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7"/>
  <workbookPr codeName="ThisWorkbook" defaultThemeVersion="124226"/>
  <mc:AlternateContent xmlns:mc="http://schemas.openxmlformats.org/markup-compatibility/2006">
    <mc:Choice Requires="x15">
      <x15ac:absPath xmlns:x15ac="http://schemas.microsoft.com/office/spreadsheetml/2010/11/ac" url="/Users/morrisniklaus/Library/CloudStorage/GoogleDrive-morris.niklaus@bluewin.ch/.shortcut-targets-by-id/1YGb9vm0TYnEKgWgVl81uRBOXjFEEY2qA/Network Science Ordner/"/>
    </mc:Choice>
  </mc:AlternateContent>
  <xr:revisionPtr revIDLastSave="0" documentId="13_ncr:1_{13FE170E-9E90-EB4B-93EB-7BC8DC9A3323}" xr6:coauthVersionLast="47" xr6:coauthVersionMax="47" xr10:uidLastSave="{00000000-0000-0000-0000-000000000000}"/>
  <bookViews>
    <workbookView xWindow="0" yWindow="760" windowWidth="29040" windowHeight="17520" tabRatio="845" activeTab="4" xr2:uid="{00000000-000D-0000-FFFF-FFFF00000000}"/>
  </bookViews>
  <sheets>
    <sheet name="Guide" sheetId="8" r:id="rId1"/>
    <sheet name="Required Entities" sheetId="7" r:id="rId2"/>
    <sheet name="Preferences" sheetId="19" r:id="rId3"/>
    <sheet name="History Check" sheetId="6" r:id="rId4"/>
    <sheet name="Data" sheetId="10" r:id="rId5"/>
    <sheet name="UsedItems" sheetId="31" r:id="rId6"/>
    <sheet name="My Items" sheetId="29" r:id="rId7"/>
    <sheet name="Def Items" sheetId="32" r:id="rId8"/>
    <sheet name="Technical" sheetId="9" r:id="rId9"/>
    <sheet name="UsageInfo" sheetId="34" state="hidden" r:id="rId10"/>
  </sheets>
  <definedNames>
    <definedName name="_xlnm._FilterDatabase" localSheetId="4" hidden="1">Data!$A$2:$DA$1414</definedName>
    <definedName name="_xlnm._FilterDatabase" localSheetId="3" hidden="1">'History Check'!$C$7:$T$2147</definedName>
    <definedName name="_xlnm._FilterDatabase" localSheetId="1" hidden="1">'Required Entities'!$B$7:$C$7</definedName>
    <definedName name="_xlnm._FilterDatabase" localSheetId="5" hidden="1">UsedItems!$A$1:$B$501</definedName>
    <definedName name="AllScores">Score_OE,Score_Franchise,Score_BM,Score_OS,Score_MQ,Score_CG,Score_SO,Score_Execution,Score_US,Score_RC,Score_Growth,Score_MR,Score_AQ,Score_EP,Score_FL,Score_RA,Score_MS,Score_CP,Score_CL</definedName>
    <definedName name="Blank_Rows">Preferences!$J$9</definedName>
    <definedName name="CallsReq">Technical!$B$24</definedName>
    <definedName name="CheckCell">Technical!$B$28</definedName>
    <definedName name="Currency">Preferences!$F$9</definedName>
    <definedName name="D_async_check">Technical!$B$38</definedName>
    <definedName name="Data_Items">Data!$G$1:$GZ$1</definedName>
    <definedName name="Data_RangeEnd">Technical!$B$20</definedName>
    <definedName name="Def_Items">'Def Items'!$A$2:$A$203</definedName>
    <definedName name="Def_Names">'Def Items'!$B$2:$B$203</definedName>
    <definedName name="EndPeriod">Preferences!$H$6</definedName>
    <definedName name="EntitiesSelected">INDIRECT(Technical!$B$3)</definedName>
    <definedName name="EntityCount">Technical!$B$2</definedName>
    <definedName name="ErrorCheck">Technical!$B$29</definedName>
    <definedName name="FX_Col">Technical!$B$22</definedName>
    <definedName name="H_async_check">Technical!$B$37</definedName>
    <definedName name="HC_AccStd">INDIRECT(Technical!$B$14)</definedName>
    <definedName name="HC_AccSTD_F">Technical!$B$15</definedName>
    <definedName name="HC_Array">INDIRECT(Technical!$B$12)</definedName>
    <definedName name="HC_CallsReq">Technical!$B$9</definedName>
    <definedName name="HC_Cleanup">INDIRECT(Technical!$B$18)</definedName>
    <definedName name="HC_CleanUp_F">Technical!$B$19</definedName>
    <definedName name="HC_Cons">INDIRECT(Technical!$B$16)</definedName>
    <definedName name="HC_Cons_F">Technical!$B$17</definedName>
    <definedName name="HC_Formula">Technical!$B$13</definedName>
    <definedName name="HC_RangeEnd">Technical!$B$8</definedName>
    <definedName name="HC_RowRequests">Technical!$B$7</definedName>
    <definedName name="HC_RowsPerCall">Technical!$B$10</definedName>
    <definedName name="HC_YearsEnd">Technical!$B$5</definedName>
    <definedName name="Int_Count">Technical!$B$6</definedName>
    <definedName name="Int_multi">Technical!$F$3:$F$6</definedName>
    <definedName name="Int_Options">Technical!$E$3:$E$6</definedName>
    <definedName name="Interims_Flag">Preferences!$J$6</definedName>
    <definedName name="Item_Options">Preferences!$F$12</definedName>
    <definedName name="ItemCount">Technical!$B$34</definedName>
    <definedName name="ItemEnd">Technical!$B$21</definedName>
    <definedName name="ItemsLoad">Technical!$B$33</definedName>
    <definedName name="LRT">Technical!$B$35</definedName>
    <definedName name="My_Items">'My Items'!$A$2:$B$501</definedName>
    <definedName name="MyItems">'My Items'!$B$2:$B$501</definedName>
    <definedName name="MyNames">'My Items'!$A$2:$A$501</definedName>
    <definedName name="PF_Check">'Required Entities'!$H$8</definedName>
    <definedName name="PF_Items">'Required Entities'!$B$6:$H$6</definedName>
    <definedName name="PF_Items2">'Required Entities'!$D$6:$H$6</definedName>
    <definedName name="PF_Start">'Required Entities'!$B$8</definedName>
    <definedName name="Portfolio_Area">INDIRECT(Technical!$B$4)</definedName>
    <definedName name="PortfolioReturn">'Required Entities'!$B$8:$I$5050</definedName>
    <definedName name="Reg_Check">Technical!$B$30</definedName>
    <definedName name="RowsPerCall">Technical!$B$25</definedName>
    <definedName name="StartPeriod">Preferences!$F$6</definedName>
    <definedName name="test">Technical!$D$25</definedName>
    <definedName name="UPF_Col">Technical!$B$23</definedName>
    <definedName name="USAGE_ACTIONS">UsageInfo!$B$4</definedName>
    <definedName name="USAGE_ADDIN_ID">UsageInfo!$B$7</definedName>
    <definedName name="USAGE_COUNTER">UsageInfo!$B$6</definedName>
    <definedName name="USAGE_INFO_ACCEPT">UsageInfo!$M$16</definedName>
    <definedName name="USAGE_INFO_UPDATE">UsageInfo!$M$15</definedName>
    <definedName name="USAGE_NAME">UsageInfo!$B$3</definedName>
    <definedName name="USAGE_TYPE">UsageInfo!$B$2</definedName>
    <definedName name="USAGE_USER_ID">UsageInfo!$B$8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A4" i="10" l="1"/>
  <c r="DA3" i="10"/>
  <c r="DA6" i="10"/>
  <c r="DA5" i="10"/>
  <c r="DA8" i="10"/>
  <c r="DA7" i="10"/>
  <c r="DA10" i="10"/>
  <c r="DA9" i="10"/>
  <c r="DA12" i="10"/>
  <c r="DA11" i="10"/>
  <c r="DA14" i="10"/>
  <c r="DA13" i="10"/>
  <c r="DA16" i="10"/>
  <c r="DA15" i="10"/>
  <c r="DA18" i="10"/>
  <c r="DA17" i="10"/>
  <c r="DA20" i="10"/>
  <c r="DA19" i="10"/>
  <c r="DA22" i="10"/>
  <c r="DA21" i="10"/>
  <c r="DA24" i="10"/>
  <c r="DA23" i="10"/>
  <c r="DA26" i="10"/>
  <c r="DA25" i="10"/>
  <c r="DA28" i="10"/>
  <c r="DA27" i="10"/>
  <c r="DA30" i="10"/>
  <c r="DA29" i="10"/>
  <c r="DA32" i="10"/>
  <c r="DA31" i="10"/>
  <c r="DA34" i="10"/>
  <c r="DA33" i="10"/>
  <c r="DA36" i="10"/>
  <c r="DA35" i="10"/>
  <c r="DA38" i="10"/>
  <c r="DA37" i="10"/>
  <c r="DA40" i="10"/>
  <c r="DA39" i="10"/>
  <c r="DA42" i="10"/>
  <c r="DA41" i="10"/>
  <c r="DA44" i="10"/>
  <c r="DA43" i="10"/>
  <c r="DA46" i="10"/>
  <c r="DA45" i="10"/>
  <c r="DA48" i="10"/>
  <c r="DA47" i="10"/>
  <c r="DA50" i="10"/>
  <c r="DA49" i="10"/>
  <c r="DA52" i="10"/>
  <c r="DA51" i="10"/>
  <c r="DA54" i="10"/>
  <c r="DA53" i="10"/>
  <c r="DA56" i="10"/>
  <c r="DA55" i="10"/>
  <c r="DA58" i="10"/>
  <c r="DA57" i="10"/>
  <c r="DA60" i="10"/>
  <c r="DA59" i="10"/>
  <c r="DA62" i="10"/>
  <c r="DA61" i="10"/>
  <c r="DA64" i="10"/>
  <c r="DA63" i="10"/>
  <c r="DA66" i="10"/>
  <c r="DA65" i="10"/>
  <c r="DA68" i="10"/>
  <c r="DA67" i="10"/>
  <c r="DA70" i="10"/>
  <c r="DA69" i="10"/>
  <c r="DA72" i="10"/>
  <c r="DA71" i="10"/>
  <c r="DA74" i="10"/>
  <c r="DA73" i="10"/>
  <c r="DA76" i="10"/>
  <c r="DA75" i="10"/>
  <c r="DA78" i="10"/>
  <c r="DA77" i="10"/>
  <c r="DA80" i="10"/>
  <c r="DA79" i="10"/>
  <c r="DA82" i="10"/>
  <c r="DA81" i="10"/>
  <c r="DA84" i="10"/>
  <c r="DA83" i="10"/>
  <c r="DA86" i="10"/>
  <c r="DA85" i="10"/>
  <c r="DA88" i="10"/>
  <c r="DA87" i="10"/>
  <c r="DA90" i="10"/>
  <c r="DA89" i="10"/>
  <c r="DA92" i="10"/>
  <c r="DA91" i="10"/>
  <c r="DA94" i="10"/>
  <c r="DA93" i="10"/>
  <c r="DA96" i="10"/>
  <c r="DA95" i="10"/>
  <c r="DA98" i="10"/>
  <c r="DA97" i="10"/>
  <c r="DA100" i="10"/>
  <c r="DA99" i="10"/>
  <c r="DA102" i="10"/>
  <c r="DA101" i="10"/>
  <c r="DA104" i="10"/>
  <c r="DA103" i="10"/>
  <c r="DA106" i="10"/>
  <c r="DA105" i="10"/>
  <c r="DA108" i="10"/>
  <c r="DA107" i="10"/>
  <c r="DA110" i="10"/>
  <c r="DA109" i="10"/>
  <c r="DA112" i="10"/>
  <c r="DA111" i="10"/>
  <c r="DA114" i="10"/>
  <c r="DA113" i="10"/>
  <c r="DA116" i="10"/>
  <c r="DA115" i="10"/>
  <c r="DA118" i="10"/>
  <c r="DA117" i="10"/>
  <c r="DA120" i="10"/>
  <c r="DA119" i="10"/>
  <c r="DA122" i="10"/>
  <c r="DA121" i="10"/>
  <c r="DA124" i="10"/>
  <c r="DA123" i="10"/>
  <c r="DA126" i="10"/>
  <c r="DA125" i="10"/>
  <c r="DA128" i="10"/>
  <c r="DA127" i="10"/>
  <c r="DA130" i="10"/>
  <c r="DA129" i="10"/>
  <c r="DA132" i="10"/>
  <c r="DA131" i="10"/>
  <c r="DA134" i="10"/>
  <c r="DA133" i="10"/>
  <c r="DA136" i="10"/>
  <c r="DA135" i="10"/>
  <c r="DA138" i="10"/>
  <c r="DA137" i="10"/>
  <c r="DA140" i="10"/>
  <c r="DA139" i="10"/>
  <c r="DA142" i="10"/>
  <c r="DA141" i="10"/>
  <c r="DA144" i="10"/>
  <c r="DA143" i="10"/>
  <c r="DA146" i="10"/>
  <c r="DA145" i="10"/>
  <c r="DA148" i="10"/>
  <c r="DA147" i="10"/>
  <c r="DA150" i="10"/>
  <c r="DA149" i="10"/>
  <c r="DA152" i="10"/>
  <c r="DA151" i="10"/>
  <c r="DA154" i="10"/>
  <c r="DA153" i="10"/>
  <c r="DA156" i="10"/>
  <c r="DA155" i="10"/>
  <c r="DA158" i="10"/>
  <c r="DA157" i="10"/>
  <c r="DA160" i="10"/>
  <c r="DA159" i="10"/>
  <c r="DA162" i="10"/>
  <c r="DA161" i="10"/>
  <c r="DA164" i="10"/>
  <c r="DA163" i="10"/>
  <c r="DA166" i="10"/>
  <c r="DA165" i="10"/>
  <c r="DA168" i="10"/>
  <c r="DA167" i="10"/>
  <c r="DA170" i="10"/>
  <c r="DA169" i="10"/>
  <c r="DA172" i="10"/>
  <c r="DA171" i="10"/>
  <c r="DA174" i="10"/>
  <c r="DA173" i="10"/>
  <c r="DA176" i="10"/>
  <c r="DA175" i="10"/>
  <c r="DA178" i="10"/>
  <c r="DA177" i="10"/>
  <c r="DA180" i="10"/>
  <c r="DA179" i="10"/>
  <c r="DA182" i="10"/>
  <c r="DA181" i="10"/>
  <c r="DA184" i="10"/>
  <c r="DA183" i="10"/>
  <c r="DA186" i="10"/>
  <c r="DA185" i="10"/>
  <c r="DA188" i="10"/>
  <c r="DA187" i="10"/>
  <c r="DA190" i="10"/>
  <c r="DA189" i="10"/>
  <c r="DA192" i="10"/>
  <c r="DA191" i="10"/>
  <c r="DA194" i="10"/>
  <c r="DA193" i="10"/>
  <c r="DA196" i="10"/>
  <c r="DA195" i="10"/>
  <c r="DA198" i="10"/>
  <c r="DA197" i="10"/>
  <c r="DA200" i="10"/>
  <c r="DA199" i="10"/>
  <c r="DA202" i="10"/>
  <c r="DA201" i="10"/>
  <c r="DA204" i="10"/>
  <c r="DA203" i="10"/>
  <c r="DA206" i="10"/>
  <c r="DA205" i="10"/>
  <c r="DA208" i="10"/>
  <c r="DA207" i="10"/>
  <c r="DA210" i="10"/>
  <c r="DA209" i="10"/>
  <c r="DA212" i="10"/>
  <c r="DA211" i="10"/>
  <c r="DA214" i="10"/>
  <c r="DA213" i="10"/>
  <c r="DA216" i="10"/>
  <c r="DA215" i="10"/>
  <c r="DA218" i="10"/>
  <c r="DA217" i="10"/>
  <c r="DA220" i="10"/>
  <c r="DA219" i="10"/>
  <c r="DA222" i="10"/>
  <c r="DA221" i="10"/>
  <c r="DA224" i="10"/>
  <c r="DA223" i="10"/>
  <c r="DA226" i="10"/>
  <c r="DA225" i="10"/>
  <c r="DA228" i="10"/>
  <c r="DA227" i="10"/>
  <c r="DA230" i="10"/>
  <c r="DA229" i="10"/>
  <c r="DA232" i="10"/>
  <c r="DA231" i="10"/>
  <c r="DA234" i="10"/>
  <c r="DA233" i="10"/>
  <c r="DA236" i="10"/>
  <c r="DA235" i="10"/>
  <c r="DA238" i="10"/>
  <c r="DA237" i="10"/>
  <c r="DA240" i="10"/>
  <c r="DA239" i="10"/>
  <c r="DA242" i="10"/>
  <c r="DA241" i="10"/>
  <c r="DA244" i="10"/>
  <c r="DA243" i="10"/>
  <c r="DA246" i="10"/>
  <c r="DA245" i="10"/>
  <c r="DA248" i="10"/>
  <c r="DA247" i="10"/>
  <c r="DA250" i="10"/>
  <c r="DA249" i="10"/>
  <c r="DA252" i="10"/>
  <c r="DA251" i="10"/>
  <c r="DA254" i="10"/>
  <c r="DA253" i="10"/>
  <c r="DA256" i="10"/>
  <c r="DA255" i="10"/>
  <c r="DA258" i="10"/>
  <c r="DA257" i="10"/>
  <c r="DA260" i="10"/>
  <c r="DA259" i="10"/>
  <c r="DA262" i="10"/>
  <c r="DA261" i="10"/>
  <c r="DA264" i="10"/>
  <c r="DA263" i="10"/>
  <c r="DA266" i="10"/>
  <c r="DA265" i="10"/>
  <c r="DA268" i="10"/>
  <c r="DA267" i="10"/>
  <c r="DA270" i="10"/>
  <c r="DA269" i="10"/>
  <c r="DA272" i="10"/>
  <c r="DA271" i="10"/>
  <c r="DA274" i="10"/>
  <c r="DA273" i="10"/>
  <c r="DA276" i="10"/>
  <c r="DA275" i="10"/>
  <c r="DA278" i="10"/>
  <c r="DA277" i="10"/>
  <c r="DA280" i="10"/>
  <c r="DA279" i="10"/>
  <c r="DA282" i="10"/>
  <c r="DA281" i="10"/>
  <c r="DA284" i="10"/>
  <c r="DA283" i="10"/>
  <c r="DA286" i="10"/>
  <c r="DA285" i="10"/>
  <c r="DA288" i="10"/>
  <c r="DA287" i="10"/>
  <c r="DA290" i="10"/>
  <c r="DA289" i="10"/>
  <c r="DA292" i="10"/>
  <c r="DA291" i="10"/>
  <c r="DA294" i="10"/>
  <c r="DA293" i="10"/>
  <c r="DA296" i="10"/>
  <c r="DA295" i="10"/>
  <c r="DA298" i="10"/>
  <c r="DA297" i="10"/>
  <c r="DA300" i="10"/>
  <c r="DA299" i="10"/>
  <c r="DA302" i="10"/>
  <c r="DA301" i="10"/>
  <c r="DA304" i="10"/>
  <c r="DA303" i="10"/>
  <c r="DA306" i="10"/>
  <c r="DA305" i="10"/>
  <c r="DA308" i="10"/>
  <c r="DA307" i="10"/>
  <c r="DA310" i="10"/>
  <c r="DA309" i="10"/>
  <c r="DA312" i="10"/>
  <c r="DA311" i="10"/>
  <c r="DA314" i="10"/>
  <c r="DA313" i="10"/>
  <c r="DA316" i="10"/>
  <c r="DA315" i="10"/>
  <c r="DA318" i="10"/>
  <c r="DA317" i="10"/>
  <c r="DA320" i="10"/>
  <c r="DA319" i="10"/>
  <c r="DA322" i="10"/>
  <c r="DA321" i="10"/>
  <c r="DA324" i="10"/>
  <c r="DA323" i="10"/>
  <c r="DA326" i="10"/>
  <c r="DA325" i="10"/>
  <c r="DA328" i="10"/>
  <c r="DA327" i="10"/>
  <c r="DA330" i="10"/>
  <c r="DA329" i="10"/>
  <c r="DA332" i="10"/>
  <c r="DA331" i="10"/>
  <c r="DA334" i="10"/>
  <c r="DA333" i="10"/>
  <c r="DA336" i="10"/>
  <c r="DA335" i="10"/>
  <c r="DA338" i="10"/>
  <c r="DA337" i="10"/>
  <c r="DA340" i="10"/>
  <c r="DA339" i="10"/>
  <c r="DA342" i="10"/>
  <c r="DA341" i="10"/>
  <c r="DA344" i="10"/>
  <c r="DA343" i="10"/>
  <c r="DA346" i="10"/>
  <c r="DA345" i="10"/>
  <c r="DA348" i="10"/>
  <c r="DA347" i="10"/>
  <c r="DA350" i="10"/>
  <c r="DA349" i="10"/>
  <c r="DA352" i="10"/>
  <c r="DA351" i="10"/>
  <c r="DA354" i="10"/>
  <c r="DA353" i="10"/>
  <c r="DA356" i="10"/>
  <c r="DA355" i="10"/>
  <c r="DA358" i="10"/>
  <c r="DA357" i="10"/>
  <c r="DA360" i="10"/>
  <c r="DA359" i="10"/>
  <c r="DA362" i="10"/>
  <c r="DA361" i="10"/>
  <c r="DA364" i="10"/>
  <c r="DA363" i="10"/>
  <c r="DA366" i="10"/>
  <c r="DA365" i="10"/>
  <c r="DA368" i="10"/>
  <c r="DA367" i="10"/>
  <c r="DA370" i="10"/>
  <c r="DA369" i="10"/>
  <c r="DA372" i="10"/>
  <c r="DA371" i="10"/>
  <c r="DA374" i="10"/>
  <c r="DA373" i="10"/>
  <c r="DA375" i="10"/>
  <c r="DA377" i="10"/>
  <c r="DA376" i="10"/>
  <c r="DA379" i="10"/>
  <c r="DA378" i="10"/>
  <c r="DA381" i="10"/>
  <c r="DA380" i="10"/>
  <c r="DA383" i="10"/>
  <c r="DA382" i="10"/>
  <c r="DA385" i="10"/>
  <c r="DA384" i="10"/>
  <c r="DA387" i="10"/>
  <c r="DA386" i="10"/>
  <c r="DA389" i="10"/>
  <c r="DA388" i="10"/>
  <c r="DA391" i="10"/>
  <c r="DA390" i="10"/>
  <c r="DA393" i="10"/>
  <c r="DA392" i="10"/>
  <c r="DA395" i="10"/>
  <c r="DA394" i="10"/>
  <c r="DA397" i="10"/>
  <c r="DA396" i="10"/>
  <c r="DA399" i="10"/>
  <c r="DA398" i="10"/>
  <c r="DA401" i="10"/>
  <c r="DA400" i="10"/>
  <c r="DA403" i="10"/>
  <c r="DA402" i="10"/>
  <c r="DA405" i="10"/>
  <c r="DA404" i="10"/>
  <c r="DA407" i="10"/>
  <c r="DA406" i="10"/>
  <c r="DA409" i="10"/>
  <c r="DA408" i="10"/>
  <c r="DA411" i="10"/>
  <c r="DA410" i="10"/>
  <c r="DA413" i="10"/>
  <c r="DA412" i="10"/>
  <c r="DA415" i="10"/>
  <c r="DA414" i="10"/>
  <c r="DA417" i="10"/>
  <c r="DA416" i="10"/>
  <c r="DA419" i="10"/>
  <c r="DA418" i="10"/>
  <c r="DA421" i="10"/>
  <c r="DA420" i="10"/>
  <c r="DA423" i="10"/>
  <c r="DA422" i="10"/>
  <c r="DA425" i="10"/>
  <c r="DA424" i="10"/>
  <c r="DA427" i="10"/>
  <c r="DA426" i="10"/>
  <c r="DA429" i="10"/>
  <c r="DA428" i="10"/>
  <c r="DA431" i="10"/>
  <c r="DA430" i="10"/>
  <c r="DA433" i="10"/>
  <c r="DA432" i="10"/>
  <c r="DA435" i="10"/>
  <c r="DA434" i="10"/>
  <c r="DA437" i="10"/>
  <c r="DA436" i="10"/>
  <c r="DA439" i="10"/>
  <c r="DA438" i="10"/>
  <c r="DA441" i="10"/>
  <c r="DA440" i="10"/>
  <c r="DA443" i="10"/>
  <c r="DA442" i="10"/>
  <c r="DA445" i="10"/>
  <c r="DA444" i="10"/>
  <c r="DA447" i="10"/>
  <c r="DA446" i="10"/>
  <c r="DA449" i="10"/>
  <c r="DA448" i="10"/>
  <c r="DA451" i="10"/>
  <c r="DA450" i="10"/>
  <c r="DA453" i="10"/>
  <c r="DA452" i="10"/>
  <c r="DA455" i="10"/>
  <c r="DA454" i="10"/>
  <c r="DA457" i="10"/>
  <c r="DA456" i="10"/>
  <c r="DA459" i="10"/>
  <c r="DA458" i="10"/>
  <c r="DA461" i="10"/>
  <c r="DA460" i="10"/>
  <c r="DA463" i="10"/>
  <c r="DA462" i="10"/>
  <c r="DA465" i="10"/>
  <c r="DA464" i="10"/>
  <c r="DA467" i="10"/>
  <c r="DA466" i="10"/>
  <c r="DA469" i="10"/>
  <c r="DA468" i="10"/>
  <c r="DA471" i="10"/>
  <c r="DA470" i="10"/>
  <c r="DA473" i="10"/>
  <c r="DA472" i="10"/>
  <c r="DA475" i="10"/>
  <c r="DA474" i="10"/>
  <c r="DA477" i="10"/>
  <c r="DA476" i="10"/>
  <c r="DA479" i="10"/>
  <c r="DA478" i="10"/>
  <c r="DA481" i="10"/>
  <c r="DA480" i="10"/>
  <c r="DA483" i="10"/>
  <c r="DA482" i="10"/>
  <c r="DA485" i="10"/>
  <c r="DA484" i="10"/>
  <c r="DA487" i="10"/>
  <c r="DA486" i="10"/>
  <c r="DA489" i="10"/>
  <c r="DA488" i="10"/>
  <c r="DA491" i="10"/>
  <c r="DA490" i="10"/>
  <c r="DA493" i="10"/>
  <c r="DA492" i="10"/>
  <c r="DA495" i="10"/>
  <c r="DA494" i="10"/>
  <c r="DA497" i="10"/>
  <c r="DA496" i="10"/>
  <c r="DA499" i="10"/>
  <c r="DA498" i="10"/>
  <c r="DA501" i="10"/>
  <c r="DA500" i="10"/>
  <c r="DA503" i="10"/>
  <c r="DA502" i="10"/>
  <c r="DA505" i="10"/>
  <c r="DA504" i="10"/>
  <c r="DA507" i="10"/>
  <c r="DA506" i="10"/>
  <c r="DA509" i="10"/>
  <c r="DA508" i="10"/>
  <c r="DA511" i="10"/>
  <c r="DA510" i="10"/>
  <c r="DA513" i="10"/>
  <c r="DA512" i="10"/>
  <c r="DA514" i="10"/>
  <c r="DA516" i="10"/>
  <c r="DA515" i="10"/>
  <c r="DA518" i="10"/>
  <c r="DA517" i="10"/>
  <c r="DA520" i="10"/>
  <c r="DA519" i="10"/>
  <c r="DA522" i="10"/>
  <c r="DA521" i="10"/>
  <c r="DA524" i="10"/>
  <c r="DA523" i="10"/>
  <c r="DA526" i="10"/>
  <c r="DA525" i="10"/>
  <c r="DA528" i="10"/>
  <c r="DA527" i="10"/>
  <c r="DA530" i="10"/>
  <c r="DA529" i="10"/>
  <c r="DA532" i="10"/>
  <c r="DA531" i="10"/>
  <c r="DA534" i="10"/>
  <c r="DA533" i="10"/>
  <c r="DA536" i="10"/>
  <c r="DA535" i="10"/>
  <c r="DA538" i="10"/>
  <c r="DA537" i="10"/>
  <c r="DA540" i="10"/>
  <c r="DA539" i="10"/>
  <c r="DA542" i="10"/>
  <c r="DA541" i="10"/>
  <c r="DA544" i="10"/>
  <c r="DA543" i="10"/>
  <c r="DA546" i="10"/>
  <c r="DA545" i="10"/>
  <c r="DA548" i="10"/>
  <c r="DA547" i="10"/>
  <c r="DA550" i="10"/>
  <c r="DA549" i="10"/>
  <c r="DA552" i="10"/>
  <c r="DA551" i="10"/>
  <c r="DA554" i="10"/>
  <c r="DA553" i="10"/>
  <c r="DA556" i="10"/>
  <c r="DA555" i="10"/>
  <c r="DA558" i="10"/>
  <c r="DA557" i="10"/>
  <c r="DA560" i="10"/>
  <c r="DA559" i="10"/>
  <c r="DA562" i="10"/>
  <c r="DA561" i="10"/>
  <c r="DA564" i="10"/>
  <c r="DA563" i="10"/>
  <c r="DA566" i="10"/>
  <c r="DA565" i="10"/>
  <c r="DA568" i="10"/>
  <c r="DA567" i="10"/>
  <c r="DA570" i="10"/>
  <c r="DA569" i="10"/>
  <c r="DA572" i="10"/>
  <c r="DA571" i="10"/>
  <c r="DA574" i="10"/>
  <c r="DA573" i="10"/>
  <c r="DA576" i="10"/>
  <c r="DA575" i="10"/>
  <c r="DA578" i="10"/>
  <c r="DA577" i="10"/>
  <c r="DA580" i="10"/>
  <c r="DA579" i="10"/>
  <c r="DA582" i="10"/>
  <c r="DA581" i="10"/>
  <c r="DA584" i="10"/>
  <c r="DA583" i="10"/>
  <c r="DA586" i="10"/>
  <c r="DA585" i="10"/>
  <c r="DA588" i="10"/>
  <c r="DA587" i="10"/>
  <c r="DA590" i="10"/>
  <c r="DA589" i="10"/>
  <c r="DA592" i="10"/>
  <c r="DA591" i="10"/>
  <c r="DA594" i="10"/>
  <c r="DA593" i="10"/>
  <c r="DA596" i="10"/>
  <c r="DA595" i="10"/>
  <c r="DA598" i="10"/>
  <c r="DA597" i="10"/>
  <c r="DA600" i="10"/>
  <c r="DA599" i="10"/>
  <c r="DA602" i="10"/>
  <c r="DA601" i="10"/>
  <c r="DA604" i="10"/>
  <c r="DA603" i="10"/>
  <c r="DA606" i="10"/>
  <c r="DA605" i="10"/>
  <c r="DA608" i="10"/>
  <c r="DA607" i="10"/>
  <c r="DA610" i="10"/>
  <c r="DA609" i="10"/>
  <c r="DA612" i="10"/>
  <c r="DA611" i="10"/>
  <c r="DA614" i="10"/>
  <c r="DA613" i="10"/>
  <c r="DA616" i="10"/>
  <c r="DA615" i="10"/>
  <c r="DA618" i="10"/>
  <c r="DA617" i="10"/>
  <c r="DA620" i="10"/>
  <c r="DA619" i="10"/>
  <c r="DA622" i="10"/>
  <c r="DA621" i="10"/>
  <c r="DA624" i="10"/>
  <c r="DA623" i="10"/>
  <c r="DA626" i="10"/>
  <c r="DA625" i="10"/>
  <c r="DA628" i="10"/>
  <c r="DA627" i="10"/>
  <c r="DA630" i="10"/>
  <c r="DA629" i="10"/>
  <c r="DA632" i="10"/>
  <c r="DA631" i="10"/>
  <c r="DA634" i="10"/>
  <c r="DA633" i="10"/>
  <c r="DA636" i="10"/>
  <c r="DA635" i="10"/>
  <c r="DA638" i="10"/>
  <c r="DA637" i="10"/>
  <c r="DA640" i="10"/>
  <c r="DA639" i="10"/>
  <c r="DA642" i="10"/>
  <c r="DA641" i="10"/>
  <c r="DA644" i="10"/>
  <c r="DA643" i="10"/>
  <c r="DA646" i="10"/>
  <c r="DA645" i="10"/>
  <c r="DA648" i="10"/>
  <c r="DA647" i="10"/>
  <c r="DA650" i="10"/>
  <c r="DA649" i="10"/>
  <c r="DA652" i="10"/>
  <c r="DA651" i="10"/>
  <c r="DA654" i="10"/>
  <c r="DA653" i="10"/>
  <c r="DA656" i="10"/>
  <c r="DA655" i="10"/>
  <c r="DA658" i="10"/>
  <c r="DA657" i="10"/>
  <c r="DA660" i="10"/>
  <c r="DA659" i="10"/>
  <c r="DA662" i="10"/>
  <c r="DA661" i="10"/>
  <c r="DA664" i="10"/>
  <c r="DA663" i="10"/>
  <c r="DA666" i="10"/>
  <c r="DA665" i="10"/>
  <c r="DA668" i="10"/>
  <c r="DA667" i="10"/>
  <c r="DA670" i="10"/>
  <c r="DA669" i="10"/>
  <c r="DA672" i="10"/>
  <c r="DA671" i="10"/>
  <c r="DA674" i="10"/>
  <c r="DA673" i="10"/>
  <c r="DA676" i="10"/>
  <c r="DA675" i="10"/>
  <c r="DA678" i="10"/>
  <c r="DA677" i="10"/>
  <c r="DA680" i="10"/>
  <c r="DA679" i="10"/>
  <c r="DA682" i="10"/>
  <c r="DA681" i="10"/>
  <c r="DA684" i="10"/>
  <c r="DA683" i="10"/>
  <c r="DA686" i="10"/>
  <c r="DA685" i="10"/>
  <c r="DA688" i="10"/>
  <c r="DA687" i="10"/>
  <c r="DA690" i="10"/>
  <c r="DA689" i="10"/>
  <c r="DA692" i="10"/>
  <c r="DA691" i="10"/>
  <c r="DA694" i="10"/>
  <c r="DA693" i="10"/>
  <c r="DA696" i="10"/>
  <c r="DA695" i="10"/>
  <c r="DA698" i="10"/>
  <c r="DA697" i="10"/>
  <c r="DA700" i="10"/>
  <c r="DA699" i="10"/>
  <c r="DA702" i="10"/>
  <c r="DA701" i="10"/>
  <c r="DA704" i="10"/>
  <c r="DA703" i="10"/>
  <c r="DA706" i="10"/>
  <c r="DA705" i="10"/>
  <c r="DA708" i="10"/>
  <c r="DA707" i="10"/>
  <c r="DA710" i="10"/>
  <c r="DA709" i="10"/>
  <c r="DA712" i="10"/>
  <c r="DA711" i="10"/>
  <c r="DA714" i="10"/>
  <c r="DA713" i="10"/>
  <c r="DA716" i="10"/>
  <c r="DA715" i="10"/>
  <c r="DA718" i="10"/>
  <c r="DA717" i="10"/>
  <c r="DA720" i="10"/>
  <c r="DA719" i="10"/>
  <c r="DA722" i="10"/>
  <c r="DA721" i="10"/>
  <c r="DA724" i="10"/>
  <c r="DA723" i="10"/>
  <c r="DA726" i="10"/>
  <c r="DA725" i="10"/>
  <c r="DA728" i="10"/>
  <c r="DA727" i="10"/>
  <c r="DA730" i="10"/>
  <c r="DA729" i="10"/>
  <c r="DA732" i="10"/>
  <c r="DA731" i="10"/>
  <c r="DA734" i="10"/>
  <c r="DA733" i="10"/>
  <c r="DA736" i="10"/>
  <c r="DA735" i="10"/>
  <c r="DA738" i="10"/>
  <c r="DA737" i="10"/>
  <c r="DA740" i="10"/>
  <c r="DA739" i="10"/>
  <c r="DA742" i="10"/>
  <c r="DA741" i="10"/>
  <c r="DA744" i="10"/>
  <c r="DA743" i="10"/>
  <c r="DA746" i="10"/>
  <c r="DA745" i="10"/>
  <c r="DA748" i="10"/>
  <c r="DA747" i="10"/>
  <c r="DA750" i="10"/>
  <c r="DA749" i="10"/>
  <c r="DA752" i="10"/>
  <c r="DA751" i="10"/>
  <c r="DA754" i="10"/>
  <c r="DA753" i="10"/>
  <c r="DA756" i="10"/>
  <c r="DA755" i="10"/>
  <c r="DA758" i="10"/>
  <c r="DA757" i="10"/>
  <c r="DA760" i="10"/>
  <c r="DA759" i="10"/>
  <c r="DA762" i="10"/>
  <c r="DA761" i="10"/>
  <c r="DA764" i="10"/>
  <c r="DA763" i="10"/>
  <c r="DA766" i="10"/>
  <c r="DA765" i="10"/>
  <c r="DA768" i="10"/>
  <c r="DA767" i="10"/>
  <c r="DA770" i="10"/>
  <c r="DA769" i="10"/>
  <c r="DA772" i="10"/>
  <c r="DA771" i="10"/>
  <c r="DA774" i="10"/>
  <c r="DA773" i="10"/>
  <c r="DA776" i="10"/>
  <c r="DA775" i="10"/>
  <c r="DA778" i="10"/>
  <c r="DA777" i="10"/>
  <c r="DA780" i="10"/>
  <c r="DA779" i="10"/>
  <c r="DA782" i="10"/>
  <c r="DA781" i="10"/>
  <c r="DA784" i="10"/>
  <c r="DA783" i="10"/>
  <c r="DA786" i="10"/>
  <c r="DA785" i="10"/>
  <c r="DA788" i="10"/>
  <c r="DA787" i="10"/>
  <c r="DA790" i="10"/>
  <c r="DA789" i="10"/>
  <c r="DA792" i="10"/>
  <c r="DA791" i="10"/>
  <c r="DA794" i="10"/>
  <c r="DA793" i="10"/>
  <c r="DA796" i="10"/>
  <c r="DA795" i="10"/>
  <c r="DA798" i="10"/>
  <c r="DA797" i="10"/>
  <c r="DA800" i="10"/>
  <c r="DA799" i="10"/>
  <c r="DA802" i="10"/>
  <c r="DA801" i="10"/>
  <c r="DA804" i="10"/>
  <c r="DA803" i="10"/>
  <c r="DA806" i="10"/>
  <c r="DA805" i="10"/>
  <c r="DA808" i="10"/>
  <c r="DA807" i="10"/>
  <c r="DA810" i="10"/>
  <c r="DA809" i="10"/>
  <c r="DA812" i="10"/>
  <c r="DA811" i="10"/>
  <c r="DA814" i="10"/>
  <c r="DA813" i="10"/>
  <c r="DA816" i="10"/>
  <c r="DA815" i="10"/>
  <c r="DA818" i="10"/>
  <c r="DA817" i="10"/>
  <c r="DA820" i="10"/>
  <c r="DA819" i="10"/>
  <c r="DA822" i="10"/>
  <c r="DA821" i="10"/>
  <c r="DA824" i="10"/>
  <c r="DA823" i="10"/>
  <c r="DA826" i="10"/>
  <c r="DA825" i="10"/>
  <c r="DA828" i="10"/>
  <c r="DA827" i="10"/>
  <c r="DA830" i="10"/>
  <c r="DA829" i="10"/>
  <c r="DA832" i="10"/>
  <c r="DA831" i="10"/>
  <c r="DA834" i="10"/>
  <c r="DA833" i="10"/>
  <c r="DA836" i="10"/>
  <c r="DA835" i="10"/>
  <c r="DA838" i="10"/>
  <c r="DA837" i="10"/>
  <c r="DA840" i="10"/>
  <c r="DA839" i="10"/>
  <c r="DA842" i="10"/>
  <c r="DA841" i="10"/>
  <c r="DA844" i="10"/>
  <c r="DA843" i="10"/>
  <c r="DA846" i="10"/>
  <c r="DA845" i="10"/>
  <c r="DA848" i="10"/>
  <c r="DA847" i="10"/>
  <c r="DA850" i="10"/>
  <c r="DA849" i="10"/>
  <c r="DA852" i="10"/>
  <c r="DA851" i="10"/>
  <c r="DA854" i="10"/>
  <c r="DA853" i="10"/>
  <c r="DA856" i="10"/>
  <c r="DA855" i="10"/>
  <c r="DA858" i="10"/>
  <c r="DA857" i="10"/>
  <c r="DA860" i="10"/>
  <c r="DA859" i="10"/>
  <c r="DA862" i="10"/>
  <c r="DA861" i="10"/>
  <c r="DA864" i="10"/>
  <c r="DA863" i="10"/>
  <c r="DA866" i="10"/>
  <c r="DA865" i="10"/>
  <c r="DA868" i="10"/>
  <c r="DA867" i="10"/>
  <c r="DA870" i="10"/>
  <c r="DA869" i="10"/>
  <c r="DA872" i="10"/>
  <c r="DA871" i="10"/>
  <c r="DA874" i="10"/>
  <c r="DA873" i="10"/>
  <c r="DA876" i="10"/>
  <c r="DA875" i="10"/>
  <c r="DA878" i="10"/>
  <c r="DA877" i="10"/>
  <c r="DA880" i="10"/>
  <c r="DA879" i="10"/>
  <c r="DA882" i="10"/>
  <c r="DA881" i="10"/>
  <c r="DA884" i="10"/>
  <c r="DA883" i="10"/>
  <c r="DA886" i="10"/>
  <c r="DA885" i="10"/>
  <c r="DA888" i="10"/>
  <c r="DA887" i="10"/>
  <c r="DA890" i="10"/>
  <c r="DA889" i="10"/>
  <c r="DA892" i="10"/>
  <c r="DA891" i="10"/>
  <c r="DA894" i="10"/>
  <c r="DA893" i="10"/>
  <c r="DA896" i="10"/>
  <c r="DA895" i="10"/>
  <c r="DA898" i="10"/>
  <c r="DA897" i="10"/>
  <c r="DA900" i="10"/>
  <c r="DA899" i="10"/>
  <c r="DA902" i="10"/>
  <c r="DA901" i="10"/>
  <c r="DA904" i="10"/>
  <c r="DA903" i="10"/>
  <c r="DA906" i="10"/>
  <c r="DA905" i="10"/>
  <c r="DA908" i="10"/>
  <c r="DA907" i="10"/>
  <c r="DA910" i="10"/>
  <c r="DA909" i="10"/>
  <c r="DA912" i="10"/>
  <c r="DA911" i="10"/>
  <c r="DA914" i="10"/>
  <c r="DA913" i="10"/>
  <c r="DA916" i="10"/>
  <c r="DA915" i="10"/>
  <c r="DA918" i="10"/>
  <c r="DA917" i="10"/>
  <c r="DA920" i="10"/>
  <c r="DA919" i="10"/>
  <c r="DA922" i="10"/>
  <c r="DA921" i="10"/>
  <c r="DA924" i="10"/>
  <c r="DA923" i="10"/>
  <c r="DA926" i="10"/>
  <c r="DA925" i="10"/>
  <c r="DA928" i="10"/>
  <c r="DA927" i="10"/>
  <c r="DA930" i="10"/>
  <c r="DA929" i="10"/>
  <c r="DA932" i="10"/>
  <c r="DA931" i="10"/>
  <c r="DA934" i="10"/>
  <c r="DA933" i="10"/>
  <c r="DA935" i="10"/>
  <c r="DA937" i="10"/>
  <c r="DA936" i="10"/>
  <c r="DA939" i="10"/>
  <c r="DA938" i="10"/>
  <c r="DA941" i="10"/>
  <c r="DA940" i="10"/>
  <c r="DA943" i="10"/>
  <c r="DA942" i="10"/>
  <c r="DA945" i="10"/>
  <c r="DA944" i="10"/>
  <c r="DA947" i="10"/>
  <c r="DA946" i="10"/>
  <c r="DA949" i="10"/>
  <c r="DA948" i="10"/>
  <c r="DA951" i="10"/>
  <c r="DA950" i="10"/>
  <c r="DA953" i="10"/>
  <c r="DA952" i="10"/>
  <c r="DA955" i="10"/>
  <c r="DA954" i="10"/>
  <c r="DA957" i="10"/>
  <c r="DA956" i="10"/>
  <c r="DA959" i="10"/>
  <c r="DA958" i="10"/>
  <c r="DA961" i="10"/>
  <c r="DA960" i="10"/>
  <c r="DA963" i="10"/>
  <c r="DA962" i="10"/>
  <c r="DA965" i="10"/>
  <c r="DA964" i="10"/>
  <c r="DA966" i="10"/>
  <c r="DA968" i="10"/>
  <c r="DA967" i="10"/>
  <c r="DA970" i="10"/>
  <c r="DA969" i="10"/>
  <c r="DA972" i="10"/>
  <c r="DA971" i="10"/>
  <c r="DA974" i="10"/>
  <c r="DA973" i="10"/>
  <c r="DA976" i="10"/>
  <c r="DA975" i="10"/>
  <c r="DA978" i="10"/>
  <c r="DA977" i="10"/>
  <c r="DA980" i="10"/>
  <c r="DA979" i="10"/>
  <c r="DA982" i="10"/>
  <c r="DA981" i="10"/>
  <c r="DA984" i="10"/>
  <c r="DA983" i="10"/>
  <c r="DA986" i="10"/>
  <c r="DA985" i="10"/>
  <c r="DA988" i="10"/>
  <c r="DA987" i="10"/>
  <c r="DA990" i="10"/>
  <c r="DA989" i="10"/>
  <c r="DA992" i="10"/>
  <c r="DA991" i="10"/>
  <c r="DA994" i="10"/>
  <c r="DA993" i="10"/>
  <c r="DA996" i="10"/>
  <c r="DA995" i="10"/>
  <c r="DA998" i="10"/>
  <c r="DA997" i="10"/>
  <c r="DA1000" i="10"/>
  <c r="DA999" i="10"/>
  <c r="DA1002" i="10"/>
  <c r="DA1001" i="10"/>
  <c r="DA1004" i="10"/>
  <c r="DA1003" i="10"/>
  <c r="DA1006" i="10"/>
  <c r="DA1005" i="10"/>
  <c r="DA1008" i="10"/>
  <c r="DA1007" i="10"/>
  <c r="DA1010" i="10"/>
  <c r="DA1009" i="10"/>
  <c r="DA1012" i="10"/>
  <c r="DA1011" i="10"/>
  <c r="DA1014" i="10"/>
  <c r="DA1013" i="10"/>
  <c r="DA1016" i="10"/>
  <c r="DA1015" i="10"/>
  <c r="DA1018" i="10"/>
  <c r="DA1017" i="10"/>
  <c r="DA1020" i="10"/>
  <c r="DA1019" i="10"/>
  <c r="DA1022" i="10"/>
  <c r="DA1021" i="10"/>
  <c r="DA1024" i="10"/>
  <c r="DA1023" i="10"/>
  <c r="DA1026" i="10"/>
  <c r="DA1025" i="10"/>
  <c r="DA1028" i="10"/>
  <c r="DA1027" i="10"/>
  <c r="DA1030" i="10"/>
  <c r="DA1029" i="10"/>
  <c r="DA1032" i="10"/>
  <c r="DA1031" i="10"/>
  <c r="DA1034" i="10"/>
  <c r="DA1033" i="10"/>
  <c r="DA1036" i="10"/>
  <c r="DA1035" i="10"/>
  <c r="DA1038" i="10"/>
  <c r="DA1037" i="10"/>
  <c r="DA1040" i="10"/>
  <c r="DA1039" i="10"/>
  <c r="DA1042" i="10"/>
  <c r="DA1041" i="10"/>
  <c r="DA1044" i="10"/>
  <c r="DA1043" i="10"/>
  <c r="DA1046" i="10"/>
  <c r="DA1045" i="10"/>
  <c r="DA1048" i="10"/>
  <c r="DA1047" i="10"/>
  <c r="DA1050" i="10"/>
  <c r="DA1049" i="10"/>
  <c r="DA1052" i="10"/>
  <c r="DA1051" i="10"/>
  <c r="DA1054" i="10"/>
  <c r="DA1053" i="10"/>
  <c r="DA1056" i="10"/>
  <c r="DA1055" i="10"/>
  <c r="DA1058" i="10"/>
  <c r="DA1057" i="10"/>
  <c r="DA1060" i="10"/>
  <c r="DA1059" i="10"/>
  <c r="DA1062" i="10"/>
  <c r="DA1061" i="10"/>
  <c r="DA1064" i="10"/>
  <c r="DA1063" i="10"/>
  <c r="DA1066" i="10"/>
  <c r="DA1065" i="10"/>
  <c r="DA1068" i="10"/>
  <c r="DA1067" i="10"/>
  <c r="DA1070" i="10"/>
  <c r="DA1069" i="10"/>
  <c r="DA1072" i="10"/>
  <c r="DA1071" i="10"/>
  <c r="DA1074" i="10"/>
  <c r="DA1073" i="10"/>
  <c r="DA1076" i="10"/>
  <c r="DA1075" i="10"/>
  <c r="DA1078" i="10"/>
  <c r="DA1077" i="10"/>
  <c r="DA1080" i="10"/>
  <c r="DA1079" i="10"/>
  <c r="DA1082" i="10"/>
  <c r="DA1081" i="10"/>
  <c r="DA1084" i="10"/>
  <c r="DA1083" i="10"/>
  <c r="DA1086" i="10"/>
  <c r="DA1085" i="10"/>
  <c r="DA1088" i="10"/>
  <c r="DA1087" i="10"/>
  <c r="DA1090" i="10"/>
  <c r="DA1089" i="10"/>
  <c r="DA1092" i="10"/>
  <c r="DA1091" i="10"/>
  <c r="DA1094" i="10"/>
  <c r="DA1093" i="10"/>
  <c r="DA1096" i="10"/>
  <c r="DA1095" i="10"/>
  <c r="DA1098" i="10"/>
  <c r="DA1097" i="10"/>
  <c r="DA1100" i="10"/>
  <c r="DA1099" i="10"/>
  <c r="DA1102" i="10"/>
  <c r="DA1101" i="10"/>
  <c r="DA1104" i="10"/>
  <c r="DA1103" i="10"/>
  <c r="DA1106" i="10"/>
  <c r="DA1105" i="10"/>
  <c r="DA1108" i="10"/>
  <c r="DA1107" i="10"/>
  <c r="DA1110" i="10"/>
  <c r="DA1109" i="10"/>
  <c r="DA1112" i="10"/>
  <c r="DA1111" i="10"/>
  <c r="DA1114" i="10"/>
  <c r="DA1113" i="10"/>
  <c r="DA1116" i="10"/>
  <c r="DA1115" i="10"/>
  <c r="DA1118" i="10"/>
  <c r="DA1117" i="10"/>
  <c r="DA1120" i="10"/>
  <c r="DA1119" i="10"/>
  <c r="DA1122" i="10"/>
  <c r="DA1121" i="10"/>
  <c r="DA1124" i="10"/>
  <c r="DA1123" i="10"/>
  <c r="DA1126" i="10"/>
  <c r="DA1125" i="10"/>
  <c r="DA1128" i="10"/>
  <c r="DA1127" i="10"/>
  <c r="DA1130" i="10"/>
  <c r="DA1129" i="10"/>
  <c r="DA1132" i="10"/>
  <c r="DA1131" i="10"/>
  <c r="DA1134" i="10"/>
  <c r="DA1133" i="10"/>
  <c r="DA1136" i="10"/>
  <c r="DA1135" i="10"/>
  <c r="DA1138" i="10"/>
  <c r="DA1137" i="10"/>
  <c r="DA1140" i="10"/>
  <c r="DA1139" i="10"/>
  <c r="DA1142" i="10"/>
  <c r="DA1141" i="10"/>
  <c r="DA1144" i="10"/>
  <c r="DA1143" i="10"/>
  <c r="DA1146" i="10"/>
  <c r="DA1145" i="10"/>
  <c r="DA1148" i="10"/>
  <c r="DA1147" i="10"/>
  <c r="DA1150" i="10"/>
  <c r="DA1149" i="10"/>
  <c r="DA1152" i="10"/>
  <c r="DA1151" i="10"/>
  <c r="DA1154" i="10"/>
  <c r="DA1153" i="10"/>
  <c r="DA1156" i="10"/>
  <c r="DA1155" i="10"/>
  <c r="DA1158" i="10"/>
  <c r="DA1157" i="10"/>
  <c r="DA1160" i="10"/>
  <c r="DA1159" i="10"/>
  <c r="DA1162" i="10"/>
  <c r="DA1161" i="10"/>
  <c r="DA1164" i="10"/>
  <c r="DA1163" i="10"/>
  <c r="DA1166" i="10"/>
  <c r="DA1165" i="10"/>
  <c r="DA1168" i="10"/>
  <c r="DA1167" i="10"/>
  <c r="DA1170" i="10"/>
  <c r="DA1169" i="10"/>
  <c r="DA1172" i="10"/>
  <c r="DA1171" i="10"/>
  <c r="DA1174" i="10"/>
  <c r="DA1173" i="10"/>
  <c r="DA1176" i="10"/>
  <c r="DA1175" i="10"/>
  <c r="DA1178" i="10"/>
  <c r="DA1177" i="10"/>
  <c r="DA1180" i="10"/>
  <c r="DA1179" i="10"/>
  <c r="DA1182" i="10"/>
  <c r="DA1181" i="10"/>
  <c r="DA1184" i="10"/>
  <c r="DA1183" i="10"/>
  <c r="DA1186" i="10"/>
  <c r="DA1185" i="10"/>
  <c r="DA1188" i="10"/>
  <c r="DA1187" i="10"/>
  <c r="DA1190" i="10"/>
  <c r="DA1189" i="10"/>
  <c r="DA1192" i="10"/>
  <c r="DA1191" i="10"/>
  <c r="DA1194" i="10"/>
  <c r="DA1193" i="10"/>
  <c r="DA1196" i="10"/>
  <c r="DA1195" i="10"/>
  <c r="DA1198" i="10"/>
  <c r="DA1197" i="10"/>
  <c r="DA1200" i="10"/>
  <c r="DA1199" i="10"/>
  <c r="DA1202" i="10"/>
  <c r="DA1201" i="10"/>
  <c r="DA1204" i="10"/>
  <c r="DA1203" i="10"/>
  <c r="DA1206" i="10"/>
  <c r="DA1205" i="10"/>
  <c r="DA1208" i="10"/>
  <c r="DA1207" i="10"/>
  <c r="DA1210" i="10"/>
  <c r="DA1209" i="10"/>
  <c r="DA1212" i="10"/>
  <c r="DA1211" i="10"/>
  <c r="DA1214" i="10"/>
  <c r="DA1213" i="10"/>
  <c r="DA1216" i="10"/>
  <c r="DA1215" i="10"/>
  <c r="DA1218" i="10"/>
  <c r="DA1217" i="10"/>
  <c r="DA1220" i="10"/>
  <c r="DA1219" i="10"/>
  <c r="DA1222" i="10"/>
  <c r="DA1221" i="10"/>
  <c r="DA1224" i="10"/>
  <c r="DA1223" i="10"/>
  <c r="DA1226" i="10"/>
  <c r="DA1225" i="10"/>
  <c r="DA1228" i="10"/>
  <c r="DA1227" i="10"/>
  <c r="DA1230" i="10"/>
  <c r="DA1229" i="10"/>
  <c r="DA1232" i="10"/>
  <c r="DA1231" i="10"/>
  <c r="DA1234" i="10"/>
  <c r="DA1233" i="10"/>
  <c r="DA1236" i="10"/>
  <c r="DA1235" i="10"/>
  <c r="DA1238" i="10"/>
  <c r="DA1237" i="10"/>
  <c r="DA1240" i="10"/>
  <c r="DA1239" i="10"/>
  <c r="DA1242" i="10"/>
  <c r="DA1241" i="10"/>
  <c r="DA1244" i="10"/>
  <c r="DA1243" i="10"/>
  <c r="DA1246" i="10"/>
  <c r="DA1245" i="10"/>
  <c r="DA1248" i="10"/>
  <c r="DA1247" i="10"/>
  <c r="DA1250" i="10"/>
  <c r="DA1249" i="10"/>
  <c r="DA1252" i="10"/>
  <c r="DA1251" i="10"/>
  <c r="DA1254" i="10"/>
  <c r="DA1253" i="10"/>
  <c r="DA1256" i="10"/>
  <c r="DA1255" i="10"/>
  <c r="DA1258" i="10"/>
  <c r="DA1257" i="10"/>
  <c r="DA1260" i="10"/>
  <c r="DA1259" i="10"/>
  <c r="DA1262" i="10"/>
  <c r="DA1261" i="10"/>
  <c r="DA1264" i="10"/>
  <c r="DA1263" i="10"/>
  <c r="DA1266" i="10"/>
  <c r="DA1265" i="10"/>
  <c r="DA1268" i="10"/>
  <c r="DA1267" i="10"/>
  <c r="DA1270" i="10"/>
  <c r="DA1269" i="10"/>
  <c r="DA1272" i="10"/>
  <c r="DA1271" i="10"/>
  <c r="DA1274" i="10"/>
  <c r="DA1273" i="10"/>
  <c r="DA1276" i="10"/>
  <c r="DA1275" i="10"/>
  <c r="DA1278" i="10"/>
  <c r="DA1277" i="10"/>
  <c r="DA1280" i="10"/>
  <c r="DA1279" i="10"/>
  <c r="DA1282" i="10"/>
  <c r="DA1281" i="10"/>
  <c r="DA1284" i="10"/>
  <c r="DA1283" i="10"/>
  <c r="DA1286" i="10"/>
  <c r="DA1285" i="10"/>
  <c r="DA1288" i="10"/>
  <c r="DA1287" i="10"/>
  <c r="DA1290" i="10"/>
  <c r="DA1289" i="10"/>
  <c r="DA1292" i="10"/>
  <c r="DA1291" i="10"/>
  <c r="DA1294" i="10"/>
  <c r="DA1293" i="10"/>
  <c r="DA1296" i="10"/>
  <c r="DA1295" i="10"/>
  <c r="DA1298" i="10"/>
  <c r="DA1297" i="10"/>
  <c r="DA1300" i="10"/>
  <c r="DA1299" i="10"/>
  <c r="DA1302" i="10"/>
  <c r="DA1301" i="10"/>
  <c r="DA1304" i="10"/>
  <c r="DA1303" i="10"/>
  <c r="DA1306" i="10"/>
  <c r="DA1305" i="10"/>
  <c r="DA1308" i="10"/>
  <c r="DA1307" i="10"/>
  <c r="DA1310" i="10"/>
  <c r="DA1309" i="10"/>
  <c r="DA1312" i="10"/>
  <c r="DA1311" i="10"/>
  <c r="DA1314" i="10"/>
  <c r="DA1313" i="10"/>
  <c r="DA1316" i="10"/>
  <c r="DA1315" i="10"/>
  <c r="DA1318" i="10"/>
  <c r="DA1317" i="10"/>
  <c r="DA1320" i="10"/>
  <c r="DA1319" i="10"/>
  <c r="DA1322" i="10"/>
  <c r="DA1321" i="10"/>
  <c r="DA1324" i="10"/>
  <c r="DA1323" i="10"/>
  <c r="DA1326" i="10"/>
  <c r="DA1325" i="10"/>
  <c r="DA1328" i="10"/>
  <c r="DA1327" i="10"/>
  <c r="DA1330" i="10"/>
  <c r="DA1329" i="10"/>
  <c r="DA1332" i="10"/>
  <c r="DA1331" i="10"/>
  <c r="DA1334" i="10"/>
  <c r="DA1333" i="10"/>
  <c r="DA1336" i="10"/>
  <c r="DA1335" i="10"/>
  <c r="DA1338" i="10"/>
  <c r="DA1337" i="10"/>
  <c r="DA1340" i="10"/>
  <c r="DA1339" i="10"/>
  <c r="DA1342" i="10"/>
  <c r="DA1341" i="10"/>
  <c r="DA1344" i="10"/>
  <c r="DA1343" i="10"/>
  <c r="DA1346" i="10"/>
  <c r="DA1345" i="10"/>
  <c r="DA1348" i="10"/>
  <c r="DA1347" i="10"/>
  <c r="DA1350" i="10"/>
  <c r="DA1349" i="10"/>
  <c r="DA1352" i="10"/>
  <c r="DA1351" i="10"/>
  <c r="DA1354" i="10"/>
  <c r="DA1353" i="10"/>
  <c r="DA1356" i="10"/>
  <c r="DA1355" i="10"/>
  <c r="DA1358" i="10"/>
  <c r="DA1357" i="10"/>
  <c r="DA1360" i="10"/>
  <c r="DA1359" i="10"/>
  <c r="DA1362" i="10"/>
  <c r="DA1361" i="10"/>
  <c r="DA1364" i="10"/>
  <c r="DA1363" i="10"/>
  <c r="DA1366" i="10"/>
  <c r="DA1365" i="10"/>
  <c r="DA1368" i="10"/>
  <c r="DA1367" i="10"/>
  <c r="DA1370" i="10"/>
  <c r="DA1369" i="10"/>
  <c r="DA1372" i="10"/>
  <c r="DA1371" i="10"/>
  <c r="DA1374" i="10"/>
  <c r="DA1373" i="10"/>
  <c r="DA1376" i="10"/>
  <c r="DA1375" i="10"/>
  <c r="DA1378" i="10"/>
  <c r="DA1377" i="10"/>
  <c r="DA1380" i="10"/>
  <c r="DA1379" i="10"/>
  <c r="DA1382" i="10"/>
  <c r="DA1381" i="10"/>
  <c r="DA1384" i="10"/>
  <c r="DA1383" i="10"/>
  <c r="DA1386" i="10"/>
  <c r="DA1385" i="10"/>
  <c r="DA1388" i="10"/>
  <c r="DA1387" i="10"/>
  <c r="DA1390" i="10"/>
  <c r="DA1389" i="10"/>
  <c r="DA1392" i="10"/>
  <c r="DA1391" i="10"/>
  <c r="DA1394" i="10"/>
  <c r="DA1393" i="10"/>
  <c r="DA1396" i="10"/>
  <c r="DA1395" i="10"/>
  <c r="DA1398" i="10"/>
  <c r="DA1397" i="10"/>
  <c r="DA1400" i="10"/>
  <c r="DA1399" i="10"/>
  <c r="DA1402" i="10"/>
  <c r="DA1401" i="10"/>
  <c r="DA1404" i="10"/>
  <c r="DA1403" i="10"/>
  <c r="DA1406" i="10"/>
  <c r="DA1405" i="10"/>
  <c r="DA1408" i="10"/>
  <c r="DA1407" i="10"/>
  <c r="DA1410" i="10"/>
  <c r="DA1409" i="10"/>
  <c r="DA1412" i="10"/>
  <c r="DA1411" i="10"/>
  <c r="DA1414" i="10"/>
  <c r="DA1413" i="10"/>
  <c r="CZ4" i="10"/>
  <c r="CZ3" i="10"/>
  <c r="CZ6" i="10"/>
  <c r="CZ5" i="10"/>
  <c r="CZ8" i="10"/>
  <c r="CZ7" i="10"/>
  <c r="CZ10" i="10"/>
  <c r="CZ9" i="10"/>
  <c r="CZ12" i="10"/>
  <c r="CZ11" i="10"/>
  <c r="CZ14" i="10"/>
  <c r="CZ13" i="10"/>
  <c r="CZ16" i="10"/>
  <c r="CZ15" i="10"/>
  <c r="CZ18" i="10"/>
  <c r="CZ17" i="10"/>
  <c r="CZ20" i="10"/>
  <c r="CZ19" i="10"/>
  <c r="CZ22" i="10"/>
  <c r="CZ21" i="10"/>
  <c r="CZ24" i="10"/>
  <c r="CZ23" i="10"/>
  <c r="CZ26" i="10"/>
  <c r="CZ25" i="10"/>
  <c r="CZ28" i="10"/>
  <c r="CZ27" i="10"/>
  <c r="CZ30" i="10"/>
  <c r="CZ29" i="10"/>
  <c r="CZ32" i="10"/>
  <c r="CZ31" i="10"/>
  <c r="CZ34" i="10"/>
  <c r="CZ33" i="10"/>
  <c r="CZ36" i="10"/>
  <c r="CZ35" i="10"/>
  <c r="CZ38" i="10"/>
  <c r="CZ37" i="10"/>
  <c r="CZ40" i="10"/>
  <c r="CZ39" i="10"/>
  <c r="CZ42" i="10"/>
  <c r="CZ41" i="10"/>
  <c r="CZ44" i="10"/>
  <c r="CZ43" i="10"/>
  <c r="CZ46" i="10"/>
  <c r="CZ45" i="10"/>
  <c r="CZ48" i="10"/>
  <c r="CZ47" i="10"/>
  <c r="CZ50" i="10"/>
  <c r="CZ49" i="10"/>
  <c r="CZ52" i="10"/>
  <c r="CZ51" i="10"/>
  <c r="CZ54" i="10"/>
  <c r="CZ53" i="10"/>
  <c r="CZ56" i="10"/>
  <c r="CZ55" i="10"/>
  <c r="CZ58" i="10"/>
  <c r="CZ57" i="10"/>
  <c r="CZ60" i="10"/>
  <c r="CZ59" i="10"/>
  <c r="CZ62" i="10"/>
  <c r="CZ61" i="10"/>
  <c r="CZ64" i="10"/>
  <c r="CZ63" i="10"/>
  <c r="CZ66" i="10"/>
  <c r="CZ65" i="10"/>
  <c r="CZ68" i="10"/>
  <c r="CZ67" i="10"/>
  <c r="CZ70" i="10"/>
  <c r="CZ69" i="10"/>
  <c r="CZ72" i="10"/>
  <c r="CZ71" i="10"/>
  <c r="CZ74" i="10"/>
  <c r="CZ73" i="10"/>
  <c r="CZ76" i="10"/>
  <c r="CZ75" i="10"/>
  <c r="CZ78" i="10"/>
  <c r="CZ77" i="10"/>
  <c r="CZ80" i="10"/>
  <c r="CZ79" i="10"/>
  <c r="CZ82" i="10"/>
  <c r="CZ81" i="10"/>
  <c r="CZ84" i="10"/>
  <c r="CZ83" i="10"/>
  <c r="CZ86" i="10"/>
  <c r="CZ85" i="10"/>
  <c r="CZ88" i="10"/>
  <c r="CZ87" i="10"/>
  <c r="CZ90" i="10"/>
  <c r="CZ89" i="10"/>
  <c r="CZ92" i="10"/>
  <c r="CZ91" i="10"/>
  <c r="CZ94" i="10"/>
  <c r="CZ93" i="10"/>
  <c r="CZ96" i="10"/>
  <c r="CZ95" i="10"/>
  <c r="CZ98" i="10"/>
  <c r="CZ97" i="10"/>
  <c r="CZ100" i="10"/>
  <c r="CZ99" i="10"/>
  <c r="CZ102" i="10"/>
  <c r="CZ101" i="10"/>
  <c r="CZ104" i="10"/>
  <c r="CZ103" i="10"/>
  <c r="CZ106" i="10"/>
  <c r="CZ105" i="10"/>
  <c r="CZ108" i="10"/>
  <c r="CZ107" i="10"/>
  <c r="CZ110" i="10"/>
  <c r="CZ109" i="10"/>
  <c r="CZ112" i="10"/>
  <c r="CZ111" i="10"/>
  <c r="CZ114" i="10"/>
  <c r="CZ113" i="10"/>
  <c r="CZ116" i="10"/>
  <c r="CZ115" i="10"/>
  <c r="CZ118" i="10"/>
  <c r="CZ117" i="10"/>
  <c r="CZ120" i="10"/>
  <c r="CZ119" i="10"/>
  <c r="CZ122" i="10"/>
  <c r="CZ121" i="10"/>
  <c r="CZ124" i="10"/>
  <c r="CZ123" i="10"/>
  <c r="CZ126" i="10"/>
  <c r="CZ125" i="10"/>
  <c r="CZ128" i="10"/>
  <c r="CZ127" i="10"/>
  <c r="CZ130" i="10"/>
  <c r="CZ129" i="10"/>
  <c r="CZ132" i="10"/>
  <c r="CZ131" i="10"/>
  <c r="CZ134" i="10"/>
  <c r="CZ133" i="10"/>
  <c r="CZ136" i="10"/>
  <c r="CZ135" i="10"/>
  <c r="CZ138" i="10"/>
  <c r="CZ137" i="10"/>
  <c r="CZ140" i="10"/>
  <c r="CZ139" i="10"/>
  <c r="CZ142" i="10"/>
  <c r="CZ141" i="10"/>
  <c r="CZ144" i="10"/>
  <c r="CZ143" i="10"/>
  <c r="CZ146" i="10"/>
  <c r="CZ145" i="10"/>
  <c r="CZ148" i="10"/>
  <c r="CZ147" i="10"/>
  <c r="CZ150" i="10"/>
  <c r="CZ149" i="10"/>
  <c r="CZ152" i="10"/>
  <c r="CZ151" i="10"/>
  <c r="CZ154" i="10"/>
  <c r="CZ153" i="10"/>
  <c r="CZ156" i="10"/>
  <c r="CZ155" i="10"/>
  <c r="CZ158" i="10"/>
  <c r="CZ157" i="10"/>
  <c r="CZ160" i="10"/>
  <c r="CZ159" i="10"/>
  <c r="CZ162" i="10"/>
  <c r="CZ161" i="10"/>
  <c r="CZ164" i="10"/>
  <c r="CZ163" i="10"/>
  <c r="CZ166" i="10"/>
  <c r="CZ165" i="10"/>
  <c r="CZ168" i="10"/>
  <c r="CZ167" i="10"/>
  <c r="CZ170" i="10"/>
  <c r="CZ169" i="10"/>
  <c r="CZ172" i="10"/>
  <c r="CZ171" i="10"/>
  <c r="CZ174" i="10"/>
  <c r="CZ173" i="10"/>
  <c r="CZ176" i="10"/>
  <c r="CZ175" i="10"/>
  <c r="CZ178" i="10"/>
  <c r="CZ177" i="10"/>
  <c r="CZ180" i="10"/>
  <c r="CZ179" i="10"/>
  <c r="CZ182" i="10"/>
  <c r="CZ181" i="10"/>
  <c r="CZ184" i="10"/>
  <c r="CZ183" i="10"/>
  <c r="CZ186" i="10"/>
  <c r="CZ185" i="10"/>
  <c r="CZ188" i="10"/>
  <c r="CZ187" i="10"/>
  <c r="CZ190" i="10"/>
  <c r="CZ189" i="10"/>
  <c r="CZ192" i="10"/>
  <c r="CZ191" i="10"/>
  <c r="CZ194" i="10"/>
  <c r="CZ193" i="10"/>
  <c r="CZ196" i="10"/>
  <c r="CZ195" i="10"/>
  <c r="CZ198" i="10"/>
  <c r="CZ197" i="10"/>
  <c r="CZ200" i="10"/>
  <c r="CZ199" i="10"/>
  <c r="CZ202" i="10"/>
  <c r="CZ201" i="10"/>
  <c r="CZ204" i="10"/>
  <c r="CZ203" i="10"/>
  <c r="CZ206" i="10"/>
  <c r="CZ205" i="10"/>
  <c r="CZ208" i="10"/>
  <c r="CZ207" i="10"/>
  <c r="CZ210" i="10"/>
  <c r="CZ209" i="10"/>
  <c r="CZ212" i="10"/>
  <c r="CZ211" i="10"/>
  <c r="CZ214" i="10"/>
  <c r="CZ213" i="10"/>
  <c r="CZ216" i="10"/>
  <c r="CZ215" i="10"/>
  <c r="CZ218" i="10"/>
  <c r="CZ217" i="10"/>
  <c r="CZ220" i="10"/>
  <c r="CZ219" i="10"/>
  <c r="CZ222" i="10"/>
  <c r="CZ221" i="10"/>
  <c r="CZ224" i="10"/>
  <c r="CZ223" i="10"/>
  <c r="CZ226" i="10"/>
  <c r="CZ225" i="10"/>
  <c r="CZ228" i="10"/>
  <c r="CZ227" i="10"/>
  <c r="CZ230" i="10"/>
  <c r="CZ229" i="10"/>
  <c r="CZ232" i="10"/>
  <c r="CZ231" i="10"/>
  <c r="CZ234" i="10"/>
  <c r="CZ233" i="10"/>
  <c r="CZ236" i="10"/>
  <c r="CZ235" i="10"/>
  <c r="CZ238" i="10"/>
  <c r="CZ237" i="10"/>
  <c r="CZ240" i="10"/>
  <c r="CZ239" i="10"/>
  <c r="CZ242" i="10"/>
  <c r="CZ241" i="10"/>
  <c r="CZ244" i="10"/>
  <c r="CZ243" i="10"/>
  <c r="CZ246" i="10"/>
  <c r="CZ245" i="10"/>
  <c r="CZ248" i="10"/>
  <c r="CZ247" i="10"/>
  <c r="CZ250" i="10"/>
  <c r="CZ249" i="10"/>
  <c r="CZ252" i="10"/>
  <c r="CZ251" i="10"/>
  <c r="CZ254" i="10"/>
  <c r="CZ253" i="10"/>
  <c r="CZ256" i="10"/>
  <c r="CZ255" i="10"/>
  <c r="CZ258" i="10"/>
  <c r="CZ257" i="10"/>
  <c r="CZ260" i="10"/>
  <c r="CZ259" i="10"/>
  <c r="CZ262" i="10"/>
  <c r="CZ261" i="10"/>
  <c r="CZ264" i="10"/>
  <c r="CZ263" i="10"/>
  <c r="CZ266" i="10"/>
  <c r="CZ265" i="10"/>
  <c r="CZ268" i="10"/>
  <c r="CZ267" i="10"/>
  <c r="CZ270" i="10"/>
  <c r="CZ269" i="10"/>
  <c r="CZ272" i="10"/>
  <c r="CZ271" i="10"/>
  <c r="CZ274" i="10"/>
  <c r="CZ273" i="10"/>
  <c r="CZ276" i="10"/>
  <c r="CZ275" i="10"/>
  <c r="CZ278" i="10"/>
  <c r="CZ277" i="10"/>
  <c r="CZ280" i="10"/>
  <c r="CZ279" i="10"/>
  <c r="CZ282" i="10"/>
  <c r="CZ281" i="10"/>
  <c r="CZ284" i="10"/>
  <c r="CZ283" i="10"/>
  <c r="CZ286" i="10"/>
  <c r="CZ285" i="10"/>
  <c r="CZ288" i="10"/>
  <c r="CZ287" i="10"/>
  <c r="CZ290" i="10"/>
  <c r="CZ289" i="10"/>
  <c r="CZ292" i="10"/>
  <c r="CZ291" i="10"/>
  <c r="CZ294" i="10"/>
  <c r="CZ293" i="10"/>
  <c r="CZ296" i="10"/>
  <c r="CZ295" i="10"/>
  <c r="CZ298" i="10"/>
  <c r="CZ297" i="10"/>
  <c r="CZ300" i="10"/>
  <c r="CZ299" i="10"/>
  <c r="CZ302" i="10"/>
  <c r="CZ301" i="10"/>
  <c r="CZ304" i="10"/>
  <c r="CZ303" i="10"/>
  <c r="CZ306" i="10"/>
  <c r="CZ305" i="10"/>
  <c r="CZ308" i="10"/>
  <c r="CZ307" i="10"/>
  <c r="CZ310" i="10"/>
  <c r="CZ309" i="10"/>
  <c r="CZ312" i="10"/>
  <c r="CZ311" i="10"/>
  <c r="CZ314" i="10"/>
  <c r="CZ313" i="10"/>
  <c r="CZ316" i="10"/>
  <c r="CZ315" i="10"/>
  <c r="CZ318" i="10"/>
  <c r="CZ317" i="10"/>
  <c r="CZ320" i="10"/>
  <c r="CZ319" i="10"/>
  <c r="CZ322" i="10"/>
  <c r="CZ321" i="10"/>
  <c r="CZ324" i="10"/>
  <c r="CZ323" i="10"/>
  <c r="CZ326" i="10"/>
  <c r="CZ325" i="10"/>
  <c r="CZ328" i="10"/>
  <c r="CZ327" i="10"/>
  <c r="CZ330" i="10"/>
  <c r="CZ329" i="10"/>
  <c r="CZ332" i="10"/>
  <c r="CZ331" i="10"/>
  <c r="CZ334" i="10"/>
  <c r="CZ333" i="10"/>
  <c r="CZ336" i="10"/>
  <c r="CZ335" i="10"/>
  <c r="CZ338" i="10"/>
  <c r="CZ337" i="10"/>
  <c r="CZ340" i="10"/>
  <c r="CZ339" i="10"/>
  <c r="CZ342" i="10"/>
  <c r="CZ341" i="10"/>
  <c r="CZ344" i="10"/>
  <c r="CZ343" i="10"/>
  <c r="CZ346" i="10"/>
  <c r="CZ345" i="10"/>
  <c r="CZ348" i="10"/>
  <c r="CZ347" i="10"/>
  <c r="CZ350" i="10"/>
  <c r="CZ349" i="10"/>
  <c r="CZ352" i="10"/>
  <c r="CZ351" i="10"/>
  <c r="CZ354" i="10"/>
  <c r="CZ353" i="10"/>
  <c r="CZ356" i="10"/>
  <c r="CZ355" i="10"/>
  <c r="CZ358" i="10"/>
  <c r="CZ357" i="10"/>
  <c r="CZ360" i="10"/>
  <c r="CZ359" i="10"/>
  <c r="CZ362" i="10"/>
  <c r="CZ361" i="10"/>
  <c r="CZ364" i="10"/>
  <c r="CZ363" i="10"/>
  <c r="CZ366" i="10"/>
  <c r="CZ365" i="10"/>
  <c r="CZ368" i="10"/>
  <c r="CZ367" i="10"/>
  <c r="CZ370" i="10"/>
  <c r="CZ369" i="10"/>
  <c r="CZ372" i="10"/>
  <c r="CZ371" i="10"/>
  <c r="CZ374" i="10"/>
  <c r="CZ373" i="10"/>
  <c r="CZ375" i="10"/>
  <c r="CZ377" i="10"/>
  <c r="CZ376" i="10"/>
  <c r="CZ379" i="10"/>
  <c r="CZ378" i="10"/>
  <c r="CZ381" i="10"/>
  <c r="CZ380" i="10"/>
  <c r="CZ383" i="10"/>
  <c r="CZ382" i="10"/>
  <c r="CZ385" i="10"/>
  <c r="CZ384" i="10"/>
  <c r="CZ387" i="10"/>
  <c r="CZ386" i="10"/>
  <c r="CZ389" i="10"/>
  <c r="CZ388" i="10"/>
  <c r="CZ391" i="10"/>
  <c r="CZ390" i="10"/>
  <c r="CZ393" i="10"/>
  <c r="CZ392" i="10"/>
  <c r="CZ395" i="10"/>
  <c r="CZ394" i="10"/>
  <c r="CZ397" i="10"/>
  <c r="CZ396" i="10"/>
  <c r="CZ399" i="10"/>
  <c r="CZ398" i="10"/>
  <c r="CZ401" i="10"/>
  <c r="CZ400" i="10"/>
  <c r="CZ403" i="10"/>
  <c r="CZ402" i="10"/>
  <c r="CZ405" i="10"/>
  <c r="CZ404" i="10"/>
  <c r="CZ407" i="10"/>
  <c r="CZ406" i="10"/>
  <c r="CZ409" i="10"/>
  <c r="CZ408" i="10"/>
  <c r="CZ411" i="10"/>
  <c r="CZ410" i="10"/>
  <c r="CZ413" i="10"/>
  <c r="CZ412" i="10"/>
  <c r="CZ415" i="10"/>
  <c r="CZ414" i="10"/>
  <c r="CZ417" i="10"/>
  <c r="CZ416" i="10"/>
  <c r="CZ419" i="10"/>
  <c r="CZ418" i="10"/>
  <c r="CZ421" i="10"/>
  <c r="CZ420" i="10"/>
  <c r="CZ423" i="10"/>
  <c r="CZ422" i="10"/>
  <c r="CZ425" i="10"/>
  <c r="CZ424" i="10"/>
  <c r="CZ427" i="10"/>
  <c r="CZ426" i="10"/>
  <c r="CZ429" i="10"/>
  <c r="CZ428" i="10"/>
  <c r="CZ431" i="10"/>
  <c r="CZ430" i="10"/>
  <c r="CZ433" i="10"/>
  <c r="CZ432" i="10"/>
  <c r="CZ435" i="10"/>
  <c r="CZ434" i="10"/>
  <c r="CZ437" i="10"/>
  <c r="CZ436" i="10"/>
  <c r="CZ439" i="10"/>
  <c r="CZ438" i="10"/>
  <c r="CZ441" i="10"/>
  <c r="CZ440" i="10"/>
  <c r="CZ443" i="10"/>
  <c r="CZ442" i="10"/>
  <c r="CZ445" i="10"/>
  <c r="CZ444" i="10"/>
  <c r="CZ447" i="10"/>
  <c r="CZ446" i="10"/>
  <c r="CZ449" i="10"/>
  <c r="CZ448" i="10"/>
  <c r="CZ451" i="10"/>
  <c r="CZ450" i="10"/>
  <c r="CZ453" i="10"/>
  <c r="CZ452" i="10"/>
  <c r="CZ455" i="10"/>
  <c r="CZ454" i="10"/>
  <c r="CZ457" i="10"/>
  <c r="CZ456" i="10"/>
  <c r="CZ459" i="10"/>
  <c r="CZ458" i="10"/>
  <c r="CZ461" i="10"/>
  <c r="CZ460" i="10"/>
  <c r="CZ463" i="10"/>
  <c r="CZ462" i="10"/>
  <c r="CZ465" i="10"/>
  <c r="CZ464" i="10"/>
  <c r="CZ467" i="10"/>
  <c r="CZ466" i="10"/>
  <c r="CZ469" i="10"/>
  <c r="CZ468" i="10"/>
  <c r="CZ471" i="10"/>
  <c r="CZ470" i="10"/>
  <c r="CZ473" i="10"/>
  <c r="CZ472" i="10"/>
  <c r="CZ475" i="10"/>
  <c r="CZ474" i="10"/>
  <c r="CZ477" i="10"/>
  <c r="CZ476" i="10"/>
  <c r="CZ479" i="10"/>
  <c r="CZ478" i="10"/>
  <c r="CZ481" i="10"/>
  <c r="CZ480" i="10"/>
  <c r="CZ483" i="10"/>
  <c r="CZ482" i="10"/>
  <c r="CZ485" i="10"/>
  <c r="CZ484" i="10"/>
  <c r="CZ487" i="10"/>
  <c r="CZ486" i="10"/>
  <c r="CZ489" i="10"/>
  <c r="CZ488" i="10"/>
  <c r="CZ491" i="10"/>
  <c r="CZ490" i="10"/>
  <c r="CZ493" i="10"/>
  <c r="CZ492" i="10"/>
  <c r="CZ495" i="10"/>
  <c r="CZ494" i="10"/>
  <c r="CZ497" i="10"/>
  <c r="CZ496" i="10"/>
  <c r="CZ499" i="10"/>
  <c r="CZ498" i="10"/>
  <c r="CZ501" i="10"/>
  <c r="CZ500" i="10"/>
  <c r="CZ503" i="10"/>
  <c r="CZ502" i="10"/>
  <c r="CZ505" i="10"/>
  <c r="CZ504" i="10"/>
  <c r="CZ507" i="10"/>
  <c r="CZ506" i="10"/>
  <c r="CZ509" i="10"/>
  <c r="CZ508" i="10"/>
  <c r="CZ511" i="10"/>
  <c r="CZ510" i="10"/>
  <c r="CZ513" i="10"/>
  <c r="CZ512" i="10"/>
  <c r="CZ514" i="10"/>
  <c r="CZ516" i="10"/>
  <c r="CZ515" i="10"/>
  <c r="CZ518" i="10"/>
  <c r="CZ517" i="10"/>
  <c r="CZ520" i="10"/>
  <c r="CZ519" i="10"/>
  <c r="CZ522" i="10"/>
  <c r="CZ521" i="10"/>
  <c r="CZ524" i="10"/>
  <c r="CZ523" i="10"/>
  <c r="CZ526" i="10"/>
  <c r="CZ525" i="10"/>
  <c r="CZ528" i="10"/>
  <c r="CZ527" i="10"/>
  <c r="CZ530" i="10"/>
  <c r="CZ529" i="10"/>
  <c r="CZ532" i="10"/>
  <c r="CZ531" i="10"/>
  <c r="CZ534" i="10"/>
  <c r="CZ533" i="10"/>
  <c r="CZ536" i="10"/>
  <c r="CZ535" i="10"/>
  <c r="CZ538" i="10"/>
  <c r="CZ537" i="10"/>
  <c r="CZ540" i="10"/>
  <c r="CZ539" i="10"/>
  <c r="CZ542" i="10"/>
  <c r="CZ541" i="10"/>
  <c r="CZ544" i="10"/>
  <c r="CZ543" i="10"/>
  <c r="CZ546" i="10"/>
  <c r="CZ545" i="10"/>
  <c r="CZ548" i="10"/>
  <c r="CZ547" i="10"/>
  <c r="CZ550" i="10"/>
  <c r="CZ549" i="10"/>
  <c r="CZ552" i="10"/>
  <c r="CZ551" i="10"/>
  <c r="CZ554" i="10"/>
  <c r="CZ553" i="10"/>
  <c r="CZ556" i="10"/>
  <c r="CZ555" i="10"/>
  <c r="CZ558" i="10"/>
  <c r="CZ557" i="10"/>
  <c r="CZ560" i="10"/>
  <c r="CZ559" i="10"/>
  <c r="CZ562" i="10"/>
  <c r="CZ561" i="10"/>
  <c r="CZ564" i="10"/>
  <c r="CZ563" i="10"/>
  <c r="CZ566" i="10"/>
  <c r="CZ565" i="10"/>
  <c r="CZ568" i="10"/>
  <c r="CZ567" i="10"/>
  <c r="CZ570" i="10"/>
  <c r="CZ569" i="10"/>
  <c r="CZ572" i="10"/>
  <c r="CZ571" i="10"/>
  <c r="CZ574" i="10"/>
  <c r="CZ573" i="10"/>
  <c r="CZ576" i="10"/>
  <c r="CZ575" i="10"/>
  <c r="CZ578" i="10"/>
  <c r="CZ577" i="10"/>
  <c r="CZ580" i="10"/>
  <c r="CZ579" i="10"/>
  <c r="CZ582" i="10"/>
  <c r="CZ581" i="10"/>
  <c r="CZ584" i="10"/>
  <c r="CZ583" i="10"/>
  <c r="CZ586" i="10"/>
  <c r="CZ585" i="10"/>
  <c r="CZ588" i="10"/>
  <c r="CZ587" i="10"/>
  <c r="CZ590" i="10"/>
  <c r="CZ589" i="10"/>
  <c r="CZ592" i="10"/>
  <c r="CZ591" i="10"/>
  <c r="CZ594" i="10"/>
  <c r="CZ593" i="10"/>
  <c r="CZ596" i="10"/>
  <c r="CZ595" i="10"/>
  <c r="CZ598" i="10"/>
  <c r="CZ597" i="10"/>
  <c r="CZ600" i="10"/>
  <c r="CZ599" i="10"/>
  <c r="CZ602" i="10"/>
  <c r="CZ601" i="10"/>
  <c r="CZ604" i="10"/>
  <c r="CZ603" i="10"/>
  <c r="CZ606" i="10"/>
  <c r="CZ605" i="10"/>
  <c r="CZ608" i="10"/>
  <c r="CZ607" i="10"/>
  <c r="CZ610" i="10"/>
  <c r="CZ609" i="10"/>
  <c r="CZ612" i="10"/>
  <c r="CZ611" i="10"/>
  <c r="CZ614" i="10"/>
  <c r="CZ613" i="10"/>
  <c r="CZ616" i="10"/>
  <c r="CZ615" i="10"/>
  <c r="CZ618" i="10"/>
  <c r="CZ617" i="10"/>
  <c r="CZ620" i="10"/>
  <c r="CZ619" i="10"/>
  <c r="CZ622" i="10"/>
  <c r="CZ621" i="10"/>
  <c r="CZ624" i="10"/>
  <c r="CZ623" i="10"/>
  <c r="CZ626" i="10"/>
  <c r="CZ625" i="10"/>
  <c r="CZ628" i="10"/>
  <c r="CZ627" i="10"/>
  <c r="CZ630" i="10"/>
  <c r="CZ629" i="10"/>
  <c r="CZ632" i="10"/>
  <c r="CZ631" i="10"/>
  <c r="CZ634" i="10"/>
  <c r="CZ633" i="10"/>
  <c r="CZ636" i="10"/>
  <c r="CZ635" i="10"/>
  <c r="CZ638" i="10"/>
  <c r="CZ637" i="10"/>
  <c r="CZ640" i="10"/>
  <c r="CZ639" i="10"/>
  <c r="CZ642" i="10"/>
  <c r="CZ641" i="10"/>
  <c r="CZ644" i="10"/>
  <c r="CZ643" i="10"/>
  <c r="CZ646" i="10"/>
  <c r="CZ645" i="10"/>
  <c r="CZ648" i="10"/>
  <c r="CZ647" i="10"/>
  <c r="CZ650" i="10"/>
  <c r="CZ649" i="10"/>
  <c r="CZ652" i="10"/>
  <c r="CZ651" i="10"/>
  <c r="CZ654" i="10"/>
  <c r="CZ653" i="10"/>
  <c r="CZ656" i="10"/>
  <c r="CZ655" i="10"/>
  <c r="CZ658" i="10"/>
  <c r="CZ657" i="10"/>
  <c r="CZ660" i="10"/>
  <c r="CZ659" i="10"/>
  <c r="CZ662" i="10"/>
  <c r="CZ661" i="10"/>
  <c r="CZ664" i="10"/>
  <c r="CZ663" i="10"/>
  <c r="CZ666" i="10"/>
  <c r="CZ665" i="10"/>
  <c r="CZ668" i="10"/>
  <c r="CZ667" i="10"/>
  <c r="CZ670" i="10"/>
  <c r="CZ669" i="10"/>
  <c r="CZ672" i="10"/>
  <c r="CZ671" i="10"/>
  <c r="CZ674" i="10"/>
  <c r="CZ673" i="10"/>
  <c r="CZ676" i="10"/>
  <c r="CZ675" i="10"/>
  <c r="CZ678" i="10"/>
  <c r="CZ677" i="10"/>
  <c r="CZ680" i="10"/>
  <c r="CZ679" i="10"/>
  <c r="CZ682" i="10"/>
  <c r="CZ681" i="10"/>
  <c r="CZ684" i="10"/>
  <c r="CZ683" i="10"/>
  <c r="CZ686" i="10"/>
  <c r="CZ685" i="10"/>
  <c r="CZ688" i="10"/>
  <c r="CZ687" i="10"/>
  <c r="CZ690" i="10"/>
  <c r="CZ689" i="10"/>
  <c r="CZ692" i="10"/>
  <c r="CZ691" i="10"/>
  <c r="CZ694" i="10"/>
  <c r="CZ693" i="10"/>
  <c r="CZ696" i="10"/>
  <c r="CZ695" i="10"/>
  <c r="CZ698" i="10"/>
  <c r="CZ697" i="10"/>
  <c r="CZ700" i="10"/>
  <c r="CZ699" i="10"/>
  <c r="CZ702" i="10"/>
  <c r="CZ701" i="10"/>
  <c r="CZ704" i="10"/>
  <c r="CZ703" i="10"/>
  <c r="CZ706" i="10"/>
  <c r="CZ705" i="10"/>
  <c r="CZ708" i="10"/>
  <c r="CZ707" i="10"/>
  <c r="CZ710" i="10"/>
  <c r="CZ709" i="10"/>
  <c r="CZ712" i="10"/>
  <c r="CZ711" i="10"/>
  <c r="CZ714" i="10"/>
  <c r="CZ713" i="10"/>
  <c r="CZ716" i="10"/>
  <c r="CZ715" i="10"/>
  <c r="CZ718" i="10"/>
  <c r="CZ717" i="10"/>
  <c r="CZ720" i="10"/>
  <c r="CZ719" i="10"/>
  <c r="CZ722" i="10"/>
  <c r="CZ721" i="10"/>
  <c r="CZ724" i="10"/>
  <c r="CZ723" i="10"/>
  <c r="CZ726" i="10"/>
  <c r="CZ725" i="10"/>
  <c r="CZ728" i="10"/>
  <c r="CZ727" i="10"/>
  <c r="CZ730" i="10"/>
  <c r="CZ729" i="10"/>
  <c r="CZ732" i="10"/>
  <c r="CZ731" i="10"/>
  <c r="CZ734" i="10"/>
  <c r="CZ733" i="10"/>
  <c r="CZ736" i="10"/>
  <c r="CZ735" i="10"/>
  <c r="CZ738" i="10"/>
  <c r="CZ737" i="10"/>
  <c r="CZ740" i="10"/>
  <c r="CZ739" i="10"/>
  <c r="CZ742" i="10"/>
  <c r="CZ741" i="10"/>
  <c r="CZ744" i="10"/>
  <c r="CZ743" i="10"/>
  <c r="CZ746" i="10"/>
  <c r="CZ745" i="10"/>
  <c r="CZ748" i="10"/>
  <c r="CZ747" i="10"/>
  <c r="CZ750" i="10"/>
  <c r="CZ749" i="10"/>
  <c r="CZ752" i="10"/>
  <c r="CZ751" i="10"/>
  <c r="CZ754" i="10"/>
  <c r="CZ753" i="10"/>
  <c r="CZ756" i="10"/>
  <c r="CZ755" i="10"/>
  <c r="CZ758" i="10"/>
  <c r="CZ757" i="10"/>
  <c r="CZ760" i="10"/>
  <c r="CZ759" i="10"/>
  <c r="CZ762" i="10"/>
  <c r="CZ761" i="10"/>
  <c r="CZ764" i="10"/>
  <c r="CZ763" i="10"/>
  <c r="CZ766" i="10"/>
  <c r="CZ765" i="10"/>
  <c r="CZ768" i="10"/>
  <c r="CZ767" i="10"/>
  <c r="CZ770" i="10"/>
  <c r="CZ769" i="10"/>
  <c r="CZ772" i="10"/>
  <c r="CZ771" i="10"/>
  <c r="CZ774" i="10"/>
  <c r="CZ773" i="10"/>
  <c r="CZ776" i="10"/>
  <c r="CZ775" i="10"/>
  <c r="CZ778" i="10"/>
  <c r="CZ777" i="10"/>
  <c r="CZ780" i="10"/>
  <c r="CZ779" i="10"/>
  <c r="CZ782" i="10"/>
  <c r="CZ781" i="10"/>
  <c r="CZ784" i="10"/>
  <c r="CZ783" i="10"/>
  <c r="CZ786" i="10"/>
  <c r="CZ785" i="10"/>
  <c r="CZ788" i="10"/>
  <c r="CZ787" i="10"/>
  <c r="CZ790" i="10"/>
  <c r="CZ789" i="10"/>
  <c r="CZ792" i="10"/>
  <c r="CZ791" i="10"/>
  <c r="CZ794" i="10"/>
  <c r="CZ793" i="10"/>
  <c r="CZ796" i="10"/>
  <c r="CZ795" i="10"/>
  <c r="CZ798" i="10"/>
  <c r="CZ797" i="10"/>
  <c r="CZ800" i="10"/>
  <c r="CZ799" i="10"/>
  <c r="CZ802" i="10"/>
  <c r="CZ801" i="10"/>
  <c r="CZ804" i="10"/>
  <c r="CZ803" i="10"/>
  <c r="CZ806" i="10"/>
  <c r="CZ805" i="10"/>
  <c r="CZ808" i="10"/>
  <c r="CZ807" i="10"/>
  <c r="CZ810" i="10"/>
  <c r="CZ809" i="10"/>
  <c r="CZ812" i="10"/>
  <c r="CZ811" i="10"/>
  <c r="CZ814" i="10"/>
  <c r="CZ813" i="10"/>
  <c r="CZ816" i="10"/>
  <c r="CZ815" i="10"/>
  <c r="CZ818" i="10"/>
  <c r="CZ817" i="10"/>
  <c r="CZ820" i="10"/>
  <c r="CZ819" i="10"/>
  <c r="CZ822" i="10"/>
  <c r="CZ821" i="10"/>
  <c r="CZ824" i="10"/>
  <c r="CZ823" i="10"/>
  <c r="CZ826" i="10"/>
  <c r="CZ825" i="10"/>
  <c r="CZ828" i="10"/>
  <c r="CZ827" i="10"/>
  <c r="CZ830" i="10"/>
  <c r="CZ829" i="10"/>
  <c r="CZ832" i="10"/>
  <c r="CZ831" i="10"/>
  <c r="CZ834" i="10"/>
  <c r="CZ833" i="10"/>
  <c r="CZ836" i="10"/>
  <c r="CZ835" i="10"/>
  <c r="CZ838" i="10"/>
  <c r="CZ837" i="10"/>
  <c r="CZ840" i="10"/>
  <c r="CZ839" i="10"/>
  <c r="CZ842" i="10"/>
  <c r="CZ841" i="10"/>
  <c r="CZ844" i="10"/>
  <c r="CZ843" i="10"/>
  <c r="CZ846" i="10"/>
  <c r="CZ845" i="10"/>
  <c r="CZ848" i="10"/>
  <c r="CZ847" i="10"/>
  <c r="CZ850" i="10"/>
  <c r="CZ849" i="10"/>
  <c r="CZ852" i="10"/>
  <c r="CZ851" i="10"/>
  <c r="CZ854" i="10"/>
  <c r="CZ853" i="10"/>
  <c r="CZ856" i="10"/>
  <c r="CZ855" i="10"/>
  <c r="CZ858" i="10"/>
  <c r="CZ857" i="10"/>
  <c r="CZ860" i="10"/>
  <c r="CZ859" i="10"/>
  <c r="CZ862" i="10"/>
  <c r="CZ861" i="10"/>
  <c r="CZ864" i="10"/>
  <c r="CZ863" i="10"/>
  <c r="CZ866" i="10"/>
  <c r="CZ865" i="10"/>
  <c r="CZ868" i="10"/>
  <c r="CZ867" i="10"/>
  <c r="CZ870" i="10"/>
  <c r="CZ869" i="10"/>
  <c r="CZ872" i="10"/>
  <c r="CZ871" i="10"/>
  <c r="CZ874" i="10"/>
  <c r="CZ873" i="10"/>
  <c r="CZ876" i="10"/>
  <c r="CZ875" i="10"/>
  <c r="CZ878" i="10"/>
  <c r="CZ877" i="10"/>
  <c r="CZ880" i="10"/>
  <c r="CZ879" i="10"/>
  <c r="CZ882" i="10"/>
  <c r="CZ881" i="10"/>
  <c r="CZ884" i="10"/>
  <c r="CZ883" i="10"/>
  <c r="CZ886" i="10"/>
  <c r="CZ885" i="10"/>
  <c r="CZ888" i="10"/>
  <c r="CZ887" i="10"/>
  <c r="CZ890" i="10"/>
  <c r="CZ889" i="10"/>
  <c r="CZ892" i="10"/>
  <c r="CZ891" i="10"/>
  <c r="CZ894" i="10"/>
  <c r="CZ893" i="10"/>
  <c r="CZ896" i="10"/>
  <c r="CZ895" i="10"/>
  <c r="CZ898" i="10"/>
  <c r="CZ897" i="10"/>
  <c r="CZ900" i="10"/>
  <c r="CZ899" i="10"/>
  <c r="CZ902" i="10"/>
  <c r="CZ901" i="10"/>
  <c r="CZ904" i="10"/>
  <c r="CZ903" i="10"/>
  <c r="CZ906" i="10"/>
  <c r="CZ905" i="10"/>
  <c r="CZ908" i="10"/>
  <c r="CZ907" i="10"/>
  <c r="CZ910" i="10"/>
  <c r="CZ909" i="10"/>
  <c r="CZ912" i="10"/>
  <c r="CZ911" i="10"/>
  <c r="CZ914" i="10"/>
  <c r="CZ913" i="10"/>
  <c r="CZ916" i="10"/>
  <c r="CZ915" i="10"/>
  <c r="CZ918" i="10"/>
  <c r="CZ917" i="10"/>
  <c r="CZ920" i="10"/>
  <c r="CZ919" i="10"/>
  <c r="CZ922" i="10"/>
  <c r="CZ921" i="10"/>
  <c r="CZ924" i="10"/>
  <c r="CZ923" i="10"/>
  <c r="CZ926" i="10"/>
  <c r="CZ925" i="10"/>
  <c r="CZ928" i="10"/>
  <c r="CZ927" i="10"/>
  <c r="CZ930" i="10"/>
  <c r="CZ929" i="10"/>
  <c r="CZ932" i="10"/>
  <c r="CZ931" i="10"/>
  <c r="CZ934" i="10"/>
  <c r="CZ933" i="10"/>
  <c r="CZ935" i="10"/>
  <c r="CZ937" i="10"/>
  <c r="CZ936" i="10"/>
  <c r="CZ939" i="10"/>
  <c r="CZ938" i="10"/>
  <c r="CZ941" i="10"/>
  <c r="CZ940" i="10"/>
  <c r="CZ943" i="10"/>
  <c r="CZ942" i="10"/>
  <c r="CZ945" i="10"/>
  <c r="CZ944" i="10"/>
  <c r="CZ947" i="10"/>
  <c r="CZ946" i="10"/>
  <c r="CZ949" i="10"/>
  <c r="CZ948" i="10"/>
  <c r="CZ951" i="10"/>
  <c r="CZ950" i="10"/>
  <c r="CZ953" i="10"/>
  <c r="CZ952" i="10"/>
  <c r="CZ955" i="10"/>
  <c r="CZ954" i="10"/>
  <c r="CZ957" i="10"/>
  <c r="CZ956" i="10"/>
  <c r="CZ959" i="10"/>
  <c r="CZ958" i="10"/>
  <c r="CZ961" i="10"/>
  <c r="CZ960" i="10"/>
  <c r="CZ963" i="10"/>
  <c r="CZ962" i="10"/>
  <c r="CZ965" i="10"/>
  <c r="CZ964" i="10"/>
  <c r="CZ966" i="10"/>
  <c r="CZ968" i="10"/>
  <c r="CZ967" i="10"/>
  <c r="CZ970" i="10"/>
  <c r="CZ969" i="10"/>
  <c r="CZ972" i="10"/>
  <c r="CZ971" i="10"/>
  <c r="CZ974" i="10"/>
  <c r="CZ973" i="10"/>
  <c r="CZ976" i="10"/>
  <c r="CZ975" i="10"/>
  <c r="CZ978" i="10"/>
  <c r="CZ977" i="10"/>
  <c r="CZ980" i="10"/>
  <c r="CZ979" i="10"/>
  <c r="CZ982" i="10"/>
  <c r="CZ981" i="10"/>
  <c r="CZ984" i="10"/>
  <c r="CZ983" i="10"/>
  <c r="CZ986" i="10"/>
  <c r="CZ985" i="10"/>
  <c r="CZ988" i="10"/>
  <c r="CZ987" i="10"/>
  <c r="CZ990" i="10"/>
  <c r="CZ989" i="10"/>
  <c r="CZ992" i="10"/>
  <c r="CZ991" i="10"/>
  <c r="CZ994" i="10"/>
  <c r="CZ993" i="10"/>
  <c r="CZ996" i="10"/>
  <c r="CZ995" i="10"/>
  <c r="CZ998" i="10"/>
  <c r="CZ997" i="10"/>
  <c r="CZ1000" i="10"/>
  <c r="CZ999" i="10"/>
  <c r="CZ1002" i="10"/>
  <c r="CZ1001" i="10"/>
  <c r="CZ1004" i="10"/>
  <c r="CZ1003" i="10"/>
  <c r="CZ1006" i="10"/>
  <c r="CZ1005" i="10"/>
  <c r="CZ1008" i="10"/>
  <c r="CZ1007" i="10"/>
  <c r="CZ1010" i="10"/>
  <c r="CZ1009" i="10"/>
  <c r="CZ1012" i="10"/>
  <c r="CZ1011" i="10"/>
  <c r="CZ1014" i="10"/>
  <c r="CZ1013" i="10"/>
  <c r="CZ1016" i="10"/>
  <c r="CZ1015" i="10"/>
  <c r="CZ1018" i="10"/>
  <c r="CZ1017" i="10"/>
  <c r="CZ1020" i="10"/>
  <c r="CZ1019" i="10"/>
  <c r="CZ1022" i="10"/>
  <c r="CZ1021" i="10"/>
  <c r="CZ1024" i="10"/>
  <c r="CZ1023" i="10"/>
  <c r="CZ1026" i="10"/>
  <c r="CZ1025" i="10"/>
  <c r="CZ1028" i="10"/>
  <c r="CZ1027" i="10"/>
  <c r="CZ1030" i="10"/>
  <c r="CZ1029" i="10"/>
  <c r="CZ1032" i="10"/>
  <c r="CZ1031" i="10"/>
  <c r="CZ1034" i="10"/>
  <c r="CZ1033" i="10"/>
  <c r="CZ1036" i="10"/>
  <c r="CZ1035" i="10"/>
  <c r="CZ1038" i="10"/>
  <c r="CZ1037" i="10"/>
  <c r="CZ1040" i="10"/>
  <c r="CZ1039" i="10"/>
  <c r="CZ1042" i="10"/>
  <c r="CZ1041" i="10"/>
  <c r="CZ1044" i="10"/>
  <c r="CZ1043" i="10"/>
  <c r="CZ1046" i="10"/>
  <c r="CZ1045" i="10"/>
  <c r="CZ1048" i="10"/>
  <c r="CZ1047" i="10"/>
  <c r="CZ1050" i="10"/>
  <c r="CZ1049" i="10"/>
  <c r="CZ1052" i="10"/>
  <c r="CZ1051" i="10"/>
  <c r="CZ1054" i="10"/>
  <c r="CZ1053" i="10"/>
  <c r="CZ1056" i="10"/>
  <c r="CZ1055" i="10"/>
  <c r="CZ1058" i="10"/>
  <c r="CZ1057" i="10"/>
  <c r="CZ1060" i="10"/>
  <c r="CZ1059" i="10"/>
  <c r="CZ1062" i="10"/>
  <c r="CZ1061" i="10"/>
  <c r="CZ1064" i="10"/>
  <c r="CZ1063" i="10"/>
  <c r="CZ1066" i="10"/>
  <c r="CZ1065" i="10"/>
  <c r="CZ1068" i="10"/>
  <c r="CZ1067" i="10"/>
  <c r="CZ1070" i="10"/>
  <c r="CZ1069" i="10"/>
  <c r="CZ1072" i="10"/>
  <c r="CZ1071" i="10"/>
  <c r="CZ1074" i="10"/>
  <c r="CZ1073" i="10"/>
  <c r="CZ1076" i="10"/>
  <c r="CZ1075" i="10"/>
  <c r="CZ1078" i="10"/>
  <c r="CZ1077" i="10"/>
  <c r="CZ1080" i="10"/>
  <c r="CZ1079" i="10"/>
  <c r="CZ1082" i="10"/>
  <c r="CZ1081" i="10"/>
  <c r="CZ1084" i="10"/>
  <c r="CZ1083" i="10"/>
  <c r="CZ1086" i="10"/>
  <c r="CZ1085" i="10"/>
  <c r="CZ1088" i="10"/>
  <c r="CZ1087" i="10"/>
  <c r="CZ1090" i="10"/>
  <c r="CZ1089" i="10"/>
  <c r="CZ1092" i="10"/>
  <c r="CZ1091" i="10"/>
  <c r="CZ1094" i="10"/>
  <c r="CZ1093" i="10"/>
  <c r="CZ1096" i="10"/>
  <c r="CZ1095" i="10"/>
  <c r="CZ1098" i="10"/>
  <c r="CZ1097" i="10"/>
  <c r="CZ1100" i="10"/>
  <c r="CZ1099" i="10"/>
  <c r="CZ1102" i="10"/>
  <c r="CZ1101" i="10"/>
  <c r="CZ1104" i="10"/>
  <c r="CZ1103" i="10"/>
  <c r="CZ1106" i="10"/>
  <c r="CZ1105" i="10"/>
  <c r="CZ1108" i="10"/>
  <c r="CZ1107" i="10"/>
  <c r="CZ1110" i="10"/>
  <c r="CZ1109" i="10"/>
  <c r="CZ1112" i="10"/>
  <c r="CZ1111" i="10"/>
  <c r="CZ1114" i="10"/>
  <c r="CZ1113" i="10"/>
  <c r="CZ1116" i="10"/>
  <c r="CZ1115" i="10"/>
  <c r="CZ1118" i="10"/>
  <c r="CZ1117" i="10"/>
  <c r="CZ1120" i="10"/>
  <c r="CZ1119" i="10"/>
  <c r="CZ1122" i="10"/>
  <c r="CZ1121" i="10"/>
  <c r="CZ1124" i="10"/>
  <c r="CZ1123" i="10"/>
  <c r="CZ1126" i="10"/>
  <c r="CZ1125" i="10"/>
  <c r="CZ1128" i="10"/>
  <c r="CZ1127" i="10"/>
  <c r="CZ1130" i="10"/>
  <c r="CZ1129" i="10"/>
  <c r="CZ1132" i="10"/>
  <c r="CZ1131" i="10"/>
  <c r="CZ1134" i="10"/>
  <c r="CZ1133" i="10"/>
  <c r="CZ1136" i="10"/>
  <c r="CZ1135" i="10"/>
  <c r="CZ1138" i="10"/>
  <c r="CZ1137" i="10"/>
  <c r="CZ1140" i="10"/>
  <c r="CZ1139" i="10"/>
  <c r="CZ1142" i="10"/>
  <c r="CZ1141" i="10"/>
  <c r="CZ1144" i="10"/>
  <c r="CZ1143" i="10"/>
  <c r="CZ1146" i="10"/>
  <c r="CZ1145" i="10"/>
  <c r="CZ1148" i="10"/>
  <c r="CZ1147" i="10"/>
  <c r="CZ1150" i="10"/>
  <c r="CZ1149" i="10"/>
  <c r="CZ1152" i="10"/>
  <c r="CZ1151" i="10"/>
  <c r="CZ1154" i="10"/>
  <c r="CZ1153" i="10"/>
  <c r="CZ1156" i="10"/>
  <c r="CZ1155" i="10"/>
  <c r="CZ1158" i="10"/>
  <c r="CZ1157" i="10"/>
  <c r="CZ1160" i="10"/>
  <c r="CZ1159" i="10"/>
  <c r="CZ1162" i="10"/>
  <c r="CZ1161" i="10"/>
  <c r="CZ1164" i="10"/>
  <c r="CZ1163" i="10"/>
  <c r="CZ1166" i="10"/>
  <c r="CZ1165" i="10"/>
  <c r="CZ1168" i="10"/>
  <c r="CZ1167" i="10"/>
  <c r="CZ1170" i="10"/>
  <c r="CZ1169" i="10"/>
  <c r="CZ1172" i="10"/>
  <c r="CZ1171" i="10"/>
  <c r="CZ1174" i="10"/>
  <c r="CZ1173" i="10"/>
  <c r="CZ1176" i="10"/>
  <c r="CZ1175" i="10"/>
  <c r="CZ1178" i="10"/>
  <c r="CZ1177" i="10"/>
  <c r="CZ1180" i="10"/>
  <c r="CZ1179" i="10"/>
  <c r="CZ1182" i="10"/>
  <c r="CZ1181" i="10"/>
  <c r="CZ1184" i="10"/>
  <c r="CZ1183" i="10"/>
  <c r="CZ1186" i="10"/>
  <c r="CZ1185" i="10"/>
  <c r="CZ1188" i="10"/>
  <c r="CZ1187" i="10"/>
  <c r="CZ1190" i="10"/>
  <c r="CZ1189" i="10"/>
  <c r="CZ1192" i="10"/>
  <c r="CZ1191" i="10"/>
  <c r="CZ1194" i="10"/>
  <c r="CZ1193" i="10"/>
  <c r="CZ1196" i="10"/>
  <c r="CZ1195" i="10"/>
  <c r="CZ1198" i="10"/>
  <c r="CZ1197" i="10"/>
  <c r="CZ1200" i="10"/>
  <c r="CZ1199" i="10"/>
  <c r="CZ1202" i="10"/>
  <c r="CZ1201" i="10"/>
  <c r="CZ1204" i="10"/>
  <c r="CZ1203" i="10"/>
  <c r="CZ1206" i="10"/>
  <c r="CZ1205" i="10"/>
  <c r="CZ1208" i="10"/>
  <c r="CZ1207" i="10"/>
  <c r="CZ1210" i="10"/>
  <c r="CZ1209" i="10"/>
  <c r="CZ1212" i="10"/>
  <c r="CZ1211" i="10"/>
  <c r="CZ1214" i="10"/>
  <c r="CZ1213" i="10"/>
  <c r="CZ1216" i="10"/>
  <c r="CZ1215" i="10"/>
  <c r="CZ1218" i="10"/>
  <c r="CZ1217" i="10"/>
  <c r="CZ1220" i="10"/>
  <c r="CZ1219" i="10"/>
  <c r="CZ1222" i="10"/>
  <c r="CZ1221" i="10"/>
  <c r="CZ1224" i="10"/>
  <c r="CZ1223" i="10"/>
  <c r="CZ1226" i="10"/>
  <c r="CZ1225" i="10"/>
  <c r="CZ1228" i="10"/>
  <c r="CZ1227" i="10"/>
  <c r="CZ1230" i="10"/>
  <c r="CZ1229" i="10"/>
  <c r="CZ1232" i="10"/>
  <c r="CZ1231" i="10"/>
  <c r="CZ1234" i="10"/>
  <c r="CZ1233" i="10"/>
  <c r="CZ1236" i="10"/>
  <c r="CZ1235" i="10"/>
  <c r="CZ1238" i="10"/>
  <c r="CZ1237" i="10"/>
  <c r="CZ1240" i="10"/>
  <c r="CZ1239" i="10"/>
  <c r="CZ1242" i="10"/>
  <c r="CZ1241" i="10"/>
  <c r="CZ1244" i="10"/>
  <c r="CZ1243" i="10"/>
  <c r="CZ1246" i="10"/>
  <c r="CZ1245" i="10"/>
  <c r="CZ1248" i="10"/>
  <c r="CZ1247" i="10"/>
  <c r="CZ1250" i="10"/>
  <c r="CZ1249" i="10"/>
  <c r="CZ1252" i="10"/>
  <c r="CZ1251" i="10"/>
  <c r="CZ1254" i="10"/>
  <c r="CZ1253" i="10"/>
  <c r="CZ1256" i="10"/>
  <c r="CZ1255" i="10"/>
  <c r="CZ1258" i="10"/>
  <c r="CZ1257" i="10"/>
  <c r="CZ1260" i="10"/>
  <c r="CZ1259" i="10"/>
  <c r="CZ1262" i="10"/>
  <c r="CZ1261" i="10"/>
  <c r="CZ1264" i="10"/>
  <c r="CZ1263" i="10"/>
  <c r="CZ1266" i="10"/>
  <c r="CZ1265" i="10"/>
  <c r="CZ1268" i="10"/>
  <c r="CZ1267" i="10"/>
  <c r="CZ1270" i="10"/>
  <c r="CZ1269" i="10"/>
  <c r="CZ1272" i="10"/>
  <c r="CZ1271" i="10"/>
  <c r="CZ1274" i="10"/>
  <c r="CZ1273" i="10"/>
  <c r="CZ1276" i="10"/>
  <c r="CZ1275" i="10"/>
  <c r="CZ1278" i="10"/>
  <c r="CZ1277" i="10"/>
  <c r="CZ1280" i="10"/>
  <c r="CZ1279" i="10"/>
  <c r="CZ1282" i="10"/>
  <c r="CZ1281" i="10"/>
  <c r="CZ1284" i="10"/>
  <c r="CZ1283" i="10"/>
  <c r="CZ1286" i="10"/>
  <c r="CZ1285" i="10"/>
  <c r="CZ1288" i="10"/>
  <c r="CZ1287" i="10"/>
  <c r="CZ1290" i="10"/>
  <c r="CZ1289" i="10"/>
  <c r="CZ1292" i="10"/>
  <c r="CZ1291" i="10"/>
  <c r="CZ1294" i="10"/>
  <c r="CZ1293" i="10"/>
  <c r="CZ1296" i="10"/>
  <c r="CZ1295" i="10"/>
  <c r="CZ1298" i="10"/>
  <c r="CZ1297" i="10"/>
  <c r="CZ1300" i="10"/>
  <c r="CZ1299" i="10"/>
  <c r="CZ1302" i="10"/>
  <c r="CZ1301" i="10"/>
  <c r="CZ1304" i="10"/>
  <c r="CZ1303" i="10"/>
  <c r="CZ1306" i="10"/>
  <c r="CZ1305" i="10"/>
  <c r="CZ1308" i="10"/>
  <c r="CZ1307" i="10"/>
  <c r="CZ1310" i="10"/>
  <c r="CZ1309" i="10"/>
  <c r="CZ1312" i="10"/>
  <c r="CZ1311" i="10"/>
  <c r="CZ1314" i="10"/>
  <c r="CZ1313" i="10"/>
  <c r="CZ1316" i="10"/>
  <c r="CZ1315" i="10"/>
  <c r="CZ1318" i="10"/>
  <c r="CZ1317" i="10"/>
  <c r="CZ1320" i="10"/>
  <c r="CZ1319" i="10"/>
  <c r="CZ1322" i="10"/>
  <c r="CZ1321" i="10"/>
  <c r="CZ1324" i="10"/>
  <c r="CZ1323" i="10"/>
  <c r="CZ1326" i="10"/>
  <c r="CZ1325" i="10"/>
  <c r="CZ1328" i="10"/>
  <c r="CZ1327" i="10"/>
  <c r="CZ1330" i="10"/>
  <c r="CZ1329" i="10"/>
  <c r="CZ1332" i="10"/>
  <c r="CZ1331" i="10"/>
  <c r="CZ1334" i="10"/>
  <c r="CZ1333" i="10"/>
  <c r="CZ1336" i="10"/>
  <c r="CZ1335" i="10"/>
  <c r="CZ1338" i="10"/>
  <c r="CZ1337" i="10"/>
  <c r="CZ1340" i="10"/>
  <c r="CZ1339" i="10"/>
  <c r="CZ1342" i="10"/>
  <c r="CZ1341" i="10"/>
  <c r="CZ1344" i="10"/>
  <c r="CZ1343" i="10"/>
  <c r="CZ1346" i="10"/>
  <c r="CZ1345" i="10"/>
  <c r="CZ1348" i="10"/>
  <c r="CZ1347" i="10"/>
  <c r="CZ1350" i="10"/>
  <c r="CZ1349" i="10"/>
  <c r="CZ1352" i="10"/>
  <c r="CZ1351" i="10"/>
  <c r="CZ1354" i="10"/>
  <c r="CZ1353" i="10"/>
  <c r="CZ1356" i="10"/>
  <c r="CZ1355" i="10"/>
  <c r="CZ1358" i="10"/>
  <c r="CZ1357" i="10"/>
  <c r="CZ1360" i="10"/>
  <c r="CZ1359" i="10"/>
  <c r="CZ1362" i="10"/>
  <c r="CZ1361" i="10"/>
  <c r="CZ1364" i="10"/>
  <c r="CZ1363" i="10"/>
  <c r="CZ1366" i="10"/>
  <c r="CZ1365" i="10"/>
  <c r="CZ1368" i="10"/>
  <c r="CZ1367" i="10"/>
  <c r="CZ1370" i="10"/>
  <c r="CZ1369" i="10"/>
  <c r="CZ1372" i="10"/>
  <c r="CZ1371" i="10"/>
  <c r="CZ1374" i="10"/>
  <c r="CZ1373" i="10"/>
  <c r="CZ1376" i="10"/>
  <c r="CZ1375" i="10"/>
  <c r="CZ1378" i="10"/>
  <c r="CZ1377" i="10"/>
  <c r="CZ1380" i="10"/>
  <c r="CZ1379" i="10"/>
  <c r="CZ1382" i="10"/>
  <c r="CZ1381" i="10"/>
  <c r="CZ1384" i="10"/>
  <c r="CZ1383" i="10"/>
  <c r="CZ1386" i="10"/>
  <c r="CZ1385" i="10"/>
  <c r="CZ1388" i="10"/>
  <c r="CZ1387" i="10"/>
  <c r="CZ1390" i="10"/>
  <c r="CZ1389" i="10"/>
  <c r="CZ1392" i="10"/>
  <c r="CZ1391" i="10"/>
  <c r="CZ1394" i="10"/>
  <c r="CZ1393" i="10"/>
  <c r="CZ1396" i="10"/>
  <c r="CZ1395" i="10"/>
  <c r="CZ1398" i="10"/>
  <c r="CZ1397" i="10"/>
  <c r="CZ1400" i="10"/>
  <c r="CZ1399" i="10"/>
  <c r="CZ1402" i="10"/>
  <c r="CZ1401" i="10"/>
  <c r="CZ1404" i="10"/>
  <c r="CZ1403" i="10"/>
  <c r="CZ1406" i="10"/>
  <c r="CZ1405" i="10"/>
  <c r="CZ1408" i="10"/>
  <c r="CZ1407" i="10"/>
  <c r="CZ1410" i="10"/>
  <c r="CZ1409" i="10"/>
  <c r="CZ1412" i="10"/>
  <c r="CZ1411" i="10"/>
  <c r="CZ1414" i="10"/>
  <c r="CZ1413" i="10"/>
  <c r="S8" i="6"/>
  <c r="S9" i="6"/>
  <c r="S10" i="6"/>
  <c r="S11" i="6"/>
  <c r="S12" i="6"/>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1" i="6"/>
  <c r="S92" i="6"/>
  <c r="S93" i="6"/>
  <c r="S94" i="6"/>
  <c r="S95" i="6"/>
  <c r="S96" i="6"/>
  <c r="S97" i="6"/>
  <c r="S98" i="6"/>
  <c r="S99" i="6"/>
  <c r="S100" i="6"/>
  <c r="S101" i="6"/>
  <c r="S102" i="6"/>
  <c r="S103" i="6"/>
  <c r="S104" i="6"/>
  <c r="S105" i="6"/>
  <c r="S106" i="6"/>
  <c r="S107" i="6"/>
  <c r="S108" i="6"/>
  <c r="S109" i="6"/>
  <c r="S110" i="6"/>
  <c r="S111" i="6"/>
  <c r="S112" i="6"/>
  <c r="S113" i="6"/>
  <c r="S114" i="6"/>
  <c r="S115" i="6"/>
  <c r="S116" i="6"/>
  <c r="S117" i="6"/>
  <c r="S118" i="6"/>
  <c r="S119" i="6"/>
  <c r="S120" i="6"/>
  <c r="S121" i="6"/>
  <c r="S122" i="6"/>
  <c r="S123" i="6"/>
  <c r="S124" i="6"/>
  <c r="S125" i="6"/>
  <c r="S126" i="6"/>
  <c r="S127" i="6"/>
  <c r="S128" i="6"/>
  <c r="S129" i="6"/>
  <c r="S130" i="6"/>
  <c r="S131" i="6"/>
  <c r="S132" i="6"/>
  <c r="S133" i="6"/>
  <c r="S134" i="6"/>
  <c r="S135" i="6"/>
  <c r="S136" i="6"/>
  <c r="S137" i="6"/>
  <c r="S138" i="6"/>
  <c r="S139" i="6"/>
  <c r="S140" i="6"/>
  <c r="S141" i="6"/>
  <c r="S142" i="6"/>
  <c r="S143" i="6"/>
  <c r="S144" i="6"/>
  <c r="S145" i="6"/>
  <c r="S146" i="6"/>
  <c r="S147" i="6"/>
  <c r="S148" i="6"/>
  <c r="S149" i="6"/>
  <c r="S150" i="6"/>
  <c r="S151" i="6"/>
  <c r="S152" i="6"/>
  <c r="S153" i="6"/>
  <c r="S154" i="6"/>
  <c r="S155" i="6"/>
  <c r="S156" i="6"/>
  <c r="S157" i="6"/>
  <c r="S158" i="6"/>
  <c r="S159" i="6"/>
  <c r="S160" i="6"/>
  <c r="S161" i="6"/>
  <c r="S162" i="6"/>
  <c r="S163" i="6"/>
  <c r="S164" i="6"/>
  <c r="S165" i="6"/>
  <c r="S166" i="6"/>
  <c r="S167" i="6"/>
  <c r="S168" i="6"/>
  <c r="S169" i="6"/>
  <c r="S170" i="6"/>
  <c r="S171" i="6"/>
  <c r="S172" i="6"/>
  <c r="S173" i="6"/>
  <c r="S174" i="6"/>
  <c r="S175" i="6"/>
  <c r="S176" i="6"/>
  <c r="S177" i="6"/>
  <c r="S178" i="6"/>
  <c r="S179" i="6"/>
  <c r="S180" i="6"/>
  <c r="S181" i="6"/>
  <c r="S182" i="6"/>
  <c r="S183" i="6"/>
  <c r="S184" i="6"/>
  <c r="S185" i="6"/>
  <c r="S186" i="6"/>
  <c r="S187" i="6"/>
  <c r="S188" i="6"/>
  <c r="S189" i="6"/>
  <c r="S190" i="6"/>
  <c r="S191" i="6"/>
  <c r="S192" i="6"/>
  <c r="S193" i="6"/>
  <c r="S194" i="6"/>
  <c r="S195" i="6"/>
  <c r="S196" i="6"/>
  <c r="S197" i="6"/>
  <c r="S198" i="6"/>
  <c r="S199" i="6"/>
  <c r="S200" i="6"/>
  <c r="S201" i="6"/>
  <c r="S202" i="6"/>
  <c r="S203" i="6"/>
  <c r="S204" i="6"/>
  <c r="S205" i="6"/>
  <c r="S206" i="6"/>
  <c r="S207" i="6"/>
  <c r="S208" i="6"/>
  <c r="S209" i="6"/>
  <c r="S210" i="6"/>
  <c r="S211" i="6"/>
  <c r="S212" i="6"/>
  <c r="S213" i="6"/>
  <c r="S214" i="6"/>
  <c r="S215" i="6"/>
  <c r="S216" i="6"/>
  <c r="S217" i="6"/>
  <c r="S218" i="6"/>
  <c r="S219" i="6"/>
  <c r="S220" i="6"/>
  <c r="S221" i="6"/>
  <c r="S222" i="6"/>
  <c r="S223" i="6"/>
  <c r="S224" i="6"/>
  <c r="S225" i="6"/>
  <c r="S226" i="6"/>
  <c r="S227" i="6"/>
  <c r="S228" i="6"/>
  <c r="S229" i="6"/>
  <c r="S230" i="6"/>
  <c r="S231" i="6"/>
  <c r="S232" i="6"/>
  <c r="S233" i="6"/>
  <c r="S234" i="6"/>
  <c r="S235" i="6"/>
  <c r="S236" i="6"/>
  <c r="S237" i="6"/>
  <c r="S238" i="6"/>
  <c r="S239" i="6"/>
  <c r="S240" i="6"/>
  <c r="S241" i="6"/>
  <c r="S242" i="6"/>
  <c r="S243" i="6"/>
  <c r="S244" i="6"/>
  <c r="S245" i="6"/>
  <c r="S246" i="6"/>
  <c r="S247" i="6"/>
  <c r="S248" i="6"/>
  <c r="S249" i="6"/>
  <c r="S250" i="6"/>
  <c r="S251" i="6"/>
  <c r="S252" i="6"/>
  <c r="S253" i="6"/>
  <c r="S254" i="6"/>
  <c r="S255" i="6"/>
  <c r="S256" i="6"/>
  <c r="S257" i="6"/>
  <c r="S258" i="6"/>
  <c r="S259" i="6"/>
  <c r="S260" i="6"/>
  <c r="S261" i="6"/>
  <c r="S262" i="6"/>
  <c r="S263" i="6"/>
  <c r="S264" i="6"/>
  <c r="S265" i="6"/>
  <c r="S266" i="6"/>
  <c r="S267" i="6"/>
  <c r="S268" i="6"/>
  <c r="S269" i="6"/>
  <c r="S270" i="6"/>
  <c r="S271" i="6"/>
  <c r="S272" i="6"/>
  <c r="S273" i="6"/>
  <c r="S274" i="6"/>
  <c r="S275" i="6"/>
  <c r="S276" i="6"/>
  <c r="S277" i="6"/>
  <c r="S278" i="6"/>
  <c r="S279" i="6"/>
  <c r="S280" i="6"/>
  <c r="S281" i="6"/>
  <c r="S282" i="6"/>
  <c r="S283" i="6"/>
  <c r="S284" i="6"/>
  <c r="S285" i="6"/>
  <c r="S286" i="6"/>
  <c r="S287" i="6"/>
  <c r="S288" i="6"/>
  <c r="S289" i="6"/>
  <c r="S290" i="6"/>
  <c r="S291" i="6"/>
  <c r="S292" i="6"/>
  <c r="S293" i="6"/>
  <c r="S294" i="6"/>
  <c r="S295" i="6"/>
  <c r="S296" i="6"/>
  <c r="S297" i="6"/>
  <c r="S298" i="6"/>
  <c r="S299" i="6"/>
  <c r="S300" i="6"/>
  <c r="S301" i="6"/>
  <c r="S302" i="6"/>
  <c r="S303" i="6"/>
  <c r="S304" i="6"/>
  <c r="S305" i="6"/>
  <c r="S306" i="6"/>
  <c r="S307" i="6"/>
  <c r="S308" i="6"/>
  <c r="S309" i="6"/>
  <c r="S310" i="6"/>
  <c r="S311" i="6"/>
  <c r="S312" i="6"/>
  <c r="S313" i="6"/>
  <c r="S314" i="6"/>
  <c r="S315" i="6"/>
  <c r="S316" i="6"/>
  <c r="S317" i="6"/>
  <c r="S318" i="6"/>
  <c r="S319" i="6"/>
  <c r="S320" i="6"/>
  <c r="S321" i="6"/>
  <c r="S322" i="6"/>
  <c r="S323" i="6"/>
  <c r="S324" i="6"/>
  <c r="S325" i="6"/>
  <c r="S326" i="6"/>
  <c r="S327" i="6"/>
  <c r="S328" i="6"/>
  <c r="S329" i="6"/>
  <c r="S330" i="6"/>
  <c r="S331" i="6"/>
  <c r="S332" i="6"/>
  <c r="S333" i="6"/>
  <c r="S334" i="6"/>
  <c r="S335" i="6"/>
  <c r="S336" i="6"/>
  <c r="S337" i="6"/>
  <c r="S338" i="6"/>
  <c r="S339" i="6"/>
  <c r="S340" i="6"/>
  <c r="S341" i="6"/>
  <c r="S342" i="6"/>
  <c r="S343" i="6"/>
  <c r="S344" i="6"/>
  <c r="S345" i="6"/>
  <c r="S346" i="6"/>
  <c r="S347" i="6"/>
  <c r="S348" i="6"/>
  <c r="S349" i="6"/>
  <c r="S350" i="6"/>
  <c r="S351" i="6"/>
  <c r="S352" i="6"/>
  <c r="S353" i="6"/>
  <c r="S354" i="6"/>
  <c r="S355" i="6"/>
  <c r="S356" i="6"/>
  <c r="S357" i="6"/>
  <c r="S358" i="6"/>
  <c r="S359" i="6"/>
  <c r="S360" i="6"/>
  <c r="S361" i="6"/>
  <c r="S362" i="6"/>
  <c r="S363" i="6"/>
  <c r="S364" i="6"/>
  <c r="S365" i="6"/>
  <c r="S366" i="6"/>
  <c r="S367" i="6"/>
  <c r="S368" i="6"/>
  <c r="S369" i="6"/>
  <c r="S370" i="6"/>
  <c r="S371" i="6"/>
  <c r="S372" i="6"/>
  <c r="S373" i="6"/>
  <c r="S374" i="6"/>
  <c r="S375" i="6"/>
  <c r="S376" i="6"/>
  <c r="S377" i="6"/>
  <c r="S378" i="6"/>
  <c r="S379" i="6"/>
  <c r="S380" i="6"/>
  <c r="S381" i="6"/>
  <c r="S382" i="6"/>
  <c r="S383" i="6"/>
  <c r="S384" i="6"/>
  <c r="S385" i="6"/>
  <c r="S386" i="6"/>
  <c r="S387" i="6"/>
  <c r="S388" i="6"/>
  <c r="S389" i="6"/>
  <c r="S390" i="6"/>
  <c r="S391" i="6"/>
  <c r="S392" i="6"/>
  <c r="S393" i="6"/>
  <c r="S394" i="6"/>
  <c r="S395" i="6"/>
  <c r="S396" i="6"/>
  <c r="S397" i="6"/>
  <c r="S398" i="6"/>
  <c r="S399" i="6"/>
  <c r="S400" i="6"/>
  <c r="S401" i="6"/>
  <c r="S402" i="6"/>
  <c r="S403" i="6"/>
  <c r="S404" i="6"/>
  <c r="S405" i="6"/>
  <c r="S406" i="6"/>
  <c r="S407" i="6"/>
  <c r="S408" i="6"/>
  <c r="S409" i="6"/>
  <c r="S410" i="6"/>
  <c r="S411" i="6"/>
  <c r="S412" i="6"/>
  <c r="S413" i="6"/>
  <c r="S414" i="6"/>
  <c r="S415" i="6"/>
  <c r="S416" i="6"/>
  <c r="S417" i="6"/>
  <c r="S418" i="6"/>
  <c r="S419" i="6"/>
  <c r="S420" i="6"/>
  <c r="S421" i="6"/>
  <c r="S422" i="6"/>
  <c r="S423" i="6"/>
  <c r="S424" i="6"/>
  <c r="S425" i="6"/>
  <c r="S426" i="6"/>
  <c r="S427" i="6"/>
  <c r="S428" i="6"/>
  <c r="S429" i="6"/>
  <c r="S430" i="6"/>
  <c r="S431" i="6"/>
  <c r="S432" i="6"/>
  <c r="S433" i="6"/>
  <c r="S434" i="6"/>
  <c r="S435" i="6"/>
  <c r="S436" i="6"/>
  <c r="S437" i="6"/>
  <c r="S438" i="6"/>
  <c r="S439" i="6"/>
  <c r="S440" i="6"/>
  <c r="S441" i="6"/>
  <c r="S442" i="6"/>
  <c r="S443" i="6"/>
  <c r="S444" i="6"/>
  <c r="S445" i="6"/>
  <c r="S446" i="6"/>
  <c r="S447" i="6"/>
  <c r="S448" i="6"/>
  <c r="S449" i="6"/>
  <c r="S450" i="6"/>
  <c r="S451" i="6"/>
  <c r="S452" i="6"/>
  <c r="S453" i="6"/>
  <c r="S454" i="6"/>
  <c r="S455" i="6"/>
  <c r="S456" i="6"/>
  <c r="S457" i="6"/>
  <c r="S458" i="6"/>
  <c r="S459" i="6"/>
  <c r="S460" i="6"/>
  <c r="S461" i="6"/>
  <c r="S462" i="6"/>
  <c r="S463" i="6"/>
  <c r="S464" i="6"/>
  <c r="S465" i="6"/>
  <c r="S466" i="6"/>
  <c r="S467" i="6"/>
  <c r="S468" i="6"/>
  <c r="S469" i="6"/>
  <c r="S470" i="6"/>
  <c r="S471" i="6"/>
  <c r="S472" i="6"/>
  <c r="S473" i="6"/>
  <c r="S474" i="6"/>
  <c r="S475" i="6"/>
  <c r="S476" i="6"/>
  <c r="S477" i="6"/>
  <c r="S478" i="6"/>
  <c r="S479" i="6"/>
  <c r="S480" i="6"/>
  <c r="S481" i="6"/>
  <c r="S482" i="6"/>
  <c r="S483" i="6"/>
  <c r="S484" i="6"/>
  <c r="S485" i="6"/>
  <c r="S486" i="6"/>
  <c r="S487" i="6"/>
  <c r="S488" i="6"/>
  <c r="S489" i="6"/>
  <c r="S490" i="6"/>
  <c r="S491" i="6"/>
  <c r="S492" i="6"/>
  <c r="S493" i="6"/>
  <c r="S494" i="6"/>
  <c r="S495" i="6"/>
  <c r="S496" i="6"/>
  <c r="S497" i="6"/>
  <c r="S498" i="6"/>
  <c r="S499" i="6"/>
  <c r="S500" i="6"/>
  <c r="S501" i="6"/>
  <c r="S502" i="6"/>
  <c r="S503" i="6"/>
  <c r="S504" i="6"/>
  <c r="S505" i="6"/>
  <c r="S506" i="6"/>
  <c r="S507" i="6"/>
  <c r="S508" i="6"/>
  <c r="S509" i="6"/>
  <c r="S510" i="6"/>
  <c r="S511" i="6"/>
  <c r="S512" i="6"/>
  <c r="S513" i="6"/>
  <c r="S514" i="6"/>
  <c r="S515" i="6"/>
  <c r="S516" i="6"/>
  <c r="S517" i="6"/>
  <c r="S518" i="6"/>
  <c r="S519" i="6"/>
  <c r="S520" i="6"/>
  <c r="S521" i="6"/>
  <c r="S522" i="6"/>
  <c r="S523" i="6"/>
  <c r="S524" i="6"/>
  <c r="S525" i="6"/>
  <c r="S526" i="6"/>
  <c r="S527" i="6"/>
  <c r="S528" i="6"/>
  <c r="S529" i="6"/>
  <c r="S530" i="6"/>
  <c r="S531" i="6"/>
  <c r="S532" i="6"/>
  <c r="S533" i="6"/>
  <c r="S534" i="6"/>
  <c r="S535" i="6"/>
  <c r="S536" i="6"/>
  <c r="S537" i="6"/>
  <c r="S538" i="6"/>
  <c r="S539" i="6"/>
  <c r="S540" i="6"/>
  <c r="S541" i="6"/>
  <c r="S542" i="6"/>
  <c r="S543" i="6"/>
  <c r="S544" i="6"/>
  <c r="S545" i="6"/>
  <c r="S546" i="6"/>
  <c r="S547" i="6"/>
  <c r="S548" i="6"/>
  <c r="S549" i="6"/>
  <c r="S550" i="6"/>
  <c r="S551" i="6"/>
  <c r="S552" i="6"/>
  <c r="S553" i="6"/>
  <c r="S554" i="6"/>
  <c r="S555" i="6"/>
  <c r="S556" i="6"/>
  <c r="S557" i="6"/>
  <c r="S558" i="6"/>
  <c r="S559" i="6"/>
  <c r="S560" i="6"/>
  <c r="S561" i="6"/>
  <c r="S562" i="6"/>
  <c r="S563" i="6"/>
  <c r="S564" i="6"/>
  <c r="S565" i="6"/>
  <c r="S566" i="6"/>
  <c r="S567" i="6"/>
  <c r="S568" i="6"/>
  <c r="S569" i="6"/>
  <c r="S570" i="6"/>
  <c r="S571" i="6"/>
  <c r="S572" i="6"/>
  <c r="S573" i="6"/>
  <c r="S574" i="6"/>
  <c r="S575" i="6"/>
  <c r="S576" i="6"/>
  <c r="S577" i="6"/>
  <c r="S578" i="6"/>
  <c r="S579" i="6"/>
  <c r="S580" i="6"/>
  <c r="S581" i="6"/>
  <c r="S582" i="6"/>
  <c r="S583" i="6"/>
  <c r="S584" i="6"/>
  <c r="S585" i="6"/>
  <c r="S586" i="6"/>
  <c r="S587" i="6"/>
  <c r="S588" i="6"/>
  <c r="S589" i="6"/>
  <c r="S590" i="6"/>
  <c r="S591" i="6"/>
  <c r="S592" i="6"/>
  <c r="S593" i="6"/>
  <c r="S594" i="6"/>
  <c r="S595" i="6"/>
  <c r="S596" i="6"/>
  <c r="S597" i="6"/>
  <c r="S598" i="6"/>
  <c r="S599" i="6"/>
  <c r="S600" i="6"/>
  <c r="S601" i="6"/>
  <c r="S602" i="6"/>
  <c r="S603" i="6"/>
  <c r="S604" i="6"/>
  <c r="S605" i="6"/>
  <c r="S606" i="6"/>
  <c r="S607" i="6"/>
  <c r="S608" i="6"/>
  <c r="S609" i="6"/>
  <c r="S610" i="6"/>
  <c r="S611" i="6"/>
  <c r="S612" i="6"/>
  <c r="S613" i="6"/>
  <c r="S614" i="6"/>
  <c r="S615" i="6"/>
  <c r="S616" i="6"/>
  <c r="S617" i="6"/>
  <c r="S618" i="6"/>
  <c r="S619" i="6"/>
  <c r="S620" i="6"/>
  <c r="S621" i="6"/>
  <c r="S622" i="6"/>
  <c r="S623" i="6"/>
  <c r="S624" i="6"/>
  <c r="S625" i="6"/>
  <c r="S626" i="6"/>
  <c r="S627" i="6"/>
  <c r="S628" i="6"/>
  <c r="S629" i="6"/>
  <c r="S630" i="6"/>
  <c r="S631" i="6"/>
  <c r="S632" i="6"/>
  <c r="S633" i="6"/>
  <c r="S634" i="6"/>
  <c r="S635" i="6"/>
  <c r="S636" i="6"/>
  <c r="S637" i="6"/>
  <c r="S638" i="6"/>
  <c r="S639" i="6"/>
  <c r="S640" i="6"/>
  <c r="S641" i="6"/>
  <c r="S642" i="6"/>
  <c r="S643" i="6"/>
  <c r="S644" i="6"/>
  <c r="S645" i="6"/>
  <c r="S646" i="6"/>
  <c r="S647" i="6"/>
  <c r="S648" i="6"/>
  <c r="S649" i="6"/>
  <c r="S650" i="6"/>
  <c r="S651" i="6"/>
  <c r="S652" i="6"/>
  <c r="S653" i="6"/>
  <c r="S654" i="6"/>
  <c r="S655" i="6"/>
  <c r="S656" i="6"/>
  <c r="S657" i="6"/>
  <c r="S658" i="6"/>
  <c r="S659" i="6"/>
  <c r="S660" i="6"/>
  <c r="S661" i="6"/>
  <c r="S662" i="6"/>
  <c r="S663" i="6"/>
  <c r="S664" i="6"/>
  <c r="S665" i="6"/>
  <c r="S666" i="6"/>
  <c r="S667" i="6"/>
  <c r="S668" i="6"/>
  <c r="S669" i="6"/>
  <c r="S670" i="6"/>
  <c r="S671" i="6"/>
  <c r="S672" i="6"/>
  <c r="S673" i="6"/>
  <c r="S674" i="6"/>
  <c r="S675" i="6"/>
  <c r="S676" i="6"/>
  <c r="S677" i="6"/>
  <c r="S678" i="6"/>
  <c r="S679" i="6"/>
  <c r="S680" i="6"/>
  <c r="S681" i="6"/>
  <c r="S682" i="6"/>
  <c r="S683" i="6"/>
  <c r="S684" i="6"/>
  <c r="S685" i="6"/>
  <c r="S686" i="6"/>
  <c r="S687" i="6"/>
  <c r="S688" i="6"/>
  <c r="S689" i="6"/>
  <c r="S690" i="6"/>
  <c r="S691" i="6"/>
  <c r="S692" i="6"/>
  <c r="S693" i="6"/>
  <c r="S694" i="6"/>
  <c r="S695" i="6"/>
  <c r="S696" i="6"/>
  <c r="S697" i="6"/>
  <c r="S698" i="6"/>
  <c r="S699" i="6"/>
  <c r="S700" i="6"/>
  <c r="S701" i="6"/>
  <c r="S702" i="6"/>
  <c r="S703" i="6"/>
  <c r="S704" i="6"/>
  <c r="S705" i="6"/>
  <c r="S706" i="6"/>
  <c r="S707" i="6"/>
  <c r="S708" i="6"/>
  <c r="S709" i="6"/>
  <c r="S710" i="6"/>
  <c r="S711" i="6"/>
  <c r="S712" i="6"/>
  <c r="S713" i="6"/>
  <c r="S714" i="6"/>
  <c r="S715" i="6"/>
  <c r="S716" i="6"/>
  <c r="S717" i="6"/>
  <c r="S718" i="6"/>
  <c r="S719" i="6"/>
  <c r="S720" i="6"/>
  <c r="S721" i="6"/>
  <c r="S722" i="6"/>
  <c r="S723" i="6"/>
  <c r="S724" i="6"/>
  <c r="S725" i="6"/>
  <c r="S726" i="6"/>
  <c r="S727" i="6"/>
  <c r="S728" i="6"/>
  <c r="S729" i="6"/>
  <c r="S730" i="6"/>
  <c r="S731" i="6"/>
  <c r="S732" i="6"/>
  <c r="S733" i="6"/>
  <c r="S734" i="6"/>
  <c r="S735" i="6"/>
  <c r="S736" i="6"/>
  <c r="S737" i="6"/>
  <c r="S738" i="6"/>
  <c r="S739" i="6"/>
  <c r="S740" i="6"/>
  <c r="S741" i="6"/>
  <c r="S742" i="6"/>
  <c r="S743" i="6"/>
  <c r="S744" i="6"/>
  <c r="S745" i="6"/>
  <c r="S746" i="6"/>
  <c r="S747" i="6"/>
  <c r="S748" i="6"/>
  <c r="S749" i="6"/>
  <c r="S750" i="6"/>
  <c r="S751" i="6"/>
  <c r="S752" i="6"/>
  <c r="S753" i="6"/>
  <c r="S754" i="6"/>
  <c r="S755" i="6"/>
  <c r="S756" i="6"/>
  <c r="S757" i="6"/>
  <c r="S758" i="6"/>
  <c r="S759" i="6"/>
  <c r="S760" i="6"/>
  <c r="S761" i="6"/>
  <c r="S762" i="6"/>
  <c r="S763" i="6"/>
  <c r="S764" i="6"/>
  <c r="S765" i="6"/>
  <c r="S766" i="6"/>
  <c r="S767" i="6"/>
  <c r="S768" i="6"/>
  <c r="S769" i="6"/>
  <c r="S770" i="6"/>
  <c r="S771" i="6"/>
  <c r="S772" i="6"/>
  <c r="S773" i="6"/>
  <c r="S774" i="6"/>
  <c r="S775" i="6"/>
  <c r="S776" i="6"/>
  <c r="S777" i="6"/>
  <c r="S778" i="6"/>
  <c r="S779" i="6"/>
  <c r="S780" i="6"/>
  <c r="S781" i="6"/>
  <c r="S782" i="6"/>
  <c r="S783" i="6"/>
  <c r="S784" i="6"/>
  <c r="S785" i="6"/>
  <c r="S786" i="6"/>
  <c r="S787" i="6"/>
  <c r="S788" i="6"/>
  <c r="S789" i="6"/>
  <c r="S790" i="6"/>
  <c r="S791" i="6"/>
  <c r="S792" i="6"/>
  <c r="S793" i="6"/>
  <c r="S794" i="6"/>
  <c r="S795" i="6"/>
  <c r="S796" i="6"/>
  <c r="S797" i="6"/>
  <c r="S798" i="6"/>
  <c r="S799" i="6"/>
  <c r="S800" i="6"/>
  <c r="S801" i="6"/>
  <c r="S802" i="6"/>
  <c r="S803" i="6"/>
  <c r="S804" i="6"/>
  <c r="S805" i="6"/>
  <c r="S806" i="6"/>
  <c r="S807" i="6"/>
  <c r="S808" i="6"/>
  <c r="S809" i="6"/>
  <c r="S810" i="6"/>
  <c r="S811" i="6"/>
  <c r="S812" i="6"/>
  <c r="S813" i="6"/>
  <c r="S814" i="6"/>
  <c r="S815" i="6"/>
  <c r="S816" i="6"/>
  <c r="S817" i="6"/>
  <c r="S818" i="6"/>
  <c r="S819" i="6"/>
  <c r="S820" i="6"/>
  <c r="S821" i="6"/>
  <c r="S822" i="6"/>
  <c r="S823" i="6"/>
  <c r="S824" i="6"/>
  <c r="S825" i="6"/>
  <c r="S826" i="6"/>
  <c r="S827" i="6"/>
  <c r="S828" i="6"/>
  <c r="S829" i="6"/>
  <c r="S830" i="6"/>
  <c r="S831" i="6"/>
  <c r="S832" i="6"/>
  <c r="S833" i="6"/>
  <c r="S834" i="6"/>
  <c r="S835" i="6"/>
  <c r="S836" i="6"/>
  <c r="S837" i="6"/>
  <c r="S838" i="6"/>
  <c r="S839" i="6"/>
  <c r="S840" i="6"/>
  <c r="S841" i="6"/>
  <c r="S842" i="6"/>
  <c r="S843" i="6"/>
  <c r="S844" i="6"/>
  <c r="S845" i="6"/>
  <c r="S846" i="6"/>
  <c r="S847" i="6"/>
  <c r="S848" i="6"/>
  <c r="S849" i="6"/>
  <c r="S850" i="6"/>
  <c r="S851" i="6"/>
  <c r="S852" i="6"/>
  <c r="S853" i="6"/>
  <c r="S854" i="6"/>
  <c r="S855" i="6"/>
  <c r="S856" i="6"/>
  <c r="S857" i="6"/>
  <c r="S858" i="6"/>
  <c r="S859" i="6"/>
  <c r="S860" i="6"/>
  <c r="S861" i="6"/>
  <c r="S862" i="6"/>
  <c r="S863" i="6"/>
  <c r="S864" i="6"/>
  <c r="S865" i="6"/>
  <c r="S866" i="6"/>
  <c r="S867" i="6"/>
  <c r="S868" i="6"/>
  <c r="S869" i="6"/>
  <c r="S870" i="6"/>
  <c r="S871" i="6"/>
  <c r="S872" i="6"/>
  <c r="S873" i="6"/>
  <c r="S874" i="6"/>
  <c r="S875" i="6"/>
  <c r="S876" i="6"/>
  <c r="S877" i="6"/>
  <c r="S878" i="6"/>
  <c r="S879" i="6"/>
  <c r="S880" i="6"/>
  <c r="S881" i="6"/>
  <c r="S882" i="6"/>
  <c r="S883" i="6"/>
  <c r="S884" i="6"/>
  <c r="S885" i="6"/>
  <c r="S886" i="6"/>
  <c r="S887" i="6"/>
  <c r="S888" i="6"/>
  <c r="S889" i="6"/>
  <c r="S890" i="6"/>
  <c r="S891" i="6"/>
  <c r="S892" i="6"/>
  <c r="S893" i="6"/>
  <c r="S894" i="6"/>
  <c r="S895" i="6"/>
  <c r="S896" i="6"/>
  <c r="S897" i="6"/>
  <c r="S898" i="6"/>
  <c r="S899" i="6"/>
  <c r="S900" i="6"/>
  <c r="S901" i="6"/>
  <c r="S902" i="6"/>
  <c r="S903" i="6"/>
  <c r="S904" i="6"/>
  <c r="S905" i="6"/>
  <c r="S906" i="6"/>
  <c r="S907" i="6"/>
  <c r="S908" i="6"/>
  <c r="S909" i="6"/>
  <c r="S910" i="6"/>
  <c r="S911" i="6"/>
  <c r="S912" i="6"/>
  <c r="S913" i="6"/>
  <c r="S914" i="6"/>
  <c r="S915" i="6"/>
  <c r="S916" i="6"/>
  <c r="S917" i="6"/>
  <c r="S918" i="6"/>
  <c r="S919" i="6"/>
  <c r="S920" i="6"/>
  <c r="S921" i="6"/>
  <c r="S922" i="6"/>
  <c r="S923" i="6"/>
  <c r="S924" i="6"/>
  <c r="S925" i="6"/>
  <c r="S926" i="6"/>
  <c r="S927" i="6"/>
  <c r="S928" i="6"/>
  <c r="S929" i="6"/>
  <c r="S930" i="6"/>
  <c r="S931" i="6"/>
  <c r="S932" i="6"/>
  <c r="S933" i="6"/>
  <c r="S934" i="6"/>
  <c r="S935" i="6"/>
  <c r="S936" i="6"/>
  <c r="S937" i="6"/>
  <c r="S938" i="6"/>
  <c r="S939" i="6"/>
  <c r="S940" i="6"/>
  <c r="S941" i="6"/>
  <c r="S942" i="6"/>
  <c r="S943" i="6"/>
  <c r="S944" i="6"/>
  <c r="S945" i="6"/>
  <c r="S946" i="6"/>
  <c r="S947" i="6"/>
  <c r="S948" i="6"/>
  <c r="S949" i="6"/>
  <c r="S950" i="6"/>
  <c r="S951" i="6"/>
  <c r="S952" i="6"/>
  <c r="S953" i="6"/>
  <c r="S954" i="6"/>
  <c r="S955" i="6"/>
  <c r="S956" i="6"/>
  <c r="S957" i="6"/>
  <c r="S958" i="6"/>
  <c r="S959" i="6"/>
  <c r="S960" i="6"/>
  <c r="S961" i="6"/>
  <c r="S962" i="6"/>
  <c r="S963" i="6"/>
  <c r="S964" i="6"/>
  <c r="S965" i="6"/>
  <c r="S966" i="6"/>
  <c r="S967" i="6"/>
  <c r="S968" i="6"/>
  <c r="S969" i="6"/>
  <c r="S970" i="6"/>
  <c r="S971" i="6"/>
  <c r="S972" i="6"/>
  <c r="S973" i="6"/>
  <c r="S974" i="6"/>
  <c r="S975" i="6"/>
  <c r="S976" i="6"/>
  <c r="S977" i="6"/>
  <c r="S978" i="6"/>
  <c r="S979" i="6"/>
  <c r="S980" i="6"/>
  <c r="S981" i="6"/>
  <c r="S982" i="6"/>
  <c r="S983" i="6"/>
  <c r="S984" i="6"/>
  <c r="S985" i="6"/>
  <c r="S986" i="6"/>
  <c r="S987" i="6"/>
  <c r="S988" i="6"/>
  <c r="S989" i="6"/>
  <c r="S990" i="6"/>
  <c r="S991" i="6"/>
  <c r="S992" i="6"/>
  <c r="S993" i="6"/>
  <c r="S994" i="6"/>
  <c r="S995" i="6"/>
  <c r="S996" i="6"/>
  <c r="S997" i="6"/>
  <c r="S998" i="6"/>
  <c r="S999" i="6"/>
  <c r="S1000" i="6"/>
  <c r="S1001" i="6"/>
  <c r="S1002" i="6"/>
  <c r="S1003" i="6"/>
  <c r="S1004" i="6"/>
  <c r="S1005" i="6"/>
  <c r="S1006" i="6"/>
  <c r="S1007" i="6"/>
  <c r="S1008" i="6"/>
  <c r="S1009" i="6"/>
  <c r="S1010" i="6"/>
  <c r="S1011" i="6"/>
  <c r="S1012" i="6"/>
  <c r="S1013" i="6"/>
  <c r="S1014" i="6"/>
  <c r="S1015" i="6"/>
  <c r="S1016" i="6"/>
  <c r="S1017" i="6"/>
  <c r="S1018" i="6"/>
  <c r="S1019" i="6"/>
  <c r="S1020" i="6"/>
  <c r="S1021" i="6"/>
  <c r="S1022" i="6"/>
  <c r="S1023" i="6"/>
  <c r="S1024" i="6"/>
  <c r="S1025" i="6"/>
  <c r="S1026" i="6"/>
  <c r="S1027" i="6"/>
  <c r="S1028" i="6"/>
  <c r="S1029" i="6"/>
  <c r="S1030" i="6"/>
  <c r="S1031" i="6"/>
  <c r="S1032" i="6"/>
  <c r="S1033" i="6"/>
  <c r="S1034" i="6"/>
  <c r="S1035" i="6"/>
  <c r="S1036" i="6"/>
  <c r="S1037" i="6"/>
  <c r="S1038" i="6"/>
  <c r="S1039" i="6"/>
  <c r="S1040" i="6"/>
  <c r="S1041" i="6"/>
  <c r="S1042" i="6"/>
  <c r="S1043" i="6"/>
  <c r="S1044" i="6"/>
  <c r="S1045" i="6"/>
  <c r="S1046" i="6"/>
  <c r="S1047" i="6"/>
  <c r="S1048" i="6"/>
  <c r="S1049" i="6"/>
  <c r="S1050" i="6"/>
  <c r="S1051" i="6"/>
  <c r="S1052" i="6"/>
  <c r="S1053" i="6"/>
  <c r="S1054" i="6"/>
  <c r="S1055" i="6"/>
  <c r="S1056" i="6"/>
  <c r="S1057" i="6"/>
  <c r="S1058" i="6"/>
  <c r="S1059" i="6"/>
  <c r="S1060" i="6"/>
  <c r="S1061" i="6"/>
  <c r="S1062" i="6"/>
  <c r="S1063" i="6"/>
  <c r="S1064" i="6"/>
  <c r="S1065" i="6"/>
  <c r="S1066" i="6"/>
  <c r="S1067" i="6"/>
  <c r="S1068" i="6"/>
  <c r="S1069" i="6"/>
  <c r="S1070" i="6"/>
  <c r="S1071" i="6"/>
  <c r="S1072" i="6"/>
  <c r="S1073" i="6"/>
  <c r="S1074" i="6"/>
  <c r="S1075" i="6"/>
  <c r="S1076" i="6"/>
  <c r="S1077" i="6"/>
  <c r="S1078" i="6"/>
  <c r="S1079" i="6"/>
  <c r="S1080" i="6"/>
  <c r="S1081" i="6"/>
  <c r="S1082" i="6"/>
  <c r="S1083" i="6"/>
  <c r="S1084" i="6"/>
  <c r="S1085" i="6"/>
  <c r="S1086" i="6"/>
  <c r="S1087" i="6"/>
  <c r="S1088" i="6"/>
  <c r="S1089" i="6"/>
  <c r="S1090" i="6"/>
  <c r="S1091" i="6"/>
  <c r="S1092" i="6"/>
  <c r="S1093" i="6"/>
  <c r="S1094" i="6"/>
  <c r="S1095" i="6"/>
  <c r="S1096" i="6"/>
  <c r="S1097" i="6"/>
  <c r="S1098" i="6"/>
  <c r="S1099" i="6"/>
  <c r="S1100" i="6"/>
  <c r="S1101" i="6"/>
  <c r="S1102" i="6"/>
  <c r="S1103" i="6"/>
  <c r="S1104" i="6"/>
  <c r="S1105" i="6"/>
  <c r="S1106" i="6"/>
  <c r="S1107" i="6"/>
  <c r="S1108" i="6"/>
  <c r="S1109" i="6"/>
  <c r="S1110" i="6"/>
  <c r="S1111" i="6"/>
  <c r="S1112" i="6"/>
  <c r="S1113" i="6"/>
  <c r="S1114" i="6"/>
  <c r="S1115" i="6"/>
  <c r="S1116" i="6"/>
  <c r="S1117" i="6"/>
  <c r="S1118" i="6"/>
  <c r="S1119" i="6"/>
  <c r="S1120" i="6"/>
  <c r="S1121" i="6"/>
  <c r="S1122" i="6"/>
  <c r="S1123" i="6"/>
  <c r="S1124" i="6"/>
  <c r="S1125" i="6"/>
  <c r="S1126" i="6"/>
  <c r="S1127" i="6"/>
  <c r="S1128" i="6"/>
  <c r="S1129" i="6"/>
  <c r="S1130" i="6"/>
  <c r="S1131" i="6"/>
  <c r="S1132" i="6"/>
  <c r="S1133" i="6"/>
  <c r="S1134" i="6"/>
  <c r="S1135" i="6"/>
  <c r="S1136" i="6"/>
  <c r="S1137" i="6"/>
  <c r="S1138" i="6"/>
  <c r="S1139" i="6"/>
  <c r="S1140" i="6"/>
  <c r="S1141" i="6"/>
  <c r="S1142" i="6"/>
  <c r="S1143" i="6"/>
  <c r="S1144" i="6"/>
  <c r="S1145" i="6"/>
  <c r="S1146" i="6"/>
  <c r="S1147" i="6"/>
  <c r="S1148" i="6"/>
  <c r="S1149" i="6"/>
  <c r="S1150" i="6"/>
  <c r="S1151" i="6"/>
  <c r="S1152" i="6"/>
  <c r="S1153" i="6"/>
  <c r="S1154" i="6"/>
  <c r="S1155" i="6"/>
  <c r="S1156" i="6"/>
  <c r="S1157" i="6"/>
  <c r="S1158" i="6"/>
  <c r="S1159" i="6"/>
  <c r="S1160" i="6"/>
  <c r="S1161" i="6"/>
  <c r="S1162" i="6"/>
  <c r="S1163" i="6"/>
  <c r="S1164" i="6"/>
  <c r="S1165" i="6"/>
  <c r="S1166" i="6"/>
  <c r="S1167" i="6"/>
  <c r="S1168" i="6"/>
  <c r="S1169" i="6"/>
  <c r="S1170" i="6"/>
  <c r="S1171" i="6"/>
  <c r="S1172" i="6"/>
  <c r="S1173" i="6"/>
  <c r="S1174" i="6"/>
  <c r="S1175" i="6"/>
  <c r="S1176" i="6"/>
  <c r="S1177" i="6"/>
  <c r="S1178" i="6"/>
  <c r="S1179" i="6"/>
  <c r="S1180" i="6"/>
  <c r="S1181" i="6"/>
  <c r="S1182" i="6"/>
  <c r="S1183" i="6"/>
  <c r="S1184" i="6"/>
  <c r="S1185" i="6"/>
  <c r="S1186" i="6"/>
  <c r="S1187" i="6"/>
  <c r="S1188" i="6"/>
  <c r="S1189" i="6"/>
  <c r="S1190" i="6"/>
  <c r="S1191" i="6"/>
  <c r="S1192" i="6"/>
  <c r="S1193" i="6"/>
  <c r="S1194" i="6"/>
  <c r="S1195" i="6"/>
  <c r="S1196" i="6"/>
  <c r="S1197" i="6"/>
  <c r="S1198" i="6"/>
  <c r="S1199" i="6"/>
  <c r="S1200" i="6"/>
  <c r="S1201" i="6"/>
  <c r="S1202" i="6"/>
  <c r="S1203" i="6"/>
  <c r="S1204" i="6"/>
  <c r="S1205" i="6"/>
  <c r="S1206" i="6"/>
  <c r="S1207" i="6"/>
  <c r="S1208" i="6"/>
  <c r="S1209" i="6"/>
  <c r="S1210" i="6"/>
  <c r="S1211" i="6"/>
  <c r="S1212" i="6"/>
  <c r="S1213" i="6"/>
  <c r="S1214" i="6"/>
  <c r="S1215" i="6"/>
  <c r="S1216" i="6"/>
  <c r="S1217" i="6"/>
  <c r="S1218" i="6"/>
  <c r="S1219" i="6"/>
  <c r="S1220" i="6"/>
  <c r="S1221" i="6"/>
  <c r="S1222" i="6"/>
  <c r="S1223" i="6"/>
  <c r="S1224" i="6"/>
  <c r="S1225" i="6"/>
  <c r="S1226" i="6"/>
  <c r="S1227" i="6"/>
  <c r="S1228" i="6"/>
  <c r="S1229" i="6"/>
  <c r="S1230" i="6"/>
  <c r="S1231" i="6"/>
  <c r="S1232" i="6"/>
  <c r="S1233" i="6"/>
  <c r="S1234" i="6"/>
  <c r="S1235" i="6"/>
  <c r="S1236" i="6"/>
  <c r="S1237" i="6"/>
  <c r="S1238" i="6"/>
  <c r="S1239" i="6"/>
  <c r="S1240" i="6"/>
  <c r="S1241" i="6"/>
  <c r="S1242" i="6"/>
  <c r="S1243" i="6"/>
  <c r="S1244" i="6"/>
  <c r="S1245" i="6"/>
  <c r="S1246" i="6"/>
  <c r="S1247" i="6"/>
  <c r="S1248" i="6"/>
  <c r="S1249" i="6"/>
  <c r="S1250" i="6"/>
  <c r="S1251" i="6"/>
  <c r="S1252" i="6"/>
  <c r="S1253" i="6"/>
  <c r="S1254" i="6"/>
  <c r="S1255" i="6"/>
  <c r="S1256" i="6"/>
  <c r="S1257" i="6"/>
  <c r="S1258" i="6"/>
  <c r="S1259" i="6"/>
  <c r="S1260" i="6"/>
  <c r="S1261" i="6"/>
  <c r="S1262" i="6"/>
  <c r="S1263" i="6"/>
  <c r="S1264" i="6"/>
  <c r="S1265" i="6"/>
  <c r="S1266" i="6"/>
  <c r="S1267" i="6"/>
  <c r="S1268" i="6"/>
  <c r="S1269" i="6"/>
  <c r="S1270" i="6"/>
  <c r="S1271" i="6"/>
  <c r="S1272" i="6"/>
  <c r="S1273" i="6"/>
  <c r="S1274" i="6"/>
  <c r="S1275" i="6"/>
  <c r="S1276" i="6"/>
  <c r="S1277" i="6"/>
  <c r="S1278" i="6"/>
  <c r="S1279" i="6"/>
  <c r="S1280" i="6"/>
  <c r="S1281" i="6"/>
  <c r="S1282" i="6"/>
  <c r="S1283" i="6"/>
  <c r="S1284" i="6"/>
  <c r="S1285" i="6"/>
  <c r="S1286" i="6"/>
  <c r="S1287" i="6"/>
  <c r="S1288" i="6"/>
  <c r="S1289" i="6"/>
  <c r="S1290" i="6"/>
  <c r="S1291" i="6"/>
  <c r="S1292" i="6"/>
  <c r="S1293" i="6"/>
  <c r="S1294" i="6"/>
  <c r="S1295" i="6"/>
  <c r="S1296" i="6"/>
  <c r="S1297" i="6"/>
  <c r="S1298" i="6"/>
  <c r="S1299" i="6"/>
  <c r="S1300" i="6"/>
  <c r="S1301" i="6"/>
  <c r="S1302" i="6"/>
  <c r="S1303" i="6"/>
  <c r="S1304" i="6"/>
  <c r="S1305" i="6"/>
  <c r="S1306" i="6"/>
  <c r="S1307" i="6"/>
  <c r="S1308" i="6"/>
  <c r="S1309" i="6"/>
  <c r="S1310" i="6"/>
  <c r="S1311" i="6"/>
  <c r="S1312" i="6"/>
  <c r="S1313" i="6"/>
  <c r="S1314" i="6"/>
  <c r="S1315" i="6"/>
  <c r="S1316" i="6"/>
  <c r="S1317" i="6"/>
  <c r="S1318" i="6"/>
  <c r="S1319" i="6"/>
  <c r="S1320" i="6"/>
  <c r="S1321" i="6"/>
  <c r="S1322" i="6"/>
  <c r="S1323" i="6"/>
  <c r="S1324" i="6"/>
  <c r="S1325" i="6"/>
  <c r="S1326" i="6"/>
  <c r="S1327" i="6"/>
  <c r="S1328" i="6"/>
  <c r="S1329" i="6"/>
  <c r="S1330" i="6"/>
  <c r="S1331" i="6"/>
  <c r="S1332" i="6"/>
  <c r="S1333" i="6"/>
  <c r="S1334" i="6"/>
  <c r="S1335" i="6"/>
  <c r="S1336" i="6"/>
  <c r="S1337" i="6"/>
  <c r="S1338" i="6"/>
  <c r="S1339" i="6"/>
  <c r="S1340" i="6"/>
  <c r="S1341" i="6"/>
  <c r="S1342" i="6"/>
  <c r="S1343" i="6"/>
  <c r="S1344" i="6"/>
  <c r="S1345" i="6"/>
  <c r="S1346" i="6"/>
  <c r="S1347" i="6"/>
  <c r="S1348" i="6"/>
  <c r="S1349" i="6"/>
  <c r="S1350" i="6"/>
  <c r="S1351" i="6"/>
  <c r="S1352" i="6"/>
  <c r="S1353" i="6"/>
  <c r="S1354" i="6"/>
  <c r="S1355" i="6"/>
  <c r="S1356" i="6"/>
  <c r="S1357" i="6"/>
  <c r="S1358" i="6"/>
  <c r="S1359" i="6"/>
  <c r="S1360" i="6"/>
  <c r="S1361" i="6"/>
  <c r="S1362" i="6"/>
  <c r="S1363" i="6"/>
  <c r="S1364" i="6"/>
  <c r="S1365" i="6"/>
  <c r="S1366" i="6"/>
  <c r="S1367" i="6"/>
  <c r="S1368" i="6"/>
  <c r="S1369" i="6"/>
  <c r="S1370" i="6"/>
  <c r="S1371" i="6"/>
  <c r="S1372" i="6"/>
  <c r="S1373" i="6"/>
  <c r="S1374" i="6"/>
  <c r="S1375" i="6"/>
  <c r="S1376" i="6"/>
  <c r="S1377" i="6"/>
  <c r="S1378" i="6"/>
  <c r="S1379" i="6"/>
  <c r="S1380" i="6"/>
  <c r="S1381" i="6"/>
  <c r="S1382" i="6"/>
  <c r="S1383" i="6"/>
  <c r="S1384" i="6"/>
  <c r="S1385" i="6"/>
  <c r="S1386" i="6"/>
  <c r="S1387" i="6"/>
  <c r="S1388" i="6"/>
  <c r="S1389" i="6"/>
  <c r="S1390" i="6"/>
  <c r="S1391" i="6"/>
  <c r="S1392" i="6"/>
  <c r="S1393" i="6"/>
  <c r="S1394" i="6"/>
  <c r="S1395" i="6"/>
  <c r="S1396" i="6"/>
  <c r="S1397" i="6"/>
  <c r="S1398" i="6"/>
  <c r="S1399" i="6"/>
  <c r="S1400" i="6"/>
  <c r="S1401" i="6"/>
  <c r="S1402" i="6"/>
  <c r="S1403" i="6"/>
  <c r="S1404" i="6"/>
  <c r="S1405" i="6"/>
  <c r="S1406" i="6"/>
  <c r="S1407" i="6"/>
  <c r="S1408" i="6"/>
  <c r="S1409" i="6"/>
  <c r="S1410" i="6"/>
  <c r="S1411" i="6"/>
  <c r="S1412" i="6"/>
  <c r="S1413" i="6"/>
  <c r="S1414" i="6"/>
  <c r="S1415" i="6"/>
  <c r="S1416" i="6"/>
  <c r="S1417" i="6"/>
  <c r="S1418" i="6"/>
  <c r="S1419" i="6"/>
  <c r="S1420" i="6"/>
  <c r="S1421" i="6"/>
  <c r="S1422" i="6"/>
  <c r="S1423" i="6"/>
  <c r="S1424" i="6"/>
  <c r="S1425" i="6"/>
  <c r="S1426" i="6"/>
  <c r="S1427" i="6"/>
  <c r="S1428" i="6"/>
  <c r="S1429" i="6"/>
  <c r="S1430" i="6"/>
  <c r="S1431" i="6"/>
  <c r="S1432" i="6"/>
  <c r="S1433" i="6"/>
  <c r="S1434" i="6"/>
  <c r="S1435" i="6"/>
  <c r="S1436" i="6"/>
  <c r="S1437" i="6"/>
  <c r="S1438" i="6"/>
  <c r="S1439" i="6"/>
  <c r="S1440" i="6"/>
  <c r="S1441" i="6"/>
  <c r="S1442" i="6"/>
  <c r="S1443" i="6"/>
  <c r="S1444" i="6"/>
  <c r="S1445" i="6"/>
  <c r="S1446" i="6"/>
  <c r="S1447" i="6"/>
  <c r="S1448" i="6"/>
  <c r="S1449" i="6"/>
  <c r="S1450" i="6"/>
  <c r="S1451" i="6"/>
  <c r="S1452" i="6"/>
  <c r="S1453" i="6"/>
  <c r="S1454" i="6"/>
  <c r="S1455" i="6"/>
  <c r="S1456" i="6"/>
  <c r="S1457" i="6"/>
  <c r="S1458" i="6"/>
  <c r="S1459" i="6"/>
  <c r="S1460" i="6"/>
  <c r="S1461" i="6"/>
  <c r="S1462" i="6"/>
  <c r="S1463" i="6"/>
  <c r="S1464" i="6"/>
  <c r="S1465" i="6"/>
  <c r="S1466" i="6"/>
  <c r="S1467" i="6"/>
  <c r="S1468" i="6"/>
  <c r="S1469" i="6"/>
  <c r="S1470" i="6"/>
  <c r="S1471" i="6"/>
  <c r="S1472" i="6"/>
  <c r="S1473" i="6"/>
  <c r="S1474" i="6"/>
  <c r="S1475" i="6"/>
  <c r="S1476" i="6"/>
  <c r="S1477" i="6"/>
  <c r="S1478" i="6"/>
  <c r="S1479" i="6"/>
  <c r="S1480" i="6"/>
  <c r="S1481" i="6"/>
  <c r="S1482" i="6"/>
  <c r="S1483" i="6"/>
  <c r="S1484" i="6"/>
  <c r="S1485" i="6"/>
  <c r="S1486" i="6"/>
  <c r="S1487" i="6"/>
  <c r="S1488" i="6"/>
  <c r="S1489" i="6"/>
  <c r="S1490" i="6"/>
  <c r="S1491" i="6"/>
  <c r="S1492" i="6"/>
  <c r="S1493" i="6"/>
  <c r="S1494" i="6"/>
  <c r="S1495" i="6"/>
  <c r="S1496" i="6"/>
  <c r="S1497" i="6"/>
  <c r="S1498" i="6"/>
  <c r="S1499" i="6"/>
  <c r="S1500" i="6"/>
  <c r="S1501" i="6"/>
  <c r="S1502" i="6"/>
  <c r="S1503" i="6"/>
  <c r="S1504" i="6"/>
  <c r="S1505" i="6"/>
  <c r="S1506" i="6"/>
  <c r="S1507" i="6"/>
  <c r="S1508" i="6"/>
  <c r="S1509" i="6"/>
  <c r="S1510" i="6"/>
  <c r="S1511" i="6"/>
  <c r="S1512" i="6"/>
  <c r="S1513" i="6"/>
  <c r="S1514" i="6"/>
  <c r="S1515" i="6"/>
  <c r="S1516" i="6"/>
  <c r="S1517" i="6"/>
  <c r="S1518" i="6"/>
  <c r="S1519" i="6"/>
  <c r="S1520" i="6"/>
  <c r="S1521" i="6"/>
  <c r="S1522" i="6"/>
  <c r="S1523" i="6"/>
  <c r="S1524" i="6"/>
  <c r="S1525" i="6"/>
  <c r="S1526" i="6"/>
  <c r="S1527" i="6"/>
  <c r="S1528" i="6"/>
  <c r="S1529" i="6"/>
  <c r="S1530" i="6"/>
  <c r="S1531" i="6"/>
  <c r="S1532" i="6"/>
  <c r="S1533" i="6"/>
  <c r="S1534" i="6"/>
  <c r="S1535" i="6"/>
  <c r="S1536" i="6"/>
  <c r="S1537" i="6"/>
  <c r="S1538" i="6"/>
  <c r="S1539" i="6"/>
  <c r="S1540" i="6"/>
  <c r="S1541" i="6"/>
  <c r="S1542" i="6"/>
  <c r="S1543" i="6"/>
  <c r="S1544" i="6"/>
  <c r="S1545" i="6"/>
  <c r="S1546" i="6"/>
  <c r="S1547" i="6"/>
  <c r="S1548" i="6"/>
  <c r="S1549" i="6"/>
  <c r="S1550" i="6"/>
  <c r="S1551" i="6"/>
  <c r="S1552" i="6"/>
  <c r="S1553" i="6"/>
  <c r="S1554" i="6"/>
  <c r="S1555" i="6"/>
  <c r="S1556" i="6"/>
  <c r="S1557" i="6"/>
  <c r="S1558" i="6"/>
  <c r="S1559" i="6"/>
  <c r="S1560" i="6"/>
  <c r="S1561" i="6"/>
  <c r="S1562" i="6"/>
  <c r="S1563" i="6"/>
  <c r="S1564" i="6"/>
  <c r="S1565" i="6"/>
  <c r="S1566" i="6"/>
  <c r="S1567" i="6"/>
  <c r="S1568" i="6"/>
  <c r="S1569" i="6"/>
  <c r="S1570" i="6"/>
  <c r="S1571" i="6"/>
  <c r="S1572" i="6"/>
  <c r="S1573" i="6"/>
  <c r="S1574" i="6"/>
  <c r="S1575" i="6"/>
  <c r="S1576" i="6"/>
  <c r="S1577" i="6"/>
  <c r="S1578" i="6"/>
  <c r="S1579" i="6"/>
  <c r="S1580" i="6"/>
  <c r="S1581" i="6"/>
  <c r="S1582" i="6"/>
  <c r="S1583" i="6"/>
  <c r="S1584" i="6"/>
  <c r="S1585" i="6"/>
  <c r="S1586" i="6"/>
  <c r="S1587" i="6"/>
  <c r="S1588" i="6"/>
  <c r="S1589" i="6"/>
  <c r="S1590" i="6"/>
  <c r="S1591" i="6"/>
  <c r="S1592" i="6"/>
  <c r="S1593" i="6"/>
  <c r="S1594" i="6"/>
  <c r="S1595" i="6"/>
  <c r="S1596" i="6"/>
  <c r="S1597" i="6"/>
  <c r="S1598" i="6"/>
  <c r="S1599" i="6"/>
  <c r="S1600" i="6"/>
  <c r="S1601" i="6"/>
  <c r="S1602" i="6"/>
  <c r="S1603" i="6"/>
  <c r="S1604" i="6"/>
  <c r="S1605" i="6"/>
  <c r="S1606" i="6"/>
  <c r="S1607" i="6"/>
  <c r="S1608" i="6"/>
  <c r="S1609" i="6"/>
  <c r="S1610" i="6"/>
  <c r="S1611" i="6"/>
  <c r="S1612" i="6"/>
  <c r="S1613" i="6"/>
  <c r="S1614" i="6"/>
  <c r="S1615" i="6"/>
  <c r="S1616" i="6"/>
  <c r="S1617" i="6"/>
  <c r="S1618" i="6"/>
  <c r="S1619" i="6"/>
  <c r="S1620" i="6"/>
  <c r="S1621" i="6"/>
  <c r="S1622" i="6"/>
  <c r="S1623" i="6"/>
  <c r="S1624" i="6"/>
  <c r="S1625" i="6"/>
  <c r="S1626" i="6"/>
  <c r="S1627" i="6"/>
  <c r="S1628" i="6"/>
  <c r="S1629" i="6"/>
  <c r="S1630" i="6"/>
  <c r="S1631" i="6"/>
  <c r="S1632" i="6"/>
  <c r="S1633" i="6"/>
  <c r="S1634" i="6"/>
  <c r="S1635" i="6"/>
  <c r="S1636" i="6"/>
  <c r="S1637" i="6"/>
  <c r="S1638" i="6"/>
  <c r="S1639" i="6"/>
  <c r="S1640" i="6"/>
  <c r="S1641" i="6"/>
  <c r="S1642" i="6"/>
  <c r="S1643" i="6"/>
  <c r="S1644" i="6"/>
  <c r="S1645" i="6"/>
  <c r="S1646" i="6"/>
  <c r="S1647" i="6"/>
  <c r="S1648" i="6"/>
  <c r="S1649" i="6"/>
  <c r="S1650" i="6"/>
  <c r="S1651" i="6"/>
  <c r="S1652" i="6"/>
  <c r="S1653" i="6"/>
  <c r="S1654" i="6"/>
  <c r="S1655" i="6"/>
  <c r="S1656" i="6"/>
  <c r="S1657" i="6"/>
  <c r="S1658" i="6"/>
  <c r="S1659" i="6"/>
  <c r="S1660" i="6"/>
  <c r="S1661" i="6"/>
  <c r="S1662" i="6"/>
  <c r="S1663" i="6"/>
  <c r="S1664" i="6"/>
  <c r="S1665" i="6"/>
  <c r="S1666" i="6"/>
  <c r="S1667" i="6"/>
  <c r="S1668" i="6"/>
  <c r="S1669" i="6"/>
  <c r="S1670" i="6"/>
  <c r="S1671" i="6"/>
  <c r="S1672" i="6"/>
  <c r="S1673" i="6"/>
  <c r="S1674" i="6"/>
  <c r="S1675" i="6"/>
  <c r="S1676" i="6"/>
  <c r="S1677" i="6"/>
  <c r="S1678" i="6"/>
  <c r="S1679" i="6"/>
  <c r="S1680" i="6"/>
  <c r="S1681" i="6"/>
  <c r="S1682" i="6"/>
  <c r="S1683" i="6"/>
  <c r="S1684" i="6"/>
  <c r="S1685" i="6"/>
  <c r="S1686" i="6"/>
  <c r="S1687" i="6"/>
  <c r="S1688" i="6"/>
  <c r="S1689" i="6"/>
  <c r="S1690" i="6"/>
  <c r="S1691" i="6"/>
  <c r="S1692" i="6"/>
  <c r="S1693" i="6"/>
  <c r="S1694" i="6"/>
  <c r="S1695" i="6"/>
  <c r="S1696" i="6"/>
  <c r="S1697" i="6"/>
  <c r="S1698" i="6"/>
  <c r="S1699" i="6"/>
  <c r="S1700" i="6"/>
  <c r="S1701" i="6"/>
  <c r="S1702" i="6"/>
  <c r="S1703" i="6"/>
  <c r="S1704" i="6"/>
  <c r="S1705" i="6"/>
  <c r="S1706" i="6"/>
  <c r="S1707" i="6"/>
  <c r="S1708" i="6"/>
  <c r="S1709" i="6"/>
  <c r="S1710" i="6"/>
  <c r="S1711" i="6"/>
  <c r="S1712" i="6"/>
  <c r="S1713" i="6"/>
  <c r="S1714" i="6"/>
  <c r="S1715" i="6"/>
  <c r="S1716" i="6"/>
  <c r="S1717" i="6"/>
  <c r="S1718" i="6"/>
  <c r="S1719" i="6"/>
  <c r="S1720" i="6"/>
  <c r="S1721" i="6"/>
  <c r="S1722" i="6"/>
  <c r="S1723" i="6"/>
  <c r="S1724" i="6"/>
  <c r="S1725" i="6"/>
  <c r="S1726" i="6"/>
  <c r="S1727" i="6"/>
  <c r="S1728" i="6"/>
  <c r="S1729" i="6"/>
  <c r="S1730" i="6"/>
  <c r="S1731" i="6"/>
  <c r="S1732" i="6"/>
  <c r="S1733" i="6"/>
  <c r="S1734" i="6"/>
  <c r="S1735" i="6"/>
  <c r="S1736" i="6"/>
  <c r="S1737" i="6"/>
  <c r="S1738" i="6"/>
  <c r="S1739" i="6"/>
  <c r="S1740" i="6"/>
  <c r="S1741" i="6"/>
  <c r="S1742" i="6"/>
  <c r="S1743" i="6"/>
  <c r="S1744" i="6"/>
  <c r="S1745" i="6"/>
  <c r="S1746" i="6"/>
  <c r="S1747" i="6"/>
  <c r="S1748" i="6"/>
  <c r="S1749" i="6"/>
  <c r="S1750" i="6"/>
  <c r="S1751" i="6"/>
  <c r="S1752" i="6"/>
  <c r="S1753" i="6"/>
  <c r="S1754" i="6"/>
  <c r="S1755" i="6"/>
  <c r="S1756" i="6"/>
  <c r="S1757" i="6"/>
  <c r="S1758" i="6"/>
  <c r="S1759" i="6"/>
  <c r="S1760" i="6"/>
  <c r="S1761" i="6"/>
  <c r="S1762" i="6"/>
  <c r="S1763" i="6"/>
  <c r="S1764" i="6"/>
  <c r="S1765" i="6"/>
  <c r="S1766" i="6"/>
  <c r="S1767" i="6"/>
  <c r="S1768" i="6"/>
  <c r="S1769" i="6"/>
  <c r="S1770" i="6"/>
  <c r="S1771" i="6"/>
  <c r="S1772" i="6"/>
  <c r="S1773" i="6"/>
  <c r="S1774" i="6"/>
  <c r="S1775" i="6"/>
  <c r="S1776" i="6"/>
  <c r="S1777" i="6"/>
  <c r="S1778" i="6"/>
  <c r="S1779" i="6"/>
  <c r="S1780" i="6"/>
  <c r="S1781" i="6"/>
  <c r="S1782" i="6"/>
  <c r="S1783" i="6"/>
  <c r="S1784" i="6"/>
  <c r="S1785" i="6"/>
  <c r="S1786" i="6"/>
  <c r="S1787" i="6"/>
  <c r="S1788" i="6"/>
  <c r="S1789" i="6"/>
  <c r="S1790" i="6"/>
  <c r="S1791" i="6"/>
  <c r="S1792" i="6"/>
  <c r="S1793" i="6"/>
  <c r="S1794" i="6"/>
  <c r="S1795" i="6"/>
  <c r="S1796" i="6"/>
  <c r="S1797" i="6"/>
  <c r="S1798" i="6"/>
  <c r="S1799" i="6"/>
  <c r="S1800" i="6"/>
  <c r="S1801" i="6"/>
  <c r="S1802" i="6"/>
  <c r="S1803" i="6"/>
  <c r="S1804" i="6"/>
  <c r="S1805" i="6"/>
  <c r="S1806" i="6"/>
  <c r="S1807" i="6"/>
  <c r="S1808" i="6"/>
  <c r="S1809" i="6"/>
  <c r="S1810" i="6"/>
  <c r="S1811" i="6"/>
  <c r="S1812" i="6"/>
  <c r="S1813" i="6"/>
  <c r="S1814" i="6"/>
  <c r="S1815" i="6"/>
  <c r="S1816" i="6"/>
  <c r="S1817" i="6"/>
  <c r="S1818" i="6"/>
  <c r="S1819" i="6"/>
  <c r="S1820" i="6"/>
  <c r="S1821" i="6"/>
  <c r="S1822" i="6"/>
  <c r="S1823" i="6"/>
  <c r="S1824" i="6"/>
  <c r="S1825" i="6"/>
  <c r="S1826" i="6"/>
  <c r="S1827" i="6"/>
  <c r="S1828" i="6"/>
  <c r="S1829" i="6"/>
  <c r="S1830" i="6"/>
  <c r="S1831" i="6"/>
  <c r="S1832" i="6"/>
  <c r="S1833" i="6"/>
  <c r="S1834" i="6"/>
  <c r="S1835" i="6"/>
  <c r="S1836" i="6"/>
  <c r="S1837" i="6"/>
  <c r="S1838" i="6"/>
  <c r="S1839" i="6"/>
  <c r="S1840" i="6"/>
  <c r="S1841" i="6"/>
  <c r="S1842" i="6"/>
  <c r="S1843" i="6"/>
  <c r="S1844" i="6"/>
  <c r="S1845" i="6"/>
  <c r="S1846" i="6"/>
  <c r="S1847" i="6"/>
  <c r="S1848" i="6"/>
  <c r="S1849" i="6"/>
  <c r="S1850" i="6"/>
  <c r="S1851" i="6"/>
  <c r="S1852" i="6"/>
  <c r="S1853" i="6"/>
  <c r="S1854" i="6"/>
  <c r="S1855" i="6"/>
  <c r="S1856" i="6"/>
  <c r="S1857" i="6"/>
  <c r="S1858" i="6"/>
  <c r="S1859" i="6"/>
  <c r="S1860" i="6"/>
  <c r="S1861" i="6"/>
  <c r="S1862" i="6"/>
  <c r="S1863" i="6"/>
  <c r="S1864" i="6"/>
  <c r="S1865" i="6"/>
  <c r="S1866" i="6"/>
  <c r="S1867" i="6"/>
  <c r="S1868" i="6"/>
  <c r="S1869" i="6"/>
  <c r="S1870" i="6"/>
  <c r="S1871" i="6"/>
  <c r="S1872" i="6"/>
  <c r="S1873" i="6"/>
  <c r="S1874" i="6"/>
  <c r="S1875" i="6"/>
  <c r="S1876" i="6"/>
  <c r="S1877" i="6"/>
  <c r="S1878" i="6"/>
  <c r="S1879" i="6"/>
  <c r="S1880" i="6"/>
  <c r="S1881" i="6"/>
  <c r="S1882" i="6"/>
  <c r="S1883" i="6"/>
  <c r="S1884" i="6"/>
  <c r="S1885" i="6"/>
  <c r="S1886" i="6"/>
  <c r="S1887" i="6"/>
  <c r="S1888" i="6"/>
  <c r="S1889" i="6"/>
  <c r="S1890" i="6"/>
  <c r="S1891" i="6"/>
  <c r="S1892" i="6"/>
  <c r="S1893" i="6"/>
  <c r="S1894" i="6"/>
  <c r="S1895" i="6"/>
  <c r="S1896" i="6"/>
  <c r="S1897" i="6"/>
  <c r="S1898" i="6"/>
  <c r="S1899" i="6"/>
  <c r="S1900" i="6"/>
  <c r="S1901" i="6"/>
  <c r="S1902" i="6"/>
  <c r="S1903" i="6"/>
  <c r="S1904" i="6"/>
  <c r="S1905" i="6"/>
  <c r="S1906" i="6"/>
  <c r="S1907" i="6"/>
  <c r="S1908" i="6"/>
  <c r="S1909" i="6"/>
  <c r="S1910" i="6"/>
  <c r="S1911" i="6"/>
  <c r="S1912" i="6"/>
  <c r="S1913" i="6"/>
  <c r="S1914" i="6"/>
  <c r="S1915" i="6"/>
  <c r="S1916" i="6"/>
  <c r="S1917" i="6"/>
  <c r="S1918" i="6"/>
  <c r="S1919" i="6"/>
  <c r="S1920" i="6"/>
  <c r="S1921" i="6"/>
  <c r="S1922" i="6"/>
  <c r="S1923" i="6"/>
  <c r="S1924" i="6"/>
  <c r="S1925" i="6"/>
  <c r="S1926" i="6"/>
  <c r="S1927" i="6"/>
  <c r="S1928" i="6"/>
  <c r="S1929" i="6"/>
  <c r="S1930" i="6"/>
  <c r="S1931" i="6"/>
  <c r="S1932" i="6"/>
  <c r="S1933" i="6"/>
  <c r="S1934" i="6"/>
  <c r="S1935" i="6"/>
  <c r="S1936" i="6"/>
  <c r="S1937" i="6"/>
  <c r="S1938" i="6"/>
  <c r="S1939" i="6"/>
  <c r="S1940" i="6"/>
  <c r="S1941" i="6"/>
  <c r="S1942" i="6"/>
  <c r="S1943" i="6"/>
  <c r="S1944" i="6"/>
  <c r="S1945" i="6"/>
  <c r="S1946" i="6"/>
  <c r="S1947" i="6"/>
  <c r="S1948" i="6"/>
  <c r="S1949" i="6"/>
  <c r="S1950" i="6"/>
  <c r="S1951" i="6"/>
  <c r="S1952" i="6"/>
  <c r="S1953" i="6"/>
  <c r="S1954" i="6"/>
  <c r="S1955" i="6"/>
  <c r="S1956" i="6"/>
  <c r="S1957" i="6"/>
  <c r="S1958" i="6"/>
  <c r="S1959" i="6"/>
  <c r="S1960" i="6"/>
  <c r="S1961" i="6"/>
  <c r="S1962" i="6"/>
  <c r="S1963" i="6"/>
  <c r="S1964" i="6"/>
  <c r="S1965" i="6"/>
  <c r="S1966" i="6"/>
  <c r="S1967" i="6"/>
  <c r="S1968" i="6"/>
  <c r="S1969" i="6"/>
  <c r="S1970" i="6"/>
  <c r="S1971" i="6"/>
  <c r="S1972" i="6"/>
  <c r="S1973" i="6"/>
  <c r="S1974" i="6"/>
  <c r="S1975" i="6"/>
  <c r="S1976" i="6"/>
  <c r="S1977" i="6"/>
  <c r="S1978" i="6"/>
  <c r="S1979" i="6"/>
  <c r="S1980" i="6"/>
  <c r="S1981" i="6"/>
  <c r="S1982" i="6"/>
  <c r="S1983" i="6"/>
  <c r="S1984" i="6"/>
  <c r="S1985" i="6"/>
  <c r="S1986" i="6"/>
  <c r="S1987" i="6"/>
  <c r="S1988" i="6"/>
  <c r="S1989" i="6"/>
  <c r="S1990" i="6"/>
  <c r="S1991" i="6"/>
  <c r="S1992" i="6"/>
  <c r="S1993" i="6"/>
  <c r="S1994" i="6"/>
  <c r="S1995" i="6"/>
  <c r="S1996" i="6"/>
  <c r="S1997" i="6"/>
  <c r="S1998" i="6"/>
  <c r="S1999" i="6"/>
  <c r="S2000" i="6"/>
  <c r="S2001" i="6"/>
  <c r="S2002" i="6"/>
  <c r="S2003" i="6"/>
  <c r="S2004" i="6"/>
  <c r="S2005" i="6"/>
  <c r="S2006" i="6"/>
  <c r="S2007" i="6"/>
  <c r="S2008" i="6"/>
  <c r="S2009" i="6"/>
  <c r="S2010" i="6"/>
  <c r="S2011" i="6"/>
  <c r="S2012" i="6"/>
  <c r="S2013" i="6"/>
  <c r="S2014" i="6"/>
  <c r="S2015" i="6"/>
  <c r="S2016" i="6"/>
  <c r="S2017" i="6"/>
  <c r="S2018" i="6"/>
  <c r="S2019" i="6"/>
  <c r="S2020" i="6"/>
  <c r="S2021" i="6"/>
  <c r="S2022" i="6"/>
  <c r="S2023" i="6"/>
  <c r="S2024" i="6"/>
  <c r="S2025" i="6"/>
  <c r="S2026" i="6"/>
  <c r="S2027" i="6"/>
  <c r="S2028" i="6"/>
  <c r="S2029" i="6"/>
  <c r="S2030" i="6"/>
  <c r="S2031" i="6"/>
  <c r="S2032" i="6"/>
  <c r="S2033" i="6"/>
  <c r="S2034" i="6"/>
  <c r="S2035" i="6"/>
  <c r="S2036" i="6"/>
  <c r="S2037" i="6"/>
  <c r="S2038" i="6"/>
  <c r="S2039" i="6"/>
  <c r="S2040" i="6"/>
  <c r="S2041" i="6"/>
  <c r="S2042" i="6"/>
  <c r="S2043" i="6"/>
  <c r="S2044" i="6"/>
  <c r="S2045" i="6"/>
  <c r="S2046" i="6"/>
  <c r="S2047" i="6"/>
  <c r="S2048" i="6"/>
  <c r="S2049" i="6"/>
  <c r="S2050" i="6"/>
  <c r="S2051" i="6"/>
  <c r="S2052" i="6"/>
  <c r="S2053" i="6"/>
  <c r="S2054" i="6"/>
  <c r="S2055" i="6"/>
  <c r="S2056" i="6"/>
  <c r="S2057" i="6"/>
  <c r="S2058" i="6"/>
  <c r="S2059" i="6"/>
  <c r="S2060" i="6"/>
  <c r="S2061" i="6"/>
  <c r="S2062" i="6"/>
  <c r="S2063" i="6"/>
  <c r="S2064" i="6"/>
  <c r="S2065" i="6"/>
  <c r="S2066" i="6"/>
  <c r="S2067" i="6"/>
  <c r="S2068" i="6"/>
  <c r="S2069" i="6"/>
  <c r="S2070" i="6"/>
  <c r="S2071" i="6"/>
  <c r="S2072" i="6"/>
  <c r="S2073" i="6"/>
  <c r="S2074" i="6"/>
  <c r="S2075" i="6"/>
  <c r="S2076" i="6"/>
  <c r="S2077" i="6"/>
  <c r="S2078" i="6"/>
  <c r="S2079" i="6"/>
  <c r="S2080" i="6"/>
  <c r="S2081" i="6"/>
  <c r="S2082" i="6"/>
  <c r="S2083" i="6"/>
  <c r="S2084" i="6"/>
  <c r="S2085" i="6"/>
  <c r="S2086" i="6"/>
  <c r="S2087" i="6"/>
  <c r="S2088" i="6"/>
  <c r="S2089" i="6"/>
  <c r="S2090" i="6"/>
  <c r="S2091" i="6"/>
  <c r="S2092" i="6"/>
  <c r="S2093" i="6"/>
  <c r="S2094" i="6"/>
  <c r="S2095" i="6"/>
  <c r="S2096" i="6"/>
  <c r="S2097" i="6"/>
  <c r="S2098" i="6"/>
  <c r="S2099" i="6"/>
  <c r="S2100" i="6"/>
  <c r="S2101" i="6"/>
  <c r="S2102" i="6"/>
  <c r="S2103" i="6"/>
  <c r="S2104" i="6"/>
  <c r="S2105" i="6"/>
  <c r="S2106" i="6"/>
  <c r="S2107" i="6"/>
  <c r="S2108" i="6"/>
  <c r="S2109" i="6"/>
  <c r="S2110" i="6"/>
  <c r="S2111" i="6"/>
  <c r="S2112" i="6"/>
  <c r="S2113" i="6"/>
  <c r="S2114" i="6"/>
  <c r="S2115" i="6"/>
  <c r="S2116" i="6"/>
  <c r="S2117" i="6"/>
  <c r="S2118" i="6"/>
  <c r="S2119" i="6"/>
  <c r="S2120" i="6"/>
  <c r="S2121" i="6"/>
  <c r="S2122" i="6"/>
  <c r="S2123" i="6"/>
  <c r="S2124" i="6"/>
  <c r="S2125" i="6"/>
  <c r="S2126" i="6"/>
  <c r="S2127" i="6"/>
  <c r="S2128" i="6"/>
  <c r="S2129" i="6"/>
  <c r="S2130" i="6"/>
  <c r="S2131" i="6"/>
  <c r="S2132" i="6"/>
  <c r="S2133" i="6"/>
  <c r="S2134" i="6"/>
  <c r="S2135" i="6"/>
  <c r="S2136" i="6"/>
  <c r="S2137" i="6"/>
  <c r="S2138" i="6"/>
  <c r="S2139" i="6"/>
  <c r="S2140" i="6"/>
  <c r="S2141" i="6"/>
  <c r="S2142" i="6"/>
  <c r="S2143" i="6"/>
  <c r="S2144" i="6"/>
  <c r="S2145"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R351" i="6"/>
  <c r="R352" i="6"/>
  <c r="R353" i="6"/>
  <c r="R354" i="6"/>
  <c r="R355" i="6"/>
  <c r="R356" i="6"/>
  <c r="R357" i="6"/>
  <c r="R358" i="6"/>
  <c r="R359" i="6"/>
  <c r="R360" i="6"/>
  <c r="R361" i="6"/>
  <c r="R362" i="6"/>
  <c r="R363" i="6"/>
  <c r="R364" i="6"/>
  <c r="R365" i="6"/>
  <c r="R366" i="6"/>
  <c r="R367" i="6"/>
  <c r="R368" i="6"/>
  <c r="R369" i="6"/>
  <c r="R370" i="6"/>
  <c r="R371" i="6"/>
  <c r="R372" i="6"/>
  <c r="R373" i="6"/>
  <c r="R374" i="6"/>
  <c r="R375" i="6"/>
  <c r="R376" i="6"/>
  <c r="R377" i="6"/>
  <c r="R378" i="6"/>
  <c r="R379" i="6"/>
  <c r="R380" i="6"/>
  <c r="R381" i="6"/>
  <c r="R382" i="6"/>
  <c r="R383" i="6"/>
  <c r="R384" i="6"/>
  <c r="R385" i="6"/>
  <c r="R386" i="6"/>
  <c r="R387" i="6"/>
  <c r="R388" i="6"/>
  <c r="R389" i="6"/>
  <c r="R390" i="6"/>
  <c r="R391" i="6"/>
  <c r="R392" i="6"/>
  <c r="R393" i="6"/>
  <c r="R394" i="6"/>
  <c r="R395" i="6"/>
  <c r="R396" i="6"/>
  <c r="R397" i="6"/>
  <c r="R398" i="6"/>
  <c r="R399" i="6"/>
  <c r="R400" i="6"/>
  <c r="R401" i="6"/>
  <c r="R402" i="6"/>
  <c r="R403" i="6"/>
  <c r="R404" i="6"/>
  <c r="R405" i="6"/>
  <c r="R406" i="6"/>
  <c r="R407" i="6"/>
  <c r="R408" i="6"/>
  <c r="R409" i="6"/>
  <c r="R410" i="6"/>
  <c r="R411" i="6"/>
  <c r="R412" i="6"/>
  <c r="R413" i="6"/>
  <c r="R414" i="6"/>
  <c r="R415" i="6"/>
  <c r="R416" i="6"/>
  <c r="R417" i="6"/>
  <c r="R418" i="6"/>
  <c r="R419" i="6"/>
  <c r="R420" i="6"/>
  <c r="R421" i="6"/>
  <c r="R422" i="6"/>
  <c r="R423" i="6"/>
  <c r="R424" i="6"/>
  <c r="R425" i="6"/>
  <c r="R426" i="6"/>
  <c r="R427" i="6"/>
  <c r="R428" i="6"/>
  <c r="R429" i="6"/>
  <c r="R430" i="6"/>
  <c r="R431" i="6"/>
  <c r="R432" i="6"/>
  <c r="R433" i="6"/>
  <c r="R434" i="6"/>
  <c r="R435" i="6"/>
  <c r="R436" i="6"/>
  <c r="R437" i="6"/>
  <c r="R438" i="6"/>
  <c r="R439" i="6"/>
  <c r="R440" i="6"/>
  <c r="R441" i="6"/>
  <c r="R442" i="6"/>
  <c r="R443" i="6"/>
  <c r="R444" i="6"/>
  <c r="R445" i="6"/>
  <c r="R446" i="6"/>
  <c r="R447" i="6"/>
  <c r="R448" i="6"/>
  <c r="R449" i="6"/>
  <c r="R450" i="6"/>
  <c r="R451" i="6"/>
  <c r="R452" i="6"/>
  <c r="R453" i="6"/>
  <c r="R454" i="6"/>
  <c r="R455" i="6"/>
  <c r="R456" i="6"/>
  <c r="R457" i="6"/>
  <c r="R458" i="6"/>
  <c r="R459" i="6"/>
  <c r="R460" i="6"/>
  <c r="R461" i="6"/>
  <c r="R462" i="6"/>
  <c r="R463" i="6"/>
  <c r="R464" i="6"/>
  <c r="R465" i="6"/>
  <c r="R466" i="6"/>
  <c r="R467" i="6"/>
  <c r="R468" i="6"/>
  <c r="R469" i="6"/>
  <c r="R470" i="6"/>
  <c r="R471" i="6"/>
  <c r="R472" i="6"/>
  <c r="R473" i="6"/>
  <c r="R474" i="6"/>
  <c r="R475" i="6"/>
  <c r="R476" i="6"/>
  <c r="R477" i="6"/>
  <c r="R478" i="6"/>
  <c r="R479" i="6"/>
  <c r="R480" i="6"/>
  <c r="R481" i="6"/>
  <c r="R482" i="6"/>
  <c r="R483" i="6"/>
  <c r="R484" i="6"/>
  <c r="R485" i="6"/>
  <c r="R486" i="6"/>
  <c r="R487" i="6"/>
  <c r="R488" i="6"/>
  <c r="R489" i="6"/>
  <c r="R490" i="6"/>
  <c r="R491" i="6"/>
  <c r="R492" i="6"/>
  <c r="R493" i="6"/>
  <c r="R494" i="6"/>
  <c r="R495" i="6"/>
  <c r="R496" i="6"/>
  <c r="R497" i="6"/>
  <c r="R498" i="6"/>
  <c r="R499" i="6"/>
  <c r="R500" i="6"/>
  <c r="R501" i="6"/>
  <c r="R502" i="6"/>
  <c r="R503" i="6"/>
  <c r="R504" i="6"/>
  <c r="R505" i="6"/>
  <c r="R506" i="6"/>
  <c r="R507" i="6"/>
  <c r="R508" i="6"/>
  <c r="R509" i="6"/>
  <c r="R510" i="6"/>
  <c r="R511" i="6"/>
  <c r="R512" i="6"/>
  <c r="R513" i="6"/>
  <c r="R514" i="6"/>
  <c r="R515" i="6"/>
  <c r="R516" i="6"/>
  <c r="R517" i="6"/>
  <c r="R518" i="6"/>
  <c r="R519" i="6"/>
  <c r="R520" i="6"/>
  <c r="R521" i="6"/>
  <c r="R522" i="6"/>
  <c r="R523" i="6"/>
  <c r="R524" i="6"/>
  <c r="R525" i="6"/>
  <c r="R526" i="6"/>
  <c r="R527" i="6"/>
  <c r="R528" i="6"/>
  <c r="R529" i="6"/>
  <c r="R530" i="6"/>
  <c r="R531" i="6"/>
  <c r="R532" i="6"/>
  <c r="R533" i="6"/>
  <c r="R534" i="6"/>
  <c r="R535" i="6"/>
  <c r="R536" i="6"/>
  <c r="R537" i="6"/>
  <c r="R538" i="6"/>
  <c r="R539" i="6"/>
  <c r="R540" i="6"/>
  <c r="R541" i="6"/>
  <c r="R542" i="6"/>
  <c r="R543" i="6"/>
  <c r="R544" i="6"/>
  <c r="R545" i="6"/>
  <c r="R546" i="6"/>
  <c r="R547" i="6"/>
  <c r="R548" i="6"/>
  <c r="R549" i="6"/>
  <c r="R550" i="6"/>
  <c r="R551" i="6"/>
  <c r="R552" i="6"/>
  <c r="R553" i="6"/>
  <c r="R554" i="6"/>
  <c r="R555" i="6"/>
  <c r="R556" i="6"/>
  <c r="R557" i="6"/>
  <c r="R558" i="6"/>
  <c r="R559" i="6"/>
  <c r="R560" i="6"/>
  <c r="R561" i="6"/>
  <c r="R562" i="6"/>
  <c r="R563" i="6"/>
  <c r="R564" i="6"/>
  <c r="R565" i="6"/>
  <c r="R566" i="6"/>
  <c r="R567" i="6"/>
  <c r="R568" i="6"/>
  <c r="R569" i="6"/>
  <c r="R570" i="6"/>
  <c r="R571" i="6"/>
  <c r="R572" i="6"/>
  <c r="R573" i="6"/>
  <c r="R574" i="6"/>
  <c r="R575" i="6"/>
  <c r="R576" i="6"/>
  <c r="R577" i="6"/>
  <c r="R578" i="6"/>
  <c r="R579" i="6"/>
  <c r="R580" i="6"/>
  <c r="R581" i="6"/>
  <c r="R582" i="6"/>
  <c r="R583" i="6"/>
  <c r="R584" i="6"/>
  <c r="R585" i="6"/>
  <c r="R586" i="6"/>
  <c r="R587" i="6"/>
  <c r="R588" i="6"/>
  <c r="R589" i="6"/>
  <c r="R590" i="6"/>
  <c r="R591" i="6"/>
  <c r="R592" i="6"/>
  <c r="R593" i="6"/>
  <c r="R594" i="6"/>
  <c r="R595" i="6"/>
  <c r="R596" i="6"/>
  <c r="R597" i="6"/>
  <c r="R598" i="6"/>
  <c r="R599" i="6"/>
  <c r="R600" i="6"/>
  <c r="R601" i="6"/>
  <c r="R602" i="6"/>
  <c r="R603" i="6"/>
  <c r="R604" i="6"/>
  <c r="R605" i="6"/>
  <c r="R606" i="6"/>
  <c r="R607" i="6"/>
  <c r="R608" i="6"/>
  <c r="R609" i="6"/>
  <c r="R610" i="6"/>
  <c r="R611" i="6"/>
  <c r="R612" i="6"/>
  <c r="R613" i="6"/>
  <c r="R614" i="6"/>
  <c r="R615" i="6"/>
  <c r="R616" i="6"/>
  <c r="R617" i="6"/>
  <c r="R618" i="6"/>
  <c r="R619" i="6"/>
  <c r="R620" i="6"/>
  <c r="R621" i="6"/>
  <c r="R622" i="6"/>
  <c r="R623" i="6"/>
  <c r="R624" i="6"/>
  <c r="R625" i="6"/>
  <c r="R626" i="6"/>
  <c r="R627" i="6"/>
  <c r="R628" i="6"/>
  <c r="R629" i="6"/>
  <c r="R630" i="6"/>
  <c r="R631" i="6"/>
  <c r="R632" i="6"/>
  <c r="R633" i="6"/>
  <c r="R634" i="6"/>
  <c r="R635" i="6"/>
  <c r="R636" i="6"/>
  <c r="R637" i="6"/>
  <c r="R638" i="6"/>
  <c r="R639" i="6"/>
  <c r="R640" i="6"/>
  <c r="R641" i="6"/>
  <c r="R642" i="6"/>
  <c r="R643" i="6"/>
  <c r="R644" i="6"/>
  <c r="R645" i="6"/>
  <c r="R646" i="6"/>
  <c r="R647" i="6"/>
  <c r="R648" i="6"/>
  <c r="R649" i="6"/>
  <c r="R650" i="6"/>
  <c r="R651" i="6"/>
  <c r="R652" i="6"/>
  <c r="R653" i="6"/>
  <c r="R654" i="6"/>
  <c r="R655" i="6"/>
  <c r="R656" i="6"/>
  <c r="R657" i="6"/>
  <c r="R658" i="6"/>
  <c r="R659" i="6"/>
  <c r="R660" i="6"/>
  <c r="R661" i="6"/>
  <c r="R662" i="6"/>
  <c r="R663" i="6"/>
  <c r="R664" i="6"/>
  <c r="R665" i="6"/>
  <c r="R666" i="6"/>
  <c r="R667" i="6"/>
  <c r="R668" i="6"/>
  <c r="R669" i="6"/>
  <c r="R670" i="6"/>
  <c r="R671" i="6"/>
  <c r="R672" i="6"/>
  <c r="R673" i="6"/>
  <c r="R674" i="6"/>
  <c r="R675" i="6"/>
  <c r="R676" i="6"/>
  <c r="R677" i="6"/>
  <c r="R678" i="6"/>
  <c r="R679" i="6"/>
  <c r="R680" i="6"/>
  <c r="R681" i="6"/>
  <c r="R682" i="6"/>
  <c r="R683" i="6"/>
  <c r="R684" i="6"/>
  <c r="R685" i="6"/>
  <c r="R686" i="6"/>
  <c r="R687" i="6"/>
  <c r="R688" i="6"/>
  <c r="R689" i="6"/>
  <c r="R690" i="6"/>
  <c r="R691" i="6"/>
  <c r="R692" i="6"/>
  <c r="R693" i="6"/>
  <c r="R694" i="6"/>
  <c r="R695" i="6"/>
  <c r="R696" i="6"/>
  <c r="R697" i="6"/>
  <c r="R698" i="6"/>
  <c r="R699" i="6"/>
  <c r="R700" i="6"/>
  <c r="R701" i="6"/>
  <c r="R702" i="6"/>
  <c r="R703" i="6"/>
  <c r="R704" i="6"/>
  <c r="R705" i="6"/>
  <c r="R706" i="6"/>
  <c r="R707" i="6"/>
  <c r="R708" i="6"/>
  <c r="R709" i="6"/>
  <c r="R710" i="6"/>
  <c r="R711" i="6"/>
  <c r="R712" i="6"/>
  <c r="R713" i="6"/>
  <c r="R714" i="6"/>
  <c r="R715" i="6"/>
  <c r="R716" i="6"/>
  <c r="R717" i="6"/>
  <c r="R718" i="6"/>
  <c r="R719" i="6"/>
  <c r="R720" i="6"/>
  <c r="R721" i="6"/>
  <c r="R722" i="6"/>
  <c r="R723" i="6"/>
  <c r="R724" i="6"/>
  <c r="R725" i="6"/>
  <c r="R726" i="6"/>
  <c r="R727" i="6"/>
  <c r="R728" i="6"/>
  <c r="R729" i="6"/>
  <c r="R730" i="6"/>
  <c r="R731" i="6"/>
  <c r="R732" i="6"/>
  <c r="R733" i="6"/>
  <c r="R734" i="6"/>
  <c r="R735" i="6"/>
  <c r="R736" i="6"/>
  <c r="R737" i="6"/>
  <c r="R738" i="6"/>
  <c r="R739" i="6"/>
  <c r="R740" i="6"/>
  <c r="R741" i="6"/>
  <c r="R742" i="6"/>
  <c r="R743" i="6"/>
  <c r="R744" i="6"/>
  <c r="R745" i="6"/>
  <c r="R746" i="6"/>
  <c r="R747" i="6"/>
  <c r="R748" i="6"/>
  <c r="R749" i="6"/>
  <c r="R750" i="6"/>
  <c r="R751" i="6"/>
  <c r="R752" i="6"/>
  <c r="R753" i="6"/>
  <c r="R754" i="6"/>
  <c r="R755" i="6"/>
  <c r="R756" i="6"/>
  <c r="R757" i="6"/>
  <c r="R758" i="6"/>
  <c r="R759" i="6"/>
  <c r="R760" i="6"/>
  <c r="R761" i="6"/>
  <c r="R762" i="6"/>
  <c r="R763" i="6"/>
  <c r="R764" i="6"/>
  <c r="R765" i="6"/>
  <c r="R766" i="6"/>
  <c r="R767" i="6"/>
  <c r="R768" i="6"/>
  <c r="R769" i="6"/>
  <c r="R770" i="6"/>
  <c r="R771" i="6"/>
  <c r="R772" i="6"/>
  <c r="R773" i="6"/>
  <c r="R774" i="6"/>
  <c r="R775" i="6"/>
  <c r="R776" i="6"/>
  <c r="R777" i="6"/>
  <c r="R778" i="6"/>
  <c r="R779" i="6"/>
  <c r="R780" i="6"/>
  <c r="R781" i="6"/>
  <c r="R782" i="6"/>
  <c r="R783" i="6"/>
  <c r="R784" i="6"/>
  <c r="R785" i="6"/>
  <c r="R786" i="6"/>
  <c r="R787" i="6"/>
  <c r="R788" i="6"/>
  <c r="R789" i="6"/>
  <c r="R790" i="6"/>
  <c r="R791" i="6"/>
  <c r="R792" i="6"/>
  <c r="R793" i="6"/>
  <c r="R794" i="6"/>
  <c r="R795" i="6"/>
  <c r="R796" i="6"/>
  <c r="R797" i="6"/>
  <c r="R798" i="6"/>
  <c r="R799" i="6"/>
  <c r="R800" i="6"/>
  <c r="R801" i="6"/>
  <c r="R802" i="6"/>
  <c r="R803" i="6"/>
  <c r="R804" i="6"/>
  <c r="R805" i="6"/>
  <c r="R806" i="6"/>
  <c r="R807" i="6"/>
  <c r="R808" i="6"/>
  <c r="R809" i="6"/>
  <c r="R810" i="6"/>
  <c r="R811" i="6"/>
  <c r="R812" i="6"/>
  <c r="R813" i="6"/>
  <c r="R814" i="6"/>
  <c r="R815" i="6"/>
  <c r="R816" i="6"/>
  <c r="R817" i="6"/>
  <c r="R818" i="6"/>
  <c r="R819" i="6"/>
  <c r="R820" i="6"/>
  <c r="R821" i="6"/>
  <c r="R822" i="6"/>
  <c r="R823" i="6"/>
  <c r="R824" i="6"/>
  <c r="R825" i="6"/>
  <c r="R826" i="6"/>
  <c r="R827" i="6"/>
  <c r="R828" i="6"/>
  <c r="R829" i="6"/>
  <c r="R830" i="6"/>
  <c r="R831" i="6"/>
  <c r="R832" i="6"/>
  <c r="R833" i="6"/>
  <c r="R834" i="6"/>
  <c r="R835" i="6"/>
  <c r="R836" i="6"/>
  <c r="R837" i="6"/>
  <c r="R838" i="6"/>
  <c r="R839" i="6"/>
  <c r="R840" i="6"/>
  <c r="R841" i="6"/>
  <c r="R842" i="6"/>
  <c r="R843" i="6"/>
  <c r="R844" i="6"/>
  <c r="R845" i="6"/>
  <c r="R846" i="6"/>
  <c r="R847" i="6"/>
  <c r="R848" i="6"/>
  <c r="R849" i="6"/>
  <c r="R850" i="6"/>
  <c r="R851" i="6"/>
  <c r="R852" i="6"/>
  <c r="R853" i="6"/>
  <c r="R854" i="6"/>
  <c r="R855" i="6"/>
  <c r="R856" i="6"/>
  <c r="R857" i="6"/>
  <c r="R858" i="6"/>
  <c r="R859" i="6"/>
  <c r="R860" i="6"/>
  <c r="R861" i="6"/>
  <c r="R862" i="6"/>
  <c r="R863" i="6"/>
  <c r="R864" i="6"/>
  <c r="R865" i="6"/>
  <c r="R866" i="6"/>
  <c r="R867" i="6"/>
  <c r="R868" i="6"/>
  <c r="R869" i="6"/>
  <c r="R870" i="6"/>
  <c r="R871" i="6"/>
  <c r="R872" i="6"/>
  <c r="R873" i="6"/>
  <c r="R874" i="6"/>
  <c r="R875" i="6"/>
  <c r="R876" i="6"/>
  <c r="R877" i="6"/>
  <c r="R878" i="6"/>
  <c r="R879" i="6"/>
  <c r="R880" i="6"/>
  <c r="R881" i="6"/>
  <c r="R882" i="6"/>
  <c r="R883" i="6"/>
  <c r="R884" i="6"/>
  <c r="R885" i="6"/>
  <c r="R886" i="6"/>
  <c r="R887" i="6"/>
  <c r="R888" i="6"/>
  <c r="R889" i="6"/>
  <c r="R890" i="6"/>
  <c r="R891" i="6"/>
  <c r="R892" i="6"/>
  <c r="R893" i="6"/>
  <c r="R894" i="6"/>
  <c r="R895" i="6"/>
  <c r="R896" i="6"/>
  <c r="R897" i="6"/>
  <c r="R898" i="6"/>
  <c r="R899" i="6"/>
  <c r="R900" i="6"/>
  <c r="R901" i="6"/>
  <c r="R902" i="6"/>
  <c r="R903" i="6"/>
  <c r="R904" i="6"/>
  <c r="R905" i="6"/>
  <c r="R906" i="6"/>
  <c r="R907" i="6"/>
  <c r="R908" i="6"/>
  <c r="R909" i="6"/>
  <c r="R910" i="6"/>
  <c r="R911" i="6"/>
  <c r="R912" i="6"/>
  <c r="R913" i="6"/>
  <c r="R914" i="6"/>
  <c r="R915" i="6"/>
  <c r="R916" i="6"/>
  <c r="R917" i="6"/>
  <c r="R918" i="6"/>
  <c r="R919" i="6"/>
  <c r="R920" i="6"/>
  <c r="R921" i="6"/>
  <c r="R922" i="6"/>
  <c r="R923" i="6"/>
  <c r="R924" i="6"/>
  <c r="R925" i="6"/>
  <c r="R926" i="6"/>
  <c r="R927" i="6"/>
  <c r="R928" i="6"/>
  <c r="R929" i="6"/>
  <c r="R930" i="6"/>
  <c r="R931" i="6"/>
  <c r="R932" i="6"/>
  <c r="R933" i="6"/>
  <c r="R934" i="6"/>
  <c r="R935" i="6"/>
  <c r="R936" i="6"/>
  <c r="R937" i="6"/>
  <c r="R938" i="6"/>
  <c r="R939" i="6"/>
  <c r="R940" i="6"/>
  <c r="R941" i="6"/>
  <c r="R942" i="6"/>
  <c r="R943" i="6"/>
  <c r="R944" i="6"/>
  <c r="R945" i="6"/>
  <c r="R946" i="6"/>
  <c r="R947" i="6"/>
  <c r="R948" i="6"/>
  <c r="R949" i="6"/>
  <c r="R950" i="6"/>
  <c r="R951" i="6"/>
  <c r="R952" i="6"/>
  <c r="R953" i="6"/>
  <c r="R954" i="6"/>
  <c r="R955" i="6"/>
  <c r="R956" i="6"/>
  <c r="R957" i="6"/>
  <c r="R958" i="6"/>
  <c r="R959" i="6"/>
  <c r="R960" i="6"/>
  <c r="R961" i="6"/>
  <c r="R962" i="6"/>
  <c r="R963" i="6"/>
  <c r="R964" i="6"/>
  <c r="R965" i="6"/>
  <c r="R966" i="6"/>
  <c r="R967" i="6"/>
  <c r="R968" i="6"/>
  <c r="R969" i="6"/>
  <c r="R970" i="6"/>
  <c r="R971" i="6"/>
  <c r="R972" i="6"/>
  <c r="R973" i="6"/>
  <c r="R974" i="6"/>
  <c r="R975" i="6"/>
  <c r="R976" i="6"/>
  <c r="R977" i="6"/>
  <c r="R978" i="6"/>
  <c r="R979" i="6"/>
  <c r="R980" i="6"/>
  <c r="R981" i="6"/>
  <c r="R982" i="6"/>
  <c r="R983" i="6"/>
  <c r="R984" i="6"/>
  <c r="R985" i="6"/>
  <c r="R986" i="6"/>
  <c r="R987" i="6"/>
  <c r="R988" i="6"/>
  <c r="R989" i="6"/>
  <c r="R990" i="6"/>
  <c r="R991" i="6"/>
  <c r="R992" i="6"/>
  <c r="R993" i="6"/>
  <c r="R994" i="6"/>
  <c r="R995" i="6"/>
  <c r="R996" i="6"/>
  <c r="R997" i="6"/>
  <c r="R998" i="6"/>
  <c r="R999" i="6"/>
  <c r="R1000" i="6"/>
  <c r="R1001" i="6"/>
  <c r="R1002" i="6"/>
  <c r="R1003" i="6"/>
  <c r="R1004" i="6"/>
  <c r="R1005" i="6"/>
  <c r="R1006" i="6"/>
  <c r="R1007" i="6"/>
  <c r="R1008" i="6"/>
  <c r="R1009" i="6"/>
  <c r="R1010" i="6"/>
  <c r="R1011" i="6"/>
  <c r="R1012" i="6"/>
  <c r="R1013" i="6"/>
  <c r="R1014" i="6"/>
  <c r="R1015" i="6"/>
  <c r="R1016" i="6"/>
  <c r="R1017" i="6"/>
  <c r="R1018" i="6"/>
  <c r="R1019" i="6"/>
  <c r="R1020" i="6"/>
  <c r="R1021" i="6"/>
  <c r="R1022" i="6"/>
  <c r="R1023" i="6"/>
  <c r="R1024" i="6"/>
  <c r="R1025" i="6"/>
  <c r="R1026" i="6"/>
  <c r="R1027" i="6"/>
  <c r="R1028" i="6"/>
  <c r="R1029" i="6"/>
  <c r="R1030" i="6"/>
  <c r="R1031" i="6"/>
  <c r="R1032" i="6"/>
  <c r="R1033" i="6"/>
  <c r="R1034" i="6"/>
  <c r="R1035" i="6"/>
  <c r="R1036" i="6"/>
  <c r="R1037" i="6"/>
  <c r="R1038" i="6"/>
  <c r="R1039" i="6"/>
  <c r="R1040" i="6"/>
  <c r="R1041" i="6"/>
  <c r="R1042" i="6"/>
  <c r="R1043" i="6"/>
  <c r="R1044" i="6"/>
  <c r="R1045" i="6"/>
  <c r="R1046" i="6"/>
  <c r="R1047" i="6"/>
  <c r="R1048" i="6"/>
  <c r="R1049" i="6"/>
  <c r="R1050" i="6"/>
  <c r="R1051" i="6"/>
  <c r="R1052" i="6"/>
  <c r="R1053" i="6"/>
  <c r="R1054" i="6"/>
  <c r="R1055" i="6"/>
  <c r="R1056" i="6"/>
  <c r="R1057" i="6"/>
  <c r="R1058" i="6"/>
  <c r="R1059" i="6"/>
  <c r="R1060" i="6"/>
  <c r="R1061" i="6"/>
  <c r="R1062" i="6"/>
  <c r="R1063" i="6"/>
  <c r="R1064" i="6"/>
  <c r="R1065" i="6"/>
  <c r="R1066" i="6"/>
  <c r="R1067" i="6"/>
  <c r="R1068" i="6"/>
  <c r="R1069" i="6"/>
  <c r="R1070" i="6"/>
  <c r="R1071" i="6"/>
  <c r="R1072" i="6"/>
  <c r="R1073" i="6"/>
  <c r="R1074" i="6"/>
  <c r="R1075" i="6"/>
  <c r="R1076" i="6"/>
  <c r="R1077" i="6"/>
  <c r="R1078" i="6"/>
  <c r="R1079" i="6"/>
  <c r="R1080" i="6"/>
  <c r="R1081" i="6"/>
  <c r="R1082" i="6"/>
  <c r="R1083" i="6"/>
  <c r="R1084" i="6"/>
  <c r="R1085" i="6"/>
  <c r="R1086" i="6"/>
  <c r="R1087" i="6"/>
  <c r="R1088" i="6"/>
  <c r="R1089" i="6"/>
  <c r="R1090" i="6"/>
  <c r="R1091" i="6"/>
  <c r="R1092" i="6"/>
  <c r="R1093" i="6"/>
  <c r="R1094" i="6"/>
  <c r="R1095" i="6"/>
  <c r="R1096" i="6"/>
  <c r="R1097" i="6"/>
  <c r="R1098" i="6"/>
  <c r="R1099" i="6"/>
  <c r="R1100" i="6"/>
  <c r="R1101" i="6"/>
  <c r="R1102" i="6"/>
  <c r="R1103" i="6"/>
  <c r="R1104" i="6"/>
  <c r="R1105" i="6"/>
  <c r="R1106" i="6"/>
  <c r="R1107" i="6"/>
  <c r="R1108" i="6"/>
  <c r="R1109" i="6"/>
  <c r="R1110" i="6"/>
  <c r="R1111" i="6"/>
  <c r="R1112" i="6"/>
  <c r="R1113" i="6"/>
  <c r="R1114" i="6"/>
  <c r="R1115" i="6"/>
  <c r="R1116" i="6"/>
  <c r="R1117" i="6"/>
  <c r="R1118" i="6"/>
  <c r="R1119" i="6"/>
  <c r="R1120" i="6"/>
  <c r="R1121" i="6"/>
  <c r="R1122" i="6"/>
  <c r="R1123" i="6"/>
  <c r="R1124" i="6"/>
  <c r="R1125" i="6"/>
  <c r="R1126" i="6"/>
  <c r="R1127" i="6"/>
  <c r="R1128" i="6"/>
  <c r="R1129" i="6"/>
  <c r="R1130" i="6"/>
  <c r="R1131" i="6"/>
  <c r="R1132" i="6"/>
  <c r="R1133" i="6"/>
  <c r="R1134" i="6"/>
  <c r="R1135" i="6"/>
  <c r="R1136" i="6"/>
  <c r="R1137" i="6"/>
  <c r="R1138" i="6"/>
  <c r="R1139" i="6"/>
  <c r="R1140" i="6"/>
  <c r="R1141" i="6"/>
  <c r="R1142" i="6"/>
  <c r="R1143" i="6"/>
  <c r="R1144" i="6"/>
  <c r="R1145" i="6"/>
  <c r="R1146" i="6"/>
  <c r="R1147" i="6"/>
  <c r="R1148" i="6"/>
  <c r="R1149" i="6"/>
  <c r="R1150" i="6"/>
  <c r="R1151" i="6"/>
  <c r="R1152" i="6"/>
  <c r="R1153" i="6"/>
  <c r="R1154" i="6"/>
  <c r="R1155" i="6"/>
  <c r="R1156" i="6"/>
  <c r="R1157" i="6"/>
  <c r="R1158" i="6"/>
  <c r="R1159" i="6"/>
  <c r="R1160" i="6"/>
  <c r="R1161" i="6"/>
  <c r="R1162" i="6"/>
  <c r="R1163" i="6"/>
  <c r="R1164" i="6"/>
  <c r="R1165" i="6"/>
  <c r="R1166" i="6"/>
  <c r="R1167" i="6"/>
  <c r="R1168" i="6"/>
  <c r="R1169" i="6"/>
  <c r="R1170" i="6"/>
  <c r="R1171" i="6"/>
  <c r="R1172" i="6"/>
  <c r="R1173" i="6"/>
  <c r="R1174" i="6"/>
  <c r="R1175" i="6"/>
  <c r="R1176" i="6"/>
  <c r="R1177" i="6"/>
  <c r="R1178" i="6"/>
  <c r="R1179" i="6"/>
  <c r="R1180" i="6"/>
  <c r="R1181" i="6"/>
  <c r="R1182" i="6"/>
  <c r="R1183" i="6"/>
  <c r="R1184" i="6"/>
  <c r="R1185" i="6"/>
  <c r="R1186" i="6"/>
  <c r="R1187" i="6"/>
  <c r="R1188" i="6"/>
  <c r="R1189" i="6"/>
  <c r="R1190" i="6"/>
  <c r="R1191" i="6"/>
  <c r="R1192" i="6"/>
  <c r="R1193" i="6"/>
  <c r="R1194" i="6"/>
  <c r="R1195" i="6"/>
  <c r="R1196" i="6"/>
  <c r="R1197" i="6"/>
  <c r="R1198" i="6"/>
  <c r="R1199" i="6"/>
  <c r="R1200" i="6"/>
  <c r="R1201" i="6"/>
  <c r="R1202" i="6"/>
  <c r="R1203" i="6"/>
  <c r="R1204" i="6"/>
  <c r="R1205" i="6"/>
  <c r="R1206" i="6"/>
  <c r="R1207" i="6"/>
  <c r="R1208" i="6"/>
  <c r="R1209" i="6"/>
  <c r="R1210" i="6"/>
  <c r="R1211" i="6"/>
  <c r="R1212" i="6"/>
  <c r="R1213" i="6"/>
  <c r="R1214" i="6"/>
  <c r="R1215" i="6"/>
  <c r="R1216" i="6"/>
  <c r="R1217" i="6"/>
  <c r="R1218" i="6"/>
  <c r="R1219" i="6"/>
  <c r="R1220" i="6"/>
  <c r="R1221" i="6"/>
  <c r="R1222" i="6"/>
  <c r="R1223" i="6"/>
  <c r="R1224" i="6"/>
  <c r="R1225" i="6"/>
  <c r="R1226" i="6"/>
  <c r="R1227" i="6"/>
  <c r="R1228" i="6"/>
  <c r="R1229" i="6"/>
  <c r="R1230" i="6"/>
  <c r="R1231" i="6"/>
  <c r="R1232" i="6"/>
  <c r="R1233" i="6"/>
  <c r="R1234" i="6"/>
  <c r="R1235" i="6"/>
  <c r="R1236" i="6"/>
  <c r="R1237" i="6"/>
  <c r="R1238" i="6"/>
  <c r="R1239" i="6"/>
  <c r="R1240" i="6"/>
  <c r="R1241" i="6"/>
  <c r="R1242" i="6"/>
  <c r="R1243" i="6"/>
  <c r="R1244" i="6"/>
  <c r="R1245" i="6"/>
  <c r="R1246" i="6"/>
  <c r="R1247" i="6"/>
  <c r="R1248" i="6"/>
  <c r="R1249" i="6"/>
  <c r="R1250" i="6"/>
  <c r="R1251" i="6"/>
  <c r="R1252" i="6"/>
  <c r="R1253" i="6"/>
  <c r="R1254" i="6"/>
  <c r="R1255" i="6"/>
  <c r="R1256" i="6"/>
  <c r="R1257" i="6"/>
  <c r="R1258" i="6"/>
  <c r="R1259" i="6"/>
  <c r="R1260" i="6"/>
  <c r="R1261" i="6"/>
  <c r="R1262" i="6"/>
  <c r="R1263" i="6"/>
  <c r="R1264" i="6"/>
  <c r="R1265" i="6"/>
  <c r="R1266" i="6"/>
  <c r="R1267" i="6"/>
  <c r="R1268" i="6"/>
  <c r="R1269" i="6"/>
  <c r="R1270" i="6"/>
  <c r="R1271" i="6"/>
  <c r="R1272" i="6"/>
  <c r="R1273" i="6"/>
  <c r="R1274" i="6"/>
  <c r="R1275" i="6"/>
  <c r="R1276" i="6"/>
  <c r="R1277" i="6"/>
  <c r="R1278" i="6"/>
  <c r="R1279" i="6"/>
  <c r="R1280" i="6"/>
  <c r="R1281" i="6"/>
  <c r="R1282" i="6"/>
  <c r="R1283" i="6"/>
  <c r="R1284" i="6"/>
  <c r="R1285" i="6"/>
  <c r="R1286" i="6"/>
  <c r="R1287" i="6"/>
  <c r="R1288" i="6"/>
  <c r="R1289" i="6"/>
  <c r="R1290" i="6"/>
  <c r="R1291" i="6"/>
  <c r="R1292" i="6"/>
  <c r="R1293" i="6"/>
  <c r="R1294" i="6"/>
  <c r="R1295" i="6"/>
  <c r="R1296" i="6"/>
  <c r="R1297" i="6"/>
  <c r="R1298" i="6"/>
  <c r="R1299" i="6"/>
  <c r="R1300" i="6"/>
  <c r="R1301" i="6"/>
  <c r="R1302" i="6"/>
  <c r="R1303" i="6"/>
  <c r="R1304" i="6"/>
  <c r="R1305" i="6"/>
  <c r="R1306" i="6"/>
  <c r="R1307" i="6"/>
  <c r="R1308" i="6"/>
  <c r="R1309" i="6"/>
  <c r="R1310" i="6"/>
  <c r="R1311" i="6"/>
  <c r="R1312" i="6"/>
  <c r="R1313" i="6"/>
  <c r="R1314" i="6"/>
  <c r="R1315" i="6"/>
  <c r="R1316" i="6"/>
  <c r="R1317" i="6"/>
  <c r="R1318" i="6"/>
  <c r="R1319" i="6"/>
  <c r="R1320" i="6"/>
  <c r="R1321" i="6"/>
  <c r="R1322" i="6"/>
  <c r="R1323" i="6"/>
  <c r="R1324" i="6"/>
  <c r="R1325" i="6"/>
  <c r="R1326" i="6"/>
  <c r="R1327" i="6"/>
  <c r="R1328" i="6"/>
  <c r="R1329" i="6"/>
  <c r="R1330" i="6"/>
  <c r="R1331" i="6"/>
  <c r="R1332" i="6"/>
  <c r="R1333" i="6"/>
  <c r="R1334" i="6"/>
  <c r="R1335" i="6"/>
  <c r="R1336" i="6"/>
  <c r="R1337" i="6"/>
  <c r="R1338" i="6"/>
  <c r="R1339" i="6"/>
  <c r="R1340" i="6"/>
  <c r="R1341" i="6"/>
  <c r="R1342" i="6"/>
  <c r="R1343" i="6"/>
  <c r="R1344" i="6"/>
  <c r="R1345" i="6"/>
  <c r="R1346" i="6"/>
  <c r="R1347" i="6"/>
  <c r="R1348" i="6"/>
  <c r="R1349" i="6"/>
  <c r="R1350" i="6"/>
  <c r="R1351" i="6"/>
  <c r="R1352" i="6"/>
  <c r="R1353" i="6"/>
  <c r="R1354" i="6"/>
  <c r="R1355" i="6"/>
  <c r="R1356" i="6"/>
  <c r="R1357" i="6"/>
  <c r="R1358" i="6"/>
  <c r="R1359" i="6"/>
  <c r="R1360" i="6"/>
  <c r="R1361" i="6"/>
  <c r="R1362" i="6"/>
  <c r="R1363" i="6"/>
  <c r="R1364" i="6"/>
  <c r="R1365" i="6"/>
  <c r="R1366" i="6"/>
  <c r="R1367" i="6"/>
  <c r="R1368" i="6"/>
  <c r="R1369" i="6"/>
  <c r="R1370" i="6"/>
  <c r="R1371" i="6"/>
  <c r="R1372" i="6"/>
  <c r="R1373" i="6"/>
  <c r="R1374" i="6"/>
  <c r="R1375" i="6"/>
  <c r="R1376" i="6"/>
  <c r="R1377" i="6"/>
  <c r="R1378" i="6"/>
  <c r="R1379" i="6"/>
  <c r="R1380" i="6"/>
  <c r="R1381" i="6"/>
  <c r="R1382" i="6"/>
  <c r="R1383" i="6"/>
  <c r="R1384" i="6"/>
  <c r="R1385" i="6"/>
  <c r="R1386" i="6"/>
  <c r="R1387" i="6"/>
  <c r="R1388" i="6"/>
  <c r="R1389" i="6"/>
  <c r="R1390" i="6"/>
  <c r="R1391" i="6"/>
  <c r="R1392" i="6"/>
  <c r="R1393" i="6"/>
  <c r="R1394" i="6"/>
  <c r="R1395" i="6"/>
  <c r="R1396" i="6"/>
  <c r="R1397" i="6"/>
  <c r="R1398" i="6"/>
  <c r="R1399" i="6"/>
  <c r="R1400" i="6"/>
  <c r="R1401" i="6"/>
  <c r="R1402" i="6"/>
  <c r="R1403" i="6"/>
  <c r="R1404" i="6"/>
  <c r="R1405" i="6"/>
  <c r="R1406" i="6"/>
  <c r="R1407" i="6"/>
  <c r="R1408" i="6"/>
  <c r="R1409" i="6"/>
  <c r="R1410" i="6"/>
  <c r="R1411" i="6"/>
  <c r="R1412" i="6"/>
  <c r="R1413" i="6"/>
  <c r="R1414" i="6"/>
  <c r="R1415" i="6"/>
  <c r="R1416" i="6"/>
  <c r="R1417" i="6"/>
  <c r="R1418" i="6"/>
  <c r="R1419" i="6"/>
  <c r="R1420" i="6"/>
  <c r="R1421" i="6"/>
  <c r="R1422" i="6"/>
  <c r="R1423" i="6"/>
  <c r="R1424" i="6"/>
  <c r="R1425" i="6"/>
  <c r="R1426" i="6"/>
  <c r="R1427" i="6"/>
  <c r="R1428" i="6"/>
  <c r="R1429" i="6"/>
  <c r="R1430" i="6"/>
  <c r="R1431" i="6"/>
  <c r="R1432" i="6"/>
  <c r="R1433" i="6"/>
  <c r="R1434" i="6"/>
  <c r="R1435" i="6"/>
  <c r="R1436" i="6"/>
  <c r="R1437" i="6"/>
  <c r="R1438" i="6"/>
  <c r="R1439" i="6"/>
  <c r="R1440" i="6"/>
  <c r="R1441" i="6"/>
  <c r="R1442" i="6"/>
  <c r="R1443" i="6"/>
  <c r="R1444" i="6"/>
  <c r="R1445" i="6"/>
  <c r="R1446" i="6"/>
  <c r="R1447" i="6"/>
  <c r="R1448" i="6"/>
  <c r="R1449" i="6"/>
  <c r="R1450" i="6"/>
  <c r="R1451" i="6"/>
  <c r="R1452" i="6"/>
  <c r="R1453" i="6"/>
  <c r="R1454" i="6"/>
  <c r="R1455" i="6"/>
  <c r="R1456" i="6"/>
  <c r="R1457" i="6"/>
  <c r="R1458" i="6"/>
  <c r="R1459" i="6"/>
  <c r="R1460" i="6"/>
  <c r="R1461" i="6"/>
  <c r="R1462" i="6"/>
  <c r="R1463" i="6"/>
  <c r="R1464" i="6"/>
  <c r="R1465" i="6"/>
  <c r="R1466" i="6"/>
  <c r="R1467" i="6"/>
  <c r="R1468" i="6"/>
  <c r="R1469" i="6"/>
  <c r="R1470" i="6"/>
  <c r="R1471" i="6"/>
  <c r="R1472" i="6"/>
  <c r="R1473" i="6"/>
  <c r="R1474" i="6"/>
  <c r="R1475" i="6"/>
  <c r="R1476" i="6"/>
  <c r="R1477" i="6"/>
  <c r="R1478" i="6"/>
  <c r="R1479" i="6"/>
  <c r="R1480" i="6"/>
  <c r="R1481" i="6"/>
  <c r="R1482" i="6"/>
  <c r="R1483" i="6"/>
  <c r="R1484" i="6"/>
  <c r="R1485" i="6"/>
  <c r="R1486" i="6"/>
  <c r="R1487" i="6"/>
  <c r="R1488" i="6"/>
  <c r="R1489" i="6"/>
  <c r="R1490" i="6"/>
  <c r="R1491" i="6"/>
  <c r="R1492" i="6"/>
  <c r="R1493" i="6"/>
  <c r="R1494" i="6"/>
  <c r="R1495" i="6"/>
  <c r="R1496" i="6"/>
  <c r="R1497" i="6"/>
  <c r="R1498" i="6"/>
  <c r="R1499" i="6"/>
  <c r="R1500" i="6"/>
  <c r="R1501" i="6"/>
  <c r="R1502" i="6"/>
  <c r="R1503" i="6"/>
  <c r="R1504" i="6"/>
  <c r="R1505" i="6"/>
  <c r="R1506" i="6"/>
  <c r="R1507" i="6"/>
  <c r="R1508" i="6"/>
  <c r="R1509" i="6"/>
  <c r="R1510" i="6"/>
  <c r="R1511" i="6"/>
  <c r="R1512" i="6"/>
  <c r="R1513" i="6"/>
  <c r="R1514" i="6"/>
  <c r="R1515" i="6"/>
  <c r="R1516" i="6"/>
  <c r="R1517" i="6"/>
  <c r="R1518" i="6"/>
  <c r="R1519" i="6"/>
  <c r="R1520" i="6"/>
  <c r="R1521" i="6"/>
  <c r="R1522" i="6"/>
  <c r="R1523" i="6"/>
  <c r="R1524" i="6"/>
  <c r="R1525" i="6"/>
  <c r="R1526" i="6"/>
  <c r="R1527" i="6"/>
  <c r="R1528" i="6"/>
  <c r="R1529" i="6"/>
  <c r="R1530" i="6"/>
  <c r="R1531" i="6"/>
  <c r="R1532" i="6"/>
  <c r="R1533" i="6"/>
  <c r="R1534" i="6"/>
  <c r="R1535" i="6"/>
  <c r="R1536" i="6"/>
  <c r="R1537" i="6"/>
  <c r="R1538" i="6"/>
  <c r="R1539" i="6"/>
  <c r="R1540" i="6"/>
  <c r="R1541" i="6"/>
  <c r="R1542" i="6"/>
  <c r="R1543" i="6"/>
  <c r="R1544" i="6"/>
  <c r="R1545" i="6"/>
  <c r="R1546" i="6"/>
  <c r="R1547" i="6"/>
  <c r="R1548" i="6"/>
  <c r="R1549" i="6"/>
  <c r="R1550" i="6"/>
  <c r="R1551" i="6"/>
  <c r="R1552" i="6"/>
  <c r="R1553" i="6"/>
  <c r="R1554" i="6"/>
  <c r="R1555" i="6"/>
  <c r="R1556" i="6"/>
  <c r="R1557" i="6"/>
  <c r="R1558" i="6"/>
  <c r="R1559" i="6"/>
  <c r="R1560" i="6"/>
  <c r="R1561" i="6"/>
  <c r="R1562" i="6"/>
  <c r="R1563" i="6"/>
  <c r="R1564" i="6"/>
  <c r="R1565" i="6"/>
  <c r="R1566" i="6"/>
  <c r="R1567" i="6"/>
  <c r="R1568" i="6"/>
  <c r="R1569" i="6"/>
  <c r="R1570" i="6"/>
  <c r="R1571" i="6"/>
  <c r="R1572" i="6"/>
  <c r="R1573" i="6"/>
  <c r="R1574" i="6"/>
  <c r="R1575" i="6"/>
  <c r="R1576" i="6"/>
  <c r="R1577" i="6"/>
  <c r="R1578" i="6"/>
  <c r="R1579" i="6"/>
  <c r="R1580" i="6"/>
  <c r="R1581" i="6"/>
  <c r="R1582" i="6"/>
  <c r="R1583" i="6"/>
  <c r="R1584" i="6"/>
  <c r="R1585" i="6"/>
  <c r="R1586" i="6"/>
  <c r="R1587" i="6"/>
  <c r="R1588" i="6"/>
  <c r="R1589" i="6"/>
  <c r="R1590" i="6"/>
  <c r="R1591" i="6"/>
  <c r="R1592" i="6"/>
  <c r="R1593" i="6"/>
  <c r="R1594" i="6"/>
  <c r="R1595" i="6"/>
  <c r="R1596" i="6"/>
  <c r="R1597" i="6"/>
  <c r="R1598" i="6"/>
  <c r="R1599" i="6"/>
  <c r="R1600" i="6"/>
  <c r="R1601" i="6"/>
  <c r="R1602" i="6"/>
  <c r="R1603" i="6"/>
  <c r="R1604" i="6"/>
  <c r="R1605" i="6"/>
  <c r="R1606" i="6"/>
  <c r="R1607" i="6"/>
  <c r="R1608" i="6"/>
  <c r="R1609" i="6"/>
  <c r="R1610" i="6"/>
  <c r="R1611" i="6"/>
  <c r="R1612" i="6"/>
  <c r="R1613" i="6"/>
  <c r="R1614" i="6"/>
  <c r="R1615" i="6"/>
  <c r="R1616" i="6"/>
  <c r="R1617" i="6"/>
  <c r="R1618" i="6"/>
  <c r="R1619" i="6"/>
  <c r="R1620" i="6"/>
  <c r="R1621" i="6"/>
  <c r="R1622" i="6"/>
  <c r="R1623" i="6"/>
  <c r="R1624" i="6"/>
  <c r="R1625" i="6"/>
  <c r="R1626" i="6"/>
  <c r="R1627" i="6"/>
  <c r="R1628" i="6"/>
  <c r="R1629" i="6"/>
  <c r="R1630" i="6"/>
  <c r="R1631" i="6"/>
  <c r="R1632" i="6"/>
  <c r="R1633" i="6"/>
  <c r="R1634" i="6"/>
  <c r="R1635" i="6"/>
  <c r="R1636" i="6"/>
  <c r="R1637" i="6"/>
  <c r="R1638" i="6"/>
  <c r="R1639" i="6"/>
  <c r="R1640" i="6"/>
  <c r="R1641" i="6"/>
  <c r="R1642" i="6"/>
  <c r="R1643" i="6"/>
  <c r="R1644" i="6"/>
  <c r="R1645" i="6"/>
  <c r="R1646" i="6"/>
  <c r="R1647" i="6"/>
  <c r="R1648" i="6"/>
  <c r="R1649" i="6"/>
  <c r="R1650" i="6"/>
  <c r="R1651" i="6"/>
  <c r="R1652" i="6"/>
  <c r="R1653" i="6"/>
  <c r="R1654" i="6"/>
  <c r="R1655" i="6"/>
  <c r="R1656" i="6"/>
  <c r="R1657" i="6"/>
  <c r="R1658" i="6"/>
  <c r="R1659" i="6"/>
  <c r="R1660" i="6"/>
  <c r="R1661" i="6"/>
  <c r="R1662" i="6"/>
  <c r="R1663" i="6"/>
  <c r="R1664" i="6"/>
  <c r="R1665" i="6"/>
  <c r="R1666" i="6"/>
  <c r="R1667" i="6"/>
  <c r="R1668" i="6"/>
  <c r="R1669" i="6"/>
  <c r="R1670" i="6"/>
  <c r="R1671" i="6"/>
  <c r="R1672" i="6"/>
  <c r="R1673" i="6"/>
  <c r="R1674" i="6"/>
  <c r="R1675" i="6"/>
  <c r="R1676" i="6"/>
  <c r="R1677" i="6"/>
  <c r="R1678" i="6"/>
  <c r="R1679" i="6"/>
  <c r="R1680" i="6"/>
  <c r="R1681" i="6"/>
  <c r="R1682" i="6"/>
  <c r="R1683" i="6"/>
  <c r="R1684" i="6"/>
  <c r="R1685" i="6"/>
  <c r="R1686" i="6"/>
  <c r="R1687" i="6"/>
  <c r="R1688" i="6"/>
  <c r="R1689" i="6"/>
  <c r="R1690" i="6"/>
  <c r="R1691" i="6"/>
  <c r="R1692" i="6"/>
  <c r="R1693" i="6"/>
  <c r="R1694" i="6"/>
  <c r="R1695" i="6"/>
  <c r="R1696" i="6"/>
  <c r="R1697" i="6"/>
  <c r="R1698" i="6"/>
  <c r="R1699" i="6"/>
  <c r="R1700" i="6"/>
  <c r="R1701" i="6"/>
  <c r="R1702" i="6"/>
  <c r="R1703" i="6"/>
  <c r="R1704" i="6"/>
  <c r="R1705" i="6"/>
  <c r="R1706" i="6"/>
  <c r="R1707" i="6"/>
  <c r="R1708" i="6"/>
  <c r="R1709" i="6"/>
  <c r="R1710" i="6"/>
  <c r="R1711" i="6"/>
  <c r="R1712" i="6"/>
  <c r="R1713" i="6"/>
  <c r="R1714" i="6"/>
  <c r="R1715" i="6"/>
  <c r="R1716" i="6"/>
  <c r="R1717" i="6"/>
  <c r="R1718" i="6"/>
  <c r="R1719" i="6"/>
  <c r="R1720" i="6"/>
  <c r="R1721" i="6"/>
  <c r="R1722" i="6"/>
  <c r="R1723" i="6"/>
  <c r="R1724" i="6"/>
  <c r="R1725" i="6"/>
  <c r="R1726" i="6"/>
  <c r="R1727" i="6"/>
  <c r="R1728" i="6"/>
  <c r="R1729" i="6"/>
  <c r="R1730" i="6"/>
  <c r="R1731" i="6"/>
  <c r="R1732" i="6"/>
  <c r="R1733" i="6"/>
  <c r="R1734" i="6"/>
  <c r="R1735" i="6"/>
  <c r="R1736" i="6"/>
  <c r="R1737" i="6"/>
  <c r="R1738" i="6"/>
  <c r="R1739" i="6"/>
  <c r="R1740" i="6"/>
  <c r="R1741" i="6"/>
  <c r="R1742" i="6"/>
  <c r="R1743" i="6"/>
  <c r="R1744" i="6"/>
  <c r="R1745" i="6"/>
  <c r="R1746" i="6"/>
  <c r="R1747" i="6"/>
  <c r="R1748" i="6"/>
  <c r="R1749" i="6"/>
  <c r="R1750" i="6"/>
  <c r="R1751" i="6"/>
  <c r="R1752" i="6"/>
  <c r="R1753" i="6"/>
  <c r="R1754" i="6"/>
  <c r="R1755" i="6"/>
  <c r="R1756" i="6"/>
  <c r="R1757" i="6"/>
  <c r="R1758" i="6"/>
  <c r="R1759" i="6"/>
  <c r="R1760" i="6"/>
  <c r="R1761" i="6"/>
  <c r="R1762" i="6"/>
  <c r="R1763" i="6"/>
  <c r="R1764" i="6"/>
  <c r="R1765" i="6"/>
  <c r="R1766" i="6"/>
  <c r="R1767" i="6"/>
  <c r="R1768" i="6"/>
  <c r="R1769" i="6"/>
  <c r="R1770" i="6"/>
  <c r="R1771" i="6"/>
  <c r="R1772" i="6"/>
  <c r="R1773" i="6"/>
  <c r="R1774" i="6"/>
  <c r="R1775" i="6"/>
  <c r="R1776" i="6"/>
  <c r="R1777" i="6"/>
  <c r="R1778" i="6"/>
  <c r="R1779" i="6"/>
  <c r="R1780" i="6"/>
  <c r="R1781" i="6"/>
  <c r="R1782" i="6"/>
  <c r="R1783" i="6"/>
  <c r="R1784" i="6"/>
  <c r="R1785" i="6"/>
  <c r="R1786" i="6"/>
  <c r="R1787" i="6"/>
  <c r="R1788" i="6"/>
  <c r="R1789" i="6"/>
  <c r="R1790" i="6"/>
  <c r="R1791" i="6"/>
  <c r="R1792" i="6"/>
  <c r="R1793" i="6"/>
  <c r="R1794" i="6"/>
  <c r="R1795" i="6"/>
  <c r="R1796" i="6"/>
  <c r="R1797" i="6"/>
  <c r="R1798" i="6"/>
  <c r="R1799" i="6"/>
  <c r="R1800" i="6"/>
  <c r="R1801" i="6"/>
  <c r="R1802" i="6"/>
  <c r="R1803" i="6"/>
  <c r="R1804" i="6"/>
  <c r="R1805" i="6"/>
  <c r="R1806" i="6"/>
  <c r="R1807" i="6"/>
  <c r="R1808" i="6"/>
  <c r="R1809" i="6"/>
  <c r="R1810" i="6"/>
  <c r="R1811" i="6"/>
  <c r="R1812" i="6"/>
  <c r="R1813" i="6"/>
  <c r="R1814" i="6"/>
  <c r="R1815" i="6"/>
  <c r="R1816" i="6"/>
  <c r="R1817" i="6"/>
  <c r="R1818" i="6"/>
  <c r="R1819" i="6"/>
  <c r="R1820" i="6"/>
  <c r="R1821" i="6"/>
  <c r="R1822" i="6"/>
  <c r="R1823" i="6"/>
  <c r="R1824" i="6"/>
  <c r="R1825" i="6"/>
  <c r="R1826" i="6"/>
  <c r="R1827" i="6"/>
  <c r="R1828" i="6"/>
  <c r="R1829" i="6"/>
  <c r="R1830" i="6"/>
  <c r="R1831" i="6"/>
  <c r="R1832" i="6"/>
  <c r="R1833" i="6"/>
  <c r="R1834" i="6"/>
  <c r="R1835" i="6"/>
  <c r="R1836" i="6"/>
  <c r="R1837" i="6"/>
  <c r="R1838" i="6"/>
  <c r="R1839" i="6"/>
  <c r="R1840" i="6"/>
  <c r="R1841" i="6"/>
  <c r="R1842" i="6"/>
  <c r="R1843" i="6"/>
  <c r="R1844" i="6"/>
  <c r="R1845" i="6"/>
  <c r="R1846" i="6"/>
  <c r="R1847" i="6"/>
  <c r="R1848" i="6"/>
  <c r="R1849" i="6"/>
  <c r="R1850" i="6"/>
  <c r="R1851" i="6"/>
  <c r="R1852" i="6"/>
  <c r="R1853" i="6"/>
  <c r="R1854" i="6"/>
  <c r="R1855" i="6"/>
  <c r="R1856" i="6"/>
  <c r="R1857" i="6"/>
  <c r="R1858" i="6"/>
  <c r="R1859" i="6"/>
  <c r="R1860" i="6"/>
  <c r="R1861" i="6"/>
  <c r="R1862" i="6"/>
  <c r="R1863" i="6"/>
  <c r="R1864" i="6"/>
  <c r="R1865" i="6"/>
  <c r="R1866" i="6"/>
  <c r="R1867" i="6"/>
  <c r="R1868" i="6"/>
  <c r="R1869" i="6"/>
  <c r="R1870" i="6"/>
  <c r="R1871" i="6"/>
  <c r="R1872" i="6"/>
  <c r="R1873" i="6"/>
  <c r="R1874" i="6"/>
  <c r="R1875" i="6"/>
  <c r="R1876" i="6"/>
  <c r="R1877" i="6"/>
  <c r="R1878" i="6"/>
  <c r="R1879" i="6"/>
  <c r="R1880" i="6"/>
  <c r="R1881" i="6"/>
  <c r="R1882" i="6"/>
  <c r="R1883" i="6"/>
  <c r="R1884" i="6"/>
  <c r="R1885" i="6"/>
  <c r="R1886" i="6"/>
  <c r="R1887" i="6"/>
  <c r="R1888" i="6"/>
  <c r="R1889" i="6"/>
  <c r="R1890" i="6"/>
  <c r="R1891" i="6"/>
  <c r="R1892" i="6"/>
  <c r="R1893" i="6"/>
  <c r="R1894" i="6"/>
  <c r="R1895" i="6"/>
  <c r="R1896" i="6"/>
  <c r="R1897" i="6"/>
  <c r="R1898" i="6"/>
  <c r="R1899" i="6"/>
  <c r="R1900" i="6"/>
  <c r="R1901" i="6"/>
  <c r="R1902" i="6"/>
  <c r="R1903" i="6"/>
  <c r="R1904" i="6"/>
  <c r="R1905" i="6"/>
  <c r="R1906" i="6"/>
  <c r="R1907" i="6"/>
  <c r="R1908" i="6"/>
  <c r="R1909" i="6"/>
  <c r="R1910" i="6"/>
  <c r="R1911" i="6"/>
  <c r="R1912" i="6"/>
  <c r="R1913" i="6"/>
  <c r="R1914" i="6"/>
  <c r="R1915" i="6"/>
  <c r="R1916" i="6"/>
  <c r="R1917" i="6"/>
  <c r="R1918" i="6"/>
  <c r="R1919" i="6"/>
  <c r="R1920" i="6"/>
  <c r="R1921" i="6"/>
  <c r="R1922" i="6"/>
  <c r="R1923" i="6"/>
  <c r="R1924" i="6"/>
  <c r="R1925" i="6"/>
  <c r="R1926" i="6"/>
  <c r="R1927" i="6"/>
  <c r="R1928" i="6"/>
  <c r="R1929" i="6"/>
  <c r="R1930" i="6"/>
  <c r="R1931" i="6"/>
  <c r="R1932" i="6"/>
  <c r="R1933" i="6"/>
  <c r="R1934" i="6"/>
  <c r="R1935" i="6"/>
  <c r="R1936" i="6"/>
  <c r="R1937" i="6"/>
  <c r="R1938" i="6"/>
  <c r="R1939" i="6"/>
  <c r="R1940" i="6"/>
  <c r="R1941" i="6"/>
  <c r="R1942" i="6"/>
  <c r="R1943" i="6"/>
  <c r="R1944" i="6"/>
  <c r="R1945" i="6"/>
  <c r="R1946" i="6"/>
  <c r="R1947" i="6"/>
  <c r="R1948" i="6"/>
  <c r="R1949" i="6"/>
  <c r="R1950" i="6"/>
  <c r="R1951" i="6"/>
  <c r="R1952" i="6"/>
  <c r="R1953" i="6"/>
  <c r="R1954" i="6"/>
  <c r="R1955" i="6"/>
  <c r="R1956" i="6"/>
  <c r="R1957" i="6"/>
  <c r="R1958" i="6"/>
  <c r="R1959" i="6"/>
  <c r="R1960" i="6"/>
  <c r="R1961" i="6"/>
  <c r="R1962" i="6"/>
  <c r="R1963" i="6"/>
  <c r="R1964" i="6"/>
  <c r="R1965" i="6"/>
  <c r="R1966" i="6"/>
  <c r="R1967" i="6"/>
  <c r="R1968" i="6"/>
  <c r="R1969" i="6"/>
  <c r="R1970" i="6"/>
  <c r="R1971" i="6"/>
  <c r="R1972" i="6"/>
  <c r="R1973" i="6"/>
  <c r="R1974" i="6"/>
  <c r="R1975" i="6"/>
  <c r="R1976" i="6"/>
  <c r="R1977" i="6"/>
  <c r="R1978" i="6"/>
  <c r="R1979" i="6"/>
  <c r="R1980" i="6"/>
  <c r="R1981" i="6"/>
  <c r="R1982" i="6"/>
  <c r="R1983" i="6"/>
  <c r="R1984" i="6"/>
  <c r="R1985" i="6"/>
  <c r="R1986" i="6"/>
  <c r="R1987" i="6"/>
  <c r="R1988" i="6"/>
  <c r="R1989" i="6"/>
  <c r="R1990" i="6"/>
  <c r="R1991" i="6"/>
  <c r="R1992" i="6"/>
  <c r="R1993" i="6"/>
  <c r="R1994" i="6"/>
  <c r="R1995" i="6"/>
  <c r="R1996" i="6"/>
  <c r="R1997" i="6"/>
  <c r="R1998" i="6"/>
  <c r="R1999" i="6"/>
  <c r="R2000" i="6"/>
  <c r="R2001" i="6"/>
  <c r="R2002" i="6"/>
  <c r="R2003" i="6"/>
  <c r="R2004" i="6"/>
  <c r="R2005" i="6"/>
  <c r="R2006" i="6"/>
  <c r="R2007" i="6"/>
  <c r="R2008" i="6"/>
  <c r="R2009" i="6"/>
  <c r="R2010" i="6"/>
  <c r="R2011" i="6"/>
  <c r="R2012" i="6"/>
  <c r="R2013" i="6"/>
  <c r="R2014" i="6"/>
  <c r="R2015" i="6"/>
  <c r="R2016" i="6"/>
  <c r="R2017" i="6"/>
  <c r="R2018" i="6"/>
  <c r="R2019" i="6"/>
  <c r="R2020" i="6"/>
  <c r="R2021" i="6"/>
  <c r="R2022" i="6"/>
  <c r="R2023" i="6"/>
  <c r="R2024" i="6"/>
  <c r="R2025" i="6"/>
  <c r="R2026" i="6"/>
  <c r="R2027" i="6"/>
  <c r="R2028" i="6"/>
  <c r="R2029" i="6"/>
  <c r="R2030" i="6"/>
  <c r="R2031" i="6"/>
  <c r="R2032" i="6"/>
  <c r="R2033" i="6"/>
  <c r="R2034" i="6"/>
  <c r="R2035" i="6"/>
  <c r="R2036" i="6"/>
  <c r="R2037" i="6"/>
  <c r="R2038" i="6"/>
  <c r="R2039" i="6"/>
  <c r="R2040" i="6"/>
  <c r="R2041" i="6"/>
  <c r="R2042" i="6"/>
  <c r="R2043" i="6"/>
  <c r="R2044" i="6"/>
  <c r="R2045" i="6"/>
  <c r="R2046" i="6"/>
  <c r="R2047" i="6"/>
  <c r="R2048" i="6"/>
  <c r="R2049" i="6"/>
  <c r="R2050" i="6"/>
  <c r="R2051" i="6"/>
  <c r="R2052" i="6"/>
  <c r="R2053" i="6"/>
  <c r="R2054" i="6"/>
  <c r="R2055" i="6"/>
  <c r="R2056" i="6"/>
  <c r="R2057" i="6"/>
  <c r="R2058" i="6"/>
  <c r="R2059" i="6"/>
  <c r="R2060" i="6"/>
  <c r="R2061" i="6"/>
  <c r="R2062" i="6"/>
  <c r="R2063" i="6"/>
  <c r="R2064" i="6"/>
  <c r="R2065" i="6"/>
  <c r="R2066" i="6"/>
  <c r="R2067" i="6"/>
  <c r="R2068" i="6"/>
  <c r="R2069" i="6"/>
  <c r="R2070" i="6"/>
  <c r="R2071" i="6"/>
  <c r="R2072" i="6"/>
  <c r="R2073" i="6"/>
  <c r="R2074" i="6"/>
  <c r="R2075" i="6"/>
  <c r="R2076" i="6"/>
  <c r="R2077" i="6"/>
  <c r="R2078" i="6"/>
  <c r="R2079" i="6"/>
  <c r="R2080" i="6"/>
  <c r="R2081" i="6"/>
  <c r="R2082" i="6"/>
  <c r="R2083" i="6"/>
  <c r="R2084" i="6"/>
  <c r="R2085" i="6"/>
  <c r="R2086" i="6"/>
  <c r="R2087" i="6"/>
  <c r="R2088" i="6"/>
  <c r="R2089" i="6"/>
  <c r="R2090" i="6"/>
  <c r="R2091" i="6"/>
  <c r="R2092" i="6"/>
  <c r="R2093" i="6"/>
  <c r="R2094" i="6"/>
  <c r="R2095" i="6"/>
  <c r="R2096" i="6"/>
  <c r="R2097" i="6"/>
  <c r="R2098" i="6"/>
  <c r="R2099" i="6"/>
  <c r="R2100" i="6"/>
  <c r="R2101" i="6"/>
  <c r="R2102" i="6"/>
  <c r="R2103" i="6"/>
  <c r="R2104" i="6"/>
  <c r="R2105" i="6"/>
  <c r="R2106" i="6"/>
  <c r="R2107" i="6"/>
  <c r="R2108" i="6"/>
  <c r="R2109" i="6"/>
  <c r="R2110" i="6"/>
  <c r="R2111" i="6"/>
  <c r="R2112" i="6"/>
  <c r="R2113" i="6"/>
  <c r="R2114" i="6"/>
  <c r="R2115" i="6"/>
  <c r="R2116" i="6"/>
  <c r="R2117" i="6"/>
  <c r="R2118" i="6"/>
  <c r="R2119" i="6"/>
  <c r="R2120" i="6"/>
  <c r="R2121" i="6"/>
  <c r="R2122" i="6"/>
  <c r="R2123" i="6"/>
  <c r="R2124" i="6"/>
  <c r="R2125" i="6"/>
  <c r="R2126" i="6"/>
  <c r="R2127" i="6"/>
  <c r="R2128" i="6"/>
  <c r="R2129" i="6"/>
  <c r="R2130" i="6"/>
  <c r="R2131" i="6"/>
  <c r="R2132" i="6"/>
  <c r="R2133" i="6"/>
  <c r="R2134" i="6"/>
  <c r="R2135" i="6"/>
  <c r="R2136" i="6"/>
  <c r="R2137" i="6"/>
  <c r="R2138" i="6"/>
  <c r="R2139" i="6"/>
  <c r="R2140" i="6"/>
  <c r="R2141" i="6"/>
  <c r="R2142" i="6"/>
  <c r="R2143" i="6"/>
  <c r="R2144" i="6"/>
  <c r="R2145" i="6"/>
  <c r="M15" i="34" a="1"/>
  <c r="M15" i="34" s="1"/>
  <c r="B5" i="34"/>
  <c r="B28" i="9"/>
  <c r="K5" i="6" a="1"/>
  <c r="F5" i="6" a="1"/>
  <c r="L5" i="6" l="1"/>
  <c r="M5" i="6"/>
  <c r="N5" i="6"/>
  <c r="K5" i="6"/>
  <c r="O5" i="6"/>
  <c r="I5" i="6"/>
  <c r="F5" i="6"/>
  <c r="G5" i="6"/>
  <c r="H5" i="6"/>
  <c r="J5" i="6"/>
  <c r="B37" i="9" l="1"/>
  <c r="B29" i="9" l="1"/>
  <c r="B2" i="9" l="1"/>
  <c r="B32" i="9" l="1"/>
  <c r="A10" i="31" a="1"/>
  <c r="A10" i="31" s="1"/>
  <c r="A161" i="31" l="1"/>
  <c r="A481" i="31"/>
  <c r="A417" i="31"/>
  <c r="A353" i="31"/>
  <c r="A257" i="31"/>
  <c r="A137" i="31"/>
  <c r="A476" i="31"/>
  <c r="A444" i="31"/>
  <c r="A412" i="31"/>
  <c r="A380" i="31"/>
  <c r="A348" i="31"/>
  <c r="A316" i="31"/>
  <c r="A284" i="31"/>
  <c r="A252" i="31"/>
  <c r="A220" i="31"/>
  <c r="A188" i="31"/>
  <c r="A129" i="31"/>
  <c r="A65" i="31"/>
  <c r="A236" i="31"/>
  <c r="A321" i="31"/>
  <c r="A73" i="31"/>
  <c r="A473" i="31"/>
  <c r="A441" i="31"/>
  <c r="A409" i="31"/>
  <c r="A377" i="31"/>
  <c r="A345" i="31"/>
  <c r="A313" i="31"/>
  <c r="A281" i="31"/>
  <c r="A249" i="31"/>
  <c r="A217" i="31"/>
  <c r="A185" i="31"/>
  <c r="A121" i="31"/>
  <c r="A57" i="31"/>
  <c r="A97" i="31"/>
  <c r="A449" i="31"/>
  <c r="A385" i="31"/>
  <c r="A289" i="31"/>
  <c r="A225" i="31"/>
  <c r="A500" i="31"/>
  <c r="A468" i="31"/>
  <c r="A436" i="31"/>
  <c r="A404" i="31"/>
  <c r="A372" i="31"/>
  <c r="A340" i="31"/>
  <c r="A308" i="31"/>
  <c r="A276" i="31"/>
  <c r="A244" i="31"/>
  <c r="A212" i="31"/>
  <c r="A177" i="31"/>
  <c r="A113" i="31"/>
  <c r="A49" i="31"/>
  <c r="A204" i="31"/>
  <c r="A193" i="31"/>
  <c r="A497" i="31"/>
  <c r="A465" i="31"/>
  <c r="A433" i="31"/>
  <c r="A401" i="31"/>
  <c r="A369" i="31"/>
  <c r="A337" i="31"/>
  <c r="A305" i="31"/>
  <c r="A273" i="31"/>
  <c r="A241" i="31"/>
  <c r="A209" i="31"/>
  <c r="A169" i="31"/>
  <c r="A105" i="31"/>
  <c r="A41" i="31"/>
  <c r="A492" i="31"/>
  <c r="A460" i="31"/>
  <c r="A428" i="31"/>
  <c r="A396" i="31"/>
  <c r="A364" i="31"/>
  <c r="A332" i="31"/>
  <c r="A300" i="31"/>
  <c r="A268" i="31"/>
  <c r="A33" i="31"/>
  <c r="A489" i="31"/>
  <c r="A457" i="31"/>
  <c r="A425" i="31"/>
  <c r="A393" i="31"/>
  <c r="A361" i="31"/>
  <c r="A329" i="31"/>
  <c r="A297" i="31"/>
  <c r="A265" i="31"/>
  <c r="A233" i="31"/>
  <c r="A201" i="31"/>
  <c r="A153" i="31"/>
  <c r="A89" i="31"/>
  <c r="A25" i="31"/>
  <c r="A484" i="31"/>
  <c r="A452" i="31"/>
  <c r="A420" i="31"/>
  <c r="A388" i="31"/>
  <c r="A356" i="31"/>
  <c r="A324" i="31"/>
  <c r="A292" i="31"/>
  <c r="A260" i="31"/>
  <c r="A228" i="31"/>
  <c r="A196" i="31"/>
  <c r="A145" i="31"/>
  <c r="A81" i="31"/>
  <c r="A17" i="31"/>
  <c r="A488" i="31"/>
  <c r="A464" i="31"/>
  <c r="A440" i="31"/>
  <c r="A416" i="31"/>
  <c r="A392" i="31"/>
  <c r="A368" i="31"/>
  <c r="A344" i="31"/>
  <c r="A312" i="31"/>
  <c r="A288" i="31"/>
  <c r="A264" i="31"/>
  <c r="A240" i="31"/>
  <c r="A216" i="31"/>
  <c r="A192" i="31"/>
  <c r="A168" i="31"/>
  <c r="A144" i="31"/>
  <c r="A120" i="31"/>
  <c r="A96" i="31"/>
  <c r="A72" i="31"/>
  <c r="A56" i="31"/>
  <c r="A40" i="31"/>
  <c r="A32" i="31"/>
  <c r="A495" i="31"/>
  <c r="A487" i="31"/>
  <c r="A479" i="31"/>
  <c r="A471" i="31"/>
  <c r="A463" i="31"/>
  <c r="A455" i="31"/>
  <c r="A447" i="31"/>
  <c r="A439" i="31"/>
  <c r="A431" i="31"/>
  <c r="A423" i="31"/>
  <c r="A415" i="31"/>
  <c r="A407" i="31"/>
  <c r="A399" i="31"/>
  <c r="A391" i="31"/>
  <c r="A383" i="31"/>
  <c r="A375" i="31"/>
  <c r="A367" i="31"/>
  <c r="A359" i="31"/>
  <c r="A351" i="31"/>
  <c r="A343" i="31"/>
  <c r="A335" i="31"/>
  <c r="A327" i="31"/>
  <c r="A319" i="31"/>
  <c r="A311" i="31"/>
  <c r="A303" i="31"/>
  <c r="A295" i="31"/>
  <c r="A287" i="31"/>
  <c r="A279" i="31"/>
  <c r="A271" i="31"/>
  <c r="A263" i="31"/>
  <c r="A255" i="31"/>
  <c r="A247" i="31"/>
  <c r="A239" i="31"/>
  <c r="A231" i="31"/>
  <c r="A223" i="31"/>
  <c r="A215" i="31"/>
  <c r="A207" i="31"/>
  <c r="A199" i="31"/>
  <c r="A191" i="31"/>
  <c r="A183" i="31"/>
  <c r="A175" i="31"/>
  <c r="A167" i="31"/>
  <c r="A159" i="31"/>
  <c r="A151" i="31"/>
  <c r="A143" i="31"/>
  <c r="A135" i="31"/>
  <c r="A127" i="31"/>
  <c r="A119" i="31"/>
  <c r="A111" i="31"/>
  <c r="A103" i="31"/>
  <c r="A95" i="31"/>
  <c r="A87" i="31"/>
  <c r="A79" i="31"/>
  <c r="A71" i="31"/>
  <c r="A63" i="31"/>
  <c r="A55" i="31"/>
  <c r="A47" i="31"/>
  <c r="A39" i="31"/>
  <c r="A31" i="31"/>
  <c r="A23" i="31"/>
  <c r="A15" i="31"/>
  <c r="A480" i="31"/>
  <c r="A456" i="31"/>
  <c r="A432" i="31"/>
  <c r="A400" i="31"/>
  <c r="A376" i="31"/>
  <c r="A352" i="31"/>
  <c r="A328" i="31"/>
  <c r="A304" i="31"/>
  <c r="A280" i="31"/>
  <c r="A256" i="31"/>
  <c r="A232" i="31"/>
  <c r="A208" i="31"/>
  <c r="A176" i="31"/>
  <c r="A152" i="31"/>
  <c r="A128" i="31"/>
  <c r="A104" i="31"/>
  <c r="A88" i="31"/>
  <c r="A64" i="31"/>
  <c r="A48" i="31"/>
  <c r="A16" i="31"/>
  <c r="A494" i="31"/>
  <c r="A486" i="31"/>
  <c r="A478" i="31"/>
  <c r="A470" i="31"/>
  <c r="A462" i="31"/>
  <c r="A454" i="31"/>
  <c r="A446" i="31"/>
  <c r="A438" i="31"/>
  <c r="A430" i="31"/>
  <c r="A422" i="31"/>
  <c r="A414" i="31"/>
  <c r="A406" i="31"/>
  <c r="A398" i="31"/>
  <c r="A390" i="31"/>
  <c r="A382" i="31"/>
  <c r="A374" i="31"/>
  <c r="A366" i="31"/>
  <c r="A358" i="31"/>
  <c r="A350" i="31"/>
  <c r="A342" i="31"/>
  <c r="A334" i="31"/>
  <c r="A326" i="31"/>
  <c r="A318" i="31"/>
  <c r="A310" i="31"/>
  <c r="A302" i="31"/>
  <c r="A294" i="31"/>
  <c r="A286" i="31"/>
  <c r="A278" i="31"/>
  <c r="A270" i="31"/>
  <c r="A262" i="31"/>
  <c r="A254" i="31"/>
  <c r="A246" i="31"/>
  <c r="A238" i="31"/>
  <c r="A230" i="31"/>
  <c r="A222" i="31"/>
  <c r="A214" i="31"/>
  <c r="A206" i="31"/>
  <c r="A198" i="31"/>
  <c r="A190" i="31"/>
  <c r="A182" i="31"/>
  <c r="A174" i="31"/>
  <c r="A166" i="31"/>
  <c r="A158" i="31"/>
  <c r="A150" i="31"/>
  <c r="A142" i="31"/>
  <c r="A134" i="31"/>
  <c r="A126" i="31"/>
  <c r="A118" i="31"/>
  <c r="A110" i="31"/>
  <c r="A102" i="31"/>
  <c r="A94" i="31"/>
  <c r="A86" i="31"/>
  <c r="A78" i="31"/>
  <c r="A70" i="31"/>
  <c r="A62" i="31"/>
  <c r="A54" i="31"/>
  <c r="A46" i="31"/>
  <c r="A38" i="31"/>
  <c r="A30" i="31"/>
  <c r="A22" i="31"/>
  <c r="A14" i="31"/>
  <c r="A496" i="31"/>
  <c r="A472" i="31"/>
  <c r="A448" i="31"/>
  <c r="A424" i="31"/>
  <c r="A408" i="31"/>
  <c r="A384" i="31"/>
  <c r="A360" i="31"/>
  <c r="A336" i="31"/>
  <c r="A320" i="31"/>
  <c r="A296" i="31"/>
  <c r="A272" i="31"/>
  <c r="A248" i="31"/>
  <c r="A224" i="31"/>
  <c r="A200" i="31"/>
  <c r="A184" i="31"/>
  <c r="A160" i="31"/>
  <c r="A136" i="31"/>
  <c r="A112" i="31"/>
  <c r="A80" i="31"/>
  <c r="A24" i="31"/>
  <c r="A501" i="31"/>
  <c r="A493" i="31"/>
  <c r="A485" i="31"/>
  <c r="A477" i="31"/>
  <c r="A469" i="31"/>
  <c r="A461" i="31"/>
  <c r="A453" i="31"/>
  <c r="A445" i="31"/>
  <c r="A437" i="31"/>
  <c r="A429" i="31"/>
  <c r="A421" i="31"/>
  <c r="A413" i="31"/>
  <c r="A405" i="31"/>
  <c r="A397" i="31"/>
  <c r="A389" i="31"/>
  <c r="A381" i="31"/>
  <c r="A373" i="31"/>
  <c r="A365" i="31"/>
  <c r="A357" i="31"/>
  <c r="A349" i="31"/>
  <c r="A341" i="31"/>
  <c r="A333" i="31"/>
  <c r="A325" i="31"/>
  <c r="A317" i="31"/>
  <c r="A309" i="31"/>
  <c r="A301" i="31"/>
  <c r="A293" i="31"/>
  <c r="A285" i="31"/>
  <c r="A277" i="31"/>
  <c r="A269" i="31"/>
  <c r="A261" i="31"/>
  <c r="A253" i="31"/>
  <c r="A245" i="31"/>
  <c r="A237" i="31"/>
  <c r="A229" i="31"/>
  <c r="A221" i="31"/>
  <c r="A213" i="31"/>
  <c r="A205" i="31"/>
  <c r="A197" i="31"/>
  <c r="A189" i="31"/>
  <c r="A181" i="31"/>
  <c r="A173" i="31"/>
  <c r="A165" i="31"/>
  <c r="A157" i="31"/>
  <c r="A149" i="31"/>
  <c r="A141" i="31"/>
  <c r="A133" i="31"/>
  <c r="A125" i="31"/>
  <c r="A117" i="31"/>
  <c r="A109" i="31"/>
  <c r="A101" i="31"/>
  <c r="A93" i="31"/>
  <c r="A85" i="31"/>
  <c r="A77" i="31"/>
  <c r="A69" i="31"/>
  <c r="A61" i="31"/>
  <c r="A53" i="31"/>
  <c r="A45" i="31"/>
  <c r="A37" i="31"/>
  <c r="A29" i="31"/>
  <c r="A21" i="31"/>
  <c r="A13" i="31"/>
  <c r="A180" i="31"/>
  <c r="A164" i="31"/>
  <c r="A148" i="31"/>
  <c r="A132" i="31"/>
  <c r="A116" i="31"/>
  <c r="A100" i="31"/>
  <c r="A84" i="31"/>
  <c r="A68" i="31"/>
  <c r="A52" i="31"/>
  <c r="A36" i="31"/>
  <c r="A20" i="31"/>
  <c r="A491" i="31"/>
  <c r="A467" i="31"/>
  <c r="A451" i="31"/>
  <c r="A435" i="31"/>
  <c r="A419" i="31"/>
  <c r="A403" i="31"/>
  <c r="A387" i="31"/>
  <c r="A371" i="31"/>
  <c r="A355" i="31"/>
  <c r="A347" i="31"/>
  <c r="A339" i="31"/>
  <c r="A331" i="31"/>
  <c r="A323" i="31"/>
  <c r="A307" i="31"/>
  <c r="A299" i="31"/>
  <c r="A291" i="31"/>
  <c r="A283" i="31"/>
  <c r="A275" i="31"/>
  <c r="A267" i="31"/>
  <c r="A259" i="31"/>
  <c r="A251" i="31"/>
  <c r="A243" i="31"/>
  <c r="A235" i="31"/>
  <c r="A227" i="31"/>
  <c r="A219" i="31"/>
  <c r="A211" i="31"/>
  <c r="A203" i="31"/>
  <c r="A195" i="31"/>
  <c r="A187" i="31"/>
  <c r="A179" i="31"/>
  <c r="A171" i="31"/>
  <c r="A163" i="31"/>
  <c r="A155" i="31"/>
  <c r="A147" i="31"/>
  <c r="A139" i="31"/>
  <c r="A123" i="31"/>
  <c r="A115" i="31"/>
  <c r="A107" i="31"/>
  <c r="A99" i="31"/>
  <c r="A91" i="31"/>
  <c r="A83" i="31"/>
  <c r="A75" i="31"/>
  <c r="A67" i="31"/>
  <c r="A59" i="31"/>
  <c r="A51" i="31"/>
  <c r="A43" i="31"/>
  <c r="A35" i="31"/>
  <c r="A27" i="31"/>
  <c r="A19" i="31"/>
  <c r="A11" i="31"/>
  <c r="A172" i="31"/>
  <c r="A156" i="31"/>
  <c r="A140" i="31"/>
  <c r="A124" i="31"/>
  <c r="A108" i="31"/>
  <c r="A92" i="31"/>
  <c r="A76" i="31"/>
  <c r="A60" i="31"/>
  <c r="A44" i="31"/>
  <c r="A28" i="31"/>
  <c r="A12" i="31"/>
  <c r="A499" i="31"/>
  <c r="A483" i="31"/>
  <c r="A475" i="31"/>
  <c r="A459" i="31"/>
  <c r="A443" i="31"/>
  <c r="A427" i="31"/>
  <c r="A411" i="31"/>
  <c r="A395" i="31"/>
  <c r="A379" i="31"/>
  <c r="A363" i="31"/>
  <c r="A315" i="31"/>
  <c r="A131" i="31"/>
  <c r="A498" i="31"/>
  <c r="A490" i="31"/>
  <c r="A482" i="31"/>
  <c r="A474" i="31"/>
  <c r="A466" i="31"/>
  <c r="A458" i="31"/>
  <c r="A450" i="31"/>
  <c r="A442" i="31"/>
  <c r="A434" i="31"/>
  <c r="A426" i="31"/>
  <c r="A418" i="31"/>
  <c r="A410" i="31"/>
  <c r="A402" i="31"/>
  <c r="A394" i="31"/>
  <c r="A386" i="31"/>
  <c r="A378" i="31"/>
  <c r="A370" i="31"/>
  <c r="A362" i="31"/>
  <c r="A354" i="31"/>
  <c r="A346" i="31"/>
  <c r="A338" i="31"/>
  <c r="A330" i="31"/>
  <c r="A322" i="31"/>
  <c r="A314" i="31"/>
  <c r="A306" i="31"/>
  <c r="A298" i="31"/>
  <c r="A290" i="31"/>
  <c r="A282" i="31"/>
  <c r="A274" i="31"/>
  <c r="A266" i="31"/>
  <c r="A258" i="31"/>
  <c r="A250" i="31"/>
  <c r="A242" i="31"/>
  <c r="A234" i="31"/>
  <c r="A226" i="31"/>
  <c r="A218" i="31"/>
  <c r="A210" i="31"/>
  <c r="A202" i="31"/>
  <c r="A194" i="31"/>
  <c r="A186" i="31"/>
  <c r="A178" i="31"/>
  <c r="A170" i="31"/>
  <c r="A162" i="31"/>
  <c r="A154" i="31"/>
  <c r="A146" i="31"/>
  <c r="A138" i="31"/>
  <c r="A130" i="31"/>
  <c r="A122" i="31"/>
  <c r="A114" i="31"/>
  <c r="A106" i="31"/>
  <c r="A98" i="31"/>
  <c r="A90" i="31"/>
  <c r="A82" i="31"/>
  <c r="A74" i="31"/>
  <c r="A66" i="31"/>
  <c r="A58" i="31"/>
  <c r="A50" i="31"/>
  <c r="A42" i="31"/>
  <c r="A34" i="31"/>
  <c r="A26" i="31"/>
  <c r="A18" i="31"/>
  <c r="H3" i="9" l="1"/>
  <c r="B20" i="9" l="1"/>
  <c r="B24" i="9" l="1"/>
  <c r="B25" i="9" s="1"/>
  <c r="B26" i="9" s="1"/>
  <c r="B5" i="9" l="1"/>
  <c r="B10" i="31" l="1" a="1"/>
  <c r="B10" i="31" s="1"/>
  <c r="B435" i="31" l="1"/>
  <c r="B371" i="31"/>
  <c r="B265" i="31"/>
  <c r="B499" i="31"/>
  <c r="B137" i="31"/>
  <c r="B483" i="31"/>
  <c r="B419" i="31"/>
  <c r="B355" i="31"/>
  <c r="B233" i="31"/>
  <c r="B105" i="31"/>
  <c r="B467" i="31"/>
  <c r="B403" i="31"/>
  <c r="B329" i="31"/>
  <c r="B201" i="31"/>
  <c r="B73" i="31"/>
  <c r="B451" i="31"/>
  <c r="B387" i="31"/>
  <c r="B297" i="31"/>
  <c r="B169" i="31"/>
  <c r="B41" i="31"/>
  <c r="B495" i="31"/>
  <c r="B479" i="31"/>
  <c r="B463" i="31"/>
  <c r="B447" i="31"/>
  <c r="B431" i="31"/>
  <c r="B415" i="31"/>
  <c r="B399" i="31"/>
  <c r="B383" i="31"/>
  <c r="B367" i="31"/>
  <c r="B351" i="31"/>
  <c r="B321" i="31"/>
  <c r="B289" i="31"/>
  <c r="B257" i="31"/>
  <c r="B225" i="31"/>
  <c r="B193" i="31"/>
  <c r="B161" i="31"/>
  <c r="B129" i="31"/>
  <c r="B97" i="31"/>
  <c r="B65" i="31"/>
  <c r="B33" i="31"/>
  <c r="B491" i="31"/>
  <c r="B475" i="31"/>
  <c r="B459" i="31"/>
  <c r="B443" i="31"/>
  <c r="B427" i="31"/>
  <c r="B411" i="31"/>
  <c r="B395" i="31"/>
  <c r="B379" i="31"/>
  <c r="B363" i="31"/>
  <c r="B345" i="31"/>
  <c r="B313" i="31"/>
  <c r="B281" i="31"/>
  <c r="B249" i="31"/>
  <c r="B217" i="31"/>
  <c r="B185" i="31"/>
  <c r="B153" i="31"/>
  <c r="B121" i="31"/>
  <c r="B89" i="31"/>
  <c r="B57" i="31"/>
  <c r="B25" i="31"/>
  <c r="B487" i="31"/>
  <c r="B471" i="31"/>
  <c r="B455" i="31"/>
  <c r="B439" i="31"/>
  <c r="B423" i="31"/>
  <c r="B407" i="31"/>
  <c r="B391" i="31"/>
  <c r="B375" i="31"/>
  <c r="B359" i="31"/>
  <c r="B337" i="31"/>
  <c r="B305" i="31"/>
  <c r="B273" i="31"/>
  <c r="B241" i="31"/>
  <c r="B209" i="31"/>
  <c r="B177" i="31"/>
  <c r="B145" i="31"/>
  <c r="B113" i="31"/>
  <c r="B81" i="31"/>
  <c r="B49" i="31"/>
  <c r="B17" i="31"/>
  <c r="B498" i="31"/>
  <c r="B494" i="31"/>
  <c r="B490" i="31"/>
  <c r="B486" i="31"/>
  <c r="B482" i="31"/>
  <c r="B478" i="31"/>
  <c r="B474" i="31"/>
  <c r="B470" i="31"/>
  <c r="B466" i="31"/>
  <c r="B462" i="31"/>
  <c r="B458" i="31"/>
  <c r="B454" i="31"/>
  <c r="B450" i="31"/>
  <c r="B446" i="31"/>
  <c r="B442" i="31"/>
  <c r="B438" i="31"/>
  <c r="B434" i="31"/>
  <c r="B430" i="31"/>
  <c r="B426" i="31"/>
  <c r="B422" i="31"/>
  <c r="B418" i="31"/>
  <c r="B414" i="31"/>
  <c r="B410" i="31"/>
  <c r="B406" i="31"/>
  <c r="B402" i="31"/>
  <c r="B398" i="31"/>
  <c r="B394" i="31"/>
  <c r="B390" i="31"/>
  <c r="B386" i="31"/>
  <c r="B382" i="31"/>
  <c r="B378" i="31"/>
  <c r="B374" i="31"/>
  <c r="B370" i="31"/>
  <c r="B366" i="31"/>
  <c r="B362" i="31"/>
  <c r="B358" i="31"/>
  <c r="B354" i="31"/>
  <c r="B350" i="31"/>
  <c r="B342" i="31"/>
  <c r="B334" i="31"/>
  <c r="B326" i="31"/>
  <c r="B318" i="31"/>
  <c r="B310" i="31"/>
  <c r="B302" i="31"/>
  <c r="B294" i="31"/>
  <c r="B286" i="31"/>
  <c r="B278" i="31"/>
  <c r="B270" i="31"/>
  <c r="B262" i="31"/>
  <c r="B254" i="31"/>
  <c r="B246" i="31"/>
  <c r="B238" i="31"/>
  <c r="B230" i="31"/>
  <c r="B222" i="31"/>
  <c r="B214" i="31"/>
  <c r="B206" i="31"/>
  <c r="B198" i="31"/>
  <c r="B190" i="31"/>
  <c r="B182" i="31"/>
  <c r="B174" i="31"/>
  <c r="B166" i="31"/>
  <c r="B158" i="31"/>
  <c r="B150" i="31"/>
  <c r="B142" i="31"/>
  <c r="B134" i="31"/>
  <c r="B126" i="31"/>
  <c r="B118" i="31"/>
  <c r="B110" i="31"/>
  <c r="B102" i="31"/>
  <c r="B94" i="31"/>
  <c r="B86" i="31"/>
  <c r="B78" i="31"/>
  <c r="B70" i="31"/>
  <c r="B62" i="31"/>
  <c r="B54" i="31"/>
  <c r="B46" i="31"/>
  <c r="B38" i="31"/>
  <c r="B30" i="31"/>
  <c r="B22" i="31"/>
  <c r="B14" i="31"/>
  <c r="B501" i="31"/>
  <c r="B497" i="31"/>
  <c r="B493" i="31"/>
  <c r="B489" i="31"/>
  <c r="B485" i="31"/>
  <c r="B481" i="31"/>
  <c r="B477" i="31"/>
  <c r="B473" i="31"/>
  <c r="B469" i="31"/>
  <c r="B465" i="31"/>
  <c r="B461" i="31"/>
  <c r="B457" i="31"/>
  <c r="B453" i="31"/>
  <c r="B449" i="31"/>
  <c r="B445" i="31"/>
  <c r="B441" i="31"/>
  <c r="B437" i="31"/>
  <c r="B433" i="31"/>
  <c r="B429" i="31"/>
  <c r="B425" i="31"/>
  <c r="B421" i="31"/>
  <c r="B417" i="31"/>
  <c r="B413" i="31"/>
  <c r="B409" i="31"/>
  <c r="B405" i="31"/>
  <c r="B401" i="31"/>
  <c r="B397" i="31"/>
  <c r="B393" i="31"/>
  <c r="B389" i="31"/>
  <c r="B385" i="31"/>
  <c r="B381" i="31"/>
  <c r="B377" i="31"/>
  <c r="B373" i="31"/>
  <c r="B369" i="31"/>
  <c r="B365" i="31"/>
  <c r="B361" i="31"/>
  <c r="B357" i="31"/>
  <c r="B353" i="31"/>
  <c r="B349" i="31"/>
  <c r="B341" i="31"/>
  <c r="B333" i="31"/>
  <c r="B325" i="31"/>
  <c r="B317" i="31"/>
  <c r="B309" i="31"/>
  <c r="B301" i="31"/>
  <c r="B293" i="31"/>
  <c r="B285" i="31"/>
  <c r="B277" i="31"/>
  <c r="B269" i="31"/>
  <c r="B261" i="31"/>
  <c r="B253" i="31"/>
  <c r="B245" i="31"/>
  <c r="B237" i="31"/>
  <c r="B229" i="31"/>
  <c r="B221" i="31"/>
  <c r="B213" i="31"/>
  <c r="B205" i="31"/>
  <c r="B197" i="31"/>
  <c r="B189" i="31"/>
  <c r="B181" i="31"/>
  <c r="B173" i="31"/>
  <c r="B165" i="31"/>
  <c r="B157" i="31"/>
  <c r="B149" i="31"/>
  <c r="B141" i="31"/>
  <c r="B133" i="31"/>
  <c r="B125" i="31"/>
  <c r="B117" i="31"/>
  <c r="B109" i="31"/>
  <c r="B101" i="31"/>
  <c r="B93" i="31"/>
  <c r="B85" i="31"/>
  <c r="B77" i="31"/>
  <c r="B69" i="31"/>
  <c r="B61" i="31"/>
  <c r="B53" i="31"/>
  <c r="B45" i="31"/>
  <c r="B37" i="31"/>
  <c r="B29" i="31"/>
  <c r="B21" i="31"/>
  <c r="B13" i="31"/>
  <c r="B500" i="31"/>
  <c r="B496" i="31"/>
  <c r="B492" i="31"/>
  <c r="B488" i="31"/>
  <c r="B484" i="31"/>
  <c r="B480" i="31"/>
  <c r="B476" i="31"/>
  <c r="B472" i="31"/>
  <c r="B468" i="31"/>
  <c r="B464" i="31"/>
  <c r="B460" i="31"/>
  <c r="B456" i="31"/>
  <c r="B452" i="31"/>
  <c r="B448" i="31"/>
  <c r="B444" i="31"/>
  <c r="B440" i="31"/>
  <c r="B436" i="31"/>
  <c r="B432" i="31"/>
  <c r="B428" i="31"/>
  <c r="B424" i="31"/>
  <c r="B420" i="31"/>
  <c r="B416" i="31"/>
  <c r="B412" i="31"/>
  <c r="B408" i="31"/>
  <c r="B404" i="31"/>
  <c r="B400" i="31"/>
  <c r="B396" i="31"/>
  <c r="B392" i="31"/>
  <c r="B388" i="31"/>
  <c r="B384" i="31"/>
  <c r="B380" i="31"/>
  <c r="B376" i="31"/>
  <c r="B372" i="31"/>
  <c r="B368" i="31"/>
  <c r="B364" i="31"/>
  <c r="B360" i="31"/>
  <c r="B356" i="31"/>
  <c r="B352" i="31"/>
  <c r="B346" i="31"/>
  <c r="B338" i="31"/>
  <c r="B330" i="31"/>
  <c r="B322" i="31"/>
  <c r="B314" i="31"/>
  <c r="B306" i="31"/>
  <c r="B298" i="31"/>
  <c r="B290" i="31"/>
  <c r="B282" i="31"/>
  <c r="B274" i="31"/>
  <c r="B266" i="31"/>
  <c r="B258" i="31"/>
  <c r="B250" i="31"/>
  <c r="B242" i="31"/>
  <c r="B234" i="31"/>
  <c r="B226" i="31"/>
  <c r="B218" i="31"/>
  <c r="B210" i="31"/>
  <c r="B202" i="31"/>
  <c r="B194" i="31"/>
  <c r="B186" i="31"/>
  <c r="B178" i="31"/>
  <c r="B170" i="31"/>
  <c r="B162" i="31"/>
  <c r="B154" i="31"/>
  <c r="B146" i="31"/>
  <c r="B138" i="31"/>
  <c r="B130" i="31"/>
  <c r="B122" i="31"/>
  <c r="B114" i="31"/>
  <c r="B106" i="31"/>
  <c r="B98" i="31"/>
  <c r="B90" i="31"/>
  <c r="B82" i="31"/>
  <c r="B74" i="31"/>
  <c r="B66" i="31"/>
  <c r="B58" i="31"/>
  <c r="B50" i="31"/>
  <c r="B42" i="31"/>
  <c r="B34" i="31"/>
  <c r="B26" i="31"/>
  <c r="B18" i="31"/>
  <c r="B11" i="31"/>
  <c r="B15" i="31"/>
  <c r="B19" i="31"/>
  <c r="B23" i="31"/>
  <c r="B27" i="31"/>
  <c r="B31" i="31"/>
  <c r="B35" i="31"/>
  <c r="B39" i="31"/>
  <c r="B43" i="31"/>
  <c r="B47" i="31"/>
  <c r="B51" i="31"/>
  <c r="B55" i="31"/>
  <c r="B59" i="31"/>
  <c r="B63" i="31"/>
  <c r="B67" i="31"/>
  <c r="B71" i="31"/>
  <c r="B75" i="31"/>
  <c r="B79" i="31"/>
  <c r="B83" i="31"/>
  <c r="B87" i="31"/>
  <c r="B91" i="31"/>
  <c r="B95" i="31"/>
  <c r="B99" i="31"/>
  <c r="B103" i="31"/>
  <c r="B107" i="31"/>
  <c r="B111" i="31"/>
  <c r="B115" i="31"/>
  <c r="B119" i="31"/>
  <c r="B123" i="31"/>
  <c r="B127" i="31"/>
  <c r="B131" i="31"/>
  <c r="B135" i="31"/>
  <c r="B139" i="31"/>
  <c r="B143" i="31"/>
  <c r="B147" i="31"/>
  <c r="B151" i="31"/>
  <c r="B155" i="31"/>
  <c r="B159" i="31"/>
  <c r="B163" i="31"/>
  <c r="B167" i="31"/>
  <c r="B171" i="31"/>
  <c r="B175" i="31"/>
  <c r="B179" i="31"/>
  <c r="B183" i="31"/>
  <c r="B187" i="31"/>
  <c r="B191" i="31"/>
  <c r="B195" i="31"/>
  <c r="B199" i="31"/>
  <c r="B203" i="31"/>
  <c r="B207" i="31"/>
  <c r="B211" i="31"/>
  <c r="B215" i="31"/>
  <c r="B219" i="31"/>
  <c r="B223" i="31"/>
  <c r="B227" i="31"/>
  <c r="B231" i="31"/>
  <c r="B235" i="31"/>
  <c r="B239" i="31"/>
  <c r="B243" i="31"/>
  <c r="B247" i="31"/>
  <c r="B251" i="31"/>
  <c r="B255" i="31"/>
  <c r="B259" i="31"/>
  <c r="B263" i="31"/>
  <c r="B267" i="31"/>
  <c r="B271" i="31"/>
  <c r="B275" i="31"/>
  <c r="B279" i="31"/>
  <c r="B283" i="31"/>
  <c r="B287" i="31"/>
  <c r="B291" i="31"/>
  <c r="B295" i="31"/>
  <c r="B299" i="31"/>
  <c r="B303" i="31"/>
  <c r="B307" i="31"/>
  <c r="B311" i="31"/>
  <c r="B315" i="31"/>
  <c r="B319" i="31"/>
  <c r="B323" i="31"/>
  <c r="B327" i="31"/>
  <c r="B331" i="31"/>
  <c r="B335" i="31"/>
  <c r="B339" i="31"/>
  <c r="B343" i="31"/>
  <c r="B347" i="31"/>
  <c r="B12" i="31"/>
  <c r="B16" i="31"/>
  <c r="B20" i="31"/>
  <c r="B24" i="31"/>
  <c r="B28" i="31"/>
  <c r="B32" i="31"/>
  <c r="B36" i="31"/>
  <c r="B40" i="31"/>
  <c r="B44" i="31"/>
  <c r="B48" i="31"/>
  <c r="B52" i="31"/>
  <c r="B56" i="31"/>
  <c r="B60" i="31"/>
  <c r="B64" i="31"/>
  <c r="B68" i="31"/>
  <c r="B72" i="31"/>
  <c r="B76" i="31"/>
  <c r="B80" i="31"/>
  <c r="B84" i="31"/>
  <c r="B88" i="31"/>
  <c r="B92" i="31"/>
  <c r="B96" i="31"/>
  <c r="B100" i="31"/>
  <c r="B104" i="31"/>
  <c r="B108" i="31"/>
  <c r="B112" i="31"/>
  <c r="B116" i="31"/>
  <c r="B120" i="31"/>
  <c r="B124" i="31"/>
  <c r="B128" i="31"/>
  <c r="B132" i="31"/>
  <c r="B136" i="31"/>
  <c r="B140" i="31"/>
  <c r="B144" i="31"/>
  <c r="B148" i="31"/>
  <c r="B152" i="31"/>
  <c r="B156" i="31"/>
  <c r="B160" i="31"/>
  <c r="B164" i="31"/>
  <c r="B168" i="31"/>
  <c r="B172" i="31"/>
  <c r="B176" i="31"/>
  <c r="B180" i="31"/>
  <c r="B184" i="31"/>
  <c r="B188" i="31"/>
  <c r="B192" i="31"/>
  <c r="B196" i="31"/>
  <c r="B200" i="31"/>
  <c r="B204" i="31"/>
  <c r="B208" i="31"/>
  <c r="B212" i="31"/>
  <c r="B216" i="31"/>
  <c r="B220" i="31"/>
  <c r="B224" i="31"/>
  <c r="B228" i="31"/>
  <c r="B232" i="31"/>
  <c r="B236" i="31"/>
  <c r="B240" i="31"/>
  <c r="B244" i="31"/>
  <c r="B248" i="31"/>
  <c r="B252" i="31"/>
  <c r="B256" i="31"/>
  <c r="B260" i="31"/>
  <c r="B264" i="31"/>
  <c r="B268" i="31"/>
  <c r="B272" i="31"/>
  <c r="B276" i="31"/>
  <c r="B280" i="31"/>
  <c r="B284" i="31"/>
  <c r="B288" i="31"/>
  <c r="B292" i="31"/>
  <c r="B296" i="31"/>
  <c r="B300" i="31"/>
  <c r="B304" i="31"/>
  <c r="B308" i="31"/>
  <c r="B312" i="31"/>
  <c r="B316" i="31"/>
  <c r="B320" i="31"/>
  <c r="B324" i="31"/>
  <c r="B328" i="31"/>
  <c r="B332" i="31"/>
  <c r="B336" i="31"/>
  <c r="B340" i="31"/>
  <c r="B344" i="31"/>
  <c r="B348" i="31"/>
  <c r="B6" i="9" l="1"/>
  <c r="B7" i="9" s="1"/>
  <c r="B9" i="31"/>
  <c r="A9" i="31"/>
  <c r="B23" i="9" s="1"/>
  <c r="B31" i="9"/>
  <c r="B34" i="9" s="1"/>
  <c r="B21" i="9" l="1"/>
  <c r="B22" i="9"/>
  <c r="B38" i="9"/>
  <c r="B8" i="9" l="1"/>
  <c r="B13" i="9" s="1"/>
  <c r="B9" i="9"/>
  <c r="D16" i="19" a="1"/>
  <c r="D17" i="19" s="1"/>
  <c r="C16" i="19" a="1"/>
  <c r="C20" i="19" s="1"/>
  <c r="C11" i="19" a="1"/>
  <c r="C13" i="19" s="1"/>
  <c r="B20" i="19"/>
  <c r="B19" i="19"/>
  <c r="B18" i="19"/>
  <c r="B17" i="19"/>
  <c r="B16" i="19"/>
  <c r="B18" i="9" l="1"/>
  <c r="B16" i="9"/>
  <c r="B14" i="9"/>
  <c r="B10" i="9"/>
  <c r="B11" i="9" s="1"/>
  <c r="D19" i="19"/>
  <c r="C17" i="19"/>
  <c r="C16" i="19"/>
  <c r="C12" i="19"/>
  <c r="C19" i="19"/>
  <c r="C15" i="19"/>
  <c r="C11" i="19"/>
  <c r="C18" i="19"/>
  <c r="D20" i="19"/>
  <c r="D16" i="19"/>
  <c r="C14" i="19"/>
  <c r="D18" i="19"/>
  <c r="B30" i="9" l="1"/>
  <c r="B4" i="9" l="1"/>
  <c r="B3" i="9"/>
  <c r="B12" i="9" l="1"/>
</calcChain>
</file>

<file path=xl/sharedStrings.xml><?xml version="1.0" encoding="utf-8"?>
<sst xmlns="http://schemas.openxmlformats.org/spreadsheetml/2006/main" count="74638" uniqueCount="3250">
  <si>
    <t>Consolidation</t>
  </si>
  <si>
    <t>IFRS</t>
  </si>
  <si>
    <t>Fitch ID</t>
  </si>
  <si>
    <t>Company Name</t>
  </si>
  <si>
    <t>Auditor</t>
  </si>
  <si>
    <t>Year</t>
  </si>
  <si>
    <t>FC_COMPANY_NAME</t>
  </si>
  <si>
    <t>FC_PERIOD_DT</t>
  </si>
  <si>
    <t>FC_STATEMENT_CURRENCY_CD</t>
  </si>
  <si>
    <t>Acc Standard</t>
  </si>
  <si>
    <t>LOCAL</t>
  </si>
  <si>
    <t>USGAAP</t>
  </si>
  <si>
    <t>REGULATORY</t>
  </si>
  <si>
    <t>CON</t>
  </si>
  <si>
    <t>FC_ENTITY_ID</t>
  </si>
  <si>
    <t>FC_CONSOLIDATION_STATUS</t>
  </si>
  <si>
    <t>FC_ACCOUNTING_STANDARD</t>
  </si>
  <si>
    <t>FC_FISCAL_YE</t>
  </si>
  <si>
    <t>Year End</t>
  </si>
  <si>
    <t>Country</t>
  </si>
  <si>
    <t>Period Date</t>
  </si>
  <si>
    <t>Statement Currency</t>
  </si>
  <si>
    <t>FC_FITCH_ID</t>
  </si>
  <si>
    <t>FC_AUDITOR_NAME</t>
  </si>
  <si>
    <t>Order</t>
  </si>
  <si>
    <t>"</t>
  </si>
  <si>
    <t>HC_RangeEnd</t>
  </si>
  <si>
    <t>EntityCount</t>
  </si>
  <si>
    <t>HC_Array</t>
  </si>
  <si>
    <t>HC_Formula</t>
  </si>
  <si>
    <t>HC_Cons</t>
  </si>
  <si>
    <t>HC_AccStd</t>
  </si>
  <si>
    <t>HC_AccSTD_F</t>
  </si>
  <si>
    <t>HC_Cons_F</t>
  </si>
  <si>
    <t>Name</t>
  </si>
  <si>
    <t>ID</t>
  </si>
  <si>
    <t>combo 1</t>
  </si>
  <si>
    <t>combo 2</t>
  </si>
  <si>
    <t>combo 3</t>
  </si>
  <si>
    <t>combo 4</t>
  </si>
  <si>
    <t>combo 5</t>
  </si>
  <si>
    <t>combo 6</t>
  </si>
  <si>
    <t>combo 7</t>
  </si>
  <si>
    <t>combo 8</t>
  </si>
  <si>
    <t>combo 9</t>
  </si>
  <si>
    <t>combo 10</t>
  </si>
  <si>
    <t>Acc Std Chosen</t>
  </si>
  <si>
    <t>Cons Chosen</t>
  </si>
  <si>
    <t>Data_RangeEnd</t>
  </si>
  <si>
    <t>CheckCell</t>
  </si>
  <si>
    <t>ErrorCheck</t>
  </si>
  <si>
    <t>FC_COUNTRY_3_CD</t>
  </si>
  <si>
    <t>Selecting Entities</t>
  </si>
  <si>
    <t>Setting Preferences</t>
  </si>
  <si>
    <t xml:space="preserve">
</t>
  </si>
  <si>
    <t>Generate Output</t>
  </si>
  <si>
    <t>Currency</t>
  </si>
  <si>
    <t>Reg_Check</t>
  </si>
  <si>
    <t>Entities Selected</t>
  </si>
  <si>
    <t>Portfolio_Area</t>
  </si>
  <si>
    <t>FC_COUNTRY</t>
  </si>
  <si>
    <t>Period Start</t>
  </si>
  <si>
    <t>Period End</t>
  </si>
  <si>
    <t>Interest Income on Loans</t>
  </si>
  <si>
    <t>Other Interest Income</t>
  </si>
  <si>
    <t>Dividend Income</t>
  </si>
  <si>
    <t>Gross Interest and Dividend Income</t>
  </si>
  <si>
    <t>Interest Expense on Customer Deposits</t>
  </si>
  <si>
    <t>Other Interest Expense</t>
  </si>
  <si>
    <t>Total Interest Expense</t>
  </si>
  <si>
    <t>Net Interest Income</t>
  </si>
  <si>
    <t>Net Gains (Losses) on Trading and Derivatives</t>
  </si>
  <si>
    <t>Net Gains (Losses) on Other Securities</t>
  </si>
  <si>
    <t>Net Gains (Losses) on Assets at FV through Income Statement</t>
  </si>
  <si>
    <t>Net Insurance Income</t>
  </si>
  <si>
    <t>Net Fees and Commissions</t>
  </si>
  <si>
    <t>Other Operating Income</t>
  </si>
  <si>
    <t>Total Non-Interest Operating Income</t>
  </si>
  <si>
    <t>Personnel Expenses</t>
  </si>
  <si>
    <t>Other Operating Expenses</t>
  </si>
  <si>
    <t>Total Non-Interest Expenses</t>
  </si>
  <si>
    <t>Equity-accounted Profit/ Loss - Operating</t>
  </si>
  <si>
    <t>Pre-Impairment Operating Profit</t>
  </si>
  <si>
    <t>Loan Impairment Charge</t>
  </si>
  <si>
    <t>Securities and Other Credit Impairment Charges</t>
  </si>
  <si>
    <t>Operating Profit</t>
  </si>
  <si>
    <t>Equity-accounted Profit/ Loss - Non-operating</t>
  </si>
  <si>
    <t>Non-recurring Income</t>
  </si>
  <si>
    <t>Non-recurring Expense</t>
  </si>
  <si>
    <t>Other Non-operating Income and Expenses</t>
  </si>
  <si>
    <t>Pre-tax Profit</t>
  </si>
  <si>
    <t>Tax expense</t>
  </si>
  <si>
    <t>Profit/Loss from Discontinued Operations</t>
  </si>
  <si>
    <t>Net income before profit transfers</t>
  </si>
  <si>
    <t>Memo: Profit Allocation to Non-controlling Interests</t>
  </si>
  <si>
    <t>Memo: Net Income after Allocation to Non-controlling Interests</t>
  </si>
  <si>
    <t>Change in Value of AFS Investments</t>
  </si>
  <si>
    <t xml:space="preserve">Revaluation of Fixed Assets </t>
  </si>
  <si>
    <t xml:space="preserve">Currency Translation Differences </t>
  </si>
  <si>
    <t xml:space="preserve">Remaining OCI Gains/(losses) </t>
  </si>
  <si>
    <t>Fitch Comprehensive Income</t>
  </si>
  <si>
    <t>Memo: Common Dividends Relating to the Period</t>
  </si>
  <si>
    <t>Memo: Preferred Dividends Related to the Period</t>
  </si>
  <si>
    <t>Residential Mortgage Loans</t>
  </si>
  <si>
    <t>Other Mortgage Loans</t>
  </si>
  <si>
    <t>Other Consumer/ Retail Loans</t>
  </si>
  <si>
    <t>Corporate &amp; Commercial Loans</t>
  </si>
  <si>
    <t>Other Loans</t>
  </si>
  <si>
    <t>Less: Reserves for Impaired Loans/ NPLs</t>
  </si>
  <si>
    <t>Net Loans</t>
  </si>
  <si>
    <t>Gross Loans</t>
  </si>
  <si>
    <t>Memo: Impaired Loans &amp; Advances to customers included above</t>
  </si>
  <si>
    <t>Total Impaired Loans</t>
  </si>
  <si>
    <t>Loans and Advances to Banks</t>
  </si>
  <si>
    <t>Reverse Repos and Cash Collateral</t>
  </si>
  <si>
    <t>Trading Securities and at FV through Income</t>
  </si>
  <si>
    <t>Derivatives Assets</t>
  </si>
  <si>
    <t>Available for Sale Securities</t>
  </si>
  <si>
    <t>Held to Maturity Securities</t>
  </si>
  <si>
    <t>At-equity Investments in Associates</t>
  </si>
  <si>
    <t>Other Securities</t>
  </si>
  <si>
    <t>Total Securities</t>
  </si>
  <si>
    <t>Memo: Government Securities included Above</t>
  </si>
  <si>
    <t>Memo: Total Securities Pledged</t>
  </si>
  <si>
    <t>Investments in Property</t>
  </si>
  <si>
    <t>Insurance Assets</t>
  </si>
  <si>
    <t>Other Earning Assets</t>
  </si>
  <si>
    <t>Total Earning Assets</t>
  </si>
  <si>
    <t>Cash and Due From Banks</t>
  </si>
  <si>
    <t>Memo: Mandatory Reserves included above</t>
  </si>
  <si>
    <t>Foreclosed Real Estate</t>
  </si>
  <si>
    <t>Fixed Assets</t>
  </si>
  <si>
    <t>Goodwill</t>
  </si>
  <si>
    <t>Other Intangibles</t>
  </si>
  <si>
    <t>Current Tax Assets</t>
  </si>
  <si>
    <t>Deferred Tax Assets</t>
  </si>
  <si>
    <t>Discontinued Operations Assets</t>
  </si>
  <si>
    <t>Other Assets</t>
  </si>
  <si>
    <t>Total Assets</t>
  </si>
  <si>
    <t>Customer Deposits - Current</t>
  </si>
  <si>
    <t>Customer Deposits - Savings</t>
  </si>
  <si>
    <t>Customer Deposits - Term</t>
  </si>
  <si>
    <t>Total Customer Deposits</t>
  </si>
  <si>
    <t>Deposits from Banks</t>
  </si>
  <si>
    <t>Repos and Cash Collateral</t>
  </si>
  <si>
    <t>Other Deposits and Short-term Borrowings</t>
  </si>
  <si>
    <t>Total Deposits Money Market and Short-term Funding</t>
  </si>
  <si>
    <t>Senior Debt Maturing after 1 Year</t>
  </si>
  <si>
    <t>Subordinated Borrowing</t>
  </si>
  <si>
    <t>Other Funding</t>
  </si>
  <si>
    <t>Total Long Term Funding</t>
  </si>
  <si>
    <t>Derivatives Liabilities</t>
  </si>
  <si>
    <t>Trading Liabilities</t>
  </si>
  <si>
    <t>Total Funding</t>
  </si>
  <si>
    <t>Fair Value Portion of Debt</t>
  </si>
  <si>
    <t>Credit impairment reserves</t>
  </si>
  <si>
    <t>Reserves for Pensions and Other</t>
  </si>
  <si>
    <t>Current Tax Liabilities</t>
  </si>
  <si>
    <t>Deferred Tax Liabilities</t>
  </si>
  <si>
    <t>Other Deferred Liabilities</t>
  </si>
  <si>
    <t>Discontinued Operations Liabs.</t>
  </si>
  <si>
    <t>Insurance Liabilities</t>
  </si>
  <si>
    <t>Other Liabilities</t>
  </si>
  <si>
    <t>Total Liabilities</t>
  </si>
  <si>
    <t>Pref. Shares and Hybrid Capital accounted for as Debt</t>
  </si>
  <si>
    <t>Pref. Shares and Hybrid Capital accounted for as Equity</t>
  </si>
  <si>
    <t>Common Equity</t>
  </si>
  <si>
    <t>Non-controlling Interest</t>
  </si>
  <si>
    <t>Securities Revaluation Reserves</t>
  </si>
  <si>
    <t>Foreign Exchange Revaluation Reserves</t>
  </si>
  <si>
    <t>Fixed Asset Revaluations and Other Accumulated OCI</t>
  </si>
  <si>
    <t>Total Equity</t>
  </si>
  <si>
    <t>Total Liabilities and Equity</t>
  </si>
  <si>
    <t>Interest Income on Loans/ Average Gross Loans</t>
  </si>
  <si>
    <t>Interest Expense on Customer Deposits/ Average Customer Deposits</t>
  </si>
  <si>
    <t>Interest Income/ Average Earning Assets</t>
  </si>
  <si>
    <t>Interest Expense/ Average Interest-bearing Liabilities</t>
  </si>
  <si>
    <t>Net Interest Income/ Average Earning Assets</t>
  </si>
  <si>
    <t>Net Int. Inc Less Loan Impairment Charges/ Av. Earning Assets</t>
  </si>
  <si>
    <t>Net Interest Inc Less Preferred Stock Dividend/ Average Earning Assets</t>
  </si>
  <si>
    <t>Non-Interest Income/ Gross Revenues</t>
  </si>
  <si>
    <t>Non-Interest Expense/ Gross Revenues</t>
  </si>
  <si>
    <t>Non-Interest Expense/ Average Assets</t>
  </si>
  <si>
    <t>Pre-impairment Op. Profit/ Average Equity</t>
  </si>
  <si>
    <t>Pre-impairment Op. Profit/ Average Total Assets</t>
  </si>
  <si>
    <t>Loans and securities impairment charges/ Pre-impairment Op. Profit</t>
  </si>
  <si>
    <t>Operating Profit/ Average Equity</t>
  </si>
  <si>
    <t>Operating Profit/ Average Total Assets</t>
  </si>
  <si>
    <t>Taxes/ Pre-tax Profit</t>
  </si>
  <si>
    <t>Pre-Impairment Operating Profit / Risk Weighted Assets</t>
  </si>
  <si>
    <t>Operating Profit / Risk Weighted Assets</t>
  </si>
  <si>
    <t>Net Income/ Average Total Equity</t>
  </si>
  <si>
    <t>Net Income/ Average Total Assets</t>
  </si>
  <si>
    <t>Fitch Comprehensive Income/ Average Total Equity</t>
  </si>
  <si>
    <t xml:space="preserve">Fitch Comprehensive Income/ Average Total Assets </t>
  </si>
  <si>
    <t>Net Income/ Av. Total Assets plus Av. Managed Securitized Assets</t>
  </si>
  <si>
    <t>Net Income/ Risk Weighted Assets</t>
  </si>
  <si>
    <t xml:space="preserve">Fitch Comprehensive Income/  Risk Weighted Assets </t>
  </si>
  <si>
    <t>Tangible Common Equity/ Tangible Assets</t>
  </si>
  <si>
    <t xml:space="preserve">Tier 1 Regulatory Capital Ratio </t>
  </si>
  <si>
    <t xml:space="preserve">Total Regulatory Capital Ratio </t>
  </si>
  <si>
    <t>Core Tier 1 Regulatory Capital Ratio</t>
  </si>
  <si>
    <t>Equity/ Total Assets</t>
  </si>
  <si>
    <t>Cash Dividends Paid &amp; Declared/ Net Income</t>
  </si>
  <si>
    <t xml:space="preserve">Cash Dividend Paid &amp; Declared/ Fitch Comprehensive Income </t>
  </si>
  <si>
    <t>Cash Dividends &amp; Share Repurchase/Net Income</t>
  </si>
  <si>
    <t>Net Income - Cash Dividends/ Total Equity</t>
  </si>
  <si>
    <t>Growth of Total Assets</t>
  </si>
  <si>
    <t>Growth of Gross Loans</t>
  </si>
  <si>
    <t>Impaired Loans(NPLs)/ Gross Loans</t>
  </si>
  <si>
    <t>Reserves for Impaired Loans/ Gross loans</t>
  </si>
  <si>
    <t>Reserves for Impaired Loans/ Impaired Loans</t>
  </si>
  <si>
    <t>Impaired Loans less Reserves for Imp Loans/ Equity</t>
  </si>
  <si>
    <t>Loan Impairment Charges/ Average Gross Loans</t>
  </si>
  <si>
    <t>Net Charge-offs/ Average Gross Loans</t>
  </si>
  <si>
    <t>Impaired Loans + Foreclosed Assets/ Gross Loans + Foreclosed Assets</t>
  </si>
  <si>
    <t>Loans/ Customer Deposits</t>
  </si>
  <si>
    <t>Interbank Assets/ Interbank Liabilities</t>
  </si>
  <si>
    <t>Customer Deposits/ Total Funding excl Derivatives</t>
  </si>
  <si>
    <t>Managed Securitized Assets Reported Off-Balance Sheet</t>
  </si>
  <si>
    <t>Other off-balance sheet exposure to securitizations</t>
  </si>
  <si>
    <t>Guarantees</t>
  </si>
  <si>
    <t>Acceptances and documentary credits reported off-balance sheet</t>
  </si>
  <si>
    <t>Committed Credit Lines</t>
  </si>
  <si>
    <t>Other Contingent Liabilities</t>
  </si>
  <si>
    <t>Total Business Volume</t>
  </si>
  <si>
    <t>Memo: Total Weighted Risks</t>
  </si>
  <si>
    <t>Interest Income on Mortgage Loans</t>
  </si>
  <si>
    <t>Interest Income on Other Consumer/ Retail Loans</t>
  </si>
  <si>
    <t>Interest Income on Corporate &amp; Commercial Loans</t>
  </si>
  <si>
    <t>Interest Income on Other Loans</t>
  </si>
  <si>
    <t>Memo: Interest on Leases included in Loan Interest</t>
  </si>
  <si>
    <t>Memo: Interest Income on Impaired Financial Assets</t>
  </si>
  <si>
    <t>Interest Expense on Customer Deposits - Current</t>
  </si>
  <si>
    <t>Interest Expense on Customer Deposits - Savings</t>
  </si>
  <si>
    <t>Interest Expense on Customer Deposits - Term</t>
  </si>
  <si>
    <t>Total Interest Expense on Other Deposits and ST Borrowing</t>
  </si>
  <si>
    <t>Interest Expense on Long-term Borrowing</t>
  </si>
  <si>
    <t>Interest Expense on Subordinated Borrowing</t>
  </si>
  <si>
    <t>Interest Expense on Other Funding</t>
  </si>
  <si>
    <t>Total Interest Expense on Long-term Funding</t>
  </si>
  <si>
    <t>Memo: Interest on Hybrids included above</t>
  </si>
  <si>
    <t>Memo: Interest Expense on Leases included above</t>
  </si>
  <si>
    <t>Income from Foreign Exchange (ex trading)</t>
  </si>
  <si>
    <t>Negative Goodwill in Non-operating Income</t>
  </si>
  <si>
    <t>Goodwill write-off</t>
  </si>
  <si>
    <t>Number of Employees</t>
  </si>
  <si>
    <t>Number of Branches</t>
  </si>
  <si>
    <t>Leverage Ratio</t>
  </si>
  <si>
    <t>Assets under Management</t>
  </si>
  <si>
    <t>Assets under Administration</t>
  </si>
  <si>
    <t>Total Trust Assets</t>
  </si>
  <si>
    <t>Deposits of Governments and Municipalities</t>
  </si>
  <si>
    <t>Total Exposure to Central Bank</t>
  </si>
  <si>
    <t>Government</t>
  </si>
  <si>
    <t>Related Party Loans</t>
  </si>
  <si>
    <t>Trust Account Loans</t>
  </si>
  <si>
    <t>Lease financing</t>
  </si>
  <si>
    <t>Intangibles + Deferred Taxes/ Equity</t>
  </si>
  <si>
    <t>Loans/ Deposits and Short-term Funding</t>
  </si>
  <si>
    <t>Liquid Assets/ Total Assets</t>
  </si>
  <si>
    <t>Liquid Assets/ Wholesale Funding</t>
  </si>
  <si>
    <t>Wholesale Funding/ Total Funding and Capital</t>
  </si>
  <si>
    <t xml:space="preserve">Operating ROAA </t>
  </si>
  <si>
    <t>FC_INT_INC_LOANS_BNK</t>
  </si>
  <si>
    <t>FC_OTHER_INT_INC_BNK</t>
  </si>
  <si>
    <t>FC_DIV_INC_BNK</t>
  </si>
  <si>
    <t>FC_GROSS_INT_DIV_INC_BNK</t>
  </si>
  <si>
    <t>FC_INT_EXP_CUSTOMER_DEPOSITS_BNK</t>
  </si>
  <si>
    <t>FC_OTHER_INT_EXP_BNK</t>
  </si>
  <si>
    <t>FC_TOTAL_INT_EXP_BNK</t>
  </si>
  <si>
    <t>FC_NET_INT_INC_BNK</t>
  </si>
  <si>
    <t>FC_NET_GAINS_TRADING_DERIV_BNK</t>
  </si>
  <si>
    <t>FC_NET_GAINS_OTHER_SECURITIES_BNK</t>
  </si>
  <si>
    <t>FC_NET_GAINS_ASSETS_FV_INCOME_STATEMENT_BNK</t>
  </si>
  <si>
    <t>FC_NET_INSURANCE_INC_BNK</t>
  </si>
  <si>
    <t>FC_NET_FEES_COMMISSIONS_BNK</t>
  </si>
  <si>
    <t>FC_OTHER_OPER_INC_BNK</t>
  </si>
  <si>
    <t>FC_TOTAL_NON_INT_OPER_INC_BNK</t>
  </si>
  <si>
    <t>FC_PERSONNEL_EXP_BNK</t>
  </si>
  <si>
    <t>FC_OTHER_OPER_EXP_BNK</t>
  </si>
  <si>
    <t>FC_TOTAL_NON_INT_EXP_BNK</t>
  </si>
  <si>
    <t>FC_EQUITY_ACCOUNTED_OPER_BNK</t>
  </si>
  <si>
    <t>FC_PRE_IMP_OPER_PROFIT_BNK</t>
  </si>
  <si>
    <t>FC_LOAN_IMP_CHARGE_BNK</t>
  </si>
  <si>
    <t>FC_SECURITIES_OTHER_CREDIT_IMP_CHARGES_BNK</t>
  </si>
  <si>
    <t>FC_OPER_PROFIT_BNK</t>
  </si>
  <si>
    <t>FC_EQUITY_ACCOUNTED_NON_OPER_BNK</t>
  </si>
  <si>
    <t>FC_NON_RECUR_INC_BNK</t>
  </si>
  <si>
    <t>FC_NON_RECUR_EXP_BNK</t>
  </si>
  <si>
    <t>FC_OTHER_NON_OPER_INC_EXP_BNK</t>
  </si>
  <si>
    <t>FC_PRE_TAX_PROFIT_BNK</t>
  </si>
  <si>
    <t>FC_TAX_EXPENSE_BNK</t>
  </si>
  <si>
    <t>FC_PROFIT_LOSS_DISC_OPER_BNK</t>
  </si>
  <si>
    <t>FC_NET_INCOME_BEFORE_PROFIT_TRANSFERS_BNK</t>
  </si>
  <si>
    <t>FC_PROFIT_ALLOC_NON_CONTR_INT_BNK</t>
  </si>
  <si>
    <t>FC_NET_INCOME_AFTER_ALLOC_NON_CONTR_INT_BNK</t>
  </si>
  <si>
    <t>FC_CHANGE_VALUE_AFS_INVS_BNK</t>
  </si>
  <si>
    <t>FC_REVALUATION_FIXED_ASSETS_BNK</t>
  </si>
  <si>
    <t>FC_CURR_TRANSLATION_DIFF_BNK</t>
  </si>
  <si>
    <t>FC_REMAINING_OCI_GAINS</t>
  </si>
  <si>
    <t>FC_FITCH_COMP_INC_BNK</t>
  </si>
  <si>
    <t>FC_COMM_DIV_RELATING_PERIOD_BNK</t>
  </si>
  <si>
    <t>FC_PREF_DIV_RELATING_PERDIO_BNK</t>
  </si>
  <si>
    <t>FC_RESIDENTIAL_MORTGAGE_LOANS_BNK</t>
  </si>
  <si>
    <t>FC_OTHER_MORTGAGE_LOANS_BNK</t>
  </si>
  <si>
    <t>FC_OTHER_CONS_RETAIL_LOANS_BNK</t>
  </si>
  <si>
    <t>FC_CORP_COMM_LOANS_BNK</t>
  </si>
  <si>
    <t>FC_OTHER_LOANS_BNK</t>
  </si>
  <si>
    <t>FC_RESERVES_IMPAIRED_LOANS_NPL_BNK</t>
  </si>
  <si>
    <t>FC_NET_LOANS_BNK</t>
  </si>
  <si>
    <t>FC_GROSS_LOANS_BNK</t>
  </si>
  <si>
    <t>FC_IMPAIRED_LOANS_ADV_CUSTOMERS_BNK</t>
  </si>
  <si>
    <t>FC_TOTAL_IMPAIRED_LOANS_BNK</t>
  </si>
  <si>
    <t>FC_LOANS_ADV_BANKS_BNK</t>
  </si>
  <si>
    <t>FC_REVERSE_REPOS_CASH_COLLATERAL_BNK</t>
  </si>
  <si>
    <t>FC_TRADING_SECURITIES_FV_INC_BNK</t>
  </si>
  <si>
    <t>FC_DERIVATIVES_ASSETS_BNK</t>
  </si>
  <si>
    <t>FC_AFS_SECURITIES_BNK</t>
  </si>
  <si>
    <t>FC_HTM_SECURITIES_BNK</t>
  </si>
  <si>
    <t>FC_AT_EQUITY_INV_ASSOC_BNK</t>
  </si>
  <si>
    <t>FC_OTHER_SECURITIES_BNK</t>
  </si>
  <si>
    <t>FC_TOTAL_SECURITIES_BNK</t>
  </si>
  <si>
    <t>FC_GOV_SECURITIES_BNK</t>
  </si>
  <si>
    <t>FC_TOTAL_SECURITIES_PLEDGED_BNK</t>
  </si>
  <si>
    <t>FC_INV_PROPERTY_BNK</t>
  </si>
  <si>
    <t>FC_INS_ASSETS_BNK</t>
  </si>
  <si>
    <t>FC_OTHER_EARNING_ASSETS_BNK</t>
  </si>
  <si>
    <t>FC_TOTAL_EARNING_ASSETS_BNK</t>
  </si>
  <si>
    <t>FC_CASH_DUE_BANKS_BNK</t>
  </si>
  <si>
    <t>FC_MANDATORY_RESERVES_BNK</t>
  </si>
  <si>
    <t>FC_FORECLOSED_REAL_ESTATE_BNK</t>
  </si>
  <si>
    <t>FC_FIXED_ASSETS_BNK</t>
  </si>
  <si>
    <t>FC_GOODWILL_BNK</t>
  </si>
  <si>
    <t>FC_OTHER_INTANGIBLES_BNK</t>
  </si>
  <si>
    <t>FC_CURRENT_TAX_ASSETS_BNK</t>
  </si>
  <si>
    <t>FC_DEFERRED_TAX_ASSETS_BNK</t>
  </si>
  <si>
    <t>FC_DISCONTINUED_OPERATIONS_ASSETS_BNK</t>
  </si>
  <si>
    <t>FC_OTHER_ASSETS_BNK</t>
  </si>
  <si>
    <t>FC_TOTAL_ASSETS_BNK</t>
  </si>
  <si>
    <t>FC_CUSTOMER_DEPOSITS_CURR_BNK</t>
  </si>
  <si>
    <t>FC_CUSTOMER_DEPOSITS_SAV_BNK</t>
  </si>
  <si>
    <t>FC_CUSTOMER_DEPOSITS_TERM_BNK</t>
  </si>
  <si>
    <t>FC_TOTAL_CUSTOMER_DEPOSITS_BNK</t>
  </si>
  <si>
    <t>FC_DEPOSITS_BANKS_BNK</t>
  </si>
  <si>
    <t>FC_REPOS_CASH_COLLATERAL_BNK</t>
  </si>
  <si>
    <t>FC_OTHER_DEPOSITS_ST_BORROW_BNK</t>
  </si>
  <si>
    <t>FC_TOTAL_DEPOSITS_MM_ST_FUNDING_BNK</t>
  </si>
  <si>
    <t>FC_SENIOR_DEBT_AFTER_1YR_BNK</t>
  </si>
  <si>
    <t>FC_SUB_BORROWING_BNK</t>
  </si>
  <si>
    <t>FC_OTHER_FUNDING_BNK</t>
  </si>
  <si>
    <t>FC_TOTAL_LT_FUNDING_BNK</t>
  </si>
  <si>
    <t>FC_DERIVATIVES_LIAB_BNK</t>
  </si>
  <si>
    <t>FC_TRADING_LIABILITIES_BNK</t>
  </si>
  <si>
    <t>FC_TOTAL_FUNDING_BNK</t>
  </si>
  <si>
    <t>FC_FV_PORTION_DEBT_BNK</t>
  </si>
  <si>
    <t>FC_CREDIT_IMPAIRMENT_RESERVES_BNK</t>
  </si>
  <si>
    <t>FC_RESERVES_PENSIONS_BNK</t>
  </si>
  <si>
    <t>FC_CURR_TAX_LIAB_BNK</t>
  </si>
  <si>
    <t>FC_DEFERRED_TAX_LIAB_BNK</t>
  </si>
  <si>
    <t>FC_OTHER_DEFERRED_LIAB_BNK</t>
  </si>
  <si>
    <t>FC_DISCONTINUED_OPERATIONS_LIAB_BNK</t>
  </si>
  <si>
    <t>FC_INS_LIAB_BNK</t>
  </si>
  <si>
    <t>FC_OTHER_LIAB_BNK</t>
  </si>
  <si>
    <t>FC_TOTAL_LIAB_BNK</t>
  </si>
  <si>
    <t>FC_PREF_SHARES_HYB_CAPITAL_ACC_DEBT_BNK</t>
  </si>
  <si>
    <t>FC_PREF_SHARES_HYB_CAPITAL_ACC_EQUITY_BNK</t>
  </si>
  <si>
    <t>FC_COMMON_EQUITY_BNK</t>
  </si>
  <si>
    <t>FC_NON_CONTROLLING_INT_BNK</t>
  </si>
  <si>
    <t>FC_SECURITIES_REVALUATION_RESERVE_BNK</t>
  </si>
  <si>
    <t>FC_FOR_EXCH_REVALUATION_RESERVE_BNK</t>
  </si>
  <si>
    <t>FC_FIXED_ASSETS_REVALUATION_OTHER_OCI_BNK</t>
  </si>
  <si>
    <t>FC_TOTAL_EQUITY_BNK</t>
  </si>
  <si>
    <t>FC_TOTAL_LIAB_EQUITY_BNK</t>
  </si>
  <si>
    <t>FC_INT_INC_LOANS_AVG_LOANS_BNK</t>
  </si>
  <si>
    <t>FC_INT_EXP_CUSTOMER_DEPOSITS_AVG_CUSTOMER_DEPOSITS_BNK</t>
  </si>
  <si>
    <t>FC_INT_INC_AVG_EARNING_ASSETS_BNK</t>
  </si>
  <si>
    <t>FC_INT_EXP_AVG_INT_LIAB_BNK</t>
  </si>
  <si>
    <t>FC_NET_INT_INC_AVG_EARNING_ASSETS_BNK</t>
  </si>
  <si>
    <t>FC_NET_INC_LESS_LOAN_IMP_AVG_EARNING_ASSETS_BNK</t>
  </si>
  <si>
    <t>FC_NET_INT_LESS_PREFERRED_STOCK_DIV_AVG_EARNING_ASSETS_BNK</t>
  </si>
  <si>
    <t>FC_NON_INT_INC_GROSS_REV_BNK</t>
  </si>
  <si>
    <t>FC_NON_INT_EXP_GROSS_REV_BNK</t>
  </si>
  <si>
    <t>FC_NON_INT_EXP_AVG_ASSETS_BNK</t>
  </si>
  <si>
    <t>FC_PRE_IMP_OPER_PROFIT_AVG_EQUITY_BNK</t>
  </si>
  <si>
    <t>FC_PRE_IMP_OPER_PROFIT_AVG_TOTAL_ASSETS_BNK</t>
  </si>
  <si>
    <t>FC_LOANS_SECURITIES_IMPAIRMENT_PRE_IMPAIRMENT_OPER_PROFIT_BNK</t>
  </si>
  <si>
    <t>FC_OPER_PROFIT_AVG_EQUITY_BNK</t>
  </si>
  <si>
    <t>FC_OPER_PROFIT_AVG_TOTAL_ASSET_BNK</t>
  </si>
  <si>
    <t>FC_TAX_PRE_TAX_PROFIT_BNK</t>
  </si>
  <si>
    <t>FC_PRE_IMP_OPER_PROFIT_RISK_WEIGHTED_ASSETS_BNK</t>
  </si>
  <si>
    <t>FC_OPER_PROFIT_RISK_WEIGHTED_ASSETS_BNK</t>
  </si>
  <si>
    <t>FC_NET_INC_AVG_TOTAL_EQUITY_BNK</t>
  </si>
  <si>
    <t>FC_NET_INC_AVG_TOTAL_ASSETS_BNK</t>
  </si>
  <si>
    <t>FC_FITCH_COMP_INC_AVG_TOTAL_EQUITY_BNK</t>
  </si>
  <si>
    <t>FC_FITCH_COMP_INC_AVG_TOTAL_ASSETS_BNK</t>
  </si>
  <si>
    <t>FC_NET_INC_AVG_TOTAL_ASSETS_AVG_MNG_SEC_ASSETS_BNK</t>
  </si>
  <si>
    <t>FC_NET_INC_RISK_WEIGHTED_ASSETS_BNK</t>
  </si>
  <si>
    <t>FC_FITCH_COMP_INC_RWA_BNK</t>
  </si>
  <si>
    <t>FC_TANGIBLE_COMMON_EQUITY_TANGIBLE_ASSETS_BNK</t>
  </si>
  <si>
    <t>FC_TIER_1_REG_CAP_RATIO_BNK</t>
  </si>
  <si>
    <t>FC_TOTAL_REG_CAP_RATIO_BNK</t>
  </si>
  <si>
    <t>FC_CORE_TIER_1_REG_CAPITAL_BNK</t>
  </si>
  <si>
    <t>FC_EQUITY_TOTAL_ASSETS_BNK</t>
  </si>
  <si>
    <t>FC_CASH_DIV_PAID_NET_INC_BNK</t>
  </si>
  <si>
    <t>FC_CASH_DIV_PAID_DECLARED_FITCH_COMP_INC_BNK</t>
  </si>
  <si>
    <t>FC_CASH_DIV_SHARE_REPURCHASE_NET_INCOME_BNK</t>
  </si>
  <si>
    <t>FC_NET_INCOME_MINUS_CASH_DIV_TOTAL_EQUITY_BNK</t>
  </si>
  <si>
    <t>FC_TOTAL_ASSETS_GROWTH_BNK</t>
  </si>
  <si>
    <t>FC_GROSS_LOANS_GROWTH_BNK</t>
  </si>
  <si>
    <t>FC_NPL_GROSS_LOANS_BNK</t>
  </si>
  <si>
    <t>FC_RESERVE_NPL_GROSS_LOANS_BNK</t>
  </si>
  <si>
    <t>FC_RESERVE_NPL_RATIO_BNK</t>
  </si>
  <si>
    <t>FC_IMPAIRED_LOANS_LESS_RESERVES_NPL_EQUITY_BNK</t>
  </si>
  <si>
    <t>FC_LOAN_IMP_CHARGE_AVG_GROSS_LOAN_BNK</t>
  </si>
  <si>
    <t>FC_NET_CHARGE_AVG_GROSS_LOAN_BNK</t>
  </si>
  <si>
    <t>FC_IMPAIRED_LOANS_FORECLOSED_ASSET_GROSS_LOANS_FORECLOSED_ASSETS_BNK</t>
  </si>
  <si>
    <t>FC_LOAN_CUSTOMER_DEPOSITS_BNK</t>
  </si>
  <si>
    <t>FC_INTERBANK_ASSETS_LIAB_BNK</t>
  </si>
  <si>
    <t>FC_CUTOMER_DEPOSITS_TOTAL_FUND_DER_BNK</t>
  </si>
  <si>
    <t>FC_MANAGED_SECURITIZED_ASSETS_OFF_BS_BNK</t>
  </si>
  <si>
    <t>FC_OTHER_OFF_BS_EXP_SECURITIZATION_BNK</t>
  </si>
  <si>
    <t>FC_GUARANTEES_BNK</t>
  </si>
  <si>
    <t>FC_ACCEPT_DOC_CREDITS_OFF_BS_BNK</t>
  </si>
  <si>
    <t>FC_COMMITTED_CREDIT_LINES_BNK</t>
  </si>
  <si>
    <t>FC_OTHER_CONTINGENT_LIAB_BNK</t>
  </si>
  <si>
    <t>FC_BUS_VOLUME_BNK</t>
  </si>
  <si>
    <t>FC_TOTAL_WEIGHTED_RISKS_BNK</t>
  </si>
  <si>
    <t>FC_INT_INC_MORTGAGE_LOANS_BNK</t>
  </si>
  <si>
    <t>FC_INT_INC_OTHER_CONS_LOANS_BNK</t>
  </si>
  <si>
    <t>FC_INT_INC_CORP_COMM_LOANS_BNK</t>
  </si>
  <si>
    <t>FC_INT_INC_OTHER_LOANS_BNK</t>
  </si>
  <si>
    <t>FC_INT_LEASES_INCL_LOAN_INT_BNK</t>
  </si>
  <si>
    <t>FC_INT_INC_IMPAIRED_FINANCIAL_ASSETS_BNK</t>
  </si>
  <si>
    <t>FC_INT_EXP_CUSTOMER_DEPOSITS_CURR_BNK</t>
  </si>
  <si>
    <t>FC_INT_EXP_CUSTOMER_DEPOSITS_SAV_BNK</t>
  </si>
  <si>
    <t>FC_INT_EXP_CUSTOMER_DEPOSITS_TERM_BNK</t>
  </si>
  <si>
    <t>FC_TOTAL_INT_EXP_OTHER_DEPOSITS_ST_BORR_BNK</t>
  </si>
  <si>
    <t>FC_INT_EXP_LT_BORROWING_BNK</t>
  </si>
  <si>
    <t>FC_INT_EXP_SUB_BORROWING_BNK</t>
  </si>
  <si>
    <t>FC_INT_EXP_OTHER_FUDNING_BNK</t>
  </si>
  <si>
    <t>FC_TOTAL_INT_LT_FUNDING_BNK</t>
  </si>
  <si>
    <t>FC_INT_HYBRIDS_BNK</t>
  </si>
  <si>
    <t>FC_INT_EXP_LEASES_BNK</t>
  </si>
  <si>
    <t>FC_INC_FOR_EXCH_BNK</t>
  </si>
  <si>
    <t>FC_NEG_GOODWILL_NON_OPER_INC_BNK</t>
  </si>
  <si>
    <t>FC_GOODWILL_WRITEOFF_BNK</t>
  </si>
  <si>
    <t>FC_NUM_EMPLOYEES_BNK</t>
  </si>
  <si>
    <t>FC_NUM_BRANCHES_BNK</t>
  </si>
  <si>
    <t>FC_LEVERAGE_RATIO_BNK</t>
  </si>
  <si>
    <t>FC_ASSETS_UNDER_MGMT_BNK</t>
  </si>
  <si>
    <t>FC_ASSETS_UNDER_ADMIN_BNK</t>
  </si>
  <si>
    <t>FC_TOTAL_TRUST_ASSETS_BNK</t>
  </si>
  <si>
    <t>FC_DEPOSITS_GOV_MUNI_BNK</t>
  </si>
  <si>
    <t>FC_TOTAL_EXPOSURE_CENTRAL_BANK_BNK</t>
  </si>
  <si>
    <t>FC_GOVERNMENT_BNK</t>
  </si>
  <si>
    <t>FC_RELATED_PARTY_LOANS_BNK</t>
  </si>
  <si>
    <t>FC_TRUST_ACCOUNT_LOANS_BNK</t>
  </si>
  <si>
    <t>FC_LEASE_FINANCING_BNK</t>
  </si>
  <si>
    <t>FC_INTANGIBLE_DEFERRED_TAX_EQUITY_BNK</t>
  </si>
  <si>
    <t>FC_LOANS_DEPOSIT_ST_FUNDING_BNK</t>
  </si>
  <si>
    <t>FC_LIQUID_ASSETS_TOTAL_ASSETS_BNK</t>
  </si>
  <si>
    <t>FC_LIQUID_ASSETS_WHOLESALE_ASSETS_BNK</t>
  </si>
  <si>
    <t>FC_WHOLESALE_FUNDING_TOTAL_FUNDING_BNK</t>
  </si>
  <si>
    <t>FC_OPERATING_ROAA_BNK</t>
  </si>
  <si>
    <t>FX Rate</t>
  </si>
  <si>
    <t>Accounting Standard</t>
  </si>
  <si>
    <t>items</t>
  </si>
  <si>
    <t>IAS</t>
  </si>
  <si>
    <t>Accouting Standard Preferences</t>
  </si>
  <si>
    <t>Consolidation Preferences</t>
  </si>
  <si>
    <t>Calls Required</t>
  </si>
  <si>
    <t>FC_ULT_PARENT</t>
  </si>
  <si>
    <t>FC_ULT_PARENT_ID</t>
  </si>
  <si>
    <t>Ultimate Parent</t>
  </si>
  <si>
    <t>Ultimate Parent ID</t>
  </si>
  <si>
    <t>Item Description</t>
  </si>
  <si>
    <t>Data Item</t>
  </si>
  <si>
    <t>Blank Rows</t>
  </si>
  <si>
    <t>My item Count</t>
  </si>
  <si>
    <t>Items Loaded</t>
  </si>
  <si>
    <t>Default item Count</t>
  </si>
  <si>
    <t>Total Assets - Banks (Local Currency)</t>
  </si>
  <si>
    <t>Item</t>
  </si>
  <si>
    <t>Interims Included</t>
  </si>
  <si>
    <t>Interim Options</t>
  </si>
  <si>
    <t>Year End Only</t>
  </si>
  <si>
    <t>YE &amp; All Interims</t>
  </si>
  <si>
    <t>YE &amp; Semi Annual</t>
  </si>
  <si>
    <t>Item End</t>
  </si>
  <si>
    <t>Rows per call</t>
  </si>
  <si>
    <t>FX Column</t>
  </si>
  <si>
    <t>Ultimate Flag Column</t>
  </si>
  <si>
    <t>=iferror(INDEX($F$5:$O$5,MATCH(MAX($F8:$O8),$F8:$O8,0)),"Null")</t>
  </si>
  <si>
    <t>Preferred Consolidation:</t>
  </si>
  <si>
    <t>HC YearsEnd</t>
  </si>
  <si>
    <t>Interims</t>
  </si>
  <si>
    <t>Period Type</t>
  </si>
  <si>
    <t>Ultimate Parent Flag</t>
  </si>
  <si>
    <t>1) Period Range</t>
  </si>
  <si>
    <t>3) Currency</t>
  </si>
  <si>
    <t>4) Blank Rows</t>
  </si>
  <si>
    <t xml:space="preserve">Select whether you would like blank rows for Companies that do not have financials for all required periods - i.e. if interim periods were requested and 'Bank 123' does not report interim statements - a row for 'Bank 123' would be output for each interim period requested but with no associated fiancial data. </t>
  </si>
  <si>
    <t>5) Items Required</t>
  </si>
  <si>
    <t>You can delete out any lines from the list that are not needed or simply filter for those that you require  - Only visible/filtered entities will be sent to the output section.</t>
  </si>
  <si>
    <t>If using search - click the check box at the top left to include all results or check/uncheck entities individually as required.</t>
  </si>
  <si>
    <t>Template Guidance</t>
  </si>
  <si>
    <t>NONCON</t>
  </si>
  <si>
    <t>HC_Calls Required</t>
  </si>
  <si>
    <t>HC_Rows per call</t>
  </si>
  <si>
    <t>HC_RowRequests</t>
  </si>
  <si>
    <t>Last Call</t>
  </si>
  <si>
    <t>HC_CleanUp_F</t>
  </si>
  <si>
    <t>HC_CleanUp</t>
  </si>
  <si>
    <t>=IF(INDEX('Required Entities'!I:I,MATCH(D8,'Required Entities'!C:C,0))&lt;VALUE(RIGHT(E8,4)),"Remove","Keep")</t>
  </si>
  <si>
    <t>USAGE_TYPE</t>
  </si>
  <si>
    <t>USAGE_NAME</t>
  </si>
  <si>
    <t>USAGE_ACTIONS</t>
  </si>
  <si>
    <t>LastActionResult</t>
  </si>
  <si>
    <t>USAGE_COUNTER</t>
  </si>
  <si>
    <t>USAGE_ADDIN_ID</t>
  </si>
  <si>
    <t>FC Excel</t>
  </si>
  <si>
    <t>USAGE_USER_ID</t>
  </si>
  <si>
    <t>unknownUser</t>
  </si>
  <si>
    <t>Interims Only</t>
  </si>
  <si>
    <t>FC_OPERATING_ROAE_BNK</t>
  </si>
  <si>
    <t>Operating ROAE</t>
  </si>
  <si>
    <t>Default Bank Items</t>
  </si>
  <si>
    <t>Default Bank Names</t>
  </si>
  <si>
    <t>Default Sovereign Items</t>
  </si>
  <si>
    <t>Default Sovereign Names</t>
  </si>
  <si>
    <t>Last Run Time:</t>
  </si>
  <si>
    <t>Item Count</t>
  </si>
  <si>
    <t>Go to the Entity Search Option on the toolbar or click the 'Add Entities' button at the top of the 'Required Entities' Tab.</t>
  </si>
  <si>
    <t xml:space="preserve">Max of 5000 entities </t>
  </si>
  <si>
    <t>Default Rating Items</t>
  </si>
  <si>
    <t>Default Rating Names</t>
  </si>
  <si>
    <t>H_async Cells Check</t>
  </si>
  <si>
    <t>D_async Cells Check</t>
  </si>
  <si>
    <t>Null</t>
  </si>
  <si>
    <t>USD</t>
  </si>
  <si>
    <t>FC_TOTAL_ASSETS_BNK!USD</t>
  </si>
  <si>
    <t>Total Assets - Banks (USD)</t>
  </si>
  <si>
    <t>Total Assets - Banks</t>
  </si>
  <si>
    <t/>
  </si>
  <si>
    <t>NA</t>
  </si>
  <si>
    <t>Pricewaterhouse Coopers</t>
  </si>
  <si>
    <t>PricewaterhouseCoopers</t>
  </si>
  <si>
    <t>FC_CORE_TIER_1_CAP_BNK</t>
  </si>
  <si>
    <t>Common Equity Tier 1 Capital Ratio</t>
  </si>
  <si>
    <t>FC_CORE_TIER_1_REG_CAPITAL_BNK!USD</t>
  </si>
  <si>
    <t>2) Consolidation &amp; Accounting Standard Settings</t>
  </si>
  <si>
    <t>Simply enter the start and end period (year) that you would like to analyze  for the selected entities.
The template will pull all statements available for the chosen entities within that period range.
Use the dropdown box to indicate if you would like to also include interim statements.</t>
  </si>
  <si>
    <t>Select which currency you would like to convert financial values to - exchange rates will be used as per the statement date of each record.</t>
  </si>
  <si>
    <t>My Items</t>
  </si>
  <si>
    <t>FC_CORE_TIER_1_CAP_BNK!USD</t>
  </si>
  <si>
    <t>CHN</t>
  </si>
  <si>
    <t>AUS</t>
  </si>
  <si>
    <t>MEX</t>
  </si>
  <si>
    <t>KPMG Cardenas Dosal S.C.</t>
  </si>
  <si>
    <t>MXN</t>
  </si>
  <si>
    <t>PS Template</t>
  </si>
  <si>
    <t>If you have a portfolio saved you can select it from the dropdown menu highlighted below. Otherwise you can use the search options to locate entities via name, market sector, geography, financials, or ratings.</t>
  </si>
  <si>
    <t>Select whether you would like the default 'Key Financial' items to be output or whether you would like to request your own items (My Items).
If selecting 'My Items' please ensure to update the list of items required in the 'My Items' tab.</t>
  </si>
  <si>
    <t>Once selected, ensure you have selected cell B8 in the 'required entities' tab or selected the first blank cell in column B after your existing portfolio list (if you wish to add more entities to the existing list), then click 'Add to Template'.</t>
  </si>
  <si>
    <t>Banks Fundamentals History</t>
  </si>
  <si>
    <t>DEFAULT</t>
  </si>
  <si>
    <t>=IFERROR(IF(Preferences!$D$6="Default",INDEX('History Check'!$F$6:$O$6,MATCH(MAX('History Check'!$F8:$O8),'History Check'!$F8:$O8,0)),IF(COUNT($F8:$O8) &gt; 0, Preferences!$D$6, NA())),"Null")</t>
  </si>
  <si>
    <t>BRA</t>
  </si>
  <si>
    <t>v. 3.0</t>
  </si>
  <si>
    <t>Imp. Loans &amp; Advances to Customers</t>
  </si>
  <si>
    <t>Non Op. Items &amp; Taxes/Average Assets (Ann. Avg.)</t>
  </si>
  <si>
    <t>FC_NON_OPER_ITEMS_TAXES_ANN_AVG_ASSETS_BNK</t>
  </si>
  <si>
    <t>Manufacturing Loans</t>
  </si>
  <si>
    <t>FC_MANUFACTURING_LOANS_BNK</t>
  </si>
  <si>
    <t>Other Corp. Loans</t>
  </si>
  <si>
    <t>FC_OTHER_CORP_LOANS_BNK</t>
  </si>
  <si>
    <t>Loans to Public Sector</t>
  </si>
  <si>
    <t>FC_LOANS_PUBLIC_SECTOR_BNK</t>
  </si>
  <si>
    <t>Country Name</t>
  </si>
  <si>
    <t>FC_COUNTRY_NAME</t>
  </si>
  <si>
    <t>Total Cust. Deps.</t>
  </si>
  <si>
    <t>ROAE (%)</t>
  </si>
  <si>
    <t>Commercial Paper and ST Borrowings</t>
  </si>
  <si>
    <t>Total Weighted Risks</t>
  </si>
  <si>
    <t>Basel III Leverage Ratio</t>
  </si>
  <si>
    <t>FC_BASEL_III_LEV_RATIO_BNK</t>
  </si>
  <si>
    <t>Other Consumer/Retail Loans</t>
  </si>
  <si>
    <t>Liquid Assets / Total Assets (%)</t>
  </si>
  <si>
    <t>ISO Country Code</t>
  </si>
  <si>
    <t>FC_COUNTRY_CD</t>
  </si>
  <si>
    <t>Tier 1 Cap.</t>
  </si>
  <si>
    <t>FC_REG_TIER_1_CAP_BNK</t>
  </si>
  <si>
    <t>Net Interest Margin</t>
  </si>
  <si>
    <t>FC_NET_INT_MARGIN_BNK</t>
  </si>
  <si>
    <t>Customer Deposits and ST Funding</t>
  </si>
  <si>
    <t>Total Interest Expenses</t>
  </si>
  <si>
    <t>Cash &amp; Due From Banks</t>
  </si>
  <si>
    <t>Total Liabs. &amp; Equity - Banks</t>
  </si>
  <si>
    <t>Imp. Loans (NPLs) / Gross Loans</t>
  </si>
  <si>
    <t>Corp. &amp; Commercial Loans</t>
  </si>
  <si>
    <t>Fitch Entity ID</t>
  </si>
  <si>
    <t>Other Commercial Property Type Loans</t>
  </si>
  <si>
    <t>FC_OTHER_COMM_PROPERTY_LOANS_BNK</t>
  </si>
  <si>
    <t>Repurchase Agreements incl. In Liabs. - other</t>
  </si>
  <si>
    <t>FC_REPURCHASE_AGREEMENTS_LIAB_BNK</t>
  </si>
  <si>
    <t>Foreclosed Assets</t>
  </si>
  <si>
    <t>Total Consumer Loans</t>
  </si>
  <si>
    <t>FC_TOTAL_CONSUMER_LOANS_BNK</t>
  </si>
  <si>
    <t>Other Loans and Loan-related balances</t>
  </si>
  <si>
    <t>Active Status</t>
  </si>
  <si>
    <t>FC_ACTIVE_STATUS</t>
  </si>
  <si>
    <t>Basel III Leverage Exposure</t>
  </si>
  <si>
    <t>FC_BASEL3_LEV_EXP_BNK</t>
  </si>
  <si>
    <t>Loan Loss Allowances</t>
  </si>
  <si>
    <t>Reverse Repos and Securities Borrowing</t>
  </si>
  <si>
    <t>Net Fees &amp; Commissions</t>
  </si>
  <si>
    <t>Total Comprehensive Income</t>
  </si>
  <si>
    <t>Commercial Property Loans</t>
  </si>
  <si>
    <t>FC_COMMERCIAL_PROPERTY_LOANS_BNK</t>
  </si>
  <si>
    <t>Total Non-Int. Expenses</t>
  </si>
  <si>
    <t>Peer Issuer Ids</t>
  </si>
  <si>
    <t>FC_PEER_ISSUER_IDS</t>
  </si>
  <si>
    <t>Peer Issuer Names</t>
  </si>
  <si>
    <t>FC_PEER_ISSUER_NAMES</t>
  </si>
  <si>
    <t>Total Non-Int. Op. Income</t>
  </si>
  <si>
    <t>Loans &amp; Advances to Banks</t>
  </si>
  <si>
    <t>Property Development Loans</t>
  </si>
  <si>
    <t>FC_PROPERTY_DEV_LOANS_BNK</t>
  </si>
  <si>
    <t>Deps. from Banks</t>
  </si>
  <si>
    <t>Int. Inc. on Loans</t>
  </si>
  <si>
    <t>Agriculture Loans</t>
  </si>
  <si>
    <t>FC_AGRICULTURE_LOANS_BNK</t>
  </si>
  <si>
    <t>Total Other Loans</t>
  </si>
  <si>
    <t>FC_TOTAL_OTHER_LOANS_BNK</t>
  </si>
  <si>
    <t>Common Equity Tier 1 Capital</t>
  </si>
  <si>
    <t>Impaired Loans &amp; Advances to Banks</t>
  </si>
  <si>
    <t>FC_IMPAIRED_LOANS_ADV_BANKS_BNK</t>
  </si>
  <si>
    <t>Net Gains (Losses) on Other Secs.</t>
  </si>
  <si>
    <t>Currency Translation Differences</t>
  </si>
  <si>
    <t>Long-Term Issuer Default Rating</t>
  </si>
  <si>
    <t>FC_LT_IDR</t>
  </si>
  <si>
    <t>Int. Exp. on Cust. Deps.</t>
  </si>
  <si>
    <t>Equity</t>
  </si>
  <si>
    <t>FC_EQUITY_BNK</t>
  </si>
  <si>
    <t>Net Charge-offs</t>
  </si>
  <si>
    <t>FC_NET_CHARGE_OFFS_BNK</t>
  </si>
  <si>
    <t>Tier 1 Cap. Ratio</t>
  </si>
  <si>
    <t>Gross Int. &amp; Div. Inc.</t>
  </si>
  <si>
    <t>Liquidity Coverage Ratio</t>
  </si>
  <si>
    <t>FC_LIQUIDITY_COVERAGE_RATIO_BNK</t>
  </si>
  <si>
    <t>Net Gains (Losses) on Assets and Liabilities at FV</t>
  </si>
  <si>
    <t>Total Operating Income</t>
  </si>
  <si>
    <t>FC_TOTAL_OPER_INC_BNK</t>
  </si>
  <si>
    <t>Y</t>
  </si>
  <si>
    <t>AB Kazakhstan - Ziraat International Bank JSC</t>
  </si>
  <si>
    <t>ABN AMRO Funding USA LLC</t>
  </si>
  <si>
    <t>ADCB Finance (Cayman) Limited</t>
  </si>
  <si>
    <t>ADIB Sukuk Company II Ltd</t>
  </si>
  <si>
    <t>AHB Sukuk Company Ltd</t>
  </si>
  <si>
    <t>AKBANK T.A.S.</t>
  </si>
  <si>
    <t>AMP Bank Limited</t>
  </si>
  <si>
    <t>AMP Limited</t>
  </si>
  <si>
    <t>ANB Sukuk Ltd.</t>
  </si>
  <si>
    <t>ANZ Bank (Vietnam) Limited</t>
  </si>
  <si>
    <t>ANZ Bank New Zealand Limited</t>
  </si>
  <si>
    <t>ANZ New Zealand (Int'l) Limited</t>
  </si>
  <si>
    <t>ASB Bank Limited</t>
  </si>
  <si>
    <t>AUB Sukuk Limited</t>
  </si>
  <si>
    <t>Absa Bank Limited</t>
  </si>
  <si>
    <t>Absa Group Limited</t>
  </si>
  <si>
    <t>Abu Dhabi Commercial Bank PJSC</t>
  </si>
  <si>
    <t>Abu Dhabi Islamic Bank PJSC</t>
  </si>
  <si>
    <t>Access Bank Plc</t>
  </si>
  <si>
    <t>AgFirst Farm Credit Bank</t>
  </si>
  <si>
    <t>Agribank, FCB</t>
  </si>
  <si>
    <t>Agricultural Bank of China Limited</t>
  </si>
  <si>
    <t>Agricultural Bank of China Limited Hong Kong Branch</t>
  </si>
  <si>
    <t>Agricultural Bank of China Limited, Dubai Branch</t>
  </si>
  <si>
    <t>Agricultural Bank of China Limited, New York Branch</t>
  </si>
  <si>
    <t>Agricultural Development Bank of China</t>
  </si>
  <si>
    <t>Ahli Bank Q.P.S.C.</t>
  </si>
  <si>
    <t>Ahli Bank SAOG</t>
  </si>
  <si>
    <t>Ahli United Bank B.S.C. (c)</t>
  </si>
  <si>
    <t>Ahli United Bank K.S.C.P.</t>
  </si>
  <si>
    <t>Ajman Bank PJSC</t>
  </si>
  <si>
    <t>Al Ahli Bank of Kuwait K.S.C.P.</t>
  </si>
  <si>
    <t>Al Rajhi Banking and Investment Corporation</t>
  </si>
  <si>
    <t>Al Rajhi Sukuk Limited</t>
  </si>
  <si>
    <t>Albaraka MTN Ltd</t>
  </si>
  <si>
    <t>Albaraka Turk Katilim Bankasi A.S.</t>
  </si>
  <si>
    <t>Alinma Bank</t>
  </si>
  <si>
    <t>Ally Financial Inc.</t>
  </si>
  <si>
    <t>Alternatifbank A.S.</t>
  </si>
  <si>
    <t>Altyn Bank JSC (SB of China CITIC Bank Corporation Limited)</t>
  </si>
  <si>
    <t>AmBank (M) Berhad</t>
  </si>
  <si>
    <t>AmSouth Bancorporation</t>
  </si>
  <si>
    <t>Amana Bank PLC</t>
  </si>
  <si>
    <t>Ameen Al Iraq Bank for Islamic Investment and Finance</t>
  </si>
  <si>
    <t>American Express Company</t>
  </si>
  <si>
    <t>American Express Credit Corporation</t>
  </si>
  <si>
    <t>American Express National Bank</t>
  </si>
  <si>
    <t>American Express Travel Related Services Company, Inc.</t>
  </si>
  <si>
    <t>American Savings Bank, FSB</t>
  </si>
  <si>
    <t>Amipeace Limited</t>
  </si>
  <si>
    <t>Anadolubank A.S.</t>
  </si>
  <si>
    <t>Arab Bank Plc</t>
  </si>
  <si>
    <t>Arab Bank for Investment and Foreign Trade PJSC</t>
  </si>
  <si>
    <t>Arab Banking Corporation B.S.C.</t>
  </si>
  <si>
    <t>Arab Banking Corporation Tunisie</t>
  </si>
  <si>
    <t>Arab National Bank</t>
  </si>
  <si>
    <t>Arab Tunisian Bank</t>
  </si>
  <si>
    <t>Arap Turk Bankasi A.S.</t>
  </si>
  <si>
    <t>Asia Commercial Joint Stock Bank</t>
  </si>
  <si>
    <t>Asociacion Cibao de Ahorros y Prestamos</t>
  </si>
  <si>
    <t>Asociacion Duarte de Ahorros y Prestamos</t>
  </si>
  <si>
    <t>Asociacion La Nacional de Ahorros y Prestamos</t>
  </si>
  <si>
    <t>Asociacion La Vega Real de Ahorros y Prestamos</t>
  </si>
  <si>
    <t>Asociacion Popular de Ahorro y Prestamos</t>
  </si>
  <si>
    <t>Asociacion Romana de Ahorros y Prestamos</t>
  </si>
  <si>
    <t>Attijariwafa Bank</t>
  </si>
  <si>
    <t>Australia and New Zealand Banking Group Limited</t>
  </si>
  <si>
    <t>Australian Mutual Bank Ltd</t>
  </si>
  <si>
    <t>Auswide Bank Ltd</t>
  </si>
  <si>
    <t>Axis Bank Limited</t>
  </si>
  <si>
    <t>Azure Nova International Finance Limited</t>
  </si>
  <si>
    <t>Azure Orbit IV International Finance Limited</t>
  </si>
  <si>
    <t>B &amp; E Ltd</t>
  </si>
  <si>
    <t>BAC Capital Trust XIII</t>
  </si>
  <si>
    <t>BAC Capital Trust XIV</t>
  </si>
  <si>
    <t>BAC Capital Trust XV</t>
  </si>
  <si>
    <t>BAC International Bank, Inc.</t>
  </si>
  <si>
    <t>BANCO J.P. MORGAN COLOMBIA S.A.</t>
  </si>
  <si>
    <t>BANISI, S.A.</t>
  </si>
  <si>
    <t>BBG SUKUK LTD.</t>
  </si>
  <si>
    <t>BBVA Colombia S.A.</t>
  </si>
  <si>
    <t>BBVA Mexico, S.A., Institucion de Banca Multiple, Grupo Financiero BBVA Mexico y subsidiarias</t>
  </si>
  <si>
    <t>BDO Unibank, Inc.</t>
  </si>
  <si>
    <t>BHD International Bank (Panama) S.A.</t>
  </si>
  <si>
    <t>BHD International Bank (Panama), S.A.</t>
  </si>
  <si>
    <t>BMO Bank N.A.</t>
  </si>
  <si>
    <t>BNP Paribas Mexico, S.A., Institucion de Banca Multiple</t>
  </si>
  <si>
    <t>BNY Mellon National Association</t>
  </si>
  <si>
    <t>BNY Mellon Trust of Delaware</t>
  </si>
  <si>
    <t>BNZ International Funding Limited</t>
  </si>
  <si>
    <t>BOK Financial Corporation</t>
  </si>
  <si>
    <t>BOKF, National Association</t>
  </si>
  <si>
    <t>BOS Funding Limited</t>
  </si>
  <si>
    <t>BR Partners Banco de Investimento S.A.</t>
  </si>
  <si>
    <t>BRB - Banco de Brasilia SA</t>
  </si>
  <si>
    <t>BSF Finance</t>
  </si>
  <si>
    <t>BSF Sukuk Company Limited</t>
  </si>
  <si>
    <t>BTG Pactual Holding S.A.</t>
  </si>
  <si>
    <t>Ban100 S.A.</t>
  </si>
  <si>
    <t>Banc of California</t>
  </si>
  <si>
    <t>Banc of California, Inc</t>
  </si>
  <si>
    <t>Banca Mifel, S. A., Institucion de Banca Multiple, Grupo Financiero Mifel</t>
  </si>
  <si>
    <t>Banco ABC Brasil S.A.</t>
  </si>
  <si>
    <t>Banco Actinver, S. A., Institucion de Banca Multiple, Grupo Financiero Actinver</t>
  </si>
  <si>
    <t>Banco Agibank S.A.</t>
  </si>
  <si>
    <t>Banco Agrario de Colombia S.A.</t>
  </si>
  <si>
    <t>Banco Agricola, S.A.</t>
  </si>
  <si>
    <t>Banco Agromercantil de Guatemala S.A.</t>
  </si>
  <si>
    <t>Banco Alfa de Investimento S.A.</t>
  </si>
  <si>
    <t>Banco Aliado, S.A.</t>
  </si>
  <si>
    <t>Banco Andbank (Brasil) S.A.</t>
  </si>
  <si>
    <t>Banco Angolano de Investimentos, S.A.</t>
  </si>
  <si>
    <t>Banco Apoyo Integral, S.A.</t>
  </si>
  <si>
    <t>Banco Atlantida S.A.</t>
  </si>
  <si>
    <t>Banco Azteca (Panama), S.A.</t>
  </si>
  <si>
    <t>Banco Azteca de Guatemala, S.A.</t>
  </si>
  <si>
    <t>Banco Azteca de Honduras S.A.</t>
  </si>
  <si>
    <t>Banco Azteca, S.A.</t>
  </si>
  <si>
    <t>Banco BAC San Jose, S.A.</t>
  </si>
  <si>
    <t>Banco BASE, S. A., Institucion de Banca Multiple, Grupo Financiero BASE</t>
  </si>
  <si>
    <t>Banco BBVA Argentina S.A.</t>
  </si>
  <si>
    <t>Banco BBVA Peru</t>
  </si>
  <si>
    <t>Banco BICE</t>
  </si>
  <si>
    <t>Banco BMG S.A.</t>
  </si>
  <si>
    <t>Banco BNP Paribas Brasil S.A.</t>
  </si>
  <si>
    <t>Banco BOCOM BBM S.A.</t>
  </si>
  <si>
    <t>Banco BTG Pactual Chile</t>
  </si>
  <si>
    <t>Banco BTG Pactual Colombia S.A.</t>
  </si>
  <si>
    <t>Banco BTG Pactual S.A.</t>
  </si>
  <si>
    <t>Banco Bancrea, S.A., Institucion de Banca Multiple</t>
  </si>
  <si>
    <t>Banco Bolivariano C.A.</t>
  </si>
  <si>
    <t>Banco Bradesco S.A.</t>
  </si>
  <si>
    <t>Banco Brasileiro de Credito S.A</t>
  </si>
  <si>
    <t>Banco C6 S.A.</t>
  </si>
  <si>
    <t>Banco CNH Industrial Capital S.A.</t>
  </si>
  <si>
    <t>Banco Citibank S.A.</t>
  </si>
  <si>
    <t>Banco Compartamos, S.A., Institucion de Banca Multiple</t>
  </si>
  <si>
    <t>Banco Consorcio</t>
  </si>
  <si>
    <t>Banco Continental S.A.E.C.A.</t>
  </si>
  <si>
    <t>Banco Coomeva S.A.</t>
  </si>
  <si>
    <t>Banco Cooperativo Coopcentral</t>
  </si>
  <si>
    <t>Banco Cooperativo Sicoob S.A. - Banco Sicoob</t>
  </si>
  <si>
    <t>Banco Cooperativo Sicredi S.A.</t>
  </si>
  <si>
    <t>Banco Credit Agricole Brasil S.A.</t>
  </si>
  <si>
    <t>Banco Cuscatlan de El Salvador, S.A.</t>
  </si>
  <si>
    <t>Banco Davivienda (Costa Rica) S.A.</t>
  </si>
  <si>
    <t>Banco Davivienda Honduras, S.A.</t>
  </si>
  <si>
    <t>Banco Davivienda S.A.</t>
  </si>
  <si>
    <t>Banco Davivienda Salvadoreno, S.A.</t>
  </si>
  <si>
    <t>Banco Daycoval S.A.</t>
  </si>
  <si>
    <t>Banco Digimais S.A.</t>
  </si>
  <si>
    <t>Banco Falabella</t>
  </si>
  <si>
    <t>Banco Falabella S.A.</t>
  </si>
  <si>
    <t>Banco Fibra S.A.</t>
  </si>
  <si>
    <t>Banco Ficohsa Guatemala S.A.</t>
  </si>
  <si>
    <t>Banco Ficohsa Nicaragua, S.A.</t>
  </si>
  <si>
    <t>Banco Financiera Centroamericana, S.A.</t>
  </si>
  <si>
    <t>Banco Financiera Comercial Hondurena, S.A.</t>
  </si>
  <si>
    <t>Banco G&amp;T Continental S.A.</t>
  </si>
  <si>
    <t>Banco GM S.A.</t>
  </si>
  <si>
    <t>Banco GNB Sudameris S.A.</t>
  </si>
  <si>
    <t>Banco General (Costa Rica), S.A.</t>
  </si>
  <si>
    <t>Banco General S.A.</t>
  </si>
  <si>
    <t>Banco Guayaquil, S.A.</t>
  </si>
  <si>
    <t>Banco INV, S.A.</t>
  </si>
  <si>
    <t>Banco Inbursa S.A.</t>
  </si>
  <si>
    <t>Banco Inbursa, S.A., Institucion de Banca Multiple, Grupo Financiero Inbursa</t>
  </si>
  <si>
    <t>Banco Industrial El Salvador, S.A.</t>
  </si>
  <si>
    <t>Banco Industrial, S.A.</t>
  </si>
  <si>
    <t>Banco Inter S.A.</t>
  </si>
  <si>
    <t>Banco Interamericano de Finanzas S.A.</t>
  </si>
  <si>
    <t>Banco Internacional</t>
  </si>
  <si>
    <t>Banco Internacional de Costa Rica, S.A.</t>
  </si>
  <si>
    <t>Banco Internacional del Peru S.A.A. - Interbank</t>
  </si>
  <si>
    <t>Banco Invex, S.A., Institucion de Banca Multiple, Invex Grupo Financiero</t>
  </si>
  <si>
    <t>Banco J.P. Morgan, S.A., Institucion de Banca Multiple, J.P. Morgan Grupo Financiero</t>
  </si>
  <si>
    <t>Banco John Deere S.A.</t>
  </si>
  <si>
    <t>Banco KEB Hana Mexico Sociedad Anonima, Institucion de Banca Multiple Filial</t>
  </si>
  <si>
    <t>Banco La Hipotecaria, S.A.</t>
  </si>
  <si>
    <t>Banco Latinoamericano de Comercio Exterior, S.A.</t>
  </si>
  <si>
    <t>Banco Macro S.A.</t>
  </si>
  <si>
    <t>Banco Master S.A.</t>
  </si>
  <si>
    <t>Banco Mercantil del Norte, S.A., Institucion de Banca Multiple, Grupo Financiero Banorte</t>
  </si>
  <si>
    <t>Banco Mercantil do Brasil S.A.</t>
  </si>
  <si>
    <t>Banco Mercedes-Benz do Brasil S.A.</t>
  </si>
  <si>
    <t>Banco Monex, S.A., Institucion de Banca Multiple, Monex Grupo Financiero</t>
  </si>
  <si>
    <t>Banco Multiple Ademi</t>
  </si>
  <si>
    <t>Banco Multiple BDI SA</t>
  </si>
  <si>
    <t>Banco Multiple BHD, S.A.</t>
  </si>
  <si>
    <t>Banco Multiple Lopez de Haro, S.A.</t>
  </si>
  <si>
    <t>Banco Multiple Promerica de la Republica Dominicana, S.A.</t>
  </si>
  <si>
    <t>Banco Multiple Santa Cruz, S.A.</t>
  </si>
  <si>
    <t>Banco Multiva, S. A., Institucion de Banca Multiple, Grupo Financiero Multiva</t>
  </si>
  <si>
    <t>Banco Mundo Mujer S.A.</t>
  </si>
  <si>
    <t>Banco Nacional de Comercio Exterior, S.N.C., Institucion de Banca de Desarrollo</t>
  </si>
  <si>
    <t>Banco Nacional de Costa Rica</t>
  </si>
  <si>
    <t>Banco Nacional de Desenvolvimento Economico e Social (BNDES)</t>
  </si>
  <si>
    <t>Banco Nacional de Mexico, S. A., Integrante del Grupo Financiero Banamex</t>
  </si>
  <si>
    <t>Banco Nacional de Obras y Servicios Publicos, Sociedad Nacional de Credito, Institucion de Banca de Desarrollo</t>
  </si>
  <si>
    <t>Banco Nacional de Panama</t>
  </si>
  <si>
    <t>Banco Nacional del Ejercito, Fuerza Aerea y Armada, S.N.C., Institucion de Banca de Desarrollo</t>
  </si>
  <si>
    <t>Banco PAN S.A.</t>
  </si>
  <si>
    <t>Banco Pichincha C.A. y Subsidiarias</t>
  </si>
  <si>
    <t>Banco Pichincha S.A.</t>
  </si>
  <si>
    <t>Banco Popular Dominicano, S.A. Banco Multiple</t>
  </si>
  <si>
    <t>Banco Popular S.A</t>
  </si>
  <si>
    <t>Banco Popular de Puerto Rico</t>
  </si>
  <si>
    <t>Banco Popular y de Desarrollo Comunal</t>
  </si>
  <si>
    <t>Banco ProCredit S.A.</t>
  </si>
  <si>
    <t>Banco Rabobank International Brasil S.A.</t>
  </si>
  <si>
    <t>Banco Regional de Desenvolvimento do Extremo Sul (BRDE)</t>
  </si>
  <si>
    <t>Banco Regional, S.A., Institucion de Banca Multiple, Banregio Grupo Financiero</t>
  </si>
  <si>
    <t>Banco Rendimento S.A.</t>
  </si>
  <si>
    <t>Banco Ripley</t>
  </si>
  <si>
    <t>Banco Rodobens S.A.</t>
  </si>
  <si>
    <t>Banco S3 CACEIS Mexico, S. A., Institucion de Banca Multiple</t>
  </si>
  <si>
    <t>Banco Santander Argentina S.A.</t>
  </si>
  <si>
    <t>Banco Santander Mexico, S. A., Institucion de Banca Multiple, Grupo Financiero Santander Mexico</t>
  </si>
  <si>
    <t>Banco Santander de Negocios Colombia S.A.</t>
  </si>
  <si>
    <t>Banco Security</t>
  </si>
  <si>
    <t>Banco Societe Generale Brasil S.A.</t>
  </si>
  <si>
    <t>Banco Sofisa S.A.</t>
  </si>
  <si>
    <t>Banco Stellantis S.A.</t>
  </si>
  <si>
    <t>Banco Sumitomo Mitsui Brasileiro S.A.</t>
  </si>
  <si>
    <t>Banco Supervielle S.A.</t>
  </si>
  <si>
    <t>Banco Triangulo S.A.</t>
  </si>
  <si>
    <t>Banco Ve por Mas, S.A., Institucion de Banca Multiple, Grupo Financiero Ve por Mas</t>
  </si>
  <si>
    <t>Banco XP S.A</t>
  </si>
  <si>
    <t>Banco da Amazonia S.A.</t>
  </si>
  <si>
    <t>Banco de Ahorro y Credito ADOPEM, S.A.</t>
  </si>
  <si>
    <t>Banco de Ahorro y Credito Fondesa, S.A.</t>
  </si>
  <si>
    <t>Banco de America Central Honduras, S.A.</t>
  </si>
  <si>
    <t>Banco de America Central, S.A. (El Salvador)</t>
  </si>
  <si>
    <t>Banco de America Central, S.A. (Guatemala)</t>
  </si>
  <si>
    <t>Banco de Bogota, S.A.</t>
  </si>
  <si>
    <t>Banco de Comercio Exterior de Colombia S.A.</t>
  </si>
  <si>
    <t>Banco de Costa Rica</t>
  </si>
  <si>
    <t>Banco de Credito de Bolivia S.A.</t>
  </si>
  <si>
    <t>Banco de Credito del Peru S.A.</t>
  </si>
  <si>
    <t>Banco de Credito e Inversiones</t>
  </si>
  <si>
    <t>Banco de Desarrollo Rural Honduras, S.A.</t>
  </si>
  <si>
    <t>Banco de Desarrollo Rural, S.A.</t>
  </si>
  <si>
    <t>Banco de Desarrollo y Exportaciones</t>
  </si>
  <si>
    <t>Banco de Desenvolvimento do Espirito Santo S.A.</t>
  </si>
  <si>
    <t>Banco de Finanzas, S.A.</t>
  </si>
  <si>
    <t>Banco de Investimentos Credit Suisse (Brasil) S.A.</t>
  </si>
  <si>
    <t>Banco de Lage Landen Brasil S.A.</t>
  </si>
  <si>
    <t>Banco de Occidente (Panama), S. A.</t>
  </si>
  <si>
    <t>Banco de Occidente S.A.</t>
  </si>
  <si>
    <t>Banco de Reservas de la Republica Dominicana, Banco de Servicios Multiples (BANRESERVAS)</t>
  </si>
  <si>
    <t>Banco de la Nacion Argentina (Sucursal Uruguay)</t>
  </si>
  <si>
    <t>Banco de la Produccion S.A. Produbanco y Subsidiarias</t>
  </si>
  <si>
    <t>Banco de los Trabajadores</t>
  </si>
  <si>
    <t>Banco del Austro S.A.</t>
  </si>
  <si>
    <t>Banco del Bajio, S.A.</t>
  </si>
  <si>
    <t>Banco del Bienestar, Sociedad Nacional de Credito, Institucion de Banca de Desarrollo</t>
  </si>
  <si>
    <t>Banco del Estado de Chile</t>
  </si>
  <si>
    <t>Banco del Pais, S.A.</t>
  </si>
  <si>
    <t>Banco do Brasil S.A.</t>
  </si>
  <si>
    <t>Banco do Estado de Sergipe S.A.</t>
  </si>
  <si>
    <t>Banco do Estado do Rio Grande do Sul S.A.</t>
  </si>
  <si>
    <t>Banco do Nordeste do Brasil S.A.</t>
  </si>
  <si>
    <t>Bancolombia (Panama) S.A.</t>
  </si>
  <si>
    <t>Bancolombia Puerto Rico Internacional Inc.</t>
  </si>
  <si>
    <t>Bancolombia S.A.</t>
  </si>
  <si>
    <t>Banesco (Panama), S.A.</t>
  </si>
  <si>
    <t>Banesco Banco Multiple, S.A.</t>
  </si>
  <si>
    <t>Banestes S.A. - Banco do Estado do Espirito Santo</t>
  </si>
  <si>
    <t>Bangkok Bank Public Company Limited</t>
  </si>
  <si>
    <t>Banistmo S.A.</t>
  </si>
  <si>
    <t>Bank Al Etihad</t>
  </si>
  <si>
    <t>Bank Albilad</t>
  </si>
  <si>
    <t>Bank Aljazira</t>
  </si>
  <si>
    <t>Bank Dhofar S.A.O.G</t>
  </si>
  <si>
    <t>Bank Hapoalim B.M.</t>
  </si>
  <si>
    <t>Bank Leumi Le-Israel B.M.</t>
  </si>
  <si>
    <t>Bank Muscat SAOG</t>
  </si>
  <si>
    <t>Bank One Capital Trust III</t>
  </si>
  <si>
    <t>Bank One Corp.</t>
  </si>
  <si>
    <t>Bank One Limited</t>
  </si>
  <si>
    <t>Bank SinoPac</t>
  </si>
  <si>
    <t>Bank SinoPac (China) Ltd.</t>
  </si>
  <si>
    <t>Bank for Agriculture and Agricultural Cooperatives</t>
  </si>
  <si>
    <t>Bank of Africa</t>
  </si>
  <si>
    <t>Bank of America California, National Association</t>
  </si>
  <si>
    <t>Bank of America Corporation</t>
  </si>
  <si>
    <t>Bank of America Merrill Lynch Banco Multiplo S.A.</t>
  </si>
  <si>
    <t>Bank of America Mexico, S.A. Institucion de Banca Multiple</t>
  </si>
  <si>
    <t>Bank of America, N.A.</t>
  </si>
  <si>
    <t>Bank of Ayudhya Public Company Limited</t>
  </si>
  <si>
    <t>Bank of Bahrain and Kuwait B.S.C.</t>
  </si>
  <si>
    <t>Bank of Baroda</t>
  </si>
  <si>
    <t>Bank of Baroda (New Zealand) Limited</t>
  </si>
  <si>
    <t>Bank of Beijing Co., Ltd.</t>
  </si>
  <si>
    <t>Bank of Ceylon</t>
  </si>
  <si>
    <t>Bank of China (Australia) Limited</t>
  </si>
  <si>
    <t>Bank of China (Hong Kong) Limited</t>
  </si>
  <si>
    <t>Bank of China (Thai) Public Company Limited</t>
  </si>
  <si>
    <t>Bank of China Limited</t>
  </si>
  <si>
    <t>Bank of China Mexico, S. A., Institucion de Banca Multiple</t>
  </si>
  <si>
    <t>Bank of Commerce Holdings Trust II</t>
  </si>
  <si>
    <t>Bank of Communications (Hong Kong) Limited</t>
  </si>
  <si>
    <t>Bank of Communications Co., Ltd.</t>
  </si>
  <si>
    <t>Bank of Communications Co., Ltd. Hong Kong Branch</t>
  </si>
  <si>
    <t>Bank of Communications Co., Ltd. Macau Branch</t>
  </si>
  <si>
    <t>Bank of Communications Co., Ltd. Sydney Branch</t>
  </si>
  <si>
    <t>Bank of India</t>
  </si>
  <si>
    <t>Bank of India (New Zealand) Limited</t>
  </si>
  <si>
    <t>Bank of Industry Limited</t>
  </si>
  <si>
    <t>Bank of Jordan Plc</t>
  </si>
  <si>
    <t>Bank of Kaohsiung Co., Ltd.</t>
  </si>
  <si>
    <t>Bank of Maharashtra</t>
  </si>
  <si>
    <t>Bank of Montreal</t>
  </si>
  <si>
    <t>Bank of Montreal (China) Co. Ltd.</t>
  </si>
  <si>
    <t>Bank of New York Mellon Trust Company, National Association (The)</t>
  </si>
  <si>
    <t>Bank of New Zealand</t>
  </si>
  <si>
    <t>Bank of Panhsin</t>
  </si>
  <si>
    <t>Bank of Queensland Limited</t>
  </si>
  <si>
    <t>Bank of Sharjah P.J.S.C.</t>
  </si>
  <si>
    <t>Bank of the Philippine Islands</t>
  </si>
  <si>
    <t>BankUnited, Inc.</t>
  </si>
  <si>
    <t>BankUnited, National Association</t>
  </si>
  <si>
    <t>Bankaool, S. A., Institucion de Banca Multiple</t>
  </si>
  <si>
    <t>Banque Du Caire S.A.E.</t>
  </si>
  <si>
    <t>Banque Internationale pour le Commerce et l'Industrie de la Cote d'Ivoire (BICICI), S.A</t>
  </si>
  <si>
    <t>Banque Marocaine pour le Commerce et l'Industrie</t>
  </si>
  <si>
    <t>Banque Misr (S.A.E)</t>
  </si>
  <si>
    <t>Banque Saudi Fransi</t>
  </si>
  <si>
    <t>Banque Tuniso-Koweitienne SA</t>
  </si>
  <si>
    <t>Bansi, S.A., Institucion de Banca Multiple</t>
  </si>
  <si>
    <t>Barclays Bank Mexico, S. A., Institucion de Banca Multiple, Grupo Financiero Barclays Mexico</t>
  </si>
  <si>
    <t>Barclays Capital Inc.</t>
  </si>
  <si>
    <t>Barrington Bank &amp; Trust Company, N.A.</t>
  </si>
  <si>
    <t>Bendigo and Adelaide Bank Limited</t>
  </si>
  <si>
    <t>Bereke Bank JSC</t>
  </si>
  <si>
    <t>Beverly Bank &amp; Trust Company, N.A.</t>
  </si>
  <si>
    <t>Bi-Bank, S.A.</t>
  </si>
  <si>
    <t>Bicecorp S.A.</t>
  </si>
  <si>
    <t>BofA Finance, LLC</t>
  </si>
  <si>
    <t>BofA Securities, Inc.</t>
  </si>
  <si>
    <t>Boubyan Bank K.S.C.P.</t>
  </si>
  <si>
    <t>Boubyan Sukuk Limited</t>
  </si>
  <si>
    <t>Bread Financial Holdings, Inc.</t>
  </si>
  <si>
    <t>Brown Brothers Harriman &amp; Co.</t>
  </si>
  <si>
    <t>Burgan Bank A.S.</t>
  </si>
  <si>
    <t>Burgan Bank K.P.S.C.</t>
  </si>
  <si>
    <t>Burgan Senior SPC Limited</t>
  </si>
  <si>
    <t>CBD (Cayman) Limited</t>
  </si>
  <si>
    <t>CBQ Finance Limited</t>
  </si>
  <si>
    <t>CCBL (Cayman) 1 Corporation Limited</t>
  </si>
  <si>
    <t>CIB Capital Trust</t>
  </si>
  <si>
    <t>CIBC Bank USA</t>
  </si>
  <si>
    <t>CIBC Capital Trust</t>
  </si>
  <si>
    <t>CIBanco, S. A., Institucion de Banca Multiple</t>
  </si>
  <si>
    <t>CIMB Thai Bank Public Company Limited</t>
  </si>
  <si>
    <t>CPB Capital Trust IV</t>
  </si>
  <si>
    <t>CPB Statutory Trust V</t>
  </si>
  <si>
    <t>CSB Bank Limited</t>
  </si>
  <si>
    <t>CTBC Bank Co., Ltd.</t>
  </si>
  <si>
    <t>CTBC Financial Holding Co., Ltd.</t>
  </si>
  <si>
    <t>CVB Financial Corp.</t>
  </si>
  <si>
    <t>Caixa Economica Federal</t>
  </si>
  <si>
    <t>Caja de Ahorro y Prestamos de la Ande</t>
  </si>
  <si>
    <t>Caja de Ahorros</t>
  </si>
  <si>
    <t>Canadian Imperial Bank of Commerce (CIBC)</t>
  </si>
  <si>
    <t>Canadian Imperial Holdings, Inc.</t>
  </si>
  <si>
    <t>Canara Bank</t>
  </si>
  <si>
    <t>Capital Farm Credit, ACA</t>
  </si>
  <si>
    <t>Capital One Financial Corporation</t>
  </si>
  <si>
    <t>Capital One, National Association</t>
  </si>
  <si>
    <t>Cargills Bank PLC</t>
  </si>
  <si>
    <t>Cathay Bank</t>
  </si>
  <si>
    <t>Cathay General Bancorp</t>
  </si>
  <si>
    <t>Central 1 Credit Union</t>
  </si>
  <si>
    <t>Central Bank of India</t>
  </si>
  <si>
    <t>Central Fidelity Capital Trust I</t>
  </si>
  <si>
    <t>Central Pacific Bank</t>
  </si>
  <si>
    <t>Central Pacific Financial Corp</t>
  </si>
  <si>
    <t>Charles Schwab Bank, SSB</t>
  </si>
  <si>
    <t>China Bills Finance Corporation</t>
  </si>
  <si>
    <t>China CITIC Bank Corporation Limited</t>
  </si>
  <si>
    <t>China CITIC Bank International Limited</t>
  </si>
  <si>
    <t>China Construction Bank (Asia) Corporation Limited</t>
  </si>
  <si>
    <t>China Construction Bank (New Zealand) Limited</t>
  </si>
  <si>
    <t>China Construction Bank Corporation</t>
  </si>
  <si>
    <t>China Development Bank</t>
  </si>
  <si>
    <t>China Everbright Bank Co., Ltd., Hong Kong Branch</t>
  </si>
  <si>
    <t>China Everbright Bank Company Limited</t>
  </si>
  <si>
    <t>China Guangfa Bank Co., Ltd.</t>
  </si>
  <si>
    <t>China Merchants Bank Co., Ltd.</t>
  </si>
  <si>
    <t>China Minsheng Banking Corp., Ltd.</t>
  </si>
  <si>
    <t>Chong Hing Bank Limited</t>
  </si>
  <si>
    <t>Christian Savings Limited</t>
  </si>
  <si>
    <t>Cihan Bank For Islamic Investment and Finance P.S.C</t>
  </si>
  <si>
    <t>CitiFinancial Credit Company</t>
  </si>
  <si>
    <t>Citibank Canada</t>
  </si>
  <si>
    <t>Citibank Colombia S.A.</t>
  </si>
  <si>
    <t>Citibank Korea Inc.</t>
  </si>
  <si>
    <t>Citibank N.A. Sucursal Republica Dominicana</t>
  </si>
  <si>
    <t>Citibank N.A.- Colombo Branch</t>
  </si>
  <si>
    <t>Citibank Taiwan Limited</t>
  </si>
  <si>
    <t>Citibank, N.A.</t>
  </si>
  <si>
    <t>Citibank, N.A. Sucursal Guatemala</t>
  </si>
  <si>
    <t>Citigroup Capital III</t>
  </si>
  <si>
    <t>Citigroup Capital XIII</t>
  </si>
  <si>
    <t>Citigroup Global Markets Holdings Inc.</t>
  </si>
  <si>
    <t>Citigroup Inc.</t>
  </si>
  <si>
    <t>Citizens Bank, N.A.</t>
  </si>
  <si>
    <t>Citizens Business Bank</t>
  </si>
  <si>
    <t>Citizens Financial Group, Inc.</t>
  </si>
  <si>
    <t>City National Bank</t>
  </si>
  <si>
    <t>City Union Bank Limited</t>
  </si>
  <si>
    <t>CoBank, ACB</t>
  </si>
  <si>
    <t>Columbia Banking System, Inc.</t>
  </si>
  <si>
    <t>Comerica Bank</t>
  </si>
  <si>
    <t>Comerica Incorporated</t>
  </si>
  <si>
    <t>Commercial Bank International P.S.C.</t>
  </si>
  <si>
    <t>Commercial Bank of Ceylon PLC</t>
  </si>
  <si>
    <t>Commercial Bank of Dubai PSC</t>
  </si>
  <si>
    <t>Commercial Bank of Kuwait K.P.S.C.</t>
  </si>
  <si>
    <t>Commercial International Bank (Egypt) S.A.E</t>
  </si>
  <si>
    <t>Commonwealth Bank of Australia</t>
  </si>
  <si>
    <t>Community Bank, National Association</t>
  </si>
  <si>
    <t>Community Financial System, Inc.</t>
  </si>
  <si>
    <t>Compania de Financiamiento Tuya S.A.</t>
  </si>
  <si>
    <t>Computershare Trust Company, National Association</t>
  </si>
  <si>
    <t>Confiar Cooperativa Financiera</t>
  </si>
  <si>
    <t>Consubanco, S.A., Institucion de Banca Multiple</t>
  </si>
  <si>
    <t>Cooperativa Central de Credito Ailos</t>
  </si>
  <si>
    <t>Cooperativa Central de Credito Unicred Conexao Ltda - Unicred Central Conexao</t>
  </si>
  <si>
    <t>Cooperativa Central de Credito com Interacao Solidaria - Central Cresol Baser</t>
  </si>
  <si>
    <t>Cooperativa Central de Credito do Espirito Santo - Sicoob Central ES</t>
  </si>
  <si>
    <t>Cooperativa De Credito Unicred Valor Capital Ltda - Unicred Valor Capital</t>
  </si>
  <si>
    <t>Cooperativa Especializada de Ahorro y Credito CREDISERVIR</t>
  </si>
  <si>
    <t>Cooperativa Nacional de Educadores, R.L. (Coopenae, R.L.)</t>
  </si>
  <si>
    <t>Cooperativa de Ahorro y Credito ANDE No.1, R.L. (Coope-Ande No.1, R.L.)</t>
  </si>
  <si>
    <t>Cooperativa de Ahorro y Credito Coopeuch</t>
  </si>
  <si>
    <t>Cooperativa de Ahorro y Credito de los Servidores Publicos, R.L.</t>
  </si>
  <si>
    <t>Cooperativa de Cred dos Medicos Dentistas Prof da Area da Saude e de Livre Admissao do Estado de Sao Paulo Ltda. Unicred do Estado de Sao Paulo</t>
  </si>
  <si>
    <t>Cooperativa de Credito Conexao - Sicoob Conexao</t>
  </si>
  <si>
    <t>Cooperativa de Credito Coopermais - Sicoob Coopermais</t>
  </si>
  <si>
    <t>Cooperativa de Credito Crediceripa - Sicoob Crediceripa</t>
  </si>
  <si>
    <t>Cooperativa de Credito Credicitrus - Sicoob Credicitrus</t>
  </si>
  <si>
    <t>Cooperativa de Credito Credirochas - Sicoob Credirochas</t>
  </si>
  <si>
    <t>Cooperativa de Credito Sicoob Engecred Ltda</t>
  </si>
  <si>
    <t>Cooperativa de Credito Sul do Espirito Santo - Sicoob Sul</t>
  </si>
  <si>
    <t>Cooperativa de Credito Sul-Litoranea do Espirito Santo - Sicoob Sul-Litoraneo</t>
  </si>
  <si>
    <t>Cooperativa de Credito Sul-Serrana do Espirito Santo - Sicoob Sul-Serrano</t>
  </si>
  <si>
    <t>Cooperativa de Credito Unicred Centro-Sul Ltda. - Unicred Centro-Sul</t>
  </si>
  <si>
    <t>Cooperativa de Credito Vale do Itajai - Viacredi</t>
  </si>
  <si>
    <t>Cooperativa de Credito dos Medicos, Profissionais da Saude e Empresarios de Mato Grosso</t>
  </si>
  <si>
    <t>Cooperativa de Economia e Credito Mutuo dos Medicos de Porto Alegre Ltda. - Unicred Porto Alegre</t>
  </si>
  <si>
    <t>Corestates Capital II</t>
  </si>
  <si>
    <t>Corestates Capital III</t>
  </si>
  <si>
    <t>Coronation Merchant Bank Limited</t>
  </si>
  <si>
    <t>Corporacion Andina de Fomento (CAF)</t>
  </si>
  <si>
    <t>Corporacion Financiera Colombiana S.A. (Corficolombiana)</t>
  </si>
  <si>
    <t>Credicorp Bank, S.A.</t>
  </si>
  <si>
    <t>Credicorp Capital Corporacion Financiera SA</t>
  </si>
  <si>
    <t>Credicorp Ltd.</t>
  </si>
  <si>
    <t>Credit Agricole Corporate and Investment Bank, Tokyo Branch</t>
  </si>
  <si>
    <t>Credit Immobilier Et Hotelier</t>
  </si>
  <si>
    <t>Credit Suisse (USA) LLC</t>
  </si>
  <si>
    <t>Credito Hipotecario Nacional de Guatemala</t>
  </si>
  <si>
    <t>Crezcamos S.A. Compania de Financiamiento</t>
  </si>
  <si>
    <t>Crystal Lake Bank &amp; Trust Company, N.A.</t>
  </si>
  <si>
    <t>DBS Bank (Hong Kong) Limited</t>
  </si>
  <si>
    <t>DBS Bank (Taiwan) Ltd.</t>
  </si>
  <si>
    <t>DBS Bank Ltd</t>
  </si>
  <si>
    <t>DBS Group Holdings Ltd</t>
  </si>
  <si>
    <t>DFCC Bank PLC</t>
  </si>
  <si>
    <t>Dah Chung Bills Finance Corporation</t>
  </si>
  <si>
    <t>Dah Sing Bank, Limited</t>
  </si>
  <si>
    <t>Daiwa Securities Group Inc.</t>
  </si>
  <si>
    <t>Denizbank A.S.</t>
  </si>
  <si>
    <t>Desjardins Group</t>
  </si>
  <si>
    <t>Deutsche Bank National Trust Company</t>
  </si>
  <si>
    <t>Deutsche Bank S.A. - Banco Alemao</t>
  </si>
  <si>
    <t>Deutsche Bank Securities, Inc.</t>
  </si>
  <si>
    <t>Deutsche Bank Trust Company Americas</t>
  </si>
  <si>
    <t>Deutsche Bank Trust Corporation</t>
  </si>
  <si>
    <t>Deutsche Postbank Funding Trust I</t>
  </si>
  <si>
    <t>Development Bank of Kazakhstan JSC</t>
  </si>
  <si>
    <t>Development Bank of Mongolia LLC</t>
  </si>
  <si>
    <t>Development Bank of Namibia Limited</t>
  </si>
  <si>
    <t>Development Bank of Rwanda PLC</t>
  </si>
  <si>
    <t>Development Bank of the Philippines</t>
  </si>
  <si>
    <t>Discover Bank</t>
  </si>
  <si>
    <t>Discover Financial Services</t>
  </si>
  <si>
    <t>Doha Bank Q.P.S.C.</t>
  </si>
  <si>
    <t>Doha Finance Limited</t>
  </si>
  <si>
    <t>Dubai Islamic Bank (Public Joint Stock Company)</t>
  </si>
  <si>
    <t>Dukhan Bank Q.P.S.C.</t>
  </si>
  <si>
    <t>EXIM Sukuk Malaysia Berhad</t>
  </si>
  <si>
    <t>East West Bancorp, Inc.</t>
  </si>
  <si>
    <t>East West Bank</t>
  </si>
  <si>
    <t>East West Capital Trust IX</t>
  </si>
  <si>
    <t>East West Capital Trust V</t>
  </si>
  <si>
    <t>East West Capital Trust VI</t>
  </si>
  <si>
    <t>East West Capital Trust VII</t>
  </si>
  <si>
    <t>East West Capital Trust VIII</t>
  </si>
  <si>
    <t>Ecobank Nigeria Limited</t>
  </si>
  <si>
    <t>Ecobank Transnational Incorporated</t>
  </si>
  <si>
    <t>Emirates Development Bank PJSC</t>
  </si>
  <si>
    <t>Emirates Islamic Bank PJSC</t>
  </si>
  <si>
    <t>Emirates NBD Bank PJSC</t>
  </si>
  <si>
    <t>Empresas Juan Yarur SpA y Filiales</t>
  </si>
  <si>
    <t>EnTie Commercial Bank</t>
  </si>
  <si>
    <t>Equitable Bank</t>
  </si>
  <si>
    <t>Erste Finance (Delaware) LLC</t>
  </si>
  <si>
    <t>EverBank Financial Corp</t>
  </si>
  <si>
    <t>EverBank Financial Corp Preferred Trust IV</t>
  </si>
  <si>
    <t>EverBank Financial Corp Preferred Trust IX</t>
  </si>
  <si>
    <t>EverBank Financial Corp Preferred Trust VI</t>
  </si>
  <si>
    <t>EverBank Financial Corp Preferred Trust VII</t>
  </si>
  <si>
    <t>EverBank financial Corp Preferred Trust V</t>
  </si>
  <si>
    <t>EverBank financial Corp Preferred Trust VIII</t>
  </si>
  <si>
    <t>EverBank, National Association</t>
  </si>
  <si>
    <t>Export-Import Bank of India</t>
  </si>
  <si>
    <t>Export-Import Bank of Malaysia Berhad</t>
  </si>
  <si>
    <t>Export-Import Bank of Thailand</t>
  </si>
  <si>
    <t>FBN Holdings Plc</t>
  </si>
  <si>
    <t>Far Eastern International Bank</t>
  </si>
  <si>
    <t>Farm Credit Bank of Texas</t>
  </si>
  <si>
    <t>Farm Credit System</t>
  </si>
  <si>
    <t>Federal Home Loan Bank of Des Moines</t>
  </si>
  <si>
    <t>Federation des Caisses Desjardins du Quebec</t>
  </si>
  <si>
    <t>Fibabanka Anonim Sirketi</t>
  </si>
  <si>
    <t>Fidelity Bank PLC</t>
  </si>
  <si>
    <t>Fiduciaria de Occidente S.A.</t>
  </si>
  <si>
    <t>Fifth Third Bancorp</t>
  </si>
  <si>
    <t>Fifth Third Bank, National Association</t>
  </si>
  <si>
    <t>Financiera de Desarrollo Nacional S.A.</t>
  </si>
  <si>
    <t>Financiera de Desarrollo Territorial S.A. - Findeter</t>
  </si>
  <si>
    <t>First Abu Dhabi Bank P.J.S.C.</t>
  </si>
  <si>
    <t>First BanCorp</t>
  </si>
  <si>
    <t>First Bank of Nigeria Ltd</t>
  </si>
  <si>
    <t>First City Monument Bank Limited</t>
  </si>
  <si>
    <t>First Credit Union</t>
  </si>
  <si>
    <t>First Horizon Bank</t>
  </si>
  <si>
    <t>First Horizon Corporation</t>
  </si>
  <si>
    <t>First National Bank of Omaha</t>
  </si>
  <si>
    <t>First National of Nebraska, Inc.</t>
  </si>
  <si>
    <t>First Union National-Florida</t>
  </si>
  <si>
    <t>FirstBank Puerto Rico</t>
  </si>
  <si>
    <t>FirstRand Bank Limited</t>
  </si>
  <si>
    <t>Flagstar Bank, N.A.</t>
  </si>
  <si>
    <t>Flagstar Financial, Inc.</t>
  </si>
  <si>
    <t>ForteBank JSC</t>
  </si>
  <si>
    <t>GS Finance Corp.</t>
  </si>
  <si>
    <t>Global Bank Corporation</t>
  </si>
  <si>
    <t>Golden Global Yatirim Bankasi A.S.</t>
  </si>
  <si>
    <t>Goldman Sachs &amp; Co. LLC</t>
  </si>
  <si>
    <t>Goldman Sachs Bank USA</t>
  </si>
  <si>
    <t>Goldman Sachs Financial Products I Limited</t>
  </si>
  <si>
    <t>Goldman Sachs do Brasil Banco Multiplo S.A.</t>
  </si>
  <si>
    <t>Grand Bills Finance Corporation</t>
  </si>
  <si>
    <t>Grupo Aval Acciones y Valores S.A.</t>
  </si>
  <si>
    <t>Grupo Aval Limited</t>
  </si>
  <si>
    <t>Grupo Bolivar S.A.</t>
  </si>
  <si>
    <t>Grupo Financiero Banorte, S.A.B. de C.V.</t>
  </si>
  <si>
    <t>Grupo Security S.A.</t>
  </si>
  <si>
    <t>Grupo de Inversiones Suramericana S.A.</t>
  </si>
  <si>
    <t>Guaranty Trust Bank (Ghana) Limited</t>
  </si>
  <si>
    <t>Guaranty Trust Bank Limited</t>
  </si>
  <si>
    <t>Guaranty Trust Holding Company Plc</t>
  </si>
  <si>
    <t>Gulf Bank K.S.C.P.</t>
  </si>
  <si>
    <t>Gulf Commercial Bank</t>
  </si>
  <si>
    <t>Gulf International Bank - Saudi Arabia</t>
  </si>
  <si>
    <t>Gulf International Bank B.S.C.</t>
  </si>
  <si>
    <t>HB Capital Trust I</t>
  </si>
  <si>
    <t>HDFC Bank Limited</t>
  </si>
  <si>
    <t>HSBC Bank (Chile)</t>
  </si>
  <si>
    <t>HSBC Bank (Uruguay) S.A.</t>
  </si>
  <si>
    <t>HSBC Bank (Vietnam) Ltd.</t>
  </si>
  <si>
    <t>HSBC Bank Canada</t>
  </si>
  <si>
    <t>HSBC Bank Middle East Limited</t>
  </si>
  <si>
    <t>HSBC Bank USA, National Association</t>
  </si>
  <si>
    <t>HSBC Mexico, S. A., Institucion de Banca Multiple, Grupo Financiero HSBC</t>
  </si>
  <si>
    <t>HSBC USA, Inc.</t>
  </si>
  <si>
    <t>Habib Bank Limited - Sri Lanka Branch</t>
  </si>
  <si>
    <t>Hang Seng Bank Limited</t>
  </si>
  <si>
    <t>Hatton National Bank PLC</t>
  </si>
  <si>
    <t>Heartland Bank Australia Limited</t>
  </si>
  <si>
    <t>Heartland Bank Limited</t>
  </si>
  <si>
    <t>Heartland Group Holdings Limited</t>
  </si>
  <si>
    <t>Hilltop Holdings, Inc.</t>
  </si>
  <si>
    <t>Hinsdale Bank &amp; Trust Company, N.A.</t>
  </si>
  <si>
    <t>Hong Leong Bank Berhad</t>
  </si>
  <si>
    <t>Housing Development Finance Corporation Bank of Sri Lanka</t>
  </si>
  <si>
    <t>Hua Xia Bank Co., Limited</t>
  </si>
  <si>
    <t>Humboldt Bancorp Statutory Trust I</t>
  </si>
  <si>
    <t>Humboldt Bancorp Statutory Trust II</t>
  </si>
  <si>
    <t>Humboldt Bancorp Statutory Trust III</t>
  </si>
  <si>
    <t>Hume Bank Limited</t>
  </si>
  <si>
    <t>Huntington Bancshares Incorporated</t>
  </si>
  <si>
    <t>Huntington Capital I</t>
  </si>
  <si>
    <t>Huntington Capital II</t>
  </si>
  <si>
    <t>Hwatai Bank Limited</t>
  </si>
  <si>
    <t>I&amp;M Bank LIMITED</t>
  </si>
  <si>
    <t>I&amp;M Group Plc</t>
  </si>
  <si>
    <t>IBF Financial Holdings Co., Ltd.</t>
  </si>
  <si>
    <t>ICICI Bank Limited</t>
  </si>
  <si>
    <t>IDBI Bank Limited</t>
  </si>
  <si>
    <t>IMB Ltd</t>
  </si>
  <si>
    <t>ING Bank (Australia) Limited</t>
  </si>
  <si>
    <t>ING Bank A.S.</t>
  </si>
  <si>
    <t>Independent Bank Corp</t>
  </si>
  <si>
    <t>Indian Bank</t>
  </si>
  <si>
    <t>Indian Overseas Bank</t>
  </si>
  <si>
    <t>IndusInd Bank Limited</t>
  </si>
  <si>
    <t>Industrial &amp; Commercial Bank of China (Almaty) JSC</t>
  </si>
  <si>
    <t>Industrial Bank Co., Ltd.</t>
  </si>
  <si>
    <t>Industrial Bank of Korea</t>
  </si>
  <si>
    <t>Industrial and Commercial Bank of China (Macau) Limited</t>
  </si>
  <si>
    <t>Industrial and Commercial Bank of China (Thai) Public Company Limited</t>
  </si>
  <si>
    <t>Industrial and Commercial Bank of China Limited</t>
  </si>
  <si>
    <t>Industrial and Commercial Bank of China Limited, Panama Branch</t>
  </si>
  <si>
    <t>Industrial and Commercial Bank of China Mexico, S. A., Institucion de Banca Multiple</t>
  </si>
  <si>
    <t>Inter-American Investment Corporation (IDB Invest)</t>
  </si>
  <si>
    <t>Intercam Banco, S. A., Institucion de Banca Multiple, Intercam Grupo Financiero</t>
  </si>
  <si>
    <t>Intercorp Financial Services Inc</t>
  </si>
  <si>
    <t>International Bills Finance Corporation</t>
  </si>
  <si>
    <t>Intesa Sanpaolo Brasil S.A. - Banco Multiplo</t>
  </si>
  <si>
    <t>Intesa Sanpaolo Funding LLC</t>
  </si>
  <si>
    <t>Inversiones Atlantida S.A.</t>
  </si>
  <si>
    <t>Inversiones Financieras Banco Agricola, S.A.</t>
  </si>
  <si>
    <t>Inversiones Financieras Banco de America Central, S.A.</t>
  </si>
  <si>
    <t>Inversiones Financieras Davivienda, S.A.</t>
  </si>
  <si>
    <t>Investec Bank Limited</t>
  </si>
  <si>
    <t>Investec Limited</t>
  </si>
  <si>
    <t>Invex Controladora, S.A.B. de C.V.</t>
  </si>
  <si>
    <t>Iraqi Islamic Bank for Investment &amp; Development</t>
  </si>
  <si>
    <t>Islamic Bank of Thailand</t>
  </si>
  <si>
    <t>Israel Discount Bank Limited</t>
  </si>
  <si>
    <t>Itau Colombia S.A.</t>
  </si>
  <si>
    <t>Itau Unibanco Holding S.A.</t>
  </si>
  <si>
    <t>Itau Unibanco S.A.</t>
  </si>
  <si>
    <t>J.P. Morgan Chase Bank, N.A.</t>
  </si>
  <si>
    <t>J.P. Morgan Securities LLC</t>
  </si>
  <si>
    <t>JP Morgan &amp; Co., Inc.</t>
  </si>
  <si>
    <t>JPMorgan Chase &amp; Co.</t>
  </si>
  <si>
    <t>JPMorgan Chase Bank, Dearborn</t>
  </si>
  <si>
    <t>JPMorgan Chase Bank, N.A.</t>
  </si>
  <si>
    <t>JPMorgan Chase Bank, N.A. - Sydney Branch</t>
  </si>
  <si>
    <t>JPMorgan Chase Financial Co. LLC</t>
  </si>
  <si>
    <t>JSC AB Bank of China Kazakhstan</t>
  </si>
  <si>
    <t>JSC Halyk Bank of Kazakhstan</t>
  </si>
  <si>
    <t>JSC Home Credit Bank</t>
  </si>
  <si>
    <t>JSC Kaspi.kz</t>
  </si>
  <si>
    <t>JSC National Bank for Foreign Economic Activity of the Republic of Uzbekistan</t>
  </si>
  <si>
    <t>JSC Otbasy Bank House Construction Savings Bank</t>
  </si>
  <si>
    <t>JSCB Kapitalbank</t>
  </si>
  <si>
    <t>Jaiz Bank PLC</t>
  </si>
  <si>
    <t>Jammu and Kashmir Bank Limited</t>
  </si>
  <si>
    <t>Joint Stock Commercial Bank For Foreign Trade of Vietnam</t>
  </si>
  <si>
    <t>Joint Stock Commercial Bank TBC BANK</t>
  </si>
  <si>
    <t>Joint Stock Commercial Bank Universal Bank</t>
  </si>
  <si>
    <t>Joint Stock Commercial Xalq Bank of the Republic of Uzbekistan</t>
  </si>
  <si>
    <t>Joint Stock Innovation Commercial Bank Ipak Yuli</t>
  </si>
  <si>
    <t>Joint-Stock Commercial Aloqabank</t>
  </si>
  <si>
    <t>Joint-Stock Commercial Bank Agrobank</t>
  </si>
  <si>
    <t>Joint-Stock Commercial Bank Business Development Bank</t>
  </si>
  <si>
    <t>Joint-Stock Commercial Mortgage Bank Ipoteka-Bank</t>
  </si>
  <si>
    <t>Joint-Stock Company Asakabank</t>
  </si>
  <si>
    <t>Joint-stock company ANOR BANK</t>
  </si>
  <si>
    <t>Jordan Ahli Bank Plc</t>
  </si>
  <si>
    <t>Jordan Islamic Bank</t>
  </si>
  <si>
    <t>Jordan Kuwait Bank</t>
  </si>
  <si>
    <t>KASIKORNBANK Public Company Limited</t>
  </si>
  <si>
    <t>KCB Bank Kenya Limited</t>
  </si>
  <si>
    <t>KCB Group PLC</t>
  </si>
  <si>
    <t>KEB Hana Bank</t>
  </si>
  <si>
    <t>KEB Hana Bank New York Agency</t>
  </si>
  <si>
    <t>KEB Hana Bank Sydney Branch</t>
  </si>
  <si>
    <t>KFH Sukuk Company</t>
  </si>
  <si>
    <t>KIB Sukuk Limited</t>
  </si>
  <si>
    <t>KT21 T2 Company Limited</t>
  </si>
  <si>
    <t>Kaspi Bank JSC</t>
  </si>
  <si>
    <t>KeyBank National Association</t>
  </si>
  <si>
    <t>KeyCorp</t>
  </si>
  <si>
    <t>KeyCorp Capital I</t>
  </si>
  <si>
    <t>KeyCorp Capital II</t>
  </si>
  <si>
    <t>KeyCorp Capital III</t>
  </si>
  <si>
    <t>Khan Bank JSC</t>
  </si>
  <si>
    <t>King's Town Bank Co., Ltd.</t>
  </si>
  <si>
    <t>Kiwibank Limited</t>
  </si>
  <si>
    <t>Klamath First Capital Trust I</t>
  </si>
  <si>
    <t>Kookmin Bank</t>
  </si>
  <si>
    <t>Korea Development Bank</t>
  </si>
  <si>
    <t>Korea Development Bank, Hong Kong Branch</t>
  </si>
  <si>
    <t>Korea Development Bank, New York Branch</t>
  </si>
  <si>
    <t>Korea Development Bank, Singapore Branch</t>
  </si>
  <si>
    <t>Korea Development Bank, Tokyo Branch</t>
  </si>
  <si>
    <t>Kotak Mahindra Bank Limited</t>
  </si>
  <si>
    <t>Krung Thai Bank Public Company Limited</t>
  </si>
  <si>
    <t>Kuveyt Turk Katilim Bankasi A.S</t>
  </si>
  <si>
    <t>Kuwait Finance House (K.S.C.P.)</t>
  </si>
  <si>
    <t>Kuwait International Bank K.S.C.P.</t>
  </si>
  <si>
    <t>LH Financial Group Public Company Limited</t>
  </si>
  <si>
    <t>LINE Bank Taiwan Limited</t>
  </si>
  <si>
    <t>La Hipotecaria Compania de Financiamiento, S.A.</t>
  </si>
  <si>
    <t>Lake Forest Bank &amp; Trust Company, N.A.</t>
  </si>
  <si>
    <t>Land Bank of the Philippines</t>
  </si>
  <si>
    <t>Land and Houses Bank Public Company Limited</t>
  </si>
  <si>
    <t>Lembaga Pembiayaan Ekspor Indonesia</t>
  </si>
  <si>
    <t>Libertyville Bank &amp; Trust Company, N.A.</t>
  </si>
  <si>
    <t>Lynnwood Financial Statutory Trust I</t>
  </si>
  <si>
    <t>Lynnwood Financial Statutory Trust II</t>
  </si>
  <si>
    <t>M&amp;T Bank Corporation</t>
  </si>
  <si>
    <t>MCB Bank Limited - Sri Lanka Branch</t>
  </si>
  <si>
    <t>MMG Bank Corporation</t>
  </si>
  <si>
    <t>MUFG Bank Mexico, S.A. Institucion de Banca Multiple Filial</t>
  </si>
  <si>
    <t>MUFG Bank, Ltd.</t>
  </si>
  <si>
    <t>Macquarie Bank Limited</t>
  </si>
  <si>
    <t>Macquarie Financial Limited</t>
  </si>
  <si>
    <t>Macquarie Group Limited</t>
  </si>
  <si>
    <t>Mansour Bank for Investment PJSC</t>
  </si>
  <si>
    <t>Manufacturers and Traders Trust Company</t>
  </si>
  <si>
    <t>Mashreqbank PSC</t>
  </si>
  <si>
    <t>Mellon Capital IV</t>
  </si>
  <si>
    <t>Mellon Funding Corp.</t>
  </si>
  <si>
    <t>Mercantil Banco, S.A.</t>
  </si>
  <si>
    <t>Mercantil Holding Financiero Internacional, S.A.</t>
  </si>
  <si>
    <t>Mercantil, C.A. Banco Universal</t>
  </si>
  <si>
    <t>Merrill Lynch, Pierce, Fenner &amp; Smith, Incorporated</t>
  </si>
  <si>
    <t>Metrobank, S.A. y subsidiarias</t>
  </si>
  <si>
    <t>Metropolitan Bank &amp; Trust Company</t>
  </si>
  <si>
    <t>Mibanco - Banco de la Microempresa de Colombia S.A. - Mibanco S.A.</t>
  </si>
  <si>
    <t>Microcreditbank</t>
  </si>
  <si>
    <t>Military Commercial Joint Stock Bank</t>
  </si>
  <si>
    <t>Mitsubishi UFJ Financial Group, Inc.</t>
  </si>
  <si>
    <t>Mitsubishi UFJ Trust and Banking Corporation</t>
  </si>
  <si>
    <t>Mizrahi Tefahot Bank Ltd</t>
  </si>
  <si>
    <t>Mizuho Bank Mexico, S.A., Institucion de Banca Multiple</t>
  </si>
  <si>
    <t>Mizuho Bank, Ltd.</t>
  </si>
  <si>
    <t>Mizuho Financial Group (Cayman) 3 Limited</t>
  </si>
  <si>
    <t>Mizuho Financial Group, Inc.</t>
  </si>
  <si>
    <t>Mizuho Markets Cayman LP</t>
  </si>
  <si>
    <t>Mizuho Trust &amp; Banking Co., Ltd.</t>
  </si>
  <si>
    <t>Monex Sociedad Anonima Promotora de Inversion de Capital Variable</t>
  </si>
  <si>
    <t>Morgan Guaranty Trust Co. of New York</t>
  </si>
  <si>
    <t>Morgan Stanley</t>
  </si>
  <si>
    <t>Morgan Stanley Bank, N.A.</t>
  </si>
  <si>
    <t>Morgan Stanley Finance, LLC</t>
  </si>
  <si>
    <t>Motor Credito, S.A., Banco de Ahorro y Credito</t>
  </si>
  <si>
    <t>Multi Inversiones Banco Cooperativo de los Trabajadores, S.C. de R.L. de C.V.</t>
  </si>
  <si>
    <t>Multibank, lnc.</t>
  </si>
  <si>
    <t>Mutual Cartago de Ahorro y Prestamo</t>
  </si>
  <si>
    <t>MyState Bank Limited</t>
  </si>
  <si>
    <t>MyState Limited</t>
  </si>
  <si>
    <t>NBD Bank, N.A. (MI)</t>
  </si>
  <si>
    <t>NBK SPC Limited</t>
  </si>
  <si>
    <t>NCB Financial Group Limited</t>
  </si>
  <si>
    <t>NCBA Bank Kenya Plc</t>
  </si>
  <si>
    <t>NCBA Group PLC</t>
  </si>
  <si>
    <t>NCF Participacoes S.A.</t>
  </si>
  <si>
    <t>Nacional Financiera, S.N.C., Institucion de Banca de Desarrollo</t>
  </si>
  <si>
    <t>National Australia Bank Limited</t>
  </si>
  <si>
    <t>National Bank of Bahrain BSC</t>
  </si>
  <si>
    <t>National Bank of Canada</t>
  </si>
  <si>
    <t>National Bank of Canada New York Branch</t>
  </si>
  <si>
    <t>National Bank of Egypt (S.A.E.)</t>
  </si>
  <si>
    <t>National Bank of Kuwait S.A.K.P.</t>
  </si>
  <si>
    <t>National Bank of Oman SAOG</t>
  </si>
  <si>
    <t>National City Bank (Cleveland)</t>
  </si>
  <si>
    <t>National City Bank of Kentucky</t>
  </si>
  <si>
    <t>National Commerce Capital Trust I</t>
  </si>
  <si>
    <t>National Commercial Bank Jamaica Limited</t>
  </si>
  <si>
    <t>National Development Bank PLC</t>
  </si>
  <si>
    <t>Nations Trust Bank PLC</t>
  </si>
  <si>
    <t>Nedbank Group Limited</t>
  </si>
  <si>
    <t>Nedbank Limited</t>
  </si>
  <si>
    <t>Nelson Building Society</t>
  </si>
  <si>
    <t>Nomura Holdings, Inc.</t>
  </si>
  <si>
    <t>NongHyup Bank</t>
  </si>
  <si>
    <t>Norfina Limited</t>
  </si>
  <si>
    <t>Northbrook Bank &amp; Trust Company, N.A.</t>
  </si>
  <si>
    <t>Northern Trust Corporation</t>
  </si>
  <si>
    <t>Novo Banco Continental S.A. - Banco Multiplo</t>
  </si>
  <si>
    <t>Occidental Bank (Barbados) Ltd.</t>
  </si>
  <si>
    <t>Odea Bank A.S.</t>
  </si>
  <si>
    <t>Old Plank Trail Community Bank, N.A.</t>
  </si>
  <si>
    <t>Omni Banco S.A.</t>
  </si>
  <si>
    <t>Omni S.A. - Credito, Financiamento e Investimento</t>
  </si>
  <si>
    <t>Open joint-stock company Eldik Bank</t>
  </si>
  <si>
    <t>Openbank Mexico, S.A. Institucion de Banca Multiple, Grupo Financiero Santander Mexico</t>
  </si>
  <si>
    <t>Oragroup S.A.</t>
  </si>
  <si>
    <t>Oversea-Chinese Banking Corporation Limited</t>
  </si>
  <si>
    <t>P.T. Bank Pan Indonesia Tbk</t>
  </si>
  <si>
    <t>PNC Bank, National Association</t>
  </si>
  <si>
    <t>PNC Capital Trust C</t>
  </si>
  <si>
    <t>PNC Funding Corp</t>
  </si>
  <si>
    <t>PT Bank ANZ Indonesia</t>
  </si>
  <si>
    <t>PT Bank BTPN Syariah Tbk</t>
  </si>
  <si>
    <t>PT Bank Central Asia Tbk</t>
  </si>
  <si>
    <t>PT Bank Commonwealth</t>
  </si>
  <si>
    <t>PT Bank DBS Indonesia</t>
  </si>
  <si>
    <t>PT Bank Danamon Indonesia Tbk</t>
  </si>
  <si>
    <t>PT Bank ICBC Indonesia</t>
  </si>
  <si>
    <t>PT Bank KB Bukopin Syariah</t>
  </si>
  <si>
    <t>PT Bank KB Bukopin, Tbk</t>
  </si>
  <si>
    <t>PT Bank KEB Hana Indonesia</t>
  </si>
  <si>
    <t>PT Bank Mandiri (Persero) Tbk</t>
  </si>
  <si>
    <t>PT Bank Mandiri Taspen</t>
  </si>
  <si>
    <t>PT Bank Maspion Indonesia Tbk</t>
  </si>
  <si>
    <t>PT Bank Maybank Indonesia Tbk</t>
  </si>
  <si>
    <t>PT Bank Negara Indonesia (Persero) Tbk</t>
  </si>
  <si>
    <t>PT Bank OCBC NISP Tbk</t>
  </si>
  <si>
    <t>PT Bank Pembangunan Daerah Banten (Perseroda) Tbk</t>
  </si>
  <si>
    <t>PT Bank Pembangunan Daerah Jambi</t>
  </si>
  <si>
    <t>PT Bank Pembangunan Daerah Jawa Barat dan Banten Tbk</t>
  </si>
  <si>
    <t>PT Bank Pembangunan Daerah Kalimantan Selatan</t>
  </si>
  <si>
    <t>PT Bank Pembangunan Daerah Kalimantan Tengah</t>
  </si>
  <si>
    <t>PT Bank Pembangunan Daerah Maluku dan Maluku Utara</t>
  </si>
  <si>
    <t>PT Bank Pembangunan Daerah Riau Kepri Syariah (Perseroda)</t>
  </si>
  <si>
    <t>PT Bank Pembangunan Daerah Sulawesi Utara Gorontalo</t>
  </si>
  <si>
    <t>PT Bank QNB Indonesia Tbk</t>
  </si>
  <si>
    <t>PT Bank Rakyat Indonesia (Persero) Tbk</t>
  </si>
  <si>
    <t>PT Bank SMBC Indonesia Tbk</t>
  </si>
  <si>
    <t>PT Bank Shinhan Indonesia</t>
  </si>
  <si>
    <t>PT Bank Sinarmas Tbk</t>
  </si>
  <si>
    <t>PT Bank Syariah Indonesia Tbk</t>
  </si>
  <si>
    <t>PT Bank Tabungan Negara (Persero) Tbk</t>
  </si>
  <si>
    <t>PT Bank UOB Indonesia</t>
  </si>
  <si>
    <t>PT Bank Woori Saudara Indonesia 1906, Tbk</t>
  </si>
  <si>
    <t>Pan Asia Banking Corporation PLC</t>
  </si>
  <si>
    <t>Parana Banco S.A.</t>
  </si>
  <si>
    <t>People's Bank (Sri Lanka)</t>
  </si>
  <si>
    <t>Ping An Bank Co., Ltd.</t>
  </si>
  <si>
    <t>PlainsCapital Bank</t>
  </si>
  <si>
    <t>PlainsCapital Corporation</t>
  </si>
  <si>
    <t>Police Bank Limited</t>
  </si>
  <si>
    <t>Popular Bank</t>
  </si>
  <si>
    <t>Popular Bank Ltd Inc y Subsidiaria</t>
  </si>
  <si>
    <t>Popular Bank Ltd. Inc y Subsidiaria</t>
  </si>
  <si>
    <t>Popular Capital Trust II</t>
  </si>
  <si>
    <t>Popular North America Capital Trust I</t>
  </si>
  <si>
    <t>Popular North America, Inc.</t>
  </si>
  <si>
    <t>Popular, Inc.</t>
  </si>
  <si>
    <t>Postal Savings Bank of China Co., Ltd.</t>
  </si>
  <si>
    <t>Private Joint Stock Bank Trustbank</t>
  </si>
  <si>
    <t>Promerica Financial Corporation</t>
  </si>
  <si>
    <t>Provident (MD) Capital Trust I</t>
  </si>
  <si>
    <t>Provincia Casa Financiera</t>
  </si>
  <si>
    <t>Punjab National Bank</t>
  </si>
  <si>
    <t>QIB Sukuk Ltd</t>
  </si>
  <si>
    <t>QIIB Senior Oryx Ltd</t>
  </si>
  <si>
    <t>QNB Bank Anonim Sirketi</t>
  </si>
  <si>
    <t>QNB Finance Ltd</t>
  </si>
  <si>
    <t>Qatar International Islamic Bank (Q.P.S.C.)</t>
  </si>
  <si>
    <t>Qatar Islamic Bank (Q.P.S.C)</t>
  </si>
  <si>
    <t>Qatar National Bank (Q.P.S.C.)</t>
  </si>
  <si>
    <t>RAKFUNDING CAYMAN LTD</t>
  </si>
  <si>
    <t>Rakuten International Commercial Bank Co., LTD.</t>
  </si>
  <si>
    <t>Region Trade Bank for Investment and Finance Private Shareholding</t>
  </si>
  <si>
    <t>Regions Bank</t>
  </si>
  <si>
    <t>Regions Financial Corporation</t>
  </si>
  <si>
    <t>Riyad Bank</t>
  </si>
  <si>
    <t>Riyad Sukuk Limited</t>
  </si>
  <si>
    <t>Rockland Trust Co.</t>
  </si>
  <si>
    <t>Royal Bank of Canada</t>
  </si>
  <si>
    <t>Royal Bank of Canada, New York Branch</t>
  </si>
  <si>
    <t>SANASA Development Bank PLC</t>
  </si>
  <si>
    <t>SCB X Public Company Limited</t>
  </si>
  <si>
    <t>SIB Sukuk Company III Limited</t>
  </si>
  <si>
    <t>SLM Corporation</t>
  </si>
  <si>
    <t>SNB Funding Limited</t>
  </si>
  <si>
    <t>SNB Sukuk Limited</t>
  </si>
  <si>
    <t>Saigon Thuong Tin Commercial Joint Stock Bank</t>
  </si>
  <si>
    <t>Sallie Mae Bank</t>
  </si>
  <si>
    <t>Sampath Bank PLC</t>
  </si>
  <si>
    <t>Santander Bank N.A.</t>
  </si>
  <si>
    <t>Santander Consumer S.A. Compania de Financiamiento</t>
  </si>
  <si>
    <t>Santander Holdings USA, Inc.</t>
  </si>
  <si>
    <t>Saudi Awwal Bank</t>
  </si>
  <si>
    <t>Schaumburg Bank &amp; Trust Company, N.A.</t>
  </si>
  <si>
    <t>Scotiabank Capital Trust</t>
  </si>
  <si>
    <t>Scotiabank Chile S.A.</t>
  </si>
  <si>
    <t>Scotiabank Colpatria S.A.</t>
  </si>
  <si>
    <t>Scotiabank Inverlat, S.A. Institucion de Banca Multiple, Grupo Financiero Scotiabank Inverlat</t>
  </si>
  <si>
    <t>Scotiabank Peru S.A.A.</t>
  </si>
  <si>
    <t>Scotiabank Republica Dominicana, S.A., Banco Multiple</t>
  </si>
  <si>
    <t>Scotiabank Uruguay S.A.</t>
  </si>
  <si>
    <t>Scotiabank de Costa Rica, S.A.</t>
  </si>
  <si>
    <t>Sekerbank T.A.S.</t>
  </si>
  <si>
    <t>Seylan Bank PLC</t>
  </si>
  <si>
    <t>Shanghai Commercial Bank Limited</t>
  </si>
  <si>
    <t>Shanghai Pudong Development Bank Co., Ltd.</t>
  </si>
  <si>
    <t>Sharjah Islamic Bank PJSC</t>
  </si>
  <si>
    <t>Shinhan Bank</t>
  </si>
  <si>
    <t>Sicoob Cocred Cooperativa de Credito</t>
  </si>
  <si>
    <t>SinoPac Financial Holdings Company Limited</t>
  </si>
  <si>
    <t xml:space="preserve">Sisprime do Brasil - Cooperativa de Credito </t>
  </si>
  <si>
    <t>Sky Financial Capital Trust III</t>
  </si>
  <si>
    <t>Sky Financial Capital Trust IV</t>
  </si>
  <si>
    <t>Small and Medium Enterprise Development Bank of Thailand</t>
  </si>
  <si>
    <t>Sociedad Hipotecaria Federal, Sociedad Nacional de Credito, Institucion de Banca de Desarrollo</t>
  </si>
  <si>
    <t>Societe Generale Marocaine de Banques</t>
  </si>
  <si>
    <t>Sohar International Bank SAOG</t>
  </si>
  <si>
    <t>SouthTrust Bank</t>
  </si>
  <si>
    <t>Southland Building Society</t>
  </si>
  <si>
    <t>St. Charles Bank &amp; Trust Company, N.A.</t>
  </si>
  <si>
    <t>Stanbic Bank Kenya Limited</t>
  </si>
  <si>
    <t>Stanbic Bank Uganda Limited</t>
  </si>
  <si>
    <t>Stanbic IBTC Bank Ltd.</t>
  </si>
  <si>
    <t>Stanbic IBTC Holdings PLC</t>
  </si>
  <si>
    <t>Standard Bank Group Limited</t>
  </si>
  <si>
    <t>Standard Chartered Bank (China) Limited</t>
  </si>
  <si>
    <t>Standard Chartered Bank (Singapore) Limited</t>
  </si>
  <si>
    <t>Standard Chartered Bank (Thai) Public Company Limited</t>
  </si>
  <si>
    <t>Standard Chartered Bank (Vietnam) Limited</t>
  </si>
  <si>
    <t>Standard Chartered Bank Korea Limited</t>
  </si>
  <si>
    <t>Standard Chartered Bank, Sri Lanka</t>
  </si>
  <si>
    <t>State Bank of India</t>
  </si>
  <si>
    <t>State Bank of Indore</t>
  </si>
  <si>
    <t>State Bank of The Lakes, N.A.</t>
  </si>
  <si>
    <t>State Street Bank and Trust Company</t>
  </si>
  <si>
    <t>State Street Corporation</t>
  </si>
  <si>
    <t>Sterling Capital Statutory Trust V</t>
  </si>
  <si>
    <t>Sterling Capital Trust III</t>
  </si>
  <si>
    <t>Sterling Capital Trust IV</t>
  </si>
  <si>
    <t>Sterling Capital Trust IX</t>
  </si>
  <si>
    <t>Sterling Capital Trust VI</t>
  </si>
  <si>
    <t>Sterling Capital Trust VII</t>
  </si>
  <si>
    <t>Sterling Capital Trust VIII</t>
  </si>
  <si>
    <t>Sumitomo Mitsui Banking Corporation</t>
  </si>
  <si>
    <t>Sumitomo Mitsui Financial Group, Inc.</t>
  </si>
  <si>
    <t>Sumitomo Mitsui Trust Bank (Thai) Public Company Limited</t>
  </si>
  <si>
    <t>Sumitomo Mitsui Trust Bank, Limited</t>
  </si>
  <si>
    <t>SunTrust Capital I</t>
  </si>
  <si>
    <t>SunTrust Capital III</t>
  </si>
  <si>
    <t>Sunny Bank Ltd.</t>
  </si>
  <si>
    <t>Synchrony Bank</t>
  </si>
  <si>
    <t>Synchrony Financial</t>
  </si>
  <si>
    <t>Synovus Bank</t>
  </si>
  <si>
    <t>Synovus Financial Corp.</t>
  </si>
  <si>
    <t>TD Bank US Holding Company</t>
  </si>
  <si>
    <t>TD Bank, N.A.</t>
  </si>
  <si>
    <t>TMBThanachart Bank Public Company Limited</t>
  </si>
  <si>
    <t>TSB Bank Limited</t>
  </si>
  <si>
    <t>Taching Bills Finance Corporation</t>
  </si>
  <si>
    <t>Tai Fung Bank Limited</t>
  </si>
  <si>
    <t>Taichung Commercial Bank Company Limited</t>
  </si>
  <si>
    <t>Taipei Star Bank</t>
  </si>
  <si>
    <t>Taishin Financial Holding Co., Ltd.</t>
  </si>
  <si>
    <t>Taishin International Bank Co., Ltd.</t>
  </si>
  <si>
    <t>Taiwan Cooperative Bills Finance Corporation</t>
  </si>
  <si>
    <t>Taiwan Finance Corporation</t>
  </si>
  <si>
    <t>Tanner Banco Digital</t>
  </si>
  <si>
    <t>The Bank of New York Mellon</t>
  </si>
  <si>
    <t>The Bank of New York Mellon Corporation</t>
  </si>
  <si>
    <t>The Bank of Nova Scotia</t>
  </si>
  <si>
    <t>The Charles Schwab Corporation</t>
  </si>
  <si>
    <t>The Co-operative Bank Limited</t>
  </si>
  <si>
    <t>The Commercial Bank (P.S.Q.C.)</t>
  </si>
  <si>
    <t>The Export-Import Bank of China</t>
  </si>
  <si>
    <t>The Export-Import Bank of Korea</t>
  </si>
  <si>
    <t>The Export-Import Bank of the Republic of China</t>
  </si>
  <si>
    <t>The Federal Bank Limited</t>
  </si>
  <si>
    <t>The Goldman Sachs Group, Inc.</t>
  </si>
  <si>
    <t>The Hongkong and Shanghai Banking Corporation Limited</t>
  </si>
  <si>
    <t>The Huntington National Bank</t>
  </si>
  <si>
    <t>The Industrial Bank of Kuwait K.S .C.</t>
  </si>
  <si>
    <t>The International Islamic Bank</t>
  </si>
  <si>
    <t>The Karur Vysya Bank Limited</t>
  </si>
  <si>
    <t>The National Bank of Ras Al-Khaimah (P.S.C.)</t>
  </si>
  <si>
    <t>The Northern Trust Company</t>
  </si>
  <si>
    <t>The PNC Financial Services Group, Inc.</t>
  </si>
  <si>
    <t>The Saudi Investment Bank</t>
  </si>
  <si>
    <t>The Saudi National Bank</t>
  </si>
  <si>
    <t>The Saudi National Bank Singapore Branch</t>
  </si>
  <si>
    <t>The Shanghai Commercial &amp; Savings Bank, Ltd.</t>
  </si>
  <si>
    <t>The Shizuoka Bank, Ltd.</t>
  </si>
  <si>
    <t>The Siam Commercial Bank Public Company Limited</t>
  </si>
  <si>
    <t>The South Indian Bank Limited</t>
  </si>
  <si>
    <t>The Standard Bank of South Africa Limited</t>
  </si>
  <si>
    <t>Toronto-Dominion Bank (The)</t>
  </si>
  <si>
    <t>Towerbank International, Inc.</t>
  </si>
  <si>
    <t>Town Bank, N.A.</t>
  </si>
  <si>
    <t>Trade Bank of Iraq</t>
  </si>
  <si>
    <t>Travelex Banco de Cambio S.A.</t>
  </si>
  <si>
    <t>Truist Bank</t>
  </si>
  <si>
    <t>Truist Financial Corporation</t>
  </si>
  <si>
    <t>Trustmark Corporation</t>
  </si>
  <si>
    <t>Trustmark National Bank</t>
  </si>
  <si>
    <t>Turk Ekonomi Bankasi A.S.</t>
  </si>
  <si>
    <t>Turkiye Cumhuriyeti Ziraat Bankasi Anonim Sirketi</t>
  </si>
  <si>
    <t>Turkiye Emlak Katilim Bankasi A.S.</t>
  </si>
  <si>
    <t>Turkiye Finans Katilim Bankasi A.S.</t>
  </si>
  <si>
    <t>Turkiye Garanti Bankasi A.S.</t>
  </si>
  <si>
    <t>Turkiye Halk Bankasi A.S.</t>
  </si>
  <si>
    <t>Turkiye Ihracat Kredi Bankasi A.S.</t>
  </si>
  <si>
    <t>Turkiye Is Bankasi A.S.</t>
  </si>
  <si>
    <t>Turkiye Kalkinma ve Yatirim Bankasi A.S.</t>
  </si>
  <si>
    <t>Turkiye Sinai Kalkinma Bankasi A.S.</t>
  </si>
  <si>
    <t>Turkiye Vakiflar Bankasi T.A.O.</t>
  </si>
  <si>
    <t>Turkland Bank A.S.</t>
  </si>
  <si>
    <t>U.S. Bancorp</t>
  </si>
  <si>
    <t>U.S. Bank National Association</t>
  </si>
  <si>
    <t>U.S. Bank Trust Company, National Association</t>
  </si>
  <si>
    <t>UBA Cameroon S.A</t>
  </si>
  <si>
    <t>UBS Bank USA</t>
  </si>
  <si>
    <t>UCO Bank</t>
  </si>
  <si>
    <t>UMB Bank, National Association</t>
  </si>
  <si>
    <t>UMB Financial Corporation</t>
  </si>
  <si>
    <t>USB Capital IX</t>
  </si>
  <si>
    <t>USB Realty Corp.</t>
  </si>
  <si>
    <t>Uala, S.A. Institucion de Banca Multiple</t>
  </si>
  <si>
    <t>Ueno Bank SA</t>
  </si>
  <si>
    <t>Uganda Development Bank Limited</t>
  </si>
  <si>
    <t>Umpqua Bank</t>
  </si>
  <si>
    <t>Umpqua Master Trust I</t>
  </si>
  <si>
    <t>Umpqua Master Trust IB</t>
  </si>
  <si>
    <t>Umpqua Statutory Trust II</t>
  </si>
  <si>
    <t>Umpqua Statutory Trust III</t>
  </si>
  <si>
    <t>Umpqua Statutory Trust IV</t>
  </si>
  <si>
    <t>Umpqua Statutory Trust V</t>
  </si>
  <si>
    <t>Union Bank of Colombo PLC</t>
  </si>
  <si>
    <t>Union Bank of India</t>
  </si>
  <si>
    <t>Union Bank of Nigeria PLC</t>
  </si>
  <si>
    <t>United Arab Bank P.J.S.C.</t>
  </si>
  <si>
    <t>United Bank for Africa (Ghana) Limited</t>
  </si>
  <si>
    <t>United Bank for Africa Plc</t>
  </si>
  <si>
    <t>United Bank for Africa Senegal SA</t>
  </si>
  <si>
    <t>United Overseas Bank (China) Limited</t>
  </si>
  <si>
    <t>United Overseas Bank (Thai) Public Company Limited</t>
  </si>
  <si>
    <t>United Overseas Bank Limited</t>
  </si>
  <si>
    <t>Unity Credit Union</t>
  </si>
  <si>
    <t>Uzbek Industrial and Construction Bank Joint-Stock Commercial Bank</t>
  </si>
  <si>
    <t>Vakif Katilim Bankasi A.S.</t>
  </si>
  <si>
    <t>Vietnam Bank for Agriculture and Rural Development</t>
  </si>
  <si>
    <t>Vietnam Joint Stock Commercial Bank for Industry and Trade</t>
  </si>
  <si>
    <t>Village Bank &amp; Trust, N.A.</t>
  </si>
  <si>
    <t>WARBA Bank K.S.C.P.</t>
  </si>
  <si>
    <t>Wachovia Bank, N. A.</t>
  </si>
  <si>
    <t>Wachovia Corporation</t>
  </si>
  <si>
    <t>Wairarapa Building Society</t>
  </si>
  <si>
    <t>Warba Sukuk Limited</t>
  </si>
  <si>
    <t>Wells Fargo &amp; Company</t>
  </si>
  <si>
    <t>Wells Fargo Bank, N.A.</t>
  </si>
  <si>
    <t>Wells Fargo Canada Corporation</t>
  </si>
  <si>
    <t>Wells Fargo Finance LLC</t>
  </si>
  <si>
    <t>Wema Bank PLC</t>
  </si>
  <si>
    <t>Western Alliance Bancorporation</t>
  </si>
  <si>
    <t>Western Alliance Bank</t>
  </si>
  <si>
    <t>Western Sierra Statutory Trust I</t>
  </si>
  <si>
    <t>Western Sierra Statutory Trust II</t>
  </si>
  <si>
    <t>Western Sierra Statutory Trust III</t>
  </si>
  <si>
    <t>Western Sierra Statutory Trust IV</t>
  </si>
  <si>
    <t>Westpac Banking Corporation</t>
  </si>
  <si>
    <t>Westpac New Zealand Limited</t>
  </si>
  <si>
    <t>Wheaton Bank &amp; Trust Company, N.A.</t>
  </si>
  <si>
    <t>Wifak International Bank</t>
  </si>
  <si>
    <t>Wilmington Trust Company</t>
  </si>
  <si>
    <t>Wilmington Trust, National Association</t>
  </si>
  <si>
    <t>Wintrust Bank, N.A.</t>
  </si>
  <si>
    <t>Wintrust Financial Corporation</t>
  </si>
  <si>
    <t>Woori Bank</t>
  </si>
  <si>
    <t>XacBank JSC</t>
  </si>
  <si>
    <t>Yapi ve Kredi Bankasi A.S.</t>
  </si>
  <si>
    <t>Yuanta Commercial Bank Co., Ltd.</t>
  </si>
  <si>
    <t>Zenith Bank Plc</t>
  </si>
  <si>
    <t>Zions Bancorporation, N.A.</t>
  </si>
  <si>
    <t>Ziraat Katilim Bankasi A.S.</t>
  </si>
  <si>
    <t>Ziraat Katilim MTN Limited</t>
  </si>
  <si>
    <t>Ziraat Katilim Varlik Kiralama A.S.</t>
  </si>
  <si>
    <t>R|E:1069|I:90|Pc:1|Pr:2022 - 2023</t>
  </si>
  <si>
    <t>FC_IMPAIRED_LOANS_ADV_CUSTOMERS_BNK!USD</t>
  </si>
  <si>
    <t>FC_LOAN_IMP_CHARGE_BNK!USD</t>
  </si>
  <si>
    <t>FC_NON_OPER_ITEMS_TAXES_ANN_AVG_ASSETS_BNK!USD</t>
  </si>
  <si>
    <t>FC_MANUFACTURING_LOANS_BNK!USD</t>
  </si>
  <si>
    <t>FC_NUM_EMPLOYEES_BNK!USD</t>
  </si>
  <si>
    <t>FC_NUM_BRANCHES_BNK!USD</t>
  </si>
  <si>
    <t>FC_OTHER_CORP_LOANS_BNK!USD</t>
  </si>
  <si>
    <t>FC_LOANS_PUBLIC_SECTOR_BNK!USD</t>
  </si>
  <si>
    <t>FC_OTHER_MORTGAGE_LOANS_BNK!USD</t>
  </si>
  <si>
    <t>FC_COUNTRY_NAME!USD</t>
  </si>
  <si>
    <t>FC_NET_INT_INC_BNK!USD</t>
  </si>
  <si>
    <t>FC_TOTAL_CUSTOMER_DEPOSITS_BNK!USD</t>
  </si>
  <si>
    <t>FC_NET_INC_AVG_TOTAL_EQUITY_BNK!USD</t>
  </si>
  <si>
    <t>FC_OTHER_DEPOSITS_ST_BORROW_BNK!USD</t>
  </si>
  <si>
    <t>FC_TOTAL_WEIGHTED_RISKS_BNK!USD</t>
  </si>
  <si>
    <t>FC_BASEL_III_LEV_RATIO_BNK!USD</t>
  </si>
  <si>
    <t>FC_OTHER_CONS_RETAIL_LOANS_BNK!USD</t>
  </si>
  <si>
    <t>FC_LIQUID_ASSETS_TOTAL_ASSETS_BNK!USD</t>
  </si>
  <si>
    <t>FC_COUNTRY_CD!USD</t>
  </si>
  <si>
    <t>FC_OTHER_EARNING_ASSETS_BNK!USD</t>
  </si>
  <si>
    <t>FC_REG_TIER_1_CAP_BNK!USD</t>
  </si>
  <si>
    <t>FC_RESIDENTIAL_MORTGAGE_LOANS_BNK!USD</t>
  </si>
  <si>
    <t>FC_NET_INT_MARGIN_BNK!USD</t>
  </si>
  <si>
    <t>FC_TOTAL_DEPOSITS_MM_ST_FUNDING_BNK!USD</t>
  </si>
  <si>
    <t>FC_OTHER_LIAB_BNK!USD</t>
  </si>
  <si>
    <t>FC_TOTAL_INT_EXP_BNK!USD</t>
  </si>
  <si>
    <t>FC_CASH_DUE_BANKS_BNK!USD</t>
  </si>
  <si>
    <t>FC_TOTAL_EQUITY_BNK!USD</t>
  </si>
  <si>
    <t>FC_TOTAL_LIAB_EQUITY_BNK!USD</t>
  </si>
  <si>
    <t>FC_NPL_GROSS_LOANS_BNK!USD</t>
  </si>
  <si>
    <t>FC_COMMON_EQUITY_BNK!USD</t>
  </si>
  <si>
    <t>FC_CORP_COMM_LOANS_BNK!USD</t>
  </si>
  <si>
    <t>FC_ENTITY_ID!USD</t>
  </si>
  <si>
    <t>FC_OTHER_COMM_PROPERTY_LOANS_BNK!USD</t>
  </si>
  <si>
    <t>FC_REPURCHASE_AGREEMENTS_LIAB_BNK!USD</t>
  </si>
  <si>
    <t>FC_FORECLOSED_REAL_ESTATE_BNK!USD</t>
  </si>
  <si>
    <t>FC_TOTAL_CONSUMER_LOANS_BNK!USD</t>
  </si>
  <si>
    <t>FC_TOTAL_SECURITIES_BNK!USD</t>
  </si>
  <si>
    <t>FC_OTHER_LOANS_BNK!USD</t>
  </si>
  <si>
    <t>FC_ACTIVE_STATUS!USD</t>
  </si>
  <si>
    <t>FC_BASEL3_LEV_EXP_BNK!USD</t>
  </si>
  <si>
    <t>FC_RESERVES_IMPAIRED_LOANS_NPL_BNK!USD</t>
  </si>
  <si>
    <t>FC_LEASE_FINANCING_BNK!USD</t>
  </si>
  <si>
    <t>FC_REVERSE_REPOS_CASH_COLLATERAL_BNK!USD</t>
  </si>
  <si>
    <t>FC_NET_FEES_COMMISSIONS_BNK!USD</t>
  </si>
  <si>
    <t>FC_GROSS_LOANS_BNK!USD</t>
  </si>
  <si>
    <t>FC_FITCH_COMP_INC_BNK!USD</t>
  </si>
  <si>
    <t>FC_COMMERCIAL_PROPERTY_LOANS_BNK!USD</t>
  </si>
  <si>
    <t>FC_TOTAL_NON_INT_EXP_BNK!USD</t>
  </si>
  <si>
    <t>FC_PEER_ISSUER_IDS!USD</t>
  </si>
  <si>
    <t>FC_PEER_ISSUER_NAMES!USD</t>
  </si>
  <si>
    <t>FC_TOTAL_NON_INT_OPER_INC_BNK!USD</t>
  </si>
  <si>
    <t>FC_TOTAL_EARNING_ASSETS_BNK!USD</t>
  </si>
  <si>
    <t>FC_NET_LOANS_BNK!USD</t>
  </si>
  <si>
    <t>FC_LOANS_ADV_BANKS_BNK!USD</t>
  </si>
  <si>
    <t>FC_PROPERTY_DEV_LOANS_BNK!USD</t>
  </si>
  <si>
    <t>FC_OTHER_ASSETS_BNK!USD</t>
  </si>
  <si>
    <t>FC_DEPOSITS_BANKS_BNK!USD</t>
  </si>
  <si>
    <t>FC_INT_INC_LOANS_BNK!USD</t>
  </si>
  <si>
    <t>FC_AGRICULTURE_LOANS_BNK!USD</t>
  </si>
  <si>
    <t>FC_TOTAL_OTHER_LOANS_BNK!USD</t>
  </si>
  <si>
    <t>FC_IMPAIRED_LOANS_ADV_BANKS_BNK!USD</t>
  </si>
  <si>
    <t>FC_NET_GAINS_OTHER_SECURITIES_BNK!USD</t>
  </si>
  <si>
    <t>FC_CURR_TRANSLATION_DIFF_BNK!USD</t>
  </si>
  <si>
    <t>FC_LT_IDR!USD</t>
  </si>
  <si>
    <t>FC_INT_EXP_CUSTOMER_DEPOSITS_BNK!USD</t>
  </si>
  <si>
    <t>FC_FIXED_ASSETS_BNK!USD</t>
  </si>
  <si>
    <t>FC_PRE_TAX_PROFIT_BNK!USD</t>
  </si>
  <si>
    <t>FC_EQUITY_BNK!USD</t>
  </si>
  <si>
    <t>FC_OTHER_INT_INC_BNK!USD</t>
  </si>
  <si>
    <t>FC_NET_CHARGE_OFFS_BNK!USD</t>
  </si>
  <si>
    <t>FC_ULT_PARENT!USD</t>
  </si>
  <si>
    <t>FC_TIER_1_REG_CAP_RATIO_BNK!USD</t>
  </si>
  <si>
    <t>FC_GROSS_INT_DIV_INC_BNK!USD</t>
  </si>
  <si>
    <t>FC_LIQUIDITY_COVERAGE_RATIO_BNK!USD</t>
  </si>
  <si>
    <t>FC_ULT_PARENT_ID!USD</t>
  </si>
  <si>
    <t>FC_NET_GAINS_ASSETS_FV_INCOME_STATEMENT_BNK!USD</t>
  </si>
  <si>
    <t>FC_TOTAL_OPER_INC_BNK!USD</t>
  </si>
  <si>
    <t>FC_DIV_INC_BNK!USD</t>
  </si>
  <si>
    <t>FC_PERSONNEL_EXP_BNK!USD</t>
  </si>
  <si>
    <t>FC_OTHER_OPER_EXP_BNK!USD</t>
  </si>
  <si>
    <t>2023-12-31</t>
  </si>
  <si>
    <t>De la Paz, Costemalle-DFK, S.C.</t>
  </si>
  <si>
    <t>MEXICO</t>
  </si>
  <si>
    <t>MX</t>
  </si>
  <si>
    <t>true</t>
  </si>
  <si>
    <t>80089749,80089750,80683411,87528574,94286492</t>
  </si>
  <si>
    <t>Nacional Financiera, S.N.C., Institucion de Banca de Desarrollo,Banco Nacional de Comercio Exterior, S.N.C., Institucion de Banca de Desarrollo,Sociedad Hipotecaria Federal, Sociedad Nacional de Credito, Institucion de Banca de Desarrollo,Banco Nacional del Ejercito, Fuerza Aerea y Armada, S.N.C., Institucion de Banca de Desarrollo,Banco del Bienestar, Sociedad Nacional de Credito, Institucion de Banca de Desarrollo</t>
  </si>
  <si>
    <t>BBB-</t>
  </si>
  <si>
    <t>2022-12-31</t>
  </si>
  <si>
    <t>PAN</t>
  </si>
  <si>
    <t>KPMG</t>
  </si>
  <si>
    <t>PAB</t>
  </si>
  <si>
    <t>PANAMA</t>
  </si>
  <si>
    <t>PA</t>
  </si>
  <si>
    <t>80089937,86359902,86826942,86858945,87937583</t>
  </si>
  <si>
    <t>Banco General S.A.,Banistmo S.A.,Multibank, lnc.,Caja de Ahorros,Banco La Hipotecaria, S.A.</t>
  </si>
  <si>
    <t>Prieto, Ruiz de Velasco, S.C.</t>
  </si>
  <si>
    <t>PricewaterhouseCoopers Auditores Independentes Ltda.</t>
  </si>
  <si>
    <t>BRL</t>
  </si>
  <si>
    <t>BRAZIL</t>
  </si>
  <si>
    <t>BR</t>
  </si>
  <si>
    <t>BB-</t>
  </si>
  <si>
    <t>ECU</t>
  </si>
  <si>
    <t>Not available</t>
  </si>
  <si>
    <t>ECUADOR</t>
  </si>
  <si>
    <t>EC</t>
  </si>
  <si>
    <t>80090751,80091859,91101891,91101898,96877500,96917166</t>
  </si>
  <si>
    <t>Banco de la Produccion S.A. Produbanco y Subsidiarias,Banco Davivienda Salvadoreno, S.A.,Banco Guayaquil, S.A.,Banco Bolivariano C.A.,Banco del Austro S.A.,Banco ProCredit S.A.</t>
  </si>
  <si>
    <t>CCC+</t>
  </si>
  <si>
    <t>B-</t>
  </si>
  <si>
    <t>COL</t>
  </si>
  <si>
    <t>COP</t>
  </si>
  <si>
    <t>COLOMBIA</t>
  </si>
  <si>
    <t>CO</t>
  </si>
  <si>
    <t>88409669,88409675,90675690,96287266,96808395,97276482</t>
  </si>
  <si>
    <t>Ban100 S.A.,Confiar Cooperativa Financiera,Banco Cooperativo Coopcentral,Banco Coomeva S.A.,Banco Mundo Mujer S.A.,Crezcamos S.A. Compania de Financiamiento</t>
  </si>
  <si>
    <t>USA</t>
  </si>
  <si>
    <t>UNITED STATES</t>
  </si>
  <si>
    <t>US</t>
  </si>
  <si>
    <t>DOM</t>
  </si>
  <si>
    <t>DOP</t>
  </si>
  <si>
    <t>Grupo Popular, S.A.</t>
  </si>
  <si>
    <t>DOMINICAN REPUBLIC</t>
  </si>
  <si>
    <t>DO</t>
  </si>
  <si>
    <t>80362046,86360714</t>
  </si>
  <si>
    <t>Banco Multiple BHD, S.A.,Banco de Reservas de la Republica Dominicana, Banco de Servicios Multiples (BANRESERVAS)</t>
  </si>
  <si>
    <t>NR</t>
  </si>
  <si>
    <t>HND</t>
  </si>
  <si>
    <t>HNL</t>
  </si>
  <si>
    <t>HONDURAS</t>
  </si>
  <si>
    <t>HN</t>
  </si>
  <si>
    <t>CRI</t>
  </si>
  <si>
    <t>CRC</t>
  </si>
  <si>
    <t>COSTA RICA</t>
  </si>
  <si>
    <t>CR</t>
  </si>
  <si>
    <t>80362038,81027475,83385261,88409674,90213861,91302492</t>
  </si>
  <si>
    <t>Banco Nacional de Costa Rica,Banco Davivienda (Costa Rica) S.A.,Banco de Costa Rica,Banco de Occidente S.A.,Banco BAC San Jose, S.A.,Banco GNB Sudameris S.A.</t>
  </si>
  <si>
    <t>B</t>
  </si>
  <si>
    <t>ProCredit Holding AG</t>
  </si>
  <si>
    <t>80090751,80091854,91101891,91101898,96877500</t>
  </si>
  <si>
    <t>Banco de la Produccion S.A. Produbanco y Subsidiarias,Banco Pichincha C.A. y Subsidiarias,Banco Guayaquil, S.A.,Banco Bolivariano C.A.,Banco del Austro S.A.</t>
  </si>
  <si>
    <t>Cooperatieve Rabobank U.A.</t>
  </si>
  <si>
    <t>Ernst &amp; Young Auditores Independentes S/S Ltda.</t>
  </si>
  <si>
    <t>Regional S. A. B. de C. V.</t>
  </si>
  <si>
    <t>Deloitte Touche Tohmatsu Auditores Independentes Ltda.</t>
  </si>
  <si>
    <t>80360917,87015752,97229249</t>
  </si>
  <si>
    <t>Banco Mercantil do Brasil S.A.,Parana Banco S.A.,Cooperativa de Credito Vale do Itajai - Viacredi</t>
  </si>
  <si>
    <t>CHL</t>
  </si>
  <si>
    <t>Deloitte Auditores y Consultores Limitada</t>
  </si>
  <si>
    <t>CLP</t>
  </si>
  <si>
    <t>Ripley Corp. S.A.</t>
  </si>
  <si>
    <t>CHILE</t>
  </si>
  <si>
    <t>CL</t>
  </si>
  <si>
    <t>80360925,81021835,91302492</t>
  </si>
  <si>
    <t>Banco Falabella,Cooperativa de Ahorro y Credito Coopeuch,Banco GNB Sudameris S.A.</t>
  </si>
  <si>
    <t>KPMG Auditores Independentes Ltda.</t>
  </si>
  <si>
    <t>Rodobens Participacoes S.A.</t>
  </si>
  <si>
    <t>PricewaterhouseCoopers, S.C.</t>
  </si>
  <si>
    <t>80089733,80089747,80091520,86372385,92794690,92941693,93241290,97205475</t>
  </si>
  <si>
    <t>Banco Santander Mexico, S. A., Institucion de Banca Multiple, Grupo Financiero Santander Mexico,Banco Santander Argentina S.A.,Santander Bank N.A.,Banco J.P. Morgan, S.A., Institucion de Banca Multiple, J.P. Morgan Grupo Financiero,Barclays Bank Mexico, S. A., Institucion de Banca Multiple, Grupo Financiero Barclays Mexico,Banco Santander de Negocios Colombia S.A.,Bank of America Mexico, S.A. Institucion de Banca Multiple,BNP Paribas Mexico, S.A., Institucion de Banca Multiple</t>
  </si>
  <si>
    <t>ARG</t>
  </si>
  <si>
    <t>PRICE WATERHOUSE &amp; CO. S.R.L.</t>
  </si>
  <si>
    <t>ARS</t>
  </si>
  <si>
    <t>Banco Santander, S.A.</t>
  </si>
  <si>
    <t>ARGENTINA</t>
  </si>
  <si>
    <t>AR</t>
  </si>
  <si>
    <t>80089768,80089859,85870275</t>
  </si>
  <si>
    <t>Banco Macro S.A.,Banco BBVA Argentina S.A.,Banco Supervielle S.A.</t>
  </si>
  <si>
    <t>CCC-</t>
  </si>
  <si>
    <t>CCC</t>
  </si>
  <si>
    <t>88409662,88409665,88409669,88409678,96771484,97157956,97302418</t>
  </si>
  <si>
    <t>Banco Falabella S.A.,BANCO J.P. MORGAN COLOMBIA S.A.,Ban100 S.A.,Citibank Colombia S.A.,Banco Pichincha S.A.,Mibanco - Banco de la Microempresa de Colombia S.A. - Mibanco S.A.,Banco BTG Pactual Colombia S.A.</t>
  </si>
  <si>
    <t>80089720,80089734,80089735,80089761,80089766,80089787,80089937,80091856,80609415</t>
  </si>
  <si>
    <t>Banco Bradesco S.A.,BBVA Mexico, S.A., Institucion de Banca Multiple, Grupo Financiero BBVA Mexico y subsidiarias,Banco Nacional de Mexico, S. A., Integrante del Grupo Financiero Banamex,Banco de Credito del Peru S.A.,Bancolombia S.A.,Banco de Credito e Inversiones,Banco General S.A.,Banco Mercantil del Norte, S.A., Institucion de Banca Multiple, Grupo Financiero Banorte,Itau Unibanco Holding S.A.</t>
  </si>
  <si>
    <t>BBB+</t>
  </si>
  <si>
    <t>EY Audit Ltda.</t>
  </si>
  <si>
    <t>BBB</t>
  </si>
  <si>
    <t>Societe Generale S.A.</t>
  </si>
  <si>
    <t>WD</t>
  </si>
  <si>
    <t>80360734,80543450</t>
  </si>
  <si>
    <t>Banco Fibra S.A.,Banco Daycoval S.A.</t>
  </si>
  <si>
    <t>Stellantis N.V.</t>
  </si>
  <si>
    <t>80362437,93524890,96473435,96672806,97135767</t>
  </si>
  <si>
    <t>Banco Citibank S.A.,Bank of America Merrill Lynch Banco Multiplo S.A.,Goldman Sachs do Brasil Banco Multiplo S.A.,Banco Inbursa S.A.,Novo Banco Continental S.A. - Banco Multiplo</t>
  </si>
  <si>
    <t>Grupo Supervielle S.A.</t>
  </si>
  <si>
    <t>80089747,80089768,80089859</t>
  </si>
  <si>
    <t>Banco Santander Argentina S.A.,Banco Macro S.A.,Banco BBVA Argentina S.A.</t>
  </si>
  <si>
    <t>Grupo Martins</t>
  </si>
  <si>
    <t>80543435,80543468,89593461,89817862,97092715</t>
  </si>
  <si>
    <t>Banco BMG S.A.,Omni Banco S.A.,Omni S.A. - Credito, Financiamento e Investimento,Banco Digimais S.A.,Banco Master S.A.</t>
  </si>
  <si>
    <t>Galaz, Yamazaki, Ruiz Urquiza, S.C. Miembro de Deloitte Touche Tohmatsu Limited</t>
  </si>
  <si>
    <t>Grupo Financiero Ve por Mas, S.A. de C.V.</t>
  </si>
  <si>
    <t>XP Control LLC</t>
  </si>
  <si>
    <t>BB+</t>
  </si>
  <si>
    <t>PRI</t>
  </si>
  <si>
    <t>PricewaterhouseCoopers LLP</t>
  </si>
  <si>
    <t>PUERTO RICO</t>
  </si>
  <si>
    <t>PR</t>
  </si>
  <si>
    <t>PwC Contadores y Auditores S. A. S.</t>
  </si>
  <si>
    <t>80089734,80089764,80091856,80359992,80362038,90213861,90889290</t>
  </si>
  <si>
    <t>BBVA Mexico, S.A., Institucion de Banca Multiple, Grupo Financiero BBVA Mexico y subsidiarias,Banco de Bogota, S.A.,Banco Mercantil del Norte, S.A., Institucion de Banca Multiple, Grupo Financiero Banorte,HSBC Mexico, S. A., Institucion de Banca Multiple, Grupo Financiero HSBC,Banco Nacional de Costa Rica,Banco BAC San Jose, S.A.,Banco Davivienda S.A.</t>
  </si>
  <si>
    <t>Banesco Holding Latinoamerica, S.A.</t>
  </si>
  <si>
    <t>80091858,85222273,85920676,86826942,86906352,89995866,96814088</t>
  </si>
  <si>
    <t>Towerbank International, Inc.,Banco Ve por Mas, S.A., Institucion de Banca Multiple, Grupo Financiero Ve por Mas,Banco Aliado, S.A.,Multibank, lnc.,Banco Multiva, S. A., Institucion de Banca Multiple, Grupo Financiero Multiva,Metrobank, S.A. y subsidiarias,Mercantil Banco, S.A.</t>
  </si>
  <si>
    <t>KPMG Dominicana, S.A.</t>
  </si>
  <si>
    <t>80480833,90253862,93215290</t>
  </si>
  <si>
    <t>Banco do Estado do Rio Grande do Sul S.A.,Banco do Estado de Sergipe S.A.,BRB - Banco de Brasilia SA</t>
  </si>
  <si>
    <t>THA</t>
  </si>
  <si>
    <t>DELOITTE TOUCHE TOHMATSU JAIYOS AUDIT CO., LTD.</t>
  </si>
  <si>
    <t>THB</t>
  </si>
  <si>
    <t>THAILAND</t>
  </si>
  <si>
    <t>TH</t>
  </si>
  <si>
    <t>80360141,80360143,80360144,80360146,97411181</t>
  </si>
  <si>
    <t>Krung Thai Bank Public Company Limited,KASIKORNBANK Public Company Limited,TMBThanachart Bank Public Company Limited,Bank of Ayudhya Public Company Limited,SCB X Public Company Limited</t>
  </si>
  <si>
    <t>Banisi Holding SA</t>
  </si>
  <si>
    <t>80091858,85920676,86826942,87102577,87134572,87937583,89995866,96814088</t>
  </si>
  <si>
    <t>Towerbank International, Inc.,Banco Aliado, S.A.,Multibank, lnc.,Banesco (Panama), S.A.,Banco Azteca (Panama), S.A.,Banco La Hipotecaria, S.A.,Metrobank, S.A. y subsidiarias,Mercantil Banco, S.A.</t>
  </si>
  <si>
    <t>Price Waterhouse Coopers</t>
  </si>
  <si>
    <t>JOR</t>
  </si>
  <si>
    <t>Deloitte &amp; Touche (M.E.)</t>
  </si>
  <si>
    <t>JOD</t>
  </si>
  <si>
    <t>JORDAN</t>
  </si>
  <si>
    <t>JO</t>
  </si>
  <si>
    <t>80362115,80362412,86755327,88386360,96667315</t>
  </si>
  <si>
    <t>Arab Bank Plc,Bank of Jordan Plc,Jordan Islamic Bank,Jordan Kuwait Bank,Jordan Ahli Bank Plc</t>
  </si>
  <si>
    <t>SAU</t>
  </si>
  <si>
    <t>Ernst &amp; Young Professional Services/PricewaterhouseCoopers</t>
  </si>
  <si>
    <t>SAR</t>
  </si>
  <si>
    <t>SAUDI ARABIA</t>
  </si>
  <si>
    <t>SA</t>
  </si>
  <si>
    <t>Ernst &amp; Young Professional Services</t>
  </si>
  <si>
    <t>PricewaterhouseCoopers Certified Public Accountants/ Ernst &amp; Young Professional Services</t>
  </si>
  <si>
    <t>83356261,96711076</t>
  </si>
  <si>
    <t>The Saudi Investment Bank,Gulf International Bank - Saudi Arabia</t>
  </si>
  <si>
    <t>A-</t>
  </si>
  <si>
    <t>OMN</t>
  </si>
  <si>
    <t>KPMG LLC</t>
  </si>
  <si>
    <t>OMR</t>
  </si>
  <si>
    <t>OMAN</t>
  </si>
  <si>
    <t>OM</t>
  </si>
  <si>
    <t>80360815,80362182,89069061,89426465</t>
  </si>
  <si>
    <t>Bank Muscat SAOG,National Bank of Oman SAOG,Sohar International Bank SAOG,Ahli Bank SAOG</t>
  </si>
  <si>
    <t>2023-03-31</t>
  </si>
  <si>
    <t>State Audit Office of the Kingdom of Thailand</t>
  </si>
  <si>
    <t>80360522,90807898,91391499</t>
  </si>
  <si>
    <t>Export-Import Bank of Thailand,Islamic Bank of Thailand,Small and Medium Enterprise Development Bank of Thailand</t>
  </si>
  <si>
    <t>2022-03-31</t>
  </si>
  <si>
    <t>The Office of the Auditor General</t>
  </si>
  <si>
    <t>ISR</t>
  </si>
  <si>
    <t>Somekh Chaikin/Haft &amp; Ziv</t>
  </si>
  <si>
    <t>ILS</t>
  </si>
  <si>
    <t>ISRAEL</t>
  </si>
  <si>
    <t>IL</t>
  </si>
  <si>
    <t>80360051,80362088,88386408</t>
  </si>
  <si>
    <t>Bank Leumi Le-Israel B.M.,Israel Discount Bank Limited,Mizrahi Tefahot Bank Ltd</t>
  </si>
  <si>
    <t>A</t>
  </si>
  <si>
    <t>Somekh Chaikin</t>
  </si>
  <si>
    <t>Somekh Chaikin / Brightman Almagor Zohar &amp; Co.</t>
  </si>
  <si>
    <t>80360108,80362088,88386408</t>
  </si>
  <si>
    <t>Bank Hapoalim B.M.,Israel Discount Bank Limited,Mizrahi Tefahot Bank Ltd</t>
  </si>
  <si>
    <t>80362182,80362183,89069061,89426465</t>
  </si>
  <si>
    <t>National Bank of Oman SAOG,Bank Dhofar S.A.O.G,Sohar International Bank SAOG,Ahli Bank SAOG</t>
  </si>
  <si>
    <t>BB</t>
  </si>
  <si>
    <t>MAR</t>
  </si>
  <si>
    <t>FIDAROC GRANT THORNTON / BDO SARL</t>
  </si>
  <si>
    <t>MAD</t>
  </si>
  <si>
    <t>MOROCCO</t>
  </si>
  <si>
    <t>MA</t>
  </si>
  <si>
    <t>FIDAROC GRANT THORNTON</t>
  </si>
  <si>
    <t>AA</t>
  </si>
  <si>
    <t>AA-</t>
  </si>
  <si>
    <t>86372385,92794690,96658995,97205475</t>
  </si>
  <si>
    <t>Banco J.P. Morgan, S.A., Institucion de Banca Multiple, J.P. Morgan Grupo Financiero,Barclays Bank Mexico, S. A., Institucion de Banca Multiple, Grupo Financiero Barclays Mexico,Banco S3 CACEIS Mexico, S. A., Institucion de Banca Multiple,BNP Paribas Mexico, S.A., Institucion de Banca Multiple</t>
  </si>
  <si>
    <t>80360120,80360141,80360143,80360144,97411181</t>
  </si>
  <si>
    <t>Bangkok Bank Public Company Limited,Krung Thai Bank Public Company Limited,KASIKORNBANK Public Company Limited,TMBThanachart Bank Public Company Limited,SCB X Public Company Limited</t>
  </si>
  <si>
    <t>BHR</t>
  </si>
  <si>
    <t xml:space="preserve">Ernst &amp; Young </t>
  </si>
  <si>
    <t>BHD</t>
  </si>
  <si>
    <t>BAHRAIN</t>
  </si>
  <si>
    <t>BH</t>
  </si>
  <si>
    <t>B+</t>
  </si>
  <si>
    <t>IND</t>
  </si>
  <si>
    <t>R. Devendra Kumar &amp; Associates</t>
  </si>
  <si>
    <t>INR</t>
  </si>
  <si>
    <t>INDIA</t>
  </si>
  <si>
    <t>IN</t>
  </si>
  <si>
    <t>80360487,80360488,80360493,80360496,80361333,80361341,82136136,88738265</t>
  </si>
  <si>
    <t>Bank of India,Canara Bank,ICICI Bank Limited,State Bank of India,Union Bank of India,Punjab National Bank,Axis Bank Limited,Bank of Maharashtra</t>
  </si>
  <si>
    <t>NZL</t>
  </si>
  <si>
    <t>NZD</t>
  </si>
  <si>
    <t>NEW ZEALAND</t>
  </si>
  <si>
    <t>NZ</t>
  </si>
  <si>
    <t>KPMG Huazhen Accounting Firm (Special General Partnership)</t>
  </si>
  <si>
    <t>CNY</t>
  </si>
  <si>
    <t>CHINA</t>
  </si>
  <si>
    <t>CN</t>
  </si>
  <si>
    <t>80360435,80360437,80360438,80362034</t>
  </si>
  <si>
    <t>Ping An Bank Co., Ltd.,Hua Xia Bank Co., Limited,China Minsheng Banking Corp., Ltd.,China Guangfa Bank Co., Ltd.</t>
  </si>
  <si>
    <t>LKA</t>
  </si>
  <si>
    <t>W.P.C.Wickramaratne</t>
  </si>
  <si>
    <t>LKR</t>
  </si>
  <si>
    <t>SRI LANKA</t>
  </si>
  <si>
    <t>LK</t>
  </si>
  <si>
    <t>80360821,80362146</t>
  </si>
  <si>
    <t>People's Bank (Sri Lanka),Sampath Bank PLC</t>
  </si>
  <si>
    <t>CC</t>
  </si>
  <si>
    <t>RD</t>
  </si>
  <si>
    <t>AUD</t>
  </si>
  <si>
    <t>AUSTRALIA</t>
  </si>
  <si>
    <t>AU</t>
  </si>
  <si>
    <t>PricewaterhouseCooper</t>
  </si>
  <si>
    <t>HKG</t>
  </si>
  <si>
    <t>HKD</t>
  </si>
  <si>
    <t>HONG KONG, CHINA</t>
  </si>
  <si>
    <t>HK</t>
  </si>
  <si>
    <t>80359681,80360106</t>
  </si>
  <si>
    <t>The Hongkong and Shanghai Banking Corporation Limited,Hang Seng Bank Limited</t>
  </si>
  <si>
    <t>PricewaterhouseCoopers ABAS Ltd.</t>
  </si>
  <si>
    <t>80360348,89888662,96868960</t>
  </si>
  <si>
    <t>CIMB Thai Bank Public Company Limited,Industrial and Commercial Bank of China (Thai) Public Company Limited,Sumitomo Mitsui Trust Bank (Thai) Public Company Limited</t>
  </si>
  <si>
    <t>80362064,80362071,80362072</t>
  </si>
  <si>
    <t>Chong Hing Bank Limited,China CITIC Bank International Limited,China Construction Bank (Asia) Corporation Limited</t>
  </si>
  <si>
    <t>80360141,80360144,80360223,80360377,80360405,80360433,80361325,80362033,96197534</t>
  </si>
  <si>
    <t>Krung Thai Bank Public Company Limited,TMBThanachart Bank Public Company Limited,Hong Leong Bank Berhad,Agricultural Bank of China Limited,UniCredit S.p.A.,China Construction Bank Corporation,Bank of China Limited,Industrial and Commercial Bank of China Limited,Postal Savings Bank of China Co., Ltd.</t>
  </si>
  <si>
    <t>MAC</t>
  </si>
  <si>
    <t>MOP</t>
  </si>
  <si>
    <t>MACAO, CHINA</t>
  </si>
  <si>
    <t>MO</t>
  </si>
  <si>
    <t>V. Sankar Aiyar &amp; Co.</t>
  </si>
  <si>
    <t>80360486,80360488,80360493,80360496,80361333,80361341,82136136,88738265</t>
  </si>
  <si>
    <t>Bank of Baroda,Canara Bank,ICICI Bank Limited,State Bank of India,Union Bank of India,Punjab National Bank,Axis Bank Limited,Bank of Maharashtra</t>
  </si>
  <si>
    <t>NGA</t>
  </si>
  <si>
    <t>KPMG Professional Services Chartered Accountants</t>
  </si>
  <si>
    <t>NGN</t>
  </si>
  <si>
    <t>NIGERIA</t>
  </si>
  <si>
    <t>NG</t>
  </si>
  <si>
    <t>80362115,86755327,88386360,96667315,97406178</t>
  </si>
  <si>
    <t>Arab Bank Plc,Jordan Islamic Bank,Jordan Kuwait Bank,Jordan Ahli Bank Plc,Bank Al Etihad</t>
  </si>
  <si>
    <t>TWN</t>
  </si>
  <si>
    <t>Crowe (TW) CPAs</t>
  </si>
  <si>
    <t>TWD</t>
  </si>
  <si>
    <t>TAIWAN, CHINA</t>
  </si>
  <si>
    <t>TW</t>
  </si>
  <si>
    <t>80362448</t>
  </si>
  <si>
    <t>Sundaram &amp; Srinivasan</t>
  </si>
  <si>
    <t>80360486,80360487,80360488,80360496,80361333,80361341</t>
  </si>
  <si>
    <t>Bank of Baroda,Bank of India,Canara Bank,State Bank of India,Union Bank of India,Punjab National Bank</t>
  </si>
  <si>
    <t>Batliboi &amp; Purohit</t>
  </si>
  <si>
    <t>2023-10-31</t>
  </si>
  <si>
    <t>CAN</t>
  </si>
  <si>
    <t>KPMG LLP</t>
  </si>
  <si>
    <t>CAD</t>
  </si>
  <si>
    <t>CANADA</t>
  </si>
  <si>
    <t>CA</t>
  </si>
  <si>
    <t>80089075,80089144,80089172,80089220,80089708,96376035</t>
  </si>
  <si>
    <t>Canadian Imperial Bank of Commerce (CIBC),The Bank of Nova Scotia,Toronto-Dominion Bank (The),Royal Bank of Canada,National Bank of Canada,Desjardins Group</t>
  </si>
  <si>
    <t>2022-10-31</t>
  </si>
  <si>
    <t>A+</t>
  </si>
  <si>
    <t>KPMG Huazhen Certified Public Accountants (Special General Partnership)</t>
  </si>
  <si>
    <t>2023-09-30</t>
  </si>
  <si>
    <t>Ernst &amp; Young</t>
  </si>
  <si>
    <t>80359686,80360123,80361352,80701383,80734379,86316900</t>
  </si>
  <si>
    <t>National Australia Bank Limited,Ceska Sporitelna, a.s.,Bank of China (Hong Kong) Limited,ASB Bank Limited,ANZ Bank New Zealand Limited,Westpac New Zealand Limited</t>
  </si>
  <si>
    <t>2022-09-30</t>
  </si>
  <si>
    <t>Ernst &amp; Young Global Limited</t>
  </si>
  <si>
    <t>KPMG Joint Accounting Firm</t>
  </si>
  <si>
    <t>80360457,80362246,80362247,86950350,86950353,87243572,90470884,97490695</t>
  </si>
  <si>
    <t>The Shanghai Commercial &amp; Savings Bank, Ltd.,Far Eastern International Bank,EnTie Commercial Bank,Taichung Commercial Bank Company Limited,Taipei Star Bank,King's Town Bank Co., Ltd.,Sunny Bank Ltd.,Hwatai Bank Limited</t>
  </si>
  <si>
    <t>2023-08-31</t>
  </si>
  <si>
    <t>80359685,80360057,80360432,89633661</t>
  </si>
  <si>
    <t>Commonwealth Bank of Australia,Norfina Limited,Bendigo and Adelaide Bank Limited,ING Bank (Australia) Limited</t>
  </si>
  <si>
    <t>2022-08-31</t>
  </si>
  <si>
    <t>ARE</t>
  </si>
  <si>
    <t>Grant Thornton</t>
  </si>
  <si>
    <t>AED</t>
  </si>
  <si>
    <t>UNITED ARAB EMIRATES</t>
  </si>
  <si>
    <t>AE</t>
  </si>
  <si>
    <t>80361997,88731096,96276582,96651721,96720317</t>
  </si>
  <si>
    <t>United Arab Bank P.J.S.C.,Sharjah Islamic Bank PJSC,Commercial Bank International P.S.C.,Ajman Bank PJSC,Arab Bank for Investment and Foreign Trade PJSC</t>
  </si>
  <si>
    <t>PHL</t>
  </si>
  <si>
    <t>Isla Lipana &amp; Co</t>
  </si>
  <si>
    <t>PHP</t>
  </si>
  <si>
    <t>PHILIPPINES</t>
  </si>
  <si>
    <t>PH</t>
  </si>
  <si>
    <t>80360242,80360247,80360248,80362196</t>
  </si>
  <si>
    <t>Metropolitan Bank &amp; Trust Company,Development Bank of the Philippines,Land Bank of the Philippines,BDO Unibank, Inc.</t>
  </si>
  <si>
    <t>MUS</t>
  </si>
  <si>
    <t>Deloitte</t>
  </si>
  <si>
    <t>MUR</t>
  </si>
  <si>
    <t>MAURITIUS</t>
  </si>
  <si>
    <t>MU</t>
  </si>
  <si>
    <t>80360028,80360076,80880033</t>
  </si>
  <si>
    <t>Standard Bank Group Limited,Investec Limited,Absa Group Limited</t>
  </si>
  <si>
    <t>Deloitte Touche Tohmatsu Joint Accounting Firm</t>
  </si>
  <si>
    <t>80360168,80360365,80362315,80805830,81301650</t>
  </si>
  <si>
    <t>CTBC Bank Co., Ltd.,Taishin International Bank Co., Ltd.,CTBC Financial Holding Co., Ltd.,Taishin Financial Holding Co., Ltd.,SinoPac Financial Holdings Company Limited</t>
  </si>
  <si>
    <t>Deloitte Touche Tohmatsu Accounting Firm (Special General Partnership)</t>
  </si>
  <si>
    <t>DFK-GLF, S.C.</t>
  </si>
  <si>
    <t>Bankaool SA</t>
  </si>
  <si>
    <t>80091858,84970073,86906352,90463085,96174402,96485755,96814088</t>
  </si>
  <si>
    <t>Towerbank International, Inc.,Bansi, S.A., Institucion de Banca Multiple,Banco Multiva, S. A., Institucion de Banca Multiple, Grupo Financiero Multiva,Uala, S.A. Institucion de Banca Multiple,Banco Bancrea, S.A., Institucion de Banca Multiple,BANISI, S.A.,Mercantil Banco, S.A.</t>
  </si>
  <si>
    <t>Deloitte &amp; Touche LLP</t>
  </si>
  <si>
    <t>80090328,88039016,88039091</t>
  </si>
  <si>
    <t>Synovus Financial Corp.,Wintrust Financial Corporation,East West Bancorp, Inc.</t>
  </si>
  <si>
    <t>EGY</t>
  </si>
  <si>
    <t>BDO Khaled &amp; Co / KPMG Hazem Hassan</t>
  </si>
  <si>
    <t>EGP</t>
  </si>
  <si>
    <t>EGYPT</t>
  </si>
  <si>
    <t>EG</t>
  </si>
  <si>
    <t>80359982,80360400,88731102</t>
  </si>
  <si>
    <t>Commercial International Bank (Egypt) S.A.E,National Bank of Egypt (S.A.E.),Banque Misr (S.A.E)</t>
  </si>
  <si>
    <t>KPMG Hazem Hassan</t>
  </si>
  <si>
    <t>CIV</t>
  </si>
  <si>
    <t>XOF</t>
  </si>
  <si>
    <t>BNP Paribas SA</t>
  </si>
  <si>
    <t>COTE D'IVOIRE</t>
  </si>
  <si>
    <t>CI</t>
  </si>
  <si>
    <t>Deloitte Cote d?Ivoire</t>
  </si>
  <si>
    <t>BDO Audit, Tax &amp; Advisory S.A. / Fidaroc Grant Thornton</t>
  </si>
  <si>
    <t>80362158,80405181,81761479,96416245</t>
  </si>
  <si>
    <t>Bank of Africa,Societe Generale Marocaine de Banques,Attijariwafa Bank,Credit Immobilier Et Hotelier</t>
  </si>
  <si>
    <t>Deloitte Audit</t>
  </si>
  <si>
    <t>Mazars Mostafa Shawki</t>
  </si>
  <si>
    <t>80359982,80360400,80362051</t>
  </si>
  <si>
    <t>Commercial International Bank (Egypt) S.A.E,National Bank of Egypt (S.A.E.),Banque Du Caire S.A.E.</t>
  </si>
  <si>
    <t>Ernst &amp; Young Professional Services/KPMG Professional Services</t>
  </si>
  <si>
    <t>80360669,91096703</t>
  </si>
  <si>
    <t>Arab National Bank,Alinma Bank</t>
  </si>
  <si>
    <t>TUN</t>
  </si>
  <si>
    <t>ECC Mazars / Cabinet Mourad Guellaty et Associes</t>
  </si>
  <si>
    <t>TND</t>
  </si>
  <si>
    <t>Elloumi Holding</t>
  </si>
  <si>
    <t>TUNISIA</t>
  </si>
  <si>
    <t>TN</t>
  </si>
  <si>
    <t>80648623,89135061,96672354</t>
  </si>
  <si>
    <t>Arab Tunisian Bank,Wifak International Bank,Arab Banking Corporation Tunisie</t>
  </si>
  <si>
    <t>ECC Mazars</t>
  </si>
  <si>
    <t>Mancera, S.C. Integrante de Ernst &amp; Young Global Limited</t>
  </si>
  <si>
    <t>80091858,80683405,81216718,85222273,85920676,86906352,96174402</t>
  </si>
  <si>
    <t>Towerbank International, Inc.,Banco Invex, S.A., Institucion de Banca Multiple, Invex Grupo Financiero,Banca Mifel, S. A., Institucion de Banca Multiple, Grupo Financiero Mifel,Banco Ve por Mas, S.A., Institucion de Banca Multiple, Grupo Financiero Ve por Mas,Banco Aliado, S.A.,Banco Multiva, S. A., Institucion de Banca Multiple, Grupo Financiero Multiva,Banco Bancrea, S.A., Institucion de Banca Multiple</t>
  </si>
  <si>
    <t>Barclays plc</t>
  </si>
  <si>
    <t>86372385,93241290,96658995,97205475</t>
  </si>
  <si>
    <t>Banco J.P. Morgan, S.A., Institucion de Banca Multiple, J.P. Morgan Grupo Financiero,Bank of America Mexico, S.A. Institucion de Banca Multiple,Banco S3 CACEIS Mexico, S. A., Institucion de Banca Multiple,BNP Paribas Mexico, S.A., Institucion de Banca Multiple</t>
  </si>
  <si>
    <t>Ernst &amp; Young Audit S.A.S.</t>
  </si>
  <si>
    <t>Banco Bilbao Vizcaya Argentaria, S.A.</t>
  </si>
  <si>
    <t>80089764,80089766,88409674,90889290</t>
  </si>
  <si>
    <t>Banco de Bogota, S.A.,Bancolombia S.A.,Banco de Occidente S.A.,Banco Davivienda S.A.</t>
  </si>
  <si>
    <t>80089720,80089733,80089735,80089761,80089766,80089787,80089937,80091856,80609415</t>
  </si>
  <si>
    <t>Banco Bradesco S.A.,Banco Santander Mexico, S. A., Institucion de Banca Multiple, Grupo Financiero Santander Mexico,Banco Nacional de Mexico, S. A., Integrante del Grupo Financiero Banamex,Banco de Credito del Peru S.A.,Bancolombia S.A.,Banco de Credito e Inversiones,Banco General S.A.,Banco Mercantil del Norte, S.A., Institucion de Banca Multiple, Grupo Financiero Banorte,Itau Unibanco Holding S.A.</t>
  </si>
  <si>
    <t>Punongbayan &amp; Araullo</t>
  </si>
  <si>
    <t>80360242,80360244,80360247,80360248</t>
  </si>
  <si>
    <t>Metropolitan Bank &amp; Trust Company,Bank of the Philippine Islands,Development Bank of the Philippines,Land Bank of the Philippines</t>
  </si>
  <si>
    <t>2023-06-30</t>
  </si>
  <si>
    <t>80359685,80360057,80360817,89633661</t>
  </si>
  <si>
    <t>Commonwealth Bank of Australia,Norfina Limited,Bank of Queensland Limited,ING Bank (Australia) Limited</t>
  </si>
  <si>
    <t>2022-06-30</t>
  </si>
  <si>
    <t>KAZ</t>
  </si>
  <si>
    <t>KPMG Audit LLP</t>
  </si>
  <si>
    <t>KZT</t>
  </si>
  <si>
    <t>Lesha Bank LLC</t>
  </si>
  <si>
    <t>KAZAKHSTAN</t>
  </si>
  <si>
    <t>KZ</t>
  </si>
  <si>
    <t>Grupo BHD, S. A.</t>
  </si>
  <si>
    <t>80091858,84338869,86675185,87134572,89995866,96282794</t>
  </si>
  <si>
    <t>Towerbank International, Inc.,Banco Internacional de Costa Rica, S.A.,Popular Bank Ltd. Inc y Subsidiaria,Banco Azteca (Panama), S.A.,Metrobank, S.A. y subsidiarias,Bi-Bank, S.A.</t>
  </si>
  <si>
    <t>Bicapital Corporation</t>
  </si>
  <si>
    <t>Galaz, Yamazaki, Ruiz Urquiza, SC</t>
  </si>
  <si>
    <t>86372385,92794690,93241290,96658995</t>
  </si>
  <si>
    <t>Banco J.P. Morgan, S.A., Institucion de Banca Multiple, J.P. Morgan Grupo Financiero,Barclays Bank Mexico, S. A., Institucion de Banca Multiple, Grupo Financiero Barclays Mexico,Bank of America Mexico, S.A. Institucion de Banca Multiple,Banco S3 CACEIS Mexico, S. A., Institucion de Banca Multiple</t>
  </si>
  <si>
    <t>KWT</t>
  </si>
  <si>
    <t>Deloitte &amp; Touche Al-Wazzan &amp; Co.</t>
  </si>
  <si>
    <t>KWD</t>
  </si>
  <si>
    <t>KUWAIT</t>
  </si>
  <si>
    <t>KW</t>
  </si>
  <si>
    <t>80360060,80360163,80362133</t>
  </si>
  <si>
    <t>Gulf Bank K.S.C.P.,National Bank of Kuwait S.A.K.P.,Kuwait Finance House (K.S.C.P.)</t>
  </si>
  <si>
    <t>BR Partners Holdco Participacoes S.A.</t>
  </si>
  <si>
    <t>80480839,80543450,80543471,87015752</t>
  </si>
  <si>
    <t>Banco Sofisa S.A.,Banco Daycoval S.A.,Banco Rendimento S.A.,Parana Banco S.A.</t>
  </si>
  <si>
    <t>80360734,80543468,80543474,97092715,97531837</t>
  </si>
  <si>
    <t>Banco Fibra S.A.,Omni Banco S.A.,Banco Triangulo S.A.,Banco Master S.A.,Banco C6 S.A.</t>
  </si>
  <si>
    <t>80088999,80089821</t>
  </si>
  <si>
    <t>Ally Financial Inc.,SLM Corporation</t>
  </si>
  <si>
    <t>TUR</t>
  </si>
  <si>
    <t>KPMG Bagimsiz Denetim ve serbest Muhasebeci Mali Musavirlik A.S.</t>
  </si>
  <si>
    <t>TRY</t>
  </si>
  <si>
    <t>Kuwait Projects Company Holding K.S.C.P.</t>
  </si>
  <si>
    <t>TURKIYE</t>
  </si>
  <si>
    <t>TR</t>
  </si>
  <si>
    <t>DELOITTE TOUCHE TOHMATSU LIMITED</t>
  </si>
  <si>
    <t>KPMG Al-Qenae &amp; Partners/RSM Albazie &amp; Co.</t>
  </si>
  <si>
    <t>RSM Albazie &amp; Co.</t>
  </si>
  <si>
    <t>80362038,83385261,87342976,87503574,88409675,89994462,96287266</t>
  </si>
  <si>
    <t>Banco Nacional de Costa Rica,Banco de Costa Rica,Banco Popular y de Desarrollo Comunal,Cooperativa de Ahorro y Credito ANDE No.1, R.L. (Coope-Ande No.1, R.L.),Confiar Cooperativa Financiera,Cooperativa Nacional de Educadores, R.L. (Coopenae, R.L.),Banco Coomeva S.A.</t>
  </si>
  <si>
    <t>Despacho Carvajal &amp; Colegiados</t>
  </si>
  <si>
    <t>80089937,81216718,82253146,86359902,86826942,87118970,87937583</t>
  </si>
  <si>
    <t>Banco General S.A.,Banca Mifel, S. A., Institucion de Banca Multiple, Grupo Financiero Mifel,Scotiabank Inverlat, S.A. Institucion de Banca Multiple, Grupo Financiero Scotiabank Inverlat,Banistmo S.A.,Multibank, lnc.,Banco Nacional de Panama,Banco La Hipotecaria, S.A.</t>
  </si>
  <si>
    <t>Ernst &amp; Young LLP</t>
  </si>
  <si>
    <t>80089143,80089144,80089172,80089220,80089708,96376035</t>
  </si>
  <si>
    <t>Bank of Montreal,The Bank of Nova Scotia,Toronto-Dominion Bank (The),Royal Bank of Canada,National Bank of Canada,Desjardins Group</t>
  </si>
  <si>
    <t>N.K. Bhargava &amp; Co.</t>
  </si>
  <si>
    <t>80360486,80360487,80360493,80360496,80361333,80361341,82136136,88738265</t>
  </si>
  <si>
    <t>Bank of Baroda,Bank of India,ICICI Bank Limited,State Bank of India,Union Bank of India,Punjab National Bank,Axis Bank Limited,Bank of Maharashtra</t>
  </si>
  <si>
    <t>80090226,80090346,93176091,96201582</t>
  </si>
  <si>
    <t>Independent Bank Corp,Trustmark Corporation,Hilltop Holdings, Inc.,BankUnited, Inc.</t>
  </si>
  <si>
    <t>80088999,80089245,80089477,80090333,80091007,85575273,94340093</t>
  </si>
  <si>
    <t>Ally Financial Inc.,U.S. Bancorp,The PNC Financial Services Group, Inc.,Truist Financial Corporation,American Express Company,Discover Financial Services,Synchrony Financial</t>
  </si>
  <si>
    <t>C T Holdings PLC</t>
  </si>
  <si>
    <t>83062146,83062158,83062161,86420711,95559093</t>
  </si>
  <si>
    <t>Housing Development Finance Corporation Bank of Sri Lanka,Pan Asia Banking Corporation PLC,Union Bank of Colombo PLC,SANASA Development Bank PLC,Amana Bank PLC</t>
  </si>
  <si>
    <t>80090346,80090362,80090378,88038920,93176091</t>
  </si>
  <si>
    <t>Trustmark Corporation,Community Financial System, Inc.,First National of Nebraska, Inc.,Western Alliance Bancorporation,Hilltop Holdings, Inc.</t>
  </si>
  <si>
    <t>80090362,80090379,96740275</t>
  </si>
  <si>
    <t>Community Financial System, Inc.,UMB Financial Corporation,Equitable Bank</t>
  </si>
  <si>
    <t>CHHAJED &amp; DOSHI</t>
  </si>
  <si>
    <t>80090856,82050766,93456890</t>
  </si>
  <si>
    <t>CVB Financial Corp.,Cathay General Bancorp,American Savings Bank, FSB</t>
  </si>
  <si>
    <t>O-Bank Co., Ltd.</t>
  </si>
  <si>
    <t>80360531,80362449,80362450,80424973,80506595</t>
  </si>
  <si>
    <t>International Bills Finance Corporation,Dah Chung Bills Finance Corporation,Taiwan Finance Corporation,Grand Bills Finance Corporation,Taching Bills Finance Corporation</t>
  </si>
  <si>
    <t>Deloitte &amp; Touche</t>
  </si>
  <si>
    <t>KPMG Huazhen LLP</t>
  </si>
  <si>
    <t>CITIC Group Corporation</t>
  </si>
  <si>
    <t>80360436,80360443,80362032,80362035</t>
  </si>
  <si>
    <t>China Merchants Bank Co., Ltd.,China Everbright Bank Company Limited,Shanghai Pudong Development Bank Co., Ltd.,Industrial Bank Co., Ltd.</t>
  </si>
  <si>
    <t>80362064,80362072,96777522</t>
  </si>
  <si>
    <t>Chong Hing Bank Limited,China Construction Bank (Asia) Corporation Limited,Bank of Communications (Hong Kong) Limited</t>
  </si>
  <si>
    <t>80362064,80362071,96777522</t>
  </si>
  <si>
    <t>Chong Hing Bank Limited,China CITIC Bank International Limited,Bank of Communications (Hong Kong) Limited</t>
  </si>
  <si>
    <t>80360377,80361325,80362033,80362037,96197534</t>
  </si>
  <si>
    <t>Agricultural Bank of China Limited,Bank of China Limited,Industrial and Commercial Bank of China Limited,Bank of Communications Co., Ltd.,Postal Savings Bank of China Co., Ltd.</t>
  </si>
  <si>
    <t>BDO China Shu Lun Pan Certified Public Accountants LLP</t>
  </si>
  <si>
    <t>83857669,86697123</t>
  </si>
  <si>
    <t>The Export-Import Bank of China,Agricultural Development Bank of China</t>
  </si>
  <si>
    <t>China Everbright Group</t>
  </si>
  <si>
    <t>80360434,80360436,80362032,80362035</t>
  </si>
  <si>
    <t>China CITIC Bank Corporation Limited,China Merchants Bank Co., Ltd.,Shanghai Pudong Development Bank Co., Ltd.,Industrial Bank Co., Ltd.</t>
  </si>
  <si>
    <t>Ernst &amp; Young Hua Ming Accounting Firm (Special General Partnership)</t>
  </si>
  <si>
    <t>80360435,80360437,80360438,80361171</t>
  </si>
  <si>
    <t>Ping An Bank Co., Ltd.,Hua Xia Bank Co., Limited,China Minsheng Banking Corp., Ltd.,Bank of Beijing Co., Ltd.</t>
  </si>
  <si>
    <t>PricewaterhouseCoopers Zhongtian Accounting Firm (Special General Partnership)</t>
  </si>
  <si>
    <t>Deloitte Touche Tohmatsu</t>
  </si>
  <si>
    <t>80360434,80360443,80362032,80362035</t>
  </si>
  <si>
    <t>China CITIC Bank Corporation Limited,China Everbright Bank Company Limited,Shanghai Pudong Development Bank Co., Ltd.,Industrial Bank Co., Ltd.</t>
  </si>
  <si>
    <t>Deloite Touche Tohmatsu</t>
  </si>
  <si>
    <t>80360435,80360437,80361171,80362034</t>
  </si>
  <si>
    <t>Ping An Bank Co., Ltd.,Hua Xia Bank Co., Limited,Bank of Beijing Co., Ltd.,China Guangfa Bank Co., Ltd.</t>
  </si>
  <si>
    <t>Guangzhou Yue Xiu Holdings Limited</t>
  </si>
  <si>
    <t>80362071,80362072,96777522</t>
  </si>
  <si>
    <t>China CITIC Bank International Limited,China Construction Bank (Asia) Corporation Limited,Bank of Communications (Hong Kong) Limited</t>
  </si>
  <si>
    <t>RSM Hayes Audit</t>
  </si>
  <si>
    <t>Baptist Savings Trust Board</t>
  </si>
  <si>
    <t>80734379,85840474,86791136,87646574,93640090,93640093</t>
  </si>
  <si>
    <t>ANZ Bank New Zealand Limited,Southland Building Society,Nelson Building Society,Wairarapa Building Society,Unity Credit Union,First Credit Union</t>
  </si>
  <si>
    <t>Tenedora CI, S.A. de C.V.</t>
  </si>
  <si>
    <t>81216718,81900526,84970073,85222273,86551711,86897138,90576680,96174402</t>
  </si>
  <si>
    <t>Banca Mifel, S. A., Institucion de Banca Multiple, Grupo Financiero Mifel,Global Bank Corporation,Bansi, S.A., Institucion de Banca Multiple,Banco Ve por Mas, S.A., Institucion de Banca Multiple, Grupo Financiero Ve por Mas,Banco BASE, S. A., Institucion de Banca Multiple, Grupo Financiero BASE,Banco Monex, S.A., Institucion de Banca Multiple, Monex Grupo Financiero,Intercam Banco, S. A., Institucion de Banca Multiple, Intercam Grupo Financiero,Banco Bancrea, S.A., Institucion de Banca Multiple</t>
  </si>
  <si>
    <t>IRQ</t>
  </si>
  <si>
    <t>Abdul Azim Al Yasiri &amp; Partners Co.</t>
  </si>
  <si>
    <t>IQD</t>
  </si>
  <si>
    <t>Cihan Group Co.</t>
  </si>
  <si>
    <t>IRAQ</t>
  </si>
  <si>
    <t>IQ</t>
  </si>
  <si>
    <t>97174535,97527885</t>
  </si>
  <si>
    <t>Gulf Commercial Bank,Ameen Al Iraq Bank for Islamic Investment and Finance</t>
  </si>
  <si>
    <t>Faeq M. Al Obaidi</t>
  </si>
  <si>
    <t>CIMB Group Holdings Berhad</t>
  </si>
  <si>
    <t>89888662,95369090,96868960</t>
  </si>
  <si>
    <t>Industrial and Commercial Bank of China (Thai) Public Company Limited,Bank of China (Thai) Public Company Limited,Sumitomo Mitsui Trust Bank (Thai) Public Company Limited</t>
  </si>
  <si>
    <t>KOR</t>
  </si>
  <si>
    <t>KPMG Samjong Accounting Corp.</t>
  </si>
  <si>
    <t>KRW</t>
  </si>
  <si>
    <t>KOREA (SOUTH), REPUBLIC OF</t>
  </si>
  <si>
    <t>KR</t>
  </si>
  <si>
    <t>80089622,80359995,80360542,91240490</t>
  </si>
  <si>
    <t>Citigroup Inc.,Standard Chartered Bank Korea Limited,Woori Bank,NongHyup Bank</t>
  </si>
  <si>
    <t>GTM</t>
  </si>
  <si>
    <t>GTQ</t>
  </si>
  <si>
    <t>GUATEMALA</t>
  </si>
  <si>
    <t>GT</t>
  </si>
  <si>
    <t>80088923,80089022,80089031,80089109,80089154,80089261,80359629,80359989,86198905</t>
  </si>
  <si>
    <t>Wells Fargo &amp; Company,JPMorgan Chase &amp; Co.,Bank of America Corporation,The Goldman Sachs Group, Inc.,Morgan Stanley,Deutsche Bank AG,BNP Paribas SA,HSBC Holdings plc,Barclays plc</t>
  </si>
  <si>
    <t>80088977,80088985,80089003,80089134,80089717,80090347,88039016</t>
  </si>
  <si>
    <t>KeyCorp,Huntington Bancshares Incorporated,First Horizon Corporation,Fifth Third Bancorp,Comerica Incorporated,Regions Financial Corporation,Wintrust Financial Corporation</t>
  </si>
  <si>
    <t>Jagannathan &amp; Sarabeswaran</t>
  </si>
  <si>
    <t>80088977,80089003,80089573,80090388,81577358</t>
  </si>
  <si>
    <t>KeyCorp,First Horizon Corporation,Zions Bancorporation, N.A.,M&amp;T Bank Corporation,Citizens Financial Group, Inc.</t>
  </si>
  <si>
    <t>80361997,96651721,96720317</t>
  </si>
  <si>
    <t>United Arab Bank P.J.S.C.,Ajman Bank PJSC,Arab Bank for Investment and Foreign Trade PJSC</t>
  </si>
  <si>
    <t>KPMG Lower Gulf Limited</t>
  </si>
  <si>
    <t>80361998,88731096,96196919</t>
  </si>
  <si>
    <t>The National Bank of Ras Al-Khaimah (P.S.C.),Sharjah Islamic Bank PJSC,Emirates Islamic Bank PJSC</t>
  </si>
  <si>
    <t>Deloitte &amp; Touche - Al-Wazzan &amp; Co / RSM Albazie &amp; Co.</t>
  </si>
  <si>
    <t>80360501,80362135</t>
  </si>
  <si>
    <t>Burgan Bank K.P.S.C.,Al Ahli Bank of Kuwait K.S.C.P.</t>
  </si>
  <si>
    <t>Saleh, Barsoum &amp; Abdel Aziz ? Grant Thornton/Baker Tilly Mohamed Hilal ? Wahid Abdel Ghaffar</t>
  </si>
  <si>
    <t>80360400,80362051,88731102</t>
  </si>
  <si>
    <t>National Bank of Egypt (S.A.E.),Banque Du Caire S.A.E.,Banque Misr (S.A.E)</t>
  </si>
  <si>
    <t>PricewaterhouseCoopers Ezzeldeen, Diab &amp; Co.</t>
  </si>
  <si>
    <t>80089220,80359527,80359684,80359686,80359689,80360590</t>
  </si>
  <si>
    <t>Royal Bank of Canada,Svenska Handelsbanken AB,Australia and New Zealand Banking Group Limited,National Australia Bank Limited,Westpac Banking Corporation,DBS Group Holdings Ltd</t>
  </si>
  <si>
    <t>80090346,80090378,82050766,88038920,93176091</t>
  </si>
  <si>
    <t>Trustmark Corporation,First National of Nebraska, Inc.,Cathay General Bancorp,Western Alliance Bancorporation,Hilltop Holdings, Inc.</t>
  </si>
  <si>
    <t>Computershare Limited</t>
  </si>
  <si>
    <t>90675690,96287266,96771484,96808395,97276482</t>
  </si>
  <si>
    <t>Banco Cooperativo Coopcentral,Banco Coomeva S.A.,Banco Pichincha S.A.,Banco Mundo Mujer S.A.,Crezcamos S.A. Compania de Financiamiento</t>
  </si>
  <si>
    <t>Cubo Capital S.A. de C.V.</t>
  </si>
  <si>
    <t>82353368,84970073,86906352,88409669,89995866,91302492,96174402,96808395</t>
  </si>
  <si>
    <t>Banco Compartamos, S.A., Institucion de Banca Multiple,Bansi, S.A., Institucion de Banca Multiple,Banco Multiva, S. A., Institucion de Banca Multiple, Grupo Financiero Multiva,Ban100 S.A.,Metrobank, S.A. y subsidiarias,Banco GNB Sudameris S.A.,Banco Bancrea, S.A., Institucion de Banca Multiple,Banco Mundo Mujer S.A.</t>
  </si>
  <si>
    <t>96730168,96855758,96856408,97078781,97229249</t>
  </si>
  <si>
    <t>Cooperativa de Credito Credicitrus - Sicoob Credicitrus,Cooperativa De Credito Unicred Valor Capital Ltda - Unicred Valor Capital,Cooperativa de Credito Unicred Centro-Sul Ltda. - Unicred Centro-Sul,Cooperativa Central de Credito com Interacao Solidaria - Central Cresol Baser,Cooperativa de Credito Vale do Itajai - Viacredi</t>
  </si>
  <si>
    <t>Confedera?ao Nacional de Auditoria Cooperativa</t>
  </si>
  <si>
    <t>Sistema de Cooperativas de Credito do Espirito Santo - Sicoob Espirito Santo</t>
  </si>
  <si>
    <t>81027475,87342976,88409669,89994462,92247768</t>
  </si>
  <si>
    <t>Banco Davivienda (Costa Rica) S.A.,Banco Popular y de Desarrollo Comunal,Ban100 S.A.,Cooperativa Nacional de Educadores, R.L. (Coopenae, R.L.),Caja de Ahorro y Prestamos de la Ande</t>
  </si>
  <si>
    <t>Moore Prisma Auditores Independentes</t>
  </si>
  <si>
    <t>96730168,96741018,97262424</t>
  </si>
  <si>
    <t>Cooperativa de Credito Credicitrus - Sicoob Credicitrus,Cooperativa de Credito Sicoob Engecred Ltda,Sicoob Cocred Cooperativa de Credito</t>
  </si>
  <si>
    <t>80543444,96741018,96975124,97262424</t>
  </si>
  <si>
    <t>Banco Cooperativo Sicoob S.A. - Banco Sicoob,Cooperativa de Credito Sicoob Engecred Ltda,Cooperativa de Credito Crediceripa - Sicoob Crediceripa,Sicoob Cocred Cooperativa de Credito</t>
  </si>
  <si>
    <t>96855758,96856408</t>
  </si>
  <si>
    <t>Cooperativa De Credito Unicred Valor Capital Ltda - Unicred Valor Capital,Cooperativa de Credito Unicred Centro-Sul Ltda. - Unicred Centro-Sul</t>
  </si>
  <si>
    <t>96722694,96853535,96855758</t>
  </si>
  <si>
    <t>Cooperativa de Credito dos Medicos, Profissionais da Saude e Empresarios de Mato Grosso,Cooperativa Central de Credito Unicred Conexao Ltda - Unicred Central Conexao,Cooperativa De Credito Unicred Valor Capital Ltda - Unicred Valor Capital</t>
  </si>
  <si>
    <t>DELOITTE TOUCHE TOHMATSU/Dario Ramos da Cunha</t>
  </si>
  <si>
    <t>96207048,96730168,97402946,97419789</t>
  </si>
  <si>
    <t>Sisprime do Brasil - Cooperativa de Credito ,Cooperativa de Credito Credicitrus - Sicoob Credicitrus,Cooperativa de Economia e Credito Mutuo dos Medicos de Porto Alegre Ltda. - Unicred Porto Alegre,Cooperativa de Cred dos Medicos Dentistas Prof da Area da Saude e de Livre Admissao do Estado de Sao Paulo Ltda. Unicred do Estado de Sao Paulo</t>
  </si>
  <si>
    <t>96207048,96730168,97229249,97419789</t>
  </si>
  <si>
    <t>Sisprime do Brasil - Cooperativa de Credito ,Cooperativa de Credito Credicitrus - Sicoob Credicitrus,Cooperativa de Credito Vale do Itajai - Viacredi,Cooperativa de Cred dos Medicos Dentistas Prof da Area da Saude e de Livre Admissao do Estado de Sao Paulo Ltda. Unicred do Estado de Sao Paulo</t>
  </si>
  <si>
    <t>87503574,88409675,89994462,90675690,96808395,97276482</t>
  </si>
  <si>
    <t>Cooperativa de Ahorro y Credito ANDE No.1, R.L. (Coope-Ande No.1, R.L.),Confiar Cooperativa Financiera,Cooperativa Nacional de Educadores, R.L. (Coopenae, R.L.),Banco Cooperativo Coopcentral,Banco Mundo Mujer S.A.,Crezcamos S.A. Compania de Financiamiento</t>
  </si>
  <si>
    <t>81027475,87503574,88409675,92247768,96287266</t>
  </si>
  <si>
    <t>Banco Davivienda (Costa Rica) S.A.,Cooperativa de Ahorro y Credito ANDE No.1, R.L. (Coope-Ande No.1, R.L.),Confiar Cooperativa Financiera,Caja de Ahorro y Prestamos de la Ande,Banco Coomeva S.A.</t>
  </si>
  <si>
    <t>KPMG SA</t>
  </si>
  <si>
    <t>85219673,85512274,87106771,88386507,94398890,97312245</t>
  </si>
  <si>
    <t>Fidelity Bank PLC,Union Bank of Nigeria PLC,Ecobank Nigeria Limited,First City Monument Bank Limited,Wema Bank PLC,Jaiz Bank PLC</t>
  </si>
  <si>
    <t>VEN</t>
  </si>
  <si>
    <t>VENEZUELA</t>
  </si>
  <si>
    <t>VE</t>
  </si>
  <si>
    <t>KPMG S.A.S</t>
  </si>
  <si>
    <t>Grupo Credicorp, Inc.</t>
  </si>
  <si>
    <t>80683398,81900526,85920676,86359902,86826942,86858945,86897138</t>
  </si>
  <si>
    <t>Banco del Bajio, S.A.,Global Bank Corporation,Banco Aliado, S.A.,Banistmo S.A.,Multibank, lnc.,Caja de Ahorros,Banco Monex, S.A., Institucion de Banca Multiple, Monex Grupo Financiero</t>
  </si>
  <si>
    <t>BMU</t>
  </si>
  <si>
    <t>Tanaka, Valdivia &amp; Asociados Sociedad Civil de R. L</t>
  </si>
  <si>
    <t>PEN</t>
  </si>
  <si>
    <t>BERMUDA</t>
  </si>
  <si>
    <t>BM</t>
  </si>
  <si>
    <t>Gaveglio Aparicio y Asociados</t>
  </si>
  <si>
    <t>FIDAROC GRANT THORNTON / MAZARS AUDIT ET CONSEIL</t>
  </si>
  <si>
    <t>80362158,80362310,80405181,81761479</t>
  </si>
  <si>
    <t>Bank of Africa,Banque Marocaine pour le Commerce et l'Industrie,Societe Generale Marocaine de Banques,Attijariwafa Bank</t>
  </si>
  <si>
    <t>Mazars Audit et Conseil</t>
  </si>
  <si>
    <t>GARCIA SIERRA Y ASOCIADOS, S.C.</t>
  </si>
  <si>
    <t>90544084</t>
  </si>
  <si>
    <t>RUSSELL BEDFORD BRASIL AUDITORES INDEPENDENTES S/S</t>
  </si>
  <si>
    <t>Grupo Crezcamos S.A.S</t>
  </si>
  <si>
    <t>82353368,84467871,88409675,90675690,93226091,96287266,96808395</t>
  </si>
  <si>
    <t>Banco Compartamos, S.A., Institucion de Banca Multiple,Banco de Ahorro y Credito ADOPEM, S.A.,Confiar Cooperativa Financiera,Banco Cooperativo Coopcentral,Cooperativa Especializada de Ahorro y Credito CREDISERVIR,Banco Coomeva S.A.,Banco Mundo Mujer S.A.</t>
  </si>
  <si>
    <t>B S R &amp; Co. LLP</t>
  </si>
  <si>
    <t>80360364,80360365,80362315,80805830,81301650</t>
  </si>
  <si>
    <t>Bank SinoPac,Taishin International Bank Co., Ltd.,CTBC Financial Holding Co., Ltd.,Taishin Financial Holding Co., Ltd.,SinoPac Financial Holdings Company Limited</t>
  </si>
  <si>
    <t>80090346,80090857,88039016,93176091,97597419</t>
  </si>
  <si>
    <t>Trustmark Corporation,Citizens Business Bank,Wintrust Financial Corporation,Hilltop Holdings, Inc.,Columbia Banking System, Inc.</t>
  </si>
  <si>
    <t>80360531,80362450,80424973,80506595,81914919</t>
  </si>
  <si>
    <t>International Bills Finance Corporation,Taiwan Finance Corporation,Grand Bills Finance Corporation,Taching Bills Finance Corporation,China Bills Finance Corporation</t>
  </si>
  <si>
    <t>Dah Sing Financial Holdings Limited</t>
  </si>
  <si>
    <t>JPN</t>
  </si>
  <si>
    <t>KPMG AZSA LLC</t>
  </si>
  <si>
    <t>JPY</t>
  </si>
  <si>
    <t>JAPAN</t>
  </si>
  <si>
    <t>JP</t>
  </si>
  <si>
    <t>80359704,80360106,80360178,80361352,80362063</t>
  </si>
  <si>
    <t>DBS Bank Ltd,Hang Seng Bank Limited,Dah Sing Bank, Limited,Bank of China (Hong Kong) Limited,Shanghai Commercial Bank Limited</t>
  </si>
  <si>
    <t>PricewaterhouseCoopers Joint Accounting Firm</t>
  </si>
  <si>
    <t>SGP</t>
  </si>
  <si>
    <t>SGD</t>
  </si>
  <si>
    <t>SINGAPORE</t>
  </si>
  <si>
    <t>SG</t>
  </si>
  <si>
    <t>80359905,80359907,80360590</t>
  </si>
  <si>
    <t>Oversea-Chinese Banking Corporation Limited,United Overseas Bank Limited,DBS Group Holdings Ltd</t>
  </si>
  <si>
    <t>80359704,80359905,80359907</t>
  </si>
  <si>
    <t>DBS Bank Ltd,Oversea-Chinese Banking Corporation Limited,United Overseas Bank Limited</t>
  </si>
  <si>
    <t>EMIRATES NBD BANK (P.J.S.C) INDIA BRANCH</t>
  </si>
  <si>
    <t>80089952,80089954,80089956,88386429,88439255</t>
  </si>
  <si>
    <t>QNB Bank Anonim Sirketi,ING Bank A.S.,Turk Ekonomi Bankasi A.S.,Joint Stock Innovation Commercial Bank Ipak Yuli,Private Joint Stock Bank Trustbank</t>
  </si>
  <si>
    <t>80089075,80089143,80089144,80089172,80089220,80089708</t>
  </si>
  <si>
    <t>Canadian Imperial Bank of Commerce (CIBC),Bank of Montreal,The Bank of Nova Scotia,Toronto-Dominion Bank (The),Royal Bank of Canada,National Bank of Canada</t>
  </si>
  <si>
    <t>Deutsche Bank AG</t>
  </si>
  <si>
    <t>KPMG Audit LLC</t>
  </si>
  <si>
    <t>JSC National Management Holding Baiterek</t>
  </si>
  <si>
    <t>MNG</t>
  </si>
  <si>
    <t>Independent Auditor</t>
  </si>
  <si>
    <t>MNT</t>
  </si>
  <si>
    <t>MONGOLIA</t>
  </si>
  <si>
    <t>MN</t>
  </si>
  <si>
    <t>NAM</t>
  </si>
  <si>
    <t>NAD</t>
  </si>
  <si>
    <t>NAMIBIA</t>
  </si>
  <si>
    <t>RWA</t>
  </si>
  <si>
    <t>Ernst &amp; Young Rwanda Limited</t>
  </si>
  <si>
    <t>RWF</t>
  </si>
  <si>
    <t>RWANDA</t>
  </si>
  <si>
    <t>RW</t>
  </si>
  <si>
    <t>88386543,96173501,96687633</t>
  </si>
  <si>
    <t>Development Bank of Namibia Limited,Bank of Industry Limited,Uganda Development Bank Limited</t>
  </si>
  <si>
    <t>Commission on Audit</t>
  </si>
  <si>
    <t>80360242,80360244,80360248,80362196</t>
  </si>
  <si>
    <t>Metropolitan Bank &amp; Trust Company,Bank of the Philippine Islands,Land Bank of the Philippines,BDO Unibank, Inc.</t>
  </si>
  <si>
    <t>80362146,83061928,83062149,83062152</t>
  </si>
  <si>
    <t>Sampath Bank PLC,National Development Bank PLC,Nations Trust Bank PLC,Seylan Bank PLC</t>
  </si>
  <si>
    <t>80089338,80091007,94340093</t>
  </si>
  <si>
    <t>Capital One Financial Corporation,American Express Company,Synchrony Financial</t>
  </si>
  <si>
    <t>QAT</t>
  </si>
  <si>
    <t>PricewaterhouseCoopers - Qatar Branch</t>
  </si>
  <si>
    <t>QAR</t>
  </si>
  <si>
    <t>QATAR</t>
  </si>
  <si>
    <t>QA</t>
  </si>
  <si>
    <t>80360811,80362206,80362207,80362210,90416662,96154273</t>
  </si>
  <si>
    <t>Ahli Bank Q.P.S.C.,Qatar National Bank (Q.P.S.C.),Qatar Islamic Bank (Q.P.S.C),The Commercial Bank (P.S.Q.C.),Qatar International Islamic Bank (Q.P.S.C.),Dukhan Bank Q.P.S.C.</t>
  </si>
  <si>
    <t>80091841,80361183,80415632</t>
  </si>
  <si>
    <t>Mashreqbank PSC,Abu Dhabi Islamic Bank PJSC,HSBC Bank Middle East Limited</t>
  </si>
  <si>
    <t>80360811,80362207,80362209,80362210,90416662</t>
  </si>
  <si>
    <t>Ahli Bank Q.P.S.C.,Qatar Islamic Bank (Q.P.S.C),Doha Bank Q.P.S.C.,The Commercial Bank (P.S.Q.C.),Qatar International Islamic Bank (Q.P.S.C.)</t>
  </si>
  <si>
    <t>80090328,80090335,80090379,88039016</t>
  </si>
  <si>
    <t>Synovus Financial Corp.,BOK Financial Corporation,UMB Financial Corporation,Wintrust Financial Corporation</t>
  </si>
  <si>
    <t>84706669,85512274,88386507,94398890,96988935,97312245</t>
  </si>
  <si>
    <t>Ecobank Transnational Incorporated,Union Bank of Nigeria PLC,First City Monument Bank Limited,Wema Bank PLC,Coronation Merchant Bank Limited,Jaiz Bank PLC</t>
  </si>
  <si>
    <t>TGO</t>
  </si>
  <si>
    <t>Deloitte &amp; Touche / Grant Thornton</t>
  </si>
  <si>
    <t>TOGO</t>
  </si>
  <si>
    <t>TG</t>
  </si>
  <si>
    <t>80360028,80362172,86505511,87106771,92029890</t>
  </si>
  <si>
    <t>Standard Bank Group Limited,United Bank for Africa Plc,Access Bank Plc,Ecobank Nigeria Limited,FBN Holdings Plc</t>
  </si>
  <si>
    <t>Investment Corporation of Dubai</t>
  </si>
  <si>
    <t>80091841,80360752,80360819,80361183,80362000,80362206,80415632,80644534,81829378</t>
  </si>
  <si>
    <t>Mashreqbank PSC,Al Rajhi Banking and Investment Corporation,The Saudi National Bank,Abu Dhabi Islamic Bank PJSC,First Abu Dhabi Bank P.J.S.C.,Qatar National Bank (Q.P.S.C.),HSBC Bank Middle East Limited,Dubai Islamic Bank (Public Joint Stock Company),Abu Dhabi Commercial Bank PJSC</t>
  </si>
  <si>
    <t>KPMG Ltda.</t>
  </si>
  <si>
    <t>80360457,80362246,86950350,86950353,87243572,90470884,97490695,97590222</t>
  </si>
  <si>
    <t>The Shanghai Commercial &amp; Savings Bank, Ltd.,Far Eastern International Bank,Taichung Commercial Bank Company Limited,Taipei Star Bank,King's Town Bank Co., Ltd.,Sunny Bank Ltd.,Hwatai Bank Limited,Bank of Panhsin</t>
  </si>
  <si>
    <t>EQB Inc.</t>
  </si>
  <si>
    <t>80088999,80089821,80091021,81827398,94340093</t>
  </si>
  <si>
    <t>Ally Financial Inc.,SLM Corporation,Popular, Inc.,Central Pacific Financial Corp,Synchrony Financial</t>
  </si>
  <si>
    <t>GMJ &amp; Co.</t>
  </si>
  <si>
    <t>80360486,80360487,80360488,80360493,80360496,80361333,80361341,82136136,88738265</t>
  </si>
  <si>
    <t>Bank of Baroda,Bank of India,Canara Bank,ICICI Bank Limited,State Bank of India,Union Bank of India,Punjab National Bank,Axis Bank Limited,Bank of Maharashtra</t>
  </si>
  <si>
    <t>MYS</t>
  </si>
  <si>
    <t>Ernst &amp; Young PLT</t>
  </si>
  <si>
    <t>MYR</t>
  </si>
  <si>
    <t>MALAYSIA</t>
  </si>
  <si>
    <t>MY</t>
  </si>
  <si>
    <t>80360532,90807898,91391499</t>
  </si>
  <si>
    <t>Bank for Agriculture and Agricultural Cooperatives,Islamic Bank of Thailand,Small and Medium Enterprise Development Bank of Thailand</t>
  </si>
  <si>
    <t>80360457,80362247,86950350,86950353,87243572,90470884,97490695,97590222</t>
  </si>
  <si>
    <t>The Shanghai Commercial &amp; Savings Bank, Ltd.,EnTie Commercial Bank,Taichung Commercial Bank Company Limited,Taipei Star Bank,King's Town Bank Co., Ltd.,Sunny Bank Ltd.,Hwatai Bank Limited,Bank of Panhsin</t>
  </si>
  <si>
    <t>80090557,81873121,85969276,86949552</t>
  </si>
  <si>
    <t>CoBank, ACB,AgFirst Farm Credit Bank,Agribank, FCB,Farm Credit Bank of Texas</t>
  </si>
  <si>
    <t>AA+</t>
  </si>
  <si>
    <t>AAA</t>
  </si>
  <si>
    <t>80362171,80362172,80421980,82020546,85219673,86505511,97314110</t>
  </si>
  <si>
    <t>Zenith Bank Plc,United Bank for Africa Plc,First Bank of Nigeria Ltd,Guaranty Trust Bank Limited,Fidelity Bank PLC,Access Bank Plc,Guaranty Trust Holding Company Plc</t>
  </si>
  <si>
    <t>KPMG Bagimsiz Denetim ve serbest Muhasebeci Mali Musavirlik Anonim sirketi</t>
  </si>
  <si>
    <t>Fiba Holding Anonim Sirketi</t>
  </si>
  <si>
    <t>80432174,80432180,81308050,85387873,96532513,97538366</t>
  </si>
  <si>
    <t>Anadolubank A.S.,Sekerbank T.A.S.,Albaraka Turk Katilim Bankasi A.S.,Khan Bank JSC,Odea Bank A.S.,Banque Internationale pour le Commerce et l'Industrie de la Cote d'Ivoire (BICICI), S.A</t>
  </si>
  <si>
    <t>85512274,87106771,88386507,93721891,94398890,97312245</t>
  </si>
  <si>
    <t>Union Bank of Nigeria PLC,Ecobank Nigeria Limited,First City Monument Bank Limited,Stanbic IBTC Holdings PLC,Wema Bank PLC,Jaiz Bank PLC</t>
  </si>
  <si>
    <t>88409655,88409687,91098690</t>
  </si>
  <si>
    <t>Banco de Comercio Exterior de Colombia S.A.,Financiera de Desarrollo Territorial S.A. - Findeter,Banco Agrario de Colombia S.A.</t>
  </si>
  <si>
    <t>Grupo Bicentenario S.A.S</t>
  </si>
  <si>
    <t>80360717,88409655,91098690</t>
  </si>
  <si>
    <t>Financiera de Desarrollo Nacional S.A.,Banco de Comercio Exterior de Colombia S.A.,Banco Agrario de Colombia S.A.</t>
  </si>
  <si>
    <t>PricewaterhouseCoopers Limited Partnership ? Abu Dhabi</t>
  </si>
  <si>
    <t>80360163,80360752,80360819,80362206,81829378,88612860</t>
  </si>
  <si>
    <t>National Bank of Kuwait S.A.K.P.,Al Rajhi Banking and Investment Corporation,The Saudi National Bank,Qatar National Bank (Q.P.S.C.),Abu Dhabi Commercial Bank PJSC,Emirates NBD Bank PJSC</t>
  </si>
  <si>
    <t>80091021,88038920</t>
  </si>
  <si>
    <t>Popular, Inc.,Western Alliance Bancorporation</t>
  </si>
  <si>
    <t>BDO Wellington Audit LImited</t>
  </si>
  <si>
    <t>80734379,85840474,86791136,87646574,93640090,96534065</t>
  </si>
  <si>
    <t>ANZ Bank New Zealand Limited,Southland Building Society,Nelson Building Society,Wairarapa Building Society,Unity Credit Union,Christian Savings Limited</t>
  </si>
  <si>
    <t>80088977,80089573,80089717,80090388</t>
  </si>
  <si>
    <t>KeyCorp,Zions Bancorporation, N.A.,Comerica Incorporated,M&amp;T Bank Corporation</t>
  </si>
  <si>
    <t>80090346,80090362,82050766,88038920,93176091</t>
  </si>
  <si>
    <t>Trustmark Corporation,Community Financial System, Inc.,Cathay General Bancorp,Western Alliance Bancorporation,Hilltop Holdings, Inc.</t>
  </si>
  <si>
    <t>ZAF</t>
  </si>
  <si>
    <t>PricewaterhouseCoopers Inc.</t>
  </si>
  <si>
    <t>ZAR</t>
  </si>
  <si>
    <t>FirstRand Limited</t>
  </si>
  <si>
    <t>SOUTH AFRICA</t>
  </si>
  <si>
    <t>ZA</t>
  </si>
  <si>
    <t>PricewaterhouseCoopers Inc</t>
  </si>
  <si>
    <t>80089717,88038920</t>
  </si>
  <si>
    <t>Comerica Incorporated,Western Alliance Bancorporation</t>
  </si>
  <si>
    <t>80362138,92423497,96162849</t>
  </si>
  <si>
    <t>JSC Halyk Bank of Kazakhstan,JSC Home Credit Bank,Altyn Bank JSC (SB of China CITIC Bank Corporation Limited)</t>
  </si>
  <si>
    <t>Jorge Luis Sanjur</t>
  </si>
  <si>
    <t>G.B. Group Corporation</t>
  </si>
  <si>
    <t>80089937,85920676,86359902,86826942,86858945,87118970,87561576</t>
  </si>
  <si>
    <t>Banco General S.A.,Banco Aliado, S.A.,Banistmo S.A.,Multibank, lnc.,Caja de Ahorros,Banco Nacional de Panama,Credicorp Bank, S.A.</t>
  </si>
  <si>
    <t>96532513,97586157</t>
  </si>
  <si>
    <t>Odea Bank A.S.,Mansour Bank for Investment PJSC</t>
  </si>
  <si>
    <t>80362437,93524890,96672806,97135767,97252790</t>
  </si>
  <si>
    <t>Banco Citibank S.A.,Bank of America Merrill Lynch Banco Multiplo S.A.,Banco Inbursa S.A.,Novo Banco Continental S.A. - Banco Multiplo,Banco Sumitomo Mitsui Brasileiro S.A.</t>
  </si>
  <si>
    <t>80360531,80362449,80362450,80506595,81914919</t>
  </si>
  <si>
    <t>International Bills Finance Corporation,Dah Chung Bills Finance Corporation,Taiwan Finance Corporation,Taching Bills Finance Corporation,China Bills Finance Corporation</t>
  </si>
  <si>
    <t>90526085,93751090</t>
  </si>
  <si>
    <t>Intercorp Peru Ltd.,Alfa S.A.B. de C.V.</t>
  </si>
  <si>
    <t>GHA</t>
  </si>
  <si>
    <t>GHS</t>
  </si>
  <si>
    <t>GHANA</t>
  </si>
  <si>
    <t>GH</t>
  </si>
  <si>
    <t>80362253,81390679,96221043</t>
  </si>
  <si>
    <t>JOINT STOCK COMPANY FIRST UKRAINIAN INTERNATIONAL BANK,ProCredit Bank (Ukraine),United Bank for Africa (Ghana) Limited</t>
  </si>
  <si>
    <t>80362171,80362172,86505511,92029890</t>
  </si>
  <si>
    <t>Zenith Bank Plc,United Bank for Africa Plc,Access Bank Plc,FBN Holdings Plc</t>
  </si>
  <si>
    <t>80362171,80362172,86505511,93721891</t>
  </si>
  <si>
    <t>Zenith Bank Plc,United Bank for Africa Plc,Access Bank Plc,Stanbic IBTC Holdings PLC</t>
  </si>
  <si>
    <t>EY AL AIBAN, AL OSAIMI &amp; PARTNERS/DELOITTE &amp; TOUCHE ? AL WAZZAN &amp; CO.</t>
  </si>
  <si>
    <t>80360163,80362133,94171890</t>
  </si>
  <si>
    <t>National Bank of Kuwait S.A.K.P.,Kuwait Finance House (K.S.C.P.),Boubyan Bank K.S.C.P.</t>
  </si>
  <si>
    <t>Farquad Al- Salaman &amp; Co / Saad Rashid Jasim &amp; Co</t>
  </si>
  <si>
    <t>97527885,97533629</t>
  </si>
  <si>
    <t>Ameen Al Iraq Bank for Islamic Investment and Finance,Cihan Bank For Islamic Investment and Finance P.S.C</t>
  </si>
  <si>
    <t>Farquad Al- Salaman &amp; Co.</t>
  </si>
  <si>
    <t>80360669,80362224,80362225,83356261,91096703</t>
  </si>
  <si>
    <t>Arab National Bank,Bank Aljazira,Banque Saudi Fransi,The Saudi Investment Bank,Alinma Bank</t>
  </si>
  <si>
    <t>KPMG Professional Services</t>
  </si>
  <si>
    <t>80362022,80362133,80415635</t>
  </si>
  <si>
    <t>Arab Banking Corporation B.S.C.,Kuwait Finance House (K.S.C.P.),Ahli United Bank B.S.C. (c)</t>
  </si>
  <si>
    <t>Habib Bank Limited</t>
  </si>
  <si>
    <t>HSBC Holdings plc</t>
  </si>
  <si>
    <t>80359681,80360107,80361352</t>
  </si>
  <si>
    <t>The Hongkong and Shanghai Banking Corporation Limited,DBS Bank (Hong Kong) Limited,Bank of China (Hong Kong) Limited</t>
  </si>
  <si>
    <t>80360821,80362148,80362149</t>
  </si>
  <si>
    <t>People's Bank (Sri Lanka),Commercial Bank of Ceylon PLC,Bank of Ceylon</t>
  </si>
  <si>
    <t>Price Waterhouse LLP</t>
  </si>
  <si>
    <t>MSKA &amp; Associates</t>
  </si>
  <si>
    <t>80734379,85840474,88741458,88744458,92814701</t>
  </si>
  <si>
    <t>ANZ Bank New Zealand Limited,Southland Building Society,TSB Bank Limited,Kiwibank Limited,The Co-operative Bank Limited</t>
  </si>
  <si>
    <t>80090346,80090362,80090378,82050766,88038920</t>
  </si>
  <si>
    <t>Trustmark Corporation,Community Financial System, Inc.,First National of Nebraska, Inc.,Cathay General Bancorp,Western Alliance Bancorporation</t>
  </si>
  <si>
    <t>PricewaterhouseCoopers PLT</t>
  </si>
  <si>
    <t>Hong Leong Company (Malaysia) Berhad</t>
  </si>
  <si>
    <t>80362167</t>
  </si>
  <si>
    <t>83062158,83062161,86420711,95559093,96510121</t>
  </si>
  <si>
    <t>Pan Asia Banking Corporation PLC,Union Bank of Colombo PLC,SANASA Development Bank PLC,Amana Bank PLC,Cargills Bank PLC</t>
  </si>
  <si>
    <t>URY</t>
  </si>
  <si>
    <t>UYU</t>
  </si>
  <si>
    <t>URUGUAY</t>
  </si>
  <si>
    <t>UY</t>
  </si>
  <si>
    <t>PricewaterhouseCoopers Ltda.</t>
  </si>
  <si>
    <t>VNM</t>
  </si>
  <si>
    <t>PwC (Vietnam) Limited</t>
  </si>
  <si>
    <t>VND</t>
  </si>
  <si>
    <t>VIETNAM</t>
  </si>
  <si>
    <t>VN</t>
  </si>
  <si>
    <t>96835456,97093538</t>
  </si>
  <si>
    <t>ANZ Bank (Vietnam) Limited,Standard Chartered Bank (Vietnam) Limited</t>
  </si>
  <si>
    <t>PricewaterhouseCoopers Limited</t>
  </si>
  <si>
    <t>80091841,80361183,80644534</t>
  </si>
  <si>
    <t>Mashreqbank PSC,Abu Dhabi Islamic Bank PJSC,Dubai Islamic Bank (Public Joint Stock Company)</t>
  </si>
  <si>
    <t>MAZARS Auditores, S.L.P</t>
  </si>
  <si>
    <t>80481568,80683398,82253146</t>
  </si>
  <si>
    <t>Banco Inbursa, S.A., Institucion de Banca Multiple, Grupo Financiero Inbursa,Banco del Bajio, S.A.,Scotiabank Inverlat, S.A. Institucion de Banca Multiple, Grupo Financiero Scotiabank Inverlat</t>
  </si>
  <si>
    <t>80360435,80360438,80361171,80362034</t>
  </si>
  <si>
    <t>Ping An Bank Co., Ltd.,China Minsheng Banking Corp., Ltd.,Bank of Beijing Co., Ltd.,China Guangfa Bank Co., Ltd.</t>
  </si>
  <si>
    <t>Crowe Albury</t>
  </si>
  <si>
    <t>80359685,80360432,93551290,97228840,97456286</t>
  </si>
  <si>
    <t>Commonwealth Bank of Australia,Bendigo and Adelaide Bank Limited,Police Bank Limited,B &amp; E Ltd,Australian Mutual Bank Ltd</t>
  </si>
  <si>
    <t>80088977,80089134,80090347,81577358</t>
  </si>
  <si>
    <t>KeyCorp,Fifth Third Bancorp,Regions Financial Corporation,Citizens Financial Group, Inc.</t>
  </si>
  <si>
    <t>80360457,80362246,80362247,86950350,86950353,87243572,90470884,97590222</t>
  </si>
  <si>
    <t>The Shanghai Commercial &amp; Savings Bank, Ltd.,Far Eastern International Bank,EnTie Commercial Bank,Taichung Commercial Bank Company Limited,Taipei Star Bank,King's Town Bank Co., Ltd.,Sunny Bank Ltd.,Bank of Panhsin</t>
  </si>
  <si>
    <t>Pricewaterhouse Coopers (Taiwan)</t>
  </si>
  <si>
    <t>KEN</t>
  </si>
  <si>
    <t>KPMG (Kenya)</t>
  </si>
  <si>
    <t>KES</t>
  </si>
  <si>
    <t>KENYA</t>
  </si>
  <si>
    <t>KE</t>
  </si>
  <si>
    <t>KPMG Kenya</t>
  </si>
  <si>
    <t>80362118,80362119,80362121,87737381,96645522,97240618</t>
  </si>
  <si>
    <t>KCB Group PLC,I&amp;M Bank LIMITED,NCBA Bank Kenya Plc,Stanbic Bank Kenya Limited,KCB Bank Kenya Limited,NCBA Group PLC</t>
  </si>
  <si>
    <t>KKC &amp; Associates LLP</t>
  </si>
  <si>
    <t>80360486,80360496,82136136</t>
  </si>
  <si>
    <t>Bank of Baroda,State Bank of India,Axis Bank Limited</t>
  </si>
  <si>
    <t>Khimji Kunverji &amp; Co LLP</t>
  </si>
  <si>
    <t>Varma &amp; Varma</t>
  </si>
  <si>
    <t>80359685,80360432,96578684,97296894</t>
  </si>
  <si>
    <t>Commonwealth Bank of Australia,Bendigo and Adelaide Bank Limited,Auswide Bank Ltd,MyState Limited</t>
  </si>
  <si>
    <t>80090346,80090362,80090856,81827398,82050766</t>
  </si>
  <si>
    <t>Trustmark Corporation,Community Financial System, Inc.,CVB Financial Corp.,Central Pacific Financial Corp,Cathay General Bancorp</t>
  </si>
  <si>
    <t>PKF Sridhar &amp; Santhanam LLP</t>
  </si>
  <si>
    <t>S. N. Nanda &amp; Co.</t>
  </si>
  <si>
    <t>M.P.Chitale &amp; Co</t>
  </si>
  <si>
    <t>96162849,96862533,96917837,97150364</t>
  </si>
  <si>
    <t>Altyn Bank JSC (SB of China CITIC Bank Corporation Limited),JSC AB Bank of China Kazakhstan,AB Kazakhstan - Ziraat International Bank JSC,Abu Dhabi Commercial Bank PJSC</t>
  </si>
  <si>
    <t>Deloitte LLP</t>
  </si>
  <si>
    <t>Deloitte Touche Tohmatsu ? Sociedade de Auditores</t>
  </si>
  <si>
    <t>80360348,95369090,96868960</t>
  </si>
  <si>
    <t>CIMB Thai Bank Public Company Limited,Bank of China (Thai) Public Company Limited,Sumitomo Mitsui Trust Bank (Thai) Public Company Limited</t>
  </si>
  <si>
    <t>80360377,80360433,80360804,80361325,80362037,83857669,86697123,96197534</t>
  </si>
  <si>
    <t>Agricultural Bank of China Limited,China Construction Bank Corporation,China Development Bank,Bank of China Limited,Bank of Communications Co., Ltd.,The Export-Import Bank of China,Agricultural Development Bank of China,Postal Savings Bank of China Co., Ltd.</t>
  </si>
  <si>
    <t>Deloitte, Inc.</t>
  </si>
  <si>
    <t>80089937,80091858,80442215,84338869,89995866,96381506,96702866</t>
  </si>
  <si>
    <t>Banco General S.A.,Towerbank International, Inc.,Banco Latinoamericano de Comercio Exterior, S.A.,Banco Internacional de Costa Rica, S.A.,Metrobank, S.A. y subsidiarias,Industrial and Commercial Bank of China Mexico, S. A., Institucion de Banca Multiple,Bank of China Mexico, S. A., Institucion de Banca Multiple</t>
  </si>
  <si>
    <t>80732935,85354873,96546637,96702866,96774549,97252790,97472560</t>
  </si>
  <si>
    <t>Banco BOCOM BBM S.A.,MUFG Bank Mexico, S.A. Institucion de Banca Multiple Filial,Mizuho Bank Mexico, S.A., Institucion de Banca Multiple,Bank of China Mexico, S. A., Institucion de Banca Multiple,Banco KEB Hana Mexico Sociedad Anonima, Institucion de Banca Multiple Filial,Banco Sumitomo Mitsui Brasileiro S.A.,Industrial and Commercial Bank of China Limited, Panama Branch</t>
  </si>
  <si>
    <t>Ernst &amp; Young Han Young</t>
  </si>
  <si>
    <t>80359995,80360168,80360178,80360542,91240490</t>
  </si>
  <si>
    <t>Standard Chartered Bank Korea Limited,CTBC Bank Co., Ltd.,Dah Sing Bank, Limited,Woori Bank,NongHyup Bank</t>
  </si>
  <si>
    <t>ING Groep N.V.</t>
  </si>
  <si>
    <t>80359685,80360057,80360432,80360817</t>
  </si>
  <si>
    <t>Commonwealth Bank of Australia,Norfina Limited,Bendigo and Adelaide Bank Limited,Bank of Queensland Limited</t>
  </si>
  <si>
    <t>80089736,80089738,80089744,80089780,80089952,80089956,80091866,88386429,88439255</t>
  </si>
  <si>
    <t>AKBANK T.A.S.,Turkiye Is Bankasi A.S.,Yapi ve Kredi Bankasi A.S.,Turkiye Garanti Bankasi A.S.,QNB Bank Anonim Sirketi,Turk Ekonomi Bankasi A.S.,Denizbank A.S.,Joint Stock Innovation Commercial Bank Ipak Yuli,Private Joint Stock Bank Trustbank</t>
  </si>
  <si>
    <t>Intercam Grupo Financiero, S.A. de C.V.</t>
  </si>
  <si>
    <t>80683398,80683405,81216718,81900526,82353368,86897138,87561576</t>
  </si>
  <si>
    <t>Banco del Bajio, S.A.,Banco Invex, S.A., Institucion de Banca Multiple, Invex Grupo Financiero,Banca Mifel, S. A., Institucion de Banca Multiple, Grupo Financiero Mifel,Global Bank Corporation,Banco Compartamos, S.A., Institucion de Banca Multiple,Banco Monex, S.A., Institucion de Banca Multiple, Monex Grupo Financiero,Credicorp Bank, S.A.</t>
  </si>
  <si>
    <t>Ernst &amp; Young Global</t>
  </si>
  <si>
    <t>Intercorp Peru Ltd.</t>
  </si>
  <si>
    <t>80362449,80362450,80424973,80506595,81914919,82630486</t>
  </si>
  <si>
    <t>Dah Chung Bills Finance Corporation,Taiwan Finance Corporation,Grand Bills Finance Corporation,Taching Bills Finance Corporation,China Bills Finance Corporation,IBF Financial Holdings Co., Ltd.</t>
  </si>
  <si>
    <t>Intesa Sanpaolo S.p.A.</t>
  </si>
  <si>
    <t>SLV</t>
  </si>
  <si>
    <t>PricewaterhouseCoopers, Ltda. de C.V.</t>
  </si>
  <si>
    <t>EL SALVADOR</t>
  </si>
  <si>
    <t>SV</t>
  </si>
  <si>
    <t>BAC Holding International Corp.</t>
  </si>
  <si>
    <t>Ernst &amp; Young / KPMG Inc</t>
  </si>
  <si>
    <t>80360028,80360070,80360111,80361023,80361274,80362283,80880033</t>
  </si>
  <si>
    <t>Standard Bank Group Limited,The Standard Bank of South Africa Limited,FirstRand Bank Limited,Nedbank Limited,Investec Bank Limited,Nedbank Group Limited,Absa Group Limited</t>
  </si>
  <si>
    <t>Aadel Alhasoon &amp; Co / Ahmed Mahdi AL-Juboori &amp; Co</t>
  </si>
  <si>
    <t>97131277,97174535,97527885,97533629,97586157</t>
  </si>
  <si>
    <t>Region Trade Bank for Investment and Finance Private Shareholding,Gulf Commercial Bank,Ameen Al Iraq Bank for Islamic Investment and Finance,Cihan Bank For Islamic Investment and Finance P.S.C,Mansour Bank for Investment PJSC</t>
  </si>
  <si>
    <t>Aadel Alhasoon &amp; Co. Legal accountants and consultants</t>
  </si>
  <si>
    <t>80360522,80360532,91391499</t>
  </si>
  <si>
    <t>Export-Import Bank of Thailand,Bank for Agriculture and Agricultural Cooperatives,Small and Medium Enterprise Development Bank of Thailand</t>
  </si>
  <si>
    <t>KPMG Somekh Chaikin / BDO Ziv Haft</t>
  </si>
  <si>
    <t>80360051,80360108,88386408</t>
  </si>
  <si>
    <t>Bank Leumi Le-Israel B.M.,Bank Hapoalim B.M.,Mizrahi Tefahot Bank Ltd</t>
  </si>
  <si>
    <t>Itausa S.A.</t>
  </si>
  <si>
    <t>80089720,80089721,80089761,80089764,80089766,80091849,80543465,90889290</t>
  </si>
  <si>
    <t>Banco Bradesco S.A.,Banco do Brasil S.A.,Banco de Credito del Peru S.A.,Banco de Bogota, S.A.,Bancolombia S.A.,Banco del Estado de Chile,Banco BTG Pactual S.A.,Banco Davivienda S.A.</t>
  </si>
  <si>
    <t>Deloitte &amp; Touche (Nigeria)</t>
  </si>
  <si>
    <t>85219673,85512274,87106771,88386507,92029890,94398890,96988935</t>
  </si>
  <si>
    <t>Fidelity Bank PLC,Union Bank of Nigeria PLC,Ecobank Nigeria Limited,First City Monument Bank Limited,FBN Holdings Plc,Wema Bank PLC,Coronation Merchant Bank Limited</t>
  </si>
  <si>
    <t>Arora Vohra &amp; Co. Chartered Accountants</t>
  </si>
  <si>
    <t>Ernst &amp; Young Vietnam Limited Liability Company</t>
  </si>
  <si>
    <t>80092047,80092048,80361310,80362281,95639290</t>
  </si>
  <si>
    <t>Vietnam Bank for Agriculture and Rural Development,Vietnam Joint Stock Commercial Bank for Industry and Trade,Saigon Thuong Tin Commercial Joint Stock Bank,Asia Commercial Joint Stock Bank,Military Commercial Joint Stock Bank</t>
  </si>
  <si>
    <t>UZB</t>
  </si>
  <si>
    <t>UZS</t>
  </si>
  <si>
    <t>TBC Bank Group PLC</t>
  </si>
  <si>
    <t>UZBEKISTAN</t>
  </si>
  <si>
    <t>UZ</t>
  </si>
  <si>
    <t>PricewaterhouseCoopers LLC</t>
  </si>
  <si>
    <t>Grant Thornton LLC</t>
  </si>
  <si>
    <t>88386429,88439255,97534925,97599076</t>
  </si>
  <si>
    <t>Joint Stock Innovation Commercial Bank Ipak Yuli,Private Joint Stock Bank Trustbank,Joint-stock company ANOR BANK,Joint Stock Commercial Bank TBC BANK</t>
  </si>
  <si>
    <t>FE Audit Organization Ernst &amp; Young LLC</t>
  </si>
  <si>
    <t>80362277,87760985,96790101</t>
  </si>
  <si>
    <t>Joint-Stock Commercial Bank Agrobank,Microcreditbank,Joint-Stock Commercial Bank Business Development Bank</t>
  </si>
  <si>
    <t>Foreign Enterprise Audit Company ?Ernst &amp; Young? LLC</t>
  </si>
  <si>
    <t>UHY Tashkent LLC</t>
  </si>
  <si>
    <t>88439255,90517286,97534925,97599076</t>
  </si>
  <si>
    <t>Private Joint Stock Bank Trustbank,Joint Stock Commercial Bank Universal Bank,Joint-stock company ANOR BANK,Joint Stock Commercial Bank TBC BANK</t>
  </si>
  <si>
    <t>80361054,80362278,86842743,88762458</t>
  </si>
  <si>
    <t>Joint-Stock Company Asakabank,JSC National Bank for Foreign Economic Activity of the Republic of Uzbekistan,Uzbek Industrial and Construction Bank Joint-Stock Commercial Bank,JSCB Kapitalbank</t>
  </si>
  <si>
    <t>87760985,96783947,96790101</t>
  </si>
  <si>
    <t>Microcreditbank,Joint Stock Commercial Xalq Bank of the Republic of Uzbekistan,Joint-Stock Commercial Bank Business Development Bank</t>
  </si>
  <si>
    <t>Deloitte &amp; Touche Audit organization LLC</t>
  </si>
  <si>
    <t>80362277,87760985,96783947</t>
  </si>
  <si>
    <t>Joint-Stock Commercial Bank Agrobank,Microcreditbank,Joint Stock Commercial Xalq Bank of the Republic of Uzbekistan</t>
  </si>
  <si>
    <t>OTP Bank Plc.</t>
  </si>
  <si>
    <t>80361054,80362278,86842743</t>
  </si>
  <si>
    <t>Joint-Stock Company Asakabank,JSC National Bank for Foreign Economic Activity of the Republic of Uzbekistan,Uzbek Industrial and Construction Bank Joint-Stock Commercial Bank</t>
  </si>
  <si>
    <t>88386429,88439255,88762458,90517286,96782194,97599076</t>
  </si>
  <si>
    <t>Joint Stock Innovation Commercial Bank Ipak Yuli,Private Joint Stock Bank Trustbank,JSCB Kapitalbank,Joint Stock Commercial Bank Universal Bank,Joint-Stock Commercial Mortgage Bank Ipoteka-Bank,Joint Stock Commercial Bank TBC BANK</t>
  </si>
  <si>
    <t>Ernst &amp; Young LLC</t>
  </si>
  <si>
    <t>Grant Thornton AO LLC</t>
  </si>
  <si>
    <t>80362278,86842743,96782194</t>
  </si>
  <si>
    <t>JSC National Bank for Foreign Economic Activity of the Republic of Uzbekistan,Uzbek Industrial and Construction Bank Joint-Stock Commercial Bank,Joint-Stock Commercial Mortgage Bank Ipoteka-Bank</t>
  </si>
  <si>
    <t>80362115,80362412,86755327,88386360,97406178</t>
  </si>
  <si>
    <t>Arab Bank Plc,Bank of Jordan Plc,Jordan Islamic Bank,Jordan Kuwait Bank,Bank Al Etihad</t>
  </si>
  <si>
    <t>Dallah AlBaraka Holding Company B.S.C</t>
  </si>
  <si>
    <t>80362115,80362412,96667315,97406178</t>
  </si>
  <si>
    <t>Arab Bank Plc,Bank of Jordan Plc,Jordan Ahli Bank Plc,Bank Al Etihad</t>
  </si>
  <si>
    <t>80362115,80362412,86755327,96667315,97406178</t>
  </si>
  <si>
    <t>Arab Bank Plc,Bank of Jordan Plc,Jordan Islamic Bank,Jordan Ahli Bank Plc,Bank Al Etihad</t>
  </si>
  <si>
    <t>80088923,80089031,80089109,80089154,80089220,80089622</t>
  </si>
  <si>
    <t>Wells Fargo &amp; Company,Bank of America Corporation,The Goldman Sachs Group, Inc.,Morgan Stanley,Royal Bank of Canada,Citigroup Inc.</t>
  </si>
  <si>
    <t>96162849,96832255,96917837</t>
  </si>
  <si>
    <t>Altyn Bank JSC (SB of China CITIC Bank Corporation Limited),Industrial &amp; Commercial Bank of China (Almaty) JSC,AB Kazakhstan - Ziraat International Bank JSC</t>
  </si>
  <si>
    <t>Deloitte &amp; Touche LLC</t>
  </si>
  <si>
    <t>80361054,86842743,96782194,96790101,97599686</t>
  </si>
  <si>
    <t>Joint-Stock Company Asakabank,Uzbek Industrial and Construction Bank Joint-Stock Commercial Bank,Joint-Stock Commercial Mortgage Bank Ipoteka-Bank,Joint-Stock Commercial Bank Business Development Bank,Joint-Stock Commercial Aloqabank</t>
  </si>
  <si>
    <t>80361322,80362138,81907929</t>
  </si>
  <si>
    <t>Development Bank of Kazakhstan JSC,JSC Halyk Bank of Kazakhstan,ForteBank JSC</t>
  </si>
  <si>
    <t>KPMG Audit</t>
  </si>
  <si>
    <t>KPMG Phoomchai Audit Ltd.</t>
  </si>
  <si>
    <t>80360120,80360141,80360144,80360146,97411181</t>
  </si>
  <si>
    <t>Bangkok Bank Public Company Limited,Krung Thai Bank Public Company Limited,TMBThanachart Bank Public Company Limited,Bank of Ayudhya Public Company Limited,SCB X Public Company Limited</t>
  </si>
  <si>
    <t>80362119,80362121,87737381,96645522,97240618,97360002</t>
  </si>
  <si>
    <t>I&amp;M Bank LIMITED,NCBA Bank Kenya Plc,Stanbic Bank Kenya Limited,KCB Bank Kenya Limited,NCBA Group PLC,I&amp;M Group Plc</t>
  </si>
  <si>
    <t>Deloitte Anjin LLC</t>
  </si>
  <si>
    <t>Hana Financial Group Inc.</t>
  </si>
  <si>
    <t>80089757,80359994,80360106,80360168,80360542,84253875</t>
  </si>
  <si>
    <t>Kookmin Bank,Shinhan Bank,Hang Seng Bank Limited,CTBC Bank Co., Ltd.,Woori Bank,Standard Chartered PLC</t>
  </si>
  <si>
    <t>80088985,80089134,80089573,80089717,80090347,80090388,81577358</t>
  </si>
  <si>
    <t>Huntington Bancshares Incorporated,Fifth Third Bancorp,Zions Bancorporation, N.A.,Comerica Incorporated,Regions Financial Corporation,M&amp;T Bank Corporation,Citizens Financial Group, Inc.</t>
  </si>
  <si>
    <t>PricewaterhouseCoopers Audit LLC</t>
  </si>
  <si>
    <t>HS Holdings Co., Ltd.</t>
  </si>
  <si>
    <t>Ernst &amp; Young Joint Accounting Firm</t>
  </si>
  <si>
    <t>80360457,80362246,80362247,86950350,86950353,90470884,97490695,97590222</t>
  </si>
  <si>
    <t>The Shanghai Commercial &amp; Savings Bank, Ltd.,Far Eastern International Bank,EnTie Commercial Bank,Taichung Commercial Bank Company Limited,Taipei Star Bank,Sunny Bank Ltd.,Hwatai Bank Limited,Bank of Panhsin</t>
  </si>
  <si>
    <t>New Zealand Government</t>
  </si>
  <si>
    <t>80734379,85840474,88741458,92814701</t>
  </si>
  <si>
    <t>ANZ Bank New Zealand Limited,Southland Building Society,TSB Bank Limited,The Co-operative Bank Limited</t>
  </si>
  <si>
    <t>Samil PricewaterhouseCoopers</t>
  </si>
  <si>
    <t>KB Financial Group Inc.</t>
  </si>
  <si>
    <t>80359994,80359998,80360106,80360168,80360542,84253875</t>
  </si>
  <si>
    <t>Shinhan Bank,KEB Hana Bank,Hang Seng Bank Limited,CTBC Bank Co., Ltd.,Woori Bank,Standard Chartered PLC</t>
  </si>
  <si>
    <t>Nexia Samduk</t>
  </si>
  <si>
    <t>Walker Chandiok &amp; Co LLP</t>
  </si>
  <si>
    <t>EY Office Limited</t>
  </si>
  <si>
    <t>80360120,80360143,80360144,80360146,97411181</t>
  </si>
  <si>
    <t>Bangkok Bank Public Company Limited,KASIKORNBANK Public Company Limited,TMBThanachart Bank Public Company Limited,Bank of Ayudhya Public Company Limited,SCB X Public Company Limited</t>
  </si>
  <si>
    <t>EY AL-AIBAN, AL-OSAIMI &amp; PARTNERS/DELOITTE &amp; TOUCHE AL WAZZAN &amp; CO.</t>
  </si>
  <si>
    <t>80360060,80360163,94171890</t>
  </si>
  <si>
    <t>Gulf Bank K.S.C.P.,National Bank of Kuwait S.A.K.P.,Boubyan Bank K.S.C.P.</t>
  </si>
  <si>
    <t>DELOITTE &amp; TOUCHE AL WAZZAN &amp; CO / AL AIBAN, AL OSAIMI &amp; PARTNERS</t>
  </si>
  <si>
    <t>Grupo ASSA, S.A.</t>
  </si>
  <si>
    <t>80360168,80360227,80360348,80362167,89888662</t>
  </si>
  <si>
    <t>CTBC Bank Co., Ltd.,United Overseas Bank (Thai) Public Company Limited,CIMB Thai Bank Public Company Limited,AmBank (M) Berhad,Industrial and Commercial Bank of China (Thai) Public Company Limited</t>
  </si>
  <si>
    <t>80360242,80360244,80360247,80362196</t>
  </si>
  <si>
    <t>Metropolitan Bank &amp; Trust Company,Bank of the Philippine Islands,Development Bank of the Philippines,BDO Unibank, Inc.</t>
  </si>
  <si>
    <t>IDN</t>
  </si>
  <si>
    <t>Amir Abadi Jusuf, Aryanto,Mawar &amp; Rekan</t>
  </si>
  <si>
    <t>IDR</t>
  </si>
  <si>
    <t>INDONESIA</t>
  </si>
  <si>
    <t>80088977,80088985,80089134,80089717</t>
  </si>
  <si>
    <t>KeyCorp,Huntington Bancshares Incorporated,Fifth Third Bancorp,Comerica Incorporated</t>
  </si>
  <si>
    <t>80089031,80089109,80089154,80359629,80359685,86394500</t>
  </si>
  <si>
    <t>Bank of America Corporation,The Goldman Sachs Group, Inc.,Morgan Stanley,BNP Paribas SA,Commonwealth Bank of Australia,Macquarie Group Limited</t>
  </si>
  <si>
    <t>80089031,80089109,80089154,80359567,80359629,80359685</t>
  </si>
  <si>
    <t>Bank of America Corporation,The Goldman Sachs Group, Inc.,Morgan Stanley,Macquarie Bank Limited,BNP Paribas SA,Commonwealth Bank of Australia</t>
  </si>
  <si>
    <t>Haseeb Kadhim Jwaid &amp; Co / Iyad Rashid Al-Quraishi &amp; Co</t>
  </si>
  <si>
    <t>97131277,97174535,97298702,97527885,97533629</t>
  </si>
  <si>
    <t>Region Trade Bank for Investment and Finance Private Shareholding,Gulf Commercial Bank,Iraqi Islamic Bank for Investment &amp; Development,Ameen Al Iraq Bank for Islamic Investment and Finance,Cihan Bank For Islamic Investment and Finance P.S.C</t>
  </si>
  <si>
    <t>Haseeb K. Jwaid &amp; Co</t>
  </si>
  <si>
    <t>80360669,80361183,80362207,80362225,80415632,80644534,88612860</t>
  </si>
  <si>
    <t>Arab National Bank,Abu Dhabi Islamic Bank PJSC,Qatar Islamic Bank (Q.P.S.C),Banque Saudi Fransi,HSBC Bank Middle East Limited,Dubai Islamic Bank (Public Joint Stock Company),Emirates NBD Bank PJSC</t>
  </si>
  <si>
    <t>MCB Bank Limited</t>
  </si>
  <si>
    <t>Mercantil Servicios Financieros Internacional, S.A.</t>
  </si>
  <si>
    <t>80091858,85920676,86826942,87102577,87937583,89995866,96485755,97357237</t>
  </si>
  <si>
    <t>Towerbank International, Inc.,Banco Aliado, S.A.,Multibank, lnc.,Banesco (Panama), S.A.,Banco La Hipotecaria, S.A.,Metrobank, S.A. y subsidiarias,BANISI, S.A.,Mercantil Holding Financiero Internacional, S.A.</t>
  </si>
  <si>
    <t>80091858,84970073,85920676,86906352,87102577,89995866,96174402,96485755,96814088</t>
  </si>
  <si>
    <t>Towerbank International, Inc.,Bansi, S.A., Institucion de Banca Multiple,Banco Aliado, S.A.,Banco Multiva, S. A., Institucion de Banca Multiple, Grupo Financiero Multiva,Banesco (Panama), S.A.,Metrobank, S.A. y subsidiarias,Banco Bancrea, S.A., Institucion de Banca Multiple,BANISI, S.A.,Mercantil Banco, S.A.</t>
  </si>
  <si>
    <t>VES</t>
  </si>
  <si>
    <t>Mercantil Servicios Financieros, C.A.</t>
  </si>
  <si>
    <t>Metro Holding Enterprises, Inc y subsidiaria</t>
  </si>
  <si>
    <t>80091858,84970073,85920676,86826942,87102577,96174402,96485755,96814088</t>
  </si>
  <si>
    <t>Towerbank International, Inc.,Bansi, S.A., Institucion de Banca Multiple,Banco Aliado, S.A.,Multibank, lnc.,Banesco (Panama), S.A.,Banco Bancrea, S.A., Institucion de Banca Multiple,BANISI, S.A.,Mercantil Banco, S.A.</t>
  </si>
  <si>
    <t>Sycip Gorres Velayo &amp; Co</t>
  </si>
  <si>
    <t>80360244,80360247,80360248,80362196</t>
  </si>
  <si>
    <t>Bank of the Philippine Islands,Development Bank of the Philippines,Land Bank of the Philippines,BDO Unibank, Inc.</t>
  </si>
  <si>
    <t>80362277,96783947,96790101</t>
  </si>
  <si>
    <t>Joint-Stock Commercial Bank Agrobank,Joint Stock Commercial Xalq Bank of the Republic of Uzbekistan,Joint-Stock Commercial Bank Business Development Bank</t>
  </si>
  <si>
    <t>KPMG Limited</t>
  </si>
  <si>
    <t>80090442,80092047,80092048,80361310,80362281</t>
  </si>
  <si>
    <t>Joint Stock Commercial Bank For Foreign Trade of Vietnam,Vietnam Bank for Agriculture and Rural Development,Vietnam Joint Stock Commercial Bank for Industry and Trade,Saigon Thuong Tin Commercial Joint Stock Bank,Asia Commercial Joint Stock Bank</t>
  </si>
  <si>
    <t>Ernst &amp; Young Vietnam Ltd</t>
  </si>
  <si>
    <t>Deloitte Touche Tohmatsu LLC</t>
  </si>
  <si>
    <t>Brightman Almagor Zohar &amp; Co.</t>
  </si>
  <si>
    <t>80360051,80360108,80362088</t>
  </si>
  <si>
    <t>Bank Leumi Le-Israel B.M.,Bank Hapoalim B.M.,Israel Discount Bank Limited</t>
  </si>
  <si>
    <t>80732935,85354873,96381506,96702866,96774549,97252790,97472560</t>
  </si>
  <si>
    <t>Banco BOCOM BBM S.A.,MUFG Bank Mexico, S.A. Institucion de Banca Multiple Filial,Industrial and Commercial Bank of China Mexico, S. A., Institucion de Banca Multiple,Bank of China Mexico, S. A., Institucion de Banca Multiple,Banco KEB Hana Mexico Sociedad Anonima, Institucion de Banca Multiple Filial,Banco Sumitomo Mitsui Brasileiro S.A.,Industrial and Commercial Bank of China Limited, Panama Branch</t>
  </si>
  <si>
    <t>Ernst &amp; Young ShinNihon LLC</t>
  </si>
  <si>
    <t>PricewaterhouseCoopers Panama, S.R.L.</t>
  </si>
  <si>
    <t>MMG Capital Holdings Inc.</t>
  </si>
  <si>
    <t>80091858,80683398,80683405,81900526,85920676,87561576,89995866</t>
  </si>
  <si>
    <t>Towerbank International, Inc.,Banco del Bajio, S.A.,Banco Invex, S.A., Institucion de Banca Multiple, Invex Grupo Financiero,Global Bank Corporation,Banco Aliado, S.A.,Credicorp Bank, S.A.,Metrobank, S.A. y subsidiarias</t>
  </si>
  <si>
    <t>80088923,80089022,80089031,80089109,80089261,80089622,80359629,86198905,96151018</t>
  </si>
  <si>
    <t>Wells Fargo &amp; Company,JPMorgan Chase &amp; Co.,Bank of America Corporation,The Goldman Sachs Group, Inc.,Deutsche Bank AG,Citigroup Inc.,BNP Paribas SA,Barclays plc,UBS Group AG</t>
  </si>
  <si>
    <t>Santo Domingo Motors Co., S.A.</t>
  </si>
  <si>
    <t>80732935,96381506,96546637,96702866,96774549,97252790,97472560</t>
  </si>
  <si>
    <t>Banco BOCOM BBM S.A.,Industrial and Commercial Bank of China Mexico, S. A., Institucion de Banca Multiple,Mizuho Bank Mexico, S.A., Institucion de Banca Multiple,Bank of China Mexico, S. A., Institucion de Banca Multiple,Banco KEB Hana Mexico Sociedad Anonima, Institucion de Banca Multiple Filial,Banco Sumitomo Mitsui Brasileiro S.A.,Industrial and Commercial Bank of China Limited, Panama Branch</t>
  </si>
  <si>
    <t>Wise Lord &amp; Ferguson</t>
  </si>
  <si>
    <t>80359685,80360432,96578684,96612688</t>
  </si>
  <si>
    <t>Commonwealth Bank of Australia,Bendigo and Adelaide Bank Limited,Auswide Bank Ltd,IMB Ltd</t>
  </si>
  <si>
    <t>Mazars Auditores, S. de R.L. de C.V.</t>
  </si>
  <si>
    <t>80089750,80092369,80683411,87528574,94286492</t>
  </si>
  <si>
    <t>Banco Nacional de Comercio Exterior, S.N.C., Institucion de Banca de Desarrollo,Banco Nacional de Obras y Servicios Publicos, Sociedad Nacional de Credito, Institucion de Banca de Desarrollo,Sociedad Hipotecaria Federal, Sociedad Nacional de Credito, Institucion de Banca de Desarrollo,Banco Nacional del Ejercito, Fuerza Aerea y Armada, S.N.C., Institucion de Banca de Desarrollo,Banco del Bienestar, Sociedad Nacional de Credito, Institucion de Banca de Desarrollo</t>
  </si>
  <si>
    <t>Zepada Y Asociados Consultores</t>
  </si>
  <si>
    <t>80089220,80359527,80359684,80359685,80359689,80360590</t>
  </si>
  <si>
    <t>Royal Bank of Canada,Svenska Handelsbanken AB,Australia and New Zealand Banking Group Limited,Commonwealth Bank of Australia,Westpac Banking Corporation,DBS Group Holdings Ltd</t>
  </si>
  <si>
    <t>KPMG Fakhro</t>
  </si>
  <si>
    <t>80089075,80089143,80089144,80089172,80089220,96376035</t>
  </si>
  <si>
    <t>Canadian Imperial Bank of Commerce (CIBC),Bank of Montreal,The Bank of Nova Scotia,Toronto-Dominion Bank (The),Royal Bank of Canada,Desjardins Group</t>
  </si>
  <si>
    <t>Grant Thornton - Saleh, Barsoum &amp; Abdel Aziz</t>
  </si>
  <si>
    <t>80359982,80362051,88731102</t>
  </si>
  <si>
    <t>Commercial International Bank (Egypt) S.A.E,Banque Du Caire S.A.E.,Banque Misr (S.A.E)</t>
  </si>
  <si>
    <t>80360060,80362000,80362133,80362206,94171890</t>
  </si>
  <si>
    <t>Gulf Bank K.S.C.P.,First Abu Dhabi Bank P.J.S.C.,Kuwait Finance House (K.S.C.P.),Qatar National Bank (Q.P.S.C.),Boubyan Bank K.S.C.P.</t>
  </si>
  <si>
    <t>80360815,80362183,89069061,89426465</t>
  </si>
  <si>
    <t>Bank Muscat SAOG,Bank Dhofar S.A.O.G,Sohar International Bank SAOG,Ahli Bank SAOG</t>
  </si>
  <si>
    <t>JAM</t>
  </si>
  <si>
    <t>JMD</t>
  </si>
  <si>
    <t>Portland Holdings Inc.</t>
  </si>
  <si>
    <t>JAMAICA</t>
  </si>
  <si>
    <t>JM</t>
  </si>
  <si>
    <t>80362038,80362046,83385261,87342976,89902661,90213861</t>
  </si>
  <si>
    <t>Banco Nacional de Costa Rica,Banco Multiple BHD, S.A.,Banco de Costa Rica,Banco Popular y de Desarrollo Comunal,Banco Agromercantil de Guatemala S.A.,Banco BAC San Jose, S.A.</t>
  </si>
  <si>
    <t>80362146,83061925,83062149,83062152</t>
  </si>
  <si>
    <t>Sampath Bank PLC,DFCC Bank PLC,Nations Trust Bank PLC,Seylan Bank PLC</t>
  </si>
  <si>
    <t>83061925,83062146,83062158,83062161,86420711,95559093,96510121</t>
  </si>
  <si>
    <t>DFCC Bank PLC,Housing Development Finance Corporation Bank of Sri Lanka,Pan Asia Banking Corporation PLC,Union Bank of Colombo PLC,SANASA Development Bank PLC,Amana Bank PLC,Cargills Bank PLC</t>
  </si>
  <si>
    <t>Pricewaterhouse Coopers (Jamaica)</t>
  </si>
  <si>
    <t>CPA Charles Munkonge Luo,</t>
  </si>
  <si>
    <t>80362118,80362119,80362121,87737381,96645522,97360002</t>
  </si>
  <si>
    <t>KCB Group PLC,I&amp;M Bank LIMITED,NCBA Bank Kenya Plc,Stanbic Bank Kenya Limited,KCB Bank Kenya Limited,I&amp;M Group Plc</t>
  </si>
  <si>
    <t>IRKOHIRASHIMA AUDITORES INDEPENDENTES Ltda.</t>
  </si>
  <si>
    <t>Deloitte &amp; Touche / Ernst &amp; Young Inc</t>
  </si>
  <si>
    <t>80360028,80360076,80360111,80361023,80880033</t>
  </si>
  <si>
    <t>Standard Bank Group Limited,Investec Limited,FirstRand Bank Limited,Nedbank Limited,Absa Group Limited</t>
  </si>
  <si>
    <t>80360028,80360070,80360076,80360077,80360111,80361274,80362283,80880033</t>
  </si>
  <si>
    <t>Standard Bank Group Limited,The Standard Bank of South Africa Limited,Investec Limited,Absa Bank Limited,FirstRand Bank Limited,Investec Bank Limited,Nedbank Group Limited,Absa Group Limited</t>
  </si>
  <si>
    <t>Deloitte Limited</t>
  </si>
  <si>
    <t>80734379,85840474,87646574,93640090,93640093,96534065</t>
  </si>
  <si>
    <t>ANZ Bank New Zealand Limited,Southland Building Society,Wairarapa Building Society,Unity Credit Union,First Credit Union,Christian Savings Limited</t>
  </si>
  <si>
    <t>National Agricultural Cooperative Federation</t>
  </si>
  <si>
    <t>80359995,80360103,80360168,80360178,80360542</t>
  </si>
  <si>
    <t>Standard Chartered Bank Korea Limited,Industrial Bank of Korea,CTBC Bank Co., Ltd.,Dah Sing Bank, Limited,Woori Bank</t>
  </si>
  <si>
    <t>AS KPMG Estonia</t>
  </si>
  <si>
    <t>ANZ Group Holdings Limited</t>
  </si>
  <si>
    <t>80088930,80089030,80092019</t>
  </si>
  <si>
    <t>State Street Corporation,The Bank of New York Mellon Corporation,Brown Brothers Harriman &amp; Co.</t>
  </si>
  <si>
    <t>BDO RCS Auditores Independentes SS Ltda.</t>
  </si>
  <si>
    <t>Chivatos S.A.</t>
  </si>
  <si>
    <t>BDO RCS Auditores Independentes SS</t>
  </si>
  <si>
    <t>KPMG Chartered Accountants</t>
  </si>
  <si>
    <t>Bank Audi sal</t>
  </si>
  <si>
    <t>80432174,80432180,92060090</t>
  </si>
  <si>
    <t>Anadolubank A.S.,Sekerbank T.A.S.,Fibabanka Anonim Sirketi</t>
  </si>
  <si>
    <t>80543474,89817862</t>
  </si>
  <si>
    <t>Banco Triangulo S.A.,Banco Digimais S.A.</t>
  </si>
  <si>
    <t>KGZ</t>
  </si>
  <si>
    <t>Baker Tilly Bishkek, LLC</t>
  </si>
  <si>
    <t>KGS</t>
  </si>
  <si>
    <t>KYRGYZSTAN</t>
  </si>
  <si>
    <t>KG</t>
  </si>
  <si>
    <t>80361054,80362277,80362278,86842743</t>
  </si>
  <si>
    <t>Joint-Stock Company Asakabank,Joint-Stock Commercial Bank Agrobank,JSC National Bank for Foreign Economic Activity of the Republic of Uzbekistan,Uzbek Industrial and Construction Bank Joint-Stock Commercial Bank</t>
  </si>
  <si>
    <t>80359704,80359907,80360590</t>
  </si>
  <si>
    <t>DBS Bank Ltd,United Overseas Bank Limited,DBS Group Holdings Ltd</t>
  </si>
  <si>
    <t>IMELDA &amp; REKAN</t>
  </si>
  <si>
    <t>80360158,80360183,80362085,93112099,96366651</t>
  </si>
  <si>
    <t>PT Bank Negara Indonesia (Persero) Tbk,PT Bank Danamon Indonesia Tbk,PT Bank Tabungan Negara (Persero) Tbk,PT Bank Syariah Indonesia Tbk,PT Bank Pembangunan Daerah Jawa Barat dan Banten Tbk</t>
  </si>
  <si>
    <t>83062146,83062161,86420711,95559093,96510121</t>
  </si>
  <si>
    <t>Housing Development Finance Corporation Bank of Sri Lanka,Union Bank of Colombo PLC,SANASA Development Bank PLC,Amana Bank PLC,Cargills Bank PLC</t>
  </si>
  <si>
    <t>80360917,80480836,80543435,96590852</t>
  </si>
  <si>
    <t>Banco Mercantil do Brasil S.A.,Banco PAN S.A.,Banco BMG S.A.,Banco Agibank S.A.</t>
  </si>
  <si>
    <t>80362147,80362148,80362149</t>
  </si>
  <si>
    <t>Hatton National Bank PLC,Commercial Bank of Ceylon PLC,Bank of Ceylon</t>
  </si>
  <si>
    <t>Ping An Insurance (Group) Company of China, Ltd.</t>
  </si>
  <si>
    <t>80360437,80360438,80361171,80362034</t>
  </si>
  <si>
    <t>Hua Xia Bank Co., Limited,China Minsheng Banking Corp., Ltd.,Bank of Beijing Co., Ltd.,China Guangfa Bank Co., Ltd.</t>
  </si>
  <si>
    <t>Deloitte Touche Thomatsu</t>
  </si>
  <si>
    <t>80359685,80360432,97228840,97310764,97456286</t>
  </si>
  <si>
    <t>Commonwealth Bank of Australia,Bendigo and Adelaide Bank Limited,B &amp; E Ltd,Hume Bank Limited,Australian Mutual Bank Ltd</t>
  </si>
  <si>
    <t>80090222,88038920</t>
  </si>
  <si>
    <t>First BanCorp,Western Alliance Bancorporation</t>
  </si>
  <si>
    <t>China Post Group Corporation Limited</t>
  </si>
  <si>
    <t>80360141,80360144,80360223,80360377,80360405,80360433,80361325,80362033,80362037</t>
  </si>
  <si>
    <t>Krung Thai Bank Public Company Limited,TMBThanachart Bank Public Company Limited,Hong Leong Bank Berhad,Agricultural Bank of China Limited,UniCredit S.p.A.,China Construction Bank Corporation,Bank of China Limited,Industrial and Commercial Bank of China Limited,Bank of Communications Co., Ltd.</t>
  </si>
  <si>
    <t>88386429,90517286,97534925,97599076</t>
  </si>
  <si>
    <t>Joint Stock Innovation Commercial Bank Ipak Yuli,Joint Stock Commercial Bank Universal Bank,Joint-stock company ANOR BANK,Joint Stock Commercial Bank TBC BANK</t>
  </si>
  <si>
    <t>80091851,80362046,82817325,86360714</t>
  </si>
  <si>
    <t>Banco Popular Dominicano, S.A. Banco Multiple,Banco Multiple BHD, S.A.,National Commercial Bank Jamaica Limited,Banco de Reservas de la Republica Dominicana, Banco de Servicios Multiples (BANRESERVAS)</t>
  </si>
  <si>
    <t>Banco de la Provincia de Buenos Aires</t>
  </si>
  <si>
    <t>Siddharta Widjaja &amp; Rekan</t>
  </si>
  <si>
    <t>Kantor Akuntan Publik Tanudiredja, Wibisana,Rintis &amp; Rekan</t>
  </si>
  <si>
    <t>PT Dwimuria Investama Andalan</t>
  </si>
  <si>
    <t>80360120,80360158,80360220,80361350,80362085,96197534</t>
  </si>
  <si>
    <t>Bangkok Bank Public Company Limited,PT Bank Negara Indonesia (Persero) Tbk,PT Bank Rakyat Indonesia (Persero) Tbk,PT Bank Mandiri (Persero) Tbk,PT Bank Tabungan Negara (Persero) Tbk,Postal Savings Bank of China Co., Ltd.</t>
  </si>
  <si>
    <t>80360158,80360182,80362085,93112099,96366651</t>
  </si>
  <si>
    <t>PT Bank Negara Indonesia (Persero) Tbk,P.T. Bank Pan Indonesia Tbk,PT Bank Tabungan Negara (Persero) Tbk,PT Bank Syariah Indonesia Tbk,PT Bank Pembangunan Daerah Jawa Barat dan Banten Tbk</t>
  </si>
  <si>
    <t>80360096,80360808,80362087,97475196</t>
  </si>
  <si>
    <t>PT Bank Maybank Indonesia Tbk,PT Bank UOB Indonesia,PT Bank OCBC NISP Tbk,PT Bank Maspion Indonesia Tbk</t>
  </si>
  <si>
    <t>87312375,96814900</t>
  </si>
  <si>
    <t>PT Bank ANZ Indonesia,PT Bank QNB Indonesia Tbk</t>
  </si>
  <si>
    <t>MIRAWATI SENSI IDRIS</t>
  </si>
  <si>
    <t>94529891,96334518,96549691,96849279</t>
  </si>
  <si>
    <t>PT Bank KEB Hana Indonesia,PT Bank Woori Saudara Indonesia 1906, Tbk,PT Bank KB Bukopin, Tbk,PT Bank Shinhan Indonesia</t>
  </si>
  <si>
    <t>KOSASIH, NURDIYAMAN, MULYADI, TJAHJO, &amp; REKAN</t>
  </si>
  <si>
    <t>80360183,91867290,93112099</t>
  </si>
  <si>
    <t>PT Bank Danamon Indonesia Tbk,PT Mandiri Tunas Finance,PT Bank Syariah Indonesia Tbk</t>
  </si>
  <si>
    <t>Purwantono,Sungkoro &amp; Surja</t>
  </si>
  <si>
    <t>Tanubrata Sutanto Fahmi Bambang &amp; Rekan</t>
  </si>
  <si>
    <t>80360096,80360808,80362087,97594319</t>
  </si>
  <si>
    <t>PT Bank Maybank Indonesia Tbk,PT Bank UOB Indonesia,PT Bank OCBC NISP Tbk,PT Bank DBS Indonesia</t>
  </si>
  <si>
    <t>Malayan Banking Berhad</t>
  </si>
  <si>
    <t>80360808,80362087,97475196,97594319</t>
  </si>
  <si>
    <t>PT Bank UOB Indonesia,PT Bank OCBC NISP Tbk,PT Bank Maspion Indonesia Tbk,PT Bank DBS Indonesia</t>
  </si>
  <si>
    <t>80360182,80360183,80360220,93112099</t>
  </si>
  <si>
    <t>P.T. Bank Pan Indonesia Tbk,PT Bank Danamon Indonesia Tbk,PT Bank Rakyat Indonesia (Persero) Tbk,PT Bank Syariah Indonesia Tbk</t>
  </si>
  <si>
    <t>Kanaka Puradiredja, Suhartono</t>
  </si>
  <si>
    <t>90416473,90602097,93209490,96366295,96366651,96918047,97133561</t>
  </si>
  <si>
    <t>PT Bank Pembangunan Daerah Riau Kepri Syariah (Perseroda),PT Bank Pembangunan Daerah Maluku dan Maluku Utara,PT Bank Pembangunan Daerah Sulawesi Utara Gorontalo,PT Bank Pembangunan Daerah Jambi,PT Bank Pembangunan Daerah Jawa Barat dan Banten Tbk,PT Bank Pembangunan Daerah Kalimantan Tengah,PT Bank Pembangunan Daerah Kalimantan Selatan</t>
  </si>
  <si>
    <t>DOLI, BAMBANG, SULITIYANTO, DADANG &amp; ALI</t>
  </si>
  <si>
    <t>80360158,80360182,80360183,80362085,93112099</t>
  </si>
  <si>
    <t>PT Bank Negara Indonesia (Persero) Tbk,P.T. Bank Pan Indonesia Tbk,PT Bank Danamon Indonesia Tbk,PT Bank Tabungan Negara (Persero) Tbk,PT Bank Syariah Indonesia Tbk</t>
  </si>
  <si>
    <t>Paul Hadiwinata, Hidajat, Arsono, Retno, Palilingan &amp; Rekan</t>
  </si>
  <si>
    <t>90416473,90602097,93031093,93209490,96366295,96366651,96918047</t>
  </si>
  <si>
    <t>PT Bank Pembangunan Daerah Riau Kepri Syariah (Perseroda),PT Bank Pembangunan Daerah Maluku dan Maluku Utara,PT Bank Pembangunan Daerah Banten (Perseroda) Tbk,PT Bank Pembangunan Daerah Sulawesi Utara Gorontalo,PT Bank Pembangunan Daerah Jambi,PT Bank Pembangunan Daerah Jawa Barat dan Banten Tbk,PT Bank Pembangunan Daerah Kalimantan Tengah</t>
  </si>
  <si>
    <t>90416473,90602097,93031093,93209490,96366295,96366651,97133561</t>
  </si>
  <si>
    <t>PT Bank Pembangunan Daerah Riau Kepri Syariah (Perseroda),PT Bank Pembangunan Daerah Maluku dan Maluku Utara,PT Bank Pembangunan Daerah Banten (Perseroda) Tbk,PT Bank Pembangunan Daerah Sulawesi Utara Gorontalo,PT Bank Pembangunan Daerah Jambi,PT Bank Pembangunan Daerah Jawa Barat dan Banten Tbk,PT Bank Pembangunan Daerah Kalimantan Selatan</t>
  </si>
  <si>
    <t>90416473,93031093,93209490,96366295,96366651,96918047,97133561</t>
  </si>
  <si>
    <t>PT Bank Pembangunan Daerah Riau Kepri Syariah (Perseroda),PT Bank Pembangunan Daerah Banten (Perseroda) Tbk,PT Bank Pembangunan Daerah Sulawesi Utara Gorontalo,PT Bank Pembangunan Daerah Jambi,PT Bank Pembangunan Daerah Jawa Barat dan Banten Tbk,PT Bank Pembangunan Daerah Kalimantan Tengah,PT Bank Pembangunan Daerah Kalimantan Selatan</t>
  </si>
  <si>
    <t>90602097,93031093,93209490,96366295,96918047,97133561</t>
  </si>
  <si>
    <t>PT Bank Pembangunan Daerah Maluku dan Maluku Utara,PT Bank Pembangunan Daerah Banten (Perseroda) Tbk,PT Bank Pembangunan Daerah Sulawesi Utara Gorontalo,PT Bank Pembangunan Daerah Jambi,PT Bank Pembangunan Daerah Kalimantan Tengah,PT Bank Pembangunan Daerah Kalimantan Selatan</t>
  </si>
  <si>
    <t>HENDRAWINATA HANNY ERWIN &amp; SUMARGO</t>
  </si>
  <si>
    <t>90416473,90602097,93031093,96366295,96366651,96918047,97133561</t>
  </si>
  <si>
    <t>PT Bank Pembangunan Daerah Riau Kepri Syariah (Perseroda),PT Bank Pembangunan Daerah Maluku dan Maluku Utara,PT Bank Pembangunan Daerah Banten (Perseroda) Tbk,PT Bank Pembangunan Daerah Jambi,PT Bank Pembangunan Daerah Jawa Barat dan Banten Tbk,PT Bank Pembangunan Daerah Kalimantan Tengah,PT Bank Pembangunan Daerah Kalimantan Selatan</t>
  </si>
  <si>
    <t>KANTOR AKUNTAN PUBLIK HANANTA BUDIANTO &amp; REKAN</t>
  </si>
  <si>
    <t>KAP Purwantono, Sungkoro &amp; Surja</t>
  </si>
  <si>
    <t>80360120,80360156,80360158,80361350,80362085,96197534</t>
  </si>
  <si>
    <t>Bangkok Bank Public Company Limited,PT Bank Central Asia Tbk,PT Bank Negara Indonesia (Persero) Tbk,PT Bank Mandiri (Persero) Tbk,PT Bank Tabungan Negara (Persero) Tbk,Postal Savings Bank of China Co., Ltd.</t>
  </si>
  <si>
    <t>KAP Suharli, Sugiharto &amp; Rekan</t>
  </si>
  <si>
    <t>Shinhan Financial Group Co., Ltd.</t>
  </si>
  <si>
    <t>94529891,96334518,96549691,97549706</t>
  </si>
  <si>
    <t>PT Bank KEB Hana Indonesia,PT Bank Woori Saudara Indonesia 1906, Tbk,PT Bank KB Bukopin, Tbk,PT Bank KB Bukopin Syariah</t>
  </si>
  <si>
    <t>PT Sinar Mas Multiartha Tbk</t>
  </si>
  <si>
    <t>90416473,93031093,93209490,96366651,97133561</t>
  </si>
  <si>
    <t>PT Bank Pembangunan Daerah Riau Kepri Syariah (Perseroda),PT Bank Pembangunan Daerah Banten (Perseroda) Tbk,PT Bank Pembangunan Daerah Sulawesi Utara Gorontalo,PT Bank Pembangunan Daerah Jawa Barat dan Banten Tbk,PT Bank Pembangunan Daerah Kalimantan Selatan</t>
  </si>
  <si>
    <t>80360158,80360182,80360183,80362085,96366651</t>
  </si>
  <si>
    <t>PT Bank Negara Indonesia (Persero) Tbk,P.T. Bank Pan Indonesia Tbk,PT Bank Danamon Indonesia Tbk,PT Bank Tabungan Negara (Persero) Tbk,PT Bank Pembangunan Daerah Jawa Barat dan Banten Tbk</t>
  </si>
  <si>
    <t>80360158,80360182,80360183,93112099,96366651</t>
  </si>
  <si>
    <t>PT Bank Negara Indonesia (Persero) Tbk,P.T. Bank Pan Indonesia Tbk,PT Bank Danamon Indonesia Tbk,PT Bank Syariah Indonesia Tbk,PT Bank Pembangunan Daerah Jawa Barat dan Banten Tbk</t>
  </si>
  <si>
    <t>80360096,80362087,97475196,97594319</t>
  </si>
  <si>
    <t>PT Bank Maybank Indonesia Tbk,PT Bank OCBC NISP Tbk,PT Bank Maspion Indonesia Tbk,PT Bank DBS Indonesia</t>
  </si>
  <si>
    <t>Woori Financial Group Inc.</t>
  </si>
  <si>
    <t>94529891,96549691,96849279,97549706</t>
  </si>
  <si>
    <t>PT Bank KEB Hana Indonesia,PT Bank KB Bukopin, Tbk,PT Bank Shinhan Indonesia,PT Bank KB Bukopin Syariah</t>
  </si>
  <si>
    <t>S R Goyal &amp; Co.</t>
  </si>
  <si>
    <t>80360486,80360487,80360488,80360493,80360496,80361333,82136136,88738265</t>
  </si>
  <si>
    <t>Bank of Baroda,Bank of India,Canara Bank,ICICI Bank Limited,State Bank of India,Union Bank of India,Axis Bank Limited,Bank of Maharashtra</t>
  </si>
  <si>
    <t>Gopal Balasubramaniam</t>
  </si>
  <si>
    <t>80360811,80362206,80362207,80362209,80362210,96154273</t>
  </si>
  <si>
    <t>Ahli Bank Q.P.S.C.,Qatar National Bank (Q.P.S.C.),Qatar Islamic Bank (Q.P.S.C),Doha Bank Q.P.S.C.,The Commercial Bank (P.S.Q.C.),Dukhan Bank Q.P.S.C.</t>
  </si>
  <si>
    <t>80362206,80362209,80362210</t>
  </si>
  <si>
    <t>Qatar National Bank (Q.P.S.C.),Doha Bank Q.P.S.C.,The Commercial Bank (P.S.Q.C.)</t>
  </si>
  <si>
    <t>PwC Bagimsiz Denetim ve Serbest Muhasebeci Mali Musavirlik A.S.</t>
  </si>
  <si>
    <t>80089954,80089956,80091866,88386429,88439255</t>
  </si>
  <si>
    <t>ING Bank A.S.,Turk Ekonomi Bankasi A.S.,Denizbank A.S.,Joint Stock Innovation Commercial Bank Ipak Yuli,Private Joint Stock Bank Trustbank</t>
  </si>
  <si>
    <t>Rakuten Group, Inc.</t>
  </si>
  <si>
    <t>97174535,97298702,97527885,97533629,97586157</t>
  </si>
  <si>
    <t>Gulf Commercial Bank,Iraqi Islamic Bank for Investment &amp; Development,Ameen Al Iraq Bank for Islamic Investment and Finance,Cihan Bank For Islamic Investment and Finance P.S.C,Mansour Bank for Investment PJSC</t>
  </si>
  <si>
    <t>Aadel Alhasoon &amp; Co. (CPA's &amp; Consultants)</t>
  </si>
  <si>
    <t>80089135,80089472,80089573,80089615,80089665,80089727,80090388</t>
  </si>
  <si>
    <t>Fifth Third Bank, National Association,U.S. Bank National Association,Zions Bancorporation, N.A.,The Huntington National Bank,KeyBank National Association,Comerica Bank,M&amp;T Bank Corporation</t>
  </si>
  <si>
    <t>80360250,80360752,80360819</t>
  </si>
  <si>
    <t>Saudi Awwal Bank,Al Rajhi Banking and Investment Corporation,The Saudi National Bank</t>
  </si>
  <si>
    <t>80088923,80089022,80089031,80359523,80359629,80359633,85271275</t>
  </si>
  <si>
    <t>Wells Fargo &amp; Company,JPMorgan Chase &amp; Co.,Bank of America Corporation,Societe Generale S.A.,BNP Paribas SA,Credit Agricole,ING Groep N.V.</t>
  </si>
  <si>
    <t>80090442,80092047,80092048,80362281,95639290</t>
  </si>
  <si>
    <t>Joint Stock Commercial Bank For Foreign Trade of Vietnam,Vietnam Bank for Agriculture and Rural Development,Vietnam Joint Stock Commercial Bank for Industry and Trade,Asia Commercial Joint Stock Bank,Military Commercial Joint Stock Bank</t>
  </si>
  <si>
    <t>83061925,83061928,83062149,83062152</t>
  </si>
  <si>
    <t>DFCC Bank PLC,National Development Bank PLC,Nations Trust Bank PLC,Seylan Bank PLC</t>
  </si>
  <si>
    <t>83062146,83062158,83062161,95559093,96510121</t>
  </si>
  <si>
    <t>Housing Development Finance Corporation Bank of Sri Lanka,Pan Asia Banking Corporation PLC,Union Bank of Colombo PLC,Amana Bank PLC,Cargills Bank PLC</t>
  </si>
  <si>
    <t>PricewaterhouseCoopers/ KPMG Professional Services</t>
  </si>
  <si>
    <t>80360739,80360752,80360819</t>
  </si>
  <si>
    <t>Riyad Bank,Al Rajhi Banking and Investment Corporation,The Saudi National Bank</t>
  </si>
  <si>
    <t>80360120,80360141,80360143,80360144,80360146</t>
  </si>
  <si>
    <t>Bangkok Bank Public Company Limited,Krung Thai Bank Public Company Limited,KASIKORNBANK Public Company Limited,TMBThanachart Bank Public Company Limited,Bank of Ayudhya Public Company Limited</t>
  </si>
  <si>
    <t>88409674,91302492</t>
  </si>
  <si>
    <t>Banco de Occidente S.A.,Banco GNB Sudameris S.A.</t>
  </si>
  <si>
    <t>81027475,90213861</t>
  </si>
  <si>
    <t>Banco Davivienda (Costa Rica) S.A.,Banco BAC San Jose, S.A.</t>
  </si>
  <si>
    <t>80089937,80359992,80362185,80481568,80683398,81900526,86359902</t>
  </si>
  <si>
    <t>Banco General S.A.,HSBC Mexico, S. A., Institucion de Banca Multiple, Grupo Financiero HSBC,BAC International Bank, Inc.,Banco Inbursa, S.A., Institucion de Banca Multiple, Grupo Financiero Inbursa,Banco del Bajio, S.A.,Global Bank Corporation,Banistmo S.A.</t>
  </si>
  <si>
    <t>PER</t>
  </si>
  <si>
    <t>PERU</t>
  </si>
  <si>
    <t>PE</t>
  </si>
  <si>
    <t>80089761,84329270,88976660</t>
  </si>
  <si>
    <t>Banco de Credito del Peru S.A.,Banco BBVA Peru,Banco Internacional del Peru S.A.A. - Interbank</t>
  </si>
  <si>
    <t>80091851,80362046</t>
  </si>
  <si>
    <t>Banco Popular Dominicano, S.A. Banco Multiple,Banco Multiple BHD, S.A.</t>
  </si>
  <si>
    <t>80432174,92060090,96532513</t>
  </si>
  <si>
    <t>Anadolubank A.S.,Fibabanka Anonim Sirketi,Odea Bank A.S.</t>
  </si>
  <si>
    <t>80362146,83061925,83061928,83062149</t>
  </si>
  <si>
    <t>Sampath Bank PLC,DFCC Bank PLC,National Development Bank PLC,Nations Trust Bank PLC</t>
  </si>
  <si>
    <t>80360434,80360436,80360443,80362035</t>
  </si>
  <si>
    <t>China CITIC Bank Corporation Limited,China Merchants Bank Co., Ltd.,China Everbright Bank Company Limited,Industrial Bank Co., Ltd.</t>
  </si>
  <si>
    <t>PricewaterhouseCoopers Limited Partnership Dubai Branch</t>
  </si>
  <si>
    <t>80361998,80362001,96196919</t>
  </si>
  <si>
    <t>The National Bank of Ras Al-Khaimah (P.S.C.),Commercial Bank of Dubai PSC,Emirates Islamic Bank PJSC</t>
  </si>
  <si>
    <t>80089757,80359998,80360106,80360168,80360542,84253875</t>
  </si>
  <si>
    <t>Kookmin Bank,KEB Hana Bank,Hang Seng Bank Limited,CTBC Bank Co., Ltd.,Woori Bank,Standard Chartered PLC</t>
  </si>
  <si>
    <t>96730168,96741018,96975124</t>
  </si>
  <si>
    <t>Cooperativa de Credito Credicitrus - Sicoob Credicitrus,Cooperativa de Credito Sicoob Engecred Ltda,Cooperativa de Credito Crediceripa - Sicoob Crediceripa</t>
  </si>
  <si>
    <t>PricewaterhouseCoopers Auditors Independentes Ltda.</t>
  </si>
  <si>
    <t>97229249,97402946,97419789</t>
  </si>
  <si>
    <t>Cooperativa de Credito Vale do Itajai - Viacredi,Cooperativa de Economia e Credito Mutuo dos Medicos de Porto Alegre Ltda. - Unicred Porto Alegre,Cooperativa de Cred dos Medicos Dentistas Prof da Area da Saude e de Livre Admissao do Estado de Sao Paulo Ltda. Unicred do Estado de Sao Paulo</t>
  </si>
  <si>
    <t>80088999,89042261,94340093</t>
  </si>
  <si>
    <t>Ally Financial Inc.,Bread Financial Holdings, Inc.,Synchrony Financial</t>
  </si>
  <si>
    <t>Dharmniti Auditing Company Limited</t>
  </si>
  <si>
    <t>80360522,80360532,90807898</t>
  </si>
  <si>
    <t>Export-Import Bank of Thailand,Bank for Agriculture and Agricultural Cooperatives,Islamic Bank of Thailand</t>
  </si>
  <si>
    <t>C.P.C. y P.C.CA. Arnulfo de la Rosa Maldonado</t>
  </si>
  <si>
    <t>80089749,80089750,80092369,87528574,94286492</t>
  </si>
  <si>
    <t>Nacional Financiera, S.N.C., Institucion de Banca de Desarrollo,Banco Nacional de Comercio Exterior, S.N.C., Institucion de Banca de Desarrollo,Banco Nacional de Obras y Servicios Publicos, Sociedad Nacional de Credito, Institucion de Banca de Desarrollo,Banco Nacional del Ejercito, Fuerza Aerea y Armada, S.N.C., Institucion de Banca de Desarrollo,Banco del Bienestar, Sociedad Nacional de Credito, Institucion de Banca de Desarrollo</t>
  </si>
  <si>
    <t>Gonzales De Aragon Y Asociados</t>
  </si>
  <si>
    <t>-FIDAROC GRANT THORNTON / Pwc Maroc</t>
  </si>
  <si>
    <t>Saham Finances</t>
  </si>
  <si>
    <t>80362158,80362310,81761479,96416245</t>
  </si>
  <si>
    <t>Bank of Africa,Banque Marocaine pour le Commerce et l'Industrie,Attijariwafa Bank,Credit Immobilier Et Hotelier</t>
  </si>
  <si>
    <t>Deloitte &amp; Touche (M.E.) &amp; Co. LLC</t>
  </si>
  <si>
    <t>80360815,80362182,80362183,89426465</t>
  </si>
  <si>
    <t>Bank Muscat SAOG,National Bank of Oman SAOG,Bank Dhofar S.A.O.G,Ahli Bank SAOG</t>
  </si>
  <si>
    <t>80734379,88741458,88744458,92814701</t>
  </si>
  <si>
    <t>ANZ Bank New Zealand Limited,TSB Bank Limited,Kiwibank Limited,The Co-operative Bank Limited</t>
  </si>
  <si>
    <t>80362118,80362119,80362121,96645522,97240618,97360002</t>
  </si>
  <si>
    <t>KCB Group PLC,I&amp;M Bank LIMITED,NCBA Bank Kenya Plc,KCB Bank Kenya Limited,NCBA Group PLC,I&amp;M Group Plc</t>
  </si>
  <si>
    <t>UGA</t>
  </si>
  <si>
    <t>UGX</t>
  </si>
  <si>
    <t>UGANDA</t>
  </si>
  <si>
    <t>UG</t>
  </si>
  <si>
    <t>87737381,93721891</t>
  </si>
  <si>
    <t>Stanbic Bank Kenya Limited,Stanbic IBTC Holdings PLC</t>
  </si>
  <si>
    <t>80362171,80362172,86505511,97314110</t>
  </si>
  <si>
    <t>Zenith Bank Plc,United Bank for Africa Plc,Access Bank Plc,Guaranty Trust Holding Company Plc</t>
  </si>
  <si>
    <t>PricewaterhouseCoopers Inc. &amp; KPMG Inc.</t>
  </si>
  <si>
    <t>80360070,80360076,80360111,80361023,80361274,80362283,80880033</t>
  </si>
  <si>
    <t>The Standard Bank of South Africa Limited,Investec Limited,FirstRand Bank Limited,Nedbank Limited,Investec Bank Limited,Nedbank Group Limited,Absa Group Limited</t>
  </si>
  <si>
    <t>KPMG Inc.</t>
  </si>
  <si>
    <t>Standard Chartered PLC</t>
  </si>
  <si>
    <t>80359995,80360370,96262451</t>
  </si>
  <si>
    <t>Standard Chartered Bank Korea Limited,Standard Chartered Bank (Thai) Public Company Limited,Standard Chartered Bank (Singapore) Limited</t>
  </si>
  <si>
    <t>80359905,80359907,80359923,80359995,80360590,84253875</t>
  </si>
  <si>
    <t>Oversea-Chinese Banking Corporation Limited,United Overseas Bank Limited,Standard Chartered Bank,Standard Chartered Bank Korea Limited,DBS Group Holdings Ltd,Standard Chartered PLC</t>
  </si>
  <si>
    <t>80359995,96262451,96520103</t>
  </si>
  <si>
    <t>Standard Chartered Bank Korea Limited,Standard Chartered Bank (Singapore) Limited,Standard Chartered Bank (China) Limited</t>
  </si>
  <si>
    <t>Ernst &amp; Young Vietnam Limited ? Hanoi Branch</t>
  </si>
  <si>
    <t>96835456,97450504</t>
  </si>
  <si>
    <t>ANZ Bank (Vietnam) Limited,HSBC Bank (Vietnam) Ltd.</t>
  </si>
  <si>
    <t>80360153,80360542,91240490,96262451</t>
  </si>
  <si>
    <t>Citibank Korea Inc.,Woori Bank,NongHyup Bank,Standard Chartered Bank (Singapore) Limited</t>
  </si>
  <si>
    <t>83061756,97458855</t>
  </si>
  <si>
    <t>Citibank N.A.- Colombo Branch,Habib Bank Limited - Sri Lanka Branch</t>
  </si>
  <si>
    <t>K. C. Mehata &amp; Co LLP</t>
  </si>
  <si>
    <t>80360486,80360487,80360488,80360493,80361333,80361341,82136136,88738265</t>
  </si>
  <si>
    <t>Bank of Baroda,Bank of India,Canara Bank,ICICI Bank Limited,Union Bank of India,Punjab National Bank,Axis Bank Limited,Bank of Maharashtra</t>
  </si>
  <si>
    <t>Khandelwal Jain &amp; Co</t>
  </si>
  <si>
    <t>80089030,80089718,80092019</t>
  </si>
  <si>
    <t>The Bank of New York Mellon Corporation,Northern Trust Corporation,Brown Brothers Harriman &amp; Co.</t>
  </si>
  <si>
    <t>KPMG Phoomchai Audit Ltd</t>
  </si>
  <si>
    <t>Sumitomo Mitsui Trust Group, Inc.</t>
  </si>
  <si>
    <t>80360348,89888662,95369090</t>
  </si>
  <si>
    <t>CIMB Thai Bank Public Company Limited,Industrial and Commercial Bank of China (Thai) Public Company Limited,Bank of China (Thai) Public Company Limited</t>
  </si>
  <si>
    <t>80360457,80362246,80362247,86950350,86950353,87243572,97490695,97590222</t>
  </si>
  <si>
    <t>The Shanghai Commercial &amp; Savings Bank, Ltd.,Far Eastern International Bank,EnTie Commercial Bank,Taichung Commercial Bank Company Limited,Taipei Star Bank,King's Town Bank Co., Ltd.,Hwatai Bank Limited,Bank of Panhsin</t>
  </si>
  <si>
    <t>80089338,80091007,85575273</t>
  </si>
  <si>
    <t>Capital One Financial Corporation,American Express Company,Discover Financial Services</t>
  </si>
  <si>
    <t>80090335,80090379,88039016,88039091</t>
  </si>
  <si>
    <t>BOK Financial Corporation,UMB Financial Corporation,Wintrust Financial Corporation,East West Bancorp, Inc.</t>
  </si>
  <si>
    <t>80360531,80362449,80362450,80424973,81914919</t>
  </si>
  <si>
    <t>International Bills Finance Corporation,Dah Chung Bills Finance Corporation,Taiwan Finance Corporation,Grand Bills Finance Corporation,China Bills Finance Corporation</t>
  </si>
  <si>
    <t>80360178,80361325,80362064,80362071,96777522</t>
  </si>
  <si>
    <t>Dah Sing Bank, Limited,Bank of China Limited,Chong Hing Bank Limited,China CITIC Bank International Limited,Bank of Communications (Hong Kong) Limited</t>
  </si>
  <si>
    <t>80360457,80362246,80362247,86950353,87243572,90470884,97490695,97590222</t>
  </si>
  <si>
    <t>The Shanghai Commercial &amp; Savings Bank, Ltd.,Far Eastern International Bank,EnTie Commercial Bank,Taipei Star Bank,King's Town Bank Co., Ltd.,Sunny Bank Ltd.,Hwatai Bank Limited,Bank of Panhsin</t>
  </si>
  <si>
    <t>80360457,80362246,80362247,86950350,87243572,90470884,97490695,97590222</t>
  </si>
  <si>
    <t>The Shanghai Commercial &amp; Savings Bank, Ltd.,Far Eastern International Bank,EnTie Commercial Bank,Taichung Commercial Bank Company Limited,King's Town Bank Co., Ltd.,Sunny Bank Ltd.,Hwatai Bank Limited,Bank of Panhsin</t>
  </si>
  <si>
    <t>80360168,80360364,80362315,80805830,81301650</t>
  </si>
  <si>
    <t>CTBC Bank Co., Ltd.,Bank SinoPac,CTBC Financial Holding Co., Ltd.,Taishin Financial Holding Co., Ltd.,SinoPac Financial Holdings Company Limited</t>
  </si>
  <si>
    <t>Taiwan Cooperative Financial Holding Co., Ltd.</t>
  </si>
  <si>
    <t>80360531,80362449,80424973,80506595,81914919</t>
  </si>
  <si>
    <t>International Bills Finance Corporation,Dah Chung Bills Finance Corporation,Grand Bills Finance Corporation,Taching Bills Finance Corporation,China Bills Finance Corporation</t>
  </si>
  <si>
    <t>80089075,80089143,80089172,80089220,80089708,96376035</t>
  </si>
  <si>
    <t>Canadian Imperial Bank of Commerce (CIBC),Bank of Montreal,Toronto-Dominion Bank (The),Royal Bank of Canada,National Bank of Canada,Desjardins Group</t>
  </si>
  <si>
    <t>80362206,80362207,80362209</t>
  </si>
  <si>
    <t>Qatar National Bank (Q.P.S.C.),Qatar Islamic Bank (Q.P.S.C),Doha Bank Q.P.S.C.</t>
  </si>
  <si>
    <t>80734379,85840474,88741458,88744458</t>
  </si>
  <si>
    <t>ANZ Bank New Zealand Limited,Southland Building Society,TSB Bank Limited,Kiwibank Limited</t>
  </si>
  <si>
    <t>80360804,86697123</t>
  </si>
  <si>
    <t>China Development Bank,Agricultural Development Bank of China</t>
  </si>
  <si>
    <t>baker tilly china</t>
  </si>
  <si>
    <t>80088923,80089022,80089031,80089154,80089220,80089622,86198905,96151018</t>
  </si>
  <si>
    <t>Wells Fargo &amp; Company,JPMorgan Chase &amp; Co.,Bank of America Corporation,Morgan Stanley,Royal Bank of Canada,Citigroup Inc.,Barclays plc,UBS Group AG</t>
  </si>
  <si>
    <t>80359685,80359989,80360106,80360590,84253875</t>
  </si>
  <si>
    <t>Commonwealth Bank of Australia,HSBC Holdings plc,Hang Seng Bank Limited,DBS Group Holdings Ltd,Standard Chartered PLC</t>
  </si>
  <si>
    <t>Al-Aiban Al-Osami &amp; Partners (Ernst &amp; Young)</t>
  </si>
  <si>
    <t>Hisham Abdul Jabbar Abdullah</t>
  </si>
  <si>
    <t>R.G.N. Price &amp; Co.</t>
  </si>
  <si>
    <t>Pricewaterhouse Coopers (UAE)</t>
  </si>
  <si>
    <t>80088923,80088977,80088985,80089134,80089245,80089717,80090333,81577358</t>
  </si>
  <si>
    <t>Wells Fargo &amp; Company,KeyCorp,Huntington Bancshares Incorporated,Fifth Third Bancorp,U.S. Bancorp,Comerica Incorporated,Truist Financial Corporation,Citizens Financial Group, Inc.</t>
  </si>
  <si>
    <t>Ernst &amp; Young Professional Services/Deloitte and Touche &amp; Co. Chartered Accountants</t>
  </si>
  <si>
    <t>80362224,96711076</t>
  </si>
  <si>
    <t>Bank Aljazira,Gulf International Bank - Saudi Arabia</t>
  </si>
  <si>
    <t>80360250,80360739,80360752</t>
  </si>
  <si>
    <t>Saudi Awwal Bank,Riyad Bank,Al Rajhi Banking and Investment Corporation</t>
  </si>
  <si>
    <t>80362246,80362247,86950350,86950353,87243572,90470884,97490695,97590222</t>
  </si>
  <si>
    <t>Far Eastern International Bank,EnTie Commercial Bank,Taichung Commercial Bank Company Limited,Taipei Star Bank,King's Town Bank Co., Ltd.,Sunny Bank Ltd.,Hwatai Bank Limited,Bank of Panhsin</t>
  </si>
  <si>
    <t>Shizuoka Financial Group, Inc.</t>
  </si>
  <si>
    <t>80360457,80362063,82871725,86316900</t>
  </si>
  <si>
    <t>The Shanghai Commercial &amp; Savings Bank, Ltd.,Shanghai Commercial Bank Limited,Mizuho Financial Group, Inc.,Westpac New Zealand Limited</t>
  </si>
  <si>
    <t>CNK &amp; Associates LLP</t>
  </si>
  <si>
    <t>80360120,80360141,80360143,80360146,97411181</t>
  </si>
  <si>
    <t>Bangkok Bank Public Company Limited,Krung Thai Bank Public Company Limited,KASIKORNBANK Public Company Limited,Bank of Ayudhya Public Company Limited,SCB X Public Company Limited</t>
  </si>
  <si>
    <t>80088923,80089075,80089143,80089144,80089220,80089708,96376035</t>
  </si>
  <si>
    <t>Wells Fargo &amp; Company,Canadian Imperial Bank of Commerce (CIBC),Bank of Montreal,The Bank of Nova Scotia,Royal Bank of Canada,National Bank of Canada,Desjardins Group</t>
  </si>
  <si>
    <t>Trimont International Corporation</t>
  </si>
  <si>
    <t>85920676,86906352,87102577,89995866,96174402,96485755,96814088</t>
  </si>
  <si>
    <t>Banco Aliado, S.A.,Banco Multiva, S. A., Institucion de Banca Multiple, Grupo Financiero Multiva,Banesco (Panama), S.A.,Metrobank, S.A. y subsidiarias,Banco Bancrea, S.A., Institucion de Banca Multiple,BANISI, S.A.,Mercantil Banco, S.A.</t>
  </si>
  <si>
    <t>KPMG Auditores Independentes Ltda./ Jo?o Paulo Dal Poz Alouche</t>
  </si>
  <si>
    <t>Massachusetts Mutual Life Insurance Company</t>
  </si>
  <si>
    <t>80088923,80089245,80089477,80089708</t>
  </si>
  <si>
    <t>Wells Fargo &amp; Company,U.S. Bancorp,The PNC Financial Services Group, Inc.,National Bank of Canada</t>
  </si>
  <si>
    <t>80090362,80090378,82050766,88038920,93176091</t>
  </si>
  <si>
    <t>Community Financial System, Inc.,First National of Nebraska, Inc.,Cathay General Bancorp,Western Alliance Bancorporation,Hilltop Holdings, Inc.</t>
  </si>
  <si>
    <t>Toi Foundation</t>
  </si>
  <si>
    <t>80734379,85840474,88744458,92814701</t>
  </si>
  <si>
    <t>ANZ Bank New Zealand Limited,Southland Building Society,Kiwibank Limited,The Co-operative Bank Limited</t>
  </si>
  <si>
    <t>80089736,80089744,80089920,80091862,80362118,96631475</t>
  </si>
  <si>
    <t>AKBANK T.A.S.,Yapi ve Kredi Bankasi A.S.,Turkiye Vakiflar Bankasi T.A.O.,Turkiye Halk Bankasi A.S.,KCB Group PLC,Stanbic Bank Uganda Limited</t>
  </si>
  <si>
    <t>96496278,96560369</t>
  </si>
  <si>
    <t>Ziraat Katilim Bankasi A.S.,Vakif Katilim Bankasi A.S.</t>
  </si>
  <si>
    <t>80089736,80089738,80089744,80362278,96631475</t>
  </si>
  <si>
    <t>AKBANK T.A.S.,Turkiye Is Bankasi A.S.,Yapi ve Kredi Bankasi A.S.,JSC National Bank for Foreign Economic Activity of the Republic of Uzbekistan,Stanbic Bank Uganda Limited</t>
  </si>
  <si>
    <t>80089907,80089920</t>
  </si>
  <si>
    <t>Turkiye Cumhuriyeti Ziraat Bankasi Anonim Sirketi,Turkiye Vakiflar Bankasi T.A.O.</t>
  </si>
  <si>
    <t>Guney Bag?ms?z Denetim ve Serbest Muhasebeci Mali Musavirlik Anonim Sirket</t>
  </si>
  <si>
    <t>80089736,80089744,80089780,80362118,80362278,96631475</t>
  </si>
  <si>
    <t>AKBANK T.A.S.,Yapi ve Kredi Bankasi A.S.,Turkiye Garanti Bankasi A.S.,KCB Group PLC,JSC National Bank for Foreign Economic Activity of the Republic of Uzbekistan,Stanbic Bank Uganda Limited</t>
  </si>
  <si>
    <t>80091861,92728490</t>
  </si>
  <si>
    <t>Turkiye Sinai Kalkinma Bankasi A.S.,Turkiye Ihracat Kredi Bankasi A.S.</t>
  </si>
  <si>
    <t>80089907,80091862,96496278,96560369,96784251</t>
  </si>
  <si>
    <t>Turkiye Cumhuriyeti Ziraat Bankasi Anonim Sirketi,Turkiye Halk Bankasi A.S.,Ziraat Katilim Bankasi A.S.,Vakif Katilim Bankasi A.S.,Turkiye Emlak Katilim Bankasi A.S.</t>
  </si>
  <si>
    <t>Bankmed S.A.L.</t>
  </si>
  <si>
    <t>80089950,80091864</t>
  </si>
  <si>
    <t>Alternatifbank A.S.,Burgan Bank A.S.</t>
  </si>
  <si>
    <t>80088923,80089477,80090333</t>
  </si>
  <si>
    <t>Wells Fargo &amp; Company,The PNC Financial Services Group, Inc.,Truist Financial Corporation</t>
  </si>
  <si>
    <t>ABC Holding, S.A.P.I. de C.V.</t>
  </si>
  <si>
    <t>80360734,80543474,91938290,97531837</t>
  </si>
  <si>
    <t>Banco Fibra S.A.,Banco Triangulo S.A.,Consubanco, S.A., Institucion de Banca Multiple,Banco C6 S.A.</t>
  </si>
  <si>
    <t>CMR</t>
  </si>
  <si>
    <t>XAF</t>
  </si>
  <si>
    <t>CAMEROON</t>
  </si>
  <si>
    <t>CM</t>
  </si>
  <si>
    <t>UBS Group AG</t>
  </si>
  <si>
    <t>GHOSHAL &amp; GHOSAL</t>
  </si>
  <si>
    <t>PRY</t>
  </si>
  <si>
    <t>PYG</t>
  </si>
  <si>
    <t>PARAGUAY</t>
  </si>
  <si>
    <t>PY</t>
  </si>
  <si>
    <t>Auditor General</t>
  </si>
  <si>
    <t>83062146,83062158,86420711,95559093,96510121</t>
  </si>
  <si>
    <t>Housing Development Finance Corporation Bank of Sri Lanka,Pan Asia Banking Corporation PLC,SANASA Development Bank PLC,Amana Bank PLC,Cargills Bank PLC</t>
  </si>
  <si>
    <t>80360486,80360487,80360488,80360493,80360496,80361341,82136136,88738265</t>
  </si>
  <si>
    <t>Bank of Baroda,Bank of India,Canara Bank,ICICI Bank Limited,State Bank of India,Punjab National Bank,Axis Bank Limited,Bank of Maharashtra</t>
  </si>
  <si>
    <t>Titan Trust Bank Limited</t>
  </si>
  <si>
    <t>96276582,96651721,96720317</t>
  </si>
  <si>
    <t>Commercial Bank International P.S.C.,Ajman Bank PJSC,Arab Bank for Investment and Foreign Trade PJSC</t>
  </si>
  <si>
    <t>80362171,86505511,93721891,96173501,97314110</t>
  </si>
  <si>
    <t>Zenith Bank Plc,Access Bank Plc,Stanbic IBTC Holdings PLC,Bank of Industry Limited,Guaranty Trust Holding Company Plc</t>
  </si>
  <si>
    <t>SEN</t>
  </si>
  <si>
    <t>SENEGAL</t>
  </si>
  <si>
    <t>SN</t>
  </si>
  <si>
    <t>Ernst &amp; Young Hua Ming LLP</t>
  </si>
  <si>
    <t>80360107,90887695</t>
  </si>
  <si>
    <t>DBS Bank (Hong Kong) Limited,DBS Bank (Taiwan) Ltd.</t>
  </si>
  <si>
    <t>80360144,80360183,80362167,96366651,97472922</t>
  </si>
  <si>
    <t>TMBThanachart Bank Public Company Limited,PT Bank Danamon Indonesia Tbk,AmBank (M) Berhad,PT Bank Pembangunan Daerah Jawa Barat dan Banten Tbk,LH Financial Group Public Company Limited</t>
  </si>
  <si>
    <t>80359704,80359905,80360590</t>
  </si>
  <si>
    <t>DBS Bank Ltd,Oversea-Chinese Banking Corporation Limited,DBS Group Holdings Ltd</t>
  </si>
  <si>
    <t>80734379,85840474,86791136,87646574,93640093,96534065</t>
  </si>
  <si>
    <t>ANZ Bank New Zealand Limited,Southland Building Society,Nelson Building Society,Wairarapa Building Society,First Credit Union,Christian Savings Limited</t>
  </si>
  <si>
    <t>80361054,80362278,96782194</t>
  </si>
  <si>
    <t>Joint-Stock Company Asakabank,JSC National Bank for Foreign Economic Activity of the Republic of Uzbekistan,Joint-Stock Commercial Mortgage Bank Ipoteka-Bank</t>
  </si>
  <si>
    <t>80089956,80092146,80432174,87947193,96496278,96784251</t>
  </si>
  <si>
    <t>Turk Ekonomi Bankasi A.S.,Kuveyt Turk Katilim Bankasi A.S,Anadolubank A.S.,Turkiye Finans Katilim Bankasi A.S.,Ziraat Katilim Bankasi A.S.,Turkiye Emlak Katilim Bankasi A.S.</t>
  </si>
  <si>
    <t>80090442,80092048,80361310,80362281,95639290</t>
  </si>
  <si>
    <t>Joint Stock Commercial Bank For Foreign Trade of Vietnam,Vietnam Joint Stock Commercial Bank for Industry and Trade,Saigon Thuong Tin Commercial Joint Stock Bank,Asia Commercial Joint Stock Bank,Military Commercial Joint Stock Bank</t>
  </si>
  <si>
    <t>Deloitte Vietnam Company Limited</t>
  </si>
  <si>
    <t>80090442,80092047,80361310,80362281,95639290</t>
  </si>
  <si>
    <t>Joint Stock Commercial Bank For Foreign Trade of Vietnam,Vietnam Bank for Agriculture and Rural Development,Saigon Thuong Tin Commercial Joint Stock Bank,Asia Commercial Joint Stock Bank,Military Commercial Joint Stock Bank</t>
  </si>
  <si>
    <t>WBS Charitable Trust Board</t>
  </si>
  <si>
    <t>80734379,85840474,86791136,93640090,93640093,96534065</t>
  </si>
  <si>
    <t>ANZ Bank New Zealand Limited,Southland Building Society,Nelson Building Society,Unity Credit Union,First Credit Union,Christian Savings Limited</t>
  </si>
  <si>
    <t>EY(AL AIBAN, AL OSAIMI &amp; PARTNERS)/KPMG AL-QENAE &amp; PARTNERS</t>
  </si>
  <si>
    <t>80417581,83473668</t>
  </si>
  <si>
    <t>Kuwait International Bank K.S.C.P.,The Industrial Bank of Kuwait K.S .C.</t>
  </si>
  <si>
    <t>80089172,80089245,80089338,80089477,80090333</t>
  </si>
  <si>
    <t>Toronto-Dominion Bank (The),U.S. Bancorp,Capital One Financial Corporation,The PNC Financial Services Group, Inc.,Truist Financial Corporation</t>
  </si>
  <si>
    <t>85219673,85512274,87106771,88386507,96988935,97312245</t>
  </si>
  <si>
    <t>Fidelity Bank PLC,Union Bank of Nigeria PLC,Ecobank Nigeria Limited,First City Monument Bank Limited,Coronation Merchant Bank Limited,Jaiz Bank PLC</t>
  </si>
  <si>
    <t>80090346,80090362,80090378,82050766,93176091</t>
  </si>
  <si>
    <t>Trustmark Corporation,Community Financial System, Inc.,First National of Nebraska, Inc.,Cathay General Bancorp,Hilltop Holdings, Inc.</t>
  </si>
  <si>
    <t>80089220,80359527,80359684,80359685,80359686,80360590</t>
  </si>
  <si>
    <t>Royal Bank of Canada,Svenska Handelsbanken AB,Australia and New Zealand Banking Group Limited,Commonwealth Bank of Australia,National Australia Bank Limited,DBS Group Holdings Ltd</t>
  </si>
  <si>
    <t>80359689,80360123,80361352,80701383,80701386,80734379</t>
  </si>
  <si>
    <t>Westpac Banking Corporation,Ceska Sporitelna, a.s.,Bank of China (Hong Kong) Limited,ASB Bank Limited,Bank of New Zealand,ANZ Bank New Zealand Limited</t>
  </si>
  <si>
    <t>Rachid NACHI</t>
  </si>
  <si>
    <t>80360679,80648623,96672354</t>
  </si>
  <si>
    <t>Banque Tuniso-Koweitienne SA,Arab Tunisian Bank,Arab Banking Corporation Tunisie</t>
  </si>
  <si>
    <t>80090328,80090335,80090379,88039091</t>
  </si>
  <si>
    <t>Synovus Financial Corp.,BOK Financial Corporation,UMB Financial Corporation,East West Bancorp, Inc.</t>
  </si>
  <si>
    <t>80089757,80359994,80359998,80360106,80360168,84253875</t>
  </si>
  <si>
    <t>Kookmin Bank,Shinhan Bank,KEB Hana Bank,Hang Seng Bank Limited,CTBC Bank Co., Ltd.,Standard Chartered PLC</t>
  </si>
  <si>
    <t>ERNST &amp; YOUNG Mongolia Audit LLC</t>
  </si>
  <si>
    <t>TenGer Financial Group LLC</t>
  </si>
  <si>
    <t>Koc Holding As</t>
  </si>
  <si>
    <t>80089736,80089738,80089780,80362118,80362278,96631475</t>
  </si>
  <si>
    <t>AKBANK T.A.S.,Turkiye Is Bankasi A.S.,Turkiye Garanti Bankasi A.S.,KCB Group PLC,JSC National Bank for Foreign Economic Activity of the Republic of Uzbekistan,Stanbic Bank Uganda Limited</t>
  </si>
  <si>
    <t>Yuanta Financial Holding Co., Ltd.</t>
  </si>
  <si>
    <t>80362172,86505511,92029890,97314110</t>
  </si>
  <si>
    <t>United Bank for Africa Plc,Access Bank Plc,FBN Holdings Plc,Guaranty Trust Holding Company Plc</t>
  </si>
  <si>
    <t>80089003,80089717,80090388</t>
  </si>
  <si>
    <t>First Horizon Corporation,Comerica Incorporated,M&amp;T Bank Corporation</t>
  </si>
  <si>
    <t>96560369,96784251</t>
  </si>
  <si>
    <t>Vakif Katilim Bankasi A.S.,Turkiye Emlak Katilim Bankasi 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</si>
</sst>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_(* #,##0.00_);_(* \(#,##0.00\);_(* &quot;-&quot;??_);_(@_)"/>
    <numFmt numFmtId="165" formatCode="_-&quot;£&quot;* #,##0.00_-;\-&quot;£&quot;* #,##0.00_-;_-&quot;£&quot;* &quot;-&quot;??_-;_-@_-"/>
    <numFmt numFmtId="166" formatCode="_-* #,##0.00_-;\-* #,##0.00_-;_-* &quot;-&quot;??_-;_-@_-"/>
    <numFmt numFmtId="167" formatCode="yyyy\-mm\-dd;@"/>
    <numFmt numFmtId="168" formatCode="#,##0_._0_0"/>
    <numFmt numFmtId="169" formatCode="#,##0.00_ ;[Red]\-#,##0.00\ "/>
    <numFmt numFmtId="170" formatCode="dd/mmm/yyyy"/>
    <numFmt numFmtId="171" formatCode="#,##0;[Red]#,##0"/>
  </numFmts>
  <fonts count="23">
    <font>
      <sz val="11"/>
      <color theme="1"/>
      <name val="Calibri"/>
      <family val="2"/>
      <scheme val="minor"/>
    </font>
    <font>
      <b/>
      <sz val="11"/>
      <color theme="0"/>
      <name val="Calibri"/>
      <family val="2"/>
      <scheme val="minor"/>
    </font>
    <font>
      <b/>
      <sz val="20"/>
      <color theme="0"/>
      <name val="Arial"/>
      <family val="2"/>
    </font>
    <font>
      <b/>
      <u/>
      <sz val="11"/>
      <color theme="1"/>
      <name val="Calibri"/>
      <family val="2"/>
      <scheme val="minor"/>
    </font>
    <font>
      <sz val="11"/>
      <color theme="1"/>
      <name val="Calibri"/>
      <family val="2"/>
      <scheme val="minor"/>
    </font>
    <font>
      <b/>
      <sz val="10"/>
      <color theme="0"/>
      <name val="Calibri"/>
      <family val="2"/>
      <scheme val="minor"/>
    </font>
    <font>
      <b/>
      <sz val="10"/>
      <color theme="0"/>
      <name val="Arial"/>
      <family val="2"/>
    </font>
    <font>
      <sz val="10"/>
      <color theme="1"/>
      <name val="Calibri"/>
      <family val="2"/>
      <scheme val="minor"/>
    </font>
    <font>
      <u/>
      <sz val="10"/>
      <color theme="1"/>
      <name val="Calibri"/>
      <family val="2"/>
      <scheme val="minor"/>
    </font>
    <font>
      <sz val="11"/>
      <color theme="0"/>
      <name val="Calibri"/>
      <family val="2"/>
      <scheme val="minor"/>
    </font>
    <font>
      <b/>
      <sz val="11"/>
      <color theme="1"/>
      <name val="Calibri"/>
      <family val="2"/>
      <scheme val="minor"/>
    </font>
    <font>
      <b/>
      <u/>
      <sz val="11"/>
      <color rgb="FFFF0000"/>
      <name val="Calibri"/>
      <family val="2"/>
      <scheme val="minor"/>
    </font>
    <font>
      <b/>
      <u/>
      <sz val="11"/>
      <color theme="4" tint="-0.249977111117893"/>
      <name val="Calibri"/>
      <family val="2"/>
      <scheme val="minor"/>
    </font>
    <font>
      <b/>
      <u/>
      <sz val="11"/>
      <color theme="7" tint="-0.249977111117893"/>
      <name val="Calibri"/>
      <family val="2"/>
      <scheme val="minor"/>
    </font>
    <font>
      <b/>
      <u/>
      <sz val="11"/>
      <color rgb="FF00B050"/>
      <name val="Calibri"/>
      <family val="2"/>
      <scheme val="minor"/>
    </font>
    <font>
      <b/>
      <u/>
      <sz val="11"/>
      <color rgb="FFF57B17"/>
      <name val="Calibri"/>
      <family val="2"/>
      <scheme val="minor"/>
    </font>
    <font>
      <b/>
      <u/>
      <sz val="14"/>
      <color theme="1"/>
      <name val="Calibri"/>
      <family val="2"/>
      <scheme val="minor"/>
    </font>
    <font>
      <b/>
      <sz val="18"/>
      <color theme="3"/>
      <name val="Cambria"/>
      <family val="2"/>
      <scheme val="major"/>
    </font>
    <font>
      <sz val="12"/>
      <name val="宋体"/>
      <charset val="134"/>
    </font>
    <font>
      <u/>
      <sz val="10"/>
      <color indexed="12"/>
      <name val="Arial"/>
      <family val="2"/>
    </font>
    <font>
      <sz val="10"/>
      <name val="Arial"/>
      <family val="2"/>
    </font>
    <font>
      <sz val="10"/>
      <color indexed="8"/>
      <name val="Arial"/>
      <family val="2"/>
    </font>
    <font>
      <i/>
      <sz val="11"/>
      <color rgb="FF7030A0"/>
      <name val="Calibri"/>
      <family val="2"/>
      <scheme val="minor"/>
    </font>
  </fonts>
  <fills count="23">
    <fill>
      <patternFill patternType="none"/>
    </fill>
    <fill>
      <patternFill patternType="gray125"/>
    </fill>
    <fill>
      <patternFill patternType="solid">
        <fgColor rgb="FF174174"/>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1" tint="4.9989318521683403E-2"/>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8" tint="0.39997558519241921"/>
        <bgColor indexed="64"/>
      </patternFill>
    </fill>
  </fills>
  <borders count="11">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right/>
      <top/>
      <bottom style="thin">
        <color indexed="64"/>
      </bottom>
      <diagonal/>
    </border>
    <border>
      <left style="thin">
        <color rgb="FFB2B2B2"/>
      </left>
      <right style="thin">
        <color rgb="FFB2B2B2"/>
      </right>
      <top style="thin">
        <color rgb="FFB2B2B2"/>
      </top>
      <bottom style="thin">
        <color rgb="FFB2B2B2"/>
      </bottom>
      <diagonal/>
    </border>
  </borders>
  <cellStyleXfs count="66">
    <xf numFmtId="0" fontId="0" fillId="0" borderId="0"/>
    <xf numFmtId="0" fontId="4" fillId="0" borderId="0"/>
    <xf numFmtId="166" fontId="4" fillId="0" borderId="0" applyFont="0" applyFill="0" applyBorder="0" applyAlignment="0" applyProtection="0"/>
    <xf numFmtId="0" fontId="4" fillId="10"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20" borderId="0" applyNumberFormat="0" applyBorder="0" applyAlignment="0" applyProtection="0"/>
    <xf numFmtId="0" fontId="4" fillId="11" borderId="0" applyNumberFormat="0" applyBorder="0" applyAlignment="0" applyProtection="0"/>
    <xf numFmtId="0" fontId="4" fillId="13" borderId="0" applyNumberFormat="0" applyBorder="0" applyAlignment="0" applyProtection="0"/>
    <xf numFmtId="0" fontId="4" fillId="15" borderId="0" applyNumberFormat="0" applyBorder="0" applyAlignment="0" applyProtection="0"/>
    <xf numFmtId="0" fontId="4" fillId="17" borderId="0" applyNumberFormat="0" applyBorder="0" applyAlignment="0" applyProtection="0"/>
    <xf numFmtId="0" fontId="4" fillId="19" borderId="0" applyNumberFormat="0" applyBorder="0" applyAlignment="0" applyProtection="0"/>
    <xf numFmtId="0" fontId="4" fillId="21" borderId="0" applyNumberFormat="0" applyBorder="0" applyAlignment="0" applyProtection="0"/>
    <xf numFmtId="168" fontId="18"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0" fontId="19" fillId="0" borderId="0" applyNumberFormat="0" applyFill="0" applyBorder="0" applyAlignment="0" applyProtection="0">
      <alignment vertical="top"/>
      <protection locked="0"/>
    </xf>
    <xf numFmtId="0" fontId="20" fillId="0" borderId="0"/>
    <xf numFmtId="0" fontId="20" fillId="0" borderId="0"/>
    <xf numFmtId="0" fontId="4" fillId="0" borderId="0"/>
    <xf numFmtId="0" fontId="20" fillId="0" borderId="0"/>
    <xf numFmtId="0" fontId="4" fillId="0" borderId="0"/>
    <xf numFmtId="0" fontId="21" fillId="0" borderId="0"/>
    <xf numFmtId="0" fontId="21" fillId="0" borderId="0"/>
    <xf numFmtId="0" fontId="20" fillId="0" borderId="0"/>
    <xf numFmtId="0" fontId="21" fillId="0" borderId="0"/>
    <xf numFmtId="0" fontId="20" fillId="0" borderId="0"/>
    <xf numFmtId="0" fontId="20" fillId="0" borderId="0"/>
    <xf numFmtId="0" fontId="4" fillId="0" borderId="0"/>
    <xf numFmtId="0" fontId="21"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20" fillId="0" borderId="0"/>
    <xf numFmtId="0" fontId="4" fillId="0" borderId="0"/>
    <xf numFmtId="0" fontId="20" fillId="0" borderId="0"/>
    <xf numFmtId="0" fontId="4" fillId="0" borderId="0"/>
    <xf numFmtId="0" fontId="18" fillId="0" borderId="0"/>
    <xf numFmtId="0" fontId="18" fillId="0" borderId="0"/>
    <xf numFmtId="0" fontId="4" fillId="0" borderId="0"/>
    <xf numFmtId="0" fontId="18" fillId="0" borderId="0"/>
    <xf numFmtId="0" fontId="4" fillId="0" borderId="0"/>
    <xf numFmtId="0" fontId="18" fillId="0" borderId="0">
      <alignment vertical="center"/>
    </xf>
    <xf numFmtId="0" fontId="18" fillId="0" borderId="0">
      <alignment vertical="center"/>
    </xf>
    <xf numFmtId="0" fontId="20" fillId="0" borderId="0"/>
    <xf numFmtId="0" fontId="18" fillId="0" borderId="0">
      <alignment vertical="center"/>
    </xf>
    <xf numFmtId="0" fontId="20" fillId="0" borderId="0"/>
    <xf numFmtId="0" fontId="21" fillId="0" borderId="0"/>
    <xf numFmtId="0" fontId="21" fillId="0" borderId="0"/>
    <xf numFmtId="0" fontId="20" fillId="0" borderId="0"/>
    <xf numFmtId="0" fontId="20" fillId="0" borderId="0"/>
    <xf numFmtId="0" fontId="4" fillId="0" borderId="0"/>
    <xf numFmtId="0" fontId="4" fillId="0" borderId="0"/>
    <xf numFmtId="0" fontId="18" fillId="0" borderId="0"/>
    <xf numFmtId="0" fontId="4" fillId="9" borderId="10" applyNumberFormat="0" applyFont="0" applyAlignment="0" applyProtection="0"/>
    <xf numFmtId="0" fontId="4" fillId="9" borderId="10" applyNumberFormat="0" applyFont="0" applyAlignment="0" applyProtection="0"/>
    <xf numFmtId="9" fontId="20" fillId="0" borderId="0" applyFont="0" applyFill="0" applyBorder="0" applyAlignment="0" applyProtection="0"/>
    <xf numFmtId="9" fontId="4" fillId="0" borderId="0" applyFont="0" applyFill="0" applyBorder="0" applyAlignment="0" applyProtection="0"/>
    <xf numFmtId="0" fontId="17" fillId="0" borderId="0" applyNumberFormat="0" applyFill="0" applyBorder="0" applyAlignment="0" applyProtection="0"/>
    <xf numFmtId="0" fontId="18" fillId="0" borderId="0">
      <alignment vertical="center"/>
    </xf>
  </cellStyleXfs>
  <cellXfs count="92">
    <xf numFmtId="0" fontId="0" fillId="0" borderId="0" xfId="0"/>
    <xf numFmtId="0" fontId="1" fillId="2" borderId="0" xfId="0" applyFont="1" applyFill="1" applyAlignment="1">
      <alignment vertical="center"/>
    </xf>
    <xf numFmtId="0" fontId="2" fillId="2" borderId="0" xfId="0" applyFont="1" applyFill="1" applyAlignment="1">
      <alignment vertical="center"/>
    </xf>
    <xf numFmtId="0" fontId="0" fillId="2" borderId="0" xfId="0" applyFill="1"/>
    <xf numFmtId="0" fontId="3" fillId="0" borderId="0" xfId="0" applyFont="1"/>
    <xf numFmtId="0" fontId="5" fillId="2" borderId="0" xfId="0" applyFont="1" applyFill="1" applyAlignment="1">
      <alignment vertical="center"/>
    </xf>
    <xf numFmtId="0" fontId="6" fillId="2" borderId="0" xfId="0" applyFont="1" applyFill="1" applyAlignment="1">
      <alignment vertical="center"/>
    </xf>
    <xf numFmtId="0" fontId="7" fillId="2" borderId="0" xfId="0" applyFont="1" applyFill="1"/>
    <xf numFmtId="0" fontId="7" fillId="0" borderId="0" xfId="0" applyFont="1"/>
    <xf numFmtId="0" fontId="7" fillId="0" borderId="0" xfId="0" applyFont="1" applyAlignment="1">
      <alignment horizontal="center" vertical="center"/>
    </xf>
    <xf numFmtId="0" fontId="8" fillId="0" borderId="5" xfId="0" applyFont="1" applyBorder="1" applyAlignment="1">
      <alignment horizontal="center" vertical="center"/>
    </xf>
    <xf numFmtId="0" fontId="8" fillId="0" borderId="0" xfId="0" applyFont="1" applyAlignment="1">
      <alignment vertical="center"/>
    </xf>
    <xf numFmtId="0" fontId="7" fillId="0" borderId="0" xfId="0" applyFont="1" applyAlignment="1">
      <alignment horizontal="left"/>
    </xf>
    <xf numFmtId="0" fontId="0" fillId="0" borderId="0" xfId="0" applyAlignment="1">
      <alignment horizontal="left"/>
    </xf>
    <xf numFmtId="0" fontId="7" fillId="6" borderId="0" xfId="0" applyFont="1" applyFill="1" applyAlignment="1">
      <alignment horizontal="left"/>
    </xf>
    <xf numFmtId="0" fontId="0" fillId="6" borderId="2" xfId="0" applyFill="1" applyBorder="1"/>
    <xf numFmtId="0" fontId="0" fillId="7" borderId="2" xfId="0" applyFill="1" applyBorder="1" applyAlignment="1">
      <alignment horizontal="left"/>
    </xf>
    <xf numFmtId="49" fontId="0" fillId="7" borderId="2" xfId="0" applyNumberFormat="1" applyFill="1" applyBorder="1" applyAlignment="1">
      <alignment horizontal="left"/>
    </xf>
    <xf numFmtId="0" fontId="3" fillId="0" borderId="0" xfId="0" applyFont="1" applyAlignment="1">
      <alignment vertical="center"/>
    </xf>
    <xf numFmtId="0" fontId="0" fillId="0" borderId="0" xfId="0" applyAlignment="1">
      <alignment horizontal="left" wrapText="1" indent="2"/>
    </xf>
    <xf numFmtId="0" fontId="0" fillId="0" borderId="0" xfId="0" applyAlignment="1">
      <alignment horizontal="left" vertical="top" wrapText="1" indent="2"/>
    </xf>
    <xf numFmtId="0" fontId="0" fillId="5" borderId="2" xfId="0" applyFill="1" applyBorder="1"/>
    <xf numFmtId="49" fontId="0" fillId="0" borderId="0" xfId="0" applyNumberFormat="1"/>
    <xf numFmtId="0" fontId="0" fillId="0" borderId="0" xfId="0" applyAlignment="1">
      <alignment wrapText="1"/>
    </xf>
    <xf numFmtId="0" fontId="7" fillId="5" borderId="8" xfId="0" applyFont="1" applyFill="1" applyBorder="1" applyAlignment="1">
      <alignment horizontal="left" indent="1"/>
    </xf>
    <xf numFmtId="0" fontId="7" fillId="5" borderId="7" xfId="0" applyFont="1" applyFill="1" applyBorder="1" applyAlignment="1">
      <alignment horizontal="center"/>
    </xf>
    <xf numFmtId="0" fontId="7" fillId="0" borderId="8" xfId="0" applyFont="1" applyBorder="1" applyAlignment="1">
      <alignment horizontal="left" indent="1"/>
    </xf>
    <xf numFmtId="0" fontId="7" fillId="7" borderId="8" xfId="0" applyFont="1" applyFill="1" applyBorder="1" applyAlignment="1">
      <alignment horizontal="left" indent="1"/>
    </xf>
    <xf numFmtId="0" fontId="7" fillId="7" borderId="3" xfId="0" applyFont="1" applyFill="1" applyBorder="1" applyAlignment="1">
      <alignment horizontal="left" indent="1"/>
    </xf>
    <xf numFmtId="0" fontId="7" fillId="6" borderId="8" xfId="0" applyFont="1" applyFill="1" applyBorder="1" applyAlignment="1">
      <alignment horizontal="left" indent="1"/>
    </xf>
    <xf numFmtId="0" fontId="7" fillId="6" borderId="3" xfId="0" applyFont="1" applyFill="1" applyBorder="1" applyAlignment="1">
      <alignment horizontal="left" indent="1"/>
    </xf>
    <xf numFmtId="0" fontId="7" fillId="3" borderId="8" xfId="0" applyFont="1" applyFill="1" applyBorder="1" applyAlignment="1">
      <alignment horizontal="left" indent="1"/>
    </xf>
    <xf numFmtId="0" fontId="7" fillId="3" borderId="3" xfId="0" applyFont="1" applyFill="1" applyBorder="1" applyAlignment="1">
      <alignment horizontal="left" indent="1"/>
    </xf>
    <xf numFmtId="0" fontId="0" fillId="0" borderId="0" xfId="0" applyAlignment="1">
      <alignment vertical="center" wrapText="1"/>
    </xf>
    <xf numFmtId="0" fontId="9" fillId="8" borderId="0" xfId="0" applyFont="1" applyFill="1" applyAlignment="1">
      <alignment horizontal="left"/>
    </xf>
    <xf numFmtId="0" fontId="0" fillId="7" borderId="9" xfId="0" applyFill="1" applyBorder="1" applyAlignment="1">
      <alignment horizontal="left"/>
    </xf>
    <xf numFmtId="14" fontId="7" fillId="0" borderId="0" xfId="0" applyNumberFormat="1" applyFont="1" applyAlignment="1">
      <alignment horizontal="left"/>
    </xf>
    <xf numFmtId="0" fontId="0" fillId="7" borderId="0" xfId="0" applyFill="1" applyAlignment="1">
      <alignment horizontal="left"/>
    </xf>
    <xf numFmtId="0" fontId="11" fillId="0" borderId="0" xfId="0" applyFont="1" applyAlignment="1">
      <alignment horizontal="left" indent="2"/>
    </xf>
    <xf numFmtId="0" fontId="12" fillId="0" borderId="0" xfId="0" applyFont="1" applyAlignment="1">
      <alignment horizontal="left" indent="2"/>
    </xf>
    <xf numFmtId="0" fontId="13" fillId="0" borderId="0" xfId="0" applyFont="1" applyAlignment="1">
      <alignment horizontal="left" indent="2"/>
    </xf>
    <xf numFmtId="0" fontId="14" fillId="0" borderId="0" xfId="0" applyFont="1" applyAlignment="1">
      <alignment horizontal="left" indent="2"/>
    </xf>
    <xf numFmtId="0" fontId="15" fillId="0" borderId="0" xfId="0" applyFont="1" applyAlignment="1">
      <alignment horizontal="left" indent="2"/>
    </xf>
    <xf numFmtId="0" fontId="16" fillId="0" borderId="0" xfId="0" applyFont="1"/>
    <xf numFmtId="0" fontId="5"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left"/>
    </xf>
    <xf numFmtId="167" fontId="7" fillId="0" borderId="0" xfId="0" applyNumberFormat="1" applyFont="1" applyAlignment="1">
      <alignment horizontal="left"/>
    </xf>
    <xf numFmtId="0" fontId="8" fillId="0" borderId="0" xfId="0" applyFont="1" applyAlignment="1">
      <alignment horizontal="left" vertical="center"/>
    </xf>
    <xf numFmtId="0" fontId="7" fillId="0" borderId="0" xfId="0" applyFont="1" applyAlignment="1">
      <alignment horizontal="left" vertical="center"/>
    </xf>
    <xf numFmtId="0" fontId="0" fillId="22" borderId="2" xfId="0" applyFill="1" applyBorder="1"/>
    <xf numFmtId="0" fontId="0" fillId="0" borderId="2" xfId="0" applyBorder="1" applyAlignment="1">
      <alignment horizontal="left"/>
    </xf>
    <xf numFmtId="0" fontId="10" fillId="3" borderId="0" xfId="0" applyFont="1" applyFill="1" applyAlignment="1">
      <alignment horizontal="left" indent="2"/>
    </xf>
    <xf numFmtId="0" fontId="0" fillId="0" borderId="0" xfId="0" applyAlignment="1" applyProtection="1">
      <alignment horizontal="left" indent="2"/>
      <protection locked="0"/>
    </xf>
    <xf numFmtId="0" fontId="7" fillId="3" borderId="3" xfId="0" applyFont="1" applyFill="1" applyBorder="1" applyAlignment="1">
      <alignment horizontal="left" vertical="center" wrapText="1" indent="1"/>
    </xf>
    <xf numFmtId="0" fontId="6" fillId="2" borderId="0" xfId="0" applyFont="1" applyFill="1" applyAlignment="1">
      <alignment horizontal="left" vertical="center" indent="1"/>
    </xf>
    <xf numFmtId="0" fontId="7" fillId="0" borderId="0" xfId="0" applyFont="1" applyAlignment="1">
      <alignment horizontal="left" indent="1"/>
    </xf>
    <xf numFmtId="0" fontId="8" fillId="0" borderId="0" xfId="0" applyFont="1" applyAlignment="1">
      <alignment horizontal="left" vertical="center" indent="1"/>
    </xf>
    <xf numFmtId="0" fontId="7" fillId="3" borderId="4" xfId="0" applyFont="1" applyFill="1" applyBorder="1" applyAlignment="1">
      <alignment horizontal="left" vertical="center" wrapText="1" indent="1"/>
    </xf>
    <xf numFmtId="169" fontId="0" fillId="7" borderId="9" xfId="0" applyNumberFormat="1" applyFill="1" applyBorder="1" applyAlignment="1">
      <alignment horizontal="left"/>
    </xf>
    <xf numFmtId="169" fontId="0" fillId="0" borderId="0" xfId="0" applyNumberFormat="1" applyAlignment="1">
      <alignment horizontal="left"/>
    </xf>
    <xf numFmtId="170" fontId="0" fillId="6" borderId="0" xfId="0" applyNumberFormat="1" applyFill="1" applyAlignment="1">
      <alignment horizontal="left"/>
    </xf>
    <xf numFmtId="170" fontId="0" fillId="7" borderId="9" xfId="0" applyNumberFormat="1" applyFill="1" applyBorder="1" applyAlignment="1">
      <alignment horizontal="left"/>
    </xf>
    <xf numFmtId="169" fontId="0" fillId="6" borderId="0" xfId="0" applyNumberFormat="1" applyFill="1" applyAlignment="1">
      <alignment horizontal="left"/>
    </xf>
    <xf numFmtId="169" fontId="0" fillId="4" borderId="0" xfId="0" applyNumberFormat="1" applyFill="1" applyAlignment="1">
      <alignment horizontal="left"/>
    </xf>
    <xf numFmtId="169" fontId="0" fillId="7" borderId="0" xfId="0" applyNumberFormat="1" applyFill="1" applyAlignment="1">
      <alignment horizontal="left"/>
    </xf>
    <xf numFmtId="171" fontId="0" fillId="4" borderId="0" xfId="0" applyNumberFormat="1" applyFill="1" applyAlignment="1">
      <alignment horizontal="left"/>
    </xf>
    <xf numFmtId="171" fontId="0" fillId="7" borderId="9" xfId="0" applyNumberFormat="1" applyFill="1" applyBorder="1" applyAlignment="1">
      <alignment horizontal="left"/>
    </xf>
    <xf numFmtId="0" fontId="7" fillId="3" borderId="1" xfId="0" applyFont="1" applyFill="1" applyBorder="1" applyAlignment="1" applyProtection="1">
      <alignment horizontal="center" vertical="center"/>
      <protection locked="0"/>
    </xf>
    <xf numFmtId="0" fontId="7" fillId="3" borderId="7" xfId="0" applyFont="1" applyFill="1" applyBorder="1" applyAlignment="1" applyProtection="1">
      <alignment horizontal="center"/>
      <protection locked="0"/>
    </xf>
    <xf numFmtId="0" fontId="7" fillId="3" borderId="1" xfId="0" applyFont="1" applyFill="1" applyBorder="1" applyAlignment="1" applyProtection="1">
      <alignment horizontal="center"/>
      <protection locked="0"/>
    </xf>
    <xf numFmtId="0" fontId="7" fillId="6" borderId="7" xfId="0" applyFont="1" applyFill="1" applyBorder="1" applyAlignment="1" applyProtection="1">
      <alignment horizontal="center"/>
      <protection locked="0"/>
    </xf>
    <xf numFmtId="0" fontId="7" fillId="6" borderId="1" xfId="0" applyFont="1" applyFill="1" applyBorder="1" applyAlignment="1" applyProtection="1">
      <alignment horizontal="center"/>
      <protection locked="0"/>
    </xf>
    <xf numFmtId="0" fontId="0" fillId="0" borderId="0" xfId="0" applyProtection="1">
      <protection locked="0"/>
    </xf>
    <xf numFmtId="0" fontId="7" fillId="0" borderId="0" xfId="0" applyFont="1" applyAlignment="1" applyProtection="1">
      <alignment horizontal="left" indent="1"/>
      <protection locked="0"/>
    </xf>
    <xf numFmtId="171" fontId="0" fillId="6" borderId="0" xfId="0" applyNumberFormat="1" applyFill="1" applyAlignment="1">
      <alignment horizontal="left"/>
    </xf>
    <xf numFmtId="0" fontId="0" fillId="0" borderId="0" xfId="0" applyAlignment="1">
      <alignment horizontal="right"/>
    </xf>
    <xf numFmtId="0" fontId="7" fillId="7" borderId="0" xfId="0" applyFont="1" applyFill="1"/>
    <xf numFmtId="0" fontId="7" fillId="7" borderId="0" xfId="0" applyFont="1" applyFill="1" applyAlignment="1">
      <alignment horizontal="left" indent="1"/>
    </xf>
    <xf numFmtId="0" fontId="8" fillId="7" borderId="0" xfId="0" applyFont="1" applyFill="1" applyAlignment="1">
      <alignment horizontal="left" vertical="center" indent="1"/>
    </xf>
    <xf numFmtId="0" fontId="8" fillId="7" borderId="0" xfId="0" applyFont="1" applyFill="1" applyAlignment="1">
      <alignment horizontal="left" vertical="center"/>
    </xf>
    <xf numFmtId="0" fontId="7" fillId="7" borderId="0" xfId="0" applyFont="1" applyFill="1" applyAlignment="1">
      <alignment horizontal="left"/>
    </xf>
    <xf numFmtId="0" fontId="8" fillId="7" borderId="0" xfId="0" applyFont="1" applyFill="1" applyAlignment="1">
      <alignment vertical="center"/>
    </xf>
    <xf numFmtId="0" fontId="22" fillId="0" borderId="0" xfId="0" applyFont="1"/>
    <xf numFmtId="170" fontId="0" fillId="0" borderId="0" xfId="0" applyNumberFormat="1" applyAlignment="1">
      <alignment horizontal="left"/>
    </xf>
    <xf numFmtId="171" fontId="0" fillId="0" borderId="0" xfId="0" applyNumberFormat="1" applyAlignment="1">
      <alignment horizontal="left"/>
    </xf>
    <xf numFmtId="0" fontId="7" fillId="5" borderId="1" xfId="0" applyFont="1" applyFill="1" applyBorder="1"/>
    <xf numFmtId="0" fontId="7" fillId="0" borderId="1" xfId="0" applyFont="1" applyBorder="1"/>
    <xf numFmtId="0" fontId="0" fillId="0" borderId="0" xfId="0" applyAlignment="1">
      <alignment horizontal="left" wrapText="1"/>
    </xf>
    <xf numFmtId="0" fontId="7" fillId="6" borderId="3" xfId="0" applyFont="1" applyFill="1" applyBorder="1" applyAlignment="1">
      <alignment horizontal="center"/>
    </xf>
    <xf numFmtId="0" fontId="7" fillId="6" borderId="6" xfId="0" applyFont="1" applyFill="1" applyBorder="1" applyAlignment="1">
      <alignment horizontal="center"/>
    </xf>
    <xf numFmtId="0" fontId="7" fillId="6" borderId="4" xfId="0" applyFont="1" applyFill="1" applyBorder="1" applyAlignment="1">
      <alignment horizontal="center"/>
    </xf>
  </cellXfs>
  <cellStyles count="66">
    <cellStyle name="20% - Accent1 2" xfId="3" xr:uid="{00000000-0005-0000-0000-000000000000}"/>
    <cellStyle name="20% - Accent2 2" xfId="4" xr:uid="{00000000-0005-0000-0000-000001000000}"/>
    <cellStyle name="20% - Accent3 2" xfId="5" xr:uid="{00000000-0005-0000-0000-000002000000}"/>
    <cellStyle name="20% - Accent4 2" xfId="6" xr:uid="{00000000-0005-0000-0000-000003000000}"/>
    <cellStyle name="20% - Accent5 2" xfId="7" xr:uid="{00000000-0005-0000-0000-000004000000}"/>
    <cellStyle name="20% - Accent6 2" xfId="8" xr:uid="{00000000-0005-0000-0000-000005000000}"/>
    <cellStyle name="40% - Accent1 2" xfId="9" xr:uid="{00000000-0005-0000-0000-000006000000}"/>
    <cellStyle name="40% - Accent2 2" xfId="10" xr:uid="{00000000-0005-0000-0000-000007000000}"/>
    <cellStyle name="40% - Accent3 2" xfId="11" xr:uid="{00000000-0005-0000-0000-000008000000}"/>
    <cellStyle name="40% - Accent4 2" xfId="12" xr:uid="{00000000-0005-0000-0000-000009000000}"/>
    <cellStyle name="40% - Accent5 2" xfId="13" xr:uid="{00000000-0005-0000-0000-00000A000000}"/>
    <cellStyle name="40% - Accent6 2" xfId="14" xr:uid="{00000000-0005-0000-0000-00000B000000}"/>
    <cellStyle name="BvDAddIn_Currency" xfId="15" xr:uid="{00000000-0005-0000-0000-00000C000000}"/>
    <cellStyle name="Comma 2" xfId="2" xr:uid="{00000000-0005-0000-0000-00000D000000}"/>
    <cellStyle name="Comma 3" xfId="16" xr:uid="{00000000-0005-0000-0000-00000E000000}"/>
    <cellStyle name="Currency 2" xfId="17" xr:uid="{00000000-0005-0000-0000-00000F000000}"/>
    <cellStyle name="Hyperlink 2" xfId="18" xr:uid="{00000000-0005-0000-0000-000010000000}"/>
    <cellStyle name="Normal" xfId="0" builtinId="0"/>
    <cellStyle name="Normal 2" xfId="1" xr:uid="{00000000-0005-0000-0000-000012000000}"/>
    <cellStyle name="Normal 2 2" xfId="19" xr:uid="{00000000-0005-0000-0000-000013000000}"/>
    <cellStyle name="Normal 2 2 2" xfId="20" xr:uid="{00000000-0005-0000-0000-000014000000}"/>
    <cellStyle name="Normal 2 2 3" xfId="21" xr:uid="{00000000-0005-0000-0000-000015000000}"/>
    <cellStyle name="Normal 2 2 4" xfId="22" xr:uid="{00000000-0005-0000-0000-000016000000}"/>
    <cellStyle name="Normal 2 2 5" xfId="23" xr:uid="{00000000-0005-0000-0000-000017000000}"/>
    <cellStyle name="Normal 2 3" xfId="24" xr:uid="{00000000-0005-0000-0000-000018000000}"/>
    <cellStyle name="Normal 2 3 2" xfId="25" xr:uid="{00000000-0005-0000-0000-000019000000}"/>
    <cellStyle name="Normal 2 3 3" xfId="26" xr:uid="{00000000-0005-0000-0000-00001A000000}"/>
    <cellStyle name="Normal 2 3 4" xfId="27" xr:uid="{00000000-0005-0000-0000-00001B000000}"/>
    <cellStyle name="Normal 2 3 5" xfId="28" xr:uid="{00000000-0005-0000-0000-00001C000000}"/>
    <cellStyle name="Normal 2 4" xfId="29" xr:uid="{00000000-0005-0000-0000-00001D000000}"/>
    <cellStyle name="Normal 2 4 2" xfId="30" xr:uid="{00000000-0005-0000-0000-00001E000000}"/>
    <cellStyle name="Normal 2 5" xfId="31" xr:uid="{00000000-0005-0000-0000-00001F000000}"/>
    <cellStyle name="Normal 2 6" xfId="32" xr:uid="{00000000-0005-0000-0000-000020000000}"/>
    <cellStyle name="Normal 2 7" xfId="33" xr:uid="{00000000-0005-0000-0000-000021000000}"/>
    <cellStyle name="Normal 3" xfId="34" xr:uid="{00000000-0005-0000-0000-000022000000}"/>
    <cellStyle name="Normal 3 2" xfId="35" xr:uid="{00000000-0005-0000-0000-000023000000}"/>
    <cellStyle name="Normal 3 2 2" xfId="36" xr:uid="{00000000-0005-0000-0000-000024000000}"/>
    <cellStyle name="Normal 3 2 3" xfId="37" xr:uid="{00000000-0005-0000-0000-000025000000}"/>
    <cellStyle name="Normal 3 2 4" xfId="38" xr:uid="{00000000-0005-0000-0000-000026000000}"/>
    <cellStyle name="Normal 3 2 5" xfId="39" xr:uid="{00000000-0005-0000-0000-000027000000}"/>
    <cellStyle name="Normal 3 3" xfId="40" xr:uid="{00000000-0005-0000-0000-000028000000}"/>
    <cellStyle name="Normal 3 4" xfId="41" xr:uid="{00000000-0005-0000-0000-000029000000}"/>
    <cellStyle name="Normal 3 5" xfId="42" xr:uid="{00000000-0005-0000-0000-00002A000000}"/>
    <cellStyle name="Normal 4" xfId="43" xr:uid="{00000000-0005-0000-0000-00002B000000}"/>
    <cellStyle name="Normal 4 2" xfId="44" xr:uid="{00000000-0005-0000-0000-00002C000000}"/>
    <cellStyle name="Normal 4 3" xfId="45" xr:uid="{00000000-0005-0000-0000-00002D000000}"/>
    <cellStyle name="Normal 4 4" xfId="46" xr:uid="{00000000-0005-0000-0000-00002E000000}"/>
    <cellStyle name="Normal 4 5" xfId="47" xr:uid="{00000000-0005-0000-0000-00002F000000}"/>
    <cellStyle name="Normal 5" xfId="48" xr:uid="{00000000-0005-0000-0000-000030000000}"/>
    <cellStyle name="Normal 5 2" xfId="49" xr:uid="{00000000-0005-0000-0000-000031000000}"/>
    <cellStyle name="Normal 5 3" xfId="50" xr:uid="{00000000-0005-0000-0000-000032000000}"/>
    <cellStyle name="Normal 5 4" xfId="51" xr:uid="{00000000-0005-0000-0000-000033000000}"/>
    <cellStyle name="Normal 5 5" xfId="52" xr:uid="{00000000-0005-0000-0000-000034000000}"/>
    <cellStyle name="Normal 6" xfId="53" xr:uid="{00000000-0005-0000-0000-000035000000}"/>
    <cellStyle name="Normal 6 2" xfId="54" xr:uid="{00000000-0005-0000-0000-000036000000}"/>
    <cellStyle name="Normal 6 3" xfId="55" xr:uid="{00000000-0005-0000-0000-000037000000}"/>
    <cellStyle name="Normal 6 4" xfId="56" xr:uid="{00000000-0005-0000-0000-000038000000}"/>
    <cellStyle name="Normal 7" xfId="57" xr:uid="{00000000-0005-0000-0000-000039000000}"/>
    <cellStyle name="Normal 9" xfId="58" xr:uid="{00000000-0005-0000-0000-00003A000000}"/>
    <cellStyle name="Normal 9 2" xfId="59" xr:uid="{00000000-0005-0000-0000-00003B000000}"/>
    <cellStyle name="Note 2" xfId="60" xr:uid="{00000000-0005-0000-0000-00003C000000}"/>
    <cellStyle name="Note 3" xfId="61" xr:uid="{00000000-0005-0000-0000-00003D000000}"/>
    <cellStyle name="Percent 2" xfId="62" xr:uid="{00000000-0005-0000-0000-00003E000000}"/>
    <cellStyle name="Percent 3" xfId="63" xr:uid="{00000000-0005-0000-0000-00003F000000}"/>
    <cellStyle name="Title 2" xfId="64" xr:uid="{00000000-0005-0000-0000-000040000000}"/>
    <cellStyle name="常规 2" xfId="65" xr:uid="{00000000-0005-0000-0000-000041000000}"/>
  </cellStyles>
  <dxfs count="6">
    <dxf>
      <font>
        <color rgb="FF9C0006"/>
      </font>
      <fill>
        <patternFill>
          <bgColor rgb="FFFFC7CE"/>
        </patternFill>
      </fill>
    </dxf>
    <dxf>
      <font>
        <b/>
        <i/>
      </font>
      <fill>
        <patternFill>
          <bgColor theme="5" tint="0.79998168889431442"/>
        </patternFill>
      </fill>
    </dxf>
    <dxf>
      <font>
        <b/>
        <i/>
      </font>
      <fill>
        <patternFill>
          <bgColor theme="5" tint="0.79998168889431442"/>
        </patternFill>
      </fill>
    </dxf>
    <dxf>
      <fill>
        <patternFill>
          <bgColor theme="0" tint="-4.9989318521683403E-2"/>
        </patternFill>
      </fill>
      <border>
        <top style="thin">
          <color theme="0" tint="-0.14996795556505021"/>
        </top>
        <bottom style="thin">
          <color theme="0" tint="-0.14996795556505021"/>
        </bottom>
      </border>
    </dxf>
    <dxf>
      <fill>
        <patternFill>
          <bgColor theme="0" tint="-0.14996795556505021"/>
        </patternFill>
      </fill>
      <border>
        <left style="thin">
          <color theme="0" tint="-0.24994659260841701"/>
        </left>
        <right style="thin">
          <color theme="0" tint="-0.24994659260841701"/>
        </right>
        <top style="thin">
          <color theme="0" tint="-0.24994659260841701"/>
        </top>
        <bottom style="thin">
          <color theme="0" tint="-0.24994659260841701"/>
        </bottom>
      </border>
    </dxf>
    <dxf>
      <border>
        <left style="thin">
          <color theme="0" tint="-0.34998626667073579"/>
        </left>
        <right style="thin">
          <color theme="0" tint="-0.34998626667073579"/>
        </right>
        <top style="thin">
          <color theme="0" tint="-0.34998626667073579"/>
        </top>
        <bottom style="thin">
          <color theme="0" tint="-0.34998626667073579"/>
        </bottom>
      </border>
    </dxf>
  </dxfs>
  <tableStyles count="1" defaultTableStyle="TableStyleMedium2" defaultPivotStyle="PivotStyleLight16">
    <tableStyle name="Table Style 1" pivot="0" count="3" xr9:uid="{00000000-0011-0000-FFFF-FFFF00000000}">
      <tableStyleElement type="wholeTable" dxfId="5"/>
      <tableStyleElement type="headerRow" dxfId="4"/>
      <tableStyleElement type="secondRowStripe" dxfId="3"/>
    </tableStyle>
  </tableStyles>
  <colors>
    <mruColors>
      <color rgb="FF174174"/>
      <color rgb="FFF57B17"/>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app.fitchconnect.com/" TargetMode="External"/><Relationship Id="rId6" Type="http://schemas.openxmlformats.org/officeDocument/2006/relationships/hyperlink" Target="#'Required Entities'!B8"/><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hyperlink" Target="#StartPeriod"/><Relationship Id="rId2" Type="http://schemas.openxmlformats.org/officeDocument/2006/relationships/image" Target="../media/image1.png"/><Relationship Id="rId1" Type="http://schemas.openxmlformats.org/officeDocument/2006/relationships/hyperlink" Target="https://app.fitchconnect.com/" TargetMode="External"/><Relationship Id="rId4" Type="http://schemas.openxmlformats.org/officeDocument/2006/relationships/hyperlink" Target="#Guide!B7"/></Relationships>
</file>

<file path=xl/drawings/_rels/drawing3.xml.rels><?xml version="1.0" encoding="UTF-8" standalone="yes"?>
<Relationships xmlns="http://schemas.openxmlformats.org/package/2006/relationships"><Relationship Id="rId3" Type="http://schemas.openxmlformats.org/officeDocument/2006/relationships/hyperlink" Target="#'Required Entities'!B8"/><Relationship Id="rId2" Type="http://schemas.openxmlformats.org/officeDocument/2006/relationships/image" Target="../media/image1.png"/><Relationship Id="rId1" Type="http://schemas.openxmlformats.org/officeDocument/2006/relationships/hyperlink" Target="https://app.fitchconnect.com/" TargetMode="External"/><Relationship Id="rId4" Type="http://schemas.openxmlformats.org/officeDocument/2006/relationships/hyperlink" Target="#'My Items'!A2"/></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app.fitchconnect.com/" TargetMode="External"/></Relationships>
</file>

<file path=xl/drawings/_rels/drawing5.xml.rels><?xml version="1.0" encoding="UTF-8" standalone="yes"?>
<Relationships xmlns="http://schemas.openxmlformats.org/package/2006/relationships"><Relationship Id="rId2" Type="http://schemas.openxmlformats.org/officeDocument/2006/relationships/hyperlink" Target="#StartPeriod"/><Relationship Id="rId1" Type="http://schemas.openxmlformats.org/officeDocument/2006/relationships/hyperlink" Target="#'Required Entities'!B8"/></Relationships>
</file>

<file path=xl/drawings/drawing1.xml><?xml version="1.0" encoding="utf-8"?>
<xdr:wsDr xmlns:xdr="http://schemas.openxmlformats.org/drawingml/2006/spreadsheetDrawing" xmlns:a="http://schemas.openxmlformats.org/drawingml/2006/main">
  <xdr:twoCellAnchor editAs="absolute">
    <xdr:from>
      <xdr:col>0</xdr:col>
      <xdr:colOff>57150</xdr:colOff>
      <xdr:row>0</xdr:row>
      <xdr:rowOff>28575</xdr:rowOff>
    </xdr:from>
    <xdr:to>
      <xdr:col>1</xdr:col>
      <xdr:colOff>1200151</xdr:colOff>
      <xdr:row>0</xdr:row>
      <xdr:rowOff>313577</xdr:rowOff>
    </xdr:to>
    <xdr:pic>
      <xdr:nvPicPr>
        <xdr:cNvPr id="2" name="Fitch Connect Logo">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57150" y="28575"/>
          <a:ext cx="1352551" cy="285002"/>
        </a:xfrm>
        <a:prstGeom prst="rect">
          <a:avLst/>
        </a:prstGeom>
        <a:solidFill>
          <a:schemeClr val="tx2"/>
        </a:solidFill>
      </xdr:spPr>
    </xdr:pic>
    <xdr:clientData fPrintsWithSheet="0"/>
  </xdr:twoCellAnchor>
  <xdr:twoCellAnchor>
    <xdr:from>
      <xdr:col>1</xdr:col>
      <xdr:colOff>146050</xdr:colOff>
      <xdr:row>27</xdr:row>
      <xdr:rowOff>179918</xdr:rowOff>
    </xdr:from>
    <xdr:to>
      <xdr:col>2</xdr:col>
      <xdr:colOff>359833</xdr:colOff>
      <xdr:row>28</xdr:row>
      <xdr:rowOff>1926168</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357717" y="14689668"/>
          <a:ext cx="10193866" cy="1936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aseline="0">
              <a:solidFill>
                <a:schemeClr val="dk1"/>
              </a:solidFill>
              <a:effectLst/>
              <a:latin typeface="+mn-lt"/>
              <a:ea typeface="+mn-ea"/>
              <a:cs typeface="+mn-cs"/>
            </a:rPr>
            <a:t>Entities often report both consolidated and unconsolidated statements, and many also report in more than one accounting standard.</a:t>
          </a: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This template is set up to pull only one statement per period.</a:t>
          </a:r>
        </a:p>
        <a:p>
          <a:r>
            <a:rPr lang="en-GB" sz="1100" baseline="0">
              <a:solidFill>
                <a:schemeClr val="dk1"/>
              </a:solidFill>
              <a:effectLst/>
              <a:latin typeface="+mn-lt"/>
              <a:ea typeface="+mn-ea"/>
              <a:cs typeface="+mn-cs"/>
            </a:rPr>
            <a:t>Therefore, a</a:t>
          </a:r>
          <a:r>
            <a:rPr lang="en-GB" sz="1100">
              <a:solidFill>
                <a:schemeClr val="dk1"/>
              </a:solidFill>
              <a:effectLst/>
              <a:latin typeface="+mn-lt"/>
              <a:ea typeface="+mn-ea"/>
              <a:cs typeface="+mn-cs"/>
            </a:rPr>
            <a:t>fter selecting your required</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entities, ensure that you have set your preferences for</a:t>
          </a:r>
          <a:r>
            <a:rPr lang="en-GB" sz="1100" baseline="0">
              <a:solidFill>
                <a:schemeClr val="dk1"/>
              </a:solidFill>
              <a:effectLst/>
              <a:latin typeface="+mn-lt"/>
              <a:ea typeface="+mn-ea"/>
              <a:cs typeface="+mn-cs"/>
            </a:rPr>
            <a:t> Consolidation and </a:t>
          </a:r>
          <a:r>
            <a:rPr lang="en-GB" sz="1100">
              <a:solidFill>
                <a:schemeClr val="dk1"/>
              </a:solidFill>
              <a:effectLst/>
              <a:latin typeface="+mn-lt"/>
              <a:ea typeface="+mn-ea"/>
              <a:cs typeface="+mn-cs"/>
            </a:rPr>
            <a:t>accounting standards by setting your preference in the order column of the table and using the dropdown box to sort by number - low to high.</a:t>
          </a:r>
        </a:p>
        <a:p>
          <a:endParaRPr lang="en-GB" sz="1100">
            <a:solidFill>
              <a:schemeClr val="dk1"/>
            </a:solidFill>
            <a:effectLst/>
            <a:latin typeface="+mn-lt"/>
            <a:ea typeface="+mn-ea"/>
            <a:cs typeface="+mn-cs"/>
          </a:endParaRPr>
        </a:p>
        <a:p>
          <a:r>
            <a:rPr lang="en-GB" sz="1100">
              <a:solidFill>
                <a:schemeClr val="dk1"/>
              </a:solidFill>
              <a:effectLst/>
              <a:latin typeface="+mn-lt"/>
              <a:ea typeface="+mn-ea"/>
              <a:cs typeface="+mn-cs"/>
            </a:rPr>
            <a:t>When the first set of data is called from Fitch Connect, the template checks what statements are available per year and brings back the highest priority statement , as such only one statement per period per entity is added to the output.</a:t>
          </a:r>
        </a:p>
        <a:p>
          <a:endParaRPr lang="en-GB" sz="1100">
            <a:solidFill>
              <a:schemeClr val="dk1"/>
            </a:solidFill>
            <a:effectLst/>
            <a:latin typeface="+mn-lt"/>
            <a:ea typeface="+mn-ea"/>
            <a:cs typeface="+mn-cs"/>
          </a:endParaRPr>
        </a:p>
        <a:p>
          <a:r>
            <a:rPr lang="en-GB" sz="1100">
              <a:solidFill>
                <a:schemeClr val="dk1"/>
              </a:solidFill>
              <a:effectLst/>
              <a:latin typeface="+mn-lt"/>
              <a:ea typeface="+mn-ea"/>
              <a:cs typeface="+mn-cs"/>
            </a:rPr>
            <a:t>Results can be checked in the 'History Check' Tab once 'Generate Output' is clicked.</a:t>
          </a:r>
        </a:p>
        <a:p>
          <a:r>
            <a:rPr lang="en-GB" sz="1100">
              <a:solidFill>
                <a:schemeClr val="dk1"/>
              </a:solidFill>
              <a:effectLst/>
              <a:latin typeface="+mn-lt"/>
              <a:ea typeface="+mn-ea"/>
              <a:cs typeface="+mn-cs"/>
            </a:rPr>
            <a:t> </a:t>
          </a:r>
        </a:p>
      </xdr:txBody>
    </xdr:sp>
    <xdr:clientData/>
  </xdr:twoCellAnchor>
  <xdr:twoCellAnchor>
    <xdr:from>
      <xdr:col>1</xdr:col>
      <xdr:colOff>19050</xdr:colOff>
      <xdr:row>39</xdr:row>
      <xdr:rowOff>95250</xdr:rowOff>
    </xdr:from>
    <xdr:to>
      <xdr:col>1</xdr:col>
      <xdr:colOff>8498416</xdr:colOff>
      <xdr:row>49</xdr:row>
      <xdr:rowOff>114300</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230717" y="18139833"/>
          <a:ext cx="8479366" cy="1924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Once you are happy with all the above settings, click the 'Download' button to start the download of Fitch Data from the Excel Add-in.</a:t>
          </a:r>
        </a:p>
        <a:p>
          <a:endParaRPr lang="en-GB" sz="1100">
            <a:solidFill>
              <a:schemeClr val="dk1"/>
            </a:solidFill>
            <a:effectLst/>
            <a:latin typeface="+mn-lt"/>
            <a:ea typeface="+mn-ea"/>
            <a:cs typeface="+mn-cs"/>
          </a:endParaRPr>
        </a:p>
        <a:p>
          <a:endParaRPr lang="en-GB" sz="1100">
            <a:solidFill>
              <a:schemeClr val="dk1"/>
            </a:solidFill>
            <a:effectLst/>
            <a:latin typeface="+mn-lt"/>
            <a:ea typeface="+mn-ea"/>
            <a:cs typeface="+mn-cs"/>
          </a:endParaRPr>
        </a:p>
      </xdr:txBody>
    </xdr:sp>
    <xdr:clientData/>
  </xdr:twoCellAnchor>
  <xdr:twoCellAnchor>
    <xdr:from>
      <xdr:col>1</xdr:col>
      <xdr:colOff>149225</xdr:colOff>
      <xdr:row>42</xdr:row>
      <xdr:rowOff>31750</xdr:rowOff>
    </xdr:from>
    <xdr:to>
      <xdr:col>1</xdr:col>
      <xdr:colOff>1749425</xdr:colOff>
      <xdr:row>43</xdr:row>
      <xdr:rowOff>57250</xdr:rowOff>
    </xdr:to>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360892" y="18647833"/>
          <a:ext cx="1600200" cy="216000"/>
        </a:xfrm>
        <a:prstGeom prst="roundRect">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Download</a:t>
          </a:r>
        </a:p>
      </xdr:txBody>
    </xdr:sp>
    <xdr:clientData/>
  </xdr:twoCellAnchor>
  <xdr:twoCellAnchor editAs="oneCell">
    <xdr:from>
      <xdr:col>0</xdr:col>
      <xdr:colOff>179295</xdr:colOff>
      <xdr:row>13</xdr:row>
      <xdr:rowOff>67234</xdr:rowOff>
    </xdr:from>
    <xdr:to>
      <xdr:col>1</xdr:col>
      <xdr:colOff>8708572</xdr:colOff>
      <xdr:row>14</xdr:row>
      <xdr:rowOff>99506</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a:stretch>
          <a:fillRect/>
        </a:stretch>
      </xdr:blipFill>
      <xdr:spPr>
        <a:xfrm>
          <a:off x="179295" y="3237698"/>
          <a:ext cx="8733384" cy="5230201"/>
        </a:xfrm>
        <a:prstGeom prst="rect">
          <a:avLst/>
        </a:prstGeom>
        <a:ln>
          <a:solidFill>
            <a:schemeClr val="accent1"/>
          </a:solidFill>
        </a:ln>
      </xdr:spPr>
    </xdr:pic>
    <xdr:clientData/>
  </xdr:twoCellAnchor>
  <xdr:twoCellAnchor editAs="oneCell">
    <xdr:from>
      <xdr:col>1</xdr:col>
      <xdr:colOff>1248832</xdr:colOff>
      <xdr:row>18</xdr:row>
      <xdr:rowOff>148167</xdr:rowOff>
    </xdr:from>
    <xdr:to>
      <xdr:col>1</xdr:col>
      <xdr:colOff>8879416</xdr:colOff>
      <xdr:row>23</xdr:row>
      <xdr:rowOff>1363801</xdr:rowOff>
    </xdr:to>
    <xdr:pic>
      <xdr:nvPicPr>
        <xdr:cNvPr id="13" name="Picture 12" descr="C:\Users\lavart\AppData\Local\Temp\SNAGHTML3fb2ef22.PNG">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60499" y="10414000"/>
          <a:ext cx="7630584" cy="2877217"/>
        </a:xfrm>
        <a:prstGeom prst="rect">
          <a:avLst/>
        </a:prstGeom>
        <a:noFill/>
        <a:ln>
          <a:solidFill>
            <a:schemeClr val="bg1">
              <a:lumMod val="75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xdr:colOff>
      <xdr:row>7</xdr:row>
      <xdr:rowOff>172758</xdr:rowOff>
    </xdr:from>
    <xdr:to>
      <xdr:col>1</xdr:col>
      <xdr:colOff>2651760</xdr:colOff>
      <xdr:row>8</xdr:row>
      <xdr:rowOff>335280</xdr:rowOff>
    </xdr:to>
    <xdr:pic>
      <xdr:nvPicPr>
        <xdr:cNvPr id="14" name="Picture 13" descr="C:\Users\lavart\AppData\Local\Temp\SNAGHTML35ced85.PN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6870738"/>
          <a:ext cx="2636520" cy="528282"/>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144780</xdr:colOff>
      <xdr:row>0</xdr:row>
      <xdr:rowOff>60960</xdr:rowOff>
    </xdr:from>
    <xdr:to>
      <xdr:col>3</xdr:col>
      <xdr:colOff>1268058</xdr:colOff>
      <xdr:row>0</xdr:row>
      <xdr:rowOff>285414</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000-000010000000}"/>
            </a:ext>
          </a:extLst>
        </xdr:cNvPr>
        <xdr:cNvSpPr/>
      </xdr:nvSpPr>
      <xdr:spPr>
        <a:xfrm>
          <a:off x="10622280" y="60960"/>
          <a:ext cx="1748118" cy="224454"/>
        </a:xfrm>
        <a:prstGeom prst="roundRect">
          <a:avLst/>
        </a:prstGeom>
        <a:solidFill>
          <a:srgbClr val="00B0F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0"/>
            <a:t>Required Entities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28575</xdr:rowOff>
    </xdr:from>
    <xdr:to>
      <xdr:col>1</xdr:col>
      <xdr:colOff>1272541</xdr:colOff>
      <xdr:row>1</xdr:row>
      <xdr:rowOff>310</xdr:rowOff>
    </xdr:to>
    <xdr:pic>
      <xdr:nvPicPr>
        <xdr:cNvPr id="2" name="Fitch Connect Logo">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57150" y="28575"/>
          <a:ext cx="1352551" cy="285002"/>
        </a:xfrm>
        <a:prstGeom prst="rect">
          <a:avLst/>
        </a:prstGeom>
        <a:solidFill>
          <a:schemeClr val="tx2"/>
        </a:solidFill>
      </xdr:spPr>
    </xdr:pic>
    <xdr:clientData fPrintsWithSheet="0"/>
  </xdr:twoCellAnchor>
  <xdr:twoCellAnchor editAs="oneCell">
    <xdr:from>
      <xdr:col>1</xdr:col>
      <xdr:colOff>7098455</xdr:colOff>
      <xdr:row>2</xdr:row>
      <xdr:rowOff>53973</xdr:rowOff>
    </xdr:from>
    <xdr:to>
      <xdr:col>2</xdr:col>
      <xdr:colOff>315038</xdr:colOff>
      <xdr:row>2</xdr:row>
      <xdr:rowOff>304923</xdr:rowOff>
    </xdr:to>
    <xdr:sp macro="[0]!GenerateOutput" textlink="">
      <xdr:nvSpPr>
        <xdr:cNvPr id="6" name="Download">
          <a:extLst>
            <a:ext uri="{FF2B5EF4-FFF2-40B4-BE49-F238E27FC236}">
              <a16:creationId xmlns:a16="http://schemas.microsoft.com/office/drawing/2014/main" id="{00000000-0008-0000-0100-000006000000}"/>
            </a:ext>
          </a:extLst>
        </xdr:cNvPr>
        <xdr:cNvSpPr/>
      </xdr:nvSpPr>
      <xdr:spPr>
        <a:xfrm>
          <a:off x="7236038" y="604306"/>
          <a:ext cx="1080000" cy="250950"/>
        </a:xfrm>
        <a:prstGeom prst="round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bg1"/>
              </a:solidFill>
            </a:rPr>
            <a:t>Download</a:t>
          </a:r>
        </a:p>
      </xdr:txBody>
    </xdr:sp>
    <xdr:clientData/>
  </xdr:twoCellAnchor>
  <xdr:twoCellAnchor editAs="oneCell">
    <xdr:from>
      <xdr:col>1</xdr:col>
      <xdr:colOff>27507</xdr:colOff>
      <xdr:row>2</xdr:row>
      <xdr:rowOff>48046</xdr:rowOff>
    </xdr:from>
    <xdr:to>
      <xdr:col>1</xdr:col>
      <xdr:colOff>1107507</xdr:colOff>
      <xdr:row>2</xdr:row>
      <xdr:rowOff>304711</xdr:rowOff>
    </xdr:to>
    <xdr:sp macro="[0]!ClearEntities" textlink="">
      <xdr:nvSpPr>
        <xdr:cNvPr id="5" name="Clear Entities">
          <a:extLst>
            <a:ext uri="{FF2B5EF4-FFF2-40B4-BE49-F238E27FC236}">
              <a16:creationId xmlns:a16="http://schemas.microsoft.com/office/drawing/2014/main" id="{00000000-0008-0000-0100-000005000000}"/>
            </a:ext>
          </a:extLst>
        </xdr:cNvPr>
        <xdr:cNvSpPr/>
      </xdr:nvSpPr>
      <xdr:spPr>
        <a:xfrm>
          <a:off x="165090" y="598379"/>
          <a:ext cx="1080000" cy="256665"/>
        </a:xfrm>
        <a:prstGeom prst="roundRect">
          <a:avLst/>
        </a:prstGeom>
        <a:solidFill>
          <a:schemeClr val="tx2">
            <a:lumMod val="40000"/>
            <a:lumOff val="6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bg1"/>
              </a:solidFill>
            </a:rPr>
            <a:t>Clear</a:t>
          </a:r>
        </a:p>
      </xdr:txBody>
    </xdr:sp>
    <xdr:clientData/>
  </xdr:twoCellAnchor>
  <xdr:twoCellAnchor editAs="oneCell">
    <xdr:from>
      <xdr:col>1</xdr:col>
      <xdr:colOff>4743378</xdr:colOff>
      <xdr:row>2</xdr:row>
      <xdr:rowOff>53972</xdr:rowOff>
    </xdr:from>
    <xdr:to>
      <xdr:col>1</xdr:col>
      <xdr:colOff>5817663</xdr:colOff>
      <xdr:row>2</xdr:row>
      <xdr:rowOff>304922</xdr:rowOff>
    </xdr:to>
    <xdr:sp macro="" textlink="">
      <xdr:nvSpPr>
        <xdr:cNvPr id="7" name="Preferences">
          <a:hlinkClick xmlns:r="http://schemas.openxmlformats.org/officeDocument/2006/relationships" r:id="rId3"/>
          <a:extLst>
            <a:ext uri="{FF2B5EF4-FFF2-40B4-BE49-F238E27FC236}">
              <a16:creationId xmlns:a16="http://schemas.microsoft.com/office/drawing/2014/main" id="{00000000-0008-0000-0100-000007000000}"/>
            </a:ext>
          </a:extLst>
        </xdr:cNvPr>
        <xdr:cNvSpPr/>
      </xdr:nvSpPr>
      <xdr:spPr>
        <a:xfrm>
          <a:off x="4880961" y="604305"/>
          <a:ext cx="1074285" cy="250950"/>
        </a:xfrm>
        <a:prstGeom prst="roundRect">
          <a:avLst/>
        </a:prstGeom>
        <a:solidFill>
          <a:schemeClr val="tx2">
            <a:lumMod val="40000"/>
            <a:lumOff val="6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0">
              <a:solidFill>
                <a:schemeClr val="bg1"/>
              </a:solidFill>
            </a:rPr>
            <a:t>Preferences</a:t>
          </a:r>
        </a:p>
      </xdr:txBody>
    </xdr:sp>
    <xdr:clientData/>
  </xdr:twoCellAnchor>
  <xdr:twoCellAnchor editAs="oneCell">
    <xdr:from>
      <xdr:col>4</xdr:col>
      <xdr:colOff>89187</xdr:colOff>
      <xdr:row>2</xdr:row>
      <xdr:rowOff>53578</xdr:rowOff>
    </xdr:from>
    <xdr:to>
      <xdr:col>6</xdr:col>
      <xdr:colOff>301353</xdr:colOff>
      <xdr:row>2</xdr:row>
      <xdr:rowOff>305578</xdr:rowOff>
    </xdr:to>
    <xdr:sp macro="[0]!Portfolio_RF" textlink="">
      <xdr:nvSpPr>
        <xdr:cNvPr id="8" name="Rounded Rectangle 7">
          <a:hlinkClick xmlns:r="http://schemas.openxmlformats.org/officeDocument/2006/relationships" r:id="rId4"/>
          <a:extLst>
            <a:ext uri="{FF2B5EF4-FFF2-40B4-BE49-F238E27FC236}">
              <a16:creationId xmlns:a16="http://schemas.microsoft.com/office/drawing/2014/main" id="{00000000-0008-0000-0100-000008000000}"/>
            </a:ext>
          </a:extLst>
        </xdr:cNvPr>
        <xdr:cNvSpPr/>
      </xdr:nvSpPr>
      <xdr:spPr>
        <a:xfrm>
          <a:off x="9593020" y="603911"/>
          <a:ext cx="1080000" cy="252000"/>
        </a:xfrm>
        <a:prstGeom prst="roundRect">
          <a:avLst/>
        </a:prstGeom>
        <a:solidFill>
          <a:schemeClr val="accent4">
            <a:lumMod val="60000"/>
            <a:lumOff val="4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Guide</a:t>
          </a:r>
        </a:p>
      </xdr:txBody>
    </xdr:sp>
    <xdr:clientData/>
  </xdr:twoCellAnchor>
  <xdr:twoCellAnchor editAs="oneCell">
    <xdr:from>
      <xdr:col>1</xdr:col>
      <xdr:colOff>2388300</xdr:colOff>
      <xdr:row>2</xdr:row>
      <xdr:rowOff>53762</xdr:rowOff>
    </xdr:from>
    <xdr:to>
      <xdr:col>1</xdr:col>
      <xdr:colOff>3462585</xdr:colOff>
      <xdr:row>2</xdr:row>
      <xdr:rowOff>304712</xdr:rowOff>
    </xdr:to>
    <xdr:sp macro="[0]!FCEntities" textlink="">
      <xdr:nvSpPr>
        <xdr:cNvPr id="3" name="Add Entities">
          <a:extLst>
            <a:ext uri="{FF2B5EF4-FFF2-40B4-BE49-F238E27FC236}">
              <a16:creationId xmlns:a16="http://schemas.microsoft.com/office/drawing/2014/main" id="{00000000-0008-0000-0100-000003000000}"/>
            </a:ext>
          </a:extLst>
        </xdr:cNvPr>
        <xdr:cNvSpPr/>
      </xdr:nvSpPr>
      <xdr:spPr>
        <a:xfrm>
          <a:off x="2525883" y="604095"/>
          <a:ext cx="1074285" cy="250950"/>
        </a:xfrm>
        <a:prstGeom prst="roundRect">
          <a:avLst/>
        </a:prstGeom>
        <a:solidFill>
          <a:schemeClr val="tx2">
            <a:lumMod val="40000"/>
            <a:lumOff val="6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aseline="0">
              <a:solidFill>
                <a:schemeClr val="bg1"/>
              </a:solidFill>
            </a:rPr>
            <a:t>Add Entities</a:t>
          </a:r>
          <a:endParaRPr lang="en-GB" sz="11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59055</xdr:colOff>
      <xdr:row>0</xdr:row>
      <xdr:rowOff>20955</xdr:rowOff>
    </xdr:from>
    <xdr:to>
      <xdr:col>1</xdr:col>
      <xdr:colOff>819151</xdr:colOff>
      <xdr:row>1</xdr:row>
      <xdr:rowOff>1157</xdr:rowOff>
    </xdr:to>
    <xdr:pic>
      <xdr:nvPicPr>
        <xdr:cNvPr id="3" name="Fitch Connect Logo">
          <a:hlinkClick xmlns:r="http://schemas.openxmlformats.org/officeDocument/2006/relationships" r:id="rId1"/>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6675" y="28575"/>
          <a:ext cx="1352551" cy="285002"/>
        </a:xfrm>
        <a:prstGeom prst="rect">
          <a:avLst/>
        </a:prstGeom>
        <a:solidFill>
          <a:schemeClr val="tx2"/>
        </a:solidFill>
      </xdr:spPr>
    </xdr:pic>
    <xdr:clientData fPrintsWithSheet="0"/>
  </xdr:twoCellAnchor>
  <xdr:twoCellAnchor>
    <xdr:from>
      <xdr:col>12</xdr:col>
      <xdr:colOff>194310</xdr:colOff>
      <xdr:row>4</xdr:row>
      <xdr:rowOff>112395</xdr:rowOff>
    </xdr:from>
    <xdr:to>
      <xdr:col>15</xdr:col>
      <xdr:colOff>14568</xdr:colOff>
      <xdr:row>5</xdr:row>
      <xdr:rowOff>159684</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200-000004000000}"/>
            </a:ext>
          </a:extLst>
        </xdr:cNvPr>
        <xdr:cNvSpPr/>
      </xdr:nvSpPr>
      <xdr:spPr>
        <a:xfrm>
          <a:off x="8261985" y="769620"/>
          <a:ext cx="1649058" cy="237789"/>
        </a:xfrm>
        <a:prstGeom prst="roundRect">
          <a:avLst/>
        </a:prstGeom>
        <a:solidFill>
          <a:schemeClr val="tx2">
            <a:lumMod val="40000"/>
            <a:lumOff val="6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0">
              <a:solidFill>
                <a:schemeClr val="bg1"/>
              </a:solidFill>
            </a:rPr>
            <a:t>Required Entities</a:t>
          </a:r>
        </a:p>
      </xdr:txBody>
    </xdr:sp>
    <xdr:clientData/>
  </xdr:twoCellAnchor>
  <xdr:twoCellAnchor>
    <xdr:from>
      <xdr:col>12</xdr:col>
      <xdr:colOff>197168</xdr:colOff>
      <xdr:row>7</xdr:row>
      <xdr:rowOff>34290</xdr:rowOff>
    </xdr:from>
    <xdr:to>
      <xdr:col>15</xdr:col>
      <xdr:colOff>11711</xdr:colOff>
      <xdr:row>8</xdr:row>
      <xdr:rowOff>81534</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200-000005000000}"/>
            </a:ext>
          </a:extLst>
        </xdr:cNvPr>
        <xdr:cNvSpPr/>
      </xdr:nvSpPr>
      <xdr:spPr>
        <a:xfrm>
          <a:off x="8264843" y="1263015"/>
          <a:ext cx="1643343" cy="237744"/>
        </a:xfrm>
        <a:prstGeom prst="roundRect">
          <a:avLst/>
        </a:prstGeom>
        <a:solidFill>
          <a:schemeClr val="tx2">
            <a:lumMod val="40000"/>
            <a:lumOff val="6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0">
              <a:solidFill>
                <a:schemeClr val="bg1"/>
              </a:solidFill>
            </a:rPr>
            <a:t>My Items</a:t>
          </a:r>
        </a:p>
      </xdr:txBody>
    </xdr:sp>
    <xdr:clientData/>
  </xdr:twoCellAnchor>
  <xdr:twoCellAnchor editAs="oneCell">
    <xdr:from>
      <xdr:col>12</xdr:col>
      <xdr:colOff>190164</xdr:colOff>
      <xdr:row>9</xdr:row>
      <xdr:rowOff>133349</xdr:rowOff>
    </xdr:from>
    <xdr:to>
      <xdr:col>15</xdr:col>
      <xdr:colOff>7284</xdr:colOff>
      <xdr:row>10</xdr:row>
      <xdr:rowOff>180593</xdr:rowOff>
    </xdr:to>
    <xdr:sp macro="[0]!GenerateOutput" textlink="">
      <xdr:nvSpPr>
        <xdr:cNvPr id="6" name="Download">
          <a:extLst>
            <a:ext uri="{FF2B5EF4-FFF2-40B4-BE49-F238E27FC236}">
              <a16:creationId xmlns:a16="http://schemas.microsoft.com/office/drawing/2014/main" id="{9223AE53-0361-4F9D-A47F-9AB2356C1F0D}"/>
            </a:ext>
          </a:extLst>
        </xdr:cNvPr>
        <xdr:cNvSpPr/>
      </xdr:nvSpPr>
      <xdr:spPr>
        <a:xfrm>
          <a:off x="8257839" y="1743074"/>
          <a:ext cx="1645920" cy="237744"/>
        </a:xfrm>
        <a:prstGeom prst="round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bg1"/>
              </a:solidFill>
            </a:rPr>
            <a:t>Download</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57150</xdr:colOff>
      <xdr:row>0</xdr:row>
      <xdr:rowOff>17145</xdr:rowOff>
    </xdr:from>
    <xdr:to>
      <xdr:col>2</xdr:col>
      <xdr:colOff>1203288</xdr:colOff>
      <xdr:row>1</xdr:row>
      <xdr:rowOff>1850</xdr:rowOff>
    </xdr:to>
    <xdr:pic>
      <xdr:nvPicPr>
        <xdr:cNvPr id="2" name="Fitch Connect Logo">
          <a:hlinkClick xmlns:r="http://schemas.openxmlformats.org/officeDocument/2006/relationships" r:id="rId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57150" y="28575"/>
          <a:ext cx="1352551" cy="285002"/>
        </a:xfrm>
        <a:prstGeom prst="rect">
          <a:avLst/>
        </a:prstGeom>
        <a:solidFill>
          <a:schemeClr val="tx2"/>
        </a:solidFill>
      </xdr:spPr>
    </xdr:pic>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xdr:col>
      <xdr:colOff>223520</xdr:colOff>
      <xdr:row>0</xdr:row>
      <xdr:rowOff>91440</xdr:rowOff>
    </xdr:from>
    <xdr:to>
      <xdr:col>1</xdr:col>
      <xdr:colOff>1663520</xdr:colOff>
      <xdr:row>0</xdr:row>
      <xdr:rowOff>307440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4711700" y="91440"/>
          <a:ext cx="1440000" cy="216000"/>
        </a:xfrm>
        <a:prstGeom prst="roundRect">
          <a:avLst/>
        </a:prstGeom>
        <a:solidFill>
          <a:srgbClr val="00B05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0"/>
            <a:t>Required Entities</a:t>
          </a:r>
        </a:p>
      </xdr:txBody>
    </xdr:sp>
    <xdr:clientData/>
  </xdr:twoCellAnchor>
  <xdr:twoCellAnchor>
    <xdr:from>
      <xdr:col>1</xdr:col>
      <xdr:colOff>2400300</xdr:colOff>
      <xdr:row>0</xdr:row>
      <xdr:rowOff>91440</xdr:rowOff>
    </xdr:from>
    <xdr:to>
      <xdr:col>1</xdr:col>
      <xdr:colOff>3840300</xdr:colOff>
      <xdr:row>0</xdr:row>
      <xdr:rowOff>307440</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600-000003000000}"/>
            </a:ext>
          </a:extLst>
        </xdr:cNvPr>
        <xdr:cNvSpPr/>
      </xdr:nvSpPr>
      <xdr:spPr>
        <a:xfrm>
          <a:off x="6888480" y="91440"/>
          <a:ext cx="1440000" cy="216000"/>
        </a:xfrm>
        <a:prstGeom prst="roundRect">
          <a:avLst/>
        </a:prstGeom>
        <a:solidFill>
          <a:srgbClr val="00B0F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0"/>
            <a:t>Preferences</a:t>
          </a:r>
        </a:p>
      </xdr:txBody>
    </xdr:sp>
    <xdr:clientData/>
  </xdr:twoCellAnchor>
  <xdr:twoCellAnchor>
    <xdr:from>
      <xdr:col>0</xdr:col>
      <xdr:colOff>2534920</xdr:colOff>
      <xdr:row>0</xdr:row>
      <xdr:rowOff>91440</xdr:rowOff>
    </xdr:from>
    <xdr:to>
      <xdr:col>0</xdr:col>
      <xdr:colOff>3974920</xdr:colOff>
      <xdr:row>0</xdr:row>
      <xdr:rowOff>307440</xdr:rowOff>
    </xdr:to>
    <xdr:sp macro="[0]!FCItems" textlink="">
      <xdr:nvSpPr>
        <xdr:cNvPr id="4" name="Rounded Rectangle 3">
          <a:extLst>
            <a:ext uri="{FF2B5EF4-FFF2-40B4-BE49-F238E27FC236}">
              <a16:creationId xmlns:a16="http://schemas.microsoft.com/office/drawing/2014/main" id="{00000000-0008-0000-0600-000004000000}"/>
            </a:ext>
          </a:extLst>
        </xdr:cNvPr>
        <xdr:cNvSpPr/>
      </xdr:nvSpPr>
      <xdr:spPr>
        <a:xfrm>
          <a:off x="2534920" y="91440"/>
          <a:ext cx="1440000" cy="216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aseline="0"/>
            <a:t>Add Items</a:t>
          </a:r>
          <a:endParaRPr lang="en-GB" sz="1100"/>
        </a:p>
      </xdr:txBody>
    </xdr:sp>
    <xdr:clientData/>
  </xdr:twoCellAnchor>
  <xdr:twoCellAnchor>
    <xdr:from>
      <xdr:col>0</xdr:col>
      <xdr:colOff>358140</xdr:colOff>
      <xdr:row>0</xdr:row>
      <xdr:rowOff>91440</xdr:rowOff>
    </xdr:from>
    <xdr:to>
      <xdr:col>0</xdr:col>
      <xdr:colOff>1798140</xdr:colOff>
      <xdr:row>0</xdr:row>
      <xdr:rowOff>307440</xdr:rowOff>
    </xdr:to>
    <xdr:sp macro="[0]!ClearItems" textlink="">
      <xdr:nvSpPr>
        <xdr:cNvPr id="5" name="Rounded Rectangle 4">
          <a:extLst>
            <a:ext uri="{FF2B5EF4-FFF2-40B4-BE49-F238E27FC236}">
              <a16:creationId xmlns:a16="http://schemas.microsoft.com/office/drawing/2014/main" id="{00000000-0008-0000-0600-000005000000}"/>
            </a:ext>
          </a:extLst>
        </xdr:cNvPr>
        <xdr:cNvSpPr/>
      </xdr:nvSpPr>
      <xdr:spPr>
        <a:xfrm>
          <a:off x="358140" y="91440"/>
          <a:ext cx="1440000" cy="216000"/>
        </a:xfrm>
        <a:prstGeom prst="roundRect">
          <a:avLst/>
        </a:prstGeom>
        <a:solidFill>
          <a:schemeClr val="accent2"/>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Clear</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U51"/>
  <sheetViews>
    <sheetView showGridLines="0" zoomScaleNormal="100" workbookViewId="0">
      <pane ySplit="4" topLeftCell="A5" activePane="bottomLeft" state="frozen"/>
      <selection pane="bottomLeft" activeCell="B2" sqref="B2"/>
    </sheetView>
  </sheetViews>
  <sheetFormatPr baseColWidth="10" defaultColWidth="0" defaultRowHeight="15"/>
  <cols>
    <col min="1" max="1" width="3.1640625" customWidth="1"/>
    <col min="2" max="2" width="149.6640625" customWidth="1"/>
    <col min="3" max="3" width="9.1640625" customWidth="1"/>
    <col min="4" max="4" width="19.5" customWidth="1"/>
    <col min="5" max="21" width="0" hidden="1" customWidth="1"/>
    <col min="22" max="16384" width="9.1640625" hidden="1"/>
  </cols>
  <sheetData>
    <row r="1" spans="1:21" s="3" customFormat="1" ht="25">
      <c r="A1" s="1"/>
      <c r="B1" s="1"/>
      <c r="C1" s="1"/>
      <c r="D1" s="1"/>
      <c r="E1" s="1"/>
      <c r="F1" s="1"/>
      <c r="G1" s="1"/>
      <c r="H1" s="1"/>
      <c r="I1" s="2"/>
      <c r="J1" s="2"/>
      <c r="K1" s="2"/>
      <c r="L1" s="2"/>
      <c r="M1" s="2"/>
      <c r="N1" s="2"/>
      <c r="O1" s="2"/>
      <c r="P1" s="1"/>
      <c r="Q1" s="1"/>
      <c r="R1" s="1"/>
      <c r="S1" s="1"/>
      <c r="T1" s="1"/>
      <c r="U1" s="1"/>
    </row>
    <row r="3" spans="1:21" ht="19">
      <c r="B3" s="43" t="s">
        <v>506</v>
      </c>
      <c r="C3" s="4"/>
    </row>
    <row r="4" spans="1:21" ht="3" customHeight="1">
      <c r="B4" s="4"/>
      <c r="C4" s="4"/>
    </row>
    <row r="5" spans="1:21" ht="20.25" customHeight="1">
      <c r="B5" s="4"/>
      <c r="C5" s="4"/>
    </row>
    <row r="6" spans="1:21">
      <c r="B6" s="18" t="s">
        <v>52</v>
      </c>
      <c r="C6" s="18"/>
      <c r="D6" s="18"/>
      <c r="E6" s="18"/>
    </row>
    <row r="7" spans="1:21" ht="20" customHeight="1">
      <c r="B7" t="s">
        <v>533</v>
      </c>
    </row>
    <row r="8" spans="1:21" ht="29" customHeight="1"/>
    <row r="9" spans="1:21" ht="42.75" customHeight="1">
      <c r="B9" s="23"/>
    </row>
    <row r="10" spans="1:21" ht="32">
      <c r="B10" s="23" t="s">
        <v>562</v>
      </c>
    </row>
    <row r="11" spans="1:21" ht="16">
      <c r="B11" s="23" t="s">
        <v>505</v>
      </c>
    </row>
    <row r="12" spans="1:21">
      <c r="B12" s="88" t="s">
        <v>564</v>
      </c>
    </row>
    <row r="13" spans="1:21">
      <c r="B13" s="88"/>
    </row>
    <row r="14" spans="1:21" ht="409.5" customHeight="1">
      <c r="B14" s="23"/>
    </row>
    <row r="15" spans="1:21">
      <c r="B15" s="23"/>
    </row>
    <row r="16" spans="1:21" ht="16">
      <c r="B16" s="23" t="s">
        <v>504</v>
      </c>
    </row>
    <row r="17" spans="2:5">
      <c r="B17" s="23"/>
    </row>
    <row r="18" spans="2:5">
      <c r="B18" s="18" t="s">
        <v>53</v>
      </c>
      <c r="C18" s="18"/>
      <c r="D18" s="18"/>
      <c r="E18" s="18"/>
    </row>
    <row r="23" spans="2:5" ht="70.5" customHeight="1"/>
    <row r="24" spans="2:5" ht="125.25" customHeight="1"/>
    <row r="25" spans="2:5">
      <c r="B25" s="38" t="s">
        <v>499</v>
      </c>
    </row>
    <row r="26" spans="2:5" ht="48">
      <c r="B26" s="19" t="s">
        <v>552</v>
      </c>
    </row>
    <row r="27" spans="2:5" ht="9.75" customHeight="1"/>
    <row r="28" spans="2:5">
      <c r="B28" s="39" t="s">
        <v>551</v>
      </c>
    </row>
    <row r="29" spans="2:5" ht="143.25" customHeight="1">
      <c r="B29" s="20" t="s">
        <v>54</v>
      </c>
    </row>
    <row r="30" spans="2:5">
      <c r="B30" s="40"/>
    </row>
    <row r="31" spans="2:5">
      <c r="B31" s="40" t="s">
        <v>500</v>
      </c>
    </row>
    <row r="32" spans="2:5" ht="23.25" customHeight="1">
      <c r="B32" s="20" t="s">
        <v>553</v>
      </c>
    </row>
    <row r="33" spans="2:2">
      <c r="B33" s="41" t="s">
        <v>501</v>
      </c>
    </row>
    <row r="34" spans="2:2" ht="32">
      <c r="B34" s="20" t="s">
        <v>502</v>
      </c>
    </row>
    <row r="35" spans="2:2">
      <c r="B35" s="20"/>
    </row>
    <row r="36" spans="2:2">
      <c r="B36" s="42" t="s">
        <v>503</v>
      </c>
    </row>
    <row r="37" spans="2:2" ht="32">
      <c r="B37" s="20" t="s">
        <v>563</v>
      </c>
    </row>
    <row r="39" spans="2:2">
      <c r="B39" s="4" t="s">
        <v>55</v>
      </c>
    </row>
    <row r="51" spans="2:2">
      <c r="B51" t="s">
        <v>569</v>
      </c>
    </row>
  </sheetData>
  <sheetProtection formatCells="0" formatColumns="0" formatRows="0" autoFilter="0"/>
  <mergeCells count="1">
    <mergeCell ref="B12:B1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T5009"/>
  <sheetViews>
    <sheetView showGridLines="0" zoomScaleNormal="100" workbookViewId="0">
      <pane ySplit="7" topLeftCell="A200" activePane="bottomLeft" state="frozen"/>
      <selection pane="bottomLeft" activeCell="B8" sqref="B8"/>
    </sheetView>
  </sheetViews>
  <sheetFormatPr baseColWidth="10" defaultColWidth="0" defaultRowHeight="14" zeroHeight="1"/>
  <cols>
    <col min="1" max="1" width="2" style="8" customWidth="1"/>
    <col min="2" max="2" width="114.6640625" style="56" bestFit="1" customWidth="1"/>
    <col min="3" max="3" width="15.5" style="56" customWidth="1"/>
    <col min="4" max="8" width="6.5" style="12" customWidth="1"/>
    <col min="9" max="9" width="6.5" style="12" hidden="1" customWidth="1"/>
    <col min="10" max="10" width="2.6640625" style="8" hidden="1" customWidth="1"/>
    <col min="11" max="11" width="3.1640625" style="8" hidden="1" customWidth="1"/>
    <col min="12" max="12" width="15.5" style="8" hidden="1" customWidth="1"/>
    <col min="13" max="13" width="8.1640625" style="8" hidden="1" customWidth="1"/>
    <col min="14" max="14" width="7.5" style="8" hidden="1" customWidth="1"/>
    <col min="15" max="19" width="15" style="8" hidden="1" customWidth="1"/>
    <col min="20" max="20" width="9.5" style="8" hidden="1" customWidth="1"/>
    <col min="21" max="16384" width="9.1640625" style="8" hidden="1"/>
  </cols>
  <sheetData>
    <row r="1" spans="1:20" s="7" customFormat="1" ht="24.75" customHeight="1">
      <c r="A1" s="5"/>
      <c r="B1" s="55"/>
      <c r="C1" s="55"/>
      <c r="D1" s="45"/>
      <c r="E1" s="45"/>
      <c r="F1" s="45"/>
      <c r="G1" s="45"/>
      <c r="H1" s="44"/>
      <c r="I1" s="44"/>
      <c r="J1" s="5"/>
      <c r="K1" s="5"/>
      <c r="L1" s="5"/>
      <c r="M1" s="5"/>
      <c r="N1" s="5"/>
    </row>
    <row r="2" spans="1:20" ht="18" customHeight="1"/>
    <row r="3" spans="1:20" s="77" customFormat="1" ht="28.25" customHeight="1">
      <c r="B3" s="78"/>
      <c r="C3" s="79"/>
      <c r="D3" s="80"/>
      <c r="E3" s="81"/>
      <c r="F3" s="81"/>
      <c r="G3" s="81"/>
      <c r="H3" s="81"/>
      <c r="I3" s="81"/>
      <c r="K3" s="82"/>
      <c r="L3" s="82"/>
      <c r="M3" s="82"/>
    </row>
    <row r="4" spans="1:20" ht="6.5" customHeight="1">
      <c r="C4" s="57"/>
      <c r="D4" s="48"/>
      <c r="K4" s="11"/>
      <c r="L4" s="11"/>
      <c r="M4" s="11"/>
    </row>
    <row r="5" spans="1:20">
      <c r="H5" s="49"/>
      <c r="I5" s="49"/>
      <c r="J5" s="9"/>
    </row>
    <row r="6" spans="1:20" ht="28.5" hidden="1" customHeight="1">
      <c r="B6" s="56" t="s">
        <v>6</v>
      </c>
      <c r="C6" s="56" t="s">
        <v>14</v>
      </c>
      <c r="D6" s="12" t="s">
        <v>60</v>
      </c>
      <c r="E6" s="12" t="s">
        <v>15</v>
      </c>
      <c r="F6" s="12" t="s">
        <v>16</v>
      </c>
      <c r="G6" s="12" t="s">
        <v>7</v>
      </c>
      <c r="H6" s="12" t="s">
        <v>17</v>
      </c>
      <c r="I6" s="12" t="s">
        <v>18</v>
      </c>
    </row>
    <row r="7" spans="1:20" s="9" customFormat="1" ht="25.5" customHeight="1">
      <c r="B7" s="54" t="s">
        <v>34</v>
      </c>
      <c r="C7" s="58" t="s">
        <v>2</v>
      </c>
      <c r="D7"/>
      <c r="E7" s="83" t="s">
        <v>534</v>
      </c>
      <c r="F7"/>
      <c r="G7"/>
      <c r="H7" s="76"/>
      <c r="I7"/>
      <c r="J7" s="8"/>
      <c r="N7" s="8"/>
      <c r="O7" s="8"/>
      <c r="P7" s="8"/>
      <c r="Q7" s="8"/>
      <c r="R7" s="8"/>
      <c r="S7" s="8"/>
      <c r="T7" s="8"/>
    </row>
    <row r="8" spans="1:20" ht="15" customHeight="1">
      <c r="B8" s="74" t="s">
        <v>655</v>
      </c>
      <c r="C8" s="74">
        <v>1006729</v>
      </c>
      <c r="D8"/>
      <c r="E8"/>
      <c r="F8"/>
      <c r="G8"/>
      <c r="H8"/>
      <c r="I8"/>
    </row>
    <row r="9" spans="1:20" ht="15" customHeight="1">
      <c r="B9" s="74" t="s">
        <v>656</v>
      </c>
      <c r="C9" s="74">
        <v>1278692</v>
      </c>
      <c r="D9"/>
      <c r="E9"/>
      <c r="F9"/>
      <c r="G9"/>
      <c r="H9"/>
      <c r="I9"/>
    </row>
    <row r="10" spans="1:20" ht="15" customHeight="1">
      <c r="B10" s="74" t="s">
        <v>657</v>
      </c>
      <c r="C10" s="74">
        <v>1390530</v>
      </c>
      <c r="D10"/>
      <c r="E10"/>
      <c r="F10"/>
      <c r="G10"/>
      <c r="H10"/>
      <c r="I10"/>
    </row>
    <row r="11" spans="1:20" ht="15" customHeight="1">
      <c r="B11" s="74" t="s">
        <v>658</v>
      </c>
      <c r="C11" s="74">
        <v>1341591</v>
      </c>
      <c r="D11"/>
      <c r="E11"/>
      <c r="F11"/>
      <c r="G11"/>
      <c r="H11"/>
      <c r="I11"/>
    </row>
    <row r="12" spans="1:20" ht="15" customHeight="1">
      <c r="B12" s="74" t="s">
        <v>659</v>
      </c>
      <c r="C12" s="74">
        <v>1418753</v>
      </c>
      <c r="D12"/>
      <c r="E12"/>
      <c r="F12"/>
      <c r="G12"/>
      <c r="H12"/>
      <c r="I12"/>
    </row>
    <row r="13" spans="1:20" ht="15" customHeight="1">
      <c r="B13" s="74" t="s">
        <v>660</v>
      </c>
      <c r="C13" s="74">
        <v>111611</v>
      </c>
      <c r="D13"/>
      <c r="E13"/>
      <c r="F13"/>
      <c r="G13"/>
      <c r="H13"/>
      <c r="I13"/>
    </row>
    <row r="14" spans="1:20" ht="15" customHeight="1">
      <c r="B14" s="74" t="s">
        <v>661</v>
      </c>
      <c r="C14" s="74">
        <v>1000419</v>
      </c>
      <c r="D14"/>
      <c r="E14"/>
      <c r="F14"/>
      <c r="G14"/>
      <c r="H14"/>
      <c r="I14"/>
    </row>
    <row r="15" spans="1:20" ht="15" customHeight="1">
      <c r="B15" s="74" t="s">
        <v>662</v>
      </c>
      <c r="C15" s="74">
        <v>1144333</v>
      </c>
      <c r="D15"/>
      <c r="E15"/>
      <c r="F15"/>
      <c r="G15"/>
      <c r="H15"/>
      <c r="I15"/>
    </row>
    <row r="16" spans="1:20" ht="15" customHeight="1">
      <c r="B16" s="74" t="s">
        <v>663</v>
      </c>
      <c r="C16" s="74">
        <v>1525226</v>
      </c>
      <c r="D16"/>
      <c r="E16"/>
      <c r="F16"/>
      <c r="G16"/>
      <c r="H16"/>
      <c r="I16"/>
    </row>
    <row r="17" spans="2:9" ht="15" customHeight="1">
      <c r="B17" s="74" t="s">
        <v>664</v>
      </c>
      <c r="C17" s="74">
        <v>1284110</v>
      </c>
      <c r="D17"/>
      <c r="E17"/>
      <c r="F17"/>
      <c r="G17"/>
      <c r="H17"/>
      <c r="I17"/>
    </row>
    <row r="18" spans="2:9" ht="15" customHeight="1">
      <c r="B18" s="74" t="s">
        <v>665</v>
      </c>
      <c r="C18" s="74">
        <v>146824</v>
      </c>
      <c r="D18"/>
      <c r="E18"/>
      <c r="F18"/>
      <c r="G18"/>
      <c r="H18"/>
      <c r="I18"/>
    </row>
    <row r="19" spans="2:9" ht="15" customHeight="1">
      <c r="B19" s="74" t="s">
        <v>666</v>
      </c>
      <c r="C19" s="74">
        <v>1119691</v>
      </c>
      <c r="D19"/>
      <c r="E19"/>
      <c r="F19"/>
      <c r="G19"/>
      <c r="H19"/>
      <c r="I19"/>
    </row>
    <row r="20" spans="2:9" ht="15" customHeight="1">
      <c r="B20" s="74" t="s">
        <v>667</v>
      </c>
      <c r="C20" s="74">
        <v>143165</v>
      </c>
      <c r="D20"/>
      <c r="E20"/>
      <c r="F20"/>
      <c r="G20"/>
      <c r="H20"/>
      <c r="I20"/>
    </row>
    <row r="21" spans="2:9" ht="15" customHeight="1">
      <c r="B21" s="74" t="s">
        <v>668</v>
      </c>
      <c r="C21" s="74">
        <v>1556734</v>
      </c>
      <c r="D21"/>
      <c r="E21"/>
      <c r="F21"/>
      <c r="G21"/>
      <c r="H21"/>
      <c r="I21"/>
    </row>
    <row r="22" spans="2:9" ht="15" customHeight="1">
      <c r="B22" s="74" t="s">
        <v>669</v>
      </c>
      <c r="C22" s="74">
        <v>111684</v>
      </c>
      <c r="D22"/>
      <c r="E22"/>
      <c r="F22"/>
      <c r="G22"/>
      <c r="H22"/>
      <c r="I22"/>
    </row>
    <row r="23" spans="2:9" ht="15" customHeight="1">
      <c r="B23" s="74" t="s">
        <v>670</v>
      </c>
      <c r="C23" s="74">
        <v>108860</v>
      </c>
      <c r="D23"/>
      <c r="E23"/>
      <c r="F23"/>
      <c r="G23"/>
      <c r="H23"/>
      <c r="I23"/>
    </row>
    <row r="24" spans="2:9" ht="15" customHeight="1">
      <c r="B24" s="74" t="s">
        <v>671</v>
      </c>
      <c r="C24" s="74">
        <v>1000073</v>
      </c>
      <c r="D24"/>
      <c r="E24"/>
      <c r="F24"/>
      <c r="G24"/>
      <c r="H24"/>
      <c r="I24"/>
    </row>
    <row r="25" spans="2:9" ht="15" customHeight="1">
      <c r="B25" s="74" t="s">
        <v>671</v>
      </c>
      <c r="C25" s="74">
        <v>1475761</v>
      </c>
      <c r="D25"/>
      <c r="E25"/>
      <c r="F25"/>
      <c r="G25"/>
      <c r="H25"/>
      <c r="I25"/>
    </row>
    <row r="26" spans="2:9" ht="15" customHeight="1">
      <c r="B26" s="74" t="s">
        <v>672</v>
      </c>
      <c r="C26" s="74">
        <v>108863</v>
      </c>
      <c r="D26"/>
      <c r="E26"/>
      <c r="F26"/>
      <c r="G26"/>
      <c r="H26"/>
      <c r="I26"/>
    </row>
    <row r="27" spans="2:9" ht="15" customHeight="1">
      <c r="B27" s="74" t="s">
        <v>673</v>
      </c>
      <c r="C27" s="74">
        <v>1000080</v>
      </c>
      <c r="D27"/>
      <c r="E27"/>
      <c r="F27"/>
      <c r="G27"/>
      <c r="H27"/>
      <c r="I27"/>
    </row>
    <row r="28" spans="2:9" ht="15" customHeight="1">
      <c r="B28" s="74" t="s">
        <v>674</v>
      </c>
      <c r="C28" s="74">
        <v>133981</v>
      </c>
      <c r="D28"/>
      <c r="E28"/>
      <c r="F28"/>
      <c r="G28"/>
      <c r="H28"/>
      <c r="I28"/>
    </row>
    <row r="29" spans="2:9" ht="15" customHeight="1">
      <c r="B29" s="74" t="s">
        <v>675</v>
      </c>
      <c r="C29" s="74">
        <v>107352</v>
      </c>
      <c r="D29"/>
      <c r="E29"/>
      <c r="F29"/>
      <c r="G29"/>
      <c r="H29"/>
      <c r="I29"/>
    </row>
    <row r="30" spans="2:9" ht="15" customHeight="1">
      <c r="B30" s="74" t="s">
        <v>676</v>
      </c>
      <c r="C30" s="74">
        <v>107353</v>
      </c>
      <c r="D30"/>
      <c r="E30"/>
      <c r="F30"/>
      <c r="G30"/>
      <c r="H30"/>
      <c r="I30"/>
    </row>
    <row r="31" spans="2:9" ht="15" customHeight="1">
      <c r="B31" s="74" t="s">
        <v>677</v>
      </c>
      <c r="C31" s="74">
        <v>1470159</v>
      </c>
      <c r="D31"/>
      <c r="E31"/>
      <c r="F31"/>
      <c r="G31"/>
      <c r="H31"/>
      <c r="I31"/>
    </row>
    <row r="32" spans="2:9" ht="15" customHeight="1">
      <c r="B32" s="74" t="s">
        <v>678</v>
      </c>
      <c r="C32" s="74">
        <v>1551564</v>
      </c>
      <c r="D32"/>
      <c r="E32"/>
      <c r="F32"/>
      <c r="G32"/>
      <c r="H32"/>
      <c r="I32"/>
    </row>
    <row r="33" spans="2:9" ht="15" customHeight="1">
      <c r="B33" s="74" t="s">
        <v>679</v>
      </c>
      <c r="C33" s="74">
        <v>1550066</v>
      </c>
      <c r="D33"/>
      <c r="E33"/>
      <c r="F33"/>
      <c r="G33"/>
      <c r="H33"/>
      <c r="I33"/>
    </row>
    <row r="34" spans="2:9" ht="15" customHeight="1">
      <c r="B34" s="74" t="s">
        <v>680</v>
      </c>
      <c r="C34" s="74">
        <v>1000021</v>
      </c>
      <c r="D34"/>
      <c r="E34"/>
      <c r="F34"/>
      <c r="G34"/>
      <c r="H34"/>
      <c r="I34"/>
    </row>
    <row r="35" spans="2:9" ht="15" customHeight="1">
      <c r="B35" s="74" t="s">
        <v>681</v>
      </c>
      <c r="C35" s="74">
        <v>112997</v>
      </c>
      <c r="D35"/>
      <c r="E35"/>
      <c r="F35"/>
      <c r="G35"/>
      <c r="H35"/>
      <c r="I35"/>
    </row>
    <row r="36" spans="2:9" ht="15" customHeight="1">
      <c r="B36" s="74" t="s">
        <v>682</v>
      </c>
      <c r="C36" s="74">
        <v>1000183</v>
      </c>
      <c r="D36"/>
      <c r="E36"/>
      <c r="F36"/>
      <c r="G36"/>
      <c r="H36"/>
      <c r="I36"/>
    </row>
    <row r="37" spans="2:9" ht="15" customHeight="1">
      <c r="B37" s="74" t="s">
        <v>683</v>
      </c>
      <c r="C37" s="74">
        <v>138404</v>
      </c>
      <c r="D37"/>
      <c r="E37"/>
      <c r="F37"/>
      <c r="G37"/>
      <c r="H37"/>
      <c r="I37"/>
    </row>
    <row r="38" spans="2:9" ht="15" customHeight="1">
      <c r="B38" s="74" t="s">
        <v>684</v>
      </c>
      <c r="C38" s="74">
        <v>112092</v>
      </c>
      <c r="D38"/>
      <c r="E38"/>
      <c r="F38"/>
      <c r="G38"/>
      <c r="H38"/>
      <c r="I38"/>
    </row>
    <row r="39" spans="2:9" ht="15" customHeight="1">
      <c r="B39" s="74" t="s">
        <v>685</v>
      </c>
      <c r="C39" s="74">
        <v>1228632</v>
      </c>
      <c r="D39"/>
      <c r="E39"/>
      <c r="F39"/>
      <c r="G39"/>
      <c r="H39"/>
      <c r="I39"/>
    </row>
    <row r="40" spans="2:9" ht="15" customHeight="1">
      <c r="B40" s="74" t="s">
        <v>686</v>
      </c>
      <c r="C40" s="74">
        <v>115003</v>
      </c>
      <c r="D40"/>
      <c r="E40"/>
      <c r="F40"/>
      <c r="G40"/>
      <c r="H40"/>
      <c r="I40"/>
    </row>
    <row r="41" spans="2:9" ht="15" customHeight="1">
      <c r="B41" s="74" t="s">
        <v>687</v>
      </c>
      <c r="C41" s="74">
        <v>112754</v>
      </c>
      <c r="D41"/>
      <c r="E41"/>
      <c r="F41"/>
      <c r="G41"/>
      <c r="H41"/>
      <c r="I41"/>
    </row>
    <row r="42" spans="2:9" ht="15" customHeight="1">
      <c r="B42" s="74" t="s">
        <v>688</v>
      </c>
      <c r="C42" s="74">
        <v>1559699</v>
      </c>
      <c r="D42"/>
      <c r="E42"/>
      <c r="F42"/>
      <c r="G42"/>
      <c r="H42"/>
      <c r="I42"/>
    </row>
    <row r="43" spans="2:9" ht="15" customHeight="1">
      <c r="B43" s="74" t="s">
        <v>689</v>
      </c>
      <c r="C43" s="74">
        <v>1581369</v>
      </c>
      <c r="D43"/>
      <c r="E43"/>
      <c r="F43"/>
      <c r="G43"/>
      <c r="H43"/>
      <c r="I43"/>
    </row>
    <row r="44" spans="2:9" ht="15" customHeight="1">
      <c r="B44" s="74" t="s">
        <v>690</v>
      </c>
      <c r="C44" s="74">
        <v>1000256</v>
      </c>
      <c r="D44"/>
      <c r="E44"/>
      <c r="F44"/>
      <c r="G44"/>
      <c r="H44"/>
      <c r="I44"/>
    </row>
    <row r="45" spans="2:9" ht="15" customHeight="1">
      <c r="B45" s="74" t="s">
        <v>691</v>
      </c>
      <c r="C45" s="74">
        <v>1253590</v>
      </c>
      <c r="D45"/>
      <c r="E45"/>
      <c r="F45"/>
      <c r="G45"/>
      <c r="H45"/>
      <c r="I45"/>
    </row>
    <row r="46" spans="2:9" ht="15" customHeight="1">
      <c r="B46" s="74" t="s">
        <v>692</v>
      </c>
      <c r="C46" s="74">
        <v>4681</v>
      </c>
      <c r="D46"/>
      <c r="E46"/>
      <c r="F46"/>
      <c r="G46"/>
      <c r="H46"/>
      <c r="I46"/>
    </row>
    <row r="47" spans="2:9" ht="15" customHeight="1">
      <c r="B47" s="74" t="s">
        <v>693</v>
      </c>
      <c r="C47" s="74">
        <v>112463</v>
      </c>
      <c r="D47"/>
      <c r="E47"/>
      <c r="F47"/>
      <c r="G47"/>
      <c r="H47"/>
      <c r="I47"/>
    </row>
    <row r="48" spans="2:9" ht="15" customHeight="1">
      <c r="B48" s="74" t="s">
        <v>694</v>
      </c>
      <c r="C48" s="74">
        <v>1462015</v>
      </c>
      <c r="D48"/>
      <c r="E48"/>
      <c r="F48"/>
      <c r="G48"/>
      <c r="H48"/>
      <c r="I48"/>
    </row>
    <row r="49" spans="2:9" ht="15" customHeight="1">
      <c r="B49" s="74" t="s">
        <v>695</v>
      </c>
      <c r="C49" s="74">
        <v>115034</v>
      </c>
      <c r="D49"/>
      <c r="E49"/>
      <c r="F49"/>
      <c r="G49"/>
      <c r="H49"/>
      <c r="I49"/>
    </row>
    <row r="50" spans="2:9" ht="15" customHeight="1">
      <c r="B50" s="74" t="s">
        <v>696</v>
      </c>
      <c r="C50" s="74">
        <v>4781</v>
      </c>
      <c r="D50"/>
      <c r="E50"/>
      <c r="F50"/>
      <c r="G50"/>
      <c r="H50"/>
      <c r="I50"/>
    </row>
    <row r="51" spans="2:9" ht="15" customHeight="1">
      <c r="B51" s="74" t="s">
        <v>697</v>
      </c>
      <c r="C51" s="74">
        <v>1375130</v>
      </c>
      <c r="D51"/>
      <c r="E51"/>
      <c r="F51"/>
      <c r="G51"/>
      <c r="H51"/>
      <c r="I51"/>
    </row>
    <row r="52" spans="2:9" ht="15" customHeight="1">
      <c r="B52" s="74" t="s">
        <v>698</v>
      </c>
      <c r="C52" s="74">
        <v>1570395</v>
      </c>
      <c r="D52"/>
      <c r="E52"/>
      <c r="F52"/>
      <c r="G52"/>
      <c r="H52"/>
      <c r="I52"/>
    </row>
    <row r="53" spans="2:9" ht="15" customHeight="1">
      <c r="B53" s="74" t="s">
        <v>699</v>
      </c>
      <c r="C53" s="74">
        <v>100632</v>
      </c>
      <c r="D53"/>
      <c r="E53"/>
      <c r="F53"/>
      <c r="G53"/>
      <c r="H53"/>
      <c r="I53"/>
    </row>
    <row r="54" spans="2:9" ht="15" customHeight="1">
      <c r="B54" s="74" t="s">
        <v>700</v>
      </c>
      <c r="C54" s="74">
        <v>116529</v>
      </c>
      <c r="D54"/>
      <c r="E54"/>
      <c r="F54"/>
      <c r="G54"/>
      <c r="H54"/>
      <c r="I54"/>
    </row>
    <row r="55" spans="2:9" ht="15" customHeight="1">
      <c r="B55" s="74" t="s">
        <v>701</v>
      </c>
      <c r="C55" s="74">
        <v>114606</v>
      </c>
      <c r="D55"/>
      <c r="E55"/>
      <c r="F55"/>
      <c r="G55"/>
      <c r="H55"/>
      <c r="I55"/>
    </row>
    <row r="56" spans="2:9" ht="15" customHeight="1">
      <c r="B56" s="74" t="s">
        <v>702</v>
      </c>
      <c r="C56" s="74">
        <v>1065916</v>
      </c>
      <c r="D56"/>
      <c r="E56"/>
      <c r="F56"/>
      <c r="G56"/>
      <c r="H56"/>
      <c r="I56"/>
    </row>
    <row r="57" spans="2:9" ht="15" customHeight="1">
      <c r="B57" s="74" t="s">
        <v>703</v>
      </c>
      <c r="C57" s="74">
        <v>1207129</v>
      </c>
      <c r="D57"/>
      <c r="E57"/>
      <c r="F57"/>
      <c r="G57"/>
      <c r="H57"/>
      <c r="I57"/>
    </row>
    <row r="58" spans="2:9" ht="15" customHeight="1">
      <c r="B58" s="74" t="s">
        <v>704</v>
      </c>
      <c r="C58" s="74">
        <v>1423610</v>
      </c>
      <c r="D58"/>
      <c r="E58"/>
      <c r="F58"/>
      <c r="G58"/>
      <c r="H58"/>
      <c r="I58"/>
    </row>
    <row r="59" spans="2:9" ht="15" customHeight="1">
      <c r="B59" s="74" t="s">
        <v>705</v>
      </c>
      <c r="C59" s="74">
        <v>139784</v>
      </c>
      <c r="D59"/>
      <c r="E59"/>
      <c r="F59"/>
      <c r="G59"/>
      <c r="H59"/>
      <c r="I59"/>
    </row>
    <row r="60" spans="2:9" ht="15" customHeight="1">
      <c r="B60" s="74" t="s">
        <v>706</v>
      </c>
      <c r="C60" s="74">
        <v>114984</v>
      </c>
      <c r="D60"/>
      <c r="E60"/>
      <c r="F60"/>
      <c r="G60"/>
      <c r="H60"/>
      <c r="I60"/>
    </row>
    <row r="61" spans="2:9" ht="15" customHeight="1">
      <c r="B61" s="74" t="s">
        <v>707</v>
      </c>
      <c r="C61" s="74">
        <v>1000651</v>
      </c>
      <c r="D61"/>
      <c r="E61"/>
      <c r="F61"/>
      <c r="G61"/>
      <c r="H61"/>
      <c r="I61"/>
    </row>
    <row r="62" spans="2:9" ht="15" customHeight="1">
      <c r="B62" s="74" t="s">
        <v>708</v>
      </c>
      <c r="C62" s="74">
        <v>107401</v>
      </c>
      <c r="D62"/>
      <c r="E62"/>
      <c r="F62"/>
      <c r="G62"/>
      <c r="H62"/>
      <c r="I62"/>
    </row>
    <row r="63" spans="2:9" ht="15" customHeight="1">
      <c r="B63" s="74" t="s">
        <v>709</v>
      </c>
      <c r="C63" s="74">
        <v>1000556</v>
      </c>
      <c r="D63"/>
      <c r="E63"/>
      <c r="F63"/>
      <c r="G63"/>
      <c r="H63"/>
      <c r="I63"/>
    </row>
    <row r="64" spans="2:9" ht="15" customHeight="1">
      <c r="B64" s="74" t="s">
        <v>710</v>
      </c>
      <c r="C64" s="74">
        <v>112346</v>
      </c>
      <c r="D64"/>
      <c r="E64"/>
      <c r="F64"/>
      <c r="G64"/>
      <c r="H64"/>
      <c r="I64"/>
    </row>
    <row r="65" spans="2:9" ht="15" customHeight="1">
      <c r="B65" s="74" t="s">
        <v>711</v>
      </c>
      <c r="C65" s="74">
        <v>146522</v>
      </c>
      <c r="D65"/>
      <c r="E65"/>
      <c r="F65"/>
      <c r="G65"/>
      <c r="H65"/>
      <c r="I65"/>
    </row>
    <row r="66" spans="2:9" ht="15" customHeight="1">
      <c r="B66" s="74" t="s">
        <v>712</v>
      </c>
      <c r="C66" s="74">
        <v>1000791</v>
      </c>
      <c r="D66"/>
      <c r="E66"/>
      <c r="F66"/>
      <c r="G66"/>
      <c r="H66"/>
      <c r="I66"/>
    </row>
    <row r="67" spans="2:9" ht="15" customHeight="1">
      <c r="B67" s="74" t="s">
        <v>713</v>
      </c>
      <c r="C67" s="74">
        <v>115308</v>
      </c>
      <c r="D67"/>
      <c r="E67"/>
      <c r="F67"/>
      <c r="G67"/>
      <c r="H67"/>
      <c r="I67"/>
    </row>
    <row r="68" spans="2:9" ht="15" customHeight="1">
      <c r="B68" s="74" t="s">
        <v>714</v>
      </c>
      <c r="C68" s="74">
        <v>1049652</v>
      </c>
      <c r="D68"/>
      <c r="E68"/>
      <c r="F68"/>
      <c r="G68"/>
      <c r="H68"/>
      <c r="I68"/>
    </row>
    <row r="69" spans="2:9" ht="15" customHeight="1">
      <c r="B69" s="74" t="s">
        <v>715</v>
      </c>
      <c r="C69" s="74">
        <v>1049658</v>
      </c>
      <c r="D69"/>
      <c r="E69"/>
      <c r="F69"/>
      <c r="G69"/>
      <c r="H69"/>
      <c r="I69"/>
    </row>
    <row r="70" spans="2:9" ht="15" customHeight="1">
      <c r="B70" s="74" t="s">
        <v>716</v>
      </c>
      <c r="C70" s="74">
        <v>1049663</v>
      </c>
      <c r="D70"/>
      <c r="E70"/>
      <c r="F70"/>
      <c r="G70"/>
      <c r="H70"/>
      <c r="I70"/>
    </row>
    <row r="71" spans="2:9" ht="15" customHeight="1">
      <c r="B71" s="74" t="s">
        <v>717</v>
      </c>
      <c r="C71" s="74">
        <v>1049657</v>
      </c>
      <c r="D71"/>
      <c r="E71"/>
      <c r="F71"/>
      <c r="G71"/>
      <c r="H71"/>
      <c r="I71"/>
    </row>
    <row r="72" spans="2:9" ht="15" customHeight="1">
      <c r="B72" s="74" t="s">
        <v>718</v>
      </c>
      <c r="C72" s="74">
        <v>1179110</v>
      </c>
      <c r="D72"/>
      <c r="E72"/>
      <c r="F72"/>
      <c r="G72"/>
      <c r="H72"/>
      <c r="I72"/>
    </row>
    <row r="73" spans="2:9" ht="15" customHeight="1">
      <c r="B73" s="74" t="s">
        <v>719</v>
      </c>
      <c r="C73" s="74">
        <v>1049655</v>
      </c>
      <c r="D73"/>
      <c r="E73"/>
      <c r="F73"/>
      <c r="G73"/>
      <c r="H73"/>
      <c r="I73"/>
    </row>
    <row r="74" spans="2:9" ht="15" customHeight="1">
      <c r="B74" s="74" t="s">
        <v>720</v>
      </c>
      <c r="C74" s="74">
        <v>1002653</v>
      </c>
      <c r="D74"/>
      <c r="E74"/>
      <c r="F74"/>
      <c r="G74"/>
      <c r="H74"/>
      <c r="I74"/>
    </row>
    <row r="75" spans="2:9" ht="15" customHeight="1">
      <c r="B75" s="74" t="s">
        <v>721</v>
      </c>
      <c r="C75" s="74">
        <v>111503</v>
      </c>
      <c r="D75"/>
      <c r="E75"/>
      <c r="F75"/>
      <c r="G75"/>
      <c r="H75"/>
      <c r="I75"/>
    </row>
    <row r="76" spans="2:9" ht="15" customHeight="1">
      <c r="B76" s="74" t="s">
        <v>722</v>
      </c>
      <c r="C76" s="74">
        <v>1472584</v>
      </c>
      <c r="D76"/>
      <c r="E76"/>
      <c r="F76"/>
      <c r="G76"/>
      <c r="H76"/>
      <c r="I76"/>
    </row>
    <row r="77" spans="2:9" ht="15" customHeight="1">
      <c r="B77" s="74" t="s">
        <v>723</v>
      </c>
      <c r="C77" s="74">
        <v>1021617</v>
      </c>
      <c r="D77"/>
      <c r="E77"/>
      <c r="F77"/>
      <c r="G77"/>
      <c r="H77"/>
      <c r="I77"/>
    </row>
    <row r="78" spans="2:9" ht="15" customHeight="1">
      <c r="B78" s="74" t="s">
        <v>724</v>
      </c>
      <c r="C78" s="74">
        <v>1012139</v>
      </c>
      <c r="D78"/>
      <c r="E78"/>
      <c r="F78"/>
      <c r="G78"/>
      <c r="H78"/>
      <c r="I78"/>
    </row>
    <row r="79" spans="2:9" ht="15" customHeight="1">
      <c r="B79" s="74" t="s">
        <v>725</v>
      </c>
      <c r="C79" s="74">
        <v>1475109</v>
      </c>
      <c r="D79"/>
      <c r="E79"/>
      <c r="F79"/>
      <c r="G79"/>
      <c r="H79"/>
      <c r="I79"/>
    </row>
    <row r="80" spans="2:9" ht="15" customHeight="1">
      <c r="B80" s="74" t="s">
        <v>726</v>
      </c>
      <c r="C80" s="74">
        <v>1495660</v>
      </c>
      <c r="D80"/>
      <c r="E80"/>
      <c r="F80"/>
      <c r="G80"/>
      <c r="H80"/>
      <c r="I80"/>
    </row>
    <row r="81" spans="2:9" ht="15" customHeight="1">
      <c r="B81" s="74" t="s">
        <v>727</v>
      </c>
      <c r="C81" s="74">
        <v>1550546</v>
      </c>
      <c r="D81"/>
      <c r="E81"/>
      <c r="F81"/>
      <c r="G81"/>
      <c r="H81"/>
      <c r="I81"/>
    </row>
    <row r="82" spans="2:9" ht="15" customHeight="1">
      <c r="B82" s="74" t="s">
        <v>728</v>
      </c>
      <c r="C82" s="74">
        <v>1126270</v>
      </c>
      <c r="D82"/>
      <c r="E82"/>
      <c r="F82"/>
      <c r="G82"/>
      <c r="H82"/>
      <c r="I82"/>
    </row>
    <row r="83" spans="2:9" ht="15" customHeight="1">
      <c r="B83" s="74" t="s">
        <v>729</v>
      </c>
      <c r="C83" s="74">
        <v>1126271</v>
      </c>
      <c r="D83"/>
      <c r="E83"/>
      <c r="F83"/>
      <c r="G83"/>
      <c r="H83"/>
      <c r="I83"/>
    </row>
    <row r="84" spans="2:9" ht="15" customHeight="1">
      <c r="B84" s="74" t="s">
        <v>730</v>
      </c>
      <c r="C84" s="74">
        <v>1141090</v>
      </c>
      <c r="D84"/>
      <c r="E84"/>
      <c r="F84"/>
      <c r="G84"/>
      <c r="H84"/>
      <c r="I84"/>
    </row>
    <row r="85" spans="2:9" ht="15" customHeight="1">
      <c r="B85" s="74" t="s">
        <v>731</v>
      </c>
      <c r="C85" s="74">
        <v>115050</v>
      </c>
      <c r="D85"/>
      <c r="E85"/>
      <c r="F85"/>
      <c r="G85"/>
      <c r="H85"/>
      <c r="I85"/>
    </row>
    <row r="86" spans="2:9" ht="15" customHeight="1">
      <c r="B86" s="74" t="s">
        <v>732</v>
      </c>
      <c r="C86" s="74">
        <v>1237719</v>
      </c>
      <c r="D86"/>
      <c r="E86"/>
      <c r="F86"/>
      <c r="G86"/>
      <c r="H86"/>
      <c r="I86"/>
    </row>
    <row r="87" spans="2:9" ht="15" customHeight="1">
      <c r="B87" s="74" t="s">
        <v>733</v>
      </c>
      <c r="C87" s="74">
        <v>1249291</v>
      </c>
      <c r="D87"/>
      <c r="E87"/>
      <c r="F87"/>
      <c r="G87"/>
      <c r="H87"/>
      <c r="I87"/>
    </row>
    <row r="88" spans="2:9" ht="15" customHeight="1">
      <c r="B88" s="74" t="s">
        <v>734</v>
      </c>
      <c r="C88" s="74">
        <v>1466430</v>
      </c>
      <c r="D88"/>
      <c r="E88"/>
      <c r="F88"/>
      <c r="G88"/>
      <c r="H88"/>
      <c r="I88"/>
    </row>
    <row r="89" spans="2:9" ht="15" customHeight="1">
      <c r="B89" s="74" t="s">
        <v>735</v>
      </c>
      <c r="C89" s="74">
        <v>111745</v>
      </c>
      <c r="D89"/>
      <c r="E89"/>
      <c r="F89"/>
      <c r="G89"/>
      <c r="H89"/>
      <c r="I89"/>
    </row>
    <row r="90" spans="2:9" ht="15" customHeight="1">
      <c r="B90" s="74" t="s">
        <v>736</v>
      </c>
      <c r="C90" s="74">
        <v>111608</v>
      </c>
      <c r="D90"/>
      <c r="E90"/>
      <c r="F90"/>
      <c r="G90"/>
      <c r="H90"/>
      <c r="I90"/>
    </row>
    <row r="91" spans="2:9" ht="15" customHeight="1">
      <c r="B91" s="74" t="s">
        <v>737</v>
      </c>
      <c r="C91" s="74">
        <v>107461</v>
      </c>
      <c r="D91"/>
      <c r="E91"/>
      <c r="F91"/>
      <c r="G91"/>
      <c r="H91"/>
      <c r="I91"/>
    </row>
    <row r="92" spans="2:9" ht="15" customHeight="1">
      <c r="B92" s="74" t="s">
        <v>738</v>
      </c>
      <c r="C92" s="74">
        <v>1170611</v>
      </c>
      <c r="D92"/>
      <c r="E92"/>
      <c r="F92"/>
      <c r="G92"/>
      <c r="H92"/>
      <c r="I92"/>
    </row>
    <row r="93" spans="2:9" ht="15" customHeight="1">
      <c r="B93" s="74" t="s">
        <v>739</v>
      </c>
      <c r="C93" s="74">
        <v>1273677</v>
      </c>
      <c r="D93"/>
      <c r="E93"/>
      <c r="F93"/>
      <c r="G93"/>
      <c r="H93"/>
      <c r="I93"/>
    </row>
    <row r="94" spans="2:9" ht="15" customHeight="1">
      <c r="B94" s="74" t="s">
        <v>740</v>
      </c>
      <c r="C94" s="74">
        <v>1090490</v>
      </c>
      <c r="D94"/>
      <c r="E94"/>
      <c r="F94"/>
      <c r="G94"/>
      <c r="H94"/>
      <c r="I94"/>
    </row>
    <row r="95" spans="2:9" ht="15" customHeight="1">
      <c r="B95" s="74" t="s">
        <v>741</v>
      </c>
      <c r="C95" s="74">
        <v>1422111</v>
      </c>
      <c r="D95"/>
      <c r="E95"/>
      <c r="F95"/>
      <c r="G95"/>
      <c r="H95"/>
      <c r="I95"/>
    </row>
    <row r="96" spans="2:9" ht="15" customHeight="1">
      <c r="B96" s="74" t="s">
        <v>742</v>
      </c>
      <c r="C96" s="74">
        <v>110634</v>
      </c>
      <c r="D96"/>
      <c r="E96"/>
      <c r="F96"/>
      <c r="G96"/>
      <c r="H96"/>
      <c r="I96"/>
    </row>
    <row r="97" spans="2:9" ht="15" customHeight="1">
      <c r="B97" s="74" t="s">
        <v>743</v>
      </c>
      <c r="C97" s="74">
        <v>100082</v>
      </c>
      <c r="D97"/>
      <c r="E97"/>
      <c r="F97"/>
      <c r="G97"/>
      <c r="H97"/>
      <c r="I97"/>
    </row>
    <row r="98" spans="2:9" ht="15" customHeight="1">
      <c r="B98" s="74" t="s">
        <v>744</v>
      </c>
      <c r="C98" s="74">
        <v>1401190</v>
      </c>
      <c r="D98"/>
      <c r="E98"/>
      <c r="F98"/>
      <c r="G98"/>
      <c r="H98"/>
      <c r="I98"/>
    </row>
    <row r="99" spans="2:9" ht="15" customHeight="1">
      <c r="B99" s="74" t="s">
        <v>745</v>
      </c>
      <c r="C99" s="74">
        <v>112873</v>
      </c>
      <c r="D99"/>
      <c r="E99"/>
      <c r="F99"/>
      <c r="G99"/>
      <c r="H99"/>
      <c r="I99"/>
    </row>
    <row r="100" spans="2:9" ht="15" customHeight="1">
      <c r="B100" s="74" t="s">
        <v>746</v>
      </c>
      <c r="C100" s="74">
        <v>107529</v>
      </c>
      <c r="D100"/>
      <c r="E100"/>
      <c r="F100"/>
      <c r="G100"/>
      <c r="H100"/>
      <c r="I100"/>
    </row>
    <row r="101" spans="2:9" ht="15" customHeight="1">
      <c r="B101" s="74" t="s">
        <v>747</v>
      </c>
      <c r="C101" s="74">
        <v>1463411</v>
      </c>
      <c r="D101"/>
      <c r="E101"/>
      <c r="F101"/>
      <c r="G101"/>
      <c r="H101"/>
      <c r="I101"/>
    </row>
    <row r="102" spans="2:9" ht="15" customHeight="1">
      <c r="B102" s="74" t="s">
        <v>748</v>
      </c>
      <c r="C102" s="74">
        <v>1439961</v>
      </c>
      <c r="D102"/>
      <c r="E102"/>
      <c r="F102"/>
      <c r="G102"/>
      <c r="H102"/>
      <c r="I102"/>
    </row>
    <row r="103" spans="2:9" ht="15" customHeight="1">
      <c r="B103" s="74" t="s">
        <v>749</v>
      </c>
      <c r="C103" s="74">
        <v>1001684</v>
      </c>
      <c r="D103"/>
      <c r="E103"/>
      <c r="F103"/>
      <c r="G103"/>
      <c r="H103"/>
      <c r="I103"/>
    </row>
    <row r="104" spans="2:9" ht="15" customHeight="1">
      <c r="B104" s="74" t="s">
        <v>750</v>
      </c>
      <c r="C104" s="74">
        <v>1561218</v>
      </c>
      <c r="D104"/>
      <c r="E104"/>
      <c r="F104"/>
      <c r="G104"/>
      <c r="H104"/>
      <c r="I104"/>
    </row>
    <row r="105" spans="2:9" ht="15" customHeight="1">
      <c r="B105" s="74" t="s">
        <v>751</v>
      </c>
      <c r="C105" s="74">
        <v>1569994</v>
      </c>
      <c r="D105"/>
      <c r="E105"/>
      <c r="F105"/>
      <c r="G105"/>
      <c r="H105"/>
      <c r="I105"/>
    </row>
    <row r="106" spans="2:9" ht="15" customHeight="1">
      <c r="B106" s="74" t="s">
        <v>752</v>
      </c>
      <c r="C106" s="74">
        <v>1396011</v>
      </c>
      <c r="D106"/>
      <c r="E106"/>
      <c r="F106"/>
      <c r="G106"/>
      <c r="H106"/>
      <c r="I106"/>
    </row>
    <row r="107" spans="2:9" ht="15" customHeight="1">
      <c r="B107" s="74" t="s">
        <v>753</v>
      </c>
      <c r="C107" s="74">
        <v>1237230</v>
      </c>
      <c r="D107"/>
      <c r="E107"/>
      <c r="F107"/>
      <c r="G107"/>
      <c r="H107"/>
      <c r="I107"/>
    </row>
    <row r="108" spans="2:9" ht="15" customHeight="1">
      <c r="B108" s="74" t="s">
        <v>754</v>
      </c>
      <c r="C108" s="74">
        <v>1206917</v>
      </c>
      <c r="D108"/>
      <c r="E108"/>
      <c r="F108"/>
      <c r="G108"/>
      <c r="H108"/>
      <c r="I108"/>
    </row>
    <row r="109" spans="2:9" ht="15" customHeight="1">
      <c r="B109" s="74" t="s">
        <v>755</v>
      </c>
      <c r="C109" s="74">
        <v>1068498</v>
      </c>
      <c r="D109"/>
      <c r="E109"/>
      <c r="F109"/>
      <c r="G109"/>
      <c r="H109"/>
      <c r="I109"/>
    </row>
    <row r="110" spans="2:9" ht="15" customHeight="1">
      <c r="B110" s="74" t="s">
        <v>756</v>
      </c>
      <c r="C110" s="74">
        <v>1007549</v>
      </c>
      <c r="D110"/>
      <c r="E110"/>
      <c r="F110"/>
      <c r="G110"/>
      <c r="H110"/>
      <c r="I110"/>
    </row>
    <row r="111" spans="2:9" ht="15" customHeight="1">
      <c r="B111" s="74" t="s">
        <v>757</v>
      </c>
      <c r="C111" s="74">
        <v>134290</v>
      </c>
      <c r="D111"/>
      <c r="E111"/>
      <c r="F111"/>
      <c r="G111"/>
      <c r="H111"/>
      <c r="I111"/>
    </row>
    <row r="112" spans="2:9" ht="15" customHeight="1">
      <c r="B112" s="74" t="s">
        <v>758</v>
      </c>
      <c r="C112" s="74">
        <v>1173910</v>
      </c>
      <c r="D112"/>
      <c r="E112"/>
      <c r="F112"/>
      <c r="G112"/>
      <c r="H112"/>
      <c r="I112"/>
    </row>
    <row r="113" spans="2:9" ht="15" customHeight="1">
      <c r="B113" s="74" t="s">
        <v>759</v>
      </c>
      <c r="C113" s="74">
        <v>1495167</v>
      </c>
      <c r="D113"/>
      <c r="E113"/>
      <c r="F113"/>
      <c r="G113"/>
      <c r="H113"/>
      <c r="I113"/>
    </row>
    <row r="114" spans="2:9" ht="15" customHeight="1">
      <c r="B114" s="74" t="s">
        <v>760</v>
      </c>
      <c r="C114" s="74">
        <v>1000169</v>
      </c>
      <c r="D114"/>
      <c r="E114"/>
      <c r="F114"/>
      <c r="G114"/>
      <c r="H114"/>
      <c r="I114"/>
    </row>
    <row r="115" spans="2:9" ht="15" customHeight="1">
      <c r="B115" s="74" t="s">
        <v>761</v>
      </c>
      <c r="C115" s="74">
        <v>112462</v>
      </c>
      <c r="D115"/>
      <c r="E115"/>
      <c r="F115"/>
      <c r="G115"/>
      <c r="H115"/>
      <c r="I115"/>
    </row>
    <row r="116" spans="2:9" ht="15" customHeight="1">
      <c r="B116" s="74" t="s">
        <v>762</v>
      </c>
      <c r="C116" s="74">
        <v>1000572</v>
      </c>
      <c r="D116"/>
      <c r="E116"/>
      <c r="F116"/>
      <c r="G116"/>
      <c r="H116"/>
      <c r="I116"/>
    </row>
    <row r="117" spans="2:9" ht="15" customHeight="1">
      <c r="B117" s="74" t="s">
        <v>763</v>
      </c>
      <c r="C117" s="74">
        <v>112193</v>
      </c>
      <c r="D117"/>
      <c r="E117"/>
      <c r="F117"/>
      <c r="G117"/>
      <c r="H117"/>
      <c r="I117"/>
    </row>
    <row r="118" spans="2:9" ht="15" customHeight="1">
      <c r="B118" s="74" t="s">
        <v>764</v>
      </c>
      <c r="C118" s="74">
        <v>1155950</v>
      </c>
      <c r="D118"/>
      <c r="E118"/>
      <c r="F118"/>
      <c r="G118"/>
      <c r="H118"/>
      <c r="I118"/>
    </row>
    <row r="119" spans="2:9" ht="15" customHeight="1">
      <c r="B119" s="74" t="s">
        <v>765</v>
      </c>
      <c r="C119" s="74">
        <v>1465827</v>
      </c>
      <c r="D119"/>
      <c r="E119"/>
      <c r="F119"/>
      <c r="G119"/>
      <c r="H119"/>
      <c r="I119"/>
    </row>
    <row r="120" spans="2:9" ht="15" customHeight="1">
      <c r="B120" s="74" t="s">
        <v>766</v>
      </c>
      <c r="C120" s="74">
        <v>1000152</v>
      </c>
      <c r="D120"/>
      <c r="E120"/>
      <c r="F120"/>
      <c r="G120"/>
      <c r="H120"/>
      <c r="I120"/>
    </row>
    <row r="121" spans="2:9" ht="15" customHeight="1">
      <c r="B121" s="74" t="s">
        <v>767</v>
      </c>
      <c r="C121" s="74">
        <v>1226770</v>
      </c>
      <c r="D121"/>
      <c r="E121"/>
      <c r="F121"/>
      <c r="G121"/>
      <c r="H121"/>
      <c r="I121"/>
    </row>
    <row r="122" spans="2:9" ht="15" customHeight="1">
      <c r="B122" s="74" t="s">
        <v>768</v>
      </c>
      <c r="C122" s="74">
        <v>1000569</v>
      </c>
      <c r="D122"/>
      <c r="E122"/>
      <c r="F122"/>
      <c r="G122"/>
      <c r="H122"/>
      <c r="I122"/>
    </row>
    <row r="123" spans="2:9" ht="15" customHeight="1">
      <c r="B123" s="74" t="s">
        <v>769</v>
      </c>
      <c r="C123" s="74">
        <v>1189990</v>
      </c>
      <c r="D123"/>
      <c r="E123"/>
      <c r="F123"/>
      <c r="G123"/>
      <c r="H123"/>
      <c r="I123"/>
    </row>
    <row r="124" spans="2:9" ht="15" customHeight="1">
      <c r="B124" s="74" t="s">
        <v>770</v>
      </c>
      <c r="C124" s="74">
        <v>1177493</v>
      </c>
      <c r="D124"/>
      <c r="E124"/>
      <c r="F124"/>
      <c r="G124"/>
      <c r="H124"/>
      <c r="I124"/>
    </row>
    <row r="125" spans="2:9" ht="15" customHeight="1">
      <c r="B125" s="74" t="s">
        <v>771</v>
      </c>
      <c r="C125" s="74">
        <v>1223930</v>
      </c>
      <c r="D125"/>
      <c r="E125"/>
      <c r="F125"/>
      <c r="G125"/>
      <c r="H125"/>
      <c r="I125"/>
    </row>
    <row r="126" spans="2:9" ht="15" customHeight="1">
      <c r="B126" s="74" t="s">
        <v>772</v>
      </c>
      <c r="C126" s="74">
        <v>149895</v>
      </c>
      <c r="D126"/>
      <c r="E126"/>
      <c r="F126"/>
      <c r="G126"/>
      <c r="H126"/>
      <c r="I126"/>
    </row>
    <row r="127" spans="2:9" ht="15" customHeight="1">
      <c r="B127" s="74" t="s">
        <v>773</v>
      </c>
      <c r="C127" s="74">
        <v>1010122</v>
      </c>
      <c r="D127"/>
      <c r="E127"/>
      <c r="F127"/>
      <c r="G127"/>
      <c r="H127"/>
      <c r="I127"/>
    </row>
    <row r="128" spans="2:9" ht="15" customHeight="1">
      <c r="B128" s="74" t="s">
        <v>774</v>
      </c>
      <c r="C128" s="74">
        <v>1172110</v>
      </c>
      <c r="D128"/>
      <c r="E128"/>
      <c r="F128"/>
      <c r="G128"/>
      <c r="H128"/>
      <c r="I128"/>
    </row>
    <row r="129" spans="2:9" ht="15" customHeight="1">
      <c r="B129" s="74" t="s">
        <v>775</v>
      </c>
      <c r="C129" s="74">
        <v>112278</v>
      </c>
      <c r="D129"/>
      <c r="E129"/>
      <c r="F129"/>
      <c r="G129"/>
      <c r="H129"/>
      <c r="I129"/>
    </row>
    <row r="130" spans="2:9" ht="15" customHeight="1">
      <c r="B130" s="74" t="s">
        <v>776</v>
      </c>
      <c r="C130" s="74">
        <v>1116511</v>
      </c>
      <c r="D130"/>
      <c r="E130"/>
      <c r="F130"/>
      <c r="G130"/>
      <c r="H130"/>
      <c r="I130"/>
    </row>
    <row r="131" spans="2:9" ht="15" customHeight="1">
      <c r="B131" s="74" t="s">
        <v>777</v>
      </c>
      <c r="C131" s="74">
        <v>114899</v>
      </c>
      <c r="D131"/>
      <c r="E131"/>
      <c r="F131"/>
      <c r="G131"/>
      <c r="H131"/>
      <c r="I131"/>
    </row>
    <row r="132" spans="2:9" ht="15" customHeight="1">
      <c r="B132" s="74" t="s">
        <v>778</v>
      </c>
      <c r="C132" s="74">
        <v>143662</v>
      </c>
      <c r="D132"/>
      <c r="E132"/>
      <c r="F132"/>
      <c r="G132"/>
      <c r="H132"/>
      <c r="I132"/>
    </row>
    <row r="133" spans="2:9" ht="15" customHeight="1">
      <c r="B133" s="74" t="s">
        <v>779</v>
      </c>
      <c r="C133" s="74">
        <v>1008058</v>
      </c>
      <c r="D133"/>
      <c r="E133"/>
      <c r="F133"/>
      <c r="G133"/>
      <c r="H133"/>
      <c r="I133"/>
    </row>
    <row r="134" spans="2:9" ht="15" customHeight="1">
      <c r="B134" s="74" t="s">
        <v>780</v>
      </c>
      <c r="C134" s="74">
        <v>134291</v>
      </c>
      <c r="D134"/>
      <c r="E134"/>
      <c r="F134"/>
      <c r="G134"/>
      <c r="H134"/>
      <c r="I134"/>
    </row>
    <row r="135" spans="2:9" ht="15" customHeight="1">
      <c r="B135" s="74" t="s">
        <v>781</v>
      </c>
      <c r="C135" s="74">
        <v>1436250</v>
      </c>
      <c r="D135"/>
      <c r="E135"/>
      <c r="F135"/>
      <c r="G135"/>
      <c r="H135"/>
      <c r="I135"/>
    </row>
    <row r="136" spans="2:9" ht="15" customHeight="1">
      <c r="B136" s="74" t="s">
        <v>782</v>
      </c>
      <c r="C136" s="74">
        <v>1556923</v>
      </c>
      <c r="D136"/>
      <c r="E136"/>
      <c r="F136"/>
      <c r="G136"/>
      <c r="H136"/>
      <c r="I136"/>
    </row>
    <row r="137" spans="2:9" ht="15" customHeight="1">
      <c r="B137" s="74" t="s">
        <v>783</v>
      </c>
      <c r="C137" s="74">
        <v>143673</v>
      </c>
      <c r="D137"/>
      <c r="E137"/>
      <c r="F137"/>
      <c r="G137"/>
      <c r="H137"/>
      <c r="I137"/>
    </row>
    <row r="138" spans="2:9" ht="15" customHeight="1">
      <c r="B138" s="74" t="s">
        <v>784</v>
      </c>
      <c r="C138" s="74">
        <v>1435695</v>
      </c>
      <c r="D138"/>
      <c r="E138"/>
      <c r="F138"/>
      <c r="G138"/>
      <c r="H138"/>
      <c r="I138"/>
    </row>
    <row r="139" spans="2:9" ht="15" customHeight="1">
      <c r="B139" s="74" t="s">
        <v>785</v>
      </c>
      <c r="C139" s="74">
        <v>107442</v>
      </c>
      <c r="D139"/>
      <c r="E139"/>
      <c r="F139"/>
      <c r="G139"/>
      <c r="H139"/>
      <c r="I139"/>
    </row>
    <row r="140" spans="2:9" ht="15" customHeight="1">
      <c r="B140" s="74" t="s">
        <v>786</v>
      </c>
      <c r="C140" s="74">
        <v>107444</v>
      </c>
      <c r="D140"/>
      <c r="E140"/>
      <c r="F140"/>
      <c r="G140"/>
      <c r="H140"/>
      <c r="I140"/>
    </row>
    <row r="141" spans="2:9" ht="15" customHeight="1">
      <c r="B141" s="74" t="s">
        <v>787</v>
      </c>
      <c r="C141" s="74">
        <v>1572161</v>
      </c>
      <c r="D141"/>
      <c r="E141"/>
      <c r="F141"/>
      <c r="G141"/>
      <c r="H141"/>
      <c r="I141"/>
    </row>
    <row r="142" spans="2:9" ht="15" customHeight="1">
      <c r="B142" s="74" t="s">
        <v>788</v>
      </c>
      <c r="C142" s="74">
        <v>1503211</v>
      </c>
      <c r="D142"/>
      <c r="E142"/>
      <c r="F142"/>
      <c r="G142"/>
      <c r="H142"/>
      <c r="I142"/>
    </row>
    <row r="143" spans="2:9" ht="15" customHeight="1">
      <c r="B143" s="74" t="s">
        <v>789</v>
      </c>
      <c r="C143" s="74">
        <v>145924</v>
      </c>
      <c r="D143"/>
      <c r="E143"/>
      <c r="F143"/>
      <c r="G143"/>
      <c r="H143"/>
      <c r="I143"/>
    </row>
    <row r="144" spans="2:9" ht="15" customHeight="1">
      <c r="B144" s="74" t="s">
        <v>790</v>
      </c>
      <c r="C144" s="74">
        <v>132717</v>
      </c>
      <c r="D144"/>
      <c r="E144"/>
      <c r="F144"/>
      <c r="G144"/>
      <c r="H144"/>
      <c r="I144"/>
    </row>
    <row r="145" spans="2:9" ht="15" customHeight="1">
      <c r="B145" s="74" t="s">
        <v>791</v>
      </c>
      <c r="C145" s="74">
        <v>1064453</v>
      </c>
      <c r="D145"/>
      <c r="E145"/>
      <c r="F145"/>
      <c r="G145"/>
      <c r="H145"/>
      <c r="I145"/>
    </row>
    <row r="146" spans="2:9" ht="15" customHeight="1">
      <c r="B146" s="74" t="s">
        <v>792</v>
      </c>
      <c r="C146" s="74">
        <v>147806</v>
      </c>
      <c r="D146"/>
      <c r="E146"/>
      <c r="F146"/>
      <c r="G146"/>
      <c r="H146"/>
      <c r="I146"/>
    </row>
    <row r="147" spans="2:9" ht="15" customHeight="1">
      <c r="B147" s="74" t="s">
        <v>793</v>
      </c>
      <c r="C147" s="74">
        <v>1000576</v>
      </c>
      <c r="D147"/>
      <c r="E147"/>
      <c r="F147"/>
      <c r="G147"/>
      <c r="H147"/>
      <c r="I147"/>
    </row>
    <row r="148" spans="2:9" ht="15" customHeight="1">
      <c r="B148" s="74" t="s">
        <v>794</v>
      </c>
      <c r="C148" s="74">
        <v>1384694</v>
      </c>
      <c r="D148"/>
      <c r="E148"/>
      <c r="F148"/>
      <c r="G148"/>
      <c r="H148"/>
      <c r="I148"/>
    </row>
    <row r="149" spans="2:9" ht="15" customHeight="1">
      <c r="B149" s="74" t="s">
        <v>795</v>
      </c>
      <c r="C149" s="74">
        <v>1325395</v>
      </c>
      <c r="D149"/>
      <c r="E149"/>
      <c r="F149"/>
      <c r="G149"/>
      <c r="H149"/>
      <c r="I149"/>
    </row>
    <row r="150" spans="2:9" ht="15" customHeight="1">
      <c r="B150" s="74" t="s">
        <v>796</v>
      </c>
      <c r="C150" s="74">
        <v>143665</v>
      </c>
      <c r="D150"/>
      <c r="E150"/>
      <c r="F150"/>
      <c r="G150"/>
      <c r="H150"/>
      <c r="I150"/>
    </row>
    <row r="151" spans="2:9" ht="15" customHeight="1">
      <c r="B151" s="74" t="s">
        <v>797</v>
      </c>
      <c r="C151" s="74">
        <v>1032685</v>
      </c>
      <c r="D151"/>
      <c r="E151"/>
      <c r="F151"/>
      <c r="G151"/>
      <c r="H151"/>
      <c r="I151"/>
    </row>
    <row r="152" spans="2:9" ht="15" customHeight="1">
      <c r="B152" s="74" t="s">
        <v>798</v>
      </c>
      <c r="C152" s="74">
        <v>1007135</v>
      </c>
      <c r="D152"/>
      <c r="E152"/>
      <c r="F152"/>
      <c r="G152"/>
      <c r="H152"/>
      <c r="I152"/>
    </row>
    <row r="153" spans="2:9" ht="15" customHeight="1">
      <c r="B153" s="74" t="s">
        <v>799</v>
      </c>
      <c r="C153" s="74">
        <v>1258090</v>
      </c>
      <c r="D153"/>
      <c r="E153"/>
      <c r="F153"/>
      <c r="G153"/>
      <c r="H153"/>
      <c r="I153"/>
    </row>
    <row r="154" spans="2:9" ht="15" customHeight="1">
      <c r="B154" s="74" t="s">
        <v>800</v>
      </c>
      <c r="C154" s="74">
        <v>147382</v>
      </c>
      <c r="D154"/>
      <c r="E154"/>
      <c r="F154"/>
      <c r="G154"/>
      <c r="H154"/>
      <c r="I154"/>
    </row>
    <row r="155" spans="2:9" ht="15" customHeight="1">
      <c r="B155" s="74" t="s">
        <v>801</v>
      </c>
      <c r="C155" s="74">
        <v>1000573</v>
      </c>
      <c r="D155"/>
      <c r="E155"/>
      <c r="F155"/>
      <c r="G155"/>
      <c r="H155"/>
      <c r="I155"/>
    </row>
    <row r="156" spans="2:9" ht="15" customHeight="1">
      <c r="B156" s="74" t="s">
        <v>802</v>
      </c>
      <c r="C156" s="74">
        <v>1003100</v>
      </c>
      <c r="D156"/>
      <c r="E156"/>
      <c r="F156"/>
      <c r="G156"/>
      <c r="H156"/>
      <c r="I156"/>
    </row>
    <row r="157" spans="2:9" ht="15" customHeight="1">
      <c r="B157" s="74" t="s">
        <v>803</v>
      </c>
      <c r="C157" s="74">
        <v>115096</v>
      </c>
      <c r="D157"/>
      <c r="E157"/>
      <c r="F157"/>
      <c r="G157"/>
      <c r="H157"/>
      <c r="I157"/>
    </row>
    <row r="158" spans="2:9" ht="15" customHeight="1">
      <c r="B158" s="74" t="s">
        <v>804</v>
      </c>
      <c r="C158" s="74">
        <v>143668</v>
      </c>
      <c r="D158"/>
      <c r="E158"/>
      <c r="F158"/>
      <c r="G158"/>
      <c r="H158"/>
      <c r="I158"/>
    </row>
    <row r="159" spans="2:9" ht="15" customHeight="1">
      <c r="B159" s="74" t="s">
        <v>805</v>
      </c>
      <c r="C159" s="74">
        <v>1172830</v>
      </c>
      <c r="D159"/>
      <c r="E159"/>
      <c r="F159"/>
      <c r="G159"/>
      <c r="H159"/>
      <c r="I159"/>
    </row>
    <row r="160" spans="2:9" ht="15" customHeight="1">
      <c r="B160" s="74" t="s">
        <v>806</v>
      </c>
      <c r="C160" s="74">
        <v>113172</v>
      </c>
      <c r="D160"/>
      <c r="E160"/>
      <c r="F160"/>
      <c r="G160"/>
      <c r="H160"/>
      <c r="I160"/>
    </row>
    <row r="161" spans="2:9" ht="15" customHeight="1">
      <c r="B161" s="74" t="s">
        <v>807</v>
      </c>
      <c r="C161" s="74">
        <v>1237702</v>
      </c>
      <c r="D161"/>
      <c r="E161"/>
      <c r="F161"/>
      <c r="G161"/>
      <c r="H161"/>
      <c r="I161"/>
    </row>
    <row r="162" spans="2:9" ht="15" customHeight="1">
      <c r="B162" s="74" t="s">
        <v>808</v>
      </c>
      <c r="C162" s="74">
        <v>112480</v>
      </c>
      <c r="D162"/>
      <c r="E162"/>
      <c r="F162"/>
      <c r="G162"/>
      <c r="H162"/>
      <c r="I162"/>
    </row>
    <row r="163" spans="2:9" ht="15" customHeight="1">
      <c r="B163" s="74" t="s">
        <v>809</v>
      </c>
      <c r="C163" s="74">
        <v>1000396</v>
      </c>
      <c r="D163"/>
      <c r="E163"/>
      <c r="F163"/>
      <c r="G163"/>
      <c r="H163"/>
      <c r="I163"/>
    </row>
    <row r="164" spans="2:9" ht="15" customHeight="1">
      <c r="B164" s="74" t="s">
        <v>810</v>
      </c>
      <c r="C164" s="74">
        <v>1003980</v>
      </c>
      <c r="D164"/>
      <c r="E164"/>
      <c r="F164"/>
      <c r="G164"/>
      <c r="H164"/>
      <c r="I164"/>
    </row>
    <row r="165" spans="2:9" ht="15" customHeight="1">
      <c r="B165" s="74" t="s">
        <v>811</v>
      </c>
      <c r="C165" s="74">
        <v>1004240</v>
      </c>
      <c r="D165"/>
      <c r="E165"/>
      <c r="F165"/>
      <c r="G165"/>
      <c r="H165"/>
      <c r="I165"/>
    </row>
    <row r="166" spans="2:9" ht="15" customHeight="1">
      <c r="B166" s="74" t="s">
        <v>812</v>
      </c>
      <c r="C166" s="74">
        <v>1000647</v>
      </c>
      <c r="D166"/>
      <c r="E166"/>
      <c r="F166"/>
      <c r="G166"/>
      <c r="H166"/>
      <c r="I166"/>
    </row>
    <row r="167" spans="2:9" ht="15" customHeight="1">
      <c r="B167" s="74" t="s">
        <v>813</v>
      </c>
      <c r="C167" s="74">
        <v>1000665</v>
      </c>
      <c r="D167"/>
      <c r="E167"/>
      <c r="F167"/>
      <c r="G167"/>
      <c r="H167"/>
      <c r="I167"/>
    </row>
    <row r="168" spans="2:9" ht="15" customHeight="1">
      <c r="B168" s="74" t="s">
        <v>814</v>
      </c>
      <c r="C168" s="74">
        <v>1004818</v>
      </c>
      <c r="D168"/>
      <c r="E168"/>
      <c r="F168"/>
      <c r="G168"/>
      <c r="H168"/>
      <c r="I168"/>
    </row>
    <row r="169" spans="2:9" ht="15" customHeight="1">
      <c r="B169" s="74" t="s">
        <v>815</v>
      </c>
      <c r="C169" s="74">
        <v>1001741</v>
      </c>
      <c r="D169"/>
      <c r="E169"/>
      <c r="F169"/>
      <c r="G169"/>
      <c r="H169"/>
      <c r="I169"/>
    </row>
    <row r="170" spans="2:9" ht="15" customHeight="1">
      <c r="B170" s="74" t="s">
        <v>816</v>
      </c>
      <c r="C170" s="74">
        <v>1260072</v>
      </c>
      <c r="D170"/>
      <c r="E170"/>
      <c r="F170"/>
      <c r="G170"/>
      <c r="H170"/>
      <c r="I170"/>
    </row>
    <row r="171" spans="2:9" ht="15" customHeight="1">
      <c r="B171" s="74" t="s">
        <v>817</v>
      </c>
      <c r="C171" s="74">
        <v>112448</v>
      </c>
      <c r="D171"/>
      <c r="E171"/>
      <c r="F171"/>
      <c r="G171"/>
      <c r="H171"/>
      <c r="I171"/>
    </row>
    <row r="172" spans="2:9" ht="15" customHeight="1">
      <c r="B172" s="74" t="s">
        <v>818</v>
      </c>
      <c r="C172" s="74">
        <v>1005075</v>
      </c>
      <c r="D172"/>
      <c r="E172"/>
      <c r="F172"/>
      <c r="G172"/>
      <c r="H172"/>
      <c r="I172"/>
    </row>
    <row r="173" spans="2:9" ht="15" customHeight="1">
      <c r="B173" s="74" t="s">
        <v>819</v>
      </c>
      <c r="C173" s="74">
        <v>1000648</v>
      </c>
      <c r="D173"/>
      <c r="E173"/>
      <c r="F173"/>
      <c r="G173"/>
      <c r="H173"/>
      <c r="I173"/>
    </row>
    <row r="174" spans="2:9" ht="15" customHeight="1">
      <c r="B174" s="74" t="s">
        <v>820</v>
      </c>
      <c r="C174" s="74">
        <v>1496954</v>
      </c>
      <c r="D174"/>
      <c r="E174"/>
      <c r="F174"/>
      <c r="G174"/>
      <c r="H174"/>
      <c r="I174"/>
    </row>
    <row r="175" spans="2:9" ht="15" customHeight="1">
      <c r="B175" s="74" t="s">
        <v>821</v>
      </c>
      <c r="C175" s="74">
        <v>141942</v>
      </c>
      <c r="D175"/>
      <c r="E175"/>
      <c r="F175"/>
      <c r="G175"/>
      <c r="H175"/>
      <c r="I175"/>
    </row>
    <row r="176" spans="2:9" ht="15" customHeight="1">
      <c r="B176" s="74" t="s">
        <v>822</v>
      </c>
      <c r="C176" s="74">
        <v>1293450</v>
      </c>
      <c r="D176"/>
      <c r="E176"/>
      <c r="F176"/>
      <c r="G176"/>
      <c r="H176"/>
      <c r="I176"/>
    </row>
    <row r="177" spans="2:9" ht="15" customHeight="1">
      <c r="B177" s="74" t="s">
        <v>823</v>
      </c>
      <c r="C177" s="74">
        <v>1000670</v>
      </c>
      <c r="D177"/>
      <c r="E177"/>
      <c r="F177"/>
      <c r="G177"/>
      <c r="H177"/>
      <c r="I177"/>
    </row>
    <row r="178" spans="2:9" ht="15" customHeight="1">
      <c r="B178" s="74" t="s">
        <v>824</v>
      </c>
      <c r="C178" s="74">
        <v>1318555</v>
      </c>
      <c r="D178"/>
      <c r="E178"/>
      <c r="F178"/>
      <c r="G178"/>
      <c r="H178"/>
      <c r="I178"/>
    </row>
    <row r="179" spans="2:9" ht="15" customHeight="1">
      <c r="B179" s="74" t="s">
        <v>825</v>
      </c>
      <c r="C179" s="74">
        <v>1000581</v>
      </c>
      <c r="D179"/>
      <c r="E179"/>
      <c r="F179"/>
      <c r="G179"/>
      <c r="H179"/>
      <c r="I179"/>
    </row>
    <row r="180" spans="2:9" ht="15" customHeight="1">
      <c r="B180" s="74" t="s">
        <v>826</v>
      </c>
      <c r="C180" s="74">
        <v>1001051</v>
      </c>
      <c r="D180"/>
      <c r="E180"/>
      <c r="F180"/>
      <c r="G180"/>
      <c r="H180"/>
      <c r="I180"/>
    </row>
    <row r="181" spans="2:9" ht="15" customHeight="1">
      <c r="B181" s="74" t="s">
        <v>826</v>
      </c>
      <c r="C181" s="74">
        <v>1570120</v>
      </c>
      <c r="D181"/>
      <c r="E181"/>
      <c r="F181"/>
      <c r="G181"/>
      <c r="H181"/>
      <c r="I181"/>
    </row>
    <row r="182" spans="2:9" ht="15" customHeight="1">
      <c r="B182" s="74" t="s">
        <v>827</v>
      </c>
      <c r="C182" s="74">
        <v>1116770</v>
      </c>
      <c r="D182"/>
      <c r="E182"/>
      <c r="F182"/>
      <c r="G182"/>
      <c r="H182"/>
      <c r="I182"/>
    </row>
    <row r="183" spans="2:9" ht="15" customHeight="1">
      <c r="B183" s="74" t="s">
        <v>828</v>
      </c>
      <c r="C183" s="74">
        <v>1000673</v>
      </c>
      <c r="D183"/>
      <c r="E183"/>
      <c r="F183"/>
      <c r="G183"/>
      <c r="H183"/>
      <c r="I183"/>
    </row>
    <row r="184" spans="2:9" ht="15" customHeight="1">
      <c r="B184" s="74" t="s">
        <v>829</v>
      </c>
      <c r="C184" s="74">
        <v>149896</v>
      </c>
      <c r="D184"/>
      <c r="E184"/>
      <c r="F184"/>
      <c r="G184"/>
      <c r="H184"/>
      <c r="I184"/>
    </row>
    <row r="185" spans="2:9" ht="15" customHeight="1">
      <c r="B185" s="74" t="s">
        <v>830</v>
      </c>
      <c r="C185" s="74">
        <v>1002285</v>
      </c>
      <c r="D185"/>
      <c r="E185"/>
      <c r="F185"/>
      <c r="G185"/>
      <c r="H185"/>
      <c r="I185"/>
    </row>
    <row r="186" spans="2:9" ht="15" customHeight="1">
      <c r="B186" s="74" t="s">
        <v>831</v>
      </c>
      <c r="C186" s="74">
        <v>1003159</v>
      </c>
      <c r="D186"/>
      <c r="E186"/>
      <c r="F186"/>
      <c r="G186"/>
      <c r="H186"/>
      <c r="I186"/>
    </row>
    <row r="187" spans="2:9" ht="15" customHeight="1">
      <c r="B187" s="74" t="s">
        <v>832</v>
      </c>
      <c r="C187" s="74">
        <v>1503837</v>
      </c>
      <c r="D187"/>
      <c r="E187"/>
      <c r="F187"/>
      <c r="G187"/>
      <c r="H187"/>
      <c r="I187"/>
    </row>
    <row r="188" spans="2:9" ht="15" customHeight="1">
      <c r="B188" s="74" t="s">
        <v>833</v>
      </c>
      <c r="C188" s="74">
        <v>1192290</v>
      </c>
      <c r="D188"/>
      <c r="E188"/>
      <c r="F188"/>
      <c r="G188"/>
      <c r="H188"/>
      <c r="I188"/>
    </row>
    <row r="189" spans="2:9" ht="15" customHeight="1">
      <c r="B189" s="74" t="s">
        <v>834</v>
      </c>
      <c r="C189" s="74">
        <v>111603</v>
      </c>
      <c r="D189"/>
      <c r="E189"/>
      <c r="F189"/>
      <c r="G189"/>
      <c r="H189"/>
      <c r="I189"/>
    </row>
    <row r="190" spans="2:9" ht="15" customHeight="1">
      <c r="B190" s="74" t="s">
        <v>835</v>
      </c>
      <c r="C190" s="74">
        <v>111768</v>
      </c>
      <c r="D190"/>
      <c r="E190"/>
      <c r="F190"/>
      <c r="G190"/>
      <c r="H190"/>
      <c r="I190"/>
    </row>
    <row r="191" spans="2:9" ht="15" customHeight="1">
      <c r="B191" s="74" t="s">
        <v>836</v>
      </c>
      <c r="C191" s="74">
        <v>1138750</v>
      </c>
      <c r="D191"/>
      <c r="E191"/>
      <c r="F191"/>
      <c r="G191"/>
      <c r="H191"/>
      <c r="I191"/>
    </row>
    <row r="192" spans="2:9" ht="15" customHeight="1">
      <c r="B192" s="74" t="s">
        <v>837</v>
      </c>
      <c r="C192" s="74">
        <v>115031</v>
      </c>
      <c r="D192"/>
      <c r="E192"/>
      <c r="F192"/>
      <c r="G192"/>
      <c r="H192"/>
      <c r="I192"/>
    </row>
    <row r="193" spans="2:9" ht="15" customHeight="1">
      <c r="B193" s="74" t="s">
        <v>838</v>
      </c>
      <c r="C193" s="74">
        <v>113165</v>
      </c>
      <c r="D193"/>
      <c r="E193"/>
      <c r="F193"/>
      <c r="G193"/>
      <c r="H193"/>
      <c r="I193"/>
    </row>
    <row r="194" spans="2:9" ht="15" customHeight="1">
      <c r="B194" s="74" t="s">
        <v>839</v>
      </c>
      <c r="C194" s="74">
        <v>1003045</v>
      </c>
      <c r="D194"/>
      <c r="E194"/>
      <c r="F194"/>
      <c r="G194"/>
      <c r="H194"/>
      <c r="I194"/>
    </row>
    <row r="195" spans="2:9" ht="15" customHeight="1">
      <c r="B195" s="74" t="s">
        <v>840</v>
      </c>
      <c r="C195" s="74">
        <v>107734</v>
      </c>
      <c r="D195"/>
      <c r="E195"/>
      <c r="F195"/>
      <c r="G195"/>
      <c r="H195"/>
      <c r="I195"/>
    </row>
    <row r="196" spans="2:9" ht="15" customHeight="1">
      <c r="B196" s="74" t="s">
        <v>841</v>
      </c>
      <c r="C196" s="74">
        <v>1083979</v>
      </c>
      <c r="D196"/>
      <c r="E196"/>
      <c r="F196"/>
      <c r="G196"/>
      <c r="H196"/>
      <c r="I196"/>
    </row>
    <row r="197" spans="2:9" ht="15" customHeight="1">
      <c r="B197" s="74" t="s">
        <v>842</v>
      </c>
      <c r="C197" s="74">
        <v>1184770</v>
      </c>
      <c r="D197"/>
      <c r="E197"/>
      <c r="F197"/>
      <c r="G197"/>
      <c r="H197"/>
      <c r="I197"/>
    </row>
    <row r="198" spans="2:9" ht="15" customHeight="1">
      <c r="B198" s="74" t="s">
        <v>843</v>
      </c>
      <c r="C198" s="74">
        <v>114918</v>
      </c>
      <c r="D198"/>
      <c r="E198"/>
      <c r="F198"/>
      <c r="G198"/>
      <c r="H198"/>
      <c r="I198"/>
    </row>
    <row r="199" spans="2:9" ht="15" customHeight="1">
      <c r="B199" s="74" t="s">
        <v>844</v>
      </c>
      <c r="C199" s="74">
        <v>1163990</v>
      </c>
      <c r="D199"/>
      <c r="E199"/>
      <c r="F199"/>
      <c r="G199"/>
      <c r="H199"/>
      <c r="I199"/>
    </row>
    <row r="200" spans="2:9" ht="15" customHeight="1">
      <c r="B200" s="74" t="s">
        <v>845</v>
      </c>
      <c r="C200" s="74">
        <v>1161231</v>
      </c>
      <c r="D200"/>
      <c r="E200"/>
      <c r="F200"/>
      <c r="G200"/>
      <c r="H200"/>
      <c r="I200"/>
    </row>
    <row r="201" spans="2:9" ht="15" customHeight="1">
      <c r="B201" s="74" t="s">
        <v>846</v>
      </c>
      <c r="C201" s="74">
        <v>1002969</v>
      </c>
      <c r="D201"/>
      <c r="E201"/>
      <c r="F201"/>
      <c r="G201"/>
      <c r="H201"/>
      <c r="I201"/>
    </row>
    <row r="202" spans="2:9" ht="15" customHeight="1">
      <c r="B202" s="74" t="s">
        <v>847</v>
      </c>
      <c r="C202" s="74">
        <v>1182370</v>
      </c>
      <c r="D202"/>
      <c r="E202"/>
      <c r="F202"/>
      <c r="G202"/>
      <c r="H202"/>
      <c r="I202"/>
    </row>
    <row r="203" spans="2:9" ht="15" customHeight="1">
      <c r="B203" s="74" t="s">
        <v>848</v>
      </c>
      <c r="C203" s="74">
        <v>1470234</v>
      </c>
      <c r="D203"/>
      <c r="E203"/>
      <c r="F203"/>
      <c r="G203"/>
      <c r="H203"/>
      <c r="I203"/>
    </row>
    <row r="204" spans="2:9" ht="15" customHeight="1">
      <c r="B204" s="74" t="s">
        <v>849</v>
      </c>
      <c r="C204" s="74">
        <v>111686</v>
      </c>
      <c r="D204"/>
      <c r="E204"/>
      <c r="F204"/>
      <c r="G204"/>
      <c r="H204"/>
      <c r="I204"/>
    </row>
    <row r="205" spans="2:9" ht="15" customHeight="1">
      <c r="B205" s="74" t="s">
        <v>850</v>
      </c>
      <c r="C205" s="74">
        <v>114907</v>
      </c>
      <c r="D205"/>
      <c r="E205"/>
      <c r="F205"/>
      <c r="G205"/>
      <c r="H205"/>
      <c r="I205"/>
    </row>
    <row r="206" spans="2:9" ht="15" customHeight="1">
      <c r="B206" s="74" t="s">
        <v>851</v>
      </c>
      <c r="C206" s="74">
        <v>111766</v>
      </c>
      <c r="D206"/>
      <c r="E206"/>
      <c r="F206"/>
      <c r="G206"/>
      <c r="H206"/>
      <c r="I206"/>
    </row>
    <row r="207" spans="2:9" ht="15" customHeight="1">
      <c r="B207" s="74" t="s">
        <v>852</v>
      </c>
      <c r="C207" s="74">
        <v>111609</v>
      </c>
      <c r="D207"/>
      <c r="E207"/>
      <c r="F207"/>
      <c r="G207"/>
      <c r="H207"/>
      <c r="I207"/>
    </row>
    <row r="208" spans="2:9" ht="15" customHeight="1">
      <c r="B208" s="74" t="s">
        <v>853</v>
      </c>
      <c r="C208" s="74">
        <v>115719</v>
      </c>
      <c r="D208"/>
      <c r="E208"/>
      <c r="F208"/>
      <c r="G208"/>
      <c r="H208"/>
      <c r="I208"/>
    </row>
    <row r="209" spans="2:9" ht="15" customHeight="1">
      <c r="B209" s="74" t="s">
        <v>854</v>
      </c>
      <c r="C209" s="74">
        <v>107476</v>
      </c>
      <c r="D209"/>
      <c r="E209"/>
      <c r="F209"/>
      <c r="G209"/>
      <c r="H209"/>
      <c r="I209"/>
    </row>
    <row r="210" spans="2:9" ht="15" customHeight="1">
      <c r="B210" s="74" t="s">
        <v>855</v>
      </c>
      <c r="C210" s="74">
        <v>1001018</v>
      </c>
      <c r="D210"/>
      <c r="E210"/>
      <c r="F210"/>
      <c r="G210"/>
      <c r="H210"/>
      <c r="I210"/>
    </row>
    <row r="211" spans="2:9" ht="15" customHeight="1">
      <c r="B211" s="74" t="s">
        <v>856</v>
      </c>
      <c r="C211" s="74">
        <v>141924</v>
      </c>
      <c r="D211"/>
      <c r="E211"/>
      <c r="F211"/>
      <c r="G211"/>
      <c r="H211"/>
      <c r="I211"/>
    </row>
    <row r="212" spans="2:9" ht="15" customHeight="1">
      <c r="B212" s="74" t="s">
        <v>857</v>
      </c>
      <c r="C212" s="74">
        <v>114919</v>
      </c>
      <c r="D212"/>
      <c r="E212"/>
      <c r="F212"/>
      <c r="G212"/>
      <c r="H212"/>
      <c r="I212"/>
    </row>
    <row r="213" spans="2:9" ht="15" customHeight="1">
      <c r="B213" s="74" t="s">
        <v>858</v>
      </c>
      <c r="C213" s="74">
        <v>1384695</v>
      </c>
      <c r="D213"/>
      <c r="E213"/>
      <c r="F213"/>
      <c r="G213"/>
      <c r="H213"/>
      <c r="I213"/>
    </row>
    <row r="214" spans="2:9" ht="15" customHeight="1">
      <c r="B214" s="74" t="s">
        <v>859</v>
      </c>
      <c r="C214" s="74">
        <v>114915</v>
      </c>
      <c r="D214"/>
      <c r="E214"/>
      <c r="F214"/>
      <c r="G214"/>
      <c r="H214"/>
      <c r="I214"/>
    </row>
    <row r="215" spans="2:9" ht="15" customHeight="1">
      <c r="B215" s="74" t="s">
        <v>860</v>
      </c>
      <c r="C215" s="74">
        <v>1194790</v>
      </c>
      <c r="D215"/>
      <c r="E215"/>
      <c r="F215"/>
      <c r="G215"/>
      <c r="H215"/>
      <c r="I215"/>
    </row>
    <row r="216" spans="2:9" ht="15" customHeight="1">
      <c r="B216" s="74" t="s">
        <v>861</v>
      </c>
      <c r="C216" s="74">
        <v>101041</v>
      </c>
      <c r="D216"/>
      <c r="E216"/>
      <c r="F216"/>
      <c r="G216"/>
      <c r="H216"/>
      <c r="I216"/>
    </row>
    <row r="217" spans="2:9" ht="15" customHeight="1">
      <c r="B217" s="74" t="s">
        <v>862</v>
      </c>
      <c r="C217" s="74">
        <v>1000703</v>
      </c>
      <c r="D217"/>
      <c r="E217"/>
      <c r="F217"/>
      <c r="G217"/>
      <c r="H217"/>
      <c r="I217"/>
    </row>
    <row r="218" spans="2:9" ht="15" customHeight="1">
      <c r="B218" s="74" t="s">
        <v>863</v>
      </c>
      <c r="C218" s="74">
        <v>1061614</v>
      </c>
      <c r="D218"/>
      <c r="E218"/>
      <c r="F218"/>
      <c r="G218"/>
      <c r="H218"/>
      <c r="I218"/>
    </row>
    <row r="219" spans="2:9" ht="15" customHeight="1">
      <c r="B219" s="74" t="s">
        <v>864</v>
      </c>
      <c r="C219" s="74">
        <v>1009338</v>
      </c>
      <c r="D219"/>
      <c r="E219"/>
      <c r="F219"/>
      <c r="G219"/>
      <c r="H219"/>
      <c r="I219"/>
    </row>
    <row r="220" spans="2:9" ht="15" customHeight="1">
      <c r="B220" s="74" t="s">
        <v>865</v>
      </c>
      <c r="C220" s="74">
        <v>1134250</v>
      </c>
      <c r="D220"/>
      <c r="E220"/>
      <c r="F220"/>
      <c r="G220"/>
      <c r="H220"/>
      <c r="I220"/>
    </row>
    <row r="221" spans="2:9" ht="15" customHeight="1">
      <c r="B221" s="74" t="s">
        <v>866</v>
      </c>
      <c r="C221" s="74">
        <v>1009390</v>
      </c>
      <c r="D221"/>
      <c r="E221"/>
      <c r="F221"/>
      <c r="G221"/>
      <c r="H221"/>
      <c r="I221"/>
    </row>
    <row r="222" spans="2:9" ht="15" customHeight="1">
      <c r="B222" s="74" t="s">
        <v>867</v>
      </c>
      <c r="C222" s="74">
        <v>143675</v>
      </c>
      <c r="D222"/>
      <c r="E222"/>
      <c r="F222"/>
      <c r="G222"/>
      <c r="H222"/>
      <c r="I222"/>
    </row>
    <row r="223" spans="2:9" ht="15" customHeight="1">
      <c r="B223" s="74" t="s">
        <v>868</v>
      </c>
      <c r="C223" s="74">
        <v>147118</v>
      </c>
      <c r="D223"/>
      <c r="E223"/>
      <c r="F223"/>
      <c r="G223"/>
      <c r="H223"/>
      <c r="I223"/>
    </row>
    <row r="224" spans="2:9" ht="15" customHeight="1">
      <c r="B224" s="74" t="s">
        <v>869</v>
      </c>
      <c r="C224" s="74">
        <v>1009365</v>
      </c>
      <c r="D224"/>
      <c r="E224"/>
      <c r="F224"/>
      <c r="G224"/>
      <c r="H224"/>
      <c r="I224"/>
    </row>
    <row r="225" spans="2:9" ht="15" customHeight="1">
      <c r="B225" s="74" t="s">
        <v>870</v>
      </c>
      <c r="C225" s="74">
        <v>1498153</v>
      </c>
      <c r="D225"/>
      <c r="E225"/>
      <c r="F225"/>
      <c r="G225"/>
      <c r="H225"/>
      <c r="I225"/>
    </row>
    <row r="226" spans="2:9" ht="15" customHeight="1">
      <c r="B226" s="74" t="s">
        <v>871</v>
      </c>
      <c r="C226" s="74">
        <v>111670</v>
      </c>
      <c r="D226"/>
      <c r="E226"/>
      <c r="F226"/>
      <c r="G226"/>
      <c r="H226"/>
      <c r="I226"/>
    </row>
    <row r="227" spans="2:9" ht="15" customHeight="1">
      <c r="B227" s="74" t="s">
        <v>872</v>
      </c>
      <c r="C227" s="74">
        <v>111607</v>
      </c>
      <c r="D227"/>
      <c r="E227"/>
      <c r="F227"/>
      <c r="G227"/>
      <c r="H227"/>
      <c r="I227"/>
    </row>
    <row r="228" spans="2:9" ht="15" customHeight="1">
      <c r="B228" s="74" t="s">
        <v>873</v>
      </c>
      <c r="C228" s="74">
        <v>1418051</v>
      </c>
      <c r="D228"/>
      <c r="E228"/>
      <c r="F228"/>
      <c r="G228"/>
      <c r="H228"/>
      <c r="I228"/>
    </row>
    <row r="229" spans="2:9" ht="15" customHeight="1">
      <c r="B229" s="74" t="s">
        <v>874</v>
      </c>
      <c r="C229" s="74">
        <v>147119</v>
      </c>
      <c r="D229"/>
      <c r="E229"/>
      <c r="F229"/>
      <c r="G229"/>
      <c r="H229"/>
      <c r="I229"/>
    </row>
    <row r="230" spans="2:9" ht="15" customHeight="1">
      <c r="B230" s="74" t="s">
        <v>875</v>
      </c>
      <c r="C230" s="74">
        <v>1010779</v>
      </c>
      <c r="D230"/>
      <c r="E230"/>
      <c r="F230"/>
      <c r="G230"/>
      <c r="H230"/>
      <c r="I230"/>
    </row>
    <row r="231" spans="2:9" ht="15" customHeight="1">
      <c r="B231" s="74" t="s">
        <v>876</v>
      </c>
      <c r="C231" s="74">
        <v>141925</v>
      </c>
      <c r="D231"/>
      <c r="E231"/>
      <c r="F231"/>
      <c r="G231"/>
      <c r="H231"/>
      <c r="I231"/>
    </row>
    <row r="232" spans="2:9" ht="15" customHeight="1">
      <c r="B232" s="74" t="s">
        <v>877</v>
      </c>
      <c r="C232" s="74">
        <v>152269</v>
      </c>
      <c r="D232"/>
      <c r="E232"/>
      <c r="F232"/>
      <c r="G232"/>
      <c r="H232"/>
      <c r="I232"/>
    </row>
    <row r="233" spans="2:9" ht="15" customHeight="1">
      <c r="B233" s="74" t="s">
        <v>878</v>
      </c>
      <c r="C233" s="74">
        <v>1011230</v>
      </c>
      <c r="D233"/>
      <c r="E233"/>
      <c r="F233"/>
      <c r="G233"/>
      <c r="H233"/>
      <c r="I233"/>
    </row>
    <row r="234" spans="2:9" ht="15" customHeight="1">
      <c r="B234" s="74" t="s">
        <v>879</v>
      </c>
      <c r="C234" s="74">
        <v>1154031</v>
      </c>
      <c r="D234"/>
      <c r="E234"/>
      <c r="F234"/>
      <c r="G234"/>
      <c r="H234"/>
      <c r="I234"/>
    </row>
    <row r="235" spans="2:9" ht="15" customHeight="1">
      <c r="B235" s="74" t="s">
        <v>880</v>
      </c>
      <c r="C235" s="74">
        <v>143682</v>
      </c>
      <c r="D235"/>
      <c r="E235"/>
      <c r="F235"/>
      <c r="G235"/>
      <c r="H235"/>
      <c r="I235"/>
    </row>
    <row r="236" spans="2:9" ht="15" customHeight="1">
      <c r="B236" s="74" t="s">
        <v>881</v>
      </c>
      <c r="C236" s="74">
        <v>1003506</v>
      </c>
      <c r="D236"/>
      <c r="E236"/>
      <c r="F236"/>
      <c r="G236"/>
      <c r="H236"/>
      <c r="I236"/>
    </row>
    <row r="237" spans="2:9" ht="15" customHeight="1">
      <c r="B237" s="74" t="s">
        <v>882</v>
      </c>
      <c r="C237" s="74">
        <v>1529447</v>
      </c>
      <c r="D237"/>
      <c r="E237"/>
      <c r="F237"/>
      <c r="G237"/>
      <c r="H237"/>
      <c r="I237"/>
    </row>
    <row r="238" spans="2:9" ht="15" customHeight="1">
      <c r="B238" s="74" t="s">
        <v>883</v>
      </c>
      <c r="C238" s="74">
        <v>143667</v>
      </c>
      <c r="D238"/>
      <c r="E238"/>
      <c r="F238"/>
      <c r="G238"/>
      <c r="H238"/>
      <c r="I238"/>
    </row>
    <row r="239" spans="2:9" ht="15" customHeight="1">
      <c r="B239" s="74" t="s">
        <v>884</v>
      </c>
      <c r="C239" s="74">
        <v>1112290</v>
      </c>
      <c r="D239"/>
      <c r="E239"/>
      <c r="F239"/>
      <c r="G239"/>
      <c r="H239"/>
      <c r="I239"/>
    </row>
    <row r="240" spans="2:9" ht="15" customHeight="1">
      <c r="B240" s="74" t="s">
        <v>885</v>
      </c>
      <c r="C240" s="74">
        <v>1464380</v>
      </c>
      <c r="D240"/>
      <c r="E240"/>
      <c r="F240"/>
      <c r="G240"/>
      <c r="H240"/>
      <c r="I240"/>
    </row>
    <row r="241" spans="2:9" ht="15" customHeight="1">
      <c r="B241" s="74" t="s">
        <v>886</v>
      </c>
      <c r="C241" s="74">
        <v>1007432</v>
      </c>
      <c r="D241"/>
      <c r="E241"/>
      <c r="F241"/>
      <c r="G241"/>
      <c r="H241"/>
      <c r="I241"/>
    </row>
    <row r="242" spans="2:9" ht="15" customHeight="1">
      <c r="B242" s="74" t="s">
        <v>887</v>
      </c>
      <c r="C242" s="74">
        <v>147392</v>
      </c>
      <c r="D242"/>
      <c r="E242"/>
      <c r="F242"/>
      <c r="G242"/>
      <c r="H242"/>
      <c r="I242"/>
    </row>
    <row r="243" spans="2:9" ht="15" customHeight="1">
      <c r="B243" s="74" t="s">
        <v>888</v>
      </c>
      <c r="C243" s="74">
        <v>1000407</v>
      </c>
      <c r="D243"/>
      <c r="E243"/>
      <c r="F243"/>
      <c r="G243"/>
      <c r="H243"/>
      <c r="I243"/>
    </row>
    <row r="244" spans="2:9" ht="15" customHeight="1">
      <c r="B244" s="74" t="s">
        <v>889</v>
      </c>
      <c r="C244" s="74">
        <v>111744</v>
      </c>
      <c r="D244"/>
      <c r="E244"/>
      <c r="F244"/>
      <c r="G244"/>
      <c r="H244"/>
      <c r="I244"/>
    </row>
    <row r="245" spans="2:9" ht="15" customHeight="1">
      <c r="B245" s="74" t="s">
        <v>890</v>
      </c>
      <c r="C245" s="74">
        <v>117077</v>
      </c>
      <c r="D245"/>
      <c r="E245"/>
      <c r="F245"/>
      <c r="G245"/>
      <c r="H245"/>
      <c r="I245"/>
    </row>
    <row r="246" spans="2:9" ht="15" customHeight="1">
      <c r="B246" s="74" t="s">
        <v>891</v>
      </c>
      <c r="C246" s="74">
        <v>1000586</v>
      </c>
      <c r="D246"/>
      <c r="E246"/>
      <c r="F246"/>
      <c r="G246"/>
      <c r="H246"/>
      <c r="I246"/>
    </row>
    <row r="247" spans="2:9" ht="15" customHeight="1">
      <c r="B247" s="74" t="s">
        <v>892</v>
      </c>
      <c r="C247" s="74">
        <v>1110370</v>
      </c>
      <c r="D247"/>
      <c r="E247"/>
      <c r="F247"/>
      <c r="G247"/>
      <c r="H247"/>
      <c r="I247"/>
    </row>
    <row r="248" spans="2:9" ht="15" customHeight="1">
      <c r="B248" s="74" t="s">
        <v>893</v>
      </c>
      <c r="C248" s="74">
        <v>107455</v>
      </c>
      <c r="D248"/>
      <c r="E248"/>
      <c r="F248"/>
      <c r="G248"/>
      <c r="H248"/>
      <c r="I248"/>
    </row>
    <row r="249" spans="2:9" ht="15" customHeight="1">
      <c r="B249" s="74" t="s">
        <v>894</v>
      </c>
      <c r="C249" s="74">
        <v>107456</v>
      </c>
      <c r="D249"/>
      <c r="E249"/>
      <c r="F249"/>
      <c r="G249"/>
      <c r="H249"/>
      <c r="I249"/>
    </row>
    <row r="250" spans="2:9" ht="15" customHeight="1">
      <c r="B250" s="74" t="s">
        <v>895</v>
      </c>
      <c r="C250" s="74">
        <v>1182691</v>
      </c>
      <c r="D250"/>
      <c r="E250"/>
      <c r="F250"/>
      <c r="G250"/>
      <c r="H250"/>
      <c r="I250"/>
    </row>
    <row r="251" spans="2:9" ht="15" customHeight="1">
      <c r="B251" s="74" t="s">
        <v>896</v>
      </c>
      <c r="C251" s="74">
        <v>1171490</v>
      </c>
      <c r="D251"/>
      <c r="E251"/>
      <c r="F251"/>
      <c r="G251"/>
      <c r="H251"/>
      <c r="I251"/>
    </row>
    <row r="252" spans="2:9" ht="15" customHeight="1">
      <c r="B252" s="74" t="s">
        <v>897</v>
      </c>
      <c r="C252" s="74">
        <v>1095451</v>
      </c>
      <c r="D252"/>
      <c r="E252"/>
      <c r="F252"/>
      <c r="G252"/>
      <c r="H252"/>
      <c r="I252"/>
    </row>
    <row r="253" spans="2:9" ht="15" customHeight="1">
      <c r="B253" s="74" t="s">
        <v>898</v>
      </c>
      <c r="C253" s="74">
        <v>1001027</v>
      </c>
      <c r="D253"/>
      <c r="E253"/>
      <c r="F253"/>
      <c r="G253"/>
      <c r="H253"/>
      <c r="I253"/>
    </row>
    <row r="254" spans="2:9" ht="15" customHeight="1">
      <c r="B254" s="74" t="s">
        <v>899</v>
      </c>
      <c r="C254" s="74">
        <v>1004290</v>
      </c>
      <c r="D254"/>
      <c r="E254"/>
      <c r="F254"/>
      <c r="G254"/>
      <c r="H254"/>
      <c r="I254"/>
    </row>
    <row r="255" spans="2:9" ht="15" customHeight="1">
      <c r="B255" s="74" t="s">
        <v>900</v>
      </c>
      <c r="C255" s="74">
        <v>1011201</v>
      </c>
      <c r="D255"/>
      <c r="E255"/>
      <c r="F255"/>
      <c r="G255"/>
      <c r="H255"/>
      <c r="I255"/>
    </row>
    <row r="256" spans="2:9" ht="15" customHeight="1">
      <c r="B256" s="74" t="s">
        <v>901</v>
      </c>
      <c r="C256" s="74">
        <v>1172670</v>
      </c>
      <c r="D256"/>
      <c r="E256"/>
      <c r="F256"/>
      <c r="G256"/>
      <c r="H256"/>
      <c r="I256"/>
    </row>
    <row r="257" spans="2:9" ht="15" customHeight="1">
      <c r="B257" s="74" t="s">
        <v>902</v>
      </c>
      <c r="C257" s="74">
        <v>1002409</v>
      </c>
      <c r="D257"/>
      <c r="E257"/>
      <c r="F257"/>
      <c r="G257"/>
      <c r="H257"/>
      <c r="I257"/>
    </row>
    <row r="258" spans="2:9" ht="15" customHeight="1">
      <c r="B258" s="74" t="s">
        <v>903</v>
      </c>
      <c r="C258" s="74">
        <v>1008474</v>
      </c>
      <c r="D258"/>
      <c r="E258"/>
      <c r="F258"/>
      <c r="G258"/>
      <c r="H258"/>
      <c r="I258"/>
    </row>
    <row r="259" spans="2:9" ht="15" customHeight="1">
      <c r="B259" s="74" t="s">
        <v>904</v>
      </c>
      <c r="C259" s="74">
        <v>1009431</v>
      </c>
      <c r="D259"/>
      <c r="E259"/>
      <c r="F259"/>
      <c r="G259"/>
      <c r="H259"/>
      <c r="I259"/>
    </row>
    <row r="260" spans="2:9" ht="15" customHeight="1">
      <c r="B260" s="74" t="s">
        <v>905</v>
      </c>
      <c r="C260" s="74">
        <v>1438391</v>
      </c>
      <c r="D260"/>
      <c r="E260"/>
      <c r="F260"/>
      <c r="G260"/>
      <c r="H260"/>
      <c r="I260"/>
    </row>
    <row r="261" spans="2:9" ht="15" customHeight="1">
      <c r="B261" s="74" t="s">
        <v>906</v>
      </c>
      <c r="C261" s="74">
        <v>113680</v>
      </c>
      <c r="D261"/>
      <c r="E261"/>
      <c r="F261"/>
      <c r="G261"/>
      <c r="H261"/>
      <c r="I261"/>
    </row>
    <row r="262" spans="2:9" ht="15" customHeight="1">
      <c r="B262" s="74" t="s">
        <v>907</v>
      </c>
      <c r="C262" s="74">
        <v>1011663</v>
      </c>
      <c r="D262"/>
      <c r="E262"/>
      <c r="F262"/>
      <c r="G262"/>
      <c r="H262"/>
      <c r="I262"/>
    </row>
    <row r="263" spans="2:9" ht="15" customHeight="1">
      <c r="B263" s="74" t="s">
        <v>908</v>
      </c>
      <c r="C263" s="74">
        <v>1000855</v>
      </c>
      <c r="D263"/>
      <c r="E263"/>
      <c r="F263"/>
      <c r="G263"/>
      <c r="H263"/>
      <c r="I263"/>
    </row>
    <row r="264" spans="2:9" ht="15" customHeight="1">
      <c r="B264" s="74" t="s">
        <v>909</v>
      </c>
      <c r="C264" s="74">
        <v>134301</v>
      </c>
      <c r="D264"/>
      <c r="E264"/>
      <c r="F264"/>
      <c r="G264"/>
      <c r="H264"/>
      <c r="I264"/>
    </row>
    <row r="265" spans="2:9" ht="15" customHeight="1">
      <c r="B265" s="74" t="s">
        <v>910</v>
      </c>
      <c r="C265" s="74">
        <v>1105310</v>
      </c>
      <c r="D265"/>
      <c r="E265"/>
      <c r="F265"/>
      <c r="G265"/>
      <c r="H265"/>
      <c r="I265"/>
    </row>
    <row r="266" spans="2:9" ht="15" customHeight="1">
      <c r="B266" s="74" t="s">
        <v>911</v>
      </c>
      <c r="C266" s="74">
        <v>114897</v>
      </c>
      <c r="D266"/>
      <c r="E266"/>
      <c r="F266"/>
      <c r="G266"/>
      <c r="H266"/>
      <c r="I266"/>
    </row>
    <row r="267" spans="2:9" ht="15" customHeight="1">
      <c r="B267" s="74" t="s">
        <v>912</v>
      </c>
      <c r="C267" s="74">
        <v>1008741</v>
      </c>
      <c r="D267"/>
      <c r="E267"/>
      <c r="F267"/>
      <c r="G267"/>
      <c r="H267"/>
      <c r="I267"/>
    </row>
    <row r="268" spans="2:9" ht="15" customHeight="1">
      <c r="B268" s="74" t="s">
        <v>913</v>
      </c>
      <c r="C268" s="74">
        <v>107466</v>
      </c>
      <c r="D268"/>
      <c r="E268"/>
      <c r="F268"/>
      <c r="G268"/>
      <c r="H268"/>
      <c r="I268"/>
    </row>
    <row r="269" spans="2:9" ht="15" customHeight="1">
      <c r="B269" s="74" t="s">
        <v>914</v>
      </c>
      <c r="C269" s="74">
        <v>1010439</v>
      </c>
      <c r="D269"/>
      <c r="E269"/>
      <c r="F269"/>
      <c r="G269"/>
      <c r="H269"/>
      <c r="I269"/>
    </row>
    <row r="270" spans="2:9" ht="15" customHeight="1">
      <c r="B270" s="74" t="s">
        <v>915</v>
      </c>
      <c r="C270" s="74">
        <v>141923</v>
      </c>
      <c r="D270"/>
      <c r="E270"/>
      <c r="F270"/>
      <c r="G270"/>
      <c r="H270"/>
      <c r="I270"/>
    </row>
    <row r="271" spans="2:9" ht="15" customHeight="1">
      <c r="B271" s="74" t="s">
        <v>916</v>
      </c>
      <c r="C271" s="74">
        <v>115383</v>
      </c>
      <c r="D271"/>
      <c r="E271"/>
      <c r="F271"/>
      <c r="G271"/>
      <c r="H271"/>
      <c r="I271"/>
    </row>
    <row r="272" spans="2:9" ht="15" customHeight="1">
      <c r="B272" s="74" t="s">
        <v>917</v>
      </c>
      <c r="C272" s="74">
        <v>1001080</v>
      </c>
      <c r="D272"/>
      <c r="E272"/>
      <c r="F272"/>
      <c r="G272"/>
      <c r="H272"/>
      <c r="I272"/>
    </row>
    <row r="273" spans="2:9" ht="15" customHeight="1">
      <c r="B273" s="74" t="s">
        <v>918</v>
      </c>
      <c r="C273" s="74">
        <v>1237701</v>
      </c>
      <c r="D273"/>
      <c r="E273"/>
      <c r="F273"/>
      <c r="G273"/>
      <c r="H273"/>
      <c r="I273"/>
    </row>
    <row r="274" spans="2:9" ht="15" customHeight="1">
      <c r="B274" s="74" t="s">
        <v>919</v>
      </c>
      <c r="C274" s="74">
        <v>111746</v>
      </c>
      <c r="D274"/>
      <c r="E274"/>
      <c r="F274"/>
      <c r="G274"/>
      <c r="H274"/>
      <c r="I274"/>
    </row>
    <row r="275" spans="2:9" ht="15" customHeight="1">
      <c r="B275" s="74" t="s">
        <v>920</v>
      </c>
      <c r="C275" s="74">
        <v>1188750</v>
      </c>
      <c r="D275"/>
      <c r="E275"/>
      <c r="F275"/>
      <c r="G275"/>
      <c r="H275"/>
      <c r="I275"/>
    </row>
    <row r="276" spans="2:9" ht="15" customHeight="1">
      <c r="B276" s="74" t="s">
        <v>921</v>
      </c>
      <c r="C276" s="74">
        <v>1340810</v>
      </c>
      <c r="D276"/>
      <c r="E276"/>
      <c r="F276"/>
      <c r="G276"/>
      <c r="H276"/>
      <c r="I276"/>
    </row>
    <row r="277" spans="2:9" ht="15" customHeight="1">
      <c r="B277" s="74" t="s">
        <v>922</v>
      </c>
      <c r="C277" s="74">
        <v>1000459</v>
      </c>
      <c r="D277"/>
      <c r="E277"/>
      <c r="F277"/>
      <c r="G277"/>
      <c r="H277"/>
      <c r="I277"/>
    </row>
    <row r="278" spans="2:9" ht="15" customHeight="1">
      <c r="B278" s="74" t="s">
        <v>923</v>
      </c>
      <c r="C278" s="74">
        <v>107485</v>
      </c>
      <c r="D278"/>
      <c r="E278"/>
      <c r="F278"/>
      <c r="G278"/>
      <c r="H278"/>
      <c r="I278"/>
    </row>
    <row r="279" spans="2:9" ht="15" customHeight="1">
      <c r="B279" s="74" t="s">
        <v>924</v>
      </c>
      <c r="C279" s="74">
        <v>1167370</v>
      </c>
      <c r="D279"/>
      <c r="E279"/>
      <c r="F279"/>
      <c r="G279"/>
      <c r="H279"/>
      <c r="I279"/>
    </row>
    <row r="280" spans="2:9" ht="15" customHeight="1">
      <c r="B280" s="74" t="s">
        <v>925</v>
      </c>
      <c r="C280" s="74">
        <v>1011997</v>
      </c>
      <c r="D280"/>
      <c r="E280"/>
      <c r="F280"/>
      <c r="G280"/>
      <c r="H280"/>
      <c r="I280"/>
    </row>
    <row r="281" spans="2:9" ht="15" customHeight="1">
      <c r="B281" s="74" t="s">
        <v>926</v>
      </c>
      <c r="C281" s="74">
        <v>1071029</v>
      </c>
      <c r="D281"/>
      <c r="E281"/>
      <c r="F281"/>
      <c r="G281"/>
      <c r="H281"/>
      <c r="I281"/>
    </row>
    <row r="282" spans="2:9" ht="15" customHeight="1">
      <c r="B282" s="74" t="s">
        <v>927</v>
      </c>
      <c r="C282" s="74">
        <v>107486</v>
      </c>
      <c r="D282"/>
      <c r="E282"/>
      <c r="F282"/>
      <c r="G282"/>
      <c r="H282"/>
      <c r="I282"/>
    </row>
    <row r="283" spans="2:9" ht="15" customHeight="1">
      <c r="B283" s="74" t="s">
        <v>928</v>
      </c>
      <c r="C283" s="74">
        <v>115047</v>
      </c>
      <c r="D283"/>
      <c r="E283"/>
      <c r="F283"/>
      <c r="G283"/>
      <c r="H283"/>
      <c r="I283"/>
    </row>
    <row r="284" spans="2:9" ht="15" customHeight="1">
      <c r="B284" s="74" t="s">
        <v>929</v>
      </c>
      <c r="C284" s="74">
        <v>107495</v>
      </c>
      <c r="D284"/>
      <c r="E284"/>
      <c r="F284"/>
      <c r="G284"/>
      <c r="H284"/>
      <c r="I284"/>
    </row>
    <row r="285" spans="2:9" ht="15" customHeight="1">
      <c r="B285" s="74" t="s">
        <v>930</v>
      </c>
      <c r="C285" s="74">
        <v>107501</v>
      </c>
      <c r="D285"/>
      <c r="E285"/>
      <c r="F285"/>
      <c r="G285"/>
      <c r="H285"/>
      <c r="I285"/>
    </row>
    <row r="286" spans="2:9" ht="15" customHeight="1">
      <c r="B286" s="74" t="s">
        <v>931</v>
      </c>
      <c r="C286" s="74">
        <v>107507</v>
      </c>
      <c r="D286"/>
      <c r="E286"/>
      <c r="F286"/>
      <c r="G286"/>
      <c r="H286"/>
      <c r="I286"/>
    </row>
    <row r="287" spans="2:9" ht="15" customHeight="1">
      <c r="B287" s="74" t="s">
        <v>932</v>
      </c>
      <c r="C287" s="74">
        <v>1047608</v>
      </c>
      <c r="D287"/>
      <c r="E287"/>
      <c r="F287"/>
      <c r="G287"/>
      <c r="H287"/>
      <c r="I287"/>
    </row>
    <row r="288" spans="2:9" ht="15" customHeight="1">
      <c r="B288" s="74" t="s">
        <v>933</v>
      </c>
      <c r="C288" s="74">
        <v>102928</v>
      </c>
      <c r="D288"/>
      <c r="E288"/>
      <c r="F288"/>
      <c r="G288"/>
      <c r="H288"/>
      <c r="I288"/>
    </row>
    <row r="289" spans="2:9" ht="15" customHeight="1">
      <c r="B289" s="74" t="s">
        <v>934</v>
      </c>
      <c r="C289" s="74">
        <v>1004323</v>
      </c>
      <c r="D289"/>
      <c r="E289"/>
      <c r="F289"/>
      <c r="G289"/>
      <c r="H289"/>
      <c r="I289"/>
    </row>
    <row r="290" spans="2:9" ht="15" customHeight="1">
      <c r="B290" s="74" t="s">
        <v>935</v>
      </c>
      <c r="C290" s="74">
        <v>111961</v>
      </c>
      <c r="D290"/>
      <c r="E290"/>
      <c r="F290"/>
      <c r="G290"/>
      <c r="H290"/>
      <c r="I290"/>
    </row>
    <row r="291" spans="2:9" ht="15" customHeight="1">
      <c r="B291" s="74" t="s">
        <v>936</v>
      </c>
      <c r="C291" s="74">
        <v>1463966</v>
      </c>
      <c r="D291"/>
      <c r="E291"/>
      <c r="F291"/>
      <c r="G291"/>
      <c r="H291"/>
      <c r="I291"/>
    </row>
    <row r="292" spans="2:9" ht="15" customHeight="1">
      <c r="B292" s="74" t="s">
        <v>937</v>
      </c>
      <c r="C292" s="74">
        <v>112115</v>
      </c>
      <c r="D292"/>
      <c r="E292"/>
      <c r="F292"/>
      <c r="G292"/>
      <c r="H292"/>
      <c r="I292"/>
    </row>
    <row r="293" spans="2:9" ht="15" customHeight="1">
      <c r="B293" s="74" t="s">
        <v>938</v>
      </c>
      <c r="C293" s="74">
        <v>107554</v>
      </c>
      <c r="D293"/>
      <c r="E293"/>
      <c r="F293"/>
      <c r="G293"/>
      <c r="H293"/>
      <c r="I293"/>
    </row>
    <row r="294" spans="2:9" ht="15" customHeight="1">
      <c r="B294" s="74" t="s">
        <v>939</v>
      </c>
      <c r="C294" s="74">
        <v>1126390</v>
      </c>
      <c r="D294"/>
      <c r="E294"/>
      <c r="F294"/>
      <c r="G294"/>
      <c r="H294"/>
      <c r="I294"/>
    </row>
    <row r="295" spans="2:9" ht="15" customHeight="1">
      <c r="B295" s="74" t="s">
        <v>940</v>
      </c>
      <c r="C295" s="74">
        <v>110631</v>
      </c>
      <c r="D295"/>
      <c r="E295"/>
      <c r="F295"/>
      <c r="G295"/>
      <c r="H295"/>
      <c r="I295"/>
    </row>
    <row r="296" spans="2:9" ht="15" customHeight="1">
      <c r="B296" s="74" t="s">
        <v>941</v>
      </c>
      <c r="C296" s="74">
        <v>1007133</v>
      </c>
      <c r="D296"/>
      <c r="E296"/>
      <c r="F296"/>
      <c r="G296"/>
      <c r="H296"/>
    </row>
    <row r="297" spans="2:9" ht="15" customHeight="1">
      <c r="B297" s="74" t="s">
        <v>942</v>
      </c>
      <c r="C297" s="74">
        <v>1273602</v>
      </c>
      <c r="D297"/>
      <c r="E297"/>
      <c r="F297"/>
      <c r="G297"/>
      <c r="H297"/>
    </row>
    <row r="298" spans="2:9" ht="15" customHeight="1">
      <c r="B298" s="74" t="s">
        <v>943</v>
      </c>
      <c r="C298" s="74">
        <v>103464</v>
      </c>
      <c r="D298"/>
      <c r="E298"/>
      <c r="F298"/>
      <c r="G298"/>
      <c r="H298"/>
    </row>
    <row r="299" spans="2:9" ht="15" customHeight="1">
      <c r="B299" s="74" t="s">
        <v>944</v>
      </c>
      <c r="C299" s="74">
        <v>111761</v>
      </c>
      <c r="D299"/>
      <c r="E299"/>
      <c r="F299"/>
      <c r="G299"/>
      <c r="H299"/>
    </row>
    <row r="300" spans="2:9" ht="15" customHeight="1">
      <c r="B300" s="74" t="s">
        <v>945</v>
      </c>
      <c r="C300" s="74">
        <v>114888</v>
      </c>
      <c r="D300"/>
      <c r="E300"/>
      <c r="F300"/>
      <c r="G300"/>
      <c r="H300"/>
    </row>
    <row r="301" spans="2:9" ht="15" customHeight="1">
      <c r="B301" s="74" t="s">
        <v>946</v>
      </c>
      <c r="C301" s="74">
        <v>112076</v>
      </c>
      <c r="D301"/>
      <c r="E301"/>
      <c r="F301"/>
      <c r="G301"/>
      <c r="H301"/>
    </row>
    <row r="302" spans="2:9" ht="15" customHeight="1">
      <c r="B302" s="74" t="s">
        <v>947</v>
      </c>
      <c r="C302" s="74">
        <v>1172090</v>
      </c>
      <c r="D302"/>
      <c r="E302"/>
      <c r="F302"/>
      <c r="G302"/>
      <c r="H302"/>
    </row>
    <row r="303" spans="2:9" ht="15" customHeight="1">
      <c r="B303" s="74" t="s">
        <v>948</v>
      </c>
      <c r="C303" s="74">
        <v>113541</v>
      </c>
      <c r="D303"/>
      <c r="E303"/>
      <c r="F303"/>
      <c r="G303"/>
      <c r="H303"/>
    </row>
    <row r="304" spans="2:9" ht="15" customHeight="1">
      <c r="B304" s="74" t="s">
        <v>949</v>
      </c>
      <c r="C304" s="74">
        <v>115017</v>
      </c>
      <c r="D304"/>
      <c r="E304"/>
      <c r="F304"/>
      <c r="G304"/>
      <c r="H304"/>
    </row>
    <row r="305" spans="2:8" ht="15" customHeight="1">
      <c r="B305" s="74" t="s">
        <v>950</v>
      </c>
      <c r="C305" s="74">
        <v>1136551</v>
      </c>
      <c r="D305"/>
      <c r="E305"/>
      <c r="F305"/>
      <c r="G305"/>
      <c r="H305"/>
    </row>
    <row r="306" spans="2:8" ht="15" customHeight="1">
      <c r="B306" s="74" t="s">
        <v>951</v>
      </c>
      <c r="C306" s="74">
        <v>113995</v>
      </c>
      <c r="D306"/>
      <c r="E306"/>
      <c r="F306"/>
      <c r="G306"/>
      <c r="H306"/>
    </row>
    <row r="307" spans="2:8" ht="15" customHeight="1">
      <c r="B307" s="74" t="s">
        <v>952</v>
      </c>
      <c r="C307" s="74">
        <v>1452281</v>
      </c>
      <c r="D307"/>
      <c r="E307"/>
      <c r="F307"/>
      <c r="G307"/>
      <c r="H307"/>
    </row>
    <row r="308" spans="2:8" ht="15" customHeight="1">
      <c r="B308" s="74" t="s">
        <v>953</v>
      </c>
      <c r="C308" s="74">
        <v>113968</v>
      </c>
      <c r="D308"/>
      <c r="E308"/>
      <c r="F308"/>
      <c r="G308"/>
      <c r="H308"/>
    </row>
    <row r="309" spans="2:8" ht="15" customHeight="1">
      <c r="B309" s="74" t="s">
        <v>954</v>
      </c>
      <c r="C309" s="74">
        <v>1500348</v>
      </c>
      <c r="D309"/>
      <c r="E309"/>
      <c r="F309"/>
      <c r="G309"/>
      <c r="H309"/>
    </row>
    <row r="310" spans="2:8" ht="15" customHeight="1">
      <c r="B310" s="74" t="s">
        <v>955</v>
      </c>
      <c r="C310" s="74">
        <v>1570424</v>
      </c>
      <c r="D310"/>
      <c r="E310"/>
      <c r="F310"/>
      <c r="G310"/>
      <c r="H310"/>
    </row>
    <row r="311" spans="2:8" ht="15" customHeight="1">
      <c r="B311" s="74" t="s">
        <v>956</v>
      </c>
      <c r="C311" s="74">
        <v>1498192</v>
      </c>
      <c r="D311"/>
      <c r="E311"/>
      <c r="F311"/>
      <c r="G311"/>
      <c r="H311"/>
    </row>
    <row r="312" spans="2:8" ht="15" customHeight="1">
      <c r="B312" s="74" t="s">
        <v>957</v>
      </c>
      <c r="C312" s="74">
        <v>107516</v>
      </c>
      <c r="D312"/>
      <c r="E312"/>
      <c r="F312"/>
      <c r="G312"/>
      <c r="H312"/>
    </row>
    <row r="313" spans="2:8" ht="15" customHeight="1">
      <c r="B313" s="74" t="s">
        <v>958</v>
      </c>
      <c r="C313" s="74">
        <v>1509717</v>
      </c>
      <c r="D313"/>
      <c r="E313"/>
      <c r="F313"/>
      <c r="G313"/>
      <c r="H313"/>
    </row>
    <row r="314" spans="2:8" ht="15" customHeight="1">
      <c r="B314" s="74" t="s">
        <v>959</v>
      </c>
      <c r="C314" s="74">
        <v>1438090</v>
      </c>
      <c r="D314"/>
      <c r="E314"/>
      <c r="F314"/>
      <c r="G314"/>
      <c r="H314"/>
    </row>
    <row r="315" spans="2:8" ht="15" customHeight="1">
      <c r="B315" s="74" t="s">
        <v>960</v>
      </c>
      <c r="C315" s="74">
        <v>1557371</v>
      </c>
      <c r="D315"/>
      <c r="E315"/>
      <c r="F315"/>
      <c r="G315"/>
      <c r="H315"/>
    </row>
    <row r="316" spans="2:8" ht="15" customHeight="1">
      <c r="B316" s="74" t="s">
        <v>961</v>
      </c>
      <c r="C316" s="74">
        <v>112077</v>
      </c>
      <c r="D316"/>
      <c r="E316"/>
      <c r="F316"/>
      <c r="G316"/>
      <c r="H316"/>
    </row>
    <row r="317" spans="2:8" ht="15" customHeight="1">
      <c r="B317" s="74" t="s">
        <v>962</v>
      </c>
      <c r="C317" s="74">
        <v>1465368</v>
      </c>
      <c r="D317"/>
      <c r="E317"/>
      <c r="F317"/>
      <c r="G317"/>
      <c r="H317"/>
    </row>
    <row r="318" spans="2:8" ht="15" customHeight="1">
      <c r="B318" s="74" t="s">
        <v>963</v>
      </c>
      <c r="C318" s="74">
        <v>1008183</v>
      </c>
      <c r="D318"/>
      <c r="E318"/>
      <c r="F318"/>
      <c r="G318"/>
      <c r="H318"/>
    </row>
    <row r="319" spans="2:8" ht="15" customHeight="1">
      <c r="B319" s="74" t="s">
        <v>964</v>
      </c>
      <c r="C319" s="74">
        <v>116754</v>
      </c>
      <c r="D319"/>
      <c r="E319"/>
      <c r="F319"/>
      <c r="G319"/>
      <c r="H319"/>
    </row>
    <row r="320" spans="2:8" ht="15" customHeight="1">
      <c r="B320" s="74" t="s">
        <v>965</v>
      </c>
      <c r="C320" s="74">
        <v>1001491</v>
      </c>
      <c r="D320"/>
      <c r="E320"/>
      <c r="F320"/>
      <c r="G320"/>
      <c r="H320"/>
    </row>
    <row r="321" spans="2:8" ht="15" customHeight="1">
      <c r="B321" s="74" t="s">
        <v>966</v>
      </c>
      <c r="C321" s="74">
        <v>1001519</v>
      </c>
      <c r="D321"/>
      <c r="E321"/>
      <c r="F321"/>
      <c r="G321"/>
      <c r="H321"/>
    </row>
    <row r="322" spans="2:8" ht="15" customHeight="1">
      <c r="B322" s="74" t="s">
        <v>967</v>
      </c>
      <c r="C322" s="74">
        <v>107525</v>
      </c>
      <c r="D322"/>
      <c r="E322"/>
      <c r="F322"/>
      <c r="G322"/>
      <c r="H322"/>
    </row>
    <row r="323" spans="2:8" ht="15" customHeight="1">
      <c r="B323" s="74" t="s">
        <v>968</v>
      </c>
      <c r="C323" s="74">
        <v>1329071</v>
      </c>
      <c r="D323"/>
      <c r="E323"/>
      <c r="F323"/>
      <c r="G323"/>
      <c r="H323"/>
    </row>
    <row r="324" spans="2:8" ht="15" customHeight="1">
      <c r="B324" s="74" t="s">
        <v>969</v>
      </c>
      <c r="C324" s="74">
        <v>9605</v>
      </c>
      <c r="D324"/>
      <c r="E324"/>
      <c r="F324"/>
      <c r="G324"/>
      <c r="H324"/>
    </row>
    <row r="325" spans="2:8" ht="15" customHeight="1">
      <c r="B325" s="74" t="s">
        <v>970</v>
      </c>
      <c r="C325" s="74">
        <v>143170</v>
      </c>
      <c r="D325"/>
      <c r="E325"/>
      <c r="F325"/>
      <c r="G325"/>
      <c r="H325"/>
    </row>
    <row r="326" spans="2:8" ht="15" customHeight="1">
      <c r="B326" s="74" t="s">
        <v>971</v>
      </c>
      <c r="C326" s="74">
        <v>1008758</v>
      </c>
      <c r="D326"/>
      <c r="E326"/>
      <c r="F326"/>
      <c r="G326"/>
      <c r="H326"/>
    </row>
    <row r="327" spans="2:8" ht="15" customHeight="1">
      <c r="B327" s="74" t="s">
        <v>972</v>
      </c>
      <c r="C327" s="74">
        <v>113011</v>
      </c>
      <c r="D327"/>
      <c r="E327"/>
      <c r="F327"/>
      <c r="G327"/>
      <c r="H327"/>
    </row>
    <row r="328" spans="2:8" ht="15" customHeight="1">
      <c r="B328" s="74" t="s">
        <v>973</v>
      </c>
      <c r="C328" s="74">
        <v>114867</v>
      </c>
      <c r="D328"/>
      <c r="E328"/>
      <c r="F328"/>
      <c r="G328"/>
      <c r="H328"/>
    </row>
    <row r="329" spans="2:8" ht="15" customHeight="1">
      <c r="B329" s="74" t="s">
        <v>974</v>
      </c>
      <c r="C329" s="74">
        <v>111844</v>
      </c>
      <c r="D329"/>
      <c r="E329"/>
      <c r="F329"/>
      <c r="G329"/>
      <c r="H329"/>
    </row>
    <row r="330" spans="2:8" ht="15" customHeight="1">
      <c r="B330" s="74" t="s">
        <v>975</v>
      </c>
      <c r="C330" s="74">
        <v>1343990</v>
      </c>
      <c r="D330"/>
      <c r="E330"/>
      <c r="F330"/>
      <c r="G330"/>
      <c r="H330"/>
    </row>
    <row r="331" spans="2:8" ht="15" customHeight="1">
      <c r="B331" s="74" t="s">
        <v>976</v>
      </c>
      <c r="C331" s="74">
        <v>107546</v>
      </c>
      <c r="D331"/>
      <c r="E331"/>
      <c r="F331"/>
      <c r="G331"/>
      <c r="H331"/>
    </row>
    <row r="332" spans="2:8" ht="15" customHeight="1">
      <c r="B332" s="74" t="s">
        <v>977</v>
      </c>
      <c r="C332" s="74">
        <v>1133472</v>
      </c>
      <c r="D332"/>
      <c r="E332"/>
      <c r="F332"/>
      <c r="G332"/>
      <c r="H332"/>
    </row>
    <row r="333" spans="2:8" ht="15" customHeight="1">
      <c r="B333" s="74" t="s">
        <v>978</v>
      </c>
      <c r="C333" s="74">
        <v>114923</v>
      </c>
      <c r="D333"/>
      <c r="E333"/>
      <c r="F333"/>
      <c r="G333"/>
      <c r="H333"/>
    </row>
    <row r="334" spans="2:8" ht="15" customHeight="1">
      <c r="B334" s="74" t="s">
        <v>979</v>
      </c>
      <c r="C334" s="74">
        <v>1494586</v>
      </c>
      <c r="D334"/>
      <c r="E334"/>
      <c r="F334"/>
      <c r="G334"/>
      <c r="H334"/>
    </row>
    <row r="335" spans="2:8" ht="15" customHeight="1">
      <c r="B335" s="74" t="s">
        <v>980</v>
      </c>
      <c r="C335" s="74">
        <v>115329</v>
      </c>
      <c r="D335"/>
      <c r="E335"/>
      <c r="F335"/>
      <c r="G335"/>
      <c r="H335"/>
    </row>
    <row r="336" spans="2:8" ht="15" customHeight="1">
      <c r="B336" s="74" t="s">
        <v>981</v>
      </c>
      <c r="C336" s="74">
        <v>1007588</v>
      </c>
      <c r="D336"/>
      <c r="E336"/>
      <c r="F336"/>
      <c r="G336"/>
      <c r="H336"/>
    </row>
    <row r="337" spans="2:8" ht="15" customHeight="1">
      <c r="B337" s="74" t="s">
        <v>982</v>
      </c>
      <c r="C337" s="74">
        <v>115085</v>
      </c>
      <c r="D337"/>
      <c r="E337"/>
      <c r="F337"/>
      <c r="G337"/>
      <c r="H337"/>
    </row>
    <row r="338" spans="2:8" ht="15" customHeight="1">
      <c r="B338" s="74" t="s">
        <v>983</v>
      </c>
      <c r="C338" s="74">
        <v>112361</v>
      </c>
      <c r="D338"/>
      <c r="E338"/>
      <c r="F338"/>
      <c r="G338"/>
      <c r="H338"/>
    </row>
    <row r="339" spans="2:8" ht="15" customHeight="1">
      <c r="B339" s="74" t="s">
        <v>984</v>
      </c>
      <c r="C339" s="74">
        <v>1129750</v>
      </c>
      <c r="D339"/>
      <c r="E339"/>
      <c r="F339"/>
      <c r="G339"/>
      <c r="H339"/>
    </row>
    <row r="340" spans="2:8" ht="15" customHeight="1">
      <c r="B340" s="74" t="s">
        <v>985</v>
      </c>
      <c r="C340" s="74">
        <v>1245050</v>
      </c>
      <c r="D340"/>
      <c r="E340"/>
      <c r="F340"/>
      <c r="G340"/>
      <c r="H340"/>
    </row>
    <row r="341" spans="2:8" ht="15" customHeight="1">
      <c r="B341" s="74" t="s">
        <v>986</v>
      </c>
      <c r="C341" s="74">
        <v>1054213</v>
      </c>
      <c r="D341"/>
      <c r="E341"/>
      <c r="F341"/>
      <c r="G341"/>
      <c r="H341"/>
    </row>
    <row r="342" spans="2:8" ht="15" customHeight="1">
      <c r="B342" s="74" t="s">
        <v>987</v>
      </c>
      <c r="C342" s="74">
        <v>1207537</v>
      </c>
      <c r="D342"/>
      <c r="E342"/>
      <c r="F342"/>
      <c r="G342"/>
      <c r="H342"/>
    </row>
    <row r="343" spans="2:8" ht="15" customHeight="1">
      <c r="B343" s="74" t="s">
        <v>988</v>
      </c>
      <c r="C343" s="74">
        <v>112028</v>
      </c>
      <c r="D343"/>
      <c r="E343"/>
      <c r="F343"/>
      <c r="G343"/>
      <c r="H343"/>
    </row>
    <row r="344" spans="2:8" ht="15" customHeight="1">
      <c r="B344" s="74" t="s">
        <v>989</v>
      </c>
      <c r="C344" s="74">
        <v>1011470</v>
      </c>
      <c r="D344"/>
      <c r="E344"/>
      <c r="F344"/>
      <c r="G344"/>
      <c r="H344"/>
    </row>
    <row r="345" spans="2:8" ht="15" customHeight="1">
      <c r="B345" s="74" t="s">
        <v>990</v>
      </c>
      <c r="C345" s="74">
        <v>1203467</v>
      </c>
      <c r="D345"/>
      <c r="E345"/>
      <c r="F345"/>
      <c r="G345"/>
      <c r="H345"/>
    </row>
    <row r="346" spans="2:8" ht="15" customHeight="1">
      <c r="B346" s="74" t="s">
        <v>991</v>
      </c>
      <c r="C346" s="74">
        <v>1469520</v>
      </c>
      <c r="D346"/>
      <c r="E346"/>
      <c r="F346"/>
      <c r="G346"/>
      <c r="H346"/>
    </row>
    <row r="347" spans="2:8" ht="15" customHeight="1">
      <c r="B347" s="74" t="s">
        <v>992</v>
      </c>
      <c r="C347" s="74">
        <v>113181</v>
      </c>
      <c r="D347"/>
      <c r="E347"/>
      <c r="F347"/>
      <c r="G347"/>
      <c r="H347"/>
    </row>
    <row r="348" spans="2:8" ht="15" customHeight="1">
      <c r="B348" s="74" t="s">
        <v>993</v>
      </c>
      <c r="C348" s="74">
        <v>1475145</v>
      </c>
      <c r="D348"/>
      <c r="E348"/>
      <c r="F348"/>
      <c r="G348"/>
      <c r="H348"/>
    </row>
    <row r="349" spans="2:8" ht="15" customHeight="1">
      <c r="B349" s="74" t="s">
        <v>994</v>
      </c>
      <c r="C349" s="74">
        <v>1496835</v>
      </c>
      <c r="D349"/>
      <c r="E349"/>
      <c r="F349"/>
      <c r="G349"/>
      <c r="H349"/>
    </row>
    <row r="350" spans="2:8" ht="15" customHeight="1">
      <c r="B350" s="74" t="s">
        <v>995</v>
      </c>
      <c r="C350" s="74">
        <v>1055215</v>
      </c>
      <c r="D350"/>
      <c r="E350"/>
      <c r="F350"/>
      <c r="G350"/>
      <c r="H350"/>
    </row>
    <row r="351" spans="2:8" ht="15" customHeight="1">
      <c r="B351" s="74" t="s">
        <v>996</v>
      </c>
      <c r="C351" s="74">
        <v>1511729</v>
      </c>
      <c r="D351"/>
      <c r="E351"/>
      <c r="F351"/>
      <c r="G351"/>
      <c r="H351"/>
    </row>
    <row r="352" spans="2:8" ht="15" customHeight="1">
      <c r="B352" s="74" t="s">
        <v>997</v>
      </c>
      <c r="C352" s="74">
        <v>1193611</v>
      </c>
      <c r="D352"/>
      <c r="E352"/>
      <c r="F352"/>
      <c r="G352"/>
      <c r="H352"/>
    </row>
    <row r="353" spans="2:8" ht="15" customHeight="1">
      <c r="B353" s="74" t="s">
        <v>998</v>
      </c>
      <c r="C353" s="74">
        <v>115277</v>
      </c>
      <c r="D353"/>
      <c r="E353"/>
      <c r="F353"/>
      <c r="G353"/>
      <c r="H353"/>
    </row>
    <row r="354" spans="2:8" ht="15" customHeight="1">
      <c r="B354" s="74" t="s">
        <v>999</v>
      </c>
      <c r="C354" s="74">
        <v>115104</v>
      </c>
      <c r="D354"/>
      <c r="E354"/>
      <c r="F354"/>
      <c r="G354"/>
      <c r="H354"/>
    </row>
    <row r="355" spans="2:8" ht="15" customHeight="1">
      <c r="B355" s="74" t="s">
        <v>1000</v>
      </c>
      <c r="C355" s="74">
        <v>112091</v>
      </c>
      <c r="D355"/>
      <c r="E355"/>
      <c r="F355"/>
      <c r="G355"/>
      <c r="H355"/>
    </row>
    <row r="356" spans="2:8" ht="15" customHeight="1">
      <c r="B356" s="74" t="s">
        <v>1001</v>
      </c>
      <c r="C356" s="74">
        <v>1468833</v>
      </c>
      <c r="D356"/>
      <c r="E356"/>
      <c r="F356"/>
      <c r="G356"/>
      <c r="H356"/>
    </row>
    <row r="357" spans="2:8" ht="15" customHeight="1">
      <c r="B357" s="74" t="s">
        <v>1002</v>
      </c>
      <c r="C357" s="74">
        <v>1463914</v>
      </c>
      <c r="D357"/>
      <c r="E357"/>
      <c r="F357"/>
      <c r="G357"/>
      <c r="H357"/>
    </row>
    <row r="358" spans="2:8" ht="15" customHeight="1">
      <c r="B358" s="74" t="s">
        <v>1003</v>
      </c>
      <c r="C358" s="74">
        <v>1522941</v>
      </c>
      <c r="D358"/>
      <c r="E358"/>
      <c r="F358"/>
      <c r="G358"/>
      <c r="H358"/>
    </row>
    <row r="359" spans="2:8" ht="15" customHeight="1">
      <c r="B359" s="74" t="s">
        <v>1004</v>
      </c>
      <c r="C359" s="74">
        <v>1471463</v>
      </c>
      <c r="D359"/>
      <c r="E359"/>
      <c r="F359"/>
      <c r="G359"/>
      <c r="H359"/>
    </row>
    <row r="360" spans="2:8" ht="15" customHeight="1">
      <c r="B360" s="74" t="s">
        <v>1005</v>
      </c>
      <c r="C360" s="74">
        <v>1479253</v>
      </c>
      <c r="D360"/>
      <c r="E360"/>
      <c r="F360"/>
      <c r="G360"/>
      <c r="H360"/>
    </row>
    <row r="361" spans="2:8" ht="15" customHeight="1">
      <c r="B361" s="74" t="s">
        <v>1006</v>
      </c>
      <c r="C361" s="74">
        <v>1041327</v>
      </c>
      <c r="D361"/>
      <c r="E361"/>
      <c r="F361"/>
      <c r="G361"/>
      <c r="H361"/>
    </row>
    <row r="362" spans="2:8" ht="15" customHeight="1">
      <c r="B362" s="74" t="s">
        <v>1007</v>
      </c>
      <c r="C362" s="74">
        <v>1230931</v>
      </c>
      <c r="D362"/>
      <c r="E362"/>
      <c r="F362"/>
      <c r="G362"/>
      <c r="H362"/>
    </row>
    <row r="363" spans="2:8" ht="15" customHeight="1">
      <c r="B363" s="74" t="s">
        <v>1008</v>
      </c>
      <c r="C363" s="74">
        <v>1422053</v>
      </c>
      <c r="D363"/>
      <c r="E363"/>
      <c r="F363"/>
      <c r="G363"/>
      <c r="H363"/>
    </row>
    <row r="364" spans="2:8" ht="15" customHeight="1">
      <c r="B364" s="74" t="s">
        <v>1009</v>
      </c>
      <c r="C364" s="74">
        <v>111949</v>
      </c>
      <c r="D364"/>
      <c r="E364"/>
      <c r="F364"/>
      <c r="G364"/>
      <c r="H364"/>
    </row>
    <row r="365" spans="2:8" ht="15" customHeight="1">
      <c r="B365" s="74" t="s">
        <v>1010</v>
      </c>
      <c r="C365" s="74">
        <v>1050916</v>
      </c>
      <c r="D365"/>
      <c r="E365"/>
      <c r="F365"/>
      <c r="G365"/>
      <c r="H365"/>
    </row>
    <row r="366" spans="2:8" ht="15" customHeight="1">
      <c r="B366" s="74" t="s">
        <v>1011</v>
      </c>
      <c r="C366" s="74">
        <v>1050918</v>
      </c>
      <c r="D366"/>
      <c r="E366"/>
      <c r="F366"/>
      <c r="G366"/>
      <c r="H366"/>
    </row>
    <row r="367" spans="2:8" ht="15" customHeight="1">
      <c r="B367" s="74" t="s">
        <v>1012</v>
      </c>
      <c r="C367" s="74">
        <v>1002059</v>
      </c>
      <c r="D367"/>
      <c r="E367"/>
      <c r="F367"/>
      <c r="G367"/>
      <c r="H367"/>
    </row>
    <row r="368" spans="2:8" ht="15" customHeight="1">
      <c r="B368" s="74" t="s">
        <v>1013</v>
      </c>
      <c r="C368" s="74">
        <v>111779</v>
      </c>
      <c r="D368"/>
      <c r="E368"/>
      <c r="F368"/>
      <c r="G368"/>
      <c r="H368"/>
    </row>
    <row r="369" spans="2:8" ht="15" customHeight="1">
      <c r="B369" s="74" t="s">
        <v>1014</v>
      </c>
      <c r="C369" s="74">
        <v>115353</v>
      </c>
      <c r="D369"/>
      <c r="E369"/>
      <c r="F369"/>
      <c r="G369"/>
      <c r="H369"/>
    </row>
    <row r="370" spans="2:8" ht="15" customHeight="1">
      <c r="B370" s="74" t="s">
        <v>1015</v>
      </c>
      <c r="C370" s="74">
        <v>113803</v>
      </c>
      <c r="D370"/>
      <c r="E370"/>
      <c r="F370"/>
      <c r="G370"/>
      <c r="H370"/>
    </row>
    <row r="371" spans="2:8" ht="15" customHeight="1">
      <c r="B371" s="74" t="s">
        <v>1016</v>
      </c>
      <c r="C371" s="74">
        <v>115381</v>
      </c>
      <c r="D371"/>
      <c r="E371"/>
      <c r="F371"/>
      <c r="G371"/>
      <c r="H371"/>
    </row>
    <row r="372" spans="2:8" ht="15" customHeight="1">
      <c r="B372" s="74" t="s">
        <v>1017</v>
      </c>
      <c r="C372" s="74">
        <v>1000609</v>
      </c>
      <c r="D372"/>
      <c r="E372"/>
      <c r="F372"/>
      <c r="G372"/>
      <c r="H372"/>
    </row>
    <row r="373" spans="2:8" ht="15" customHeight="1">
      <c r="B373" s="74" t="s">
        <v>1018</v>
      </c>
      <c r="C373" s="74">
        <v>1000608</v>
      </c>
      <c r="D373"/>
      <c r="E373"/>
      <c r="F373"/>
      <c r="G373"/>
      <c r="H373"/>
    </row>
    <row r="374" spans="2:8" ht="15" customHeight="1">
      <c r="B374" s="74" t="s">
        <v>1019</v>
      </c>
      <c r="C374" s="74">
        <v>100301</v>
      </c>
      <c r="D374"/>
      <c r="E374"/>
      <c r="F374"/>
      <c r="G374"/>
      <c r="H374"/>
    </row>
    <row r="375" spans="2:8" ht="15" customHeight="1">
      <c r="B375" s="74" t="s">
        <v>1020</v>
      </c>
      <c r="C375" s="74">
        <v>1001921</v>
      </c>
      <c r="D375"/>
      <c r="E375"/>
      <c r="F375"/>
      <c r="G375"/>
      <c r="H375"/>
    </row>
    <row r="376" spans="2:8" ht="15" customHeight="1">
      <c r="B376" s="74" t="s">
        <v>1021</v>
      </c>
      <c r="C376" s="74">
        <v>112078</v>
      </c>
      <c r="D376"/>
      <c r="E376"/>
      <c r="F376"/>
      <c r="G376"/>
      <c r="H376"/>
    </row>
    <row r="377" spans="2:8" ht="15" customHeight="1">
      <c r="B377" s="74" t="s">
        <v>1022</v>
      </c>
      <c r="C377" s="74">
        <v>1492634</v>
      </c>
      <c r="D377"/>
      <c r="E377"/>
      <c r="F377"/>
      <c r="G377"/>
      <c r="H377"/>
    </row>
    <row r="378" spans="2:8" ht="15" customHeight="1">
      <c r="B378" s="74" t="s">
        <v>1023</v>
      </c>
      <c r="C378" s="74">
        <v>100042</v>
      </c>
      <c r="D378"/>
      <c r="E378"/>
      <c r="F378"/>
      <c r="G378"/>
      <c r="H378"/>
    </row>
    <row r="379" spans="2:8" ht="15" customHeight="1">
      <c r="B379" s="74" t="s">
        <v>1024</v>
      </c>
      <c r="C379" s="74">
        <v>108036</v>
      </c>
      <c r="D379"/>
      <c r="E379"/>
      <c r="F379"/>
      <c r="G379"/>
      <c r="H379"/>
    </row>
    <row r="380" spans="2:8" ht="15" customHeight="1">
      <c r="B380" s="74" t="s">
        <v>1025</v>
      </c>
      <c r="C380" s="74">
        <v>1462546</v>
      </c>
      <c r="D380"/>
      <c r="E380"/>
      <c r="F380"/>
      <c r="G380"/>
      <c r="H380"/>
    </row>
    <row r="381" spans="2:8" ht="15" customHeight="1">
      <c r="B381" s="74" t="s">
        <v>1026</v>
      </c>
      <c r="C381" s="74">
        <v>1012089</v>
      </c>
      <c r="D381"/>
      <c r="E381"/>
      <c r="F381"/>
      <c r="G381"/>
      <c r="H381"/>
    </row>
    <row r="382" spans="2:8" ht="15" customHeight="1">
      <c r="B382" s="74" t="s">
        <v>1027</v>
      </c>
      <c r="C382" s="74">
        <v>1058613</v>
      </c>
      <c r="D382"/>
      <c r="E382"/>
      <c r="F382"/>
      <c r="G382"/>
      <c r="H382"/>
    </row>
    <row r="383" spans="2:8" ht="15" customHeight="1">
      <c r="B383" s="74" t="s">
        <v>1028</v>
      </c>
      <c r="C383" s="74">
        <v>1101220</v>
      </c>
      <c r="D383"/>
      <c r="E383"/>
      <c r="F383"/>
      <c r="G383"/>
      <c r="H383"/>
    </row>
    <row r="384" spans="2:8" ht="15" customHeight="1">
      <c r="B384" s="74" t="s">
        <v>1029</v>
      </c>
      <c r="C384" s="74">
        <v>114976</v>
      </c>
      <c r="D384"/>
      <c r="E384"/>
      <c r="F384"/>
      <c r="G384"/>
      <c r="H384"/>
    </row>
    <row r="385" spans="2:8" ht="15" customHeight="1">
      <c r="B385" s="74" t="s">
        <v>1030</v>
      </c>
      <c r="C385" s="74">
        <v>112518</v>
      </c>
      <c r="D385"/>
      <c r="E385"/>
      <c r="F385"/>
      <c r="G385"/>
      <c r="H385"/>
    </row>
    <row r="386" spans="2:8" ht="15" customHeight="1">
      <c r="B386" s="74" t="s">
        <v>1031</v>
      </c>
      <c r="C386" s="74">
        <v>1012101</v>
      </c>
      <c r="D386"/>
      <c r="E386"/>
      <c r="F386"/>
      <c r="G386"/>
      <c r="H386"/>
    </row>
    <row r="387" spans="2:8" ht="15" customHeight="1">
      <c r="B387" s="74" t="s">
        <v>1032</v>
      </c>
      <c r="C387" s="74">
        <v>1002798</v>
      </c>
      <c r="D387"/>
      <c r="E387"/>
      <c r="F387"/>
      <c r="G387"/>
      <c r="H387"/>
    </row>
    <row r="388" spans="2:8" ht="15" customHeight="1">
      <c r="B388" s="74" t="s">
        <v>1033</v>
      </c>
      <c r="C388" s="74">
        <v>1047348</v>
      </c>
      <c r="D388"/>
      <c r="E388"/>
      <c r="F388"/>
      <c r="G388"/>
      <c r="H388"/>
    </row>
    <row r="389" spans="2:8" ht="15" customHeight="1">
      <c r="B389" s="74" t="s">
        <v>1034</v>
      </c>
      <c r="C389" s="74">
        <v>1002311</v>
      </c>
      <c r="D389"/>
      <c r="E389"/>
      <c r="F389"/>
      <c r="G389"/>
      <c r="H389"/>
    </row>
    <row r="390" spans="2:8" ht="15" customHeight="1">
      <c r="B390" s="74" t="s">
        <v>1035</v>
      </c>
      <c r="C390" s="74">
        <v>107707</v>
      </c>
      <c r="D390"/>
      <c r="E390"/>
      <c r="F390"/>
      <c r="G390"/>
      <c r="H390"/>
    </row>
    <row r="391" spans="2:8" ht="15" customHeight="1">
      <c r="B391" s="74" t="s">
        <v>1036</v>
      </c>
      <c r="C391" s="74">
        <v>114942</v>
      </c>
      <c r="D391"/>
      <c r="E391"/>
      <c r="F391"/>
      <c r="G391"/>
      <c r="H391"/>
    </row>
    <row r="392" spans="2:8" ht="15" customHeight="1">
      <c r="B392" s="74" t="s">
        <v>1037</v>
      </c>
      <c r="C392" s="74">
        <v>114943</v>
      </c>
      <c r="D392"/>
      <c r="E392"/>
      <c r="F392"/>
      <c r="G392"/>
      <c r="H392"/>
    </row>
    <row r="393" spans="2:8" ht="15" customHeight="1">
      <c r="B393" s="74" t="s">
        <v>1038</v>
      </c>
      <c r="C393" s="74">
        <v>1453378</v>
      </c>
      <c r="D393"/>
      <c r="E393"/>
      <c r="F393"/>
      <c r="G393"/>
      <c r="H393"/>
    </row>
    <row r="394" spans="2:8" ht="15" customHeight="1">
      <c r="B394" s="74" t="s">
        <v>1039</v>
      </c>
      <c r="C394" s="74">
        <v>107695</v>
      </c>
      <c r="D394"/>
      <c r="E394"/>
      <c r="F394"/>
      <c r="G394"/>
      <c r="H394"/>
    </row>
    <row r="395" spans="2:8" ht="15" customHeight="1">
      <c r="B395" s="74" t="s">
        <v>1040</v>
      </c>
      <c r="C395" s="74">
        <v>112981</v>
      </c>
      <c r="D395"/>
      <c r="E395"/>
      <c r="F395"/>
      <c r="G395"/>
      <c r="H395"/>
    </row>
    <row r="396" spans="2:8" ht="15" customHeight="1">
      <c r="B396" s="74" t="s">
        <v>1041</v>
      </c>
      <c r="C396" s="74">
        <v>1473840</v>
      </c>
      <c r="D396"/>
      <c r="E396"/>
      <c r="F396"/>
      <c r="G396"/>
      <c r="H396"/>
    </row>
    <row r="397" spans="2:8" ht="15" customHeight="1">
      <c r="B397" s="74" t="s">
        <v>1042</v>
      </c>
      <c r="C397" s="74">
        <v>107696</v>
      </c>
      <c r="D397"/>
      <c r="E397"/>
      <c r="F397"/>
      <c r="G397"/>
      <c r="H397"/>
    </row>
    <row r="398" spans="2:8" ht="15" customHeight="1">
      <c r="B398" s="74" t="s">
        <v>1043</v>
      </c>
      <c r="C398" s="74">
        <v>114904</v>
      </c>
      <c r="D398"/>
      <c r="E398"/>
      <c r="F398"/>
      <c r="G398"/>
      <c r="H398"/>
    </row>
    <row r="399" spans="2:8" ht="15" customHeight="1">
      <c r="B399" s="74" t="s">
        <v>1044</v>
      </c>
      <c r="C399" s="74">
        <v>112030</v>
      </c>
      <c r="D399"/>
      <c r="E399"/>
      <c r="F399"/>
      <c r="G399"/>
      <c r="H399"/>
    </row>
    <row r="400" spans="2:8" ht="15" customHeight="1">
      <c r="B400" s="74" t="s">
        <v>1045</v>
      </c>
      <c r="C400" s="74">
        <v>112032</v>
      </c>
      <c r="D400"/>
      <c r="E400"/>
      <c r="F400"/>
      <c r="G400"/>
      <c r="H400"/>
    </row>
    <row r="401" spans="2:8" ht="15" customHeight="1">
      <c r="B401" s="74" t="s">
        <v>1046</v>
      </c>
      <c r="C401" s="74">
        <v>114935</v>
      </c>
      <c r="D401"/>
      <c r="E401"/>
      <c r="F401"/>
      <c r="G401"/>
      <c r="H401"/>
    </row>
    <row r="402" spans="2:8" ht="15" customHeight="1">
      <c r="B402" s="74" t="s">
        <v>1047</v>
      </c>
      <c r="C402" s="74">
        <v>1492255</v>
      </c>
      <c r="D402"/>
      <c r="E402"/>
      <c r="F402"/>
      <c r="G402"/>
      <c r="H402"/>
    </row>
    <row r="403" spans="2:8" ht="15" customHeight="1">
      <c r="B403" s="74" t="s">
        <v>1048</v>
      </c>
      <c r="C403" s="74">
        <v>1301070</v>
      </c>
      <c r="D403"/>
      <c r="E403"/>
      <c r="F403"/>
      <c r="G403"/>
      <c r="H403"/>
    </row>
    <row r="404" spans="2:8" ht="15" customHeight="1">
      <c r="B404" s="74" t="s">
        <v>1049</v>
      </c>
      <c r="C404" s="74">
        <v>116307</v>
      </c>
      <c r="D404"/>
      <c r="E404"/>
      <c r="F404"/>
      <c r="G404"/>
      <c r="H404"/>
    </row>
    <row r="405" spans="2:8" ht="15" customHeight="1">
      <c r="B405" s="74" t="s">
        <v>1050</v>
      </c>
      <c r="C405" s="74">
        <v>1003129</v>
      </c>
      <c r="D405"/>
      <c r="E405"/>
      <c r="F405"/>
      <c r="G405"/>
      <c r="H405"/>
    </row>
    <row r="406" spans="2:8" ht="15" customHeight="1">
      <c r="B406" s="74" t="s">
        <v>1051</v>
      </c>
      <c r="C406" s="74">
        <v>1237531</v>
      </c>
      <c r="D406"/>
      <c r="E406"/>
      <c r="F406"/>
      <c r="G406"/>
      <c r="H406"/>
    </row>
    <row r="407" spans="2:8" ht="15" customHeight="1">
      <c r="B407" s="74" t="s">
        <v>1052</v>
      </c>
      <c r="C407" s="74">
        <v>108149</v>
      </c>
      <c r="D407"/>
      <c r="E407"/>
      <c r="F407"/>
      <c r="G407"/>
      <c r="H407"/>
    </row>
    <row r="408" spans="2:8" ht="15" customHeight="1">
      <c r="B408" s="74" t="s">
        <v>1053</v>
      </c>
      <c r="C408" s="74">
        <v>1171334</v>
      </c>
      <c r="D408"/>
      <c r="E408"/>
      <c r="F408"/>
      <c r="G408"/>
      <c r="H408"/>
    </row>
    <row r="409" spans="2:8" ht="15" customHeight="1">
      <c r="B409" s="74" t="s">
        <v>1054</v>
      </c>
      <c r="C409" s="74">
        <v>1087636</v>
      </c>
      <c r="D409"/>
      <c r="E409"/>
      <c r="F409"/>
      <c r="G409"/>
      <c r="H409"/>
    </row>
    <row r="410" spans="2:8" ht="15" customHeight="1">
      <c r="B410" s="74" t="s">
        <v>1055</v>
      </c>
      <c r="C410" s="74">
        <v>1170334</v>
      </c>
      <c r="D410"/>
      <c r="E410"/>
      <c r="F410"/>
      <c r="G410"/>
      <c r="H410"/>
    </row>
    <row r="411" spans="2:8" ht="15" customHeight="1">
      <c r="B411" s="74" t="s">
        <v>1056</v>
      </c>
      <c r="C411" s="74">
        <v>856</v>
      </c>
      <c r="D411"/>
      <c r="E411"/>
      <c r="F411"/>
      <c r="G411"/>
      <c r="H411"/>
    </row>
    <row r="412" spans="2:8" ht="15" customHeight="1">
      <c r="B412" s="74" t="s">
        <v>1057</v>
      </c>
      <c r="C412" s="74">
        <v>1002458</v>
      </c>
      <c r="D412"/>
      <c r="E412"/>
      <c r="F412"/>
      <c r="G412"/>
      <c r="H412"/>
    </row>
    <row r="413" spans="2:8" ht="15" customHeight="1">
      <c r="B413" s="74" t="s">
        <v>1058</v>
      </c>
      <c r="C413" s="74">
        <v>112490</v>
      </c>
      <c r="D413"/>
      <c r="E413"/>
      <c r="F413"/>
      <c r="G413"/>
      <c r="H413"/>
    </row>
    <row r="414" spans="2:8" ht="15" customHeight="1">
      <c r="B414" s="74" t="s">
        <v>1059</v>
      </c>
      <c r="C414" s="74">
        <v>1295450</v>
      </c>
      <c r="D414"/>
      <c r="E414"/>
      <c r="F414"/>
      <c r="G414"/>
      <c r="H414"/>
    </row>
    <row r="415" spans="2:8" ht="15" customHeight="1">
      <c r="B415" s="74" t="s">
        <v>1060</v>
      </c>
      <c r="C415" s="74">
        <v>116783</v>
      </c>
      <c r="D415"/>
      <c r="E415"/>
      <c r="F415"/>
      <c r="G415"/>
      <c r="H415"/>
    </row>
    <row r="416" spans="2:8" ht="15" customHeight="1">
      <c r="B416" s="74" t="s">
        <v>1061</v>
      </c>
      <c r="C416" s="74">
        <v>100188</v>
      </c>
      <c r="D416"/>
      <c r="E416"/>
      <c r="F416"/>
      <c r="G416"/>
      <c r="H416"/>
    </row>
    <row r="417" spans="2:8" ht="15" customHeight="1">
      <c r="B417" s="74" t="s">
        <v>1062</v>
      </c>
      <c r="C417" s="74">
        <v>1080230</v>
      </c>
      <c r="D417"/>
      <c r="E417"/>
      <c r="F417"/>
      <c r="G417"/>
      <c r="H417"/>
    </row>
    <row r="418" spans="2:8" ht="15" customHeight="1">
      <c r="B418" s="74" t="s">
        <v>1063</v>
      </c>
      <c r="C418" s="74">
        <v>113804</v>
      </c>
      <c r="D418"/>
      <c r="E418"/>
      <c r="F418"/>
      <c r="G418"/>
      <c r="H418"/>
    </row>
    <row r="419" spans="2:8" ht="15" customHeight="1">
      <c r="B419" s="74" t="s">
        <v>1064</v>
      </c>
      <c r="C419" s="74">
        <v>134768</v>
      </c>
      <c r="D419"/>
      <c r="E419"/>
      <c r="F419"/>
      <c r="G419"/>
      <c r="H419"/>
    </row>
    <row r="420" spans="2:8" ht="15" customHeight="1">
      <c r="B420" s="74" t="s">
        <v>1065</v>
      </c>
      <c r="C420" s="74">
        <v>107713</v>
      </c>
      <c r="D420"/>
      <c r="E420"/>
      <c r="F420"/>
      <c r="G420"/>
      <c r="H420"/>
    </row>
    <row r="421" spans="2:8" ht="15" customHeight="1">
      <c r="B421" s="74" t="s">
        <v>1066</v>
      </c>
      <c r="C421" s="74">
        <v>1002484</v>
      </c>
      <c r="D421"/>
      <c r="E421"/>
      <c r="F421"/>
      <c r="G421"/>
      <c r="H421"/>
    </row>
    <row r="422" spans="2:8" ht="15" customHeight="1">
      <c r="B422" s="74" t="s">
        <v>1067</v>
      </c>
      <c r="C422" s="74">
        <v>113338</v>
      </c>
      <c r="D422"/>
      <c r="E422"/>
      <c r="F422"/>
      <c r="G422"/>
      <c r="H422"/>
    </row>
    <row r="423" spans="2:8" ht="15" customHeight="1">
      <c r="B423" s="74" t="s">
        <v>1068</v>
      </c>
      <c r="C423" s="74">
        <v>1002624</v>
      </c>
      <c r="D423"/>
      <c r="E423"/>
      <c r="F423"/>
      <c r="G423"/>
      <c r="H423"/>
    </row>
    <row r="424" spans="2:8" ht="15" customHeight="1">
      <c r="B424" s="74" t="s">
        <v>1069</v>
      </c>
      <c r="C424" s="74">
        <v>111587</v>
      </c>
      <c r="D424"/>
      <c r="E424"/>
      <c r="F424"/>
      <c r="G424"/>
      <c r="H424"/>
    </row>
    <row r="425" spans="2:8" ht="15" customHeight="1">
      <c r="B425" s="74" t="s">
        <v>1070</v>
      </c>
      <c r="C425" s="74">
        <v>111548</v>
      </c>
      <c r="D425"/>
      <c r="E425"/>
      <c r="F425"/>
      <c r="G425"/>
      <c r="H425"/>
    </row>
    <row r="426" spans="2:8" ht="15" customHeight="1">
      <c r="B426" s="74" t="s">
        <v>1071</v>
      </c>
      <c r="C426" s="74">
        <v>1002659</v>
      </c>
      <c r="D426"/>
      <c r="E426"/>
      <c r="F426"/>
      <c r="G426"/>
      <c r="H426"/>
    </row>
    <row r="427" spans="2:8" ht="15" customHeight="1">
      <c r="B427" s="74" t="s">
        <v>1072</v>
      </c>
      <c r="C427" s="74">
        <v>115016</v>
      </c>
      <c r="D427"/>
      <c r="E427"/>
      <c r="F427"/>
      <c r="G427"/>
      <c r="H427"/>
    </row>
    <row r="428" spans="2:8" ht="15" customHeight="1">
      <c r="B428" s="74" t="s">
        <v>1073</v>
      </c>
      <c r="C428" s="74">
        <v>114866</v>
      </c>
      <c r="D428"/>
      <c r="E428"/>
      <c r="F428"/>
      <c r="G428"/>
      <c r="H428"/>
    </row>
    <row r="429" spans="2:8" ht="15" customHeight="1">
      <c r="B429" s="74" t="s">
        <v>1074</v>
      </c>
      <c r="C429" s="74">
        <v>107736</v>
      </c>
      <c r="D429"/>
      <c r="E429"/>
      <c r="F429"/>
      <c r="G429"/>
      <c r="H429"/>
    </row>
    <row r="430" spans="2:8" ht="15" customHeight="1">
      <c r="B430" s="74" t="s">
        <v>1075</v>
      </c>
      <c r="C430" s="74">
        <v>111598</v>
      </c>
      <c r="D430"/>
      <c r="E430"/>
      <c r="F430"/>
      <c r="G430"/>
      <c r="H430"/>
    </row>
    <row r="431" spans="2:8" ht="15" customHeight="1">
      <c r="B431" s="74" t="s">
        <v>1076</v>
      </c>
      <c r="C431" s="74">
        <v>107737</v>
      </c>
      <c r="D431"/>
      <c r="E431"/>
      <c r="F431"/>
      <c r="G431"/>
      <c r="H431"/>
    </row>
    <row r="432" spans="2:8" ht="15" customHeight="1">
      <c r="B432" s="74" t="s">
        <v>1077</v>
      </c>
      <c r="C432" s="74">
        <v>115252</v>
      </c>
      <c r="D432"/>
      <c r="E432"/>
      <c r="F432"/>
      <c r="G432"/>
      <c r="H432"/>
    </row>
    <row r="433" spans="2:8" ht="15" customHeight="1">
      <c r="B433" s="74" t="s">
        <v>1078</v>
      </c>
      <c r="C433" s="74">
        <v>112900</v>
      </c>
      <c r="D433"/>
      <c r="E433"/>
      <c r="F433"/>
      <c r="G433"/>
      <c r="H433"/>
    </row>
    <row r="434" spans="2:8" ht="15" customHeight="1">
      <c r="B434" s="74" t="s">
        <v>1079</v>
      </c>
      <c r="C434" s="74">
        <v>1237725</v>
      </c>
      <c r="D434"/>
      <c r="E434"/>
      <c r="F434"/>
      <c r="G434"/>
      <c r="H434"/>
    </row>
    <row r="435" spans="2:8" ht="15" customHeight="1">
      <c r="B435" s="74" t="s">
        <v>1080</v>
      </c>
      <c r="C435" s="74">
        <v>1207192</v>
      </c>
      <c r="D435"/>
      <c r="E435"/>
      <c r="F435"/>
      <c r="G435"/>
      <c r="H435"/>
    </row>
    <row r="436" spans="2:8" ht="15" customHeight="1">
      <c r="B436" s="74" t="s">
        <v>1081</v>
      </c>
      <c r="C436" s="74">
        <v>1237703</v>
      </c>
      <c r="D436"/>
      <c r="E436"/>
      <c r="F436"/>
      <c r="G436"/>
      <c r="H436"/>
    </row>
    <row r="437" spans="2:8" ht="15" customHeight="1">
      <c r="B437" s="74" t="s">
        <v>1082</v>
      </c>
      <c r="C437" s="74">
        <v>1384111</v>
      </c>
      <c r="D437"/>
      <c r="E437"/>
      <c r="F437"/>
      <c r="G437"/>
      <c r="H437"/>
    </row>
    <row r="438" spans="2:8" ht="15" customHeight="1">
      <c r="B438" s="74" t="s">
        <v>1083</v>
      </c>
      <c r="C438" s="74">
        <v>1520839</v>
      </c>
      <c r="D438"/>
      <c r="E438"/>
      <c r="F438"/>
      <c r="G438"/>
      <c r="H438"/>
    </row>
    <row r="439" spans="2:8" ht="15" customHeight="1">
      <c r="B439" s="74" t="s">
        <v>1084</v>
      </c>
      <c r="C439" s="74">
        <v>1509693</v>
      </c>
      <c r="D439"/>
      <c r="E439"/>
      <c r="F439"/>
      <c r="G439"/>
      <c r="H439"/>
    </row>
    <row r="440" spans="2:8" ht="15" customHeight="1">
      <c r="B440" s="74" t="s">
        <v>1085</v>
      </c>
      <c r="C440" s="74">
        <v>1521398</v>
      </c>
      <c r="D440"/>
      <c r="E440"/>
      <c r="F440"/>
      <c r="G440"/>
      <c r="H440"/>
    </row>
    <row r="441" spans="2:8" ht="15" customHeight="1">
      <c r="B441" s="74" t="s">
        <v>1086</v>
      </c>
      <c r="C441" s="74">
        <v>1503355</v>
      </c>
      <c r="D441"/>
      <c r="E441"/>
      <c r="F441"/>
      <c r="G441"/>
      <c r="H441"/>
    </row>
    <row r="442" spans="2:8" ht="15" customHeight="1">
      <c r="B442" s="74" t="s">
        <v>1087</v>
      </c>
      <c r="C442" s="74">
        <v>1505682</v>
      </c>
      <c r="D442"/>
      <c r="E442"/>
      <c r="F442"/>
      <c r="G442"/>
      <c r="H442"/>
    </row>
    <row r="443" spans="2:8" ht="15" customHeight="1">
      <c r="B443" s="74" t="s">
        <v>1088</v>
      </c>
      <c r="C443" s="74">
        <v>1423730</v>
      </c>
      <c r="D443"/>
      <c r="E443"/>
      <c r="F443"/>
      <c r="G443"/>
      <c r="H443"/>
    </row>
    <row r="444" spans="2:8" ht="15" customHeight="1">
      <c r="B444" s="74" t="s">
        <v>1089</v>
      </c>
      <c r="C444" s="74">
        <v>1293490</v>
      </c>
      <c r="D444"/>
      <c r="E444"/>
      <c r="F444"/>
      <c r="G444"/>
      <c r="H444"/>
    </row>
    <row r="445" spans="2:8" ht="15" customHeight="1">
      <c r="B445" s="74" t="s">
        <v>1090</v>
      </c>
      <c r="C445" s="74">
        <v>1049378</v>
      </c>
      <c r="D445"/>
      <c r="E445"/>
      <c r="F445"/>
      <c r="G445"/>
      <c r="H445"/>
    </row>
    <row r="446" spans="2:8" ht="15" customHeight="1">
      <c r="B446" s="74" t="s">
        <v>1091</v>
      </c>
      <c r="C446" s="74">
        <v>1027820</v>
      </c>
      <c r="D446"/>
      <c r="E446"/>
      <c r="F446"/>
      <c r="G446"/>
      <c r="H446"/>
    </row>
    <row r="447" spans="2:8" ht="15" customHeight="1">
      <c r="B447" s="74" t="s">
        <v>1092</v>
      </c>
      <c r="C447" s="74">
        <v>1049389</v>
      </c>
      <c r="D447"/>
      <c r="E447"/>
      <c r="F447"/>
      <c r="G447"/>
      <c r="H447"/>
    </row>
    <row r="448" spans="2:8" ht="15" customHeight="1">
      <c r="B448" s="74" t="s">
        <v>1093</v>
      </c>
      <c r="C448" s="74">
        <v>1523632</v>
      </c>
      <c r="D448"/>
      <c r="E448"/>
      <c r="F448"/>
      <c r="G448"/>
      <c r="H448"/>
    </row>
    <row r="449" spans="2:8" ht="15" customHeight="1">
      <c r="B449" s="74" t="s">
        <v>1094</v>
      </c>
      <c r="C449" s="74">
        <v>1506585</v>
      </c>
      <c r="D449"/>
      <c r="E449"/>
      <c r="F449"/>
      <c r="G449"/>
      <c r="H449"/>
    </row>
    <row r="450" spans="2:8" ht="15" customHeight="1">
      <c r="B450" s="74" t="s">
        <v>1095</v>
      </c>
      <c r="C450" s="74">
        <v>1506584</v>
      </c>
      <c r="D450"/>
      <c r="E450"/>
      <c r="F450"/>
      <c r="G450"/>
      <c r="H450"/>
    </row>
    <row r="451" spans="2:8" ht="15" customHeight="1">
      <c r="B451" s="74" t="s">
        <v>1096</v>
      </c>
      <c r="C451" s="74">
        <v>1513786</v>
      </c>
      <c r="D451"/>
      <c r="E451"/>
      <c r="F451"/>
      <c r="G451"/>
      <c r="H451"/>
    </row>
    <row r="452" spans="2:8" ht="15" customHeight="1">
      <c r="B452" s="74" t="s">
        <v>1097</v>
      </c>
      <c r="C452" s="74">
        <v>1499534</v>
      </c>
      <c r="D452"/>
      <c r="E452"/>
      <c r="F452"/>
      <c r="G452"/>
      <c r="H452"/>
    </row>
    <row r="453" spans="2:8" ht="15" customHeight="1">
      <c r="B453" s="74" t="s">
        <v>1098</v>
      </c>
      <c r="C453" s="74">
        <v>1506575</v>
      </c>
      <c r="D453"/>
      <c r="E453"/>
      <c r="F453"/>
      <c r="G453"/>
      <c r="H453"/>
    </row>
    <row r="454" spans="2:8" ht="15" customHeight="1">
      <c r="B454" s="74" t="s">
        <v>1099</v>
      </c>
      <c r="C454" s="74">
        <v>1502750</v>
      </c>
      <c r="D454"/>
      <c r="E454"/>
      <c r="F454"/>
      <c r="G454"/>
      <c r="H454"/>
    </row>
    <row r="455" spans="2:8" ht="15" customHeight="1">
      <c r="B455" s="74" t="s">
        <v>1100</v>
      </c>
      <c r="C455" s="74">
        <v>1506593</v>
      </c>
      <c r="D455"/>
      <c r="E455"/>
      <c r="F455"/>
      <c r="G455"/>
      <c r="H455"/>
    </row>
    <row r="456" spans="2:8" ht="15" customHeight="1">
      <c r="B456" s="74" t="s">
        <v>1101</v>
      </c>
      <c r="C456" s="74">
        <v>1506597</v>
      </c>
      <c r="D456"/>
      <c r="E456"/>
      <c r="F456"/>
      <c r="G456"/>
      <c r="H456"/>
    </row>
    <row r="457" spans="2:8" ht="15" customHeight="1">
      <c r="B457" s="74" t="s">
        <v>1102</v>
      </c>
      <c r="C457" s="74">
        <v>1501358</v>
      </c>
      <c r="D457"/>
      <c r="E457"/>
      <c r="F457"/>
      <c r="G457"/>
      <c r="H457"/>
    </row>
    <row r="458" spans="2:8" ht="15" customHeight="1">
      <c r="B458" s="74" t="s">
        <v>1103</v>
      </c>
      <c r="C458" s="74">
        <v>1512038</v>
      </c>
      <c r="D458"/>
      <c r="E458"/>
      <c r="F458"/>
      <c r="G458"/>
      <c r="H458"/>
    </row>
    <row r="459" spans="2:8" ht="15" customHeight="1">
      <c r="B459" s="74" t="s">
        <v>1104</v>
      </c>
      <c r="C459" s="74">
        <v>1542181</v>
      </c>
      <c r="D459"/>
      <c r="E459"/>
      <c r="F459"/>
      <c r="G459"/>
      <c r="H459"/>
    </row>
    <row r="460" spans="2:8" ht="15" customHeight="1">
      <c r="B460" s="74" t="s">
        <v>1105</v>
      </c>
      <c r="C460" s="74">
        <v>1500484</v>
      </c>
      <c r="D460"/>
      <c r="E460"/>
      <c r="F460"/>
      <c r="G460"/>
      <c r="H460"/>
    </row>
    <row r="461" spans="2:8" ht="15" customHeight="1">
      <c r="B461" s="74" t="s">
        <v>1106</v>
      </c>
      <c r="C461" s="74">
        <v>1558206</v>
      </c>
      <c r="D461"/>
      <c r="E461"/>
      <c r="F461"/>
      <c r="G461"/>
      <c r="H461"/>
    </row>
    <row r="462" spans="2:8" ht="15" customHeight="1">
      <c r="B462" s="74" t="s">
        <v>1107</v>
      </c>
      <c r="C462" s="74">
        <v>112530</v>
      </c>
      <c r="D462"/>
      <c r="E462"/>
      <c r="F462"/>
      <c r="G462"/>
      <c r="H462"/>
    </row>
    <row r="463" spans="2:8" ht="15" customHeight="1">
      <c r="B463" s="74" t="s">
        <v>1108</v>
      </c>
      <c r="C463" s="74">
        <v>112533</v>
      </c>
      <c r="D463"/>
      <c r="E463"/>
      <c r="F463"/>
      <c r="G463"/>
      <c r="H463"/>
    </row>
    <row r="464" spans="2:8" ht="15" customHeight="1">
      <c r="B464" s="74" t="s">
        <v>1109</v>
      </c>
      <c r="C464" s="74">
        <v>1000114</v>
      </c>
      <c r="D464"/>
      <c r="E464"/>
      <c r="F464"/>
      <c r="G464"/>
      <c r="H464"/>
    </row>
    <row r="465" spans="2:8" ht="15" customHeight="1">
      <c r="B465" s="74" t="s">
        <v>1110</v>
      </c>
      <c r="C465" s="74">
        <v>116633</v>
      </c>
      <c r="D465"/>
      <c r="E465"/>
      <c r="F465"/>
      <c r="G465"/>
      <c r="H465"/>
    </row>
    <row r="466" spans="2:8" ht="15" customHeight="1">
      <c r="B466" s="74" t="s">
        <v>1111</v>
      </c>
      <c r="C466" s="74">
        <v>1002744</v>
      </c>
      <c r="D466"/>
      <c r="E466"/>
      <c r="F466"/>
      <c r="G466"/>
      <c r="H466"/>
    </row>
    <row r="467" spans="2:8" ht="15" customHeight="1">
      <c r="B467" s="74" t="s">
        <v>1112</v>
      </c>
      <c r="C467" s="74">
        <v>1002888</v>
      </c>
      <c r="D467"/>
      <c r="E467"/>
      <c r="F467"/>
      <c r="G467"/>
      <c r="H467"/>
    </row>
    <row r="468" spans="2:8" ht="15" customHeight="1">
      <c r="B468" s="74" t="s">
        <v>1113</v>
      </c>
      <c r="C468" s="74">
        <v>1562696</v>
      </c>
      <c r="D468"/>
      <c r="E468"/>
      <c r="F468"/>
      <c r="G468"/>
      <c r="H468"/>
    </row>
    <row r="469" spans="2:8" ht="15" customHeight="1">
      <c r="B469" s="74" t="s">
        <v>1114</v>
      </c>
      <c r="C469" s="74">
        <v>1002855</v>
      </c>
      <c r="D469"/>
      <c r="E469"/>
      <c r="F469"/>
      <c r="G469"/>
      <c r="H469"/>
    </row>
    <row r="470" spans="2:8" ht="15" customHeight="1">
      <c r="B470" s="74" t="s">
        <v>1115</v>
      </c>
      <c r="C470" s="74">
        <v>1584013</v>
      </c>
      <c r="D470"/>
      <c r="E470"/>
      <c r="F470"/>
      <c r="G470"/>
      <c r="H470"/>
    </row>
    <row r="471" spans="2:8" ht="15" customHeight="1">
      <c r="B471" s="74" t="s">
        <v>1116</v>
      </c>
      <c r="C471" s="74">
        <v>1002936</v>
      </c>
      <c r="D471"/>
      <c r="E471"/>
      <c r="F471"/>
      <c r="G471"/>
      <c r="H471"/>
    </row>
    <row r="472" spans="2:8" ht="15" customHeight="1">
      <c r="B472" s="74" t="s">
        <v>1117</v>
      </c>
      <c r="C472" s="74">
        <v>116126</v>
      </c>
      <c r="D472"/>
      <c r="E472"/>
      <c r="F472"/>
      <c r="G472"/>
      <c r="H472"/>
    </row>
    <row r="473" spans="2:8" ht="15" customHeight="1">
      <c r="B473" s="74" t="s">
        <v>1118</v>
      </c>
      <c r="C473" s="74">
        <v>1005074</v>
      </c>
      <c r="D473"/>
      <c r="E473"/>
      <c r="F473"/>
      <c r="G473"/>
      <c r="H473"/>
    </row>
    <row r="474" spans="2:8" ht="15" customHeight="1">
      <c r="B474" s="74" t="s">
        <v>1119</v>
      </c>
      <c r="C474" s="74">
        <v>1384705</v>
      </c>
      <c r="D474"/>
      <c r="E474"/>
      <c r="F474"/>
      <c r="G474"/>
      <c r="H474"/>
    </row>
    <row r="475" spans="2:8" ht="15" customHeight="1">
      <c r="B475" s="74" t="s">
        <v>1120</v>
      </c>
      <c r="C475" s="74">
        <v>1202847</v>
      </c>
      <c r="D475"/>
      <c r="E475"/>
      <c r="F475"/>
      <c r="G475"/>
      <c r="H475"/>
    </row>
    <row r="476" spans="2:8" ht="15" customHeight="1">
      <c r="B476" s="74" t="s">
        <v>1121</v>
      </c>
      <c r="C476" s="74">
        <v>111719</v>
      </c>
      <c r="D476"/>
      <c r="E476"/>
      <c r="F476"/>
      <c r="G476"/>
      <c r="H476"/>
    </row>
    <row r="477" spans="2:8" ht="15" customHeight="1">
      <c r="B477" s="74" t="s">
        <v>1122</v>
      </c>
      <c r="C477" s="74">
        <v>1338311</v>
      </c>
      <c r="D477"/>
      <c r="E477"/>
      <c r="F477"/>
      <c r="G477"/>
      <c r="H477"/>
    </row>
    <row r="478" spans="2:8" ht="15" customHeight="1">
      <c r="B478" s="74" t="s">
        <v>1123</v>
      </c>
      <c r="C478" s="74">
        <v>111518</v>
      </c>
      <c r="D478"/>
      <c r="E478"/>
      <c r="F478"/>
      <c r="G478"/>
      <c r="H478"/>
    </row>
    <row r="479" spans="2:8" ht="15" customHeight="1">
      <c r="B479" s="74" t="s">
        <v>1124</v>
      </c>
      <c r="C479" s="74">
        <v>107777</v>
      </c>
      <c r="D479"/>
      <c r="E479"/>
      <c r="F479"/>
      <c r="G479"/>
      <c r="H479"/>
    </row>
    <row r="480" spans="2:8" ht="15" customHeight="1">
      <c r="B480" s="74" t="s">
        <v>1125</v>
      </c>
      <c r="C480" s="74">
        <v>1003323</v>
      </c>
      <c r="D480"/>
      <c r="E480"/>
      <c r="F480"/>
      <c r="G480"/>
      <c r="H480"/>
    </row>
    <row r="481" spans="2:8" ht="15" customHeight="1">
      <c r="B481" s="74" t="s">
        <v>1126</v>
      </c>
      <c r="C481" s="74">
        <v>132729</v>
      </c>
      <c r="D481"/>
      <c r="E481"/>
      <c r="F481"/>
      <c r="G481"/>
      <c r="H481"/>
    </row>
    <row r="482" spans="2:8" ht="15" customHeight="1">
      <c r="B482" s="74" t="s">
        <v>1127</v>
      </c>
      <c r="C482" s="74">
        <v>111785</v>
      </c>
      <c r="D482"/>
      <c r="E482"/>
      <c r="F482"/>
      <c r="G482"/>
      <c r="H482"/>
    </row>
    <row r="483" spans="2:8" ht="15" customHeight="1">
      <c r="B483" s="74" t="s">
        <v>1128</v>
      </c>
      <c r="C483" s="74">
        <v>111703</v>
      </c>
      <c r="D483"/>
      <c r="E483"/>
      <c r="F483"/>
      <c r="G483"/>
      <c r="H483"/>
    </row>
    <row r="484" spans="2:8" ht="15" customHeight="1">
      <c r="B484" s="74" t="s">
        <v>1129</v>
      </c>
      <c r="C484" s="74">
        <v>115108</v>
      </c>
      <c r="D484"/>
      <c r="E484"/>
      <c r="F484"/>
      <c r="G484"/>
      <c r="H484"/>
    </row>
    <row r="485" spans="2:8" ht="15" customHeight="1">
      <c r="B485" s="74" t="s">
        <v>1130</v>
      </c>
      <c r="C485" s="74">
        <v>1007759</v>
      </c>
      <c r="D485"/>
      <c r="E485"/>
      <c r="F485"/>
      <c r="G485"/>
      <c r="H485"/>
    </row>
    <row r="486" spans="2:8" ht="15" customHeight="1">
      <c r="B486" s="74" t="s">
        <v>1131</v>
      </c>
      <c r="C486" s="74">
        <v>138248</v>
      </c>
      <c r="D486"/>
      <c r="E486"/>
      <c r="F486"/>
      <c r="G486"/>
      <c r="H486"/>
    </row>
    <row r="487" spans="2:8" ht="15" customHeight="1">
      <c r="B487" s="74" t="s">
        <v>1132</v>
      </c>
      <c r="C487" s="74">
        <v>132724</v>
      </c>
      <c r="D487"/>
      <c r="E487"/>
      <c r="F487"/>
      <c r="G487"/>
      <c r="H487"/>
    </row>
    <row r="488" spans="2:8" ht="15" customHeight="1">
      <c r="B488" s="74" t="s">
        <v>1133</v>
      </c>
      <c r="C488" s="74">
        <v>47218</v>
      </c>
      <c r="D488"/>
      <c r="E488"/>
      <c r="F488"/>
      <c r="G488"/>
      <c r="H488"/>
    </row>
    <row r="489" spans="2:8" ht="15" customHeight="1">
      <c r="B489" s="74" t="s">
        <v>1134</v>
      </c>
      <c r="C489" s="74">
        <v>106060</v>
      </c>
      <c r="D489"/>
      <c r="E489"/>
      <c r="F489"/>
      <c r="G489"/>
      <c r="H489"/>
    </row>
    <row r="490" spans="2:8" ht="15" customHeight="1">
      <c r="B490" s="74" t="s">
        <v>1135</v>
      </c>
      <c r="C490" s="74">
        <v>110632</v>
      </c>
      <c r="D490"/>
      <c r="E490"/>
      <c r="F490"/>
      <c r="G490"/>
      <c r="H490"/>
    </row>
    <row r="491" spans="2:8" ht="15" customHeight="1">
      <c r="B491" s="74" t="s">
        <v>1136</v>
      </c>
      <c r="C491" s="74">
        <v>1047887</v>
      </c>
      <c r="D491"/>
      <c r="E491"/>
      <c r="F491"/>
      <c r="G491"/>
      <c r="H491"/>
    </row>
    <row r="492" spans="2:8" ht="15" customHeight="1">
      <c r="B492" s="74" t="s">
        <v>1137</v>
      </c>
      <c r="C492" s="74">
        <v>113960</v>
      </c>
      <c r="D492"/>
      <c r="E492"/>
      <c r="F492"/>
      <c r="G492"/>
      <c r="H492"/>
    </row>
    <row r="493" spans="2:8" ht="15" customHeight="1">
      <c r="B493" s="74" t="s">
        <v>1138</v>
      </c>
      <c r="C493" s="74">
        <v>1413993</v>
      </c>
      <c r="D493"/>
      <c r="E493"/>
      <c r="F493"/>
      <c r="G493"/>
      <c r="H493"/>
    </row>
    <row r="494" spans="2:8" ht="15" customHeight="1">
      <c r="B494" s="74" t="s">
        <v>1139</v>
      </c>
      <c r="C494" s="74">
        <v>1114370</v>
      </c>
      <c r="D494"/>
      <c r="E494"/>
      <c r="F494"/>
      <c r="G494"/>
      <c r="H494"/>
    </row>
    <row r="495" spans="2:8" ht="15" customHeight="1">
      <c r="B495" s="74" t="s">
        <v>1140</v>
      </c>
      <c r="C495" s="74">
        <v>1009700</v>
      </c>
      <c r="D495"/>
      <c r="E495"/>
      <c r="F495"/>
      <c r="G495"/>
      <c r="H495"/>
    </row>
    <row r="496" spans="2:8" ht="15" customHeight="1">
      <c r="B496" s="74" t="s">
        <v>1141</v>
      </c>
      <c r="C496" s="74">
        <v>111847</v>
      </c>
      <c r="D496"/>
      <c r="E496"/>
      <c r="F496"/>
      <c r="G496"/>
      <c r="H496"/>
    </row>
    <row r="497" spans="2:8" ht="15" customHeight="1">
      <c r="B497" s="74" t="s">
        <v>1142</v>
      </c>
      <c r="C497" s="74">
        <v>105239</v>
      </c>
      <c r="D497"/>
      <c r="E497"/>
      <c r="F497"/>
      <c r="G497"/>
      <c r="H497"/>
    </row>
    <row r="498" spans="2:8" ht="15" customHeight="1">
      <c r="B498" s="74" t="s">
        <v>1143</v>
      </c>
      <c r="C498" s="74">
        <v>1139670</v>
      </c>
      <c r="D498"/>
      <c r="E498"/>
      <c r="F498"/>
      <c r="G498"/>
      <c r="H498"/>
    </row>
    <row r="499" spans="2:8" ht="15" customHeight="1">
      <c r="B499" s="74" t="s">
        <v>1144</v>
      </c>
      <c r="C499" s="74">
        <v>115071</v>
      </c>
      <c r="D499"/>
      <c r="E499"/>
      <c r="F499"/>
      <c r="G499"/>
      <c r="H499"/>
    </row>
    <row r="500" spans="2:8" ht="15" customHeight="1">
      <c r="B500" s="74" t="s">
        <v>1145</v>
      </c>
      <c r="C500" s="74">
        <v>1341853</v>
      </c>
      <c r="D500"/>
      <c r="E500"/>
      <c r="F500"/>
      <c r="G500"/>
      <c r="H500"/>
    </row>
    <row r="501" spans="2:8" ht="15" customHeight="1">
      <c r="B501" s="74" t="s">
        <v>1146</v>
      </c>
      <c r="C501" s="74">
        <v>107813</v>
      </c>
      <c r="D501"/>
      <c r="E501"/>
      <c r="F501"/>
      <c r="G501"/>
      <c r="H501"/>
    </row>
    <row r="502" spans="2:8" ht="15" customHeight="1">
      <c r="B502" s="74" t="s">
        <v>1147</v>
      </c>
      <c r="C502" s="74">
        <v>1286490</v>
      </c>
      <c r="D502"/>
      <c r="E502"/>
      <c r="F502"/>
      <c r="G502"/>
      <c r="H502"/>
    </row>
    <row r="503" spans="2:8" ht="15" customHeight="1">
      <c r="B503" s="74" t="s">
        <v>1148</v>
      </c>
      <c r="C503" s="74">
        <v>1508427</v>
      </c>
      <c r="D503"/>
      <c r="E503"/>
      <c r="F503"/>
      <c r="G503"/>
      <c r="H503"/>
    </row>
    <row r="504" spans="2:8" ht="15" customHeight="1">
      <c r="B504" s="74" t="s">
        <v>1149</v>
      </c>
      <c r="C504" s="74">
        <v>1003585</v>
      </c>
      <c r="D504"/>
      <c r="E504"/>
      <c r="F504"/>
      <c r="G504"/>
      <c r="H504"/>
    </row>
    <row r="505" spans="2:8" ht="15" customHeight="1">
      <c r="B505" s="74" t="s">
        <v>1150</v>
      </c>
      <c r="C505" s="74">
        <v>107827</v>
      </c>
      <c r="D505"/>
      <c r="E505"/>
      <c r="F505"/>
      <c r="G505"/>
      <c r="H505"/>
    </row>
    <row r="506" spans="2:8" ht="15" customHeight="1">
      <c r="B506" s="74" t="s">
        <v>1151</v>
      </c>
      <c r="C506" s="74">
        <v>1295331</v>
      </c>
      <c r="D506"/>
      <c r="E506"/>
      <c r="F506"/>
      <c r="G506"/>
      <c r="H506"/>
    </row>
    <row r="507" spans="2:8" ht="15" customHeight="1">
      <c r="B507" s="74" t="s">
        <v>1152</v>
      </c>
      <c r="C507" s="74">
        <v>1295313</v>
      </c>
      <c r="D507"/>
      <c r="E507"/>
      <c r="F507"/>
      <c r="G507"/>
      <c r="H507"/>
    </row>
    <row r="508" spans="2:8" ht="15" customHeight="1">
      <c r="B508" s="74" t="s">
        <v>1153</v>
      </c>
      <c r="C508" s="74">
        <v>1295314</v>
      </c>
      <c r="D508"/>
      <c r="E508"/>
      <c r="F508"/>
      <c r="G508"/>
      <c r="H508"/>
    </row>
    <row r="509" spans="2:8" ht="15">
      <c r="B509" s="74" t="s">
        <v>1154</v>
      </c>
      <c r="C509" s="74">
        <v>1295315</v>
      </c>
      <c r="D509"/>
      <c r="E509"/>
      <c r="F509"/>
      <c r="G509"/>
      <c r="H509"/>
    </row>
    <row r="510" spans="2:8" ht="15">
      <c r="B510" s="74" t="s">
        <v>1155</v>
      </c>
      <c r="C510" s="74">
        <v>1295330</v>
      </c>
      <c r="D510"/>
      <c r="E510"/>
      <c r="F510"/>
      <c r="G510"/>
      <c r="H510"/>
    </row>
    <row r="511" spans="2:8" ht="15">
      <c r="B511" s="74" t="s">
        <v>1156</v>
      </c>
      <c r="C511" s="74">
        <v>1003619</v>
      </c>
      <c r="D511"/>
      <c r="E511"/>
      <c r="F511"/>
      <c r="G511"/>
      <c r="H511"/>
    </row>
    <row r="512" spans="2:8" ht="15">
      <c r="B512" s="74" t="s">
        <v>1157</v>
      </c>
      <c r="C512" s="74">
        <v>1003635</v>
      </c>
      <c r="D512"/>
      <c r="E512"/>
      <c r="F512"/>
      <c r="G512"/>
      <c r="H512"/>
    </row>
    <row r="513" spans="2:8" ht="15">
      <c r="B513" s="74" t="s">
        <v>1158</v>
      </c>
      <c r="C513" s="74">
        <v>1497692</v>
      </c>
      <c r="D513"/>
      <c r="E513"/>
      <c r="F513"/>
      <c r="G513"/>
      <c r="H513"/>
    </row>
    <row r="514" spans="2:8" ht="15">
      <c r="B514" s="74" t="s">
        <v>1159</v>
      </c>
      <c r="C514" s="74">
        <v>1007347</v>
      </c>
      <c r="D514"/>
      <c r="E514"/>
      <c r="F514"/>
      <c r="G514"/>
      <c r="H514"/>
    </row>
    <row r="515" spans="2:8" ht="15">
      <c r="B515" s="74" t="s">
        <v>1160</v>
      </c>
      <c r="C515" s="74">
        <v>1178730</v>
      </c>
      <c r="D515"/>
      <c r="E515"/>
      <c r="F515"/>
      <c r="G515"/>
      <c r="H515"/>
    </row>
    <row r="516" spans="2:8" ht="15">
      <c r="B516" s="74" t="s">
        <v>1161</v>
      </c>
      <c r="C516" s="74">
        <v>1053514</v>
      </c>
      <c r="D516"/>
      <c r="E516"/>
      <c r="F516"/>
      <c r="G516"/>
      <c r="H516"/>
    </row>
    <row r="517" spans="2:8" ht="15">
      <c r="B517" s="74" t="s">
        <v>1162</v>
      </c>
      <c r="C517" s="74">
        <v>115118</v>
      </c>
      <c r="D517"/>
      <c r="E517"/>
      <c r="F517"/>
      <c r="G517"/>
      <c r="H517"/>
    </row>
    <row r="518" spans="2:8" ht="15">
      <c r="B518" s="74" t="s">
        <v>1163</v>
      </c>
      <c r="C518" s="74">
        <v>1267530</v>
      </c>
      <c r="D518"/>
      <c r="E518"/>
      <c r="F518"/>
      <c r="G518"/>
      <c r="H518"/>
    </row>
    <row r="519" spans="2:8" ht="15">
      <c r="B519" s="74" t="s">
        <v>1164</v>
      </c>
      <c r="C519" s="74">
        <v>1086150</v>
      </c>
      <c r="D519"/>
      <c r="E519"/>
      <c r="F519"/>
      <c r="G519"/>
      <c r="H519"/>
    </row>
    <row r="520" spans="2:8" ht="15">
      <c r="B520" s="74" t="s">
        <v>1165</v>
      </c>
      <c r="C520" s="74">
        <v>1376726</v>
      </c>
      <c r="D520"/>
      <c r="E520"/>
      <c r="F520"/>
      <c r="G520"/>
      <c r="H520"/>
    </row>
    <row r="521" spans="2:8" ht="15">
      <c r="B521" s="74" t="s">
        <v>1166</v>
      </c>
      <c r="C521" s="74">
        <v>1527867</v>
      </c>
      <c r="D521"/>
      <c r="E521"/>
      <c r="F521"/>
      <c r="G521"/>
      <c r="H521"/>
    </row>
    <row r="522" spans="2:8" ht="15">
      <c r="B522" s="74" t="s">
        <v>1167</v>
      </c>
      <c r="C522" s="74">
        <v>1527874</v>
      </c>
      <c r="D522"/>
      <c r="E522"/>
      <c r="F522"/>
      <c r="G522"/>
      <c r="H522"/>
    </row>
    <row r="523" spans="2:8" ht="15">
      <c r="B523" s="74" t="s">
        <v>1168</v>
      </c>
      <c r="C523" s="74">
        <v>1527871</v>
      </c>
      <c r="D523"/>
      <c r="E523"/>
      <c r="F523"/>
      <c r="G523"/>
      <c r="H523"/>
    </row>
    <row r="524" spans="2:8" ht="15">
      <c r="B524" s="74" t="s">
        <v>1169</v>
      </c>
      <c r="C524" s="74">
        <v>1527872</v>
      </c>
      <c r="D524"/>
      <c r="E524"/>
      <c r="F524"/>
      <c r="G524"/>
      <c r="H524"/>
    </row>
    <row r="525" spans="2:8" ht="15">
      <c r="B525" s="74" t="s">
        <v>1170</v>
      </c>
      <c r="C525" s="74">
        <v>1527870</v>
      </c>
      <c r="D525"/>
      <c r="E525"/>
      <c r="F525"/>
      <c r="G525"/>
      <c r="H525"/>
    </row>
    <row r="526" spans="2:8" ht="15">
      <c r="B526" s="74" t="s">
        <v>1171</v>
      </c>
      <c r="C526" s="74">
        <v>1527873</v>
      </c>
      <c r="D526"/>
      <c r="E526"/>
      <c r="F526"/>
      <c r="G526"/>
      <c r="H526"/>
    </row>
    <row r="527" spans="2:8" ht="15">
      <c r="B527" s="74" t="s">
        <v>1172</v>
      </c>
      <c r="C527" s="74">
        <v>1020500</v>
      </c>
      <c r="D527"/>
      <c r="E527"/>
      <c r="F527"/>
      <c r="G527"/>
      <c r="H527"/>
    </row>
    <row r="528" spans="2:8" ht="15">
      <c r="B528" s="74" t="s">
        <v>1173</v>
      </c>
      <c r="C528" s="74">
        <v>150393</v>
      </c>
      <c r="D528"/>
      <c r="E528"/>
      <c r="F528"/>
      <c r="G528"/>
      <c r="H528"/>
    </row>
    <row r="529" spans="2:8" ht="15">
      <c r="B529" s="74" t="s">
        <v>1174</v>
      </c>
      <c r="C529" s="74">
        <v>1003961</v>
      </c>
      <c r="D529"/>
      <c r="E529"/>
      <c r="F529"/>
      <c r="G529"/>
      <c r="H529"/>
    </row>
    <row r="530" spans="2:8" ht="15">
      <c r="B530" s="74" t="s">
        <v>1175</v>
      </c>
      <c r="C530" s="74">
        <v>112104</v>
      </c>
      <c r="D530"/>
      <c r="E530"/>
      <c r="F530"/>
      <c r="G530"/>
      <c r="H530"/>
    </row>
    <row r="531" spans="2:8" ht="15">
      <c r="B531" s="74" t="s">
        <v>1176</v>
      </c>
      <c r="C531" s="74">
        <v>1386830</v>
      </c>
      <c r="D531"/>
      <c r="E531"/>
      <c r="F531"/>
      <c r="G531"/>
      <c r="H531"/>
    </row>
    <row r="532" spans="2:8" ht="15">
      <c r="B532" s="74" t="s">
        <v>1177</v>
      </c>
      <c r="C532" s="74">
        <v>115117</v>
      </c>
      <c r="D532"/>
      <c r="E532"/>
      <c r="F532"/>
      <c r="G532"/>
      <c r="H532"/>
    </row>
    <row r="533" spans="2:8" ht="15">
      <c r="B533" s="74" t="s">
        <v>1178</v>
      </c>
      <c r="C533" s="74">
        <v>1004059</v>
      </c>
      <c r="D533"/>
      <c r="E533"/>
      <c r="F533"/>
      <c r="G533"/>
      <c r="H533"/>
    </row>
    <row r="534" spans="2:8" ht="15">
      <c r="B534" s="74" t="s">
        <v>1179</v>
      </c>
      <c r="C534" s="74">
        <v>1137530</v>
      </c>
      <c r="D534"/>
      <c r="E534"/>
      <c r="F534"/>
      <c r="G534"/>
      <c r="H534"/>
    </row>
    <row r="535" spans="2:8" ht="15">
      <c r="B535" s="74" t="s">
        <v>1180</v>
      </c>
      <c r="C535" s="74">
        <v>135329</v>
      </c>
      <c r="D535"/>
      <c r="E535"/>
      <c r="F535"/>
      <c r="G535"/>
      <c r="H535"/>
    </row>
    <row r="536" spans="2:8" ht="15">
      <c r="B536" s="74" t="s">
        <v>1181</v>
      </c>
      <c r="C536" s="74">
        <v>1269610</v>
      </c>
      <c r="D536"/>
      <c r="E536"/>
      <c r="F536"/>
      <c r="G536"/>
      <c r="H536"/>
    </row>
    <row r="537" spans="2:8" ht="15">
      <c r="B537" s="74" t="s">
        <v>1182</v>
      </c>
      <c r="C537" s="74">
        <v>1167390</v>
      </c>
      <c r="D537"/>
      <c r="E537"/>
      <c r="F537"/>
      <c r="G537"/>
      <c r="H537"/>
    </row>
    <row r="538" spans="2:8" ht="15">
      <c r="B538" s="74" t="s">
        <v>1183</v>
      </c>
      <c r="C538" s="74">
        <v>1004170</v>
      </c>
      <c r="D538"/>
      <c r="E538"/>
      <c r="F538"/>
      <c r="G538"/>
      <c r="H538"/>
    </row>
    <row r="539" spans="2:8" ht="15">
      <c r="B539" s="74" t="s">
        <v>1184</v>
      </c>
      <c r="C539" s="74">
        <v>1237092</v>
      </c>
      <c r="D539"/>
      <c r="E539"/>
      <c r="F539"/>
      <c r="G539"/>
      <c r="H539"/>
    </row>
    <row r="540" spans="2:8" ht="15">
      <c r="B540" s="74" t="s">
        <v>1185</v>
      </c>
      <c r="C540" s="74">
        <v>110708</v>
      </c>
      <c r="D540"/>
      <c r="E540"/>
      <c r="F540"/>
      <c r="G540"/>
      <c r="H540"/>
    </row>
    <row r="541" spans="2:8" ht="15">
      <c r="B541" s="74" t="s">
        <v>1186</v>
      </c>
      <c r="C541" s="74">
        <v>110709</v>
      </c>
      <c r="D541"/>
      <c r="E541"/>
      <c r="F541"/>
      <c r="G541"/>
      <c r="H541"/>
    </row>
    <row r="542" spans="2:8" ht="15">
      <c r="B542" s="74" t="s">
        <v>1187</v>
      </c>
      <c r="C542" s="74">
        <v>112439</v>
      </c>
      <c r="D542"/>
      <c r="E542"/>
      <c r="F542"/>
      <c r="G542"/>
      <c r="H542"/>
    </row>
    <row r="543" spans="2:8" ht="15">
      <c r="B543" s="74" t="s">
        <v>1188</v>
      </c>
      <c r="C543" s="74">
        <v>1175310</v>
      </c>
      <c r="D543"/>
      <c r="E543"/>
      <c r="F543"/>
      <c r="G543"/>
      <c r="H543"/>
    </row>
    <row r="544" spans="2:8" ht="15">
      <c r="B544" s="74" t="s">
        <v>1189</v>
      </c>
      <c r="C544" s="74">
        <v>108301</v>
      </c>
      <c r="D544"/>
      <c r="E544"/>
      <c r="F544"/>
      <c r="G544"/>
      <c r="H544"/>
    </row>
    <row r="545" spans="2:8" ht="15">
      <c r="B545" s="74" t="s">
        <v>1190</v>
      </c>
      <c r="C545" s="74">
        <v>112730</v>
      </c>
      <c r="D545"/>
      <c r="E545"/>
      <c r="F545"/>
      <c r="G545"/>
      <c r="H545"/>
    </row>
    <row r="546" spans="2:8" ht="15">
      <c r="B546" s="74" t="s">
        <v>1191</v>
      </c>
      <c r="C546" s="74">
        <v>139445</v>
      </c>
      <c r="D546"/>
      <c r="E546"/>
      <c r="F546"/>
      <c r="G546"/>
      <c r="H546"/>
    </row>
    <row r="547" spans="2:8" ht="15">
      <c r="B547" s="74" t="s">
        <v>1192</v>
      </c>
      <c r="C547" s="74">
        <v>1004065</v>
      </c>
      <c r="D547"/>
      <c r="E547"/>
      <c r="F547"/>
      <c r="G547"/>
      <c r="H547"/>
    </row>
    <row r="548" spans="2:8" ht="15">
      <c r="B548" s="74" t="s">
        <v>1193</v>
      </c>
      <c r="C548" s="74">
        <v>1373793</v>
      </c>
      <c r="D548"/>
      <c r="E548"/>
      <c r="F548"/>
      <c r="G548"/>
      <c r="H548"/>
    </row>
    <row r="549" spans="2:8" ht="15">
      <c r="B549" s="74" t="s">
        <v>1194</v>
      </c>
      <c r="C549" s="74">
        <v>100280</v>
      </c>
      <c r="D549"/>
      <c r="E549"/>
      <c r="F549"/>
      <c r="G549"/>
      <c r="H549"/>
    </row>
    <row r="550" spans="2:8" ht="15">
      <c r="B550" s="74" t="s">
        <v>1195</v>
      </c>
      <c r="C550" s="74">
        <v>107926</v>
      </c>
      <c r="D550"/>
      <c r="E550"/>
      <c r="F550"/>
      <c r="G550"/>
      <c r="H550"/>
    </row>
    <row r="551" spans="2:8" ht="15">
      <c r="B551" s="74" t="s">
        <v>1196</v>
      </c>
      <c r="C551" s="74">
        <v>100063</v>
      </c>
      <c r="D551"/>
      <c r="E551"/>
      <c r="F551"/>
      <c r="G551"/>
      <c r="H551"/>
    </row>
    <row r="552" spans="2:8" ht="15">
      <c r="B552" s="74" t="s">
        <v>1197</v>
      </c>
      <c r="C552" s="74">
        <v>112914</v>
      </c>
      <c r="D552"/>
      <c r="E552"/>
      <c r="F552"/>
      <c r="G552"/>
      <c r="H552"/>
    </row>
    <row r="553" spans="2:8" ht="15">
      <c r="B553" s="74" t="s">
        <v>1198</v>
      </c>
      <c r="C553" s="74">
        <v>155280</v>
      </c>
      <c r="D553"/>
      <c r="E553"/>
      <c r="F553"/>
      <c r="G553"/>
      <c r="H553"/>
    </row>
    <row r="554" spans="2:8" ht="15">
      <c r="B554" s="74" t="s">
        <v>1199</v>
      </c>
      <c r="C554" s="74">
        <v>100263</v>
      </c>
      <c r="D554"/>
      <c r="E554"/>
      <c r="F554"/>
      <c r="G554"/>
      <c r="H554"/>
    </row>
    <row r="555" spans="2:8" ht="15">
      <c r="B555" s="74" t="s">
        <v>1200</v>
      </c>
      <c r="C555" s="74">
        <v>111721</v>
      </c>
      <c r="D555"/>
      <c r="E555"/>
      <c r="F555"/>
      <c r="G555"/>
      <c r="H555"/>
    </row>
    <row r="556" spans="2:8" ht="15">
      <c r="B556" s="74" t="s">
        <v>1201</v>
      </c>
      <c r="C556" s="74">
        <v>113649</v>
      </c>
      <c r="D556"/>
      <c r="E556"/>
      <c r="F556"/>
      <c r="G556"/>
      <c r="H556"/>
    </row>
    <row r="557" spans="2:8" ht="15">
      <c r="B557" s="74" t="s">
        <v>1202</v>
      </c>
      <c r="C557" s="74">
        <v>113648</v>
      </c>
      <c r="D557"/>
      <c r="E557"/>
      <c r="F557"/>
      <c r="G557"/>
      <c r="H557"/>
    </row>
    <row r="558" spans="2:8" ht="15">
      <c r="B558" s="74" t="s">
        <v>1203</v>
      </c>
      <c r="C558" s="74">
        <v>115717</v>
      </c>
      <c r="D558"/>
      <c r="E558"/>
      <c r="F558"/>
      <c r="G558"/>
      <c r="H558"/>
    </row>
    <row r="559" spans="2:8" ht="15">
      <c r="B559" s="74" t="s">
        <v>1204</v>
      </c>
      <c r="C559" s="74">
        <v>1494434</v>
      </c>
      <c r="D559"/>
      <c r="E559"/>
      <c r="F559"/>
      <c r="G559"/>
      <c r="H559"/>
    </row>
    <row r="560" spans="2:8" ht="15">
      <c r="B560" s="74" t="s">
        <v>1205</v>
      </c>
      <c r="C560" s="74">
        <v>1004912</v>
      </c>
      <c r="D560"/>
      <c r="E560"/>
      <c r="F560"/>
      <c r="G560"/>
      <c r="H560"/>
    </row>
    <row r="561" spans="2:8" ht="15">
      <c r="B561" s="74" t="s">
        <v>1206</v>
      </c>
      <c r="C561" s="74">
        <v>1559243</v>
      </c>
      <c r="D561"/>
      <c r="E561"/>
      <c r="F561"/>
      <c r="G561"/>
      <c r="H561"/>
    </row>
    <row r="562" spans="2:8" ht="15">
      <c r="B562" s="74" t="s">
        <v>1207</v>
      </c>
      <c r="C562" s="74">
        <v>143209</v>
      </c>
      <c r="D562"/>
      <c r="E562"/>
      <c r="F562"/>
      <c r="G562"/>
      <c r="H562"/>
    </row>
    <row r="563" spans="2:8" ht="15">
      <c r="B563" s="74" t="s">
        <v>1208</v>
      </c>
      <c r="C563" s="74">
        <v>1203747</v>
      </c>
      <c r="D563"/>
      <c r="E563"/>
      <c r="F563"/>
      <c r="G563"/>
      <c r="H563"/>
    </row>
    <row r="564" spans="2:8" ht="15">
      <c r="B564" s="74" t="s">
        <v>1209</v>
      </c>
      <c r="C564" s="74">
        <v>1337410</v>
      </c>
      <c r="D564"/>
      <c r="E564"/>
      <c r="F564"/>
      <c r="G564"/>
      <c r="H564"/>
    </row>
    <row r="565" spans="2:8" ht="15">
      <c r="B565" s="74" t="s">
        <v>1210</v>
      </c>
      <c r="C565" s="74">
        <v>1032696</v>
      </c>
      <c r="D565"/>
      <c r="E565"/>
      <c r="F565"/>
      <c r="G565"/>
      <c r="H565"/>
    </row>
    <row r="566" spans="2:8" ht="15">
      <c r="B566" s="74" t="s">
        <v>1211</v>
      </c>
      <c r="C566" s="74">
        <v>139563</v>
      </c>
      <c r="D566"/>
      <c r="E566"/>
      <c r="F566"/>
      <c r="G566"/>
      <c r="H566"/>
    </row>
    <row r="567" spans="2:8" ht="15">
      <c r="B567" s="74" t="s">
        <v>1212</v>
      </c>
      <c r="C567" s="74">
        <v>1042248</v>
      </c>
      <c r="D567"/>
      <c r="E567"/>
      <c r="F567"/>
      <c r="G567"/>
      <c r="H567"/>
    </row>
    <row r="568" spans="2:8" ht="15">
      <c r="B568" s="74" t="s">
        <v>1213</v>
      </c>
      <c r="C568" s="74">
        <v>1237727</v>
      </c>
      <c r="D568"/>
      <c r="E568"/>
      <c r="F568"/>
      <c r="G568"/>
      <c r="H568"/>
    </row>
    <row r="569" spans="2:8" ht="15">
      <c r="B569" s="74" t="s">
        <v>1214</v>
      </c>
      <c r="C569" s="74">
        <v>1178771</v>
      </c>
      <c r="D569"/>
      <c r="E569"/>
      <c r="F569"/>
      <c r="G569"/>
      <c r="H569"/>
    </row>
    <row r="570" spans="2:8" ht="15">
      <c r="B570" s="74" t="s">
        <v>1215</v>
      </c>
      <c r="C570" s="74">
        <v>1040466</v>
      </c>
      <c r="D570"/>
      <c r="E570"/>
      <c r="F570"/>
      <c r="G570"/>
      <c r="H570"/>
    </row>
    <row r="571" spans="2:8" ht="15">
      <c r="B571" s="74" t="s">
        <v>1216</v>
      </c>
      <c r="C571" s="74">
        <v>113198</v>
      </c>
      <c r="D571"/>
      <c r="E571"/>
      <c r="F571"/>
      <c r="G571"/>
      <c r="H571"/>
    </row>
    <row r="572" spans="2:8" ht="15">
      <c r="B572" s="74" t="s">
        <v>1217</v>
      </c>
      <c r="C572" s="74">
        <v>1237672</v>
      </c>
      <c r="D572"/>
      <c r="E572"/>
      <c r="F572"/>
      <c r="G572"/>
      <c r="H572"/>
    </row>
    <row r="573" spans="2:8" ht="15">
      <c r="B573" s="74" t="s">
        <v>1218</v>
      </c>
      <c r="C573" s="74">
        <v>1193511</v>
      </c>
      <c r="D573"/>
      <c r="E573"/>
      <c r="F573"/>
      <c r="G573"/>
      <c r="H573"/>
    </row>
    <row r="574" spans="2:8" ht="15">
      <c r="B574" s="74" t="s">
        <v>1219</v>
      </c>
      <c r="C574" s="74">
        <v>1005063</v>
      </c>
      <c r="D574"/>
      <c r="E574"/>
      <c r="F574"/>
      <c r="G574"/>
      <c r="H574"/>
    </row>
    <row r="575" spans="2:8" ht="15">
      <c r="B575" s="74" t="s">
        <v>1220</v>
      </c>
      <c r="C575" s="74">
        <v>1554735</v>
      </c>
      <c r="D575"/>
      <c r="E575"/>
      <c r="F575"/>
      <c r="G575"/>
      <c r="H575"/>
    </row>
    <row r="576" spans="2:8" ht="15">
      <c r="B576" s="74" t="s">
        <v>1221</v>
      </c>
      <c r="C576" s="74">
        <v>111667</v>
      </c>
      <c r="D576"/>
      <c r="E576"/>
      <c r="F576"/>
      <c r="G576"/>
      <c r="H576"/>
    </row>
    <row r="577" spans="2:8" ht="15">
      <c r="B577" s="74" t="s">
        <v>1222</v>
      </c>
      <c r="C577" s="74">
        <v>1246070</v>
      </c>
      <c r="D577"/>
      <c r="E577"/>
      <c r="F577"/>
      <c r="G577"/>
      <c r="H577"/>
    </row>
    <row r="578" spans="2:8" ht="15">
      <c r="B578" s="74" t="s">
        <v>1223</v>
      </c>
      <c r="C578" s="74">
        <v>1501757</v>
      </c>
      <c r="D578"/>
      <c r="E578"/>
      <c r="F578"/>
      <c r="G578"/>
      <c r="H578"/>
    </row>
    <row r="579" spans="2:8" ht="15">
      <c r="B579" s="74" t="s">
        <v>1224</v>
      </c>
      <c r="C579" s="74">
        <v>112354</v>
      </c>
      <c r="D579"/>
      <c r="E579"/>
      <c r="F579"/>
      <c r="G579"/>
      <c r="H579"/>
    </row>
    <row r="580" spans="2:8" ht="15">
      <c r="B580" s="74" t="s">
        <v>1225</v>
      </c>
      <c r="C580" s="74">
        <v>1479247</v>
      </c>
      <c r="D580"/>
      <c r="E580"/>
      <c r="F580"/>
      <c r="G580"/>
      <c r="H580"/>
    </row>
    <row r="581" spans="2:8" ht="15">
      <c r="B581" s="74" t="s">
        <v>1226</v>
      </c>
      <c r="C581" s="74">
        <v>112082</v>
      </c>
      <c r="D581"/>
      <c r="E581"/>
      <c r="F581"/>
      <c r="G581"/>
      <c r="H581"/>
    </row>
    <row r="582" spans="2:8" ht="15">
      <c r="B582" s="74" t="s">
        <v>1227</v>
      </c>
      <c r="C582" s="74">
        <v>113178</v>
      </c>
      <c r="D582"/>
      <c r="E582"/>
      <c r="F582"/>
      <c r="G582"/>
      <c r="H582"/>
    </row>
    <row r="583" spans="2:8" ht="15">
      <c r="B583" s="74" t="s">
        <v>1228</v>
      </c>
      <c r="C583" s="74">
        <v>113961</v>
      </c>
      <c r="D583"/>
      <c r="E583"/>
      <c r="F583"/>
      <c r="G583"/>
      <c r="H583"/>
    </row>
    <row r="584" spans="2:8" ht="15">
      <c r="B584" s="74" t="s">
        <v>1229</v>
      </c>
      <c r="C584" s="74">
        <v>1285419</v>
      </c>
      <c r="D584"/>
      <c r="E584"/>
      <c r="F584"/>
      <c r="G584"/>
      <c r="H584"/>
    </row>
    <row r="585" spans="2:8" ht="15">
      <c r="B585" s="74" t="s">
        <v>1230</v>
      </c>
      <c r="C585" s="74">
        <v>1005466</v>
      </c>
      <c r="D585"/>
      <c r="E585"/>
      <c r="F585"/>
      <c r="G585"/>
      <c r="H585"/>
    </row>
    <row r="586" spans="2:8" ht="15">
      <c r="B586" s="74" t="s">
        <v>1231</v>
      </c>
      <c r="C586" s="74">
        <v>138403</v>
      </c>
      <c r="D586"/>
      <c r="E586"/>
      <c r="F586"/>
      <c r="G586"/>
      <c r="H586"/>
    </row>
    <row r="587" spans="2:8" ht="15">
      <c r="B587" s="74" t="s">
        <v>1232</v>
      </c>
      <c r="C587" s="74">
        <v>104188</v>
      </c>
      <c r="D587"/>
      <c r="E587"/>
      <c r="F587"/>
      <c r="G587"/>
      <c r="H587"/>
    </row>
    <row r="588" spans="2:8" ht="15">
      <c r="B588" s="74" t="s">
        <v>1233</v>
      </c>
      <c r="C588" s="74">
        <v>111606</v>
      </c>
      <c r="D588"/>
      <c r="E588"/>
      <c r="F588"/>
      <c r="G588"/>
      <c r="H588"/>
    </row>
    <row r="589" spans="2:8" ht="15">
      <c r="B589" s="74" t="s">
        <v>1234</v>
      </c>
      <c r="C589" s="74">
        <v>110612</v>
      </c>
      <c r="D589"/>
      <c r="E589"/>
      <c r="F589"/>
      <c r="G589"/>
      <c r="H589"/>
    </row>
    <row r="590" spans="2:8" ht="15">
      <c r="B590" s="74" t="s">
        <v>1235</v>
      </c>
      <c r="C590" s="74">
        <v>1502958</v>
      </c>
      <c r="D590"/>
      <c r="E590"/>
      <c r="F590"/>
      <c r="G590"/>
      <c r="H590"/>
    </row>
    <row r="591" spans="2:8" ht="15">
      <c r="B591" s="74" t="s">
        <v>1236</v>
      </c>
      <c r="C591" s="74">
        <v>111718</v>
      </c>
      <c r="D591"/>
      <c r="E591"/>
      <c r="F591"/>
      <c r="G591"/>
      <c r="H591"/>
    </row>
    <row r="592" spans="2:8" ht="15">
      <c r="B592" s="74" t="s">
        <v>1237</v>
      </c>
      <c r="C592" s="74">
        <v>115015</v>
      </c>
      <c r="D592"/>
      <c r="E592"/>
      <c r="F592"/>
      <c r="G592"/>
      <c r="H592"/>
    </row>
    <row r="593" spans="2:8" ht="15">
      <c r="B593" s="74" t="s">
        <v>1238</v>
      </c>
      <c r="C593" s="74">
        <v>1574746</v>
      </c>
      <c r="D593"/>
      <c r="E593"/>
      <c r="F593"/>
      <c r="G593"/>
      <c r="H593"/>
    </row>
    <row r="594" spans="2:8" ht="15">
      <c r="B594" s="74" t="s">
        <v>1239</v>
      </c>
      <c r="C594" s="74">
        <v>1415110</v>
      </c>
      <c r="D594"/>
      <c r="E594"/>
      <c r="F594"/>
      <c r="G594"/>
      <c r="H594"/>
    </row>
    <row r="595" spans="2:8" ht="15">
      <c r="B595" s="74" t="s">
        <v>1240</v>
      </c>
      <c r="C595" s="74">
        <v>1501248</v>
      </c>
      <c r="D595"/>
      <c r="E595"/>
      <c r="F595"/>
      <c r="G595"/>
      <c r="H595"/>
    </row>
    <row r="596" spans="2:8" ht="15">
      <c r="B596" s="74" t="s">
        <v>1241</v>
      </c>
      <c r="C596" s="74">
        <v>1407617</v>
      </c>
      <c r="D596"/>
      <c r="E596"/>
      <c r="F596"/>
      <c r="G596"/>
      <c r="H596"/>
    </row>
    <row r="597" spans="2:8" ht="15">
      <c r="B597" s="74" t="s">
        <v>1242</v>
      </c>
      <c r="C597" s="74">
        <v>1207162</v>
      </c>
      <c r="D597"/>
      <c r="E597"/>
      <c r="F597"/>
      <c r="G597"/>
      <c r="H597"/>
    </row>
    <row r="598" spans="2:8" ht="15">
      <c r="B598" s="74" t="s">
        <v>1243</v>
      </c>
      <c r="C598" s="74">
        <v>111822</v>
      </c>
      <c r="D598"/>
      <c r="E598"/>
      <c r="F598"/>
      <c r="G598"/>
      <c r="H598"/>
    </row>
    <row r="599" spans="2:8" ht="15">
      <c r="B599" s="74" t="s">
        <v>1244</v>
      </c>
      <c r="C599" s="74">
        <v>1046888</v>
      </c>
      <c r="D599"/>
      <c r="E599"/>
      <c r="F599"/>
      <c r="G599"/>
      <c r="H599"/>
    </row>
    <row r="600" spans="2:8" ht="15">
      <c r="B600" s="74" t="s">
        <v>1245</v>
      </c>
      <c r="C600" s="74">
        <v>112031</v>
      </c>
      <c r="D600"/>
      <c r="E600"/>
      <c r="F600"/>
      <c r="G600"/>
      <c r="H600"/>
    </row>
    <row r="601" spans="2:8" ht="15">
      <c r="B601" s="74" t="s">
        <v>1246</v>
      </c>
      <c r="C601" s="74">
        <v>1479248</v>
      </c>
      <c r="D601"/>
      <c r="E601"/>
      <c r="F601"/>
      <c r="G601"/>
      <c r="H601"/>
    </row>
    <row r="602" spans="2:8" ht="15">
      <c r="B602" s="74" t="s">
        <v>1247</v>
      </c>
      <c r="C602" s="74">
        <v>1479249</v>
      </c>
      <c r="D602"/>
      <c r="E602"/>
      <c r="F602"/>
      <c r="G602"/>
      <c r="H602"/>
    </row>
    <row r="603" spans="2:8" ht="15">
      <c r="B603" s="74" t="s">
        <v>1248</v>
      </c>
      <c r="C603" s="74">
        <v>1479250</v>
      </c>
      <c r="D603"/>
      <c r="E603"/>
      <c r="F603"/>
      <c r="G603"/>
      <c r="H603"/>
    </row>
    <row r="604" spans="2:8" ht="15">
      <c r="B604" s="74" t="s">
        <v>1249</v>
      </c>
      <c r="C604" s="74">
        <v>1021609</v>
      </c>
      <c r="D604"/>
      <c r="E604"/>
      <c r="F604"/>
      <c r="G604"/>
      <c r="H604"/>
    </row>
    <row r="605" spans="2:8" ht="15">
      <c r="B605" s="74" t="s">
        <v>1250</v>
      </c>
      <c r="C605" s="74">
        <v>110616</v>
      </c>
      <c r="D605"/>
      <c r="E605"/>
      <c r="F605"/>
      <c r="G605"/>
      <c r="H605"/>
    </row>
    <row r="606" spans="2:8" ht="15">
      <c r="B606" s="74" t="s">
        <v>1251</v>
      </c>
      <c r="C606" s="74">
        <v>112953</v>
      </c>
      <c r="D606"/>
      <c r="E606"/>
      <c r="F606"/>
      <c r="G606"/>
      <c r="H606"/>
    </row>
    <row r="607" spans="2:8" ht="15">
      <c r="B607" s="74" t="s">
        <v>1252</v>
      </c>
      <c r="C607" s="74">
        <v>112954</v>
      </c>
      <c r="D607"/>
      <c r="E607"/>
      <c r="F607"/>
      <c r="G607"/>
      <c r="H607"/>
    </row>
    <row r="608" spans="2:8" ht="15">
      <c r="B608" s="74" t="s">
        <v>1253</v>
      </c>
      <c r="C608" s="74">
        <v>142825</v>
      </c>
      <c r="D608"/>
      <c r="E608"/>
      <c r="F608"/>
      <c r="G608"/>
      <c r="H608"/>
    </row>
    <row r="609" spans="2:8" ht="15">
      <c r="B609" s="74" t="s">
        <v>1254</v>
      </c>
      <c r="C609" s="74">
        <v>114988</v>
      </c>
      <c r="D609"/>
      <c r="E609"/>
      <c r="F609"/>
      <c r="G609"/>
      <c r="H609"/>
    </row>
    <row r="610" spans="2:8" ht="15">
      <c r="B610" s="74" t="s">
        <v>1255</v>
      </c>
      <c r="C610" s="74">
        <v>1464706</v>
      </c>
      <c r="D610"/>
      <c r="E610"/>
      <c r="F610"/>
      <c r="G610"/>
      <c r="H610"/>
    </row>
    <row r="611" spans="2:8" ht="15">
      <c r="B611" s="74" t="s">
        <v>1256</v>
      </c>
      <c r="C611" s="74">
        <v>1048030</v>
      </c>
      <c r="D611"/>
      <c r="E611"/>
      <c r="F611"/>
      <c r="G611"/>
      <c r="H611"/>
    </row>
    <row r="612" spans="2:8" ht="15">
      <c r="B612" s="74" t="s">
        <v>1257</v>
      </c>
      <c r="C612" s="74">
        <v>112083</v>
      </c>
      <c r="D612"/>
      <c r="E612"/>
      <c r="F612"/>
      <c r="G612"/>
      <c r="H612"/>
    </row>
    <row r="613" spans="2:8" ht="15">
      <c r="B613" s="74" t="s">
        <v>1258</v>
      </c>
      <c r="C613" s="74">
        <v>112085</v>
      </c>
      <c r="D613"/>
      <c r="E613"/>
      <c r="F613"/>
      <c r="G613"/>
      <c r="H613"/>
    </row>
    <row r="614" spans="2:8" ht="15">
      <c r="B614" s="74" t="s">
        <v>1259</v>
      </c>
      <c r="C614" s="74">
        <v>1005780</v>
      </c>
      <c r="D614"/>
      <c r="E614"/>
      <c r="F614"/>
      <c r="G614"/>
      <c r="H614"/>
    </row>
    <row r="615" spans="2:8" ht="15">
      <c r="B615" s="74" t="s">
        <v>1260</v>
      </c>
      <c r="C615" s="74">
        <v>1005878</v>
      </c>
      <c r="D615"/>
      <c r="E615"/>
      <c r="F615"/>
      <c r="G615"/>
      <c r="H615"/>
    </row>
    <row r="616" spans="2:8" ht="15">
      <c r="B616" s="74" t="s">
        <v>1261</v>
      </c>
      <c r="C616" s="74">
        <v>112468</v>
      </c>
      <c r="D616"/>
      <c r="E616"/>
      <c r="F616"/>
      <c r="G616"/>
      <c r="H616"/>
    </row>
    <row r="617" spans="2:8" ht="15">
      <c r="B617" s="74" t="s">
        <v>1262</v>
      </c>
      <c r="C617" s="74">
        <v>112732</v>
      </c>
      <c r="D617"/>
      <c r="E617"/>
      <c r="F617"/>
      <c r="G617"/>
      <c r="H617"/>
    </row>
    <row r="618" spans="2:8" ht="15">
      <c r="B618" s="74" t="s">
        <v>1263</v>
      </c>
      <c r="C618" s="74">
        <v>114974</v>
      </c>
      <c r="D618"/>
      <c r="E618"/>
      <c r="F618"/>
      <c r="G618"/>
      <c r="H618"/>
    </row>
    <row r="619" spans="2:8" ht="15">
      <c r="B619" s="74" t="s">
        <v>1264</v>
      </c>
      <c r="C619" s="74">
        <v>114973</v>
      </c>
      <c r="D619"/>
      <c r="E619"/>
      <c r="F619"/>
      <c r="G619"/>
      <c r="H619"/>
    </row>
    <row r="620" spans="2:8" ht="15">
      <c r="B620" s="74" t="s">
        <v>1265</v>
      </c>
      <c r="C620" s="74">
        <v>112084</v>
      </c>
      <c r="D620"/>
      <c r="E620"/>
      <c r="F620"/>
      <c r="G620"/>
      <c r="H620"/>
    </row>
    <row r="621" spans="2:8" ht="15">
      <c r="B621" s="74" t="s">
        <v>1266</v>
      </c>
      <c r="C621" s="74">
        <v>1475266</v>
      </c>
      <c r="D621"/>
      <c r="E621"/>
      <c r="F621"/>
      <c r="G621"/>
      <c r="H621"/>
    </row>
    <row r="622" spans="2:8" ht="15">
      <c r="B622" s="74" t="s">
        <v>1267</v>
      </c>
      <c r="C622" s="74">
        <v>114905</v>
      </c>
      <c r="D622"/>
      <c r="E622"/>
      <c r="F622"/>
      <c r="G622"/>
      <c r="H622"/>
    </row>
    <row r="623" spans="2:8" ht="15">
      <c r="B623" s="74" t="s">
        <v>1268</v>
      </c>
      <c r="C623" s="74">
        <v>111716</v>
      </c>
      <c r="D623"/>
      <c r="E623"/>
      <c r="F623"/>
      <c r="G623"/>
      <c r="H623"/>
    </row>
    <row r="624" spans="2:8" ht="15">
      <c r="B624" s="74" t="s">
        <v>1269</v>
      </c>
      <c r="C624" s="74">
        <v>115029</v>
      </c>
      <c r="D624"/>
      <c r="E624"/>
      <c r="F624"/>
      <c r="G624"/>
      <c r="H624"/>
    </row>
    <row r="625" spans="2:8" ht="15">
      <c r="B625" s="74" t="s">
        <v>1270</v>
      </c>
      <c r="C625" s="74">
        <v>1011092</v>
      </c>
      <c r="D625"/>
      <c r="E625"/>
      <c r="F625"/>
      <c r="G625"/>
      <c r="H625"/>
    </row>
    <row r="626" spans="2:8" ht="15">
      <c r="B626" s="74" t="s">
        <v>1271</v>
      </c>
      <c r="C626" s="74">
        <v>114903</v>
      </c>
      <c r="D626"/>
      <c r="E626"/>
      <c r="F626"/>
      <c r="G626"/>
      <c r="H626"/>
    </row>
    <row r="627" spans="2:8" ht="15">
      <c r="B627" s="74" t="s">
        <v>1272</v>
      </c>
      <c r="C627" s="74">
        <v>1568303</v>
      </c>
      <c r="D627"/>
      <c r="E627"/>
      <c r="F627"/>
      <c r="G627"/>
      <c r="H627"/>
    </row>
    <row r="628" spans="2:8" ht="15">
      <c r="B628" s="74" t="s">
        <v>1273</v>
      </c>
      <c r="C628" s="74">
        <v>1474957</v>
      </c>
      <c r="D628"/>
      <c r="E628"/>
      <c r="F628"/>
      <c r="G628"/>
      <c r="H628"/>
    </row>
    <row r="629" spans="2:8" ht="15">
      <c r="B629" s="74" t="s">
        <v>1274</v>
      </c>
      <c r="C629" s="74">
        <v>108098</v>
      </c>
      <c r="D629"/>
      <c r="E629"/>
      <c r="F629"/>
      <c r="G629"/>
      <c r="H629"/>
    </row>
    <row r="630" spans="2:8" ht="15">
      <c r="B630" s="74" t="s">
        <v>1275</v>
      </c>
      <c r="C630" s="74">
        <v>1320730</v>
      </c>
      <c r="D630"/>
      <c r="E630"/>
      <c r="F630"/>
      <c r="G630"/>
      <c r="H630"/>
    </row>
    <row r="631" spans="2:8" ht="15">
      <c r="B631" s="74" t="s">
        <v>1276</v>
      </c>
      <c r="C631" s="74">
        <v>1219852</v>
      </c>
      <c r="D631"/>
      <c r="E631"/>
      <c r="F631"/>
      <c r="G631"/>
      <c r="H631"/>
    </row>
    <row r="632" spans="2:8" ht="15">
      <c r="B632" s="74" t="s">
        <v>1277</v>
      </c>
      <c r="C632" s="74">
        <v>116297</v>
      </c>
      <c r="D632"/>
      <c r="E632"/>
      <c r="F632"/>
      <c r="G632"/>
      <c r="H632"/>
    </row>
    <row r="633" spans="2:8" ht="15">
      <c r="B633" s="74" t="s">
        <v>1278</v>
      </c>
      <c r="C633" s="74">
        <v>1475505</v>
      </c>
      <c r="D633"/>
      <c r="E633"/>
      <c r="F633"/>
      <c r="G633"/>
      <c r="H633"/>
    </row>
    <row r="634" spans="2:8" ht="15">
      <c r="B634" s="74" t="s">
        <v>1279</v>
      </c>
      <c r="C634" s="74">
        <v>1021882</v>
      </c>
      <c r="D634"/>
      <c r="E634"/>
      <c r="F634"/>
      <c r="G634"/>
      <c r="H634"/>
    </row>
    <row r="635" spans="2:8" ht="15">
      <c r="B635" s="74" t="s">
        <v>1280</v>
      </c>
      <c r="C635" s="74">
        <v>1454924</v>
      </c>
      <c r="D635"/>
      <c r="E635"/>
      <c r="F635"/>
      <c r="G635"/>
      <c r="H635"/>
    </row>
    <row r="636" spans="2:8" ht="15">
      <c r="B636" s="74" t="s">
        <v>1281</v>
      </c>
      <c r="C636" s="74">
        <v>1053756</v>
      </c>
      <c r="D636"/>
      <c r="E636"/>
      <c r="F636"/>
      <c r="G636"/>
      <c r="H636"/>
    </row>
    <row r="637" spans="2:8" ht="15">
      <c r="B637" s="74" t="s">
        <v>1282</v>
      </c>
      <c r="C637" s="74">
        <v>1108651</v>
      </c>
      <c r="D637"/>
      <c r="E637"/>
      <c r="F637"/>
      <c r="G637"/>
      <c r="H637"/>
    </row>
    <row r="638" spans="2:8" ht="15">
      <c r="B638" s="74" t="s">
        <v>1283</v>
      </c>
      <c r="C638" s="74">
        <v>1099430</v>
      </c>
      <c r="D638"/>
      <c r="E638"/>
      <c r="F638"/>
      <c r="G638"/>
      <c r="H638"/>
    </row>
    <row r="639" spans="2:8" ht="15">
      <c r="B639" s="74" t="s">
        <v>1284</v>
      </c>
      <c r="C639" s="74">
        <v>113832</v>
      </c>
      <c r="D639"/>
      <c r="E639"/>
      <c r="F639"/>
      <c r="G639"/>
      <c r="H639"/>
    </row>
    <row r="640" spans="2:8" ht="15">
      <c r="B640" s="74" t="s">
        <v>1285</v>
      </c>
      <c r="C640" s="74">
        <v>111683</v>
      </c>
      <c r="D640"/>
      <c r="E640"/>
      <c r="F640"/>
      <c r="G640"/>
      <c r="H640"/>
    </row>
    <row r="641" spans="2:8" ht="15">
      <c r="B641" s="74" t="s">
        <v>1286</v>
      </c>
      <c r="C641" s="74">
        <v>1273442</v>
      </c>
      <c r="D641"/>
      <c r="E641"/>
      <c r="F641"/>
      <c r="G641"/>
      <c r="H641"/>
    </row>
    <row r="642" spans="2:8" ht="15">
      <c r="B642" s="74" t="s">
        <v>1287</v>
      </c>
      <c r="C642" s="74">
        <v>1366290</v>
      </c>
      <c r="D642"/>
      <c r="E642"/>
      <c r="F642"/>
      <c r="G642"/>
      <c r="H642"/>
    </row>
    <row r="643" spans="2:8" ht="15">
      <c r="B643" s="74" t="s">
        <v>1288</v>
      </c>
      <c r="C643" s="74">
        <v>1041006</v>
      </c>
      <c r="D643"/>
      <c r="E643"/>
      <c r="F643"/>
      <c r="G643"/>
      <c r="H643"/>
    </row>
    <row r="644" spans="2:8" ht="15">
      <c r="B644" s="74" t="s">
        <v>1289</v>
      </c>
      <c r="C644" s="74">
        <v>114957</v>
      </c>
      <c r="D644"/>
      <c r="E644"/>
      <c r="F644"/>
      <c r="G644"/>
      <c r="H644"/>
    </row>
    <row r="645" spans="2:8" ht="15">
      <c r="B645" s="74" t="s">
        <v>1290</v>
      </c>
      <c r="C645" s="74">
        <v>112015</v>
      </c>
      <c r="D645"/>
      <c r="E645"/>
      <c r="F645"/>
      <c r="G645"/>
      <c r="H645"/>
    </row>
    <row r="646" spans="2:8" ht="15">
      <c r="B646" s="74" t="s">
        <v>1291</v>
      </c>
      <c r="C646" s="74">
        <v>146523</v>
      </c>
      <c r="D646"/>
      <c r="E646"/>
      <c r="F646"/>
      <c r="G646"/>
      <c r="H646"/>
    </row>
    <row r="647" spans="2:8" ht="15">
      <c r="B647" s="74" t="s">
        <v>1292</v>
      </c>
      <c r="C647" s="74">
        <v>107471</v>
      </c>
      <c r="D647"/>
      <c r="E647"/>
      <c r="F647"/>
      <c r="G647"/>
      <c r="H647"/>
    </row>
    <row r="648" spans="2:8" ht="15">
      <c r="B648" s="74" t="s">
        <v>1293</v>
      </c>
      <c r="C648" s="74">
        <v>147123</v>
      </c>
      <c r="D648"/>
      <c r="E648"/>
      <c r="F648"/>
      <c r="G648"/>
      <c r="H648"/>
    </row>
    <row r="649" spans="2:8" ht="15">
      <c r="B649" s="74" t="s">
        <v>1294</v>
      </c>
      <c r="C649" s="74">
        <v>1322590</v>
      </c>
      <c r="D649"/>
      <c r="E649"/>
      <c r="F649"/>
      <c r="G649"/>
      <c r="H649"/>
    </row>
    <row r="650" spans="2:8" ht="15">
      <c r="B650" s="74" t="s">
        <v>1295</v>
      </c>
      <c r="C650" s="74">
        <v>111094</v>
      </c>
      <c r="D650"/>
      <c r="E650"/>
      <c r="F650"/>
      <c r="G650"/>
      <c r="H650"/>
    </row>
    <row r="651" spans="2:8" ht="15">
      <c r="B651" s="74" t="s">
        <v>1296</v>
      </c>
      <c r="C651" s="74">
        <v>14528</v>
      </c>
      <c r="D651"/>
      <c r="E651"/>
      <c r="F651"/>
      <c r="G651"/>
      <c r="H651"/>
    </row>
    <row r="652" spans="2:8" ht="15">
      <c r="B652" s="74" t="s">
        <v>1297</v>
      </c>
      <c r="C652" s="74">
        <v>1126690</v>
      </c>
      <c r="D652"/>
      <c r="E652"/>
      <c r="F652"/>
      <c r="G652"/>
      <c r="H652"/>
    </row>
    <row r="653" spans="2:8" ht="15">
      <c r="B653" s="74" t="s">
        <v>1298</v>
      </c>
      <c r="C653" s="74">
        <v>105279</v>
      </c>
      <c r="D653"/>
      <c r="E653"/>
      <c r="F653"/>
      <c r="G653"/>
      <c r="H653"/>
    </row>
    <row r="654" spans="2:8" ht="15">
      <c r="B654" s="74" t="s">
        <v>1299</v>
      </c>
      <c r="C654" s="74">
        <v>1516429</v>
      </c>
      <c r="D654"/>
      <c r="E654"/>
      <c r="F654"/>
      <c r="G654"/>
      <c r="H654"/>
    </row>
    <row r="655" spans="2:8" ht="15">
      <c r="B655" s="74" t="s">
        <v>1300</v>
      </c>
      <c r="C655" s="74">
        <v>1551064</v>
      </c>
      <c r="D655"/>
      <c r="E655"/>
      <c r="F655"/>
      <c r="G655"/>
      <c r="H655"/>
    </row>
    <row r="656" spans="2:8" ht="15">
      <c r="B656" s="74" t="s">
        <v>1301</v>
      </c>
      <c r="C656" s="74">
        <v>1263610</v>
      </c>
      <c r="D656"/>
      <c r="E656"/>
      <c r="F656"/>
      <c r="G656"/>
      <c r="H656"/>
    </row>
    <row r="657" spans="2:8" ht="15">
      <c r="B657" s="74" t="s">
        <v>1302</v>
      </c>
      <c r="C657" s="74">
        <v>115006</v>
      </c>
      <c r="D657"/>
      <c r="E657"/>
      <c r="F657"/>
      <c r="G657"/>
      <c r="H657"/>
    </row>
    <row r="658" spans="2:8" ht="15">
      <c r="B658" s="74" t="s">
        <v>1303</v>
      </c>
      <c r="C658" s="74">
        <v>1398271</v>
      </c>
      <c r="D658"/>
      <c r="E658"/>
      <c r="F658"/>
      <c r="G658"/>
      <c r="H658"/>
    </row>
    <row r="659" spans="2:8" ht="15">
      <c r="B659" s="74" t="s">
        <v>1304</v>
      </c>
      <c r="C659" s="74">
        <v>115008</v>
      </c>
      <c r="D659"/>
      <c r="E659"/>
      <c r="F659"/>
      <c r="G659"/>
      <c r="H659"/>
    </row>
    <row r="660" spans="2:8" ht="15">
      <c r="B660" s="74" t="s">
        <v>1305</v>
      </c>
      <c r="C660" s="74">
        <v>115302</v>
      </c>
      <c r="D660"/>
      <c r="E660"/>
      <c r="F660"/>
      <c r="G660"/>
      <c r="H660"/>
    </row>
    <row r="661" spans="2:8" ht="15">
      <c r="B661" s="74" t="s">
        <v>1306</v>
      </c>
      <c r="C661" s="74">
        <v>1455397</v>
      </c>
      <c r="D661"/>
      <c r="E661"/>
      <c r="F661"/>
      <c r="G661"/>
      <c r="H661"/>
    </row>
    <row r="662" spans="2:8" ht="15">
      <c r="B662" s="74" t="s">
        <v>1307</v>
      </c>
      <c r="C662" s="74">
        <v>1065095</v>
      </c>
      <c r="D662"/>
      <c r="E662"/>
      <c r="F662"/>
      <c r="G662"/>
      <c r="H662"/>
    </row>
    <row r="663" spans="2:8" ht="15">
      <c r="B663" s="74" t="s">
        <v>1308</v>
      </c>
      <c r="C663" s="74">
        <v>1417336</v>
      </c>
      <c r="D663"/>
      <c r="E663"/>
      <c r="F663"/>
      <c r="G663"/>
      <c r="H663"/>
    </row>
    <row r="664" spans="2:8" ht="15">
      <c r="B664" s="74" t="s">
        <v>1309</v>
      </c>
      <c r="C664" s="74">
        <v>114972</v>
      </c>
      <c r="D664"/>
      <c r="E664"/>
      <c r="F664"/>
      <c r="G664"/>
      <c r="H664"/>
    </row>
    <row r="665" spans="2:8" ht="15">
      <c r="B665" s="74" t="s">
        <v>1310</v>
      </c>
      <c r="C665" s="74">
        <v>112994</v>
      </c>
      <c r="D665"/>
      <c r="E665"/>
      <c r="F665"/>
      <c r="G665"/>
      <c r="H665"/>
    </row>
    <row r="666" spans="2:8" ht="15">
      <c r="B666" s="74" t="s">
        <v>1311</v>
      </c>
      <c r="C666" s="74">
        <v>1579476</v>
      </c>
      <c r="D666"/>
      <c r="E666"/>
      <c r="F666"/>
      <c r="G666"/>
      <c r="H666"/>
    </row>
    <row r="667" spans="2:8" ht="15">
      <c r="B667" s="74" t="s">
        <v>1312</v>
      </c>
      <c r="C667" s="74">
        <v>1315910</v>
      </c>
      <c r="D667"/>
      <c r="E667"/>
      <c r="F667"/>
      <c r="G667"/>
      <c r="H667"/>
    </row>
    <row r="668" spans="2:8" ht="15">
      <c r="B668" s="74" t="s">
        <v>1313</v>
      </c>
      <c r="C668" s="74">
        <v>1476029</v>
      </c>
      <c r="D668"/>
      <c r="E668"/>
      <c r="F668"/>
      <c r="G668"/>
      <c r="H668"/>
    </row>
    <row r="669" spans="2:8" ht="15">
      <c r="B669" s="74" t="s">
        <v>1314</v>
      </c>
      <c r="C669" s="74">
        <v>1081990</v>
      </c>
      <c r="D669"/>
      <c r="E669"/>
      <c r="F669"/>
      <c r="G669"/>
      <c r="H669"/>
    </row>
    <row r="670" spans="2:8" ht="15">
      <c r="B670" s="74" t="s">
        <v>1315</v>
      </c>
      <c r="C670" s="74">
        <v>1578312</v>
      </c>
      <c r="D670"/>
      <c r="E670"/>
      <c r="F670"/>
      <c r="G670"/>
      <c r="H670"/>
    </row>
    <row r="671" spans="2:8" ht="15">
      <c r="B671" s="74" t="s">
        <v>1316</v>
      </c>
      <c r="C671" s="74">
        <v>115301</v>
      </c>
      <c r="D671"/>
      <c r="E671"/>
      <c r="F671"/>
      <c r="G671"/>
      <c r="H671"/>
    </row>
    <row r="672" spans="2:8" ht="15">
      <c r="B672" s="74" t="s">
        <v>1317</v>
      </c>
      <c r="C672" s="74">
        <v>1508238</v>
      </c>
      <c r="D672"/>
      <c r="E672"/>
      <c r="F672"/>
      <c r="G672"/>
      <c r="H672"/>
    </row>
    <row r="673" spans="2:8" ht="15">
      <c r="B673" s="74" t="s">
        <v>1318</v>
      </c>
      <c r="C673" s="74">
        <v>1108772</v>
      </c>
      <c r="D673"/>
      <c r="E673"/>
      <c r="F673"/>
      <c r="G673"/>
      <c r="H673"/>
    </row>
    <row r="674" spans="2:8" ht="15">
      <c r="B674" s="74" t="s">
        <v>1319</v>
      </c>
      <c r="C674" s="74">
        <v>107408</v>
      </c>
      <c r="D674"/>
      <c r="E674"/>
      <c r="F674"/>
      <c r="G674"/>
      <c r="H674"/>
    </row>
    <row r="675" spans="2:8" ht="15">
      <c r="B675" s="74" t="s">
        <v>1320</v>
      </c>
      <c r="C675" s="74">
        <v>1570890</v>
      </c>
      <c r="D675"/>
      <c r="E675"/>
      <c r="F675"/>
      <c r="G675"/>
      <c r="H675"/>
    </row>
    <row r="676" spans="2:8" ht="15">
      <c r="B676" s="74" t="s">
        <v>1321</v>
      </c>
      <c r="C676" s="74">
        <v>1006166</v>
      </c>
      <c r="D676"/>
      <c r="E676"/>
      <c r="F676"/>
      <c r="G676"/>
      <c r="H676"/>
    </row>
    <row r="677" spans="2:8" ht="15">
      <c r="B677" s="74" t="s">
        <v>1322</v>
      </c>
      <c r="C677" s="74">
        <v>1006179</v>
      </c>
      <c r="D677"/>
      <c r="E677"/>
      <c r="F677"/>
      <c r="G677"/>
      <c r="H677"/>
    </row>
    <row r="678" spans="2:8" ht="15">
      <c r="B678" s="74" t="s">
        <v>1323</v>
      </c>
      <c r="C678" s="74">
        <v>1006164</v>
      </c>
      <c r="D678"/>
      <c r="E678"/>
      <c r="F678"/>
      <c r="G678"/>
      <c r="H678"/>
    </row>
    <row r="679" spans="2:8" ht="15">
      <c r="B679" s="74" t="s">
        <v>1324</v>
      </c>
      <c r="C679" s="74">
        <v>111758</v>
      </c>
      <c r="D679"/>
      <c r="E679"/>
      <c r="F679"/>
      <c r="G679"/>
      <c r="H679"/>
    </row>
    <row r="680" spans="2:8" ht="15">
      <c r="B680" s="74" t="s">
        <v>1325</v>
      </c>
      <c r="C680" s="74">
        <v>1479911</v>
      </c>
      <c r="D680"/>
      <c r="E680"/>
      <c r="F680"/>
      <c r="G680"/>
      <c r="H680"/>
    </row>
    <row r="681" spans="2:8" ht="15">
      <c r="B681" s="74" t="s">
        <v>1326</v>
      </c>
      <c r="C681" s="74">
        <v>114987</v>
      </c>
      <c r="D681"/>
      <c r="E681"/>
      <c r="F681"/>
      <c r="G681"/>
      <c r="H681"/>
    </row>
    <row r="682" spans="2:8" ht="15">
      <c r="B682" s="74" t="s">
        <v>1327</v>
      </c>
      <c r="C682" s="74">
        <v>111616</v>
      </c>
      <c r="D682"/>
      <c r="E682"/>
      <c r="F682"/>
      <c r="G682"/>
      <c r="H682"/>
    </row>
    <row r="683" spans="2:8" ht="15">
      <c r="B683" s="74" t="s">
        <v>1328</v>
      </c>
      <c r="C683" s="74">
        <v>1563969</v>
      </c>
      <c r="D683"/>
      <c r="E683"/>
      <c r="F683"/>
      <c r="G683"/>
      <c r="H683"/>
    </row>
    <row r="684" spans="2:8" ht="15">
      <c r="B684" s="74" t="s">
        <v>1329</v>
      </c>
      <c r="C684" s="74">
        <v>1563962</v>
      </c>
      <c r="D684"/>
      <c r="E684"/>
      <c r="F684"/>
      <c r="G684"/>
      <c r="H684"/>
    </row>
    <row r="685" spans="2:8" ht="15">
      <c r="B685" s="74" t="s">
        <v>1330</v>
      </c>
      <c r="C685" s="74">
        <v>1569104</v>
      </c>
      <c r="D685"/>
      <c r="E685"/>
      <c r="F685"/>
      <c r="G685"/>
      <c r="H685"/>
    </row>
    <row r="686" spans="2:8" ht="15">
      <c r="B686" s="74" t="s">
        <v>1331</v>
      </c>
      <c r="C686" s="74">
        <v>1521990</v>
      </c>
      <c r="D686"/>
      <c r="E686"/>
      <c r="F686"/>
      <c r="G686"/>
      <c r="H686"/>
    </row>
    <row r="687" spans="2:8" ht="15">
      <c r="B687" s="74" t="s">
        <v>1332</v>
      </c>
      <c r="C687" s="74">
        <v>1556795</v>
      </c>
      <c r="D687"/>
      <c r="E687"/>
      <c r="F687"/>
      <c r="G687"/>
      <c r="H687"/>
    </row>
    <row r="688" spans="2:8" ht="15">
      <c r="B688" s="74" t="s">
        <v>1333</v>
      </c>
      <c r="C688" s="74">
        <v>1578242</v>
      </c>
      <c r="D688"/>
      <c r="E688"/>
      <c r="F688"/>
      <c r="G688"/>
      <c r="H688"/>
    </row>
    <row r="689" spans="2:8" ht="15">
      <c r="B689" s="74" t="s">
        <v>1334</v>
      </c>
      <c r="C689" s="74">
        <v>100486</v>
      </c>
      <c r="D689"/>
      <c r="E689"/>
      <c r="F689"/>
      <c r="G689"/>
      <c r="H689"/>
    </row>
    <row r="690" spans="2:8" ht="15">
      <c r="B690" s="74" t="s">
        <v>1335</v>
      </c>
      <c r="C690" s="74">
        <v>102880</v>
      </c>
      <c r="D690"/>
      <c r="E690"/>
      <c r="F690"/>
      <c r="G690"/>
      <c r="H690"/>
    </row>
    <row r="691" spans="2:8" ht="15">
      <c r="B691" s="74" t="s">
        <v>1336</v>
      </c>
      <c r="C691" s="74">
        <v>112565</v>
      </c>
      <c r="D691"/>
      <c r="E691"/>
      <c r="F691"/>
      <c r="G691"/>
      <c r="H691"/>
    </row>
    <row r="692" spans="2:8" ht="15">
      <c r="B692" s="74" t="s">
        <v>1337</v>
      </c>
      <c r="C692" s="74">
        <v>112566</v>
      </c>
      <c r="D692"/>
      <c r="E692"/>
      <c r="F692"/>
      <c r="G692"/>
      <c r="H692"/>
    </row>
    <row r="693" spans="2:8" ht="15">
      <c r="B693" s="74" t="s">
        <v>1338</v>
      </c>
      <c r="C693" s="74">
        <v>112567</v>
      </c>
      <c r="D693"/>
      <c r="E693"/>
      <c r="F693"/>
      <c r="G693"/>
      <c r="H693"/>
    </row>
    <row r="694" spans="2:8" ht="15">
      <c r="B694" s="74" t="s">
        <v>1339</v>
      </c>
      <c r="C694" s="74">
        <v>1000158</v>
      </c>
      <c r="D694"/>
      <c r="E694"/>
      <c r="F694"/>
      <c r="G694"/>
      <c r="H694"/>
    </row>
    <row r="695" spans="2:8" ht="15">
      <c r="B695" s="74" t="s">
        <v>1340</v>
      </c>
      <c r="C695" s="74">
        <v>1102550</v>
      </c>
      <c r="D695"/>
      <c r="E695"/>
      <c r="F695"/>
      <c r="G695"/>
      <c r="H695"/>
    </row>
    <row r="696" spans="2:8" ht="15">
      <c r="B696" s="74" t="s">
        <v>1341</v>
      </c>
      <c r="C696" s="74">
        <v>1049247</v>
      </c>
      <c r="D696"/>
      <c r="E696"/>
      <c r="F696"/>
      <c r="G696"/>
      <c r="H696"/>
    </row>
    <row r="697" spans="2:8" ht="15">
      <c r="B697" s="74" t="s">
        <v>1342</v>
      </c>
      <c r="C697" s="74">
        <v>1479246</v>
      </c>
      <c r="D697"/>
      <c r="E697"/>
      <c r="F697"/>
      <c r="G697"/>
      <c r="H697"/>
    </row>
    <row r="698" spans="2:8" ht="15">
      <c r="B698" s="74" t="s">
        <v>1343</v>
      </c>
      <c r="C698" s="74">
        <v>108148</v>
      </c>
      <c r="D698"/>
      <c r="E698"/>
      <c r="F698"/>
      <c r="G698"/>
      <c r="H698"/>
    </row>
    <row r="699" spans="2:8" ht="15">
      <c r="B699" s="74" t="s">
        <v>1344</v>
      </c>
      <c r="C699" s="74">
        <v>111757</v>
      </c>
      <c r="D699"/>
      <c r="E699"/>
      <c r="F699"/>
      <c r="G699"/>
      <c r="H699"/>
    </row>
    <row r="700" spans="2:8" ht="15">
      <c r="B700" s="74" t="s">
        <v>1345</v>
      </c>
      <c r="C700" s="74">
        <v>1561652</v>
      </c>
      <c r="D700"/>
      <c r="E700"/>
      <c r="F700"/>
      <c r="G700"/>
      <c r="H700"/>
    </row>
    <row r="701" spans="2:8" ht="15">
      <c r="B701" s="74" t="s">
        <v>1346</v>
      </c>
      <c r="C701" s="74">
        <v>1073269</v>
      </c>
      <c r="D701"/>
      <c r="E701"/>
      <c r="F701"/>
      <c r="G701"/>
      <c r="H701"/>
    </row>
    <row r="702" spans="2:8" ht="15">
      <c r="B702" s="74" t="s">
        <v>1347</v>
      </c>
      <c r="C702" s="74">
        <v>1518209</v>
      </c>
      <c r="D702"/>
      <c r="E702"/>
      <c r="F702"/>
      <c r="G702"/>
      <c r="H702"/>
    </row>
    <row r="703" spans="2:8" ht="15">
      <c r="B703" s="74" t="s">
        <v>1348</v>
      </c>
      <c r="C703" s="74">
        <v>1518207</v>
      </c>
      <c r="D703"/>
      <c r="E703"/>
      <c r="F703"/>
      <c r="G703"/>
      <c r="H703"/>
    </row>
    <row r="704" spans="2:8" ht="15">
      <c r="B704" s="74" t="s">
        <v>1349</v>
      </c>
      <c r="C704" s="74">
        <v>148224</v>
      </c>
      <c r="D704"/>
      <c r="E704"/>
      <c r="F704"/>
      <c r="G704"/>
      <c r="H704"/>
    </row>
    <row r="705" spans="2:8" ht="15">
      <c r="B705" s="74" t="s">
        <v>1350</v>
      </c>
      <c r="C705" s="74">
        <v>111756</v>
      </c>
      <c r="D705"/>
      <c r="E705"/>
      <c r="F705"/>
      <c r="G705"/>
      <c r="H705"/>
    </row>
    <row r="706" spans="2:8" ht="15">
      <c r="B706" s="74" t="s">
        <v>1351</v>
      </c>
      <c r="C706" s="74">
        <v>115479</v>
      </c>
      <c r="D706"/>
      <c r="E706"/>
      <c r="F706"/>
      <c r="G706"/>
      <c r="H706"/>
    </row>
    <row r="707" spans="2:8" ht="15">
      <c r="B707" s="74" t="s">
        <v>1352</v>
      </c>
      <c r="C707" s="74">
        <v>108155</v>
      </c>
      <c r="D707"/>
      <c r="E707"/>
      <c r="F707"/>
      <c r="G707"/>
      <c r="H707"/>
    </row>
    <row r="708" spans="2:8" ht="15">
      <c r="B708" s="74" t="s">
        <v>1353</v>
      </c>
      <c r="C708" s="74">
        <v>138782</v>
      </c>
      <c r="D708"/>
      <c r="E708"/>
      <c r="F708"/>
      <c r="G708"/>
      <c r="H708"/>
    </row>
    <row r="709" spans="2:8" ht="15">
      <c r="B709" s="74" t="s">
        <v>1354</v>
      </c>
      <c r="C709" s="74">
        <v>1463233</v>
      </c>
      <c r="D709"/>
      <c r="E709"/>
      <c r="F709"/>
      <c r="G709"/>
      <c r="H709"/>
    </row>
    <row r="710" spans="2:8" ht="15">
      <c r="B710" s="74" t="s">
        <v>1355</v>
      </c>
      <c r="C710" s="74">
        <v>1525303</v>
      </c>
      <c r="D710"/>
      <c r="E710"/>
      <c r="F710"/>
      <c r="G710"/>
      <c r="H710"/>
    </row>
    <row r="711" spans="2:8" ht="15">
      <c r="B711" s="74" t="s">
        <v>1356</v>
      </c>
      <c r="C711" s="74">
        <v>1454686</v>
      </c>
      <c r="D711"/>
      <c r="E711"/>
      <c r="F711"/>
      <c r="G711"/>
      <c r="H711"/>
    </row>
    <row r="712" spans="2:8" ht="15">
      <c r="B712" s="74" t="s">
        <v>1357</v>
      </c>
      <c r="C712" s="74">
        <v>1202174</v>
      </c>
      <c r="D712"/>
      <c r="E712"/>
      <c r="F712"/>
      <c r="G712"/>
      <c r="H712"/>
    </row>
    <row r="713" spans="2:8" ht="15">
      <c r="B713" s="74" t="s">
        <v>1358</v>
      </c>
      <c r="C713" s="74">
        <v>111848</v>
      </c>
      <c r="D713"/>
      <c r="E713"/>
      <c r="F713"/>
      <c r="G713"/>
      <c r="H713"/>
    </row>
    <row r="714" spans="2:8" ht="15">
      <c r="B714" s="74" t="s">
        <v>1359</v>
      </c>
      <c r="C714" s="74">
        <v>1131670</v>
      </c>
      <c r="D714"/>
      <c r="E714"/>
      <c r="F714"/>
      <c r="G714"/>
      <c r="H714"/>
    </row>
    <row r="715" spans="2:8" ht="15">
      <c r="B715" s="74" t="s">
        <v>1360</v>
      </c>
      <c r="C715" s="74">
        <v>1003713</v>
      </c>
      <c r="D715"/>
      <c r="E715"/>
      <c r="F715"/>
      <c r="G715"/>
      <c r="H715"/>
    </row>
    <row r="716" spans="2:8" ht="15">
      <c r="B716" s="74" t="s">
        <v>1361</v>
      </c>
      <c r="C716" s="74">
        <v>1208150</v>
      </c>
      <c r="D716"/>
      <c r="E716"/>
      <c r="F716"/>
      <c r="G716"/>
      <c r="H716"/>
    </row>
    <row r="717" spans="2:8" ht="15">
      <c r="B717" s="74" t="s">
        <v>1362</v>
      </c>
      <c r="C717" s="74">
        <v>1479244</v>
      </c>
      <c r="D717"/>
      <c r="E717"/>
      <c r="F717"/>
      <c r="G717"/>
      <c r="H717"/>
    </row>
    <row r="718" spans="2:8" ht="15">
      <c r="B718" s="74" t="s">
        <v>1363</v>
      </c>
      <c r="C718" s="74">
        <v>1479245</v>
      </c>
      <c r="D718"/>
      <c r="E718"/>
      <c r="F718"/>
      <c r="G718"/>
      <c r="H718"/>
    </row>
    <row r="719" spans="2:8" ht="15">
      <c r="B719" s="74" t="s">
        <v>1364</v>
      </c>
      <c r="C719" s="74">
        <v>112924</v>
      </c>
      <c r="D719"/>
      <c r="E719"/>
      <c r="F719"/>
      <c r="G719"/>
      <c r="H719"/>
    </row>
    <row r="720" spans="2:8" ht="15">
      <c r="B720" s="74" t="s">
        <v>1365</v>
      </c>
      <c r="C720" s="74">
        <v>1473815</v>
      </c>
      <c r="D720"/>
      <c r="E720"/>
      <c r="F720"/>
      <c r="G720"/>
      <c r="H720"/>
    </row>
    <row r="721" spans="2:8" ht="15">
      <c r="B721" s="74" t="s">
        <v>1366</v>
      </c>
      <c r="C721" s="74">
        <v>1216910</v>
      </c>
      <c r="D721"/>
      <c r="E721"/>
      <c r="F721"/>
      <c r="G721"/>
      <c r="H721"/>
    </row>
    <row r="722" spans="2:8" ht="15">
      <c r="B722" s="74" t="s">
        <v>1367</v>
      </c>
      <c r="C722" s="74">
        <v>1011585</v>
      </c>
      <c r="D722"/>
      <c r="E722"/>
      <c r="F722"/>
      <c r="G722"/>
      <c r="H722"/>
    </row>
    <row r="723" spans="2:8" ht="15">
      <c r="B723" s="74" t="s">
        <v>1368</v>
      </c>
      <c r="C723" s="74">
        <v>111772</v>
      </c>
      <c r="D723"/>
      <c r="E723"/>
      <c r="F723"/>
      <c r="G723"/>
      <c r="H723"/>
    </row>
    <row r="724" spans="2:8" ht="15">
      <c r="B724" s="74" t="s">
        <v>1369</v>
      </c>
      <c r="C724" s="74">
        <v>111127</v>
      </c>
      <c r="D724"/>
      <c r="E724"/>
      <c r="F724"/>
      <c r="G724"/>
      <c r="H724"/>
    </row>
    <row r="725" spans="2:8" ht="15">
      <c r="B725" s="74" t="s">
        <v>1370</v>
      </c>
      <c r="C725" s="74">
        <v>1167912</v>
      </c>
      <c r="D725"/>
      <c r="E725"/>
      <c r="F725"/>
      <c r="G725"/>
      <c r="H725"/>
    </row>
    <row r="726" spans="2:8" ht="15">
      <c r="B726" s="74" t="s">
        <v>1371</v>
      </c>
      <c r="C726" s="74">
        <v>1167911</v>
      </c>
      <c r="D726"/>
      <c r="E726"/>
      <c r="F726"/>
      <c r="G726"/>
      <c r="H726"/>
    </row>
    <row r="727" spans="2:8" ht="15">
      <c r="B727" s="74" t="s">
        <v>1372</v>
      </c>
      <c r="C727" s="74">
        <v>1341871</v>
      </c>
      <c r="D727"/>
      <c r="E727"/>
      <c r="F727"/>
      <c r="G727"/>
      <c r="H727"/>
    </row>
    <row r="728" spans="2:8" ht="15">
      <c r="B728" s="74" t="s">
        <v>1373</v>
      </c>
      <c r="C728" s="74">
        <v>104195</v>
      </c>
      <c r="D728"/>
      <c r="E728"/>
      <c r="F728"/>
      <c r="G728"/>
      <c r="H728"/>
    </row>
    <row r="729" spans="2:8" ht="15">
      <c r="B729" s="74" t="s">
        <v>1374</v>
      </c>
      <c r="C729" s="74">
        <v>108229</v>
      </c>
      <c r="D729"/>
      <c r="E729"/>
      <c r="F729"/>
      <c r="G729"/>
      <c r="H729"/>
    </row>
    <row r="730" spans="2:8" ht="15">
      <c r="B730" s="74" t="s">
        <v>1375</v>
      </c>
      <c r="C730" s="74">
        <v>1143450</v>
      </c>
      <c r="D730"/>
      <c r="E730"/>
      <c r="F730"/>
      <c r="G730"/>
      <c r="H730"/>
    </row>
    <row r="731" spans="2:8" ht="15">
      <c r="B731" s="74" t="s">
        <v>1376</v>
      </c>
      <c r="C731" s="74">
        <v>111083</v>
      </c>
      <c r="D731"/>
      <c r="E731"/>
      <c r="F731"/>
      <c r="G731"/>
      <c r="H731"/>
    </row>
    <row r="732" spans="2:8" ht="15">
      <c r="B732" s="74" t="s">
        <v>1377</v>
      </c>
      <c r="C732" s="74">
        <v>1002174</v>
      </c>
      <c r="D732"/>
      <c r="E732"/>
      <c r="F732"/>
      <c r="G732"/>
      <c r="H732"/>
    </row>
    <row r="733" spans="2:8" ht="15">
      <c r="B733" s="74" t="s">
        <v>1378</v>
      </c>
      <c r="C733" s="74">
        <v>1509348</v>
      </c>
      <c r="D733"/>
      <c r="E733"/>
      <c r="F733"/>
      <c r="G733"/>
      <c r="H733"/>
    </row>
    <row r="734" spans="2:8" ht="15">
      <c r="B734" s="74" t="s">
        <v>1379</v>
      </c>
      <c r="C734" s="74">
        <v>108798</v>
      </c>
      <c r="D734"/>
      <c r="E734"/>
      <c r="F734"/>
      <c r="G734"/>
      <c r="H734"/>
    </row>
    <row r="735" spans="2:8" ht="15">
      <c r="B735" s="74" t="s">
        <v>1380</v>
      </c>
      <c r="C735" s="74">
        <v>3283</v>
      </c>
      <c r="D735"/>
      <c r="E735"/>
      <c r="F735"/>
      <c r="G735"/>
      <c r="H735"/>
    </row>
    <row r="736" spans="2:8" ht="15">
      <c r="B736" s="74" t="s">
        <v>1381</v>
      </c>
      <c r="C736" s="74">
        <v>1000686</v>
      </c>
      <c r="D736"/>
      <c r="E736"/>
      <c r="F736"/>
      <c r="G736"/>
      <c r="H736"/>
    </row>
    <row r="737" spans="2:8" ht="15">
      <c r="B737" s="74" t="s">
        <v>1382</v>
      </c>
      <c r="C737" s="74">
        <v>111842</v>
      </c>
      <c r="D737"/>
      <c r="E737"/>
      <c r="F737"/>
      <c r="G737"/>
      <c r="H737"/>
    </row>
    <row r="738" spans="2:8" ht="15">
      <c r="B738" s="74" t="s">
        <v>1383</v>
      </c>
      <c r="C738" s="74">
        <v>1384696</v>
      </c>
      <c r="D738"/>
      <c r="E738"/>
      <c r="F738"/>
      <c r="G738"/>
      <c r="H738"/>
    </row>
    <row r="739" spans="2:8" ht="15">
      <c r="B739" s="74" t="s">
        <v>1384</v>
      </c>
      <c r="C739" s="74">
        <v>1221270</v>
      </c>
      <c r="D739"/>
      <c r="E739"/>
      <c r="F739"/>
      <c r="G739"/>
      <c r="H739"/>
    </row>
    <row r="740" spans="2:8" ht="15">
      <c r="B740" s="74" t="s">
        <v>1385</v>
      </c>
      <c r="C740" s="74">
        <v>1007338</v>
      </c>
      <c r="D740"/>
      <c r="E740"/>
      <c r="F740"/>
      <c r="G740"/>
      <c r="H740"/>
    </row>
    <row r="741" spans="2:8" ht="15">
      <c r="B741" s="74" t="s">
        <v>1386</v>
      </c>
      <c r="C741" s="74">
        <v>1007780</v>
      </c>
      <c r="D741"/>
      <c r="E741"/>
      <c r="F741"/>
      <c r="G741"/>
      <c r="H741"/>
    </row>
    <row r="742" spans="2:8" ht="15">
      <c r="B742" s="74" t="s">
        <v>1387</v>
      </c>
      <c r="C742" s="74">
        <v>111490</v>
      </c>
      <c r="D742"/>
      <c r="E742"/>
      <c r="F742"/>
      <c r="G742"/>
      <c r="H742"/>
    </row>
    <row r="743" spans="2:8" ht="15">
      <c r="B743" s="74" t="s">
        <v>1388</v>
      </c>
      <c r="C743" s="74">
        <v>108679</v>
      </c>
      <c r="D743"/>
      <c r="E743"/>
      <c r="F743"/>
      <c r="G743"/>
      <c r="H743"/>
    </row>
    <row r="744" spans="2:8" ht="15">
      <c r="B744" s="74" t="s">
        <v>1389</v>
      </c>
      <c r="C744" s="74">
        <v>1491929</v>
      </c>
      <c r="D744"/>
      <c r="E744"/>
      <c r="F744"/>
      <c r="G744"/>
      <c r="H744"/>
    </row>
    <row r="745" spans="2:8" ht="15">
      <c r="B745" s="74" t="s">
        <v>1390</v>
      </c>
      <c r="C745" s="74">
        <v>108273</v>
      </c>
      <c r="D745"/>
      <c r="E745"/>
      <c r="F745"/>
      <c r="G745"/>
      <c r="H745"/>
    </row>
    <row r="746" spans="2:8" ht="15">
      <c r="B746" s="74" t="s">
        <v>1391</v>
      </c>
      <c r="C746" s="74">
        <v>1420590</v>
      </c>
      <c r="D746"/>
      <c r="E746"/>
      <c r="F746"/>
      <c r="G746"/>
      <c r="H746"/>
    </row>
    <row r="747" spans="2:8" ht="15">
      <c r="B747" s="74" t="s">
        <v>1392</v>
      </c>
      <c r="C747" s="74">
        <v>154189</v>
      </c>
      <c r="D747"/>
      <c r="E747"/>
      <c r="F747"/>
      <c r="G747"/>
      <c r="H747"/>
    </row>
    <row r="748" spans="2:8" ht="15">
      <c r="B748" s="74" t="s">
        <v>1393</v>
      </c>
      <c r="C748" s="74">
        <v>1542021</v>
      </c>
      <c r="D748"/>
      <c r="E748"/>
      <c r="F748"/>
      <c r="G748"/>
      <c r="H748"/>
    </row>
    <row r="749" spans="2:8" ht="15">
      <c r="B749" s="74" t="s">
        <v>1394</v>
      </c>
      <c r="C749" s="74">
        <v>106539</v>
      </c>
      <c r="D749"/>
      <c r="E749"/>
      <c r="F749"/>
      <c r="G749"/>
      <c r="H749"/>
    </row>
    <row r="750" spans="2:8" ht="15">
      <c r="B750" s="74" t="s">
        <v>1395</v>
      </c>
      <c r="C750" s="74">
        <v>1355750</v>
      </c>
      <c r="D750"/>
      <c r="E750"/>
      <c r="F750"/>
      <c r="G750"/>
      <c r="H750"/>
    </row>
    <row r="751" spans="2:8" ht="15">
      <c r="B751" s="74" t="s">
        <v>1396</v>
      </c>
      <c r="C751" s="74">
        <v>4305</v>
      </c>
      <c r="D751"/>
      <c r="E751"/>
      <c r="F751"/>
      <c r="G751"/>
      <c r="H751"/>
    </row>
    <row r="752" spans="2:8" ht="15">
      <c r="B752" s="74" t="s">
        <v>1397</v>
      </c>
      <c r="C752" s="74">
        <v>20477</v>
      </c>
      <c r="D752"/>
      <c r="E752"/>
      <c r="F752"/>
      <c r="G752"/>
      <c r="H752"/>
    </row>
    <row r="753" spans="2:8" ht="15">
      <c r="B753" s="74" t="s">
        <v>1398</v>
      </c>
      <c r="C753" s="74">
        <v>148242</v>
      </c>
      <c r="D753"/>
      <c r="E753"/>
      <c r="F753"/>
      <c r="G753"/>
      <c r="H753"/>
    </row>
    <row r="754" spans="2:8" ht="15">
      <c r="B754" s="74" t="s">
        <v>1399</v>
      </c>
      <c r="C754" s="74">
        <v>1500592</v>
      </c>
      <c r="D754"/>
      <c r="E754"/>
      <c r="F754"/>
      <c r="G754"/>
      <c r="H754"/>
    </row>
    <row r="755" spans="2:8" ht="15">
      <c r="B755" s="74" t="s">
        <v>1400</v>
      </c>
      <c r="C755" s="74">
        <v>1143230</v>
      </c>
      <c r="D755"/>
      <c r="E755"/>
      <c r="F755"/>
      <c r="G755"/>
      <c r="H755"/>
    </row>
    <row r="756" spans="2:8" ht="15">
      <c r="B756" s="74" t="s">
        <v>1401</v>
      </c>
      <c r="C756" s="74">
        <v>1475495</v>
      </c>
      <c r="D756"/>
      <c r="E756"/>
      <c r="F756"/>
      <c r="G756"/>
      <c r="H756"/>
    </row>
    <row r="757" spans="2:8" ht="15">
      <c r="B757" s="74" t="s">
        <v>1402</v>
      </c>
      <c r="C757" s="74">
        <v>1180130</v>
      </c>
      <c r="D757"/>
      <c r="E757"/>
      <c r="F757"/>
      <c r="G757"/>
      <c r="H757"/>
    </row>
    <row r="758" spans="2:8" ht="15">
      <c r="B758" s="74" t="s">
        <v>1403</v>
      </c>
      <c r="C758" s="74">
        <v>1049399</v>
      </c>
      <c r="D758"/>
      <c r="E758"/>
      <c r="F758"/>
      <c r="G758"/>
      <c r="H758"/>
    </row>
    <row r="759" spans="2:8" ht="15">
      <c r="B759" s="74" t="s">
        <v>1404</v>
      </c>
      <c r="C759" s="74">
        <v>1267310</v>
      </c>
      <c r="D759"/>
      <c r="E759"/>
      <c r="F759"/>
      <c r="G759"/>
      <c r="H759"/>
    </row>
    <row r="760" spans="2:8" ht="15">
      <c r="B760" s="74" t="s">
        <v>1405</v>
      </c>
      <c r="C760" s="74">
        <v>1393710</v>
      </c>
      <c r="D760"/>
      <c r="E760"/>
      <c r="F760"/>
      <c r="G760"/>
      <c r="H760"/>
    </row>
    <row r="761" spans="2:8" ht="15">
      <c r="B761" s="74" t="s">
        <v>1406</v>
      </c>
      <c r="C761" s="74">
        <v>114273</v>
      </c>
      <c r="D761"/>
      <c r="E761"/>
      <c r="F761"/>
      <c r="G761"/>
      <c r="H761"/>
    </row>
    <row r="762" spans="2:8" ht="15">
      <c r="B762" s="74" t="s">
        <v>1407</v>
      </c>
      <c r="C762" s="74">
        <v>1479652</v>
      </c>
      <c r="D762"/>
      <c r="E762"/>
      <c r="F762"/>
      <c r="G762"/>
      <c r="H762"/>
    </row>
    <row r="763" spans="2:8" ht="15">
      <c r="B763" s="74" t="s">
        <v>1408</v>
      </c>
      <c r="C763" s="74">
        <v>1479643</v>
      </c>
      <c r="D763"/>
      <c r="E763"/>
      <c r="F763"/>
      <c r="G763"/>
      <c r="H763"/>
    </row>
    <row r="764" spans="2:8" ht="15">
      <c r="B764" s="74" t="s">
        <v>1409</v>
      </c>
      <c r="C764" s="74">
        <v>114990</v>
      </c>
      <c r="D764"/>
      <c r="E764"/>
      <c r="F764"/>
      <c r="G764"/>
      <c r="H764"/>
    </row>
    <row r="765" spans="2:8" ht="15">
      <c r="B765" s="74" t="s">
        <v>1410</v>
      </c>
      <c r="C765" s="74">
        <v>1544039</v>
      </c>
      <c r="D765"/>
      <c r="E765"/>
      <c r="F765"/>
      <c r="G765"/>
      <c r="H765"/>
    </row>
    <row r="766" spans="2:8" ht="15">
      <c r="B766" s="74" t="s">
        <v>1411</v>
      </c>
      <c r="C766" s="74">
        <v>1472956</v>
      </c>
      <c r="D766"/>
      <c r="E766"/>
      <c r="F766"/>
      <c r="G766"/>
      <c r="H766"/>
    </row>
    <row r="767" spans="2:8" ht="15">
      <c r="B767" s="74" t="s">
        <v>1412</v>
      </c>
      <c r="C767" s="74">
        <v>108295</v>
      </c>
      <c r="D767"/>
      <c r="E767"/>
      <c r="F767"/>
      <c r="G767"/>
      <c r="H767"/>
    </row>
    <row r="768" spans="2:8" ht="15">
      <c r="B768" s="74" t="s">
        <v>1413</v>
      </c>
      <c r="C768" s="74">
        <v>108299</v>
      </c>
      <c r="D768"/>
      <c r="E768"/>
      <c r="F768"/>
      <c r="G768"/>
      <c r="H768"/>
    </row>
    <row r="769" spans="2:8" ht="15">
      <c r="B769" s="74" t="s">
        <v>1414</v>
      </c>
      <c r="C769" s="74">
        <v>114887</v>
      </c>
      <c r="D769"/>
      <c r="E769"/>
      <c r="F769"/>
      <c r="G769"/>
      <c r="H769"/>
    </row>
    <row r="770" spans="2:8" ht="15">
      <c r="B770" s="74" t="s">
        <v>1415</v>
      </c>
      <c r="C770" s="74">
        <v>111447</v>
      </c>
      <c r="D770"/>
      <c r="E770"/>
      <c r="F770"/>
      <c r="G770"/>
      <c r="H770"/>
    </row>
    <row r="771" spans="2:8" ht="15">
      <c r="B771" s="74" t="s">
        <v>1416</v>
      </c>
      <c r="C771" s="74">
        <v>142568</v>
      </c>
      <c r="D771"/>
      <c r="E771"/>
      <c r="F771"/>
      <c r="G771"/>
      <c r="H771"/>
    </row>
    <row r="772" spans="2:8" ht="15">
      <c r="B772" s="74" t="s">
        <v>1417</v>
      </c>
      <c r="C772" s="74">
        <v>111997</v>
      </c>
      <c r="D772"/>
      <c r="E772"/>
      <c r="F772"/>
      <c r="G772"/>
      <c r="H772"/>
    </row>
    <row r="773" spans="2:8" ht="15">
      <c r="B773" s="74" t="s">
        <v>1418</v>
      </c>
      <c r="C773" s="74">
        <v>108306</v>
      </c>
      <c r="D773"/>
      <c r="E773"/>
      <c r="F773"/>
      <c r="G773"/>
      <c r="H773"/>
    </row>
    <row r="774" spans="2:8" ht="15">
      <c r="B774" s="74" t="s">
        <v>1419</v>
      </c>
      <c r="C774" s="74">
        <v>115046</v>
      </c>
      <c r="D774"/>
      <c r="E774"/>
      <c r="F774"/>
      <c r="G774"/>
      <c r="H774"/>
    </row>
    <row r="775" spans="2:8" ht="15">
      <c r="B775" s="74" t="s">
        <v>1420</v>
      </c>
      <c r="C775" s="74">
        <v>111077</v>
      </c>
      <c r="D775"/>
      <c r="E775"/>
      <c r="F775"/>
      <c r="G775"/>
      <c r="H775"/>
    </row>
    <row r="776" spans="2:8" ht="15">
      <c r="B776" s="74" t="s">
        <v>1421</v>
      </c>
      <c r="C776" s="74">
        <v>112538</v>
      </c>
      <c r="D776"/>
      <c r="E776"/>
      <c r="F776"/>
      <c r="G776"/>
      <c r="H776"/>
    </row>
    <row r="777" spans="2:8" ht="15">
      <c r="B777" s="74" t="s">
        <v>1422</v>
      </c>
      <c r="C777" s="74">
        <v>113807</v>
      </c>
      <c r="D777"/>
      <c r="E777"/>
      <c r="F777"/>
      <c r="G777"/>
      <c r="H777"/>
    </row>
    <row r="778" spans="2:8" ht="15">
      <c r="B778" s="74" t="s">
        <v>1423</v>
      </c>
      <c r="C778" s="74">
        <v>1008039</v>
      </c>
      <c r="D778"/>
      <c r="E778"/>
      <c r="F778"/>
      <c r="G778"/>
      <c r="H778"/>
    </row>
    <row r="779" spans="2:8" ht="15">
      <c r="B779" s="74" t="s">
        <v>1424</v>
      </c>
      <c r="C779" s="74">
        <v>1003941</v>
      </c>
      <c r="D779"/>
      <c r="E779"/>
      <c r="F779"/>
      <c r="G779"/>
      <c r="H779"/>
    </row>
    <row r="780" spans="2:8" ht="15">
      <c r="B780" s="74" t="s">
        <v>1425</v>
      </c>
      <c r="C780" s="74">
        <v>1008386</v>
      </c>
      <c r="D780"/>
      <c r="E780"/>
      <c r="F780"/>
      <c r="G780"/>
      <c r="H780"/>
    </row>
    <row r="781" spans="2:8" ht="15">
      <c r="B781" s="74" t="s">
        <v>1426</v>
      </c>
      <c r="C781" s="74">
        <v>115310</v>
      </c>
      <c r="D781"/>
      <c r="E781"/>
      <c r="F781"/>
      <c r="G781"/>
      <c r="H781"/>
    </row>
    <row r="782" spans="2:8" ht="15">
      <c r="B782" s="74" t="s">
        <v>1427</v>
      </c>
      <c r="C782" s="74">
        <v>113276</v>
      </c>
      <c r="D782"/>
      <c r="E782"/>
      <c r="F782"/>
      <c r="G782"/>
      <c r="H782"/>
    </row>
    <row r="783" spans="2:8" ht="15">
      <c r="B783" s="74" t="s">
        <v>1428</v>
      </c>
      <c r="C783" s="74">
        <v>1159970</v>
      </c>
      <c r="D783"/>
      <c r="E783"/>
      <c r="F783"/>
      <c r="G783"/>
      <c r="H783"/>
    </row>
    <row r="784" spans="2:8" ht="15">
      <c r="B784" s="74" t="s">
        <v>1429</v>
      </c>
      <c r="C784" s="74">
        <v>111493</v>
      </c>
      <c r="D784"/>
      <c r="E784"/>
      <c r="F784"/>
      <c r="G784"/>
      <c r="H784"/>
    </row>
    <row r="785" spans="2:8" ht="15">
      <c r="B785" s="74" t="s">
        <v>1430</v>
      </c>
      <c r="C785" s="74">
        <v>1352570</v>
      </c>
      <c r="D785"/>
      <c r="E785"/>
      <c r="F785"/>
      <c r="G785"/>
      <c r="H785"/>
    </row>
    <row r="786" spans="2:8" ht="15">
      <c r="B786" s="74" t="s">
        <v>1431</v>
      </c>
      <c r="C786" s="74">
        <v>109542</v>
      </c>
      <c r="D786"/>
      <c r="E786"/>
      <c r="F786"/>
      <c r="G786"/>
      <c r="H786"/>
    </row>
    <row r="787" spans="2:8" ht="15">
      <c r="B787" s="74" t="s">
        <v>1432</v>
      </c>
      <c r="C787" s="74">
        <v>1207004</v>
      </c>
      <c r="D787"/>
      <c r="E787"/>
      <c r="F787"/>
      <c r="G787"/>
      <c r="H787"/>
    </row>
    <row r="788" spans="2:8" ht="15">
      <c r="B788" s="74" t="s">
        <v>1433</v>
      </c>
      <c r="C788" s="74">
        <v>111549</v>
      </c>
      <c r="D788"/>
      <c r="E788"/>
      <c r="F788"/>
      <c r="G788"/>
      <c r="H788"/>
    </row>
    <row r="789" spans="2:8" ht="15">
      <c r="B789" s="74" t="s">
        <v>1434</v>
      </c>
      <c r="C789" s="74">
        <v>1012075</v>
      </c>
      <c r="D789"/>
      <c r="E789"/>
      <c r="F789"/>
      <c r="G789"/>
      <c r="H789"/>
    </row>
    <row r="790" spans="2:8" ht="15">
      <c r="B790" s="74" t="s">
        <v>1435</v>
      </c>
      <c r="C790" s="74">
        <v>1136370</v>
      </c>
      <c r="D790"/>
      <c r="E790"/>
      <c r="F790"/>
      <c r="G790"/>
      <c r="H790"/>
    </row>
    <row r="791" spans="2:8" ht="15">
      <c r="B791" s="74" t="s">
        <v>1436</v>
      </c>
      <c r="C791" s="74">
        <v>1376250</v>
      </c>
      <c r="D791"/>
      <c r="E791"/>
      <c r="F791"/>
      <c r="G791"/>
      <c r="H791"/>
    </row>
    <row r="792" spans="2:8" ht="15">
      <c r="B792" s="74" t="s">
        <v>1437</v>
      </c>
      <c r="C792" s="74">
        <v>1207956</v>
      </c>
      <c r="D792"/>
      <c r="E792"/>
      <c r="F792"/>
      <c r="G792"/>
      <c r="H792"/>
    </row>
    <row r="793" spans="2:8" ht="15">
      <c r="B793" s="74" t="s">
        <v>1438</v>
      </c>
      <c r="C793" s="74">
        <v>143674</v>
      </c>
      <c r="D793"/>
      <c r="E793"/>
      <c r="F793"/>
      <c r="G793"/>
      <c r="H793"/>
    </row>
    <row r="794" spans="2:8" ht="15">
      <c r="B794" s="74" t="s">
        <v>1439</v>
      </c>
      <c r="C794" s="74">
        <v>1008570</v>
      </c>
      <c r="D794"/>
      <c r="E794"/>
      <c r="F794"/>
      <c r="G794"/>
      <c r="H794"/>
    </row>
    <row r="795" spans="2:8" ht="15">
      <c r="B795" s="74" t="s">
        <v>1440</v>
      </c>
      <c r="C795" s="74">
        <v>1255690</v>
      </c>
      <c r="D795"/>
      <c r="E795"/>
      <c r="F795"/>
      <c r="G795"/>
      <c r="H795"/>
    </row>
    <row r="796" spans="2:8" ht="15">
      <c r="B796" s="74" t="s">
        <v>1441</v>
      </c>
      <c r="C796" s="74">
        <v>1570575</v>
      </c>
      <c r="D796"/>
      <c r="E796"/>
      <c r="F796"/>
      <c r="G796"/>
      <c r="H796"/>
    </row>
    <row r="797" spans="2:8" ht="15">
      <c r="B797" s="74" t="s">
        <v>1442</v>
      </c>
      <c r="C797" s="74">
        <v>1352230</v>
      </c>
      <c r="D797"/>
      <c r="E797"/>
      <c r="F797"/>
      <c r="G797"/>
      <c r="H797"/>
    </row>
    <row r="798" spans="2:8" ht="15">
      <c r="B798" s="74" t="s">
        <v>1443</v>
      </c>
      <c r="C798" s="74">
        <v>111519</v>
      </c>
      <c r="D798"/>
      <c r="E798"/>
      <c r="F798"/>
      <c r="G798"/>
      <c r="H798"/>
    </row>
    <row r="799" spans="2:8" ht="15">
      <c r="B799" s="74" t="s">
        <v>1444</v>
      </c>
      <c r="C799" s="74">
        <v>111788</v>
      </c>
      <c r="D799"/>
      <c r="E799"/>
      <c r="F799"/>
      <c r="G799"/>
      <c r="H799"/>
    </row>
    <row r="800" spans="2:8" ht="15">
      <c r="B800" s="74" t="s">
        <v>1445</v>
      </c>
      <c r="C800" s="74">
        <v>102883</v>
      </c>
      <c r="D800"/>
      <c r="E800"/>
      <c r="F800"/>
      <c r="G800"/>
      <c r="H800"/>
    </row>
    <row r="801" spans="2:8" ht="15">
      <c r="B801" s="74" t="s">
        <v>1446</v>
      </c>
      <c r="C801" s="74">
        <v>112525</v>
      </c>
      <c r="D801"/>
      <c r="E801"/>
      <c r="F801"/>
      <c r="G801"/>
      <c r="H801"/>
    </row>
    <row r="802" spans="2:8" ht="15">
      <c r="B802" s="74" t="s">
        <v>1447</v>
      </c>
      <c r="C802" s="74">
        <v>116477</v>
      </c>
      <c r="D802"/>
      <c r="E802"/>
      <c r="F802"/>
      <c r="G802"/>
      <c r="H802"/>
    </row>
    <row r="803" spans="2:8" ht="15">
      <c r="B803" s="74" t="s">
        <v>1448</v>
      </c>
      <c r="C803" s="74">
        <v>1000510</v>
      </c>
      <c r="D803"/>
      <c r="E803"/>
      <c r="F803"/>
      <c r="G803"/>
      <c r="H803"/>
    </row>
    <row r="804" spans="2:8" ht="15">
      <c r="B804" s="74" t="s">
        <v>1449</v>
      </c>
      <c r="C804" s="74">
        <v>1469516</v>
      </c>
      <c r="D804"/>
      <c r="E804"/>
      <c r="F804"/>
      <c r="G804"/>
      <c r="H804"/>
    </row>
    <row r="805" spans="2:8" ht="15">
      <c r="B805" s="74" t="s">
        <v>1450</v>
      </c>
      <c r="C805" s="74">
        <v>111771</v>
      </c>
      <c r="D805"/>
      <c r="E805"/>
      <c r="F805"/>
      <c r="G805"/>
      <c r="H805"/>
    </row>
    <row r="806" spans="2:8" ht="15">
      <c r="B806" s="74" t="s">
        <v>1451</v>
      </c>
      <c r="C806" s="74">
        <v>1001511</v>
      </c>
      <c r="D806"/>
      <c r="E806"/>
      <c r="F806"/>
      <c r="G806"/>
      <c r="H806"/>
    </row>
    <row r="807" spans="2:8" ht="15">
      <c r="B807" s="74" t="s">
        <v>1452</v>
      </c>
      <c r="C807" s="74">
        <v>1001769</v>
      </c>
      <c r="D807"/>
      <c r="E807"/>
      <c r="F807"/>
      <c r="G807"/>
      <c r="H807"/>
    </row>
    <row r="808" spans="2:8" ht="15">
      <c r="B808" s="74" t="s">
        <v>1453</v>
      </c>
      <c r="C808" s="74">
        <v>111789</v>
      </c>
      <c r="D808"/>
      <c r="E808"/>
      <c r="F808"/>
      <c r="G808"/>
      <c r="H808"/>
    </row>
    <row r="809" spans="2:8" ht="15">
      <c r="B809" s="74" t="s">
        <v>1454</v>
      </c>
      <c r="C809" s="74">
        <v>1005180</v>
      </c>
      <c r="D809"/>
      <c r="E809"/>
      <c r="F809"/>
      <c r="G809"/>
      <c r="H809"/>
    </row>
    <row r="810" spans="2:8" ht="15">
      <c r="B810" s="74" t="s">
        <v>1455</v>
      </c>
      <c r="C810" s="74">
        <v>1414360</v>
      </c>
      <c r="D810"/>
      <c r="E810"/>
      <c r="F810"/>
      <c r="G810"/>
      <c r="H810"/>
    </row>
    <row r="811" spans="2:8" ht="15">
      <c r="B811" s="74" t="s">
        <v>1456</v>
      </c>
      <c r="C811" s="74">
        <v>1011912</v>
      </c>
      <c r="D811"/>
      <c r="E811"/>
      <c r="F811"/>
      <c r="G811"/>
      <c r="H811"/>
    </row>
    <row r="812" spans="2:8" ht="15">
      <c r="B812" s="74" t="s">
        <v>1457</v>
      </c>
      <c r="C812" s="74">
        <v>1254312</v>
      </c>
      <c r="D812"/>
      <c r="E812"/>
      <c r="F812"/>
      <c r="G812"/>
      <c r="H812"/>
    </row>
    <row r="813" spans="2:8" ht="15">
      <c r="B813" s="74" t="s">
        <v>1458</v>
      </c>
      <c r="C813" s="74">
        <v>107505</v>
      </c>
      <c r="D813"/>
      <c r="E813"/>
      <c r="F813"/>
      <c r="G813"/>
      <c r="H813"/>
    </row>
    <row r="814" spans="2:8" ht="15">
      <c r="B814" s="74" t="s">
        <v>1459</v>
      </c>
      <c r="C814" s="74">
        <v>1472545</v>
      </c>
      <c r="D814"/>
      <c r="E814"/>
      <c r="F814"/>
      <c r="G814"/>
      <c r="H814"/>
    </row>
    <row r="815" spans="2:8" ht="15">
      <c r="B815" s="74" t="s">
        <v>1460</v>
      </c>
      <c r="C815" s="74">
        <v>1007290</v>
      </c>
      <c r="D815"/>
      <c r="E815"/>
      <c r="F815"/>
      <c r="G815"/>
      <c r="H815"/>
    </row>
    <row r="816" spans="2:8" ht="15">
      <c r="B816" s="74" t="s">
        <v>1461</v>
      </c>
      <c r="C816" s="74">
        <v>107497</v>
      </c>
      <c r="D816"/>
      <c r="E816"/>
      <c r="F816"/>
      <c r="G816"/>
      <c r="H816"/>
    </row>
    <row r="817" spans="2:8" ht="15">
      <c r="B817" s="74" t="s">
        <v>1462</v>
      </c>
      <c r="C817" s="74">
        <v>111773</v>
      </c>
      <c r="D817"/>
      <c r="E817"/>
      <c r="F817"/>
      <c r="G817"/>
      <c r="H817"/>
    </row>
    <row r="818" spans="2:8" ht="15">
      <c r="B818" s="74" t="s">
        <v>1463</v>
      </c>
      <c r="C818" s="74">
        <v>107511</v>
      </c>
      <c r="D818"/>
      <c r="E818"/>
      <c r="F818"/>
      <c r="G818"/>
      <c r="H818"/>
    </row>
    <row r="819" spans="2:8" ht="15">
      <c r="B819" s="74" t="s">
        <v>1464</v>
      </c>
      <c r="C819" s="74">
        <v>1378030</v>
      </c>
      <c r="D819"/>
      <c r="E819"/>
      <c r="F819"/>
      <c r="G819"/>
      <c r="H819"/>
    </row>
    <row r="820" spans="2:8" ht="15">
      <c r="B820" s="74" t="s">
        <v>1465</v>
      </c>
      <c r="C820" s="74">
        <v>1472539</v>
      </c>
      <c r="D820"/>
      <c r="E820"/>
      <c r="F820"/>
      <c r="G820"/>
      <c r="H820"/>
    </row>
    <row r="821" spans="2:8" ht="15">
      <c r="B821" s="74" t="s">
        <v>1466</v>
      </c>
      <c r="C821" s="74">
        <v>1108590</v>
      </c>
      <c r="D821"/>
      <c r="E821"/>
      <c r="F821"/>
      <c r="G821"/>
      <c r="H821"/>
    </row>
    <row r="822" spans="2:8" ht="15">
      <c r="B822" s="74" t="s">
        <v>1467</v>
      </c>
      <c r="C822" s="74">
        <v>1442323</v>
      </c>
      <c r="D822"/>
      <c r="E822"/>
      <c r="F822"/>
      <c r="G822"/>
      <c r="H822"/>
    </row>
    <row r="823" spans="2:8" ht="15">
      <c r="B823" s="74" t="s">
        <v>1468</v>
      </c>
      <c r="C823" s="74">
        <v>1472540</v>
      </c>
      <c r="D823"/>
      <c r="E823"/>
      <c r="F823"/>
      <c r="G823"/>
      <c r="H823"/>
    </row>
    <row r="824" spans="2:8" ht="15">
      <c r="B824" s="74" t="s">
        <v>1469</v>
      </c>
      <c r="C824" s="74">
        <v>1319831</v>
      </c>
      <c r="D824"/>
      <c r="E824"/>
      <c r="F824"/>
      <c r="G824"/>
      <c r="H824"/>
    </row>
    <row r="825" spans="2:8" ht="15">
      <c r="B825" s="74" t="s">
        <v>1470</v>
      </c>
      <c r="C825" s="74">
        <v>1279050</v>
      </c>
      <c r="D825"/>
      <c r="E825"/>
      <c r="F825"/>
      <c r="G825"/>
      <c r="H825"/>
    </row>
    <row r="826" spans="2:8" ht="15">
      <c r="B826" s="74" t="s">
        <v>1471</v>
      </c>
      <c r="C826" s="74">
        <v>1412214</v>
      </c>
      <c r="D826"/>
      <c r="E826"/>
      <c r="F826"/>
      <c r="G826"/>
      <c r="H826"/>
    </row>
    <row r="827" spans="2:8" ht="15">
      <c r="B827" s="74" t="s">
        <v>1472</v>
      </c>
      <c r="C827" s="74">
        <v>1009171</v>
      </c>
      <c r="D827"/>
      <c r="E827"/>
      <c r="F827"/>
      <c r="G827"/>
      <c r="H827"/>
    </row>
    <row r="828" spans="2:8" ht="15">
      <c r="B828" s="74" t="s">
        <v>1473</v>
      </c>
      <c r="C828" s="74">
        <v>107538</v>
      </c>
      <c r="D828"/>
      <c r="E828"/>
      <c r="F828"/>
      <c r="G828"/>
      <c r="H828"/>
    </row>
    <row r="829" spans="2:8" ht="15">
      <c r="B829" s="74" t="s">
        <v>1474</v>
      </c>
      <c r="C829" s="74">
        <v>1120911</v>
      </c>
      <c r="D829"/>
      <c r="E829"/>
      <c r="F829"/>
      <c r="G829"/>
      <c r="H829"/>
    </row>
    <row r="830" spans="2:8" ht="15">
      <c r="B830" s="74" t="s">
        <v>1475</v>
      </c>
      <c r="C830" s="74">
        <v>1007479</v>
      </c>
      <c r="D830"/>
      <c r="E830"/>
      <c r="F830"/>
      <c r="G830"/>
      <c r="H830"/>
    </row>
    <row r="831" spans="2:8" ht="15">
      <c r="B831" s="74" t="s">
        <v>1476</v>
      </c>
      <c r="C831" s="74">
        <v>1010545</v>
      </c>
      <c r="D831"/>
      <c r="E831"/>
      <c r="F831"/>
      <c r="G831"/>
      <c r="H831"/>
    </row>
    <row r="832" spans="2:8" ht="15">
      <c r="B832" s="74" t="s">
        <v>1477</v>
      </c>
      <c r="C832" s="74">
        <v>1345812</v>
      </c>
      <c r="D832"/>
      <c r="E832"/>
      <c r="F832"/>
      <c r="G832"/>
      <c r="H832"/>
    </row>
    <row r="833" spans="2:8" ht="15">
      <c r="B833" s="74" t="s">
        <v>1478</v>
      </c>
      <c r="C833" s="74">
        <v>114955</v>
      </c>
      <c r="D833"/>
      <c r="E833"/>
      <c r="F833"/>
      <c r="G833"/>
      <c r="H833"/>
    </row>
    <row r="834" spans="2:8" ht="15">
      <c r="B834" s="74" t="s">
        <v>1479</v>
      </c>
      <c r="C834" s="74">
        <v>112986</v>
      </c>
      <c r="D834"/>
      <c r="E834"/>
      <c r="F834"/>
      <c r="G834"/>
      <c r="H834"/>
    </row>
    <row r="835" spans="2:8" ht="15">
      <c r="B835" s="74" t="s">
        <v>1480</v>
      </c>
      <c r="C835" s="74">
        <v>1261530</v>
      </c>
      <c r="D835"/>
      <c r="E835"/>
      <c r="F835"/>
      <c r="G835"/>
      <c r="H835"/>
    </row>
    <row r="836" spans="2:8" ht="15">
      <c r="B836" s="74" t="s">
        <v>1481</v>
      </c>
      <c r="C836" s="74">
        <v>1008752</v>
      </c>
      <c r="D836"/>
      <c r="E836"/>
      <c r="F836"/>
      <c r="G836"/>
      <c r="H836"/>
    </row>
    <row r="837" spans="2:8" ht="15">
      <c r="B837" s="74" t="s">
        <v>1482</v>
      </c>
      <c r="C837" s="74">
        <v>1032686</v>
      </c>
      <c r="D837"/>
      <c r="E837"/>
      <c r="F837"/>
      <c r="G837"/>
      <c r="H837"/>
    </row>
    <row r="838" spans="2:8" ht="15">
      <c r="B838" s="74" t="s">
        <v>1483</v>
      </c>
      <c r="C838" s="74">
        <v>113013</v>
      </c>
      <c r="D838"/>
      <c r="E838"/>
      <c r="F838"/>
      <c r="G838"/>
      <c r="H838"/>
    </row>
    <row r="839" spans="2:8" ht="15">
      <c r="B839" s="74" t="s">
        <v>1484</v>
      </c>
      <c r="C839" s="74">
        <v>112029</v>
      </c>
      <c r="D839"/>
      <c r="E839"/>
      <c r="F839"/>
      <c r="G839"/>
      <c r="H839"/>
    </row>
    <row r="840" spans="2:8" ht="15">
      <c r="B840" s="74" t="s">
        <v>1485</v>
      </c>
      <c r="C840" s="74">
        <v>1008978</v>
      </c>
      <c r="D840"/>
      <c r="E840"/>
      <c r="F840"/>
      <c r="G840"/>
      <c r="H840"/>
    </row>
    <row r="841" spans="2:8" ht="15">
      <c r="B841" s="74" t="s">
        <v>1486</v>
      </c>
      <c r="C841" s="74">
        <v>1209512</v>
      </c>
      <c r="D841"/>
      <c r="E841"/>
      <c r="F841"/>
      <c r="G841"/>
      <c r="H841"/>
    </row>
    <row r="842" spans="2:8" ht="15">
      <c r="B842" s="74" t="s">
        <v>1487</v>
      </c>
      <c r="C842" s="74">
        <v>1373792</v>
      </c>
      <c r="D842"/>
      <c r="E842"/>
      <c r="F842"/>
      <c r="G842"/>
      <c r="H842"/>
    </row>
    <row r="843" spans="2:8" ht="15">
      <c r="B843" s="74" t="s">
        <v>1488</v>
      </c>
      <c r="C843" s="74">
        <v>114686</v>
      </c>
      <c r="D843"/>
      <c r="E843"/>
      <c r="F843"/>
      <c r="G843"/>
      <c r="H843"/>
    </row>
    <row r="844" spans="2:8" ht="15">
      <c r="B844" s="74" t="s">
        <v>1489</v>
      </c>
      <c r="C844" s="74">
        <v>1317772</v>
      </c>
      <c r="D844"/>
      <c r="E844"/>
      <c r="F844"/>
      <c r="G844"/>
      <c r="H844"/>
    </row>
    <row r="845" spans="2:8" ht="15">
      <c r="B845" s="74" t="s">
        <v>1490</v>
      </c>
      <c r="C845" s="74">
        <v>1001083</v>
      </c>
      <c r="D845"/>
      <c r="E845"/>
      <c r="F845"/>
      <c r="G845"/>
      <c r="H845"/>
    </row>
    <row r="846" spans="2:8" ht="15">
      <c r="B846" s="74" t="s">
        <v>1491</v>
      </c>
      <c r="C846" s="74">
        <v>1062595</v>
      </c>
      <c r="D846"/>
      <c r="E846"/>
      <c r="F846"/>
      <c r="G846"/>
      <c r="H846"/>
    </row>
    <row r="847" spans="2:8" ht="15">
      <c r="B847" s="74" t="s">
        <v>1492</v>
      </c>
      <c r="C847" s="74">
        <v>1062596</v>
      </c>
      <c r="D847"/>
      <c r="E847"/>
      <c r="F847"/>
      <c r="G847"/>
      <c r="H847"/>
    </row>
    <row r="848" spans="2:8" ht="15">
      <c r="B848" s="74" t="s">
        <v>1493</v>
      </c>
      <c r="C848" s="74">
        <v>114069</v>
      </c>
      <c r="D848"/>
      <c r="E848"/>
      <c r="F848"/>
      <c r="G848"/>
      <c r="H848"/>
    </row>
    <row r="849" spans="2:8" ht="15">
      <c r="B849" s="74" t="s">
        <v>1494</v>
      </c>
      <c r="C849" s="74">
        <v>105379</v>
      </c>
      <c r="D849"/>
      <c r="E849"/>
      <c r="F849"/>
      <c r="G849"/>
      <c r="H849"/>
    </row>
    <row r="850" spans="2:8" ht="15">
      <c r="B850" s="74" t="s">
        <v>1495</v>
      </c>
      <c r="C850" s="74">
        <v>1239731</v>
      </c>
      <c r="D850"/>
      <c r="E850"/>
      <c r="F850"/>
      <c r="G850"/>
      <c r="H850"/>
    </row>
    <row r="851" spans="2:8" ht="15">
      <c r="B851" s="74" t="s">
        <v>1496</v>
      </c>
      <c r="C851" s="74">
        <v>1198150</v>
      </c>
      <c r="D851"/>
      <c r="E851"/>
      <c r="F851"/>
      <c r="G851"/>
      <c r="H851"/>
    </row>
    <row r="852" spans="2:8" ht="15">
      <c r="B852" s="74" t="s">
        <v>1497</v>
      </c>
      <c r="C852" s="74">
        <v>1259092</v>
      </c>
      <c r="D852"/>
      <c r="E852"/>
      <c r="F852"/>
      <c r="G852"/>
      <c r="H852"/>
    </row>
    <row r="853" spans="2:8" ht="15">
      <c r="B853" s="74" t="s">
        <v>1498</v>
      </c>
      <c r="C853" s="74">
        <v>112951</v>
      </c>
      <c r="D853"/>
      <c r="E853"/>
      <c r="F853"/>
      <c r="G853"/>
      <c r="H853"/>
    </row>
    <row r="854" spans="2:8" ht="15">
      <c r="B854" s="74" t="s">
        <v>1499</v>
      </c>
      <c r="C854" s="74">
        <v>1471223</v>
      </c>
      <c r="D854"/>
      <c r="E854"/>
      <c r="F854"/>
      <c r="G854"/>
      <c r="H854"/>
    </row>
    <row r="855" spans="2:8" ht="15">
      <c r="B855" s="74" t="s">
        <v>1500</v>
      </c>
      <c r="C855" s="74">
        <v>113985</v>
      </c>
      <c r="D855"/>
      <c r="E855"/>
      <c r="F855"/>
      <c r="G855"/>
      <c r="H855"/>
    </row>
    <row r="856" spans="2:8" ht="15">
      <c r="B856" s="74" t="s">
        <v>1501</v>
      </c>
      <c r="C856" s="74">
        <v>1377232</v>
      </c>
      <c r="D856"/>
      <c r="E856"/>
      <c r="F856"/>
      <c r="G856"/>
      <c r="H856"/>
    </row>
    <row r="857" spans="2:8" ht="15">
      <c r="B857" s="74" t="s">
        <v>1502</v>
      </c>
      <c r="C857" s="74">
        <v>1494150</v>
      </c>
      <c r="D857"/>
      <c r="E857"/>
      <c r="F857"/>
      <c r="G857"/>
      <c r="H857"/>
    </row>
    <row r="858" spans="2:8" ht="15">
      <c r="B858" s="74" t="s">
        <v>1503</v>
      </c>
      <c r="C858" s="74">
        <v>112465</v>
      </c>
      <c r="D858"/>
      <c r="E858"/>
      <c r="F858"/>
      <c r="G858"/>
      <c r="H858"/>
    </row>
    <row r="859" spans="2:8" ht="15">
      <c r="B859" s="74" t="s">
        <v>1504</v>
      </c>
      <c r="C859" s="74">
        <v>1348950</v>
      </c>
      <c r="D859"/>
      <c r="E859"/>
      <c r="F859"/>
      <c r="G859"/>
      <c r="H859"/>
    </row>
    <row r="860" spans="2:8" ht="15">
      <c r="B860" s="74" t="s">
        <v>1505</v>
      </c>
      <c r="C860" s="74">
        <v>1009191</v>
      </c>
      <c r="D860"/>
      <c r="E860"/>
      <c r="F860"/>
      <c r="G860"/>
      <c r="H860"/>
    </row>
    <row r="861" spans="2:8" ht="15">
      <c r="B861" s="74" t="s">
        <v>1506</v>
      </c>
      <c r="C861" s="74">
        <v>115069</v>
      </c>
      <c r="D861"/>
      <c r="E861"/>
      <c r="F861"/>
      <c r="G861"/>
      <c r="H861"/>
    </row>
    <row r="862" spans="2:8" ht="15">
      <c r="B862" s="74" t="s">
        <v>1507</v>
      </c>
      <c r="C862" s="74">
        <v>115068</v>
      </c>
      <c r="D862"/>
      <c r="E862"/>
      <c r="F862"/>
      <c r="G862"/>
      <c r="H862"/>
    </row>
    <row r="863" spans="2:8" ht="15">
      <c r="B863" s="74" t="s">
        <v>1508</v>
      </c>
      <c r="C863" s="74">
        <v>1443161</v>
      </c>
      <c r="D863"/>
      <c r="E863"/>
      <c r="F863"/>
      <c r="G863"/>
      <c r="H863"/>
    </row>
    <row r="864" spans="2:8" ht="15">
      <c r="B864" s="74" t="s">
        <v>1509</v>
      </c>
      <c r="C864" s="74">
        <v>1521701</v>
      </c>
      <c r="D864"/>
      <c r="E864"/>
      <c r="F864"/>
      <c r="G864"/>
      <c r="H864"/>
    </row>
    <row r="865" spans="2:8" ht="15">
      <c r="B865" s="74" t="s">
        <v>1510</v>
      </c>
      <c r="C865" s="74">
        <v>1462968</v>
      </c>
      <c r="D865"/>
      <c r="E865"/>
      <c r="F865"/>
      <c r="G865"/>
      <c r="H865"/>
    </row>
    <row r="866" spans="2:8" ht="15">
      <c r="B866" s="74" t="s">
        <v>1511</v>
      </c>
      <c r="C866" s="74">
        <v>115154</v>
      </c>
      <c r="D866"/>
      <c r="E866"/>
      <c r="F866"/>
      <c r="G866"/>
      <c r="H866"/>
    </row>
    <row r="867" spans="2:8" ht="15">
      <c r="B867" s="74" t="s">
        <v>1512</v>
      </c>
      <c r="C867" s="74">
        <v>112883</v>
      </c>
      <c r="D867"/>
      <c r="E867"/>
      <c r="F867"/>
      <c r="G867"/>
      <c r="H867"/>
    </row>
    <row r="868" spans="2:8" ht="15">
      <c r="B868" s="74" t="s">
        <v>1513</v>
      </c>
      <c r="C868" s="74">
        <v>108450</v>
      </c>
      <c r="D868"/>
      <c r="E868"/>
      <c r="F868"/>
      <c r="G868"/>
      <c r="H868"/>
    </row>
    <row r="869" spans="2:8" ht="15">
      <c r="B869" s="74" t="s">
        <v>1514</v>
      </c>
      <c r="C869" s="74">
        <v>1514986</v>
      </c>
      <c r="D869"/>
      <c r="E869"/>
      <c r="F869"/>
      <c r="G869"/>
      <c r="H869"/>
    </row>
    <row r="870" spans="2:8" ht="15">
      <c r="B870" s="74" t="s">
        <v>1515</v>
      </c>
      <c r="C870" s="74">
        <v>115379</v>
      </c>
      <c r="D870"/>
      <c r="E870"/>
      <c r="F870"/>
      <c r="G870"/>
      <c r="H870"/>
    </row>
    <row r="871" spans="2:8" ht="15">
      <c r="B871" s="74" t="s">
        <v>1516</v>
      </c>
      <c r="C871" s="74">
        <v>100236</v>
      </c>
      <c r="D871"/>
      <c r="E871"/>
      <c r="F871"/>
      <c r="G871"/>
      <c r="H871"/>
    </row>
    <row r="872" spans="2:8" ht="15">
      <c r="B872" s="74" t="s">
        <v>1517</v>
      </c>
      <c r="C872" s="74">
        <v>1158851</v>
      </c>
      <c r="D872"/>
      <c r="E872"/>
      <c r="F872"/>
      <c r="G872"/>
      <c r="H872"/>
    </row>
    <row r="873" spans="2:8" ht="15">
      <c r="B873" s="74" t="s">
        <v>1518</v>
      </c>
      <c r="C873" s="74">
        <v>1168430</v>
      </c>
      <c r="D873"/>
      <c r="E873"/>
      <c r="F873"/>
      <c r="G873"/>
      <c r="H873"/>
    </row>
    <row r="874" spans="2:8" ht="15">
      <c r="B874" s="74" t="s">
        <v>1519</v>
      </c>
      <c r="C874" s="74">
        <v>1559652</v>
      </c>
      <c r="D874"/>
      <c r="E874"/>
      <c r="F874"/>
      <c r="G874"/>
      <c r="H874"/>
    </row>
    <row r="875" spans="2:8" ht="15">
      <c r="B875" s="74" t="s">
        <v>1520</v>
      </c>
      <c r="C875" s="74">
        <v>1399830</v>
      </c>
      <c r="D875"/>
      <c r="E875"/>
      <c r="F875"/>
      <c r="G875"/>
      <c r="H875"/>
    </row>
    <row r="876" spans="2:8" ht="15">
      <c r="B876" s="74" t="s">
        <v>1521</v>
      </c>
      <c r="C876" s="74">
        <v>116146</v>
      </c>
      <c r="D876"/>
      <c r="E876"/>
      <c r="F876"/>
      <c r="G876"/>
      <c r="H876"/>
    </row>
    <row r="877" spans="2:8" ht="15">
      <c r="B877" s="74" t="s">
        <v>1522</v>
      </c>
      <c r="C877" s="74">
        <v>1508279</v>
      </c>
      <c r="D877"/>
      <c r="E877"/>
      <c r="F877"/>
      <c r="G877"/>
      <c r="H877"/>
    </row>
    <row r="878" spans="2:8" ht="15">
      <c r="B878" s="74" t="s">
        <v>1523</v>
      </c>
      <c r="C878" s="74">
        <v>1558104</v>
      </c>
      <c r="D878"/>
      <c r="E878"/>
      <c r="F878"/>
      <c r="G878"/>
      <c r="H878"/>
    </row>
    <row r="879" spans="2:8" ht="15">
      <c r="B879" s="74" t="s">
        <v>1524</v>
      </c>
      <c r="C879" s="74">
        <v>113942</v>
      </c>
      <c r="D879"/>
      <c r="E879"/>
      <c r="F879"/>
      <c r="G879"/>
      <c r="H879"/>
    </row>
    <row r="880" spans="2:8" ht="15">
      <c r="B880" s="74" t="s">
        <v>1525</v>
      </c>
      <c r="C880" s="74">
        <v>1208264</v>
      </c>
      <c r="D880"/>
      <c r="E880"/>
      <c r="F880"/>
      <c r="G880"/>
      <c r="H880"/>
    </row>
    <row r="881" spans="2:8" ht="15">
      <c r="B881" s="74" t="s">
        <v>1526</v>
      </c>
      <c r="C881" s="74">
        <v>115014</v>
      </c>
      <c r="D881"/>
      <c r="E881"/>
      <c r="F881"/>
      <c r="G881"/>
      <c r="H881"/>
    </row>
    <row r="882" spans="2:8" ht="15">
      <c r="B882" s="74" t="s">
        <v>1527</v>
      </c>
      <c r="C882" s="74">
        <v>116503</v>
      </c>
      <c r="D882"/>
      <c r="E882"/>
      <c r="F882"/>
      <c r="G882"/>
      <c r="H882"/>
    </row>
    <row r="883" spans="2:8" ht="15">
      <c r="B883" s="74" t="s">
        <v>1528</v>
      </c>
      <c r="C883" s="74">
        <v>1567083</v>
      </c>
      <c r="D883"/>
      <c r="E883"/>
      <c r="F883"/>
      <c r="G883"/>
      <c r="H883"/>
    </row>
    <row r="884" spans="2:8" ht="15">
      <c r="B884" s="74" t="s">
        <v>1529</v>
      </c>
      <c r="C884" s="74">
        <v>112318</v>
      </c>
      <c r="D884"/>
      <c r="E884"/>
      <c r="F884"/>
      <c r="G884"/>
      <c r="H884"/>
    </row>
    <row r="885" spans="2:8" ht="15">
      <c r="B885" s="74" t="s">
        <v>1530</v>
      </c>
      <c r="C885" s="74">
        <v>111849</v>
      </c>
      <c r="D885"/>
      <c r="E885"/>
      <c r="F885"/>
      <c r="G885"/>
      <c r="H885"/>
    </row>
    <row r="886" spans="2:8" ht="15">
      <c r="B886" s="74" t="s">
        <v>1531</v>
      </c>
      <c r="C886" s="74">
        <v>1400830</v>
      </c>
      <c r="D886"/>
      <c r="E886"/>
      <c r="F886"/>
      <c r="G886"/>
      <c r="H886"/>
    </row>
    <row r="887" spans="2:8" ht="15">
      <c r="B887" s="74" t="s">
        <v>1532</v>
      </c>
      <c r="C887" s="74">
        <v>1093073</v>
      </c>
      <c r="D887"/>
      <c r="E887"/>
      <c r="F887"/>
      <c r="G887"/>
      <c r="H887"/>
    </row>
    <row r="888" spans="2:8" ht="15">
      <c r="B888" s="74" t="s">
        <v>1533</v>
      </c>
      <c r="C888" s="74">
        <v>147124</v>
      </c>
      <c r="D888"/>
      <c r="E888"/>
      <c r="F888"/>
      <c r="G888"/>
      <c r="H888"/>
    </row>
    <row r="889" spans="2:8" ht="15">
      <c r="B889" s="74" t="s">
        <v>1534</v>
      </c>
      <c r="C889" s="74">
        <v>1009364</v>
      </c>
      <c r="D889"/>
      <c r="E889"/>
      <c r="F889"/>
      <c r="G889"/>
      <c r="H889"/>
    </row>
    <row r="890" spans="2:8" ht="15">
      <c r="B890" s="74" t="s">
        <v>1535</v>
      </c>
      <c r="C890" s="74">
        <v>1005983</v>
      </c>
      <c r="D890"/>
      <c r="E890"/>
      <c r="F890"/>
      <c r="G890"/>
      <c r="H890"/>
    </row>
    <row r="891" spans="2:8" ht="15">
      <c r="B891" s="74" t="s">
        <v>1536</v>
      </c>
      <c r="C891" s="74">
        <v>111742</v>
      </c>
      <c r="D891"/>
      <c r="E891"/>
      <c r="F891"/>
      <c r="G891"/>
      <c r="H891"/>
    </row>
    <row r="892" spans="2:8" ht="15">
      <c r="B892" s="74" t="s">
        <v>1537</v>
      </c>
      <c r="C892" s="74">
        <v>1171572</v>
      </c>
      <c r="D892"/>
      <c r="E892"/>
      <c r="F892"/>
      <c r="G892"/>
      <c r="H892"/>
    </row>
    <row r="893" spans="2:8" ht="15">
      <c r="B893" s="74" t="s">
        <v>1538</v>
      </c>
      <c r="C893" s="74">
        <v>1031625</v>
      </c>
      <c r="D893"/>
      <c r="E893"/>
      <c r="F893"/>
      <c r="G893"/>
      <c r="H893"/>
    </row>
    <row r="894" spans="2:8" ht="15">
      <c r="B894" s="74" t="s">
        <v>1539</v>
      </c>
      <c r="C894" s="74">
        <v>1000597</v>
      </c>
      <c r="D894"/>
      <c r="E894"/>
      <c r="F894"/>
      <c r="G894"/>
      <c r="H894"/>
    </row>
    <row r="895" spans="2:8" ht="15">
      <c r="B895" s="74" t="s">
        <v>1540</v>
      </c>
      <c r="C895" s="74">
        <v>139786</v>
      </c>
      <c r="D895"/>
      <c r="E895"/>
      <c r="F895"/>
      <c r="G895"/>
      <c r="H895"/>
    </row>
    <row r="896" spans="2:8" ht="15">
      <c r="B896" s="74" t="s">
        <v>1541</v>
      </c>
      <c r="C896" s="74">
        <v>1010459</v>
      </c>
      <c r="D896"/>
      <c r="E896"/>
      <c r="F896"/>
      <c r="G896"/>
      <c r="H896"/>
    </row>
    <row r="897" spans="2:8" ht="15">
      <c r="B897" s="74" t="s">
        <v>1542</v>
      </c>
      <c r="C897" s="74">
        <v>114934</v>
      </c>
      <c r="D897"/>
      <c r="E897"/>
      <c r="F897"/>
      <c r="G897"/>
      <c r="H897"/>
    </row>
    <row r="898" spans="2:8" ht="15">
      <c r="B898" s="74" t="s">
        <v>1543</v>
      </c>
      <c r="C898" s="74">
        <v>114902</v>
      </c>
      <c r="D898"/>
      <c r="E898"/>
      <c r="F898"/>
      <c r="G898"/>
      <c r="H898"/>
    </row>
    <row r="899" spans="2:8" ht="15">
      <c r="B899" s="74" t="s">
        <v>1544</v>
      </c>
      <c r="C899" s="74">
        <v>1010495</v>
      </c>
      <c r="D899"/>
      <c r="E899"/>
      <c r="F899"/>
      <c r="G899"/>
      <c r="H899"/>
    </row>
    <row r="900" spans="2:8" ht="15">
      <c r="B900" s="74" t="s">
        <v>1545</v>
      </c>
      <c r="C900" s="74">
        <v>108506</v>
      </c>
      <c r="D900"/>
      <c r="E900"/>
      <c r="F900"/>
      <c r="G900"/>
      <c r="H900"/>
    </row>
    <row r="901" spans="2:8" ht="15">
      <c r="B901" s="74" t="s">
        <v>1546</v>
      </c>
      <c r="C901" s="74">
        <v>1502568</v>
      </c>
      <c r="D901"/>
      <c r="E901"/>
      <c r="F901"/>
      <c r="G901"/>
      <c r="H901"/>
    </row>
    <row r="902" spans="2:8" ht="15">
      <c r="B902" s="74" t="s">
        <v>1547</v>
      </c>
      <c r="C902" s="74">
        <v>1028082</v>
      </c>
      <c r="D902"/>
      <c r="E902"/>
      <c r="F902"/>
      <c r="G902"/>
      <c r="H902"/>
    </row>
    <row r="903" spans="2:8" ht="15">
      <c r="B903" s="74" t="s">
        <v>1548</v>
      </c>
      <c r="C903" s="74">
        <v>1464708</v>
      </c>
      <c r="D903"/>
      <c r="E903"/>
      <c r="F903"/>
      <c r="G903"/>
      <c r="H903"/>
    </row>
    <row r="904" spans="2:8" ht="15">
      <c r="B904" s="74" t="s">
        <v>1549</v>
      </c>
      <c r="C904" s="74">
        <v>1088230</v>
      </c>
      <c r="D904"/>
      <c r="E904"/>
      <c r="F904"/>
      <c r="G904"/>
      <c r="H904"/>
    </row>
    <row r="905" spans="2:8" ht="15">
      <c r="B905" s="74" t="s">
        <v>1550</v>
      </c>
      <c r="C905" s="74">
        <v>1097270</v>
      </c>
      <c r="D905"/>
      <c r="E905"/>
      <c r="F905"/>
      <c r="G905"/>
      <c r="H905"/>
    </row>
    <row r="906" spans="2:8" ht="15">
      <c r="B906" s="74" t="s">
        <v>1551</v>
      </c>
      <c r="C906" s="74">
        <v>1010679</v>
      </c>
      <c r="D906"/>
      <c r="E906"/>
      <c r="F906"/>
      <c r="G906"/>
      <c r="H906"/>
    </row>
    <row r="907" spans="2:8" ht="15">
      <c r="B907" s="74" t="s">
        <v>1552</v>
      </c>
      <c r="C907" s="74">
        <v>149894</v>
      </c>
      <c r="D907"/>
      <c r="E907"/>
      <c r="F907"/>
      <c r="G907"/>
      <c r="H907"/>
    </row>
    <row r="908" spans="2:8" ht="15">
      <c r="B908" s="74" t="s">
        <v>1553</v>
      </c>
      <c r="C908" s="74">
        <v>133082</v>
      </c>
      <c r="D908"/>
      <c r="E908"/>
      <c r="F908"/>
      <c r="G908"/>
      <c r="H908"/>
    </row>
    <row r="909" spans="2:8" ht="15">
      <c r="B909" s="74" t="s">
        <v>1554</v>
      </c>
      <c r="C909" s="74">
        <v>1165512</v>
      </c>
      <c r="D909"/>
      <c r="E909"/>
      <c r="F909"/>
      <c r="G909"/>
      <c r="H909"/>
    </row>
    <row r="910" spans="2:8" ht="15">
      <c r="B910" s="74" t="s">
        <v>1555</v>
      </c>
      <c r="C910" s="74">
        <v>103613</v>
      </c>
      <c r="D910"/>
      <c r="E910"/>
      <c r="F910"/>
      <c r="G910"/>
      <c r="H910"/>
    </row>
    <row r="911" spans="2:8" ht="15">
      <c r="B911" s="74" t="s">
        <v>1556</v>
      </c>
      <c r="C911" s="74">
        <v>1115110</v>
      </c>
      <c r="D911"/>
      <c r="E911"/>
      <c r="F911"/>
      <c r="G911"/>
      <c r="H911"/>
    </row>
    <row r="912" spans="2:8" ht="15">
      <c r="B912" s="74" t="s">
        <v>1557</v>
      </c>
      <c r="C912" s="74">
        <v>1202045</v>
      </c>
      <c r="D912"/>
      <c r="E912"/>
      <c r="F912"/>
      <c r="G912"/>
      <c r="H912"/>
    </row>
    <row r="913" spans="2:8" ht="15">
      <c r="B913" s="74" t="s">
        <v>1558</v>
      </c>
      <c r="C913" s="74">
        <v>1011035</v>
      </c>
      <c r="D913"/>
      <c r="E913"/>
      <c r="F913"/>
      <c r="G913"/>
      <c r="H913"/>
    </row>
    <row r="914" spans="2:8" ht="15">
      <c r="B914" s="74" t="s">
        <v>1559</v>
      </c>
      <c r="C914" s="74">
        <v>1011044</v>
      </c>
      <c r="D914"/>
      <c r="E914"/>
      <c r="F914"/>
      <c r="G914"/>
      <c r="H914"/>
    </row>
    <row r="915" spans="2:8" ht="15">
      <c r="B915" s="74" t="s">
        <v>1560</v>
      </c>
      <c r="C915" s="74">
        <v>115041</v>
      </c>
      <c r="D915"/>
      <c r="E915"/>
      <c r="F915"/>
      <c r="G915"/>
      <c r="H915"/>
    </row>
    <row r="916" spans="2:8" ht="15">
      <c r="B916" s="74" t="s">
        <v>1561</v>
      </c>
      <c r="C916" s="74">
        <v>1424070</v>
      </c>
      <c r="D916"/>
      <c r="E916"/>
      <c r="F916"/>
      <c r="G916"/>
      <c r="H916"/>
    </row>
    <row r="917" spans="2:8" ht="15">
      <c r="B917" s="74" t="s">
        <v>1562</v>
      </c>
      <c r="C917" s="74">
        <v>111643</v>
      </c>
      <c r="D917"/>
      <c r="E917"/>
      <c r="F917"/>
      <c r="G917"/>
      <c r="H917"/>
    </row>
    <row r="918" spans="2:8" ht="15">
      <c r="B918" s="74" t="s">
        <v>1563</v>
      </c>
      <c r="C918" s="74">
        <v>1185510</v>
      </c>
      <c r="D918"/>
      <c r="E918"/>
      <c r="F918"/>
      <c r="G918"/>
      <c r="H918"/>
    </row>
    <row r="919" spans="2:8" ht="15">
      <c r="B919" s="74" t="s">
        <v>1564</v>
      </c>
      <c r="C919" s="74">
        <v>1097510</v>
      </c>
      <c r="D919"/>
      <c r="E919"/>
      <c r="F919"/>
      <c r="G919"/>
      <c r="H919"/>
    </row>
    <row r="920" spans="2:8" ht="15">
      <c r="B920" s="74" t="s">
        <v>1565</v>
      </c>
      <c r="C920" s="74">
        <v>111966</v>
      </c>
      <c r="D920"/>
      <c r="E920"/>
      <c r="F920"/>
      <c r="G920"/>
      <c r="H920"/>
    </row>
    <row r="921" spans="2:8" ht="15">
      <c r="B921" s="74" t="s">
        <v>1566</v>
      </c>
      <c r="C921" s="74">
        <v>1284111</v>
      </c>
      <c r="D921"/>
      <c r="E921"/>
      <c r="F921"/>
      <c r="G921"/>
      <c r="H921"/>
    </row>
    <row r="922" spans="2:8" ht="15">
      <c r="B922" s="74" t="s">
        <v>1567</v>
      </c>
      <c r="C922" s="74">
        <v>111612</v>
      </c>
      <c r="D922"/>
      <c r="E922"/>
      <c r="F922"/>
      <c r="G922"/>
      <c r="H922"/>
    </row>
    <row r="923" spans="2:8" ht="15">
      <c r="B923" s="74" t="s">
        <v>1568</v>
      </c>
      <c r="C923" s="74">
        <v>1192494</v>
      </c>
      <c r="D923"/>
      <c r="E923"/>
      <c r="F923"/>
      <c r="G923"/>
      <c r="H923"/>
    </row>
    <row r="924" spans="2:8" ht="15">
      <c r="B924" s="74" t="s">
        <v>1569</v>
      </c>
      <c r="C924" s="74">
        <v>112086</v>
      </c>
      <c r="D924"/>
      <c r="E924"/>
      <c r="F924"/>
      <c r="G924"/>
      <c r="H924"/>
    </row>
    <row r="925" spans="2:8" ht="15">
      <c r="B925" s="74" t="s">
        <v>1570</v>
      </c>
      <c r="C925" s="74">
        <v>114968</v>
      </c>
      <c r="D925"/>
      <c r="E925"/>
      <c r="F925"/>
      <c r="G925"/>
      <c r="H925"/>
    </row>
    <row r="926" spans="2:8" ht="15">
      <c r="B926" s="74" t="s">
        <v>1571</v>
      </c>
      <c r="C926" s="74">
        <v>1209411</v>
      </c>
      <c r="D926"/>
      <c r="E926"/>
      <c r="F926"/>
      <c r="G926"/>
      <c r="H926"/>
    </row>
    <row r="927" spans="2:8" ht="15">
      <c r="B927" s="74" t="s">
        <v>1572</v>
      </c>
      <c r="C927" s="74">
        <v>1283</v>
      </c>
      <c r="D927"/>
      <c r="E927"/>
      <c r="F927"/>
      <c r="G927"/>
      <c r="H927"/>
    </row>
    <row r="928" spans="2:8" ht="15">
      <c r="B928" s="74" t="s">
        <v>1573</v>
      </c>
      <c r="C928" s="74">
        <v>110592</v>
      </c>
      <c r="D928"/>
      <c r="E928"/>
      <c r="F928"/>
      <c r="G928"/>
      <c r="H928"/>
    </row>
    <row r="929" spans="2:8" ht="15">
      <c r="B929" s="74" t="s">
        <v>1574</v>
      </c>
      <c r="C929" s="74">
        <v>1479238</v>
      </c>
      <c r="D929"/>
      <c r="E929"/>
      <c r="F929"/>
      <c r="G929"/>
      <c r="H929"/>
    </row>
    <row r="930" spans="2:8" ht="15">
      <c r="B930" s="74" t="s">
        <v>1575</v>
      </c>
      <c r="C930" s="74">
        <v>1479231</v>
      </c>
      <c r="D930"/>
      <c r="E930"/>
      <c r="F930"/>
      <c r="G930"/>
      <c r="H930"/>
    </row>
    <row r="931" spans="2:8" ht="15">
      <c r="B931" s="74" t="s">
        <v>1576</v>
      </c>
      <c r="C931" s="74">
        <v>1479232</v>
      </c>
      <c r="D931"/>
      <c r="E931"/>
      <c r="F931"/>
      <c r="G931"/>
      <c r="H931"/>
    </row>
    <row r="932" spans="2:8" ht="15">
      <c r="B932" s="74" t="s">
        <v>1577</v>
      </c>
      <c r="C932" s="74">
        <v>1479242</v>
      </c>
      <c r="D932"/>
      <c r="E932"/>
      <c r="F932"/>
      <c r="G932"/>
      <c r="H932"/>
    </row>
    <row r="933" spans="2:8" ht="15">
      <c r="B933" s="74" t="s">
        <v>1578</v>
      </c>
      <c r="C933" s="74">
        <v>1479239</v>
      </c>
      <c r="D933"/>
      <c r="E933"/>
      <c r="F933"/>
      <c r="G933"/>
      <c r="H933"/>
    </row>
    <row r="934" spans="2:8" ht="15">
      <c r="B934" s="74" t="s">
        <v>1579</v>
      </c>
      <c r="C934" s="74">
        <v>1479240</v>
      </c>
      <c r="D934"/>
      <c r="E934"/>
      <c r="F934"/>
      <c r="G934"/>
      <c r="H934"/>
    </row>
    <row r="935" spans="2:8" ht="15">
      <c r="B935" s="74" t="s">
        <v>1580</v>
      </c>
      <c r="C935" s="74">
        <v>1479241</v>
      </c>
      <c r="D935"/>
      <c r="E935"/>
      <c r="F935"/>
      <c r="G935"/>
      <c r="H935"/>
    </row>
    <row r="936" spans="2:8" ht="15">
      <c r="B936" s="74" t="s">
        <v>1581</v>
      </c>
      <c r="C936" s="74">
        <v>108566</v>
      </c>
      <c r="D936"/>
      <c r="E936"/>
      <c r="F936"/>
      <c r="G936"/>
      <c r="H936"/>
    </row>
    <row r="937" spans="2:8" ht="15">
      <c r="B937" s="74" t="s">
        <v>1582</v>
      </c>
      <c r="C937" s="74">
        <v>1010680</v>
      </c>
      <c r="D937"/>
      <c r="E937"/>
      <c r="F937"/>
      <c r="G937"/>
      <c r="H937"/>
    </row>
    <row r="938" spans="2:8" ht="15">
      <c r="B938" s="74" t="s">
        <v>1583</v>
      </c>
      <c r="C938" s="74">
        <v>1473977</v>
      </c>
      <c r="D938"/>
      <c r="E938"/>
      <c r="F938"/>
      <c r="G938"/>
      <c r="H938"/>
    </row>
    <row r="939" spans="2:8" ht="15">
      <c r="B939" s="74" t="s">
        <v>1584</v>
      </c>
      <c r="C939" s="74">
        <v>111496</v>
      </c>
      <c r="D939"/>
      <c r="E939"/>
      <c r="F939"/>
      <c r="G939"/>
      <c r="H939"/>
    </row>
    <row r="940" spans="2:8" ht="15">
      <c r="B940" s="74" t="s">
        <v>1585</v>
      </c>
      <c r="C940" s="74">
        <v>111172</v>
      </c>
      <c r="D940"/>
      <c r="E940"/>
      <c r="F940"/>
      <c r="G940"/>
      <c r="H940"/>
    </row>
    <row r="941" spans="2:8" ht="15">
      <c r="B941" s="74" t="s">
        <v>1586</v>
      </c>
      <c r="C941" s="74">
        <v>111118</v>
      </c>
      <c r="D941"/>
      <c r="E941"/>
      <c r="F941"/>
      <c r="G941"/>
      <c r="H941"/>
    </row>
    <row r="942" spans="2:8" ht="15">
      <c r="B942" s="74" t="s">
        <v>1587</v>
      </c>
      <c r="C942" s="74">
        <v>1011240</v>
      </c>
      <c r="D942"/>
      <c r="E942"/>
      <c r="F942"/>
      <c r="G942"/>
      <c r="H942"/>
    </row>
    <row r="943" spans="2:8" ht="15">
      <c r="B943" s="74" t="s">
        <v>1588</v>
      </c>
      <c r="C943" s="74">
        <v>1443241</v>
      </c>
      <c r="D943"/>
      <c r="E943"/>
      <c r="F943"/>
      <c r="G943"/>
      <c r="H943"/>
    </row>
    <row r="944" spans="2:8" ht="15">
      <c r="B944" s="74" t="s">
        <v>1589</v>
      </c>
      <c r="C944" s="74">
        <v>1436553</v>
      </c>
      <c r="D944"/>
      <c r="E944"/>
      <c r="F944"/>
      <c r="G944"/>
      <c r="H944"/>
    </row>
    <row r="945" spans="2:8" ht="15">
      <c r="B945" s="74" t="s">
        <v>1590</v>
      </c>
      <c r="C945" s="74">
        <v>115260</v>
      </c>
      <c r="D945"/>
      <c r="E945"/>
      <c r="F945"/>
      <c r="G945"/>
      <c r="H945"/>
    </row>
    <row r="946" spans="2:8" ht="15">
      <c r="B946" s="74" t="s">
        <v>1591</v>
      </c>
      <c r="C946" s="74">
        <v>112866</v>
      </c>
      <c r="D946"/>
      <c r="E946"/>
      <c r="F946"/>
      <c r="G946"/>
      <c r="H946"/>
    </row>
    <row r="947" spans="2:8" ht="15">
      <c r="B947" s="74" t="s">
        <v>1592</v>
      </c>
      <c r="C947" s="74">
        <v>112735</v>
      </c>
      <c r="D947"/>
      <c r="E947"/>
      <c r="F947"/>
      <c r="G947"/>
      <c r="H947"/>
    </row>
    <row r="948" spans="2:8" ht="15">
      <c r="B948" s="74" t="s">
        <v>1593</v>
      </c>
      <c r="C948" s="74">
        <v>113802</v>
      </c>
      <c r="D948"/>
      <c r="E948"/>
      <c r="F948"/>
      <c r="G948"/>
      <c r="H948"/>
    </row>
    <row r="949" spans="2:8" ht="15">
      <c r="B949" s="74" t="s">
        <v>1594</v>
      </c>
      <c r="C949" s="74">
        <v>111759</v>
      </c>
      <c r="D949"/>
      <c r="E949"/>
      <c r="F949"/>
      <c r="G949"/>
      <c r="H949"/>
    </row>
    <row r="950" spans="2:8" ht="15">
      <c r="B950" s="74" t="s">
        <v>1595</v>
      </c>
      <c r="C950" s="74">
        <v>1011743</v>
      </c>
      <c r="D950"/>
      <c r="E950"/>
      <c r="F950"/>
      <c r="G950"/>
      <c r="H950"/>
    </row>
    <row r="951" spans="2:8" ht="15">
      <c r="B951" s="74" t="s">
        <v>1596</v>
      </c>
      <c r="C951" s="74">
        <v>142823</v>
      </c>
      <c r="D951"/>
      <c r="E951"/>
      <c r="F951"/>
      <c r="G951"/>
      <c r="H951"/>
    </row>
    <row r="952" spans="2:8" ht="15">
      <c r="B952" s="74" t="s">
        <v>1597</v>
      </c>
      <c r="C952" s="74">
        <v>115028</v>
      </c>
      <c r="D952"/>
      <c r="E952"/>
      <c r="F952"/>
      <c r="G952"/>
      <c r="H952"/>
    </row>
    <row r="953" spans="2:8" ht="15">
      <c r="B953" s="74" t="s">
        <v>1598</v>
      </c>
      <c r="C953" s="74">
        <v>1011312</v>
      </c>
      <c r="D953"/>
      <c r="E953"/>
      <c r="F953"/>
      <c r="G953"/>
      <c r="H953"/>
    </row>
    <row r="954" spans="2:8" ht="15">
      <c r="B954" s="74" t="s">
        <v>1599</v>
      </c>
      <c r="C954" s="74">
        <v>1167410</v>
      </c>
      <c r="D954"/>
      <c r="E954"/>
      <c r="F954"/>
      <c r="G954"/>
      <c r="H954"/>
    </row>
    <row r="955" spans="2:8" ht="15">
      <c r="B955" s="74" t="s">
        <v>1600</v>
      </c>
      <c r="C955" s="74">
        <v>154729</v>
      </c>
      <c r="D955"/>
      <c r="E955"/>
      <c r="F955"/>
      <c r="G955"/>
      <c r="H955"/>
    </row>
    <row r="956" spans="2:8" ht="15">
      <c r="B956" s="74" t="s">
        <v>1601</v>
      </c>
      <c r="C956" s="74">
        <v>108579</v>
      </c>
      <c r="D956"/>
      <c r="E956"/>
      <c r="F956"/>
      <c r="G956"/>
      <c r="H956"/>
    </row>
    <row r="957" spans="2:8" ht="15">
      <c r="B957" s="74" t="s">
        <v>1602</v>
      </c>
      <c r="C957" s="74">
        <v>132728</v>
      </c>
      <c r="D957"/>
      <c r="E957"/>
      <c r="F957"/>
      <c r="G957"/>
      <c r="H957"/>
    </row>
    <row r="958" spans="2:8" ht="15">
      <c r="B958" s="74" t="s">
        <v>1603</v>
      </c>
      <c r="C958" s="74">
        <v>132730</v>
      </c>
      <c r="D958"/>
      <c r="E958"/>
      <c r="F958"/>
      <c r="G958"/>
      <c r="H958"/>
    </row>
    <row r="959" spans="2:8" ht="15">
      <c r="B959" s="74" t="s">
        <v>1604</v>
      </c>
      <c r="C959" s="74">
        <v>1580293</v>
      </c>
      <c r="D959"/>
      <c r="E959"/>
      <c r="F959"/>
      <c r="G959"/>
      <c r="H959"/>
    </row>
    <row r="960" spans="2:8" ht="15">
      <c r="B960" s="74" t="s">
        <v>1605</v>
      </c>
      <c r="C960" s="74">
        <v>10718</v>
      </c>
      <c r="D960"/>
      <c r="E960"/>
      <c r="F960"/>
      <c r="G960"/>
      <c r="H960"/>
    </row>
    <row r="961" spans="2:8" ht="15">
      <c r="B961" s="74" t="s">
        <v>1606</v>
      </c>
      <c r="C961" s="74">
        <v>110630</v>
      </c>
      <c r="D961"/>
      <c r="E961"/>
      <c r="F961"/>
      <c r="G961"/>
      <c r="H961"/>
    </row>
    <row r="962" spans="2:8" ht="15">
      <c r="B962" s="74" t="s">
        <v>1607</v>
      </c>
      <c r="C962" s="74">
        <v>4303</v>
      </c>
      <c r="D962"/>
      <c r="E962"/>
      <c r="F962"/>
      <c r="G962"/>
      <c r="H962"/>
    </row>
    <row r="963" spans="2:8" ht="15">
      <c r="B963" s="74" t="s">
        <v>1608</v>
      </c>
      <c r="C963" s="74">
        <v>107683</v>
      </c>
      <c r="D963"/>
      <c r="E963"/>
      <c r="F963"/>
      <c r="G963"/>
      <c r="H963"/>
    </row>
    <row r="964" spans="2:8" ht="15">
      <c r="B964" s="74" t="s">
        <v>1609</v>
      </c>
      <c r="C964" s="74">
        <v>1393771</v>
      </c>
      <c r="D964"/>
      <c r="E964"/>
      <c r="F964"/>
      <c r="G964"/>
      <c r="H964"/>
    </row>
    <row r="965" spans="2:8" ht="15">
      <c r="B965" s="74" t="s">
        <v>1610</v>
      </c>
      <c r="C965" s="74">
        <v>115072</v>
      </c>
      <c r="D965"/>
      <c r="E965"/>
      <c r="F965"/>
      <c r="G965"/>
      <c r="H965"/>
    </row>
    <row r="966" spans="2:8" ht="15">
      <c r="B966" s="74" t="s">
        <v>1611</v>
      </c>
      <c r="C966" s="74">
        <v>1003975</v>
      </c>
      <c r="D966"/>
      <c r="E966"/>
      <c r="F966"/>
      <c r="G966"/>
      <c r="H966"/>
    </row>
    <row r="967" spans="2:8" ht="15">
      <c r="B967" s="74" t="s">
        <v>1612</v>
      </c>
      <c r="C967" s="74">
        <v>112445</v>
      </c>
      <c r="D967"/>
      <c r="E967"/>
      <c r="F967"/>
      <c r="G967"/>
      <c r="H967"/>
    </row>
    <row r="968" spans="2:8" ht="15">
      <c r="B968" s="74" t="s">
        <v>1613</v>
      </c>
      <c r="C968" s="74">
        <v>1003691</v>
      </c>
      <c r="D968"/>
      <c r="E968"/>
      <c r="F968"/>
      <c r="G968"/>
      <c r="H968"/>
    </row>
    <row r="969" spans="2:8" ht="15">
      <c r="B969" s="74" t="s">
        <v>1614</v>
      </c>
      <c r="C969" s="74">
        <v>114975</v>
      </c>
      <c r="D969"/>
      <c r="E969"/>
      <c r="F969"/>
      <c r="G969"/>
      <c r="H969"/>
    </row>
    <row r="970" spans="2:8" ht="15">
      <c r="B970" s="74" t="s">
        <v>1615</v>
      </c>
      <c r="C970" s="74">
        <v>52239</v>
      </c>
      <c r="D970"/>
      <c r="E970"/>
      <c r="F970"/>
      <c r="G970"/>
      <c r="H970"/>
    </row>
    <row r="971" spans="2:8" ht="15">
      <c r="B971" s="74" t="s">
        <v>1616</v>
      </c>
      <c r="C971" s="74">
        <v>111500</v>
      </c>
      <c r="D971"/>
      <c r="E971"/>
      <c r="F971"/>
      <c r="G971"/>
      <c r="H971"/>
    </row>
    <row r="972" spans="2:8" ht="15">
      <c r="B972" s="74" t="s">
        <v>1617</v>
      </c>
      <c r="C972" s="74">
        <v>108066</v>
      </c>
      <c r="D972"/>
      <c r="E972"/>
      <c r="F972"/>
      <c r="G972"/>
      <c r="H972"/>
    </row>
    <row r="973" spans="2:8" ht="15">
      <c r="B973" s="74" t="s">
        <v>1618</v>
      </c>
      <c r="C973" s="74">
        <v>1005685</v>
      </c>
      <c r="D973"/>
      <c r="E973"/>
      <c r="F973"/>
      <c r="G973"/>
      <c r="H973"/>
    </row>
    <row r="974" spans="2:8" ht="15">
      <c r="B974" s="74" t="s">
        <v>1619</v>
      </c>
      <c r="C974" s="74">
        <v>1550694</v>
      </c>
      <c r="D974"/>
      <c r="E974"/>
      <c r="F974"/>
      <c r="G974"/>
      <c r="H974"/>
    </row>
    <row r="975" spans="2:8" ht="15">
      <c r="B975" s="74" t="s">
        <v>1620</v>
      </c>
      <c r="C975" s="74">
        <v>1006294</v>
      </c>
      <c r="D975"/>
      <c r="E975"/>
      <c r="F975"/>
      <c r="G975"/>
      <c r="H975"/>
    </row>
    <row r="976" spans="2:8" ht="15">
      <c r="B976" s="74" t="s">
        <v>1621</v>
      </c>
      <c r="C976" s="74">
        <v>114863</v>
      </c>
      <c r="D976"/>
      <c r="E976"/>
      <c r="F976"/>
      <c r="G976"/>
      <c r="H976"/>
    </row>
    <row r="977" spans="2:8" ht="15">
      <c r="B977" s="74" t="s">
        <v>1622</v>
      </c>
      <c r="C977" s="74">
        <v>111588</v>
      </c>
      <c r="D977"/>
      <c r="E977"/>
      <c r="F977"/>
      <c r="G977"/>
      <c r="H977"/>
    </row>
    <row r="978" spans="2:8" ht="15">
      <c r="B978" s="74" t="s">
        <v>1623</v>
      </c>
      <c r="C978" s="74">
        <v>116672</v>
      </c>
      <c r="D978"/>
      <c r="E978"/>
      <c r="F978"/>
      <c r="G978"/>
      <c r="H978"/>
    </row>
    <row r="979" spans="2:8" ht="15">
      <c r="B979" s="74" t="s">
        <v>1624</v>
      </c>
      <c r="C979" s="74">
        <v>137254</v>
      </c>
      <c r="D979"/>
      <c r="E979"/>
      <c r="F979"/>
      <c r="G979"/>
      <c r="H979"/>
    </row>
    <row r="980" spans="2:8" ht="15">
      <c r="B980" s="74" t="s">
        <v>1625</v>
      </c>
      <c r="C980" s="74">
        <v>108314</v>
      </c>
      <c r="D980"/>
      <c r="E980"/>
      <c r="F980"/>
      <c r="G980"/>
      <c r="H980"/>
    </row>
    <row r="981" spans="2:8" ht="15">
      <c r="B981" s="74" t="s">
        <v>1626</v>
      </c>
      <c r="C981" s="74">
        <v>1571568</v>
      </c>
      <c r="D981"/>
      <c r="E981"/>
      <c r="F981"/>
      <c r="G981"/>
      <c r="H981"/>
    </row>
    <row r="982" spans="2:8" ht="15">
      <c r="B982" s="74" t="s">
        <v>1627</v>
      </c>
      <c r="C982" s="74">
        <v>112047</v>
      </c>
      <c r="D982"/>
      <c r="E982"/>
      <c r="F982"/>
      <c r="G982"/>
      <c r="H982"/>
    </row>
    <row r="983" spans="2:8" ht="15">
      <c r="B983" s="74" t="s">
        <v>1628</v>
      </c>
      <c r="C983" s="74">
        <v>111937</v>
      </c>
      <c r="D983"/>
      <c r="E983"/>
      <c r="F983"/>
      <c r="G983"/>
      <c r="H983"/>
    </row>
    <row r="984" spans="2:8" ht="15">
      <c r="B984" s="74" t="s">
        <v>1629</v>
      </c>
      <c r="C984" s="74">
        <v>111760</v>
      </c>
      <c r="D984"/>
      <c r="E984"/>
      <c r="F984"/>
      <c r="G984"/>
      <c r="H984"/>
    </row>
    <row r="985" spans="2:8" ht="15">
      <c r="B985" s="74" t="s">
        <v>1630</v>
      </c>
      <c r="C985" s="74">
        <v>148225</v>
      </c>
      <c r="D985"/>
      <c r="E985"/>
      <c r="F985"/>
      <c r="G985"/>
      <c r="H985"/>
    </row>
    <row r="986" spans="2:8" ht="15">
      <c r="B986" s="74" t="s">
        <v>1631</v>
      </c>
      <c r="C986" s="74">
        <v>111676</v>
      </c>
      <c r="D986"/>
      <c r="E986"/>
      <c r="F986"/>
      <c r="G986"/>
      <c r="H986"/>
    </row>
    <row r="987" spans="2:8" ht="15">
      <c r="B987" s="74" t="s">
        <v>1632</v>
      </c>
      <c r="C987" s="74">
        <v>110728</v>
      </c>
      <c r="D987"/>
      <c r="E987"/>
      <c r="F987"/>
      <c r="G987"/>
      <c r="H987"/>
    </row>
    <row r="988" spans="2:8" ht="15">
      <c r="B988" s="74" t="s">
        <v>1633</v>
      </c>
      <c r="C988" s="74">
        <v>115048</v>
      </c>
      <c r="D988"/>
      <c r="E988"/>
      <c r="F988"/>
      <c r="G988"/>
      <c r="H988"/>
    </row>
    <row r="989" spans="2:8" ht="15">
      <c r="B989" s="74" t="s">
        <v>1634</v>
      </c>
      <c r="C989" s="74">
        <v>1202991</v>
      </c>
      <c r="D989"/>
      <c r="E989"/>
      <c r="F989"/>
      <c r="G989"/>
      <c r="H989"/>
    </row>
    <row r="990" spans="2:8" ht="15">
      <c r="B990" s="74" t="s">
        <v>1635</v>
      </c>
      <c r="C990" s="74">
        <v>1078029</v>
      </c>
      <c r="D990"/>
      <c r="E990"/>
      <c r="F990"/>
      <c r="G990"/>
      <c r="H990"/>
    </row>
    <row r="991" spans="2:8" ht="15">
      <c r="B991" s="74" t="s">
        <v>1636</v>
      </c>
      <c r="C991" s="74">
        <v>1323270</v>
      </c>
      <c r="D991"/>
      <c r="E991"/>
      <c r="F991"/>
      <c r="G991"/>
      <c r="H991"/>
    </row>
    <row r="992" spans="2:8" ht="15">
      <c r="B992" s="74" t="s">
        <v>1637</v>
      </c>
      <c r="C992" s="74">
        <v>115280</v>
      </c>
      <c r="D992"/>
      <c r="E992"/>
      <c r="F992"/>
      <c r="G992"/>
      <c r="H992"/>
    </row>
    <row r="993" spans="2:8" ht="15">
      <c r="B993" s="74" t="s">
        <v>1638</v>
      </c>
      <c r="C993" s="74">
        <v>112871</v>
      </c>
      <c r="D993"/>
      <c r="E993"/>
      <c r="F993"/>
      <c r="G993"/>
      <c r="H993"/>
    </row>
    <row r="994" spans="2:8" ht="15">
      <c r="B994" s="74" t="s">
        <v>1639</v>
      </c>
      <c r="C994" s="74">
        <v>108637</v>
      </c>
      <c r="D994"/>
      <c r="E994"/>
      <c r="F994"/>
      <c r="G994"/>
      <c r="H994"/>
    </row>
    <row r="995" spans="2:8" ht="15">
      <c r="B995" s="74" t="s">
        <v>1640</v>
      </c>
      <c r="C995" s="74">
        <v>100593</v>
      </c>
      <c r="D995"/>
      <c r="E995"/>
      <c r="F995"/>
      <c r="G995"/>
      <c r="H995"/>
    </row>
    <row r="996" spans="2:8" ht="15">
      <c r="B996" s="74" t="s">
        <v>1641</v>
      </c>
      <c r="C996" s="74">
        <v>112471</v>
      </c>
      <c r="D996"/>
      <c r="E996"/>
      <c r="F996"/>
      <c r="G996"/>
      <c r="H996"/>
    </row>
    <row r="997" spans="2:8" ht="15">
      <c r="B997" s="74" t="s">
        <v>1642</v>
      </c>
      <c r="C997" s="74">
        <v>112387</v>
      </c>
      <c r="D997"/>
      <c r="E997"/>
      <c r="F997"/>
      <c r="G997"/>
      <c r="H997"/>
    </row>
    <row r="998" spans="2:8" ht="15">
      <c r="B998" s="74" t="s">
        <v>1643</v>
      </c>
      <c r="C998" s="74">
        <v>1505266</v>
      </c>
      <c r="D998"/>
      <c r="E998"/>
      <c r="F998"/>
      <c r="G998"/>
      <c r="H998"/>
    </row>
    <row r="999" spans="2:8" ht="15">
      <c r="B999" s="74" t="s">
        <v>1644</v>
      </c>
      <c r="C999" s="74">
        <v>1082850</v>
      </c>
      <c r="D999"/>
      <c r="E999"/>
      <c r="F999"/>
      <c r="G999"/>
      <c r="H999"/>
    </row>
    <row r="1000" spans="2:8" ht="15">
      <c r="B1000" s="74" t="s">
        <v>1645</v>
      </c>
      <c r="C1000" s="74">
        <v>111954</v>
      </c>
      <c r="D1000"/>
      <c r="E1000"/>
      <c r="F1000"/>
      <c r="G1000"/>
      <c r="H1000"/>
    </row>
    <row r="1001" spans="2:8" ht="15">
      <c r="B1001" s="74" t="s">
        <v>1646</v>
      </c>
      <c r="C1001" s="74">
        <v>115099</v>
      </c>
      <c r="D1001"/>
      <c r="E1001"/>
      <c r="F1001"/>
      <c r="G1001"/>
      <c r="H1001"/>
    </row>
    <row r="1002" spans="2:8" ht="15">
      <c r="B1002" s="74" t="s">
        <v>1647</v>
      </c>
      <c r="C1002" s="74">
        <v>1011472</v>
      </c>
      <c r="D1002"/>
      <c r="E1002"/>
      <c r="F1002"/>
      <c r="G1002"/>
      <c r="H1002"/>
    </row>
    <row r="1003" spans="2:8" ht="15">
      <c r="B1003" s="74" t="s">
        <v>1648</v>
      </c>
      <c r="C1003" s="74">
        <v>111615</v>
      </c>
      <c r="D1003"/>
      <c r="E1003"/>
      <c r="F1003"/>
      <c r="G1003"/>
      <c r="H1003"/>
    </row>
    <row r="1004" spans="2:8" ht="15">
      <c r="B1004" s="74" t="s">
        <v>1649</v>
      </c>
      <c r="C1004" s="74">
        <v>113313</v>
      </c>
      <c r="D1004"/>
      <c r="E1004"/>
      <c r="F1004"/>
      <c r="G1004"/>
      <c r="H1004"/>
    </row>
    <row r="1005" spans="2:8" ht="15">
      <c r="B1005" s="74" t="s">
        <v>1650</v>
      </c>
      <c r="C1005" s="74">
        <v>115098</v>
      </c>
      <c r="D1005"/>
      <c r="E1005"/>
      <c r="F1005"/>
      <c r="G1005"/>
      <c r="H1005"/>
    </row>
    <row r="1006" spans="2:8" ht="15">
      <c r="B1006" s="74" t="s">
        <v>1651</v>
      </c>
      <c r="C1006" s="74">
        <v>112408</v>
      </c>
      <c r="D1006"/>
      <c r="E1006"/>
      <c r="F1006"/>
      <c r="G1006"/>
      <c r="H1006"/>
    </row>
    <row r="1007" spans="2:8" ht="15">
      <c r="B1007" s="74" t="s">
        <v>1652</v>
      </c>
      <c r="C1007" s="74">
        <v>115105</v>
      </c>
      <c r="D1007"/>
      <c r="E1007"/>
      <c r="F1007"/>
      <c r="G1007"/>
      <c r="H1007"/>
    </row>
    <row r="1008" spans="2:8" ht="15">
      <c r="B1008" s="74" t="s">
        <v>1653</v>
      </c>
      <c r="C1008" s="74">
        <v>110786</v>
      </c>
      <c r="D1008"/>
      <c r="E1008"/>
      <c r="F1008"/>
      <c r="G1008"/>
      <c r="H1008"/>
    </row>
    <row r="1009" spans="2:8" ht="15">
      <c r="B1009" s="74" t="s">
        <v>1654</v>
      </c>
      <c r="C1009" s="74">
        <v>108643</v>
      </c>
      <c r="D1009"/>
      <c r="E1009"/>
      <c r="F1009"/>
      <c r="G1009"/>
      <c r="H1009"/>
    </row>
    <row r="1010" spans="2:8" ht="15">
      <c r="B1010" s="74" t="s">
        <v>1655</v>
      </c>
      <c r="C1010" s="74">
        <v>1559036</v>
      </c>
      <c r="D1010"/>
      <c r="E1010"/>
      <c r="F1010"/>
      <c r="G1010"/>
      <c r="H1010"/>
    </row>
    <row r="1011" spans="2:8" ht="15">
      <c r="B1011" s="74" t="s">
        <v>1656</v>
      </c>
      <c r="C1011" s="74">
        <v>1266250</v>
      </c>
      <c r="D1011"/>
      <c r="E1011"/>
      <c r="F1011"/>
      <c r="G1011"/>
      <c r="H1011"/>
    </row>
    <row r="1012" spans="2:8" ht="15">
      <c r="B1012" s="74" t="s">
        <v>1657</v>
      </c>
      <c r="C1012" s="74">
        <v>1208449</v>
      </c>
      <c r="D1012"/>
      <c r="E1012"/>
      <c r="F1012"/>
      <c r="G1012"/>
      <c r="H1012"/>
    </row>
    <row r="1013" spans="2:8" ht="15">
      <c r="B1013" s="74" t="s">
        <v>1658</v>
      </c>
      <c r="C1013" s="74">
        <v>114962</v>
      </c>
      <c r="D1013"/>
      <c r="E1013"/>
      <c r="F1013"/>
      <c r="G1013"/>
      <c r="H1013"/>
    </row>
    <row r="1014" spans="2:8" ht="15">
      <c r="B1014" s="74" t="s">
        <v>1659</v>
      </c>
      <c r="C1014" s="74">
        <v>115139</v>
      </c>
      <c r="D1014"/>
      <c r="E1014"/>
      <c r="F1014"/>
      <c r="G1014"/>
      <c r="H1014"/>
    </row>
    <row r="1015" spans="2:8" ht="15">
      <c r="B1015" s="74" t="s">
        <v>1660</v>
      </c>
      <c r="C1015" s="74">
        <v>112915</v>
      </c>
      <c r="D1015"/>
      <c r="E1015"/>
      <c r="F1015"/>
      <c r="G1015"/>
      <c r="H1015"/>
    </row>
    <row r="1016" spans="2:8" ht="15">
      <c r="B1016" s="74" t="s">
        <v>1661</v>
      </c>
      <c r="C1016" s="74">
        <v>1084110</v>
      </c>
      <c r="D1016"/>
      <c r="E1016"/>
      <c r="F1016"/>
      <c r="G1016"/>
      <c r="H1016"/>
    </row>
    <row r="1017" spans="2:8" ht="15">
      <c r="B1017" s="74" t="s">
        <v>1662</v>
      </c>
      <c r="C1017" s="74">
        <v>1121270</v>
      </c>
      <c r="D1017"/>
      <c r="E1017"/>
      <c r="F1017"/>
      <c r="G1017"/>
      <c r="H1017"/>
    </row>
    <row r="1018" spans="2:8" ht="15">
      <c r="B1018" s="74" t="s">
        <v>1663</v>
      </c>
      <c r="C1018" s="74">
        <v>1191750</v>
      </c>
      <c r="D1018"/>
      <c r="E1018"/>
      <c r="F1018"/>
      <c r="G1018"/>
      <c r="H1018"/>
    </row>
    <row r="1019" spans="2:8" ht="15">
      <c r="B1019" s="74" t="s">
        <v>1664</v>
      </c>
      <c r="C1019" s="74">
        <v>1476049</v>
      </c>
      <c r="D1019"/>
      <c r="E1019"/>
      <c r="F1019"/>
      <c r="G1019"/>
      <c r="H1019"/>
    </row>
    <row r="1020" spans="2:8" ht="15">
      <c r="B1020" s="74" t="s">
        <v>1665</v>
      </c>
      <c r="C1020" s="74">
        <v>1423311</v>
      </c>
      <c r="D1020"/>
      <c r="E1020"/>
      <c r="F1020"/>
      <c r="G1020"/>
      <c r="H1020"/>
    </row>
    <row r="1021" spans="2:8" ht="15">
      <c r="B1021" s="74" t="s">
        <v>1666</v>
      </c>
      <c r="C1021" s="74">
        <v>1200698</v>
      </c>
      <c r="D1021"/>
      <c r="E1021"/>
      <c r="F1021"/>
      <c r="G1021"/>
      <c r="H1021"/>
    </row>
    <row r="1022" spans="2:8" ht="15">
      <c r="B1022" s="74" t="s">
        <v>1667</v>
      </c>
      <c r="C1022" s="74">
        <v>1479229</v>
      </c>
      <c r="D1022"/>
      <c r="E1022"/>
      <c r="F1022"/>
      <c r="G1022"/>
      <c r="H1022"/>
    </row>
    <row r="1023" spans="2:8" ht="15">
      <c r="B1023" s="74" t="s">
        <v>1668</v>
      </c>
      <c r="C1023" s="74">
        <v>1479230</v>
      </c>
      <c r="D1023"/>
      <c r="E1023"/>
      <c r="F1023"/>
      <c r="G1023"/>
      <c r="H1023"/>
    </row>
    <row r="1024" spans="2:8" ht="15">
      <c r="B1024" s="74" t="s">
        <v>1669</v>
      </c>
      <c r="C1024" s="74">
        <v>1479225</v>
      </c>
      <c r="D1024"/>
      <c r="E1024"/>
      <c r="F1024"/>
      <c r="G1024"/>
      <c r="H1024"/>
    </row>
    <row r="1025" spans="2:8" ht="15">
      <c r="B1025" s="74" t="s">
        <v>1670</v>
      </c>
      <c r="C1025" s="74">
        <v>1479226</v>
      </c>
      <c r="D1025"/>
      <c r="E1025"/>
      <c r="F1025"/>
      <c r="G1025"/>
      <c r="H1025"/>
    </row>
    <row r="1026" spans="2:8" ht="15">
      <c r="B1026" s="74" t="s">
        <v>1671</v>
      </c>
      <c r="C1026" s="74">
        <v>1479227</v>
      </c>
      <c r="D1026"/>
      <c r="E1026"/>
      <c r="F1026"/>
      <c r="G1026"/>
      <c r="H1026"/>
    </row>
    <row r="1027" spans="2:8" ht="15">
      <c r="B1027" s="74" t="s">
        <v>1672</v>
      </c>
      <c r="C1027" s="74">
        <v>1479228</v>
      </c>
      <c r="D1027"/>
      <c r="E1027"/>
      <c r="F1027"/>
      <c r="G1027"/>
      <c r="H1027"/>
    </row>
    <row r="1028" spans="2:8" ht="15">
      <c r="B1028" s="74" t="s">
        <v>1673</v>
      </c>
      <c r="C1028" s="74">
        <v>1011806</v>
      </c>
      <c r="D1028"/>
      <c r="E1028"/>
      <c r="F1028"/>
      <c r="G1028"/>
      <c r="H1028"/>
    </row>
    <row r="1029" spans="2:8" ht="15">
      <c r="B1029" s="74" t="s">
        <v>1674</v>
      </c>
      <c r="C1029" s="74">
        <v>113977</v>
      </c>
      <c r="D1029"/>
      <c r="E1029"/>
      <c r="F1029"/>
      <c r="G1029"/>
      <c r="H1029"/>
    </row>
    <row r="1030" spans="2:8" ht="15">
      <c r="B1030" s="74" t="s">
        <v>1675</v>
      </c>
      <c r="C1030" s="74">
        <v>1011815</v>
      </c>
      <c r="D1030"/>
      <c r="E1030"/>
      <c r="F1030"/>
      <c r="G1030"/>
      <c r="H1030"/>
    </row>
    <row r="1031" spans="2:8" ht="15">
      <c r="B1031" s="74" t="s">
        <v>1676</v>
      </c>
      <c r="C1031" s="74">
        <v>114862</v>
      </c>
      <c r="D1031"/>
      <c r="E1031"/>
      <c r="F1031"/>
      <c r="G1031"/>
      <c r="H1031"/>
    </row>
    <row r="1032" spans="2:8" ht="15">
      <c r="B1032" s="74" t="s">
        <v>1677</v>
      </c>
      <c r="C1032" s="74">
        <v>1253230</v>
      </c>
      <c r="D1032"/>
      <c r="E1032"/>
      <c r="F1032"/>
      <c r="G1032"/>
      <c r="H1032"/>
    </row>
    <row r="1033" spans="2:8" ht="15">
      <c r="B1033" s="74" t="s">
        <v>1678</v>
      </c>
      <c r="C1033" s="74">
        <v>108671</v>
      </c>
      <c r="D1033"/>
      <c r="E1033"/>
      <c r="F1033"/>
      <c r="G1033"/>
      <c r="H1033"/>
    </row>
    <row r="1034" spans="2:8" ht="15">
      <c r="B1034" s="74" t="s">
        <v>1679</v>
      </c>
      <c r="C1034" s="74">
        <v>1465103</v>
      </c>
      <c r="D1034"/>
      <c r="E1034"/>
      <c r="F1034"/>
      <c r="G1034"/>
      <c r="H1034"/>
    </row>
    <row r="1035" spans="2:8" ht="15">
      <c r="B1035" s="74" t="s">
        <v>1680</v>
      </c>
      <c r="C1035" s="74">
        <v>1171870</v>
      </c>
      <c r="D1035"/>
      <c r="E1035"/>
      <c r="F1035"/>
      <c r="G1035"/>
      <c r="H1035"/>
    </row>
    <row r="1036" spans="2:8" ht="15">
      <c r="B1036" s="74" t="s">
        <v>1681</v>
      </c>
      <c r="C1036" s="74">
        <v>111826</v>
      </c>
      <c r="D1036"/>
      <c r="E1036"/>
      <c r="F1036"/>
      <c r="G1036"/>
      <c r="H1036"/>
    </row>
    <row r="1037" spans="2:8" ht="15">
      <c r="B1037" s="74" t="s">
        <v>1682</v>
      </c>
      <c r="C1037" s="74">
        <v>111521</v>
      </c>
      <c r="D1037"/>
      <c r="E1037"/>
      <c r="F1037"/>
      <c r="G1037"/>
      <c r="H1037"/>
    </row>
    <row r="1038" spans="2:8" ht="15">
      <c r="B1038" s="74" t="s">
        <v>1683</v>
      </c>
      <c r="C1038" s="74">
        <v>1373830</v>
      </c>
      <c r="D1038"/>
      <c r="E1038"/>
      <c r="F1038"/>
      <c r="G1038"/>
      <c r="H1038"/>
    </row>
    <row r="1039" spans="2:8" ht="15">
      <c r="B1039" s="74" t="s">
        <v>1684</v>
      </c>
      <c r="C1039" s="74">
        <v>1012148</v>
      </c>
      <c r="D1039"/>
      <c r="E1039"/>
      <c r="F1039"/>
      <c r="G1039"/>
      <c r="H1039"/>
    </row>
    <row r="1040" spans="2:8" ht="15">
      <c r="B1040" s="74" t="s">
        <v>1685</v>
      </c>
      <c r="C1040" s="74">
        <v>1472315</v>
      </c>
      <c r="D1040"/>
      <c r="E1040"/>
      <c r="F1040"/>
      <c r="G1040"/>
      <c r="H1040"/>
    </row>
    <row r="1041" spans="2:8" ht="15">
      <c r="B1041" s="74" t="s">
        <v>1686</v>
      </c>
      <c r="C1041" s="74">
        <v>115305</v>
      </c>
      <c r="D1041"/>
      <c r="E1041"/>
      <c r="F1041"/>
      <c r="G1041"/>
      <c r="H1041"/>
    </row>
    <row r="1042" spans="2:8" ht="15">
      <c r="B1042" s="74" t="s">
        <v>1687</v>
      </c>
      <c r="C1042" s="74">
        <v>115306</v>
      </c>
      <c r="D1042"/>
      <c r="E1042"/>
      <c r="F1042"/>
      <c r="G1042"/>
      <c r="H1042"/>
    </row>
    <row r="1043" spans="2:8" ht="15">
      <c r="B1043" s="74" t="s">
        <v>1688</v>
      </c>
      <c r="C1043" s="74">
        <v>1202899</v>
      </c>
      <c r="D1043"/>
      <c r="E1043"/>
      <c r="F1043"/>
      <c r="G1043"/>
      <c r="H1043"/>
    </row>
    <row r="1044" spans="2:8" ht="15">
      <c r="B1044" s="74" t="s">
        <v>1689</v>
      </c>
      <c r="C1044" s="74">
        <v>1360190</v>
      </c>
      <c r="D1044"/>
      <c r="E1044"/>
      <c r="F1044"/>
      <c r="G1044"/>
      <c r="H1044"/>
    </row>
    <row r="1045" spans="2:8" ht="15">
      <c r="B1045" s="74" t="s">
        <v>1690</v>
      </c>
      <c r="C1045" s="74">
        <v>100077</v>
      </c>
      <c r="D1045"/>
      <c r="E1045"/>
      <c r="F1045"/>
      <c r="G1045"/>
      <c r="H1045"/>
    </row>
    <row r="1046" spans="2:8" ht="15">
      <c r="B1046" s="74" t="s">
        <v>1691</v>
      </c>
      <c r="C1046" s="74">
        <v>108790</v>
      </c>
      <c r="D1046"/>
      <c r="E1046"/>
      <c r="F1046"/>
      <c r="G1046"/>
      <c r="H1046"/>
    </row>
    <row r="1047" spans="2:8" ht="15">
      <c r="B1047" s="74" t="s">
        <v>1692</v>
      </c>
      <c r="C1047" s="74">
        <v>1156350</v>
      </c>
      <c r="D1047"/>
      <c r="E1047"/>
      <c r="F1047"/>
      <c r="G1047"/>
      <c r="H1047"/>
    </row>
    <row r="1048" spans="2:8" ht="15">
      <c r="B1048" s="74" t="s">
        <v>1693</v>
      </c>
      <c r="C1048" s="74">
        <v>1508506</v>
      </c>
      <c r="D1048"/>
      <c r="E1048"/>
      <c r="F1048"/>
      <c r="G1048"/>
      <c r="H1048"/>
    </row>
    <row r="1049" spans="2:8" ht="15">
      <c r="B1049" s="74" t="s">
        <v>1694</v>
      </c>
      <c r="C1049" s="74">
        <v>110589</v>
      </c>
      <c r="D1049"/>
      <c r="E1049"/>
      <c r="F1049"/>
      <c r="G1049"/>
      <c r="H1049"/>
    </row>
    <row r="1050" spans="2:8" ht="15">
      <c r="B1050" s="74" t="s">
        <v>1695</v>
      </c>
      <c r="C1050" s="74">
        <v>1708</v>
      </c>
      <c r="D1050"/>
      <c r="E1050"/>
      <c r="F1050"/>
      <c r="G1050"/>
      <c r="H1050"/>
    </row>
    <row r="1051" spans="2:8" ht="15">
      <c r="B1051" s="74" t="s">
        <v>1696</v>
      </c>
      <c r="C1051" s="74">
        <v>1064575</v>
      </c>
      <c r="D1051"/>
      <c r="E1051"/>
      <c r="F1051"/>
      <c r="G1051"/>
      <c r="H1051"/>
    </row>
    <row r="1052" spans="2:8" ht="15">
      <c r="B1052" s="74" t="s">
        <v>1697</v>
      </c>
      <c r="C1052" s="74">
        <v>1503675</v>
      </c>
      <c r="D1052"/>
      <c r="E1052"/>
      <c r="F1052"/>
      <c r="G1052"/>
      <c r="H1052"/>
    </row>
    <row r="1053" spans="2:8" ht="15">
      <c r="B1053" s="74" t="s">
        <v>1698</v>
      </c>
      <c r="C1053" s="74">
        <v>1012629</v>
      </c>
      <c r="D1053"/>
      <c r="E1053"/>
      <c r="F1053"/>
      <c r="G1053"/>
      <c r="H1053"/>
    </row>
    <row r="1054" spans="2:8" ht="15">
      <c r="B1054" s="74" t="s">
        <v>1699</v>
      </c>
      <c r="C1054" s="74">
        <v>1209022</v>
      </c>
      <c r="D1054"/>
      <c r="E1054"/>
      <c r="F1054"/>
      <c r="G1054"/>
      <c r="H1054"/>
    </row>
    <row r="1055" spans="2:8" ht="15">
      <c r="B1055" s="74" t="s">
        <v>1700</v>
      </c>
      <c r="C1055" s="74">
        <v>1202804</v>
      </c>
      <c r="D1055"/>
      <c r="E1055"/>
      <c r="F1055"/>
      <c r="G1055"/>
      <c r="H1055"/>
    </row>
    <row r="1056" spans="2:8" ht="15">
      <c r="B1056" s="74" t="s">
        <v>1701</v>
      </c>
      <c r="C1056" s="74">
        <v>1479254</v>
      </c>
      <c r="D1056"/>
      <c r="E1056"/>
      <c r="F1056"/>
      <c r="G1056"/>
      <c r="H1056"/>
    </row>
    <row r="1057" spans="2:8" ht="15">
      <c r="B1057" s="74" t="s">
        <v>1702</v>
      </c>
      <c r="C1057" s="74">
        <v>1479255</v>
      </c>
      <c r="D1057"/>
      <c r="E1057"/>
      <c r="F1057"/>
      <c r="G1057"/>
      <c r="H1057"/>
    </row>
    <row r="1058" spans="2:8" ht="15">
      <c r="B1058" s="74" t="s">
        <v>1703</v>
      </c>
      <c r="C1058" s="74">
        <v>1479256</v>
      </c>
      <c r="D1058"/>
      <c r="E1058"/>
      <c r="F1058"/>
      <c r="G1058"/>
      <c r="H1058"/>
    </row>
    <row r="1059" spans="2:8" ht="15">
      <c r="B1059" s="74" t="s">
        <v>1704</v>
      </c>
      <c r="C1059" s="74">
        <v>1479257</v>
      </c>
      <c r="D1059"/>
      <c r="E1059"/>
      <c r="F1059"/>
      <c r="G1059"/>
      <c r="H1059"/>
    </row>
    <row r="1060" spans="2:8" ht="15">
      <c r="B1060" s="74" t="s">
        <v>1705</v>
      </c>
      <c r="C1060" s="74">
        <v>108729</v>
      </c>
      <c r="D1060"/>
      <c r="E1060"/>
      <c r="F1060"/>
      <c r="G1060"/>
      <c r="H1060"/>
    </row>
    <row r="1061" spans="2:8" ht="15">
      <c r="B1061" s="74" t="s">
        <v>1706</v>
      </c>
      <c r="C1061" s="74">
        <v>146825</v>
      </c>
      <c r="D1061"/>
      <c r="E1061"/>
      <c r="F1061"/>
      <c r="G1061"/>
      <c r="H1061"/>
    </row>
    <row r="1062" spans="2:8" ht="15">
      <c r="B1062" s="74" t="s">
        <v>1707</v>
      </c>
      <c r="C1062" s="74">
        <v>1206824</v>
      </c>
      <c r="D1062"/>
      <c r="E1062"/>
      <c r="F1062"/>
      <c r="G1062"/>
      <c r="H1062"/>
    </row>
    <row r="1063" spans="2:8" ht="15">
      <c r="B1063" s="74" t="s">
        <v>1708</v>
      </c>
      <c r="C1063" s="74">
        <v>1250674</v>
      </c>
      <c r="D1063"/>
      <c r="E1063"/>
      <c r="F1063"/>
      <c r="G1063"/>
      <c r="H1063"/>
    </row>
    <row r="1064" spans="2:8" ht="15">
      <c r="B1064" s="74" t="s">
        <v>1709</v>
      </c>
      <c r="C1064" s="74">
        <v>2253</v>
      </c>
      <c r="D1064"/>
      <c r="E1064"/>
      <c r="F1064"/>
      <c r="G1064"/>
      <c r="H1064"/>
    </row>
    <row r="1065" spans="2:8" ht="15">
      <c r="B1065" s="74" t="s">
        <v>1710</v>
      </c>
      <c r="C1065" s="74">
        <v>142042</v>
      </c>
      <c r="D1065"/>
      <c r="E1065"/>
      <c r="F1065"/>
      <c r="G1065"/>
      <c r="H1065"/>
    </row>
    <row r="1066" spans="2:8" ht="15">
      <c r="B1066" s="74" t="s">
        <v>1711</v>
      </c>
      <c r="C1066" s="74">
        <v>1202625</v>
      </c>
      <c r="D1066"/>
      <c r="E1066"/>
      <c r="F1066"/>
      <c r="G1066"/>
      <c r="H1066"/>
    </row>
    <row r="1067" spans="2:8" ht="15">
      <c r="B1067" s="74" t="s">
        <v>1712</v>
      </c>
      <c r="C1067" s="74">
        <v>1012744</v>
      </c>
      <c r="D1067"/>
      <c r="E1067"/>
      <c r="F1067"/>
      <c r="G1067"/>
      <c r="H1067"/>
    </row>
    <row r="1068" spans="2:8" ht="15">
      <c r="B1068" s="74" t="s">
        <v>1713</v>
      </c>
      <c r="C1068" s="74">
        <v>112127</v>
      </c>
      <c r="D1068"/>
      <c r="E1068"/>
      <c r="F1068"/>
      <c r="G1068"/>
      <c r="H1068"/>
    </row>
    <row r="1069" spans="2:8" ht="15">
      <c r="B1069" s="74" t="s">
        <v>1714</v>
      </c>
      <c r="C1069" s="74">
        <v>1119350</v>
      </c>
      <c r="D1069"/>
      <c r="E1069"/>
      <c r="F1069"/>
      <c r="G1069"/>
      <c r="H1069"/>
    </row>
    <row r="1070" spans="2:8" ht="15">
      <c r="B1070" s="74" t="s">
        <v>1715</v>
      </c>
      <c r="C1070" s="74">
        <v>111649</v>
      </c>
      <c r="D1070"/>
      <c r="E1070"/>
      <c r="F1070"/>
      <c r="G1070"/>
      <c r="H1070"/>
    </row>
    <row r="1071" spans="2:8" ht="15">
      <c r="B1071" s="74" t="s">
        <v>1716</v>
      </c>
      <c r="C1071" s="74">
        <v>115122</v>
      </c>
      <c r="D1071"/>
      <c r="E1071"/>
      <c r="F1071"/>
      <c r="G1071"/>
      <c r="H1071"/>
    </row>
    <row r="1072" spans="2:8" ht="15">
      <c r="B1072" s="74" t="s">
        <v>1717</v>
      </c>
      <c r="C1072" s="74">
        <v>115038</v>
      </c>
      <c r="D1072"/>
      <c r="E1072"/>
      <c r="F1072"/>
      <c r="G1072"/>
      <c r="H1072"/>
    </row>
    <row r="1073" spans="2:8" ht="15">
      <c r="B1073" s="74" t="s">
        <v>1718</v>
      </c>
      <c r="C1073" s="74">
        <v>100529</v>
      </c>
      <c r="D1073"/>
      <c r="E1073"/>
      <c r="F1073"/>
      <c r="G1073"/>
      <c r="H1073"/>
    </row>
    <row r="1074" spans="2:8" ht="15">
      <c r="B1074" s="74" t="s">
        <v>1719</v>
      </c>
      <c r="C1074" s="74">
        <v>1466337</v>
      </c>
      <c r="D1074"/>
      <c r="E1074"/>
      <c r="F1074"/>
      <c r="G1074"/>
      <c r="H1074"/>
    </row>
    <row r="1075" spans="2:8" ht="15">
      <c r="B1075" s="74" t="s">
        <v>1720</v>
      </c>
      <c r="C1075" s="74">
        <v>1582262</v>
      </c>
      <c r="D1075"/>
      <c r="E1075"/>
      <c r="F1075"/>
      <c r="G1075"/>
      <c r="H1075"/>
    </row>
    <row r="1076" spans="2:8" ht="15">
      <c r="B1076" s="74" t="s">
        <v>1721</v>
      </c>
      <c r="C1076" s="74">
        <v>1497815</v>
      </c>
      <c r="D1076"/>
      <c r="E1076"/>
      <c r="F1076"/>
      <c r="G1076"/>
      <c r="H1076"/>
    </row>
    <row r="1077" spans="2:8" ht="15">
      <c r="B1077" s="74"/>
      <c r="C1077" s="74"/>
      <c r="D1077"/>
      <c r="E1077"/>
      <c r="F1077"/>
      <c r="G1077"/>
      <c r="H1077"/>
    </row>
    <row r="1078" spans="2:8" ht="15">
      <c r="B1078" s="74"/>
      <c r="C1078" s="74"/>
      <c r="D1078"/>
      <c r="E1078"/>
      <c r="F1078"/>
      <c r="G1078"/>
      <c r="H1078"/>
    </row>
    <row r="1079" spans="2:8" ht="15">
      <c r="B1079" s="74"/>
      <c r="C1079" s="74"/>
      <c r="D1079"/>
      <c r="E1079"/>
      <c r="F1079"/>
      <c r="G1079"/>
      <c r="H1079"/>
    </row>
    <row r="1080" spans="2:8" ht="15">
      <c r="B1080" s="74"/>
      <c r="C1080" s="74"/>
      <c r="D1080"/>
      <c r="E1080"/>
      <c r="F1080"/>
      <c r="G1080"/>
      <c r="H1080"/>
    </row>
    <row r="1081" spans="2:8" ht="15">
      <c r="B1081" s="74"/>
      <c r="C1081" s="74"/>
      <c r="D1081"/>
      <c r="E1081"/>
      <c r="F1081"/>
      <c r="G1081"/>
      <c r="H1081"/>
    </row>
    <row r="1082" spans="2:8" ht="15">
      <c r="B1082" s="74"/>
      <c r="C1082" s="74"/>
      <c r="D1082"/>
      <c r="E1082"/>
      <c r="F1082"/>
      <c r="G1082"/>
      <c r="H1082"/>
    </row>
    <row r="1083" spans="2:8" ht="15">
      <c r="B1083" s="74"/>
      <c r="C1083" s="74"/>
      <c r="D1083"/>
      <c r="E1083"/>
      <c r="F1083"/>
      <c r="G1083"/>
      <c r="H1083"/>
    </row>
    <row r="1084" spans="2:8" ht="15">
      <c r="B1084" s="74"/>
      <c r="C1084" s="74"/>
      <c r="D1084"/>
      <c r="E1084"/>
      <c r="F1084"/>
      <c r="G1084"/>
      <c r="H1084"/>
    </row>
    <row r="1085" spans="2:8" ht="15">
      <c r="B1085" s="74"/>
      <c r="C1085" s="74"/>
      <c r="D1085"/>
      <c r="E1085"/>
      <c r="F1085"/>
      <c r="G1085"/>
      <c r="H1085"/>
    </row>
    <row r="1086" spans="2:8" ht="15">
      <c r="B1086" s="74"/>
      <c r="C1086" s="74"/>
      <c r="D1086"/>
      <c r="E1086"/>
      <c r="F1086"/>
      <c r="G1086"/>
      <c r="H1086"/>
    </row>
    <row r="1087" spans="2:8" ht="15">
      <c r="B1087" s="74"/>
      <c r="C1087" s="74"/>
      <c r="D1087"/>
      <c r="E1087"/>
      <c r="F1087"/>
      <c r="G1087"/>
      <c r="H1087"/>
    </row>
    <row r="1088" spans="2:8" ht="15">
      <c r="B1088" s="74"/>
      <c r="C1088" s="74"/>
      <c r="D1088"/>
      <c r="E1088"/>
      <c r="F1088"/>
      <c r="G1088"/>
      <c r="H1088"/>
    </row>
    <row r="1089" spans="2:8" ht="15">
      <c r="B1089" s="74"/>
      <c r="C1089" s="74"/>
      <c r="D1089"/>
      <c r="E1089"/>
      <c r="F1089"/>
      <c r="G1089"/>
      <c r="H1089"/>
    </row>
    <row r="1090" spans="2:8" ht="15">
      <c r="B1090" s="74"/>
      <c r="C1090" s="74"/>
      <c r="D1090"/>
      <c r="E1090"/>
      <c r="F1090"/>
      <c r="G1090"/>
      <c r="H1090"/>
    </row>
    <row r="1091" spans="2:8" ht="15">
      <c r="B1091" s="74"/>
      <c r="C1091" s="74"/>
      <c r="D1091"/>
      <c r="E1091"/>
      <c r="F1091"/>
      <c r="G1091"/>
      <c r="H1091"/>
    </row>
    <row r="1092" spans="2:8" ht="15">
      <c r="B1092" s="74"/>
      <c r="C1092" s="74"/>
      <c r="D1092"/>
      <c r="E1092"/>
      <c r="F1092"/>
      <c r="G1092"/>
      <c r="H1092"/>
    </row>
    <row r="1093" spans="2:8" ht="15">
      <c r="B1093" s="74"/>
      <c r="C1093" s="74"/>
      <c r="D1093"/>
      <c r="E1093"/>
      <c r="F1093"/>
      <c r="G1093"/>
      <c r="H1093"/>
    </row>
    <row r="1094" spans="2:8" ht="15">
      <c r="B1094" s="74"/>
      <c r="C1094" s="74"/>
      <c r="D1094"/>
      <c r="E1094"/>
      <c r="F1094"/>
      <c r="G1094"/>
      <c r="H1094"/>
    </row>
    <row r="1095" spans="2:8" ht="15">
      <c r="B1095" s="74"/>
      <c r="C1095" s="74"/>
      <c r="D1095"/>
      <c r="E1095"/>
      <c r="F1095"/>
      <c r="G1095"/>
      <c r="H1095"/>
    </row>
    <row r="1096" spans="2:8" ht="15">
      <c r="B1096" s="74"/>
      <c r="C1096" s="74"/>
      <c r="D1096"/>
      <c r="E1096"/>
      <c r="F1096"/>
      <c r="G1096"/>
      <c r="H1096"/>
    </row>
    <row r="1097" spans="2:8" ht="15">
      <c r="B1097" s="74"/>
      <c r="C1097" s="74"/>
      <c r="D1097"/>
      <c r="E1097"/>
      <c r="F1097"/>
      <c r="G1097"/>
      <c r="H1097"/>
    </row>
    <row r="1098" spans="2:8" ht="15">
      <c r="B1098" s="74"/>
      <c r="C1098" s="74"/>
      <c r="D1098"/>
      <c r="E1098"/>
      <c r="F1098"/>
      <c r="G1098"/>
      <c r="H1098"/>
    </row>
    <row r="1099" spans="2:8" ht="15">
      <c r="B1099" s="74"/>
      <c r="C1099" s="74"/>
      <c r="D1099"/>
      <c r="E1099"/>
      <c r="F1099"/>
      <c r="G1099"/>
      <c r="H1099"/>
    </row>
    <row r="1100" spans="2:8" ht="15">
      <c r="B1100" s="74"/>
      <c r="C1100" s="74"/>
      <c r="D1100"/>
      <c r="E1100"/>
      <c r="F1100"/>
      <c r="G1100"/>
      <c r="H1100"/>
    </row>
    <row r="1101" spans="2:8" ht="15">
      <c r="B1101" s="74"/>
      <c r="C1101" s="74"/>
      <c r="D1101"/>
      <c r="E1101"/>
      <c r="F1101"/>
      <c r="G1101"/>
      <c r="H1101"/>
    </row>
    <row r="1102" spans="2:8" ht="15">
      <c r="B1102" s="74"/>
      <c r="C1102" s="74"/>
      <c r="D1102"/>
      <c r="E1102"/>
      <c r="F1102"/>
      <c r="G1102"/>
      <c r="H1102"/>
    </row>
    <row r="1103" spans="2:8" ht="15">
      <c r="B1103" s="74"/>
      <c r="C1103" s="74"/>
      <c r="D1103"/>
      <c r="E1103"/>
      <c r="F1103"/>
      <c r="G1103"/>
      <c r="H1103"/>
    </row>
    <row r="1104" spans="2:8" ht="15">
      <c r="B1104" s="74"/>
      <c r="C1104" s="74"/>
      <c r="D1104"/>
      <c r="E1104"/>
      <c r="F1104"/>
      <c r="G1104"/>
      <c r="H1104"/>
    </row>
    <row r="1105" spans="2:8" ht="15">
      <c r="B1105" s="74"/>
      <c r="C1105" s="74"/>
      <c r="D1105"/>
      <c r="E1105"/>
      <c r="F1105"/>
      <c r="G1105"/>
      <c r="H1105"/>
    </row>
    <row r="1106" spans="2:8" ht="15">
      <c r="B1106" s="74"/>
      <c r="C1106" s="74"/>
      <c r="D1106"/>
      <c r="E1106"/>
      <c r="F1106"/>
      <c r="G1106"/>
      <c r="H1106"/>
    </row>
    <row r="1107" spans="2:8" ht="15">
      <c r="B1107" s="74"/>
      <c r="C1107" s="74"/>
      <c r="D1107"/>
      <c r="E1107"/>
      <c r="F1107"/>
      <c r="G1107"/>
      <c r="H1107"/>
    </row>
    <row r="1108" spans="2:8" ht="15">
      <c r="B1108" s="74"/>
      <c r="C1108" s="74"/>
      <c r="D1108"/>
      <c r="E1108"/>
      <c r="F1108"/>
      <c r="G1108"/>
      <c r="H1108"/>
    </row>
    <row r="1109" spans="2:8" ht="15">
      <c r="B1109" s="74"/>
      <c r="C1109" s="74"/>
      <c r="D1109"/>
      <c r="E1109"/>
      <c r="F1109"/>
      <c r="G1109"/>
      <c r="H1109"/>
    </row>
    <row r="1110" spans="2:8" ht="15">
      <c r="B1110" s="74"/>
      <c r="C1110" s="74"/>
      <c r="D1110"/>
      <c r="E1110"/>
      <c r="F1110"/>
      <c r="G1110"/>
      <c r="H1110"/>
    </row>
    <row r="1111" spans="2:8" ht="15">
      <c r="B1111" s="74"/>
      <c r="C1111" s="74"/>
      <c r="D1111"/>
      <c r="E1111"/>
      <c r="F1111"/>
      <c r="G1111"/>
      <c r="H1111"/>
    </row>
    <row r="1112" spans="2:8" ht="15">
      <c r="B1112" s="74"/>
      <c r="C1112" s="74"/>
      <c r="D1112"/>
      <c r="E1112"/>
      <c r="F1112"/>
      <c r="G1112"/>
      <c r="H1112"/>
    </row>
    <row r="1113" spans="2:8" ht="15">
      <c r="B1113" s="74"/>
      <c r="C1113" s="74"/>
      <c r="D1113"/>
      <c r="E1113"/>
      <c r="F1113"/>
      <c r="G1113"/>
      <c r="H1113"/>
    </row>
    <row r="1114" spans="2:8" ht="15">
      <c r="B1114" s="74"/>
      <c r="C1114" s="74"/>
      <c r="D1114"/>
      <c r="E1114"/>
      <c r="F1114"/>
      <c r="G1114"/>
      <c r="H1114"/>
    </row>
    <row r="1115" spans="2:8" ht="15">
      <c r="B1115" s="74"/>
      <c r="C1115" s="74"/>
      <c r="D1115"/>
      <c r="E1115"/>
      <c r="F1115"/>
      <c r="G1115"/>
      <c r="H1115"/>
    </row>
    <row r="1116" spans="2:8" ht="15">
      <c r="B1116" s="74"/>
      <c r="C1116" s="74"/>
      <c r="D1116"/>
      <c r="E1116"/>
      <c r="F1116"/>
      <c r="G1116"/>
      <c r="H1116"/>
    </row>
    <row r="1117" spans="2:8" ht="15">
      <c r="B1117" s="74"/>
      <c r="C1117" s="74"/>
      <c r="D1117"/>
      <c r="E1117"/>
      <c r="F1117"/>
      <c r="G1117"/>
      <c r="H1117"/>
    </row>
    <row r="1118" spans="2:8" ht="15">
      <c r="B1118" s="74"/>
      <c r="C1118" s="74"/>
      <c r="D1118"/>
      <c r="E1118"/>
      <c r="F1118"/>
      <c r="G1118"/>
      <c r="H1118"/>
    </row>
    <row r="1119" spans="2:8" ht="15">
      <c r="B1119" s="74"/>
      <c r="C1119" s="74"/>
      <c r="D1119"/>
      <c r="E1119"/>
      <c r="F1119"/>
      <c r="G1119"/>
      <c r="H1119"/>
    </row>
    <row r="1120" spans="2:8" ht="15">
      <c r="B1120" s="74"/>
      <c r="C1120" s="74"/>
      <c r="D1120"/>
      <c r="E1120"/>
      <c r="F1120"/>
      <c r="G1120"/>
      <c r="H1120"/>
    </row>
    <row r="1121" spans="2:8" ht="15">
      <c r="B1121" s="74"/>
      <c r="C1121" s="74"/>
      <c r="D1121"/>
      <c r="E1121"/>
      <c r="F1121"/>
      <c r="G1121"/>
      <c r="H1121"/>
    </row>
    <row r="1122" spans="2:8" ht="15">
      <c r="B1122" s="74"/>
      <c r="C1122" s="74"/>
      <c r="D1122"/>
      <c r="E1122"/>
      <c r="F1122"/>
      <c r="G1122"/>
      <c r="H1122"/>
    </row>
    <row r="1123" spans="2:8" ht="15">
      <c r="B1123" s="74"/>
      <c r="C1123" s="74"/>
      <c r="D1123"/>
      <c r="E1123"/>
      <c r="F1123"/>
      <c r="G1123"/>
      <c r="H1123"/>
    </row>
    <row r="1124" spans="2:8" ht="15">
      <c r="B1124" s="74"/>
      <c r="C1124" s="74"/>
      <c r="D1124"/>
      <c r="E1124"/>
      <c r="F1124"/>
      <c r="G1124"/>
      <c r="H1124"/>
    </row>
    <row r="1125" spans="2:8" ht="15">
      <c r="B1125" s="74"/>
      <c r="C1125" s="74"/>
      <c r="D1125"/>
      <c r="E1125"/>
      <c r="F1125"/>
      <c r="G1125"/>
      <c r="H1125"/>
    </row>
    <row r="1126" spans="2:8" ht="15">
      <c r="B1126" s="74"/>
      <c r="C1126" s="74"/>
      <c r="D1126"/>
      <c r="E1126"/>
      <c r="F1126"/>
      <c r="G1126"/>
      <c r="H1126"/>
    </row>
    <row r="1127" spans="2:8" ht="15">
      <c r="B1127" s="74"/>
      <c r="C1127" s="74"/>
      <c r="D1127"/>
      <c r="E1127"/>
      <c r="F1127"/>
      <c r="G1127"/>
      <c r="H1127"/>
    </row>
    <row r="1128" spans="2:8" ht="15">
      <c r="B1128" s="74"/>
      <c r="C1128" s="74"/>
      <c r="D1128"/>
      <c r="E1128"/>
      <c r="F1128"/>
      <c r="G1128"/>
      <c r="H1128"/>
    </row>
    <row r="1129" spans="2:8" ht="15">
      <c r="B1129" s="74"/>
      <c r="C1129" s="74"/>
      <c r="D1129"/>
      <c r="E1129"/>
      <c r="F1129"/>
      <c r="G1129"/>
      <c r="H1129"/>
    </row>
    <row r="1130" spans="2:8" ht="15">
      <c r="B1130" s="74"/>
      <c r="C1130" s="74"/>
      <c r="D1130"/>
      <c r="E1130"/>
      <c r="F1130"/>
      <c r="G1130"/>
      <c r="H1130"/>
    </row>
    <row r="1131" spans="2:8" ht="15">
      <c r="B1131" s="74"/>
      <c r="C1131" s="74"/>
      <c r="D1131"/>
      <c r="E1131"/>
      <c r="F1131"/>
      <c r="G1131"/>
      <c r="H1131"/>
    </row>
    <row r="1132" spans="2:8" ht="15">
      <c r="B1132" s="74"/>
      <c r="C1132" s="74"/>
      <c r="D1132"/>
      <c r="E1132"/>
      <c r="F1132"/>
      <c r="G1132"/>
      <c r="H1132"/>
    </row>
    <row r="1133" spans="2:8" ht="15">
      <c r="B1133" s="74"/>
      <c r="C1133" s="74"/>
      <c r="D1133"/>
      <c r="E1133"/>
      <c r="F1133"/>
      <c r="G1133"/>
      <c r="H1133"/>
    </row>
    <row r="1134" spans="2:8" ht="15">
      <c r="B1134" s="74"/>
      <c r="C1134" s="74"/>
      <c r="D1134"/>
      <c r="E1134"/>
      <c r="F1134"/>
      <c r="G1134"/>
      <c r="H1134"/>
    </row>
    <row r="1135" spans="2:8" ht="15">
      <c r="B1135" s="74"/>
      <c r="C1135" s="74"/>
      <c r="D1135"/>
      <c r="E1135"/>
      <c r="F1135"/>
      <c r="G1135"/>
      <c r="H1135"/>
    </row>
    <row r="1136" spans="2:8" ht="15">
      <c r="B1136" s="74"/>
      <c r="C1136" s="74"/>
      <c r="D1136"/>
      <c r="E1136"/>
      <c r="F1136"/>
      <c r="G1136"/>
      <c r="H1136"/>
    </row>
    <row r="1137" spans="2:8" ht="15">
      <c r="B1137" s="74"/>
      <c r="C1137" s="74"/>
      <c r="D1137"/>
      <c r="E1137"/>
      <c r="F1137"/>
      <c r="G1137"/>
      <c r="H1137"/>
    </row>
    <row r="1138" spans="2:8" ht="15">
      <c r="B1138" s="74"/>
      <c r="C1138" s="74"/>
      <c r="D1138"/>
      <c r="E1138"/>
      <c r="F1138"/>
      <c r="G1138"/>
      <c r="H1138"/>
    </row>
    <row r="1139" spans="2:8" ht="15">
      <c r="B1139" s="74"/>
      <c r="C1139" s="74"/>
      <c r="D1139"/>
      <c r="E1139"/>
      <c r="F1139"/>
      <c r="G1139"/>
      <c r="H1139"/>
    </row>
    <row r="1140" spans="2:8" ht="15">
      <c r="B1140" s="74"/>
      <c r="C1140" s="74"/>
      <c r="D1140"/>
      <c r="E1140"/>
      <c r="F1140"/>
      <c r="G1140"/>
      <c r="H1140"/>
    </row>
    <row r="1141" spans="2:8" ht="15">
      <c r="B1141" s="74"/>
      <c r="C1141" s="74"/>
      <c r="D1141"/>
      <c r="E1141"/>
      <c r="F1141"/>
      <c r="G1141"/>
      <c r="H1141"/>
    </row>
    <row r="1142" spans="2:8" ht="15">
      <c r="B1142" s="74"/>
      <c r="C1142" s="74"/>
      <c r="D1142"/>
      <c r="E1142"/>
      <c r="F1142"/>
      <c r="G1142"/>
      <c r="H1142"/>
    </row>
    <row r="1143" spans="2:8" ht="15">
      <c r="B1143" s="74"/>
      <c r="C1143" s="74"/>
      <c r="D1143"/>
      <c r="E1143"/>
      <c r="F1143"/>
      <c r="G1143"/>
      <c r="H1143"/>
    </row>
    <row r="1144" spans="2:8" ht="15">
      <c r="B1144" s="74"/>
      <c r="C1144" s="74"/>
      <c r="D1144"/>
      <c r="E1144"/>
      <c r="F1144"/>
      <c r="G1144"/>
      <c r="H1144"/>
    </row>
    <row r="1145" spans="2:8" ht="15">
      <c r="B1145" s="74"/>
      <c r="C1145" s="74"/>
      <c r="D1145"/>
      <c r="E1145"/>
      <c r="F1145"/>
      <c r="G1145"/>
      <c r="H1145"/>
    </row>
    <row r="1146" spans="2:8" ht="15">
      <c r="B1146" s="74"/>
      <c r="C1146" s="74"/>
      <c r="D1146"/>
      <c r="E1146"/>
      <c r="F1146"/>
      <c r="G1146"/>
      <c r="H1146"/>
    </row>
    <row r="1147" spans="2:8" ht="15">
      <c r="B1147" s="74"/>
      <c r="C1147" s="74"/>
      <c r="D1147"/>
      <c r="E1147"/>
      <c r="F1147"/>
      <c r="G1147"/>
      <c r="H1147"/>
    </row>
    <row r="1148" spans="2:8" ht="15">
      <c r="B1148" s="74"/>
      <c r="C1148" s="74"/>
      <c r="D1148"/>
      <c r="E1148"/>
      <c r="F1148"/>
      <c r="G1148"/>
      <c r="H1148"/>
    </row>
    <row r="1149" spans="2:8" ht="15">
      <c r="B1149" s="74"/>
      <c r="C1149" s="74"/>
      <c r="D1149"/>
      <c r="E1149"/>
      <c r="F1149"/>
      <c r="G1149"/>
      <c r="H1149"/>
    </row>
    <row r="1150" spans="2:8" ht="15">
      <c r="B1150" s="74"/>
      <c r="C1150" s="74"/>
      <c r="D1150"/>
      <c r="E1150"/>
      <c r="F1150"/>
      <c r="G1150"/>
      <c r="H1150"/>
    </row>
    <row r="1151" spans="2:8" ht="15">
      <c r="B1151" s="74"/>
      <c r="C1151" s="74"/>
      <c r="D1151"/>
      <c r="E1151"/>
      <c r="F1151"/>
      <c r="G1151"/>
      <c r="H1151"/>
    </row>
    <row r="1152" spans="2:8" ht="15">
      <c r="B1152" s="74"/>
      <c r="C1152" s="74"/>
      <c r="D1152"/>
      <c r="E1152"/>
      <c r="F1152"/>
      <c r="G1152"/>
      <c r="H1152"/>
    </row>
    <row r="1153" spans="2:8" ht="15">
      <c r="B1153" s="74"/>
      <c r="C1153" s="74"/>
      <c r="D1153"/>
      <c r="E1153"/>
      <c r="F1153"/>
      <c r="G1153"/>
      <c r="H1153"/>
    </row>
    <row r="1154" spans="2:8" ht="15">
      <c r="B1154" s="74"/>
      <c r="C1154" s="74"/>
      <c r="D1154"/>
      <c r="E1154"/>
      <c r="F1154"/>
      <c r="G1154"/>
      <c r="H1154"/>
    </row>
    <row r="1155" spans="2:8" ht="15">
      <c r="B1155" s="74"/>
      <c r="C1155" s="74"/>
      <c r="D1155"/>
      <c r="E1155"/>
      <c r="F1155"/>
      <c r="G1155"/>
      <c r="H1155"/>
    </row>
    <row r="1156" spans="2:8" ht="15">
      <c r="B1156" s="74"/>
      <c r="C1156" s="74"/>
      <c r="D1156"/>
      <c r="E1156"/>
      <c r="F1156"/>
      <c r="G1156"/>
      <c r="H1156"/>
    </row>
    <row r="1157" spans="2:8" ht="15">
      <c r="B1157" s="74"/>
      <c r="C1157" s="74"/>
      <c r="D1157"/>
      <c r="E1157"/>
      <c r="F1157"/>
      <c r="G1157"/>
      <c r="H1157"/>
    </row>
    <row r="1158" spans="2:8" ht="15">
      <c r="B1158" s="74"/>
      <c r="C1158" s="74"/>
      <c r="D1158"/>
      <c r="E1158"/>
      <c r="F1158"/>
      <c r="G1158"/>
      <c r="H1158"/>
    </row>
    <row r="1159" spans="2:8" ht="15">
      <c r="B1159" s="74"/>
      <c r="C1159" s="74"/>
      <c r="D1159"/>
      <c r="E1159"/>
      <c r="F1159"/>
      <c r="G1159"/>
      <c r="H1159"/>
    </row>
    <row r="1160" spans="2:8" ht="15">
      <c r="B1160" s="74"/>
      <c r="C1160" s="74"/>
      <c r="D1160"/>
      <c r="E1160"/>
      <c r="F1160"/>
      <c r="G1160"/>
      <c r="H1160"/>
    </row>
    <row r="1161" spans="2:8" ht="15">
      <c r="B1161" s="74"/>
      <c r="C1161" s="74"/>
      <c r="D1161"/>
      <c r="E1161"/>
      <c r="F1161"/>
      <c r="G1161"/>
      <c r="H1161"/>
    </row>
    <row r="1162" spans="2:8" ht="15">
      <c r="B1162" s="74"/>
      <c r="C1162" s="74"/>
      <c r="D1162"/>
      <c r="E1162"/>
      <c r="F1162"/>
      <c r="G1162"/>
      <c r="H1162"/>
    </row>
    <row r="1163" spans="2:8" ht="15">
      <c r="B1163" s="74"/>
      <c r="C1163" s="74"/>
      <c r="D1163"/>
      <c r="E1163"/>
      <c r="F1163"/>
      <c r="G1163"/>
      <c r="H1163"/>
    </row>
    <row r="1164" spans="2:8" ht="15">
      <c r="B1164" s="74"/>
      <c r="C1164" s="74"/>
      <c r="D1164"/>
      <c r="E1164"/>
      <c r="F1164"/>
      <c r="G1164"/>
      <c r="H1164"/>
    </row>
    <row r="1165" spans="2:8" ht="15">
      <c r="B1165" s="74"/>
      <c r="C1165" s="74"/>
      <c r="D1165"/>
      <c r="E1165"/>
      <c r="F1165"/>
      <c r="G1165"/>
      <c r="H1165"/>
    </row>
    <row r="1166" spans="2:8" ht="15">
      <c r="B1166" s="74"/>
      <c r="C1166" s="74"/>
      <c r="D1166"/>
      <c r="E1166"/>
      <c r="F1166"/>
      <c r="G1166"/>
      <c r="H1166"/>
    </row>
    <row r="1167" spans="2:8" ht="15">
      <c r="B1167" s="74"/>
      <c r="C1167" s="74"/>
      <c r="D1167"/>
      <c r="E1167"/>
      <c r="F1167"/>
      <c r="G1167"/>
      <c r="H1167"/>
    </row>
    <row r="1168" spans="2:8" ht="15">
      <c r="B1168" s="74"/>
      <c r="C1168" s="74"/>
      <c r="D1168"/>
      <c r="E1168"/>
      <c r="F1168"/>
      <c r="G1168"/>
      <c r="H1168"/>
    </row>
    <row r="1169" spans="2:8" ht="15">
      <c r="B1169" s="74"/>
      <c r="C1169" s="74"/>
      <c r="D1169"/>
      <c r="E1169"/>
      <c r="F1169"/>
      <c r="G1169"/>
      <c r="H1169"/>
    </row>
    <row r="1170" spans="2:8" ht="15">
      <c r="B1170" s="74"/>
      <c r="C1170" s="74"/>
      <c r="D1170"/>
      <c r="E1170"/>
      <c r="F1170"/>
      <c r="G1170"/>
      <c r="H1170"/>
    </row>
    <row r="1171" spans="2:8" ht="15">
      <c r="B1171" s="74"/>
      <c r="C1171" s="74"/>
      <c r="D1171"/>
      <c r="E1171"/>
      <c r="F1171"/>
      <c r="G1171"/>
      <c r="H1171"/>
    </row>
    <row r="1172" spans="2:8" ht="15">
      <c r="B1172" s="74"/>
      <c r="C1172" s="74"/>
      <c r="D1172"/>
      <c r="E1172"/>
      <c r="F1172"/>
      <c r="G1172"/>
      <c r="H1172"/>
    </row>
    <row r="1173" spans="2:8" ht="15">
      <c r="B1173" s="74"/>
      <c r="C1173" s="74"/>
      <c r="D1173"/>
      <c r="E1173"/>
      <c r="F1173"/>
      <c r="G1173"/>
      <c r="H1173"/>
    </row>
    <row r="1174" spans="2:8" ht="15">
      <c r="B1174" s="74"/>
      <c r="C1174" s="74"/>
      <c r="D1174"/>
      <c r="E1174"/>
      <c r="F1174"/>
      <c r="G1174"/>
      <c r="H1174"/>
    </row>
    <row r="1175" spans="2:8" ht="15">
      <c r="B1175" s="74"/>
      <c r="C1175" s="74"/>
      <c r="D1175"/>
      <c r="E1175"/>
      <c r="F1175"/>
      <c r="G1175"/>
      <c r="H1175"/>
    </row>
    <row r="1176" spans="2:8" ht="15">
      <c r="B1176" s="74"/>
      <c r="C1176" s="74"/>
      <c r="D1176"/>
      <c r="E1176"/>
      <c r="F1176"/>
      <c r="G1176"/>
      <c r="H1176"/>
    </row>
    <row r="1177" spans="2:8" ht="15">
      <c r="B1177" s="74"/>
      <c r="C1177" s="74"/>
      <c r="D1177"/>
      <c r="E1177"/>
      <c r="F1177"/>
      <c r="G1177"/>
      <c r="H1177"/>
    </row>
    <row r="1178" spans="2:8" ht="15">
      <c r="B1178" s="74"/>
      <c r="C1178" s="74"/>
      <c r="D1178"/>
      <c r="E1178"/>
      <c r="F1178"/>
      <c r="G1178"/>
      <c r="H1178"/>
    </row>
    <row r="1179" spans="2:8" ht="15">
      <c r="B1179" s="74"/>
      <c r="C1179" s="74"/>
      <c r="D1179"/>
      <c r="E1179"/>
      <c r="F1179"/>
      <c r="G1179"/>
      <c r="H1179"/>
    </row>
    <row r="1180" spans="2:8" ht="15">
      <c r="B1180" s="74"/>
      <c r="C1180" s="74"/>
      <c r="D1180"/>
      <c r="E1180"/>
      <c r="F1180"/>
      <c r="G1180"/>
      <c r="H1180"/>
    </row>
    <row r="1181" spans="2:8" ht="15">
      <c r="B1181" s="74"/>
      <c r="C1181" s="74"/>
      <c r="D1181"/>
      <c r="E1181"/>
      <c r="F1181"/>
      <c r="G1181"/>
      <c r="H1181"/>
    </row>
    <row r="1182" spans="2:8" ht="15">
      <c r="B1182" s="74"/>
      <c r="C1182" s="74"/>
      <c r="D1182"/>
      <c r="E1182"/>
      <c r="F1182"/>
      <c r="G1182"/>
      <c r="H1182"/>
    </row>
    <row r="1183" spans="2:8" ht="15">
      <c r="B1183" s="74"/>
      <c r="C1183" s="74"/>
      <c r="D1183"/>
      <c r="E1183"/>
      <c r="F1183"/>
      <c r="G1183"/>
      <c r="H1183"/>
    </row>
    <row r="1184" spans="2:8" ht="15">
      <c r="B1184" s="74"/>
      <c r="C1184" s="74"/>
      <c r="D1184"/>
      <c r="E1184"/>
      <c r="F1184"/>
      <c r="G1184"/>
      <c r="H1184"/>
    </row>
    <row r="1185" spans="2:8" ht="15">
      <c r="B1185" s="74"/>
      <c r="C1185" s="74"/>
      <c r="D1185"/>
      <c r="E1185"/>
      <c r="F1185"/>
      <c r="G1185"/>
      <c r="H1185"/>
    </row>
    <row r="1186" spans="2:8" ht="15">
      <c r="B1186" s="74"/>
      <c r="C1186" s="74"/>
      <c r="D1186"/>
      <c r="E1186"/>
      <c r="F1186"/>
      <c r="G1186"/>
      <c r="H1186"/>
    </row>
    <row r="1187" spans="2:8" ht="15">
      <c r="B1187" s="74"/>
      <c r="C1187" s="74"/>
      <c r="D1187"/>
      <c r="E1187"/>
      <c r="F1187"/>
      <c r="G1187"/>
      <c r="H1187"/>
    </row>
    <row r="1188" spans="2:8" ht="15">
      <c r="B1188" s="74"/>
      <c r="C1188" s="74"/>
      <c r="D1188"/>
      <c r="E1188"/>
      <c r="F1188"/>
      <c r="G1188"/>
      <c r="H1188"/>
    </row>
    <row r="1189" spans="2:8" ht="15">
      <c r="B1189" s="74"/>
      <c r="C1189" s="74"/>
      <c r="D1189"/>
      <c r="E1189"/>
      <c r="F1189"/>
      <c r="G1189"/>
      <c r="H1189"/>
    </row>
    <row r="1190" spans="2:8" ht="15">
      <c r="B1190" s="74"/>
      <c r="C1190" s="74"/>
      <c r="D1190"/>
      <c r="E1190"/>
      <c r="F1190"/>
      <c r="G1190"/>
      <c r="H1190"/>
    </row>
    <row r="1191" spans="2:8" ht="15">
      <c r="B1191" s="74"/>
      <c r="C1191" s="74"/>
      <c r="D1191"/>
      <c r="E1191"/>
      <c r="F1191"/>
      <c r="G1191"/>
      <c r="H1191"/>
    </row>
    <row r="1192" spans="2:8" ht="15">
      <c r="B1192" s="74"/>
      <c r="C1192" s="74"/>
      <c r="D1192"/>
      <c r="E1192"/>
      <c r="F1192"/>
      <c r="G1192"/>
      <c r="H1192"/>
    </row>
    <row r="1193" spans="2:8" ht="15">
      <c r="B1193" s="74"/>
      <c r="C1193" s="74"/>
      <c r="D1193"/>
      <c r="E1193"/>
      <c r="F1193"/>
      <c r="G1193"/>
      <c r="H1193"/>
    </row>
    <row r="1194" spans="2:8" ht="15">
      <c r="B1194" s="74"/>
      <c r="C1194" s="74"/>
      <c r="D1194"/>
      <c r="E1194"/>
      <c r="F1194"/>
      <c r="G1194"/>
      <c r="H1194"/>
    </row>
    <row r="1195" spans="2:8" ht="15">
      <c r="B1195" s="74"/>
      <c r="C1195" s="74"/>
      <c r="D1195"/>
      <c r="E1195"/>
      <c r="F1195"/>
      <c r="G1195"/>
      <c r="H1195"/>
    </row>
    <row r="1196" spans="2:8" ht="15">
      <c r="B1196" s="74"/>
      <c r="C1196" s="74"/>
      <c r="D1196"/>
      <c r="E1196"/>
      <c r="F1196"/>
      <c r="G1196"/>
      <c r="H1196"/>
    </row>
    <row r="1197" spans="2:8" ht="15">
      <c r="B1197" s="74"/>
      <c r="C1197" s="74"/>
      <c r="D1197"/>
      <c r="E1197"/>
      <c r="F1197"/>
      <c r="G1197"/>
      <c r="H1197"/>
    </row>
    <row r="1198" spans="2:8" ht="15">
      <c r="B1198" s="74"/>
      <c r="C1198" s="74"/>
      <c r="D1198"/>
      <c r="E1198"/>
      <c r="F1198"/>
      <c r="G1198"/>
      <c r="H1198"/>
    </row>
    <row r="1199" spans="2:8" ht="15">
      <c r="B1199" s="74"/>
      <c r="C1199" s="74"/>
      <c r="D1199"/>
      <c r="E1199"/>
      <c r="F1199"/>
      <c r="G1199"/>
      <c r="H1199"/>
    </row>
    <row r="1200" spans="2:8" ht="15">
      <c r="B1200" s="74"/>
      <c r="C1200" s="74"/>
      <c r="D1200"/>
      <c r="E1200"/>
      <c r="F1200"/>
      <c r="G1200"/>
      <c r="H1200"/>
    </row>
    <row r="1201" spans="2:8" ht="15">
      <c r="B1201" s="74"/>
      <c r="C1201" s="74"/>
      <c r="D1201"/>
      <c r="E1201"/>
      <c r="F1201"/>
      <c r="G1201"/>
      <c r="H1201"/>
    </row>
    <row r="1202" spans="2:8" ht="15">
      <c r="B1202" s="74"/>
      <c r="C1202" s="74"/>
      <c r="D1202"/>
      <c r="E1202"/>
      <c r="F1202"/>
      <c r="G1202"/>
      <c r="H1202"/>
    </row>
    <row r="1203" spans="2:8" ht="15">
      <c r="B1203" s="74"/>
      <c r="C1203" s="74"/>
      <c r="D1203"/>
      <c r="E1203"/>
      <c r="F1203"/>
      <c r="G1203"/>
      <c r="H1203"/>
    </row>
    <row r="1204" spans="2:8" ht="15">
      <c r="B1204" s="74"/>
      <c r="C1204" s="74"/>
      <c r="D1204"/>
      <c r="E1204"/>
      <c r="F1204"/>
      <c r="G1204"/>
      <c r="H1204"/>
    </row>
    <row r="1205" spans="2:8" ht="15">
      <c r="B1205" s="74"/>
      <c r="C1205" s="74"/>
      <c r="D1205"/>
      <c r="E1205"/>
      <c r="F1205"/>
      <c r="G1205"/>
      <c r="H1205"/>
    </row>
    <row r="1206" spans="2:8" ht="15">
      <c r="B1206" s="74"/>
      <c r="C1206" s="74"/>
      <c r="D1206"/>
      <c r="E1206"/>
      <c r="F1206"/>
      <c r="G1206"/>
      <c r="H1206"/>
    </row>
    <row r="1207" spans="2:8" ht="15">
      <c r="B1207" s="74"/>
      <c r="C1207" s="74"/>
      <c r="D1207"/>
      <c r="E1207"/>
      <c r="F1207"/>
      <c r="G1207"/>
      <c r="H1207"/>
    </row>
    <row r="1208" spans="2:8" ht="15">
      <c r="B1208" s="74"/>
      <c r="C1208" s="74"/>
      <c r="D1208"/>
      <c r="E1208"/>
      <c r="F1208"/>
      <c r="G1208"/>
      <c r="H1208"/>
    </row>
    <row r="1209" spans="2:8" ht="15">
      <c r="B1209" s="74"/>
      <c r="C1209" s="74"/>
      <c r="D1209"/>
      <c r="E1209"/>
      <c r="F1209"/>
      <c r="G1209"/>
      <c r="H1209"/>
    </row>
    <row r="1210" spans="2:8" ht="15">
      <c r="B1210" s="74"/>
      <c r="C1210" s="74"/>
      <c r="D1210"/>
      <c r="E1210"/>
      <c r="F1210"/>
      <c r="G1210"/>
      <c r="H1210"/>
    </row>
    <row r="1211" spans="2:8" ht="15">
      <c r="B1211" s="74"/>
      <c r="C1211" s="74"/>
      <c r="D1211"/>
      <c r="E1211"/>
      <c r="F1211"/>
      <c r="G1211"/>
      <c r="H1211"/>
    </row>
    <row r="1212" spans="2:8" ht="15">
      <c r="B1212" s="74"/>
      <c r="C1212" s="74"/>
      <c r="D1212"/>
      <c r="E1212"/>
      <c r="F1212"/>
      <c r="G1212"/>
      <c r="H1212"/>
    </row>
    <row r="1213" spans="2:8" ht="15">
      <c r="B1213" s="74"/>
      <c r="C1213" s="74"/>
      <c r="D1213"/>
      <c r="E1213"/>
      <c r="F1213"/>
      <c r="G1213"/>
      <c r="H1213"/>
    </row>
    <row r="1214" spans="2:8" ht="15">
      <c r="B1214" s="74"/>
      <c r="C1214" s="74"/>
      <c r="D1214"/>
      <c r="E1214"/>
      <c r="F1214"/>
      <c r="G1214"/>
      <c r="H1214"/>
    </row>
    <row r="1215" spans="2:8" ht="15">
      <c r="B1215" s="74"/>
      <c r="C1215" s="74"/>
      <c r="D1215"/>
      <c r="E1215"/>
      <c r="F1215"/>
      <c r="G1215"/>
      <c r="H1215"/>
    </row>
    <row r="1216" spans="2:8" ht="15">
      <c r="B1216" s="74"/>
      <c r="C1216" s="74"/>
      <c r="D1216"/>
      <c r="E1216"/>
      <c r="F1216"/>
      <c r="G1216"/>
      <c r="H1216"/>
    </row>
    <row r="1217" spans="2:8" ht="15">
      <c r="B1217" s="74"/>
      <c r="C1217" s="74"/>
      <c r="D1217"/>
      <c r="E1217"/>
      <c r="F1217"/>
      <c r="G1217"/>
      <c r="H1217"/>
    </row>
    <row r="1218" spans="2:8" ht="15">
      <c r="B1218" s="74"/>
      <c r="C1218" s="74"/>
      <c r="D1218"/>
      <c r="E1218"/>
      <c r="F1218"/>
      <c r="G1218"/>
      <c r="H1218"/>
    </row>
    <row r="1219" spans="2:8" ht="15">
      <c r="B1219" s="74"/>
      <c r="C1219" s="74"/>
      <c r="D1219"/>
      <c r="E1219"/>
      <c r="F1219"/>
      <c r="G1219"/>
      <c r="H1219"/>
    </row>
    <row r="1220" spans="2:8" ht="15">
      <c r="B1220" s="74"/>
      <c r="C1220" s="74"/>
      <c r="D1220"/>
      <c r="E1220"/>
      <c r="F1220"/>
      <c r="G1220"/>
      <c r="H1220"/>
    </row>
    <row r="1221" spans="2:8" ht="15">
      <c r="B1221" s="74"/>
      <c r="C1221" s="74"/>
      <c r="D1221"/>
      <c r="E1221"/>
      <c r="F1221"/>
      <c r="G1221"/>
      <c r="H1221"/>
    </row>
    <row r="1222" spans="2:8" ht="15">
      <c r="B1222" s="74"/>
      <c r="C1222" s="74"/>
      <c r="D1222"/>
      <c r="E1222"/>
      <c r="F1222"/>
      <c r="G1222"/>
      <c r="H1222"/>
    </row>
    <row r="1223" spans="2:8" ht="15">
      <c r="B1223" s="74"/>
      <c r="C1223" s="74"/>
      <c r="D1223"/>
      <c r="E1223"/>
      <c r="F1223"/>
      <c r="G1223"/>
      <c r="H1223"/>
    </row>
    <row r="1224" spans="2:8" ht="15">
      <c r="B1224" s="74"/>
      <c r="C1224" s="74"/>
      <c r="D1224"/>
      <c r="E1224"/>
      <c r="F1224"/>
      <c r="G1224"/>
      <c r="H1224"/>
    </row>
    <row r="1225" spans="2:8" ht="15">
      <c r="B1225" s="74"/>
      <c r="C1225" s="74"/>
      <c r="D1225"/>
      <c r="E1225"/>
      <c r="F1225"/>
      <c r="G1225"/>
      <c r="H1225"/>
    </row>
    <row r="1226" spans="2:8" ht="15">
      <c r="B1226" s="74"/>
      <c r="C1226" s="74"/>
      <c r="D1226"/>
      <c r="E1226"/>
      <c r="F1226"/>
      <c r="G1226"/>
      <c r="H1226"/>
    </row>
    <row r="1227" spans="2:8" ht="15">
      <c r="B1227" s="74"/>
      <c r="C1227" s="74"/>
      <c r="D1227"/>
      <c r="E1227"/>
      <c r="F1227"/>
      <c r="G1227"/>
      <c r="H1227"/>
    </row>
    <row r="1228" spans="2:8" ht="15">
      <c r="B1228" s="74"/>
      <c r="C1228" s="74"/>
      <c r="D1228"/>
      <c r="E1228"/>
      <c r="F1228"/>
      <c r="G1228"/>
      <c r="H1228"/>
    </row>
    <row r="1229" spans="2:8" ht="15">
      <c r="B1229" s="74"/>
      <c r="C1229" s="74"/>
      <c r="D1229"/>
      <c r="E1229"/>
      <c r="F1229"/>
      <c r="G1229"/>
      <c r="H1229"/>
    </row>
    <row r="1230" spans="2:8" ht="15">
      <c r="B1230" s="74"/>
      <c r="C1230" s="74"/>
      <c r="D1230"/>
      <c r="E1230"/>
      <c r="F1230"/>
      <c r="G1230"/>
      <c r="H1230"/>
    </row>
    <row r="1231" spans="2:8" ht="15">
      <c r="B1231" s="74"/>
      <c r="C1231" s="74"/>
      <c r="D1231"/>
      <c r="E1231"/>
      <c r="F1231"/>
      <c r="G1231"/>
      <c r="H1231"/>
    </row>
    <row r="1232" spans="2:8" ht="15">
      <c r="B1232" s="74"/>
      <c r="C1232" s="74"/>
      <c r="D1232"/>
      <c r="E1232"/>
      <c r="F1232"/>
      <c r="G1232"/>
      <c r="H1232"/>
    </row>
    <row r="1233" spans="2:8" ht="15">
      <c r="B1233" s="74"/>
      <c r="C1233" s="74"/>
      <c r="D1233"/>
      <c r="E1233"/>
      <c r="F1233"/>
      <c r="G1233"/>
      <c r="H1233"/>
    </row>
    <row r="1234" spans="2:8" ht="15">
      <c r="B1234" s="74"/>
      <c r="C1234" s="74"/>
      <c r="D1234"/>
      <c r="E1234"/>
      <c r="F1234"/>
      <c r="G1234"/>
      <c r="H1234"/>
    </row>
    <row r="1235" spans="2:8" ht="15">
      <c r="B1235" s="74"/>
      <c r="C1235" s="74"/>
      <c r="D1235"/>
      <c r="E1235"/>
      <c r="F1235"/>
      <c r="G1235"/>
      <c r="H1235"/>
    </row>
    <row r="1236" spans="2:8" ht="15">
      <c r="B1236" s="74"/>
      <c r="C1236" s="74"/>
      <c r="D1236"/>
      <c r="E1236"/>
      <c r="F1236"/>
      <c r="G1236"/>
      <c r="H1236"/>
    </row>
    <row r="1237" spans="2:8" ht="15">
      <c r="B1237" s="74"/>
      <c r="C1237" s="74"/>
      <c r="D1237"/>
      <c r="E1237"/>
      <c r="F1237"/>
      <c r="G1237"/>
      <c r="H1237"/>
    </row>
    <row r="1238" spans="2:8" ht="15">
      <c r="B1238" s="74"/>
      <c r="C1238" s="74"/>
      <c r="D1238"/>
      <c r="E1238"/>
      <c r="F1238"/>
      <c r="G1238"/>
      <c r="H1238"/>
    </row>
    <row r="1239" spans="2:8" ht="15">
      <c r="B1239" s="74"/>
      <c r="C1239" s="74"/>
      <c r="D1239"/>
      <c r="E1239"/>
      <c r="F1239"/>
      <c r="G1239"/>
      <c r="H1239"/>
    </row>
    <row r="1240" spans="2:8" ht="15">
      <c r="B1240" s="74"/>
      <c r="C1240" s="74"/>
      <c r="D1240"/>
      <c r="E1240"/>
      <c r="F1240"/>
      <c r="G1240"/>
      <c r="H1240"/>
    </row>
    <row r="1241" spans="2:8" ht="15">
      <c r="B1241" s="74"/>
      <c r="C1241" s="74"/>
      <c r="D1241"/>
      <c r="E1241"/>
      <c r="F1241"/>
      <c r="G1241"/>
      <c r="H1241"/>
    </row>
    <row r="1242" spans="2:8" ht="15">
      <c r="B1242" s="74"/>
      <c r="C1242" s="74"/>
      <c r="D1242"/>
      <c r="E1242"/>
      <c r="F1242"/>
      <c r="G1242"/>
      <c r="H1242"/>
    </row>
    <row r="1243" spans="2:8" ht="15">
      <c r="B1243" s="74"/>
      <c r="C1243" s="74"/>
      <c r="D1243"/>
      <c r="E1243"/>
      <c r="F1243"/>
      <c r="G1243"/>
      <c r="H1243"/>
    </row>
    <row r="1244" spans="2:8" ht="15">
      <c r="B1244" s="74"/>
      <c r="C1244" s="74"/>
      <c r="D1244"/>
      <c r="E1244"/>
      <c r="F1244"/>
      <c r="G1244"/>
      <c r="H1244"/>
    </row>
    <row r="1245" spans="2:8" ht="15">
      <c r="B1245" s="74"/>
      <c r="C1245" s="74"/>
      <c r="D1245"/>
      <c r="E1245"/>
      <c r="F1245"/>
      <c r="G1245"/>
      <c r="H1245"/>
    </row>
    <row r="1246" spans="2:8" ht="15">
      <c r="B1246" s="74"/>
      <c r="C1246" s="74"/>
      <c r="D1246"/>
      <c r="E1246"/>
      <c r="F1246"/>
      <c r="G1246"/>
      <c r="H1246"/>
    </row>
    <row r="1247" spans="2:8" ht="15">
      <c r="B1247" s="74"/>
      <c r="C1247" s="74"/>
      <c r="D1247"/>
      <c r="E1247"/>
      <c r="F1247"/>
      <c r="G1247"/>
      <c r="H1247"/>
    </row>
    <row r="1248" spans="2:8" ht="15">
      <c r="B1248" s="74"/>
      <c r="C1248" s="74"/>
      <c r="D1248"/>
      <c r="E1248"/>
      <c r="F1248"/>
      <c r="G1248"/>
      <c r="H1248"/>
    </row>
    <row r="1249" spans="2:8" ht="15">
      <c r="B1249" s="74"/>
      <c r="C1249" s="74"/>
      <c r="D1249"/>
      <c r="E1249"/>
      <c r="F1249"/>
      <c r="G1249"/>
      <c r="H1249"/>
    </row>
    <row r="1250" spans="2:8" ht="15">
      <c r="B1250" s="74"/>
      <c r="C1250" s="74"/>
      <c r="D1250"/>
      <c r="E1250"/>
      <c r="F1250"/>
      <c r="G1250"/>
      <c r="H1250"/>
    </row>
    <row r="1251" spans="2:8" ht="15">
      <c r="B1251" s="74"/>
      <c r="C1251" s="74"/>
      <c r="D1251"/>
      <c r="E1251"/>
      <c r="F1251"/>
      <c r="G1251"/>
      <c r="H1251"/>
    </row>
    <row r="1252" spans="2:8" ht="15">
      <c r="B1252" s="74"/>
      <c r="C1252" s="74"/>
      <c r="D1252"/>
      <c r="E1252"/>
      <c r="F1252"/>
      <c r="G1252"/>
      <c r="H1252"/>
    </row>
    <row r="1253" spans="2:8" ht="15">
      <c r="B1253" s="74"/>
      <c r="C1253" s="74"/>
      <c r="D1253"/>
      <c r="E1253"/>
      <c r="F1253"/>
      <c r="G1253"/>
      <c r="H1253"/>
    </row>
    <row r="1254" spans="2:8" ht="15">
      <c r="B1254" s="74"/>
      <c r="C1254" s="74"/>
      <c r="D1254"/>
      <c r="E1254"/>
      <c r="F1254"/>
      <c r="G1254"/>
      <c r="H1254"/>
    </row>
    <row r="1255" spans="2:8" ht="15">
      <c r="B1255" s="74"/>
      <c r="C1255" s="74"/>
      <c r="D1255"/>
      <c r="E1255"/>
      <c r="F1255"/>
      <c r="G1255"/>
      <c r="H1255"/>
    </row>
    <row r="1256" spans="2:8" ht="15">
      <c r="B1256" s="74"/>
      <c r="C1256" s="74"/>
      <c r="D1256"/>
      <c r="E1256"/>
      <c r="F1256"/>
      <c r="G1256"/>
      <c r="H1256"/>
    </row>
    <row r="1257" spans="2:8" ht="15">
      <c r="B1257" s="74"/>
      <c r="C1257" s="74"/>
      <c r="D1257"/>
      <c r="E1257"/>
      <c r="F1257"/>
      <c r="G1257"/>
      <c r="H1257"/>
    </row>
    <row r="1258" spans="2:8" ht="15">
      <c r="B1258" s="74"/>
      <c r="C1258" s="74"/>
      <c r="D1258"/>
      <c r="E1258"/>
      <c r="F1258"/>
      <c r="G1258"/>
      <c r="H1258"/>
    </row>
    <row r="1259" spans="2:8" ht="15">
      <c r="B1259" s="74"/>
      <c r="C1259" s="74"/>
      <c r="D1259"/>
      <c r="E1259"/>
      <c r="F1259"/>
      <c r="G1259"/>
      <c r="H1259"/>
    </row>
    <row r="1260" spans="2:8" ht="15">
      <c r="B1260" s="74"/>
      <c r="C1260" s="74"/>
      <c r="D1260"/>
      <c r="E1260"/>
      <c r="F1260"/>
      <c r="G1260"/>
      <c r="H1260"/>
    </row>
    <row r="1261" spans="2:8" ht="15">
      <c r="B1261" s="74"/>
      <c r="C1261" s="74"/>
      <c r="D1261"/>
      <c r="E1261"/>
      <c r="F1261"/>
      <c r="G1261"/>
      <c r="H1261"/>
    </row>
    <row r="1262" spans="2:8" ht="15">
      <c r="B1262" s="74"/>
      <c r="C1262" s="74"/>
      <c r="D1262"/>
      <c r="E1262"/>
      <c r="F1262"/>
      <c r="G1262"/>
      <c r="H1262"/>
    </row>
    <row r="1263" spans="2:8" ht="15">
      <c r="B1263" s="74"/>
      <c r="C1263" s="74"/>
      <c r="D1263"/>
      <c r="E1263"/>
      <c r="F1263"/>
      <c r="G1263"/>
      <c r="H1263"/>
    </row>
    <row r="1264" spans="2:8" ht="15">
      <c r="B1264" s="74"/>
      <c r="C1264" s="74"/>
      <c r="D1264"/>
      <c r="E1264"/>
      <c r="F1264"/>
      <c r="G1264"/>
      <c r="H1264"/>
    </row>
    <row r="1265" spans="2:8" ht="15">
      <c r="B1265" s="74"/>
      <c r="C1265" s="74"/>
      <c r="D1265"/>
      <c r="E1265"/>
      <c r="F1265"/>
      <c r="G1265"/>
      <c r="H1265"/>
    </row>
    <row r="1266" spans="2:8" ht="15">
      <c r="B1266" s="74"/>
      <c r="C1266" s="74"/>
      <c r="D1266"/>
      <c r="E1266"/>
      <c r="F1266"/>
      <c r="G1266"/>
      <c r="H1266"/>
    </row>
    <row r="1267" spans="2:8" ht="15">
      <c r="B1267" s="74"/>
      <c r="C1267" s="74"/>
      <c r="D1267"/>
      <c r="E1267"/>
      <c r="F1267"/>
      <c r="G1267"/>
      <c r="H1267"/>
    </row>
    <row r="1268" spans="2:8" ht="15">
      <c r="B1268" s="74"/>
      <c r="C1268" s="74"/>
      <c r="D1268"/>
      <c r="E1268"/>
      <c r="F1268"/>
      <c r="G1268"/>
      <c r="H1268"/>
    </row>
    <row r="1269" spans="2:8" ht="15">
      <c r="B1269" s="74"/>
      <c r="C1269" s="74"/>
      <c r="D1269"/>
      <c r="E1269"/>
      <c r="F1269"/>
      <c r="G1269"/>
      <c r="H1269"/>
    </row>
    <row r="1270" spans="2:8" ht="15">
      <c r="B1270" s="74"/>
      <c r="C1270" s="74"/>
      <c r="D1270"/>
      <c r="E1270"/>
      <c r="F1270"/>
      <c r="G1270"/>
      <c r="H1270"/>
    </row>
    <row r="1271" spans="2:8" ht="15">
      <c r="B1271" s="74"/>
      <c r="C1271" s="74"/>
      <c r="D1271"/>
      <c r="E1271"/>
      <c r="F1271"/>
      <c r="G1271"/>
      <c r="H1271"/>
    </row>
    <row r="1272" spans="2:8" ht="15">
      <c r="B1272" s="74"/>
      <c r="C1272" s="74"/>
      <c r="D1272"/>
      <c r="E1272"/>
      <c r="F1272"/>
      <c r="G1272"/>
      <c r="H1272"/>
    </row>
    <row r="1273" spans="2:8" ht="15">
      <c r="B1273" s="74"/>
      <c r="C1273" s="74"/>
      <c r="D1273"/>
      <c r="E1273"/>
      <c r="F1273"/>
      <c r="G1273"/>
      <c r="H1273"/>
    </row>
    <row r="1274" spans="2:8" ht="15">
      <c r="B1274" s="74"/>
      <c r="C1274" s="74"/>
      <c r="D1274"/>
      <c r="E1274"/>
      <c r="F1274"/>
      <c r="G1274"/>
      <c r="H1274"/>
    </row>
    <row r="1275" spans="2:8" ht="15">
      <c r="B1275" s="74"/>
      <c r="C1275" s="74"/>
      <c r="D1275"/>
      <c r="E1275"/>
      <c r="F1275"/>
      <c r="G1275"/>
      <c r="H1275"/>
    </row>
    <row r="1276" spans="2:8" ht="15">
      <c r="B1276" s="74"/>
      <c r="C1276" s="74"/>
      <c r="D1276"/>
      <c r="E1276"/>
      <c r="F1276"/>
      <c r="G1276"/>
      <c r="H1276"/>
    </row>
    <row r="1277" spans="2:8" ht="15">
      <c r="B1277" s="74"/>
      <c r="C1277" s="74"/>
      <c r="D1277"/>
      <c r="E1277"/>
      <c r="F1277"/>
      <c r="G1277"/>
      <c r="H1277"/>
    </row>
    <row r="1278" spans="2:8" ht="15">
      <c r="B1278" s="74"/>
      <c r="C1278" s="74"/>
      <c r="D1278"/>
      <c r="E1278"/>
      <c r="F1278"/>
      <c r="G1278"/>
      <c r="H1278"/>
    </row>
    <row r="1279" spans="2:8" ht="15">
      <c r="B1279" s="74"/>
      <c r="C1279" s="74"/>
      <c r="D1279"/>
      <c r="E1279"/>
      <c r="F1279"/>
      <c r="G1279"/>
      <c r="H1279"/>
    </row>
    <row r="1280" spans="2:8" ht="15">
      <c r="B1280" s="74"/>
      <c r="C1280" s="74"/>
      <c r="D1280"/>
      <c r="E1280"/>
      <c r="F1280"/>
      <c r="G1280"/>
      <c r="H1280"/>
    </row>
    <row r="1281" spans="2:8" ht="15">
      <c r="B1281" s="74"/>
      <c r="C1281" s="74"/>
      <c r="D1281"/>
      <c r="E1281"/>
      <c r="F1281"/>
      <c r="G1281"/>
      <c r="H1281"/>
    </row>
    <row r="1282" spans="2:8" ht="15">
      <c r="B1282" s="74"/>
      <c r="C1282" s="74"/>
      <c r="D1282"/>
      <c r="E1282"/>
      <c r="F1282"/>
      <c r="G1282"/>
      <c r="H1282"/>
    </row>
    <row r="1283" spans="2:8" ht="15">
      <c r="B1283" s="74"/>
      <c r="C1283" s="74"/>
      <c r="D1283"/>
      <c r="E1283"/>
      <c r="F1283"/>
      <c r="G1283"/>
      <c r="H1283"/>
    </row>
    <row r="1284" spans="2:8" ht="15">
      <c r="B1284" s="74"/>
      <c r="C1284" s="74"/>
      <c r="D1284"/>
      <c r="E1284"/>
      <c r="F1284"/>
      <c r="G1284"/>
      <c r="H1284"/>
    </row>
    <row r="1285" spans="2:8" ht="15">
      <c r="B1285" s="74"/>
      <c r="C1285" s="74"/>
      <c r="D1285"/>
      <c r="E1285"/>
      <c r="F1285"/>
      <c r="G1285"/>
      <c r="H1285"/>
    </row>
    <row r="1286" spans="2:8" ht="15">
      <c r="B1286" s="74"/>
      <c r="C1286" s="74"/>
      <c r="D1286"/>
      <c r="E1286"/>
      <c r="F1286"/>
      <c r="G1286"/>
      <c r="H1286"/>
    </row>
    <row r="1287" spans="2:8" ht="15">
      <c r="B1287" s="74"/>
      <c r="C1287" s="74"/>
      <c r="D1287"/>
      <c r="E1287"/>
      <c r="F1287"/>
      <c r="G1287"/>
      <c r="H1287"/>
    </row>
    <row r="1288" spans="2:8" ht="15">
      <c r="B1288" s="74"/>
      <c r="C1288" s="74"/>
      <c r="D1288"/>
      <c r="E1288"/>
      <c r="F1288"/>
      <c r="G1288"/>
      <c r="H1288"/>
    </row>
    <row r="1289" spans="2:8" ht="15">
      <c r="B1289" s="74"/>
      <c r="C1289" s="74"/>
      <c r="D1289"/>
      <c r="E1289"/>
      <c r="F1289"/>
      <c r="G1289"/>
      <c r="H1289"/>
    </row>
    <row r="1290" spans="2:8" ht="15">
      <c r="B1290" s="74"/>
      <c r="C1290" s="74"/>
      <c r="D1290"/>
      <c r="E1290"/>
      <c r="F1290"/>
      <c r="G1290"/>
      <c r="H1290"/>
    </row>
    <row r="1291" spans="2:8" ht="15">
      <c r="B1291" s="74"/>
      <c r="C1291" s="74"/>
      <c r="D1291"/>
      <c r="E1291"/>
      <c r="F1291"/>
      <c r="G1291"/>
      <c r="H1291"/>
    </row>
    <row r="1292" spans="2:8" ht="15">
      <c r="B1292" s="74"/>
      <c r="C1292" s="74"/>
      <c r="D1292"/>
      <c r="E1292"/>
      <c r="F1292"/>
      <c r="G1292"/>
      <c r="H1292"/>
    </row>
    <row r="1293" spans="2:8" ht="15">
      <c r="B1293" s="74"/>
      <c r="C1293" s="74"/>
      <c r="D1293"/>
      <c r="E1293"/>
      <c r="F1293"/>
      <c r="G1293"/>
      <c r="H1293"/>
    </row>
    <row r="1294" spans="2:8" ht="15">
      <c r="B1294" s="74"/>
      <c r="C1294" s="74"/>
      <c r="D1294"/>
      <c r="E1294"/>
      <c r="F1294"/>
      <c r="G1294"/>
      <c r="H1294"/>
    </row>
    <row r="1295" spans="2:8" ht="15">
      <c r="B1295" s="74"/>
      <c r="C1295" s="74"/>
      <c r="D1295"/>
      <c r="E1295"/>
      <c r="F1295"/>
      <c r="G1295"/>
      <c r="H1295"/>
    </row>
    <row r="1296" spans="2:8" ht="15">
      <c r="B1296" s="74"/>
      <c r="C1296" s="74"/>
      <c r="D1296"/>
      <c r="E1296"/>
      <c r="F1296"/>
      <c r="G1296"/>
      <c r="H1296"/>
    </row>
    <row r="1297" spans="2:8" ht="15">
      <c r="B1297" s="74"/>
      <c r="C1297" s="74"/>
      <c r="D1297"/>
      <c r="E1297"/>
      <c r="F1297"/>
      <c r="G1297"/>
      <c r="H1297"/>
    </row>
    <row r="1298" spans="2:8" ht="15">
      <c r="B1298" s="74"/>
      <c r="C1298" s="74"/>
      <c r="D1298"/>
      <c r="E1298"/>
      <c r="F1298"/>
      <c r="G1298"/>
      <c r="H1298"/>
    </row>
    <row r="1299" spans="2:8" ht="15">
      <c r="B1299" s="74"/>
      <c r="C1299" s="74"/>
      <c r="D1299"/>
      <c r="E1299"/>
      <c r="F1299"/>
      <c r="G1299"/>
      <c r="H1299"/>
    </row>
    <row r="1300" spans="2:8" ht="15">
      <c r="B1300" s="74"/>
      <c r="C1300" s="74"/>
      <c r="D1300"/>
      <c r="E1300"/>
      <c r="F1300"/>
      <c r="G1300"/>
      <c r="H1300"/>
    </row>
    <row r="1301" spans="2:8" ht="15">
      <c r="B1301" s="74"/>
      <c r="C1301" s="74"/>
      <c r="D1301"/>
      <c r="E1301"/>
      <c r="F1301"/>
      <c r="G1301"/>
      <c r="H1301"/>
    </row>
    <row r="1302" spans="2:8" ht="15">
      <c r="B1302" s="74"/>
      <c r="C1302" s="74"/>
      <c r="D1302"/>
      <c r="E1302"/>
      <c r="F1302"/>
      <c r="G1302"/>
      <c r="H1302"/>
    </row>
    <row r="1303" spans="2:8" ht="15">
      <c r="B1303" s="74"/>
      <c r="C1303" s="74"/>
      <c r="D1303"/>
      <c r="E1303"/>
      <c r="F1303"/>
      <c r="G1303"/>
      <c r="H1303"/>
    </row>
    <row r="1304" spans="2:8" ht="15">
      <c r="B1304" s="74"/>
      <c r="C1304" s="74"/>
      <c r="D1304"/>
      <c r="E1304"/>
      <c r="F1304"/>
      <c r="G1304"/>
      <c r="H1304"/>
    </row>
    <row r="1305" spans="2:8" ht="15">
      <c r="B1305" s="74"/>
      <c r="C1305" s="74"/>
      <c r="D1305"/>
      <c r="E1305"/>
      <c r="F1305"/>
      <c r="G1305"/>
      <c r="H1305"/>
    </row>
    <row r="1306" spans="2:8" ht="15">
      <c r="B1306" s="74"/>
      <c r="C1306" s="74"/>
      <c r="D1306"/>
      <c r="E1306"/>
      <c r="F1306"/>
      <c r="G1306"/>
      <c r="H1306"/>
    </row>
    <row r="1307" spans="2:8" ht="15">
      <c r="B1307" s="74"/>
      <c r="C1307" s="74"/>
      <c r="D1307"/>
      <c r="E1307"/>
      <c r="F1307"/>
      <c r="G1307"/>
      <c r="H1307"/>
    </row>
    <row r="1308" spans="2:8" ht="15">
      <c r="B1308" s="74"/>
      <c r="C1308" s="74"/>
      <c r="D1308"/>
      <c r="E1308"/>
      <c r="F1308"/>
      <c r="G1308"/>
      <c r="H1308"/>
    </row>
    <row r="1309" spans="2:8" ht="15">
      <c r="B1309" s="74"/>
      <c r="C1309" s="74"/>
      <c r="D1309"/>
      <c r="E1309"/>
      <c r="F1309"/>
      <c r="G1309"/>
      <c r="H1309"/>
    </row>
    <row r="1310" spans="2:8" ht="15">
      <c r="B1310" s="74"/>
      <c r="C1310" s="74"/>
      <c r="D1310"/>
      <c r="E1310"/>
      <c r="F1310"/>
      <c r="G1310"/>
      <c r="H1310"/>
    </row>
    <row r="1311" spans="2:8" ht="15">
      <c r="B1311" s="74"/>
      <c r="C1311" s="74"/>
      <c r="D1311"/>
      <c r="E1311"/>
      <c r="F1311"/>
      <c r="G1311"/>
      <c r="H1311"/>
    </row>
    <row r="1312" spans="2:8" ht="15">
      <c r="B1312" s="74"/>
      <c r="C1312" s="74"/>
      <c r="D1312"/>
      <c r="E1312"/>
      <c r="F1312"/>
      <c r="G1312"/>
      <c r="H1312"/>
    </row>
    <row r="1313" spans="2:8" ht="15">
      <c r="B1313" s="74"/>
      <c r="C1313" s="74"/>
      <c r="D1313"/>
      <c r="E1313"/>
      <c r="F1313"/>
      <c r="G1313"/>
      <c r="H1313"/>
    </row>
    <row r="1314" spans="2:8" ht="15">
      <c r="B1314" s="74"/>
      <c r="C1314" s="74"/>
      <c r="D1314"/>
      <c r="E1314"/>
      <c r="F1314"/>
      <c r="G1314"/>
      <c r="H1314"/>
    </row>
    <row r="1315" spans="2:8" ht="15">
      <c r="B1315" s="74"/>
      <c r="C1315" s="74"/>
      <c r="D1315"/>
      <c r="E1315"/>
      <c r="F1315"/>
      <c r="G1315"/>
      <c r="H1315"/>
    </row>
    <row r="1316" spans="2:8" ht="15">
      <c r="B1316" s="74"/>
      <c r="C1316" s="74"/>
      <c r="D1316"/>
      <c r="E1316"/>
      <c r="F1316"/>
      <c r="G1316"/>
      <c r="H1316"/>
    </row>
    <row r="1317" spans="2:8" ht="15">
      <c r="B1317" s="74"/>
      <c r="C1317" s="74"/>
      <c r="D1317"/>
      <c r="E1317"/>
      <c r="F1317"/>
      <c r="G1317"/>
      <c r="H1317"/>
    </row>
    <row r="1318" spans="2:8" ht="15">
      <c r="B1318" s="74"/>
      <c r="C1318" s="74"/>
      <c r="D1318"/>
      <c r="E1318"/>
      <c r="F1318"/>
      <c r="G1318"/>
      <c r="H1318"/>
    </row>
    <row r="1319" spans="2:8" ht="15">
      <c r="B1319" s="74"/>
      <c r="C1319" s="74"/>
      <c r="D1319"/>
      <c r="E1319"/>
      <c r="F1319"/>
      <c r="G1319"/>
      <c r="H1319"/>
    </row>
    <row r="1320" spans="2:8" ht="15">
      <c r="B1320" s="74"/>
      <c r="C1320" s="74"/>
      <c r="D1320"/>
      <c r="E1320"/>
      <c r="F1320"/>
      <c r="G1320"/>
      <c r="H1320"/>
    </row>
    <row r="1321" spans="2:8" ht="15">
      <c r="B1321" s="74"/>
      <c r="C1321" s="74"/>
      <c r="D1321"/>
      <c r="E1321"/>
      <c r="F1321"/>
      <c r="G1321"/>
      <c r="H1321"/>
    </row>
    <row r="1322" spans="2:8" ht="15">
      <c r="B1322" s="74"/>
      <c r="C1322" s="74"/>
      <c r="D1322"/>
      <c r="E1322"/>
      <c r="F1322"/>
      <c r="G1322"/>
      <c r="H1322"/>
    </row>
    <row r="1323" spans="2:8" ht="15">
      <c r="B1323" s="74"/>
      <c r="C1323" s="74"/>
      <c r="D1323"/>
      <c r="E1323"/>
      <c r="F1323"/>
      <c r="G1323"/>
      <c r="H1323"/>
    </row>
    <row r="1324" spans="2:8" ht="15">
      <c r="B1324" s="74"/>
      <c r="C1324" s="74"/>
      <c r="D1324"/>
      <c r="E1324"/>
      <c r="F1324"/>
      <c r="G1324"/>
      <c r="H1324"/>
    </row>
    <row r="1325" spans="2:8" ht="15">
      <c r="B1325" s="74"/>
      <c r="C1325" s="74"/>
      <c r="D1325"/>
      <c r="E1325"/>
      <c r="F1325"/>
      <c r="G1325"/>
      <c r="H1325"/>
    </row>
    <row r="1326" spans="2:8" ht="15">
      <c r="B1326" s="74"/>
      <c r="C1326" s="74"/>
      <c r="D1326"/>
      <c r="E1326"/>
      <c r="F1326"/>
      <c r="G1326"/>
      <c r="H1326"/>
    </row>
    <row r="1327" spans="2:8" ht="15">
      <c r="B1327" s="74"/>
      <c r="C1327" s="74"/>
      <c r="D1327"/>
      <c r="E1327"/>
      <c r="F1327"/>
      <c r="G1327"/>
      <c r="H1327"/>
    </row>
    <row r="1328" spans="2:8" ht="15">
      <c r="B1328" s="74"/>
      <c r="C1328" s="74"/>
      <c r="D1328"/>
      <c r="E1328"/>
      <c r="F1328"/>
      <c r="G1328"/>
      <c r="H1328"/>
    </row>
    <row r="1329" spans="2:8" ht="15">
      <c r="B1329" s="74"/>
      <c r="C1329" s="74"/>
      <c r="D1329"/>
      <c r="E1329"/>
      <c r="F1329"/>
      <c r="G1329"/>
      <c r="H1329"/>
    </row>
    <row r="1330" spans="2:8" ht="15">
      <c r="B1330" s="74"/>
      <c r="C1330" s="74"/>
      <c r="D1330"/>
      <c r="E1330"/>
      <c r="F1330"/>
      <c r="G1330"/>
      <c r="H1330"/>
    </row>
    <row r="1331" spans="2:8" ht="15">
      <c r="B1331" s="74"/>
      <c r="C1331" s="74"/>
      <c r="D1331"/>
      <c r="E1331"/>
      <c r="F1331"/>
      <c r="G1331"/>
      <c r="H1331"/>
    </row>
    <row r="1332" spans="2:8" ht="15">
      <c r="B1332" s="74"/>
      <c r="C1332" s="74"/>
      <c r="D1332"/>
      <c r="E1332"/>
      <c r="F1332"/>
      <c r="G1332"/>
      <c r="H1332"/>
    </row>
    <row r="1333" spans="2:8" ht="15">
      <c r="B1333" s="74"/>
      <c r="C1333" s="74"/>
      <c r="D1333"/>
      <c r="E1333"/>
      <c r="F1333"/>
      <c r="G1333"/>
      <c r="H1333"/>
    </row>
    <row r="1334" spans="2:8" ht="15">
      <c r="B1334" s="74"/>
      <c r="C1334" s="74"/>
      <c r="D1334"/>
      <c r="E1334"/>
      <c r="F1334"/>
      <c r="G1334"/>
      <c r="H1334"/>
    </row>
    <row r="1335" spans="2:8" ht="15">
      <c r="B1335" s="74"/>
      <c r="C1335" s="74"/>
      <c r="D1335"/>
      <c r="E1335"/>
      <c r="F1335"/>
      <c r="G1335"/>
      <c r="H1335"/>
    </row>
    <row r="1336" spans="2:8" ht="15">
      <c r="B1336" s="74"/>
      <c r="C1336" s="74"/>
      <c r="D1336"/>
      <c r="E1336"/>
      <c r="F1336"/>
      <c r="G1336"/>
      <c r="H1336"/>
    </row>
    <row r="1337" spans="2:8" ht="15">
      <c r="B1337" s="74"/>
      <c r="C1337" s="74"/>
      <c r="D1337"/>
      <c r="E1337"/>
      <c r="F1337"/>
      <c r="G1337"/>
      <c r="H1337"/>
    </row>
    <row r="1338" spans="2:8" ht="15">
      <c r="B1338" s="74"/>
      <c r="C1338" s="74"/>
      <c r="D1338"/>
      <c r="E1338"/>
      <c r="F1338"/>
      <c r="G1338"/>
      <c r="H1338"/>
    </row>
    <row r="1339" spans="2:8" ht="15">
      <c r="B1339" s="74"/>
      <c r="C1339" s="74"/>
      <c r="D1339"/>
      <c r="E1339"/>
      <c r="F1339"/>
      <c r="G1339"/>
      <c r="H1339"/>
    </row>
    <row r="1340" spans="2:8" ht="15">
      <c r="B1340" s="74"/>
      <c r="C1340" s="74"/>
      <c r="D1340"/>
      <c r="E1340"/>
      <c r="F1340"/>
      <c r="G1340"/>
      <c r="H1340"/>
    </row>
    <row r="1341" spans="2:8" ht="15">
      <c r="B1341" s="74"/>
      <c r="C1341" s="74"/>
      <c r="D1341"/>
      <c r="E1341"/>
      <c r="F1341"/>
      <c r="G1341"/>
      <c r="H1341"/>
    </row>
    <row r="1342" spans="2:8" ht="15">
      <c r="B1342" s="74"/>
      <c r="C1342" s="74"/>
      <c r="D1342"/>
      <c r="E1342"/>
      <c r="F1342"/>
      <c r="G1342"/>
      <c r="H1342"/>
    </row>
    <row r="1343" spans="2:8" ht="15">
      <c r="B1343" s="74"/>
      <c r="C1343" s="74"/>
      <c r="D1343"/>
      <c r="E1343"/>
      <c r="F1343"/>
      <c r="G1343"/>
      <c r="H1343"/>
    </row>
    <row r="1344" spans="2:8" ht="15">
      <c r="B1344" s="74"/>
      <c r="C1344" s="74"/>
      <c r="D1344"/>
      <c r="E1344"/>
      <c r="F1344"/>
      <c r="G1344"/>
      <c r="H1344"/>
    </row>
    <row r="1345" spans="2:8" ht="15">
      <c r="B1345" s="74"/>
      <c r="C1345" s="74"/>
      <c r="D1345"/>
      <c r="E1345"/>
      <c r="F1345"/>
      <c r="G1345"/>
      <c r="H1345"/>
    </row>
    <row r="1346" spans="2:8" ht="15">
      <c r="B1346" s="74"/>
      <c r="C1346" s="74"/>
      <c r="D1346"/>
      <c r="E1346"/>
      <c r="F1346"/>
      <c r="G1346"/>
      <c r="H1346"/>
    </row>
    <row r="1347" spans="2:8" ht="15">
      <c r="B1347" s="74"/>
      <c r="C1347" s="74"/>
      <c r="D1347"/>
      <c r="E1347"/>
      <c r="F1347"/>
      <c r="G1347"/>
      <c r="H1347"/>
    </row>
    <row r="1348" spans="2:8" ht="15">
      <c r="B1348" s="74"/>
      <c r="C1348" s="74"/>
      <c r="D1348"/>
      <c r="E1348"/>
      <c r="F1348"/>
      <c r="G1348"/>
      <c r="H1348"/>
    </row>
    <row r="1349" spans="2:8" ht="15">
      <c r="B1349" s="74"/>
      <c r="C1349" s="74"/>
      <c r="D1349"/>
      <c r="E1349"/>
      <c r="F1349"/>
      <c r="G1349"/>
      <c r="H1349"/>
    </row>
    <row r="1350" spans="2:8" ht="15">
      <c r="B1350" s="74"/>
      <c r="C1350" s="74"/>
      <c r="D1350"/>
      <c r="E1350"/>
      <c r="F1350"/>
      <c r="G1350"/>
      <c r="H1350"/>
    </row>
    <row r="1351" spans="2:8" ht="15">
      <c r="B1351" s="74"/>
      <c r="C1351" s="74"/>
      <c r="D1351"/>
      <c r="E1351"/>
      <c r="F1351"/>
      <c r="G1351"/>
      <c r="H1351"/>
    </row>
    <row r="1352" spans="2:8" ht="15">
      <c r="B1352" s="74"/>
      <c r="C1352" s="74"/>
      <c r="D1352"/>
      <c r="E1352"/>
      <c r="F1352"/>
      <c r="G1352"/>
      <c r="H1352"/>
    </row>
    <row r="1353" spans="2:8" ht="15">
      <c r="B1353" s="74"/>
      <c r="C1353" s="74"/>
      <c r="D1353"/>
      <c r="E1353"/>
      <c r="F1353"/>
      <c r="G1353"/>
      <c r="H1353"/>
    </row>
    <row r="1354" spans="2:8" ht="15">
      <c r="B1354" s="74"/>
      <c r="C1354" s="74"/>
      <c r="D1354"/>
      <c r="E1354"/>
      <c r="F1354"/>
      <c r="G1354"/>
      <c r="H1354"/>
    </row>
    <row r="1355" spans="2:8" ht="15">
      <c r="B1355" s="74"/>
      <c r="C1355" s="74"/>
      <c r="D1355"/>
      <c r="E1355"/>
      <c r="F1355"/>
      <c r="G1355"/>
      <c r="H1355"/>
    </row>
    <row r="1356" spans="2:8" ht="15">
      <c r="B1356" s="74"/>
      <c r="C1356" s="74"/>
      <c r="D1356"/>
      <c r="E1356"/>
      <c r="F1356"/>
      <c r="G1356"/>
      <c r="H1356"/>
    </row>
    <row r="1357" spans="2:8" ht="15">
      <c r="B1357" s="74"/>
      <c r="C1357" s="74"/>
      <c r="D1357"/>
      <c r="E1357"/>
      <c r="F1357"/>
      <c r="G1357"/>
      <c r="H1357"/>
    </row>
    <row r="1358" spans="2:8" ht="15">
      <c r="B1358" s="74"/>
      <c r="C1358" s="74"/>
      <c r="D1358"/>
      <c r="E1358"/>
      <c r="F1358"/>
      <c r="G1358"/>
      <c r="H1358"/>
    </row>
    <row r="1359" spans="2:8" ht="15">
      <c r="B1359" s="74"/>
      <c r="C1359" s="74"/>
      <c r="D1359"/>
      <c r="E1359"/>
      <c r="F1359"/>
      <c r="G1359"/>
      <c r="H1359"/>
    </row>
    <row r="1360" spans="2:8" ht="15">
      <c r="B1360" s="74"/>
      <c r="C1360" s="74"/>
      <c r="D1360"/>
      <c r="E1360"/>
      <c r="F1360"/>
      <c r="G1360"/>
      <c r="H1360"/>
    </row>
    <row r="1361" spans="2:8" ht="15">
      <c r="B1361" s="74"/>
      <c r="C1361" s="74"/>
      <c r="D1361"/>
      <c r="E1361"/>
      <c r="F1361"/>
      <c r="G1361"/>
      <c r="H1361"/>
    </row>
    <row r="1362" spans="2:8" ht="15">
      <c r="B1362" s="74"/>
      <c r="C1362" s="74"/>
      <c r="D1362"/>
      <c r="E1362"/>
      <c r="F1362"/>
      <c r="G1362"/>
      <c r="H1362"/>
    </row>
    <row r="1363" spans="2:8" ht="15">
      <c r="B1363" s="74"/>
      <c r="C1363" s="74"/>
      <c r="D1363"/>
      <c r="E1363"/>
      <c r="F1363"/>
      <c r="G1363"/>
      <c r="H1363"/>
    </row>
    <row r="1364" spans="2:8" ht="15">
      <c r="B1364" s="74"/>
      <c r="C1364" s="74"/>
      <c r="D1364"/>
      <c r="E1364"/>
      <c r="F1364"/>
      <c r="G1364"/>
      <c r="H1364"/>
    </row>
    <row r="1365" spans="2:8" ht="15">
      <c r="B1365" s="74"/>
      <c r="C1365" s="74"/>
      <c r="D1365"/>
      <c r="E1365"/>
      <c r="F1365"/>
      <c r="G1365"/>
      <c r="H1365"/>
    </row>
    <row r="1366" spans="2:8" ht="15">
      <c r="B1366" s="74"/>
      <c r="C1366" s="74"/>
      <c r="D1366"/>
      <c r="E1366"/>
      <c r="F1366"/>
      <c r="G1366"/>
      <c r="H1366"/>
    </row>
    <row r="1367" spans="2:8" ht="15">
      <c r="B1367" s="74"/>
      <c r="C1367" s="74"/>
      <c r="D1367"/>
      <c r="E1367"/>
      <c r="F1367"/>
      <c r="G1367"/>
      <c r="H1367"/>
    </row>
    <row r="1368" spans="2:8" ht="15">
      <c r="B1368" s="74"/>
      <c r="C1368" s="74"/>
      <c r="D1368"/>
      <c r="E1368"/>
      <c r="F1368"/>
      <c r="G1368"/>
      <c r="H1368"/>
    </row>
    <row r="1369" spans="2:8" ht="15">
      <c r="B1369" s="74"/>
      <c r="C1369" s="74"/>
      <c r="D1369"/>
      <c r="E1369"/>
      <c r="F1369"/>
      <c r="G1369"/>
      <c r="H1369"/>
    </row>
    <row r="1370" spans="2:8" ht="15">
      <c r="B1370" s="74"/>
      <c r="C1370" s="74"/>
      <c r="D1370"/>
      <c r="E1370"/>
      <c r="F1370"/>
      <c r="G1370"/>
      <c r="H1370"/>
    </row>
    <row r="1371" spans="2:8" ht="15">
      <c r="B1371" s="74"/>
      <c r="C1371" s="74"/>
      <c r="D1371"/>
      <c r="E1371"/>
      <c r="F1371"/>
      <c r="G1371"/>
      <c r="H1371"/>
    </row>
    <row r="1372" spans="2:8" ht="15">
      <c r="B1372" s="74"/>
      <c r="C1372" s="74"/>
      <c r="D1372"/>
      <c r="E1372"/>
      <c r="F1372"/>
      <c r="G1372"/>
      <c r="H1372"/>
    </row>
    <row r="1373" spans="2:8" ht="15">
      <c r="B1373" s="74"/>
      <c r="C1373" s="74"/>
      <c r="D1373"/>
      <c r="E1373"/>
      <c r="F1373"/>
      <c r="G1373"/>
      <c r="H1373"/>
    </row>
    <row r="1374" spans="2:8" ht="15">
      <c r="B1374" s="74"/>
      <c r="C1374" s="74"/>
      <c r="D1374"/>
      <c r="E1374"/>
      <c r="F1374"/>
      <c r="G1374"/>
      <c r="H1374"/>
    </row>
    <row r="1375" spans="2:8" ht="15">
      <c r="B1375" s="74"/>
      <c r="C1375" s="74"/>
      <c r="D1375"/>
      <c r="E1375"/>
      <c r="F1375"/>
      <c r="G1375"/>
      <c r="H1375"/>
    </row>
    <row r="1376" spans="2:8" ht="15">
      <c r="B1376" s="74"/>
      <c r="C1376" s="74"/>
      <c r="D1376"/>
      <c r="E1376"/>
      <c r="F1376"/>
      <c r="G1376"/>
      <c r="H1376"/>
    </row>
    <row r="1377" spans="2:8" ht="15">
      <c r="B1377" s="74"/>
      <c r="C1377" s="74"/>
      <c r="D1377"/>
      <c r="E1377"/>
      <c r="F1377"/>
      <c r="G1377"/>
      <c r="H1377"/>
    </row>
    <row r="1378" spans="2:8" ht="15">
      <c r="B1378" s="74"/>
      <c r="C1378" s="74"/>
      <c r="D1378"/>
      <c r="E1378"/>
      <c r="F1378"/>
      <c r="G1378"/>
      <c r="H1378"/>
    </row>
    <row r="1379" spans="2:8" ht="15">
      <c r="B1379" s="74"/>
      <c r="C1379" s="74"/>
      <c r="D1379"/>
      <c r="E1379"/>
      <c r="F1379"/>
      <c r="G1379"/>
      <c r="H1379"/>
    </row>
    <row r="1380" spans="2:8" ht="15">
      <c r="B1380" s="74"/>
      <c r="C1380" s="74"/>
      <c r="D1380"/>
      <c r="E1380"/>
      <c r="F1380"/>
      <c r="G1380"/>
      <c r="H1380"/>
    </row>
    <row r="1381" spans="2:8" ht="15">
      <c r="B1381" s="74"/>
      <c r="C1381" s="74"/>
      <c r="D1381"/>
      <c r="E1381"/>
      <c r="F1381"/>
      <c r="G1381"/>
      <c r="H1381"/>
    </row>
    <row r="1382" spans="2:8" ht="15">
      <c r="B1382" s="74"/>
      <c r="C1382" s="74"/>
      <c r="D1382"/>
      <c r="E1382"/>
      <c r="F1382"/>
      <c r="G1382"/>
      <c r="H1382"/>
    </row>
    <row r="1383" spans="2:8" ht="15">
      <c r="B1383" s="74"/>
      <c r="C1383" s="74"/>
      <c r="D1383"/>
      <c r="E1383"/>
      <c r="F1383"/>
      <c r="G1383"/>
      <c r="H1383"/>
    </row>
    <row r="1384" spans="2:8" ht="15">
      <c r="B1384" s="74"/>
      <c r="C1384" s="74"/>
      <c r="D1384"/>
      <c r="E1384"/>
      <c r="F1384"/>
      <c r="G1384"/>
      <c r="H1384"/>
    </row>
    <row r="1385" spans="2:8" ht="15">
      <c r="B1385" s="74"/>
      <c r="C1385" s="74"/>
      <c r="D1385"/>
      <c r="E1385"/>
      <c r="F1385"/>
      <c r="G1385"/>
      <c r="H1385"/>
    </row>
    <row r="1386" spans="2:8" ht="15">
      <c r="B1386" s="74"/>
      <c r="C1386" s="74"/>
      <c r="D1386"/>
      <c r="E1386"/>
      <c r="F1386"/>
      <c r="G1386"/>
      <c r="H1386"/>
    </row>
    <row r="1387" spans="2:8" ht="15">
      <c r="B1387" s="74"/>
      <c r="C1387" s="74"/>
      <c r="D1387"/>
      <c r="E1387"/>
      <c r="F1387"/>
      <c r="G1387"/>
      <c r="H1387"/>
    </row>
    <row r="1388" spans="2:8" ht="15">
      <c r="B1388" s="74"/>
      <c r="C1388" s="74"/>
      <c r="D1388"/>
      <c r="E1388"/>
      <c r="F1388"/>
      <c r="G1388"/>
      <c r="H1388"/>
    </row>
    <row r="1389" spans="2:8" ht="15">
      <c r="B1389" s="74"/>
      <c r="C1389" s="74"/>
      <c r="D1389"/>
      <c r="E1389"/>
      <c r="F1389"/>
      <c r="G1389"/>
      <c r="H1389"/>
    </row>
    <row r="1390" spans="2:8" ht="15">
      <c r="B1390" s="74"/>
      <c r="C1390" s="74"/>
      <c r="D1390"/>
      <c r="E1390"/>
      <c r="F1390"/>
      <c r="G1390"/>
      <c r="H1390"/>
    </row>
    <row r="1391" spans="2:8" ht="15">
      <c r="B1391" s="74"/>
      <c r="C1391" s="74"/>
      <c r="D1391"/>
      <c r="E1391"/>
      <c r="F1391"/>
      <c r="G1391"/>
      <c r="H1391"/>
    </row>
    <row r="1392" spans="2:8" ht="15">
      <c r="B1392" s="74"/>
      <c r="C1392" s="74"/>
      <c r="D1392"/>
      <c r="E1392"/>
      <c r="F1392"/>
      <c r="G1392"/>
      <c r="H1392"/>
    </row>
    <row r="1393" spans="2:8" ht="15">
      <c r="B1393" s="74"/>
      <c r="C1393" s="74"/>
      <c r="D1393"/>
      <c r="E1393"/>
      <c r="F1393"/>
      <c r="G1393"/>
      <c r="H1393"/>
    </row>
    <row r="1394" spans="2:8" ht="15">
      <c r="B1394" s="74"/>
      <c r="C1394" s="74"/>
      <c r="D1394"/>
      <c r="E1394"/>
      <c r="F1394"/>
      <c r="G1394"/>
      <c r="H1394"/>
    </row>
    <row r="1395" spans="2:8" ht="15">
      <c r="B1395" s="74"/>
      <c r="C1395" s="74"/>
      <c r="D1395"/>
      <c r="E1395"/>
      <c r="F1395"/>
      <c r="G1395"/>
      <c r="H1395"/>
    </row>
    <row r="1396" spans="2:8" ht="15">
      <c r="B1396" s="74"/>
      <c r="C1396" s="74"/>
      <c r="D1396"/>
      <c r="E1396"/>
      <c r="F1396"/>
      <c r="G1396"/>
      <c r="H1396"/>
    </row>
    <row r="1397" spans="2:8" ht="15">
      <c r="B1397" s="74"/>
      <c r="C1397" s="74"/>
      <c r="D1397"/>
      <c r="E1397"/>
      <c r="F1397"/>
      <c r="G1397"/>
      <c r="H1397"/>
    </row>
    <row r="1398" spans="2:8" ht="15">
      <c r="B1398" s="74"/>
      <c r="C1398" s="74"/>
      <c r="D1398"/>
      <c r="E1398"/>
      <c r="F1398"/>
      <c r="G1398"/>
      <c r="H1398"/>
    </row>
    <row r="1399" spans="2:8" ht="15">
      <c r="B1399" s="74"/>
      <c r="C1399" s="74"/>
      <c r="D1399"/>
      <c r="E1399"/>
      <c r="F1399"/>
      <c r="G1399"/>
      <c r="H1399"/>
    </row>
    <row r="1400" spans="2:8" ht="15">
      <c r="B1400" s="74"/>
      <c r="C1400" s="74"/>
      <c r="D1400"/>
      <c r="E1400"/>
      <c r="F1400"/>
      <c r="G1400"/>
      <c r="H1400"/>
    </row>
    <row r="1401" spans="2:8" ht="15">
      <c r="B1401" s="74"/>
      <c r="C1401" s="74"/>
      <c r="D1401"/>
      <c r="E1401"/>
      <c r="F1401"/>
      <c r="G1401"/>
      <c r="H1401"/>
    </row>
    <row r="1402" spans="2:8" ht="15">
      <c r="B1402" s="74"/>
      <c r="C1402" s="74"/>
      <c r="D1402"/>
      <c r="E1402"/>
      <c r="F1402"/>
      <c r="G1402"/>
      <c r="H1402"/>
    </row>
    <row r="1403" spans="2:8" ht="15">
      <c r="B1403" s="74"/>
      <c r="C1403" s="74"/>
      <c r="D1403"/>
      <c r="E1403"/>
      <c r="F1403"/>
      <c r="G1403"/>
      <c r="H1403"/>
    </row>
    <row r="1404" spans="2:8" ht="15">
      <c r="B1404" s="74"/>
      <c r="C1404" s="74"/>
      <c r="D1404"/>
      <c r="E1404"/>
      <c r="F1404"/>
      <c r="G1404"/>
      <c r="H1404"/>
    </row>
    <row r="1405" spans="2:8" ht="15">
      <c r="B1405" s="74"/>
      <c r="C1405" s="74"/>
      <c r="D1405"/>
      <c r="E1405"/>
      <c r="F1405"/>
      <c r="G1405"/>
      <c r="H1405"/>
    </row>
    <row r="1406" spans="2:8" ht="15">
      <c r="B1406" s="74"/>
      <c r="C1406" s="74"/>
      <c r="D1406"/>
      <c r="E1406"/>
      <c r="F1406"/>
      <c r="G1406"/>
      <c r="H1406"/>
    </row>
    <row r="1407" spans="2:8" ht="15">
      <c r="B1407" s="74"/>
      <c r="C1407" s="74"/>
      <c r="D1407"/>
      <c r="E1407"/>
      <c r="F1407"/>
      <c r="G1407"/>
      <c r="H1407"/>
    </row>
    <row r="1408" spans="2:8" ht="15">
      <c r="B1408" s="74"/>
      <c r="C1408" s="74"/>
      <c r="D1408"/>
      <c r="E1408"/>
      <c r="F1408"/>
      <c r="G1408"/>
      <c r="H1408"/>
    </row>
    <row r="1409" spans="2:8" ht="15">
      <c r="B1409" s="74"/>
      <c r="C1409" s="74"/>
      <c r="D1409"/>
      <c r="E1409"/>
      <c r="F1409"/>
      <c r="G1409"/>
      <c r="H1409"/>
    </row>
    <row r="1410" spans="2:8" ht="15">
      <c r="B1410" s="74"/>
      <c r="C1410" s="74"/>
      <c r="D1410"/>
      <c r="E1410"/>
      <c r="F1410"/>
      <c r="G1410"/>
      <c r="H1410"/>
    </row>
    <row r="1411" spans="2:8" ht="15">
      <c r="B1411" s="74"/>
      <c r="C1411" s="74"/>
      <c r="D1411"/>
      <c r="E1411"/>
      <c r="F1411"/>
      <c r="G1411"/>
      <c r="H1411"/>
    </row>
    <row r="1412" spans="2:8" ht="15">
      <c r="B1412" s="74"/>
      <c r="C1412" s="74"/>
      <c r="D1412"/>
      <c r="E1412"/>
      <c r="F1412"/>
      <c r="G1412"/>
      <c r="H1412"/>
    </row>
    <row r="1413" spans="2:8" ht="15">
      <c r="B1413" s="74"/>
      <c r="C1413" s="74"/>
      <c r="D1413"/>
      <c r="E1413"/>
      <c r="F1413"/>
      <c r="G1413"/>
      <c r="H1413"/>
    </row>
    <row r="1414" spans="2:8" ht="15">
      <c r="B1414" s="74"/>
      <c r="C1414" s="74"/>
      <c r="D1414"/>
      <c r="E1414"/>
      <c r="F1414"/>
      <c r="G1414"/>
      <c r="H1414"/>
    </row>
    <row r="1415" spans="2:8" ht="15">
      <c r="B1415" s="74"/>
      <c r="C1415" s="74"/>
      <c r="D1415"/>
      <c r="E1415"/>
      <c r="F1415"/>
      <c r="G1415"/>
      <c r="H1415"/>
    </row>
    <row r="1416" spans="2:8" ht="15">
      <c r="B1416" s="74"/>
      <c r="C1416" s="74"/>
      <c r="D1416"/>
      <c r="E1416"/>
      <c r="F1416"/>
      <c r="G1416"/>
      <c r="H1416"/>
    </row>
    <row r="1417" spans="2:8" ht="15">
      <c r="B1417" s="74"/>
      <c r="C1417" s="74"/>
      <c r="D1417"/>
      <c r="E1417"/>
      <c r="F1417"/>
      <c r="G1417"/>
      <c r="H1417"/>
    </row>
    <row r="1418" spans="2:8" ht="15">
      <c r="B1418" s="74"/>
      <c r="C1418" s="74"/>
      <c r="D1418"/>
      <c r="E1418"/>
      <c r="F1418"/>
      <c r="G1418"/>
      <c r="H1418"/>
    </row>
    <row r="1419" spans="2:8" ht="15">
      <c r="B1419" s="74"/>
      <c r="C1419" s="74"/>
      <c r="D1419"/>
      <c r="E1419"/>
      <c r="F1419"/>
      <c r="G1419"/>
      <c r="H1419"/>
    </row>
    <row r="1420" spans="2:8" ht="15">
      <c r="B1420" s="74"/>
      <c r="C1420" s="74"/>
      <c r="D1420"/>
      <c r="E1420"/>
      <c r="F1420"/>
      <c r="G1420"/>
      <c r="H1420"/>
    </row>
    <row r="1421" spans="2:8" ht="15">
      <c r="B1421" s="74"/>
      <c r="C1421" s="74"/>
      <c r="D1421"/>
      <c r="E1421"/>
      <c r="F1421"/>
      <c r="G1421"/>
      <c r="H1421"/>
    </row>
    <row r="1422" spans="2:8" ht="15">
      <c r="B1422" s="74"/>
      <c r="C1422" s="74"/>
      <c r="D1422"/>
      <c r="E1422"/>
      <c r="F1422"/>
      <c r="G1422"/>
      <c r="H1422"/>
    </row>
    <row r="1423" spans="2:8" ht="15">
      <c r="B1423" s="74"/>
      <c r="C1423" s="74"/>
      <c r="D1423"/>
      <c r="E1423"/>
      <c r="F1423"/>
      <c r="G1423"/>
      <c r="H1423"/>
    </row>
    <row r="1424" spans="2:8" ht="15">
      <c r="B1424" s="74"/>
      <c r="C1424" s="74"/>
      <c r="D1424"/>
      <c r="E1424"/>
      <c r="F1424"/>
      <c r="G1424"/>
      <c r="H1424"/>
    </row>
    <row r="1425" spans="2:8" ht="15">
      <c r="B1425" s="74"/>
      <c r="C1425" s="74"/>
      <c r="D1425"/>
      <c r="E1425"/>
      <c r="F1425"/>
      <c r="G1425"/>
      <c r="H1425"/>
    </row>
    <row r="1426" spans="2:8" ht="15">
      <c r="B1426" s="74"/>
      <c r="C1426" s="74"/>
      <c r="D1426"/>
      <c r="E1426"/>
      <c r="F1426"/>
      <c r="G1426"/>
      <c r="H1426"/>
    </row>
    <row r="1427" spans="2:8" ht="15">
      <c r="B1427" s="74"/>
      <c r="C1427" s="74"/>
      <c r="D1427"/>
      <c r="E1427"/>
      <c r="F1427"/>
      <c r="G1427"/>
      <c r="H1427"/>
    </row>
    <row r="1428" spans="2:8" ht="15">
      <c r="B1428" s="74"/>
      <c r="C1428" s="74"/>
      <c r="D1428"/>
      <c r="E1428"/>
      <c r="F1428"/>
      <c r="G1428"/>
      <c r="H1428"/>
    </row>
    <row r="1429" spans="2:8" ht="15">
      <c r="B1429" s="74"/>
      <c r="C1429" s="74"/>
      <c r="D1429"/>
      <c r="E1429"/>
      <c r="F1429"/>
      <c r="G1429"/>
      <c r="H1429"/>
    </row>
    <row r="1430" spans="2:8" ht="15">
      <c r="B1430" s="74"/>
      <c r="C1430" s="74"/>
      <c r="D1430"/>
      <c r="E1430"/>
      <c r="F1430"/>
      <c r="G1430"/>
      <c r="H1430"/>
    </row>
    <row r="1431" spans="2:8" ht="15">
      <c r="B1431" s="74"/>
      <c r="C1431" s="74"/>
      <c r="D1431"/>
      <c r="E1431"/>
      <c r="F1431"/>
      <c r="G1431"/>
      <c r="H1431"/>
    </row>
    <row r="1432" spans="2:8" ht="15">
      <c r="B1432" s="74"/>
      <c r="C1432" s="74"/>
      <c r="D1432"/>
      <c r="E1432"/>
      <c r="F1432"/>
      <c r="G1432"/>
      <c r="H1432"/>
    </row>
    <row r="1433" spans="2:8" ht="15">
      <c r="B1433" s="74"/>
      <c r="C1433" s="74"/>
      <c r="D1433"/>
      <c r="E1433"/>
      <c r="F1433"/>
      <c r="G1433"/>
      <c r="H1433"/>
    </row>
    <row r="1434" spans="2:8" ht="15">
      <c r="B1434" s="74"/>
      <c r="C1434" s="74"/>
      <c r="D1434"/>
      <c r="E1434"/>
      <c r="F1434"/>
      <c r="G1434"/>
      <c r="H1434"/>
    </row>
    <row r="1435" spans="2:8" ht="15">
      <c r="B1435" s="74"/>
      <c r="C1435" s="74"/>
      <c r="D1435"/>
      <c r="E1435"/>
      <c r="F1435"/>
      <c r="G1435"/>
      <c r="H1435"/>
    </row>
    <row r="1436" spans="2:8" ht="15">
      <c r="B1436" s="74"/>
      <c r="C1436" s="74"/>
      <c r="D1436"/>
      <c r="E1436"/>
      <c r="F1436"/>
      <c r="G1436"/>
      <c r="H1436"/>
    </row>
    <row r="1437" spans="2:8" ht="15">
      <c r="B1437" s="74"/>
      <c r="C1437" s="74"/>
      <c r="D1437"/>
      <c r="E1437"/>
      <c r="F1437"/>
      <c r="G1437"/>
      <c r="H1437"/>
    </row>
    <row r="1438" spans="2:8" ht="15">
      <c r="B1438" s="74"/>
      <c r="C1438" s="74"/>
      <c r="D1438"/>
      <c r="E1438"/>
      <c r="F1438"/>
      <c r="G1438"/>
      <c r="H1438"/>
    </row>
    <row r="1439" spans="2:8" ht="15">
      <c r="B1439" s="74"/>
      <c r="C1439" s="74"/>
      <c r="D1439"/>
      <c r="E1439"/>
      <c r="F1439"/>
      <c r="G1439"/>
      <c r="H1439"/>
    </row>
    <row r="1440" spans="2:8" ht="15">
      <c r="B1440" s="74"/>
      <c r="C1440" s="74"/>
      <c r="D1440"/>
      <c r="E1440"/>
      <c r="F1440"/>
      <c r="G1440"/>
      <c r="H1440"/>
    </row>
    <row r="1441" spans="2:8" ht="15">
      <c r="B1441" s="74"/>
      <c r="C1441" s="74"/>
      <c r="D1441"/>
      <c r="E1441"/>
      <c r="F1441"/>
      <c r="G1441"/>
      <c r="H1441"/>
    </row>
    <row r="1442" spans="2:8" ht="15">
      <c r="B1442" s="74"/>
      <c r="C1442" s="74"/>
      <c r="D1442"/>
      <c r="E1442"/>
      <c r="F1442"/>
      <c r="G1442"/>
      <c r="H1442"/>
    </row>
    <row r="1443" spans="2:8" ht="15">
      <c r="B1443" s="74"/>
      <c r="C1443" s="74"/>
      <c r="D1443"/>
      <c r="E1443"/>
      <c r="F1443"/>
      <c r="G1443"/>
      <c r="H1443"/>
    </row>
    <row r="1444" spans="2:8" ht="15">
      <c r="B1444" s="74"/>
      <c r="C1444" s="74"/>
      <c r="D1444"/>
      <c r="E1444"/>
      <c r="F1444"/>
      <c r="G1444"/>
      <c r="H1444"/>
    </row>
    <row r="1445" spans="2:8" ht="15">
      <c r="B1445" s="74"/>
      <c r="C1445" s="74"/>
      <c r="D1445"/>
      <c r="E1445"/>
      <c r="F1445"/>
      <c r="G1445"/>
      <c r="H1445"/>
    </row>
    <row r="1446" spans="2:8" ht="15">
      <c r="B1446" s="74"/>
      <c r="C1446" s="74"/>
      <c r="D1446"/>
      <c r="E1446"/>
      <c r="F1446"/>
      <c r="G1446"/>
      <c r="H1446"/>
    </row>
    <row r="1447" spans="2:8" ht="15">
      <c r="B1447" s="74"/>
      <c r="C1447" s="74"/>
      <c r="D1447"/>
      <c r="E1447"/>
      <c r="F1447"/>
      <c r="G1447"/>
      <c r="H1447"/>
    </row>
    <row r="1448" spans="2:8" ht="15">
      <c r="B1448" s="74"/>
      <c r="C1448" s="74"/>
      <c r="D1448"/>
      <c r="E1448"/>
      <c r="F1448"/>
      <c r="G1448"/>
      <c r="H1448"/>
    </row>
    <row r="1449" spans="2:8" ht="15">
      <c r="B1449" s="74"/>
      <c r="C1449" s="74"/>
      <c r="D1449"/>
      <c r="E1449"/>
      <c r="F1449"/>
      <c r="G1449"/>
      <c r="H1449"/>
    </row>
    <row r="1450" spans="2:8" ht="15">
      <c r="B1450" s="74"/>
      <c r="C1450" s="74"/>
      <c r="D1450"/>
      <c r="E1450"/>
      <c r="F1450"/>
      <c r="G1450"/>
      <c r="H1450"/>
    </row>
    <row r="1451" spans="2:8" ht="15">
      <c r="B1451" s="74"/>
      <c r="C1451" s="74"/>
      <c r="D1451"/>
      <c r="E1451"/>
      <c r="F1451"/>
      <c r="G1451"/>
      <c r="H1451"/>
    </row>
    <row r="1452" spans="2:8" ht="15">
      <c r="B1452" s="74"/>
      <c r="C1452" s="74"/>
      <c r="D1452"/>
      <c r="E1452"/>
      <c r="F1452"/>
      <c r="G1452"/>
      <c r="H1452"/>
    </row>
    <row r="1453" spans="2:8" ht="15">
      <c r="B1453" s="74"/>
      <c r="C1453" s="74"/>
      <c r="D1453"/>
      <c r="E1453"/>
      <c r="F1453"/>
      <c r="G1453"/>
      <c r="H1453"/>
    </row>
    <row r="1454" spans="2:8" ht="15">
      <c r="B1454" s="74"/>
      <c r="C1454" s="74"/>
      <c r="D1454"/>
      <c r="E1454"/>
      <c r="F1454"/>
      <c r="G1454"/>
      <c r="H1454"/>
    </row>
    <row r="1455" spans="2:8" ht="15">
      <c r="B1455" s="74"/>
      <c r="C1455" s="74"/>
      <c r="D1455"/>
      <c r="E1455"/>
      <c r="F1455"/>
      <c r="G1455"/>
      <c r="H1455"/>
    </row>
    <row r="1456" spans="2:8" ht="15">
      <c r="B1456" s="74"/>
      <c r="C1456" s="74"/>
      <c r="D1456"/>
      <c r="E1456"/>
      <c r="F1456"/>
      <c r="G1456"/>
      <c r="H1456"/>
    </row>
    <row r="1457" spans="2:8" ht="15">
      <c r="B1457" s="74"/>
      <c r="C1457" s="74"/>
      <c r="D1457"/>
      <c r="E1457"/>
      <c r="F1457"/>
      <c r="G1457"/>
      <c r="H1457"/>
    </row>
    <row r="1458" spans="2:8" ht="15">
      <c r="B1458" s="74"/>
      <c r="C1458" s="74"/>
      <c r="D1458"/>
      <c r="E1458"/>
      <c r="F1458"/>
      <c r="G1458"/>
      <c r="H1458"/>
    </row>
    <row r="1459" spans="2:8" ht="15">
      <c r="B1459" s="74"/>
      <c r="C1459" s="74"/>
      <c r="D1459"/>
      <c r="E1459"/>
      <c r="F1459"/>
      <c r="G1459"/>
      <c r="H1459"/>
    </row>
    <row r="1460" spans="2:8" ht="15">
      <c r="B1460" s="74"/>
      <c r="C1460" s="74"/>
      <c r="D1460"/>
      <c r="E1460"/>
      <c r="F1460"/>
      <c r="G1460"/>
      <c r="H1460"/>
    </row>
    <row r="1461" spans="2:8" ht="15">
      <c r="B1461" s="74"/>
      <c r="C1461" s="74"/>
      <c r="D1461"/>
      <c r="E1461"/>
      <c r="F1461"/>
      <c r="G1461"/>
      <c r="H1461"/>
    </row>
    <row r="1462" spans="2:8" ht="15">
      <c r="B1462" s="74"/>
      <c r="C1462" s="74"/>
      <c r="D1462"/>
      <c r="E1462"/>
      <c r="F1462"/>
      <c r="G1462"/>
      <c r="H1462"/>
    </row>
    <row r="1463" spans="2:8" ht="15">
      <c r="B1463" s="74"/>
      <c r="C1463" s="74"/>
      <c r="D1463"/>
      <c r="E1463"/>
      <c r="F1463"/>
      <c r="G1463"/>
      <c r="H1463"/>
    </row>
    <row r="1464" spans="2:8" ht="15">
      <c r="B1464" s="74"/>
      <c r="C1464" s="74"/>
      <c r="D1464"/>
      <c r="E1464"/>
      <c r="F1464"/>
      <c r="G1464"/>
      <c r="H1464"/>
    </row>
    <row r="1465" spans="2:8" ht="15">
      <c r="B1465" s="74"/>
      <c r="C1465" s="74"/>
      <c r="D1465"/>
      <c r="E1465"/>
      <c r="F1465"/>
      <c r="G1465"/>
      <c r="H1465"/>
    </row>
    <row r="1466" spans="2:8" ht="15">
      <c r="B1466" s="74"/>
      <c r="C1466" s="74"/>
      <c r="D1466"/>
      <c r="E1466"/>
      <c r="F1466"/>
      <c r="G1466"/>
      <c r="H1466"/>
    </row>
    <row r="1467" spans="2:8" ht="15">
      <c r="B1467" s="74"/>
      <c r="C1467" s="74"/>
      <c r="D1467"/>
      <c r="E1467"/>
      <c r="F1467"/>
      <c r="G1467"/>
      <c r="H1467"/>
    </row>
    <row r="1468" spans="2:8" ht="15">
      <c r="B1468" s="74"/>
      <c r="C1468" s="74"/>
      <c r="D1468"/>
      <c r="E1468"/>
      <c r="F1468"/>
      <c r="G1468"/>
      <c r="H1468"/>
    </row>
    <row r="1469" spans="2:8" ht="15">
      <c r="B1469" s="74"/>
      <c r="C1469" s="74"/>
      <c r="D1469"/>
      <c r="E1469"/>
      <c r="F1469"/>
      <c r="G1469"/>
      <c r="H1469"/>
    </row>
    <row r="1470" spans="2:8" ht="15">
      <c r="B1470" s="74"/>
      <c r="C1470" s="74"/>
      <c r="D1470"/>
      <c r="E1470"/>
      <c r="F1470"/>
      <c r="G1470"/>
      <c r="H1470"/>
    </row>
    <row r="1471" spans="2:8" ht="15">
      <c r="B1471" s="74"/>
      <c r="C1471" s="74"/>
      <c r="D1471"/>
      <c r="E1471"/>
      <c r="F1471"/>
      <c r="G1471"/>
      <c r="H1471"/>
    </row>
    <row r="1472" spans="2:8" ht="15">
      <c r="B1472" s="74"/>
      <c r="C1472" s="74"/>
      <c r="D1472"/>
      <c r="E1472"/>
      <c r="F1472"/>
      <c r="G1472"/>
      <c r="H1472"/>
    </row>
    <row r="1473" spans="2:8" ht="15">
      <c r="B1473" s="74"/>
      <c r="C1473" s="74"/>
      <c r="D1473"/>
      <c r="E1473"/>
      <c r="F1473"/>
      <c r="G1473"/>
      <c r="H1473"/>
    </row>
    <row r="1474" spans="2:8" ht="15">
      <c r="B1474" s="74"/>
      <c r="C1474" s="74"/>
      <c r="D1474"/>
      <c r="E1474"/>
      <c r="F1474"/>
      <c r="G1474"/>
      <c r="H1474"/>
    </row>
    <row r="1475" spans="2:8" ht="15">
      <c r="B1475" s="74"/>
      <c r="C1475" s="74"/>
      <c r="D1475"/>
      <c r="E1475"/>
      <c r="F1475"/>
      <c r="G1475"/>
      <c r="H1475"/>
    </row>
    <row r="1476" spans="2:8" ht="15">
      <c r="B1476" s="74"/>
      <c r="C1476" s="74"/>
      <c r="D1476"/>
      <c r="E1476"/>
      <c r="F1476"/>
      <c r="G1476"/>
      <c r="H1476"/>
    </row>
    <row r="1477" spans="2:8" ht="15">
      <c r="B1477" s="74"/>
      <c r="C1477" s="74"/>
      <c r="D1477"/>
      <c r="E1477"/>
      <c r="F1477"/>
      <c r="G1477"/>
      <c r="H1477"/>
    </row>
    <row r="1478" spans="2:8" ht="15">
      <c r="B1478" s="74"/>
      <c r="C1478" s="74"/>
      <c r="D1478"/>
      <c r="E1478"/>
      <c r="F1478"/>
      <c r="G1478"/>
      <c r="H1478"/>
    </row>
    <row r="1479" spans="2:8" ht="15">
      <c r="B1479" s="74"/>
      <c r="C1479" s="74"/>
      <c r="D1479"/>
      <c r="E1479"/>
      <c r="F1479"/>
      <c r="G1479"/>
      <c r="H1479"/>
    </row>
    <row r="1480" spans="2:8" ht="15">
      <c r="B1480" s="74"/>
      <c r="C1480" s="74"/>
      <c r="D1480"/>
      <c r="E1480"/>
      <c r="F1480"/>
      <c r="G1480"/>
      <c r="H1480"/>
    </row>
    <row r="1481" spans="2:8" ht="15">
      <c r="B1481" s="74"/>
      <c r="C1481" s="74"/>
      <c r="D1481"/>
      <c r="E1481"/>
      <c r="F1481"/>
      <c r="G1481"/>
      <c r="H1481"/>
    </row>
    <row r="1482" spans="2:8" ht="15">
      <c r="B1482" s="74"/>
      <c r="C1482" s="74"/>
      <c r="D1482"/>
      <c r="E1482"/>
      <c r="F1482"/>
      <c r="G1482"/>
      <c r="H1482"/>
    </row>
    <row r="1483" spans="2:8" ht="15">
      <c r="B1483" s="74"/>
      <c r="C1483" s="74"/>
      <c r="D1483"/>
      <c r="E1483"/>
      <c r="F1483"/>
      <c r="G1483"/>
      <c r="H1483"/>
    </row>
    <row r="1484" spans="2:8" ht="15">
      <c r="B1484" s="74"/>
      <c r="C1484" s="74"/>
      <c r="D1484"/>
      <c r="E1484"/>
      <c r="F1484"/>
      <c r="G1484"/>
      <c r="H1484"/>
    </row>
    <row r="1485" spans="2:8" ht="15">
      <c r="B1485" s="74"/>
      <c r="C1485" s="74"/>
      <c r="D1485"/>
      <c r="E1485"/>
      <c r="F1485"/>
      <c r="G1485"/>
      <c r="H1485"/>
    </row>
    <row r="1486" spans="2:8" ht="15">
      <c r="B1486" s="74"/>
      <c r="C1486" s="74"/>
      <c r="D1486"/>
      <c r="E1486"/>
      <c r="F1486"/>
      <c r="G1486"/>
      <c r="H1486"/>
    </row>
    <row r="1487" spans="2:8" ht="15">
      <c r="B1487" s="74"/>
      <c r="C1487" s="74"/>
      <c r="D1487"/>
      <c r="E1487"/>
      <c r="F1487"/>
      <c r="G1487"/>
      <c r="H1487"/>
    </row>
    <row r="1488" spans="2:8" ht="15">
      <c r="B1488" s="74"/>
      <c r="C1488" s="74"/>
      <c r="D1488"/>
      <c r="E1488"/>
      <c r="F1488"/>
      <c r="G1488"/>
      <c r="H1488"/>
    </row>
    <row r="1489" spans="2:8" ht="15">
      <c r="B1489" s="74"/>
      <c r="C1489" s="74"/>
      <c r="D1489"/>
      <c r="E1489"/>
      <c r="F1489"/>
      <c r="G1489"/>
      <c r="H1489"/>
    </row>
    <row r="1490" spans="2:8" ht="15">
      <c r="B1490" s="74"/>
      <c r="C1490" s="74"/>
      <c r="D1490"/>
      <c r="E1490"/>
      <c r="F1490"/>
      <c r="G1490"/>
      <c r="H1490"/>
    </row>
    <row r="1491" spans="2:8" ht="15">
      <c r="B1491" s="74"/>
      <c r="C1491" s="74"/>
      <c r="D1491"/>
      <c r="E1491"/>
      <c r="F1491"/>
      <c r="G1491"/>
      <c r="H1491"/>
    </row>
    <row r="1492" spans="2:8" ht="15">
      <c r="B1492" s="74"/>
      <c r="C1492" s="74"/>
      <c r="D1492"/>
      <c r="E1492"/>
      <c r="F1492"/>
      <c r="G1492"/>
      <c r="H1492"/>
    </row>
    <row r="1493" spans="2:8" ht="15">
      <c r="B1493" s="74"/>
      <c r="C1493" s="74"/>
      <c r="D1493"/>
      <c r="E1493"/>
      <c r="F1493"/>
      <c r="G1493"/>
      <c r="H1493"/>
    </row>
    <row r="1494" spans="2:8" ht="15">
      <c r="B1494" s="74"/>
      <c r="C1494" s="74"/>
      <c r="D1494"/>
      <c r="E1494"/>
      <c r="F1494"/>
      <c r="G1494"/>
      <c r="H1494"/>
    </row>
    <row r="1495" spans="2:8" ht="15">
      <c r="B1495" s="74"/>
      <c r="C1495" s="74"/>
      <c r="D1495"/>
      <c r="E1495"/>
      <c r="F1495"/>
      <c r="G1495"/>
      <c r="H1495"/>
    </row>
    <row r="1496" spans="2:8" ht="15">
      <c r="B1496" s="74"/>
      <c r="C1496" s="74"/>
      <c r="D1496"/>
      <c r="E1496"/>
      <c r="F1496"/>
      <c r="G1496"/>
      <c r="H1496"/>
    </row>
    <row r="1497" spans="2:8" ht="15">
      <c r="B1497" s="74"/>
      <c r="C1497" s="74"/>
      <c r="D1497"/>
      <c r="E1497"/>
      <c r="F1497"/>
      <c r="G1497"/>
      <c r="H1497"/>
    </row>
    <row r="1498" spans="2:8" ht="15">
      <c r="B1498" s="74"/>
      <c r="C1498" s="74"/>
      <c r="D1498"/>
      <c r="E1498"/>
      <c r="F1498"/>
      <c r="G1498"/>
      <c r="H1498"/>
    </row>
    <row r="1499" spans="2:8" ht="15">
      <c r="B1499" s="74"/>
      <c r="C1499" s="74"/>
      <c r="D1499"/>
      <c r="E1499"/>
      <c r="F1499"/>
      <c r="G1499"/>
      <c r="H1499"/>
    </row>
    <row r="1500" spans="2:8" ht="15">
      <c r="B1500" s="74"/>
      <c r="C1500" s="74"/>
      <c r="D1500"/>
      <c r="E1500"/>
      <c r="F1500"/>
      <c r="G1500"/>
      <c r="H1500"/>
    </row>
    <row r="1501" spans="2:8" ht="15">
      <c r="B1501" s="74"/>
      <c r="C1501" s="74"/>
      <c r="D1501"/>
      <c r="E1501"/>
      <c r="F1501"/>
      <c r="G1501"/>
      <c r="H1501"/>
    </row>
    <row r="1502" spans="2:8" ht="15">
      <c r="B1502" s="74"/>
      <c r="C1502" s="74"/>
      <c r="D1502"/>
      <c r="E1502"/>
      <c r="F1502"/>
      <c r="G1502"/>
      <c r="H1502"/>
    </row>
    <row r="1503" spans="2:8" ht="15">
      <c r="B1503" s="74"/>
      <c r="C1503" s="74"/>
      <c r="D1503"/>
      <c r="E1503"/>
      <c r="F1503"/>
      <c r="G1503"/>
      <c r="H1503"/>
    </row>
    <row r="1504" spans="2:8" ht="15">
      <c r="B1504" s="74"/>
      <c r="C1504" s="74"/>
      <c r="D1504"/>
      <c r="E1504"/>
      <c r="F1504"/>
      <c r="G1504"/>
      <c r="H1504"/>
    </row>
    <row r="1505" spans="2:8" ht="15">
      <c r="B1505" s="74"/>
      <c r="C1505" s="74"/>
      <c r="D1505"/>
      <c r="E1505"/>
      <c r="F1505"/>
      <c r="G1505"/>
      <c r="H1505"/>
    </row>
    <row r="1506" spans="2:8" ht="15">
      <c r="B1506" s="74"/>
      <c r="C1506" s="74"/>
      <c r="D1506"/>
      <c r="E1506"/>
      <c r="F1506"/>
      <c r="G1506"/>
      <c r="H1506"/>
    </row>
    <row r="1507" spans="2:8" ht="15">
      <c r="B1507" s="74"/>
      <c r="C1507" s="74"/>
      <c r="D1507"/>
      <c r="E1507"/>
      <c r="F1507"/>
      <c r="G1507"/>
      <c r="H1507"/>
    </row>
    <row r="1508" spans="2:8" ht="15">
      <c r="B1508" s="74"/>
      <c r="C1508" s="74"/>
      <c r="D1508"/>
      <c r="E1508"/>
      <c r="F1508"/>
      <c r="G1508"/>
      <c r="H1508"/>
    </row>
    <row r="1509" spans="2:8" ht="15">
      <c r="B1509" s="74"/>
      <c r="C1509" s="74"/>
      <c r="D1509"/>
      <c r="E1509"/>
      <c r="F1509"/>
      <c r="G1509"/>
      <c r="H1509"/>
    </row>
    <row r="1510" spans="2:8" ht="15">
      <c r="B1510" s="74"/>
      <c r="C1510" s="74"/>
      <c r="D1510"/>
      <c r="E1510"/>
      <c r="F1510"/>
      <c r="G1510"/>
      <c r="H1510"/>
    </row>
    <row r="1511" spans="2:8" ht="15">
      <c r="B1511" s="74"/>
      <c r="C1511" s="74"/>
      <c r="D1511"/>
      <c r="E1511"/>
      <c r="F1511"/>
      <c r="G1511"/>
      <c r="H1511"/>
    </row>
    <row r="1512" spans="2:8" ht="15">
      <c r="B1512" s="74"/>
      <c r="C1512" s="74"/>
      <c r="D1512"/>
      <c r="E1512"/>
      <c r="F1512"/>
      <c r="G1512"/>
      <c r="H1512"/>
    </row>
    <row r="1513" spans="2:8" ht="15">
      <c r="B1513" s="74"/>
      <c r="C1513" s="74"/>
      <c r="D1513"/>
      <c r="E1513"/>
      <c r="F1513"/>
      <c r="G1513"/>
      <c r="H1513"/>
    </row>
    <row r="1514" spans="2:8" ht="15">
      <c r="B1514" s="74"/>
      <c r="C1514" s="74"/>
      <c r="D1514"/>
      <c r="E1514"/>
      <c r="F1514"/>
      <c r="G1514"/>
      <c r="H1514"/>
    </row>
    <row r="1515" spans="2:8" ht="15">
      <c r="B1515" s="74"/>
      <c r="C1515" s="74"/>
      <c r="D1515"/>
      <c r="E1515"/>
      <c r="F1515"/>
      <c r="G1515"/>
      <c r="H1515"/>
    </row>
    <row r="1516" spans="2:8" ht="15">
      <c r="B1516" s="74"/>
      <c r="C1516" s="74"/>
      <c r="D1516"/>
      <c r="E1516"/>
      <c r="F1516"/>
      <c r="G1516"/>
      <c r="H1516"/>
    </row>
    <row r="1517" spans="2:8" ht="15">
      <c r="B1517" s="74"/>
      <c r="C1517" s="74"/>
      <c r="D1517"/>
      <c r="E1517"/>
      <c r="F1517"/>
      <c r="G1517"/>
      <c r="H1517"/>
    </row>
    <row r="1518" spans="2:8" ht="15">
      <c r="B1518" s="74"/>
      <c r="C1518" s="74"/>
      <c r="D1518"/>
      <c r="E1518"/>
      <c r="F1518"/>
      <c r="G1518"/>
      <c r="H1518"/>
    </row>
    <row r="1519" spans="2:8" ht="15">
      <c r="B1519" s="74"/>
      <c r="C1519" s="74"/>
      <c r="D1519"/>
      <c r="E1519"/>
      <c r="F1519"/>
      <c r="G1519"/>
      <c r="H1519"/>
    </row>
    <row r="1520" spans="2:8" ht="15">
      <c r="B1520" s="74"/>
      <c r="C1520" s="74"/>
      <c r="D1520"/>
      <c r="E1520"/>
      <c r="F1520"/>
      <c r="G1520"/>
      <c r="H1520"/>
    </row>
    <row r="1521" spans="2:8" ht="15">
      <c r="B1521" s="74"/>
      <c r="C1521" s="74"/>
      <c r="D1521"/>
      <c r="E1521"/>
      <c r="F1521"/>
      <c r="G1521"/>
      <c r="H1521"/>
    </row>
    <row r="1522" spans="2:8" ht="15">
      <c r="B1522" s="74"/>
      <c r="C1522" s="74"/>
      <c r="D1522"/>
      <c r="E1522"/>
      <c r="F1522"/>
      <c r="G1522"/>
      <c r="H1522"/>
    </row>
    <row r="1523" spans="2:8" ht="15">
      <c r="B1523" s="74"/>
      <c r="C1523" s="74"/>
      <c r="D1523"/>
      <c r="E1523"/>
      <c r="F1523"/>
      <c r="G1523"/>
      <c r="H1523"/>
    </row>
    <row r="1524" spans="2:8" ht="15">
      <c r="B1524" s="74"/>
      <c r="C1524" s="74"/>
      <c r="D1524"/>
      <c r="E1524"/>
      <c r="F1524"/>
      <c r="G1524"/>
      <c r="H1524"/>
    </row>
    <row r="1525" spans="2:8" ht="15">
      <c r="B1525" s="74"/>
      <c r="C1525" s="74"/>
      <c r="D1525"/>
      <c r="E1525"/>
      <c r="F1525"/>
      <c r="G1525"/>
      <c r="H1525"/>
    </row>
    <row r="1526" spans="2:8" ht="15">
      <c r="B1526" s="74"/>
      <c r="C1526" s="74"/>
      <c r="D1526"/>
      <c r="E1526"/>
      <c r="F1526"/>
      <c r="G1526"/>
      <c r="H1526"/>
    </row>
    <row r="1527" spans="2:8" ht="15">
      <c r="B1527" s="74"/>
      <c r="C1527" s="74"/>
      <c r="D1527"/>
      <c r="E1527"/>
      <c r="F1527"/>
      <c r="G1527"/>
      <c r="H1527"/>
    </row>
    <row r="1528" spans="2:8" ht="15">
      <c r="B1528" s="74"/>
      <c r="C1528" s="74"/>
      <c r="D1528"/>
      <c r="E1528"/>
      <c r="F1528"/>
      <c r="G1528"/>
      <c r="H1528"/>
    </row>
    <row r="1529" spans="2:8" ht="15">
      <c r="B1529" s="74"/>
      <c r="C1529" s="74"/>
      <c r="D1529"/>
      <c r="E1529"/>
      <c r="F1529"/>
      <c r="G1529"/>
      <c r="H1529"/>
    </row>
    <row r="1530" spans="2:8" ht="15">
      <c r="B1530" s="74"/>
      <c r="C1530" s="74"/>
      <c r="D1530"/>
      <c r="E1530"/>
      <c r="F1530"/>
      <c r="G1530"/>
      <c r="H1530"/>
    </row>
    <row r="1531" spans="2:8" ht="15">
      <c r="B1531" s="74"/>
      <c r="C1531" s="74"/>
      <c r="D1531"/>
      <c r="E1531"/>
      <c r="F1531"/>
      <c r="G1531"/>
      <c r="H1531"/>
    </row>
    <row r="1532" spans="2:8" ht="15">
      <c r="B1532" s="74"/>
      <c r="C1532" s="74"/>
      <c r="D1532"/>
      <c r="E1532"/>
      <c r="F1532"/>
      <c r="G1532"/>
      <c r="H1532"/>
    </row>
    <row r="1533" spans="2:8" ht="15">
      <c r="B1533" s="74"/>
      <c r="C1533" s="74"/>
      <c r="D1533"/>
      <c r="E1533"/>
      <c r="F1533"/>
      <c r="G1533"/>
      <c r="H1533"/>
    </row>
    <row r="1534" spans="2:8" ht="15">
      <c r="B1534" s="74"/>
      <c r="C1534" s="74"/>
      <c r="D1534"/>
      <c r="E1534"/>
      <c r="F1534"/>
      <c r="G1534"/>
      <c r="H1534"/>
    </row>
    <row r="1535" spans="2:8" ht="15">
      <c r="B1535" s="74"/>
      <c r="C1535" s="74"/>
      <c r="D1535"/>
      <c r="E1535"/>
      <c r="F1535"/>
      <c r="G1535"/>
      <c r="H1535"/>
    </row>
    <row r="1536" spans="2:8" ht="15">
      <c r="B1536" s="74"/>
      <c r="C1536" s="74"/>
      <c r="D1536"/>
      <c r="E1536"/>
      <c r="F1536"/>
      <c r="G1536"/>
      <c r="H1536"/>
    </row>
    <row r="1537" spans="2:8" ht="15">
      <c r="B1537" s="74"/>
      <c r="C1537" s="74"/>
      <c r="D1537"/>
      <c r="E1537"/>
      <c r="F1537"/>
      <c r="G1537"/>
      <c r="H1537"/>
    </row>
    <row r="1538" spans="2:8" ht="15">
      <c r="B1538" s="74"/>
      <c r="C1538" s="74"/>
      <c r="D1538"/>
      <c r="E1538"/>
      <c r="F1538"/>
      <c r="G1538"/>
      <c r="H1538"/>
    </row>
    <row r="1539" spans="2:8" ht="15">
      <c r="B1539" s="74"/>
      <c r="C1539" s="74"/>
      <c r="D1539"/>
      <c r="E1539"/>
      <c r="F1539"/>
      <c r="G1539"/>
      <c r="H1539"/>
    </row>
    <row r="1540" spans="2:8" ht="15">
      <c r="B1540" s="74"/>
      <c r="C1540" s="74"/>
      <c r="D1540"/>
      <c r="E1540"/>
      <c r="F1540"/>
      <c r="G1540"/>
      <c r="H1540"/>
    </row>
    <row r="1541" spans="2:8" ht="15">
      <c r="B1541" s="74"/>
      <c r="C1541" s="74"/>
      <c r="D1541"/>
      <c r="E1541"/>
      <c r="F1541"/>
      <c r="G1541"/>
      <c r="H1541"/>
    </row>
    <row r="1542" spans="2:8" ht="15">
      <c r="B1542" s="74"/>
      <c r="C1542" s="74"/>
      <c r="D1542"/>
      <c r="E1542"/>
      <c r="F1542"/>
      <c r="G1542"/>
      <c r="H1542"/>
    </row>
    <row r="1543" spans="2:8" ht="15">
      <c r="B1543" s="74"/>
      <c r="C1543" s="74"/>
      <c r="D1543"/>
      <c r="E1543"/>
      <c r="F1543"/>
      <c r="G1543"/>
      <c r="H1543"/>
    </row>
    <row r="1544" spans="2:8" ht="15">
      <c r="B1544" s="74"/>
      <c r="C1544" s="74"/>
      <c r="D1544"/>
      <c r="E1544"/>
      <c r="F1544"/>
      <c r="G1544"/>
      <c r="H1544"/>
    </row>
    <row r="1545" spans="2:8" ht="15">
      <c r="B1545" s="74"/>
      <c r="C1545" s="74"/>
      <c r="D1545"/>
      <c r="E1545"/>
      <c r="F1545"/>
      <c r="G1545"/>
      <c r="H1545"/>
    </row>
    <row r="1546" spans="2:8" ht="15">
      <c r="B1546" s="74"/>
      <c r="C1546" s="74"/>
      <c r="D1546"/>
      <c r="E1546"/>
      <c r="F1546"/>
      <c r="G1546"/>
      <c r="H1546"/>
    </row>
    <row r="1547" spans="2:8" ht="15">
      <c r="B1547" s="74"/>
      <c r="C1547" s="74"/>
      <c r="D1547"/>
      <c r="E1547"/>
      <c r="F1547"/>
      <c r="G1547"/>
      <c r="H1547"/>
    </row>
    <row r="1548" spans="2:8" ht="15">
      <c r="B1548" s="74"/>
      <c r="C1548" s="74"/>
      <c r="D1548"/>
      <c r="E1548"/>
      <c r="F1548"/>
      <c r="G1548"/>
      <c r="H1548"/>
    </row>
    <row r="1549" spans="2:8" ht="15">
      <c r="B1549" s="74"/>
      <c r="C1549" s="74"/>
      <c r="D1549"/>
      <c r="E1549"/>
      <c r="F1549"/>
      <c r="G1549"/>
      <c r="H1549"/>
    </row>
    <row r="1550" spans="2:8" ht="15">
      <c r="B1550" s="74"/>
      <c r="C1550" s="74"/>
      <c r="D1550"/>
      <c r="E1550"/>
      <c r="F1550"/>
      <c r="G1550"/>
      <c r="H1550"/>
    </row>
    <row r="1551" spans="2:8" ht="15">
      <c r="B1551" s="74"/>
      <c r="C1551" s="74"/>
      <c r="D1551"/>
      <c r="E1551"/>
      <c r="F1551"/>
      <c r="G1551"/>
      <c r="H1551"/>
    </row>
    <row r="1552" spans="2:8" ht="15">
      <c r="B1552" s="74"/>
      <c r="C1552" s="74"/>
      <c r="D1552"/>
      <c r="E1552"/>
      <c r="F1552"/>
      <c r="G1552"/>
      <c r="H1552"/>
    </row>
    <row r="1553" spans="2:8" ht="15">
      <c r="B1553" s="74"/>
      <c r="C1553" s="74"/>
      <c r="D1553"/>
      <c r="E1553"/>
      <c r="F1553"/>
      <c r="G1553"/>
      <c r="H1553"/>
    </row>
    <row r="1554" spans="2:8" ht="15">
      <c r="B1554" s="74"/>
      <c r="C1554" s="74"/>
      <c r="D1554"/>
      <c r="E1554"/>
      <c r="F1554"/>
      <c r="G1554"/>
      <c r="H1554"/>
    </row>
    <row r="1555" spans="2:8" ht="15">
      <c r="B1555" s="74"/>
      <c r="C1555" s="74"/>
      <c r="D1555"/>
      <c r="E1555"/>
      <c r="F1555"/>
      <c r="G1555"/>
      <c r="H1555"/>
    </row>
    <row r="1556" spans="2:8" ht="15">
      <c r="B1556" s="74"/>
      <c r="C1556" s="74"/>
      <c r="D1556"/>
      <c r="E1556"/>
      <c r="F1556"/>
      <c r="G1556"/>
      <c r="H1556"/>
    </row>
    <row r="1557" spans="2:8" ht="15">
      <c r="B1557" s="74"/>
      <c r="C1557" s="74"/>
      <c r="D1557"/>
      <c r="E1557"/>
      <c r="F1557"/>
      <c r="G1557"/>
      <c r="H1557"/>
    </row>
    <row r="1558" spans="2:8" ht="15">
      <c r="B1558" s="74"/>
      <c r="C1558" s="74"/>
      <c r="D1558"/>
      <c r="E1558"/>
      <c r="F1558"/>
      <c r="G1558"/>
      <c r="H1558"/>
    </row>
    <row r="1559" spans="2:8" ht="15">
      <c r="B1559" s="74"/>
      <c r="C1559" s="74"/>
      <c r="D1559"/>
      <c r="E1559"/>
      <c r="F1559"/>
      <c r="G1559"/>
      <c r="H1559"/>
    </row>
    <row r="1560" spans="2:8" ht="15">
      <c r="B1560" s="74"/>
      <c r="C1560" s="74"/>
      <c r="D1560"/>
      <c r="E1560"/>
      <c r="F1560"/>
      <c r="G1560"/>
      <c r="H1560"/>
    </row>
    <row r="1561" spans="2:8" ht="15">
      <c r="B1561" s="74"/>
      <c r="C1561" s="74"/>
      <c r="D1561"/>
      <c r="E1561"/>
      <c r="F1561"/>
      <c r="G1561"/>
      <c r="H1561"/>
    </row>
    <row r="1562" spans="2:8" ht="15">
      <c r="B1562" s="74"/>
      <c r="C1562" s="74"/>
      <c r="D1562"/>
      <c r="E1562"/>
      <c r="F1562"/>
      <c r="G1562"/>
      <c r="H1562"/>
    </row>
    <row r="1563" spans="2:8" ht="15">
      <c r="B1563" s="74"/>
      <c r="C1563" s="74"/>
      <c r="D1563"/>
      <c r="E1563"/>
      <c r="F1563"/>
      <c r="G1563"/>
      <c r="H1563"/>
    </row>
    <row r="1564" spans="2:8" ht="15">
      <c r="B1564" s="74"/>
      <c r="C1564" s="74"/>
      <c r="D1564"/>
      <c r="E1564"/>
      <c r="F1564"/>
      <c r="G1564"/>
      <c r="H1564"/>
    </row>
    <row r="1565" spans="2:8" ht="15">
      <c r="B1565" s="74"/>
      <c r="C1565" s="74"/>
      <c r="D1565"/>
      <c r="E1565"/>
      <c r="F1565"/>
      <c r="G1565"/>
      <c r="H1565"/>
    </row>
    <row r="1566" spans="2:8" ht="15">
      <c r="B1566" s="74"/>
      <c r="C1566" s="74"/>
      <c r="D1566"/>
      <c r="E1566"/>
      <c r="F1566"/>
      <c r="G1566"/>
      <c r="H1566"/>
    </row>
    <row r="1567" spans="2:8" ht="15">
      <c r="B1567" s="74"/>
      <c r="C1567" s="74"/>
      <c r="D1567"/>
      <c r="E1567"/>
      <c r="F1567"/>
      <c r="G1567"/>
      <c r="H1567"/>
    </row>
    <row r="1568" spans="2:8" ht="15">
      <c r="B1568" s="74"/>
      <c r="C1568" s="74"/>
      <c r="D1568"/>
      <c r="E1568"/>
      <c r="F1568"/>
      <c r="G1568"/>
      <c r="H1568"/>
    </row>
    <row r="1569" spans="2:8" ht="15">
      <c r="B1569" s="74"/>
      <c r="C1569" s="74"/>
      <c r="D1569"/>
      <c r="E1569"/>
      <c r="F1569"/>
      <c r="G1569"/>
      <c r="H1569"/>
    </row>
    <row r="1570" spans="2:8" ht="15">
      <c r="B1570" s="74"/>
      <c r="C1570" s="74"/>
      <c r="D1570"/>
      <c r="E1570"/>
      <c r="F1570"/>
      <c r="G1570"/>
      <c r="H1570"/>
    </row>
    <row r="1571" spans="2:8" ht="15">
      <c r="B1571" s="74"/>
      <c r="C1571" s="74"/>
      <c r="D1571"/>
      <c r="E1571"/>
      <c r="F1571"/>
      <c r="G1571"/>
      <c r="H1571"/>
    </row>
    <row r="1572" spans="2:8" ht="15">
      <c r="B1572" s="74"/>
      <c r="C1572" s="74"/>
      <c r="D1572"/>
      <c r="E1572"/>
      <c r="F1572"/>
      <c r="G1572"/>
      <c r="H1572"/>
    </row>
    <row r="1573" spans="2:8" ht="15">
      <c r="B1573" s="74"/>
      <c r="C1573" s="74"/>
      <c r="D1573"/>
      <c r="E1573"/>
      <c r="F1573"/>
      <c r="G1573"/>
      <c r="H1573"/>
    </row>
    <row r="1574" spans="2:8" ht="15">
      <c r="B1574" s="74"/>
      <c r="C1574" s="74"/>
      <c r="D1574"/>
      <c r="E1574"/>
      <c r="F1574"/>
      <c r="G1574"/>
      <c r="H1574"/>
    </row>
    <row r="1575" spans="2:8" ht="15">
      <c r="B1575" s="74"/>
      <c r="C1575" s="74"/>
      <c r="D1575"/>
      <c r="E1575"/>
      <c r="F1575"/>
      <c r="G1575"/>
      <c r="H1575"/>
    </row>
    <row r="1576" spans="2:8" ht="15">
      <c r="B1576" s="74"/>
      <c r="C1576" s="74"/>
      <c r="D1576"/>
      <c r="E1576"/>
      <c r="F1576"/>
      <c r="G1576"/>
      <c r="H1576"/>
    </row>
    <row r="1577" spans="2:8" ht="15">
      <c r="B1577" s="74"/>
      <c r="C1577" s="74"/>
      <c r="D1577"/>
      <c r="E1577"/>
      <c r="F1577"/>
      <c r="G1577"/>
      <c r="H1577"/>
    </row>
    <row r="1578" spans="2:8" ht="15">
      <c r="B1578" s="74"/>
      <c r="C1578" s="74"/>
      <c r="D1578"/>
      <c r="E1578"/>
      <c r="F1578"/>
      <c r="G1578"/>
      <c r="H1578"/>
    </row>
    <row r="1579" spans="2:8" ht="15">
      <c r="B1579" s="74"/>
      <c r="C1579" s="74"/>
      <c r="D1579"/>
      <c r="E1579"/>
      <c r="F1579"/>
      <c r="G1579"/>
      <c r="H1579"/>
    </row>
    <row r="1580" spans="2:8" ht="15">
      <c r="B1580" s="74"/>
      <c r="C1580" s="74"/>
      <c r="D1580"/>
      <c r="E1580"/>
      <c r="F1580"/>
      <c r="G1580"/>
      <c r="H1580"/>
    </row>
    <row r="1581" spans="2:8" ht="15">
      <c r="B1581" s="74"/>
      <c r="C1581" s="74"/>
      <c r="D1581"/>
      <c r="E1581"/>
      <c r="F1581"/>
      <c r="G1581"/>
      <c r="H1581"/>
    </row>
    <row r="1582" spans="2:8" ht="15">
      <c r="B1582" s="74"/>
      <c r="C1582" s="74"/>
      <c r="D1582"/>
      <c r="E1582"/>
      <c r="F1582"/>
      <c r="G1582"/>
      <c r="H1582"/>
    </row>
    <row r="1583" spans="2:8" ht="15">
      <c r="B1583" s="74"/>
      <c r="C1583" s="74"/>
      <c r="D1583"/>
      <c r="E1583"/>
      <c r="F1583"/>
      <c r="G1583"/>
      <c r="H1583"/>
    </row>
    <row r="1584" spans="2:8" ht="15">
      <c r="B1584" s="74"/>
      <c r="C1584" s="74"/>
      <c r="D1584"/>
      <c r="E1584"/>
      <c r="F1584"/>
      <c r="G1584"/>
      <c r="H1584"/>
    </row>
    <row r="1585" spans="2:8" ht="15">
      <c r="B1585" s="74"/>
      <c r="C1585" s="74"/>
      <c r="D1585"/>
      <c r="E1585"/>
      <c r="F1585"/>
      <c r="G1585"/>
      <c r="H1585"/>
    </row>
    <row r="1586" spans="2:8" ht="15">
      <c r="B1586" s="74"/>
      <c r="C1586" s="74"/>
      <c r="D1586"/>
      <c r="E1586"/>
      <c r="F1586"/>
      <c r="G1586"/>
      <c r="H1586"/>
    </row>
    <row r="1587" spans="2:8" ht="15">
      <c r="B1587" s="74"/>
      <c r="C1587" s="74"/>
      <c r="D1587"/>
      <c r="E1587"/>
      <c r="F1587"/>
      <c r="G1587"/>
      <c r="H1587"/>
    </row>
    <row r="1588" spans="2:8" ht="15">
      <c r="B1588" s="74"/>
      <c r="C1588" s="74"/>
      <c r="D1588"/>
      <c r="E1588"/>
      <c r="F1588"/>
      <c r="G1588"/>
      <c r="H1588"/>
    </row>
    <row r="1589" spans="2:8" ht="15">
      <c r="B1589" s="74"/>
      <c r="C1589" s="74"/>
      <c r="D1589"/>
      <c r="E1589"/>
      <c r="F1589"/>
      <c r="G1589"/>
      <c r="H1589"/>
    </row>
    <row r="1590" spans="2:8" ht="15">
      <c r="B1590" s="74"/>
      <c r="C1590" s="74"/>
      <c r="D1590"/>
      <c r="E1590"/>
      <c r="F1590"/>
      <c r="G1590"/>
      <c r="H1590"/>
    </row>
    <row r="1591" spans="2:8" ht="15">
      <c r="B1591" s="74"/>
      <c r="C1591" s="74"/>
      <c r="D1591"/>
      <c r="E1591"/>
      <c r="F1591"/>
      <c r="G1591"/>
      <c r="H1591"/>
    </row>
    <row r="1592" spans="2:8" ht="15">
      <c r="B1592" s="74"/>
      <c r="C1592" s="74"/>
      <c r="D1592"/>
      <c r="E1592"/>
      <c r="F1592"/>
      <c r="G1592"/>
      <c r="H1592"/>
    </row>
    <row r="1593" spans="2:8" ht="15">
      <c r="B1593" s="74"/>
      <c r="C1593" s="74"/>
      <c r="D1593"/>
      <c r="E1593"/>
      <c r="F1593"/>
      <c r="G1593"/>
      <c r="H1593"/>
    </row>
    <row r="1594" spans="2:8" ht="15">
      <c r="B1594" s="74"/>
      <c r="C1594" s="74"/>
      <c r="D1594"/>
      <c r="E1594"/>
      <c r="F1594"/>
      <c r="G1594"/>
      <c r="H1594"/>
    </row>
    <row r="1595" spans="2:8" ht="15">
      <c r="B1595" s="74"/>
      <c r="C1595" s="74"/>
      <c r="D1595"/>
      <c r="E1595"/>
      <c r="F1595"/>
      <c r="G1595"/>
      <c r="H1595"/>
    </row>
    <row r="1596" spans="2:8" ht="15">
      <c r="B1596" s="74"/>
      <c r="C1596" s="74"/>
      <c r="D1596"/>
      <c r="E1596"/>
      <c r="F1596"/>
      <c r="G1596"/>
      <c r="H1596"/>
    </row>
    <row r="1597" spans="2:8" ht="15">
      <c r="B1597" s="74"/>
      <c r="C1597" s="74"/>
      <c r="D1597"/>
      <c r="E1597"/>
      <c r="F1597"/>
      <c r="G1597"/>
      <c r="H1597"/>
    </row>
    <row r="1598" spans="2:8" ht="15">
      <c r="B1598" s="74"/>
      <c r="C1598" s="74"/>
      <c r="D1598"/>
      <c r="E1598"/>
      <c r="F1598"/>
      <c r="G1598"/>
      <c r="H1598"/>
    </row>
    <row r="1599" spans="2:8" ht="15">
      <c r="B1599" s="74"/>
      <c r="C1599" s="74"/>
      <c r="D1599"/>
      <c r="E1599"/>
      <c r="F1599"/>
      <c r="G1599"/>
      <c r="H1599"/>
    </row>
    <row r="1600" spans="2:8" ht="15">
      <c r="B1600" s="74"/>
      <c r="C1600" s="74"/>
      <c r="D1600"/>
      <c r="E1600"/>
      <c r="F1600"/>
      <c r="G1600"/>
      <c r="H1600"/>
    </row>
    <row r="1601" spans="2:8" ht="15">
      <c r="B1601" s="74"/>
      <c r="C1601" s="74"/>
      <c r="D1601"/>
      <c r="E1601"/>
      <c r="F1601"/>
      <c r="G1601"/>
      <c r="H1601"/>
    </row>
    <row r="1602" spans="2:8" ht="15">
      <c r="B1602" s="74"/>
      <c r="C1602" s="74"/>
      <c r="D1602"/>
      <c r="E1602"/>
      <c r="F1602"/>
      <c r="G1602"/>
      <c r="H1602"/>
    </row>
    <row r="1603" spans="2:8" ht="15">
      <c r="B1603" s="74"/>
      <c r="C1603" s="74"/>
      <c r="D1603"/>
      <c r="E1603"/>
      <c r="F1603"/>
      <c r="G1603"/>
      <c r="H1603"/>
    </row>
    <row r="1604" spans="2:8" ht="15">
      <c r="B1604" s="74"/>
      <c r="C1604" s="74"/>
      <c r="D1604"/>
      <c r="E1604"/>
      <c r="F1604"/>
      <c r="G1604"/>
      <c r="H1604"/>
    </row>
    <row r="1605" spans="2:8" ht="15">
      <c r="B1605" s="74"/>
      <c r="C1605" s="74"/>
      <c r="D1605"/>
      <c r="E1605"/>
      <c r="F1605"/>
      <c r="G1605"/>
      <c r="H1605"/>
    </row>
    <row r="1606" spans="2:8" ht="15">
      <c r="B1606" s="74"/>
      <c r="C1606" s="74"/>
      <c r="D1606"/>
      <c r="E1606"/>
      <c r="F1606"/>
      <c r="G1606"/>
      <c r="H1606"/>
    </row>
    <row r="1607" spans="2:8" ht="15">
      <c r="B1607" s="74"/>
      <c r="C1607" s="74"/>
      <c r="D1607"/>
      <c r="E1607"/>
      <c r="F1607"/>
      <c r="G1607"/>
      <c r="H1607"/>
    </row>
    <row r="1608" spans="2:8" ht="15">
      <c r="B1608" s="74"/>
      <c r="C1608" s="74"/>
      <c r="D1608"/>
      <c r="E1608"/>
      <c r="F1608"/>
      <c r="G1608"/>
      <c r="H1608"/>
    </row>
    <row r="1609" spans="2:8" ht="15">
      <c r="B1609" s="74"/>
      <c r="C1609" s="74"/>
      <c r="D1609"/>
      <c r="E1609"/>
      <c r="F1609"/>
      <c r="G1609"/>
      <c r="H1609"/>
    </row>
    <row r="1610" spans="2:8" ht="15">
      <c r="B1610" s="74"/>
      <c r="C1610" s="74"/>
      <c r="D1610"/>
      <c r="E1610"/>
      <c r="F1610"/>
      <c r="G1610"/>
      <c r="H1610"/>
    </row>
    <row r="1611" spans="2:8" ht="15">
      <c r="B1611" s="74"/>
      <c r="C1611" s="74"/>
      <c r="D1611"/>
      <c r="E1611"/>
      <c r="F1611"/>
      <c r="G1611"/>
      <c r="H1611"/>
    </row>
    <row r="1612" spans="2:8" ht="15">
      <c r="B1612" s="74"/>
      <c r="C1612" s="74"/>
      <c r="D1612"/>
      <c r="E1612"/>
      <c r="F1612"/>
      <c r="G1612"/>
      <c r="H1612"/>
    </row>
    <row r="1613" spans="2:8" ht="15">
      <c r="B1613" s="74"/>
      <c r="C1613" s="74"/>
      <c r="D1613"/>
      <c r="E1613"/>
      <c r="F1613"/>
      <c r="G1613"/>
      <c r="H1613"/>
    </row>
    <row r="1614" spans="2:8" ht="15">
      <c r="B1614" s="74"/>
      <c r="C1614" s="74"/>
      <c r="D1614"/>
      <c r="E1614"/>
      <c r="F1614"/>
      <c r="G1614"/>
      <c r="H1614"/>
    </row>
    <row r="1615" spans="2:8" ht="15">
      <c r="B1615" s="74"/>
      <c r="C1615" s="74"/>
      <c r="D1615"/>
      <c r="E1615"/>
      <c r="F1615"/>
      <c r="G1615"/>
      <c r="H1615"/>
    </row>
    <row r="1616" spans="2:8" ht="15">
      <c r="B1616" s="74"/>
      <c r="C1616" s="74"/>
      <c r="D1616"/>
      <c r="E1616"/>
      <c r="F1616"/>
      <c r="G1616"/>
      <c r="H1616"/>
    </row>
    <row r="1617" spans="2:8" ht="15">
      <c r="B1617" s="74"/>
      <c r="C1617" s="74"/>
      <c r="D1617"/>
      <c r="E1617"/>
      <c r="F1617"/>
      <c r="G1617"/>
      <c r="H1617"/>
    </row>
    <row r="1618" spans="2:8" ht="15">
      <c r="B1618" s="74"/>
      <c r="C1618" s="74"/>
      <c r="D1618"/>
      <c r="E1618"/>
      <c r="F1618"/>
      <c r="G1618"/>
      <c r="H1618"/>
    </row>
    <row r="1619" spans="2:8" ht="15">
      <c r="B1619" s="74"/>
      <c r="C1619" s="74"/>
      <c r="D1619"/>
      <c r="E1619"/>
      <c r="F1619"/>
      <c r="G1619"/>
      <c r="H1619"/>
    </row>
    <row r="1620" spans="2:8" ht="15">
      <c r="B1620" s="74"/>
      <c r="C1620" s="74"/>
      <c r="D1620"/>
      <c r="E1620"/>
      <c r="F1620"/>
      <c r="G1620"/>
      <c r="H1620"/>
    </row>
    <row r="1621" spans="2:8" ht="15">
      <c r="B1621" s="74"/>
      <c r="C1621" s="74"/>
      <c r="D1621"/>
      <c r="E1621"/>
      <c r="F1621"/>
      <c r="G1621"/>
      <c r="H1621"/>
    </row>
    <row r="1622" spans="2:8" ht="15">
      <c r="B1622" s="74"/>
      <c r="C1622" s="74"/>
      <c r="D1622"/>
      <c r="E1622"/>
      <c r="F1622"/>
      <c r="G1622"/>
      <c r="H1622"/>
    </row>
    <row r="1623" spans="2:8" ht="15">
      <c r="B1623" s="74"/>
      <c r="C1623" s="74"/>
      <c r="D1623"/>
      <c r="E1623"/>
      <c r="F1623"/>
      <c r="G1623"/>
      <c r="H1623"/>
    </row>
    <row r="1624" spans="2:8" ht="15">
      <c r="B1624" s="74"/>
      <c r="C1624" s="74"/>
      <c r="D1624"/>
      <c r="E1624"/>
      <c r="F1624"/>
      <c r="G1624"/>
      <c r="H1624"/>
    </row>
    <row r="1625" spans="2:8" ht="15">
      <c r="B1625" s="74"/>
      <c r="C1625" s="74"/>
      <c r="D1625"/>
      <c r="E1625"/>
      <c r="F1625"/>
      <c r="G1625"/>
      <c r="H1625"/>
    </row>
    <row r="1626" spans="2:8" ht="15">
      <c r="B1626" s="74"/>
      <c r="C1626" s="74"/>
      <c r="D1626"/>
      <c r="E1626"/>
      <c r="F1626"/>
      <c r="G1626"/>
      <c r="H1626"/>
    </row>
    <row r="1627" spans="2:8" ht="15">
      <c r="B1627" s="74"/>
      <c r="C1627" s="74"/>
      <c r="D1627"/>
      <c r="E1627"/>
      <c r="F1627"/>
      <c r="G1627"/>
      <c r="H1627"/>
    </row>
    <row r="1628" spans="2:8" ht="15">
      <c r="B1628" s="74"/>
      <c r="C1628" s="74"/>
      <c r="D1628"/>
      <c r="E1628"/>
      <c r="F1628"/>
      <c r="G1628"/>
      <c r="H1628"/>
    </row>
    <row r="1629" spans="2:8" ht="15">
      <c r="B1629" s="74"/>
      <c r="C1629" s="74"/>
      <c r="D1629"/>
      <c r="E1629"/>
      <c r="F1629"/>
      <c r="G1629"/>
      <c r="H1629"/>
    </row>
    <row r="1630" spans="2:8" ht="15">
      <c r="B1630" s="74"/>
      <c r="C1630" s="74"/>
      <c r="D1630"/>
      <c r="E1630"/>
      <c r="F1630"/>
      <c r="G1630"/>
      <c r="H1630"/>
    </row>
    <row r="1631" spans="2:8" ht="15">
      <c r="B1631" s="74"/>
      <c r="C1631" s="74"/>
      <c r="D1631"/>
      <c r="E1631"/>
      <c r="F1631"/>
      <c r="G1631"/>
      <c r="H1631"/>
    </row>
    <row r="1632" spans="2:8" ht="15">
      <c r="B1632" s="74"/>
      <c r="C1632" s="74"/>
      <c r="D1632"/>
      <c r="E1632"/>
      <c r="F1632"/>
      <c r="G1632"/>
      <c r="H1632"/>
    </row>
    <row r="1633" spans="2:8" ht="15">
      <c r="B1633" s="74"/>
      <c r="C1633" s="74"/>
      <c r="D1633"/>
      <c r="E1633"/>
      <c r="F1633"/>
      <c r="G1633"/>
      <c r="H1633"/>
    </row>
    <row r="1634" spans="2:8" ht="15">
      <c r="B1634" s="74"/>
      <c r="C1634" s="74"/>
      <c r="D1634"/>
      <c r="E1634"/>
      <c r="F1634"/>
      <c r="G1634"/>
      <c r="H1634"/>
    </row>
    <row r="1635" spans="2:8" ht="15">
      <c r="B1635" s="74"/>
      <c r="C1635" s="74"/>
      <c r="D1635"/>
      <c r="E1635"/>
      <c r="F1635"/>
      <c r="G1635"/>
      <c r="H1635"/>
    </row>
    <row r="1636" spans="2:8" ht="15">
      <c r="B1636" s="74"/>
      <c r="C1636" s="74"/>
      <c r="D1636"/>
      <c r="E1636"/>
      <c r="F1636"/>
      <c r="G1636"/>
      <c r="H1636"/>
    </row>
    <row r="1637" spans="2:8" ht="15">
      <c r="B1637" s="74"/>
      <c r="C1637" s="74"/>
      <c r="D1637"/>
      <c r="E1637"/>
      <c r="F1637"/>
      <c r="G1637"/>
      <c r="H1637"/>
    </row>
    <row r="1638" spans="2:8" ht="15">
      <c r="B1638" s="74"/>
      <c r="C1638" s="74"/>
      <c r="D1638"/>
      <c r="E1638"/>
      <c r="F1638"/>
      <c r="G1638"/>
      <c r="H1638"/>
    </row>
    <row r="1639" spans="2:8" ht="15">
      <c r="B1639" s="74"/>
      <c r="C1639" s="74"/>
      <c r="D1639"/>
      <c r="E1639"/>
      <c r="F1639"/>
      <c r="G1639"/>
      <c r="H1639"/>
    </row>
    <row r="1640" spans="2:8" ht="15">
      <c r="B1640" s="74"/>
      <c r="C1640" s="74"/>
      <c r="D1640"/>
      <c r="E1640"/>
      <c r="F1640"/>
      <c r="G1640"/>
      <c r="H1640"/>
    </row>
    <row r="1641" spans="2:8" ht="15">
      <c r="B1641" s="74"/>
      <c r="C1641" s="74"/>
      <c r="D1641"/>
      <c r="E1641"/>
      <c r="F1641"/>
      <c r="G1641"/>
      <c r="H1641"/>
    </row>
    <row r="1642" spans="2:8" ht="15">
      <c r="B1642" s="74"/>
      <c r="C1642" s="74"/>
      <c r="D1642"/>
      <c r="E1642"/>
      <c r="F1642"/>
      <c r="G1642"/>
      <c r="H1642"/>
    </row>
    <row r="1643" spans="2:8" ht="15">
      <c r="B1643" s="74"/>
      <c r="C1643" s="74"/>
      <c r="D1643"/>
      <c r="E1643"/>
      <c r="F1643"/>
      <c r="G1643"/>
      <c r="H1643"/>
    </row>
    <row r="1644" spans="2:8" ht="15">
      <c r="B1644" s="74"/>
      <c r="C1644" s="74"/>
      <c r="D1644"/>
      <c r="E1644"/>
      <c r="F1644"/>
      <c r="G1644"/>
      <c r="H1644"/>
    </row>
    <row r="1645" spans="2:8" ht="15">
      <c r="B1645" s="74"/>
      <c r="C1645" s="74"/>
      <c r="D1645"/>
      <c r="E1645"/>
      <c r="F1645"/>
      <c r="G1645"/>
      <c r="H1645"/>
    </row>
    <row r="1646" spans="2:8" ht="15">
      <c r="B1646" s="74"/>
      <c r="C1646" s="74"/>
      <c r="D1646"/>
      <c r="E1646"/>
      <c r="F1646"/>
      <c r="G1646"/>
      <c r="H1646"/>
    </row>
    <row r="1647" spans="2:8" ht="15">
      <c r="B1647" s="74"/>
      <c r="C1647" s="74"/>
      <c r="D1647"/>
      <c r="E1647"/>
      <c r="F1647"/>
      <c r="G1647"/>
      <c r="H1647"/>
    </row>
    <row r="1648" spans="2:8" ht="15">
      <c r="B1648" s="74"/>
      <c r="C1648" s="74"/>
      <c r="D1648"/>
      <c r="E1648"/>
      <c r="F1648"/>
      <c r="G1648"/>
      <c r="H1648"/>
    </row>
    <row r="1649" spans="2:8" ht="15">
      <c r="B1649" s="74"/>
      <c r="C1649" s="74"/>
      <c r="D1649"/>
      <c r="E1649"/>
      <c r="F1649"/>
      <c r="G1649"/>
      <c r="H1649"/>
    </row>
    <row r="1650" spans="2:8" ht="15">
      <c r="B1650" s="74"/>
      <c r="C1650" s="74"/>
      <c r="D1650"/>
      <c r="E1650"/>
      <c r="F1650"/>
      <c r="G1650"/>
      <c r="H1650"/>
    </row>
    <row r="1651" spans="2:8" ht="15">
      <c r="B1651" s="74"/>
      <c r="C1651" s="74"/>
      <c r="D1651"/>
      <c r="E1651"/>
      <c r="F1651"/>
      <c r="G1651"/>
      <c r="H1651"/>
    </row>
    <row r="1652" spans="2:8" ht="15">
      <c r="B1652" s="74"/>
      <c r="C1652" s="74"/>
      <c r="D1652"/>
      <c r="E1652"/>
      <c r="F1652"/>
      <c r="G1652"/>
      <c r="H1652"/>
    </row>
    <row r="1653" spans="2:8" ht="15">
      <c r="B1653" s="74"/>
      <c r="C1653" s="74"/>
      <c r="D1653"/>
      <c r="E1653"/>
      <c r="F1653"/>
      <c r="G1653"/>
      <c r="H1653"/>
    </row>
    <row r="1654" spans="2:8" ht="15">
      <c r="B1654" s="74"/>
      <c r="C1654" s="74"/>
      <c r="D1654"/>
      <c r="E1654"/>
      <c r="F1654"/>
      <c r="G1654"/>
      <c r="H1654"/>
    </row>
    <row r="1655" spans="2:8" ht="15">
      <c r="B1655" s="74"/>
      <c r="C1655" s="74"/>
      <c r="D1655"/>
      <c r="E1655"/>
      <c r="F1655"/>
      <c r="G1655"/>
      <c r="H1655"/>
    </row>
    <row r="1656" spans="2:8" ht="15">
      <c r="B1656" s="74"/>
      <c r="C1656" s="74"/>
      <c r="D1656"/>
      <c r="E1656"/>
      <c r="F1656"/>
      <c r="G1656"/>
      <c r="H1656"/>
    </row>
    <row r="1657" spans="2:8" ht="15">
      <c r="B1657" s="74"/>
      <c r="C1657" s="74"/>
      <c r="D1657"/>
      <c r="E1657"/>
      <c r="F1657"/>
      <c r="G1657"/>
      <c r="H1657"/>
    </row>
    <row r="1658" spans="2:8" ht="15">
      <c r="B1658" s="74"/>
      <c r="C1658" s="74"/>
      <c r="D1658"/>
      <c r="E1658"/>
      <c r="F1658"/>
      <c r="G1658"/>
      <c r="H1658"/>
    </row>
    <row r="1659" spans="2:8" ht="15">
      <c r="B1659" s="74"/>
      <c r="C1659" s="74"/>
      <c r="D1659"/>
      <c r="E1659"/>
      <c r="F1659"/>
      <c r="G1659"/>
      <c r="H1659"/>
    </row>
    <row r="1660" spans="2:8" ht="15">
      <c r="B1660" s="74"/>
      <c r="C1660" s="74"/>
      <c r="D1660"/>
      <c r="E1660"/>
      <c r="F1660"/>
      <c r="G1660"/>
      <c r="H1660"/>
    </row>
    <row r="1661" spans="2:8" ht="15">
      <c r="B1661" s="74"/>
      <c r="C1661" s="74"/>
      <c r="D1661"/>
      <c r="E1661"/>
      <c r="F1661"/>
      <c r="G1661"/>
      <c r="H1661"/>
    </row>
    <row r="1662" spans="2:8" ht="15">
      <c r="B1662" s="74"/>
      <c r="C1662" s="74"/>
      <c r="D1662"/>
      <c r="E1662"/>
      <c r="F1662"/>
      <c r="G1662"/>
      <c r="H1662"/>
    </row>
    <row r="1663" spans="2:8" ht="15">
      <c r="B1663" s="74"/>
      <c r="C1663" s="74"/>
      <c r="D1663"/>
      <c r="E1663"/>
      <c r="F1663"/>
      <c r="G1663"/>
      <c r="H1663"/>
    </row>
    <row r="1664" spans="2:8" ht="15">
      <c r="B1664" s="74"/>
      <c r="C1664" s="74"/>
      <c r="D1664"/>
      <c r="E1664"/>
      <c r="F1664"/>
      <c r="G1664"/>
      <c r="H1664"/>
    </row>
    <row r="1665" spans="2:8" ht="15">
      <c r="B1665" s="74"/>
      <c r="C1665" s="74"/>
      <c r="D1665"/>
      <c r="E1665"/>
      <c r="F1665"/>
      <c r="G1665"/>
      <c r="H1665"/>
    </row>
    <row r="1666" spans="2:8" ht="15">
      <c r="B1666" s="74"/>
      <c r="C1666" s="74"/>
      <c r="D1666"/>
      <c r="E1666"/>
      <c r="F1666"/>
      <c r="G1666"/>
      <c r="H1666"/>
    </row>
    <row r="1667" spans="2:8" ht="15">
      <c r="B1667" s="74"/>
      <c r="C1667" s="74"/>
      <c r="D1667"/>
      <c r="E1667"/>
      <c r="F1667"/>
      <c r="G1667"/>
      <c r="H1667"/>
    </row>
    <row r="1668" spans="2:8" ht="15">
      <c r="B1668" s="74"/>
      <c r="C1668" s="74"/>
      <c r="D1668"/>
      <c r="E1668"/>
      <c r="F1668"/>
      <c r="G1668"/>
      <c r="H1668"/>
    </row>
    <row r="1669" spans="2:8" ht="15">
      <c r="B1669" s="74"/>
      <c r="C1669" s="74"/>
      <c r="D1669"/>
      <c r="E1669"/>
      <c r="F1669"/>
      <c r="G1669"/>
      <c r="H1669"/>
    </row>
    <row r="1670" spans="2:8" ht="15">
      <c r="B1670" s="74"/>
      <c r="C1670" s="74"/>
      <c r="D1670"/>
      <c r="E1670"/>
      <c r="F1670"/>
      <c r="G1670"/>
      <c r="H1670"/>
    </row>
    <row r="1671" spans="2:8" ht="15">
      <c r="B1671" s="74"/>
      <c r="C1671" s="74"/>
      <c r="D1671"/>
      <c r="E1671"/>
      <c r="F1671"/>
      <c r="G1671"/>
      <c r="H1671"/>
    </row>
    <row r="1672" spans="2:8" ht="15">
      <c r="B1672" s="74"/>
      <c r="C1672" s="74"/>
      <c r="D1672"/>
      <c r="E1672"/>
      <c r="F1672"/>
      <c r="G1672"/>
      <c r="H1672"/>
    </row>
    <row r="1673" spans="2:8" ht="15">
      <c r="B1673" s="74"/>
      <c r="C1673" s="74"/>
      <c r="D1673"/>
      <c r="E1673"/>
      <c r="F1673"/>
      <c r="G1673"/>
      <c r="H1673"/>
    </row>
    <row r="1674" spans="2:8" ht="15">
      <c r="B1674" s="74"/>
      <c r="C1674" s="74"/>
      <c r="D1674"/>
      <c r="E1674"/>
      <c r="F1674"/>
      <c r="G1674"/>
      <c r="H1674"/>
    </row>
    <row r="1675" spans="2:8" ht="15">
      <c r="B1675" s="74"/>
      <c r="C1675" s="74"/>
      <c r="D1675"/>
      <c r="E1675"/>
      <c r="F1675"/>
      <c r="G1675"/>
      <c r="H1675"/>
    </row>
    <row r="1676" spans="2:8" ht="15">
      <c r="B1676" s="74"/>
      <c r="C1676" s="74"/>
      <c r="D1676"/>
      <c r="E1676"/>
      <c r="F1676"/>
      <c r="G1676"/>
      <c r="H1676"/>
    </row>
    <row r="1677" spans="2:8" ht="15">
      <c r="B1677" s="74"/>
      <c r="C1677" s="74"/>
      <c r="D1677"/>
      <c r="E1677"/>
      <c r="F1677"/>
      <c r="G1677"/>
      <c r="H1677"/>
    </row>
    <row r="1678" spans="2:8" ht="15">
      <c r="B1678" s="74"/>
      <c r="C1678" s="74"/>
      <c r="D1678"/>
      <c r="E1678"/>
      <c r="F1678"/>
      <c r="G1678"/>
      <c r="H1678"/>
    </row>
    <row r="1679" spans="2:8" ht="15">
      <c r="B1679" s="74"/>
      <c r="C1679" s="74"/>
      <c r="D1679"/>
      <c r="E1679"/>
      <c r="F1679"/>
      <c r="G1679"/>
      <c r="H1679"/>
    </row>
    <row r="1680" spans="2:8" ht="15">
      <c r="B1680" s="74"/>
      <c r="C1680" s="74"/>
      <c r="D1680"/>
      <c r="E1680"/>
      <c r="F1680"/>
      <c r="G1680"/>
      <c r="H1680"/>
    </row>
    <row r="1681" spans="2:8" ht="15">
      <c r="B1681" s="74"/>
      <c r="C1681" s="74"/>
      <c r="D1681"/>
      <c r="E1681"/>
      <c r="F1681"/>
      <c r="G1681"/>
      <c r="H1681"/>
    </row>
    <row r="1682" spans="2:8" ht="15">
      <c r="B1682" s="74"/>
      <c r="C1682" s="74"/>
      <c r="D1682"/>
      <c r="E1682"/>
      <c r="F1682"/>
      <c r="G1682"/>
      <c r="H1682"/>
    </row>
    <row r="1683" spans="2:8" ht="15">
      <c r="B1683" s="74"/>
      <c r="C1683" s="74"/>
      <c r="D1683"/>
      <c r="E1683"/>
      <c r="F1683"/>
      <c r="G1683"/>
      <c r="H1683"/>
    </row>
    <row r="1684" spans="2:8" ht="15">
      <c r="B1684" s="74"/>
      <c r="C1684" s="74"/>
      <c r="D1684"/>
      <c r="E1684"/>
      <c r="F1684"/>
      <c r="G1684"/>
      <c r="H1684"/>
    </row>
    <row r="1685" spans="2:8" ht="15">
      <c r="B1685" s="74"/>
      <c r="C1685" s="74"/>
      <c r="D1685"/>
      <c r="E1685"/>
      <c r="F1685"/>
      <c r="G1685"/>
      <c r="H1685"/>
    </row>
    <row r="1686" spans="2:8" ht="15">
      <c r="B1686" s="74"/>
      <c r="C1686" s="74"/>
      <c r="D1686"/>
      <c r="E1686"/>
      <c r="F1686"/>
      <c r="G1686"/>
      <c r="H1686"/>
    </row>
    <row r="1687" spans="2:8" ht="15">
      <c r="B1687" s="74"/>
      <c r="C1687" s="74"/>
      <c r="D1687"/>
      <c r="E1687"/>
      <c r="F1687"/>
      <c r="G1687"/>
      <c r="H1687"/>
    </row>
    <row r="1688" spans="2:8" ht="15">
      <c r="B1688" s="74"/>
      <c r="C1688" s="74"/>
      <c r="D1688"/>
      <c r="E1688"/>
      <c r="F1688"/>
      <c r="G1688"/>
      <c r="H1688"/>
    </row>
    <row r="1689" spans="2:8" ht="15">
      <c r="B1689" s="74"/>
      <c r="C1689" s="74"/>
      <c r="D1689"/>
      <c r="E1689"/>
      <c r="F1689"/>
      <c r="G1689"/>
      <c r="H1689"/>
    </row>
    <row r="1690" spans="2:8" ht="15">
      <c r="B1690" s="74"/>
      <c r="C1690" s="74"/>
      <c r="D1690"/>
      <c r="E1690"/>
      <c r="F1690"/>
      <c r="G1690"/>
      <c r="H1690"/>
    </row>
    <row r="1691" spans="2:8" ht="15">
      <c r="B1691" s="74"/>
      <c r="C1691" s="74"/>
      <c r="D1691"/>
      <c r="E1691"/>
      <c r="F1691"/>
      <c r="G1691"/>
      <c r="H1691"/>
    </row>
    <row r="1692" spans="2:8" ht="15">
      <c r="B1692" s="74"/>
      <c r="C1692" s="74"/>
      <c r="D1692"/>
      <c r="E1692"/>
      <c r="F1692"/>
      <c r="G1692"/>
      <c r="H1692"/>
    </row>
    <row r="1693" spans="2:8" ht="15">
      <c r="B1693" s="74"/>
      <c r="C1693" s="74"/>
      <c r="D1693"/>
      <c r="E1693"/>
      <c r="F1693"/>
      <c r="G1693"/>
      <c r="H1693"/>
    </row>
    <row r="1694" spans="2:8" ht="15">
      <c r="B1694" s="74"/>
      <c r="C1694" s="74"/>
      <c r="D1694"/>
      <c r="E1694"/>
      <c r="F1694"/>
      <c r="G1694"/>
      <c r="H1694"/>
    </row>
    <row r="1695" spans="2:8" ht="15">
      <c r="B1695" s="74"/>
      <c r="C1695" s="74"/>
      <c r="D1695"/>
      <c r="E1695"/>
      <c r="F1695"/>
      <c r="G1695"/>
      <c r="H1695"/>
    </row>
    <row r="1696" spans="2:8" ht="15">
      <c r="B1696" s="74"/>
      <c r="C1696" s="74"/>
      <c r="D1696"/>
      <c r="E1696"/>
      <c r="F1696"/>
      <c r="G1696"/>
      <c r="H1696"/>
    </row>
    <row r="1697" spans="2:8" ht="15">
      <c r="B1697" s="74"/>
      <c r="C1697" s="74"/>
      <c r="D1697"/>
      <c r="E1697"/>
      <c r="F1697"/>
      <c r="G1697"/>
      <c r="H1697"/>
    </row>
    <row r="1698" spans="2:8" ht="15">
      <c r="B1698" s="74"/>
      <c r="C1698" s="74"/>
      <c r="D1698"/>
      <c r="E1698"/>
      <c r="F1698"/>
      <c r="G1698"/>
      <c r="H1698"/>
    </row>
    <row r="1699" spans="2:8" ht="15">
      <c r="B1699" s="74"/>
      <c r="C1699" s="74"/>
      <c r="D1699"/>
      <c r="E1699"/>
      <c r="F1699"/>
      <c r="G1699"/>
      <c r="H1699"/>
    </row>
    <row r="1700" spans="2:8" ht="15">
      <c r="B1700" s="74"/>
      <c r="C1700" s="74"/>
      <c r="D1700"/>
      <c r="E1700"/>
      <c r="F1700"/>
      <c r="G1700"/>
      <c r="H1700"/>
    </row>
    <row r="1701" spans="2:8" ht="15">
      <c r="B1701" s="74"/>
      <c r="C1701" s="74"/>
      <c r="D1701"/>
      <c r="E1701"/>
      <c r="F1701"/>
      <c r="G1701"/>
      <c r="H1701"/>
    </row>
    <row r="1702" spans="2:8" ht="15">
      <c r="B1702" s="74"/>
      <c r="C1702" s="74"/>
      <c r="D1702"/>
      <c r="E1702"/>
      <c r="F1702"/>
      <c r="G1702"/>
      <c r="H1702"/>
    </row>
    <row r="1703" spans="2:8" ht="15">
      <c r="B1703" s="74"/>
      <c r="C1703" s="74"/>
      <c r="D1703"/>
      <c r="E1703"/>
      <c r="F1703"/>
      <c r="G1703"/>
      <c r="H1703"/>
    </row>
    <row r="1704" spans="2:8" ht="15">
      <c r="B1704" s="74"/>
      <c r="C1704" s="74"/>
      <c r="D1704"/>
      <c r="E1704"/>
      <c r="F1704"/>
      <c r="G1704"/>
      <c r="H1704"/>
    </row>
    <row r="1705" spans="2:8" ht="15">
      <c r="B1705" s="74"/>
      <c r="C1705" s="74"/>
      <c r="D1705"/>
      <c r="E1705"/>
      <c r="F1705"/>
      <c r="G1705"/>
      <c r="H1705"/>
    </row>
    <row r="1706" spans="2:8" ht="15">
      <c r="B1706" s="74"/>
      <c r="C1706" s="74"/>
      <c r="D1706"/>
      <c r="E1706"/>
      <c r="F1706"/>
      <c r="G1706"/>
      <c r="H1706"/>
    </row>
    <row r="1707" spans="2:8" ht="15">
      <c r="B1707" s="74"/>
      <c r="C1707" s="74"/>
      <c r="D1707"/>
      <c r="E1707"/>
      <c r="F1707"/>
      <c r="G1707"/>
      <c r="H1707"/>
    </row>
    <row r="1708" spans="2:8" ht="15">
      <c r="B1708" s="74"/>
      <c r="C1708" s="74"/>
      <c r="D1708"/>
      <c r="E1708"/>
      <c r="F1708"/>
      <c r="G1708"/>
      <c r="H1708"/>
    </row>
    <row r="1709" spans="2:8" ht="15">
      <c r="B1709" s="74"/>
      <c r="C1709" s="74"/>
      <c r="D1709"/>
      <c r="E1709"/>
      <c r="F1709"/>
      <c r="G1709"/>
      <c r="H1709"/>
    </row>
    <row r="1710" spans="2:8" ht="15">
      <c r="B1710" s="74"/>
      <c r="C1710" s="74"/>
      <c r="D1710"/>
      <c r="E1710"/>
      <c r="F1710"/>
      <c r="G1710"/>
      <c r="H1710"/>
    </row>
    <row r="1711" spans="2:8" ht="15">
      <c r="B1711" s="74"/>
      <c r="C1711" s="74"/>
      <c r="D1711"/>
      <c r="E1711"/>
      <c r="F1711"/>
      <c r="G1711"/>
      <c r="H1711"/>
    </row>
    <row r="1712" spans="2:8" ht="15">
      <c r="B1712" s="74"/>
      <c r="C1712" s="74"/>
      <c r="D1712"/>
      <c r="E1712"/>
      <c r="F1712"/>
      <c r="G1712"/>
      <c r="H1712"/>
    </row>
    <row r="1713" spans="2:8" ht="15">
      <c r="B1713" s="74"/>
      <c r="C1713" s="74"/>
      <c r="D1713"/>
      <c r="E1713"/>
      <c r="F1713"/>
      <c r="G1713"/>
      <c r="H1713"/>
    </row>
    <row r="1714" spans="2:8" ht="15">
      <c r="B1714" s="74"/>
      <c r="C1714" s="74"/>
      <c r="D1714"/>
      <c r="E1714"/>
      <c r="F1714"/>
      <c r="G1714"/>
      <c r="H1714"/>
    </row>
    <row r="1715" spans="2:8" ht="15">
      <c r="B1715" s="74"/>
      <c r="C1715" s="74"/>
      <c r="D1715"/>
      <c r="E1715"/>
      <c r="F1715"/>
      <c r="G1715"/>
      <c r="H1715"/>
    </row>
    <row r="1716" spans="2:8" ht="15">
      <c r="B1716" s="74"/>
      <c r="C1716" s="74"/>
      <c r="D1716"/>
      <c r="E1716"/>
      <c r="F1716"/>
      <c r="G1716"/>
      <c r="H1716"/>
    </row>
    <row r="1717" spans="2:8" ht="15">
      <c r="B1717" s="74"/>
      <c r="C1717" s="74"/>
      <c r="D1717"/>
      <c r="E1717"/>
      <c r="F1717"/>
      <c r="G1717"/>
      <c r="H1717"/>
    </row>
    <row r="1718" spans="2:8" ht="15">
      <c r="B1718" s="74"/>
      <c r="C1718" s="74"/>
      <c r="D1718"/>
      <c r="E1718"/>
      <c r="F1718"/>
      <c r="G1718"/>
      <c r="H1718"/>
    </row>
    <row r="1719" spans="2:8" ht="15">
      <c r="B1719" s="74"/>
      <c r="C1719" s="74"/>
      <c r="D1719"/>
      <c r="E1719"/>
      <c r="F1719"/>
      <c r="G1719"/>
      <c r="H1719"/>
    </row>
    <row r="1720" spans="2:8" ht="15">
      <c r="B1720" s="74"/>
      <c r="C1720" s="74"/>
      <c r="D1720"/>
      <c r="E1720"/>
      <c r="F1720"/>
      <c r="G1720"/>
      <c r="H1720"/>
    </row>
    <row r="1721" spans="2:8" ht="15">
      <c r="B1721" s="74"/>
      <c r="C1721" s="74"/>
      <c r="D1721"/>
      <c r="E1721"/>
      <c r="F1721"/>
      <c r="G1721"/>
      <c r="H1721"/>
    </row>
    <row r="1722" spans="2:8" ht="15">
      <c r="B1722" s="74"/>
      <c r="C1722" s="74"/>
      <c r="D1722"/>
      <c r="E1722"/>
      <c r="F1722"/>
      <c r="G1722"/>
      <c r="H1722"/>
    </row>
    <row r="1723" spans="2:8" ht="15">
      <c r="B1723" s="74"/>
      <c r="C1723" s="74"/>
      <c r="D1723"/>
      <c r="E1723"/>
      <c r="F1723"/>
      <c r="G1723"/>
      <c r="H1723"/>
    </row>
    <row r="1724" spans="2:8" ht="15">
      <c r="B1724" s="74"/>
      <c r="C1724" s="74"/>
      <c r="D1724"/>
      <c r="E1724"/>
      <c r="F1724"/>
      <c r="G1724"/>
      <c r="H1724"/>
    </row>
    <row r="1725" spans="2:8" ht="15">
      <c r="B1725" s="74"/>
      <c r="C1725" s="74"/>
      <c r="D1725"/>
      <c r="E1725"/>
      <c r="F1725"/>
      <c r="G1725"/>
      <c r="H1725"/>
    </row>
    <row r="1726" spans="2:8" ht="15">
      <c r="B1726" s="74"/>
      <c r="C1726" s="74"/>
      <c r="D1726"/>
      <c r="E1726"/>
      <c r="F1726"/>
      <c r="G1726"/>
      <c r="H1726"/>
    </row>
    <row r="1727" spans="2:8" ht="15">
      <c r="B1727" s="74"/>
      <c r="C1727" s="74"/>
      <c r="D1727"/>
      <c r="E1727"/>
      <c r="F1727"/>
      <c r="G1727"/>
      <c r="H1727"/>
    </row>
    <row r="1728" spans="2:8" ht="15">
      <c r="B1728" s="74"/>
      <c r="C1728" s="74"/>
      <c r="D1728"/>
      <c r="E1728"/>
      <c r="F1728"/>
      <c r="G1728"/>
      <c r="H1728"/>
    </row>
    <row r="1729" spans="2:8" ht="15">
      <c r="B1729" s="74"/>
      <c r="C1729" s="74"/>
      <c r="D1729"/>
      <c r="E1729"/>
      <c r="F1729"/>
      <c r="G1729"/>
      <c r="H1729"/>
    </row>
    <row r="1730" spans="2:8" ht="15">
      <c r="B1730" s="74"/>
      <c r="C1730" s="74"/>
      <c r="D1730"/>
      <c r="E1730"/>
      <c r="F1730"/>
      <c r="G1730"/>
      <c r="H1730"/>
    </row>
    <row r="1731" spans="2:8" ht="15">
      <c r="B1731" s="74"/>
      <c r="C1731" s="74"/>
      <c r="D1731"/>
      <c r="E1731"/>
      <c r="F1731"/>
      <c r="G1731"/>
      <c r="H1731"/>
    </row>
    <row r="1732" spans="2:8" ht="15">
      <c r="B1732" s="74"/>
      <c r="C1732" s="74"/>
      <c r="D1732"/>
      <c r="E1732"/>
      <c r="F1732"/>
      <c r="G1732"/>
      <c r="H1732"/>
    </row>
    <row r="1733" spans="2:8" ht="15">
      <c r="B1733" s="74"/>
      <c r="C1733" s="74"/>
      <c r="D1733"/>
      <c r="E1733"/>
      <c r="F1733"/>
      <c r="G1733"/>
      <c r="H1733"/>
    </row>
    <row r="1734" spans="2:8" ht="15">
      <c r="B1734" s="74"/>
      <c r="C1734" s="74"/>
      <c r="D1734"/>
      <c r="E1734"/>
      <c r="F1734"/>
      <c r="G1734"/>
      <c r="H1734"/>
    </row>
    <row r="1735" spans="2:8" ht="15">
      <c r="B1735" s="74"/>
      <c r="C1735" s="74"/>
      <c r="D1735"/>
      <c r="E1735"/>
      <c r="F1735"/>
      <c r="G1735"/>
      <c r="H1735"/>
    </row>
    <row r="1736" spans="2:8" ht="15">
      <c r="B1736" s="74"/>
      <c r="C1736" s="74"/>
      <c r="D1736"/>
      <c r="E1736"/>
      <c r="F1736"/>
      <c r="G1736"/>
      <c r="H1736"/>
    </row>
    <row r="1737" spans="2:8" ht="15">
      <c r="B1737" s="74"/>
      <c r="C1737" s="74"/>
      <c r="D1737"/>
      <c r="E1737"/>
      <c r="F1737"/>
      <c r="G1737"/>
      <c r="H1737"/>
    </row>
    <row r="1738" spans="2:8" ht="15">
      <c r="B1738" s="74"/>
      <c r="C1738" s="74"/>
      <c r="D1738"/>
      <c r="E1738"/>
      <c r="F1738"/>
      <c r="G1738"/>
      <c r="H1738"/>
    </row>
    <row r="1739" spans="2:8" ht="15">
      <c r="B1739" s="74"/>
      <c r="C1739" s="74"/>
      <c r="D1739"/>
      <c r="E1739"/>
      <c r="F1739"/>
      <c r="G1739"/>
      <c r="H1739"/>
    </row>
    <row r="1740" spans="2:8" ht="15">
      <c r="B1740" s="74"/>
      <c r="C1740" s="74"/>
      <c r="D1740"/>
      <c r="E1740"/>
      <c r="F1740"/>
      <c r="G1740"/>
      <c r="H1740"/>
    </row>
    <row r="1741" spans="2:8" ht="15">
      <c r="B1741" s="74"/>
      <c r="C1741" s="74"/>
      <c r="D1741"/>
      <c r="E1741"/>
      <c r="F1741"/>
      <c r="G1741"/>
      <c r="H1741"/>
    </row>
    <row r="1742" spans="2:8" ht="15">
      <c r="B1742" s="74"/>
      <c r="C1742" s="74"/>
      <c r="D1742"/>
      <c r="E1742"/>
      <c r="F1742"/>
      <c r="G1742"/>
      <c r="H1742"/>
    </row>
    <row r="1743" spans="2:8" ht="15">
      <c r="B1743" s="74"/>
      <c r="C1743" s="74"/>
      <c r="D1743"/>
      <c r="E1743"/>
      <c r="F1743"/>
      <c r="G1743"/>
      <c r="H1743"/>
    </row>
    <row r="1744" spans="2:8" ht="15">
      <c r="B1744" s="74"/>
      <c r="C1744" s="74"/>
      <c r="D1744"/>
      <c r="E1744"/>
      <c r="F1744"/>
      <c r="G1744"/>
      <c r="H1744"/>
    </row>
    <row r="1745" spans="2:8" ht="15">
      <c r="B1745" s="74"/>
      <c r="C1745" s="74"/>
      <c r="D1745"/>
      <c r="E1745"/>
      <c r="F1745"/>
      <c r="G1745"/>
      <c r="H1745"/>
    </row>
    <row r="1746" spans="2:8" ht="15">
      <c r="B1746" s="74"/>
      <c r="C1746" s="74"/>
      <c r="D1746"/>
      <c r="E1746"/>
      <c r="F1746"/>
      <c r="G1746"/>
      <c r="H1746"/>
    </row>
    <row r="1747" spans="2:8" ht="15">
      <c r="B1747" s="74"/>
      <c r="C1747" s="74"/>
      <c r="D1747"/>
      <c r="E1747"/>
      <c r="F1747"/>
      <c r="G1747"/>
      <c r="H1747"/>
    </row>
    <row r="1748" spans="2:8" ht="15">
      <c r="B1748" s="74"/>
      <c r="C1748" s="74"/>
      <c r="D1748"/>
      <c r="E1748"/>
      <c r="F1748"/>
      <c r="G1748"/>
      <c r="H1748"/>
    </row>
    <row r="1749" spans="2:8" ht="15">
      <c r="B1749" s="74"/>
      <c r="C1749" s="74"/>
      <c r="D1749"/>
      <c r="E1749"/>
      <c r="F1749"/>
      <c r="G1749"/>
      <c r="H1749"/>
    </row>
    <row r="1750" spans="2:8" ht="15">
      <c r="B1750" s="74"/>
      <c r="C1750" s="74"/>
      <c r="D1750"/>
      <c r="E1750"/>
      <c r="F1750"/>
      <c r="G1750"/>
      <c r="H1750"/>
    </row>
    <row r="1751" spans="2:8" ht="15">
      <c r="B1751" s="74"/>
      <c r="C1751" s="74"/>
      <c r="D1751"/>
      <c r="E1751"/>
      <c r="F1751"/>
      <c r="G1751"/>
      <c r="H1751"/>
    </row>
    <row r="1752" spans="2:8" ht="15">
      <c r="B1752" s="74"/>
      <c r="C1752" s="74"/>
      <c r="D1752"/>
      <c r="E1752"/>
      <c r="F1752"/>
      <c r="G1752"/>
      <c r="H1752"/>
    </row>
    <row r="1753" spans="2:8" ht="15">
      <c r="B1753" s="74"/>
      <c r="C1753" s="74"/>
      <c r="D1753"/>
      <c r="E1753"/>
      <c r="F1753"/>
      <c r="G1753"/>
      <c r="H1753"/>
    </row>
    <row r="1754" spans="2:8" ht="15">
      <c r="B1754" s="74"/>
      <c r="C1754" s="74"/>
      <c r="D1754"/>
      <c r="E1754"/>
      <c r="F1754"/>
      <c r="G1754"/>
      <c r="H1754"/>
    </row>
    <row r="1755" spans="2:8" ht="15">
      <c r="B1755" s="74"/>
      <c r="C1755" s="74"/>
      <c r="D1755"/>
      <c r="E1755"/>
      <c r="F1755"/>
      <c r="G1755"/>
      <c r="H1755"/>
    </row>
    <row r="1756" spans="2:8" ht="15">
      <c r="B1756" s="74"/>
      <c r="C1756" s="74"/>
      <c r="D1756"/>
      <c r="E1756"/>
      <c r="F1756"/>
      <c r="G1756"/>
      <c r="H1756"/>
    </row>
    <row r="1757" spans="2:8" ht="15">
      <c r="B1757" s="74"/>
      <c r="C1757" s="74"/>
      <c r="D1757"/>
      <c r="E1757"/>
      <c r="F1757"/>
      <c r="G1757"/>
      <c r="H1757"/>
    </row>
    <row r="1758" spans="2:8" ht="15">
      <c r="B1758" s="74"/>
      <c r="C1758" s="74"/>
      <c r="D1758"/>
      <c r="E1758"/>
      <c r="F1758"/>
      <c r="G1758"/>
      <c r="H1758"/>
    </row>
    <row r="1759" spans="2:8" ht="15">
      <c r="B1759" s="74"/>
      <c r="C1759" s="74"/>
      <c r="D1759"/>
      <c r="E1759"/>
      <c r="F1759"/>
      <c r="G1759"/>
      <c r="H1759"/>
    </row>
    <row r="1760" spans="2:8" ht="15">
      <c r="B1760" s="74"/>
      <c r="C1760" s="74"/>
      <c r="D1760"/>
      <c r="E1760"/>
      <c r="F1760"/>
      <c r="G1760"/>
      <c r="H1760"/>
    </row>
    <row r="1761" spans="2:8" ht="15">
      <c r="B1761" s="74"/>
      <c r="C1761" s="74"/>
      <c r="D1761"/>
      <c r="E1761"/>
      <c r="F1761"/>
      <c r="G1761"/>
      <c r="H1761"/>
    </row>
    <row r="1762" spans="2:8" ht="15">
      <c r="B1762" s="74"/>
      <c r="C1762" s="74"/>
      <c r="D1762"/>
      <c r="E1762"/>
      <c r="F1762"/>
      <c r="G1762"/>
      <c r="H1762"/>
    </row>
    <row r="1763" spans="2:8" ht="15">
      <c r="B1763" s="74"/>
      <c r="C1763" s="74"/>
      <c r="D1763"/>
      <c r="E1763"/>
      <c r="F1763"/>
      <c r="G1763"/>
      <c r="H1763"/>
    </row>
    <row r="1764" spans="2:8" ht="15">
      <c r="B1764" s="74"/>
      <c r="C1764" s="74"/>
      <c r="D1764"/>
      <c r="E1764"/>
      <c r="F1764"/>
      <c r="G1764"/>
      <c r="H1764"/>
    </row>
    <row r="1765" spans="2:8" ht="15">
      <c r="B1765" s="74"/>
      <c r="C1765" s="74"/>
      <c r="D1765"/>
      <c r="E1765"/>
      <c r="F1765"/>
      <c r="G1765"/>
      <c r="H1765"/>
    </row>
    <row r="1766" spans="2:8" ht="15">
      <c r="B1766" s="74"/>
      <c r="C1766" s="74"/>
      <c r="D1766"/>
      <c r="E1766"/>
      <c r="F1766"/>
      <c r="G1766"/>
      <c r="H1766"/>
    </row>
    <row r="1767" spans="2:8" ht="15">
      <c r="B1767" s="74"/>
      <c r="C1767" s="74"/>
      <c r="D1767"/>
      <c r="E1767"/>
      <c r="F1767"/>
      <c r="G1767"/>
      <c r="H1767"/>
    </row>
    <row r="1768" spans="2:8" ht="15">
      <c r="B1768" s="74"/>
      <c r="C1768" s="74"/>
      <c r="D1768"/>
      <c r="E1768"/>
      <c r="F1768"/>
      <c r="G1768"/>
      <c r="H1768"/>
    </row>
    <row r="1769" spans="2:8" ht="15">
      <c r="B1769" s="74"/>
      <c r="C1769" s="74"/>
      <c r="D1769"/>
      <c r="E1769"/>
      <c r="F1769"/>
      <c r="G1769"/>
      <c r="H1769"/>
    </row>
    <row r="1770" spans="2:8" ht="15">
      <c r="B1770" s="74"/>
      <c r="C1770" s="74"/>
      <c r="D1770"/>
      <c r="E1770"/>
      <c r="F1770"/>
      <c r="G1770"/>
      <c r="H1770"/>
    </row>
    <row r="1771" spans="2:8" ht="15">
      <c r="B1771" s="74"/>
      <c r="C1771" s="74"/>
      <c r="D1771"/>
      <c r="E1771"/>
      <c r="F1771"/>
      <c r="G1771"/>
      <c r="H1771"/>
    </row>
    <row r="1772" spans="2:8" ht="15">
      <c r="B1772" s="74"/>
      <c r="C1772" s="74"/>
      <c r="D1772"/>
      <c r="E1772"/>
      <c r="F1772"/>
      <c r="G1772"/>
      <c r="H1772"/>
    </row>
    <row r="1773" spans="2:8" ht="15">
      <c r="B1773" s="74"/>
      <c r="C1773" s="74"/>
      <c r="D1773"/>
      <c r="E1773"/>
      <c r="F1773"/>
      <c r="G1773"/>
      <c r="H1773"/>
    </row>
    <row r="1774" spans="2:8" ht="15">
      <c r="B1774" s="74"/>
      <c r="C1774" s="74"/>
      <c r="D1774"/>
      <c r="E1774"/>
      <c r="F1774"/>
      <c r="G1774"/>
      <c r="H1774"/>
    </row>
    <row r="1775" spans="2:8" ht="15">
      <c r="B1775" s="74"/>
      <c r="C1775" s="74"/>
      <c r="D1775"/>
      <c r="E1775"/>
      <c r="F1775"/>
      <c r="G1775"/>
      <c r="H1775"/>
    </row>
    <row r="1776" spans="2:8" ht="15">
      <c r="B1776" s="74"/>
      <c r="C1776" s="74"/>
      <c r="D1776"/>
      <c r="E1776"/>
      <c r="F1776"/>
      <c r="G1776"/>
      <c r="H1776"/>
    </row>
    <row r="1777" spans="2:8" ht="15">
      <c r="B1777" s="74"/>
      <c r="C1777" s="74"/>
      <c r="D1777"/>
      <c r="E1777"/>
      <c r="F1777"/>
      <c r="G1777"/>
      <c r="H1777"/>
    </row>
    <row r="1778" spans="2:8" ht="15">
      <c r="B1778" s="74"/>
      <c r="C1778" s="74"/>
      <c r="D1778"/>
      <c r="E1778"/>
      <c r="F1778"/>
      <c r="G1778"/>
      <c r="H1778"/>
    </row>
    <row r="1779" spans="2:8" ht="15">
      <c r="B1779" s="74"/>
      <c r="C1779" s="74"/>
      <c r="D1779"/>
      <c r="E1779"/>
      <c r="F1779"/>
      <c r="G1779"/>
      <c r="H1779"/>
    </row>
    <row r="1780" spans="2:8" ht="15">
      <c r="B1780" s="74"/>
      <c r="C1780" s="74"/>
      <c r="D1780"/>
      <c r="E1780"/>
      <c r="F1780"/>
      <c r="G1780"/>
      <c r="H1780"/>
    </row>
    <row r="1781" spans="2:8" ht="15">
      <c r="B1781" s="74"/>
      <c r="C1781" s="74"/>
      <c r="D1781"/>
      <c r="E1781"/>
      <c r="F1781"/>
      <c r="G1781"/>
      <c r="H1781"/>
    </row>
    <row r="1782" spans="2:8" ht="15">
      <c r="B1782" s="74"/>
      <c r="C1782" s="74"/>
      <c r="D1782"/>
      <c r="E1782"/>
      <c r="F1782"/>
      <c r="G1782"/>
      <c r="H1782"/>
    </row>
    <row r="1783" spans="2:8" ht="15">
      <c r="B1783" s="74"/>
      <c r="C1783" s="74"/>
      <c r="D1783"/>
      <c r="E1783"/>
      <c r="F1783"/>
      <c r="G1783"/>
      <c r="H1783"/>
    </row>
    <row r="1784" spans="2:8" ht="15">
      <c r="B1784" s="74"/>
      <c r="C1784" s="74"/>
      <c r="D1784"/>
      <c r="E1784"/>
      <c r="F1784"/>
      <c r="G1784"/>
      <c r="H1784"/>
    </row>
    <row r="1785" spans="2:8" ht="15">
      <c r="B1785" s="74"/>
      <c r="C1785" s="74"/>
      <c r="D1785"/>
      <c r="E1785"/>
      <c r="F1785"/>
      <c r="G1785"/>
      <c r="H1785"/>
    </row>
    <row r="1786" spans="2:8" ht="15">
      <c r="B1786" s="74"/>
      <c r="C1786" s="74"/>
      <c r="D1786"/>
      <c r="E1786"/>
      <c r="F1786"/>
      <c r="G1786"/>
      <c r="H1786"/>
    </row>
    <row r="1787" spans="2:8" ht="15">
      <c r="B1787" s="74"/>
      <c r="C1787" s="74"/>
      <c r="D1787"/>
      <c r="E1787"/>
      <c r="F1787"/>
      <c r="G1787"/>
      <c r="H1787"/>
    </row>
    <row r="1788" spans="2:8" ht="15">
      <c r="B1788" s="74"/>
      <c r="C1788" s="74"/>
      <c r="D1788"/>
      <c r="E1788"/>
      <c r="F1788"/>
      <c r="G1788"/>
      <c r="H1788"/>
    </row>
    <row r="1789" spans="2:8" ht="15">
      <c r="B1789" s="74"/>
      <c r="C1789" s="74"/>
      <c r="D1789"/>
      <c r="E1789"/>
      <c r="F1789"/>
      <c r="G1789"/>
      <c r="H1789"/>
    </row>
    <row r="1790" spans="2:8" ht="15">
      <c r="B1790" s="74"/>
      <c r="C1790" s="74"/>
      <c r="D1790"/>
      <c r="E1790"/>
      <c r="F1790"/>
      <c r="G1790"/>
      <c r="H1790"/>
    </row>
    <row r="1791" spans="2:8" ht="15">
      <c r="B1791" s="74"/>
      <c r="C1791" s="74"/>
      <c r="D1791"/>
      <c r="E1791"/>
      <c r="F1791"/>
      <c r="G1791"/>
      <c r="H1791"/>
    </row>
    <row r="1792" spans="2:8" ht="15">
      <c r="B1792" s="74"/>
      <c r="C1792" s="74"/>
      <c r="D1792"/>
      <c r="E1792"/>
      <c r="F1792"/>
      <c r="G1792"/>
      <c r="H1792"/>
    </row>
    <row r="1793" spans="2:8" ht="15">
      <c r="B1793" s="74"/>
      <c r="C1793" s="74"/>
      <c r="D1793"/>
      <c r="E1793"/>
      <c r="F1793"/>
      <c r="G1793"/>
      <c r="H1793"/>
    </row>
    <row r="1794" spans="2:8" ht="15">
      <c r="B1794" s="74"/>
      <c r="C1794" s="74"/>
      <c r="D1794"/>
      <c r="E1794"/>
      <c r="F1794"/>
      <c r="G1794"/>
      <c r="H1794"/>
    </row>
    <row r="1795" spans="2:8" ht="15">
      <c r="B1795" s="74"/>
      <c r="C1795" s="74"/>
      <c r="D1795"/>
      <c r="E1795"/>
      <c r="F1795"/>
      <c r="G1795"/>
      <c r="H1795"/>
    </row>
    <row r="1796" spans="2:8" ht="15">
      <c r="B1796" s="74"/>
      <c r="C1796" s="74"/>
      <c r="D1796"/>
      <c r="E1796"/>
      <c r="F1796"/>
      <c r="G1796"/>
      <c r="H1796"/>
    </row>
    <row r="1797" spans="2:8" ht="15">
      <c r="B1797" s="74"/>
      <c r="C1797" s="74"/>
      <c r="D1797"/>
      <c r="E1797"/>
      <c r="F1797"/>
      <c r="G1797"/>
      <c r="H1797"/>
    </row>
    <row r="1798" spans="2:8" ht="15">
      <c r="B1798" s="74"/>
      <c r="C1798" s="74"/>
      <c r="D1798"/>
      <c r="E1798"/>
      <c r="F1798"/>
      <c r="G1798"/>
      <c r="H1798"/>
    </row>
    <row r="1799" spans="2:8" ht="15">
      <c r="B1799" s="74"/>
      <c r="C1799" s="74"/>
      <c r="D1799"/>
      <c r="E1799"/>
      <c r="F1799"/>
      <c r="G1799"/>
      <c r="H1799"/>
    </row>
    <row r="1800" spans="2:8" ht="15">
      <c r="B1800" s="74"/>
      <c r="C1800" s="74"/>
      <c r="D1800"/>
      <c r="E1800"/>
      <c r="F1800"/>
      <c r="G1800"/>
      <c r="H1800"/>
    </row>
    <row r="1801" spans="2:8" ht="15">
      <c r="B1801" s="74"/>
      <c r="C1801" s="74"/>
      <c r="D1801"/>
      <c r="E1801"/>
      <c r="F1801"/>
      <c r="G1801"/>
      <c r="H1801"/>
    </row>
    <row r="1802" spans="2:8" ht="15">
      <c r="B1802" s="74"/>
      <c r="C1802" s="74"/>
      <c r="D1802"/>
      <c r="E1802"/>
      <c r="F1802"/>
      <c r="G1802"/>
      <c r="H1802"/>
    </row>
    <row r="1803" spans="2:8" ht="15">
      <c r="B1803" s="74"/>
      <c r="C1803" s="74"/>
      <c r="D1803"/>
      <c r="E1803"/>
      <c r="F1803"/>
      <c r="G1803"/>
      <c r="H1803"/>
    </row>
    <row r="1804" spans="2:8" ht="15">
      <c r="B1804" s="74"/>
      <c r="C1804" s="74"/>
      <c r="D1804"/>
      <c r="E1804"/>
      <c r="F1804"/>
      <c r="G1804"/>
      <c r="H1804"/>
    </row>
    <row r="1805" spans="2:8" ht="15">
      <c r="B1805" s="74"/>
      <c r="C1805" s="74"/>
      <c r="D1805"/>
      <c r="E1805"/>
      <c r="F1805"/>
      <c r="G1805"/>
      <c r="H1805"/>
    </row>
    <row r="1806" spans="2:8" ht="15">
      <c r="B1806" s="74"/>
      <c r="C1806" s="74"/>
      <c r="D1806"/>
      <c r="E1806"/>
      <c r="F1806"/>
      <c r="G1806"/>
      <c r="H1806"/>
    </row>
    <row r="1807" spans="2:8" ht="15">
      <c r="B1807" s="74"/>
      <c r="C1807" s="74"/>
      <c r="D1807"/>
      <c r="E1807"/>
      <c r="F1807"/>
      <c r="G1807"/>
      <c r="H1807"/>
    </row>
    <row r="1808" spans="2:8" ht="15">
      <c r="B1808" s="74"/>
      <c r="C1808" s="74"/>
      <c r="D1808"/>
      <c r="E1808"/>
      <c r="F1808"/>
      <c r="G1808"/>
      <c r="H1808"/>
    </row>
    <row r="1809" spans="2:8" ht="15">
      <c r="B1809" s="74"/>
      <c r="C1809" s="74"/>
      <c r="D1809"/>
      <c r="E1809"/>
      <c r="F1809"/>
      <c r="G1809"/>
      <c r="H1809"/>
    </row>
    <row r="1810" spans="2:8" ht="15">
      <c r="B1810" s="74"/>
      <c r="C1810" s="74"/>
      <c r="D1810"/>
      <c r="E1810"/>
      <c r="F1810"/>
      <c r="G1810"/>
      <c r="H1810"/>
    </row>
    <row r="1811" spans="2:8" ht="15">
      <c r="B1811" s="74"/>
      <c r="C1811" s="74"/>
      <c r="D1811"/>
      <c r="E1811"/>
      <c r="F1811"/>
      <c r="G1811"/>
      <c r="H1811"/>
    </row>
    <row r="1812" spans="2:8" ht="15">
      <c r="B1812" s="74"/>
      <c r="C1812" s="74"/>
      <c r="D1812"/>
      <c r="E1812"/>
      <c r="F1812"/>
      <c r="G1812"/>
      <c r="H1812"/>
    </row>
    <row r="1813" spans="2:8" ht="15">
      <c r="B1813" s="74"/>
      <c r="C1813" s="74"/>
      <c r="D1813"/>
      <c r="E1813"/>
      <c r="F1813"/>
      <c r="G1813"/>
      <c r="H1813"/>
    </row>
    <row r="1814" spans="2:8" ht="15">
      <c r="B1814" s="74"/>
      <c r="C1814" s="74"/>
      <c r="D1814"/>
      <c r="E1814"/>
      <c r="F1814"/>
      <c r="G1814"/>
      <c r="H1814"/>
    </row>
    <row r="1815" spans="2:8" ht="15">
      <c r="B1815" s="74"/>
      <c r="C1815" s="74"/>
      <c r="D1815"/>
      <c r="E1815"/>
      <c r="F1815"/>
      <c r="G1815"/>
      <c r="H1815"/>
    </row>
    <row r="1816" spans="2:8" ht="15">
      <c r="B1816" s="74"/>
      <c r="C1816" s="74"/>
      <c r="D1816"/>
      <c r="E1816"/>
      <c r="F1816"/>
      <c r="G1816"/>
      <c r="H1816"/>
    </row>
    <row r="1817" spans="2:8" ht="15">
      <c r="B1817" s="74"/>
      <c r="C1817" s="74"/>
      <c r="D1817"/>
      <c r="E1817"/>
      <c r="F1817"/>
      <c r="G1817"/>
      <c r="H1817"/>
    </row>
    <row r="1818" spans="2:8" ht="15">
      <c r="B1818" s="74"/>
      <c r="C1818" s="74"/>
      <c r="D1818"/>
      <c r="E1818"/>
      <c r="F1818"/>
      <c r="G1818"/>
      <c r="H1818"/>
    </row>
    <row r="1819" spans="2:8" ht="15">
      <c r="B1819" s="74"/>
      <c r="C1819" s="74"/>
      <c r="D1819"/>
      <c r="E1819"/>
      <c r="F1819"/>
      <c r="G1819"/>
      <c r="H1819"/>
    </row>
    <row r="1820" spans="2:8" ht="15">
      <c r="B1820" s="74"/>
      <c r="C1820" s="74"/>
      <c r="D1820"/>
      <c r="E1820"/>
      <c r="F1820"/>
      <c r="G1820"/>
      <c r="H1820"/>
    </row>
    <row r="1821" spans="2:8" ht="15">
      <c r="B1821" s="74"/>
      <c r="C1821" s="74"/>
      <c r="D1821"/>
      <c r="E1821"/>
      <c r="F1821"/>
      <c r="G1821"/>
      <c r="H1821"/>
    </row>
    <row r="1822" spans="2:8" ht="15">
      <c r="B1822" s="74"/>
      <c r="C1822" s="74"/>
      <c r="D1822"/>
      <c r="E1822"/>
      <c r="F1822"/>
      <c r="G1822"/>
      <c r="H1822"/>
    </row>
    <row r="1823" spans="2:8" ht="15">
      <c r="B1823" s="74"/>
      <c r="C1823" s="74"/>
      <c r="D1823"/>
      <c r="E1823"/>
      <c r="F1823"/>
      <c r="G1823"/>
      <c r="H1823"/>
    </row>
    <row r="1824" spans="2:8" ht="15">
      <c r="B1824" s="74"/>
      <c r="C1824" s="74"/>
      <c r="D1824"/>
      <c r="E1824"/>
      <c r="F1824"/>
      <c r="G1824"/>
      <c r="H1824"/>
    </row>
    <row r="1825" spans="2:8" ht="15">
      <c r="B1825" s="74"/>
      <c r="C1825" s="74"/>
      <c r="D1825"/>
      <c r="E1825"/>
      <c r="F1825"/>
      <c r="G1825"/>
      <c r="H1825"/>
    </row>
    <row r="1826" spans="2:8" ht="15">
      <c r="B1826" s="74"/>
      <c r="C1826" s="74"/>
      <c r="D1826"/>
      <c r="E1826"/>
      <c r="F1826"/>
      <c r="G1826"/>
      <c r="H1826"/>
    </row>
    <row r="1827" spans="2:8" ht="15">
      <c r="B1827" s="74"/>
      <c r="C1827" s="74"/>
      <c r="D1827"/>
      <c r="E1827"/>
      <c r="F1827"/>
      <c r="G1827"/>
      <c r="H1827"/>
    </row>
    <row r="1828" spans="2:8" ht="15">
      <c r="B1828" s="74"/>
      <c r="C1828" s="74"/>
      <c r="D1828"/>
      <c r="E1828"/>
      <c r="F1828"/>
      <c r="G1828"/>
      <c r="H1828"/>
    </row>
    <row r="1829" spans="2:8" ht="15">
      <c r="B1829" s="74"/>
      <c r="C1829" s="74"/>
      <c r="D1829"/>
      <c r="E1829"/>
      <c r="F1829"/>
      <c r="G1829"/>
      <c r="H1829"/>
    </row>
    <row r="1830" spans="2:8" ht="15">
      <c r="B1830" s="74"/>
      <c r="C1830" s="74"/>
      <c r="D1830"/>
      <c r="E1830"/>
      <c r="F1830"/>
      <c r="G1830"/>
      <c r="H1830"/>
    </row>
    <row r="1831" spans="2:8" ht="15">
      <c r="B1831" s="74"/>
      <c r="C1831" s="74"/>
      <c r="D1831"/>
      <c r="E1831"/>
      <c r="F1831"/>
      <c r="G1831"/>
      <c r="H1831"/>
    </row>
    <row r="1832" spans="2:8" ht="15">
      <c r="B1832" s="74"/>
      <c r="C1832" s="74"/>
      <c r="D1832"/>
      <c r="E1832"/>
      <c r="F1832"/>
      <c r="G1832"/>
      <c r="H1832"/>
    </row>
    <row r="1833" spans="2:8" ht="15">
      <c r="B1833" s="74"/>
      <c r="C1833" s="74"/>
      <c r="D1833"/>
      <c r="E1833"/>
      <c r="F1833"/>
      <c r="G1833"/>
      <c r="H1833"/>
    </row>
    <row r="1834" spans="2:8" ht="15">
      <c r="B1834" s="74"/>
      <c r="C1834" s="74"/>
      <c r="D1834"/>
      <c r="E1834"/>
      <c r="F1834"/>
      <c r="G1834"/>
      <c r="H1834"/>
    </row>
    <row r="1835" spans="2:8" ht="15">
      <c r="B1835" s="74"/>
      <c r="C1835" s="74"/>
      <c r="D1835"/>
      <c r="E1835"/>
      <c r="F1835"/>
      <c r="G1835"/>
      <c r="H1835"/>
    </row>
    <row r="1836" spans="2:8" ht="15">
      <c r="B1836" s="74"/>
      <c r="C1836" s="74"/>
      <c r="D1836"/>
      <c r="E1836"/>
      <c r="F1836"/>
      <c r="G1836"/>
      <c r="H1836"/>
    </row>
    <row r="1837" spans="2:8" ht="15">
      <c r="B1837" s="74"/>
      <c r="C1837" s="74"/>
      <c r="D1837"/>
      <c r="E1837"/>
      <c r="F1837"/>
      <c r="G1837"/>
      <c r="H1837"/>
    </row>
    <row r="1838" spans="2:8" ht="15">
      <c r="B1838" s="74"/>
      <c r="C1838" s="74"/>
      <c r="D1838"/>
      <c r="E1838"/>
      <c r="F1838"/>
      <c r="G1838"/>
      <c r="H1838"/>
    </row>
    <row r="1839" spans="2:8" ht="15">
      <c r="B1839" s="74"/>
      <c r="C1839" s="74"/>
      <c r="D1839"/>
      <c r="E1839"/>
      <c r="F1839"/>
      <c r="G1839"/>
      <c r="H1839"/>
    </row>
    <row r="1840" spans="2:8" ht="15">
      <c r="B1840" s="74"/>
      <c r="C1840" s="74"/>
      <c r="D1840"/>
      <c r="E1840"/>
      <c r="F1840"/>
      <c r="G1840"/>
      <c r="H1840"/>
    </row>
    <row r="1841" spans="2:8" ht="15">
      <c r="B1841" s="74"/>
      <c r="C1841" s="74"/>
      <c r="D1841"/>
      <c r="E1841"/>
      <c r="F1841"/>
      <c r="G1841"/>
      <c r="H1841"/>
    </row>
    <row r="1842" spans="2:8" ht="15">
      <c r="B1842" s="74"/>
      <c r="C1842" s="74"/>
      <c r="D1842"/>
      <c r="E1842"/>
      <c r="F1842"/>
      <c r="G1842"/>
      <c r="H1842"/>
    </row>
    <row r="1843" spans="2:8" ht="15">
      <c r="B1843" s="74"/>
      <c r="C1843" s="74"/>
      <c r="D1843"/>
      <c r="E1843"/>
      <c r="F1843"/>
      <c r="G1843"/>
      <c r="H1843"/>
    </row>
    <row r="1844" spans="2:8" ht="15">
      <c r="B1844" s="74"/>
      <c r="C1844" s="74"/>
      <c r="D1844"/>
      <c r="E1844"/>
      <c r="F1844"/>
      <c r="G1844"/>
      <c r="H1844"/>
    </row>
    <row r="1845" spans="2:8" ht="15">
      <c r="B1845" s="74"/>
      <c r="C1845" s="74"/>
      <c r="D1845"/>
      <c r="E1845"/>
      <c r="F1845"/>
      <c r="G1845"/>
      <c r="H1845"/>
    </row>
    <row r="1846" spans="2:8" ht="15">
      <c r="B1846" s="74"/>
      <c r="C1846" s="74"/>
      <c r="D1846"/>
      <c r="E1846"/>
      <c r="F1846"/>
      <c r="G1846"/>
      <c r="H1846"/>
    </row>
    <row r="1847" spans="2:8" ht="15">
      <c r="B1847" s="74"/>
      <c r="C1847" s="74"/>
      <c r="D1847"/>
      <c r="E1847"/>
      <c r="F1847"/>
      <c r="G1847"/>
      <c r="H1847"/>
    </row>
    <row r="1848" spans="2:8" ht="15">
      <c r="B1848" s="74"/>
      <c r="C1848" s="74"/>
      <c r="D1848"/>
      <c r="E1848"/>
      <c r="F1848"/>
      <c r="G1848"/>
      <c r="H1848"/>
    </row>
    <row r="1849" spans="2:8" ht="15">
      <c r="B1849" s="74"/>
      <c r="C1849" s="74"/>
      <c r="D1849"/>
      <c r="E1849"/>
      <c r="F1849"/>
      <c r="G1849"/>
      <c r="H1849"/>
    </row>
    <row r="1850" spans="2:8" ht="15">
      <c r="B1850" s="74"/>
      <c r="C1850" s="74"/>
      <c r="D1850"/>
      <c r="E1850"/>
      <c r="F1850"/>
      <c r="G1850"/>
      <c r="H1850"/>
    </row>
    <row r="1851" spans="2:8" ht="15">
      <c r="B1851" s="74"/>
      <c r="C1851" s="74"/>
      <c r="D1851"/>
      <c r="E1851"/>
      <c r="F1851"/>
      <c r="G1851"/>
      <c r="H1851"/>
    </row>
    <row r="1852" spans="2:8" ht="15">
      <c r="B1852" s="74"/>
      <c r="C1852" s="74"/>
      <c r="D1852"/>
      <c r="E1852"/>
      <c r="F1852"/>
      <c r="G1852"/>
      <c r="H1852"/>
    </row>
    <row r="1853" spans="2:8" ht="15">
      <c r="B1853" s="74"/>
      <c r="C1853" s="74"/>
      <c r="D1853"/>
      <c r="E1853"/>
      <c r="F1853"/>
      <c r="G1853"/>
      <c r="H1853"/>
    </row>
    <row r="1854" spans="2:8" ht="15">
      <c r="B1854" s="74"/>
      <c r="C1854" s="74"/>
      <c r="D1854"/>
      <c r="E1854"/>
      <c r="F1854"/>
      <c r="G1854"/>
      <c r="H1854"/>
    </row>
    <row r="1855" spans="2:8" ht="15">
      <c r="B1855" s="74"/>
      <c r="C1855" s="74"/>
      <c r="D1855"/>
      <c r="E1855"/>
      <c r="F1855"/>
      <c r="G1855"/>
      <c r="H1855"/>
    </row>
    <row r="1856" spans="2:8" ht="15">
      <c r="B1856" s="74"/>
      <c r="C1856" s="74"/>
      <c r="D1856"/>
      <c r="E1856"/>
      <c r="F1856"/>
      <c r="G1856"/>
      <c r="H1856"/>
    </row>
    <row r="1857" spans="2:8" ht="15">
      <c r="B1857" s="74"/>
      <c r="C1857" s="74"/>
      <c r="D1857"/>
      <c r="E1857"/>
      <c r="F1857"/>
      <c r="G1857"/>
      <c r="H1857"/>
    </row>
    <row r="1858" spans="2:8" ht="15">
      <c r="B1858" s="74"/>
      <c r="C1858" s="74"/>
      <c r="D1858"/>
      <c r="E1858"/>
      <c r="F1858"/>
      <c r="G1858"/>
      <c r="H1858"/>
    </row>
    <row r="1859" spans="2:8" ht="15">
      <c r="B1859" s="74"/>
      <c r="C1859" s="74"/>
      <c r="D1859"/>
      <c r="E1859"/>
      <c r="F1859"/>
      <c r="G1859"/>
      <c r="H1859"/>
    </row>
    <row r="1860" spans="2:8" ht="15">
      <c r="B1860" s="74"/>
      <c r="C1860" s="74"/>
      <c r="D1860"/>
      <c r="E1860"/>
      <c r="F1860"/>
      <c r="G1860"/>
      <c r="H1860"/>
    </row>
    <row r="1861" spans="2:8" ht="15">
      <c r="B1861" s="74"/>
      <c r="C1861" s="74"/>
      <c r="D1861"/>
      <c r="E1861"/>
      <c r="F1861"/>
      <c r="G1861"/>
      <c r="H1861"/>
    </row>
    <row r="1862" spans="2:8" ht="15">
      <c r="B1862" s="74"/>
      <c r="C1862" s="74"/>
      <c r="D1862"/>
      <c r="E1862"/>
      <c r="F1862"/>
      <c r="G1862"/>
      <c r="H1862"/>
    </row>
    <row r="1863" spans="2:8" ht="15">
      <c r="B1863" s="74"/>
      <c r="C1863" s="74"/>
      <c r="D1863"/>
      <c r="E1863"/>
      <c r="F1863"/>
      <c r="G1863"/>
      <c r="H1863"/>
    </row>
    <row r="1864" spans="2:8" ht="15">
      <c r="B1864" s="74"/>
      <c r="C1864" s="74"/>
      <c r="D1864"/>
      <c r="E1864"/>
      <c r="F1864"/>
      <c r="G1864"/>
      <c r="H1864"/>
    </row>
    <row r="1865" spans="2:8" ht="15">
      <c r="B1865" s="74"/>
      <c r="C1865" s="74"/>
      <c r="D1865"/>
      <c r="E1865"/>
      <c r="F1865"/>
      <c r="G1865"/>
      <c r="H1865"/>
    </row>
    <row r="1866" spans="2:8" ht="15">
      <c r="B1866" s="74"/>
      <c r="C1866" s="74"/>
      <c r="D1866"/>
      <c r="E1866"/>
      <c r="F1866"/>
      <c r="G1866"/>
      <c r="H1866"/>
    </row>
    <row r="1867" spans="2:8" ht="15">
      <c r="B1867" s="74"/>
      <c r="C1867" s="74"/>
      <c r="D1867"/>
      <c r="E1867"/>
      <c r="F1867"/>
      <c r="G1867"/>
      <c r="H1867"/>
    </row>
    <row r="1868" spans="2:8" ht="15">
      <c r="B1868" s="74"/>
      <c r="C1868" s="74"/>
      <c r="D1868"/>
      <c r="E1868"/>
      <c r="F1868"/>
      <c r="G1868"/>
      <c r="H1868"/>
    </row>
    <row r="1869" spans="2:8" ht="15">
      <c r="B1869" s="74"/>
      <c r="C1869" s="74"/>
      <c r="D1869"/>
      <c r="E1869"/>
      <c r="F1869"/>
      <c r="G1869"/>
      <c r="H1869"/>
    </row>
    <row r="1870" spans="2:8" ht="15">
      <c r="B1870" s="74"/>
      <c r="C1870" s="74"/>
      <c r="D1870"/>
      <c r="E1870"/>
      <c r="F1870"/>
      <c r="G1870"/>
      <c r="H1870"/>
    </row>
    <row r="1871" spans="2:8" ht="15">
      <c r="B1871" s="74"/>
      <c r="C1871" s="74"/>
      <c r="D1871"/>
      <c r="E1871"/>
      <c r="F1871"/>
      <c r="G1871"/>
      <c r="H1871"/>
    </row>
    <row r="1872" spans="2:8" ht="15">
      <c r="B1872" s="74"/>
      <c r="C1872" s="74"/>
      <c r="D1872"/>
      <c r="E1872"/>
      <c r="F1872"/>
      <c r="G1872"/>
      <c r="H1872"/>
    </row>
    <row r="1873" spans="2:8" ht="15">
      <c r="B1873" s="74"/>
      <c r="C1873" s="74"/>
      <c r="D1873"/>
      <c r="E1873"/>
      <c r="F1873"/>
      <c r="G1873"/>
      <c r="H1873"/>
    </row>
    <row r="1874" spans="2:8" ht="15">
      <c r="B1874" s="74"/>
      <c r="C1874" s="74"/>
      <c r="D1874"/>
      <c r="E1874"/>
      <c r="F1874"/>
      <c r="G1874"/>
      <c r="H1874"/>
    </row>
    <row r="1875" spans="2:8" ht="15">
      <c r="B1875" s="74"/>
      <c r="C1875" s="74"/>
      <c r="D1875"/>
      <c r="E1875"/>
      <c r="F1875"/>
      <c r="G1875"/>
      <c r="H1875"/>
    </row>
    <row r="1876" spans="2:8" ht="15">
      <c r="B1876" s="74"/>
      <c r="C1876" s="74"/>
      <c r="D1876"/>
      <c r="E1876"/>
      <c r="F1876"/>
      <c r="G1876"/>
      <c r="H1876"/>
    </row>
    <row r="1877" spans="2:8" ht="15">
      <c r="B1877" s="74"/>
      <c r="C1877" s="74"/>
      <c r="D1877"/>
      <c r="E1877"/>
      <c r="F1877"/>
      <c r="G1877"/>
      <c r="H1877"/>
    </row>
    <row r="1878" spans="2:8" ht="15">
      <c r="B1878" s="74"/>
      <c r="C1878" s="74"/>
      <c r="D1878"/>
      <c r="E1878"/>
      <c r="F1878"/>
      <c r="G1878"/>
      <c r="H1878"/>
    </row>
    <row r="1879" spans="2:8" ht="15">
      <c r="B1879" s="74"/>
      <c r="C1879" s="74"/>
      <c r="D1879"/>
      <c r="E1879"/>
      <c r="F1879"/>
      <c r="G1879"/>
      <c r="H1879"/>
    </row>
    <row r="1880" spans="2:8" ht="15">
      <c r="B1880" s="74"/>
      <c r="C1880" s="74"/>
      <c r="D1880"/>
      <c r="E1880"/>
      <c r="F1880"/>
      <c r="G1880"/>
      <c r="H1880"/>
    </row>
    <row r="1881" spans="2:8" ht="15">
      <c r="B1881" s="74"/>
      <c r="C1881" s="74"/>
      <c r="D1881"/>
      <c r="E1881"/>
      <c r="F1881"/>
      <c r="G1881"/>
      <c r="H1881"/>
    </row>
    <row r="1882" spans="2:8" ht="15">
      <c r="B1882" s="74"/>
      <c r="C1882" s="74"/>
      <c r="D1882"/>
      <c r="E1882"/>
      <c r="F1882"/>
      <c r="G1882"/>
      <c r="H1882"/>
    </row>
    <row r="1883" spans="2:8" ht="15">
      <c r="B1883" s="74"/>
      <c r="C1883" s="74"/>
      <c r="D1883"/>
      <c r="E1883"/>
      <c r="F1883"/>
      <c r="G1883"/>
      <c r="H1883"/>
    </row>
    <row r="1884" spans="2:8" ht="15">
      <c r="B1884" s="74"/>
      <c r="C1884" s="74"/>
      <c r="D1884"/>
      <c r="E1884"/>
      <c r="F1884"/>
      <c r="G1884"/>
      <c r="H1884"/>
    </row>
    <row r="1885" spans="2:8" ht="15">
      <c r="B1885" s="74"/>
      <c r="C1885" s="74"/>
      <c r="D1885"/>
      <c r="E1885"/>
      <c r="F1885"/>
      <c r="G1885"/>
      <c r="H1885"/>
    </row>
    <row r="1886" spans="2:8" ht="15">
      <c r="B1886" s="74"/>
      <c r="C1886" s="74"/>
      <c r="D1886"/>
      <c r="E1886"/>
      <c r="F1886"/>
      <c r="G1886"/>
      <c r="H1886"/>
    </row>
    <row r="1887" spans="2:8" ht="15">
      <c r="B1887" s="74"/>
      <c r="C1887" s="74"/>
      <c r="D1887"/>
      <c r="E1887"/>
      <c r="F1887"/>
      <c r="G1887"/>
      <c r="H1887"/>
    </row>
    <row r="1888" spans="2:8" ht="15">
      <c r="B1888" s="74"/>
      <c r="C1888" s="74"/>
      <c r="D1888"/>
      <c r="E1888"/>
      <c r="F1888"/>
      <c r="G1888"/>
      <c r="H1888"/>
    </row>
    <row r="1889" spans="2:8" ht="15">
      <c r="B1889" s="74"/>
      <c r="C1889" s="74"/>
      <c r="D1889"/>
      <c r="E1889"/>
      <c r="F1889"/>
      <c r="G1889"/>
      <c r="H1889"/>
    </row>
    <row r="1890" spans="2:8" ht="15">
      <c r="B1890" s="74"/>
      <c r="C1890" s="74"/>
      <c r="D1890"/>
      <c r="E1890"/>
      <c r="F1890"/>
      <c r="G1890"/>
      <c r="H1890"/>
    </row>
    <row r="1891" spans="2:8" ht="15">
      <c r="B1891" s="74"/>
      <c r="C1891" s="74"/>
      <c r="D1891"/>
      <c r="E1891"/>
      <c r="F1891"/>
      <c r="G1891"/>
      <c r="H1891"/>
    </row>
    <row r="1892" spans="2:8" ht="15">
      <c r="B1892" s="74"/>
      <c r="C1892" s="74"/>
      <c r="D1892"/>
      <c r="E1892"/>
      <c r="F1892"/>
      <c r="G1892"/>
      <c r="H1892"/>
    </row>
    <row r="1893" spans="2:8" ht="15">
      <c r="B1893" s="74"/>
      <c r="C1893" s="74"/>
      <c r="D1893"/>
      <c r="E1893"/>
      <c r="F1893"/>
      <c r="G1893"/>
      <c r="H1893"/>
    </row>
    <row r="1894" spans="2:8" ht="15">
      <c r="B1894" s="74"/>
      <c r="C1894" s="74"/>
      <c r="D1894"/>
      <c r="E1894"/>
      <c r="F1894"/>
      <c r="G1894"/>
      <c r="H1894"/>
    </row>
    <row r="1895" spans="2:8" ht="15">
      <c r="B1895" s="74"/>
      <c r="C1895" s="74"/>
      <c r="D1895"/>
      <c r="E1895"/>
      <c r="F1895"/>
      <c r="G1895"/>
      <c r="H1895"/>
    </row>
    <row r="1896" spans="2:8" ht="15">
      <c r="B1896" s="74"/>
      <c r="C1896" s="74"/>
      <c r="D1896"/>
      <c r="E1896"/>
      <c r="F1896"/>
      <c r="G1896"/>
      <c r="H1896"/>
    </row>
    <row r="1897" spans="2:8" ht="15">
      <c r="B1897" s="74"/>
      <c r="C1897" s="74"/>
      <c r="D1897"/>
      <c r="E1897"/>
      <c r="F1897"/>
      <c r="G1897"/>
      <c r="H1897"/>
    </row>
    <row r="1898" spans="2:8" ht="15">
      <c r="B1898" s="74"/>
      <c r="C1898" s="74"/>
      <c r="D1898"/>
      <c r="E1898"/>
      <c r="F1898"/>
      <c r="G1898"/>
      <c r="H1898"/>
    </row>
    <row r="1899" spans="2:8" ht="15">
      <c r="B1899" s="74"/>
      <c r="C1899" s="74"/>
      <c r="D1899"/>
      <c r="E1899"/>
      <c r="F1899"/>
      <c r="G1899"/>
      <c r="H1899"/>
    </row>
    <row r="1900" spans="2:8" ht="15">
      <c r="B1900" s="74"/>
      <c r="C1900" s="74"/>
      <c r="D1900"/>
      <c r="E1900"/>
      <c r="F1900"/>
      <c r="G1900"/>
      <c r="H1900"/>
    </row>
    <row r="1901" spans="2:8" ht="15">
      <c r="B1901" s="74"/>
      <c r="C1901" s="74"/>
      <c r="D1901"/>
      <c r="E1901"/>
      <c r="F1901"/>
      <c r="G1901"/>
      <c r="H1901"/>
    </row>
    <row r="1902" spans="2:8" ht="15">
      <c r="B1902" s="74"/>
      <c r="C1902" s="74"/>
      <c r="D1902"/>
      <c r="E1902"/>
      <c r="F1902"/>
      <c r="G1902"/>
      <c r="H1902"/>
    </row>
    <row r="1903" spans="2:8" ht="15">
      <c r="B1903" s="74"/>
      <c r="C1903" s="74"/>
      <c r="D1903"/>
      <c r="E1903"/>
      <c r="F1903"/>
      <c r="G1903"/>
      <c r="H1903"/>
    </row>
    <row r="1904" spans="2:8" ht="15">
      <c r="B1904" s="74"/>
      <c r="C1904" s="74"/>
      <c r="D1904"/>
      <c r="E1904"/>
      <c r="F1904"/>
      <c r="G1904"/>
      <c r="H1904"/>
    </row>
    <row r="1905" spans="2:8" ht="15">
      <c r="B1905" s="74"/>
      <c r="C1905" s="74"/>
      <c r="D1905"/>
      <c r="E1905"/>
      <c r="F1905"/>
      <c r="G1905"/>
      <c r="H1905"/>
    </row>
    <row r="1906" spans="2:8" ht="15">
      <c r="B1906" s="74"/>
      <c r="C1906" s="74"/>
      <c r="D1906"/>
      <c r="E1906"/>
      <c r="F1906"/>
      <c r="G1906"/>
      <c r="H1906"/>
    </row>
    <row r="1907" spans="2:8" ht="15">
      <c r="B1907" s="74"/>
      <c r="C1907" s="74"/>
      <c r="D1907"/>
      <c r="E1907"/>
      <c r="F1907"/>
      <c r="G1907"/>
      <c r="H1907"/>
    </row>
    <row r="1908" spans="2:8" ht="15">
      <c r="B1908" s="74"/>
      <c r="C1908" s="74"/>
      <c r="D1908"/>
      <c r="E1908"/>
      <c r="F1908"/>
      <c r="G1908"/>
      <c r="H1908"/>
    </row>
    <row r="1909" spans="2:8" ht="15">
      <c r="B1909" s="74"/>
      <c r="C1909" s="74"/>
      <c r="D1909"/>
      <c r="E1909"/>
      <c r="F1909"/>
      <c r="G1909"/>
      <c r="H1909"/>
    </row>
    <row r="1910" spans="2:8" ht="15">
      <c r="B1910" s="74"/>
      <c r="C1910" s="74"/>
      <c r="D1910"/>
      <c r="E1910"/>
      <c r="F1910"/>
      <c r="G1910"/>
      <c r="H1910"/>
    </row>
    <row r="1911" spans="2:8" ht="15">
      <c r="B1911" s="74"/>
      <c r="C1911" s="74"/>
      <c r="D1911"/>
      <c r="E1911"/>
      <c r="F1911"/>
      <c r="G1911"/>
      <c r="H1911"/>
    </row>
    <row r="1912" spans="2:8" ht="15">
      <c r="B1912" s="74"/>
      <c r="C1912" s="74"/>
      <c r="D1912"/>
      <c r="E1912"/>
      <c r="F1912"/>
      <c r="G1912"/>
      <c r="H1912"/>
    </row>
    <row r="1913" spans="2:8" ht="15">
      <c r="B1913" s="74"/>
      <c r="C1913" s="74"/>
      <c r="D1913"/>
      <c r="E1913"/>
      <c r="F1913"/>
      <c r="G1913"/>
      <c r="H1913"/>
    </row>
    <row r="1914" spans="2:8" ht="15">
      <c r="B1914" s="74"/>
      <c r="C1914" s="74"/>
      <c r="D1914"/>
      <c r="E1914"/>
      <c r="F1914"/>
      <c r="G1914"/>
      <c r="H1914"/>
    </row>
    <row r="1915" spans="2:8" ht="15">
      <c r="B1915" s="74"/>
      <c r="C1915" s="74"/>
      <c r="D1915"/>
      <c r="E1915"/>
      <c r="F1915"/>
      <c r="G1915"/>
      <c r="H1915"/>
    </row>
    <row r="1916" spans="2:8" ht="15">
      <c r="B1916" s="74"/>
      <c r="C1916" s="74"/>
      <c r="D1916"/>
      <c r="E1916"/>
      <c r="F1916"/>
      <c r="G1916"/>
      <c r="H1916"/>
    </row>
    <row r="1917" spans="2:8" ht="15">
      <c r="B1917" s="74"/>
      <c r="C1917" s="74"/>
      <c r="D1917"/>
      <c r="E1917"/>
      <c r="F1917"/>
      <c r="G1917"/>
      <c r="H1917"/>
    </row>
    <row r="1918" spans="2:8" ht="15">
      <c r="B1918" s="74"/>
      <c r="C1918" s="74"/>
      <c r="D1918"/>
      <c r="E1918"/>
      <c r="F1918"/>
      <c r="G1918"/>
      <c r="H1918"/>
    </row>
    <row r="1919" spans="2:8" ht="15">
      <c r="B1919" s="74"/>
      <c r="C1919" s="74"/>
      <c r="D1919"/>
      <c r="E1919"/>
      <c r="F1919"/>
      <c r="G1919"/>
      <c r="H1919"/>
    </row>
    <row r="1920" spans="2:8" ht="15">
      <c r="B1920" s="74"/>
      <c r="C1920" s="74"/>
      <c r="D1920"/>
      <c r="E1920"/>
      <c r="F1920"/>
      <c r="G1920"/>
      <c r="H1920"/>
    </row>
    <row r="1921" spans="2:8" ht="15">
      <c r="B1921" s="74"/>
      <c r="C1921" s="74"/>
      <c r="D1921"/>
      <c r="E1921"/>
      <c r="F1921"/>
      <c r="G1921"/>
      <c r="H1921"/>
    </row>
    <row r="1922" spans="2:8" ht="15">
      <c r="B1922" s="74"/>
      <c r="C1922" s="74"/>
      <c r="D1922"/>
      <c r="E1922"/>
      <c r="F1922"/>
      <c r="G1922"/>
      <c r="H1922"/>
    </row>
    <row r="1923" spans="2:8" ht="15">
      <c r="B1923" s="74"/>
      <c r="C1923" s="74"/>
      <c r="D1923"/>
      <c r="E1923"/>
      <c r="F1923"/>
      <c r="G1923"/>
      <c r="H1923"/>
    </row>
    <row r="1924" spans="2:8" ht="15">
      <c r="B1924" s="74"/>
      <c r="C1924" s="74"/>
      <c r="D1924"/>
      <c r="E1924"/>
      <c r="F1924"/>
      <c r="G1924"/>
      <c r="H1924"/>
    </row>
    <row r="1925" spans="2:8" ht="15">
      <c r="B1925" s="74"/>
      <c r="C1925" s="74"/>
      <c r="D1925"/>
      <c r="E1925"/>
      <c r="F1925"/>
      <c r="G1925"/>
      <c r="H1925"/>
    </row>
    <row r="1926" spans="2:8" ht="15">
      <c r="B1926" s="74"/>
      <c r="C1926" s="74"/>
      <c r="D1926"/>
      <c r="E1926"/>
      <c r="F1926"/>
      <c r="G1926"/>
      <c r="H1926"/>
    </row>
    <row r="1927" spans="2:8" ht="15">
      <c r="B1927" s="74"/>
      <c r="C1927" s="74"/>
      <c r="D1927"/>
      <c r="E1927"/>
      <c r="F1927"/>
      <c r="G1927"/>
      <c r="H1927"/>
    </row>
    <row r="1928" spans="2:8" ht="15">
      <c r="B1928" s="74"/>
      <c r="C1928" s="74"/>
      <c r="D1928"/>
      <c r="E1928"/>
      <c r="F1928"/>
      <c r="G1928"/>
      <c r="H1928"/>
    </row>
    <row r="1929" spans="2:8" ht="15">
      <c r="B1929" s="74"/>
      <c r="C1929" s="74"/>
      <c r="D1929"/>
      <c r="E1929"/>
      <c r="F1929"/>
      <c r="G1929"/>
      <c r="H1929"/>
    </row>
    <row r="1930" spans="2:8" ht="15">
      <c r="B1930" s="74"/>
      <c r="C1930" s="74"/>
      <c r="D1930"/>
      <c r="E1930"/>
      <c r="F1930"/>
      <c r="G1930"/>
      <c r="H1930"/>
    </row>
    <row r="1931" spans="2:8" ht="15">
      <c r="B1931" s="74"/>
      <c r="C1931" s="74"/>
      <c r="D1931"/>
      <c r="E1931"/>
      <c r="F1931"/>
      <c r="G1931"/>
      <c r="H1931"/>
    </row>
    <row r="1932" spans="2:8" ht="15">
      <c r="B1932" s="74"/>
      <c r="C1932" s="74"/>
      <c r="D1932"/>
      <c r="E1932"/>
      <c r="F1932"/>
      <c r="G1932"/>
      <c r="H1932"/>
    </row>
    <row r="1933" spans="2:8" ht="15">
      <c r="B1933" s="74"/>
      <c r="C1933" s="74"/>
      <c r="D1933"/>
      <c r="E1933"/>
      <c r="F1933"/>
      <c r="G1933"/>
      <c r="H1933"/>
    </row>
    <row r="1934" spans="2:8" ht="15">
      <c r="B1934" s="74"/>
      <c r="C1934" s="74"/>
      <c r="D1934"/>
      <c r="E1934"/>
      <c r="F1934"/>
      <c r="G1934"/>
      <c r="H1934"/>
    </row>
    <row r="1935" spans="2:8" ht="15">
      <c r="B1935" s="74"/>
      <c r="C1935" s="74"/>
      <c r="D1935"/>
      <c r="E1935"/>
      <c r="F1935"/>
      <c r="G1935"/>
      <c r="H1935"/>
    </row>
    <row r="1936" spans="2:8" ht="15">
      <c r="B1936" s="74"/>
      <c r="C1936" s="74"/>
      <c r="D1936"/>
      <c r="E1936"/>
      <c r="F1936"/>
      <c r="G1936"/>
      <c r="H1936"/>
    </row>
    <row r="1937" spans="2:8" ht="15">
      <c r="B1937" s="74"/>
      <c r="C1937" s="74"/>
      <c r="D1937"/>
      <c r="E1937"/>
      <c r="F1937"/>
      <c r="G1937"/>
      <c r="H1937"/>
    </row>
    <row r="1938" spans="2:8" ht="15">
      <c r="B1938" s="74"/>
      <c r="C1938" s="74"/>
      <c r="D1938"/>
      <c r="E1938"/>
      <c r="F1938"/>
      <c r="G1938"/>
      <c r="H1938"/>
    </row>
    <row r="1939" spans="2:8" ht="15">
      <c r="B1939" s="74"/>
      <c r="C1939" s="74"/>
      <c r="D1939"/>
      <c r="E1939"/>
      <c r="F1939"/>
      <c r="G1939"/>
      <c r="H1939"/>
    </row>
    <row r="1940" spans="2:8" ht="15">
      <c r="B1940" s="74"/>
      <c r="C1940" s="74"/>
      <c r="D1940"/>
      <c r="E1940"/>
      <c r="F1940"/>
      <c r="G1940"/>
      <c r="H1940"/>
    </row>
    <row r="1941" spans="2:8" ht="15">
      <c r="B1941" s="74"/>
      <c r="C1941" s="74"/>
      <c r="D1941"/>
      <c r="E1941"/>
      <c r="F1941"/>
      <c r="G1941"/>
      <c r="H1941"/>
    </row>
    <row r="1942" spans="2:8" ht="15">
      <c r="B1942" s="74"/>
      <c r="C1942" s="74"/>
      <c r="D1942"/>
      <c r="E1942"/>
      <c r="F1942"/>
      <c r="G1942"/>
      <c r="H1942"/>
    </row>
    <row r="1943" spans="2:8" ht="15">
      <c r="B1943" s="74"/>
      <c r="C1943" s="74"/>
      <c r="D1943"/>
      <c r="E1943"/>
      <c r="F1943"/>
      <c r="G1943"/>
      <c r="H1943"/>
    </row>
    <row r="1944" spans="2:8" ht="15">
      <c r="B1944" s="74"/>
      <c r="C1944" s="74"/>
      <c r="D1944"/>
      <c r="E1944"/>
      <c r="F1944"/>
      <c r="G1944"/>
      <c r="H1944"/>
    </row>
    <row r="1945" spans="2:8" ht="15">
      <c r="B1945" s="74"/>
      <c r="C1945" s="74"/>
      <c r="D1945"/>
      <c r="E1945"/>
      <c r="F1945"/>
      <c r="G1945"/>
      <c r="H1945"/>
    </row>
    <row r="1946" spans="2:8" ht="15">
      <c r="B1946" s="74"/>
      <c r="C1946" s="74"/>
      <c r="D1946"/>
      <c r="E1946"/>
      <c r="F1946"/>
      <c r="G1946"/>
      <c r="H1946"/>
    </row>
    <row r="1947" spans="2:8" ht="15">
      <c r="B1947" s="74"/>
      <c r="C1947" s="74"/>
      <c r="D1947"/>
      <c r="E1947"/>
      <c r="F1947"/>
      <c r="G1947"/>
      <c r="H1947"/>
    </row>
    <row r="1948" spans="2:8" ht="15">
      <c r="B1948" s="74"/>
      <c r="C1948" s="74"/>
      <c r="D1948"/>
      <c r="E1948"/>
      <c r="F1948"/>
      <c r="G1948"/>
      <c r="H1948"/>
    </row>
    <row r="1949" spans="2:8" ht="15">
      <c r="B1949" s="74"/>
      <c r="C1949" s="74"/>
      <c r="D1949"/>
      <c r="E1949"/>
      <c r="F1949"/>
      <c r="G1949"/>
      <c r="H1949"/>
    </row>
    <row r="1950" spans="2:8" ht="15">
      <c r="B1950" s="74"/>
      <c r="C1950" s="74"/>
      <c r="D1950"/>
      <c r="E1950"/>
      <c r="F1950"/>
      <c r="G1950"/>
      <c r="H1950"/>
    </row>
    <row r="1951" spans="2:8" ht="15">
      <c r="B1951" s="74"/>
      <c r="C1951" s="74"/>
      <c r="D1951"/>
      <c r="E1951"/>
      <c r="F1951"/>
      <c r="G1951"/>
      <c r="H1951"/>
    </row>
    <row r="1952" spans="2:8" ht="15">
      <c r="B1952" s="74"/>
      <c r="C1952" s="74"/>
      <c r="D1952"/>
      <c r="E1952"/>
      <c r="F1952"/>
      <c r="G1952"/>
      <c r="H1952"/>
    </row>
    <row r="1953" spans="2:8" ht="15">
      <c r="B1953" s="74"/>
      <c r="C1953" s="74"/>
      <c r="D1953"/>
      <c r="E1953"/>
      <c r="F1953"/>
      <c r="G1953"/>
      <c r="H1953"/>
    </row>
    <row r="1954" spans="2:8" ht="15">
      <c r="B1954" s="74"/>
      <c r="C1954" s="74"/>
      <c r="D1954"/>
      <c r="E1954"/>
      <c r="F1954"/>
      <c r="G1954"/>
      <c r="H1954"/>
    </row>
    <row r="1955" spans="2:8" ht="15">
      <c r="B1955" s="74"/>
      <c r="C1955" s="74"/>
      <c r="D1955"/>
      <c r="E1955"/>
      <c r="F1955"/>
      <c r="G1955"/>
      <c r="H1955"/>
    </row>
    <row r="1956" spans="2:8" ht="15">
      <c r="B1956" s="74"/>
      <c r="C1956" s="74"/>
      <c r="D1956"/>
      <c r="E1956"/>
      <c r="F1956"/>
      <c r="G1956"/>
      <c r="H1956"/>
    </row>
    <row r="1957" spans="2:8" ht="15">
      <c r="B1957" s="74"/>
      <c r="C1957" s="74"/>
      <c r="D1957"/>
      <c r="E1957"/>
      <c r="F1957"/>
      <c r="G1957"/>
      <c r="H1957"/>
    </row>
    <row r="1958" spans="2:8" ht="15">
      <c r="B1958" s="74"/>
      <c r="C1958" s="74"/>
      <c r="D1958"/>
      <c r="E1958"/>
      <c r="F1958"/>
      <c r="G1958"/>
      <c r="H1958"/>
    </row>
    <row r="1959" spans="2:8" ht="15">
      <c r="B1959" s="74"/>
      <c r="C1959" s="74"/>
      <c r="D1959"/>
      <c r="E1959"/>
      <c r="F1959"/>
      <c r="G1959"/>
      <c r="H1959"/>
    </row>
    <row r="1960" spans="2:8" ht="15">
      <c r="B1960" s="74"/>
      <c r="C1960" s="74"/>
      <c r="D1960"/>
      <c r="E1960"/>
      <c r="F1960"/>
      <c r="G1960"/>
      <c r="H1960"/>
    </row>
    <row r="1961" spans="2:8" ht="15">
      <c r="B1961" s="74"/>
      <c r="C1961" s="74"/>
      <c r="D1961"/>
      <c r="E1961"/>
      <c r="F1961"/>
      <c r="G1961"/>
      <c r="H1961"/>
    </row>
    <row r="1962" spans="2:8" ht="15">
      <c r="B1962" s="74"/>
      <c r="C1962" s="74"/>
      <c r="D1962"/>
      <c r="E1962"/>
      <c r="F1962"/>
      <c r="G1962"/>
      <c r="H1962"/>
    </row>
    <row r="1963" spans="2:8" ht="15">
      <c r="B1963" s="74"/>
      <c r="C1963" s="74"/>
      <c r="D1963"/>
      <c r="E1963"/>
      <c r="F1963"/>
      <c r="G1963"/>
      <c r="H1963"/>
    </row>
    <row r="1964" spans="2:8" ht="15">
      <c r="B1964" s="74"/>
      <c r="C1964" s="74"/>
      <c r="D1964"/>
      <c r="E1964"/>
      <c r="F1964"/>
      <c r="G1964"/>
      <c r="H1964"/>
    </row>
    <row r="1965" spans="2:8" ht="15">
      <c r="B1965" s="74"/>
      <c r="C1965" s="74"/>
      <c r="D1965"/>
      <c r="E1965"/>
      <c r="F1965"/>
      <c r="G1965"/>
      <c r="H1965"/>
    </row>
    <row r="1966" spans="2:8" ht="15">
      <c r="B1966" s="74"/>
      <c r="C1966" s="74"/>
      <c r="D1966"/>
      <c r="E1966"/>
      <c r="F1966"/>
      <c r="G1966"/>
      <c r="H1966"/>
    </row>
    <row r="1967" spans="2:8" ht="15">
      <c r="B1967" s="74"/>
      <c r="C1967" s="74"/>
      <c r="D1967"/>
      <c r="E1967"/>
      <c r="F1967"/>
      <c r="G1967"/>
      <c r="H1967"/>
    </row>
    <row r="1968" spans="2:8" ht="15">
      <c r="B1968" s="74"/>
      <c r="C1968" s="74"/>
      <c r="D1968"/>
      <c r="E1968"/>
      <c r="F1968"/>
      <c r="G1968"/>
      <c r="H1968"/>
    </row>
    <row r="1969" spans="2:8" ht="15">
      <c r="B1969" s="74"/>
      <c r="C1969" s="74"/>
      <c r="D1969"/>
      <c r="E1969"/>
      <c r="F1969"/>
      <c r="G1969"/>
      <c r="H1969"/>
    </row>
    <row r="1970" spans="2:8" ht="15">
      <c r="B1970" s="74"/>
      <c r="C1970" s="74"/>
      <c r="D1970"/>
      <c r="E1970"/>
      <c r="F1970"/>
      <c r="G1970"/>
      <c r="H1970"/>
    </row>
    <row r="1971" spans="2:8" ht="15">
      <c r="B1971" s="74"/>
      <c r="C1971" s="74"/>
      <c r="D1971"/>
      <c r="E1971"/>
      <c r="F1971"/>
      <c r="G1971"/>
      <c r="H1971"/>
    </row>
    <row r="1972" spans="2:8" ht="15">
      <c r="B1972" s="74"/>
      <c r="C1972" s="74"/>
      <c r="D1972"/>
      <c r="E1972"/>
      <c r="F1972"/>
      <c r="G1972"/>
      <c r="H1972"/>
    </row>
    <row r="1973" spans="2:8" ht="15">
      <c r="B1973" s="74"/>
      <c r="C1973" s="74"/>
      <c r="D1973"/>
      <c r="E1973"/>
      <c r="F1973"/>
      <c r="G1973"/>
      <c r="H1973"/>
    </row>
    <row r="1974" spans="2:8" ht="15">
      <c r="B1974" s="74"/>
      <c r="C1974" s="74"/>
      <c r="D1974"/>
      <c r="E1974"/>
      <c r="F1974"/>
      <c r="G1974"/>
      <c r="H1974"/>
    </row>
    <row r="1975" spans="2:8" ht="15">
      <c r="B1975" s="74"/>
      <c r="C1975" s="74"/>
      <c r="D1975"/>
      <c r="E1975"/>
      <c r="F1975"/>
      <c r="G1975"/>
      <c r="H1975"/>
    </row>
    <row r="1976" spans="2:8" ht="15">
      <c r="B1976" s="74"/>
      <c r="C1976" s="74"/>
      <c r="D1976"/>
      <c r="E1976"/>
      <c r="F1976"/>
      <c r="G1976"/>
      <c r="H1976"/>
    </row>
    <row r="1977" spans="2:8" ht="15">
      <c r="B1977" s="74"/>
      <c r="C1977" s="74"/>
      <c r="D1977"/>
      <c r="E1977"/>
      <c r="F1977"/>
      <c r="G1977"/>
      <c r="H1977"/>
    </row>
    <row r="1978" spans="2:8" ht="15">
      <c r="B1978" s="74"/>
      <c r="C1978" s="74"/>
      <c r="D1978"/>
      <c r="E1978"/>
      <c r="F1978"/>
      <c r="G1978"/>
      <c r="H1978"/>
    </row>
    <row r="1979" spans="2:8" ht="15">
      <c r="B1979" s="74"/>
      <c r="C1979" s="74"/>
      <c r="D1979"/>
      <c r="E1979"/>
      <c r="F1979"/>
      <c r="G1979"/>
      <c r="H1979"/>
    </row>
    <row r="1980" spans="2:8" ht="15">
      <c r="B1980" s="74"/>
      <c r="C1980" s="74"/>
      <c r="D1980"/>
      <c r="E1980"/>
      <c r="F1980"/>
      <c r="G1980"/>
      <c r="H1980"/>
    </row>
    <row r="1981" spans="2:8" ht="15">
      <c r="B1981" s="74"/>
      <c r="C1981" s="74"/>
      <c r="D1981"/>
      <c r="E1981"/>
      <c r="F1981"/>
      <c r="G1981"/>
      <c r="H1981"/>
    </row>
    <row r="1982" spans="2:8" ht="15">
      <c r="B1982" s="74"/>
      <c r="C1982" s="74"/>
      <c r="D1982"/>
      <c r="E1982"/>
      <c r="F1982"/>
      <c r="G1982"/>
      <c r="H1982"/>
    </row>
    <row r="1983" spans="2:8" ht="15">
      <c r="B1983" s="74"/>
      <c r="C1983" s="74"/>
      <c r="D1983"/>
      <c r="E1983"/>
      <c r="F1983"/>
      <c r="G1983"/>
      <c r="H1983"/>
    </row>
    <row r="1984" spans="2:8" ht="15">
      <c r="B1984" s="74"/>
      <c r="C1984" s="74"/>
      <c r="D1984"/>
      <c r="E1984"/>
      <c r="F1984"/>
      <c r="G1984"/>
      <c r="H1984"/>
    </row>
    <row r="1985" spans="2:8" ht="15">
      <c r="B1985" s="74"/>
      <c r="C1985" s="74"/>
      <c r="D1985"/>
      <c r="E1985"/>
      <c r="F1985"/>
      <c r="G1985"/>
      <c r="H1985"/>
    </row>
    <row r="1986" spans="2:8" ht="15">
      <c r="B1986" s="74"/>
      <c r="C1986" s="74"/>
      <c r="D1986"/>
      <c r="E1986"/>
      <c r="F1986"/>
      <c r="G1986"/>
      <c r="H1986"/>
    </row>
    <row r="1987" spans="2:8" ht="15">
      <c r="B1987" s="74"/>
      <c r="C1987" s="74"/>
      <c r="D1987"/>
      <c r="E1987"/>
      <c r="F1987"/>
      <c r="G1987"/>
      <c r="H1987"/>
    </row>
    <row r="1988" spans="2:8" ht="15">
      <c r="B1988" s="74"/>
      <c r="C1988" s="74"/>
      <c r="D1988"/>
      <c r="E1988"/>
      <c r="F1988"/>
      <c r="G1988"/>
      <c r="H1988"/>
    </row>
    <row r="1989" spans="2:8" ht="15">
      <c r="B1989" s="74"/>
      <c r="C1989" s="74"/>
      <c r="D1989"/>
      <c r="E1989"/>
      <c r="F1989"/>
      <c r="G1989"/>
      <c r="H1989"/>
    </row>
    <row r="1990" spans="2:8" ht="15">
      <c r="B1990" s="74"/>
      <c r="C1990" s="74"/>
      <c r="D1990"/>
      <c r="E1990"/>
      <c r="F1990"/>
      <c r="G1990"/>
      <c r="H1990"/>
    </row>
    <row r="1991" spans="2:8" ht="15">
      <c r="B1991" s="74"/>
      <c r="C1991" s="74"/>
      <c r="D1991"/>
      <c r="E1991"/>
      <c r="F1991"/>
      <c r="G1991"/>
      <c r="H1991"/>
    </row>
    <row r="1992" spans="2:8" ht="15">
      <c r="B1992" s="74"/>
      <c r="C1992" s="74"/>
      <c r="D1992"/>
      <c r="E1992"/>
      <c r="F1992"/>
      <c r="G1992"/>
      <c r="H1992"/>
    </row>
    <row r="1993" spans="2:8" ht="15">
      <c r="B1993" s="74"/>
      <c r="C1993" s="74"/>
      <c r="D1993"/>
      <c r="E1993"/>
      <c r="F1993"/>
      <c r="G1993"/>
      <c r="H1993"/>
    </row>
    <row r="1994" spans="2:8" ht="15">
      <c r="B1994" s="74"/>
      <c r="C1994" s="74"/>
      <c r="D1994"/>
      <c r="E1994"/>
      <c r="F1994"/>
      <c r="G1994"/>
      <c r="H1994"/>
    </row>
    <row r="1995" spans="2:8" ht="15">
      <c r="B1995" s="74"/>
      <c r="C1995" s="74"/>
      <c r="D1995"/>
      <c r="E1995"/>
      <c r="F1995"/>
      <c r="G1995"/>
      <c r="H1995"/>
    </row>
    <row r="1996" spans="2:8" ht="15">
      <c r="B1996" s="74"/>
      <c r="C1996" s="74"/>
      <c r="D1996"/>
      <c r="E1996"/>
      <c r="F1996"/>
      <c r="G1996"/>
      <c r="H1996"/>
    </row>
    <row r="1997" spans="2:8" ht="15">
      <c r="B1997" s="74"/>
      <c r="C1997" s="74"/>
      <c r="D1997"/>
      <c r="E1997"/>
      <c r="F1997"/>
      <c r="G1997"/>
      <c r="H1997"/>
    </row>
    <row r="1998" spans="2:8" ht="15">
      <c r="B1998" s="74"/>
      <c r="C1998" s="74"/>
      <c r="D1998"/>
      <c r="E1998"/>
      <c r="F1998"/>
      <c r="G1998"/>
      <c r="H1998"/>
    </row>
    <row r="1999" spans="2:8" ht="15">
      <c r="B1999" s="74"/>
      <c r="C1999" s="74"/>
      <c r="D1999"/>
      <c r="E1999"/>
      <c r="F1999"/>
      <c r="G1999"/>
      <c r="H1999"/>
    </row>
    <row r="2000" spans="2:8" ht="15">
      <c r="B2000" s="74"/>
      <c r="C2000" s="74"/>
      <c r="D2000"/>
      <c r="E2000"/>
      <c r="F2000"/>
      <c r="G2000"/>
      <c r="H2000"/>
    </row>
    <row r="2001" spans="2:8" ht="15">
      <c r="B2001" s="74"/>
      <c r="C2001" s="74"/>
      <c r="D2001"/>
      <c r="E2001"/>
      <c r="F2001"/>
      <c r="G2001"/>
      <c r="H2001"/>
    </row>
    <row r="2002" spans="2:8" ht="15">
      <c r="B2002" s="74"/>
      <c r="C2002" s="74"/>
      <c r="D2002"/>
      <c r="E2002"/>
      <c r="F2002"/>
      <c r="G2002"/>
      <c r="H2002"/>
    </row>
    <row r="2003" spans="2:8" ht="15">
      <c r="B2003" s="74"/>
      <c r="C2003" s="74"/>
      <c r="D2003"/>
      <c r="E2003"/>
      <c r="F2003"/>
      <c r="G2003"/>
      <c r="H2003"/>
    </row>
    <row r="2004" spans="2:8" ht="15">
      <c r="B2004" s="74"/>
      <c r="C2004" s="74"/>
      <c r="D2004"/>
      <c r="E2004"/>
      <c r="F2004"/>
      <c r="G2004"/>
      <c r="H2004"/>
    </row>
    <row r="2005" spans="2:8" ht="15">
      <c r="B2005" s="74"/>
      <c r="C2005" s="74"/>
      <c r="D2005"/>
      <c r="E2005"/>
      <c r="F2005"/>
      <c r="G2005"/>
      <c r="H2005"/>
    </row>
    <row r="2006" spans="2:8" ht="15">
      <c r="B2006" s="74"/>
      <c r="C2006" s="74"/>
      <c r="D2006"/>
      <c r="E2006"/>
      <c r="F2006"/>
      <c r="G2006"/>
      <c r="H2006"/>
    </row>
    <row r="2007" spans="2:8" ht="15">
      <c r="B2007" s="74"/>
      <c r="C2007" s="74"/>
      <c r="D2007"/>
      <c r="E2007"/>
      <c r="F2007"/>
      <c r="G2007"/>
      <c r="H2007"/>
    </row>
    <row r="2008" spans="2:8" ht="15">
      <c r="B2008" s="74"/>
      <c r="C2008" s="74"/>
      <c r="D2008"/>
      <c r="E2008"/>
      <c r="F2008"/>
      <c r="G2008"/>
      <c r="H2008"/>
    </row>
    <row r="2009" spans="2:8" ht="15">
      <c r="B2009" s="74"/>
      <c r="C2009" s="74"/>
      <c r="D2009"/>
      <c r="E2009"/>
      <c r="F2009"/>
      <c r="G2009"/>
      <c r="H2009"/>
    </row>
    <row r="2010" spans="2:8" ht="15">
      <c r="B2010" s="74"/>
      <c r="C2010" s="74"/>
      <c r="D2010"/>
      <c r="E2010"/>
      <c r="F2010"/>
      <c r="G2010"/>
      <c r="H2010"/>
    </row>
    <row r="2011" spans="2:8" ht="15">
      <c r="B2011" s="74"/>
      <c r="C2011" s="74"/>
      <c r="D2011"/>
      <c r="E2011"/>
      <c r="F2011"/>
      <c r="G2011"/>
      <c r="H2011"/>
    </row>
    <row r="2012" spans="2:8" ht="15">
      <c r="B2012" s="74"/>
      <c r="C2012" s="74"/>
      <c r="D2012"/>
      <c r="E2012"/>
      <c r="F2012"/>
      <c r="G2012"/>
      <c r="H2012"/>
    </row>
    <row r="2013" spans="2:8" ht="15">
      <c r="B2013" s="74"/>
      <c r="C2013" s="74"/>
      <c r="D2013"/>
      <c r="E2013"/>
      <c r="F2013"/>
      <c r="G2013"/>
      <c r="H2013"/>
    </row>
    <row r="2014" spans="2:8" ht="15">
      <c r="B2014" s="74"/>
      <c r="C2014" s="74"/>
      <c r="D2014"/>
      <c r="E2014"/>
      <c r="F2014"/>
      <c r="G2014"/>
      <c r="H2014"/>
    </row>
    <row r="2015" spans="2:8" ht="15">
      <c r="B2015" s="74"/>
      <c r="C2015" s="74"/>
      <c r="D2015"/>
      <c r="E2015"/>
      <c r="F2015"/>
      <c r="G2015"/>
      <c r="H2015"/>
    </row>
    <row r="2016" spans="2:8" ht="15">
      <c r="B2016" s="74"/>
      <c r="C2016" s="74"/>
      <c r="D2016"/>
      <c r="E2016"/>
      <c r="F2016"/>
      <c r="G2016"/>
      <c r="H2016"/>
    </row>
    <row r="2017" spans="2:8" ht="15">
      <c r="B2017" s="74"/>
      <c r="C2017" s="74"/>
      <c r="D2017"/>
      <c r="E2017"/>
      <c r="F2017"/>
      <c r="G2017"/>
      <c r="H2017"/>
    </row>
    <row r="2018" spans="2:8" ht="15">
      <c r="B2018" s="74"/>
      <c r="C2018" s="74"/>
      <c r="D2018"/>
      <c r="E2018"/>
      <c r="F2018"/>
      <c r="G2018"/>
      <c r="H2018"/>
    </row>
    <row r="2019" spans="2:8" ht="15">
      <c r="B2019" s="74"/>
      <c r="C2019" s="74"/>
      <c r="D2019"/>
      <c r="E2019"/>
      <c r="F2019"/>
      <c r="G2019"/>
      <c r="H2019"/>
    </row>
    <row r="2020" spans="2:8" ht="15">
      <c r="B2020" s="74"/>
      <c r="C2020" s="74"/>
      <c r="D2020"/>
      <c r="E2020"/>
      <c r="F2020"/>
      <c r="G2020"/>
      <c r="H2020"/>
    </row>
    <row r="2021" spans="2:8" ht="15">
      <c r="B2021" s="74"/>
      <c r="C2021" s="74"/>
      <c r="D2021"/>
      <c r="E2021"/>
      <c r="F2021"/>
      <c r="G2021"/>
      <c r="H2021"/>
    </row>
    <row r="2022" spans="2:8" ht="15">
      <c r="B2022" s="74"/>
      <c r="C2022" s="74"/>
      <c r="D2022"/>
      <c r="E2022"/>
      <c r="F2022"/>
      <c r="G2022"/>
      <c r="H2022"/>
    </row>
    <row r="2023" spans="2:8" ht="15">
      <c r="B2023" s="74"/>
      <c r="C2023" s="74"/>
      <c r="D2023"/>
      <c r="E2023"/>
      <c r="F2023"/>
      <c r="G2023"/>
      <c r="H2023"/>
    </row>
    <row r="2024" spans="2:8" ht="15">
      <c r="B2024" s="74"/>
      <c r="C2024" s="74"/>
      <c r="D2024"/>
      <c r="E2024"/>
      <c r="F2024"/>
      <c r="G2024"/>
      <c r="H2024"/>
    </row>
    <row r="2025" spans="2:8" ht="15">
      <c r="B2025" s="74"/>
      <c r="C2025" s="74"/>
      <c r="D2025"/>
      <c r="E2025"/>
      <c r="F2025"/>
      <c r="G2025"/>
      <c r="H2025"/>
    </row>
    <row r="2026" spans="2:8" ht="15">
      <c r="B2026" s="74"/>
      <c r="C2026" s="74"/>
      <c r="D2026"/>
      <c r="E2026"/>
      <c r="F2026"/>
      <c r="G2026"/>
      <c r="H2026"/>
    </row>
    <row r="2027" spans="2:8" ht="15">
      <c r="B2027" s="74"/>
      <c r="C2027" s="74"/>
      <c r="D2027"/>
      <c r="E2027"/>
      <c r="F2027"/>
      <c r="G2027"/>
      <c r="H2027"/>
    </row>
    <row r="2028" spans="2:8" ht="15">
      <c r="B2028" s="74"/>
      <c r="C2028" s="74"/>
      <c r="D2028"/>
      <c r="E2028"/>
      <c r="F2028"/>
      <c r="G2028"/>
      <c r="H2028"/>
    </row>
    <row r="2029" spans="2:8" ht="15">
      <c r="B2029" s="74"/>
      <c r="C2029" s="74"/>
      <c r="D2029"/>
      <c r="E2029"/>
      <c r="F2029"/>
      <c r="G2029"/>
      <c r="H2029"/>
    </row>
    <row r="2030" spans="2:8" ht="15">
      <c r="B2030" s="74"/>
      <c r="C2030" s="74"/>
      <c r="D2030"/>
      <c r="E2030"/>
      <c r="F2030"/>
      <c r="G2030"/>
      <c r="H2030"/>
    </row>
    <row r="2031" spans="2:8" ht="15">
      <c r="B2031" s="74"/>
      <c r="C2031" s="74"/>
      <c r="D2031"/>
      <c r="E2031"/>
      <c r="F2031"/>
      <c r="G2031"/>
      <c r="H2031"/>
    </row>
    <row r="2032" spans="2:8" ht="15">
      <c r="B2032" s="74"/>
      <c r="C2032" s="74"/>
      <c r="D2032"/>
      <c r="E2032"/>
      <c r="F2032"/>
      <c r="G2032"/>
      <c r="H2032"/>
    </row>
    <row r="2033" spans="2:8" ht="15">
      <c r="B2033" s="74"/>
      <c r="C2033" s="74"/>
      <c r="D2033"/>
      <c r="E2033"/>
      <c r="F2033"/>
      <c r="G2033"/>
      <c r="H2033"/>
    </row>
    <row r="2034" spans="2:8" ht="15">
      <c r="B2034" s="74"/>
      <c r="C2034" s="74"/>
      <c r="D2034"/>
      <c r="E2034"/>
      <c r="F2034"/>
      <c r="G2034"/>
      <c r="H2034"/>
    </row>
    <row r="2035" spans="2:8" ht="15">
      <c r="B2035" s="74"/>
      <c r="C2035" s="74"/>
      <c r="D2035"/>
      <c r="E2035"/>
      <c r="F2035"/>
      <c r="G2035"/>
      <c r="H2035"/>
    </row>
    <row r="2036" spans="2:8" ht="15">
      <c r="B2036" s="74"/>
      <c r="C2036" s="74"/>
      <c r="D2036"/>
      <c r="E2036"/>
      <c r="F2036"/>
      <c r="G2036"/>
      <c r="H2036"/>
    </row>
    <row r="2037" spans="2:8" ht="15">
      <c r="B2037" s="74"/>
      <c r="C2037" s="74"/>
      <c r="D2037"/>
      <c r="E2037"/>
      <c r="F2037"/>
      <c r="G2037"/>
      <c r="H2037"/>
    </row>
    <row r="2038" spans="2:8" ht="15">
      <c r="B2038" s="74"/>
      <c r="C2038" s="74"/>
      <c r="D2038"/>
      <c r="E2038"/>
      <c r="F2038"/>
      <c r="G2038"/>
      <c r="H2038"/>
    </row>
    <row r="2039" spans="2:8" ht="15">
      <c r="B2039" s="74"/>
      <c r="C2039" s="74"/>
      <c r="D2039"/>
      <c r="E2039"/>
      <c r="F2039"/>
      <c r="G2039"/>
      <c r="H2039"/>
    </row>
    <row r="2040" spans="2:8" ht="15">
      <c r="B2040" s="74"/>
      <c r="C2040" s="74"/>
      <c r="D2040"/>
      <c r="E2040"/>
      <c r="F2040"/>
      <c r="G2040"/>
      <c r="H2040"/>
    </row>
    <row r="2041" spans="2:8" ht="15">
      <c r="B2041" s="74"/>
      <c r="C2041" s="74"/>
      <c r="D2041"/>
      <c r="E2041"/>
      <c r="F2041"/>
      <c r="G2041"/>
      <c r="H2041"/>
    </row>
    <row r="2042" spans="2:8" ht="15">
      <c r="B2042" s="74"/>
      <c r="C2042" s="74"/>
      <c r="D2042"/>
      <c r="E2042"/>
      <c r="F2042"/>
      <c r="G2042"/>
      <c r="H2042"/>
    </row>
    <row r="2043" spans="2:8" ht="15">
      <c r="B2043" s="74"/>
      <c r="C2043" s="74"/>
      <c r="D2043"/>
      <c r="E2043"/>
      <c r="F2043"/>
      <c r="G2043"/>
      <c r="H2043"/>
    </row>
    <row r="2044" spans="2:8" ht="15">
      <c r="B2044" s="74"/>
      <c r="C2044" s="74"/>
      <c r="D2044"/>
      <c r="E2044"/>
      <c r="F2044"/>
      <c r="G2044"/>
      <c r="H2044"/>
    </row>
    <row r="2045" spans="2:8" ht="15">
      <c r="B2045" s="74"/>
      <c r="C2045" s="74"/>
      <c r="D2045"/>
      <c r="E2045"/>
      <c r="F2045"/>
      <c r="G2045"/>
      <c r="H2045"/>
    </row>
    <row r="2046" spans="2:8" ht="15">
      <c r="B2046" s="74"/>
      <c r="C2046" s="74"/>
      <c r="D2046"/>
      <c r="E2046"/>
      <c r="F2046"/>
      <c r="G2046"/>
      <c r="H2046"/>
    </row>
    <row r="2047" spans="2:8" ht="15">
      <c r="B2047" s="74"/>
      <c r="C2047" s="74"/>
      <c r="D2047"/>
      <c r="E2047"/>
      <c r="F2047"/>
      <c r="G2047"/>
      <c r="H2047"/>
    </row>
    <row r="2048" spans="2:8" ht="15">
      <c r="B2048" s="74"/>
      <c r="C2048" s="74"/>
      <c r="D2048"/>
      <c r="E2048"/>
      <c r="F2048"/>
      <c r="G2048"/>
      <c r="H2048"/>
    </row>
    <row r="2049" spans="2:8" ht="15">
      <c r="B2049" s="74"/>
      <c r="C2049" s="74"/>
      <c r="D2049"/>
      <c r="E2049"/>
      <c r="F2049"/>
      <c r="G2049"/>
      <c r="H2049"/>
    </row>
    <row r="2050" spans="2:8" ht="15">
      <c r="B2050" s="74"/>
      <c r="C2050" s="74"/>
      <c r="D2050"/>
      <c r="E2050"/>
      <c r="F2050"/>
      <c r="G2050"/>
      <c r="H2050"/>
    </row>
    <row r="2051" spans="2:8" ht="15">
      <c r="B2051" s="74"/>
      <c r="C2051" s="74"/>
      <c r="D2051"/>
      <c r="E2051"/>
      <c r="F2051"/>
      <c r="G2051"/>
      <c r="H2051"/>
    </row>
    <row r="2052" spans="2:8" ht="15">
      <c r="B2052" s="74"/>
      <c r="C2052" s="74"/>
      <c r="D2052"/>
      <c r="E2052"/>
      <c r="F2052"/>
      <c r="G2052"/>
      <c r="H2052"/>
    </row>
    <row r="2053" spans="2:8" ht="15">
      <c r="B2053" s="74"/>
      <c r="C2053" s="74"/>
      <c r="D2053"/>
      <c r="E2053"/>
      <c r="F2053"/>
      <c r="G2053"/>
      <c r="H2053"/>
    </row>
    <row r="2054" spans="2:8" ht="15">
      <c r="B2054" s="74"/>
      <c r="C2054" s="74"/>
      <c r="D2054"/>
      <c r="E2054"/>
      <c r="F2054"/>
      <c r="G2054"/>
      <c r="H2054"/>
    </row>
    <row r="2055" spans="2:8" ht="15">
      <c r="B2055" s="74"/>
      <c r="C2055" s="74"/>
      <c r="D2055"/>
      <c r="E2055"/>
      <c r="F2055"/>
      <c r="G2055"/>
      <c r="H2055"/>
    </row>
    <row r="2056" spans="2:8" ht="15">
      <c r="B2056" s="74"/>
      <c r="C2056" s="74"/>
      <c r="D2056"/>
      <c r="E2056"/>
      <c r="F2056"/>
      <c r="G2056"/>
      <c r="H2056"/>
    </row>
    <row r="2057" spans="2:8" ht="15">
      <c r="B2057" s="74"/>
      <c r="C2057" s="74"/>
      <c r="D2057"/>
      <c r="E2057"/>
      <c r="F2057"/>
      <c r="G2057"/>
      <c r="H2057"/>
    </row>
    <row r="2058" spans="2:8" ht="15">
      <c r="B2058" s="74"/>
      <c r="C2058" s="74"/>
      <c r="D2058"/>
      <c r="E2058"/>
      <c r="F2058"/>
      <c r="G2058"/>
      <c r="H2058"/>
    </row>
    <row r="2059" spans="2:8" ht="15">
      <c r="B2059" s="74"/>
      <c r="C2059" s="74"/>
      <c r="D2059"/>
      <c r="E2059"/>
      <c r="F2059"/>
      <c r="G2059"/>
      <c r="H2059"/>
    </row>
    <row r="2060" spans="2:8" ht="15">
      <c r="B2060" s="74"/>
      <c r="C2060" s="74"/>
      <c r="D2060"/>
      <c r="E2060"/>
      <c r="F2060"/>
      <c r="G2060"/>
      <c r="H2060"/>
    </row>
    <row r="2061" spans="2:8" ht="15">
      <c r="B2061" s="74"/>
      <c r="C2061" s="74"/>
      <c r="D2061"/>
      <c r="E2061"/>
      <c r="F2061"/>
      <c r="G2061"/>
      <c r="H2061"/>
    </row>
    <row r="2062" spans="2:8" ht="15">
      <c r="B2062" s="74"/>
      <c r="C2062" s="74"/>
      <c r="D2062"/>
      <c r="E2062"/>
      <c r="F2062"/>
      <c r="G2062"/>
      <c r="H2062"/>
    </row>
    <row r="2063" spans="2:8" ht="15">
      <c r="B2063" s="74"/>
      <c r="C2063" s="74"/>
      <c r="D2063"/>
      <c r="E2063"/>
      <c r="F2063"/>
      <c r="G2063"/>
      <c r="H2063"/>
    </row>
    <row r="2064" spans="2:8" ht="15">
      <c r="B2064" s="74"/>
      <c r="C2064" s="74"/>
      <c r="D2064"/>
      <c r="E2064"/>
      <c r="F2064"/>
      <c r="G2064"/>
      <c r="H2064"/>
    </row>
    <row r="2065" spans="2:8" ht="15">
      <c r="B2065" s="74"/>
      <c r="C2065" s="74"/>
      <c r="D2065"/>
      <c r="E2065"/>
      <c r="F2065"/>
      <c r="G2065"/>
      <c r="H2065"/>
    </row>
    <row r="2066" spans="2:8" ht="15">
      <c r="B2066" s="74"/>
      <c r="C2066" s="74"/>
      <c r="D2066"/>
      <c r="E2066"/>
      <c r="F2066"/>
      <c r="G2066"/>
      <c r="H2066"/>
    </row>
    <row r="2067" spans="2:8" ht="15">
      <c r="B2067" s="74"/>
      <c r="C2067" s="74"/>
      <c r="D2067"/>
      <c r="E2067"/>
      <c r="F2067"/>
      <c r="G2067"/>
      <c r="H2067"/>
    </row>
    <row r="2068" spans="2:8" ht="15">
      <c r="B2068" s="74"/>
      <c r="C2068" s="74"/>
      <c r="D2068"/>
      <c r="E2068"/>
      <c r="F2068"/>
      <c r="G2068"/>
      <c r="H2068"/>
    </row>
    <row r="2069" spans="2:8" ht="15">
      <c r="B2069" s="74"/>
      <c r="C2069" s="74"/>
      <c r="D2069"/>
      <c r="E2069"/>
      <c r="F2069"/>
      <c r="G2069"/>
      <c r="H2069"/>
    </row>
    <row r="2070" spans="2:8" ht="15">
      <c r="B2070" s="74"/>
      <c r="C2070" s="74"/>
      <c r="D2070"/>
      <c r="E2070"/>
      <c r="F2070"/>
      <c r="G2070"/>
      <c r="H2070"/>
    </row>
    <row r="2071" spans="2:8" ht="15">
      <c r="B2071" s="74"/>
      <c r="C2071" s="74"/>
      <c r="D2071"/>
      <c r="E2071"/>
      <c r="F2071"/>
      <c r="G2071"/>
      <c r="H2071"/>
    </row>
    <row r="2072" spans="2:8" ht="15">
      <c r="B2072" s="74"/>
      <c r="C2072" s="74"/>
      <c r="D2072"/>
      <c r="E2072"/>
      <c r="F2072"/>
      <c r="G2072"/>
      <c r="H2072"/>
    </row>
    <row r="2073" spans="2:8" ht="15">
      <c r="B2073" s="74"/>
      <c r="C2073" s="74"/>
      <c r="D2073"/>
      <c r="E2073"/>
      <c r="F2073"/>
      <c r="G2073"/>
      <c r="H2073"/>
    </row>
    <row r="2074" spans="2:8" ht="15">
      <c r="B2074" s="74"/>
      <c r="C2074" s="74"/>
      <c r="D2074"/>
      <c r="E2074"/>
      <c r="F2074"/>
      <c r="G2074"/>
      <c r="H2074"/>
    </row>
    <row r="2075" spans="2:8" ht="15">
      <c r="B2075" s="74"/>
      <c r="C2075" s="74"/>
      <c r="D2075"/>
      <c r="E2075"/>
      <c r="F2075"/>
      <c r="G2075"/>
      <c r="H2075"/>
    </row>
    <row r="2076" spans="2:8" ht="15">
      <c r="B2076" s="74"/>
      <c r="C2076" s="74"/>
      <c r="D2076"/>
      <c r="E2076"/>
      <c r="F2076"/>
      <c r="G2076"/>
      <c r="H2076"/>
    </row>
    <row r="2077" spans="2:8" ht="15">
      <c r="B2077" s="74"/>
      <c r="C2077" s="74"/>
      <c r="D2077"/>
      <c r="E2077"/>
      <c r="F2077"/>
      <c r="G2077"/>
      <c r="H2077"/>
    </row>
    <row r="2078" spans="2:8" ht="15">
      <c r="B2078" s="74"/>
      <c r="C2078" s="74"/>
      <c r="D2078"/>
      <c r="E2078"/>
      <c r="F2078"/>
      <c r="G2078"/>
      <c r="H2078"/>
    </row>
    <row r="2079" spans="2:8" ht="15">
      <c r="B2079" s="74"/>
      <c r="C2079" s="74"/>
      <c r="D2079"/>
      <c r="E2079"/>
      <c r="F2079"/>
      <c r="G2079"/>
      <c r="H2079"/>
    </row>
    <row r="2080" spans="2:8" ht="15">
      <c r="B2080" s="74"/>
      <c r="C2080" s="74"/>
      <c r="D2080"/>
      <c r="E2080"/>
      <c r="F2080"/>
      <c r="G2080"/>
      <c r="H2080"/>
    </row>
    <row r="2081" spans="2:8" ht="15">
      <c r="B2081" s="74"/>
      <c r="C2081" s="74"/>
      <c r="D2081"/>
      <c r="E2081"/>
      <c r="F2081"/>
      <c r="G2081"/>
      <c r="H2081"/>
    </row>
    <row r="2082" spans="2:8" ht="15">
      <c r="B2082" s="74"/>
      <c r="C2082" s="74"/>
      <c r="D2082"/>
      <c r="E2082"/>
      <c r="F2082"/>
      <c r="G2082"/>
      <c r="H2082"/>
    </row>
    <row r="2083" spans="2:8" ht="15">
      <c r="B2083" s="74"/>
      <c r="C2083" s="74"/>
      <c r="D2083"/>
      <c r="E2083"/>
      <c r="F2083"/>
      <c r="G2083"/>
      <c r="H2083"/>
    </row>
    <row r="2084" spans="2:8" ht="15">
      <c r="B2084" s="74"/>
      <c r="C2084" s="74"/>
      <c r="D2084"/>
      <c r="E2084"/>
      <c r="F2084"/>
      <c r="G2084"/>
      <c r="H2084"/>
    </row>
    <row r="2085" spans="2:8" ht="15">
      <c r="B2085" s="74"/>
      <c r="C2085" s="74"/>
      <c r="D2085"/>
      <c r="E2085"/>
      <c r="F2085"/>
      <c r="G2085"/>
      <c r="H2085"/>
    </row>
    <row r="2086" spans="2:8" ht="15">
      <c r="B2086" s="74"/>
      <c r="C2086" s="74"/>
      <c r="D2086"/>
      <c r="E2086"/>
      <c r="F2086"/>
      <c r="G2086"/>
      <c r="H2086"/>
    </row>
    <row r="2087" spans="2:8" ht="15">
      <c r="B2087" s="74"/>
      <c r="C2087" s="74"/>
      <c r="D2087"/>
      <c r="E2087"/>
      <c r="F2087"/>
      <c r="G2087"/>
      <c r="H2087"/>
    </row>
    <row r="2088" spans="2:8" ht="15">
      <c r="B2088" s="74"/>
      <c r="C2088" s="74"/>
      <c r="D2088"/>
      <c r="E2088"/>
      <c r="F2088"/>
      <c r="G2088"/>
      <c r="H2088"/>
    </row>
    <row r="2089" spans="2:8" ht="15">
      <c r="B2089" s="74"/>
      <c r="C2089" s="74"/>
      <c r="D2089"/>
      <c r="E2089"/>
      <c r="F2089"/>
      <c r="G2089"/>
      <c r="H2089"/>
    </row>
    <row r="2090" spans="2:8" ht="15">
      <c r="B2090" s="74"/>
      <c r="C2090" s="74"/>
      <c r="D2090"/>
      <c r="E2090"/>
      <c r="F2090"/>
      <c r="G2090"/>
      <c r="H2090"/>
    </row>
    <row r="2091" spans="2:8" ht="15">
      <c r="B2091" s="74"/>
      <c r="C2091" s="74"/>
      <c r="D2091"/>
      <c r="E2091"/>
      <c r="F2091"/>
      <c r="G2091"/>
      <c r="H2091"/>
    </row>
    <row r="2092" spans="2:8" ht="15">
      <c r="B2092" s="74"/>
      <c r="C2092" s="74"/>
      <c r="D2092"/>
      <c r="E2092"/>
      <c r="F2092"/>
      <c r="G2092"/>
      <c r="H2092"/>
    </row>
    <row r="2093" spans="2:8" ht="15">
      <c r="B2093" s="74"/>
      <c r="C2093" s="74"/>
      <c r="D2093"/>
      <c r="E2093"/>
      <c r="F2093"/>
      <c r="G2093"/>
      <c r="H2093"/>
    </row>
    <row r="2094" spans="2:8" ht="15">
      <c r="B2094" s="74"/>
      <c r="C2094" s="74"/>
      <c r="D2094"/>
      <c r="E2094"/>
      <c r="F2094"/>
      <c r="G2094"/>
      <c r="H2094"/>
    </row>
    <row r="2095" spans="2:8" ht="15">
      <c r="B2095" s="74"/>
      <c r="C2095" s="74"/>
      <c r="D2095"/>
      <c r="E2095"/>
      <c r="F2095"/>
      <c r="G2095"/>
      <c r="H2095"/>
    </row>
    <row r="2096" spans="2:8" ht="15">
      <c r="B2096" s="74"/>
      <c r="C2096" s="74"/>
      <c r="D2096"/>
      <c r="E2096"/>
      <c r="F2096"/>
      <c r="G2096"/>
      <c r="H2096"/>
    </row>
    <row r="2097" spans="2:8" ht="15">
      <c r="B2097" s="74"/>
      <c r="C2097" s="74"/>
      <c r="D2097"/>
      <c r="E2097"/>
      <c r="F2097"/>
      <c r="G2097"/>
      <c r="H2097"/>
    </row>
    <row r="2098" spans="2:8" ht="15">
      <c r="B2098" s="74"/>
      <c r="C2098" s="74"/>
      <c r="D2098"/>
      <c r="E2098"/>
      <c r="F2098"/>
      <c r="G2098"/>
      <c r="H2098"/>
    </row>
    <row r="2099" spans="2:8" ht="15">
      <c r="B2099" s="74"/>
      <c r="C2099" s="74"/>
      <c r="D2099"/>
      <c r="E2099"/>
      <c r="F2099"/>
      <c r="G2099"/>
      <c r="H2099"/>
    </row>
    <row r="2100" spans="2:8" ht="15">
      <c r="B2100" s="74"/>
      <c r="C2100" s="74"/>
      <c r="D2100"/>
      <c r="E2100"/>
      <c r="F2100"/>
      <c r="G2100"/>
      <c r="H2100"/>
    </row>
    <row r="2101" spans="2:8" ht="15">
      <c r="B2101" s="74"/>
      <c r="C2101" s="74"/>
      <c r="D2101"/>
      <c r="E2101"/>
      <c r="F2101"/>
      <c r="G2101"/>
      <c r="H2101"/>
    </row>
    <row r="2102" spans="2:8" ht="15">
      <c r="B2102" s="74"/>
      <c r="C2102" s="74"/>
      <c r="D2102"/>
      <c r="E2102"/>
      <c r="F2102"/>
      <c r="G2102"/>
      <c r="H2102"/>
    </row>
    <row r="2103" spans="2:8" ht="15">
      <c r="B2103" s="74"/>
      <c r="C2103" s="74"/>
      <c r="D2103"/>
      <c r="E2103"/>
      <c r="F2103"/>
      <c r="G2103"/>
      <c r="H2103"/>
    </row>
    <row r="2104" spans="2:8" ht="15">
      <c r="B2104" s="74"/>
      <c r="C2104" s="74"/>
      <c r="D2104"/>
      <c r="E2104"/>
      <c r="F2104"/>
      <c r="G2104"/>
      <c r="H2104"/>
    </row>
    <row r="2105" spans="2:8" ht="15">
      <c r="B2105" s="74"/>
      <c r="C2105" s="74"/>
      <c r="D2105"/>
      <c r="E2105"/>
      <c r="F2105"/>
      <c r="G2105"/>
      <c r="H2105"/>
    </row>
    <row r="2106" spans="2:8" ht="15">
      <c r="B2106" s="74"/>
      <c r="C2106" s="74"/>
      <c r="D2106"/>
      <c r="E2106"/>
      <c r="F2106"/>
      <c r="G2106"/>
      <c r="H2106"/>
    </row>
    <row r="2107" spans="2:8" ht="15">
      <c r="B2107" s="74"/>
      <c r="C2107" s="74"/>
      <c r="D2107"/>
      <c r="E2107"/>
      <c r="F2107"/>
      <c r="G2107"/>
      <c r="H2107"/>
    </row>
    <row r="2108" spans="2:8" ht="15">
      <c r="B2108" s="74"/>
      <c r="C2108" s="74"/>
      <c r="D2108"/>
      <c r="E2108"/>
      <c r="F2108"/>
      <c r="G2108"/>
      <c r="H2108"/>
    </row>
    <row r="2109" spans="2:8" ht="15">
      <c r="B2109" s="74"/>
      <c r="C2109" s="74"/>
      <c r="D2109"/>
      <c r="E2109"/>
      <c r="F2109"/>
      <c r="G2109"/>
      <c r="H2109"/>
    </row>
    <row r="2110" spans="2:8" ht="15">
      <c r="B2110" s="74"/>
      <c r="C2110" s="74"/>
      <c r="D2110"/>
      <c r="E2110"/>
      <c r="F2110"/>
      <c r="G2110"/>
      <c r="H2110"/>
    </row>
    <row r="2111" spans="2:8" ht="15">
      <c r="B2111" s="74"/>
      <c r="C2111" s="74"/>
      <c r="D2111"/>
      <c r="E2111"/>
      <c r="F2111"/>
      <c r="G2111"/>
      <c r="H2111"/>
    </row>
    <row r="2112" spans="2:8" ht="15">
      <c r="B2112" s="74"/>
      <c r="C2112" s="74"/>
      <c r="D2112"/>
      <c r="E2112"/>
      <c r="F2112"/>
      <c r="G2112"/>
      <c r="H2112"/>
    </row>
    <row r="2113" spans="2:8" ht="15">
      <c r="B2113" s="74"/>
      <c r="C2113" s="74"/>
      <c r="D2113"/>
      <c r="E2113"/>
      <c r="F2113"/>
      <c r="G2113"/>
      <c r="H2113"/>
    </row>
    <row r="2114" spans="2:8" ht="15">
      <c r="B2114" s="74"/>
      <c r="C2114" s="74"/>
      <c r="D2114"/>
      <c r="E2114"/>
      <c r="F2114"/>
      <c r="G2114"/>
      <c r="H2114"/>
    </row>
    <row r="2115" spans="2:8" ht="15">
      <c r="B2115" s="74"/>
      <c r="C2115" s="74"/>
      <c r="D2115"/>
      <c r="E2115"/>
      <c r="F2115"/>
      <c r="G2115"/>
      <c r="H2115"/>
    </row>
    <row r="2116" spans="2:8" ht="15">
      <c r="B2116" s="74"/>
      <c r="C2116" s="74"/>
      <c r="D2116"/>
      <c r="E2116"/>
      <c r="F2116"/>
      <c r="G2116"/>
      <c r="H2116"/>
    </row>
    <row r="2117" spans="2:8" ht="15">
      <c r="B2117" s="74"/>
      <c r="C2117" s="74"/>
      <c r="D2117"/>
      <c r="E2117"/>
      <c r="F2117"/>
      <c r="G2117"/>
      <c r="H2117"/>
    </row>
    <row r="2118" spans="2:8" ht="15">
      <c r="B2118" s="74"/>
      <c r="C2118" s="74"/>
      <c r="D2118"/>
      <c r="E2118"/>
      <c r="F2118"/>
      <c r="G2118"/>
      <c r="H2118"/>
    </row>
    <row r="2119" spans="2:8" ht="15">
      <c r="B2119" s="74"/>
      <c r="C2119" s="74"/>
      <c r="D2119"/>
      <c r="E2119"/>
      <c r="F2119"/>
      <c r="G2119"/>
      <c r="H2119"/>
    </row>
    <row r="2120" spans="2:8" ht="15">
      <c r="B2120" s="74"/>
      <c r="C2120" s="74"/>
      <c r="D2120"/>
      <c r="E2120"/>
      <c r="F2120"/>
      <c r="G2120"/>
      <c r="H2120"/>
    </row>
    <row r="2121" spans="2:8" ht="15">
      <c r="B2121" s="74"/>
      <c r="C2121" s="74"/>
      <c r="D2121"/>
      <c r="E2121"/>
      <c r="F2121"/>
      <c r="G2121"/>
      <c r="H2121"/>
    </row>
    <row r="2122" spans="2:8" ht="15">
      <c r="B2122" s="74"/>
      <c r="C2122" s="74"/>
      <c r="D2122"/>
      <c r="E2122"/>
      <c r="F2122"/>
      <c r="G2122"/>
      <c r="H2122"/>
    </row>
    <row r="2123" spans="2:8" ht="15">
      <c r="B2123" s="74"/>
      <c r="C2123" s="74"/>
      <c r="D2123"/>
      <c r="E2123"/>
      <c r="F2123"/>
      <c r="G2123"/>
      <c r="H2123"/>
    </row>
    <row r="2124" spans="2:8" ht="15">
      <c r="B2124" s="74"/>
      <c r="C2124" s="74"/>
      <c r="D2124"/>
      <c r="E2124"/>
      <c r="F2124"/>
      <c r="G2124"/>
      <c r="H2124"/>
    </row>
    <row r="2125" spans="2:8" ht="15">
      <c r="B2125" s="74"/>
      <c r="C2125" s="74"/>
      <c r="D2125"/>
      <c r="E2125"/>
      <c r="F2125"/>
      <c r="G2125"/>
      <c r="H2125"/>
    </row>
    <row r="2126" spans="2:8" ht="15">
      <c r="B2126" s="74"/>
      <c r="C2126" s="74"/>
      <c r="D2126"/>
      <c r="E2126"/>
      <c r="F2126"/>
      <c r="G2126"/>
      <c r="H2126"/>
    </row>
    <row r="2127" spans="2:8" ht="15">
      <c r="B2127" s="74"/>
      <c r="C2127" s="74"/>
      <c r="D2127"/>
      <c r="E2127"/>
      <c r="F2127"/>
      <c r="G2127"/>
      <c r="H2127"/>
    </row>
    <row r="2128" spans="2:8" ht="15">
      <c r="B2128" s="74"/>
      <c r="C2128" s="74"/>
      <c r="D2128"/>
      <c r="E2128"/>
      <c r="F2128"/>
      <c r="G2128"/>
      <c r="H2128"/>
    </row>
    <row r="2129" spans="2:8" ht="15">
      <c r="B2129" s="74"/>
      <c r="C2129" s="74"/>
      <c r="D2129"/>
      <c r="E2129"/>
      <c r="F2129"/>
      <c r="G2129"/>
      <c r="H2129"/>
    </row>
    <row r="2130" spans="2:8" ht="15">
      <c r="B2130" s="74"/>
      <c r="C2130" s="74"/>
      <c r="D2130"/>
      <c r="E2130"/>
      <c r="F2130"/>
      <c r="G2130"/>
      <c r="H2130"/>
    </row>
    <row r="2131" spans="2:8" ht="15">
      <c r="B2131" s="74"/>
      <c r="C2131" s="74"/>
      <c r="D2131"/>
      <c r="E2131"/>
      <c r="F2131"/>
      <c r="G2131"/>
      <c r="H2131"/>
    </row>
    <row r="2132" spans="2:8" ht="15">
      <c r="B2132" s="74"/>
      <c r="C2132" s="74"/>
      <c r="D2132"/>
      <c r="E2132"/>
      <c r="F2132"/>
      <c r="G2132"/>
      <c r="H2132"/>
    </row>
    <row r="2133" spans="2:8" ht="15">
      <c r="B2133" s="74"/>
      <c r="C2133" s="74"/>
      <c r="D2133"/>
      <c r="E2133"/>
      <c r="F2133"/>
      <c r="G2133"/>
      <c r="H2133"/>
    </row>
    <row r="2134" spans="2:8" ht="15">
      <c r="B2134" s="74"/>
      <c r="C2134" s="74"/>
      <c r="D2134"/>
      <c r="E2134"/>
      <c r="F2134"/>
      <c r="G2134"/>
      <c r="H2134"/>
    </row>
    <row r="2135" spans="2:8" ht="15">
      <c r="B2135" s="74"/>
      <c r="C2135" s="74"/>
      <c r="D2135"/>
      <c r="E2135"/>
      <c r="F2135"/>
      <c r="G2135"/>
      <c r="H2135"/>
    </row>
    <row r="2136" spans="2:8" ht="15">
      <c r="B2136" s="74"/>
      <c r="C2136" s="74"/>
      <c r="D2136"/>
      <c r="E2136"/>
      <c r="F2136"/>
      <c r="G2136"/>
      <c r="H2136"/>
    </row>
    <row r="2137" spans="2:8" ht="15">
      <c r="B2137" s="74"/>
      <c r="C2137" s="74"/>
      <c r="D2137"/>
      <c r="E2137"/>
      <c r="F2137"/>
      <c r="G2137"/>
      <c r="H2137"/>
    </row>
    <row r="2138" spans="2:8" ht="15">
      <c r="B2138" s="74"/>
      <c r="C2138" s="74"/>
      <c r="D2138"/>
      <c r="E2138"/>
      <c r="F2138"/>
      <c r="G2138"/>
      <c r="H2138"/>
    </row>
    <row r="2139" spans="2:8" ht="15">
      <c r="B2139" s="74"/>
      <c r="C2139" s="74"/>
      <c r="D2139"/>
      <c r="E2139"/>
      <c r="F2139"/>
      <c r="G2139"/>
      <c r="H2139"/>
    </row>
    <row r="2140" spans="2:8" ht="15">
      <c r="B2140" s="74"/>
      <c r="C2140" s="74"/>
      <c r="D2140"/>
      <c r="E2140"/>
      <c r="F2140"/>
      <c r="G2140"/>
      <c r="H2140"/>
    </row>
    <row r="2141" spans="2:8" ht="15">
      <c r="B2141" s="74"/>
      <c r="C2141" s="74"/>
      <c r="D2141"/>
      <c r="E2141"/>
      <c r="F2141"/>
      <c r="G2141"/>
      <c r="H2141"/>
    </row>
    <row r="2142" spans="2:8" ht="15">
      <c r="B2142" s="74"/>
      <c r="C2142" s="74"/>
      <c r="D2142"/>
      <c r="E2142"/>
      <c r="F2142"/>
      <c r="G2142"/>
      <c r="H2142"/>
    </row>
    <row r="2143" spans="2:8" ht="15">
      <c r="B2143" s="74"/>
      <c r="C2143" s="74"/>
      <c r="D2143"/>
      <c r="E2143"/>
      <c r="F2143"/>
      <c r="G2143"/>
      <c r="H2143"/>
    </row>
    <row r="2144" spans="2:8" ht="15">
      <c r="B2144" s="74"/>
      <c r="C2144" s="74"/>
      <c r="D2144"/>
      <c r="E2144"/>
      <c r="F2144"/>
      <c r="G2144"/>
      <c r="H2144"/>
    </row>
    <row r="2145" spans="2:8" ht="15">
      <c r="B2145" s="74"/>
      <c r="C2145" s="74"/>
      <c r="D2145"/>
      <c r="E2145"/>
      <c r="F2145"/>
      <c r="G2145"/>
      <c r="H2145"/>
    </row>
    <row r="2146" spans="2:8" ht="15">
      <c r="B2146" s="74"/>
      <c r="C2146" s="74"/>
      <c r="D2146"/>
      <c r="E2146"/>
      <c r="F2146"/>
      <c r="G2146"/>
      <c r="H2146"/>
    </row>
    <row r="2147" spans="2:8" ht="15">
      <c r="B2147" s="74"/>
      <c r="C2147" s="74"/>
      <c r="D2147"/>
      <c r="E2147"/>
      <c r="F2147"/>
      <c r="G2147"/>
      <c r="H2147"/>
    </row>
    <row r="2148" spans="2:8" ht="15">
      <c r="B2148" s="74"/>
      <c r="C2148" s="74"/>
      <c r="D2148"/>
      <c r="E2148"/>
      <c r="F2148"/>
      <c r="G2148"/>
      <c r="H2148"/>
    </row>
    <row r="2149" spans="2:8" ht="15">
      <c r="B2149" s="74"/>
      <c r="C2149" s="74"/>
      <c r="D2149"/>
      <c r="E2149"/>
      <c r="F2149"/>
      <c r="G2149"/>
      <c r="H2149"/>
    </row>
    <row r="2150" spans="2:8" ht="15">
      <c r="B2150" s="74"/>
      <c r="C2150" s="74"/>
      <c r="D2150"/>
      <c r="E2150"/>
      <c r="F2150"/>
      <c r="G2150"/>
      <c r="H2150"/>
    </row>
    <row r="2151" spans="2:8" ht="15">
      <c r="B2151" s="74"/>
      <c r="C2151" s="74"/>
      <c r="D2151"/>
      <c r="E2151"/>
      <c r="F2151"/>
      <c r="G2151"/>
      <c r="H2151"/>
    </row>
    <row r="2152" spans="2:8" ht="15">
      <c r="B2152" s="74"/>
      <c r="C2152" s="74"/>
      <c r="D2152"/>
      <c r="E2152"/>
      <c r="F2152"/>
      <c r="G2152"/>
      <c r="H2152"/>
    </row>
    <row r="2153" spans="2:8" ht="15">
      <c r="B2153" s="74"/>
      <c r="C2153" s="74"/>
      <c r="D2153"/>
      <c r="E2153"/>
      <c r="F2153"/>
      <c r="G2153"/>
      <c r="H2153"/>
    </row>
    <row r="2154" spans="2:8" ht="15">
      <c r="B2154" s="74"/>
      <c r="C2154" s="74"/>
      <c r="D2154"/>
      <c r="E2154"/>
      <c r="F2154"/>
      <c r="G2154"/>
      <c r="H2154"/>
    </row>
    <row r="2155" spans="2:8" ht="15">
      <c r="B2155" s="74"/>
      <c r="C2155" s="74"/>
      <c r="D2155"/>
      <c r="E2155"/>
      <c r="F2155"/>
      <c r="G2155"/>
      <c r="H2155"/>
    </row>
    <row r="2156" spans="2:8" ht="15">
      <c r="B2156" s="74"/>
      <c r="C2156" s="74"/>
      <c r="D2156"/>
      <c r="E2156"/>
      <c r="F2156"/>
      <c r="G2156"/>
      <c r="H2156"/>
    </row>
    <row r="2157" spans="2:8" ht="15">
      <c r="B2157" s="74"/>
      <c r="C2157" s="74"/>
      <c r="D2157"/>
      <c r="E2157"/>
      <c r="F2157"/>
      <c r="G2157"/>
      <c r="H2157"/>
    </row>
    <row r="2158" spans="2:8" ht="15">
      <c r="B2158" s="74"/>
      <c r="C2158" s="74"/>
      <c r="D2158"/>
      <c r="E2158"/>
      <c r="F2158"/>
      <c r="G2158"/>
      <c r="H2158"/>
    </row>
    <row r="2159" spans="2:8" ht="15">
      <c r="B2159" s="74"/>
      <c r="C2159" s="74"/>
      <c r="D2159"/>
      <c r="E2159"/>
      <c r="F2159"/>
      <c r="G2159"/>
      <c r="H2159"/>
    </row>
    <row r="2160" spans="2:8" ht="15">
      <c r="B2160" s="74"/>
      <c r="C2160" s="74"/>
      <c r="D2160"/>
      <c r="E2160"/>
      <c r="F2160"/>
      <c r="G2160"/>
      <c r="H2160"/>
    </row>
    <row r="2161" spans="2:8" ht="15">
      <c r="B2161" s="74"/>
      <c r="C2161" s="74"/>
      <c r="D2161"/>
      <c r="E2161"/>
      <c r="F2161"/>
      <c r="G2161"/>
      <c r="H2161"/>
    </row>
    <row r="2162" spans="2:8" ht="15">
      <c r="B2162" s="74"/>
      <c r="C2162" s="74"/>
      <c r="D2162"/>
      <c r="E2162"/>
      <c r="F2162"/>
      <c r="G2162"/>
      <c r="H2162"/>
    </row>
    <row r="2163" spans="2:8" ht="15">
      <c r="B2163" s="74"/>
      <c r="C2163" s="74"/>
      <c r="D2163"/>
      <c r="E2163"/>
      <c r="F2163"/>
      <c r="G2163"/>
      <c r="H2163"/>
    </row>
    <row r="2164" spans="2:8" ht="15">
      <c r="B2164" s="74"/>
      <c r="C2164" s="74"/>
      <c r="D2164"/>
      <c r="E2164"/>
      <c r="F2164"/>
      <c r="G2164"/>
      <c r="H2164"/>
    </row>
    <row r="2165" spans="2:8" ht="15">
      <c r="B2165" s="74"/>
      <c r="C2165" s="74"/>
      <c r="D2165"/>
      <c r="E2165"/>
      <c r="F2165"/>
      <c r="G2165"/>
      <c r="H2165"/>
    </row>
    <row r="2166" spans="2:8" ht="15">
      <c r="B2166" s="74"/>
      <c r="C2166" s="74"/>
      <c r="D2166"/>
      <c r="E2166"/>
      <c r="F2166"/>
      <c r="G2166"/>
      <c r="H2166"/>
    </row>
    <row r="2167" spans="2:8" ht="15">
      <c r="B2167" s="74"/>
      <c r="C2167" s="74"/>
      <c r="D2167"/>
      <c r="E2167"/>
      <c r="F2167"/>
      <c r="G2167"/>
      <c r="H2167"/>
    </row>
    <row r="2168" spans="2:8" ht="15">
      <c r="B2168" s="74"/>
      <c r="C2168" s="74"/>
      <c r="D2168"/>
      <c r="E2168"/>
      <c r="F2168"/>
      <c r="G2168"/>
      <c r="H2168"/>
    </row>
    <row r="2169" spans="2:8" ht="15">
      <c r="B2169" s="74"/>
      <c r="C2169" s="74"/>
      <c r="D2169"/>
      <c r="E2169"/>
      <c r="F2169"/>
      <c r="G2169"/>
      <c r="H2169"/>
    </row>
    <row r="2170" spans="2:8" ht="15">
      <c r="B2170" s="74"/>
      <c r="C2170" s="74"/>
      <c r="D2170"/>
      <c r="E2170"/>
      <c r="F2170"/>
      <c r="G2170"/>
      <c r="H2170"/>
    </row>
    <row r="2171" spans="2:8" ht="15">
      <c r="B2171" s="74"/>
      <c r="C2171" s="74"/>
      <c r="D2171"/>
      <c r="E2171"/>
      <c r="F2171"/>
      <c r="G2171"/>
      <c r="H2171"/>
    </row>
    <row r="2172" spans="2:8" ht="15">
      <c r="B2172" s="74"/>
      <c r="C2172" s="74"/>
      <c r="D2172"/>
      <c r="E2172"/>
      <c r="F2172"/>
      <c r="G2172"/>
      <c r="H2172"/>
    </row>
    <row r="2173" spans="2:8" ht="15">
      <c r="B2173" s="74"/>
      <c r="C2173" s="74"/>
      <c r="D2173"/>
      <c r="E2173"/>
      <c r="F2173"/>
      <c r="G2173"/>
      <c r="H2173"/>
    </row>
    <row r="2174" spans="2:8" ht="15">
      <c r="B2174" s="74"/>
      <c r="C2174" s="74"/>
      <c r="D2174"/>
      <c r="E2174"/>
      <c r="F2174"/>
      <c r="G2174"/>
      <c r="H2174"/>
    </row>
    <row r="2175" spans="2:8" ht="15">
      <c r="B2175" s="74"/>
      <c r="C2175" s="74"/>
      <c r="D2175"/>
      <c r="E2175"/>
      <c r="F2175"/>
      <c r="G2175"/>
      <c r="H2175"/>
    </row>
    <row r="2176" spans="2:8" ht="15">
      <c r="B2176" s="74"/>
      <c r="C2176" s="74"/>
      <c r="D2176"/>
      <c r="E2176"/>
      <c r="F2176"/>
      <c r="G2176"/>
      <c r="H2176"/>
    </row>
    <row r="2177" spans="2:8" ht="15">
      <c r="B2177" s="74"/>
      <c r="C2177" s="74"/>
      <c r="D2177"/>
      <c r="E2177"/>
      <c r="F2177"/>
      <c r="G2177"/>
      <c r="H2177"/>
    </row>
    <row r="2178" spans="2:8" ht="15">
      <c r="B2178" s="74"/>
      <c r="C2178" s="74"/>
      <c r="D2178"/>
      <c r="E2178"/>
      <c r="F2178"/>
      <c r="G2178"/>
      <c r="H2178"/>
    </row>
    <row r="2179" spans="2:8" ht="15">
      <c r="B2179" s="74"/>
      <c r="C2179" s="74"/>
      <c r="D2179"/>
      <c r="E2179"/>
      <c r="F2179"/>
      <c r="G2179"/>
      <c r="H2179"/>
    </row>
    <row r="2180" spans="2:8" ht="15">
      <c r="B2180" s="74"/>
      <c r="C2180" s="74"/>
      <c r="D2180"/>
      <c r="E2180"/>
      <c r="F2180"/>
      <c r="G2180"/>
      <c r="H2180"/>
    </row>
    <row r="2181" spans="2:8" ht="15">
      <c r="B2181" s="74"/>
      <c r="C2181" s="74"/>
      <c r="D2181"/>
      <c r="E2181"/>
      <c r="F2181"/>
      <c r="G2181"/>
      <c r="H2181"/>
    </row>
    <row r="2182" spans="2:8" ht="15">
      <c r="B2182" s="74"/>
      <c r="C2182" s="74"/>
      <c r="D2182"/>
      <c r="E2182"/>
      <c r="F2182"/>
      <c r="G2182"/>
      <c r="H2182"/>
    </row>
    <row r="2183" spans="2:8" ht="15">
      <c r="B2183" s="74"/>
      <c r="C2183" s="74"/>
      <c r="D2183"/>
      <c r="E2183"/>
      <c r="F2183"/>
      <c r="G2183"/>
      <c r="H2183"/>
    </row>
    <row r="2184" spans="2:8" ht="15">
      <c r="B2184" s="74"/>
      <c r="C2184" s="74"/>
      <c r="D2184"/>
      <c r="E2184"/>
      <c r="F2184"/>
      <c r="G2184"/>
      <c r="H2184"/>
    </row>
    <row r="2185" spans="2:8" ht="15">
      <c r="B2185" s="74"/>
      <c r="C2185" s="74"/>
      <c r="D2185"/>
      <c r="E2185"/>
      <c r="F2185"/>
      <c r="G2185"/>
      <c r="H2185"/>
    </row>
    <row r="2186" spans="2:8" ht="15">
      <c r="B2186" s="74"/>
      <c r="C2186" s="74"/>
      <c r="D2186"/>
      <c r="E2186"/>
      <c r="F2186"/>
      <c r="G2186"/>
      <c r="H2186"/>
    </row>
    <row r="2187" spans="2:8" ht="15">
      <c r="B2187" s="74"/>
      <c r="C2187" s="74"/>
      <c r="D2187"/>
      <c r="E2187"/>
      <c r="F2187"/>
      <c r="G2187"/>
      <c r="H2187"/>
    </row>
    <row r="2188" spans="2:8" ht="15">
      <c r="B2188" s="74"/>
      <c r="C2188" s="74"/>
      <c r="D2188"/>
      <c r="E2188"/>
      <c r="F2188"/>
      <c r="G2188"/>
      <c r="H2188"/>
    </row>
    <row r="2189" spans="2:8" ht="15">
      <c r="B2189" s="74"/>
      <c r="C2189" s="74"/>
      <c r="D2189"/>
      <c r="E2189"/>
      <c r="F2189"/>
      <c r="G2189"/>
      <c r="H2189"/>
    </row>
    <row r="2190" spans="2:8" ht="15">
      <c r="B2190" s="74"/>
      <c r="C2190" s="74"/>
      <c r="D2190"/>
      <c r="E2190"/>
      <c r="F2190"/>
      <c r="G2190"/>
      <c r="H2190"/>
    </row>
    <row r="2191" spans="2:8" ht="15">
      <c r="B2191" s="74"/>
      <c r="C2191" s="74"/>
      <c r="D2191"/>
      <c r="E2191"/>
      <c r="F2191"/>
      <c r="G2191"/>
      <c r="H2191"/>
    </row>
    <row r="2192" spans="2:8" ht="15">
      <c r="B2192" s="74"/>
      <c r="C2192" s="74"/>
      <c r="D2192"/>
      <c r="E2192"/>
      <c r="F2192"/>
      <c r="G2192"/>
      <c r="H2192"/>
    </row>
    <row r="2193" spans="2:8" ht="15">
      <c r="B2193" s="74"/>
      <c r="C2193" s="74"/>
      <c r="D2193"/>
      <c r="E2193"/>
      <c r="F2193"/>
      <c r="G2193"/>
      <c r="H2193"/>
    </row>
    <row r="2194" spans="2:8" ht="15">
      <c r="B2194" s="74"/>
      <c r="C2194" s="74"/>
      <c r="D2194"/>
      <c r="E2194"/>
      <c r="F2194"/>
      <c r="G2194"/>
      <c r="H2194"/>
    </row>
    <row r="2195" spans="2:8" ht="15">
      <c r="B2195" s="74"/>
      <c r="C2195" s="74"/>
      <c r="D2195"/>
      <c r="E2195"/>
      <c r="F2195"/>
      <c r="G2195"/>
      <c r="H2195"/>
    </row>
    <row r="2196" spans="2:8" ht="15">
      <c r="B2196" s="74"/>
      <c r="C2196" s="74"/>
      <c r="D2196"/>
      <c r="E2196"/>
      <c r="F2196"/>
      <c r="G2196"/>
      <c r="H2196"/>
    </row>
    <row r="2197" spans="2:8" ht="15">
      <c r="B2197" s="74"/>
      <c r="C2197" s="74"/>
      <c r="D2197"/>
      <c r="E2197"/>
      <c r="F2197"/>
      <c r="G2197"/>
      <c r="H2197"/>
    </row>
    <row r="2198" spans="2:8" ht="15">
      <c r="B2198" s="74"/>
      <c r="C2198" s="74"/>
      <c r="D2198"/>
      <c r="E2198"/>
      <c r="F2198"/>
      <c r="G2198"/>
      <c r="H2198"/>
    </row>
    <row r="2199" spans="2:8" ht="15">
      <c r="B2199" s="74"/>
      <c r="C2199" s="74"/>
      <c r="D2199"/>
      <c r="E2199"/>
      <c r="F2199"/>
      <c r="G2199"/>
      <c r="H2199"/>
    </row>
    <row r="2200" spans="2:8" ht="15">
      <c r="B2200" s="74"/>
      <c r="C2200" s="74"/>
      <c r="D2200"/>
      <c r="E2200"/>
      <c r="F2200"/>
      <c r="G2200"/>
      <c r="H2200"/>
    </row>
    <row r="2201" spans="2:8" ht="15">
      <c r="B2201" s="74"/>
      <c r="C2201" s="74"/>
      <c r="D2201"/>
      <c r="E2201"/>
      <c r="F2201"/>
      <c r="G2201"/>
      <c r="H2201"/>
    </row>
    <row r="2202" spans="2:8" ht="15">
      <c r="B2202" s="74"/>
      <c r="C2202" s="74"/>
      <c r="D2202"/>
      <c r="E2202"/>
      <c r="F2202"/>
      <c r="G2202"/>
      <c r="H2202"/>
    </row>
    <row r="2203" spans="2:8" ht="15">
      <c r="B2203" s="74"/>
      <c r="C2203" s="74"/>
      <c r="D2203"/>
      <c r="E2203"/>
      <c r="F2203"/>
      <c r="G2203"/>
      <c r="H2203"/>
    </row>
    <row r="2204" spans="2:8" ht="15">
      <c r="B2204" s="74"/>
      <c r="C2204" s="74"/>
      <c r="D2204"/>
      <c r="E2204"/>
      <c r="F2204"/>
      <c r="G2204"/>
      <c r="H2204"/>
    </row>
    <row r="2205" spans="2:8" ht="15">
      <c r="B2205" s="74"/>
      <c r="C2205" s="74"/>
      <c r="D2205"/>
      <c r="E2205"/>
      <c r="F2205"/>
      <c r="G2205"/>
      <c r="H2205"/>
    </row>
    <row r="2206" spans="2:8" ht="15">
      <c r="B2206" s="74"/>
      <c r="C2206" s="74"/>
      <c r="D2206"/>
      <c r="E2206"/>
      <c r="F2206"/>
      <c r="G2206"/>
      <c r="H2206"/>
    </row>
    <row r="2207" spans="2:8" ht="15">
      <c r="B2207" s="74"/>
      <c r="C2207" s="74"/>
      <c r="D2207"/>
      <c r="E2207"/>
      <c r="F2207"/>
      <c r="G2207"/>
      <c r="H2207"/>
    </row>
    <row r="2208" spans="2:8" ht="15">
      <c r="B2208" s="74"/>
      <c r="C2208" s="74"/>
      <c r="D2208"/>
      <c r="E2208"/>
      <c r="F2208"/>
      <c r="G2208"/>
      <c r="H2208"/>
    </row>
    <row r="2209" spans="2:8" ht="15">
      <c r="B2209" s="74"/>
      <c r="C2209" s="74"/>
      <c r="D2209"/>
      <c r="E2209"/>
      <c r="F2209"/>
      <c r="G2209"/>
      <c r="H2209"/>
    </row>
    <row r="2210" spans="2:8" ht="15">
      <c r="B2210" s="74"/>
      <c r="C2210" s="74"/>
      <c r="D2210"/>
      <c r="E2210"/>
      <c r="F2210"/>
      <c r="G2210"/>
      <c r="H2210"/>
    </row>
    <row r="2211" spans="2:8" ht="15">
      <c r="B2211" s="74"/>
      <c r="C2211" s="74"/>
      <c r="D2211"/>
      <c r="E2211"/>
      <c r="F2211"/>
      <c r="G2211"/>
      <c r="H2211"/>
    </row>
    <row r="2212" spans="2:8" ht="15">
      <c r="B2212" s="74"/>
      <c r="C2212" s="74"/>
      <c r="D2212"/>
      <c r="E2212"/>
      <c r="F2212"/>
      <c r="G2212"/>
      <c r="H2212"/>
    </row>
    <row r="2213" spans="2:8" ht="15">
      <c r="B2213" s="74"/>
      <c r="C2213" s="74"/>
      <c r="D2213"/>
      <c r="E2213"/>
      <c r="F2213"/>
      <c r="G2213"/>
      <c r="H2213"/>
    </row>
    <row r="2214" spans="2:8" ht="15">
      <c r="B2214" s="74"/>
      <c r="C2214" s="74"/>
      <c r="D2214"/>
      <c r="E2214"/>
      <c r="F2214"/>
      <c r="G2214"/>
      <c r="H2214"/>
    </row>
    <row r="2215" spans="2:8" ht="15">
      <c r="B2215" s="74"/>
      <c r="C2215" s="74"/>
      <c r="D2215"/>
      <c r="E2215"/>
      <c r="F2215"/>
      <c r="G2215"/>
      <c r="H2215"/>
    </row>
    <row r="2216" spans="2:8" ht="15">
      <c r="B2216" s="74"/>
      <c r="C2216" s="74"/>
      <c r="D2216"/>
      <c r="E2216"/>
      <c r="F2216"/>
      <c r="G2216"/>
      <c r="H2216"/>
    </row>
    <row r="2217" spans="2:8" ht="15">
      <c r="B2217" s="74"/>
      <c r="C2217" s="74"/>
      <c r="D2217"/>
      <c r="E2217"/>
      <c r="F2217"/>
      <c r="G2217"/>
      <c r="H2217"/>
    </row>
    <row r="2218" spans="2:8" ht="15">
      <c r="B2218" s="74"/>
      <c r="C2218" s="74"/>
      <c r="D2218"/>
      <c r="E2218"/>
      <c r="F2218"/>
      <c r="G2218"/>
      <c r="H2218"/>
    </row>
    <row r="2219" spans="2:8" ht="15">
      <c r="B2219" s="74"/>
      <c r="C2219" s="74"/>
      <c r="D2219"/>
      <c r="E2219"/>
      <c r="F2219"/>
      <c r="G2219"/>
      <c r="H2219"/>
    </row>
    <row r="2220" spans="2:8" ht="15">
      <c r="B2220" s="74"/>
      <c r="C2220" s="74"/>
      <c r="D2220"/>
      <c r="E2220"/>
      <c r="F2220"/>
      <c r="G2220"/>
      <c r="H2220"/>
    </row>
    <row r="2221" spans="2:8" ht="15">
      <c r="B2221" s="74"/>
      <c r="C2221" s="74"/>
      <c r="D2221"/>
      <c r="E2221"/>
      <c r="F2221"/>
      <c r="G2221"/>
      <c r="H2221"/>
    </row>
    <row r="2222" spans="2:8" ht="15">
      <c r="B2222" s="74"/>
      <c r="C2222" s="74"/>
      <c r="D2222"/>
      <c r="E2222"/>
      <c r="F2222"/>
      <c r="G2222"/>
      <c r="H2222"/>
    </row>
    <row r="2223" spans="2:8" ht="15">
      <c r="B2223" s="74"/>
      <c r="C2223" s="74"/>
      <c r="D2223"/>
      <c r="E2223"/>
      <c r="F2223"/>
      <c r="G2223"/>
      <c r="H2223"/>
    </row>
    <row r="2224" spans="2:8" ht="15">
      <c r="B2224" s="74"/>
      <c r="C2224" s="74"/>
      <c r="D2224"/>
      <c r="E2224"/>
      <c r="F2224"/>
      <c r="G2224"/>
      <c r="H2224"/>
    </row>
    <row r="2225" spans="2:8" ht="15">
      <c r="B2225" s="74"/>
      <c r="C2225" s="74"/>
      <c r="D2225"/>
      <c r="E2225"/>
      <c r="F2225"/>
      <c r="G2225"/>
      <c r="H2225"/>
    </row>
    <row r="2226" spans="2:8" ht="15">
      <c r="B2226" s="74"/>
      <c r="C2226" s="74"/>
      <c r="D2226"/>
      <c r="E2226"/>
      <c r="F2226"/>
      <c r="G2226"/>
      <c r="H2226"/>
    </row>
    <row r="2227" spans="2:8" ht="15">
      <c r="B2227" s="74"/>
      <c r="C2227" s="74"/>
      <c r="D2227"/>
      <c r="E2227"/>
      <c r="F2227"/>
      <c r="G2227"/>
      <c r="H2227"/>
    </row>
    <row r="2228" spans="2:8" ht="15">
      <c r="B2228" s="74"/>
      <c r="C2228" s="74"/>
      <c r="D2228"/>
      <c r="E2228"/>
      <c r="F2228"/>
      <c r="G2228"/>
      <c r="H2228"/>
    </row>
    <row r="2229" spans="2:8" ht="15">
      <c r="B2229" s="74"/>
      <c r="C2229" s="74"/>
      <c r="D2229"/>
      <c r="E2229"/>
      <c r="F2229"/>
      <c r="G2229"/>
      <c r="H2229"/>
    </row>
    <row r="2230" spans="2:8" ht="15">
      <c r="B2230" s="74"/>
      <c r="C2230" s="74"/>
      <c r="D2230"/>
      <c r="E2230"/>
      <c r="F2230"/>
      <c r="G2230"/>
      <c r="H2230"/>
    </row>
    <row r="2231" spans="2:8" ht="15">
      <c r="B2231" s="74"/>
      <c r="C2231" s="74"/>
      <c r="D2231"/>
      <c r="E2231"/>
      <c r="F2231"/>
      <c r="G2231"/>
      <c r="H2231"/>
    </row>
    <row r="2232" spans="2:8" ht="15">
      <c r="B2232" s="74"/>
      <c r="C2232" s="74"/>
      <c r="D2232"/>
      <c r="E2232"/>
      <c r="F2232"/>
      <c r="G2232"/>
      <c r="H2232"/>
    </row>
    <row r="2233" spans="2:8" ht="15">
      <c r="B2233" s="74"/>
      <c r="C2233" s="74"/>
      <c r="D2233"/>
      <c r="E2233"/>
      <c r="F2233"/>
      <c r="G2233"/>
      <c r="H2233"/>
    </row>
    <row r="2234" spans="2:8" ht="15">
      <c r="B2234" s="74"/>
      <c r="C2234" s="74"/>
      <c r="D2234"/>
      <c r="E2234"/>
      <c r="F2234"/>
      <c r="G2234"/>
      <c r="H2234"/>
    </row>
    <row r="2235" spans="2:8" ht="15">
      <c r="B2235" s="74"/>
      <c r="C2235" s="74"/>
      <c r="D2235"/>
      <c r="E2235"/>
      <c r="F2235"/>
      <c r="G2235"/>
      <c r="H2235"/>
    </row>
    <row r="2236" spans="2:8" ht="15">
      <c r="B2236" s="74"/>
      <c r="C2236" s="74"/>
      <c r="D2236"/>
      <c r="E2236"/>
      <c r="F2236"/>
      <c r="G2236"/>
      <c r="H2236"/>
    </row>
    <row r="2237" spans="2:8" ht="15">
      <c r="B2237" s="74"/>
      <c r="C2237" s="74"/>
      <c r="D2237"/>
      <c r="E2237"/>
      <c r="F2237"/>
      <c r="G2237"/>
      <c r="H2237"/>
    </row>
    <row r="2238" spans="2:8" ht="15">
      <c r="B2238" s="74"/>
      <c r="C2238" s="74"/>
      <c r="D2238"/>
      <c r="E2238"/>
      <c r="F2238"/>
      <c r="G2238"/>
      <c r="H2238"/>
    </row>
    <row r="2239" spans="2:8" ht="15">
      <c r="B2239" s="74"/>
      <c r="C2239" s="74"/>
      <c r="D2239"/>
      <c r="E2239"/>
      <c r="F2239"/>
      <c r="G2239"/>
      <c r="H2239"/>
    </row>
    <row r="2240" spans="2:8" ht="15">
      <c r="B2240" s="74"/>
      <c r="C2240" s="74"/>
      <c r="D2240"/>
      <c r="E2240"/>
      <c r="F2240"/>
      <c r="G2240"/>
      <c r="H2240"/>
    </row>
    <row r="2241" spans="2:8" ht="15">
      <c r="B2241" s="74"/>
      <c r="C2241" s="74"/>
      <c r="D2241"/>
      <c r="E2241"/>
      <c r="F2241"/>
      <c r="G2241"/>
      <c r="H2241"/>
    </row>
    <row r="2242" spans="2:8" ht="15">
      <c r="B2242" s="74"/>
      <c r="C2242" s="74"/>
      <c r="D2242"/>
      <c r="E2242"/>
      <c r="F2242"/>
      <c r="G2242"/>
      <c r="H2242"/>
    </row>
    <row r="2243" spans="2:8" ht="15">
      <c r="B2243" s="74"/>
      <c r="C2243" s="74"/>
      <c r="D2243"/>
      <c r="E2243"/>
      <c r="F2243"/>
      <c r="G2243"/>
      <c r="H2243"/>
    </row>
    <row r="2244" spans="2:8" ht="15">
      <c r="B2244" s="74"/>
      <c r="C2244" s="74"/>
      <c r="D2244"/>
      <c r="E2244"/>
      <c r="F2244"/>
      <c r="G2244"/>
      <c r="H2244"/>
    </row>
    <row r="2245" spans="2:8" ht="15">
      <c r="B2245" s="74"/>
      <c r="C2245" s="74"/>
      <c r="D2245"/>
      <c r="E2245"/>
      <c r="F2245"/>
      <c r="G2245"/>
      <c r="H2245"/>
    </row>
    <row r="2246" spans="2:8" ht="15">
      <c r="B2246" s="74"/>
      <c r="C2246" s="74"/>
      <c r="D2246"/>
      <c r="E2246"/>
      <c r="F2246"/>
      <c r="G2246"/>
      <c r="H2246"/>
    </row>
    <row r="2247" spans="2:8" ht="15">
      <c r="B2247" s="74"/>
      <c r="C2247" s="74"/>
      <c r="D2247"/>
      <c r="E2247"/>
      <c r="F2247"/>
      <c r="G2247"/>
      <c r="H2247"/>
    </row>
    <row r="2248" spans="2:8" ht="15">
      <c r="B2248" s="74"/>
      <c r="C2248" s="74"/>
      <c r="D2248"/>
      <c r="E2248"/>
      <c r="F2248"/>
      <c r="G2248"/>
      <c r="H2248"/>
    </row>
    <row r="2249" spans="2:8" ht="15">
      <c r="B2249" s="74"/>
      <c r="C2249" s="74"/>
      <c r="D2249"/>
      <c r="E2249"/>
      <c r="F2249"/>
      <c r="G2249"/>
      <c r="H2249"/>
    </row>
    <row r="2250" spans="2:8" ht="15">
      <c r="B2250" s="74"/>
      <c r="C2250" s="74"/>
      <c r="D2250"/>
      <c r="E2250"/>
      <c r="F2250"/>
      <c r="G2250"/>
      <c r="H2250"/>
    </row>
    <row r="2251" spans="2:8" ht="15">
      <c r="B2251" s="74"/>
      <c r="C2251" s="74"/>
      <c r="D2251"/>
      <c r="E2251"/>
      <c r="F2251"/>
      <c r="G2251"/>
      <c r="H2251"/>
    </row>
    <row r="2252" spans="2:8" ht="15">
      <c r="B2252" s="74"/>
      <c r="C2252" s="74"/>
      <c r="D2252"/>
      <c r="E2252"/>
      <c r="F2252"/>
      <c r="G2252"/>
      <c r="H2252"/>
    </row>
    <row r="2253" spans="2:8" ht="15">
      <c r="B2253" s="74"/>
      <c r="C2253" s="74"/>
      <c r="D2253"/>
      <c r="E2253"/>
      <c r="F2253"/>
      <c r="G2253"/>
      <c r="H2253"/>
    </row>
    <row r="2254" spans="2:8" ht="15">
      <c r="B2254" s="74"/>
      <c r="C2254" s="74"/>
      <c r="D2254"/>
      <c r="E2254"/>
      <c r="F2254"/>
      <c r="G2254"/>
      <c r="H2254"/>
    </row>
    <row r="2255" spans="2:8" ht="15">
      <c r="B2255" s="74"/>
      <c r="C2255" s="74"/>
      <c r="D2255"/>
      <c r="E2255"/>
      <c r="F2255"/>
      <c r="G2255"/>
      <c r="H2255"/>
    </row>
    <row r="2256" spans="2:8" ht="15">
      <c r="B2256" s="74"/>
      <c r="C2256" s="74"/>
      <c r="D2256"/>
      <c r="E2256"/>
      <c r="F2256"/>
      <c r="G2256"/>
      <c r="H2256"/>
    </row>
    <row r="2257" spans="2:8" ht="15">
      <c r="B2257" s="74"/>
      <c r="C2257" s="74"/>
      <c r="D2257"/>
      <c r="E2257"/>
      <c r="F2257"/>
      <c r="G2257"/>
      <c r="H2257"/>
    </row>
    <row r="2258" spans="2:8" ht="15">
      <c r="B2258" s="74"/>
      <c r="C2258" s="74"/>
      <c r="D2258"/>
      <c r="E2258"/>
      <c r="F2258"/>
      <c r="G2258"/>
      <c r="H2258"/>
    </row>
    <row r="2259" spans="2:8" ht="15">
      <c r="B2259" s="74"/>
      <c r="C2259" s="74"/>
      <c r="D2259"/>
      <c r="E2259"/>
      <c r="F2259"/>
      <c r="G2259"/>
      <c r="H2259"/>
    </row>
    <row r="2260" spans="2:8" ht="15">
      <c r="B2260" s="74"/>
      <c r="C2260" s="74"/>
      <c r="D2260"/>
      <c r="E2260"/>
      <c r="F2260"/>
      <c r="G2260"/>
      <c r="H2260"/>
    </row>
    <row r="2261" spans="2:8" ht="15">
      <c r="B2261" s="74"/>
      <c r="C2261" s="74"/>
      <c r="D2261"/>
      <c r="E2261"/>
      <c r="F2261"/>
      <c r="G2261"/>
      <c r="H2261"/>
    </row>
    <row r="2262" spans="2:8" ht="15">
      <c r="B2262" s="74"/>
      <c r="C2262" s="74"/>
      <c r="D2262"/>
      <c r="E2262"/>
      <c r="F2262"/>
      <c r="G2262"/>
      <c r="H2262"/>
    </row>
    <row r="2263" spans="2:8" ht="15">
      <c r="B2263" s="74"/>
      <c r="C2263" s="74"/>
      <c r="D2263"/>
      <c r="E2263"/>
      <c r="F2263"/>
      <c r="G2263"/>
      <c r="H2263"/>
    </row>
    <row r="2264" spans="2:8" ht="15">
      <c r="B2264" s="74"/>
      <c r="C2264" s="74"/>
      <c r="D2264"/>
      <c r="E2264"/>
      <c r="F2264"/>
      <c r="G2264"/>
      <c r="H2264"/>
    </row>
    <row r="2265" spans="2:8" ht="15">
      <c r="B2265" s="74"/>
      <c r="C2265" s="74"/>
      <c r="D2265"/>
      <c r="E2265"/>
      <c r="F2265"/>
      <c r="G2265"/>
      <c r="H2265"/>
    </row>
    <row r="2266" spans="2:8" ht="15">
      <c r="B2266" s="74"/>
      <c r="C2266" s="74"/>
      <c r="D2266"/>
      <c r="E2266"/>
      <c r="F2266"/>
      <c r="G2266"/>
      <c r="H2266"/>
    </row>
    <row r="2267" spans="2:8" ht="15">
      <c r="B2267" s="74"/>
      <c r="C2267" s="74"/>
      <c r="D2267"/>
      <c r="E2267"/>
      <c r="F2267"/>
      <c r="G2267"/>
      <c r="H2267"/>
    </row>
    <row r="2268" spans="2:8" ht="15">
      <c r="B2268" s="74"/>
      <c r="C2268" s="74"/>
      <c r="D2268"/>
      <c r="E2268"/>
      <c r="F2268"/>
      <c r="G2268"/>
      <c r="H2268"/>
    </row>
    <row r="2269" spans="2:8" ht="15">
      <c r="B2269" s="74"/>
      <c r="C2269" s="74"/>
      <c r="D2269"/>
      <c r="E2269"/>
      <c r="F2269"/>
      <c r="G2269"/>
      <c r="H2269"/>
    </row>
    <row r="2270" spans="2:8" ht="15">
      <c r="B2270" s="74"/>
      <c r="C2270" s="74"/>
      <c r="D2270"/>
      <c r="E2270"/>
      <c r="F2270"/>
      <c r="G2270"/>
      <c r="H2270"/>
    </row>
    <row r="2271" spans="2:8" ht="15">
      <c r="B2271" s="74"/>
      <c r="C2271" s="74"/>
      <c r="D2271"/>
      <c r="E2271"/>
      <c r="F2271"/>
      <c r="G2271"/>
      <c r="H2271"/>
    </row>
    <row r="2272" spans="2:8" ht="15">
      <c r="B2272" s="74"/>
      <c r="C2272" s="74"/>
      <c r="D2272"/>
      <c r="E2272"/>
      <c r="F2272"/>
      <c r="G2272"/>
      <c r="H2272"/>
    </row>
    <row r="2273" spans="2:8" ht="15">
      <c r="B2273" s="74"/>
      <c r="C2273" s="74"/>
      <c r="D2273"/>
      <c r="E2273"/>
      <c r="F2273"/>
      <c r="G2273"/>
      <c r="H2273"/>
    </row>
    <row r="2274" spans="2:8" ht="15">
      <c r="B2274" s="74"/>
      <c r="C2274" s="74"/>
      <c r="D2274"/>
      <c r="E2274"/>
      <c r="F2274"/>
      <c r="G2274"/>
      <c r="H2274"/>
    </row>
    <row r="2275" spans="2:8" ht="15">
      <c r="B2275" s="74"/>
      <c r="C2275" s="74"/>
      <c r="D2275"/>
      <c r="E2275"/>
      <c r="F2275"/>
      <c r="G2275"/>
      <c r="H2275"/>
    </row>
    <row r="2276" spans="2:8" ht="15">
      <c r="B2276" s="74"/>
      <c r="C2276" s="74"/>
      <c r="D2276"/>
      <c r="E2276"/>
      <c r="F2276"/>
      <c r="G2276"/>
      <c r="H2276"/>
    </row>
    <row r="2277" spans="2:8" ht="15">
      <c r="B2277" s="74"/>
      <c r="C2277" s="74"/>
      <c r="D2277"/>
      <c r="E2277"/>
      <c r="F2277"/>
      <c r="G2277"/>
      <c r="H2277"/>
    </row>
    <row r="2278" spans="2:8" ht="15">
      <c r="B2278" s="74"/>
      <c r="C2278" s="74"/>
      <c r="D2278"/>
      <c r="E2278"/>
      <c r="F2278"/>
      <c r="G2278"/>
      <c r="H2278"/>
    </row>
    <row r="2279" spans="2:8" ht="15">
      <c r="B2279" s="74"/>
      <c r="C2279" s="74"/>
      <c r="D2279"/>
      <c r="E2279"/>
      <c r="F2279"/>
      <c r="G2279"/>
      <c r="H2279"/>
    </row>
    <row r="2280" spans="2:8" ht="15">
      <c r="B2280" s="74"/>
      <c r="C2280" s="74"/>
      <c r="D2280"/>
      <c r="E2280"/>
      <c r="F2280"/>
      <c r="G2280"/>
      <c r="H2280"/>
    </row>
    <row r="2281" spans="2:8" ht="15">
      <c r="B2281" s="74"/>
      <c r="C2281" s="74"/>
      <c r="D2281"/>
      <c r="E2281"/>
      <c r="F2281"/>
      <c r="G2281"/>
      <c r="H2281"/>
    </row>
    <row r="2282" spans="2:8" ht="15">
      <c r="B2282" s="74"/>
      <c r="C2282" s="74"/>
      <c r="D2282"/>
      <c r="E2282"/>
      <c r="F2282"/>
      <c r="G2282"/>
      <c r="H2282"/>
    </row>
    <row r="2283" spans="2:8" ht="15">
      <c r="B2283" s="74"/>
      <c r="C2283" s="74"/>
      <c r="D2283"/>
      <c r="E2283"/>
      <c r="F2283"/>
      <c r="G2283"/>
      <c r="H2283"/>
    </row>
    <row r="2284" spans="2:8" ht="15">
      <c r="B2284" s="74"/>
      <c r="C2284" s="74"/>
      <c r="D2284"/>
      <c r="E2284"/>
      <c r="F2284"/>
      <c r="G2284"/>
      <c r="H2284"/>
    </row>
    <row r="2285" spans="2:8" ht="15">
      <c r="B2285" s="74"/>
      <c r="C2285" s="74"/>
      <c r="D2285"/>
      <c r="E2285"/>
      <c r="F2285"/>
      <c r="G2285"/>
      <c r="H2285"/>
    </row>
    <row r="2286" spans="2:8" ht="15">
      <c r="B2286" s="74"/>
      <c r="C2286" s="74"/>
      <c r="D2286"/>
      <c r="E2286"/>
      <c r="F2286"/>
      <c r="G2286"/>
      <c r="H2286"/>
    </row>
    <row r="2287" spans="2:8" ht="15">
      <c r="B2287" s="74"/>
      <c r="C2287" s="74"/>
      <c r="D2287"/>
      <c r="E2287"/>
      <c r="F2287"/>
      <c r="G2287"/>
      <c r="H2287"/>
    </row>
    <row r="2288" spans="2:8" ht="15">
      <c r="B2288" s="74"/>
      <c r="C2288" s="74"/>
      <c r="D2288"/>
      <c r="E2288"/>
      <c r="F2288"/>
      <c r="G2288"/>
      <c r="H2288"/>
    </row>
    <row r="2289" spans="2:8" ht="15">
      <c r="B2289" s="74"/>
      <c r="C2289" s="74"/>
      <c r="D2289"/>
      <c r="E2289"/>
      <c r="F2289"/>
      <c r="G2289"/>
      <c r="H2289"/>
    </row>
    <row r="2290" spans="2:8" ht="15">
      <c r="B2290" s="74"/>
      <c r="C2290" s="74"/>
      <c r="D2290"/>
      <c r="E2290"/>
      <c r="F2290"/>
      <c r="G2290"/>
      <c r="H2290"/>
    </row>
    <row r="2291" spans="2:8" ht="15">
      <c r="B2291" s="74"/>
      <c r="C2291" s="74"/>
      <c r="D2291"/>
      <c r="E2291"/>
      <c r="F2291"/>
      <c r="G2291"/>
      <c r="H2291"/>
    </row>
    <row r="2292" spans="2:8" ht="15">
      <c r="B2292" s="74"/>
      <c r="C2292" s="74"/>
      <c r="D2292"/>
      <c r="E2292"/>
      <c r="F2292"/>
      <c r="G2292"/>
      <c r="H2292"/>
    </row>
    <row r="2293" spans="2:8" ht="15">
      <c r="B2293" s="74"/>
      <c r="C2293" s="74"/>
      <c r="D2293"/>
      <c r="E2293"/>
      <c r="F2293"/>
      <c r="G2293"/>
      <c r="H2293"/>
    </row>
    <row r="2294" spans="2:8" ht="15">
      <c r="B2294" s="74"/>
      <c r="C2294" s="74"/>
      <c r="D2294"/>
      <c r="E2294"/>
      <c r="F2294"/>
      <c r="G2294"/>
      <c r="H2294"/>
    </row>
    <row r="2295" spans="2:8" ht="15">
      <c r="B2295" s="74"/>
      <c r="C2295" s="74"/>
      <c r="D2295"/>
      <c r="E2295"/>
      <c r="F2295"/>
      <c r="G2295"/>
      <c r="H2295"/>
    </row>
    <row r="2296" spans="2:8" ht="15">
      <c r="B2296" s="74"/>
      <c r="C2296" s="74"/>
      <c r="D2296"/>
      <c r="E2296"/>
      <c r="F2296"/>
      <c r="G2296"/>
      <c r="H2296"/>
    </row>
    <row r="2297" spans="2:8" ht="15">
      <c r="B2297" s="74"/>
      <c r="C2297" s="74"/>
      <c r="D2297"/>
      <c r="E2297"/>
      <c r="F2297"/>
      <c r="G2297"/>
      <c r="H2297"/>
    </row>
    <row r="2298" spans="2:8" ht="15">
      <c r="B2298" s="74"/>
      <c r="C2298" s="74"/>
      <c r="D2298"/>
      <c r="E2298"/>
      <c r="F2298"/>
      <c r="G2298"/>
      <c r="H2298"/>
    </row>
    <row r="2299" spans="2:8" ht="15">
      <c r="B2299" s="74"/>
      <c r="C2299" s="74"/>
      <c r="D2299"/>
      <c r="E2299"/>
      <c r="F2299"/>
      <c r="G2299"/>
      <c r="H2299"/>
    </row>
    <row r="2300" spans="2:8" ht="15">
      <c r="B2300" s="74"/>
      <c r="C2300" s="74"/>
      <c r="D2300"/>
      <c r="E2300"/>
      <c r="F2300"/>
      <c r="G2300"/>
      <c r="H2300"/>
    </row>
    <row r="2301" spans="2:8" ht="15">
      <c r="B2301" s="74"/>
      <c r="C2301" s="74"/>
      <c r="D2301"/>
      <c r="E2301"/>
      <c r="F2301"/>
      <c r="G2301"/>
      <c r="H2301"/>
    </row>
    <row r="2302" spans="2:8" ht="15">
      <c r="B2302" s="74"/>
      <c r="C2302" s="74"/>
      <c r="D2302"/>
      <c r="E2302"/>
      <c r="F2302"/>
      <c r="G2302"/>
      <c r="H2302"/>
    </row>
    <row r="2303" spans="2:8" ht="15">
      <c r="B2303" s="74"/>
      <c r="C2303" s="74"/>
      <c r="D2303"/>
      <c r="E2303"/>
      <c r="F2303"/>
      <c r="G2303"/>
      <c r="H2303"/>
    </row>
    <row r="2304" spans="2:8" ht="15">
      <c r="B2304" s="74"/>
      <c r="C2304" s="74"/>
      <c r="D2304"/>
      <c r="E2304"/>
      <c r="F2304"/>
      <c r="G2304"/>
      <c r="H2304"/>
    </row>
    <row r="2305" spans="2:8" ht="15">
      <c r="B2305" s="74"/>
      <c r="C2305" s="74"/>
      <c r="D2305"/>
      <c r="E2305"/>
      <c r="F2305"/>
      <c r="G2305"/>
      <c r="H2305"/>
    </row>
    <row r="2306" spans="2:8" ht="15">
      <c r="B2306" s="74"/>
      <c r="C2306" s="74"/>
      <c r="D2306"/>
      <c r="E2306"/>
      <c r="F2306"/>
      <c r="G2306"/>
      <c r="H2306"/>
    </row>
    <row r="2307" spans="2:8" ht="15">
      <c r="B2307" s="74"/>
      <c r="C2307" s="74"/>
      <c r="D2307"/>
      <c r="E2307"/>
      <c r="F2307"/>
      <c r="G2307"/>
      <c r="H2307"/>
    </row>
    <row r="2308" spans="2:8" ht="15">
      <c r="B2308" s="74"/>
      <c r="C2308" s="74"/>
      <c r="D2308"/>
      <c r="E2308"/>
      <c r="F2308"/>
      <c r="G2308"/>
      <c r="H2308"/>
    </row>
    <row r="2309" spans="2:8" ht="15">
      <c r="B2309" s="74"/>
      <c r="C2309" s="74"/>
      <c r="D2309"/>
      <c r="E2309"/>
      <c r="F2309"/>
      <c r="G2309"/>
      <c r="H2309"/>
    </row>
    <row r="2310" spans="2:8" ht="15">
      <c r="B2310" s="74"/>
      <c r="C2310" s="74"/>
      <c r="D2310"/>
      <c r="E2310"/>
      <c r="F2310"/>
      <c r="G2310"/>
      <c r="H2310"/>
    </row>
    <row r="2311" spans="2:8" ht="15">
      <c r="B2311" s="74"/>
      <c r="C2311" s="74"/>
      <c r="D2311"/>
      <c r="E2311"/>
      <c r="F2311"/>
      <c r="G2311"/>
      <c r="H2311"/>
    </row>
    <row r="2312" spans="2:8" ht="15">
      <c r="B2312" s="74"/>
      <c r="C2312" s="74"/>
      <c r="D2312"/>
      <c r="E2312"/>
      <c r="F2312"/>
      <c r="G2312"/>
      <c r="H2312"/>
    </row>
    <row r="2313" spans="2:8" ht="15">
      <c r="B2313" s="74"/>
      <c r="C2313" s="74"/>
      <c r="D2313"/>
      <c r="E2313"/>
      <c r="F2313"/>
      <c r="G2313"/>
      <c r="H2313"/>
    </row>
    <row r="2314" spans="2:8" ht="15">
      <c r="B2314" s="74"/>
      <c r="C2314" s="74"/>
      <c r="D2314"/>
      <c r="E2314"/>
      <c r="F2314"/>
      <c r="G2314"/>
      <c r="H2314"/>
    </row>
    <row r="2315" spans="2:8" ht="15">
      <c r="B2315" s="74"/>
      <c r="C2315" s="74"/>
      <c r="D2315"/>
      <c r="E2315"/>
      <c r="F2315"/>
      <c r="G2315"/>
      <c r="H2315"/>
    </row>
    <row r="2316" spans="2:8" ht="15">
      <c r="B2316" s="74"/>
      <c r="C2316" s="74"/>
      <c r="D2316"/>
      <c r="E2316"/>
      <c r="F2316"/>
      <c r="G2316"/>
      <c r="H2316"/>
    </row>
    <row r="2317" spans="2:8" ht="15">
      <c r="B2317" s="74"/>
      <c r="C2317" s="74"/>
      <c r="D2317"/>
      <c r="E2317"/>
      <c r="F2317"/>
      <c r="G2317"/>
      <c r="H2317"/>
    </row>
    <row r="2318" spans="2:8" ht="15">
      <c r="B2318" s="74"/>
      <c r="C2318" s="74"/>
      <c r="D2318"/>
      <c r="E2318"/>
      <c r="F2318"/>
      <c r="G2318"/>
      <c r="H2318"/>
    </row>
    <row r="2319" spans="2:8" ht="15">
      <c r="B2319" s="74"/>
      <c r="C2319" s="74"/>
      <c r="D2319"/>
      <c r="E2319"/>
      <c r="F2319"/>
      <c r="G2319"/>
      <c r="H2319"/>
    </row>
    <row r="2320" spans="2:8" ht="15">
      <c r="B2320" s="74"/>
      <c r="C2320" s="74"/>
      <c r="D2320"/>
      <c r="E2320"/>
      <c r="F2320"/>
      <c r="G2320"/>
      <c r="H2320"/>
    </row>
    <row r="2321" spans="2:8" ht="15">
      <c r="B2321" s="74"/>
      <c r="C2321" s="74"/>
      <c r="D2321"/>
      <c r="E2321"/>
      <c r="F2321"/>
      <c r="G2321"/>
      <c r="H2321"/>
    </row>
    <row r="2322" spans="2:8" ht="15">
      <c r="B2322" s="74"/>
      <c r="C2322" s="74"/>
      <c r="D2322"/>
      <c r="E2322"/>
      <c r="F2322"/>
      <c r="G2322"/>
      <c r="H2322"/>
    </row>
    <row r="2323" spans="2:8" ht="15">
      <c r="B2323" s="74"/>
      <c r="C2323" s="74"/>
      <c r="D2323"/>
      <c r="E2323"/>
      <c r="F2323"/>
      <c r="G2323"/>
      <c r="H2323"/>
    </row>
    <row r="2324" spans="2:8" ht="15">
      <c r="B2324" s="74"/>
      <c r="C2324" s="74"/>
      <c r="D2324"/>
      <c r="E2324"/>
      <c r="F2324"/>
      <c r="G2324"/>
      <c r="H2324"/>
    </row>
    <row r="2325" spans="2:8" ht="15">
      <c r="B2325" s="74"/>
      <c r="C2325" s="74"/>
      <c r="D2325"/>
      <c r="E2325"/>
      <c r="F2325"/>
      <c r="G2325"/>
      <c r="H2325"/>
    </row>
    <row r="2326" spans="2:8" ht="15">
      <c r="B2326" s="74"/>
      <c r="C2326" s="74"/>
      <c r="D2326"/>
      <c r="E2326"/>
      <c r="F2326"/>
      <c r="G2326"/>
      <c r="H2326"/>
    </row>
    <row r="2327" spans="2:8" ht="15">
      <c r="B2327" s="74"/>
      <c r="C2327" s="74"/>
      <c r="D2327"/>
      <c r="E2327"/>
      <c r="F2327"/>
      <c r="G2327"/>
      <c r="H2327"/>
    </row>
    <row r="2328" spans="2:8" ht="15">
      <c r="B2328" s="74"/>
      <c r="C2328" s="74"/>
      <c r="D2328"/>
      <c r="E2328"/>
      <c r="F2328"/>
      <c r="G2328"/>
      <c r="H2328"/>
    </row>
    <row r="2329" spans="2:8" ht="15">
      <c r="B2329" s="74"/>
      <c r="C2329" s="74"/>
      <c r="D2329"/>
      <c r="E2329"/>
      <c r="F2329"/>
      <c r="G2329"/>
      <c r="H2329"/>
    </row>
    <row r="2330" spans="2:8" ht="15">
      <c r="B2330" s="74"/>
      <c r="C2330" s="74"/>
      <c r="D2330"/>
      <c r="E2330"/>
      <c r="F2330"/>
      <c r="G2330"/>
      <c r="H2330"/>
    </row>
    <row r="2331" spans="2:8" ht="15">
      <c r="B2331" s="74"/>
      <c r="C2331" s="74"/>
      <c r="D2331"/>
      <c r="E2331"/>
      <c r="F2331"/>
      <c r="G2331"/>
      <c r="H2331"/>
    </row>
    <row r="2332" spans="2:8" ht="15">
      <c r="B2332" s="74"/>
      <c r="C2332" s="74"/>
      <c r="D2332"/>
      <c r="E2332"/>
      <c r="F2332"/>
      <c r="G2332"/>
      <c r="H2332"/>
    </row>
    <row r="2333" spans="2:8" ht="15">
      <c r="B2333" s="74"/>
      <c r="C2333" s="74"/>
      <c r="D2333"/>
      <c r="E2333"/>
      <c r="F2333"/>
      <c r="G2333"/>
      <c r="H2333"/>
    </row>
    <row r="2334" spans="2:8" ht="15">
      <c r="B2334" s="74"/>
      <c r="C2334" s="74"/>
      <c r="D2334"/>
      <c r="E2334"/>
      <c r="F2334"/>
      <c r="G2334"/>
      <c r="H2334"/>
    </row>
    <row r="2335" spans="2:8" ht="15">
      <c r="B2335" s="74"/>
      <c r="C2335" s="74"/>
      <c r="D2335"/>
      <c r="E2335"/>
      <c r="F2335"/>
      <c r="G2335"/>
      <c r="H2335"/>
    </row>
    <row r="2336" spans="2:8" ht="15">
      <c r="B2336" s="74"/>
      <c r="C2336" s="74"/>
      <c r="D2336"/>
      <c r="E2336"/>
      <c r="F2336"/>
      <c r="G2336"/>
      <c r="H2336"/>
    </row>
    <row r="2337" spans="2:8" ht="15">
      <c r="B2337" s="74"/>
      <c r="C2337" s="74"/>
      <c r="D2337"/>
      <c r="E2337"/>
      <c r="F2337"/>
      <c r="G2337"/>
      <c r="H2337"/>
    </row>
    <row r="2338" spans="2:8" ht="15">
      <c r="B2338" s="74"/>
      <c r="C2338" s="74"/>
      <c r="D2338"/>
      <c r="E2338"/>
      <c r="F2338"/>
      <c r="G2338"/>
      <c r="H2338"/>
    </row>
    <row r="2339" spans="2:8" ht="15">
      <c r="B2339" s="74"/>
      <c r="C2339" s="74"/>
      <c r="D2339"/>
      <c r="E2339"/>
      <c r="F2339"/>
      <c r="G2339"/>
      <c r="H2339"/>
    </row>
    <row r="2340" spans="2:8" ht="15">
      <c r="B2340" s="74"/>
      <c r="C2340" s="74"/>
      <c r="D2340"/>
      <c r="E2340"/>
      <c r="F2340"/>
      <c r="G2340"/>
      <c r="H2340"/>
    </row>
    <row r="2341" spans="2:8" ht="15">
      <c r="B2341" s="74"/>
      <c r="C2341" s="74"/>
      <c r="D2341"/>
      <c r="E2341"/>
      <c r="F2341"/>
      <c r="G2341"/>
      <c r="H2341"/>
    </row>
    <row r="2342" spans="2:8" ht="15">
      <c r="B2342" s="74"/>
      <c r="C2342" s="74"/>
      <c r="D2342"/>
      <c r="E2342"/>
      <c r="F2342"/>
      <c r="G2342"/>
      <c r="H2342"/>
    </row>
    <row r="2343" spans="2:8" ht="15">
      <c r="B2343" s="74"/>
      <c r="C2343" s="74"/>
      <c r="D2343"/>
      <c r="E2343"/>
      <c r="F2343"/>
      <c r="G2343"/>
      <c r="H2343"/>
    </row>
    <row r="2344" spans="2:8" ht="15">
      <c r="B2344" s="74"/>
      <c r="C2344" s="74"/>
      <c r="D2344"/>
      <c r="E2344"/>
      <c r="F2344"/>
      <c r="G2344"/>
      <c r="H2344"/>
    </row>
    <row r="2345" spans="2:8" ht="15">
      <c r="B2345" s="74"/>
      <c r="C2345" s="74"/>
      <c r="D2345"/>
      <c r="E2345"/>
      <c r="F2345"/>
      <c r="G2345"/>
      <c r="H2345"/>
    </row>
    <row r="2346" spans="2:8" ht="15">
      <c r="B2346" s="74"/>
      <c r="C2346" s="74"/>
      <c r="D2346"/>
      <c r="E2346"/>
      <c r="F2346"/>
      <c r="G2346"/>
      <c r="H2346"/>
    </row>
    <row r="2347" spans="2:8" ht="15">
      <c r="B2347" s="74"/>
      <c r="C2347" s="74"/>
      <c r="D2347"/>
      <c r="E2347"/>
      <c r="F2347"/>
      <c r="G2347"/>
      <c r="H2347"/>
    </row>
    <row r="2348" spans="2:8" ht="15">
      <c r="B2348" s="74"/>
      <c r="C2348" s="74"/>
      <c r="D2348"/>
      <c r="E2348"/>
      <c r="F2348"/>
      <c r="G2348"/>
      <c r="H2348"/>
    </row>
    <row r="2349" spans="2:8" ht="15">
      <c r="B2349" s="74"/>
      <c r="C2349" s="74"/>
      <c r="D2349"/>
      <c r="E2349"/>
      <c r="F2349"/>
      <c r="G2349"/>
      <c r="H2349"/>
    </row>
    <row r="2350" spans="2:8" ht="15">
      <c r="B2350" s="74"/>
      <c r="C2350" s="74"/>
      <c r="D2350"/>
      <c r="E2350"/>
      <c r="F2350"/>
      <c r="G2350"/>
      <c r="H2350"/>
    </row>
    <row r="2351" spans="2:8" ht="15">
      <c r="B2351" s="74"/>
      <c r="C2351" s="74"/>
      <c r="D2351"/>
      <c r="E2351"/>
      <c r="F2351"/>
      <c r="G2351"/>
      <c r="H2351"/>
    </row>
    <row r="2352" spans="2:8" ht="15">
      <c r="B2352" s="74"/>
      <c r="C2352" s="74"/>
      <c r="D2352"/>
      <c r="E2352"/>
      <c r="F2352"/>
      <c r="G2352"/>
      <c r="H2352"/>
    </row>
    <row r="2353" spans="2:8" ht="15">
      <c r="B2353" s="74"/>
      <c r="C2353" s="74"/>
      <c r="D2353"/>
      <c r="E2353"/>
      <c r="F2353"/>
      <c r="G2353"/>
      <c r="H2353"/>
    </row>
    <row r="2354" spans="2:8" ht="15">
      <c r="B2354" s="74"/>
      <c r="C2354" s="74"/>
      <c r="D2354"/>
      <c r="E2354"/>
      <c r="F2354"/>
      <c r="G2354"/>
      <c r="H2354"/>
    </row>
    <row r="2355" spans="2:8" ht="15">
      <c r="B2355" s="74"/>
      <c r="C2355" s="74"/>
      <c r="D2355"/>
      <c r="E2355"/>
      <c r="F2355"/>
      <c r="G2355"/>
      <c r="H2355"/>
    </row>
    <row r="2356" spans="2:8" ht="15">
      <c r="B2356" s="74"/>
      <c r="C2356" s="74"/>
      <c r="D2356"/>
      <c r="E2356"/>
      <c r="F2356"/>
      <c r="G2356"/>
      <c r="H2356"/>
    </row>
    <row r="2357" spans="2:8" ht="15">
      <c r="B2357" s="74"/>
      <c r="C2357" s="74"/>
      <c r="D2357"/>
      <c r="E2357"/>
      <c r="F2357"/>
      <c r="G2357"/>
      <c r="H2357"/>
    </row>
    <row r="2358" spans="2:8" ht="15">
      <c r="B2358" s="74"/>
      <c r="C2358" s="74"/>
      <c r="D2358"/>
      <c r="E2358"/>
      <c r="F2358"/>
      <c r="G2358"/>
      <c r="H2358"/>
    </row>
    <row r="2359" spans="2:8" ht="15">
      <c r="B2359" s="74"/>
      <c r="C2359" s="74"/>
      <c r="D2359"/>
      <c r="E2359"/>
      <c r="F2359"/>
      <c r="G2359"/>
      <c r="H2359"/>
    </row>
    <row r="2360" spans="2:8" ht="15">
      <c r="B2360" s="74"/>
      <c r="C2360" s="74"/>
      <c r="D2360"/>
      <c r="E2360"/>
      <c r="F2360"/>
      <c r="G2360"/>
      <c r="H2360"/>
    </row>
    <row r="2361" spans="2:8" ht="15">
      <c r="B2361" s="74"/>
      <c r="C2361" s="74"/>
      <c r="D2361"/>
      <c r="E2361"/>
      <c r="F2361"/>
      <c r="G2361"/>
      <c r="H2361"/>
    </row>
    <row r="2362" spans="2:8" ht="15">
      <c r="B2362" s="74"/>
      <c r="C2362" s="74"/>
      <c r="D2362"/>
      <c r="E2362"/>
      <c r="F2362"/>
      <c r="G2362"/>
      <c r="H2362"/>
    </row>
    <row r="2363" spans="2:8" ht="15">
      <c r="B2363" s="74"/>
      <c r="C2363" s="74"/>
      <c r="D2363"/>
      <c r="E2363"/>
      <c r="F2363"/>
      <c r="G2363"/>
      <c r="H2363"/>
    </row>
    <row r="2364" spans="2:8" ht="15">
      <c r="B2364" s="74"/>
      <c r="C2364" s="74"/>
      <c r="D2364"/>
      <c r="E2364"/>
      <c r="F2364"/>
      <c r="G2364"/>
      <c r="H2364"/>
    </row>
    <row r="2365" spans="2:8" ht="15">
      <c r="B2365" s="74"/>
      <c r="C2365" s="74"/>
      <c r="D2365"/>
      <c r="E2365"/>
      <c r="F2365"/>
      <c r="G2365"/>
      <c r="H2365"/>
    </row>
    <row r="2366" spans="2:8" ht="15">
      <c r="B2366" s="74"/>
      <c r="C2366" s="74"/>
      <c r="D2366"/>
      <c r="E2366"/>
      <c r="F2366"/>
      <c r="G2366"/>
      <c r="H2366"/>
    </row>
    <row r="2367" spans="2:8" ht="15">
      <c r="B2367" s="74"/>
      <c r="C2367" s="74"/>
      <c r="D2367"/>
      <c r="E2367"/>
      <c r="F2367"/>
      <c r="G2367"/>
      <c r="H2367"/>
    </row>
    <row r="2368" spans="2:8" ht="15">
      <c r="B2368" s="74"/>
      <c r="C2368" s="74"/>
      <c r="D2368"/>
      <c r="E2368"/>
      <c r="F2368"/>
      <c r="G2368"/>
      <c r="H2368"/>
    </row>
    <row r="2369" spans="2:8" ht="15">
      <c r="B2369" s="74"/>
      <c r="C2369" s="74"/>
      <c r="D2369"/>
      <c r="E2369"/>
      <c r="F2369"/>
      <c r="G2369"/>
      <c r="H2369"/>
    </row>
    <row r="2370" spans="2:8" ht="15">
      <c r="B2370" s="74"/>
      <c r="C2370" s="74"/>
      <c r="D2370"/>
      <c r="E2370"/>
      <c r="F2370"/>
      <c r="G2370"/>
      <c r="H2370"/>
    </row>
    <row r="2371" spans="2:8" ht="15">
      <c r="B2371" s="74"/>
      <c r="C2371" s="74"/>
      <c r="D2371"/>
      <c r="E2371"/>
      <c r="F2371"/>
      <c r="G2371"/>
      <c r="H2371"/>
    </row>
    <row r="2372" spans="2:8" ht="15">
      <c r="B2372" s="74"/>
      <c r="C2372" s="74"/>
      <c r="D2372"/>
      <c r="E2372"/>
      <c r="F2372"/>
      <c r="G2372"/>
      <c r="H2372"/>
    </row>
    <row r="2373" spans="2:8" ht="15">
      <c r="B2373" s="74"/>
      <c r="C2373" s="74"/>
      <c r="D2373"/>
      <c r="E2373"/>
      <c r="F2373"/>
      <c r="G2373"/>
      <c r="H2373"/>
    </row>
    <row r="2374" spans="2:8" ht="15">
      <c r="B2374" s="74"/>
      <c r="C2374" s="74"/>
      <c r="D2374"/>
      <c r="E2374"/>
      <c r="F2374"/>
      <c r="G2374"/>
      <c r="H2374"/>
    </row>
    <row r="2375" spans="2:8" ht="15">
      <c r="B2375" s="74"/>
      <c r="C2375" s="74"/>
      <c r="D2375"/>
      <c r="E2375"/>
      <c r="F2375"/>
      <c r="G2375"/>
      <c r="H2375"/>
    </row>
    <row r="2376" spans="2:8" ht="15">
      <c r="B2376" s="74"/>
      <c r="C2376" s="74"/>
      <c r="D2376"/>
      <c r="E2376"/>
      <c r="F2376"/>
      <c r="G2376"/>
      <c r="H2376"/>
    </row>
    <row r="2377" spans="2:8" ht="15">
      <c r="B2377" s="74"/>
      <c r="C2377" s="74"/>
      <c r="D2377"/>
      <c r="E2377"/>
      <c r="F2377"/>
      <c r="G2377"/>
      <c r="H2377"/>
    </row>
    <row r="2378" spans="2:8" ht="15">
      <c r="B2378" s="74"/>
      <c r="C2378" s="74"/>
      <c r="D2378"/>
      <c r="E2378"/>
      <c r="F2378"/>
      <c r="G2378"/>
      <c r="H2378"/>
    </row>
    <row r="2379" spans="2:8" ht="15">
      <c r="B2379" s="74"/>
      <c r="C2379" s="74"/>
      <c r="D2379"/>
      <c r="E2379"/>
      <c r="F2379"/>
      <c r="G2379"/>
      <c r="H2379"/>
    </row>
    <row r="2380" spans="2:8" ht="15">
      <c r="B2380" s="74"/>
      <c r="C2380" s="74"/>
      <c r="D2380"/>
      <c r="E2380"/>
      <c r="F2380"/>
      <c r="G2380"/>
      <c r="H2380"/>
    </row>
    <row r="2381" spans="2:8" ht="15">
      <c r="B2381" s="74"/>
      <c r="C2381" s="74"/>
      <c r="D2381"/>
      <c r="E2381"/>
      <c r="F2381"/>
      <c r="G2381"/>
      <c r="H2381"/>
    </row>
    <row r="2382" spans="2:8" ht="15">
      <c r="B2382" s="74"/>
      <c r="C2382" s="74"/>
      <c r="D2382"/>
      <c r="E2382"/>
      <c r="F2382"/>
      <c r="G2382"/>
      <c r="H2382"/>
    </row>
    <row r="2383" spans="2:8" ht="15">
      <c r="B2383" s="74"/>
      <c r="C2383" s="74"/>
      <c r="D2383"/>
      <c r="E2383"/>
      <c r="F2383"/>
      <c r="G2383"/>
      <c r="H2383"/>
    </row>
    <row r="2384" spans="2:8" ht="15">
      <c r="B2384" s="74"/>
      <c r="C2384" s="74"/>
      <c r="D2384"/>
      <c r="E2384"/>
      <c r="F2384"/>
      <c r="G2384"/>
      <c r="H2384"/>
    </row>
    <row r="2385" spans="2:8" ht="15">
      <c r="B2385" s="74"/>
      <c r="C2385" s="74"/>
      <c r="D2385"/>
      <c r="E2385"/>
      <c r="F2385"/>
      <c r="G2385"/>
      <c r="H2385"/>
    </row>
    <row r="2386" spans="2:8" ht="15">
      <c r="B2386" s="74"/>
      <c r="C2386" s="74"/>
      <c r="D2386"/>
      <c r="E2386"/>
      <c r="F2386"/>
      <c r="G2386"/>
      <c r="H2386"/>
    </row>
    <row r="2387" spans="2:8" ht="15">
      <c r="B2387" s="74"/>
      <c r="C2387" s="74"/>
      <c r="D2387"/>
      <c r="E2387"/>
      <c r="F2387"/>
      <c r="G2387"/>
      <c r="H2387"/>
    </row>
    <row r="2388" spans="2:8" ht="15">
      <c r="B2388" s="74"/>
      <c r="C2388" s="74"/>
      <c r="D2388"/>
      <c r="E2388"/>
      <c r="F2388"/>
      <c r="G2388"/>
      <c r="H2388"/>
    </row>
    <row r="2389" spans="2:8" ht="15">
      <c r="B2389" s="74"/>
      <c r="C2389" s="74"/>
      <c r="D2389"/>
      <c r="E2389"/>
      <c r="F2389"/>
      <c r="G2389"/>
      <c r="H2389"/>
    </row>
    <row r="2390" spans="2:8" ht="15">
      <c r="B2390" s="74"/>
      <c r="C2390" s="74"/>
      <c r="D2390"/>
      <c r="E2390"/>
      <c r="F2390"/>
      <c r="G2390"/>
      <c r="H2390"/>
    </row>
    <row r="2391" spans="2:8" ht="15">
      <c r="B2391" s="74"/>
      <c r="C2391" s="74"/>
      <c r="D2391"/>
      <c r="E2391"/>
      <c r="F2391"/>
      <c r="G2391"/>
      <c r="H2391"/>
    </row>
    <row r="2392" spans="2:8" ht="15">
      <c r="B2392" s="74"/>
      <c r="C2392" s="74"/>
      <c r="D2392"/>
      <c r="E2392"/>
      <c r="F2392"/>
      <c r="G2392"/>
      <c r="H2392"/>
    </row>
    <row r="2393" spans="2:8" ht="15">
      <c r="B2393" s="74"/>
      <c r="C2393" s="74"/>
      <c r="D2393"/>
      <c r="E2393"/>
      <c r="F2393"/>
      <c r="G2393"/>
      <c r="H2393"/>
    </row>
    <row r="2394" spans="2:8" ht="15">
      <c r="B2394" s="74"/>
      <c r="C2394" s="74"/>
      <c r="D2394"/>
      <c r="E2394"/>
      <c r="F2394"/>
      <c r="G2394"/>
      <c r="H2394"/>
    </row>
    <row r="2395" spans="2:8" ht="15">
      <c r="B2395" s="74"/>
      <c r="C2395" s="74"/>
      <c r="D2395"/>
      <c r="E2395"/>
      <c r="F2395"/>
      <c r="G2395"/>
      <c r="H2395"/>
    </row>
    <row r="2396" spans="2:8" ht="15">
      <c r="B2396" s="74"/>
      <c r="C2396" s="74"/>
      <c r="D2396"/>
      <c r="E2396"/>
      <c r="F2396"/>
      <c r="G2396"/>
      <c r="H2396"/>
    </row>
    <row r="2397" spans="2:8" ht="15">
      <c r="B2397" s="74"/>
      <c r="C2397" s="74"/>
      <c r="D2397"/>
      <c r="E2397"/>
      <c r="F2397"/>
      <c r="G2397"/>
      <c r="H2397"/>
    </row>
    <row r="2398" spans="2:8" ht="15">
      <c r="B2398" s="74"/>
      <c r="C2398" s="74"/>
      <c r="D2398"/>
      <c r="E2398"/>
      <c r="F2398"/>
      <c r="G2398"/>
      <c r="H2398"/>
    </row>
    <row r="2399" spans="2:8" ht="15">
      <c r="B2399" s="74"/>
      <c r="C2399" s="74"/>
      <c r="D2399"/>
      <c r="E2399"/>
      <c r="F2399"/>
      <c r="G2399"/>
      <c r="H2399"/>
    </row>
    <row r="2400" spans="2:8" ht="15">
      <c r="B2400" s="74"/>
      <c r="C2400" s="74"/>
      <c r="D2400"/>
      <c r="E2400"/>
      <c r="F2400"/>
      <c r="G2400"/>
      <c r="H2400"/>
    </row>
    <row r="2401" spans="2:8" ht="15">
      <c r="B2401" s="74"/>
      <c r="C2401" s="74"/>
      <c r="D2401"/>
      <c r="E2401"/>
      <c r="F2401"/>
      <c r="G2401"/>
      <c r="H2401"/>
    </row>
    <row r="2402" spans="2:8" ht="15">
      <c r="B2402" s="74"/>
      <c r="C2402" s="74"/>
      <c r="D2402"/>
      <c r="E2402"/>
      <c r="F2402"/>
      <c r="G2402"/>
      <c r="H2402"/>
    </row>
    <row r="2403" spans="2:8" ht="15">
      <c r="B2403" s="74"/>
      <c r="C2403" s="74"/>
      <c r="D2403"/>
      <c r="E2403"/>
      <c r="F2403"/>
      <c r="G2403"/>
      <c r="H2403"/>
    </row>
    <row r="2404" spans="2:8" ht="15">
      <c r="B2404" s="74"/>
      <c r="C2404" s="74"/>
      <c r="D2404"/>
      <c r="E2404"/>
      <c r="F2404"/>
      <c r="G2404"/>
      <c r="H2404"/>
    </row>
    <row r="2405" spans="2:8" ht="15">
      <c r="B2405" s="74"/>
      <c r="C2405" s="74"/>
      <c r="D2405"/>
      <c r="E2405"/>
      <c r="F2405"/>
      <c r="G2405"/>
      <c r="H2405"/>
    </row>
    <row r="2406" spans="2:8" ht="15">
      <c r="B2406" s="74"/>
      <c r="C2406" s="74"/>
      <c r="D2406"/>
      <c r="E2406"/>
      <c r="F2406"/>
      <c r="G2406"/>
      <c r="H2406"/>
    </row>
    <row r="2407" spans="2:8" ht="15">
      <c r="B2407" s="74"/>
      <c r="C2407" s="74"/>
      <c r="D2407"/>
      <c r="E2407"/>
      <c r="F2407"/>
      <c r="G2407"/>
      <c r="H2407"/>
    </row>
    <row r="2408" spans="2:8" ht="15">
      <c r="B2408" s="74"/>
      <c r="C2408" s="74"/>
      <c r="D2408"/>
      <c r="E2408"/>
      <c r="F2408"/>
      <c r="G2408"/>
      <c r="H2408"/>
    </row>
    <row r="2409" spans="2:8" ht="15">
      <c r="B2409" s="74"/>
      <c r="C2409" s="74"/>
      <c r="D2409"/>
      <c r="E2409"/>
      <c r="F2409"/>
      <c r="G2409"/>
      <c r="H2409"/>
    </row>
    <row r="2410" spans="2:8" ht="15">
      <c r="B2410" s="74"/>
      <c r="C2410" s="74"/>
      <c r="D2410"/>
      <c r="E2410"/>
      <c r="F2410"/>
      <c r="G2410"/>
      <c r="H2410"/>
    </row>
    <row r="2411" spans="2:8" ht="15">
      <c r="B2411" s="74"/>
      <c r="C2411" s="74"/>
      <c r="D2411"/>
      <c r="E2411"/>
      <c r="F2411"/>
      <c r="G2411"/>
      <c r="H2411"/>
    </row>
    <row r="2412" spans="2:8" ht="15">
      <c r="B2412" s="74"/>
      <c r="C2412" s="74"/>
      <c r="D2412"/>
      <c r="E2412"/>
      <c r="F2412"/>
      <c r="G2412"/>
      <c r="H2412"/>
    </row>
    <row r="2413" spans="2:8" ht="15">
      <c r="B2413" s="74"/>
      <c r="C2413" s="74"/>
      <c r="D2413"/>
      <c r="E2413"/>
      <c r="F2413"/>
      <c r="G2413"/>
      <c r="H2413"/>
    </row>
    <row r="2414" spans="2:8" ht="15">
      <c r="B2414" s="74"/>
      <c r="C2414" s="74"/>
      <c r="D2414"/>
      <c r="E2414"/>
      <c r="F2414"/>
      <c r="G2414"/>
      <c r="H2414"/>
    </row>
    <row r="2415" spans="2:8" ht="15">
      <c r="B2415" s="74"/>
      <c r="C2415" s="74"/>
      <c r="D2415"/>
      <c r="E2415"/>
      <c r="F2415"/>
      <c r="G2415"/>
      <c r="H2415"/>
    </row>
    <row r="2416" spans="2:8" ht="15">
      <c r="B2416" s="74"/>
      <c r="C2416" s="74"/>
      <c r="D2416"/>
      <c r="E2416"/>
      <c r="F2416"/>
      <c r="G2416"/>
      <c r="H2416"/>
    </row>
    <row r="2417" spans="2:8" ht="15">
      <c r="B2417" s="74"/>
      <c r="C2417" s="74"/>
      <c r="D2417"/>
      <c r="E2417"/>
      <c r="F2417"/>
      <c r="G2417"/>
      <c r="H2417"/>
    </row>
    <row r="2418" spans="2:8" ht="15">
      <c r="B2418" s="74"/>
      <c r="C2418" s="74"/>
      <c r="D2418"/>
      <c r="E2418"/>
      <c r="F2418"/>
      <c r="G2418"/>
      <c r="H2418"/>
    </row>
    <row r="2419" spans="2:8" ht="15">
      <c r="B2419" s="74"/>
      <c r="C2419" s="74"/>
      <c r="D2419"/>
      <c r="E2419"/>
      <c r="F2419"/>
      <c r="G2419"/>
      <c r="H2419"/>
    </row>
    <row r="2420" spans="2:8" ht="15">
      <c r="B2420" s="74"/>
      <c r="C2420" s="74"/>
      <c r="D2420"/>
      <c r="E2420"/>
      <c r="F2420"/>
      <c r="G2420"/>
      <c r="H2420"/>
    </row>
    <row r="2421" spans="2:8" ht="15">
      <c r="B2421" s="74"/>
      <c r="C2421" s="74"/>
      <c r="D2421"/>
      <c r="E2421"/>
      <c r="F2421"/>
      <c r="G2421"/>
      <c r="H2421"/>
    </row>
    <row r="2422" spans="2:8" ht="15">
      <c r="B2422" s="74"/>
      <c r="C2422" s="74"/>
      <c r="D2422"/>
      <c r="E2422"/>
      <c r="F2422"/>
      <c r="G2422"/>
      <c r="H2422"/>
    </row>
    <row r="2423" spans="2:8" ht="15">
      <c r="B2423" s="74"/>
      <c r="C2423" s="74"/>
      <c r="D2423"/>
      <c r="E2423"/>
      <c r="F2423"/>
      <c r="G2423"/>
      <c r="H2423"/>
    </row>
    <row r="2424" spans="2:8" ht="15">
      <c r="B2424" s="74"/>
      <c r="C2424" s="74"/>
      <c r="D2424"/>
      <c r="E2424"/>
      <c r="F2424"/>
      <c r="G2424"/>
      <c r="H2424"/>
    </row>
    <row r="2425" spans="2:8" ht="15">
      <c r="B2425" s="74"/>
      <c r="C2425" s="74"/>
      <c r="D2425"/>
      <c r="E2425"/>
      <c r="F2425"/>
      <c r="G2425"/>
      <c r="H2425"/>
    </row>
    <row r="2426" spans="2:8" ht="15">
      <c r="B2426" s="74"/>
      <c r="C2426" s="74"/>
      <c r="D2426"/>
      <c r="E2426"/>
      <c r="F2426"/>
      <c r="G2426"/>
      <c r="H2426"/>
    </row>
    <row r="2427" spans="2:8" ht="15">
      <c r="B2427" s="74"/>
      <c r="C2427" s="74"/>
      <c r="D2427"/>
      <c r="E2427"/>
      <c r="F2427"/>
      <c r="G2427"/>
      <c r="H2427"/>
    </row>
    <row r="2428" spans="2:8" ht="15">
      <c r="B2428" s="74"/>
      <c r="C2428" s="74"/>
      <c r="D2428"/>
      <c r="E2428"/>
      <c r="F2428"/>
      <c r="G2428"/>
      <c r="H2428"/>
    </row>
    <row r="2429" spans="2:8" ht="15">
      <c r="B2429" s="74"/>
      <c r="C2429" s="74"/>
      <c r="D2429"/>
      <c r="E2429"/>
      <c r="F2429"/>
      <c r="G2429"/>
      <c r="H2429"/>
    </row>
    <row r="2430" spans="2:8" ht="15">
      <c r="B2430" s="74"/>
      <c r="C2430" s="74"/>
      <c r="D2430"/>
      <c r="E2430"/>
      <c r="F2430"/>
      <c r="G2430"/>
      <c r="H2430"/>
    </row>
    <row r="2431" spans="2:8" ht="15">
      <c r="B2431" s="74"/>
      <c r="C2431" s="74"/>
      <c r="D2431"/>
      <c r="E2431"/>
      <c r="F2431"/>
      <c r="G2431"/>
      <c r="H2431"/>
    </row>
    <row r="2432" spans="2:8" ht="15">
      <c r="B2432" s="74"/>
      <c r="C2432" s="74"/>
      <c r="D2432"/>
      <c r="E2432"/>
      <c r="F2432"/>
      <c r="G2432"/>
      <c r="H2432"/>
    </row>
    <row r="2433" spans="2:8" ht="15">
      <c r="B2433" s="74"/>
      <c r="C2433" s="74"/>
      <c r="D2433"/>
      <c r="E2433"/>
      <c r="F2433"/>
      <c r="G2433"/>
      <c r="H2433"/>
    </row>
    <row r="2434" spans="2:8" ht="15">
      <c r="B2434" s="74"/>
      <c r="C2434" s="74"/>
      <c r="D2434"/>
      <c r="E2434"/>
      <c r="F2434"/>
      <c r="G2434"/>
      <c r="H2434"/>
    </row>
    <row r="2435" spans="2:8" ht="15">
      <c r="B2435" s="74"/>
      <c r="C2435" s="74"/>
      <c r="D2435"/>
      <c r="E2435"/>
      <c r="F2435"/>
      <c r="G2435"/>
      <c r="H2435"/>
    </row>
    <row r="2436" spans="2:8" ht="15">
      <c r="B2436" s="74"/>
      <c r="C2436" s="74"/>
      <c r="D2436"/>
      <c r="E2436"/>
      <c r="F2436"/>
      <c r="G2436"/>
      <c r="H2436"/>
    </row>
    <row r="2437" spans="2:8" ht="15">
      <c r="B2437" s="74"/>
      <c r="C2437" s="74"/>
      <c r="D2437"/>
      <c r="E2437"/>
      <c r="F2437"/>
      <c r="G2437"/>
      <c r="H2437"/>
    </row>
    <row r="2438" spans="2:8" ht="15">
      <c r="B2438" s="74"/>
      <c r="C2438" s="74"/>
      <c r="D2438"/>
      <c r="E2438"/>
      <c r="F2438"/>
      <c r="G2438"/>
      <c r="H2438"/>
    </row>
    <row r="2439" spans="2:8" ht="15">
      <c r="B2439" s="74"/>
      <c r="C2439" s="74"/>
      <c r="D2439"/>
      <c r="E2439"/>
      <c r="F2439"/>
      <c r="G2439"/>
      <c r="H2439"/>
    </row>
    <row r="2440" spans="2:8" ht="15">
      <c r="B2440" s="74"/>
      <c r="C2440" s="74"/>
      <c r="D2440"/>
      <c r="E2440"/>
      <c r="F2440"/>
      <c r="G2440"/>
      <c r="H2440"/>
    </row>
    <row r="2441" spans="2:8" ht="15">
      <c r="B2441" s="74"/>
      <c r="C2441" s="74"/>
      <c r="D2441"/>
      <c r="E2441"/>
      <c r="F2441"/>
      <c r="G2441"/>
      <c r="H2441"/>
    </row>
    <row r="2442" spans="2:8" ht="15">
      <c r="B2442" s="74"/>
      <c r="C2442" s="74"/>
      <c r="D2442"/>
      <c r="E2442"/>
      <c r="F2442"/>
      <c r="G2442"/>
      <c r="H2442"/>
    </row>
    <row r="2443" spans="2:8" ht="15">
      <c r="B2443" s="74"/>
      <c r="C2443" s="74"/>
      <c r="D2443"/>
      <c r="E2443"/>
      <c r="F2443"/>
      <c r="G2443"/>
      <c r="H2443"/>
    </row>
    <row r="2444" spans="2:8" ht="15">
      <c r="B2444" s="74"/>
      <c r="C2444" s="74"/>
      <c r="D2444"/>
      <c r="E2444"/>
      <c r="F2444"/>
      <c r="G2444"/>
      <c r="H2444"/>
    </row>
    <row r="2445" spans="2:8" ht="15">
      <c r="B2445" s="74"/>
      <c r="C2445" s="74"/>
      <c r="D2445"/>
      <c r="E2445"/>
      <c r="F2445"/>
      <c r="G2445"/>
      <c r="H2445"/>
    </row>
    <row r="2446" spans="2:8" ht="15">
      <c r="B2446" s="74"/>
      <c r="C2446" s="74"/>
      <c r="D2446"/>
      <c r="E2446"/>
      <c r="F2446"/>
      <c r="G2446"/>
      <c r="H2446"/>
    </row>
    <row r="2447" spans="2:8" ht="15">
      <c r="B2447" s="74"/>
      <c r="C2447" s="74"/>
      <c r="D2447"/>
      <c r="E2447"/>
      <c r="F2447"/>
      <c r="G2447"/>
      <c r="H2447"/>
    </row>
    <row r="2448" spans="2:8" ht="15">
      <c r="B2448" s="74"/>
      <c r="C2448" s="74"/>
      <c r="D2448"/>
      <c r="E2448"/>
      <c r="F2448"/>
      <c r="G2448"/>
      <c r="H2448"/>
    </row>
    <row r="2449" spans="2:8" ht="15">
      <c r="B2449" s="74"/>
      <c r="C2449" s="74"/>
      <c r="D2449"/>
      <c r="E2449"/>
      <c r="F2449"/>
      <c r="G2449"/>
      <c r="H2449"/>
    </row>
    <row r="2450" spans="2:8" ht="15">
      <c r="B2450" s="74"/>
      <c r="C2450" s="74"/>
      <c r="D2450"/>
      <c r="E2450"/>
      <c r="F2450"/>
      <c r="G2450"/>
      <c r="H2450"/>
    </row>
    <row r="2451" spans="2:8" ht="15">
      <c r="B2451" s="74"/>
      <c r="C2451" s="74"/>
      <c r="D2451"/>
      <c r="E2451"/>
      <c r="F2451"/>
      <c r="G2451"/>
      <c r="H2451"/>
    </row>
    <row r="2452" spans="2:8" ht="15">
      <c r="B2452" s="74"/>
      <c r="C2452" s="74"/>
      <c r="D2452"/>
      <c r="E2452"/>
      <c r="F2452"/>
      <c r="G2452"/>
      <c r="H2452"/>
    </row>
    <row r="2453" spans="2:8" ht="15">
      <c r="B2453" s="74"/>
      <c r="C2453" s="74"/>
      <c r="D2453"/>
      <c r="E2453"/>
      <c r="F2453"/>
      <c r="G2453"/>
      <c r="H2453"/>
    </row>
    <row r="2454" spans="2:8" ht="15">
      <c r="B2454" s="74"/>
      <c r="C2454" s="74"/>
      <c r="D2454"/>
      <c r="E2454"/>
      <c r="F2454"/>
      <c r="G2454"/>
      <c r="H2454"/>
    </row>
    <row r="2455" spans="2:8" ht="15">
      <c r="B2455" s="74"/>
      <c r="C2455" s="74"/>
      <c r="D2455"/>
      <c r="E2455"/>
      <c r="F2455"/>
      <c r="G2455"/>
      <c r="H2455"/>
    </row>
    <row r="2456" spans="2:8" ht="15">
      <c r="B2456" s="74"/>
      <c r="C2456" s="74"/>
      <c r="D2456"/>
      <c r="E2456"/>
      <c r="F2456"/>
      <c r="G2456"/>
      <c r="H2456"/>
    </row>
    <row r="2457" spans="2:8" ht="15">
      <c r="B2457" s="74"/>
      <c r="C2457" s="74"/>
      <c r="D2457"/>
      <c r="E2457"/>
      <c r="F2457"/>
      <c r="G2457"/>
      <c r="H2457"/>
    </row>
    <row r="2458" spans="2:8" ht="15">
      <c r="B2458" s="74"/>
      <c r="C2458" s="74"/>
      <c r="D2458"/>
      <c r="E2458"/>
      <c r="F2458"/>
      <c r="G2458"/>
      <c r="H2458"/>
    </row>
    <row r="2459" spans="2:8" ht="15">
      <c r="B2459" s="74"/>
      <c r="C2459" s="74"/>
      <c r="D2459"/>
      <c r="E2459"/>
      <c r="F2459"/>
      <c r="G2459"/>
      <c r="H2459"/>
    </row>
    <row r="2460" spans="2:8" ht="15">
      <c r="B2460" s="74"/>
      <c r="C2460" s="74"/>
      <c r="D2460"/>
      <c r="E2460"/>
      <c r="F2460"/>
      <c r="G2460"/>
      <c r="H2460"/>
    </row>
    <row r="2461" spans="2:8" ht="15">
      <c r="B2461" s="74"/>
      <c r="C2461" s="74"/>
      <c r="D2461"/>
      <c r="E2461"/>
      <c r="F2461"/>
      <c r="G2461"/>
      <c r="H2461"/>
    </row>
    <row r="2462" spans="2:8" ht="15">
      <c r="B2462" s="74"/>
      <c r="C2462" s="74"/>
      <c r="D2462"/>
      <c r="E2462"/>
      <c r="F2462"/>
      <c r="G2462"/>
      <c r="H2462"/>
    </row>
    <row r="2463" spans="2:8" ht="15">
      <c r="B2463" s="74"/>
      <c r="C2463" s="74"/>
      <c r="D2463"/>
      <c r="E2463"/>
      <c r="F2463"/>
      <c r="G2463"/>
      <c r="H2463"/>
    </row>
    <row r="2464" spans="2:8" ht="15">
      <c r="B2464" s="74"/>
      <c r="C2464" s="74"/>
      <c r="D2464"/>
      <c r="E2464"/>
      <c r="F2464"/>
      <c r="G2464"/>
      <c r="H2464"/>
    </row>
    <row r="2465" spans="2:8" ht="15">
      <c r="B2465" s="74"/>
      <c r="C2465" s="74"/>
      <c r="D2465"/>
      <c r="E2465"/>
      <c r="F2465"/>
      <c r="G2465"/>
      <c r="H2465"/>
    </row>
    <row r="2466" spans="2:8" ht="15">
      <c r="B2466" s="74"/>
      <c r="C2466" s="74"/>
      <c r="D2466"/>
      <c r="E2466"/>
      <c r="F2466"/>
      <c r="G2466"/>
      <c r="H2466"/>
    </row>
    <row r="2467" spans="2:8" ht="15">
      <c r="B2467" s="74"/>
      <c r="C2467" s="74"/>
      <c r="D2467"/>
      <c r="E2467"/>
      <c r="F2467"/>
      <c r="G2467"/>
      <c r="H2467"/>
    </row>
    <row r="2468" spans="2:8" ht="15">
      <c r="B2468" s="74"/>
      <c r="C2468" s="74"/>
      <c r="D2468"/>
      <c r="E2468"/>
      <c r="F2468"/>
      <c r="G2468"/>
      <c r="H2468"/>
    </row>
    <row r="2469" spans="2:8" ht="15">
      <c r="B2469" s="74"/>
      <c r="C2469" s="74"/>
      <c r="D2469"/>
      <c r="E2469"/>
      <c r="F2469"/>
      <c r="G2469"/>
      <c r="H2469"/>
    </row>
    <row r="2470" spans="2:8" ht="15">
      <c r="B2470" s="74"/>
      <c r="C2470" s="74"/>
      <c r="D2470"/>
      <c r="E2470"/>
      <c r="F2470"/>
      <c r="G2470"/>
      <c r="H2470"/>
    </row>
    <row r="2471" spans="2:8" ht="15">
      <c r="B2471" s="74"/>
      <c r="C2471" s="74"/>
      <c r="D2471"/>
      <c r="E2471"/>
      <c r="F2471"/>
      <c r="G2471"/>
      <c r="H2471"/>
    </row>
    <row r="2472" spans="2:8" ht="15">
      <c r="B2472" s="74"/>
      <c r="C2472" s="74"/>
      <c r="D2472"/>
      <c r="E2472"/>
      <c r="F2472"/>
      <c r="G2472"/>
      <c r="H2472"/>
    </row>
    <row r="2473" spans="2:8" ht="15">
      <c r="B2473" s="74"/>
      <c r="C2473" s="74"/>
      <c r="D2473"/>
      <c r="E2473"/>
      <c r="F2473"/>
      <c r="G2473"/>
      <c r="H2473"/>
    </row>
    <row r="2474" spans="2:8" ht="15">
      <c r="B2474" s="74"/>
      <c r="C2474" s="74"/>
      <c r="D2474"/>
      <c r="E2474"/>
      <c r="F2474"/>
      <c r="G2474"/>
      <c r="H2474"/>
    </row>
    <row r="2475" spans="2:8" ht="15">
      <c r="B2475" s="74"/>
      <c r="C2475" s="74"/>
      <c r="D2475"/>
      <c r="E2475"/>
      <c r="F2475"/>
      <c r="G2475"/>
      <c r="H2475"/>
    </row>
    <row r="2476" spans="2:8" ht="15">
      <c r="B2476" s="74"/>
      <c r="C2476" s="74"/>
      <c r="D2476"/>
      <c r="E2476"/>
      <c r="F2476"/>
      <c r="G2476"/>
      <c r="H2476"/>
    </row>
    <row r="2477" spans="2:8" ht="15">
      <c r="B2477" s="74"/>
      <c r="C2477" s="74"/>
      <c r="D2477"/>
      <c r="E2477"/>
      <c r="F2477"/>
      <c r="G2477"/>
      <c r="H2477"/>
    </row>
    <row r="2478" spans="2:8" ht="15">
      <c r="B2478" s="74"/>
      <c r="C2478" s="74"/>
      <c r="D2478"/>
      <c r="E2478"/>
      <c r="F2478"/>
      <c r="G2478"/>
      <c r="H2478"/>
    </row>
    <row r="2479" spans="2:8" ht="15">
      <c r="B2479" s="74"/>
      <c r="C2479" s="74"/>
      <c r="D2479"/>
      <c r="E2479"/>
      <c r="F2479"/>
      <c r="G2479"/>
      <c r="H2479"/>
    </row>
    <row r="2480" spans="2:8" ht="15">
      <c r="B2480" s="74"/>
      <c r="C2480" s="74"/>
      <c r="D2480"/>
      <c r="E2480"/>
      <c r="F2480"/>
      <c r="G2480"/>
      <c r="H2480"/>
    </row>
    <row r="2481" spans="2:8" ht="15">
      <c r="B2481" s="74"/>
      <c r="C2481" s="74"/>
      <c r="D2481"/>
      <c r="E2481"/>
      <c r="F2481"/>
      <c r="G2481"/>
      <c r="H2481"/>
    </row>
    <row r="2482" spans="2:8" ht="15">
      <c r="B2482" s="74"/>
      <c r="C2482" s="74"/>
      <c r="D2482"/>
      <c r="E2482"/>
      <c r="F2482"/>
      <c r="G2482"/>
      <c r="H2482"/>
    </row>
    <row r="2483" spans="2:8" ht="15">
      <c r="B2483" s="74"/>
      <c r="C2483" s="74"/>
      <c r="D2483"/>
      <c r="E2483"/>
      <c r="F2483"/>
      <c r="G2483"/>
      <c r="H2483"/>
    </row>
    <row r="2484" spans="2:8" ht="15">
      <c r="B2484" s="74"/>
      <c r="C2484" s="74"/>
      <c r="D2484"/>
      <c r="E2484"/>
      <c r="F2484"/>
      <c r="G2484"/>
      <c r="H2484"/>
    </row>
    <row r="2485" spans="2:8" ht="15">
      <c r="B2485" s="74"/>
      <c r="C2485" s="74"/>
      <c r="D2485"/>
      <c r="E2485"/>
      <c r="F2485"/>
      <c r="G2485"/>
      <c r="H2485"/>
    </row>
    <row r="2486" spans="2:8" ht="15">
      <c r="B2486" s="74"/>
      <c r="C2486" s="74"/>
      <c r="D2486"/>
      <c r="E2486"/>
      <c r="F2486"/>
      <c r="G2486"/>
      <c r="H2486"/>
    </row>
    <row r="2487" spans="2:8" ht="15">
      <c r="B2487" s="74"/>
      <c r="C2487" s="74"/>
      <c r="D2487"/>
      <c r="E2487"/>
      <c r="F2487"/>
      <c r="G2487"/>
      <c r="H2487"/>
    </row>
    <row r="2488" spans="2:8" ht="15">
      <c r="B2488" s="74"/>
      <c r="C2488" s="74"/>
      <c r="D2488"/>
      <c r="E2488"/>
      <c r="F2488"/>
      <c r="G2488"/>
      <c r="H2488"/>
    </row>
    <row r="2489" spans="2:8" ht="15">
      <c r="B2489" s="74"/>
      <c r="C2489" s="74"/>
      <c r="D2489"/>
      <c r="E2489"/>
      <c r="F2489"/>
      <c r="G2489"/>
      <c r="H2489"/>
    </row>
    <row r="2490" spans="2:8" ht="15">
      <c r="B2490" s="74"/>
      <c r="C2490" s="74"/>
      <c r="D2490"/>
      <c r="E2490"/>
      <c r="F2490"/>
      <c r="G2490"/>
      <c r="H2490"/>
    </row>
    <row r="2491" spans="2:8" ht="15">
      <c r="B2491" s="74"/>
      <c r="C2491" s="74"/>
      <c r="D2491"/>
      <c r="E2491"/>
      <c r="F2491"/>
      <c r="G2491"/>
      <c r="H2491"/>
    </row>
    <row r="2492" spans="2:8" ht="15">
      <c r="B2492" s="74"/>
      <c r="C2492" s="74"/>
      <c r="D2492"/>
      <c r="E2492"/>
      <c r="F2492"/>
      <c r="G2492"/>
      <c r="H2492"/>
    </row>
    <row r="2493" spans="2:8" ht="15">
      <c r="B2493" s="74"/>
      <c r="C2493" s="74"/>
      <c r="D2493"/>
      <c r="E2493"/>
      <c r="F2493"/>
      <c r="G2493"/>
      <c r="H2493"/>
    </row>
    <row r="2494" spans="2:8" ht="15">
      <c r="B2494" s="74"/>
      <c r="C2494" s="74"/>
      <c r="D2494"/>
      <c r="E2494"/>
      <c r="F2494"/>
      <c r="G2494"/>
      <c r="H2494"/>
    </row>
    <row r="2495" spans="2:8" ht="15">
      <c r="B2495" s="74"/>
      <c r="C2495" s="74"/>
      <c r="D2495"/>
      <c r="E2495"/>
      <c r="F2495"/>
      <c r="G2495"/>
      <c r="H2495"/>
    </row>
    <row r="2496" spans="2:8" ht="15">
      <c r="B2496" s="74"/>
      <c r="C2496" s="74"/>
      <c r="D2496"/>
      <c r="E2496"/>
      <c r="F2496"/>
      <c r="G2496"/>
      <c r="H2496"/>
    </row>
    <row r="2497" spans="2:8" ht="15">
      <c r="B2497" s="74"/>
      <c r="C2497" s="74"/>
      <c r="D2497"/>
      <c r="E2497"/>
      <c r="F2497"/>
      <c r="G2497"/>
      <c r="H2497"/>
    </row>
    <row r="2498" spans="2:8" ht="15">
      <c r="B2498" s="74"/>
      <c r="C2498" s="74"/>
      <c r="D2498"/>
      <c r="E2498"/>
      <c r="F2498"/>
      <c r="G2498"/>
      <c r="H2498"/>
    </row>
    <row r="2499" spans="2:8" ht="15">
      <c r="B2499" s="74"/>
      <c r="C2499" s="74"/>
      <c r="D2499"/>
      <c r="E2499"/>
      <c r="F2499"/>
      <c r="G2499"/>
      <c r="H2499"/>
    </row>
    <row r="2500" spans="2:8" ht="15">
      <c r="B2500" s="74"/>
      <c r="C2500" s="74"/>
      <c r="D2500"/>
      <c r="E2500"/>
      <c r="F2500"/>
      <c r="G2500"/>
      <c r="H2500"/>
    </row>
    <row r="2501" spans="2:8" ht="15">
      <c r="B2501" s="74"/>
      <c r="C2501" s="74"/>
      <c r="D2501"/>
      <c r="E2501"/>
      <c r="F2501"/>
      <c r="G2501"/>
      <c r="H2501"/>
    </row>
    <row r="2502" spans="2:8" ht="15">
      <c r="B2502" s="74"/>
      <c r="C2502" s="74"/>
      <c r="D2502"/>
      <c r="E2502"/>
      <c r="F2502"/>
      <c r="G2502"/>
      <c r="H2502"/>
    </row>
    <row r="2503" spans="2:8" ht="15">
      <c r="B2503" s="74"/>
      <c r="C2503" s="74"/>
      <c r="D2503"/>
      <c r="E2503"/>
      <c r="F2503"/>
      <c r="G2503"/>
      <c r="H2503"/>
    </row>
    <row r="2504" spans="2:8" ht="15">
      <c r="B2504" s="74"/>
      <c r="C2504" s="74"/>
      <c r="D2504"/>
      <c r="E2504"/>
      <c r="F2504"/>
      <c r="G2504"/>
      <c r="H2504"/>
    </row>
    <row r="2505" spans="2:8" ht="15">
      <c r="B2505" s="74"/>
      <c r="C2505" s="74"/>
      <c r="D2505"/>
      <c r="E2505"/>
      <c r="F2505"/>
      <c r="G2505"/>
      <c r="H2505"/>
    </row>
    <row r="2506" spans="2:8" ht="15">
      <c r="B2506" s="74"/>
      <c r="C2506" s="74"/>
      <c r="D2506"/>
      <c r="E2506"/>
      <c r="F2506"/>
      <c r="G2506"/>
      <c r="H2506"/>
    </row>
    <row r="2507" spans="2:8" ht="15">
      <c r="B2507" s="74"/>
      <c r="C2507" s="74"/>
      <c r="D2507"/>
      <c r="E2507"/>
      <c r="F2507"/>
      <c r="G2507"/>
      <c r="H2507"/>
    </row>
    <row r="2508" spans="2:8" ht="15">
      <c r="B2508" s="74"/>
      <c r="C2508" s="74"/>
      <c r="D2508"/>
      <c r="E2508"/>
      <c r="F2508"/>
      <c r="G2508"/>
      <c r="H2508"/>
    </row>
    <row r="2509" spans="2:8" ht="15">
      <c r="B2509" s="74"/>
      <c r="C2509" s="74"/>
      <c r="D2509"/>
      <c r="E2509"/>
      <c r="F2509"/>
      <c r="G2509"/>
      <c r="H2509"/>
    </row>
    <row r="2510" spans="2:8" ht="15">
      <c r="B2510" s="74"/>
      <c r="C2510" s="74"/>
      <c r="D2510"/>
      <c r="E2510"/>
      <c r="F2510"/>
      <c r="G2510"/>
      <c r="H2510"/>
    </row>
    <row r="2511" spans="2:8" ht="15">
      <c r="B2511" s="74"/>
      <c r="C2511" s="74"/>
      <c r="D2511"/>
      <c r="E2511"/>
      <c r="F2511"/>
      <c r="G2511"/>
      <c r="H2511"/>
    </row>
    <row r="2512" spans="2:8" ht="15">
      <c r="B2512" s="74"/>
      <c r="C2512" s="74"/>
      <c r="D2512"/>
      <c r="E2512"/>
      <c r="F2512"/>
      <c r="G2512"/>
      <c r="H2512"/>
    </row>
    <row r="2513" spans="2:8" ht="15">
      <c r="B2513" s="74"/>
      <c r="C2513" s="74"/>
      <c r="D2513"/>
      <c r="E2513"/>
      <c r="F2513"/>
      <c r="G2513"/>
      <c r="H2513"/>
    </row>
    <row r="2514" spans="2:8" ht="15">
      <c r="B2514" s="74"/>
      <c r="C2514" s="74"/>
      <c r="D2514"/>
      <c r="E2514"/>
      <c r="F2514"/>
      <c r="G2514"/>
      <c r="H2514"/>
    </row>
    <row r="2515" spans="2:8" ht="15">
      <c r="B2515" s="74"/>
      <c r="C2515" s="74"/>
      <c r="D2515"/>
      <c r="E2515"/>
      <c r="F2515"/>
      <c r="G2515"/>
      <c r="H2515"/>
    </row>
    <row r="2516" spans="2:8" ht="15">
      <c r="B2516" s="74"/>
      <c r="C2516" s="74"/>
      <c r="D2516"/>
      <c r="E2516"/>
      <c r="F2516"/>
      <c r="G2516"/>
      <c r="H2516"/>
    </row>
    <row r="2517" spans="2:8" ht="15">
      <c r="B2517" s="74"/>
      <c r="C2517" s="74"/>
      <c r="D2517"/>
      <c r="E2517"/>
      <c r="F2517"/>
      <c r="G2517"/>
      <c r="H2517"/>
    </row>
    <row r="2518" spans="2:8" ht="15">
      <c r="B2518" s="74"/>
      <c r="C2518" s="74"/>
      <c r="D2518"/>
      <c r="E2518"/>
      <c r="F2518"/>
      <c r="G2518"/>
      <c r="H2518"/>
    </row>
    <row r="2519" spans="2:8" ht="15">
      <c r="B2519" s="74"/>
      <c r="C2519" s="74"/>
      <c r="D2519"/>
      <c r="E2519"/>
      <c r="F2519"/>
      <c r="G2519"/>
      <c r="H2519"/>
    </row>
    <row r="2520" spans="2:8" ht="15">
      <c r="B2520" s="74"/>
      <c r="C2520" s="74"/>
      <c r="D2520"/>
      <c r="E2520"/>
      <c r="F2520"/>
      <c r="G2520"/>
      <c r="H2520"/>
    </row>
    <row r="2521" spans="2:8" ht="15">
      <c r="B2521" s="74"/>
      <c r="C2521" s="74"/>
      <c r="D2521"/>
      <c r="E2521"/>
      <c r="F2521"/>
      <c r="G2521"/>
      <c r="H2521"/>
    </row>
    <row r="2522" spans="2:8" ht="15">
      <c r="B2522" s="74"/>
      <c r="C2522" s="74"/>
      <c r="D2522"/>
      <c r="E2522"/>
      <c r="F2522"/>
      <c r="G2522"/>
      <c r="H2522"/>
    </row>
    <row r="2523" spans="2:8" ht="15">
      <c r="B2523" s="74"/>
      <c r="C2523" s="74"/>
      <c r="D2523"/>
      <c r="E2523"/>
      <c r="F2523"/>
      <c r="G2523"/>
      <c r="H2523"/>
    </row>
    <row r="2524" spans="2:8" ht="15">
      <c r="B2524" s="74"/>
      <c r="C2524" s="74"/>
      <c r="D2524"/>
      <c r="E2524"/>
      <c r="F2524"/>
      <c r="G2524"/>
      <c r="H2524"/>
    </row>
    <row r="2525" spans="2:8" ht="15">
      <c r="B2525" s="74"/>
      <c r="C2525" s="74"/>
      <c r="D2525"/>
      <c r="E2525"/>
      <c r="F2525"/>
      <c r="G2525"/>
      <c r="H2525"/>
    </row>
    <row r="2526" spans="2:8" ht="15">
      <c r="B2526" s="74"/>
      <c r="C2526" s="74"/>
      <c r="D2526"/>
      <c r="E2526"/>
      <c r="F2526"/>
      <c r="G2526"/>
      <c r="H2526"/>
    </row>
    <row r="2527" spans="2:8" ht="15">
      <c r="B2527" s="74"/>
      <c r="C2527" s="74"/>
      <c r="D2527"/>
      <c r="E2527"/>
      <c r="F2527"/>
      <c r="G2527"/>
      <c r="H2527"/>
    </row>
    <row r="2528" spans="2:8" ht="15">
      <c r="B2528" s="74"/>
      <c r="C2528" s="74"/>
      <c r="D2528"/>
      <c r="E2528"/>
      <c r="F2528"/>
      <c r="G2528"/>
      <c r="H2528"/>
    </row>
    <row r="2529" spans="2:8" ht="15">
      <c r="B2529" s="74"/>
      <c r="C2529" s="74"/>
      <c r="D2529"/>
      <c r="E2529"/>
      <c r="F2529"/>
      <c r="G2529"/>
      <c r="H2529"/>
    </row>
    <row r="2530" spans="2:8" ht="15">
      <c r="B2530" s="74"/>
      <c r="C2530" s="74"/>
      <c r="D2530"/>
      <c r="E2530"/>
      <c r="F2530"/>
      <c r="G2530"/>
      <c r="H2530"/>
    </row>
    <row r="2531" spans="2:8" ht="15">
      <c r="B2531" s="74"/>
      <c r="C2531" s="74"/>
      <c r="D2531"/>
      <c r="E2531"/>
      <c r="F2531"/>
      <c r="G2531"/>
      <c r="H2531"/>
    </row>
    <row r="2532" spans="2:8" ht="15">
      <c r="B2532" s="74"/>
      <c r="C2532" s="74"/>
      <c r="D2532"/>
      <c r="E2532"/>
      <c r="F2532"/>
      <c r="G2532"/>
      <c r="H2532"/>
    </row>
    <row r="2533" spans="2:8" ht="15">
      <c r="B2533" s="74"/>
      <c r="C2533" s="74"/>
      <c r="D2533"/>
      <c r="E2533"/>
      <c r="F2533"/>
      <c r="G2533"/>
      <c r="H2533"/>
    </row>
    <row r="2534" spans="2:8" ht="15">
      <c r="B2534" s="74"/>
      <c r="C2534" s="74"/>
      <c r="D2534"/>
      <c r="E2534"/>
      <c r="F2534"/>
      <c r="G2534"/>
      <c r="H2534"/>
    </row>
    <row r="2535" spans="2:8" ht="15">
      <c r="B2535" s="74"/>
      <c r="C2535" s="74"/>
      <c r="D2535"/>
      <c r="E2535"/>
      <c r="F2535"/>
      <c r="G2535"/>
      <c r="H2535"/>
    </row>
    <row r="2536" spans="2:8" ht="15">
      <c r="B2536" s="74"/>
      <c r="C2536" s="74"/>
      <c r="D2536"/>
      <c r="E2536"/>
      <c r="F2536"/>
      <c r="G2536"/>
      <c r="H2536"/>
    </row>
    <row r="2537" spans="2:8" ht="15">
      <c r="B2537" s="74"/>
      <c r="C2537" s="74"/>
      <c r="D2537"/>
      <c r="E2537"/>
      <c r="F2537"/>
      <c r="G2537"/>
      <c r="H2537"/>
    </row>
    <row r="2538" spans="2:8" ht="15">
      <c r="B2538" s="74"/>
      <c r="C2538" s="74"/>
      <c r="D2538"/>
      <c r="E2538"/>
      <c r="F2538"/>
      <c r="G2538"/>
      <c r="H2538"/>
    </row>
    <row r="2539" spans="2:8" ht="15">
      <c r="B2539" s="74"/>
      <c r="C2539" s="74"/>
      <c r="D2539"/>
      <c r="E2539"/>
      <c r="F2539"/>
      <c r="G2539"/>
      <c r="H2539"/>
    </row>
    <row r="2540" spans="2:8" ht="15">
      <c r="B2540" s="74"/>
      <c r="C2540" s="74"/>
      <c r="D2540"/>
      <c r="E2540"/>
      <c r="F2540"/>
      <c r="G2540"/>
      <c r="H2540"/>
    </row>
    <row r="2541" spans="2:8" ht="15">
      <c r="B2541" s="74"/>
      <c r="C2541" s="74"/>
      <c r="D2541"/>
      <c r="E2541"/>
      <c r="F2541"/>
      <c r="G2541"/>
      <c r="H2541"/>
    </row>
    <row r="2542" spans="2:8" ht="15">
      <c r="B2542" s="74"/>
      <c r="C2542" s="74"/>
      <c r="D2542"/>
      <c r="E2542"/>
      <c r="F2542"/>
      <c r="G2542"/>
      <c r="H2542"/>
    </row>
    <row r="2543" spans="2:8" ht="15">
      <c r="B2543" s="74"/>
      <c r="C2543" s="74"/>
      <c r="D2543"/>
      <c r="E2543"/>
      <c r="F2543"/>
      <c r="G2543"/>
      <c r="H2543"/>
    </row>
    <row r="2544" spans="2:8" ht="15">
      <c r="B2544" s="74"/>
      <c r="C2544" s="74"/>
      <c r="D2544"/>
      <c r="E2544"/>
      <c r="F2544"/>
      <c r="G2544"/>
      <c r="H2544"/>
    </row>
    <row r="2545" spans="2:8" ht="15">
      <c r="B2545" s="74"/>
      <c r="C2545" s="74"/>
      <c r="D2545"/>
      <c r="E2545"/>
      <c r="F2545"/>
      <c r="G2545"/>
      <c r="H2545"/>
    </row>
    <row r="2546" spans="2:8" ht="15">
      <c r="B2546" s="74"/>
      <c r="C2546" s="74"/>
      <c r="D2546"/>
      <c r="E2546"/>
      <c r="F2546"/>
      <c r="G2546"/>
      <c r="H2546"/>
    </row>
    <row r="2547" spans="2:8" ht="15">
      <c r="B2547" s="74"/>
      <c r="C2547" s="74"/>
      <c r="D2547"/>
      <c r="E2547"/>
      <c r="F2547"/>
      <c r="G2547"/>
      <c r="H2547"/>
    </row>
    <row r="2548" spans="2:8" ht="15">
      <c r="B2548" s="74"/>
      <c r="C2548" s="74"/>
      <c r="D2548"/>
      <c r="E2548"/>
      <c r="F2548"/>
      <c r="G2548"/>
      <c r="H2548"/>
    </row>
    <row r="2549" spans="2:8" ht="15">
      <c r="B2549" s="74"/>
      <c r="C2549" s="74"/>
      <c r="D2549"/>
      <c r="E2549"/>
      <c r="F2549"/>
      <c r="G2549"/>
      <c r="H2549"/>
    </row>
    <row r="2550" spans="2:8" ht="15">
      <c r="B2550" s="74"/>
      <c r="C2550" s="74"/>
      <c r="D2550"/>
      <c r="E2550"/>
      <c r="F2550"/>
      <c r="G2550"/>
      <c r="H2550"/>
    </row>
    <row r="2551" spans="2:8" ht="15">
      <c r="B2551" s="74"/>
      <c r="C2551" s="74"/>
      <c r="D2551"/>
      <c r="E2551"/>
      <c r="F2551"/>
      <c r="G2551"/>
      <c r="H2551"/>
    </row>
    <row r="2552" spans="2:8" ht="15">
      <c r="B2552" s="74"/>
      <c r="C2552" s="74"/>
      <c r="D2552"/>
      <c r="E2552"/>
      <c r="F2552"/>
      <c r="G2552"/>
      <c r="H2552"/>
    </row>
    <row r="2553" spans="2:8" ht="15">
      <c r="B2553" s="74"/>
      <c r="C2553" s="74"/>
      <c r="D2553"/>
      <c r="E2553"/>
      <c r="F2553"/>
      <c r="G2553"/>
      <c r="H2553"/>
    </row>
    <row r="2554" spans="2:8" ht="15">
      <c r="B2554" s="74"/>
      <c r="C2554" s="74"/>
      <c r="D2554"/>
      <c r="E2554"/>
      <c r="F2554"/>
      <c r="G2554"/>
      <c r="H2554"/>
    </row>
    <row r="2555" spans="2:8" ht="15">
      <c r="B2555" s="74"/>
      <c r="C2555" s="74"/>
      <c r="D2555"/>
      <c r="E2555"/>
      <c r="F2555"/>
      <c r="G2555"/>
      <c r="H2555"/>
    </row>
    <row r="2556" spans="2:8" ht="15">
      <c r="B2556" s="74"/>
      <c r="C2556" s="74"/>
      <c r="D2556"/>
      <c r="E2556"/>
      <c r="F2556"/>
      <c r="G2556"/>
      <c r="H2556"/>
    </row>
    <row r="2557" spans="2:8" ht="15">
      <c r="B2557" s="74"/>
      <c r="C2557" s="74"/>
      <c r="D2557"/>
      <c r="E2557"/>
      <c r="F2557"/>
      <c r="G2557"/>
      <c r="H2557"/>
    </row>
    <row r="2558" spans="2:8" ht="15">
      <c r="B2558" s="74"/>
      <c r="C2558" s="74"/>
      <c r="D2558"/>
      <c r="E2558"/>
      <c r="F2558"/>
      <c r="G2558"/>
      <c r="H2558"/>
    </row>
    <row r="2559" spans="2:8" ht="15">
      <c r="B2559" s="74"/>
      <c r="C2559" s="74"/>
      <c r="D2559"/>
      <c r="E2559"/>
      <c r="F2559"/>
      <c r="G2559"/>
      <c r="H2559"/>
    </row>
    <row r="2560" spans="2:8" ht="15">
      <c r="B2560" s="74"/>
      <c r="C2560" s="74"/>
      <c r="D2560"/>
      <c r="E2560"/>
      <c r="F2560"/>
      <c r="G2560"/>
      <c r="H2560"/>
    </row>
    <row r="2561" spans="2:8" ht="15">
      <c r="B2561" s="74"/>
      <c r="C2561" s="74"/>
      <c r="D2561"/>
      <c r="E2561"/>
      <c r="F2561"/>
      <c r="G2561"/>
      <c r="H2561"/>
    </row>
    <row r="2562" spans="2:8" ht="15">
      <c r="B2562" s="74"/>
      <c r="C2562" s="74"/>
      <c r="D2562"/>
      <c r="E2562"/>
      <c r="F2562"/>
      <c r="G2562"/>
      <c r="H2562"/>
    </row>
    <row r="2563" spans="2:8" ht="15">
      <c r="B2563" s="74"/>
      <c r="C2563" s="74"/>
      <c r="D2563"/>
      <c r="E2563"/>
      <c r="F2563"/>
      <c r="G2563"/>
      <c r="H2563"/>
    </row>
    <row r="2564" spans="2:8" ht="15">
      <c r="B2564" s="74"/>
      <c r="C2564" s="74"/>
      <c r="D2564"/>
      <c r="E2564"/>
      <c r="F2564"/>
      <c r="G2564"/>
      <c r="H2564"/>
    </row>
    <row r="2565" spans="2:8" ht="15">
      <c r="B2565" s="74"/>
      <c r="C2565" s="74"/>
      <c r="D2565"/>
      <c r="E2565"/>
      <c r="F2565"/>
      <c r="G2565"/>
      <c r="H2565"/>
    </row>
    <row r="2566" spans="2:8" ht="15">
      <c r="B2566" s="74"/>
      <c r="C2566" s="74"/>
      <c r="D2566"/>
      <c r="E2566"/>
      <c r="F2566"/>
      <c r="G2566"/>
      <c r="H2566"/>
    </row>
    <row r="2567" spans="2:8" ht="15">
      <c r="B2567" s="74"/>
      <c r="C2567" s="74"/>
      <c r="D2567"/>
      <c r="E2567"/>
      <c r="F2567"/>
      <c r="G2567"/>
      <c r="H2567"/>
    </row>
    <row r="2568" spans="2:8" ht="15">
      <c r="B2568" s="74"/>
      <c r="C2568" s="74"/>
      <c r="D2568"/>
      <c r="E2568"/>
      <c r="F2568"/>
      <c r="G2568"/>
      <c r="H2568"/>
    </row>
    <row r="2569" spans="2:8" ht="15">
      <c r="B2569" s="74"/>
      <c r="C2569" s="74"/>
      <c r="D2569"/>
      <c r="E2569"/>
      <c r="F2569"/>
      <c r="G2569"/>
      <c r="H2569"/>
    </row>
    <row r="2570" spans="2:8" ht="15">
      <c r="B2570" s="74"/>
      <c r="C2570" s="74"/>
      <c r="D2570"/>
      <c r="E2570"/>
      <c r="F2570"/>
      <c r="G2570"/>
      <c r="H2570"/>
    </row>
    <row r="2571" spans="2:8" ht="15">
      <c r="B2571" s="74"/>
      <c r="C2571" s="74"/>
      <c r="D2571"/>
      <c r="E2571"/>
      <c r="F2571"/>
      <c r="G2571"/>
      <c r="H2571"/>
    </row>
    <row r="2572" spans="2:8" ht="15">
      <c r="B2572" s="74"/>
      <c r="C2572" s="74"/>
      <c r="D2572"/>
      <c r="E2572"/>
      <c r="F2572"/>
      <c r="G2572"/>
      <c r="H2572"/>
    </row>
    <row r="2573" spans="2:8" ht="15">
      <c r="B2573" s="74"/>
      <c r="C2573" s="74"/>
      <c r="D2573"/>
      <c r="E2573"/>
      <c r="F2573"/>
      <c r="G2573"/>
      <c r="H2573"/>
    </row>
    <row r="2574" spans="2:8" ht="15">
      <c r="B2574" s="74"/>
      <c r="C2574" s="74"/>
      <c r="D2574"/>
      <c r="E2574"/>
      <c r="F2574"/>
      <c r="G2574"/>
      <c r="H2574"/>
    </row>
    <row r="2575" spans="2:8" ht="15">
      <c r="B2575" s="74"/>
      <c r="C2575" s="74"/>
      <c r="D2575"/>
      <c r="E2575"/>
      <c r="F2575"/>
      <c r="G2575"/>
      <c r="H2575"/>
    </row>
    <row r="2576" spans="2:8" ht="15">
      <c r="B2576" s="74"/>
      <c r="C2576" s="74"/>
      <c r="D2576"/>
      <c r="E2576"/>
      <c r="F2576"/>
      <c r="G2576"/>
      <c r="H2576"/>
    </row>
    <row r="2577" spans="2:8" ht="15">
      <c r="B2577" s="74"/>
      <c r="C2577" s="74"/>
      <c r="D2577"/>
      <c r="E2577"/>
      <c r="F2577"/>
      <c r="G2577"/>
      <c r="H2577"/>
    </row>
    <row r="2578" spans="2:8" ht="15">
      <c r="B2578" s="74"/>
      <c r="C2578" s="74"/>
      <c r="D2578"/>
      <c r="E2578"/>
      <c r="F2578"/>
      <c r="G2578"/>
      <c r="H2578"/>
    </row>
    <row r="2579" spans="2:8" ht="15">
      <c r="B2579" s="74"/>
      <c r="C2579" s="74"/>
      <c r="D2579"/>
      <c r="E2579"/>
      <c r="F2579"/>
      <c r="G2579"/>
      <c r="H2579"/>
    </row>
    <row r="2580" spans="2:8" ht="15">
      <c r="B2580" s="74"/>
      <c r="C2580" s="74"/>
      <c r="D2580"/>
      <c r="E2580"/>
      <c r="F2580"/>
      <c r="G2580"/>
      <c r="H2580"/>
    </row>
    <row r="2581" spans="2:8" ht="15">
      <c r="B2581" s="74"/>
      <c r="C2581" s="74"/>
      <c r="D2581"/>
      <c r="E2581"/>
      <c r="F2581"/>
      <c r="G2581"/>
      <c r="H2581"/>
    </row>
    <row r="2582" spans="2:8" ht="15">
      <c r="B2582" s="74"/>
      <c r="C2582" s="74"/>
      <c r="D2582"/>
      <c r="E2582"/>
      <c r="F2582"/>
      <c r="G2582"/>
      <c r="H2582"/>
    </row>
    <row r="2583" spans="2:8" ht="15">
      <c r="B2583" s="74"/>
      <c r="C2583" s="74"/>
      <c r="D2583"/>
      <c r="E2583"/>
      <c r="F2583"/>
      <c r="G2583"/>
      <c r="H2583"/>
    </row>
    <row r="2584" spans="2:8" ht="15">
      <c r="B2584" s="74"/>
      <c r="C2584" s="74"/>
      <c r="D2584"/>
      <c r="E2584"/>
      <c r="F2584"/>
      <c r="G2584"/>
      <c r="H2584"/>
    </row>
    <row r="2585" spans="2:8" ht="15">
      <c r="B2585" s="74"/>
      <c r="C2585" s="74"/>
      <c r="D2585"/>
      <c r="E2585"/>
      <c r="F2585"/>
      <c r="G2585"/>
      <c r="H2585"/>
    </row>
    <row r="2586" spans="2:8" ht="15">
      <c r="B2586" s="74"/>
      <c r="C2586" s="74"/>
      <c r="D2586"/>
      <c r="E2586"/>
      <c r="F2586"/>
      <c r="G2586"/>
      <c r="H2586"/>
    </row>
    <row r="2587" spans="2:8" ht="15">
      <c r="B2587" s="74"/>
      <c r="C2587" s="74"/>
      <c r="D2587"/>
      <c r="E2587"/>
      <c r="F2587"/>
      <c r="G2587"/>
      <c r="H2587"/>
    </row>
    <row r="2588" spans="2:8" ht="15">
      <c r="B2588" s="74"/>
      <c r="C2588" s="74"/>
      <c r="D2588"/>
      <c r="E2588"/>
      <c r="F2588"/>
      <c r="G2588"/>
      <c r="H2588"/>
    </row>
    <row r="2589" spans="2:8" ht="15">
      <c r="B2589" s="74"/>
      <c r="C2589" s="74"/>
      <c r="D2589"/>
      <c r="E2589"/>
      <c r="F2589"/>
      <c r="G2589"/>
      <c r="H2589"/>
    </row>
    <row r="2590" spans="2:8" ht="15">
      <c r="B2590" s="74"/>
      <c r="C2590" s="74"/>
      <c r="D2590"/>
      <c r="E2590"/>
      <c r="F2590"/>
      <c r="G2590"/>
      <c r="H2590"/>
    </row>
    <row r="2591" spans="2:8" ht="15">
      <c r="B2591" s="74"/>
      <c r="C2591" s="74"/>
      <c r="D2591"/>
      <c r="E2591"/>
      <c r="F2591"/>
      <c r="G2591"/>
      <c r="H2591"/>
    </row>
    <row r="2592" spans="2:8" ht="15">
      <c r="B2592" s="74"/>
      <c r="C2592" s="74"/>
      <c r="D2592"/>
      <c r="E2592"/>
      <c r="F2592"/>
      <c r="G2592"/>
      <c r="H2592"/>
    </row>
    <row r="2593" spans="2:8" ht="15">
      <c r="B2593" s="74"/>
      <c r="C2593" s="74"/>
      <c r="D2593"/>
      <c r="E2593"/>
      <c r="F2593"/>
      <c r="G2593"/>
      <c r="H2593"/>
    </row>
    <row r="2594" spans="2:8" ht="15">
      <c r="B2594" s="74"/>
      <c r="C2594" s="74"/>
      <c r="D2594"/>
      <c r="E2594"/>
      <c r="F2594"/>
      <c r="G2594"/>
      <c r="H2594"/>
    </row>
    <row r="2595" spans="2:8" ht="15">
      <c r="B2595" s="74"/>
      <c r="C2595" s="74"/>
      <c r="D2595"/>
      <c r="E2595"/>
      <c r="F2595"/>
      <c r="G2595"/>
      <c r="H2595"/>
    </row>
    <row r="2596" spans="2:8" ht="15">
      <c r="B2596" s="74"/>
      <c r="C2596" s="74"/>
      <c r="D2596"/>
      <c r="E2596"/>
      <c r="F2596"/>
      <c r="G2596"/>
      <c r="H2596"/>
    </row>
    <row r="2597" spans="2:8" ht="15">
      <c r="B2597" s="74"/>
      <c r="C2597" s="74"/>
      <c r="D2597"/>
      <c r="E2597"/>
      <c r="F2597"/>
      <c r="G2597"/>
      <c r="H2597"/>
    </row>
    <row r="2598" spans="2:8" ht="15">
      <c r="B2598" s="74"/>
      <c r="C2598" s="74"/>
      <c r="D2598"/>
      <c r="E2598"/>
      <c r="F2598"/>
      <c r="G2598"/>
      <c r="H2598"/>
    </row>
    <row r="2599" spans="2:8" ht="15">
      <c r="B2599" s="74"/>
      <c r="C2599" s="74"/>
      <c r="D2599"/>
      <c r="E2599"/>
      <c r="F2599"/>
      <c r="G2599"/>
      <c r="H2599"/>
    </row>
    <row r="2600" spans="2:8" ht="15">
      <c r="B2600" s="74"/>
      <c r="C2600" s="74"/>
      <c r="D2600"/>
      <c r="E2600"/>
      <c r="F2600"/>
      <c r="G2600"/>
      <c r="H2600"/>
    </row>
    <row r="2601" spans="2:8" ht="15">
      <c r="B2601" s="74"/>
      <c r="C2601" s="74"/>
      <c r="D2601"/>
      <c r="E2601"/>
      <c r="F2601"/>
      <c r="G2601"/>
      <c r="H2601"/>
    </row>
    <row r="2602" spans="2:8" ht="15">
      <c r="B2602" s="74"/>
      <c r="C2602" s="74"/>
      <c r="D2602"/>
      <c r="E2602"/>
      <c r="F2602"/>
      <c r="G2602"/>
      <c r="H2602"/>
    </row>
    <row r="2603" spans="2:8" ht="15">
      <c r="B2603" s="74"/>
      <c r="C2603" s="74"/>
      <c r="D2603"/>
      <c r="E2603"/>
      <c r="F2603"/>
      <c r="G2603"/>
      <c r="H2603"/>
    </row>
    <row r="2604" spans="2:8" ht="15">
      <c r="B2604" s="74"/>
      <c r="C2604" s="74"/>
      <c r="D2604"/>
      <c r="E2604"/>
      <c r="F2604"/>
      <c r="G2604"/>
      <c r="H2604"/>
    </row>
    <row r="2605" spans="2:8" ht="15">
      <c r="B2605" s="74"/>
      <c r="C2605" s="74"/>
      <c r="D2605"/>
      <c r="E2605"/>
      <c r="F2605"/>
      <c r="G2605"/>
      <c r="H2605"/>
    </row>
    <row r="2606" spans="2:8" ht="15">
      <c r="B2606" s="74"/>
      <c r="C2606" s="74"/>
      <c r="D2606"/>
      <c r="E2606"/>
      <c r="F2606"/>
      <c r="G2606"/>
      <c r="H2606"/>
    </row>
    <row r="2607" spans="2:8" ht="15">
      <c r="B2607" s="74"/>
      <c r="C2607" s="74"/>
      <c r="D2607"/>
      <c r="E2607"/>
      <c r="F2607"/>
      <c r="G2607"/>
      <c r="H2607"/>
    </row>
    <row r="2608" spans="2:8" ht="15">
      <c r="B2608" s="74"/>
      <c r="C2608" s="74"/>
      <c r="D2608"/>
      <c r="E2608"/>
      <c r="F2608"/>
      <c r="G2608"/>
      <c r="H2608"/>
    </row>
    <row r="2609" spans="2:8" ht="15">
      <c r="B2609" s="74"/>
      <c r="C2609" s="74"/>
      <c r="D2609"/>
      <c r="E2609"/>
      <c r="F2609"/>
      <c r="G2609"/>
      <c r="H2609"/>
    </row>
    <row r="2610" spans="2:8" ht="15">
      <c r="B2610" s="74"/>
      <c r="C2610" s="74"/>
      <c r="D2610"/>
      <c r="E2610"/>
      <c r="F2610"/>
      <c r="G2610"/>
      <c r="H2610"/>
    </row>
    <row r="2611" spans="2:8" ht="15">
      <c r="B2611" s="74"/>
      <c r="C2611" s="74"/>
      <c r="D2611"/>
      <c r="E2611"/>
      <c r="F2611"/>
      <c r="G2611"/>
      <c r="H2611"/>
    </row>
    <row r="2612" spans="2:8" ht="15">
      <c r="B2612" s="74"/>
      <c r="C2612" s="74"/>
      <c r="D2612"/>
      <c r="E2612"/>
      <c r="F2612"/>
      <c r="G2612"/>
      <c r="H2612"/>
    </row>
    <row r="2613" spans="2:8" ht="15">
      <c r="B2613" s="74"/>
      <c r="C2613" s="74"/>
      <c r="D2613"/>
      <c r="E2613"/>
      <c r="F2613"/>
      <c r="G2613"/>
      <c r="H2613"/>
    </row>
    <row r="2614" spans="2:8" ht="15">
      <c r="B2614" s="74"/>
      <c r="C2614" s="74"/>
      <c r="D2614"/>
      <c r="E2614"/>
      <c r="F2614"/>
      <c r="G2614"/>
      <c r="H2614"/>
    </row>
    <row r="2615" spans="2:8" ht="15">
      <c r="B2615" s="74"/>
      <c r="C2615" s="74"/>
      <c r="D2615"/>
      <c r="E2615"/>
      <c r="F2615"/>
      <c r="G2615"/>
      <c r="H2615"/>
    </row>
    <row r="2616" spans="2:8" ht="15">
      <c r="B2616" s="74"/>
      <c r="C2616" s="74"/>
      <c r="D2616"/>
      <c r="E2616"/>
      <c r="F2616"/>
      <c r="G2616"/>
      <c r="H2616"/>
    </row>
    <row r="2617" spans="2:8" ht="15">
      <c r="B2617" s="74"/>
      <c r="C2617" s="74"/>
      <c r="D2617"/>
      <c r="E2617"/>
      <c r="F2617"/>
      <c r="G2617"/>
      <c r="H2617"/>
    </row>
    <row r="2618" spans="2:8" ht="15">
      <c r="B2618" s="74"/>
      <c r="C2618" s="74"/>
      <c r="D2618"/>
      <c r="E2618"/>
      <c r="F2618"/>
      <c r="G2618"/>
      <c r="H2618"/>
    </row>
    <row r="2619" spans="2:8" ht="15">
      <c r="B2619" s="74"/>
      <c r="C2619" s="74"/>
      <c r="D2619"/>
      <c r="E2619"/>
      <c r="F2619"/>
      <c r="G2619"/>
      <c r="H2619"/>
    </row>
    <row r="2620" spans="2:8" ht="15">
      <c r="B2620" s="74"/>
      <c r="C2620" s="74"/>
      <c r="D2620"/>
      <c r="E2620"/>
      <c r="F2620"/>
      <c r="G2620"/>
      <c r="H2620"/>
    </row>
    <row r="2621" spans="2:8" ht="15">
      <c r="B2621" s="74"/>
      <c r="C2621" s="74"/>
      <c r="D2621"/>
      <c r="E2621"/>
      <c r="F2621"/>
      <c r="G2621"/>
      <c r="H2621"/>
    </row>
    <row r="2622" spans="2:8" ht="15">
      <c r="B2622" s="74"/>
      <c r="C2622" s="74"/>
      <c r="D2622"/>
      <c r="E2622"/>
      <c r="F2622"/>
      <c r="G2622"/>
      <c r="H2622"/>
    </row>
    <row r="2623" spans="2:8" ht="15">
      <c r="B2623" s="74"/>
      <c r="C2623" s="74"/>
      <c r="D2623"/>
      <c r="E2623"/>
      <c r="F2623"/>
      <c r="G2623"/>
      <c r="H2623"/>
    </row>
    <row r="2624" spans="2:8" ht="15">
      <c r="B2624" s="74"/>
      <c r="C2624" s="74"/>
      <c r="D2624"/>
      <c r="E2624"/>
      <c r="F2624"/>
      <c r="G2624"/>
      <c r="H2624"/>
    </row>
    <row r="2625" spans="2:8" ht="15">
      <c r="B2625" s="74"/>
      <c r="C2625" s="74"/>
      <c r="D2625"/>
      <c r="E2625"/>
      <c r="F2625"/>
      <c r="G2625"/>
      <c r="H2625"/>
    </row>
    <row r="2626" spans="2:8" ht="15">
      <c r="B2626" s="74"/>
      <c r="C2626" s="74"/>
      <c r="D2626"/>
      <c r="E2626"/>
      <c r="F2626"/>
      <c r="G2626"/>
      <c r="H2626"/>
    </row>
    <row r="2627" spans="2:8" ht="15">
      <c r="B2627" s="74"/>
      <c r="C2627" s="74"/>
      <c r="D2627"/>
      <c r="E2627"/>
      <c r="F2627"/>
      <c r="G2627"/>
      <c r="H2627"/>
    </row>
    <row r="2628" spans="2:8" ht="15">
      <c r="B2628" s="74"/>
      <c r="C2628" s="74"/>
      <c r="D2628"/>
      <c r="E2628"/>
      <c r="F2628"/>
      <c r="G2628"/>
      <c r="H2628"/>
    </row>
    <row r="2629" spans="2:8" ht="15">
      <c r="B2629" s="74"/>
      <c r="C2629" s="74"/>
      <c r="D2629"/>
      <c r="E2629"/>
      <c r="F2629"/>
      <c r="G2629"/>
      <c r="H2629"/>
    </row>
    <row r="2630" spans="2:8" ht="15">
      <c r="B2630" s="74"/>
      <c r="C2630" s="74"/>
      <c r="D2630"/>
      <c r="E2630"/>
      <c r="F2630"/>
      <c r="G2630"/>
      <c r="H2630"/>
    </row>
    <row r="2631" spans="2:8" ht="15">
      <c r="B2631" s="74"/>
      <c r="C2631" s="74"/>
      <c r="D2631"/>
      <c r="E2631"/>
      <c r="F2631"/>
      <c r="G2631"/>
      <c r="H2631"/>
    </row>
    <row r="2632" spans="2:8" ht="15">
      <c r="B2632" s="74"/>
      <c r="C2632" s="74"/>
      <c r="D2632"/>
      <c r="E2632"/>
      <c r="F2632"/>
      <c r="G2632"/>
      <c r="H2632"/>
    </row>
    <row r="2633" spans="2:8" ht="15">
      <c r="B2633" s="74"/>
      <c r="C2633" s="74"/>
      <c r="D2633"/>
      <c r="E2633"/>
      <c r="F2633"/>
      <c r="G2633"/>
      <c r="H2633"/>
    </row>
    <row r="2634" spans="2:8" ht="15">
      <c r="B2634" s="74"/>
      <c r="C2634" s="74"/>
      <c r="D2634"/>
      <c r="E2634"/>
      <c r="F2634"/>
      <c r="G2634"/>
      <c r="H2634"/>
    </row>
    <row r="2635" spans="2:8" ht="15">
      <c r="B2635" s="74"/>
      <c r="C2635" s="74"/>
      <c r="D2635"/>
      <c r="E2635"/>
      <c r="F2635"/>
      <c r="G2635"/>
      <c r="H2635"/>
    </row>
    <row r="2636" spans="2:8" ht="15">
      <c r="B2636" s="74"/>
      <c r="C2636" s="74"/>
      <c r="D2636"/>
      <c r="E2636"/>
      <c r="F2636"/>
      <c r="G2636"/>
      <c r="H2636"/>
    </row>
    <row r="2637" spans="2:8" ht="15">
      <c r="B2637" s="74"/>
      <c r="C2637" s="74"/>
      <c r="D2637"/>
      <c r="E2637"/>
      <c r="F2637"/>
      <c r="G2637"/>
      <c r="H2637"/>
    </row>
    <row r="2638" spans="2:8" ht="15">
      <c r="B2638" s="74"/>
      <c r="C2638" s="74"/>
      <c r="D2638"/>
      <c r="E2638"/>
      <c r="F2638"/>
      <c r="G2638"/>
      <c r="H2638"/>
    </row>
    <row r="2639" spans="2:8" ht="15">
      <c r="B2639" s="74"/>
      <c r="C2639" s="74"/>
      <c r="D2639"/>
      <c r="E2639"/>
      <c r="F2639"/>
      <c r="G2639"/>
      <c r="H2639"/>
    </row>
    <row r="2640" spans="2:8" ht="15">
      <c r="B2640" s="74"/>
      <c r="C2640" s="74"/>
      <c r="D2640"/>
      <c r="E2640"/>
      <c r="F2640"/>
      <c r="G2640"/>
      <c r="H2640"/>
    </row>
    <row r="2641" spans="2:8" ht="15">
      <c r="B2641" s="74"/>
      <c r="C2641" s="74"/>
      <c r="D2641"/>
      <c r="E2641"/>
      <c r="F2641"/>
      <c r="G2641"/>
      <c r="H2641"/>
    </row>
    <row r="2642" spans="2:8" ht="15">
      <c r="B2642" s="74"/>
      <c r="C2642" s="74"/>
      <c r="D2642"/>
      <c r="E2642"/>
      <c r="F2642"/>
      <c r="G2642"/>
      <c r="H2642"/>
    </row>
    <row r="2643" spans="2:8" ht="15">
      <c r="B2643" s="74"/>
      <c r="C2643" s="74"/>
      <c r="D2643"/>
      <c r="E2643"/>
      <c r="F2643"/>
      <c r="G2643"/>
      <c r="H2643"/>
    </row>
    <row r="2644" spans="2:8" ht="15">
      <c r="B2644" s="74"/>
      <c r="C2644" s="74"/>
      <c r="D2644"/>
      <c r="E2644"/>
      <c r="F2644"/>
      <c r="G2644"/>
      <c r="H2644"/>
    </row>
    <row r="2645" spans="2:8" ht="15">
      <c r="B2645" s="74"/>
      <c r="C2645" s="74"/>
      <c r="D2645"/>
      <c r="E2645"/>
      <c r="F2645"/>
      <c r="G2645"/>
      <c r="H2645"/>
    </row>
    <row r="2646" spans="2:8" ht="15">
      <c r="B2646" s="74"/>
      <c r="C2646" s="74"/>
      <c r="D2646"/>
      <c r="E2646"/>
      <c r="F2646"/>
      <c r="G2646"/>
      <c r="H2646"/>
    </row>
    <row r="2647" spans="2:8" ht="15">
      <c r="B2647" s="74"/>
      <c r="C2647" s="74"/>
      <c r="D2647"/>
      <c r="E2647"/>
      <c r="F2647"/>
      <c r="G2647"/>
      <c r="H2647"/>
    </row>
    <row r="2648" spans="2:8" ht="15">
      <c r="B2648" s="74"/>
      <c r="C2648" s="74"/>
      <c r="D2648"/>
      <c r="E2648"/>
      <c r="F2648"/>
      <c r="G2648"/>
      <c r="H2648"/>
    </row>
    <row r="2649" spans="2:8" ht="15">
      <c r="B2649" s="74"/>
      <c r="C2649" s="74"/>
      <c r="D2649"/>
      <c r="E2649"/>
      <c r="F2649"/>
      <c r="G2649"/>
      <c r="H2649"/>
    </row>
    <row r="2650" spans="2:8" ht="15">
      <c r="B2650" s="74"/>
      <c r="C2650" s="74"/>
      <c r="D2650"/>
      <c r="E2650"/>
      <c r="F2650"/>
      <c r="G2650"/>
      <c r="H2650"/>
    </row>
    <row r="2651" spans="2:8" ht="15">
      <c r="B2651" s="74"/>
      <c r="C2651" s="74"/>
      <c r="D2651"/>
      <c r="E2651"/>
      <c r="F2651"/>
      <c r="G2651"/>
      <c r="H2651"/>
    </row>
    <row r="2652" spans="2:8" ht="15">
      <c r="B2652" s="74"/>
      <c r="C2652" s="74"/>
      <c r="D2652"/>
      <c r="E2652"/>
      <c r="F2652"/>
      <c r="G2652"/>
      <c r="H2652"/>
    </row>
    <row r="2653" spans="2:8" ht="15">
      <c r="B2653" s="74"/>
      <c r="C2653" s="74"/>
      <c r="D2653"/>
      <c r="E2653"/>
      <c r="F2653"/>
      <c r="G2653"/>
      <c r="H2653"/>
    </row>
    <row r="2654" spans="2:8" ht="15">
      <c r="B2654" s="74"/>
      <c r="C2654" s="74"/>
      <c r="D2654"/>
      <c r="E2654"/>
      <c r="F2654"/>
      <c r="G2654"/>
      <c r="H2654"/>
    </row>
    <row r="2655" spans="2:8" ht="15">
      <c r="B2655" s="74"/>
      <c r="C2655" s="74"/>
      <c r="D2655"/>
      <c r="E2655"/>
      <c r="F2655"/>
      <c r="G2655"/>
      <c r="H2655"/>
    </row>
    <row r="2656" spans="2:8" ht="15">
      <c r="B2656" s="74"/>
      <c r="C2656" s="74"/>
      <c r="D2656"/>
      <c r="E2656"/>
      <c r="F2656"/>
      <c r="G2656"/>
      <c r="H2656"/>
    </row>
    <row r="2657" spans="2:8" ht="15">
      <c r="B2657" s="74"/>
      <c r="C2657" s="74"/>
      <c r="D2657"/>
      <c r="E2657"/>
      <c r="F2657"/>
      <c r="G2657"/>
      <c r="H2657"/>
    </row>
    <row r="2658" spans="2:8" ht="15">
      <c r="B2658" s="74"/>
      <c r="C2658" s="74"/>
      <c r="D2658"/>
      <c r="E2658"/>
      <c r="F2658"/>
      <c r="G2658"/>
      <c r="H2658"/>
    </row>
    <row r="2659" spans="2:8" ht="15">
      <c r="B2659" s="74"/>
      <c r="C2659" s="74"/>
      <c r="D2659"/>
      <c r="E2659"/>
      <c r="F2659"/>
      <c r="G2659"/>
      <c r="H2659"/>
    </row>
    <row r="2660" spans="2:8" ht="15">
      <c r="B2660" s="74"/>
      <c r="C2660" s="74"/>
      <c r="D2660"/>
      <c r="E2660"/>
      <c r="F2660"/>
      <c r="G2660"/>
      <c r="H2660"/>
    </row>
    <row r="2661" spans="2:8" ht="15">
      <c r="B2661" s="74"/>
      <c r="C2661" s="74"/>
      <c r="D2661"/>
      <c r="E2661"/>
      <c r="F2661"/>
      <c r="G2661"/>
      <c r="H2661"/>
    </row>
    <row r="2662" spans="2:8" ht="15">
      <c r="B2662" s="74"/>
      <c r="C2662" s="74"/>
      <c r="D2662"/>
      <c r="E2662"/>
      <c r="F2662"/>
      <c r="G2662"/>
      <c r="H2662"/>
    </row>
    <row r="2663" spans="2:8" ht="15">
      <c r="B2663" s="74"/>
      <c r="C2663" s="74"/>
      <c r="D2663"/>
      <c r="E2663"/>
      <c r="F2663"/>
      <c r="G2663"/>
      <c r="H2663"/>
    </row>
    <row r="2664" spans="2:8" ht="15">
      <c r="B2664" s="74"/>
      <c r="C2664" s="74"/>
      <c r="D2664"/>
      <c r="E2664"/>
      <c r="F2664"/>
      <c r="G2664"/>
      <c r="H2664"/>
    </row>
    <row r="2665" spans="2:8" ht="15">
      <c r="B2665" s="74"/>
      <c r="C2665" s="74"/>
      <c r="D2665"/>
      <c r="E2665"/>
      <c r="F2665"/>
      <c r="G2665"/>
      <c r="H2665"/>
    </row>
    <row r="2666" spans="2:8" ht="15">
      <c r="B2666" s="74"/>
      <c r="C2666" s="74"/>
      <c r="D2666"/>
      <c r="E2666"/>
      <c r="F2666"/>
      <c r="G2666"/>
      <c r="H2666"/>
    </row>
    <row r="2667" spans="2:8" ht="15">
      <c r="B2667" s="74"/>
      <c r="C2667" s="74"/>
      <c r="D2667"/>
      <c r="E2667"/>
      <c r="F2667"/>
      <c r="G2667"/>
      <c r="H2667"/>
    </row>
    <row r="2668" spans="2:8" ht="15">
      <c r="B2668" s="74"/>
      <c r="C2668" s="74"/>
      <c r="D2668"/>
      <c r="E2668"/>
      <c r="F2668"/>
      <c r="G2668"/>
      <c r="H2668"/>
    </row>
    <row r="2669" spans="2:8" ht="15">
      <c r="B2669" s="74"/>
      <c r="C2669" s="74"/>
      <c r="D2669"/>
      <c r="E2669"/>
      <c r="F2669"/>
      <c r="G2669"/>
      <c r="H2669"/>
    </row>
    <row r="2670" spans="2:8" ht="15">
      <c r="B2670" s="74"/>
      <c r="C2670" s="74"/>
      <c r="D2670"/>
      <c r="E2670"/>
      <c r="F2670"/>
      <c r="G2670"/>
      <c r="H2670"/>
    </row>
    <row r="2671" spans="2:8" ht="15">
      <c r="B2671" s="74"/>
      <c r="C2671" s="74"/>
      <c r="D2671"/>
      <c r="E2671"/>
      <c r="F2671"/>
      <c r="G2671"/>
      <c r="H2671"/>
    </row>
    <row r="2672" spans="2:8" ht="15">
      <c r="B2672" s="74"/>
      <c r="C2672" s="74"/>
      <c r="D2672"/>
      <c r="E2672"/>
      <c r="F2672"/>
      <c r="G2672"/>
      <c r="H2672"/>
    </row>
    <row r="2673" spans="2:8" ht="15">
      <c r="B2673" s="74"/>
      <c r="C2673" s="74"/>
      <c r="D2673"/>
      <c r="E2673"/>
      <c r="F2673"/>
      <c r="G2673"/>
      <c r="H2673"/>
    </row>
    <row r="2674" spans="2:8" ht="15">
      <c r="B2674" s="74"/>
      <c r="C2674" s="74"/>
      <c r="D2674"/>
      <c r="E2674"/>
      <c r="F2674"/>
      <c r="G2674"/>
      <c r="H2674"/>
    </row>
    <row r="2675" spans="2:8" ht="15">
      <c r="B2675" s="74"/>
      <c r="C2675" s="74"/>
      <c r="D2675"/>
      <c r="E2675"/>
      <c r="F2675"/>
      <c r="G2675"/>
      <c r="H2675"/>
    </row>
    <row r="2676" spans="2:8" ht="15">
      <c r="B2676" s="74"/>
      <c r="C2676" s="74"/>
      <c r="D2676"/>
      <c r="E2676"/>
      <c r="F2676"/>
      <c r="G2676"/>
      <c r="H2676"/>
    </row>
    <row r="2677" spans="2:8" ht="15">
      <c r="B2677" s="74"/>
      <c r="C2677" s="74"/>
      <c r="D2677"/>
      <c r="E2677"/>
      <c r="F2677"/>
      <c r="G2677"/>
      <c r="H2677"/>
    </row>
    <row r="2678" spans="2:8" ht="15">
      <c r="B2678" s="74"/>
      <c r="C2678" s="74"/>
      <c r="D2678"/>
      <c r="E2678"/>
      <c r="F2678"/>
      <c r="G2678"/>
      <c r="H2678"/>
    </row>
    <row r="2679" spans="2:8" ht="15">
      <c r="B2679" s="74"/>
      <c r="C2679" s="74"/>
      <c r="D2679"/>
      <c r="E2679"/>
      <c r="F2679"/>
      <c r="G2679"/>
      <c r="H2679"/>
    </row>
    <row r="2680" spans="2:8" ht="15">
      <c r="B2680" s="74"/>
      <c r="C2680" s="74"/>
      <c r="D2680"/>
      <c r="E2680"/>
      <c r="F2680"/>
      <c r="G2680"/>
      <c r="H2680"/>
    </row>
    <row r="2681" spans="2:8" ht="15">
      <c r="B2681" s="74"/>
      <c r="C2681" s="74"/>
      <c r="D2681"/>
      <c r="E2681"/>
      <c r="F2681"/>
      <c r="G2681"/>
      <c r="H2681"/>
    </row>
    <row r="2682" spans="2:8" ht="15">
      <c r="B2682" s="74"/>
      <c r="C2682" s="74"/>
      <c r="D2682"/>
      <c r="E2682"/>
      <c r="F2682"/>
      <c r="G2682"/>
      <c r="H2682"/>
    </row>
    <row r="2683" spans="2:8" ht="15">
      <c r="B2683" s="74"/>
      <c r="C2683" s="74"/>
      <c r="D2683"/>
      <c r="E2683"/>
      <c r="F2683"/>
      <c r="G2683"/>
      <c r="H2683"/>
    </row>
    <row r="2684" spans="2:8" ht="15">
      <c r="B2684" s="74"/>
      <c r="C2684" s="74"/>
      <c r="D2684"/>
      <c r="E2684"/>
      <c r="F2684"/>
      <c r="G2684"/>
      <c r="H2684"/>
    </row>
    <row r="2685" spans="2:8" ht="15">
      <c r="B2685" s="74"/>
      <c r="C2685" s="74"/>
      <c r="D2685"/>
      <c r="E2685"/>
      <c r="F2685"/>
      <c r="G2685"/>
      <c r="H2685"/>
    </row>
    <row r="2686" spans="2:8" ht="15">
      <c r="B2686" s="74"/>
      <c r="C2686" s="74"/>
      <c r="D2686"/>
      <c r="E2686"/>
      <c r="F2686"/>
      <c r="G2686"/>
      <c r="H2686"/>
    </row>
    <row r="2687" spans="2:8" ht="15">
      <c r="B2687" s="74"/>
      <c r="C2687" s="74"/>
      <c r="D2687"/>
      <c r="E2687"/>
      <c r="F2687"/>
      <c r="G2687"/>
      <c r="H2687"/>
    </row>
    <row r="2688" spans="2:8" ht="15">
      <c r="B2688" s="74"/>
      <c r="C2688" s="74"/>
      <c r="D2688"/>
      <c r="E2688"/>
      <c r="F2688"/>
      <c r="G2688"/>
      <c r="H2688"/>
    </row>
    <row r="2689" spans="2:8" ht="15">
      <c r="B2689" s="74"/>
      <c r="C2689" s="74"/>
      <c r="D2689"/>
      <c r="E2689"/>
      <c r="F2689"/>
      <c r="G2689"/>
      <c r="H2689"/>
    </row>
    <row r="2690" spans="2:8" ht="15">
      <c r="B2690" s="74"/>
      <c r="C2690" s="74"/>
      <c r="D2690"/>
      <c r="E2690"/>
      <c r="F2690"/>
      <c r="G2690"/>
      <c r="H2690"/>
    </row>
    <row r="2691" spans="2:8" ht="15">
      <c r="B2691" s="74"/>
      <c r="C2691" s="74"/>
      <c r="D2691"/>
      <c r="E2691"/>
      <c r="F2691"/>
      <c r="G2691"/>
      <c r="H2691"/>
    </row>
    <row r="2692" spans="2:8" ht="15">
      <c r="B2692" s="74"/>
      <c r="C2692" s="74"/>
      <c r="D2692"/>
      <c r="E2692"/>
      <c r="F2692"/>
      <c r="G2692"/>
      <c r="H2692"/>
    </row>
    <row r="2693" spans="2:8" ht="15">
      <c r="B2693" s="74"/>
      <c r="C2693" s="74"/>
      <c r="D2693"/>
      <c r="E2693"/>
      <c r="F2693"/>
      <c r="G2693"/>
      <c r="H2693"/>
    </row>
    <row r="2694" spans="2:8" ht="15">
      <c r="B2694" s="74"/>
      <c r="C2694" s="74"/>
      <c r="D2694"/>
      <c r="E2694"/>
      <c r="F2694"/>
      <c r="G2694"/>
      <c r="H2694"/>
    </row>
    <row r="2695" spans="2:8" ht="15">
      <c r="B2695" s="74"/>
      <c r="C2695" s="74"/>
      <c r="D2695"/>
      <c r="E2695"/>
      <c r="F2695"/>
      <c r="G2695"/>
      <c r="H2695"/>
    </row>
    <row r="2696" spans="2:8" ht="15">
      <c r="B2696" s="74"/>
      <c r="C2696" s="74"/>
      <c r="D2696"/>
      <c r="E2696"/>
      <c r="F2696"/>
      <c r="G2696"/>
      <c r="H2696"/>
    </row>
    <row r="2697" spans="2:8" ht="15">
      <c r="B2697" s="74"/>
      <c r="C2697" s="74"/>
      <c r="D2697"/>
      <c r="E2697"/>
      <c r="F2697"/>
      <c r="G2697"/>
      <c r="H2697"/>
    </row>
    <row r="2698" spans="2:8" ht="15">
      <c r="B2698" s="74"/>
      <c r="C2698" s="74"/>
      <c r="D2698"/>
      <c r="E2698"/>
      <c r="F2698"/>
      <c r="G2698"/>
      <c r="H2698"/>
    </row>
    <row r="2699" spans="2:8" ht="15">
      <c r="B2699" s="74"/>
      <c r="C2699" s="74"/>
      <c r="D2699"/>
      <c r="E2699"/>
      <c r="F2699"/>
      <c r="G2699"/>
      <c r="H2699"/>
    </row>
    <row r="2700" spans="2:8" ht="15">
      <c r="B2700" s="74"/>
      <c r="C2700" s="74"/>
      <c r="D2700"/>
      <c r="E2700"/>
      <c r="F2700"/>
      <c r="G2700"/>
      <c r="H2700"/>
    </row>
    <row r="2701" spans="2:8" ht="15">
      <c r="B2701" s="74"/>
      <c r="C2701" s="74"/>
      <c r="D2701"/>
      <c r="E2701"/>
      <c r="F2701"/>
      <c r="G2701"/>
      <c r="H2701"/>
    </row>
    <row r="2702" spans="2:8" ht="15">
      <c r="B2702" s="74"/>
      <c r="C2702" s="74"/>
      <c r="D2702"/>
      <c r="E2702"/>
      <c r="F2702"/>
      <c r="G2702"/>
      <c r="H2702"/>
    </row>
    <row r="2703" spans="2:8" ht="15">
      <c r="B2703" s="74"/>
      <c r="C2703" s="74"/>
      <c r="D2703"/>
      <c r="E2703"/>
      <c r="F2703"/>
      <c r="G2703"/>
      <c r="H2703"/>
    </row>
    <row r="2704" spans="2:8" ht="15">
      <c r="B2704" s="74"/>
      <c r="C2704" s="74"/>
      <c r="D2704"/>
      <c r="E2704"/>
      <c r="F2704"/>
      <c r="G2704"/>
      <c r="H2704"/>
    </row>
    <row r="2705" spans="2:8" ht="15">
      <c r="B2705" s="74"/>
      <c r="C2705" s="74"/>
      <c r="D2705"/>
      <c r="E2705"/>
      <c r="F2705"/>
      <c r="G2705"/>
      <c r="H2705"/>
    </row>
    <row r="2706" spans="2:8" ht="15">
      <c r="B2706" s="74"/>
      <c r="C2706" s="74"/>
      <c r="D2706"/>
      <c r="E2706"/>
      <c r="F2706"/>
      <c r="G2706"/>
      <c r="H2706"/>
    </row>
    <row r="2707" spans="2:8" ht="15">
      <c r="B2707" s="74"/>
      <c r="C2707" s="74"/>
      <c r="D2707"/>
      <c r="E2707"/>
      <c r="F2707"/>
      <c r="G2707"/>
      <c r="H2707"/>
    </row>
    <row r="2708" spans="2:8" ht="15">
      <c r="B2708" s="74"/>
      <c r="C2708" s="74"/>
      <c r="D2708"/>
      <c r="E2708"/>
      <c r="F2708"/>
      <c r="G2708"/>
      <c r="H2708"/>
    </row>
    <row r="2709" spans="2:8" ht="15">
      <c r="B2709" s="74"/>
      <c r="C2709" s="74"/>
      <c r="D2709"/>
      <c r="E2709"/>
      <c r="F2709"/>
      <c r="G2709"/>
      <c r="H2709"/>
    </row>
    <row r="2710" spans="2:8" ht="15">
      <c r="B2710" s="74"/>
      <c r="C2710" s="74"/>
      <c r="D2710"/>
      <c r="E2710"/>
      <c r="F2710"/>
      <c r="G2710"/>
      <c r="H2710"/>
    </row>
    <row r="2711" spans="2:8" ht="15">
      <c r="B2711" s="74"/>
      <c r="C2711" s="74"/>
      <c r="D2711"/>
      <c r="E2711"/>
      <c r="F2711"/>
      <c r="G2711"/>
      <c r="H2711"/>
    </row>
    <row r="2712" spans="2:8" ht="15">
      <c r="B2712" s="74"/>
      <c r="C2712" s="74"/>
      <c r="D2712"/>
      <c r="E2712"/>
      <c r="F2712"/>
      <c r="G2712"/>
      <c r="H2712"/>
    </row>
    <row r="2713" spans="2:8" ht="15">
      <c r="B2713" s="74"/>
      <c r="C2713" s="74"/>
      <c r="D2713"/>
      <c r="E2713"/>
      <c r="F2713"/>
      <c r="G2713"/>
      <c r="H2713"/>
    </row>
    <row r="2714" spans="2:8" ht="15">
      <c r="B2714" s="74"/>
      <c r="C2714" s="74"/>
      <c r="D2714"/>
      <c r="E2714"/>
      <c r="F2714"/>
      <c r="G2714"/>
      <c r="H2714"/>
    </row>
    <row r="2715" spans="2:8" ht="15">
      <c r="B2715" s="74"/>
      <c r="C2715" s="74"/>
      <c r="D2715"/>
      <c r="E2715"/>
      <c r="F2715"/>
      <c r="G2715"/>
      <c r="H2715"/>
    </row>
    <row r="2716" spans="2:8" ht="15">
      <c r="B2716" s="74"/>
      <c r="C2716" s="74"/>
      <c r="D2716"/>
      <c r="E2716"/>
      <c r="F2716"/>
      <c r="G2716"/>
      <c r="H2716"/>
    </row>
    <row r="2717" spans="2:8" ht="15">
      <c r="B2717" s="74"/>
      <c r="C2717" s="74"/>
      <c r="D2717"/>
      <c r="E2717"/>
      <c r="F2717"/>
      <c r="G2717"/>
      <c r="H2717"/>
    </row>
    <row r="2718" spans="2:8" ht="15">
      <c r="B2718" s="74"/>
      <c r="C2718" s="74"/>
      <c r="D2718"/>
      <c r="E2718"/>
      <c r="F2718"/>
      <c r="G2718"/>
      <c r="H2718"/>
    </row>
    <row r="2719" spans="2:8" ht="15">
      <c r="B2719" s="74"/>
      <c r="C2719" s="74"/>
      <c r="D2719"/>
      <c r="E2719"/>
      <c r="F2719"/>
      <c r="G2719"/>
      <c r="H2719"/>
    </row>
    <row r="2720" spans="2:8" ht="15">
      <c r="B2720" s="74"/>
      <c r="C2720" s="74"/>
      <c r="D2720"/>
      <c r="E2720"/>
      <c r="F2720"/>
      <c r="G2720"/>
      <c r="H2720"/>
    </row>
    <row r="2721" spans="2:8" ht="15">
      <c r="B2721" s="74"/>
      <c r="C2721" s="74"/>
      <c r="D2721"/>
      <c r="E2721"/>
      <c r="F2721"/>
      <c r="G2721"/>
      <c r="H2721"/>
    </row>
    <row r="2722" spans="2:8" ht="15">
      <c r="B2722" s="74"/>
      <c r="C2722" s="74"/>
      <c r="D2722"/>
      <c r="E2722"/>
      <c r="F2722"/>
      <c r="G2722"/>
      <c r="H2722"/>
    </row>
    <row r="2723" spans="2:8" ht="15">
      <c r="B2723" s="74"/>
      <c r="C2723" s="74"/>
      <c r="D2723"/>
      <c r="E2723"/>
      <c r="F2723"/>
      <c r="G2723"/>
      <c r="H2723"/>
    </row>
    <row r="2724" spans="2:8" ht="15">
      <c r="B2724" s="74"/>
      <c r="C2724" s="74"/>
      <c r="D2724"/>
      <c r="E2724"/>
      <c r="F2724"/>
      <c r="G2724"/>
      <c r="H2724"/>
    </row>
    <row r="2725" spans="2:8" ht="15">
      <c r="B2725" s="74"/>
      <c r="C2725" s="74"/>
      <c r="D2725"/>
      <c r="E2725"/>
      <c r="F2725"/>
      <c r="G2725"/>
      <c r="H2725"/>
    </row>
    <row r="2726" spans="2:8" ht="15">
      <c r="B2726" s="74"/>
      <c r="C2726" s="74"/>
      <c r="D2726"/>
      <c r="E2726"/>
      <c r="F2726"/>
      <c r="G2726"/>
      <c r="H2726"/>
    </row>
    <row r="2727" spans="2:8" ht="15">
      <c r="B2727" s="74"/>
      <c r="C2727" s="74"/>
      <c r="D2727"/>
      <c r="E2727"/>
      <c r="F2727"/>
      <c r="G2727"/>
      <c r="H2727"/>
    </row>
    <row r="2728" spans="2:8" ht="15">
      <c r="B2728" s="74"/>
      <c r="C2728" s="74"/>
      <c r="D2728"/>
      <c r="E2728"/>
      <c r="F2728"/>
      <c r="G2728"/>
      <c r="H2728"/>
    </row>
    <row r="2729" spans="2:8" ht="15">
      <c r="B2729" s="74"/>
      <c r="C2729" s="74"/>
      <c r="D2729"/>
      <c r="E2729"/>
      <c r="F2729"/>
      <c r="G2729"/>
      <c r="H2729"/>
    </row>
    <row r="2730" spans="2:8" ht="15">
      <c r="B2730" s="74"/>
      <c r="C2730" s="74"/>
      <c r="D2730"/>
      <c r="E2730"/>
      <c r="F2730"/>
      <c r="G2730"/>
      <c r="H2730"/>
    </row>
    <row r="2731" spans="2:8" ht="15">
      <c r="B2731" s="74"/>
      <c r="C2731" s="74"/>
      <c r="D2731"/>
      <c r="E2731"/>
      <c r="F2731"/>
      <c r="G2731"/>
      <c r="H2731"/>
    </row>
    <row r="2732" spans="2:8" ht="15">
      <c r="B2732" s="74"/>
      <c r="C2732" s="74"/>
      <c r="D2732"/>
      <c r="E2732"/>
      <c r="F2732"/>
      <c r="G2732"/>
      <c r="H2732"/>
    </row>
    <row r="2733" spans="2:8" ht="15">
      <c r="B2733" s="74"/>
      <c r="C2733" s="74"/>
      <c r="D2733"/>
      <c r="E2733"/>
      <c r="F2733"/>
      <c r="G2733"/>
      <c r="H2733"/>
    </row>
    <row r="2734" spans="2:8" ht="15">
      <c r="B2734" s="74"/>
      <c r="C2734" s="74"/>
      <c r="D2734"/>
      <c r="E2734"/>
      <c r="F2734"/>
      <c r="G2734"/>
      <c r="H2734"/>
    </row>
    <row r="2735" spans="2:8" ht="15">
      <c r="B2735" s="74"/>
      <c r="C2735" s="74"/>
      <c r="D2735"/>
      <c r="E2735"/>
      <c r="F2735"/>
      <c r="G2735"/>
      <c r="H2735"/>
    </row>
    <row r="2736" spans="2:8" ht="15">
      <c r="B2736" s="74"/>
      <c r="C2736" s="74"/>
      <c r="D2736"/>
      <c r="E2736"/>
      <c r="F2736"/>
      <c r="G2736"/>
      <c r="H2736"/>
    </row>
    <row r="2737" spans="2:8" ht="15">
      <c r="B2737" s="74"/>
      <c r="C2737" s="74"/>
      <c r="D2737"/>
      <c r="E2737"/>
      <c r="F2737"/>
      <c r="G2737"/>
      <c r="H2737"/>
    </row>
    <row r="2738" spans="2:8" ht="15">
      <c r="B2738" s="74"/>
      <c r="C2738" s="74"/>
      <c r="D2738"/>
      <c r="E2738"/>
      <c r="F2738"/>
      <c r="G2738"/>
      <c r="H2738"/>
    </row>
    <row r="2739" spans="2:8" ht="15">
      <c r="B2739" s="74"/>
      <c r="C2739" s="74"/>
      <c r="D2739"/>
      <c r="E2739"/>
      <c r="F2739"/>
      <c r="G2739"/>
      <c r="H2739"/>
    </row>
    <row r="2740" spans="2:8" ht="15">
      <c r="B2740" s="74"/>
      <c r="C2740" s="74"/>
      <c r="D2740"/>
      <c r="E2740"/>
      <c r="F2740"/>
      <c r="G2740"/>
      <c r="H2740"/>
    </row>
    <row r="2741" spans="2:8" ht="15">
      <c r="B2741" s="74"/>
      <c r="C2741" s="74"/>
      <c r="D2741"/>
      <c r="E2741"/>
      <c r="F2741"/>
      <c r="G2741"/>
      <c r="H2741"/>
    </row>
    <row r="2742" spans="2:8" ht="15">
      <c r="B2742" s="74"/>
      <c r="C2742" s="74"/>
      <c r="D2742"/>
      <c r="E2742"/>
      <c r="F2742"/>
      <c r="G2742"/>
      <c r="H2742"/>
    </row>
    <row r="2743" spans="2:8" ht="15">
      <c r="B2743" s="74"/>
      <c r="C2743" s="74"/>
      <c r="D2743"/>
      <c r="E2743"/>
      <c r="F2743"/>
      <c r="G2743"/>
      <c r="H2743"/>
    </row>
    <row r="2744" spans="2:8" ht="15">
      <c r="B2744" s="74"/>
      <c r="C2744" s="74"/>
      <c r="D2744"/>
      <c r="E2744"/>
      <c r="F2744"/>
      <c r="G2744"/>
      <c r="H2744"/>
    </row>
    <row r="2745" spans="2:8" ht="15">
      <c r="B2745" s="74"/>
      <c r="C2745" s="74"/>
      <c r="D2745"/>
      <c r="E2745"/>
      <c r="F2745"/>
      <c r="G2745"/>
      <c r="H2745"/>
    </row>
    <row r="2746" spans="2:8" ht="15">
      <c r="B2746" s="74"/>
      <c r="C2746" s="74"/>
      <c r="D2746"/>
      <c r="E2746"/>
      <c r="F2746"/>
      <c r="G2746"/>
      <c r="H2746"/>
    </row>
    <row r="2747" spans="2:8" ht="15">
      <c r="B2747" s="74"/>
      <c r="C2747" s="74"/>
      <c r="D2747"/>
      <c r="E2747"/>
      <c r="F2747"/>
      <c r="G2747"/>
      <c r="H2747"/>
    </row>
    <row r="2748" spans="2:8" ht="15">
      <c r="B2748" s="74"/>
      <c r="C2748" s="74"/>
      <c r="D2748"/>
      <c r="E2748"/>
      <c r="F2748"/>
      <c r="G2748"/>
      <c r="H2748"/>
    </row>
    <row r="2749" spans="2:8" ht="15">
      <c r="B2749" s="74"/>
      <c r="C2749" s="74"/>
      <c r="D2749"/>
      <c r="E2749"/>
      <c r="F2749"/>
      <c r="G2749"/>
      <c r="H2749"/>
    </row>
    <row r="2750" spans="2:8" ht="15">
      <c r="B2750" s="74"/>
      <c r="C2750" s="74"/>
      <c r="D2750"/>
      <c r="E2750"/>
      <c r="F2750"/>
      <c r="G2750"/>
      <c r="H2750"/>
    </row>
    <row r="2751" spans="2:8" ht="15">
      <c r="B2751" s="74"/>
      <c r="C2751" s="74"/>
      <c r="D2751"/>
      <c r="E2751"/>
      <c r="F2751"/>
      <c r="G2751"/>
      <c r="H2751"/>
    </row>
    <row r="2752" spans="2:8" ht="15">
      <c r="B2752" s="74"/>
      <c r="C2752" s="74"/>
      <c r="D2752"/>
      <c r="E2752"/>
      <c r="F2752"/>
      <c r="G2752"/>
      <c r="H2752"/>
    </row>
    <row r="2753" spans="2:8" ht="15">
      <c r="B2753" s="74"/>
      <c r="C2753" s="74"/>
      <c r="D2753"/>
      <c r="E2753"/>
      <c r="F2753"/>
      <c r="G2753"/>
      <c r="H2753"/>
    </row>
    <row r="2754" spans="2:8" ht="15">
      <c r="B2754" s="74"/>
      <c r="C2754" s="74"/>
      <c r="D2754"/>
      <c r="E2754"/>
      <c r="F2754"/>
      <c r="G2754"/>
      <c r="H2754"/>
    </row>
    <row r="2755" spans="2:8" ht="15">
      <c r="B2755" s="74"/>
      <c r="C2755" s="74"/>
      <c r="D2755"/>
      <c r="E2755"/>
      <c r="F2755"/>
      <c r="G2755"/>
      <c r="H2755"/>
    </row>
    <row r="2756" spans="2:8" ht="15">
      <c r="B2756" s="74"/>
      <c r="C2756" s="74"/>
      <c r="D2756"/>
      <c r="E2756"/>
      <c r="F2756"/>
      <c r="G2756"/>
      <c r="H2756"/>
    </row>
    <row r="2757" spans="2:8" ht="15">
      <c r="B2757" s="74"/>
      <c r="C2757" s="74"/>
      <c r="D2757"/>
      <c r="E2757"/>
      <c r="F2757"/>
      <c r="G2757"/>
      <c r="H2757"/>
    </row>
    <row r="2758" spans="2:8" ht="15">
      <c r="B2758" s="74"/>
      <c r="C2758" s="74"/>
      <c r="D2758"/>
      <c r="E2758"/>
      <c r="F2758"/>
      <c r="G2758"/>
      <c r="H2758"/>
    </row>
    <row r="2759" spans="2:8" ht="15">
      <c r="B2759" s="74"/>
      <c r="C2759" s="74"/>
      <c r="D2759"/>
      <c r="E2759"/>
      <c r="F2759"/>
      <c r="G2759"/>
      <c r="H2759"/>
    </row>
    <row r="2760" spans="2:8" ht="15">
      <c r="B2760" s="74"/>
      <c r="C2760" s="74"/>
      <c r="D2760"/>
      <c r="E2760"/>
      <c r="F2760"/>
      <c r="G2760"/>
      <c r="H2760"/>
    </row>
    <row r="2761" spans="2:8" ht="15">
      <c r="B2761" s="74"/>
      <c r="C2761" s="74"/>
      <c r="D2761"/>
      <c r="E2761"/>
      <c r="F2761"/>
      <c r="G2761"/>
      <c r="H2761"/>
    </row>
    <row r="2762" spans="2:8" ht="15">
      <c r="B2762" s="74"/>
      <c r="C2762" s="74"/>
      <c r="D2762"/>
      <c r="E2762"/>
      <c r="F2762"/>
      <c r="G2762"/>
      <c r="H2762"/>
    </row>
    <row r="2763" spans="2:8" ht="15">
      <c r="B2763" s="74"/>
      <c r="C2763" s="74"/>
      <c r="D2763"/>
      <c r="E2763"/>
      <c r="F2763"/>
      <c r="G2763"/>
      <c r="H2763"/>
    </row>
    <row r="2764" spans="2:8" ht="15">
      <c r="B2764" s="74"/>
      <c r="C2764" s="74"/>
      <c r="D2764"/>
      <c r="E2764"/>
      <c r="F2764"/>
      <c r="G2764"/>
      <c r="H2764"/>
    </row>
    <row r="2765" spans="2:8" ht="15">
      <c r="B2765" s="74"/>
      <c r="C2765" s="74"/>
      <c r="D2765"/>
      <c r="E2765"/>
      <c r="F2765"/>
      <c r="G2765"/>
      <c r="H2765"/>
    </row>
    <row r="2766" spans="2:8" ht="15">
      <c r="B2766" s="74"/>
      <c r="C2766" s="74"/>
      <c r="D2766"/>
      <c r="E2766"/>
      <c r="F2766"/>
      <c r="G2766"/>
      <c r="H2766"/>
    </row>
    <row r="2767" spans="2:8" ht="15">
      <c r="B2767" s="74"/>
      <c r="C2767" s="74"/>
      <c r="D2767"/>
      <c r="E2767"/>
      <c r="F2767"/>
      <c r="G2767"/>
      <c r="H2767"/>
    </row>
    <row r="2768" spans="2:8" ht="15">
      <c r="B2768" s="74"/>
      <c r="C2768" s="74"/>
      <c r="D2768"/>
      <c r="E2768"/>
      <c r="F2768"/>
      <c r="G2768"/>
      <c r="H2768"/>
    </row>
    <row r="2769" spans="2:8" ht="15">
      <c r="B2769" s="74"/>
      <c r="C2769" s="74"/>
      <c r="D2769"/>
      <c r="E2769"/>
      <c r="F2769"/>
      <c r="G2769"/>
      <c r="H2769"/>
    </row>
    <row r="2770" spans="2:8" ht="15">
      <c r="B2770" s="74"/>
      <c r="C2770" s="74"/>
      <c r="D2770"/>
      <c r="E2770"/>
      <c r="F2770"/>
      <c r="G2770"/>
      <c r="H2770"/>
    </row>
    <row r="2771" spans="2:8" ht="15">
      <c r="B2771" s="74"/>
      <c r="C2771" s="74"/>
      <c r="D2771"/>
      <c r="E2771"/>
      <c r="F2771"/>
      <c r="G2771"/>
      <c r="H2771"/>
    </row>
    <row r="2772" spans="2:8" ht="15">
      <c r="B2772" s="74"/>
      <c r="C2772" s="74"/>
      <c r="D2772"/>
      <c r="E2772"/>
      <c r="F2772"/>
      <c r="G2772"/>
      <c r="H2772"/>
    </row>
    <row r="2773" spans="2:8" ht="15">
      <c r="B2773" s="74"/>
      <c r="C2773" s="74"/>
      <c r="D2773"/>
      <c r="E2773"/>
      <c r="F2773"/>
      <c r="G2773"/>
      <c r="H2773"/>
    </row>
    <row r="2774" spans="2:8" ht="15">
      <c r="B2774" s="74"/>
      <c r="C2774" s="74"/>
      <c r="D2774"/>
      <c r="E2774"/>
      <c r="F2774"/>
      <c r="G2774"/>
      <c r="H2774"/>
    </row>
    <row r="2775" spans="2:8" ht="15">
      <c r="B2775" s="74"/>
      <c r="C2775" s="74"/>
      <c r="D2775"/>
      <c r="E2775"/>
      <c r="F2775"/>
      <c r="G2775"/>
      <c r="H2775"/>
    </row>
    <row r="2776" spans="2:8" ht="15">
      <c r="B2776" s="74"/>
      <c r="C2776" s="74"/>
      <c r="D2776"/>
      <c r="E2776"/>
      <c r="F2776"/>
      <c r="G2776"/>
      <c r="H2776"/>
    </row>
    <row r="2777" spans="2:8" ht="15">
      <c r="B2777" s="74"/>
      <c r="C2777" s="74"/>
      <c r="D2777"/>
      <c r="E2777"/>
      <c r="F2777"/>
      <c r="G2777"/>
      <c r="H2777"/>
    </row>
    <row r="2778" spans="2:8" ht="15">
      <c r="B2778" s="74"/>
      <c r="C2778" s="74"/>
      <c r="D2778"/>
      <c r="E2778"/>
      <c r="F2778"/>
      <c r="G2778"/>
      <c r="H2778"/>
    </row>
    <row r="2779" spans="2:8" ht="15">
      <c r="B2779" s="74"/>
      <c r="C2779" s="74"/>
      <c r="D2779"/>
      <c r="E2779"/>
      <c r="F2779"/>
      <c r="G2779"/>
      <c r="H2779"/>
    </row>
    <row r="2780" spans="2:8" ht="15">
      <c r="B2780" s="74"/>
      <c r="C2780" s="74"/>
      <c r="D2780"/>
      <c r="E2780"/>
      <c r="F2780"/>
      <c r="G2780"/>
      <c r="H2780"/>
    </row>
    <row r="2781" spans="2:8" ht="15">
      <c r="B2781" s="74"/>
      <c r="C2781" s="74"/>
      <c r="D2781"/>
      <c r="E2781"/>
      <c r="F2781"/>
      <c r="G2781"/>
      <c r="H2781"/>
    </row>
    <row r="2782" spans="2:8" ht="15">
      <c r="B2782" s="74"/>
      <c r="C2782" s="74"/>
      <c r="D2782"/>
      <c r="E2782"/>
      <c r="F2782"/>
      <c r="G2782"/>
      <c r="H2782"/>
    </row>
    <row r="2783" spans="2:8" ht="15">
      <c r="B2783" s="74"/>
      <c r="C2783" s="74"/>
      <c r="D2783"/>
      <c r="E2783"/>
      <c r="F2783"/>
      <c r="G2783"/>
      <c r="H2783"/>
    </row>
    <row r="2784" spans="2:8" ht="15">
      <c r="B2784" s="74"/>
      <c r="C2784" s="74"/>
      <c r="D2784"/>
      <c r="E2784"/>
      <c r="F2784"/>
      <c r="G2784"/>
      <c r="H2784"/>
    </row>
    <row r="2785" spans="2:8" ht="15">
      <c r="B2785" s="74"/>
      <c r="C2785" s="74"/>
      <c r="D2785"/>
      <c r="E2785"/>
      <c r="F2785"/>
      <c r="G2785"/>
      <c r="H2785"/>
    </row>
    <row r="2786" spans="2:8" ht="15">
      <c r="B2786" s="74"/>
      <c r="C2786" s="74"/>
      <c r="D2786"/>
      <c r="E2786"/>
      <c r="F2786"/>
      <c r="G2786"/>
      <c r="H2786"/>
    </row>
    <row r="2787" spans="2:8" ht="15">
      <c r="B2787" s="74"/>
      <c r="C2787" s="74"/>
      <c r="D2787"/>
      <c r="E2787"/>
      <c r="F2787"/>
      <c r="G2787"/>
      <c r="H2787"/>
    </row>
    <row r="2788" spans="2:8" ht="15">
      <c r="B2788" s="74"/>
      <c r="C2788" s="74"/>
      <c r="D2788"/>
      <c r="E2788"/>
      <c r="F2788"/>
      <c r="G2788"/>
      <c r="H2788"/>
    </row>
    <row r="2789" spans="2:8" ht="15">
      <c r="B2789" s="74"/>
      <c r="C2789" s="74"/>
      <c r="D2789"/>
      <c r="E2789"/>
      <c r="F2789"/>
      <c r="G2789"/>
      <c r="H2789"/>
    </row>
    <row r="2790" spans="2:8" ht="15">
      <c r="B2790" s="74"/>
      <c r="C2790" s="74"/>
      <c r="D2790"/>
      <c r="E2790"/>
      <c r="F2790"/>
      <c r="G2790"/>
      <c r="H2790"/>
    </row>
    <row r="2791" spans="2:8" ht="15">
      <c r="B2791" s="74"/>
      <c r="C2791" s="74"/>
      <c r="D2791"/>
      <c r="E2791"/>
      <c r="F2791"/>
      <c r="G2791"/>
      <c r="H2791"/>
    </row>
    <row r="2792" spans="2:8" ht="15">
      <c r="B2792" s="74"/>
      <c r="C2792" s="74"/>
      <c r="D2792"/>
      <c r="E2792"/>
      <c r="F2792"/>
      <c r="G2792"/>
      <c r="H2792"/>
    </row>
    <row r="2793" spans="2:8" ht="15">
      <c r="B2793" s="74"/>
      <c r="C2793" s="74"/>
      <c r="D2793"/>
      <c r="E2793"/>
      <c r="F2793"/>
      <c r="G2793"/>
      <c r="H2793"/>
    </row>
    <row r="2794" spans="2:8" ht="15">
      <c r="B2794" s="74"/>
      <c r="C2794" s="74"/>
      <c r="D2794"/>
      <c r="E2794"/>
      <c r="F2794"/>
      <c r="G2794"/>
      <c r="H2794"/>
    </row>
    <row r="2795" spans="2:8" ht="15">
      <c r="B2795" s="74"/>
      <c r="C2795" s="74"/>
      <c r="D2795"/>
      <c r="E2795"/>
      <c r="F2795"/>
      <c r="G2795"/>
      <c r="H2795"/>
    </row>
    <row r="2796" spans="2:8" ht="15">
      <c r="B2796" s="74"/>
      <c r="C2796" s="74"/>
      <c r="D2796"/>
      <c r="E2796"/>
      <c r="F2796"/>
      <c r="G2796"/>
      <c r="H2796"/>
    </row>
    <row r="2797" spans="2:8" ht="15">
      <c r="B2797" s="74"/>
      <c r="C2797" s="74"/>
      <c r="D2797"/>
      <c r="E2797"/>
      <c r="F2797"/>
      <c r="G2797"/>
      <c r="H2797"/>
    </row>
    <row r="2798" spans="2:8" ht="15">
      <c r="B2798" s="74"/>
      <c r="C2798" s="74"/>
      <c r="D2798"/>
      <c r="E2798"/>
      <c r="F2798"/>
      <c r="G2798"/>
      <c r="H2798"/>
    </row>
    <row r="2799" spans="2:8" ht="15">
      <c r="B2799" s="74"/>
      <c r="C2799" s="74"/>
      <c r="D2799"/>
      <c r="E2799"/>
      <c r="F2799"/>
      <c r="G2799"/>
      <c r="H2799"/>
    </row>
    <row r="2800" spans="2:8" ht="15">
      <c r="B2800" s="74"/>
      <c r="C2800" s="74"/>
      <c r="D2800"/>
      <c r="E2800"/>
      <c r="F2800"/>
      <c r="G2800"/>
      <c r="H2800"/>
    </row>
    <row r="2801" spans="2:8" ht="15">
      <c r="B2801" s="74"/>
      <c r="C2801" s="74"/>
      <c r="D2801"/>
      <c r="E2801"/>
      <c r="F2801"/>
      <c r="G2801"/>
      <c r="H2801"/>
    </row>
    <row r="2802" spans="2:8" ht="15">
      <c r="B2802" s="74"/>
      <c r="C2802" s="74"/>
      <c r="D2802"/>
      <c r="E2802"/>
      <c r="F2802"/>
      <c r="G2802"/>
      <c r="H2802"/>
    </row>
    <row r="2803" spans="2:8" ht="15">
      <c r="B2803" s="74"/>
      <c r="C2803" s="74"/>
      <c r="D2803"/>
      <c r="E2803"/>
      <c r="F2803"/>
      <c r="G2803"/>
      <c r="H2803"/>
    </row>
    <row r="2804" spans="2:8" ht="15">
      <c r="B2804" s="74"/>
      <c r="C2804" s="74"/>
      <c r="D2804"/>
      <c r="E2804"/>
      <c r="F2804"/>
      <c r="G2804"/>
      <c r="H2804"/>
    </row>
    <row r="2805" spans="2:8" ht="15">
      <c r="B2805" s="74"/>
      <c r="C2805" s="74"/>
      <c r="D2805"/>
      <c r="E2805"/>
      <c r="F2805"/>
      <c r="G2805"/>
      <c r="H2805"/>
    </row>
    <row r="2806" spans="2:8" ht="15">
      <c r="B2806" s="74"/>
      <c r="C2806" s="74"/>
      <c r="D2806"/>
      <c r="E2806"/>
      <c r="F2806"/>
      <c r="G2806"/>
      <c r="H2806"/>
    </row>
    <row r="2807" spans="2:8" ht="15">
      <c r="B2807" s="74"/>
      <c r="C2807" s="74"/>
      <c r="D2807"/>
      <c r="E2807"/>
      <c r="F2807"/>
      <c r="G2807"/>
      <c r="H2807"/>
    </row>
    <row r="2808" spans="2:8" ht="15">
      <c r="B2808" s="74"/>
      <c r="C2808" s="74"/>
      <c r="D2808"/>
      <c r="E2808"/>
      <c r="F2808"/>
      <c r="G2808"/>
      <c r="H2808"/>
    </row>
    <row r="2809" spans="2:8" ht="15">
      <c r="B2809" s="74"/>
      <c r="C2809" s="74"/>
      <c r="D2809"/>
      <c r="E2809"/>
      <c r="F2809"/>
      <c r="G2809"/>
      <c r="H2809"/>
    </row>
    <row r="2810" spans="2:8" ht="15">
      <c r="B2810" s="74"/>
      <c r="C2810" s="74"/>
      <c r="D2810"/>
      <c r="E2810"/>
      <c r="F2810"/>
      <c r="G2810"/>
      <c r="H2810"/>
    </row>
    <row r="2811" spans="2:8" ht="15">
      <c r="B2811" s="74"/>
      <c r="C2811" s="74"/>
      <c r="D2811"/>
      <c r="E2811"/>
      <c r="F2811"/>
      <c r="G2811"/>
      <c r="H2811"/>
    </row>
    <row r="2812" spans="2:8" ht="15">
      <c r="B2812" s="74"/>
      <c r="C2812" s="74"/>
      <c r="D2812"/>
      <c r="E2812"/>
      <c r="F2812"/>
      <c r="G2812"/>
      <c r="H2812"/>
    </row>
    <row r="2813" spans="2:8" ht="15">
      <c r="B2813" s="74"/>
      <c r="C2813" s="74"/>
      <c r="D2813"/>
      <c r="E2813"/>
      <c r="F2813"/>
      <c r="G2813"/>
      <c r="H2813"/>
    </row>
    <row r="2814" spans="2:8" ht="15">
      <c r="B2814" s="74"/>
      <c r="C2814" s="74"/>
      <c r="D2814"/>
      <c r="E2814"/>
      <c r="F2814"/>
      <c r="G2814"/>
      <c r="H2814"/>
    </row>
    <row r="2815" spans="2:8" ht="15">
      <c r="B2815" s="74"/>
      <c r="C2815" s="74"/>
      <c r="D2815"/>
      <c r="E2815"/>
      <c r="F2815"/>
      <c r="G2815"/>
      <c r="H2815"/>
    </row>
    <row r="2816" spans="2:8" ht="15">
      <c r="B2816" s="74"/>
      <c r="C2816" s="74"/>
      <c r="D2816"/>
      <c r="E2816"/>
      <c r="F2816"/>
      <c r="G2816"/>
      <c r="H2816"/>
    </row>
    <row r="2817" spans="2:8" ht="15">
      <c r="B2817" s="74"/>
      <c r="C2817" s="74"/>
      <c r="D2817"/>
      <c r="E2817"/>
      <c r="F2817"/>
      <c r="G2817"/>
      <c r="H2817"/>
    </row>
    <row r="2818" spans="2:8" ht="15">
      <c r="B2818" s="74"/>
      <c r="C2818" s="74"/>
      <c r="D2818"/>
      <c r="E2818"/>
      <c r="F2818"/>
      <c r="G2818"/>
      <c r="H2818"/>
    </row>
    <row r="2819" spans="2:8" ht="15">
      <c r="B2819" s="74"/>
      <c r="C2819" s="74"/>
      <c r="D2819"/>
      <c r="E2819"/>
      <c r="F2819"/>
      <c r="G2819"/>
      <c r="H2819"/>
    </row>
    <row r="2820" spans="2:8" ht="15">
      <c r="B2820" s="74"/>
      <c r="C2820" s="74"/>
      <c r="D2820"/>
      <c r="E2820"/>
      <c r="F2820"/>
      <c r="G2820"/>
      <c r="H2820"/>
    </row>
    <row r="2821" spans="2:8" ht="15">
      <c r="B2821" s="74"/>
      <c r="C2821" s="74"/>
      <c r="D2821"/>
      <c r="E2821"/>
      <c r="F2821"/>
      <c r="G2821"/>
      <c r="H2821"/>
    </row>
    <row r="2822" spans="2:8" ht="15">
      <c r="B2822" s="74"/>
      <c r="C2822" s="74"/>
      <c r="D2822"/>
      <c r="E2822"/>
      <c r="F2822"/>
      <c r="G2822"/>
      <c r="H2822"/>
    </row>
    <row r="2823" spans="2:8" ht="15">
      <c r="B2823" s="74"/>
      <c r="C2823" s="74"/>
      <c r="D2823"/>
      <c r="E2823"/>
      <c r="F2823"/>
      <c r="G2823"/>
      <c r="H2823"/>
    </row>
    <row r="2824" spans="2:8" ht="15">
      <c r="B2824" s="74"/>
      <c r="C2824" s="74"/>
      <c r="D2824"/>
      <c r="E2824"/>
      <c r="F2824"/>
      <c r="G2824"/>
      <c r="H2824"/>
    </row>
    <row r="2825" spans="2:8" ht="15">
      <c r="B2825" s="74"/>
      <c r="C2825" s="74"/>
      <c r="D2825"/>
      <c r="E2825"/>
      <c r="F2825"/>
      <c r="G2825"/>
      <c r="H2825"/>
    </row>
    <row r="2826" spans="2:8" ht="15">
      <c r="B2826" s="74"/>
      <c r="C2826" s="74"/>
      <c r="D2826"/>
      <c r="E2826"/>
      <c r="F2826"/>
      <c r="G2826"/>
      <c r="H2826"/>
    </row>
    <row r="2827" spans="2:8" ht="15">
      <c r="B2827" s="74"/>
      <c r="C2827" s="74"/>
      <c r="D2827"/>
      <c r="E2827"/>
      <c r="F2827"/>
      <c r="G2827"/>
      <c r="H2827"/>
    </row>
    <row r="2828" spans="2:8" ht="15">
      <c r="B2828" s="74"/>
      <c r="C2828" s="74"/>
      <c r="D2828"/>
      <c r="E2828"/>
      <c r="F2828"/>
      <c r="G2828"/>
      <c r="H2828"/>
    </row>
    <row r="2829" spans="2:8" ht="15">
      <c r="B2829" s="74"/>
      <c r="C2829" s="74"/>
      <c r="D2829"/>
      <c r="E2829"/>
      <c r="F2829"/>
      <c r="G2829"/>
      <c r="H2829"/>
    </row>
    <row r="2830" spans="2:8" ht="15">
      <c r="B2830" s="74"/>
      <c r="C2830" s="74"/>
      <c r="D2830"/>
      <c r="E2830"/>
      <c r="F2830"/>
      <c r="G2830"/>
      <c r="H2830"/>
    </row>
    <row r="2831" spans="2:8" ht="15">
      <c r="B2831" s="74"/>
      <c r="C2831" s="74"/>
      <c r="D2831"/>
      <c r="E2831"/>
      <c r="F2831"/>
      <c r="G2831"/>
      <c r="H2831"/>
    </row>
    <row r="2832" spans="2:8" ht="15">
      <c r="B2832" s="74"/>
      <c r="C2832" s="74"/>
      <c r="D2832"/>
      <c r="E2832"/>
      <c r="F2832"/>
      <c r="G2832"/>
      <c r="H2832"/>
    </row>
    <row r="2833" spans="2:8" ht="15">
      <c r="B2833" s="74"/>
      <c r="C2833" s="74"/>
      <c r="D2833"/>
      <c r="E2833"/>
      <c r="F2833"/>
      <c r="G2833"/>
      <c r="H2833"/>
    </row>
    <row r="2834" spans="2:8" ht="15">
      <c r="B2834" s="74"/>
      <c r="C2834" s="74"/>
      <c r="D2834"/>
      <c r="E2834"/>
      <c r="F2834"/>
      <c r="G2834"/>
      <c r="H2834"/>
    </row>
    <row r="2835" spans="2:8" ht="15">
      <c r="B2835" s="74"/>
      <c r="C2835" s="74"/>
      <c r="D2835"/>
      <c r="E2835"/>
      <c r="F2835"/>
      <c r="G2835"/>
      <c r="H2835"/>
    </row>
    <row r="2836" spans="2:8" ht="15">
      <c r="B2836" s="74"/>
      <c r="C2836" s="74"/>
      <c r="D2836"/>
      <c r="E2836"/>
      <c r="F2836"/>
      <c r="G2836"/>
      <c r="H2836"/>
    </row>
    <row r="2837" spans="2:8" ht="15">
      <c r="B2837" s="74"/>
      <c r="C2837" s="74"/>
      <c r="D2837"/>
      <c r="E2837"/>
      <c r="F2837"/>
      <c r="G2837"/>
      <c r="H2837"/>
    </row>
    <row r="2838" spans="2:8" ht="15">
      <c r="B2838" s="74"/>
      <c r="C2838" s="74"/>
      <c r="D2838"/>
      <c r="E2838"/>
      <c r="F2838"/>
      <c r="G2838"/>
      <c r="H2838"/>
    </row>
    <row r="2839" spans="2:8" ht="15">
      <c r="B2839" s="74"/>
      <c r="C2839" s="74"/>
      <c r="D2839"/>
      <c r="E2839"/>
      <c r="F2839"/>
      <c r="G2839"/>
      <c r="H2839"/>
    </row>
    <row r="2840" spans="2:8" ht="15">
      <c r="B2840" s="74"/>
      <c r="C2840" s="74"/>
      <c r="D2840"/>
      <c r="E2840"/>
      <c r="F2840"/>
      <c r="G2840"/>
      <c r="H2840"/>
    </row>
    <row r="2841" spans="2:8" ht="15">
      <c r="B2841" s="74"/>
      <c r="C2841" s="74"/>
      <c r="D2841"/>
      <c r="E2841"/>
      <c r="F2841"/>
      <c r="G2841"/>
      <c r="H2841"/>
    </row>
    <row r="2842" spans="2:8" ht="15">
      <c r="B2842" s="74"/>
      <c r="C2842" s="74"/>
      <c r="D2842"/>
      <c r="E2842"/>
      <c r="F2842"/>
      <c r="G2842"/>
      <c r="H2842"/>
    </row>
    <row r="2843" spans="2:8" ht="15">
      <c r="B2843" s="74"/>
      <c r="C2843" s="74"/>
      <c r="D2843"/>
      <c r="E2843"/>
      <c r="F2843"/>
      <c r="G2843"/>
      <c r="H2843"/>
    </row>
    <row r="2844" spans="2:8" ht="15">
      <c r="B2844" s="74"/>
      <c r="C2844" s="74"/>
      <c r="D2844"/>
      <c r="E2844"/>
      <c r="F2844"/>
      <c r="G2844"/>
      <c r="H2844"/>
    </row>
    <row r="2845" spans="2:8" ht="15">
      <c r="B2845" s="74"/>
      <c r="C2845" s="74"/>
      <c r="D2845"/>
      <c r="E2845"/>
      <c r="F2845"/>
      <c r="G2845"/>
      <c r="H2845"/>
    </row>
    <row r="2846" spans="2:8" ht="15">
      <c r="B2846" s="74"/>
      <c r="C2846" s="74"/>
      <c r="D2846"/>
      <c r="E2846"/>
      <c r="F2846"/>
      <c r="G2846"/>
      <c r="H2846"/>
    </row>
    <row r="2847" spans="2:8" ht="15">
      <c r="B2847" s="74"/>
      <c r="C2847" s="74"/>
      <c r="D2847"/>
      <c r="E2847"/>
      <c r="F2847"/>
      <c r="G2847"/>
      <c r="H2847"/>
    </row>
    <row r="2848" spans="2:8" ht="15">
      <c r="B2848" s="74"/>
      <c r="C2848" s="74"/>
      <c r="D2848"/>
      <c r="E2848"/>
      <c r="F2848"/>
      <c r="G2848"/>
      <c r="H2848"/>
    </row>
    <row r="2849" spans="2:8" ht="15">
      <c r="B2849" s="74"/>
      <c r="C2849" s="74"/>
      <c r="D2849"/>
      <c r="E2849"/>
      <c r="F2849"/>
      <c r="G2849"/>
      <c r="H2849"/>
    </row>
    <row r="2850" spans="2:8" ht="15">
      <c r="B2850" s="74"/>
      <c r="C2850" s="74"/>
      <c r="D2850"/>
      <c r="E2850"/>
      <c r="F2850"/>
      <c r="G2850"/>
      <c r="H2850"/>
    </row>
    <row r="2851" spans="2:8" ht="15">
      <c r="B2851" s="74"/>
      <c r="C2851" s="74"/>
      <c r="D2851"/>
      <c r="E2851"/>
      <c r="F2851"/>
      <c r="G2851"/>
      <c r="H2851"/>
    </row>
    <row r="2852" spans="2:8" ht="15">
      <c r="B2852" s="74"/>
      <c r="C2852" s="74"/>
      <c r="D2852"/>
      <c r="E2852"/>
      <c r="F2852"/>
      <c r="G2852"/>
      <c r="H2852"/>
    </row>
    <row r="2853" spans="2:8" ht="15">
      <c r="B2853" s="74"/>
      <c r="C2853" s="74"/>
      <c r="D2853"/>
      <c r="E2853"/>
      <c r="F2853"/>
      <c r="G2853"/>
      <c r="H2853"/>
    </row>
    <row r="2854" spans="2:8" ht="15">
      <c r="B2854" s="74"/>
      <c r="C2854" s="74"/>
      <c r="D2854"/>
      <c r="E2854"/>
      <c r="F2854"/>
      <c r="G2854"/>
      <c r="H2854"/>
    </row>
    <row r="2855" spans="2:8" ht="15">
      <c r="B2855" s="74"/>
      <c r="C2855" s="74"/>
      <c r="D2855"/>
      <c r="E2855"/>
      <c r="F2855"/>
      <c r="G2855"/>
      <c r="H2855"/>
    </row>
    <row r="2856" spans="2:8" ht="15">
      <c r="B2856" s="74"/>
      <c r="C2856" s="74"/>
      <c r="D2856"/>
      <c r="E2856"/>
      <c r="F2856"/>
      <c r="G2856"/>
      <c r="H2856"/>
    </row>
    <row r="2857" spans="2:8" ht="15">
      <c r="B2857" s="74"/>
      <c r="C2857" s="74"/>
      <c r="D2857"/>
      <c r="E2857"/>
      <c r="F2857"/>
      <c r="G2857"/>
      <c r="H2857"/>
    </row>
    <row r="2858" spans="2:8" ht="15">
      <c r="B2858" s="74"/>
      <c r="C2858" s="74"/>
      <c r="D2858"/>
      <c r="E2858"/>
      <c r="F2858"/>
      <c r="G2858"/>
      <c r="H2858"/>
    </row>
    <row r="2859" spans="2:8" ht="15">
      <c r="B2859" s="74"/>
      <c r="C2859" s="74"/>
      <c r="D2859"/>
      <c r="E2859"/>
      <c r="F2859"/>
      <c r="G2859"/>
      <c r="H2859"/>
    </row>
    <row r="2860" spans="2:8" ht="15">
      <c r="B2860" s="74"/>
      <c r="C2860" s="74"/>
      <c r="D2860"/>
      <c r="E2860"/>
      <c r="F2860"/>
      <c r="G2860"/>
      <c r="H2860"/>
    </row>
    <row r="2861" spans="2:8" ht="15">
      <c r="B2861" s="74"/>
      <c r="C2861" s="74"/>
      <c r="D2861"/>
      <c r="E2861"/>
      <c r="F2861"/>
      <c r="G2861"/>
      <c r="H2861"/>
    </row>
    <row r="2862" spans="2:8" ht="15">
      <c r="B2862" s="74"/>
      <c r="C2862" s="74"/>
      <c r="D2862"/>
      <c r="E2862"/>
      <c r="F2862"/>
      <c r="G2862"/>
      <c r="H2862"/>
    </row>
    <row r="2863" spans="2:8" ht="15">
      <c r="B2863" s="74"/>
      <c r="C2863" s="74"/>
      <c r="D2863"/>
      <c r="E2863"/>
      <c r="F2863"/>
      <c r="G2863"/>
      <c r="H2863"/>
    </row>
    <row r="2864" spans="2:8" ht="15">
      <c r="B2864" s="74"/>
      <c r="C2864" s="74"/>
      <c r="D2864"/>
      <c r="E2864"/>
      <c r="F2864"/>
      <c r="G2864"/>
      <c r="H2864"/>
    </row>
    <row r="2865" spans="2:8" ht="15">
      <c r="B2865" s="74"/>
      <c r="C2865" s="74"/>
      <c r="D2865"/>
      <c r="E2865"/>
      <c r="F2865"/>
      <c r="G2865"/>
      <c r="H2865"/>
    </row>
    <row r="2866" spans="2:8" ht="15">
      <c r="B2866" s="74"/>
      <c r="C2866" s="74"/>
      <c r="D2866"/>
      <c r="E2866"/>
      <c r="F2866"/>
      <c r="G2866"/>
      <c r="H2866"/>
    </row>
    <row r="2867" spans="2:8" ht="15">
      <c r="B2867" s="74"/>
      <c r="C2867" s="74"/>
      <c r="D2867"/>
      <c r="E2867"/>
      <c r="F2867"/>
      <c r="G2867"/>
      <c r="H2867"/>
    </row>
    <row r="2868" spans="2:8" ht="15">
      <c r="B2868" s="74"/>
      <c r="C2868" s="74"/>
      <c r="D2868"/>
      <c r="E2868"/>
      <c r="F2868"/>
      <c r="G2868"/>
      <c r="H2868"/>
    </row>
    <row r="2869" spans="2:8" ht="15">
      <c r="B2869" s="74"/>
      <c r="C2869" s="74"/>
      <c r="D2869"/>
      <c r="E2869"/>
      <c r="F2869"/>
      <c r="G2869"/>
      <c r="H2869"/>
    </row>
    <row r="2870" spans="2:8" ht="15">
      <c r="B2870" s="74"/>
      <c r="C2870" s="74"/>
      <c r="D2870"/>
      <c r="E2870"/>
      <c r="F2870"/>
      <c r="G2870"/>
      <c r="H2870"/>
    </row>
    <row r="2871" spans="2:8" ht="15">
      <c r="B2871" s="74"/>
      <c r="C2871" s="74"/>
      <c r="D2871"/>
      <c r="E2871"/>
      <c r="F2871"/>
      <c r="G2871"/>
      <c r="H2871"/>
    </row>
    <row r="2872" spans="2:8" ht="15">
      <c r="B2872" s="74"/>
      <c r="C2872" s="74"/>
      <c r="D2872"/>
      <c r="E2872"/>
      <c r="F2872"/>
      <c r="G2872"/>
      <c r="H2872"/>
    </row>
    <row r="2873" spans="2:8" ht="15">
      <c r="B2873" s="74"/>
      <c r="C2873" s="74"/>
      <c r="D2873"/>
      <c r="E2873"/>
      <c r="F2873"/>
      <c r="G2873"/>
      <c r="H2873"/>
    </row>
    <row r="2874" spans="2:8" ht="15">
      <c r="B2874" s="74"/>
      <c r="C2874" s="74"/>
      <c r="D2874"/>
      <c r="E2874"/>
      <c r="F2874"/>
      <c r="G2874"/>
      <c r="H2874"/>
    </row>
    <row r="2875" spans="2:8" ht="15">
      <c r="B2875" s="74"/>
      <c r="C2875" s="74"/>
      <c r="D2875"/>
      <c r="E2875"/>
      <c r="F2875"/>
      <c r="G2875"/>
      <c r="H2875"/>
    </row>
    <row r="2876" spans="2:8" ht="15">
      <c r="B2876" s="74"/>
      <c r="C2876" s="74"/>
      <c r="D2876"/>
      <c r="E2876"/>
      <c r="F2876"/>
      <c r="G2876"/>
      <c r="H2876"/>
    </row>
    <row r="2877" spans="2:8" ht="15">
      <c r="B2877" s="74"/>
      <c r="C2877" s="74"/>
      <c r="D2877"/>
      <c r="E2877"/>
      <c r="F2877"/>
      <c r="G2877"/>
      <c r="H2877"/>
    </row>
    <row r="2878" spans="2:8" ht="15">
      <c r="B2878" s="74"/>
      <c r="C2878" s="74"/>
      <c r="D2878"/>
      <c r="E2878"/>
      <c r="F2878"/>
      <c r="G2878"/>
      <c r="H2878"/>
    </row>
    <row r="2879" spans="2:8" ht="15">
      <c r="B2879" s="74"/>
      <c r="C2879" s="74"/>
      <c r="D2879"/>
      <c r="E2879"/>
      <c r="F2879"/>
      <c r="G2879"/>
      <c r="H2879"/>
    </row>
    <row r="2880" spans="2:8" ht="15">
      <c r="B2880" s="74"/>
      <c r="C2880" s="74"/>
      <c r="D2880"/>
      <c r="E2880"/>
      <c r="F2880"/>
      <c r="G2880"/>
      <c r="H2880"/>
    </row>
    <row r="2881" spans="2:8" ht="15">
      <c r="B2881" s="74"/>
      <c r="C2881" s="74"/>
      <c r="D2881"/>
      <c r="E2881"/>
      <c r="F2881"/>
      <c r="G2881"/>
      <c r="H2881"/>
    </row>
    <row r="2882" spans="2:8" ht="15">
      <c r="B2882" s="74"/>
      <c r="C2882" s="74"/>
      <c r="D2882"/>
      <c r="E2882"/>
      <c r="F2882"/>
      <c r="G2882"/>
      <c r="H2882"/>
    </row>
    <row r="2883" spans="2:8" ht="15">
      <c r="B2883" s="74"/>
      <c r="C2883" s="74"/>
      <c r="D2883"/>
      <c r="E2883"/>
      <c r="F2883"/>
      <c r="G2883"/>
      <c r="H2883"/>
    </row>
    <row r="2884" spans="2:8" ht="15">
      <c r="B2884" s="74"/>
      <c r="C2884" s="74"/>
      <c r="D2884"/>
      <c r="E2884"/>
      <c r="F2884"/>
      <c r="G2884"/>
      <c r="H2884"/>
    </row>
    <row r="2885" spans="2:8" ht="15">
      <c r="B2885" s="74"/>
      <c r="C2885" s="74"/>
      <c r="D2885"/>
      <c r="E2885"/>
      <c r="F2885"/>
      <c r="G2885"/>
      <c r="H2885"/>
    </row>
    <row r="2886" spans="2:8" ht="15">
      <c r="B2886" s="74"/>
      <c r="C2886" s="74"/>
      <c r="D2886"/>
      <c r="E2886"/>
      <c r="F2886"/>
      <c r="G2886"/>
      <c r="H2886"/>
    </row>
    <row r="2887" spans="2:8" ht="15">
      <c r="B2887" s="74"/>
      <c r="C2887" s="74"/>
      <c r="D2887"/>
      <c r="E2887"/>
      <c r="F2887"/>
      <c r="G2887"/>
      <c r="H2887"/>
    </row>
    <row r="2888" spans="2:8" ht="15">
      <c r="B2888" s="74"/>
      <c r="C2888" s="74"/>
      <c r="D2888"/>
      <c r="E2888"/>
      <c r="F2888"/>
      <c r="G2888"/>
      <c r="H2888"/>
    </row>
    <row r="2889" spans="2:8" ht="15">
      <c r="B2889" s="74"/>
      <c r="C2889" s="74"/>
      <c r="D2889"/>
      <c r="E2889"/>
      <c r="F2889"/>
      <c r="G2889"/>
      <c r="H2889"/>
    </row>
    <row r="2890" spans="2:8" ht="15">
      <c r="B2890" s="74"/>
      <c r="C2890" s="74"/>
      <c r="D2890"/>
      <c r="E2890"/>
      <c r="F2890"/>
      <c r="G2890"/>
      <c r="H2890"/>
    </row>
    <row r="2891" spans="2:8" ht="15">
      <c r="B2891" s="74"/>
      <c r="C2891" s="74"/>
      <c r="D2891"/>
      <c r="E2891"/>
      <c r="F2891"/>
      <c r="G2891"/>
      <c r="H2891"/>
    </row>
    <row r="2892" spans="2:8" ht="15">
      <c r="B2892" s="74"/>
      <c r="C2892" s="74"/>
      <c r="D2892"/>
      <c r="E2892"/>
      <c r="F2892"/>
      <c r="G2892"/>
      <c r="H2892"/>
    </row>
    <row r="2893" spans="2:8" ht="15">
      <c r="B2893" s="74"/>
      <c r="C2893" s="74"/>
      <c r="D2893"/>
      <c r="E2893"/>
      <c r="F2893"/>
      <c r="G2893"/>
      <c r="H2893"/>
    </row>
    <row r="2894" spans="2:8" ht="15">
      <c r="B2894" s="74"/>
      <c r="C2894" s="74"/>
      <c r="D2894"/>
      <c r="E2894"/>
      <c r="F2894"/>
      <c r="G2894"/>
      <c r="H2894"/>
    </row>
    <row r="2895" spans="2:8" ht="15">
      <c r="B2895" s="74"/>
      <c r="C2895" s="74"/>
      <c r="D2895"/>
      <c r="E2895"/>
      <c r="F2895"/>
      <c r="G2895"/>
      <c r="H2895"/>
    </row>
    <row r="2896" spans="2:8" ht="15">
      <c r="B2896" s="74"/>
      <c r="C2896" s="74"/>
      <c r="D2896"/>
      <c r="E2896"/>
      <c r="F2896"/>
      <c r="G2896"/>
      <c r="H2896"/>
    </row>
    <row r="2897" spans="2:8" ht="15">
      <c r="B2897" s="74"/>
      <c r="C2897" s="74"/>
      <c r="D2897"/>
      <c r="E2897"/>
      <c r="F2897"/>
      <c r="G2897"/>
      <c r="H2897"/>
    </row>
    <row r="2898" spans="2:8" ht="15">
      <c r="B2898" s="74"/>
      <c r="C2898" s="74"/>
      <c r="D2898"/>
      <c r="E2898"/>
      <c r="F2898"/>
      <c r="G2898"/>
      <c r="H2898"/>
    </row>
    <row r="2899" spans="2:8" ht="15">
      <c r="B2899" s="74"/>
      <c r="C2899" s="74"/>
      <c r="D2899"/>
      <c r="E2899"/>
      <c r="F2899"/>
      <c r="G2899"/>
      <c r="H2899"/>
    </row>
    <row r="2900" spans="2:8" ht="15">
      <c r="B2900" s="74"/>
      <c r="C2900" s="74"/>
      <c r="D2900"/>
      <c r="E2900"/>
      <c r="F2900"/>
      <c r="G2900"/>
      <c r="H2900"/>
    </row>
    <row r="2901" spans="2:8" ht="15">
      <c r="B2901" s="74"/>
      <c r="C2901" s="74"/>
      <c r="D2901"/>
      <c r="E2901"/>
      <c r="F2901"/>
      <c r="G2901"/>
      <c r="H2901"/>
    </row>
    <row r="2902" spans="2:8" ht="15">
      <c r="B2902" s="74"/>
      <c r="C2902" s="74"/>
      <c r="D2902"/>
      <c r="E2902"/>
      <c r="F2902"/>
      <c r="G2902"/>
      <c r="H2902"/>
    </row>
    <row r="2903" spans="2:8" ht="15">
      <c r="B2903" s="74"/>
      <c r="C2903" s="74"/>
      <c r="D2903"/>
      <c r="E2903"/>
      <c r="F2903"/>
      <c r="G2903"/>
      <c r="H2903"/>
    </row>
    <row r="2904" spans="2:8" ht="15">
      <c r="B2904" s="74"/>
      <c r="C2904" s="74"/>
      <c r="D2904"/>
      <c r="E2904"/>
      <c r="F2904"/>
      <c r="G2904"/>
      <c r="H2904"/>
    </row>
    <row r="2905" spans="2:8" ht="15">
      <c r="B2905" s="74"/>
      <c r="C2905" s="74"/>
      <c r="D2905"/>
      <c r="E2905"/>
      <c r="F2905"/>
      <c r="G2905"/>
      <c r="H2905"/>
    </row>
    <row r="2906" spans="2:8" ht="15">
      <c r="B2906" s="74"/>
      <c r="C2906" s="74"/>
      <c r="D2906"/>
      <c r="E2906"/>
      <c r="F2906"/>
      <c r="G2906"/>
      <c r="H2906"/>
    </row>
    <row r="2907" spans="2:8" ht="15">
      <c r="B2907" s="74"/>
      <c r="C2907" s="74"/>
      <c r="D2907"/>
      <c r="E2907"/>
      <c r="F2907"/>
      <c r="G2907"/>
      <c r="H2907"/>
    </row>
    <row r="2908" spans="2:8" ht="15">
      <c r="B2908" s="74"/>
      <c r="C2908" s="74"/>
      <c r="D2908"/>
      <c r="E2908"/>
      <c r="F2908"/>
      <c r="G2908"/>
      <c r="H2908"/>
    </row>
    <row r="2909" spans="2:8" ht="15">
      <c r="B2909" s="74"/>
      <c r="C2909" s="74"/>
      <c r="D2909"/>
      <c r="E2909"/>
      <c r="F2909"/>
      <c r="G2909"/>
      <c r="H2909"/>
    </row>
    <row r="2910" spans="2:8" ht="15">
      <c r="B2910" s="74"/>
      <c r="C2910" s="74"/>
      <c r="D2910"/>
      <c r="E2910"/>
      <c r="F2910"/>
      <c r="G2910"/>
      <c r="H2910"/>
    </row>
    <row r="2911" spans="2:8" ht="15">
      <c r="B2911" s="74"/>
      <c r="C2911" s="74"/>
      <c r="D2911"/>
      <c r="E2911"/>
      <c r="F2911"/>
      <c r="G2911"/>
      <c r="H2911"/>
    </row>
    <row r="2912" spans="2:8" ht="15">
      <c r="B2912" s="74"/>
      <c r="C2912" s="74"/>
      <c r="D2912"/>
      <c r="E2912"/>
      <c r="F2912"/>
      <c r="G2912"/>
      <c r="H2912"/>
    </row>
    <row r="2913" spans="2:8" ht="15">
      <c r="B2913" s="74"/>
      <c r="C2913" s="74"/>
      <c r="D2913"/>
      <c r="E2913"/>
      <c r="F2913"/>
      <c r="G2913"/>
      <c r="H2913"/>
    </row>
    <row r="2914" spans="2:8" ht="15">
      <c r="B2914" s="74"/>
      <c r="C2914" s="74"/>
      <c r="D2914"/>
      <c r="E2914"/>
      <c r="F2914"/>
      <c r="G2914"/>
      <c r="H2914"/>
    </row>
    <row r="2915" spans="2:8" ht="15">
      <c r="B2915" s="74"/>
      <c r="C2915" s="74"/>
      <c r="D2915"/>
      <c r="E2915"/>
      <c r="F2915"/>
      <c r="G2915"/>
      <c r="H2915"/>
    </row>
    <row r="2916" spans="2:8" ht="15">
      <c r="B2916" s="74"/>
      <c r="C2916" s="74"/>
      <c r="D2916"/>
      <c r="E2916"/>
      <c r="F2916"/>
      <c r="G2916"/>
      <c r="H2916"/>
    </row>
    <row r="2917" spans="2:8" ht="15">
      <c r="B2917" s="74"/>
      <c r="C2917" s="74"/>
      <c r="D2917"/>
      <c r="E2917"/>
      <c r="F2917"/>
      <c r="G2917"/>
      <c r="H2917"/>
    </row>
    <row r="2918" spans="2:8" ht="15">
      <c r="B2918" s="74"/>
      <c r="C2918" s="74"/>
      <c r="D2918"/>
      <c r="E2918"/>
      <c r="F2918"/>
      <c r="G2918"/>
      <c r="H2918"/>
    </row>
    <row r="2919" spans="2:8" ht="15">
      <c r="B2919" s="74"/>
      <c r="C2919" s="74"/>
      <c r="D2919"/>
      <c r="E2919"/>
      <c r="F2919"/>
      <c r="G2919"/>
      <c r="H2919"/>
    </row>
    <row r="2920" spans="2:8" ht="15">
      <c r="B2920" s="74"/>
      <c r="C2920" s="74"/>
      <c r="D2920"/>
      <c r="E2920"/>
      <c r="F2920"/>
      <c r="G2920"/>
      <c r="H2920"/>
    </row>
    <row r="2921" spans="2:8" ht="15">
      <c r="B2921" s="74"/>
      <c r="C2921" s="74"/>
      <c r="D2921"/>
      <c r="E2921"/>
      <c r="F2921"/>
      <c r="G2921"/>
      <c r="H2921"/>
    </row>
    <row r="2922" spans="2:8" ht="15">
      <c r="B2922" s="74"/>
      <c r="C2922" s="74"/>
      <c r="D2922"/>
      <c r="E2922"/>
      <c r="F2922"/>
      <c r="G2922"/>
      <c r="H2922"/>
    </row>
    <row r="2923" spans="2:8" ht="15">
      <c r="B2923" s="74"/>
      <c r="C2923" s="74"/>
      <c r="D2923"/>
      <c r="E2923"/>
      <c r="F2923"/>
      <c r="G2923"/>
      <c r="H2923"/>
    </row>
    <row r="2924" spans="2:8" ht="15">
      <c r="B2924" s="74"/>
      <c r="C2924" s="74"/>
      <c r="D2924"/>
      <c r="E2924"/>
      <c r="F2924"/>
      <c r="G2924"/>
      <c r="H2924"/>
    </row>
    <row r="2925" spans="2:8" ht="15">
      <c r="B2925" s="74"/>
      <c r="C2925" s="74"/>
      <c r="D2925"/>
      <c r="E2925"/>
      <c r="F2925"/>
      <c r="G2925"/>
      <c r="H2925"/>
    </row>
    <row r="2926" spans="2:8" ht="15">
      <c r="B2926" s="74"/>
      <c r="C2926" s="74"/>
      <c r="D2926"/>
      <c r="E2926"/>
      <c r="F2926"/>
      <c r="G2926"/>
      <c r="H2926"/>
    </row>
    <row r="2927" spans="2:8" ht="15">
      <c r="B2927" s="74"/>
      <c r="C2927" s="74"/>
      <c r="D2927"/>
      <c r="E2927"/>
      <c r="F2927"/>
      <c r="G2927"/>
      <c r="H2927"/>
    </row>
    <row r="2928" spans="2:8" ht="15">
      <c r="B2928" s="74"/>
      <c r="C2928" s="74"/>
      <c r="D2928"/>
      <c r="E2928"/>
      <c r="F2928"/>
      <c r="G2928"/>
      <c r="H2928"/>
    </row>
    <row r="2929" spans="2:8" ht="15">
      <c r="B2929" s="74"/>
      <c r="C2929" s="74"/>
      <c r="D2929"/>
      <c r="E2929"/>
      <c r="F2929"/>
      <c r="G2929"/>
      <c r="H2929"/>
    </row>
    <row r="2930" spans="2:8" ht="15">
      <c r="B2930" s="74"/>
      <c r="C2930" s="74"/>
      <c r="D2930"/>
      <c r="E2930"/>
      <c r="F2930"/>
      <c r="G2930"/>
      <c r="H2930"/>
    </row>
    <row r="2931" spans="2:8" ht="15">
      <c r="B2931" s="74"/>
      <c r="C2931" s="74"/>
      <c r="D2931"/>
      <c r="E2931"/>
      <c r="F2931"/>
      <c r="G2931"/>
      <c r="H2931"/>
    </row>
    <row r="2932" spans="2:8" ht="15">
      <c r="B2932" s="74"/>
      <c r="C2932" s="74"/>
      <c r="D2932"/>
      <c r="E2932"/>
      <c r="F2932"/>
      <c r="G2932"/>
      <c r="H2932"/>
    </row>
    <row r="2933" spans="2:8" ht="15">
      <c r="B2933" s="74"/>
      <c r="C2933" s="74"/>
      <c r="D2933"/>
      <c r="E2933"/>
      <c r="F2933"/>
      <c r="G2933"/>
      <c r="H2933"/>
    </row>
    <row r="2934" spans="2:8" ht="15">
      <c r="B2934" s="74"/>
      <c r="C2934" s="74"/>
      <c r="D2934"/>
      <c r="E2934"/>
      <c r="F2934"/>
      <c r="G2934"/>
      <c r="H2934"/>
    </row>
    <row r="2935" spans="2:8" ht="15">
      <c r="B2935" s="74"/>
      <c r="C2935" s="74"/>
      <c r="D2935"/>
      <c r="E2935"/>
      <c r="F2935"/>
      <c r="G2935"/>
      <c r="H2935"/>
    </row>
    <row r="2936" spans="2:8" ht="15">
      <c r="B2936" s="74"/>
      <c r="C2936" s="74"/>
      <c r="D2936"/>
      <c r="E2936"/>
      <c r="F2936"/>
      <c r="G2936"/>
      <c r="H2936"/>
    </row>
    <row r="2937" spans="2:8" ht="15">
      <c r="B2937" s="74"/>
      <c r="C2937" s="74"/>
      <c r="D2937"/>
      <c r="E2937"/>
      <c r="F2937"/>
      <c r="G2937"/>
      <c r="H2937"/>
    </row>
    <row r="2938" spans="2:8" ht="15">
      <c r="B2938" s="74"/>
      <c r="C2938" s="74"/>
      <c r="D2938"/>
      <c r="E2938"/>
      <c r="F2938"/>
      <c r="G2938"/>
      <c r="H2938"/>
    </row>
    <row r="2939" spans="2:8" ht="15">
      <c r="B2939" s="74"/>
      <c r="C2939" s="74"/>
      <c r="D2939"/>
      <c r="E2939"/>
      <c r="F2939"/>
      <c r="G2939"/>
      <c r="H2939"/>
    </row>
    <row r="2940" spans="2:8" ht="15">
      <c r="B2940" s="74"/>
      <c r="C2940" s="74"/>
      <c r="D2940"/>
      <c r="E2940"/>
      <c r="F2940"/>
      <c r="G2940"/>
      <c r="H2940"/>
    </row>
    <row r="2941" spans="2:8" ht="15">
      <c r="B2941" s="74"/>
      <c r="C2941" s="74"/>
      <c r="D2941"/>
      <c r="E2941"/>
      <c r="F2941"/>
      <c r="G2941"/>
      <c r="H2941"/>
    </row>
    <row r="2942" spans="2:8" ht="15">
      <c r="B2942" s="74"/>
      <c r="C2942" s="74"/>
      <c r="D2942"/>
      <c r="E2942"/>
      <c r="F2942"/>
      <c r="G2942"/>
      <c r="H2942"/>
    </row>
    <row r="2943" spans="2:8" ht="15">
      <c r="B2943" s="74"/>
      <c r="C2943" s="74"/>
      <c r="D2943"/>
      <c r="E2943"/>
      <c r="F2943"/>
      <c r="G2943"/>
      <c r="H2943"/>
    </row>
    <row r="2944" spans="2:8" ht="15">
      <c r="B2944" s="74"/>
      <c r="C2944" s="74"/>
      <c r="D2944"/>
      <c r="E2944"/>
      <c r="F2944"/>
      <c r="G2944"/>
      <c r="H2944"/>
    </row>
    <row r="2945" spans="2:8" ht="15">
      <c r="B2945" s="74"/>
      <c r="C2945" s="74"/>
      <c r="D2945"/>
      <c r="E2945"/>
      <c r="F2945"/>
      <c r="G2945"/>
      <c r="H2945"/>
    </row>
    <row r="2946" spans="2:8" ht="15">
      <c r="B2946" s="74"/>
      <c r="C2946" s="74"/>
      <c r="D2946"/>
      <c r="E2946"/>
      <c r="F2946"/>
      <c r="G2946"/>
      <c r="H2946"/>
    </row>
    <row r="2947" spans="2:8" ht="15">
      <c r="B2947" s="74"/>
      <c r="C2947" s="74"/>
      <c r="D2947"/>
      <c r="E2947"/>
      <c r="F2947"/>
      <c r="G2947"/>
      <c r="H2947"/>
    </row>
    <row r="2948" spans="2:8" ht="15">
      <c r="B2948" s="74"/>
      <c r="C2948" s="74"/>
      <c r="D2948"/>
      <c r="E2948"/>
      <c r="F2948"/>
      <c r="G2948"/>
      <c r="H2948"/>
    </row>
    <row r="2949" spans="2:8" ht="15">
      <c r="B2949" s="74"/>
      <c r="C2949" s="74"/>
      <c r="D2949"/>
      <c r="E2949"/>
      <c r="F2949"/>
      <c r="G2949"/>
      <c r="H2949"/>
    </row>
    <row r="2950" spans="2:8" ht="15">
      <c r="B2950" s="74"/>
      <c r="C2950" s="74"/>
      <c r="D2950"/>
      <c r="E2950"/>
      <c r="F2950"/>
      <c r="G2950"/>
      <c r="H2950"/>
    </row>
    <row r="2951" spans="2:8" ht="15">
      <c r="B2951" s="74"/>
      <c r="C2951" s="74"/>
      <c r="D2951"/>
      <c r="E2951"/>
      <c r="F2951"/>
      <c r="G2951"/>
      <c r="H2951"/>
    </row>
    <row r="2952" spans="2:8" ht="15">
      <c r="B2952" s="74"/>
      <c r="C2952" s="74"/>
      <c r="D2952"/>
      <c r="E2952"/>
      <c r="F2952"/>
      <c r="G2952"/>
      <c r="H2952"/>
    </row>
    <row r="2953" spans="2:8" ht="15">
      <c r="B2953" s="74"/>
      <c r="C2953" s="74"/>
      <c r="D2953"/>
      <c r="E2953"/>
      <c r="F2953"/>
      <c r="G2953"/>
      <c r="H2953"/>
    </row>
    <row r="2954" spans="2:8" ht="15">
      <c r="B2954" s="74"/>
      <c r="C2954" s="74"/>
      <c r="D2954"/>
      <c r="E2954"/>
      <c r="F2954"/>
      <c r="G2954"/>
      <c r="H2954"/>
    </row>
    <row r="2955" spans="2:8" ht="15">
      <c r="B2955" s="74"/>
      <c r="C2955" s="74"/>
      <c r="D2955"/>
      <c r="E2955"/>
      <c r="F2955"/>
      <c r="G2955"/>
      <c r="H2955"/>
    </row>
    <row r="2956" spans="2:8" ht="15">
      <c r="B2956" s="74"/>
      <c r="C2956" s="74"/>
      <c r="D2956"/>
      <c r="E2956"/>
      <c r="F2956"/>
      <c r="G2956"/>
      <c r="H2956"/>
    </row>
    <row r="2957" spans="2:8" ht="15">
      <c r="B2957" s="74"/>
      <c r="C2957" s="74"/>
      <c r="D2957"/>
      <c r="E2957"/>
      <c r="F2957"/>
      <c r="G2957"/>
      <c r="H2957"/>
    </row>
    <row r="2958" spans="2:8" ht="15">
      <c r="B2958" s="74"/>
      <c r="C2958" s="74"/>
      <c r="D2958"/>
      <c r="E2958"/>
      <c r="F2958"/>
      <c r="G2958"/>
      <c r="H2958"/>
    </row>
    <row r="2959" spans="2:8" ht="15">
      <c r="B2959" s="74"/>
      <c r="C2959" s="74"/>
      <c r="D2959"/>
      <c r="E2959"/>
      <c r="F2959"/>
      <c r="G2959"/>
      <c r="H2959"/>
    </row>
    <row r="2960" spans="2:8" ht="15">
      <c r="B2960" s="74"/>
      <c r="C2960" s="74"/>
      <c r="D2960"/>
      <c r="E2960"/>
      <c r="F2960"/>
      <c r="G2960"/>
      <c r="H2960"/>
    </row>
    <row r="2961" spans="2:8" ht="15">
      <c r="B2961" s="74"/>
      <c r="C2961" s="74"/>
      <c r="D2961"/>
      <c r="E2961"/>
      <c r="F2961"/>
      <c r="G2961"/>
      <c r="H2961"/>
    </row>
    <row r="2962" spans="2:8" ht="15">
      <c r="B2962" s="74"/>
      <c r="C2962" s="74"/>
      <c r="D2962"/>
      <c r="E2962"/>
      <c r="F2962"/>
      <c r="G2962"/>
      <c r="H2962"/>
    </row>
    <row r="2963" spans="2:8" ht="15">
      <c r="B2963" s="74"/>
      <c r="C2963" s="74"/>
      <c r="D2963"/>
      <c r="E2963"/>
      <c r="F2963"/>
      <c r="G2963"/>
      <c r="H2963"/>
    </row>
    <row r="2964" spans="2:8" ht="15">
      <c r="B2964" s="74"/>
      <c r="C2964" s="74"/>
      <c r="D2964"/>
      <c r="E2964"/>
      <c r="F2964"/>
      <c r="G2964"/>
      <c r="H2964"/>
    </row>
    <row r="2965" spans="2:8" ht="15">
      <c r="B2965" s="74"/>
      <c r="C2965" s="74"/>
      <c r="D2965"/>
      <c r="E2965"/>
      <c r="F2965"/>
      <c r="G2965"/>
      <c r="H2965"/>
    </row>
    <row r="2966" spans="2:8" ht="15">
      <c r="B2966" s="74"/>
      <c r="C2966" s="74"/>
      <c r="D2966"/>
      <c r="E2966"/>
      <c r="F2966"/>
      <c r="G2966"/>
      <c r="H2966"/>
    </row>
    <row r="2967" spans="2:8" ht="15">
      <c r="B2967" s="74"/>
      <c r="C2967" s="74"/>
      <c r="D2967"/>
      <c r="E2967"/>
      <c r="F2967"/>
      <c r="G2967"/>
      <c r="H2967"/>
    </row>
    <row r="2968" spans="2:8" ht="15">
      <c r="B2968" s="74"/>
      <c r="C2968" s="74"/>
      <c r="D2968"/>
      <c r="E2968"/>
      <c r="F2968"/>
      <c r="G2968"/>
      <c r="H2968"/>
    </row>
    <row r="2969" spans="2:8" ht="15">
      <c r="B2969" s="74"/>
      <c r="C2969" s="74"/>
      <c r="D2969"/>
      <c r="E2969"/>
      <c r="F2969"/>
      <c r="G2969"/>
      <c r="H2969"/>
    </row>
    <row r="2970" spans="2:8" ht="15">
      <c r="B2970" s="74"/>
      <c r="C2970" s="74"/>
      <c r="D2970"/>
      <c r="E2970"/>
      <c r="F2970"/>
      <c r="G2970"/>
      <c r="H2970"/>
    </row>
    <row r="2971" spans="2:8" ht="15">
      <c r="B2971" s="74"/>
      <c r="C2971" s="74"/>
      <c r="D2971"/>
      <c r="E2971"/>
      <c r="F2971"/>
      <c r="G2971"/>
      <c r="H2971"/>
    </row>
    <row r="2972" spans="2:8" ht="15">
      <c r="B2972" s="74"/>
      <c r="C2972" s="74"/>
      <c r="D2972"/>
      <c r="E2972"/>
      <c r="F2972"/>
      <c r="G2972"/>
      <c r="H2972"/>
    </row>
    <row r="2973" spans="2:8" ht="15">
      <c r="B2973" s="74"/>
      <c r="C2973" s="74"/>
      <c r="D2973"/>
      <c r="E2973"/>
      <c r="F2973"/>
      <c r="G2973"/>
      <c r="H2973"/>
    </row>
    <row r="2974" spans="2:8" ht="15">
      <c r="B2974" s="74"/>
      <c r="C2974" s="74"/>
      <c r="D2974"/>
      <c r="E2974"/>
      <c r="F2974"/>
      <c r="G2974"/>
      <c r="H2974"/>
    </row>
    <row r="2975" spans="2:8" ht="15">
      <c r="B2975" s="74"/>
      <c r="C2975" s="74"/>
      <c r="D2975"/>
      <c r="E2975"/>
      <c r="F2975"/>
      <c r="G2975"/>
      <c r="H2975"/>
    </row>
    <row r="2976" spans="2:8" ht="15">
      <c r="B2976" s="74"/>
      <c r="C2976" s="74"/>
      <c r="D2976"/>
      <c r="E2976"/>
      <c r="F2976"/>
      <c r="G2976"/>
      <c r="H2976"/>
    </row>
    <row r="2977" spans="2:8" ht="15">
      <c r="B2977" s="74"/>
      <c r="C2977" s="74"/>
      <c r="D2977"/>
      <c r="E2977"/>
      <c r="F2977"/>
      <c r="G2977"/>
      <c r="H2977"/>
    </row>
    <row r="2978" spans="2:8" ht="15">
      <c r="B2978" s="74"/>
      <c r="C2978" s="74"/>
      <c r="D2978"/>
      <c r="E2978"/>
      <c r="F2978"/>
      <c r="G2978"/>
      <c r="H2978"/>
    </row>
    <row r="2979" spans="2:8" ht="15">
      <c r="B2979" s="74"/>
      <c r="C2979" s="74"/>
      <c r="D2979"/>
      <c r="E2979"/>
      <c r="F2979"/>
      <c r="G2979"/>
      <c r="H2979"/>
    </row>
    <row r="2980" spans="2:8" ht="15">
      <c r="B2980" s="74"/>
      <c r="C2980" s="74"/>
      <c r="D2980"/>
      <c r="E2980"/>
      <c r="F2980"/>
      <c r="G2980"/>
      <c r="H2980"/>
    </row>
    <row r="2981" spans="2:8" ht="15">
      <c r="B2981" s="74"/>
      <c r="C2981" s="74"/>
      <c r="D2981"/>
      <c r="E2981"/>
      <c r="F2981"/>
      <c r="G2981"/>
      <c r="H2981"/>
    </row>
    <row r="2982" spans="2:8" ht="15">
      <c r="B2982" s="74"/>
      <c r="C2982" s="74"/>
      <c r="D2982"/>
      <c r="E2982"/>
      <c r="F2982"/>
      <c r="G2982"/>
      <c r="H2982"/>
    </row>
    <row r="2983" spans="2:8" ht="15">
      <c r="B2983" s="74"/>
      <c r="C2983" s="74"/>
      <c r="D2983"/>
      <c r="E2983"/>
      <c r="F2983"/>
      <c r="G2983"/>
      <c r="H2983"/>
    </row>
    <row r="2984" spans="2:8" ht="15">
      <c r="B2984" s="74"/>
      <c r="C2984" s="74"/>
      <c r="D2984"/>
      <c r="E2984"/>
      <c r="F2984"/>
      <c r="G2984"/>
      <c r="H2984"/>
    </row>
    <row r="2985" spans="2:8" ht="15">
      <c r="B2985" s="74"/>
      <c r="C2985" s="74"/>
      <c r="D2985"/>
      <c r="E2985"/>
      <c r="F2985"/>
      <c r="G2985"/>
      <c r="H2985"/>
    </row>
    <row r="2986" spans="2:8" ht="15">
      <c r="B2986" s="74"/>
      <c r="C2986" s="74"/>
      <c r="D2986"/>
      <c r="E2986"/>
      <c r="F2986"/>
      <c r="G2986"/>
      <c r="H2986"/>
    </row>
    <row r="2987" spans="2:8" ht="15">
      <c r="B2987" s="74"/>
      <c r="C2987" s="74"/>
      <c r="D2987"/>
      <c r="E2987"/>
      <c r="F2987"/>
      <c r="G2987"/>
      <c r="H2987"/>
    </row>
    <row r="2988" spans="2:8" ht="15">
      <c r="B2988" s="74"/>
      <c r="C2988" s="74"/>
      <c r="D2988"/>
      <c r="E2988"/>
      <c r="F2988"/>
      <c r="G2988"/>
      <c r="H2988"/>
    </row>
    <row r="2989" spans="2:8" ht="15">
      <c r="B2989" s="74"/>
      <c r="C2989" s="74"/>
      <c r="D2989"/>
      <c r="E2989"/>
      <c r="F2989"/>
      <c r="G2989"/>
      <c r="H2989"/>
    </row>
    <row r="2990" spans="2:8" ht="15">
      <c r="B2990" s="74"/>
      <c r="C2990" s="74"/>
      <c r="D2990"/>
      <c r="E2990"/>
      <c r="F2990"/>
      <c r="G2990"/>
      <c r="H2990"/>
    </row>
    <row r="2991" spans="2:8" ht="15">
      <c r="B2991" s="74"/>
      <c r="C2991" s="74"/>
      <c r="D2991"/>
      <c r="E2991"/>
      <c r="F2991"/>
      <c r="G2991"/>
      <c r="H2991"/>
    </row>
    <row r="2992" spans="2:8" ht="15">
      <c r="B2992" s="74"/>
      <c r="C2992" s="74"/>
      <c r="D2992"/>
      <c r="E2992"/>
      <c r="F2992"/>
      <c r="G2992"/>
      <c r="H2992"/>
    </row>
    <row r="2993" spans="2:8" ht="15">
      <c r="B2993" s="74"/>
      <c r="C2993" s="74"/>
      <c r="D2993"/>
      <c r="E2993"/>
      <c r="F2993"/>
      <c r="G2993"/>
      <c r="H2993"/>
    </row>
    <row r="2994" spans="2:8" ht="15">
      <c r="B2994" s="74"/>
      <c r="C2994" s="74"/>
      <c r="D2994"/>
      <c r="E2994"/>
      <c r="F2994"/>
      <c r="G2994"/>
      <c r="H2994"/>
    </row>
    <row r="2995" spans="2:8" ht="15">
      <c r="B2995" s="74"/>
      <c r="C2995" s="74"/>
      <c r="D2995"/>
      <c r="E2995"/>
      <c r="F2995"/>
      <c r="G2995"/>
      <c r="H2995"/>
    </row>
    <row r="2996" spans="2:8" ht="15">
      <c r="B2996" s="74"/>
      <c r="C2996" s="74"/>
      <c r="D2996"/>
      <c r="E2996"/>
      <c r="F2996"/>
      <c r="G2996"/>
      <c r="H2996"/>
    </row>
    <row r="2997" spans="2:8" ht="15">
      <c r="B2997" s="74"/>
      <c r="C2997" s="74"/>
      <c r="D2997"/>
      <c r="E2997"/>
      <c r="F2997"/>
      <c r="G2997"/>
      <c r="H2997"/>
    </row>
    <row r="2998" spans="2:8" ht="15">
      <c r="B2998" s="74"/>
      <c r="C2998" s="74"/>
      <c r="D2998"/>
      <c r="E2998"/>
      <c r="F2998"/>
      <c r="G2998"/>
      <c r="H2998"/>
    </row>
    <row r="2999" spans="2:8" ht="15">
      <c r="B2999" s="74"/>
      <c r="C2999" s="74"/>
      <c r="D2999"/>
      <c r="E2999"/>
      <c r="F2999"/>
      <c r="G2999"/>
      <c r="H2999"/>
    </row>
    <row r="3000" spans="2:8" ht="15">
      <c r="B3000" s="74"/>
      <c r="C3000" s="74"/>
      <c r="D3000"/>
      <c r="E3000"/>
      <c r="F3000"/>
      <c r="G3000"/>
      <c r="H3000"/>
    </row>
    <row r="3001" spans="2:8" ht="15">
      <c r="B3001" s="74"/>
      <c r="C3001" s="74"/>
      <c r="D3001"/>
      <c r="E3001"/>
      <c r="F3001"/>
      <c r="G3001"/>
      <c r="H3001"/>
    </row>
    <row r="3002" spans="2:8" ht="15">
      <c r="B3002" s="74"/>
      <c r="C3002" s="74"/>
      <c r="D3002"/>
      <c r="E3002"/>
      <c r="F3002"/>
      <c r="G3002"/>
      <c r="H3002"/>
    </row>
    <row r="3003" spans="2:8" ht="15">
      <c r="B3003" s="74"/>
      <c r="C3003" s="74"/>
      <c r="D3003"/>
      <c r="E3003"/>
      <c r="F3003"/>
      <c r="G3003"/>
      <c r="H3003"/>
    </row>
    <row r="3004" spans="2:8" ht="15">
      <c r="B3004" s="74"/>
      <c r="C3004" s="74"/>
      <c r="D3004"/>
      <c r="E3004"/>
      <c r="F3004"/>
      <c r="G3004"/>
      <c r="H3004"/>
    </row>
    <row r="3005" spans="2:8" ht="15">
      <c r="B3005" s="74"/>
      <c r="C3005" s="74"/>
      <c r="D3005"/>
      <c r="E3005"/>
      <c r="F3005"/>
      <c r="G3005"/>
      <c r="H3005"/>
    </row>
    <row r="3006" spans="2:8" ht="15">
      <c r="B3006" s="74"/>
      <c r="C3006" s="74"/>
      <c r="D3006"/>
      <c r="E3006"/>
      <c r="F3006"/>
      <c r="G3006"/>
      <c r="H3006"/>
    </row>
    <row r="3007" spans="2:8" ht="15">
      <c r="B3007" s="74"/>
      <c r="C3007" s="74"/>
      <c r="D3007"/>
      <c r="E3007"/>
      <c r="F3007"/>
      <c r="G3007"/>
      <c r="H3007"/>
    </row>
    <row r="3008" spans="2:8" ht="15">
      <c r="B3008" s="74"/>
      <c r="C3008" s="74"/>
      <c r="D3008"/>
      <c r="E3008"/>
      <c r="F3008"/>
      <c r="G3008"/>
      <c r="H3008"/>
    </row>
    <row r="3009" spans="2:8" ht="15">
      <c r="B3009" s="74"/>
      <c r="C3009" s="74"/>
      <c r="D3009"/>
      <c r="E3009"/>
      <c r="F3009"/>
      <c r="G3009"/>
      <c r="H3009"/>
    </row>
    <row r="3010" spans="2:8" ht="15">
      <c r="B3010" s="74"/>
      <c r="C3010" s="74"/>
      <c r="D3010"/>
      <c r="E3010"/>
      <c r="F3010"/>
      <c r="G3010"/>
      <c r="H3010"/>
    </row>
    <row r="3011" spans="2:8" ht="15">
      <c r="B3011" s="74"/>
      <c r="C3011" s="74"/>
      <c r="D3011"/>
      <c r="E3011"/>
      <c r="F3011"/>
      <c r="G3011"/>
      <c r="H3011"/>
    </row>
    <row r="3012" spans="2:8" ht="15">
      <c r="B3012" s="74"/>
      <c r="C3012" s="74"/>
      <c r="D3012"/>
      <c r="E3012"/>
      <c r="F3012"/>
      <c r="G3012"/>
      <c r="H3012"/>
    </row>
    <row r="3013" spans="2:8" ht="15">
      <c r="B3013" s="74"/>
      <c r="C3013" s="74"/>
      <c r="D3013"/>
      <c r="E3013"/>
      <c r="F3013"/>
      <c r="G3013"/>
      <c r="H3013"/>
    </row>
    <row r="3014" spans="2:8" ht="15">
      <c r="B3014" s="74"/>
      <c r="C3014" s="74"/>
      <c r="D3014"/>
      <c r="E3014"/>
      <c r="F3014"/>
      <c r="G3014"/>
      <c r="H3014"/>
    </row>
    <row r="3015" spans="2:8" ht="15">
      <c r="B3015" s="74"/>
      <c r="C3015" s="74"/>
      <c r="D3015"/>
      <c r="E3015"/>
      <c r="F3015"/>
      <c r="G3015"/>
      <c r="H3015"/>
    </row>
    <row r="3016" spans="2:8" ht="15">
      <c r="B3016" s="74"/>
      <c r="C3016" s="74"/>
      <c r="D3016"/>
      <c r="E3016"/>
      <c r="F3016"/>
      <c r="G3016"/>
      <c r="H3016"/>
    </row>
    <row r="3017" spans="2:8" ht="15">
      <c r="B3017" s="74"/>
      <c r="C3017" s="74"/>
      <c r="D3017"/>
      <c r="E3017"/>
      <c r="F3017"/>
      <c r="G3017"/>
      <c r="H3017"/>
    </row>
    <row r="3018" spans="2:8" ht="15">
      <c r="B3018" s="74"/>
      <c r="C3018" s="74"/>
      <c r="D3018"/>
      <c r="E3018"/>
      <c r="F3018"/>
      <c r="G3018"/>
      <c r="H3018"/>
    </row>
    <row r="3019" spans="2:8" ht="15">
      <c r="B3019" s="74"/>
      <c r="C3019" s="74"/>
      <c r="D3019"/>
      <c r="E3019"/>
      <c r="F3019"/>
      <c r="G3019"/>
      <c r="H3019"/>
    </row>
    <row r="3020" spans="2:8" ht="15">
      <c r="B3020" s="74"/>
      <c r="C3020" s="74"/>
      <c r="D3020"/>
      <c r="E3020"/>
      <c r="F3020"/>
      <c r="G3020"/>
      <c r="H3020"/>
    </row>
    <row r="3021" spans="2:8" ht="15">
      <c r="B3021" s="74"/>
      <c r="C3021" s="74"/>
      <c r="D3021"/>
      <c r="E3021"/>
      <c r="F3021"/>
      <c r="G3021"/>
      <c r="H3021"/>
    </row>
    <row r="3022" spans="2:8" ht="15">
      <c r="B3022" s="74"/>
      <c r="C3022" s="74"/>
      <c r="D3022"/>
      <c r="E3022"/>
      <c r="F3022"/>
      <c r="G3022"/>
      <c r="H3022"/>
    </row>
    <row r="3023" spans="2:8" ht="15">
      <c r="B3023" s="74"/>
      <c r="C3023" s="74"/>
      <c r="D3023"/>
      <c r="E3023"/>
      <c r="F3023"/>
      <c r="G3023"/>
      <c r="H3023"/>
    </row>
    <row r="3024" spans="2:8" ht="15">
      <c r="B3024" s="74"/>
      <c r="C3024" s="74"/>
      <c r="D3024"/>
      <c r="E3024"/>
      <c r="F3024"/>
      <c r="G3024"/>
      <c r="H3024"/>
    </row>
    <row r="3025" spans="2:8" ht="15">
      <c r="B3025" s="74"/>
      <c r="C3025" s="74"/>
      <c r="D3025"/>
      <c r="E3025"/>
      <c r="F3025"/>
      <c r="G3025"/>
      <c r="H3025"/>
    </row>
    <row r="3026" spans="2:8" ht="15">
      <c r="B3026" s="74"/>
      <c r="C3026" s="74"/>
      <c r="D3026"/>
      <c r="E3026"/>
      <c r="F3026"/>
      <c r="G3026"/>
      <c r="H3026"/>
    </row>
    <row r="3027" spans="2:8" ht="15">
      <c r="B3027" s="74"/>
      <c r="C3027" s="74"/>
      <c r="D3027"/>
      <c r="E3027"/>
      <c r="F3027"/>
      <c r="G3027"/>
      <c r="H3027"/>
    </row>
    <row r="3028" spans="2:8" ht="15">
      <c r="B3028" s="74"/>
      <c r="C3028" s="74"/>
      <c r="D3028"/>
      <c r="E3028"/>
      <c r="F3028"/>
      <c r="G3028"/>
      <c r="H3028"/>
    </row>
    <row r="3029" spans="2:8" ht="15">
      <c r="B3029" s="74"/>
      <c r="C3029" s="74"/>
      <c r="D3029"/>
      <c r="E3029"/>
      <c r="F3029"/>
      <c r="G3029"/>
      <c r="H3029"/>
    </row>
    <row r="3030" spans="2:8" ht="15">
      <c r="B3030" s="74"/>
      <c r="C3030" s="74"/>
      <c r="D3030"/>
      <c r="E3030"/>
      <c r="F3030"/>
      <c r="G3030"/>
      <c r="H3030"/>
    </row>
    <row r="3031" spans="2:8" ht="15">
      <c r="B3031" s="74"/>
      <c r="C3031" s="74"/>
      <c r="D3031"/>
      <c r="E3031"/>
      <c r="F3031"/>
      <c r="G3031"/>
      <c r="H3031"/>
    </row>
    <row r="3032" spans="2:8" ht="15">
      <c r="B3032" s="74"/>
      <c r="C3032" s="74"/>
      <c r="D3032"/>
      <c r="E3032"/>
      <c r="F3032"/>
      <c r="G3032"/>
      <c r="H3032"/>
    </row>
    <row r="3033" spans="2:8" ht="15">
      <c r="B3033" s="74"/>
      <c r="C3033" s="74"/>
      <c r="D3033"/>
      <c r="E3033"/>
      <c r="F3033"/>
      <c r="G3033"/>
      <c r="H3033"/>
    </row>
    <row r="3034" spans="2:8" ht="15">
      <c r="B3034" s="74"/>
      <c r="C3034" s="74"/>
      <c r="D3034"/>
      <c r="E3034"/>
      <c r="F3034"/>
      <c r="G3034"/>
      <c r="H3034"/>
    </row>
    <row r="3035" spans="2:8" ht="15">
      <c r="B3035" s="74"/>
      <c r="C3035" s="74"/>
      <c r="D3035"/>
      <c r="E3035"/>
      <c r="F3035"/>
      <c r="G3035"/>
      <c r="H3035"/>
    </row>
    <row r="3036" spans="2:8" ht="15">
      <c r="B3036" s="74"/>
      <c r="C3036" s="74"/>
      <c r="D3036"/>
      <c r="E3036"/>
      <c r="F3036"/>
      <c r="G3036"/>
      <c r="H3036"/>
    </row>
    <row r="3037" spans="2:8" ht="15">
      <c r="B3037" s="74"/>
      <c r="C3037" s="74"/>
      <c r="D3037"/>
      <c r="E3037"/>
      <c r="F3037"/>
      <c r="G3037"/>
      <c r="H3037"/>
    </row>
    <row r="3038" spans="2:8" ht="15">
      <c r="B3038" s="74"/>
      <c r="C3038" s="74"/>
      <c r="D3038"/>
      <c r="E3038"/>
      <c r="F3038"/>
      <c r="G3038"/>
      <c r="H3038"/>
    </row>
    <row r="3039" spans="2:8" ht="15">
      <c r="B3039" s="74"/>
      <c r="C3039" s="74"/>
      <c r="D3039"/>
      <c r="E3039"/>
      <c r="F3039"/>
      <c r="G3039"/>
      <c r="H3039"/>
    </row>
    <row r="3040" spans="2:8" ht="15">
      <c r="B3040" s="74"/>
      <c r="C3040" s="74"/>
      <c r="D3040"/>
      <c r="E3040"/>
      <c r="F3040"/>
      <c r="G3040"/>
      <c r="H3040"/>
    </row>
    <row r="3041" spans="2:8" ht="15">
      <c r="B3041" s="74"/>
      <c r="C3041" s="74"/>
      <c r="D3041"/>
      <c r="E3041"/>
      <c r="F3041"/>
      <c r="G3041"/>
      <c r="H3041"/>
    </row>
    <row r="3042" spans="2:8" ht="15">
      <c r="B3042" s="74"/>
      <c r="C3042" s="74"/>
      <c r="D3042"/>
      <c r="E3042"/>
      <c r="F3042"/>
      <c r="G3042"/>
      <c r="H3042"/>
    </row>
    <row r="3043" spans="2:8" ht="15">
      <c r="B3043" s="74"/>
      <c r="C3043" s="74"/>
      <c r="D3043"/>
      <c r="E3043"/>
      <c r="F3043"/>
      <c r="G3043"/>
      <c r="H3043"/>
    </row>
    <row r="3044" spans="2:8" ht="15">
      <c r="B3044" s="74"/>
      <c r="C3044" s="74"/>
      <c r="D3044"/>
      <c r="E3044"/>
      <c r="F3044"/>
      <c r="G3044"/>
      <c r="H3044"/>
    </row>
    <row r="3045" spans="2:8" ht="15">
      <c r="B3045" s="74"/>
      <c r="C3045" s="74"/>
      <c r="D3045"/>
      <c r="E3045"/>
      <c r="F3045"/>
      <c r="G3045"/>
      <c r="H3045"/>
    </row>
    <row r="3046" spans="2:8" ht="15">
      <c r="B3046" s="74"/>
      <c r="C3046" s="74"/>
      <c r="D3046"/>
      <c r="E3046"/>
      <c r="F3046"/>
      <c r="G3046"/>
      <c r="H3046"/>
    </row>
    <row r="3047" spans="2:8" ht="15">
      <c r="B3047" s="74"/>
      <c r="C3047" s="74"/>
      <c r="D3047"/>
      <c r="E3047"/>
      <c r="F3047"/>
      <c r="G3047"/>
      <c r="H3047"/>
    </row>
    <row r="3048" spans="2:8" ht="15">
      <c r="B3048" s="74"/>
      <c r="C3048" s="74"/>
      <c r="D3048"/>
      <c r="E3048"/>
      <c r="F3048"/>
      <c r="G3048"/>
      <c r="H3048"/>
    </row>
    <row r="3049" spans="2:8" ht="15">
      <c r="B3049" s="74"/>
      <c r="C3049" s="74"/>
      <c r="D3049"/>
      <c r="E3049"/>
      <c r="F3049"/>
      <c r="G3049"/>
      <c r="H3049"/>
    </row>
    <row r="3050" spans="2:8" ht="15">
      <c r="B3050" s="74"/>
      <c r="C3050" s="74"/>
      <c r="D3050"/>
      <c r="E3050"/>
      <c r="F3050"/>
      <c r="G3050"/>
      <c r="H3050"/>
    </row>
    <row r="3051" spans="2:8" ht="15">
      <c r="B3051" s="74"/>
      <c r="C3051" s="74"/>
      <c r="D3051"/>
      <c r="E3051"/>
      <c r="F3051"/>
      <c r="G3051"/>
      <c r="H3051"/>
    </row>
    <row r="3052" spans="2:8" ht="15">
      <c r="B3052" s="74"/>
      <c r="C3052" s="74"/>
      <c r="D3052"/>
      <c r="E3052"/>
      <c r="F3052"/>
      <c r="G3052"/>
      <c r="H3052"/>
    </row>
    <row r="3053" spans="2:8" ht="15">
      <c r="B3053" s="74"/>
      <c r="C3053" s="74"/>
      <c r="D3053"/>
      <c r="E3053"/>
      <c r="F3053"/>
      <c r="G3053"/>
      <c r="H3053"/>
    </row>
    <row r="3054" spans="2:8" ht="15">
      <c r="B3054" s="74"/>
      <c r="C3054" s="74"/>
      <c r="D3054"/>
      <c r="E3054"/>
      <c r="F3054"/>
      <c r="G3054"/>
      <c r="H3054"/>
    </row>
    <row r="3055" spans="2:8" ht="15">
      <c r="B3055" s="74"/>
      <c r="C3055" s="74"/>
      <c r="D3055"/>
      <c r="E3055"/>
      <c r="F3055"/>
      <c r="G3055"/>
      <c r="H3055"/>
    </row>
    <row r="3056" spans="2:8" ht="15">
      <c r="B3056" s="74"/>
      <c r="C3056" s="74"/>
      <c r="D3056"/>
      <c r="E3056"/>
      <c r="F3056"/>
      <c r="G3056"/>
      <c r="H3056"/>
    </row>
    <row r="3057" spans="2:8" ht="15">
      <c r="B3057" s="74"/>
      <c r="C3057" s="74"/>
      <c r="D3057"/>
      <c r="E3057"/>
      <c r="F3057"/>
      <c r="G3057"/>
      <c r="H3057"/>
    </row>
    <row r="3058" spans="2:8" ht="15">
      <c r="B3058" s="74"/>
      <c r="C3058" s="74"/>
      <c r="D3058"/>
      <c r="E3058"/>
      <c r="F3058"/>
      <c r="G3058"/>
      <c r="H3058"/>
    </row>
    <row r="3059" spans="2:8" ht="15">
      <c r="B3059" s="74"/>
      <c r="C3059" s="74"/>
      <c r="D3059"/>
      <c r="E3059"/>
      <c r="F3059"/>
      <c r="G3059"/>
      <c r="H3059"/>
    </row>
    <row r="3060" spans="2:8" ht="15">
      <c r="B3060" s="74"/>
      <c r="C3060" s="74"/>
      <c r="D3060"/>
      <c r="E3060"/>
      <c r="F3060"/>
      <c r="G3060"/>
      <c r="H3060"/>
    </row>
    <row r="3061" spans="2:8" ht="15">
      <c r="B3061" s="74"/>
      <c r="C3061" s="74"/>
      <c r="D3061"/>
      <c r="E3061"/>
      <c r="F3061"/>
      <c r="G3061"/>
      <c r="H3061"/>
    </row>
    <row r="3062" spans="2:8" ht="15">
      <c r="B3062" s="74"/>
      <c r="C3062" s="74"/>
      <c r="D3062"/>
      <c r="E3062"/>
      <c r="F3062"/>
      <c r="G3062"/>
      <c r="H3062"/>
    </row>
    <row r="3063" spans="2:8" ht="15">
      <c r="B3063" s="74"/>
      <c r="C3063" s="74"/>
      <c r="D3063"/>
      <c r="E3063"/>
      <c r="F3063"/>
      <c r="G3063"/>
      <c r="H3063"/>
    </row>
    <row r="3064" spans="2:8" ht="15">
      <c r="B3064" s="74"/>
      <c r="C3064" s="74"/>
      <c r="D3064"/>
      <c r="E3064"/>
      <c r="F3064"/>
      <c r="G3064"/>
      <c r="H3064"/>
    </row>
    <row r="3065" spans="2:8" ht="15">
      <c r="B3065" s="74"/>
      <c r="C3065" s="74"/>
      <c r="D3065"/>
      <c r="E3065"/>
      <c r="F3065"/>
      <c r="G3065"/>
      <c r="H3065"/>
    </row>
    <row r="3066" spans="2:8" ht="15">
      <c r="B3066" s="74"/>
      <c r="C3066" s="74"/>
      <c r="D3066"/>
      <c r="E3066"/>
      <c r="F3066"/>
      <c r="G3066"/>
      <c r="H3066"/>
    </row>
    <row r="3067" spans="2:8" ht="15">
      <c r="B3067" s="74"/>
      <c r="C3067" s="74"/>
      <c r="D3067"/>
      <c r="E3067"/>
      <c r="F3067"/>
      <c r="G3067"/>
      <c r="H3067"/>
    </row>
    <row r="3068" spans="2:8" ht="15">
      <c r="B3068" s="74"/>
      <c r="C3068" s="74"/>
      <c r="D3068"/>
      <c r="E3068"/>
      <c r="F3068"/>
      <c r="G3068"/>
      <c r="H3068"/>
    </row>
    <row r="3069" spans="2:8" ht="15">
      <c r="B3069" s="74"/>
      <c r="C3069" s="74"/>
      <c r="D3069"/>
      <c r="E3069"/>
      <c r="F3069"/>
      <c r="G3069"/>
      <c r="H3069"/>
    </row>
    <row r="3070" spans="2:8" ht="15">
      <c r="B3070" s="74"/>
      <c r="C3070" s="74"/>
      <c r="D3070"/>
      <c r="E3070"/>
      <c r="F3070"/>
      <c r="G3070"/>
      <c r="H3070"/>
    </row>
    <row r="3071" spans="2:8" ht="15">
      <c r="B3071" s="74"/>
      <c r="C3071" s="74"/>
      <c r="D3071"/>
      <c r="E3071"/>
      <c r="F3071"/>
      <c r="G3071"/>
      <c r="H3071"/>
    </row>
    <row r="3072" spans="2:8" ht="15">
      <c r="B3072" s="74"/>
      <c r="C3072" s="74"/>
      <c r="D3072"/>
      <c r="E3072"/>
      <c r="F3072"/>
      <c r="G3072"/>
      <c r="H3072"/>
    </row>
    <row r="3073" spans="2:8" ht="15">
      <c r="B3073" s="74"/>
      <c r="C3073" s="74"/>
      <c r="D3073"/>
      <c r="E3073"/>
      <c r="F3073"/>
      <c r="G3073"/>
      <c r="H3073"/>
    </row>
    <row r="3074" spans="2:8" ht="15">
      <c r="B3074" s="74"/>
      <c r="C3074" s="74"/>
      <c r="D3074"/>
      <c r="E3074"/>
      <c r="F3074"/>
      <c r="G3074"/>
      <c r="H3074"/>
    </row>
    <row r="3075" spans="2:8" ht="15">
      <c r="B3075" s="74"/>
      <c r="C3075" s="74"/>
      <c r="D3075"/>
      <c r="E3075"/>
      <c r="F3075"/>
      <c r="G3075"/>
      <c r="H3075"/>
    </row>
    <row r="3076" spans="2:8" ht="15">
      <c r="B3076" s="74"/>
      <c r="C3076" s="74"/>
      <c r="D3076"/>
      <c r="E3076"/>
      <c r="F3076"/>
      <c r="G3076"/>
      <c r="H3076"/>
    </row>
    <row r="3077" spans="2:8" ht="15">
      <c r="B3077" s="74"/>
      <c r="C3077" s="74"/>
      <c r="D3077"/>
      <c r="E3077"/>
      <c r="F3077"/>
      <c r="G3077"/>
      <c r="H3077"/>
    </row>
    <row r="3078" spans="2:8" ht="15">
      <c r="B3078" s="74"/>
      <c r="C3078" s="74"/>
      <c r="D3078"/>
      <c r="E3078"/>
      <c r="F3078"/>
      <c r="G3078"/>
      <c r="H3078"/>
    </row>
    <row r="3079" spans="2:8" ht="15">
      <c r="B3079" s="74"/>
      <c r="C3079" s="74"/>
      <c r="D3079"/>
      <c r="E3079"/>
      <c r="F3079"/>
      <c r="G3079"/>
      <c r="H3079"/>
    </row>
    <row r="3080" spans="2:8" ht="15">
      <c r="B3080" s="74"/>
      <c r="C3080" s="74"/>
      <c r="D3080"/>
      <c r="E3080"/>
      <c r="F3080"/>
      <c r="G3080"/>
      <c r="H3080"/>
    </row>
    <row r="3081" spans="2:8" ht="15">
      <c r="B3081" s="74"/>
      <c r="C3081" s="74"/>
      <c r="D3081"/>
      <c r="E3081"/>
      <c r="F3081"/>
      <c r="G3081"/>
      <c r="H3081"/>
    </row>
    <row r="3082" spans="2:8" ht="15">
      <c r="B3082" s="74"/>
      <c r="C3082" s="74"/>
      <c r="D3082"/>
      <c r="E3082"/>
      <c r="F3082"/>
      <c r="G3082"/>
      <c r="H3082"/>
    </row>
    <row r="3083" spans="2:8" ht="15">
      <c r="B3083" s="74"/>
      <c r="C3083" s="74"/>
      <c r="D3083"/>
      <c r="E3083"/>
      <c r="F3083"/>
      <c r="G3083"/>
      <c r="H3083"/>
    </row>
    <row r="3084" spans="2:8" ht="15">
      <c r="B3084" s="74"/>
      <c r="C3084" s="74"/>
      <c r="D3084"/>
      <c r="E3084"/>
      <c r="F3084"/>
      <c r="G3084"/>
      <c r="H3084"/>
    </row>
    <row r="3085" spans="2:8" ht="15">
      <c r="B3085" s="74"/>
      <c r="C3085" s="74"/>
      <c r="D3085"/>
      <c r="E3085"/>
      <c r="F3085"/>
      <c r="G3085"/>
      <c r="H3085"/>
    </row>
    <row r="3086" spans="2:8" ht="15">
      <c r="B3086" s="74"/>
      <c r="C3086" s="74"/>
      <c r="D3086"/>
      <c r="E3086"/>
      <c r="F3086"/>
      <c r="G3086"/>
      <c r="H3086"/>
    </row>
    <row r="3087" spans="2:8" ht="15">
      <c r="B3087" s="74"/>
      <c r="C3087" s="74"/>
      <c r="D3087"/>
      <c r="E3087"/>
      <c r="F3087"/>
      <c r="G3087"/>
      <c r="H3087"/>
    </row>
    <row r="3088" spans="2:8" ht="15">
      <c r="B3088" s="74"/>
      <c r="C3088" s="74"/>
      <c r="D3088"/>
      <c r="E3088"/>
      <c r="F3088"/>
      <c r="G3088"/>
      <c r="H3088"/>
    </row>
    <row r="3089" spans="2:8" ht="15">
      <c r="B3089" s="74"/>
      <c r="C3089" s="74"/>
      <c r="D3089"/>
      <c r="E3089"/>
      <c r="F3089"/>
      <c r="G3089"/>
      <c r="H3089"/>
    </row>
    <row r="3090" spans="2:8" ht="15">
      <c r="B3090" s="74"/>
      <c r="C3090" s="74"/>
      <c r="D3090"/>
      <c r="E3090"/>
      <c r="F3090"/>
      <c r="G3090"/>
      <c r="H3090"/>
    </row>
    <row r="3091" spans="2:8" ht="15">
      <c r="B3091" s="74"/>
      <c r="C3091" s="74"/>
      <c r="D3091"/>
      <c r="E3091"/>
      <c r="F3091"/>
      <c r="G3091"/>
      <c r="H3091"/>
    </row>
    <row r="3092" spans="2:8" ht="15">
      <c r="B3092" s="74"/>
      <c r="C3092" s="74"/>
      <c r="D3092"/>
      <c r="E3092"/>
      <c r="F3092"/>
      <c r="G3092"/>
      <c r="H3092"/>
    </row>
    <row r="3093" spans="2:8" ht="15">
      <c r="B3093" s="74"/>
      <c r="C3093" s="74"/>
      <c r="D3093"/>
      <c r="E3093"/>
      <c r="F3093"/>
      <c r="G3093"/>
      <c r="H3093"/>
    </row>
    <row r="3094" spans="2:8" ht="15">
      <c r="B3094" s="74"/>
      <c r="C3094" s="74"/>
      <c r="D3094"/>
      <c r="E3094"/>
      <c r="F3094"/>
      <c r="G3094"/>
      <c r="H3094"/>
    </row>
    <row r="3095" spans="2:8" ht="15">
      <c r="B3095" s="74"/>
      <c r="C3095" s="74"/>
      <c r="D3095"/>
      <c r="E3095"/>
      <c r="F3095"/>
      <c r="G3095"/>
      <c r="H3095"/>
    </row>
    <row r="3096" spans="2:8" ht="15">
      <c r="B3096" s="74"/>
      <c r="C3096" s="74"/>
      <c r="D3096"/>
      <c r="E3096"/>
      <c r="F3096"/>
      <c r="G3096"/>
      <c r="H3096"/>
    </row>
    <row r="3097" spans="2:8" ht="15">
      <c r="B3097" s="74"/>
      <c r="C3097" s="74"/>
      <c r="D3097"/>
      <c r="E3097"/>
      <c r="F3097"/>
      <c r="G3097"/>
      <c r="H3097"/>
    </row>
    <row r="3098" spans="2:8" ht="15">
      <c r="B3098" s="74"/>
      <c r="C3098" s="74"/>
      <c r="D3098"/>
      <c r="E3098"/>
      <c r="F3098"/>
      <c r="G3098"/>
      <c r="H3098"/>
    </row>
    <row r="3099" spans="2:8" ht="15">
      <c r="B3099" s="74"/>
      <c r="C3099" s="74"/>
      <c r="D3099"/>
      <c r="E3099"/>
      <c r="F3099"/>
      <c r="G3099"/>
      <c r="H3099"/>
    </row>
    <row r="3100" spans="2:8" ht="15">
      <c r="B3100" s="74"/>
      <c r="C3100" s="74"/>
      <c r="D3100"/>
      <c r="E3100"/>
      <c r="F3100"/>
      <c r="G3100"/>
      <c r="H3100"/>
    </row>
    <row r="3101" spans="2:8" ht="15">
      <c r="B3101" s="74"/>
      <c r="C3101" s="74"/>
      <c r="D3101"/>
      <c r="E3101"/>
      <c r="F3101"/>
      <c r="G3101"/>
      <c r="H3101"/>
    </row>
    <row r="3102" spans="2:8" ht="15">
      <c r="B3102" s="74"/>
      <c r="C3102" s="74"/>
      <c r="D3102"/>
      <c r="E3102"/>
      <c r="F3102"/>
      <c r="G3102"/>
      <c r="H3102"/>
    </row>
    <row r="3103" spans="2:8" ht="15">
      <c r="B3103" s="74"/>
      <c r="C3103" s="74"/>
      <c r="D3103"/>
      <c r="E3103"/>
      <c r="F3103"/>
      <c r="G3103"/>
      <c r="H3103"/>
    </row>
    <row r="3104" spans="2:8" ht="15">
      <c r="B3104" s="74"/>
      <c r="C3104" s="74"/>
      <c r="D3104"/>
      <c r="E3104"/>
      <c r="F3104"/>
      <c r="G3104"/>
      <c r="H3104"/>
    </row>
    <row r="3105" spans="2:8" ht="15">
      <c r="B3105" s="74"/>
      <c r="C3105" s="74"/>
      <c r="D3105"/>
      <c r="E3105"/>
      <c r="F3105"/>
      <c r="G3105"/>
      <c r="H3105"/>
    </row>
    <row r="3106" spans="2:8" ht="15">
      <c r="B3106" s="74"/>
      <c r="C3106" s="74"/>
      <c r="D3106"/>
      <c r="E3106"/>
      <c r="F3106"/>
      <c r="G3106"/>
      <c r="H3106"/>
    </row>
    <row r="3107" spans="2:8" ht="15">
      <c r="B3107" s="74"/>
      <c r="C3107" s="74"/>
      <c r="D3107"/>
      <c r="E3107"/>
      <c r="F3107"/>
      <c r="G3107"/>
      <c r="H3107"/>
    </row>
    <row r="3108" spans="2:8" ht="15">
      <c r="B3108" s="74"/>
      <c r="C3108" s="74"/>
      <c r="D3108"/>
      <c r="E3108"/>
      <c r="F3108"/>
      <c r="G3108"/>
      <c r="H3108"/>
    </row>
    <row r="3109" spans="2:8" ht="15">
      <c r="B3109" s="74"/>
      <c r="C3109" s="74"/>
      <c r="D3109"/>
      <c r="E3109"/>
      <c r="F3109"/>
      <c r="G3109"/>
      <c r="H3109"/>
    </row>
    <row r="3110" spans="2:8" ht="15">
      <c r="B3110" s="74"/>
      <c r="C3110" s="74"/>
      <c r="D3110"/>
      <c r="E3110"/>
      <c r="F3110"/>
      <c r="G3110"/>
      <c r="H3110"/>
    </row>
    <row r="3111" spans="2:8" ht="15">
      <c r="B3111" s="74"/>
      <c r="C3111" s="74"/>
      <c r="D3111"/>
      <c r="E3111"/>
      <c r="F3111"/>
      <c r="G3111"/>
      <c r="H3111"/>
    </row>
    <row r="3112" spans="2:8" ht="15">
      <c r="B3112" s="74"/>
      <c r="C3112" s="74"/>
      <c r="D3112"/>
      <c r="E3112"/>
      <c r="F3112"/>
      <c r="G3112"/>
      <c r="H3112"/>
    </row>
    <row r="3113" spans="2:8" ht="15">
      <c r="B3113" s="74"/>
      <c r="C3113" s="74"/>
      <c r="D3113"/>
      <c r="E3113"/>
      <c r="F3113"/>
      <c r="G3113"/>
      <c r="H3113"/>
    </row>
    <row r="3114" spans="2:8" ht="15">
      <c r="B3114" s="74"/>
      <c r="C3114" s="74"/>
      <c r="D3114"/>
      <c r="E3114"/>
      <c r="F3114"/>
      <c r="G3114"/>
      <c r="H3114"/>
    </row>
    <row r="3115" spans="2:8" ht="15">
      <c r="B3115" s="74"/>
      <c r="C3115" s="74"/>
      <c r="D3115"/>
      <c r="E3115"/>
      <c r="F3115"/>
      <c r="G3115"/>
      <c r="H3115"/>
    </row>
    <row r="3116" spans="2:8" ht="15">
      <c r="B3116" s="74"/>
      <c r="C3116" s="74"/>
      <c r="D3116"/>
      <c r="E3116"/>
      <c r="F3116"/>
      <c r="G3116"/>
      <c r="H3116"/>
    </row>
    <row r="3117" spans="2:8" ht="15">
      <c r="B3117" s="74"/>
      <c r="C3117" s="74"/>
      <c r="D3117"/>
      <c r="E3117"/>
      <c r="F3117"/>
      <c r="G3117"/>
      <c r="H3117"/>
    </row>
    <row r="3118" spans="2:8" ht="15">
      <c r="B3118" s="74"/>
      <c r="C3118" s="74"/>
      <c r="D3118"/>
      <c r="E3118"/>
      <c r="F3118"/>
      <c r="G3118"/>
      <c r="H3118"/>
    </row>
    <row r="3119" spans="2:8" ht="15">
      <c r="B3119" s="74"/>
      <c r="C3119" s="74"/>
      <c r="D3119"/>
      <c r="E3119"/>
      <c r="F3119"/>
      <c r="G3119"/>
      <c r="H3119"/>
    </row>
    <row r="3120" spans="2:8" ht="15">
      <c r="B3120" s="74"/>
      <c r="C3120" s="74"/>
      <c r="D3120"/>
      <c r="E3120"/>
      <c r="F3120"/>
      <c r="G3120"/>
      <c r="H3120"/>
    </row>
    <row r="3121" spans="2:8" ht="15">
      <c r="B3121" s="74"/>
      <c r="C3121" s="74"/>
      <c r="D3121"/>
      <c r="E3121"/>
      <c r="F3121"/>
      <c r="G3121"/>
      <c r="H3121"/>
    </row>
    <row r="3122" spans="2:8" ht="15">
      <c r="B3122" s="74"/>
      <c r="C3122" s="74"/>
      <c r="D3122"/>
      <c r="E3122"/>
      <c r="F3122"/>
      <c r="G3122"/>
      <c r="H3122"/>
    </row>
    <row r="3123" spans="2:8" ht="15">
      <c r="B3123" s="74"/>
      <c r="C3123" s="74"/>
      <c r="D3123"/>
      <c r="E3123"/>
      <c r="F3123"/>
      <c r="G3123"/>
      <c r="H3123"/>
    </row>
    <row r="3124" spans="2:8" ht="15">
      <c r="B3124" s="74"/>
      <c r="C3124" s="74"/>
      <c r="D3124"/>
      <c r="E3124"/>
      <c r="F3124"/>
      <c r="G3124"/>
      <c r="H3124"/>
    </row>
    <row r="3125" spans="2:8" ht="15">
      <c r="B3125" s="74"/>
      <c r="C3125" s="74"/>
      <c r="D3125"/>
      <c r="E3125"/>
      <c r="F3125"/>
      <c r="G3125"/>
      <c r="H3125"/>
    </row>
    <row r="3126" spans="2:8" ht="15">
      <c r="B3126" s="74"/>
      <c r="C3126" s="74"/>
      <c r="D3126"/>
      <c r="E3126"/>
      <c r="F3126"/>
      <c r="G3126"/>
      <c r="H3126"/>
    </row>
    <row r="3127" spans="2:8" ht="15">
      <c r="B3127" s="74"/>
      <c r="C3127" s="74"/>
      <c r="D3127"/>
      <c r="E3127"/>
      <c r="F3127"/>
      <c r="G3127"/>
      <c r="H3127"/>
    </row>
    <row r="3128" spans="2:8" ht="15">
      <c r="B3128" s="74"/>
      <c r="C3128" s="74"/>
      <c r="D3128"/>
      <c r="E3128"/>
      <c r="F3128"/>
      <c r="G3128"/>
      <c r="H3128"/>
    </row>
    <row r="3129" spans="2:8" ht="15">
      <c r="B3129" s="74"/>
      <c r="C3129" s="74"/>
      <c r="D3129"/>
      <c r="E3129"/>
      <c r="F3129"/>
      <c r="G3129"/>
      <c r="H3129"/>
    </row>
    <row r="3130" spans="2:8" ht="15">
      <c r="B3130" s="74"/>
      <c r="C3130" s="74"/>
      <c r="D3130"/>
      <c r="E3130"/>
      <c r="F3130"/>
      <c r="G3130"/>
      <c r="H3130"/>
    </row>
    <row r="3131" spans="2:8" ht="15">
      <c r="B3131" s="74"/>
      <c r="C3131" s="74"/>
      <c r="D3131"/>
      <c r="E3131"/>
      <c r="F3131"/>
      <c r="G3131"/>
      <c r="H3131"/>
    </row>
    <row r="3132" spans="2:8" ht="15">
      <c r="B3132" s="74"/>
      <c r="C3132" s="74"/>
      <c r="D3132"/>
      <c r="E3132"/>
      <c r="F3132"/>
      <c r="G3132"/>
      <c r="H3132"/>
    </row>
    <row r="3133" spans="2:8" ht="15">
      <c r="B3133" s="74"/>
      <c r="C3133" s="74"/>
      <c r="D3133"/>
      <c r="E3133"/>
      <c r="F3133"/>
      <c r="G3133"/>
      <c r="H3133"/>
    </row>
    <row r="3134" spans="2:8" ht="15">
      <c r="B3134" s="74"/>
      <c r="C3134" s="74"/>
      <c r="D3134"/>
      <c r="E3134"/>
      <c r="F3134"/>
      <c r="G3134"/>
      <c r="H3134"/>
    </row>
    <row r="3135" spans="2:8" ht="15">
      <c r="B3135" s="74"/>
      <c r="C3135" s="74"/>
      <c r="D3135"/>
      <c r="E3135"/>
      <c r="F3135"/>
      <c r="G3135"/>
      <c r="H3135"/>
    </row>
    <row r="3136" spans="2:8" ht="15">
      <c r="B3136" s="74"/>
      <c r="C3136" s="74"/>
      <c r="D3136"/>
      <c r="E3136"/>
      <c r="F3136"/>
      <c r="G3136"/>
      <c r="H3136"/>
    </row>
    <row r="3137" spans="2:8" ht="15">
      <c r="B3137" s="74"/>
      <c r="C3137" s="74"/>
      <c r="D3137"/>
      <c r="E3137"/>
      <c r="F3137"/>
      <c r="G3137"/>
      <c r="H3137"/>
    </row>
    <row r="3138" spans="2:8" ht="15">
      <c r="B3138" s="74"/>
      <c r="C3138" s="74"/>
      <c r="D3138"/>
      <c r="E3138"/>
      <c r="F3138"/>
      <c r="G3138"/>
      <c r="H3138"/>
    </row>
    <row r="3139" spans="2:8" ht="15">
      <c r="B3139" s="74"/>
      <c r="C3139" s="74"/>
      <c r="D3139"/>
      <c r="E3139"/>
      <c r="F3139"/>
      <c r="G3139"/>
      <c r="H3139"/>
    </row>
    <row r="3140" spans="2:8" ht="15">
      <c r="B3140" s="74"/>
      <c r="C3140" s="74"/>
      <c r="D3140"/>
      <c r="E3140"/>
      <c r="F3140"/>
      <c r="G3140"/>
      <c r="H3140"/>
    </row>
    <row r="3141" spans="2:8" ht="15">
      <c r="B3141" s="74"/>
      <c r="C3141" s="74"/>
      <c r="D3141"/>
      <c r="E3141"/>
      <c r="F3141"/>
      <c r="G3141"/>
      <c r="H3141"/>
    </row>
    <row r="3142" spans="2:8" ht="15">
      <c r="B3142" s="74"/>
      <c r="C3142" s="74"/>
      <c r="D3142"/>
      <c r="E3142"/>
      <c r="F3142"/>
      <c r="G3142"/>
      <c r="H3142"/>
    </row>
    <row r="3143" spans="2:8" ht="15">
      <c r="B3143" s="74"/>
      <c r="C3143" s="74"/>
      <c r="D3143"/>
      <c r="E3143"/>
      <c r="F3143"/>
      <c r="G3143"/>
      <c r="H3143"/>
    </row>
    <row r="3144" spans="2:8" ht="15">
      <c r="B3144" s="74"/>
      <c r="C3144" s="74"/>
      <c r="D3144"/>
      <c r="E3144"/>
      <c r="F3144"/>
      <c r="G3144"/>
      <c r="H3144"/>
    </row>
    <row r="3145" spans="2:8" ht="15">
      <c r="B3145" s="74"/>
      <c r="C3145" s="74"/>
      <c r="D3145"/>
      <c r="E3145"/>
      <c r="F3145"/>
      <c r="G3145"/>
      <c r="H3145"/>
    </row>
    <row r="3146" spans="2:8" ht="15">
      <c r="B3146" s="74"/>
      <c r="C3146" s="74"/>
      <c r="D3146"/>
      <c r="E3146"/>
      <c r="F3146"/>
      <c r="G3146"/>
      <c r="H3146"/>
    </row>
    <row r="3147" spans="2:8" ht="15">
      <c r="B3147" s="74"/>
      <c r="C3147" s="74"/>
      <c r="D3147"/>
      <c r="E3147"/>
      <c r="F3147"/>
      <c r="G3147"/>
      <c r="H3147"/>
    </row>
    <row r="3148" spans="2:8" ht="15">
      <c r="B3148" s="74"/>
      <c r="C3148" s="74"/>
      <c r="D3148"/>
      <c r="E3148"/>
      <c r="F3148"/>
      <c r="G3148"/>
      <c r="H3148"/>
    </row>
    <row r="3149" spans="2:8" ht="15">
      <c r="B3149" s="74"/>
      <c r="C3149" s="74"/>
      <c r="D3149"/>
      <c r="E3149"/>
      <c r="F3149"/>
      <c r="G3149"/>
      <c r="H3149"/>
    </row>
    <row r="3150" spans="2:8" ht="15">
      <c r="B3150" s="74"/>
      <c r="C3150" s="74"/>
      <c r="D3150"/>
      <c r="E3150"/>
      <c r="F3150"/>
      <c r="G3150"/>
      <c r="H3150"/>
    </row>
    <row r="3151" spans="2:8" ht="15">
      <c r="B3151" s="74"/>
      <c r="C3151" s="74"/>
      <c r="D3151"/>
      <c r="E3151"/>
      <c r="F3151"/>
      <c r="G3151"/>
      <c r="H3151"/>
    </row>
    <row r="3152" spans="2:8" ht="15">
      <c r="B3152" s="74"/>
      <c r="C3152" s="74"/>
      <c r="D3152"/>
      <c r="E3152"/>
      <c r="F3152"/>
      <c r="G3152"/>
      <c r="H3152"/>
    </row>
    <row r="3153" spans="2:8" ht="15">
      <c r="B3153" s="74"/>
      <c r="C3153" s="74"/>
      <c r="D3153"/>
      <c r="E3153"/>
      <c r="F3153"/>
      <c r="G3153"/>
      <c r="H3153"/>
    </row>
    <row r="3154" spans="2:8" ht="15">
      <c r="B3154" s="74"/>
      <c r="C3154" s="74"/>
      <c r="D3154"/>
      <c r="E3154"/>
      <c r="F3154"/>
      <c r="G3154"/>
      <c r="H3154"/>
    </row>
    <row r="3155" spans="2:8" ht="15">
      <c r="B3155" s="74"/>
      <c r="C3155" s="74"/>
      <c r="D3155"/>
      <c r="E3155"/>
      <c r="F3155"/>
      <c r="G3155"/>
      <c r="H3155"/>
    </row>
    <row r="3156" spans="2:8" ht="15">
      <c r="B3156" s="74"/>
      <c r="C3156" s="74"/>
      <c r="D3156"/>
      <c r="E3156"/>
      <c r="F3156"/>
      <c r="G3156"/>
      <c r="H3156"/>
    </row>
    <row r="3157" spans="2:8" ht="15">
      <c r="B3157" s="74"/>
      <c r="C3157" s="74"/>
      <c r="D3157"/>
      <c r="E3157"/>
      <c r="F3157"/>
      <c r="G3157"/>
      <c r="H3157"/>
    </row>
    <row r="3158" spans="2:8" ht="15">
      <c r="B3158" s="74"/>
      <c r="C3158" s="74"/>
      <c r="D3158"/>
      <c r="E3158"/>
      <c r="F3158"/>
      <c r="G3158"/>
      <c r="H3158"/>
    </row>
    <row r="3159" spans="2:8" ht="15">
      <c r="B3159" s="74"/>
      <c r="C3159" s="74"/>
      <c r="D3159"/>
      <c r="E3159"/>
      <c r="F3159"/>
      <c r="G3159"/>
      <c r="H3159"/>
    </row>
    <row r="3160" spans="2:8" ht="15">
      <c r="B3160" s="74"/>
      <c r="C3160" s="74"/>
      <c r="D3160"/>
      <c r="E3160"/>
      <c r="F3160"/>
      <c r="G3160"/>
      <c r="H3160"/>
    </row>
    <row r="3161" spans="2:8" ht="15">
      <c r="B3161" s="74"/>
      <c r="C3161" s="74"/>
      <c r="D3161"/>
      <c r="E3161"/>
      <c r="F3161"/>
      <c r="G3161"/>
      <c r="H3161"/>
    </row>
    <row r="3162" spans="2:8" ht="15">
      <c r="B3162" s="74"/>
      <c r="C3162" s="74"/>
      <c r="D3162"/>
      <c r="E3162"/>
      <c r="F3162"/>
      <c r="G3162"/>
      <c r="H3162"/>
    </row>
    <row r="3163" spans="2:8" ht="15">
      <c r="B3163" s="74"/>
      <c r="C3163" s="74"/>
      <c r="D3163"/>
      <c r="E3163"/>
      <c r="F3163"/>
      <c r="G3163"/>
      <c r="H3163"/>
    </row>
    <row r="3164" spans="2:8" ht="15">
      <c r="B3164" s="74"/>
      <c r="C3164" s="74"/>
      <c r="D3164"/>
      <c r="E3164"/>
      <c r="F3164"/>
      <c r="G3164"/>
      <c r="H3164"/>
    </row>
    <row r="3165" spans="2:8" ht="15">
      <c r="B3165" s="74"/>
      <c r="C3165" s="74"/>
      <c r="D3165"/>
      <c r="E3165"/>
      <c r="F3165"/>
      <c r="G3165"/>
      <c r="H3165"/>
    </row>
    <row r="3166" spans="2:8" ht="15">
      <c r="B3166" s="74"/>
      <c r="C3166" s="74"/>
      <c r="D3166"/>
      <c r="E3166"/>
      <c r="F3166"/>
      <c r="G3166"/>
      <c r="H3166"/>
    </row>
    <row r="3167" spans="2:8" ht="15">
      <c r="B3167" s="74"/>
      <c r="C3167" s="74"/>
      <c r="D3167"/>
      <c r="E3167"/>
      <c r="F3167"/>
      <c r="G3167"/>
      <c r="H3167"/>
    </row>
    <row r="3168" spans="2:8" ht="15">
      <c r="B3168" s="74"/>
      <c r="C3168" s="74"/>
      <c r="D3168"/>
      <c r="E3168"/>
      <c r="F3168"/>
      <c r="G3168"/>
      <c r="H3168"/>
    </row>
    <row r="3169" spans="2:8" ht="15">
      <c r="B3169" s="74"/>
      <c r="C3169" s="74"/>
      <c r="D3169"/>
      <c r="E3169"/>
      <c r="F3169"/>
      <c r="G3169"/>
      <c r="H3169"/>
    </row>
    <row r="3170" spans="2:8" ht="15">
      <c r="B3170" s="74"/>
      <c r="C3170" s="74"/>
      <c r="D3170"/>
      <c r="E3170"/>
      <c r="F3170"/>
      <c r="G3170"/>
      <c r="H3170"/>
    </row>
    <row r="3171" spans="2:8" ht="15">
      <c r="B3171" s="74"/>
      <c r="C3171" s="74"/>
      <c r="D3171"/>
      <c r="E3171"/>
      <c r="F3171"/>
      <c r="G3171"/>
      <c r="H3171"/>
    </row>
    <row r="3172" spans="2:8" ht="15">
      <c r="B3172" s="74"/>
      <c r="C3172" s="74"/>
      <c r="D3172"/>
      <c r="E3172"/>
      <c r="F3172"/>
      <c r="G3172"/>
      <c r="H3172"/>
    </row>
    <row r="3173" spans="2:8" ht="15">
      <c r="B3173" s="74"/>
      <c r="C3173" s="74"/>
      <c r="D3173"/>
      <c r="E3173"/>
      <c r="F3173"/>
      <c r="G3173"/>
      <c r="H3173"/>
    </row>
    <row r="3174" spans="2:8" ht="15">
      <c r="B3174" s="74"/>
      <c r="C3174" s="74"/>
      <c r="D3174"/>
      <c r="E3174"/>
      <c r="F3174"/>
      <c r="G3174"/>
      <c r="H3174"/>
    </row>
    <row r="3175" spans="2:8" ht="15">
      <c r="B3175" s="74"/>
      <c r="C3175" s="74"/>
      <c r="D3175"/>
      <c r="E3175"/>
      <c r="F3175"/>
      <c r="G3175"/>
      <c r="H3175"/>
    </row>
    <row r="3176" spans="2:8" ht="15">
      <c r="B3176" s="74"/>
      <c r="C3176" s="74"/>
      <c r="D3176"/>
      <c r="E3176"/>
      <c r="F3176"/>
      <c r="G3176"/>
      <c r="H3176"/>
    </row>
    <row r="3177" spans="2:8" ht="15">
      <c r="B3177" s="74"/>
      <c r="C3177" s="74"/>
      <c r="D3177"/>
      <c r="E3177"/>
      <c r="F3177"/>
      <c r="G3177"/>
      <c r="H3177"/>
    </row>
    <row r="3178" spans="2:8" ht="15">
      <c r="B3178" s="74"/>
      <c r="C3178" s="74"/>
      <c r="D3178"/>
      <c r="E3178"/>
      <c r="F3178"/>
      <c r="G3178"/>
      <c r="H3178"/>
    </row>
    <row r="3179" spans="2:8" ht="15">
      <c r="B3179" s="74"/>
      <c r="C3179" s="74"/>
      <c r="D3179"/>
      <c r="E3179"/>
      <c r="F3179"/>
      <c r="G3179"/>
      <c r="H3179"/>
    </row>
    <row r="3180" spans="2:8" ht="15">
      <c r="B3180" s="74"/>
      <c r="C3180" s="74"/>
      <c r="D3180"/>
      <c r="E3180"/>
      <c r="F3180"/>
      <c r="G3180"/>
      <c r="H3180"/>
    </row>
    <row r="3181" spans="2:8" ht="15">
      <c r="B3181" s="74"/>
      <c r="C3181" s="74"/>
      <c r="D3181"/>
      <c r="E3181"/>
      <c r="F3181"/>
      <c r="G3181"/>
      <c r="H3181"/>
    </row>
    <row r="3182" spans="2:8" ht="15">
      <c r="B3182" s="74"/>
      <c r="C3182" s="74"/>
      <c r="D3182"/>
      <c r="E3182"/>
      <c r="F3182"/>
      <c r="G3182"/>
      <c r="H3182"/>
    </row>
    <row r="3183" spans="2:8" ht="15">
      <c r="B3183" s="74"/>
      <c r="C3183" s="74"/>
      <c r="D3183"/>
      <c r="E3183"/>
      <c r="F3183"/>
      <c r="G3183"/>
      <c r="H3183"/>
    </row>
    <row r="3184" spans="2:8" ht="15">
      <c r="B3184" s="74"/>
      <c r="C3184" s="74"/>
      <c r="D3184"/>
      <c r="E3184"/>
      <c r="F3184"/>
      <c r="G3184"/>
      <c r="H3184"/>
    </row>
    <row r="3185" spans="2:8" ht="15">
      <c r="B3185" s="74"/>
      <c r="C3185" s="74"/>
      <c r="D3185"/>
      <c r="E3185"/>
      <c r="F3185"/>
      <c r="G3185"/>
      <c r="H3185"/>
    </row>
    <row r="3186" spans="2:8" ht="15">
      <c r="B3186" s="74"/>
      <c r="C3186" s="74"/>
      <c r="D3186"/>
      <c r="E3186"/>
      <c r="F3186"/>
      <c r="G3186"/>
      <c r="H3186"/>
    </row>
    <row r="3187" spans="2:8" ht="15">
      <c r="B3187" s="74"/>
      <c r="C3187" s="74"/>
      <c r="D3187"/>
      <c r="E3187"/>
      <c r="F3187"/>
      <c r="G3187"/>
      <c r="H3187"/>
    </row>
    <row r="3188" spans="2:8" ht="15">
      <c r="B3188" s="74"/>
      <c r="C3188" s="74"/>
      <c r="D3188"/>
      <c r="E3188"/>
      <c r="F3188"/>
      <c r="G3188"/>
      <c r="H3188"/>
    </row>
    <row r="3189" spans="2:8" ht="15">
      <c r="B3189" s="74"/>
      <c r="C3189" s="74"/>
      <c r="D3189"/>
      <c r="E3189"/>
      <c r="F3189"/>
      <c r="G3189"/>
      <c r="H3189"/>
    </row>
    <row r="3190" spans="2:8" ht="15">
      <c r="B3190" s="74"/>
      <c r="C3190" s="74"/>
      <c r="D3190"/>
      <c r="E3190"/>
      <c r="F3190"/>
      <c r="G3190"/>
      <c r="H3190"/>
    </row>
    <row r="3191" spans="2:8" ht="15">
      <c r="B3191" s="74"/>
      <c r="C3191" s="74"/>
      <c r="D3191"/>
      <c r="E3191"/>
      <c r="F3191"/>
      <c r="G3191"/>
      <c r="H3191"/>
    </row>
    <row r="3192" spans="2:8" ht="15">
      <c r="B3192" s="74"/>
      <c r="C3192" s="74"/>
      <c r="D3192"/>
      <c r="E3192"/>
      <c r="F3192"/>
      <c r="G3192"/>
      <c r="H3192"/>
    </row>
    <row r="3193" spans="2:8" ht="15">
      <c r="B3193" s="74"/>
      <c r="C3193" s="74"/>
      <c r="D3193"/>
      <c r="E3193"/>
      <c r="F3193"/>
      <c r="G3193"/>
      <c r="H3193"/>
    </row>
    <row r="3194" spans="2:8" ht="15">
      <c r="B3194" s="74"/>
      <c r="C3194" s="74"/>
      <c r="D3194"/>
      <c r="E3194"/>
      <c r="F3194"/>
      <c r="G3194"/>
      <c r="H3194"/>
    </row>
    <row r="3195" spans="2:8" ht="15">
      <c r="B3195" s="74"/>
      <c r="C3195" s="74"/>
      <c r="D3195"/>
      <c r="E3195"/>
      <c r="F3195"/>
      <c r="G3195"/>
      <c r="H3195"/>
    </row>
    <row r="3196" spans="2:8" ht="15">
      <c r="B3196" s="74"/>
      <c r="C3196" s="74"/>
      <c r="D3196"/>
      <c r="E3196"/>
      <c r="F3196"/>
      <c r="G3196"/>
      <c r="H3196"/>
    </row>
    <row r="3197" spans="2:8" ht="15">
      <c r="B3197" s="74"/>
      <c r="C3197" s="74"/>
      <c r="D3197"/>
      <c r="E3197"/>
      <c r="F3197"/>
      <c r="G3197"/>
      <c r="H3197"/>
    </row>
    <row r="3198" spans="2:8" ht="15">
      <c r="B3198" s="74"/>
      <c r="C3198" s="74"/>
      <c r="D3198"/>
      <c r="E3198"/>
      <c r="F3198"/>
      <c r="G3198"/>
      <c r="H3198"/>
    </row>
    <row r="3199" spans="2:8" ht="15">
      <c r="B3199" s="74"/>
      <c r="C3199" s="74"/>
      <c r="D3199"/>
      <c r="E3199"/>
      <c r="F3199"/>
      <c r="G3199"/>
      <c r="H3199"/>
    </row>
    <row r="3200" spans="2:8" ht="15">
      <c r="B3200" s="74"/>
      <c r="C3200" s="74"/>
      <c r="D3200"/>
      <c r="E3200"/>
      <c r="F3200"/>
      <c r="G3200"/>
      <c r="H3200"/>
    </row>
    <row r="3201" spans="2:8" ht="15">
      <c r="B3201" s="74"/>
      <c r="C3201" s="74"/>
      <c r="D3201"/>
      <c r="E3201"/>
      <c r="F3201"/>
      <c r="G3201"/>
      <c r="H3201"/>
    </row>
    <row r="3202" spans="2:8" ht="15">
      <c r="B3202" s="74"/>
      <c r="C3202" s="74"/>
      <c r="D3202"/>
      <c r="E3202"/>
      <c r="F3202"/>
      <c r="G3202"/>
      <c r="H3202"/>
    </row>
    <row r="3203" spans="2:8" ht="15">
      <c r="B3203" s="74"/>
      <c r="C3203" s="74"/>
      <c r="D3203"/>
      <c r="E3203"/>
      <c r="F3203"/>
      <c r="G3203"/>
      <c r="H3203"/>
    </row>
    <row r="3204" spans="2:8" ht="15">
      <c r="B3204" s="74"/>
      <c r="C3204" s="74"/>
      <c r="D3204"/>
      <c r="E3204"/>
      <c r="F3204"/>
      <c r="G3204"/>
      <c r="H3204"/>
    </row>
    <row r="3205" spans="2:8" ht="15">
      <c r="B3205" s="74"/>
      <c r="C3205" s="74"/>
      <c r="D3205"/>
      <c r="E3205"/>
      <c r="F3205"/>
      <c r="G3205"/>
      <c r="H3205"/>
    </row>
    <row r="3206" spans="2:8" ht="15">
      <c r="B3206" s="74"/>
      <c r="C3206" s="74"/>
      <c r="D3206"/>
      <c r="E3206"/>
      <c r="F3206"/>
      <c r="G3206"/>
      <c r="H3206"/>
    </row>
    <row r="3207" spans="2:8" ht="15">
      <c r="B3207" s="74"/>
      <c r="C3207" s="74"/>
      <c r="D3207"/>
      <c r="E3207"/>
      <c r="F3207"/>
      <c r="G3207"/>
      <c r="H3207"/>
    </row>
    <row r="3208" spans="2:8" ht="15">
      <c r="B3208" s="74"/>
      <c r="C3208" s="74"/>
      <c r="D3208"/>
      <c r="E3208"/>
      <c r="F3208"/>
      <c r="G3208"/>
      <c r="H3208"/>
    </row>
    <row r="3209" spans="2:8" ht="15">
      <c r="B3209" s="74"/>
      <c r="C3209" s="74"/>
      <c r="D3209"/>
      <c r="E3209"/>
      <c r="F3209"/>
      <c r="G3209"/>
      <c r="H3209"/>
    </row>
    <row r="3210" spans="2:8" ht="15">
      <c r="B3210" s="74"/>
      <c r="C3210" s="74"/>
      <c r="D3210"/>
      <c r="E3210"/>
      <c r="F3210"/>
      <c r="G3210"/>
      <c r="H3210"/>
    </row>
    <row r="3211" spans="2:8" ht="15">
      <c r="B3211" s="74"/>
      <c r="C3211" s="74"/>
      <c r="D3211"/>
      <c r="E3211"/>
      <c r="F3211"/>
      <c r="G3211"/>
      <c r="H3211"/>
    </row>
    <row r="3212" spans="2:8" ht="15">
      <c r="B3212" s="74"/>
      <c r="C3212" s="74"/>
      <c r="D3212"/>
      <c r="E3212"/>
      <c r="F3212"/>
      <c r="G3212"/>
      <c r="H3212"/>
    </row>
    <row r="3213" spans="2:8" ht="15">
      <c r="B3213" s="74"/>
      <c r="C3213" s="74"/>
      <c r="D3213"/>
      <c r="E3213"/>
      <c r="F3213"/>
      <c r="G3213"/>
      <c r="H3213"/>
    </row>
    <row r="3214" spans="2:8" ht="15">
      <c r="B3214" s="74"/>
      <c r="C3214" s="74"/>
      <c r="D3214"/>
      <c r="E3214"/>
      <c r="F3214"/>
      <c r="G3214"/>
      <c r="H3214"/>
    </row>
    <row r="3215" spans="2:8" ht="15">
      <c r="B3215" s="74"/>
      <c r="C3215" s="74"/>
      <c r="D3215"/>
      <c r="E3215"/>
      <c r="F3215"/>
      <c r="G3215"/>
      <c r="H3215"/>
    </row>
    <row r="3216" spans="2:8" ht="15">
      <c r="B3216" s="74"/>
      <c r="C3216" s="74"/>
      <c r="D3216"/>
      <c r="E3216"/>
      <c r="F3216"/>
      <c r="G3216"/>
      <c r="H3216"/>
    </row>
    <row r="3217" spans="2:8" ht="15">
      <c r="B3217" s="74"/>
      <c r="C3217" s="74"/>
      <c r="D3217"/>
      <c r="E3217"/>
      <c r="F3217"/>
      <c r="G3217"/>
      <c r="H3217"/>
    </row>
    <row r="3218" spans="2:8" ht="15">
      <c r="B3218" s="74"/>
      <c r="C3218" s="74"/>
      <c r="D3218"/>
      <c r="E3218"/>
      <c r="F3218"/>
      <c r="G3218"/>
      <c r="H3218"/>
    </row>
    <row r="3219" spans="2:8" ht="15">
      <c r="B3219" s="74"/>
      <c r="C3219" s="74"/>
      <c r="D3219"/>
      <c r="E3219"/>
      <c r="F3219"/>
      <c r="G3219"/>
      <c r="H3219"/>
    </row>
    <row r="3220" spans="2:8" ht="15">
      <c r="B3220" s="74"/>
      <c r="C3220" s="74"/>
      <c r="D3220"/>
      <c r="E3220"/>
      <c r="F3220"/>
      <c r="G3220"/>
      <c r="H3220"/>
    </row>
    <row r="3221" spans="2:8" ht="15">
      <c r="B3221" s="74"/>
      <c r="C3221" s="74"/>
      <c r="D3221"/>
      <c r="E3221"/>
      <c r="F3221"/>
      <c r="G3221"/>
      <c r="H3221"/>
    </row>
    <row r="3222" spans="2:8" ht="15">
      <c r="B3222" s="74"/>
      <c r="C3222" s="74"/>
      <c r="D3222"/>
      <c r="E3222"/>
      <c r="F3222"/>
      <c r="G3222"/>
      <c r="H3222"/>
    </row>
    <row r="3223" spans="2:8" ht="15">
      <c r="B3223" s="74"/>
      <c r="C3223" s="74"/>
      <c r="D3223"/>
      <c r="E3223"/>
      <c r="F3223"/>
      <c r="G3223"/>
      <c r="H3223"/>
    </row>
    <row r="3224" spans="2:8" ht="15">
      <c r="B3224" s="74"/>
      <c r="C3224" s="74"/>
      <c r="D3224"/>
      <c r="E3224"/>
      <c r="F3224"/>
      <c r="G3224"/>
      <c r="H3224"/>
    </row>
    <row r="3225" spans="2:8" ht="15">
      <c r="B3225" s="74"/>
      <c r="C3225" s="74"/>
      <c r="D3225"/>
      <c r="E3225"/>
      <c r="F3225"/>
      <c r="G3225"/>
      <c r="H3225"/>
    </row>
    <row r="3226" spans="2:8" ht="15">
      <c r="B3226" s="74"/>
      <c r="C3226" s="74"/>
      <c r="D3226"/>
      <c r="E3226"/>
      <c r="F3226"/>
      <c r="G3226"/>
      <c r="H3226"/>
    </row>
    <row r="3227" spans="2:8" ht="15">
      <c r="B3227" s="74"/>
      <c r="C3227" s="74"/>
      <c r="D3227"/>
      <c r="E3227"/>
      <c r="F3227"/>
      <c r="G3227"/>
      <c r="H3227"/>
    </row>
    <row r="3228" spans="2:8" ht="15">
      <c r="B3228" s="74"/>
      <c r="C3228" s="74"/>
      <c r="D3228"/>
      <c r="E3228"/>
      <c r="F3228"/>
      <c r="G3228"/>
      <c r="H3228"/>
    </row>
    <row r="3229" spans="2:8" ht="15">
      <c r="B3229" s="74"/>
      <c r="C3229" s="74"/>
      <c r="D3229"/>
      <c r="E3229"/>
      <c r="F3229"/>
      <c r="G3229"/>
      <c r="H3229"/>
    </row>
    <row r="3230" spans="2:8" ht="15">
      <c r="B3230" s="74"/>
      <c r="C3230" s="74"/>
      <c r="D3230"/>
      <c r="E3230"/>
      <c r="F3230"/>
      <c r="G3230"/>
      <c r="H3230"/>
    </row>
    <row r="3231" spans="2:8" ht="15">
      <c r="B3231" s="74"/>
      <c r="C3231" s="74"/>
      <c r="D3231"/>
      <c r="E3231"/>
      <c r="F3231"/>
      <c r="G3231"/>
      <c r="H3231"/>
    </row>
    <row r="3232" spans="2:8" ht="15">
      <c r="B3232" s="74"/>
      <c r="C3232" s="74"/>
      <c r="D3232"/>
      <c r="E3232"/>
      <c r="F3232"/>
      <c r="G3232"/>
      <c r="H3232"/>
    </row>
    <row r="3233" spans="2:8" ht="15">
      <c r="B3233" s="74"/>
      <c r="C3233" s="74"/>
      <c r="D3233"/>
      <c r="E3233"/>
      <c r="F3233"/>
      <c r="G3233"/>
      <c r="H3233"/>
    </row>
    <row r="3234" spans="2:8" ht="15">
      <c r="B3234" s="74"/>
      <c r="C3234" s="74"/>
      <c r="D3234"/>
      <c r="E3234"/>
      <c r="F3234"/>
      <c r="G3234"/>
      <c r="H3234"/>
    </row>
    <row r="3235" spans="2:8" ht="15">
      <c r="B3235" s="74"/>
      <c r="C3235" s="74"/>
      <c r="D3235"/>
      <c r="E3235"/>
      <c r="F3235"/>
      <c r="G3235"/>
      <c r="H3235"/>
    </row>
    <row r="3236" spans="2:8" ht="15">
      <c r="B3236" s="74"/>
      <c r="C3236" s="74"/>
      <c r="D3236"/>
      <c r="E3236"/>
      <c r="F3236"/>
      <c r="G3236"/>
      <c r="H3236"/>
    </row>
    <row r="3237" spans="2:8" ht="15">
      <c r="B3237" s="74"/>
      <c r="C3237" s="74"/>
      <c r="D3237"/>
      <c r="E3237"/>
      <c r="F3237"/>
      <c r="G3237"/>
      <c r="H3237"/>
    </row>
    <row r="3238" spans="2:8" ht="15">
      <c r="B3238" s="74"/>
      <c r="C3238" s="74"/>
      <c r="D3238"/>
      <c r="E3238"/>
      <c r="F3238"/>
      <c r="G3238"/>
      <c r="H3238"/>
    </row>
    <row r="3239" spans="2:8" ht="15">
      <c r="B3239" s="74"/>
      <c r="C3239" s="74"/>
      <c r="D3239"/>
      <c r="E3239"/>
      <c r="F3239"/>
      <c r="G3239"/>
      <c r="H3239"/>
    </row>
    <row r="3240" spans="2:8" ht="15">
      <c r="B3240" s="74"/>
      <c r="C3240" s="74"/>
      <c r="D3240"/>
      <c r="E3240"/>
      <c r="F3240"/>
      <c r="G3240"/>
      <c r="H3240"/>
    </row>
    <row r="3241" spans="2:8" ht="15">
      <c r="B3241" s="74"/>
      <c r="C3241" s="74"/>
      <c r="D3241"/>
      <c r="E3241"/>
      <c r="F3241"/>
      <c r="G3241"/>
      <c r="H3241"/>
    </row>
    <row r="3242" spans="2:8" ht="15">
      <c r="B3242" s="74"/>
      <c r="C3242" s="74"/>
      <c r="D3242"/>
      <c r="E3242"/>
      <c r="F3242"/>
      <c r="G3242"/>
      <c r="H3242"/>
    </row>
    <row r="3243" spans="2:8" ht="15">
      <c r="B3243" s="74"/>
      <c r="C3243" s="74"/>
      <c r="D3243"/>
      <c r="E3243"/>
      <c r="F3243"/>
      <c r="G3243"/>
      <c r="H3243"/>
    </row>
    <row r="3244" spans="2:8" ht="15">
      <c r="B3244" s="74"/>
      <c r="C3244" s="74"/>
      <c r="D3244"/>
      <c r="E3244"/>
      <c r="F3244"/>
      <c r="G3244"/>
      <c r="H3244"/>
    </row>
    <row r="3245" spans="2:8" ht="15">
      <c r="B3245" s="74"/>
      <c r="C3245" s="74"/>
      <c r="D3245"/>
      <c r="E3245"/>
      <c r="F3245"/>
      <c r="G3245"/>
      <c r="H3245"/>
    </row>
    <row r="3246" spans="2:8" ht="15">
      <c r="B3246" s="74"/>
      <c r="C3246" s="74"/>
      <c r="D3246"/>
      <c r="E3246"/>
      <c r="F3246"/>
      <c r="G3246"/>
      <c r="H3246"/>
    </row>
    <row r="3247" spans="2:8" ht="15">
      <c r="B3247" s="74"/>
      <c r="C3247" s="74"/>
      <c r="D3247"/>
      <c r="E3247"/>
      <c r="F3247"/>
      <c r="G3247"/>
      <c r="H3247"/>
    </row>
    <row r="3248" spans="2:8" ht="15">
      <c r="B3248" s="74"/>
      <c r="C3248" s="74"/>
      <c r="D3248"/>
      <c r="E3248"/>
      <c r="F3248"/>
      <c r="G3248"/>
      <c r="H3248"/>
    </row>
    <row r="3249" spans="2:8" ht="15">
      <c r="B3249" s="74"/>
      <c r="C3249" s="74"/>
      <c r="D3249"/>
      <c r="E3249"/>
      <c r="F3249"/>
      <c r="G3249"/>
      <c r="H3249"/>
    </row>
    <row r="3250" spans="2:8" ht="15">
      <c r="B3250" s="74"/>
      <c r="C3250" s="74"/>
      <c r="D3250"/>
      <c r="E3250"/>
      <c r="F3250"/>
      <c r="G3250"/>
      <c r="H3250"/>
    </row>
    <row r="3251" spans="2:8" ht="15">
      <c r="B3251" s="74"/>
      <c r="C3251" s="74"/>
      <c r="D3251"/>
      <c r="E3251"/>
      <c r="F3251"/>
      <c r="G3251"/>
      <c r="H3251"/>
    </row>
    <row r="3252" spans="2:8" ht="15">
      <c r="B3252" s="74"/>
      <c r="C3252" s="74"/>
      <c r="D3252"/>
      <c r="E3252"/>
      <c r="F3252"/>
      <c r="G3252"/>
      <c r="H3252"/>
    </row>
    <row r="3253" spans="2:8" ht="15">
      <c r="B3253" s="74"/>
      <c r="C3253" s="74"/>
      <c r="D3253"/>
      <c r="E3253"/>
      <c r="F3253"/>
      <c r="G3253"/>
      <c r="H3253"/>
    </row>
    <row r="3254" spans="2:8" ht="15">
      <c r="B3254" s="74"/>
      <c r="C3254" s="74"/>
      <c r="D3254"/>
      <c r="E3254"/>
      <c r="F3254"/>
      <c r="G3254"/>
      <c r="H3254"/>
    </row>
    <row r="3255" spans="2:8" ht="15">
      <c r="B3255" s="74"/>
      <c r="C3255" s="74"/>
      <c r="D3255"/>
      <c r="E3255"/>
      <c r="F3255"/>
      <c r="G3255"/>
      <c r="H3255"/>
    </row>
    <row r="3256" spans="2:8" ht="15">
      <c r="B3256" s="74"/>
      <c r="C3256" s="74"/>
      <c r="D3256"/>
      <c r="E3256"/>
      <c r="F3256"/>
      <c r="G3256"/>
      <c r="H3256"/>
    </row>
    <row r="3257" spans="2:8" ht="15">
      <c r="B3257" s="74"/>
      <c r="C3257" s="74"/>
      <c r="D3257"/>
      <c r="E3257"/>
      <c r="F3257"/>
      <c r="G3257"/>
      <c r="H3257"/>
    </row>
    <row r="3258" spans="2:8" ht="15">
      <c r="B3258" s="74"/>
      <c r="C3258" s="74"/>
      <c r="D3258"/>
      <c r="E3258"/>
      <c r="F3258"/>
      <c r="G3258"/>
      <c r="H3258"/>
    </row>
    <row r="3259" spans="2:8" ht="15">
      <c r="B3259" s="74"/>
      <c r="C3259" s="74"/>
      <c r="D3259"/>
      <c r="E3259"/>
      <c r="F3259"/>
      <c r="G3259"/>
      <c r="H3259"/>
    </row>
    <row r="3260" spans="2:8" ht="15">
      <c r="B3260" s="74"/>
      <c r="C3260" s="74"/>
      <c r="D3260"/>
      <c r="E3260"/>
      <c r="F3260"/>
      <c r="G3260"/>
      <c r="H3260"/>
    </row>
    <row r="3261" spans="2:8" ht="15">
      <c r="B3261" s="74"/>
      <c r="C3261" s="74"/>
      <c r="D3261"/>
      <c r="E3261"/>
      <c r="F3261"/>
      <c r="G3261"/>
      <c r="H3261"/>
    </row>
    <row r="3262" spans="2:8" ht="15">
      <c r="B3262" s="74"/>
      <c r="C3262" s="74"/>
      <c r="D3262"/>
      <c r="E3262"/>
      <c r="F3262"/>
      <c r="G3262"/>
      <c r="H3262"/>
    </row>
    <row r="3263" spans="2:8" ht="15">
      <c r="B3263" s="74"/>
      <c r="C3263" s="74"/>
      <c r="D3263"/>
      <c r="E3263"/>
      <c r="F3263"/>
      <c r="G3263"/>
      <c r="H3263"/>
    </row>
    <row r="3264" spans="2:8" ht="15">
      <c r="B3264" s="74"/>
      <c r="C3264" s="74"/>
      <c r="D3264"/>
      <c r="E3264"/>
      <c r="F3264"/>
      <c r="G3264"/>
      <c r="H3264"/>
    </row>
    <row r="3265" spans="2:8" ht="15">
      <c r="B3265" s="74"/>
      <c r="C3265" s="74"/>
      <c r="D3265"/>
      <c r="E3265"/>
      <c r="F3265"/>
      <c r="G3265"/>
      <c r="H3265"/>
    </row>
    <row r="3266" spans="2:8" ht="15">
      <c r="B3266" s="74"/>
      <c r="C3266" s="74"/>
      <c r="D3266"/>
      <c r="E3266"/>
      <c r="F3266"/>
      <c r="G3266"/>
      <c r="H3266"/>
    </row>
    <row r="3267" spans="2:8" ht="15">
      <c r="B3267" s="74"/>
      <c r="C3267" s="74"/>
      <c r="D3267"/>
      <c r="E3267"/>
      <c r="F3267"/>
      <c r="G3267"/>
      <c r="H3267"/>
    </row>
    <row r="3268" spans="2:8" ht="15">
      <c r="B3268" s="74"/>
      <c r="C3268" s="74"/>
      <c r="D3268"/>
      <c r="E3268"/>
      <c r="F3268"/>
      <c r="G3268"/>
      <c r="H3268"/>
    </row>
    <row r="3269" spans="2:8" ht="15">
      <c r="B3269" s="74"/>
      <c r="C3269" s="74"/>
      <c r="D3269"/>
      <c r="E3269"/>
      <c r="F3269"/>
      <c r="G3269"/>
      <c r="H3269"/>
    </row>
    <row r="3270" spans="2:8" ht="15">
      <c r="B3270" s="74"/>
      <c r="C3270" s="74"/>
      <c r="D3270"/>
      <c r="E3270"/>
      <c r="F3270"/>
      <c r="G3270"/>
      <c r="H3270"/>
    </row>
    <row r="3271" spans="2:8" ht="15">
      <c r="B3271" s="74"/>
      <c r="C3271" s="74"/>
      <c r="D3271"/>
      <c r="E3271"/>
      <c r="F3271"/>
      <c r="G3271"/>
      <c r="H3271"/>
    </row>
    <row r="3272" spans="2:8" ht="15">
      <c r="B3272" s="74"/>
      <c r="C3272" s="74"/>
      <c r="D3272"/>
      <c r="E3272"/>
      <c r="F3272"/>
      <c r="G3272"/>
      <c r="H3272"/>
    </row>
    <row r="3273" spans="2:8" ht="15">
      <c r="B3273" s="74"/>
      <c r="C3273" s="74"/>
      <c r="D3273"/>
      <c r="E3273"/>
      <c r="F3273"/>
      <c r="G3273"/>
      <c r="H3273"/>
    </row>
    <row r="3274" spans="2:8" ht="15">
      <c r="B3274" s="74"/>
      <c r="C3274" s="74"/>
      <c r="D3274"/>
      <c r="E3274"/>
      <c r="F3274"/>
      <c r="G3274"/>
      <c r="H3274"/>
    </row>
    <row r="3275" spans="2:8" ht="15">
      <c r="B3275" s="74"/>
      <c r="C3275" s="74"/>
      <c r="D3275"/>
      <c r="E3275"/>
      <c r="F3275"/>
      <c r="G3275"/>
      <c r="H3275"/>
    </row>
    <row r="3276" spans="2:8" ht="15">
      <c r="B3276" s="74"/>
      <c r="C3276" s="74"/>
      <c r="D3276"/>
      <c r="E3276"/>
      <c r="F3276"/>
      <c r="G3276"/>
      <c r="H3276"/>
    </row>
    <row r="3277" spans="2:8" ht="15">
      <c r="B3277" s="74"/>
      <c r="C3277" s="74"/>
      <c r="D3277"/>
      <c r="E3277"/>
      <c r="F3277"/>
      <c r="G3277"/>
      <c r="H3277"/>
    </row>
    <row r="3278" spans="2:8" ht="15">
      <c r="B3278" s="74"/>
      <c r="C3278" s="74"/>
      <c r="D3278"/>
      <c r="E3278"/>
      <c r="F3278"/>
      <c r="G3278"/>
      <c r="H3278"/>
    </row>
    <row r="3279" spans="2:8" ht="15">
      <c r="B3279" s="74"/>
      <c r="C3279" s="74"/>
      <c r="D3279"/>
      <c r="E3279"/>
      <c r="F3279"/>
      <c r="G3279"/>
      <c r="H3279"/>
    </row>
    <row r="3280" spans="2:8" ht="15">
      <c r="B3280" s="74"/>
      <c r="C3280" s="74"/>
      <c r="D3280"/>
      <c r="E3280"/>
      <c r="F3280"/>
      <c r="G3280"/>
      <c r="H3280"/>
    </row>
    <row r="3281" spans="2:8" ht="15">
      <c r="B3281" s="74"/>
      <c r="C3281" s="74"/>
      <c r="D3281"/>
      <c r="E3281"/>
      <c r="F3281"/>
      <c r="G3281"/>
      <c r="H3281"/>
    </row>
    <row r="3282" spans="2:8" ht="15">
      <c r="B3282" s="74"/>
      <c r="C3282" s="74"/>
      <c r="D3282"/>
      <c r="E3282"/>
      <c r="F3282"/>
      <c r="G3282"/>
      <c r="H3282"/>
    </row>
    <row r="3283" spans="2:8" ht="15">
      <c r="B3283" s="74"/>
      <c r="C3283" s="74"/>
      <c r="D3283"/>
      <c r="E3283"/>
      <c r="F3283"/>
      <c r="G3283"/>
      <c r="H3283"/>
    </row>
    <row r="3284" spans="2:8" ht="15">
      <c r="B3284" s="74"/>
      <c r="C3284" s="74"/>
      <c r="D3284"/>
      <c r="E3284"/>
      <c r="F3284"/>
      <c r="G3284"/>
      <c r="H3284"/>
    </row>
    <row r="3285" spans="2:8" ht="15">
      <c r="B3285" s="74"/>
      <c r="C3285" s="74"/>
      <c r="D3285"/>
      <c r="E3285"/>
      <c r="F3285"/>
      <c r="G3285"/>
      <c r="H3285"/>
    </row>
    <row r="3286" spans="2:8" ht="15">
      <c r="B3286" s="74"/>
      <c r="C3286" s="74"/>
      <c r="D3286"/>
      <c r="E3286"/>
      <c r="F3286"/>
      <c r="G3286"/>
      <c r="H3286"/>
    </row>
    <row r="3287" spans="2:8" ht="15">
      <c r="B3287" s="74"/>
      <c r="C3287" s="74"/>
      <c r="D3287"/>
      <c r="E3287"/>
      <c r="F3287"/>
      <c r="G3287"/>
      <c r="H3287"/>
    </row>
    <row r="3288" spans="2:8" ht="15">
      <c r="B3288" s="74"/>
      <c r="C3288" s="74"/>
      <c r="D3288"/>
      <c r="E3288"/>
      <c r="F3288"/>
      <c r="G3288"/>
      <c r="H3288"/>
    </row>
    <row r="3289" spans="2:8" ht="15">
      <c r="B3289" s="74"/>
      <c r="C3289" s="74"/>
      <c r="D3289"/>
      <c r="E3289"/>
      <c r="F3289"/>
      <c r="G3289"/>
      <c r="H3289"/>
    </row>
    <row r="3290" spans="2:8" ht="15">
      <c r="B3290" s="74"/>
      <c r="C3290" s="74"/>
      <c r="D3290"/>
      <c r="E3290"/>
      <c r="F3290"/>
      <c r="G3290"/>
      <c r="H3290"/>
    </row>
    <row r="3291" spans="2:8" ht="15">
      <c r="B3291" s="74"/>
      <c r="C3291" s="74"/>
      <c r="D3291"/>
      <c r="E3291"/>
      <c r="F3291"/>
      <c r="G3291"/>
      <c r="H3291"/>
    </row>
    <row r="3292" spans="2:8" ht="15">
      <c r="B3292" s="74"/>
      <c r="C3292" s="74"/>
      <c r="D3292"/>
      <c r="E3292"/>
      <c r="F3292"/>
      <c r="G3292"/>
      <c r="H3292"/>
    </row>
    <row r="3293" spans="2:8" ht="15">
      <c r="B3293" s="74"/>
      <c r="C3293" s="74"/>
      <c r="D3293"/>
      <c r="E3293"/>
      <c r="F3293"/>
      <c r="G3293"/>
      <c r="H3293"/>
    </row>
    <row r="3294" spans="2:8" ht="15">
      <c r="B3294" s="74"/>
      <c r="C3294" s="74"/>
      <c r="D3294"/>
      <c r="E3294"/>
      <c r="F3294"/>
      <c r="G3294"/>
      <c r="H3294"/>
    </row>
    <row r="3295" spans="2:8" ht="15">
      <c r="B3295" s="74"/>
      <c r="C3295" s="74"/>
      <c r="D3295"/>
      <c r="E3295"/>
      <c r="F3295"/>
      <c r="G3295"/>
      <c r="H3295"/>
    </row>
    <row r="3296" spans="2:8" ht="15">
      <c r="B3296" s="74"/>
      <c r="C3296" s="74"/>
      <c r="D3296"/>
      <c r="E3296"/>
      <c r="F3296"/>
      <c r="G3296"/>
      <c r="H3296"/>
    </row>
    <row r="3297" spans="2:8" ht="15">
      <c r="B3297" s="74"/>
      <c r="C3297" s="74"/>
      <c r="D3297"/>
      <c r="E3297"/>
      <c r="F3297"/>
      <c r="G3297"/>
      <c r="H3297"/>
    </row>
    <row r="3298" spans="2:8" ht="15">
      <c r="B3298" s="74"/>
      <c r="C3298" s="74"/>
      <c r="D3298"/>
      <c r="E3298"/>
      <c r="F3298"/>
      <c r="G3298"/>
      <c r="H3298"/>
    </row>
    <row r="3299" spans="2:8" ht="15">
      <c r="B3299" s="74"/>
      <c r="C3299" s="74"/>
      <c r="D3299"/>
      <c r="E3299"/>
      <c r="F3299"/>
      <c r="G3299"/>
      <c r="H3299"/>
    </row>
    <row r="3300" spans="2:8" ht="15">
      <c r="B3300" s="74"/>
      <c r="C3300" s="74"/>
      <c r="D3300"/>
      <c r="E3300"/>
      <c r="F3300"/>
      <c r="G3300"/>
      <c r="H3300"/>
    </row>
    <row r="3301" spans="2:8" ht="15">
      <c r="B3301" s="74"/>
      <c r="C3301" s="74"/>
      <c r="D3301"/>
      <c r="E3301"/>
      <c r="F3301"/>
      <c r="G3301"/>
      <c r="H3301"/>
    </row>
    <row r="3302" spans="2:8" ht="15">
      <c r="B3302" s="74"/>
      <c r="C3302" s="74"/>
      <c r="D3302"/>
      <c r="E3302"/>
      <c r="F3302"/>
      <c r="G3302"/>
      <c r="H3302"/>
    </row>
    <row r="3303" spans="2:8" ht="15">
      <c r="B3303" s="74"/>
      <c r="C3303" s="74"/>
      <c r="D3303"/>
      <c r="E3303"/>
      <c r="F3303"/>
      <c r="G3303"/>
      <c r="H3303"/>
    </row>
    <row r="3304" spans="2:8" ht="15">
      <c r="B3304" s="74"/>
      <c r="C3304" s="74"/>
      <c r="D3304"/>
      <c r="E3304"/>
      <c r="F3304"/>
      <c r="G3304"/>
      <c r="H3304"/>
    </row>
    <row r="3305" spans="2:8" ht="15">
      <c r="B3305" s="74"/>
      <c r="C3305" s="74"/>
      <c r="D3305"/>
      <c r="E3305"/>
      <c r="F3305"/>
      <c r="G3305"/>
      <c r="H3305"/>
    </row>
    <row r="3306" spans="2:8" ht="15">
      <c r="B3306" s="74"/>
      <c r="C3306" s="74"/>
      <c r="D3306"/>
      <c r="E3306"/>
      <c r="F3306"/>
      <c r="G3306"/>
      <c r="H3306"/>
    </row>
    <row r="3307" spans="2:8" ht="15">
      <c r="B3307" s="74"/>
      <c r="C3307" s="74"/>
      <c r="D3307"/>
      <c r="E3307"/>
      <c r="F3307"/>
      <c r="G3307"/>
      <c r="H3307"/>
    </row>
    <row r="3308" spans="2:8" ht="15">
      <c r="B3308" s="74"/>
      <c r="C3308" s="74"/>
      <c r="D3308"/>
      <c r="E3308"/>
      <c r="F3308"/>
      <c r="G3308"/>
      <c r="H3308"/>
    </row>
    <row r="3309" spans="2:8" ht="15">
      <c r="B3309" s="74"/>
      <c r="C3309" s="74"/>
      <c r="D3309"/>
      <c r="E3309"/>
      <c r="F3309"/>
      <c r="G3309"/>
      <c r="H3309"/>
    </row>
    <row r="3310" spans="2:8" ht="15">
      <c r="B3310" s="74"/>
      <c r="C3310" s="74"/>
      <c r="D3310"/>
      <c r="E3310"/>
      <c r="F3310"/>
      <c r="G3310"/>
      <c r="H3310"/>
    </row>
    <row r="3311" spans="2:8" ht="15">
      <c r="B3311" s="74"/>
      <c r="C3311" s="74"/>
      <c r="D3311"/>
      <c r="E3311"/>
      <c r="F3311"/>
      <c r="G3311"/>
      <c r="H3311"/>
    </row>
    <row r="3312" spans="2:8" ht="15">
      <c r="B3312" s="74"/>
      <c r="C3312" s="74"/>
      <c r="D3312"/>
      <c r="E3312"/>
      <c r="F3312"/>
      <c r="G3312"/>
      <c r="H3312"/>
    </row>
    <row r="3313" spans="2:8" ht="15">
      <c r="B3313" s="74"/>
      <c r="C3313" s="74"/>
      <c r="D3313"/>
      <c r="E3313"/>
      <c r="F3313"/>
      <c r="G3313"/>
      <c r="H3313"/>
    </row>
    <row r="3314" spans="2:8" ht="15">
      <c r="B3314" s="74"/>
      <c r="C3314" s="74"/>
      <c r="D3314"/>
      <c r="E3314"/>
      <c r="F3314"/>
      <c r="G3314"/>
      <c r="H3314"/>
    </row>
    <row r="3315" spans="2:8" ht="15">
      <c r="B3315" s="74"/>
      <c r="C3315" s="74"/>
      <c r="D3315"/>
      <c r="E3315"/>
      <c r="F3315"/>
      <c r="G3315"/>
      <c r="H3315"/>
    </row>
    <row r="3316" spans="2:8" ht="15">
      <c r="B3316" s="74"/>
      <c r="C3316" s="74"/>
      <c r="D3316"/>
      <c r="E3316"/>
      <c r="F3316"/>
      <c r="G3316"/>
      <c r="H3316"/>
    </row>
    <row r="3317" spans="2:8" ht="15">
      <c r="B3317" s="74"/>
      <c r="C3317" s="74"/>
      <c r="D3317"/>
      <c r="E3317"/>
      <c r="F3317"/>
      <c r="G3317"/>
      <c r="H3317"/>
    </row>
    <row r="3318" spans="2:8" ht="15">
      <c r="B3318" s="74"/>
      <c r="C3318" s="74"/>
      <c r="D3318"/>
      <c r="E3318"/>
      <c r="F3318"/>
      <c r="G3318"/>
      <c r="H3318"/>
    </row>
    <row r="3319" spans="2:8" ht="15">
      <c r="B3319" s="74"/>
      <c r="C3319" s="74"/>
      <c r="D3319"/>
      <c r="E3319"/>
      <c r="F3319"/>
      <c r="G3319"/>
      <c r="H3319"/>
    </row>
    <row r="3320" spans="2:8" ht="15">
      <c r="B3320" s="74"/>
      <c r="C3320" s="74"/>
      <c r="D3320"/>
      <c r="E3320"/>
      <c r="F3320"/>
      <c r="G3320"/>
      <c r="H3320"/>
    </row>
    <row r="3321" spans="2:8" ht="15">
      <c r="B3321" s="74"/>
      <c r="C3321" s="74"/>
      <c r="D3321"/>
      <c r="E3321"/>
      <c r="F3321"/>
      <c r="G3321"/>
      <c r="H3321"/>
    </row>
    <row r="3322" spans="2:8" ht="15">
      <c r="B3322" s="74"/>
      <c r="C3322" s="74"/>
      <c r="D3322"/>
      <c r="E3322"/>
      <c r="F3322"/>
      <c r="G3322"/>
      <c r="H3322"/>
    </row>
    <row r="3323" spans="2:8" ht="15">
      <c r="B3323" s="74"/>
      <c r="C3323" s="74"/>
      <c r="D3323"/>
      <c r="E3323"/>
      <c r="F3323"/>
      <c r="G3323"/>
      <c r="H3323"/>
    </row>
    <row r="3324" spans="2:8" ht="15">
      <c r="B3324" s="74"/>
      <c r="C3324" s="74"/>
      <c r="D3324"/>
      <c r="E3324"/>
      <c r="F3324"/>
      <c r="G3324"/>
      <c r="H3324"/>
    </row>
    <row r="3325" spans="2:8" ht="15">
      <c r="B3325" s="74"/>
      <c r="C3325" s="74"/>
      <c r="D3325"/>
      <c r="E3325"/>
      <c r="F3325"/>
      <c r="G3325"/>
      <c r="H3325"/>
    </row>
    <row r="3326" spans="2:8" ht="15">
      <c r="B3326" s="74"/>
      <c r="C3326" s="74"/>
      <c r="D3326"/>
      <c r="E3326"/>
      <c r="F3326"/>
      <c r="G3326"/>
      <c r="H3326"/>
    </row>
    <row r="3327" spans="2:8" ht="15">
      <c r="B3327" s="74"/>
      <c r="C3327" s="74"/>
      <c r="D3327"/>
      <c r="E3327"/>
      <c r="F3327"/>
      <c r="G3327"/>
      <c r="H3327"/>
    </row>
    <row r="3328" spans="2:8" ht="15">
      <c r="B3328" s="74"/>
      <c r="C3328" s="74"/>
      <c r="D3328"/>
      <c r="E3328"/>
      <c r="F3328"/>
      <c r="G3328"/>
      <c r="H3328"/>
    </row>
    <row r="3329" spans="2:8" ht="15">
      <c r="B3329" s="74"/>
      <c r="C3329" s="74"/>
      <c r="D3329"/>
      <c r="E3329"/>
      <c r="F3329"/>
      <c r="G3329"/>
      <c r="H3329"/>
    </row>
    <row r="3330" spans="2:8" ht="15">
      <c r="B3330" s="74"/>
      <c r="C3330" s="74"/>
      <c r="D3330"/>
      <c r="E3330"/>
      <c r="F3330"/>
      <c r="G3330"/>
      <c r="H3330"/>
    </row>
    <row r="3331" spans="2:8" ht="15">
      <c r="B3331" s="74"/>
      <c r="C3331" s="74"/>
      <c r="D3331"/>
      <c r="E3331"/>
      <c r="F3331"/>
      <c r="G3331"/>
      <c r="H3331"/>
    </row>
    <row r="3332" spans="2:8" ht="15">
      <c r="B3332" s="74"/>
      <c r="C3332" s="74"/>
      <c r="D3332"/>
      <c r="E3332"/>
      <c r="F3332"/>
      <c r="G3332"/>
      <c r="H3332"/>
    </row>
    <row r="3333" spans="2:8" ht="15">
      <c r="B3333" s="74"/>
      <c r="C3333" s="74"/>
      <c r="D3333"/>
      <c r="E3333"/>
      <c r="F3333"/>
      <c r="G3333"/>
      <c r="H3333"/>
    </row>
    <row r="3334" spans="2:8" ht="15">
      <c r="B3334" s="74"/>
      <c r="C3334" s="74"/>
      <c r="D3334"/>
      <c r="E3334"/>
      <c r="F3334"/>
      <c r="G3334"/>
      <c r="H3334"/>
    </row>
    <row r="3335" spans="2:8" ht="15">
      <c r="B3335" s="74"/>
      <c r="C3335" s="74"/>
      <c r="D3335"/>
      <c r="E3335"/>
      <c r="F3335"/>
      <c r="G3335"/>
      <c r="H3335"/>
    </row>
    <row r="3336" spans="2:8" ht="15">
      <c r="B3336" s="74"/>
      <c r="C3336" s="74"/>
      <c r="D3336"/>
      <c r="E3336"/>
      <c r="F3336"/>
      <c r="G3336"/>
      <c r="H3336"/>
    </row>
    <row r="3337" spans="2:8" ht="15">
      <c r="B3337" s="74"/>
      <c r="C3337" s="74"/>
      <c r="D3337"/>
      <c r="E3337"/>
      <c r="F3337"/>
      <c r="G3337"/>
      <c r="H3337"/>
    </row>
    <row r="3338" spans="2:8" ht="15">
      <c r="B3338" s="74"/>
      <c r="C3338" s="74"/>
      <c r="D3338"/>
      <c r="E3338"/>
      <c r="F3338"/>
      <c r="G3338"/>
      <c r="H3338"/>
    </row>
    <row r="3339" spans="2:8" ht="15">
      <c r="B3339" s="74"/>
      <c r="C3339" s="74"/>
      <c r="D3339"/>
      <c r="E3339"/>
      <c r="F3339"/>
      <c r="G3339"/>
      <c r="H3339"/>
    </row>
    <row r="3340" spans="2:8" ht="15">
      <c r="B3340" s="74"/>
      <c r="C3340" s="74"/>
      <c r="D3340"/>
      <c r="E3340"/>
      <c r="F3340"/>
      <c r="G3340"/>
      <c r="H3340"/>
    </row>
    <row r="3341" spans="2:8" ht="15">
      <c r="B3341" s="74"/>
      <c r="C3341" s="74"/>
      <c r="D3341"/>
      <c r="E3341"/>
      <c r="F3341"/>
      <c r="G3341"/>
      <c r="H3341"/>
    </row>
    <row r="3342" spans="2:8" ht="15">
      <c r="B3342" s="74"/>
      <c r="C3342" s="74"/>
      <c r="D3342"/>
      <c r="E3342"/>
      <c r="F3342"/>
      <c r="G3342"/>
      <c r="H3342"/>
    </row>
    <row r="3343" spans="2:8" ht="15">
      <c r="B3343" s="74"/>
      <c r="C3343" s="74"/>
      <c r="D3343"/>
      <c r="E3343"/>
      <c r="F3343"/>
      <c r="G3343"/>
      <c r="H3343"/>
    </row>
    <row r="3344" spans="2:8" ht="15">
      <c r="B3344" s="74"/>
      <c r="C3344" s="74"/>
      <c r="D3344"/>
      <c r="E3344"/>
      <c r="F3344"/>
      <c r="G3344"/>
      <c r="H3344"/>
    </row>
    <row r="3345" spans="2:8" ht="15">
      <c r="B3345" s="74"/>
      <c r="C3345" s="74"/>
      <c r="D3345"/>
      <c r="E3345"/>
      <c r="F3345"/>
      <c r="G3345"/>
      <c r="H3345"/>
    </row>
    <row r="3346" spans="2:8" ht="15">
      <c r="B3346" s="74"/>
      <c r="C3346" s="74"/>
      <c r="D3346"/>
      <c r="E3346"/>
      <c r="F3346"/>
      <c r="G3346"/>
      <c r="H3346"/>
    </row>
    <row r="3347" spans="2:8" ht="15">
      <c r="B3347" s="74"/>
      <c r="C3347" s="74"/>
      <c r="D3347"/>
      <c r="E3347"/>
      <c r="F3347"/>
      <c r="G3347"/>
      <c r="H3347"/>
    </row>
    <row r="3348" spans="2:8" ht="15">
      <c r="B3348" s="74"/>
      <c r="C3348" s="74"/>
      <c r="D3348"/>
      <c r="E3348"/>
      <c r="F3348"/>
      <c r="G3348"/>
      <c r="H3348"/>
    </row>
    <row r="3349" spans="2:8" ht="15">
      <c r="B3349" s="74"/>
      <c r="C3349" s="74"/>
      <c r="D3349"/>
      <c r="E3349"/>
      <c r="F3349"/>
      <c r="G3349"/>
      <c r="H3349"/>
    </row>
    <row r="3350" spans="2:8" ht="15">
      <c r="B3350" s="74"/>
      <c r="C3350" s="74"/>
      <c r="D3350"/>
      <c r="E3350"/>
      <c r="F3350"/>
      <c r="G3350"/>
      <c r="H3350"/>
    </row>
    <row r="3351" spans="2:8" ht="15">
      <c r="B3351" s="74"/>
      <c r="C3351" s="74"/>
      <c r="D3351"/>
      <c r="E3351"/>
      <c r="F3351"/>
      <c r="G3351"/>
      <c r="H3351"/>
    </row>
    <row r="3352" spans="2:8" ht="15">
      <c r="B3352" s="74"/>
      <c r="C3352" s="74"/>
      <c r="D3352"/>
      <c r="E3352"/>
      <c r="F3352"/>
      <c r="G3352"/>
      <c r="H3352"/>
    </row>
    <row r="3353" spans="2:8" ht="15">
      <c r="B3353" s="74"/>
      <c r="C3353" s="74"/>
      <c r="D3353"/>
      <c r="E3353"/>
      <c r="F3353"/>
      <c r="G3353"/>
      <c r="H3353"/>
    </row>
    <row r="3354" spans="2:8" ht="15">
      <c r="B3354" s="74"/>
      <c r="C3354" s="74"/>
      <c r="D3354"/>
      <c r="E3354"/>
      <c r="F3354"/>
      <c r="G3354"/>
      <c r="H3354"/>
    </row>
    <row r="3355" spans="2:8" ht="15">
      <c r="B3355" s="74"/>
      <c r="C3355" s="74"/>
      <c r="D3355"/>
      <c r="E3355"/>
      <c r="F3355"/>
      <c r="G3355"/>
      <c r="H3355"/>
    </row>
    <row r="3356" spans="2:8" ht="15">
      <c r="B3356" s="74"/>
      <c r="C3356" s="74"/>
      <c r="D3356"/>
      <c r="E3356"/>
      <c r="F3356"/>
      <c r="G3356"/>
      <c r="H3356"/>
    </row>
    <row r="3357" spans="2:8" ht="15">
      <c r="B3357" s="74"/>
      <c r="C3357" s="74"/>
      <c r="D3357"/>
      <c r="E3357"/>
      <c r="F3357"/>
      <c r="G3357"/>
      <c r="H3357"/>
    </row>
    <row r="3358" spans="2:8" ht="15">
      <c r="B3358" s="74"/>
      <c r="C3358" s="74"/>
      <c r="D3358"/>
      <c r="E3358"/>
      <c r="F3358"/>
      <c r="G3358"/>
      <c r="H3358"/>
    </row>
    <row r="3359" spans="2:8" ht="15">
      <c r="B3359" s="74"/>
      <c r="C3359" s="74"/>
      <c r="D3359"/>
      <c r="E3359"/>
      <c r="F3359"/>
      <c r="G3359"/>
      <c r="H3359"/>
    </row>
    <row r="3360" spans="2:8" ht="15">
      <c r="B3360" s="74"/>
      <c r="C3360" s="74"/>
      <c r="D3360"/>
      <c r="E3360"/>
      <c r="F3360"/>
      <c r="G3360"/>
      <c r="H3360"/>
    </row>
    <row r="3361" spans="2:8" ht="15">
      <c r="B3361" s="74"/>
      <c r="C3361" s="74"/>
      <c r="D3361"/>
      <c r="E3361"/>
      <c r="F3361"/>
      <c r="G3361"/>
      <c r="H3361"/>
    </row>
    <row r="3362" spans="2:8" ht="15">
      <c r="B3362" s="74"/>
      <c r="C3362" s="74"/>
      <c r="D3362"/>
      <c r="E3362"/>
      <c r="F3362"/>
      <c r="G3362"/>
      <c r="H3362"/>
    </row>
    <row r="3363" spans="2:8" ht="15">
      <c r="B3363" s="74"/>
      <c r="C3363" s="74"/>
      <c r="D3363"/>
      <c r="E3363"/>
      <c r="F3363"/>
      <c r="G3363"/>
      <c r="H3363"/>
    </row>
    <row r="3364" spans="2:8" ht="15">
      <c r="B3364" s="74"/>
      <c r="C3364" s="74"/>
      <c r="D3364"/>
      <c r="E3364"/>
      <c r="F3364"/>
      <c r="G3364"/>
      <c r="H3364"/>
    </row>
    <row r="3365" spans="2:8" ht="15">
      <c r="B3365" s="74"/>
      <c r="C3365" s="74"/>
      <c r="D3365"/>
      <c r="E3365"/>
      <c r="F3365"/>
      <c r="G3365"/>
      <c r="H3365"/>
    </row>
    <row r="3366" spans="2:8" ht="15">
      <c r="B3366" s="74"/>
      <c r="C3366" s="74"/>
      <c r="D3366"/>
      <c r="E3366"/>
      <c r="F3366"/>
      <c r="G3366"/>
      <c r="H3366"/>
    </row>
    <row r="3367" spans="2:8" ht="15">
      <c r="B3367" s="74"/>
      <c r="C3367" s="74"/>
      <c r="D3367"/>
      <c r="E3367"/>
      <c r="F3367"/>
      <c r="G3367"/>
      <c r="H3367"/>
    </row>
    <row r="3368" spans="2:8" ht="15">
      <c r="B3368" s="74"/>
      <c r="C3368" s="74"/>
      <c r="D3368"/>
      <c r="E3368"/>
      <c r="F3368"/>
      <c r="G3368"/>
      <c r="H3368"/>
    </row>
    <row r="3369" spans="2:8" ht="15">
      <c r="B3369" s="74"/>
      <c r="C3369" s="74"/>
      <c r="D3369"/>
      <c r="E3369"/>
      <c r="F3369"/>
      <c r="G3369"/>
      <c r="H3369"/>
    </row>
    <row r="3370" spans="2:8" ht="15">
      <c r="B3370" s="74"/>
      <c r="C3370" s="74"/>
      <c r="D3370"/>
      <c r="E3370"/>
      <c r="F3370"/>
      <c r="G3370"/>
      <c r="H3370"/>
    </row>
    <row r="3371" spans="2:8" ht="15">
      <c r="B3371" s="74"/>
      <c r="C3371" s="74"/>
      <c r="D3371"/>
      <c r="E3371"/>
      <c r="F3371"/>
      <c r="G3371"/>
      <c r="H3371"/>
    </row>
    <row r="3372" spans="2:8" ht="15">
      <c r="B3372" s="74"/>
      <c r="C3372" s="74"/>
      <c r="D3372"/>
      <c r="E3372"/>
      <c r="F3372"/>
      <c r="G3372"/>
      <c r="H3372"/>
    </row>
    <row r="3373" spans="2:8" ht="15">
      <c r="B3373" s="74"/>
      <c r="C3373" s="74"/>
      <c r="D3373"/>
      <c r="E3373"/>
      <c r="F3373"/>
      <c r="G3373"/>
      <c r="H3373"/>
    </row>
    <row r="3374" spans="2:8" ht="15">
      <c r="B3374" s="74"/>
      <c r="C3374" s="74"/>
      <c r="D3374"/>
      <c r="E3374"/>
      <c r="F3374"/>
      <c r="G3374"/>
      <c r="H3374"/>
    </row>
    <row r="3375" spans="2:8" ht="15">
      <c r="B3375" s="74"/>
      <c r="C3375" s="74"/>
      <c r="D3375"/>
      <c r="E3375"/>
      <c r="F3375"/>
      <c r="G3375"/>
      <c r="H3375"/>
    </row>
    <row r="3376" spans="2:8" ht="15">
      <c r="B3376" s="74"/>
      <c r="C3376" s="74"/>
      <c r="D3376"/>
      <c r="E3376"/>
      <c r="F3376"/>
      <c r="G3376"/>
      <c r="H3376"/>
    </row>
    <row r="3377" spans="2:8" ht="15">
      <c r="B3377" s="74"/>
      <c r="C3377" s="74"/>
      <c r="D3377"/>
      <c r="E3377"/>
      <c r="F3377"/>
      <c r="G3377"/>
      <c r="H3377"/>
    </row>
    <row r="3378" spans="2:8" ht="15">
      <c r="B3378" s="74"/>
      <c r="C3378" s="74"/>
      <c r="D3378"/>
      <c r="E3378"/>
      <c r="F3378"/>
      <c r="G3378"/>
      <c r="H3378"/>
    </row>
    <row r="3379" spans="2:8" ht="15">
      <c r="B3379" s="74"/>
      <c r="C3379" s="74"/>
      <c r="D3379"/>
      <c r="E3379"/>
      <c r="F3379"/>
      <c r="G3379"/>
      <c r="H3379"/>
    </row>
    <row r="3380" spans="2:8" ht="15">
      <c r="B3380" s="74"/>
      <c r="C3380" s="74"/>
      <c r="D3380"/>
      <c r="E3380"/>
      <c r="F3380"/>
      <c r="G3380"/>
      <c r="H3380"/>
    </row>
    <row r="3381" spans="2:8" ht="15">
      <c r="B3381" s="74"/>
      <c r="C3381" s="74"/>
      <c r="D3381"/>
      <c r="E3381"/>
      <c r="F3381"/>
      <c r="G3381"/>
      <c r="H3381"/>
    </row>
    <row r="3382" spans="2:8" ht="15">
      <c r="B3382" s="74"/>
      <c r="C3382" s="74"/>
      <c r="D3382"/>
      <c r="E3382"/>
      <c r="F3382"/>
      <c r="G3382"/>
      <c r="H3382"/>
    </row>
    <row r="3383" spans="2:8" ht="15">
      <c r="B3383" s="74"/>
      <c r="C3383" s="74"/>
      <c r="D3383"/>
      <c r="E3383"/>
      <c r="F3383"/>
      <c r="G3383"/>
      <c r="H3383"/>
    </row>
    <row r="3384" spans="2:8" ht="15">
      <c r="B3384" s="74"/>
      <c r="C3384" s="74"/>
      <c r="D3384"/>
      <c r="E3384"/>
      <c r="F3384"/>
      <c r="G3384"/>
      <c r="H3384"/>
    </row>
    <row r="3385" spans="2:8" ht="15">
      <c r="B3385" s="74"/>
      <c r="C3385" s="74"/>
      <c r="D3385"/>
      <c r="E3385"/>
      <c r="F3385"/>
      <c r="G3385"/>
      <c r="H3385"/>
    </row>
    <row r="3386" spans="2:8" ht="15">
      <c r="B3386" s="74"/>
      <c r="C3386" s="74"/>
      <c r="D3386"/>
      <c r="E3386"/>
      <c r="F3386"/>
      <c r="G3386"/>
      <c r="H3386"/>
    </row>
    <row r="3387" spans="2:8" ht="15">
      <c r="B3387" s="74"/>
      <c r="C3387" s="74"/>
      <c r="D3387"/>
      <c r="E3387"/>
      <c r="F3387"/>
      <c r="G3387"/>
      <c r="H3387"/>
    </row>
    <row r="3388" spans="2:8" ht="15">
      <c r="B3388" s="74"/>
      <c r="C3388" s="74"/>
      <c r="D3388"/>
      <c r="E3388"/>
      <c r="F3388"/>
      <c r="G3388"/>
      <c r="H3388"/>
    </row>
    <row r="3389" spans="2:8" ht="15">
      <c r="B3389" s="74"/>
      <c r="C3389" s="74"/>
      <c r="D3389"/>
      <c r="E3389"/>
      <c r="F3389"/>
      <c r="G3389"/>
      <c r="H3389"/>
    </row>
    <row r="3390" spans="2:8" ht="15">
      <c r="B3390" s="74"/>
      <c r="C3390" s="74"/>
      <c r="D3390"/>
      <c r="E3390"/>
      <c r="F3390"/>
      <c r="G3390"/>
      <c r="H3390"/>
    </row>
    <row r="3391" spans="2:8" ht="15">
      <c r="B3391" s="74"/>
      <c r="C3391" s="74"/>
      <c r="D3391"/>
      <c r="E3391"/>
      <c r="F3391"/>
      <c r="G3391"/>
      <c r="H3391"/>
    </row>
    <row r="3392" spans="2:8" ht="15">
      <c r="B3392" s="74"/>
      <c r="C3392" s="74"/>
      <c r="D3392"/>
      <c r="E3392"/>
      <c r="F3392"/>
      <c r="G3392"/>
      <c r="H3392"/>
    </row>
    <row r="3393" spans="2:8" ht="15">
      <c r="B3393" s="74"/>
      <c r="C3393" s="74"/>
      <c r="D3393"/>
      <c r="E3393"/>
      <c r="F3393"/>
      <c r="G3393"/>
      <c r="H3393"/>
    </row>
    <row r="3394" spans="2:8" ht="15">
      <c r="B3394" s="74"/>
      <c r="C3394" s="74"/>
      <c r="D3394"/>
      <c r="E3394"/>
      <c r="F3394"/>
      <c r="G3394"/>
      <c r="H3394"/>
    </row>
    <row r="3395" spans="2:8" ht="15">
      <c r="B3395" s="74"/>
      <c r="C3395" s="74"/>
      <c r="D3395"/>
      <c r="E3395"/>
      <c r="F3395"/>
      <c r="G3395"/>
      <c r="H3395"/>
    </row>
    <row r="3396" spans="2:8" ht="15">
      <c r="B3396" s="74"/>
      <c r="C3396" s="74"/>
      <c r="D3396"/>
      <c r="E3396"/>
      <c r="F3396"/>
      <c r="G3396"/>
      <c r="H3396"/>
    </row>
    <row r="3397" spans="2:8" ht="15">
      <c r="B3397" s="74"/>
      <c r="C3397" s="74"/>
      <c r="D3397"/>
      <c r="E3397"/>
      <c r="F3397"/>
      <c r="G3397"/>
      <c r="H3397"/>
    </row>
    <row r="3398" spans="2:8" ht="15">
      <c r="B3398" s="74"/>
      <c r="C3398" s="74"/>
      <c r="D3398"/>
      <c r="E3398"/>
      <c r="F3398"/>
      <c r="G3398"/>
      <c r="H3398"/>
    </row>
    <row r="3399" spans="2:8" ht="15">
      <c r="B3399" s="74"/>
      <c r="C3399" s="74"/>
      <c r="D3399"/>
      <c r="E3399"/>
      <c r="F3399"/>
      <c r="G3399"/>
      <c r="H3399"/>
    </row>
    <row r="3400" spans="2:8" ht="15">
      <c r="B3400" s="74"/>
      <c r="C3400" s="74"/>
      <c r="D3400"/>
      <c r="E3400"/>
      <c r="F3400"/>
      <c r="G3400"/>
      <c r="H3400"/>
    </row>
    <row r="3401" spans="2:8" ht="15">
      <c r="B3401" s="74"/>
      <c r="C3401" s="74"/>
      <c r="D3401"/>
      <c r="E3401"/>
      <c r="F3401"/>
      <c r="G3401"/>
      <c r="H3401"/>
    </row>
    <row r="3402" spans="2:8" ht="15">
      <c r="B3402" s="74"/>
      <c r="C3402" s="74"/>
      <c r="D3402"/>
      <c r="E3402"/>
      <c r="F3402"/>
      <c r="G3402"/>
      <c r="H3402"/>
    </row>
    <row r="3403" spans="2:8" ht="15">
      <c r="B3403" s="74"/>
      <c r="C3403" s="74"/>
      <c r="D3403"/>
      <c r="E3403"/>
      <c r="F3403"/>
      <c r="G3403"/>
      <c r="H3403"/>
    </row>
    <row r="3404" spans="2:8" ht="15">
      <c r="B3404" s="74"/>
      <c r="C3404" s="74"/>
      <c r="D3404"/>
      <c r="E3404"/>
      <c r="F3404"/>
      <c r="G3404"/>
      <c r="H3404"/>
    </row>
    <row r="3405" spans="2:8" ht="15">
      <c r="B3405" s="74"/>
      <c r="C3405" s="74"/>
      <c r="D3405"/>
      <c r="E3405"/>
      <c r="F3405"/>
      <c r="G3405"/>
      <c r="H3405"/>
    </row>
    <row r="3406" spans="2:8" ht="15">
      <c r="B3406" s="74"/>
      <c r="C3406" s="74"/>
      <c r="D3406"/>
      <c r="E3406"/>
      <c r="F3406"/>
      <c r="G3406"/>
      <c r="H3406"/>
    </row>
    <row r="3407" spans="2:8" ht="15">
      <c r="B3407" s="74"/>
      <c r="C3407" s="74"/>
      <c r="D3407"/>
      <c r="E3407"/>
      <c r="F3407"/>
      <c r="G3407"/>
      <c r="H3407"/>
    </row>
    <row r="3408" spans="2:8" ht="15">
      <c r="B3408" s="74"/>
      <c r="C3408" s="74"/>
      <c r="D3408"/>
      <c r="E3408"/>
      <c r="F3408"/>
      <c r="G3408"/>
      <c r="H3408"/>
    </row>
    <row r="3409" spans="2:8" ht="15">
      <c r="B3409" s="74"/>
      <c r="C3409" s="74"/>
      <c r="D3409"/>
      <c r="E3409"/>
      <c r="F3409"/>
      <c r="G3409"/>
      <c r="H3409"/>
    </row>
    <row r="3410" spans="2:8" ht="15">
      <c r="B3410" s="74"/>
      <c r="C3410" s="74"/>
      <c r="D3410"/>
      <c r="E3410"/>
      <c r="F3410"/>
      <c r="G3410"/>
      <c r="H3410"/>
    </row>
    <row r="3411" spans="2:8" ht="15">
      <c r="B3411" s="74"/>
      <c r="C3411" s="74"/>
      <c r="D3411"/>
      <c r="E3411"/>
      <c r="F3411"/>
      <c r="G3411"/>
      <c r="H3411"/>
    </row>
    <row r="3412" spans="2:8" ht="15">
      <c r="B3412" s="74"/>
      <c r="C3412" s="74"/>
      <c r="D3412"/>
      <c r="E3412"/>
      <c r="F3412"/>
      <c r="G3412"/>
      <c r="H3412"/>
    </row>
    <row r="3413" spans="2:8" ht="15">
      <c r="B3413" s="74"/>
      <c r="C3413" s="74"/>
      <c r="D3413"/>
      <c r="E3413"/>
      <c r="F3413"/>
      <c r="G3413"/>
      <c r="H3413"/>
    </row>
    <row r="3414" spans="2:8" ht="15">
      <c r="B3414" s="74"/>
      <c r="C3414" s="74"/>
      <c r="D3414"/>
      <c r="E3414"/>
      <c r="F3414"/>
      <c r="G3414"/>
      <c r="H3414"/>
    </row>
    <row r="3415" spans="2:8" ht="15">
      <c r="B3415" s="74"/>
      <c r="C3415" s="74"/>
      <c r="D3415"/>
      <c r="E3415"/>
      <c r="F3415"/>
      <c r="G3415"/>
      <c r="H3415"/>
    </row>
    <row r="3416" spans="2:8" ht="15">
      <c r="B3416" s="74"/>
      <c r="C3416" s="74"/>
      <c r="D3416"/>
      <c r="E3416"/>
      <c r="F3416"/>
      <c r="G3416"/>
      <c r="H3416"/>
    </row>
    <row r="3417" spans="2:8" ht="15">
      <c r="B3417" s="74"/>
      <c r="C3417" s="74"/>
      <c r="D3417"/>
      <c r="E3417"/>
      <c r="F3417"/>
      <c r="G3417"/>
      <c r="H3417"/>
    </row>
    <row r="3418" spans="2:8" ht="15">
      <c r="B3418" s="74"/>
      <c r="C3418" s="74"/>
      <c r="D3418"/>
      <c r="E3418"/>
      <c r="F3418"/>
      <c r="G3418"/>
      <c r="H3418"/>
    </row>
    <row r="3419" spans="2:8" ht="15">
      <c r="B3419" s="74"/>
      <c r="C3419" s="74"/>
      <c r="D3419"/>
      <c r="E3419"/>
      <c r="F3419"/>
      <c r="G3419"/>
      <c r="H3419"/>
    </row>
    <row r="3420" spans="2:8" ht="15">
      <c r="B3420" s="74"/>
      <c r="C3420" s="74"/>
      <c r="D3420"/>
      <c r="E3420"/>
      <c r="F3420"/>
      <c r="G3420"/>
      <c r="H3420"/>
    </row>
    <row r="3421" spans="2:8" ht="15">
      <c r="B3421" s="74"/>
      <c r="C3421" s="74"/>
      <c r="D3421"/>
      <c r="E3421"/>
      <c r="F3421"/>
      <c r="G3421"/>
      <c r="H3421"/>
    </row>
    <row r="3422" spans="2:8" ht="15">
      <c r="B3422" s="74"/>
      <c r="C3422" s="74"/>
      <c r="D3422"/>
      <c r="E3422"/>
      <c r="F3422"/>
      <c r="G3422"/>
      <c r="H3422"/>
    </row>
    <row r="3423" spans="2:8" ht="15">
      <c r="B3423" s="74"/>
      <c r="C3423" s="74"/>
      <c r="D3423"/>
      <c r="E3423"/>
      <c r="F3423"/>
      <c r="G3423"/>
      <c r="H3423"/>
    </row>
    <row r="3424" spans="2:8" ht="15">
      <c r="B3424" s="74"/>
      <c r="C3424" s="74"/>
      <c r="D3424"/>
      <c r="E3424"/>
      <c r="F3424"/>
      <c r="G3424"/>
      <c r="H3424"/>
    </row>
    <row r="3425" spans="2:8" ht="15">
      <c r="B3425" s="74"/>
      <c r="C3425" s="74"/>
      <c r="D3425"/>
      <c r="E3425"/>
      <c r="F3425"/>
      <c r="G3425"/>
      <c r="H3425"/>
    </row>
    <row r="3426" spans="2:8" ht="15">
      <c r="B3426" s="74"/>
      <c r="C3426" s="74"/>
      <c r="D3426"/>
      <c r="E3426"/>
      <c r="F3426"/>
      <c r="G3426"/>
      <c r="H3426"/>
    </row>
    <row r="3427" spans="2:8" ht="15">
      <c r="B3427" s="74"/>
      <c r="C3427" s="74"/>
      <c r="D3427"/>
      <c r="E3427"/>
      <c r="F3427"/>
      <c r="G3427"/>
      <c r="H3427"/>
    </row>
    <row r="3428" spans="2:8" ht="15">
      <c r="B3428" s="74"/>
      <c r="C3428" s="74"/>
      <c r="D3428"/>
      <c r="E3428"/>
      <c r="F3428"/>
      <c r="G3428"/>
      <c r="H3428"/>
    </row>
    <row r="3429" spans="2:8" ht="15">
      <c r="B3429" s="74"/>
      <c r="C3429" s="74"/>
      <c r="D3429"/>
      <c r="E3429"/>
      <c r="F3429"/>
      <c r="G3429"/>
      <c r="H3429"/>
    </row>
    <row r="3430" spans="2:8" ht="15">
      <c r="B3430" s="74"/>
      <c r="C3430" s="74"/>
      <c r="D3430"/>
      <c r="E3430"/>
      <c r="F3430"/>
      <c r="G3430"/>
      <c r="H3430"/>
    </row>
    <row r="3431" spans="2:8" ht="15">
      <c r="B3431" s="74"/>
      <c r="C3431" s="74"/>
      <c r="D3431"/>
      <c r="E3431"/>
      <c r="F3431"/>
      <c r="G3431"/>
      <c r="H3431"/>
    </row>
    <row r="3432" spans="2:8" ht="15">
      <c r="B3432" s="74"/>
      <c r="C3432" s="74"/>
      <c r="D3432"/>
      <c r="E3432"/>
      <c r="F3432"/>
      <c r="G3432"/>
      <c r="H3432"/>
    </row>
    <row r="3433" spans="2:8" ht="15">
      <c r="B3433" s="74"/>
      <c r="C3433" s="74"/>
      <c r="D3433"/>
      <c r="E3433"/>
      <c r="F3433"/>
      <c r="G3433"/>
      <c r="H3433"/>
    </row>
    <row r="3434" spans="2:8" ht="15">
      <c r="B3434" s="74"/>
      <c r="C3434" s="74"/>
      <c r="D3434"/>
      <c r="E3434"/>
      <c r="F3434"/>
      <c r="G3434"/>
      <c r="H3434"/>
    </row>
    <row r="3435" spans="2:8" ht="15">
      <c r="B3435" s="74"/>
      <c r="C3435" s="74"/>
      <c r="D3435"/>
      <c r="E3435"/>
      <c r="F3435"/>
      <c r="G3435"/>
      <c r="H3435"/>
    </row>
    <row r="3436" spans="2:8" ht="15">
      <c r="B3436" s="74"/>
      <c r="C3436" s="74"/>
      <c r="D3436"/>
      <c r="E3436"/>
      <c r="F3436"/>
      <c r="G3436"/>
      <c r="H3436"/>
    </row>
    <row r="3437" spans="2:8" ht="15">
      <c r="B3437" s="74"/>
      <c r="C3437" s="74"/>
      <c r="D3437"/>
      <c r="E3437"/>
      <c r="F3437"/>
      <c r="G3437"/>
      <c r="H3437"/>
    </row>
    <row r="3438" spans="2:8" ht="15">
      <c r="B3438" s="74"/>
      <c r="C3438" s="74"/>
      <c r="D3438"/>
      <c r="E3438"/>
      <c r="F3438"/>
      <c r="G3438"/>
      <c r="H3438"/>
    </row>
    <row r="3439" spans="2:8" ht="15">
      <c r="B3439" s="74"/>
      <c r="C3439" s="74"/>
      <c r="D3439"/>
      <c r="E3439"/>
      <c r="F3439"/>
      <c r="G3439"/>
      <c r="H3439"/>
    </row>
    <row r="3440" spans="2:8" ht="15">
      <c r="B3440" s="74"/>
      <c r="C3440" s="74"/>
      <c r="D3440"/>
      <c r="E3440"/>
      <c r="F3440"/>
      <c r="G3440"/>
      <c r="H3440"/>
    </row>
    <row r="3441" spans="2:8" ht="15">
      <c r="B3441" s="74"/>
      <c r="C3441" s="74"/>
      <c r="D3441"/>
      <c r="E3441"/>
      <c r="F3441"/>
      <c r="G3441"/>
      <c r="H3441"/>
    </row>
    <row r="3442" spans="2:8" ht="15">
      <c r="B3442" s="74"/>
      <c r="C3442" s="74"/>
      <c r="D3442"/>
      <c r="E3442"/>
      <c r="F3442"/>
      <c r="G3442"/>
      <c r="H3442"/>
    </row>
    <row r="3443" spans="2:8" ht="15">
      <c r="B3443" s="74"/>
      <c r="C3443" s="74"/>
      <c r="D3443"/>
      <c r="E3443"/>
      <c r="F3443"/>
      <c r="G3443"/>
      <c r="H3443"/>
    </row>
    <row r="3444" spans="2:8" ht="15">
      <c r="B3444" s="74"/>
      <c r="C3444" s="74"/>
      <c r="D3444"/>
      <c r="E3444"/>
      <c r="F3444"/>
      <c r="G3444"/>
      <c r="H3444"/>
    </row>
    <row r="3445" spans="2:8" ht="15">
      <c r="B3445" s="74"/>
      <c r="C3445" s="74"/>
      <c r="D3445"/>
      <c r="E3445"/>
      <c r="F3445"/>
      <c r="G3445"/>
      <c r="H3445"/>
    </row>
    <row r="3446" spans="2:8" ht="15">
      <c r="B3446" s="74"/>
      <c r="C3446" s="74"/>
      <c r="D3446"/>
      <c r="E3446"/>
      <c r="F3446"/>
      <c r="G3446"/>
      <c r="H3446"/>
    </row>
    <row r="3447" spans="2:8" ht="15">
      <c r="B3447" s="74"/>
      <c r="C3447" s="74"/>
      <c r="D3447"/>
      <c r="E3447"/>
      <c r="F3447"/>
      <c r="G3447"/>
      <c r="H3447"/>
    </row>
    <row r="3448" spans="2:8" ht="15">
      <c r="B3448" s="74"/>
      <c r="C3448" s="74"/>
      <c r="D3448"/>
      <c r="E3448"/>
      <c r="F3448"/>
      <c r="G3448"/>
      <c r="H3448"/>
    </row>
    <row r="3449" spans="2:8" ht="15">
      <c r="B3449" s="74"/>
      <c r="C3449" s="74"/>
      <c r="D3449"/>
      <c r="E3449"/>
      <c r="F3449"/>
      <c r="G3449"/>
      <c r="H3449"/>
    </row>
    <row r="3450" spans="2:8" ht="15">
      <c r="B3450" s="74"/>
      <c r="C3450" s="74"/>
      <c r="D3450"/>
      <c r="E3450"/>
      <c r="F3450"/>
      <c r="G3450"/>
      <c r="H3450"/>
    </row>
    <row r="3451" spans="2:8" ht="15">
      <c r="B3451" s="74"/>
      <c r="C3451" s="74"/>
      <c r="D3451"/>
      <c r="E3451"/>
      <c r="F3451"/>
      <c r="G3451"/>
      <c r="H3451"/>
    </row>
    <row r="3452" spans="2:8" ht="15">
      <c r="B3452" s="74"/>
      <c r="C3452" s="74"/>
      <c r="D3452"/>
      <c r="E3452"/>
      <c r="F3452"/>
      <c r="G3452"/>
      <c r="H3452"/>
    </row>
    <row r="3453" spans="2:8" ht="15">
      <c r="B3453" s="74"/>
      <c r="C3453" s="74"/>
      <c r="D3453"/>
      <c r="E3453"/>
      <c r="F3453"/>
      <c r="G3453"/>
      <c r="H3453"/>
    </row>
    <row r="3454" spans="2:8" ht="15">
      <c r="B3454" s="74"/>
      <c r="C3454" s="74"/>
      <c r="D3454"/>
      <c r="E3454"/>
      <c r="F3454"/>
      <c r="G3454"/>
      <c r="H3454"/>
    </row>
    <row r="3455" spans="2:8" ht="15">
      <c r="B3455" s="74"/>
      <c r="C3455" s="74"/>
      <c r="D3455"/>
      <c r="E3455"/>
      <c r="F3455"/>
      <c r="G3455"/>
      <c r="H3455"/>
    </row>
    <row r="3456" spans="2:8" ht="15">
      <c r="B3456" s="74"/>
      <c r="C3456" s="74"/>
      <c r="D3456"/>
      <c r="E3456"/>
      <c r="F3456"/>
      <c r="G3456"/>
      <c r="H3456"/>
    </row>
    <row r="3457" spans="2:8" ht="15">
      <c r="B3457" s="74"/>
      <c r="C3457" s="74"/>
      <c r="D3457"/>
      <c r="E3457"/>
      <c r="F3457"/>
      <c r="G3457"/>
      <c r="H3457"/>
    </row>
    <row r="3458" spans="2:8" ht="15">
      <c r="B3458" s="74"/>
      <c r="C3458" s="74"/>
      <c r="D3458"/>
      <c r="E3458"/>
      <c r="F3458"/>
      <c r="G3458"/>
      <c r="H3458"/>
    </row>
    <row r="3459" spans="2:8" ht="15">
      <c r="B3459" s="74"/>
      <c r="C3459" s="74"/>
      <c r="D3459"/>
      <c r="E3459"/>
      <c r="F3459"/>
      <c r="G3459"/>
      <c r="H3459"/>
    </row>
    <row r="3460" spans="2:8" ht="15">
      <c r="B3460" s="74"/>
      <c r="C3460" s="74"/>
      <c r="D3460"/>
      <c r="E3460"/>
      <c r="F3460"/>
      <c r="G3460"/>
      <c r="H3460"/>
    </row>
    <row r="3461" spans="2:8" ht="15">
      <c r="B3461" s="74"/>
      <c r="C3461" s="74"/>
      <c r="D3461"/>
      <c r="E3461"/>
      <c r="F3461"/>
      <c r="G3461"/>
      <c r="H3461"/>
    </row>
    <row r="3462" spans="2:8" ht="15">
      <c r="B3462" s="74"/>
      <c r="C3462" s="74"/>
      <c r="D3462"/>
      <c r="E3462"/>
      <c r="F3462"/>
      <c r="G3462"/>
      <c r="H3462"/>
    </row>
    <row r="3463" spans="2:8" ht="15">
      <c r="B3463" s="74"/>
      <c r="C3463" s="74"/>
      <c r="D3463"/>
      <c r="E3463"/>
      <c r="F3463"/>
      <c r="G3463"/>
      <c r="H3463"/>
    </row>
    <row r="3464" spans="2:8" ht="15">
      <c r="B3464" s="74"/>
      <c r="C3464" s="74"/>
      <c r="D3464"/>
      <c r="E3464"/>
      <c r="F3464"/>
      <c r="G3464"/>
      <c r="H3464"/>
    </row>
    <row r="3465" spans="2:8" ht="15">
      <c r="B3465" s="74"/>
      <c r="C3465" s="74"/>
      <c r="D3465"/>
      <c r="E3465"/>
      <c r="F3465"/>
      <c r="G3465"/>
      <c r="H3465"/>
    </row>
    <row r="3466" spans="2:8" ht="15">
      <c r="B3466" s="74"/>
      <c r="C3466" s="74"/>
      <c r="D3466"/>
      <c r="E3466"/>
      <c r="F3466"/>
      <c r="G3466"/>
      <c r="H3466"/>
    </row>
    <row r="3467" spans="2:8" ht="15">
      <c r="B3467" s="74"/>
      <c r="C3467" s="74"/>
      <c r="D3467"/>
      <c r="E3467"/>
      <c r="F3467"/>
      <c r="G3467"/>
      <c r="H3467"/>
    </row>
    <row r="3468" spans="2:8" ht="15">
      <c r="B3468" s="74"/>
      <c r="C3468" s="74"/>
      <c r="D3468"/>
      <c r="E3468"/>
      <c r="F3468"/>
      <c r="G3468"/>
      <c r="H3468"/>
    </row>
    <row r="3469" spans="2:8" ht="15">
      <c r="B3469" s="74"/>
      <c r="C3469" s="74"/>
      <c r="D3469"/>
      <c r="E3469"/>
      <c r="F3469"/>
      <c r="G3469"/>
      <c r="H3469"/>
    </row>
    <row r="3470" spans="2:8" ht="15">
      <c r="B3470" s="74"/>
      <c r="C3470" s="74"/>
      <c r="D3470"/>
      <c r="E3470"/>
      <c r="F3470"/>
      <c r="G3470"/>
      <c r="H3470"/>
    </row>
    <row r="3471" spans="2:8" ht="15">
      <c r="B3471" s="74"/>
      <c r="C3471" s="74"/>
      <c r="D3471"/>
      <c r="E3471"/>
      <c r="F3471"/>
      <c r="G3471"/>
      <c r="H3471"/>
    </row>
    <row r="3472" spans="2:8" ht="15">
      <c r="B3472" s="74"/>
      <c r="C3472" s="74"/>
      <c r="D3472"/>
      <c r="E3472"/>
      <c r="F3472"/>
      <c r="G3472"/>
      <c r="H3472"/>
    </row>
    <row r="3473" spans="2:8" ht="15">
      <c r="B3473" s="74"/>
      <c r="C3473" s="74"/>
      <c r="D3473"/>
      <c r="E3473"/>
      <c r="F3473"/>
      <c r="G3473"/>
      <c r="H3473"/>
    </row>
    <row r="3474" spans="2:8" ht="15">
      <c r="B3474" s="74"/>
      <c r="C3474" s="74"/>
      <c r="D3474"/>
      <c r="E3474"/>
      <c r="F3474"/>
      <c r="G3474"/>
      <c r="H3474"/>
    </row>
    <row r="3475" spans="2:8" ht="15">
      <c r="B3475" s="74"/>
      <c r="C3475" s="74"/>
      <c r="D3475"/>
      <c r="E3475"/>
      <c r="F3475"/>
      <c r="G3475"/>
      <c r="H3475"/>
    </row>
    <row r="3476" spans="2:8" ht="15">
      <c r="B3476" s="74"/>
      <c r="C3476" s="74"/>
      <c r="D3476"/>
      <c r="E3476"/>
      <c r="F3476"/>
      <c r="G3476"/>
      <c r="H3476"/>
    </row>
    <row r="3477" spans="2:8" ht="15">
      <c r="B3477" s="74"/>
      <c r="C3477" s="74"/>
      <c r="D3477"/>
      <c r="E3477"/>
      <c r="F3477"/>
      <c r="G3477"/>
      <c r="H3477"/>
    </row>
    <row r="3478" spans="2:8" ht="15">
      <c r="B3478" s="74"/>
      <c r="C3478" s="74"/>
      <c r="D3478"/>
      <c r="E3478"/>
      <c r="F3478"/>
      <c r="G3478"/>
      <c r="H3478"/>
    </row>
    <row r="3479" spans="2:8" ht="15">
      <c r="B3479" s="74"/>
      <c r="C3479" s="74"/>
      <c r="D3479"/>
      <c r="E3479"/>
      <c r="F3479"/>
      <c r="G3479"/>
      <c r="H3479"/>
    </row>
    <row r="3480" spans="2:8" ht="15">
      <c r="B3480" s="74"/>
      <c r="C3480" s="74"/>
      <c r="D3480"/>
      <c r="E3480"/>
      <c r="F3480"/>
      <c r="G3480"/>
      <c r="H3480"/>
    </row>
    <row r="3481" spans="2:8" ht="15">
      <c r="B3481" s="74"/>
      <c r="C3481" s="74"/>
      <c r="D3481"/>
      <c r="E3481"/>
      <c r="F3481"/>
      <c r="G3481"/>
      <c r="H3481"/>
    </row>
    <row r="3482" spans="2:8" ht="15">
      <c r="B3482" s="74"/>
      <c r="C3482" s="74"/>
      <c r="D3482"/>
      <c r="E3482"/>
      <c r="F3482"/>
      <c r="G3482"/>
      <c r="H3482"/>
    </row>
    <row r="3483" spans="2:8" ht="15">
      <c r="B3483" s="74"/>
      <c r="C3483" s="74"/>
      <c r="D3483"/>
      <c r="E3483"/>
      <c r="F3483"/>
      <c r="G3483"/>
      <c r="H3483"/>
    </row>
    <row r="3484" spans="2:8" ht="15">
      <c r="B3484" s="74"/>
      <c r="C3484" s="74"/>
      <c r="D3484"/>
      <c r="E3484"/>
      <c r="F3484"/>
      <c r="G3484"/>
      <c r="H3484"/>
    </row>
    <row r="3485" spans="2:8" ht="15">
      <c r="B3485" s="74"/>
      <c r="C3485" s="74"/>
      <c r="D3485"/>
      <c r="E3485"/>
      <c r="F3485"/>
      <c r="G3485"/>
      <c r="H3485"/>
    </row>
    <row r="3486" spans="2:8" ht="15">
      <c r="B3486" s="74"/>
      <c r="C3486" s="74"/>
      <c r="D3486"/>
      <c r="E3486"/>
      <c r="F3486"/>
      <c r="G3486"/>
      <c r="H3486"/>
    </row>
    <row r="3487" spans="2:8" ht="15">
      <c r="B3487" s="74"/>
      <c r="C3487" s="74"/>
      <c r="D3487"/>
      <c r="E3487"/>
      <c r="F3487"/>
      <c r="G3487"/>
      <c r="H3487"/>
    </row>
    <row r="3488" spans="2:8" ht="15">
      <c r="B3488" s="74"/>
      <c r="C3488" s="74"/>
      <c r="D3488"/>
      <c r="E3488"/>
      <c r="F3488"/>
      <c r="G3488"/>
      <c r="H3488"/>
    </row>
    <row r="3489" spans="2:8" ht="15">
      <c r="B3489" s="74"/>
      <c r="C3489" s="74"/>
      <c r="D3489"/>
      <c r="E3489"/>
      <c r="F3489"/>
      <c r="G3489"/>
      <c r="H3489"/>
    </row>
    <row r="3490" spans="2:8" ht="15">
      <c r="B3490" s="74"/>
      <c r="C3490" s="74"/>
      <c r="D3490"/>
      <c r="E3490"/>
      <c r="F3490"/>
      <c r="G3490"/>
      <c r="H3490"/>
    </row>
    <row r="3491" spans="2:8" ht="15">
      <c r="B3491" s="74"/>
      <c r="C3491" s="74"/>
      <c r="D3491"/>
      <c r="E3491"/>
      <c r="F3491"/>
      <c r="G3491"/>
      <c r="H3491"/>
    </row>
    <row r="3492" spans="2:8" ht="15">
      <c r="B3492" s="74"/>
      <c r="C3492" s="74"/>
      <c r="D3492"/>
      <c r="E3492"/>
      <c r="F3492"/>
      <c r="G3492"/>
      <c r="H3492"/>
    </row>
    <row r="3493" spans="2:8" ht="15">
      <c r="B3493" s="74"/>
      <c r="C3493" s="74"/>
      <c r="D3493"/>
      <c r="E3493"/>
      <c r="F3493"/>
      <c r="G3493"/>
      <c r="H3493"/>
    </row>
    <row r="3494" spans="2:8" ht="15">
      <c r="B3494" s="74"/>
      <c r="C3494" s="74"/>
      <c r="D3494"/>
      <c r="E3494"/>
      <c r="F3494"/>
      <c r="G3494"/>
      <c r="H3494"/>
    </row>
    <row r="3495" spans="2:8" ht="15">
      <c r="B3495" s="74"/>
      <c r="C3495" s="74"/>
      <c r="D3495"/>
      <c r="E3495"/>
      <c r="F3495"/>
      <c r="G3495"/>
      <c r="H3495"/>
    </row>
    <row r="3496" spans="2:8" ht="15">
      <c r="B3496" s="74"/>
      <c r="C3496" s="74"/>
      <c r="D3496"/>
      <c r="E3496"/>
      <c r="F3496"/>
      <c r="G3496"/>
      <c r="H3496"/>
    </row>
    <row r="3497" spans="2:8" ht="15">
      <c r="B3497" s="74"/>
      <c r="C3497" s="74"/>
      <c r="D3497"/>
      <c r="E3497"/>
      <c r="F3497"/>
      <c r="G3497"/>
      <c r="H3497"/>
    </row>
    <row r="3498" spans="2:8" ht="15">
      <c r="B3498" s="74"/>
      <c r="C3498" s="74"/>
      <c r="D3498"/>
      <c r="E3498"/>
      <c r="F3498"/>
      <c r="G3498"/>
      <c r="H3498"/>
    </row>
    <row r="3499" spans="2:8" ht="15">
      <c r="B3499" s="74"/>
      <c r="C3499" s="74"/>
      <c r="D3499"/>
      <c r="E3499"/>
      <c r="F3499"/>
      <c r="G3499"/>
      <c r="H3499"/>
    </row>
    <row r="3500" spans="2:8" ht="15">
      <c r="B3500" s="74"/>
      <c r="C3500" s="74"/>
      <c r="D3500"/>
      <c r="E3500"/>
      <c r="F3500"/>
      <c r="G3500"/>
      <c r="H3500"/>
    </row>
    <row r="3501" spans="2:8" ht="15">
      <c r="B3501" s="74"/>
      <c r="C3501" s="74"/>
      <c r="D3501"/>
      <c r="E3501"/>
      <c r="F3501"/>
      <c r="G3501"/>
      <c r="H3501"/>
    </row>
    <row r="3502" spans="2:8" ht="15">
      <c r="B3502" s="74"/>
      <c r="C3502" s="74"/>
      <c r="D3502"/>
      <c r="E3502"/>
      <c r="F3502"/>
      <c r="G3502"/>
      <c r="H3502"/>
    </row>
    <row r="3503" spans="2:8" ht="15">
      <c r="B3503" s="74"/>
      <c r="C3503" s="74"/>
      <c r="D3503"/>
      <c r="E3503"/>
      <c r="F3503"/>
      <c r="G3503"/>
      <c r="H3503"/>
    </row>
    <row r="3504" spans="2:8" ht="15">
      <c r="B3504" s="74"/>
      <c r="C3504" s="74"/>
      <c r="D3504"/>
      <c r="E3504"/>
      <c r="F3504"/>
      <c r="G3504"/>
      <c r="H3504"/>
    </row>
    <row r="3505" spans="2:8" ht="15">
      <c r="B3505" s="74"/>
      <c r="C3505" s="74"/>
      <c r="D3505"/>
      <c r="E3505"/>
      <c r="F3505"/>
      <c r="G3505"/>
      <c r="H3505"/>
    </row>
    <row r="3506" spans="2:8" ht="15">
      <c r="B3506" s="74"/>
      <c r="C3506" s="74"/>
      <c r="D3506"/>
      <c r="E3506"/>
      <c r="F3506"/>
      <c r="G3506"/>
      <c r="H3506"/>
    </row>
    <row r="3507" spans="2:8" ht="15">
      <c r="B3507" s="74"/>
      <c r="C3507" s="74"/>
      <c r="D3507"/>
      <c r="E3507"/>
      <c r="F3507"/>
      <c r="G3507"/>
      <c r="H3507"/>
    </row>
    <row r="3508" spans="2:8" ht="15">
      <c r="B3508" s="74"/>
      <c r="C3508" s="74"/>
      <c r="D3508"/>
      <c r="E3508"/>
      <c r="F3508"/>
      <c r="G3508"/>
      <c r="H3508"/>
    </row>
    <row r="3509" spans="2:8" ht="15">
      <c r="B3509" s="74"/>
      <c r="C3509" s="74"/>
      <c r="D3509"/>
      <c r="E3509"/>
      <c r="F3509"/>
      <c r="G3509"/>
      <c r="H3509"/>
    </row>
    <row r="3510" spans="2:8" ht="15">
      <c r="B3510" s="74"/>
      <c r="C3510" s="74"/>
      <c r="D3510"/>
      <c r="E3510"/>
      <c r="F3510"/>
      <c r="G3510"/>
      <c r="H3510"/>
    </row>
    <row r="3511" spans="2:8" ht="15">
      <c r="B3511" s="74"/>
      <c r="C3511" s="74"/>
      <c r="D3511"/>
      <c r="E3511"/>
      <c r="F3511"/>
      <c r="G3511"/>
      <c r="H3511"/>
    </row>
    <row r="3512" spans="2:8" ht="15">
      <c r="B3512" s="74"/>
      <c r="C3512" s="74"/>
      <c r="D3512"/>
      <c r="E3512"/>
      <c r="F3512"/>
      <c r="G3512"/>
      <c r="H3512"/>
    </row>
    <row r="3513" spans="2:8" ht="15">
      <c r="B3513" s="74"/>
      <c r="C3513" s="74"/>
      <c r="D3513"/>
      <c r="E3513"/>
      <c r="F3513"/>
      <c r="G3513"/>
      <c r="H3513"/>
    </row>
    <row r="3514" spans="2:8" ht="15">
      <c r="B3514" s="74"/>
      <c r="C3514" s="74"/>
      <c r="D3514"/>
      <c r="E3514"/>
      <c r="F3514"/>
      <c r="G3514"/>
      <c r="H3514"/>
    </row>
    <row r="3515" spans="2:8" ht="15">
      <c r="B3515" s="74"/>
      <c r="C3515" s="74"/>
      <c r="D3515"/>
      <c r="E3515"/>
      <c r="F3515"/>
      <c r="G3515"/>
      <c r="H3515"/>
    </row>
    <row r="3516" spans="2:8" ht="15">
      <c r="B3516" s="74"/>
      <c r="C3516" s="74"/>
      <c r="D3516"/>
      <c r="E3516"/>
      <c r="F3516"/>
      <c r="G3516"/>
      <c r="H3516"/>
    </row>
    <row r="3517" spans="2:8" ht="15">
      <c r="B3517" s="74"/>
      <c r="C3517" s="74"/>
      <c r="D3517"/>
      <c r="E3517"/>
      <c r="F3517"/>
      <c r="G3517"/>
      <c r="H3517"/>
    </row>
    <row r="3518" spans="2:8" ht="15">
      <c r="B3518" s="74"/>
      <c r="C3518" s="74"/>
      <c r="D3518"/>
      <c r="E3518"/>
      <c r="F3518"/>
      <c r="G3518"/>
      <c r="H3518"/>
    </row>
    <row r="3519" spans="2:8" ht="15">
      <c r="B3519" s="74"/>
      <c r="C3519" s="74"/>
      <c r="D3519"/>
      <c r="E3519"/>
      <c r="F3519"/>
      <c r="G3519"/>
      <c r="H3519"/>
    </row>
    <row r="3520" spans="2:8" ht="15">
      <c r="B3520" s="74"/>
      <c r="C3520" s="74"/>
      <c r="D3520"/>
      <c r="E3520"/>
      <c r="F3520"/>
      <c r="G3520"/>
      <c r="H3520"/>
    </row>
    <row r="3521" spans="2:8" ht="15">
      <c r="B3521" s="74"/>
      <c r="C3521" s="74"/>
      <c r="D3521"/>
      <c r="E3521"/>
      <c r="F3521"/>
      <c r="G3521"/>
      <c r="H3521"/>
    </row>
    <row r="3522" spans="2:8" ht="15">
      <c r="B3522" s="74"/>
      <c r="C3522" s="74"/>
      <c r="D3522"/>
      <c r="E3522"/>
      <c r="F3522"/>
      <c r="G3522"/>
      <c r="H3522"/>
    </row>
    <row r="3523" spans="2:8" ht="15">
      <c r="B3523" s="74"/>
      <c r="C3523" s="74"/>
      <c r="D3523"/>
      <c r="E3523"/>
      <c r="F3523"/>
      <c r="G3523"/>
      <c r="H3523"/>
    </row>
    <row r="3524" spans="2:8" ht="15">
      <c r="B3524" s="74"/>
      <c r="C3524" s="74"/>
      <c r="D3524"/>
      <c r="E3524"/>
      <c r="F3524"/>
      <c r="G3524"/>
      <c r="H3524"/>
    </row>
    <row r="3525" spans="2:8" ht="15">
      <c r="B3525" s="74"/>
      <c r="C3525" s="74"/>
      <c r="D3525"/>
      <c r="E3525"/>
      <c r="F3525"/>
      <c r="G3525"/>
      <c r="H3525"/>
    </row>
    <row r="3526" spans="2:8" ht="15">
      <c r="B3526" s="74"/>
      <c r="C3526" s="74"/>
      <c r="D3526"/>
      <c r="E3526"/>
      <c r="F3526"/>
      <c r="G3526"/>
      <c r="H3526"/>
    </row>
    <row r="3527" spans="2:8" ht="15">
      <c r="B3527" s="74"/>
      <c r="C3527" s="74"/>
      <c r="D3527"/>
      <c r="E3527"/>
      <c r="F3527"/>
      <c r="G3527"/>
      <c r="H3527"/>
    </row>
    <row r="3528" spans="2:8" ht="15">
      <c r="B3528" s="74"/>
      <c r="C3528" s="74"/>
      <c r="D3528"/>
      <c r="E3528"/>
      <c r="F3528"/>
      <c r="G3528"/>
      <c r="H3528"/>
    </row>
    <row r="3529" spans="2:8" ht="15">
      <c r="B3529" s="74"/>
      <c r="C3529" s="74"/>
      <c r="D3529"/>
      <c r="E3529"/>
      <c r="F3529"/>
      <c r="G3529"/>
      <c r="H3529"/>
    </row>
    <row r="3530" spans="2:8" ht="15">
      <c r="B3530" s="74"/>
      <c r="C3530" s="74"/>
      <c r="D3530"/>
      <c r="E3530"/>
      <c r="F3530"/>
      <c r="G3530"/>
      <c r="H3530"/>
    </row>
    <row r="3531" spans="2:8" ht="15">
      <c r="B3531" s="74"/>
      <c r="C3531" s="74"/>
      <c r="D3531"/>
      <c r="E3531"/>
      <c r="F3531"/>
      <c r="G3531"/>
      <c r="H3531"/>
    </row>
    <row r="3532" spans="2:8" ht="15">
      <c r="B3532" s="74"/>
      <c r="C3532" s="74"/>
      <c r="D3532"/>
      <c r="E3532"/>
      <c r="F3532"/>
      <c r="G3532"/>
      <c r="H3532"/>
    </row>
    <row r="3533" spans="2:8" ht="15">
      <c r="B3533" s="74"/>
      <c r="C3533" s="74"/>
      <c r="D3533"/>
      <c r="E3533"/>
      <c r="F3533"/>
      <c r="G3533"/>
      <c r="H3533"/>
    </row>
    <row r="3534" spans="2:8" ht="15">
      <c r="B3534" s="74"/>
      <c r="C3534" s="74"/>
      <c r="D3534"/>
      <c r="E3534"/>
      <c r="F3534"/>
      <c r="G3534"/>
      <c r="H3534"/>
    </row>
    <row r="3535" spans="2:8" ht="15">
      <c r="B3535" s="74"/>
      <c r="C3535" s="74"/>
      <c r="D3535"/>
      <c r="E3535"/>
      <c r="F3535"/>
      <c r="G3535"/>
      <c r="H3535"/>
    </row>
    <row r="3536" spans="2:8" ht="15">
      <c r="B3536" s="74"/>
      <c r="C3536" s="74"/>
      <c r="D3536"/>
      <c r="E3536"/>
      <c r="F3536"/>
      <c r="G3536"/>
      <c r="H3536"/>
    </row>
    <row r="3537" spans="2:8" ht="15">
      <c r="B3537" s="74"/>
      <c r="C3537" s="74"/>
      <c r="D3537"/>
      <c r="E3537"/>
      <c r="F3537"/>
      <c r="G3537"/>
      <c r="H3537"/>
    </row>
    <row r="3538" spans="2:8" ht="15">
      <c r="B3538" s="74"/>
      <c r="C3538" s="74"/>
      <c r="D3538"/>
      <c r="E3538"/>
      <c r="F3538"/>
      <c r="G3538"/>
      <c r="H3538"/>
    </row>
    <row r="3539" spans="2:8" ht="15">
      <c r="B3539" s="74"/>
      <c r="C3539" s="74"/>
      <c r="D3539"/>
      <c r="E3539"/>
      <c r="F3539"/>
      <c r="G3539"/>
      <c r="H3539"/>
    </row>
    <row r="3540" spans="2:8" ht="15">
      <c r="B3540" s="74"/>
      <c r="C3540" s="74"/>
      <c r="D3540"/>
      <c r="E3540"/>
      <c r="F3540"/>
      <c r="G3540"/>
      <c r="H3540"/>
    </row>
    <row r="3541" spans="2:8" ht="15">
      <c r="B3541" s="74"/>
      <c r="C3541" s="74"/>
      <c r="D3541"/>
      <c r="E3541"/>
      <c r="F3541"/>
      <c r="G3541"/>
      <c r="H3541"/>
    </row>
    <row r="3542" spans="2:8" ht="15">
      <c r="B3542" s="74"/>
      <c r="C3542" s="74"/>
      <c r="D3542"/>
      <c r="E3542"/>
      <c r="F3542"/>
      <c r="G3542"/>
      <c r="H3542"/>
    </row>
    <row r="3543" spans="2:8" ht="15">
      <c r="B3543" s="74"/>
      <c r="C3543" s="74"/>
      <c r="D3543"/>
      <c r="E3543"/>
      <c r="F3543"/>
      <c r="G3543"/>
      <c r="H3543"/>
    </row>
    <row r="3544" spans="2:8" ht="15">
      <c r="B3544" s="74"/>
      <c r="C3544" s="74"/>
      <c r="D3544"/>
      <c r="E3544"/>
      <c r="F3544"/>
      <c r="G3544"/>
      <c r="H3544"/>
    </row>
    <row r="3545" spans="2:8" ht="15">
      <c r="B3545" s="74"/>
      <c r="C3545" s="74"/>
      <c r="D3545"/>
      <c r="E3545"/>
      <c r="F3545"/>
      <c r="G3545"/>
      <c r="H3545"/>
    </row>
    <row r="3546" spans="2:8" ht="15">
      <c r="B3546" s="74"/>
      <c r="C3546" s="74"/>
      <c r="D3546"/>
      <c r="E3546"/>
      <c r="F3546"/>
      <c r="G3546"/>
      <c r="H3546"/>
    </row>
    <row r="3547" spans="2:8" ht="15">
      <c r="B3547" s="74"/>
      <c r="C3547" s="74"/>
      <c r="D3547"/>
      <c r="E3547"/>
      <c r="F3547"/>
      <c r="G3547"/>
      <c r="H3547"/>
    </row>
    <row r="3548" spans="2:8" ht="15">
      <c r="B3548" s="74"/>
      <c r="C3548" s="74"/>
      <c r="D3548"/>
      <c r="E3548"/>
      <c r="F3548"/>
      <c r="G3548"/>
      <c r="H3548"/>
    </row>
    <row r="3549" spans="2:8" ht="15">
      <c r="B3549" s="74"/>
      <c r="C3549" s="74"/>
      <c r="D3549"/>
      <c r="E3549"/>
      <c r="F3549"/>
      <c r="G3549"/>
      <c r="H3549"/>
    </row>
    <row r="3550" spans="2:8" ht="15">
      <c r="B3550" s="74"/>
      <c r="C3550" s="74"/>
      <c r="D3550"/>
      <c r="E3550"/>
      <c r="F3550"/>
      <c r="G3550"/>
      <c r="H3550"/>
    </row>
    <row r="3551" spans="2:8" ht="15">
      <c r="B3551" s="74"/>
      <c r="C3551" s="74"/>
      <c r="D3551"/>
      <c r="E3551"/>
      <c r="F3551"/>
      <c r="G3551"/>
      <c r="H3551"/>
    </row>
    <row r="3552" spans="2:8" ht="15">
      <c r="B3552" s="74"/>
      <c r="C3552" s="74"/>
      <c r="D3552"/>
      <c r="E3552"/>
      <c r="F3552"/>
      <c r="G3552"/>
      <c r="H3552"/>
    </row>
    <row r="3553" spans="2:8" ht="15">
      <c r="B3553" s="74"/>
      <c r="C3553" s="74"/>
      <c r="D3553"/>
      <c r="E3553"/>
      <c r="F3553"/>
      <c r="G3553"/>
      <c r="H3553"/>
    </row>
    <row r="3554" spans="2:8" ht="15">
      <c r="B3554" s="74"/>
      <c r="C3554" s="74"/>
      <c r="D3554"/>
      <c r="E3554"/>
      <c r="F3554"/>
      <c r="G3554"/>
      <c r="H3554"/>
    </row>
    <row r="3555" spans="2:8" ht="15">
      <c r="B3555" s="74"/>
      <c r="C3555" s="74"/>
      <c r="D3555"/>
      <c r="E3555"/>
      <c r="F3555"/>
      <c r="G3555"/>
      <c r="H3555"/>
    </row>
    <row r="3556" spans="2:8" ht="15">
      <c r="B3556" s="74"/>
      <c r="C3556" s="74"/>
      <c r="D3556"/>
      <c r="E3556"/>
      <c r="F3556"/>
      <c r="G3556"/>
      <c r="H3556"/>
    </row>
    <row r="3557" spans="2:8" ht="15">
      <c r="B3557" s="74"/>
      <c r="C3557" s="74"/>
      <c r="D3557"/>
      <c r="E3557"/>
      <c r="F3557"/>
      <c r="G3557"/>
      <c r="H3557"/>
    </row>
    <row r="3558" spans="2:8" ht="15">
      <c r="B3558" s="74"/>
      <c r="C3558" s="74"/>
      <c r="D3558"/>
      <c r="E3558"/>
      <c r="F3558"/>
      <c r="G3558"/>
      <c r="H3558"/>
    </row>
    <row r="3559" spans="2:8" ht="15">
      <c r="B3559" s="74"/>
      <c r="C3559" s="74"/>
      <c r="D3559"/>
      <c r="E3559"/>
      <c r="F3559"/>
      <c r="G3559"/>
      <c r="H3559"/>
    </row>
    <row r="3560" spans="2:8" ht="15">
      <c r="B3560" s="74"/>
      <c r="C3560" s="74"/>
      <c r="D3560"/>
      <c r="E3560"/>
      <c r="F3560"/>
      <c r="G3560"/>
      <c r="H3560"/>
    </row>
    <row r="3561" spans="2:8" ht="15">
      <c r="B3561" s="74"/>
      <c r="C3561" s="74"/>
      <c r="D3561"/>
      <c r="E3561"/>
      <c r="F3561"/>
      <c r="G3561"/>
      <c r="H3561"/>
    </row>
    <row r="3562" spans="2:8" ht="15">
      <c r="B3562" s="74"/>
      <c r="C3562" s="74"/>
      <c r="D3562"/>
      <c r="E3562"/>
      <c r="F3562"/>
      <c r="G3562"/>
      <c r="H3562"/>
    </row>
    <row r="3563" spans="2:8" ht="15">
      <c r="B3563" s="74"/>
      <c r="C3563" s="74"/>
      <c r="D3563"/>
      <c r="E3563"/>
      <c r="F3563"/>
      <c r="G3563"/>
      <c r="H3563"/>
    </row>
    <row r="3564" spans="2:8" ht="15">
      <c r="B3564" s="74"/>
      <c r="C3564" s="74"/>
      <c r="D3564"/>
      <c r="E3564"/>
      <c r="F3564"/>
      <c r="G3564"/>
      <c r="H3564"/>
    </row>
    <row r="3565" spans="2:8" ht="15">
      <c r="B3565" s="74"/>
      <c r="C3565" s="74"/>
      <c r="D3565"/>
      <c r="E3565"/>
      <c r="F3565"/>
      <c r="G3565"/>
      <c r="H3565"/>
    </row>
    <row r="3566" spans="2:8" ht="15">
      <c r="B3566" s="74"/>
      <c r="C3566" s="74"/>
      <c r="D3566"/>
      <c r="E3566"/>
      <c r="F3566"/>
      <c r="G3566"/>
      <c r="H3566"/>
    </row>
    <row r="3567" spans="2:8" ht="15">
      <c r="B3567" s="74"/>
      <c r="C3567" s="74"/>
      <c r="D3567"/>
      <c r="E3567"/>
      <c r="F3567"/>
      <c r="G3567"/>
      <c r="H3567"/>
    </row>
    <row r="3568" spans="2:8" ht="15">
      <c r="B3568" s="74"/>
      <c r="C3568" s="74"/>
      <c r="D3568"/>
      <c r="E3568"/>
      <c r="F3568"/>
      <c r="G3568"/>
      <c r="H3568"/>
    </row>
    <row r="3569" spans="2:8" ht="15">
      <c r="B3569" s="74"/>
      <c r="C3569" s="74"/>
      <c r="D3569"/>
      <c r="E3569"/>
      <c r="F3569"/>
      <c r="G3569"/>
      <c r="H3569"/>
    </row>
    <row r="3570" spans="2:8" ht="15">
      <c r="B3570" s="74"/>
      <c r="C3570" s="74"/>
      <c r="D3570"/>
      <c r="E3570"/>
      <c r="F3570"/>
      <c r="G3570"/>
      <c r="H3570"/>
    </row>
    <row r="3571" spans="2:8" ht="15">
      <c r="B3571" s="74"/>
      <c r="C3571" s="74"/>
      <c r="D3571"/>
      <c r="E3571"/>
      <c r="F3571"/>
      <c r="G3571"/>
      <c r="H3571"/>
    </row>
    <row r="3572" spans="2:8" ht="15">
      <c r="B3572" s="74"/>
      <c r="C3572" s="74"/>
      <c r="D3572"/>
      <c r="E3572"/>
      <c r="F3572"/>
      <c r="G3572"/>
      <c r="H3572"/>
    </row>
    <row r="3573" spans="2:8" ht="15">
      <c r="B3573" s="74"/>
      <c r="C3573" s="74"/>
      <c r="D3573"/>
      <c r="E3573"/>
      <c r="F3573"/>
      <c r="G3573"/>
      <c r="H3573"/>
    </row>
    <row r="3574" spans="2:8" ht="15">
      <c r="B3574" s="74"/>
      <c r="C3574" s="74"/>
      <c r="D3574"/>
      <c r="E3574"/>
      <c r="F3574"/>
      <c r="G3574"/>
      <c r="H3574"/>
    </row>
    <row r="3575" spans="2:8" ht="15">
      <c r="B3575" s="74"/>
      <c r="C3575" s="74"/>
      <c r="D3575"/>
      <c r="E3575"/>
      <c r="F3575"/>
      <c r="G3575"/>
      <c r="H3575"/>
    </row>
    <row r="3576" spans="2:8" ht="15">
      <c r="B3576" s="74"/>
      <c r="C3576" s="74"/>
      <c r="D3576"/>
      <c r="E3576"/>
      <c r="F3576"/>
      <c r="G3576"/>
      <c r="H3576"/>
    </row>
    <row r="3577" spans="2:8" ht="15">
      <c r="B3577" s="74"/>
      <c r="C3577" s="74"/>
      <c r="D3577"/>
      <c r="E3577"/>
      <c r="F3577"/>
      <c r="G3577"/>
      <c r="H3577"/>
    </row>
    <row r="3578" spans="2:8" ht="15">
      <c r="B3578" s="74"/>
      <c r="C3578" s="74"/>
      <c r="D3578"/>
      <c r="E3578"/>
      <c r="F3578"/>
      <c r="G3578"/>
      <c r="H3578"/>
    </row>
    <row r="3579" spans="2:8" ht="15">
      <c r="B3579" s="74"/>
      <c r="C3579" s="74"/>
      <c r="D3579"/>
      <c r="E3579"/>
      <c r="F3579"/>
      <c r="G3579"/>
      <c r="H3579"/>
    </row>
    <row r="3580" spans="2:8" ht="15">
      <c r="B3580" s="74"/>
      <c r="C3580" s="74"/>
      <c r="D3580"/>
      <c r="E3580"/>
      <c r="F3580"/>
      <c r="G3580"/>
      <c r="H3580"/>
    </row>
    <row r="3581" spans="2:8" ht="15">
      <c r="B3581" s="74"/>
      <c r="C3581" s="74"/>
      <c r="D3581"/>
      <c r="E3581"/>
      <c r="F3581"/>
      <c r="G3581"/>
      <c r="H3581"/>
    </row>
    <row r="3582" spans="2:8" ht="15">
      <c r="B3582" s="74"/>
      <c r="C3582" s="74"/>
      <c r="D3582"/>
      <c r="E3582"/>
      <c r="F3582"/>
      <c r="G3582"/>
      <c r="H3582"/>
    </row>
    <row r="3583" spans="2:8" ht="15">
      <c r="B3583" s="74"/>
      <c r="C3583" s="74"/>
      <c r="D3583"/>
      <c r="E3583"/>
      <c r="F3583"/>
      <c r="G3583"/>
      <c r="H3583"/>
    </row>
    <row r="3584" spans="2:8" ht="15">
      <c r="B3584" s="74"/>
      <c r="C3584" s="74"/>
      <c r="D3584"/>
      <c r="E3584"/>
      <c r="F3584"/>
      <c r="G3584"/>
      <c r="H3584"/>
    </row>
    <row r="3585" spans="2:8" ht="15">
      <c r="B3585" s="74"/>
      <c r="C3585" s="74"/>
      <c r="D3585"/>
      <c r="E3585"/>
      <c r="F3585"/>
      <c r="G3585"/>
      <c r="H3585"/>
    </row>
    <row r="3586" spans="2:8" ht="15">
      <c r="B3586" s="74"/>
      <c r="C3586" s="74"/>
      <c r="D3586"/>
      <c r="E3586"/>
      <c r="F3586"/>
      <c r="G3586"/>
      <c r="H3586"/>
    </row>
    <row r="3587" spans="2:8" ht="15">
      <c r="B3587" s="74"/>
      <c r="C3587" s="74"/>
      <c r="D3587"/>
      <c r="E3587"/>
      <c r="F3587"/>
      <c r="G3587"/>
      <c r="H3587"/>
    </row>
    <row r="3588" spans="2:8" ht="15">
      <c r="B3588" s="74"/>
      <c r="C3588" s="74"/>
      <c r="D3588"/>
      <c r="E3588"/>
      <c r="F3588"/>
      <c r="G3588"/>
      <c r="H3588"/>
    </row>
    <row r="3589" spans="2:8" ht="15">
      <c r="B3589" s="74"/>
      <c r="C3589" s="74"/>
      <c r="D3589"/>
      <c r="E3589"/>
      <c r="F3589"/>
      <c r="G3589"/>
      <c r="H3589"/>
    </row>
    <row r="3590" spans="2:8" ht="15">
      <c r="B3590" s="74"/>
      <c r="C3590" s="74"/>
      <c r="D3590"/>
      <c r="E3590"/>
      <c r="F3590"/>
      <c r="G3590"/>
      <c r="H3590"/>
    </row>
    <row r="3591" spans="2:8" ht="15">
      <c r="B3591" s="74"/>
      <c r="C3591" s="74"/>
      <c r="D3591"/>
      <c r="E3591"/>
      <c r="F3591"/>
      <c r="G3591"/>
      <c r="H3591"/>
    </row>
    <row r="3592" spans="2:8" ht="15">
      <c r="B3592" s="74"/>
      <c r="C3592" s="74"/>
      <c r="D3592"/>
      <c r="E3592"/>
      <c r="F3592"/>
      <c r="G3592"/>
      <c r="H3592"/>
    </row>
    <row r="3593" spans="2:8" ht="15">
      <c r="B3593" s="74"/>
      <c r="C3593" s="74"/>
      <c r="D3593"/>
      <c r="E3593"/>
      <c r="F3593"/>
      <c r="G3593"/>
      <c r="H3593"/>
    </row>
    <row r="3594" spans="2:8" ht="15">
      <c r="B3594" s="74"/>
      <c r="C3594" s="74"/>
      <c r="D3594"/>
      <c r="E3594"/>
      <c r="F3594"/>
      <c r="G3594"/>
      <c r="H3594"/>
    </row>
    <row r="3595" spans="2:8" ht="15">
      <c r="B3595" s="74"/>
      <c r="C3595" s="74"/>
      <c r="D3595"/>
      <c r="E3595"/>
      <c r="F3595"/>
      <c r="G3595"/>
      <c r="H3595"/>
    </row>
    <row r="3596" spans="2:8" ht="15">
      <c r="B3596" s="74"/>
      <c r="C3596" s="74"/>
      <c r="D3596"/>
      <c r="E3596"/>
      <c r="F3596"/>
      <c r="G3596"/>
      <c r="H3596"/>
    </row>
    <row r="3597" spans="2:8" ht="15">
      <c r="B3597" s="74"/>
      <c r="C3597" s="74"/>
      <c r="D3597"/>
      <c r="E3597"/>
      <c r="F3597"/>
      <c r="G3597"/>
      <c r="H3597"/>
    </row>
    <row r="3598" spans="2:8" ht="15">
      <c r="B3598" s="74"/>
      <c r="C3598" s="74"/>
      <c r="D3598"/>
      <c r="E3598"/>
      <c r="F3598"/>
      <c r="G3598"/>
      <c r="H3598"/>
    </row>
    <row r="3599" spans="2:8" ht="15">
      <c r="B3599" s="74"/>
      <c r="C3599" s="74"/>
      <c r="D3599"/>
      <c r="E3599"/>
      <c r="F3599"/>
      <c r="G3599"/>
      <c r="H3599"/>
    </row>
    <row r="3600" spans="2:8" ht="15">
      <c r="B3600" s="74"/>
      <c r="C3600" s="74"/>
      <c r="D3600"/>
      <c r="E3600"/>
      <c r="F3600"/>
      <c r="G3600"/>
      <c r="H3600"/>
    </row>
    <row r="3601" spans="2:8" ht="15">
      <c r="B3601" s="74"/>
      <c r="C3601" s="74"/>
      <c r="D3601"/>
      <c r="E3601"/>
      <c r="F3601"/>
      <c r="G3601"/>
      <c r="H3601"/>
    </row>
    <row r="3602" spans="2:8" ht="15">
      <c r="B3602" s="74"/>
      <c r="C3602" s="74"/>
      <c r="D3602"/>
      <c r="E3602"/>
      <c r="F3602"/>
      <c r="G3602"/>
      <c r="H3602"/>
    </row>
    <row r="3603" spans="2:8" ht="15">
      <c r="B3603" s="74"/>
      <c r="C3603" s="74"/>
      <c r="D3603"/>
      <c r="E3603"/>
      <c r="F3603"/>
      <c r="G3603"/>
      <c r="H3603"/>
    </row>
    <row r="3604" spans="2:8" ht="15">
      <c r="B3604" s="74"/>
      <c r="C3604" s="74"/>
      <c r="D3604"/>
      <c r="E3604"/>
      <c r="F3604"/>
      <c r="G3604"/>
      <c r="H3604"/>
    </row>
    <row r="3605" spans="2:8" ht="15">
      <c r="B3605" s="74"/>
      <c r="C3605" s="74"/>
      <c r="D3605"/>
      <c r="E3605"/>
      <c r="F3605"/>
      <c r="G3605"/>
      <c r="H3605"/>
    </row>
    <row r="3606" spans="2:8" ht="15">
      <c r="B3606" s="74"/>
      <c r="C3606" s="74"/>
      <c r="D3606"/>
      <c r="E3606"/>
      <c r="F3606"/>
      <c r="G3606"/>
      <c r="H3606"/>
    </row>
    <row r="3607" spans="2:8" ht="15">
      <c r="B3607" s="74"/>
      <c r="C3607" s="74"/>
      <c r="D3607"/>
      <c r="E3607"/>
      <c r="F3607"/>
      <c r="G3607"/>
      <c r="H3607"/>
    </row>
    <row r="3608" spans="2:8" ht="15">
      <c r="B3608" s="74"/>
      <c r="C3608" s="74"/>
      <c r="D3608"/>
      <c r="E3608"/>
      <c r="F3608"/>
      <c r="G3608"/>
      <c r="H3608"/>
    </row>
    <row r="3609" spans="2:8" ht="15">
      <c r="B3609" s="74"/>
      <c r="C3609" s="74"/>
      <c r="D3609"/>
      <c r="E3609"/>
      <c r="F3609"/>
      <c r="G3609"/>
      <c r="H3609"/>
    </row>
    <row r="3610" spans="2:8" ht="15">
      <c r="B3610" s="74"/>
      <c r="C3610" s="74"/>
      <c r="D3610"/>
      <c r="E3610"/>
      <c r="F3610"/>
      <c r="G3610"/>
      <c r="H3610"/>
    </row>
    <row r="3611" spans="2:8" ht="15">
      <c r="B3611" s="74"/>
      <c r="C3611" s="74"/>
      <c r="D3611"/>
      <c r="E3611"/>
      <c r="F3611"/>
      <c r="G3611"/>
      <c r="H3611"/>
    </row>
    <row r="3612" spans="2:8" ht="15">
      <c r="B3612" s="74"/>
      <c r="C3612" s="74"/>
      <c r="D3612"/>
      <c r="E3612"/>
      <c r="F3612"/>
      <c r="G3612"/>
      <c r="H3612"/>
    </row>
    <row r="3613" spans="2:8" ht="15">
      <c r="B3613" s="74"/>
      <c r="C3613" s="74"/>
      <c r="D3613"/>
      <c r="E3613"/>
      <c r="F3613"/>
      <c r="G3613"/>
      <c r="H3613"/>
    </row>
    <row r="3614" spans="2:8" ht="15">
      <c r="B3614" s="74"/>
      <c r="C3614" s="74"/>
      <c r="D3614"/>
      <c r="E3614"/>
      <c r="F3614"/>
      <c r="G3614"/>
      <c r="H3614"/>
    </row>
    <row r="3615" spans="2:8" ht="15">
      <c r="B3615" s="74"/>
      <c r="C3615" s="74"/>
      <c r="D3615"/>
      <c r="E3615"/>
      <c r="F3615"/>
      <c r="G3615"/>
      <c r="H3615"/>
    </row>
    <row r="3616" spans="2:8" ht="15">
      <c r="B3616" s="74"/>
      <c r="C3616" s="74"/>
      <c r="D3616"/>
      <c r="E3616"/>
      <c r="F3616"/>
      <c r="G3616"/>
      <c r="H3616"/>
    </row>
    <row r="3617" spans="2:8" ht="15">
      <c r="B3617" s="74"/>
      <c r="C3617" s="74"/>
      <c r="D3617"/>
      <c r="E3617"/>
      <c r="F3617"/>
      <c r="G3617"/>
      <c r="H3617"/>
    </row>
    <row r="3618" spans="2:8" ht="15">
      <c r="B3618" s="74"/>
      <c r="C3618" s="74"/>
      <c r="D3618"/>
      <c r="E3618"/>
      <c r="F3618"/>
      <c r="G3618"/>
      <c r="H3618"/>
    </row>
    <row r="3619" spans="2:8" ht="15">
      <c r="B3619" s="74"/>
      <c r="C3619" s="74"/>
      <c r="D3619"/>
      <c r="E3619"/>
      <c r="F3619"/>
      <c r="G3619"/>
      <c r="H3619"/>
    </row>
    <row r="3620" spans="2:8" ht="15">
      <c r="B3620" s="74"/>
      <c r="C3620" s="74"/>
      <c r="D3620"/>
      <c r="E3620"/>
      <c r="F3620"/>
      <c r="G3620"/>
      <c r="H3620"/>
    </row>
    <row r="3621" spans="2:8" ht="15">
      <c r="B3621" s="74"/>
      <c r="C3621" s="74"/>
      <c r="D3621"/>
      <c r="E3621"/>
      <c r="F3621"/>
      <c r="G3621"/>
      <c r="H3621"/>
    </row>
    <row r="3622" spans="2:8" ht="15">
      <c r="B3622" s="74"/>
      <c r="C3622" s="74"/>
      <c r="D3622"/>
      <c r="E3622"/>
      <c r="F3622"/>
      <c r="G3622"/>
      <c r="H3622"/>
    </row>
    <row r="3623" spans="2:8" ht="15">
      <c r="B3623" s="74"/>
      <c r="C3623" s="74"/>
      <c r="D3623"/>
      <c r="E3623"/>
      <c r="F3623"/>
      <c r="G3623"/>
      <c r="H3623"/>
    </row>
    <row r="3624" spans="2:8" ht="15">
      <c r="B3624" s="74"/>
      <c r="C3624" s="74"/>
      <c r="D3624"/>
      <c r="E3624"/>
      <c r="F3624"/>
      <c r="G3624"/>
      <c r="H3624"/>
    </row>
    <row r="3625" spans="2:8" ht="15">
      <c r="B3625" s="74"/>
      <c r="C3625" s="74"/>
      <c r="D3625"/>
      <c r="E3625"/>
      <c r="F3625"/>
      <c r="G3625"/>
      <c r="H3625"/>
    </row>
    <row r="3626" spans="2:8" ht="15">
      <c r="B3626" s="74"/>
      <c r="C3626" s="74"/>
      <c r="D3626"/>
      <c r="E3626"/>
      <c r="F3626"/>
      <c r="G3626"/>
      <c r="H3626"/>
    </row>
    <row r="3627" spans="2:8" ht="15">
      <c r="B3627" s="74"/>
      <c r="C3627" s="74"/>
      <c r="D3627"/>
      <c r="E3627"/>
      <c r="F3627"/>
      <c r="G3627"/>
      <c r="H3627"/>
    </row>
    <row r="3628" spans="2:8" ht="15">
      <c r="B3628" s="74"/>
      <c r="C3628" s="74"/>
      <c r="D3628"/>
      <c r="E3628"/>
      <c r="F3628"/>
      <c r="G3628"/>
      <c r="H3628"/>
    </row>
    <row r="3629" spans="2:8" ht="15">
      <c r="B3629" s="74"/>
      <c r="C3629" s="74"/>
      <c r="D3629"/>
      <c r="E3629"/>
      <c r="F3629"/>
      <c r="G3629"/>
      <c r="H3629"/>
    </row>
    <row r="3630" spans="2:8" ht="15">
      <c r="B3630" s="74"/>
      <c r="C3630" s="74"/>
      <c r="D3630"/>
      <c r="E3630"/>
      <c r="F3630"/>
      <c r="G3630"/>
      <c r="H3630"/>
    </row>
    <row r="3631" spans="2:8" ht="15">
      <c r="B3631" s="74"/>
      <c r="C3631" s="74"/>
      <c r="D3631"/>
      <c r="E3631"/>
      <c r="F3631"/>
      <c r="G3631"/>
      <c r="H3631"/>
    </row>
    <row r="3632" spans="2:8" ht="15">
      <c r="B3632" s="74"/>
      <c r="C3632" s="74"/>
      <c r="D3632"/>
      <c r="E3632"/>
      <c r="F3632"/>
      <c r="G3632"/>
      <c r="H3632"/>
    </row>
    <row r="3633" spans="2:8" ht="15">
      <c r="B3633" s="74"/>
      <c r="C3633" s="74"/>
      <c r="D3633"/>
      <c r="E3633"/>
      <c r="F3633"/>
      <c r="G3633"/>
      <c r="H3633"/>
    </row>
    <row r="3634" spans="2:8" ht="15">
      <c r="B3634" s="74"/>
      <c r="C3634" s="74"/>
      <c r="D3634"/>
      <c r="E3634"/>
      <c r="F3634"/>
      <c r="G3634"/>
      <c r="H3634"/>
    </row>
    <row r="3635" spans="2:8" ht="15">
      <c r="B3635" s="74"/>
      <c r="C3635" s="74"/>
      <c r="D3635"/>
      <c r="E3635"/>
      <c r="F3635"/>
      <c r="G3635"/>
      <c r="H3635"/>
    </row>
    <row r="3636" spans="2:8" ht="15">
      <c r="B3636" s="74"/>
      <c r="C3636" s="74"/>
      <c r="D3636"/>
      <c r="E3636"/>
      <c r="F3636"/>
      <c r="G3636"/>
      <c r="H3636"/>
    </row>
    <row r="3637" spans="2:8" ht="15">
      <c r="B3637" s="74"/>
      <c r="C3637" s="74"/>
      <c r="D3637"/>
      <c r="E3637"/>
      <c r="F3637"/>
      <c r="G3637"/>
      <c r="H3637"/>
    </row>
    <row r="3638" spans="2:8" ht="15">
      <c r="B3638" s="74"/>
      <c r="C3638" s="74"/>
      <c r="D3638"/>
      <c r="E3638"/>
      <c r="F3638"/>
      <c r="G3638"/>
      <c r="H3638"/>
    </row>
    <row r="3639" spans="2:8" ht="15">
      <c r="B3639" s="74"/>
      <c r="C3639" s="74"/>
      <c r="D3639"/>
      <c r="E3639"/>
      <c r="F3639"/>
      <c r="G3639"/>
      <c r="H3639"/>
    </row>
    <row r="3640" spans="2:8" ht="15">
      <c r="B3640" s="74"/>
      <c r="C3640" s="74"/>
      <c r="D3640"/>
      <c r="E3640"/>
      <c r="F3640"/>
      <c r="G3640"/>
      <c r="H3640"/>
    </row>
    <row r="3641" spans="2:8" ht="15">
      <c r="B3641" s="74"/>
      <c r="C3641" s="74"/>
      <c r="D3641"/>
      <c r="E3641"/>
      <c r="F3641"/>
      <c r="G3641"/>
      <c r="H3641"/>
    </row>
    <row r="3642" spans="2:8" ht="15">
      <c r="B3642" s="74"/>
      <c r="C3642" s="74"/>
      <c r="D3642"/>
      <c r="E3642"/>
      <c r="F3642"/>
      <c r="G3642"/>
      <c r="H3642"/>
    </row>
    <row r="3643" spans="2:8" ht="15">
      <c r="B3643" s="74"/>
      <c r="C3643" s="74"/>
      <c r="D3643"/>
      <c r="E3643"/>
      <c r="F3643"/>
      <c r="G3643"/>
      <c r="H3643"/>
    </row>
    <row r="3644" spans="2:8" ht="15">
      <c r="B3644" s="74"/>
      <c r="C3644" s="74"/>
      <c r="D3644"/>
      <c r="E3644"/>
      <c r="F3644"/>
      <c r="G3644"/>
      <c r="H3644"/>
    </row>
    <row r="3645" spans="2:8" ht="15">
      <c r="B3645" s="74"/>
      <c r="C3645" s="74"/>
      <c r="D3645"/>
      <c r="E3645"/>
      <c r="F3645"/>
      <c r="G3645"/>
      <c r="H3645"/>
    </row>
    <row r="3646" spans="2:8" ht="15">
      <c r="B3646" s="74"/>
      <c r="C3646" s="74"/>
      <c r="D3646"/>
      <c r="E3646"/>
      <c r="F3646"/>
      <c r="G3646"/>
      <c r="H3646"/>
    </row>
    <row r="3647" spans="2:8" ht="15">
      <c r="B3647" s="74"/>
      <c r="C3647" s="74"/>
      <c r="D3647"/>
      <c r="E3647"/>
      <c r="F3647"/>
      <c r="G3647"/>
      <c r="H3647"/>
    </row>
    <row r="3648" spans="2:8" ht="15">
      <c r="B3648" s="74"/>
      <c r="C3648" s="74"/>
      <c r="D3648"/>
      <c r="E3648"/>
      <c r="F3648"/>
      <c r="G3648"/>
      <c r="H3648"/>
    </row>
    <row r="3649" spans="2:8" ht="15">
      <c r="B3649" s="74"/>
      <c r="C3649" s="74"/>
      <c r="D3649"/>
      <c r="E3649"/>
      <c r="F3649"/>
      <c r="G3649"/>
      <c r="H3649"/>
    </row>
    <row r="3650" spans="2:8" ht="15">
      <c r="B3650" s="74"/>
      <c r="C3650" s="74"/>
      <c r="D3650"/>
      <c r="E3650"/>
      <c r="F3650"/>
      <c r="G3650"/>
      <c r="H3650"/>
    </row>
    <row r="3651" spans="2:8" ht="15">
      <c r="B3651" s="74"/>
      <c r="C3651" s="74"/>
      <c r="D3651"/>
      <c r="E3651"/>
      <c r="F3651"/>
      <c r="G3651"/>
      <c r="H3651"/>
    </row>
    <row r="3652" spans="2:8" ht="15">
      <c r="B3652" s="74"/>
      <c r="C3652" s="74"/>
      <c r="D3652"/>
      <c r="E3652"/>
      <c r="F3652"/>
      <c r="G3652"/>
      <c r="H3652"/>
    </row>
    <row r="3653" spans="2:8" ht="15">
      <c r="B3653" s="74"/>
      <c r="C3653" s="74"/>
      <c r="D3653"/>
      <c r="E3653"/>
      <c r="F3653"/>
      <c r="G3653"/>
      <c r="H3653"/>
    </row>
    <row r="3654" spans="2:8" ht="15">
      <c r="B3654" s="74"/>
      <c r="C3654" s="74"/>
      <c r="D3654"/>
      <c r="E3654"/>
      <c r="F3654"/>
      <c r="G3654"/>
      <c r="H3654"/>
    </row>
    <row r="3655" spans="2:8" ht="15">
      <c r="B3655" s="74"/>
      <c r="C3655" s="74"/>
      <c r="D3655"/>
      <c r="E3655"/>
      <c r="F3655"/>
      <c r="G3655"/>
      <c r="H3655"/>
    </row>
    <row r="3656" spans="2:8" ht="15">
      <c r="B3656" s="74"/>
      <c r="C3656" s="74"/>
      <c r="D3656"/>
      <c r="E3656"/>
      <c r="F3656"/>
      <c r="G3656"/>
      <c r="H3656"/>
    </row>
    <row r="3657" spans="2:8" ht="15">
      <c r="B3657" s="74"/>
      <c r="C3657" s="74"/>
      <c r="D3657"/>
      <c r="E3657"/>
      <c r="F3657"/>
      <c r="G3657"/>
      <c r="H3657"/>
    </row>
    <row r="3658" spans="2:8" ht="15">
      <c r="B3658" s="74"/>
      <c r="C3658" s="74"/>
      <c r="D3658"/>
      <c r="E3658"/>
      <c r="F3658"/>
      <c r="G3658"/>
      <c r="H3658"/>
    </row>
    <row r="3659" spans="2:8" ht="15">
      <c r="B3659" s="74"/>
      <c r="C3659" s="74"/>
      <c r="D3659"/>
      <c r="E3659"/>
      <c r="F3659"/>
      <c r="G3659"/>
      <c r="H3659"/>
    </row>
    <row r="3660" spans="2:8" ht="15">
      <c r="B3660" s="74"/>
      <c r="C3660" s="74"/>
      <c r="D3660"/>
      <c r="E3660"/>
      <c r="F3660"/>
      <c r="G3660"/>
      <c r="H3660"/>
    </row>
    <row r="3661" spans="2:8" ht="15">
      <c r="B3661" s="74"/>
      <c r="C3661" s="74"/>
      <c r="D3661"/>
      <c r="E3661"/>
      <c r="F3661"/>
      <c r="G3661"/>
      <c r="H3661"/>
    </row>
    <row r="3662" spans="2:8" ht="15">
      <c r="B3662" s="74"/>
      <c r="C3662" s="74"/>
      <c r="D3662"/>
      <c r="E3662"/>
      <c r="F3662"/>
      <c r="G3662"/>
      <c r="H3662"/>
    </row>
    <row r="3663" spans="2:8" ht="15">
      <c r="B3663" s="74"/>
      <c r="C3663" s="74"/>
      <c r="D3663"/>
      <c r="E3663"/>
      <c r="F3663"/>
      <c r="G3663"/>
      <c r="H3663"/>
    </row>
    <row r="3664" spans="2:8" ht="15">
      <c r="B3664" s="74"/>
      <c r="C3664" s="74"/>
      <c r="D3664"/>
      <c r="E3664"/>
      <c r="F3664"/>
      <c r="G3664"/>
      <c r="H3664"/>
    </row>
    <row r="3665" spans="2:8" ht="15">
      <c r="B3665" s="74"/>
      <c r="C3665" s="74"/>
      <c r="D3665"/>
      <c r="E3665"/>
      <c r="F3665"/>
      <c r="G3665"/>
      <c r="H3665"/>
    </row>
    <row r="3666" spans="2:8" ht="15">
      <c r="B3666" s="74"/>
      <c r="C3666" s="74"/>
      <c r="D3666"/>
      <c r="E3666"/>
      <c r="F3666"/>
      <c r="G3666"/>
      <c r="H3666"/>
    </row>
    <row r="3667" spans="2:8" ht="15">
      <c r="B3667" s="74"/>
      <c r="C3667" s="74"/>
      <c r="D3667"/>
      <c r="E3667"/>
      <c r="F3667"/>
      <c r="G3667"/>
      <c r="H3667"/>
    </row>
    <row r="3668" spans="2:8" ht="15">
      <c r="B3668" s="74"/>
      <c r="C3668" s="74"/>
      <c r="D3668"/>
      <c r="E3668"/>
      <c r="F3668"/>
      <c r="G3668"/>
      <c r="H3668"/>
    </row>
    <row r="3669" spans="2:8" ht="15">
      <c r="B3669" s="74"/>
      <c r="C3669" s="74"/>
      <c r="D3669"/>
      <c r="E3669"/>
      <c r="F3669"/>
      <c r="G3669"/>
      <c r="H3669"/>
    </row>
    <row r="3670" spans="2:8" ht="15">
      <c r="B3670" s="74"/>
      <c r="C3670" s="74"/>
      <c r="D3670"/>
      <c r="E3670"/>
      <c r="F3670"/>
      <c r="G3670"/>
      <c r="H3670"/>
    </row>
    <row r="3671" spans="2:8" ht="15">
      <c r="B3671" s="74"/>
      <c r="C3671" s="74"/>
      <c r="D3671"/>
      <c r="E3671"/>
      <c r="F3671"/>
      <c r="G3671"/>
      <c r="H3671"/>
    </row>
    <row r="3672" spans="2:8" ht="15">
      <c r="B3672" s="74"/>
      <c r="C3672" s="74"/>
      <c r="D3672"/>
      <c r="E3672"/>
      <c r="F3672"/>
      <c r="G3672"/>
      <c r="H3672"/>
    </row>
    <row r="3673" spans="2:8" ht="15">
      <c r="B3673" s="74"/>
      <c r="C3673" s="74"/>
      <c r="D3673"/>
      <c r="E3673"/>
      <c r="F3673"/>
      <c r="G3673"/>
      <c r="H3673"/>
    </row>
    <row r="3674" spans="2:8" ht="15">
      <c r="B3674" s="74"/>
      <c r="C3674" s="74"/>
      <c r="D3674"/>
      <c r="E3674"/>
      <c r="F3674"/>
      <c r="G3674"/>
      <c r="H3674"/>
    </row>
    <row r="3675" spans="2:8" ht="15">
      <c r="B3675" s="74"/>
      <c r="C3675" s="74"/>
      <c r="D3675"/>
      <c r="E3675"/>
      <c r="F3675"/>
      <c r="G3675"/>
      <c r="H3675"/>
    </row>
    <row r="3676" spans="2:8" ht="15">
      <c r="B3676" s="74"/>
      <c r="C3676" s="74"/>
      <c r="D3676"/>
      <c r="E3676"/>
      <c r="F3676"/>
      <c r="G3676"/>
      <c r="H3676"/>
    </row>
    <row r="3677" spans="2:8" ht="15">
      <c r="B3677" s="74"/>
      <c r="C3677" s="74"/>
      <c r="D3677"/>
      <c r="E3677"/>
      <c r="F3677"/>
      <c r="G3677"/>
      <c r="H3677"/>
    </row>
    <row r="3678" spans="2:8" ht="15">
      <c r="B3678" s="74"/>
      <c r="C3678" s="74"/>
      <c r="D3678"/>
      <c r="E3678"/>
      <c r="F3678"/>
      <c r="G3678"/>
      <c r="H3678"/>
    </row>
    <row r="3679" spans="2:8" ht="15">
      <c r="B3679" s="74"/>
      <c r="C3679" s="74"/>
      <c r="D3679"/>
      <c r="E3679"/>
      <c r="F3679"/>
      <c r="G3679"/>
      <c r="H3679"/>
    </row>
    <row r="3680" spans="2:8" ht="15">
      <c r="B3680" s="74"/>
      <c r="C3680" s="74"/>
      <c r="D3680"/>
      <c r="E3680"/>
      <c r="F3680"/>
      <c r="G3680"/>
      <c r="H3680"/>
    </row>
    <row r="3681" spans="2:8" ht="15">
      <c r="B3681" s="74"/>
      <c r="C3681" s="74"/>
      <c r="D3681"/>
      <c r="E3681"/>
      <c r="F3681"/>
      <c r="G3681"/>
      <c r="H3681"/>
    </row>
    <row r="3682" spans="2:8" ht="15">
      <c r="B3682" s="74"/>
      <c r="C3682" s="74"/>
      <c r="D3682"/>
      <c r="E3682"/>
      <c r="F3682"/>
      <c r="G3682"/>
      <c r="H3682"/>
    </row>
    <row r="3683" spans="2:8" ht="15">
      <c r="B3683" s="74"/>
      <c r="C3683" s="74"/>
      <c r="D3683"/>
      <c r="E3683"/>
      <c r="F3683"/>
      <c r="G3683"/>
      <c r="H3683"/>
    </row>
    <row r="3684" spans="2:8" ht="15">
      <c r="B3684" s="74"/>
      <c r="C3684" s="74"/>
      <c r="D3684"/>
      <c r="E3684"/>
      <c r="F3684"/>
      <c r="G3684"/>
      <c r="H3684"/>
    </row>
    <row r="3685" spans="2:8" ht="15">
      <c r="B3685" s="74"/>
      <c r="C3685" s="74"/>
      <c r="D3685"/>
      <c r="E3685"/>
      <c r="F3685"/>
      <c r="G3685"/>
      <c r="H3685"/>
    </row>
    <row r="3686" spans="2:8" ht="15">
      <c r="B3686" s="74"/>
      <c r="C3686" s="74"/>
      <c r="D3686"/>
      <c r="E3686"/>
      <c r="F3686"/>
      <c r="G3686"/>
      <c r="H3686"/>
    </row>
    <row r="3687" spans="2:8" ht="15">
      <c r="B3687" s="74"/>
      <c r="C3687" s="74"/>
      <c r="D3687"/>
      <c r="E3687"/>
      <c r="F3687"/>
      <c r="G3687"/>
      <c r="H3687"/>
    </row>
    <row r="3688" spans="2:8" ht="15">
      <c r="B3688" s="74"/>
      <c r="C3688" s="74"/>
      <c r="D3688"/>
      <c r="E3688"/>
      <c r="F3688"/>
      <c r="G3688"/>
      <c r="H3688"/>
    </row>
    <row r="3689" spans="2:8" ht="15">
      <c r="B3689" s="74"/>
      <c r="C3689" s="74"/>
      <c r="D3689"/>
      <c r="E3689"/>
      <c r="F3689"/>
      <c r="G3689"/>
      <c r="H3689"/>
    </row>
    <row r="3690" spans="2:8" ht="15">
      <c r="B3690" s="74"/>
      <c r="C3690" s="74"/>
      <c r="D3690"/>
      <c r="E3690"/>
      <c r="F3690"/>
      <c r="G3690"/>
      <c r="H3690"/>
    </row>
    <row r="3691" spans="2:8" ht="15">
      <c r="B3691" s="74"/>
      <c r="C3691" s="74"/>
      <c r="D3691"/>
      <c r="E3691"/>
      <c r="F3691"/>
      <c r="G3691"/>
      <c r="H3691"/>
    </row>
    <row r="3692" spans="2:8" ht="15">
      <c r="B3692" s="74"/>
      <c r="C3692" s="74"/>
      <c r="D3692"/>
      <c r="E3692"/>
      <c r="F3692"/>
      <c r="G3692"/>
      <c r="H3692"/>
    </row>
    <row r="3693" spans="2:8" ht="15">
      <c r="B3693" s="74"/>
      <c r="C3693" s="74"/>
      <c r="D3693"/>
      <c r="E3693"/>
      <c r="F3693"/>
      <c r="G3693"/>
      <c r="H3693"/>
    </row>
    <row r="3694" spans="2:8" ht="15">
      <c r="B3694" s="74"/>
      <c r="C3694" s="74"/>
      <c r="D3694"/>
      <c r="E3694"/>
      <c r="F3694"/>
      <c r="G3694"/>
      <c r="H3694"/>
    </row>
    <row r="3695" spans="2:8" ht="15">
      <c r="B3695" s="74"/>
      <c r="C3695" s="74"/>
      <c r="D3695"/>
      <c r="E3695"/>
      <c r="F3695"/>
      <c r="G3695"/>
      <c r="H3695"/>
    </row>
    <row r="3696" spans="2:8" ht="15">
      <c r="B3696" s="74"/>
      <c r="C3696" s="74"/>
      <c r="D3696"/>
      <c r="E3696"/>
      <c r="F3696"/>
      <c r="G3696"/>
      <c r="H3696"/>
    </row>
    <row r="3697" spans="2:8" ht="15">
      <c r="B3697" s="74"/>
      <c r="C3697" s="74"/>
      <c r="D3697"/>
      <c r="E3697"/>
      <c r="F3697"/>
      <c r="G3697"/>
      <c r="H3697"/>
    </row>
    <row r="3698" spans="2:8" ht="15">
      <c r="B3698" s="74"/>
      <c r="C3698" s="74"/>
      <c r="D3698"/>
      <c r="E3698"/>
      <c r="F3698"/>
      <c r="G3698"/>
      <c r="H3698"/>
    </row>
    <row r="3699" spans="2:8" ht="15">
      <c r="B3699" s="74"/>
      <c r="C3699" s="74"/>
      <c r="D3699"/>
      <c r="E3699"/>
      <c r="F3699"/>
      <c r="G3699"/>
      <c r="H3699"/>
    </row>
    <row r="3700" spans="2:8" ht="15">
      <c r="B3700" s="74"/>
      <c r="C3700" s="74"/>
      <c r="D3700"/>
      <c r="E3700"/>
      <c r="F3700"/>
      <c r="G3700"/>
      <c r="H3700"/>
    </row>
    <row r="3701" spans="2:8" ht="15">
      <c r="B3701" s="74"/>
      <c r="C3701" s="74"/>
      <c r="D3701"/>
      <c r="E3701"/>
      <c r="F3701"/>
      <c r="G3701"/>
      <c r="H3701"/>
    </row>
    <row r="3702" spans="2:8" ht="15">
      <c r="B3702" s="74"/>
      <c r="C3702" s="74"/>
      <c r="D3702"/>
      <c r="E3702"/>
      <c r="F3702"/>
      <c r="G3702"/>
      <c r="H3702"/>
    </row>
    <row r="3703" spans="2:8" ht="15">
      <c r="B3703" s="74"/>
      <c r="C3703" s="74"/>
      <c r="D3703"/>
      <c r="E3703"/>
      <c r="F3703"/>
      <c r="G3703"/>
      <c r="H3703"/>
    </row>
    <row r="3704" spans="2:8" ht="15">
      <c r="B3704" s="74"/>
      <c r="C3704" s="74"/>
      <c r="D3704"/>
      <c r="E3704"/>
      <c r="F3704"/>
      <c r="G3704"/>
      <c r="H3704"/>
    </row>
    <row r="3705" spans="2:8" ht="15">
      <c r="B3705" s="74"/>
      <c r="C3705" s="74"/>
      <c r="D3705"/>
      <c r="E3705"/>
      <c r="F3705"/>
      <c r="G3705"/>
      <c r="H3705"/>
    </row>
    <row r="3706" spans="2:8" ht="15">
      <c r="B3706" s="74"/>
      <c r="C3706" s="74"/>
      <c r="D3706"/>
      <c r="E3706"/>
      <c r="F3706"/>
      <c r="G3706"/>
      <c r="H3706"/>
    </row>
    <row r="3707" spans="2:8" ht="15">
      <c r="B3707" s="74"/>
      <c r="C3707" s="74"/>
      <c r="D3707"/>
      <c r="E3707"/>
      <c r="F3707"/>
      <c r="G3707"/>
      <c r="H3707"/>
    </row>
    <row r="3708" spans="2:8" ht="15">
      <c r="B3708" s="74"/>
      <c r="C3708" s="74"/>
      <c r="D3708"/>
      <c r="E3708"/>
      <c r="F3708"/>
      <c r="G3708"/>
      <c r="H3708"/>
    </row>
    <row r="3709" spans="2:8" ht="15">
      <c r="B3709" s="74"/>
      <c r="C3709" s="74"/>
      <c r="D3709"/>
      <c r="E3709"/>
      <c r="F3709"/>
      <c r="G3709"/>
      <c r="H3709"/>
    </row>
    <row r="3710" spans="2:8" ht="15">
      <c r="B3710" s="74"/>
      <c r="C3710" s="74"/>
      <c r="D3710"/>
      <c r="E3710"/>
      <c r="F3710"/>
      <c r="G3710"/>
      <c r="H3710"/>
    </row>
    <row r="3711" spans="2:8" ht="15">
      <c r="B3711" s="74"/>
      <c r="C3711" s="74"/>
      <c r="D3711"/>
      <c r="E3711"/>
      <c r="F3711"/>
      <c r="G3711"/>
      <c r="H3711"/>
    </row>
    <row r="3712" spans="2:8" ht="15">
      <c r="B3712" s="74"/>
      <c r="C3712" s="74"/>
      <c r="D3712"/>
      <c r="E3712"/>
      <c r="F3712"/>
      <c r="G3712"/>
      <c r="H3712"/>
    </row>
    <row r="3713" spans="2:8" ht="15">
      <c r="B3713" s="74"/>
      <c r="C3713" s="74"/>
      <c r="D3713"/>
      <c r="E3713"/>
      <c r="F3713"/>
      <c r="G3713"/>
      <c r="H3713"/>
    </row>
    <row r="3714" spans="2:8" ht="15">
      <c r="B3714" s="74"/>
      <c r="C3714" s="74"/>
      <c r="D3714"/>
      <c r="E3714"/>
      <c r="F3714"/>
      <c r="G3714"/>
      <c r="H3714"/>
    </row>
    <row r="3715" spans="2:8" ht="15">
      <c r="B3715" s="74"/>
      <c r="C3715" s="74"/>
      <c r="D3715"/>
      <c r="E3715"/>
      <c r="F3715"/>
      <c r="G3715"/>
      <c r="H3715"/>
    </row>
    <row r="3716" spans="2:8" ht="15">
      <c r="B3716" s="74"/>
      <c r="C3716" s="74"/>
      <c r="D3716"/>
      <c r="E3716"/>
      <c r="F3716"/>
      <c r="G3716"/>
      <c r="H3716"/>
    </row>
    <row r="3717" spans="2:8" ht="15">
      <c r="B3717" s="74"/>
      <c r="C3717" s="74"/>
      <c r="D3717"/>
      <c r="E3717"/>
      <c r="F3717"/>
      <c r="G3717"/>
      <c r="H3717"/>
    </row>
    <row r="3718" spans="2:8" ht="15">
      <c r="B3718" s="74"/>
      <c r="C3718" s="74"/>
      <c r="D3718"/>
      <c r="E3718"/>
      <c r="F3718"/>
      <c r="G3718"/>
      <c r="H3718"/>
    </row>
    <row r="3719" spans="2:8" ht="15">
      <c r="B3719" s="74"/>
      <c r="C3719" s="74"/>
      <c r="D3719"/>
      <c r="E3719"/>
      <c r="F3719"/>
      <c r="G3719"/>
      <c r="H3719"/>
    </row>
    <row r="3720" spans="2:8" ht="15">
      <c r="B3720" s="74"/>
      <c r="C3720" s="74"/>
      <c r="D3720"/>
      <c r="E3720"/>
      <c r="F3720"/>
      <c r="G3720"/>
      <c r="H3720"/>
    </row>
    <row r="3721" spans="2:8" ht="15">
      <c r="B3721" s="74"/>
      <c r="C3721" s="74"/>
      <c r="D3721"/>
      <c r="E3721"/>
      <c r="F3721"/>
      <c r="G3721"/>
      <c r="H3721"/>
    </row>
    <row r="3722" spans="2:8" ht="15">
      <c r="B3722" s="74"/>
      <c r="C3722" s="74"/>
      <c r="D3722"/>
      <c r="E3722"/>
      <c r="F3722"/>
      <c r="G3722"/>
      <c r="H3722"/>
    </row>
    <row r="3723" spans="2:8" ht="15">
      <c r="B3723" s="74"/>
      <c r="C3723" s="74"/>
      <c r="D3723"/>
      <c r="E3723"/>
      <c r="F3723"/>
      <c r="G3723"/>
      <c r="H3723"/>
    </row>
    <row r="3724" spans="2:8" ht="15">
      <c r="B3724" s="74"/>
      <c r="C3724" s="74"/>
      <c r="D3724"/>
      <c r="E3724"/>
      <c r="F3724"/>
      <c r="G3724"/>
      <c r="H3724"/>
    </row>
    <row r="3725" spans="2:8" ht="15">
      <c r="B3725" s="74"/>
      <c r="C3725" s="74"/>
      <c r="D3725"/>
      <c r="E3725"/>
      <c r="F3725"/>
      <c r="G3725"/>
      <c r="H3725"/>
    </row>
    <row r="3726" spans="2:8" ht="15">
      <c r="B3726" s="74"/>
      <c r="C3726" s="74"/>
      <c r="D3726"/>
      <c r="E3726"/>
      <c r="F3726"/>
      <c r="G3726"/>
      <c r="H3726"/>
    </row>
    <row r="3727" spans="2:8" ht="15">
      <c r="B3727" s="74"/>
      <c r="C3727" s="74"/>
      <c r="D3727"/>
      <c r="E3727"/>
      <c r="F3727"/>
      <c r="G3727"/>
      <c r="H3727"/>
    </row>
    <row r="3728" spans="2:8" ht="15">
      <c r="B3728" s="74"/>
      <c r="C3728" s="74"/>
      <c r="D3728"/>
      <c r="E3728"/>
      <c r="F3728"/>
      <c r="G3728"/>
      <c r="H3728"/>
    </row>
    <row r="3729" spans="2:8" ht="15">
      <c r="B3729" s="74"/>
      <c r="C3729" s="74"/>
      <c r="D3729"/>
      <c r="E3729"/>
      <c r="F3729"/>
      <c r="G3729"/>
      <c r="H3729"/>
    </row>
    <row r="3730" spans="2:8" ht="15">
      <c r="B3730" s="74"/>
      <c r="C3730" s="74"/>
      <c r="D3730"/>
      <c r="E3730"/>
      <c r="F3730"/>
      <c r="G3730"/>
      <c r="H3730"/>
    </row>
    <row r="3731" spans="2:8" ht="15">
      <c r="B3731" s="74"/>
      <c r="C3731" s="74"/>
      <c r="D3731"/>
      <c r="E3731"/>
      <c r="F3731"/>
      <c r="G3731"/>
      <c r="H3731"/>
    </row>
    <row r="3732" spans="2:8" ht="15">
      <c r="B3732" s="74"/>
      <c r="C3732" s="74"/>
      <c r="D3732"/>
      <c r="E3732"/>
      <c r="F3732"/>
      <c r="G3732"/>
      <c r="H3732"/>
    </row>
    <row r="3733" spans="2:8" ht="15">
      <c r="B3733" s="74"/>
      <c r="C3733" s="74"/>
      <c r="D3733"/>
      <c r="E3733"/>
      <c r="F3733"/>
      <c r="G3733"/>
      <c r="H3733"/>
    </row>
    <row r="3734" spans="2:8" ht="15">
      <c r="B3734" s="74"/>
      <c r="C3734" s="74"/>
      <c r="D3734"/>
      <c r="E3734"/>
      <c r="F3734"/>
      <c r="G3734"/>
      <c r="H3734"/>
    </row>
    <row r="3735" spans="2:8" ht="15">
      <c r="B3735" s="74"/>
      <c r="C3735" s="74"/>
      <c r="D3735"/>
      <c r="E3735"/>
      <c r="F3735"/>
      <c r="G3735"/>
      <c r="H3735"/>
    </row>
    <row r="3736" spans="2:8" ht="15">
      <c r="B3736" s="74"/>
      <c r="C3736" s="74"/>
      <c r="D3736"/>
      <c r="E3736"/>
      <c r="F3736"/>
      <c r="G3736"/>
      <c r="H3736"/>
    </row>
    <row r="3737" spans="2:8" ht="15">
      <c r="B3737" s="74"/>
      <c r="C3737" s="74"/>
      <c r="D3737"/>
      <c r="E3737"/>
      <c r="F3737"/>
      <c r="G3737"/>
      <c r="H3737"/>
    </row>
    <row r="3738" spans="2:8" ht="15">
      <c r="B3738" s="74"/>
      <c r="C3738" s="74"/>
      <c r="D3738"/>
      <c r="E3738"/>
      <c r="F3738"/>
      <c r="G3738"/>
      <c r="H3738"/>
    </row>
    <row r="3739" spans="2:8" ht="15">
      <c r="B3739" s="74"/>
      <c r="C3739" s="74"/>
      <c r="D3739"/>
      <c r="E3739"/>
      <c r="F3739"/>
      <c r="G3739"/>
      <c r="H3739"/>
    </row>
    <row r="3740" spans="2:8" ht="15">
      <c r="B3740" s="74"/>
      <c r="C3740" s="74"/>
      <c r="D3740"/>
      <c r="E3740"/>
      <c r="F3740"/>
      <c r="G3740"/>
      <c r="H3740"/>
    </row>
    <row r="3741" spans="2:8" ht="15">
      <c r="B3741" s="74"/>
      <c r="C3741" s="74"/>
      <c r="D3741"/>
      <c r="E3741"/>
      <c r="F3741"/>
      <c r="G3741"/>
      <c r="H3741"/>
    </row>
    <row r="3742" spans="2:8" ht="15">
      <c r="B3742" s="74"/>
      <c r="C3742" s="74"/>
      <c r="D3742"/>
      <c r="E3742"/>
      <c r="F3742"/>
      <c r="G3742"/>
      <c r="H3742"/>
    </row>
    <row r="3743" spans="2:8" ht="15">
      <c r="B3743" s="74"/>
      <c r="C3743" s="74"/>
      <c r="D3743"/>
      <c r="E3743"/>
      <c r="F3743"/>
      <c r="G3743"/>
      <c r="H3743"/>
    </row>
    <row r="3744" spans="2:8" ht="15">
      <c r="B3744" s="74"/>
      <c r="C3744" s="74"/>
      <c r="D3744"/>
      <c r="E3744"/>
      <c r="F3744"/>
      <c r="G3744"/>
      <c r="H3744"/>
    </row>
    <row r="3745" spans="2:8" ht="15">
      <c r="B3745" s="74"/>
      <c r="C3745" s="74"/>
      <c r="D3745"/>
      <c r="E3745"/>
      <c r="F3745"/>
      <c r="G3745"/>
      <c r="H3745"/>
    </row>
    <row r="3746" spans="2:8" ht="15">
      <c r="B3746" s="74"/>
      <c r="C3746" s="74"/>
      <c r="D3746"/>
      <c r="E3746"/>
      <c r="F3746"/>
      <c r="G3746"/>
      <c r="H3746"/>
    </row>
    <row r="3747" spans="2:8" ht="15">
      <c r="B3747" s="74"/>
      <c r="C3747" s="74"/>
      <c r="D3747"/>
      <c r="E3747"/>
      <c r="F3747"/>
      <c r="G3747"/>
      <c r="H3747"/>
    </row>
    <row r="3748" spans="2:8" ht="15">
      <c r="B3748" s="74"/>
      <c r="C3748" s="74"/>
      <c r="D3748"/>
      <c r="E3748"/>
      <c r="F3748"/>
      <c r="G3748"/>
      <c r="H3748"/>
    </row>
    <row r="3749" spans="2:8" ht="15">
      <c r="B3749" s="74"/>
      <c r="C3749" s="74"/>
      <c r="D3749"/>
      <c r="E3749"/>
      <c r="F3749"/>
      <c r="G3749"/>
      <c r="H3749"/>
    </row>
    <row r="3750" spans="2:8" ht="15">
      <c r="B3750" s="74"/>
      <c r="C3750" s="74"/>
      <c r="D3750"/>
      <c r="E3750"/>
      <c r="F3750"/>
      <c r="G3750"/>
      <c r="H3750"/>
    </row>
    <row r="3751" spans="2:8" ht="15">
      <c r="B3751" s="74"/>
      <c r="C3751" s="74"/>
      <c r="D3751"/>
      <c r="E3751"/>
      <c r="F3751"/>
      <c r="G3751"/>
      <c r="H3751"/>
    </row>
    <row r="3752" spans="2:8" ht="15">
      <c r="B3752" s="74"/>
      <c r="C3752" s="74"/>
      <c r="D3752"/>
      <c r="E3752"/>
      <c r="F3752"/>
      <c r="G3752"/>
      <c r="H3752"/>
    </row>
    <row r="3753" spans="2:8" ht="15">
      <c r="B3753" s="74"/>
      <c r="C3753" s="74"/>
      <c r="D3753"/>
      <c r="E3753"/>
      <c r="F3753"/>
      <c r="G3753"/>
      <c r="H3753"/>
    </row>
    <row r="3754" spans="2:8" ht="15">
      <c r="B3754" s="74"/>
      <c r="C3754" s="74"/>
      <c r="D3754"/>
      <c r="E3754"/>
      <c r="F3754"/>
      <c r="G3754"/>
      <c r="H3754"/>
    </row>
    <row r="3755" spans="2:8" ht="15">
      <c r="B3755" s="74"/>
      <c r="C3755" s="74"/>
      <c r="D3755"/>
      <c r="E3755"/>
      <c r="F3755"/>
      <c r="G3755"/>
      <c r="H3755"/>
    </row>
    <row r="3756" spans="2:8" ht="15">
      <c r="B3756" s="74"/>
      <c r="C3756" s="74"/>
      <c r="D3756"/>
      <c r="E3756"/>
      <c r="F3756"/>
      <c r="G3756"/>
      <c r="H3756"/>
    </row>
    <row r="3757" spans="2:8" ht="15">
      <c r="B3757" s="74"/>
      <c r="C3757" s="74"/>
      <c r="D3757"/>
      <c r="E3757"/>
      <c r="F3757"/>
      <c r="G3757"/>
      <c r="H3757"/>
    </row>
    <row r="3758" spans="2:8" ht="15">
      <c r="B3758" s="74"/>
      <c r="C3758" s="74"/>
      <c r="D3758"/>
      <c r="E3758"/>
      <c r="F3758"/>
      <c r="G3758"/>
      <c r="H3758"/>
    </row>
    <row r="3759" spans="2:8" ht="15">
      <c r="B3759" s="74"/>
      <c r="C3759" s="74"/>
      <c r="D3759"/>
      <c r="E3759"/>
      <c r="F3759"/>
      <c r="G3759"/>
      <c r="H3759"/>
    </row>
    <row r="3760" spans="2:8" ht="15">
      <c r="B3760" s="74"/>
      <c r="C3760" s="74"/>
      <c r="D3760"/>
      <c r="E3760"/>
      <c r="F3760"/>
      <c r="G3760"/>
      <c r="H3760"/>
    </row>
    <row r="3761" spans="2:8" ht="15">
      <c r="B3761" s="74"/>
      <c r="C3761" s="74"/>
      <c r="D3761"/>
      <c r="E3761"/>
      <c r="F3761"/>
      <c r="G3761"/>
      <c r="H3761"/>
    </row>
    <row r="3762" spans="2:8" ht="15">
      <c r="B3762" s="74"/>
      <c r="C3762" s="74"/>
      <c r="D3762"/>
      <c r="E3762"/>
      <c r="F3762"/>
      <c r="G3762"/>
      <c r="H3762"/>
    </row>
    <row r="3763" spans="2:8" ht="15">
      <c r="B3763" s="74"/>
      <c r="C3763" s="74"/>
      <c r="D3763"/>
      <c r="E3763"/>
      <c r="F3763"/>
      <c r="G3763"/>
      <c r="H3763"/>
    </row>
    <row r="3764" spans="2:8" ht="15">
      <c r="B3764" s="74"/>
      <c r="C3764" s="74"/>
      <c r="D3764"/>
      <c r="E3764"/>
      <c r="F3764"/>
      <c r="G3764"/>
      <c r="H3764"/>
    </row>
    <row r="3765" spans="2:8" ht="15">
      <c r="B3765" s="74"/>
      <c r="C3765" s="74"/>
      <c r="D3765"/>
      <c r="E3765"/>
      <c r="F3765"/>
      <c r="G3765"/>
      <c r="H3765"/>
    </row>
    <row r="3766" spans="2:8" ht="15">
      <c r="B3766" s="74"/>
      <c r="C3766" s="74"/>
      <c r="D3766"/>
      <c r="E3766"/>
      <c r="F3766"/>
      <c r="G3766"/>
      <c r="H3766"/>
    </row>
    <row r="3767" spans="2:8" ht="15">
      <c r="B3767" s="74"/>
      <c r="C3767" s="74"/>
      <c r="D3767"/>
      <c r="E3767"/>
      <c r="F3767"/>
      <c r="G3767"/>
      <c r="H3767"/>
    </row>
    <row r="3768" spans="2:8" ht="15">
      <c r="B3768" s="74"/>
      <c r="C3768" s="74"/>
      <c r="D3768"/>
      <c r="E3768"/>
      <c r="F3768"/>
      <c r="G3768"/>
      <c r="H3768"/>
    </row>
    <row r="3769" spans="2:8" ht="15">
      <c r="B3769" s="74"/>
      <c r="C3769" s="74"/>
      <c r="D3769"/>
      <c r="E3769"/>
      <c r="F3769"/>
      <c r="G3769"/>
      <c r="H3769"/>
    </row>
    <row r="3770" spans="2:8" ht="15">
      <c r="B3770" s="74"/>
      <c r="C3770" s="74"/>
      <c r="D3770"/>
      <c r="E3770"/>
      <c r="F3770"/>
      <c r="G3770"/>
      <c r="H3770"/>
    </row>
    <row r="3771" spans="2:8" ht="15">
      <c r="B3771" s="74"/>
      <c r="C3771" s="74"/>
      <c r="D3771"/>
      <c r="E3771"/>
      <c r="F3771"/>
      <c r="G3771"/>
      <c r="H3771"/>
    </row>
    <row r="3772" spans="2:8" ht="15">
      <c r="B3772" s="74"/>
      <c r="C3772" s="74"/>
      <c r="D3772"/>
      <c r="E3772"/>
      <c r="F3772"/>
      <c r="G3772"/>
      <c r="H3772"/>
    </row>
    <row r="3773" spans="2:8" ht="15">
      <c r="B3773" s="74"/>
      <c r="C3773" s="74"/>
      <c r="D3773"/>
      <c r="E3773"/>
      <c r="F3773"/>
      <c r="G3773"/>
      <c r="H3773"/>
    </row>
    <row r="3774" spans="2:8" ht="15">
      <c r="B3774" s="74"/>
      <c r="C3774" s="74"/>
      <c r="D3774"/>
      <c r="E3774"/>
      <c r="F3774"/>
      <c r="G3774"/>
      <c r="H3774"/>
    </row>
    <row r="3775" spans="2:8" ht="15">
      <c r="B3775" s="74"/>
      <c r="C3775" s="74"/>
      <c r="D3775"/>
      <c r="E3775"/>
      <c r="F3775"/>
      <c r="G3775"/>
      <c r="H3775"/>
    </row>
    <row r="3776" spans="2:8" ht="15">
      <c r="B3776" s="74"/>
      <c r="C3776" s="74"/>
      <c r="D3776"/>
      <c r="E3776"/>
      <c r="F3776"/>
      <c r="G3776"/>
      <c r="H3776"/>
    </row>
    <row r="3777" spans="2:8" ht="15">
      <c r="B3777" s="74"/>
      <c r="C3777" s="74"/>
      <c r="D3777"/>
      <c r="E3777"/>
      <c r="F3777"/>
      <c r="G3777"/>
      <c r="H3777"/>
    </row>
    <row r="3778" spans="2:8" ht="15">
      <c r="B3778" s="74"/>
      <c r="C3778" s="74"/>
      <c r="D3778"/>
      <c r="E3778"/>
      <c r="F3778"/>
      <c r="G3778"/>
      <c r="H3778"/>
    </row>
    <row r="3779" spans="2:8" ht="15">
      <c r="B3779" s="74"/>
      <c r="C3779" s="74"/>
      <c r="D3779"/>
      <c r="E3779"/>
      <c r="F3779"/>
      <c r="G3779"/>
      <c r="H3779"/>
    </row>
    <row r="3780" spans="2:8" ht="15">
      <c r="B3780" s="74"/>
      <c r="C3780" s="74"/>
      <c r="D3780"/>
      <c r="E3780"/>
      <c r="F3780"/>
      <c r="G3780"/>
      <c r="H3780"/>
    </row>
    <row r="3781" spans="2:8" ht="15">
      <c r="B3781" s="74"/>
      <c r="C3781" s="74"/>
      <c r="D3781"/>
      <c r="E3781"/>
      <c r="F3781"/>
      <c r="G3781"/>
      <c r="H3781"/>
    </row>
    <row r="3782" spans="2:8" ht="15">
      <c r="B3782" s="74"/>
      <c r="C3782" s="74"/>
      <c r="D3782"/>
      <c r="E3782"/>
      <c r="F3782"/>
      <c r="G3782"/>
      <c r="H3782"/>
    </row>
    <row r="3783" spans="2:8" ht="15">
      <c r="B3783" s="74"/>
      <c r="C3783" s="74"/>
      <c r="D3783"/>
      <c r="E3783"/>
      <c r="F3783"/>
      <c r="G3783"/>
      <c r="H3783"/>
    </row>
    <row r="3784" spans="2:8" ht="15">
      <c r="B3784" s="74"/>
      <c r="C3784" s="74"/>
      <c r="D3784"/>
      <c r="E3784"/>
      <c r="F3784"/>
      <c r="G3784"/>
      <c r="H3784"/>
    </row>
    <row r="3785" spans="2:8" ht="15">
      <c r="B3785" s="74"/>
      <c r="C3785" s="74"/>
      <c r="D3785"/>
      <c r="E3785"/>
      <c r="F3785"/>
      <c r="G3785"/>
      <c r="H3785"/>
    </row>
    <row r="3786" spans="2:8" ht="15">
      <c r="B3786" s="74"/>
      <c r="C3786" s="74"/>
      <c r="D3786"/>
      <c r="E3786"/>
      <c r="F3786"/>
      <c r="G3786"/>
      <c r="H3786"/>
    </row>
    <row r="3787" spans="2:8" ht="15">
      <c r="B3787" s="74"/>
      <c r="C3787" s="74"/>
      <c r="D3787"/>
      <c r="E3787"/>
      <c r="F3787"/>
      <c r="G3787"/>
      <c r="H3787"/>
    </row>
    <row r="3788" spans="2:8" ht="15">
      <c r="B3788" s="74"/>
      <c r="C3788" s="74"/>
      <c r="D3788"/>
      <c r="E3788"/>
      <c r="F3788"/>
      <c r="G3788"/>
      <c r="H3788"/>
    </row>
    <row r="3789" spans="2:8" ht="15">
      <c r="B3789" s="74"/>
      <c r="C3789" s="74"/>
      <c r="D3789"/>
      <c r="E3789"/>
      <c r="F3789"/>
      <c r="G3789"/>
      <c r="H3789"/>
    </row>
    <row r="3790" spans="2:8" ht="15">
      <c r="B3790" s="74"/>
      <c r="C3790" s="74"/>
      <c r="D3790"/>
      <c r="E3790"/>
      <c r="F3790"/>
      <c r="G3790"/>
      <c r="H3790"/>
    </row>
    <row r="3791" spans="2:8" ht="15">
      <c r="B3791" s="74"/>
      <c r="C3791" s="74"/>
      <c r="D3791"/>
      <c r="E3791"/>
      <c r="F3791"/>
      <c r="G3791"/>
      <c r="H3791"/>
    </row>
    <row r="3792" spans="2:8" ht="15">
      <c r="B3792" s="74"/>
      <c r="C3792" s="74"/>
      <c r="D3792"/>
      <c r="E3792"/>
      <c r="F3792"/>
      <c r="G3792"/>
      <c r="H3792"/>
    </row>
    <row r="3793" spans="2:8" ht="15">
      <c r="B3793" s="74"/>
      <c r="C3793" s="74"/>
      <c r="D3793"/>
      <c r="E3793"/>
      <c r="F3793"/>
      <c r="G3793"/>
      <c r="H3793"/>
    </row>
    <row r="3794" spans="2:8" ht="15">
      <c r="B3794" s="74"/>
      <c r="C3794" s="74"/>
      <c r="D3794"/>
      <c r="E3794"/>
      <c r="F3794"/>
      <c r="G3794"/>
      <c r="H3794"/>
    </row>
    <row r="3795" spans="2:8" ht="15">
      <c r="B3795" s="74"/>
      <c r="C3795" s="74"/>
      <c r="D3795"/>
      <c r="E3795"/>
      <c r="F3795"/>
      <c r="G3795"/>
      <c r="H3795"/>
    </row>
    <row r="3796" spans="2:8" ht="15">
      <c r="B3796" s="74"/>
      <c r="C3796" s="74"/>
      <c r="D3796"/>
      <c r="E3796"/>
      <c r="F3796"/>
      <c r="G3796"/>
      <c r="H3796"/>
    </row>
    <row r="3797" spans="2:8" ht="15">
      <c r="B3797" s="74"/>
      <c r="C3797" s="74"/>
      <c r="D3797"/>
      <c r="E3797"/>
      <c r="F3797"/>
      <c r="G3797"/>
      <c r="H3797"/>
    </row>
    <row r="3798" spans="2:8" ht="15">
      <c r="B3798" s="74"/>
      <c r="C3798" s="74"/>
      <c r="D3798"/>
      <c r="E3798"/>
      <c r="F3798"/>
      <c r="G3798"/>
      <c r="H3798"/>
    </row>
    <row r="3799" spans="2:8" ht="15">
      <c r="B3799" s="74"/>
      <c r="C3799" s="74"/>
      <c r="D3799"/>
      <c r="E3799"/>
      <c r="F3799"/>
      <c r="G3799"/>
      <c r="H3799"/>
    </row>
    <row r="3800" spans="2:8" ht="15">
      <c r="B3800" s="74"/>
      <c r="C3800" s="74"/>
      <c r="D3800"/>
      <c r="E3800"/>
      <c r="F3800"/>
      <c r="G3800"/>
      <c r="H3800"/>
    </row>
    <row r="3801" spans="2:8" ht="15">
      <c r="B3801" s="74"/>
      <c r="C3801" s="74"/>
      <c r="D3801"/>
      <c r="E3801"/>
      <c r="F3801"/>
      <c r="G3801"/>
      <c r="H3801"/>
    </row>
    <row r="3802" spans="2:8" ht="15">
      <c r="B3802" s="74"/>
      <c r="C3802" s="74"/>
      <c r="D3802"/>
      <c r="E3802"/>
      <c r="F3802"/>
      <c r="G3802"/>
      <c r="H3802"/>
    </row>
    <row r="3803" spans="2:8" ht="15">
      <c r="B3803" s="74"/>
      <c r="C3803" s="74"/>
      <c r="D3803"/>
      <c r="E3803"/>
      <c r="F3803"/>
      <c r="G3803"/>
      <c r="H3803"/>
    </row>
    <row r="3804" spans="2:8" ht="15">
      <c r="B3804" s="74"/>
      <c r="C3804" s="74"/>
      <c r="D3804"/>
      <c r="E3804"/>
      <c r="F3804"/>
      <c r="G3804"/>
      <c r="H3804"/>
    </row>
    <row r="3805" spans="2:8" ht="15">
      <c r="B3805" s="74"/>
      <c r="C3805" s="74"/>
      <c r="D3805"/>
      <c r="E3805"/>
      <c r="F3805"/>
      <c r="G3805"/>
      <c r="H3805"/>
    </row>
    <row r="3806" spans="2:8" ht="15">
      <c r="B3806" s="74"/>
      <c r="C3806" s="74"/>
      <c r="D3806"/>
      <c r="E3806"/>
      <c r="F3806"/>
      <c r="G3806"/>
      <c r="H3806"/>
    </row>
    <row r="3807" spans="2:8" ht="15">
      <c r="B3807" s="74"/>
      <c r="C3807" s="74"/>
      <c r="D3807"/>
      <c r="E3807"/>
      <c r="F3807"/>
      <c r="G3807"/>
      <c r="H3807"/>
    </row>
    <row r="3808" spans="2:8" ht="15">
      <c r="B3808" s="74"/>
      <c r="C3808" s="74"/>
      <c r="D3808"/>
      <c r="E3808"/>
      <c r="F3808"/>
      <c r="G3808"/>
      <c r="H3808"/>
    </row>
    <row r="3809" spans="2:8" ht="15">
      <c r="B3809" s="74"/>
      <c r="C3809" s="74"/>
      <c r="D3809"/>
      <c r="E3809"/>
      <c r="F3809"/>
      <c r="G3809"/>
      <c r="H3809"/>
    </row>
    <row r="3810" spans="2:8" ht="15">
      <c r="B3810" s="74"/>
      <c r="C3810" s="74"/>
      <c r="D3810"/>
      <c r="E3810"/>
      <c r="F3810"/>
      <c r="G3810"/>
      <c r="H3810"/>
    </row>
    <row r="3811" spans="2:8" ht="15">
      <c r="B3811" s="74"/>
      <c r="C3811" s="74"/>
      <c r="D3811"/>
      <c r="E3811"/>
      <c r="F3811"/>
      <c r="G3811"/>
      <c r="H3811"/>
    </row>
    <row r="3812" spans="2:8" ht="15">
      <c r="B3812" s="74"/>
      <c r="C3812" s="74"/>
      <c r="D3812"/>
      <c r="E3812"/>
      <c r="F3812"/>
      <c r="G3812"/>
      <c r="H3812"/>
    </row>
    <row r="3813" spans="2:8" ht="15">
      <c r="B3813" s="74"/>
      <c r="C3813" s="74"/>
      <c r="D3813"/>
      <c r="E3813"/>
      <c r="F3813"/>
      <c r="G3813"/>
      <c r="H3813"/>
    </row>
    <row r="3814" spans="2:8" ht="15">
      <c r="B3814" s="74"/>
      <c r="C3814" s="74"/>
      <c r="D3814"/>
      <c r="E3814"/>
      <c r="F3814"/>
      <c r="G3814"/>
      <c r="H3814"/>
    </row>
    <row r="3815" spans="2:8" ht="15">
      <c r="B3815" s="74"/>
      <c r="C3815" s="74"/>
      <c r="D3815"/>
      <c r="E3815"/>
      <c r="F3815"/>
      <c r="G3815"/>
      <c r="H3815"/>
    </row>
    <row r="3816" spans="2:8" ht="15">
      <c r="B3816" s="74"/>
      <c r="C3816" s="74"/>
      <c r="D3816"/>
      <c r="E3816"/>
      <c r="F3816"/>
      <c r="G3816"/>
      <c r="H3816"/>
    </row>
    <row r="3817" spans="2:8" ht="15">
      <c r="B3817" s="74"/>
      <c r="C3817" s="74"/>
      <c r="D3817"/>
      <c r="E3817"/>
      <c r="F3817"/>
      <c r="G3817"/>
      <c r="H3817"/>
    </row>
    <row r="3818" spans="2:8" ht="15">
      <c r="B3818" s="74"/>
      <c r="C3818" s="74"/>
      <c r="D3818"/>
      <c r="E3818"/>
      <c r="F3818"/>
      <c r="G3818"/>
      <c r="H3818"/>
    </row>
    <row r="3819" spans="2:8" ht="15">
      <c r="B3819" s="74"/>
      <c r="C3819" s="74"/>
      <c r="D3819"/>
      <c r="E3819"/>
      <c r="F3819"/>
      <c r="G3819"/>
      <c r="H3819"/>
    </row>
    <row r="3820" spans="2:8" ht="15">
      <c r="B3820" s="74"/>
      <c r="C3820" s="74"/>
      <c r="D3820"/>
      <c r="E3820"/>
      <c r="F3820"/>
      <c r="G3820"/>
      <c r="H3820"/>
    </row>
    <row r="3821" spans="2:8" ht="15">
      <c r="B3821" s="74"/>
      <c r="C3821" s="74"/>
      <c r="D3821"/>
      <c r="E3821"/>
      <c r="F3821"/>
      <c r="G3821"/>
      <c r="H3821"/>
    </row>
    <row r="3822" spans="2:8" ht="15">
      <c r="B3822" s="74"/>
      <c r="C3822" s="74"/>
      <c r="D3822"/>
      <c r="E3822"/>
      <c r="F3822"/>
      <c r="G3822"/>
      <c r="H3822"/>
    </row>
    <row r="3823" spans="2:8" ht="15">
      <c r="B3823" s="74"/>
      <c r="C3823" s="74"/>
      <c r="D3823"/>
      <c r="E3823"/>
      <c r="F3823"/>
      <c r="G3823"/>
      <c r="H3823"/>
    </row>
    <row r="3824" spans="2:8" ht="15">
      <c r="B3824" s="74"/>
      <c r="C3824" s="74"/>
      <c r="D3824"/>
      <c r="E3824"/>
      <c r="F3824"/>
      <c r="G3824"/>
      <c r="H3824"/>
    </row>
    <row r="3825" spans="2:8" ht="15">
      <c r="B3825" s="74"/>
      <c r="C3825" s="74"/>
      <c r="D3825"/>
      <c r="E3825"/>
      <c r="F3825"/>
      <c r="G3825"/>
      <c r="H3825"/>
    </row>
    <row r="3826" spans="2:8" ht="15">
      <c r="B3826" s="74"/>
      <c r="C3826" s="74"/>
      <c r="D3826"/>
      <c r="E3826"/>
      <c r="F3826"/>
      <c r="G3826"/>
      <c r="H3826"/>
    </row>
    <row r="3827" spans="2:8" ht="15">
      <c r="B3827" s="74"/>
      <c r="C3827" s="74"/>
      <c r="D3827"/>
      <c r="E3827"/>
      <c r="F3827"/>
      <c r="G3827"/>
      <c r="H3827"/>
    </row>
    <row r="3828" spans="2:8" ht="15">
      <c r="B3828" s="74"/>
      <c r="C3828" s="74"/>
      <c r="D3828"/>
      <c r="E3828"/>
      <c r="F3828"/>
      <c r="G3828"/>
      <c r="H3828"/>
    </row>
    <row r="3829" spans="2:8" ht="15">
      <c r="B3829" s="74"/>
      <c r="C3829" s="74"/>
      <c r="D3829"/>
      <c r="E3829"/>
      <c r="F3829"/>
      <c r="G3829"/>
      <c r="H3829"/>
    </row>
    <row r="3830" spans="2:8" ht="15">
      <c r="B3830" s="74"/>
      <c r="C3830" s="74"/>
      <c r="D3830"/>
      <c r="E3830"/>
      <c r="F3830"/>
      <c r="G3830"/>
      <c r="H3830"/>
    </row>
    <row r="3831" spans="2:8" ht="15">
      <c r="B3831" s="74"/>
      <c r="C3831" s="74"/>
      <c r="D3831"/>
      <c r="E3831"/>
      <c r="F3831"/>
      <c r="G3831"/>
      <c r="H3831"/>
    </row>
    <row r="3832" spans="2:8" ht="15">
      <c r="B3832" s="74"/>
      <c r="C3832" s="74"/>
      <c r="D3832"/>
      <c r="E3832"/>
      <c r="F3832"/>
      <c r="G3832"/>
      <c r="H3832"/>
    </row>
    <row r="3833" spans="2:8" ht="15">
      <c r="B3833" s="74"/>
      <c r="C3833" s="74"/>
      <c r="D3833"/>
      <c r="E3833"/>
      <c r="F3833"/>
      <c r="G3833"/>
      <c r="H3833"/>
    </row>
    <row r="3834" spans="2:8" ht="15">
      <c r="B3834" s="74"/>
      <c r="C3834" s="74"/>
      <c r="D3834"/>
      <c r="E3834"/>
      <c r="F3834"/>
      <c r="G3834"/>
      <c r="H3834"/>
    </row>
    <row r="3835" spans="2:8" ht="15">
      <c r="B3835" s="74"/>
      <c r="C3835" s="74"/>
      <c r="D3835"/>
      <c r="E3835"/>
      <c r="F3835"/>
      <c r="G3835"/>
      <c r="H3835"/>
    </row>
    <row r="3836" spans="2:8" ht="15">
      <c r="B3836" s="74"/>
      <c r="C3836" s="74"/>
      <c r="D3836"/>
      <c r="E3836"/>
      <c r="F3836"/>
      <c r="G3836"/>
      <c r="H3836"/>
    </row>
    <row r="3837" spans="2:8" ht="15">
      <c r="B3837" s="74"/>
      <c r="C3837" s="74"/>
      <c r="D3837"/>
      <c r="E3837"/>
      <c r="F3837"/>
      <c r="G3837"/>
      <c r="H3837"/>
    </row>
    <row r="3838" spans="2:8" ht="15">
      <c r="B3838" s="74"/>
      <c r="C3838" s="74"/>
      <c r="D3838"/>
      <c r="E3838"/>
      <c r="F3838"/>
      <c r="G3838"/>
      <c r="H3838"/>
    </row>
    <row r="3839" spans="2:8" ht="15">
      <c r="B3839" s="74"/>
      <c r="C3839" s="74"/>
      <c r="D3839"/>
      <c r="E3839"/>
      <c r="F3839"/>
      <c r="G3839"/>
      <c r="H3839"/>
    </row>
    <row r="3840" spans="2:8" ht="15">
      <c r="B3840" s="74"/>
      <c r="C3840" s="74"/>
      <c r="D3840"/>
      <c r="E3840"/>
      <c r="F3840"/>
      <c r="G3840"/>
      <c r="H3840"/>
    </row>
    <row r="3841" spans="2:8" ht="15">
      <c r="B3841" s="74"/>
      <c r="C3841" s="74"/>
      <c r="D3841"/>
      <c r="E3841"/>
      <c r="F3841"/>
      <c r="G3841"/>
      <c r="H3841"/>
    </row>
    <row r="3842" spans="2:8" ht="15">
      <c r="B3842" s="74"/>
      <c r="C3842" s="74"/>
      <c r="D3842"/>
      <c r="E3842"/>
      <c r="F3842"/>
      <c r="G3842"/>
      <c r="H3842"/>
    </row>
    <row r="3843" spans="2:8" ht="15">
      <c r="B3843" s="74"/>
      <c r="C3843" s="74"/>
      <c r="D3843"/>
      <c r="E3843"/>
      <c r="F3843"/>
      <c r="G3843"/>
      <c r="H3843"/>
    </row>
    <row r="3844" spans="2:8" ht="15">
      <c r="B3844" s="74"/>
      <c r="C3844" s="74"/>
      <c r="D3844"/>
      <c r="E3844"/>
      <c r="F3844"/>
      <c r="G3844"/>
      <c r="H3844"/>
    </row>
    <row r="3845" spans="2:8" ht="15">
      <c r="B3845" s="74"/>
      <c r="C3845" s="74"/>
      <c r="D3845"/>
      <c r="E3845"/>
      <c r="F3845"/>
      <c r="G3845"/>
      <c r="H3845"/>
    </row>
    <row r="3846" spans="2:8" ht="15">
      <c r="B3846" s="74"/>
      <c r="C3846" s="74"/>
      <c r="D3846"/>
      <c r="E3846"/>
      <c r="F3846"/>
      <c r="G3846"/>
      <c r="H3846"/>
    </row>
    <row r="3847" spans="2:8" ht="15">
      <c r="B3847" s="74"/>
      <c r="C3847" s="74"/>
      <c r="D3847"/>
      <c r="E3847"/>
      <c r="F3847"/>
      <c r="G3847"/>
      <c r="H3847"/>
    </row>
    <row r="3848" spans="2:8" ht="15">
      <c r="B3848" s="74"/>
      <c r="C3848" s="74"/>
      <c r="D3848"/>
      <c r="E3848"/>
      <c r="F3848"/>
      <c r="G3848"/>
      <c r="H3848"/>
    </row>
    <row r="3849" spans="2:8" ht="15">
      <c r="B3849" s="74"/>
      <c r="C3849" s="74"/>
      <c r="D3849"/>
      <c r="E3849"/>
      <c r="F3849"/>
      <c r="G3849"/>
      <c r="H3849"/>
    </row>
    <row r="3850" spans="2:8" ht="15">
      <c r="B3850" s="74"/>
      <c r="C3850" s="74"/>
      <c r="D3850"/>
      <c r="E3850"/>
      <c r="F3850"/>
      <c r="G3850"/>
      <c r="H3850"/>
    </row>
    <row r="3851" spans="2:8" ht="15">
      <c r="B3851" s="74"/>
      <c r="C3851" s="74"/>
      <c r="D3851"/>
      <c r="E3851"/>
      <c r="F3851"/>
      <c r="G3851"/>
      <c r="H3851"/>
    </row>
    <row r="3852" spans="2:8" ht="15">
      <c r="B3852" s="74"/>
      <c r="C3852" s="74"/>
      <c r="D3852"/>
      <c r="E3852"/>
      <c r="F3852"/>
      <c r="G3852"/>
      <c r="H3852"/>
    </row>
    <row r="3853" spans="2:8" ht="15">
      <c r="B3853" s="74"/>
      <c r="C3853" s="74"/>
      <c r="D3853"/>
      <c r="E3853"/>
      <c r="F3853"/>
      <c r="G3853"/>
      <c r="H3853"/>
    </row>
    <row r="3854" spans="2:8" ht="15">
      <c r="B3854" s="74"/>
      <c r="C3854" s="74"/>
      <c r="D3854"/>
      <c r="E3854"/>
      <c r="F3854"/>
      <c r="G3854"/>
      <c r="H3854"/>
    </row>
    <row r="3855" spans="2:8" ht="15">
      <c r="B3855" s="74"/>
      <c r="C3855" s="74"/>
      <c r="D3855"/>
      <c r="E3855"/>
      <c r="F3855"/>
      <c r="G3855"/>
      <c r="H3855"/>
    </row>
    <row r="3856" spans="2:8" ht="15">
      <c r="B3856" s="74"/>
      <c r="C3856" s="74"/>
      <c r="D3856"/>
      <c r="E3856"/>
      <c r="F3856"/>
      <c r="G3856"/>
      <c r="H3856"/>
    </row>
    <row r="3857" spans="2:8" ht="15">
      <c r="B3857" s="74"/>
      <c r="C3857" s="74"/>
      <c r="D3857"/>
      <c r="E3857"/>
      <c r="F3857"/>
      <c r="G3857"/>
      <c r="H3857"/>
    </row>
    <row r="3858" spans="2:8" ht="15">
      <c r="B3858" s="74"/>
      <c r="C3858" s="74"/>
      <c r="D3858"/>
      <c r="E3858"/>
      <c r="F3858"/>
      <c r="G3858"/>
      <c r="H3858"/>
    </row>
    <row r="3859" spans="2:8" ht="15">
      <c r="B3859" s="74"/>
      <c r="C3859" s="74"/>
      <c r="D3859"/>
      <c r="E3859"/>
      <c r="F3859"/>
      <c r="G3859"/>
      <c r="H3859"/>
    </row>
    <row r="3860" spans="2:8" ht="15">
      <c r="B3860" s="74"/>
      <c r="C3860" s="74"/>
      <c r="D3860"/>
      <c r="E3860"/>
      <c r="F3860"/>
      <c r="G3860"/>
      <c r="H3860"/>
    </row>
    <row r="3861" spans="2:8" ht="15">
      <c r="B3861" s="74"/>
      <c r="C3861" s="74"/>
      <c r="D3861"/>
      <c r="E3861"/>
      <c r="F3861"/>
      <c r="G3861"/>
      <c r="H3861"/>
    </row>
    <row r="3862" spans="2:8" ht="15">
      <c r="B3862" s="74"/>
      <c r="C3862" s="74"/>
      <c r="D3862"/>
      <c r="E3862"/>
      <c r="F3862"/>
      <c r="G3862"/>
      <c r="H3862"/>
    </row>
    <row r="3863" spans="2:8" ht="15">
      <c r="B3863" s="74"/>
      <c r="C3863" s="74"/>
      <c r="D3863"/>
      <c r="E3863"/>
      <c r="F3863"/>
      <c r="G3863"/>
      <c r="H3863"/>
    </row>
    <row r="3864" spans="2:8" ht="15">
      <c r="B3864" s="74"/>
      <c r="C3864" s="74"/>
      <c r="D3864"/>
      <c r="E3864"/>
      <c r="F3864"/>
      <c r="G3864"/>
      <c r="H3864"/>
    </row>
    <row r="3865" spans="2:8" ht="15">
      <c r="B3865" s="74"/>
      <c r="C3865" s="74"/>
      <c r="D3865"/>
      <c r="E3865"/>
      <c r="F3865"/>
      <c r="G3865"/>
      <c r="H3865"/>
    </row>
    <row r="3866" spans="2:8" ht="15">
      <c r="B3866" s="74"/>
      <c r="C3866" s="74"/>
      <c r="D3866"/>
      <c r="E3866"/>
      <c r="F3866"/>
      <c r="G3866"/>
      <c r="H3866"/>
    </row>
    <row r="3867" spans="2:8" ht="15">
      <c r="B3867" s="74"/>
      <c r="C3867" s="74"/>
      <c r="D3867"/>
      <c r="E3867"/>
      <c r="F3867"/>
      <c r="G3867"/>
      <c r="H3867"/>
    </row>
    <row r="3868" spans="2:8" ht="15">
      <c r="B3868" s="74"/>
      <c r="C3868" s="74"/>
      <c r="D3868"/>
      <c r="E3868"/>
      <c r="F3868"/>
      <c r="G3868"/>
      <c r="H3868"/>
    </row>
    <row r="3869" spans="2:8" ht="15">
      <c r="B3869" s="74"/>
      <c r="C3869" s="74"/>
      <c r="D3869"/>
      <c r="E3869"/>
      <c r="F3869"/>
      <c r="G3869"/>
      <c r="H3869"/>
    </row>
    <row r="3870" spans="2:8" ht="15">
      <c r="B3870" s="74"/>
      <c r="C3870" s="74"/>
      <c r="D3870"/>
      <c r="E3870"/>
      <c r="F3870"/>
      <c r="G3870"/>
      <c r="H3870"/>
    </row>
    <row r="3871" spans="2:8" ht="15">
      <c r="B3871" s="74"/>
      <c r="C3871" s="74"/>
      <c r="D3871"/>
      <c r="E3871"/>
      <c r="F3871"/>
      <c r="G3871"/>
      <c r="H3871"/>
    </row>
    <row r="3872" spans="2:8" ht="15">
      <c r="B3872" s="74"/>
      <c r="C3872" s="74"/>
      <c r="D3872"/>
      <c r="E3872"/>
      <c r="F3872"/>
      <c r="G3872"/>
      <c r="H3872"/>
    </row>
    <row r="3873" spans="2:8" ht="15">
      <c r="B3873" s="74"/>
      <c r="C3873" s="74"/>
      <c r="D3873"/>
      <c r="E3873"/>
      <c r="F3873"/>
      <c r="G3873"/>
      <c r="H3873"/>
    </row>
    <row r="3874" spans="2:8" ht="15">
      <c r="B3874" s="74"/>
      <c r="C3874" s="74"/>
      <c r="D3874"/>
      <c r="E3874"/>
      <c r="F3874"/>
      <c r="G3874"/>
      <c r="H3874"/>
    </row>
    <row r="3875" spans="2:8" ht="15">
      <c r="B3875" s="74"/>
      <c r="C3875" s="74"/>
      <c r="D3875"/>
      <c r="E3875"/>
      <c r="F3875"/>
      <c r="G3875"/>
      <c r="H3875"/>
    </row>
    <row r="3876" spans="2:8" ht="15">
      <c r="B3876" s="74"/>
      <c r="C3876" s="74"/>
      <c r="D3876"/>
      <c r="E3876"/>
      <c r="F3876"/>
      <c r="G3876"/>
      <c r="H3876"/>
    </row>
    <row r="3877" spans="2:8" ht="15">
      <c r="B3877" s="74"/>
      <c r="C3877" s="74"/>
      <c r="D3877"/>
      <c r="E3877"/>
      <c r="F3877"/>
      <c r="G3877"/>
      <c r="H3877"/>
    </row>
    <row r="3878" spans="2:8" ht="15">
      <c r="B3878" s="74"/>
      <c r="C3878" s="74"/>
      <c r="D3878"/>
      <c r="E3878"/>
      <c r="F3878"/>
      <c r="G3878"/>
      <c r="H3878"/>
    </row>
    <row r="3879" spans="2:8" ht="15">
      <c r="B3879" s="74"/>
      <c r="C3879" s="74"/>
      <c r="D3879"/>
      <c r="E3879"/>
      <c r="F3879"/>
      <c r="G3879"/>
      <c r="H3879"/>
    </row>
    <row r="3880" spans="2:8" ht="15">
      <c r="B3880" s="74"/>
      <c r="C3880" s="74"/>
      <c r="D3880"/>
      <c r="E3880"/>
      <c r="F3880"/>
      <c r="G3880"/>
      <c r="H3880"/>
    </row>
    <row r="3881" spans="2:8" ht="15">
      <c r="B3881" s="74"/>
      <c r="C3881" s="74"/>
      <c r="D3881"/>
      <c r="E3881"/>
      <c r="F3881"/>
      <c r="G3881"/>
      <c r="H3881"/>
    </row>
    <row r="3882" spans="2:8" ht="15">
      <c r="B3882" s="74"/>
      <c r="C3882" s="74"/>
      <c r="D3882"/>
      <c r="E3882"/>
      <c r="F3882"/>
      <c r="G3882"/>
      <c r="H3882"/>
    </row>
    <row r="3883" spans="2:8" ht="15">
      <c r="B3883" s="74"/>
      <c r="C3883" s="74"/>
      <c r="D3883"/>
      <c r="E3883"/>
      <c r="F3883"/>
      <c r="G3883"/>
      <c r="H3883"/>
    </row>
    <row r="3884" spans="2:8" ht="15">
      <c r="B3884" s="74"/>
      <c r="C3884" s="74"/>
      <c r="D3884"/>
      <c r="E3884"/>
      <c r="F3884"/>
      <c r="G3884"/>
      <c r="H3884"/>
    </row>
    <row r="3885" spans="2:8" ht="15">
      <c r="B3885" s="74"/>
      <c r="C3885" s="74"/>
      <c r="D3885"/>
      <c r="E3885"/>
      <c r="F3885"/>
      <c r="G3885"/>
      <c r="H3885"/>
    </row>
    <row r="3886" spans="2:8" ht="15">
      <c r="B3886" s="74"/>
      <c r="C3886" s="74"/>
      <c r="D3886"/>
      <c r="E3886"/>
      <c r="F3886"/>
      <c r="G3886"/>
      <c r="H3886"/>
    </row>
    <row r="3887" spans="2:8" ht="15">
      <c r="B3887" s="74"/>
      <c r="C3887" s="74"/>
      <c r="D3887"/>
      <c r="E3887"/>
      <c r="F3887"/>
      <c r="G3887"/>
      <c r="H3887"/>
    </row>
    <row r="3888" spans="2:8" ht="15">
      <c r="B3888" s="74"/>
      <c r="C3888" s="74"/>
      <c r="D3888"/>
      <c r="E3888"/>
      <c r="F3888"/>
      <c r="G3888"/>
      <c r="H3888"/>
    </row>
    <row r="3889" spans="2:8" ht="15">
      <c r="B3889" s="74"/>
      <c r="C3889" s="74"/>
      <c r="D3889"/>
      <c r="E3889"/>
      <c r="F3889"/>
      <c r="G3889"/>
      <c r="H3889"/>
    </row>
    <row r="3890" spans="2:8" ht="15">
      <c r="B3890" s="74"/>
      <c r="C3890" s="74"/>
      <c r="D3890"/>
      <c r="E3890"/>
      <c r="F3890"/>
      <c r="G3890"/>
      <c r="H3890"/>
    </row>
    <row r="3891" spans="2:8" ht="15">
      <c r="B3891" s="74"/>
      <c r="C3891" s="74"/>
      <c r="D3891"/>
      <c r="E3891"/>
      <c r="F3891"/>
      <c r="G3891"/>
      <c r="H3891"/>
    </row>
    <row r="3892" spans="2:8" ht="15">
      <c r="B3892" s="74"/>
      <c r="C3892" s="74"/>
      <c r="D3892"/>
      <c r="E3892"/>
      <c r="F3892"/>
      <c r="G3892"/>
      <c r="H3892"/>
    </row>
    <row r="3893" spans="2:8" ht="15">
      <c r="B3893" s="74"/>
      <c r="C3893" s="74"/>
      <c r="D3893"/>
      <c r="E3893"/>
      <c r="F3893"/>
      <c r="G3893"/>
      <c r="H3893"/>
    </row>
    <row r="3894" spans="2:8" ht="15">
      <c r="B3894" s="74"/>
      <c r="C3894" s="74"/>
      <c r="D3894"/>
      <c r="E3894"/>
      <c r="F3894"/>
      <c r="G3894"/>
      <c r="H3894"/>
    </row>
    <row r="3895" spans="2:8" ht="15">
      <c r="B3895" s="74"/>
      <c r="C3895" s="74"/>
      <c r="D3895"/>
      <c r="E3895"/>
      <c r="F3895"/>
      <c r="G3895"/>
      <c r="H3895"/>
    </row>
    <row r="3896" spans="2:8" ht="15">
      <c r="B3896" s="74"/>
      <c r="C3896" s="74"/>
      <c r="D3896"/>
      <c r="E3896"/>
      <c r="F3896"/>
      <c r="G3896"/>
      <c r="H3896"/>
    </row>
    <row r="3897" spans="2:8" ht="15">
      <c r="B3897" s="74"/>
      <c r="C3897" s="74"/>
      <c r="D3897"/>
      <c r="E3897"/>
      <c r="F3897"/>
      <c r="G3897"/>
      <c r="H3897"/>
    </row>
    <row r="3898" spans="2:8" ht="15">
      <c r="B3898" s="74"/>
      <c r="C3898" s="74"/>
      <c r="D3898"/>
      <c r="E3898"/>
      <c r="F3898"/>
      <c r="G3898"/>
      <c r="H3898"/>
    </row>
    <row r="3899" spans="2:8" ht="15">
      <c r="B3899" s="74"/>
      <c r="C3899" s="74"/>
      <c r="D3899"/>
      <c r="E3899"/>
      <c r="F3899"/>
      <c r="G3899"/>
      <c r="H3899"/>
    </row>
    <row r="3900" spans="2:8" ht="15">
      <c r="B3900" s="74"/>
      <c r="C3900" s="74"/>
      <c r="D3900"/>
      <c r="E3900"/>
      <c r="F3900"/>
      <c r="G3900"/>
      <c r="H3900"/>
    </row>
    <row r="3901" spans="2:8" ht="15">
      <c r="B3901" s="74"/>
      <c r="C3901" s="74"/>
      <c r="D3901"/>
      <c r="E3901"/>
      <c r="F3901"/>
      <c r="G3901"/>
      <c r="H3901"/>
    </row>
    <row r="3902" spans="2:8" ht="15">
      <c r="B3902" s="74"/>
      <c r="C3902" s="74"/>
      <c r="D3902"/>
      <c r="E3902"/>
      <c r="F3902"/>
      <c r="G3902"/>
      <c r="H3902"/>
    </row>
    <row r="3903" spans="2:8" ht="15">
      <c r="B3903" s="74"/>
      <c r="C3903" s="74"/>
      <c r="D3903"/>
      <c r="E3903"/>
      <c r="F3903"/>
      <c r="G3903"/>
      <c r="H3903"/>
    </row>
    <row r="3904" spans="2:8" ht="15">
      <c r="B3904" s="74"/>
      <c r="C3904" s="74"/>
      <c r="D3904"/>
      <c r="E3904"/>
      <c r="F3904"/>
      <c r="G3904"/>
      <c r="H3904"/>
    </row>
    <row r="3905" spans="2:8" ht="15">
      <c r="B3905" s="74"/>
      <c r="C3905" s="74"/>
      <c r="D3905"/>
      <c r="E3905"/>
      <c r="F3905"/>
      <c r="G3905"/>
      <c r="H3905"/>
    </row>
    <row r="3906" spans="2:8" ht="15">
      <c r="B3906" s="74"/>
      <c r="C3906" s="74"/>
      <c r="D3906"/>
      <c r="E3906"/>
      <c r="F3906"/>
      <c r="G3906"/>
      <c r="H3906"/>
    </row>
    <row r="3907" spans="2:8" ht="15">
      <c r="B3907" s="74"/>
      <c r="C3907" s="74"/>
      <c r="D3907"/>
      <c r="E3907"/>
      <c r="F3907"/>
      <c r="G3907"/>
      <c r="H3907"/>
    </row>
    <row r="3908" spans="2:8" ht="15">
      <c r="B3908" s="74"/>
      <c r="C3908" s="74"/>
      <c r="D3908"/>
      <c r="E3908"/>
      <c r="F3908"/>
      <c r="G3908"/>
      <c r="H3908"/>
    </row>
    <row r="3909" spans="2:8" ht="15">
      <c r="B3909" s="74"/>
      <c r="C3909" s="74"/>
      <c r="D3909"/>
      <c r="E3909"/>
      <c r="F3909"/>
      <c r="G3909"/>
      <c r="H3909"/>
    </row>
    <row r="3910" spans="2:8" ht="15">
      <c r="B3910" s="74"/>
      <c r="C3910" s="74"/>
      <c r="D3910"/>
      <c r="E3910"/>
      <c r="F3910"/>
      <c r="G3910"/>
      <c r="H3910"/>
    </row>
    <row r="3911" spans="2:8" ht="15">
      <c r="B3911" s="74"/>
      <c r="C3911" s="74"/>
      <c r="D3911"/>
      <c r="E3911"/>
      <c r="F3911"/>
      <c r="G3911"/>
      <c r="H3911"/>
    </row>
    <row r="3912" spans="2:8" ht="15">
      <c r="B3912" s="74"/>
      <c r="C3912" s="74"/>
      <c r="D3912"/>
      <c r="E3912"/>
      <c r="F3912"/>
      <c r="G3912"/>
      <c r="H3912"/>
    </row>
    <row r="3913" spans="2:8" ht="15">
      <c r="B3913" s="74"/>
      <c r="C3913" s="74"/>
      <c r="D3913"/>
      <c r="E3913"/>
      <c r="F3913"/>
      <c r="G3913"/>
      <c r="H3913"/>
    </row>
    <row r="3914" spans="2:8" ht="15">
      <c r="B3914" s="74"/>
      <c r="C3914" s="74"/>
      <c r="D3914"/>
      <c r="E3914"/>
      <c r="F3914"/>
      <c r="G3914"/>
      <c r="H3914"/>
    </row>
    <row r="3915" spans="2:8" ht="15">
      <c r="B3915" s="74"/>
      <c r="C3915" s="74"/>
      <c r="D3915"/>
      <c r="E3915"/>
      <c r="F3915"/>
      <c r="G3915"/>
      <c r="H3915"/>
    </row>
    <row r="3916" spans="2:8" ht="15">
      <c r="B3916" s="74"/>
      <c r="C3916" s="74"/>
      <c r="D3916"/>
      <c r="E3916"/>
      <c r="F3916"/>
      <c r="G3916"/>
      <c r="H3916"/>
    </row>
    <row r="3917" spans="2:8" ht="15">
      <c r="B3917" s="74"/>
      <c r="C3917" s="74"/>
      <c r="D3917"/>
      <c r="E3917"/>
      <c r="F3917"/>
      <c r="G3917"/>
      <c r="H3917"/>
    </row>
    <row r="3918" spans="2:8" ht="15">
      <c r="B3918" s="74"/>
      <c r="C3918" s="74"/>
      <c r="D3918"/>
      <c r="E3918"/>
      <c r="F3918"/>
      <c r="G3918"/>
      <c r="H3918"/>
    </row>
    <row r="3919" spans="2:8" ht="15">
      <c r="B3919" s="74"/>
      <c r="C3919" s="74"/>
      <c r="D3919"/>
      <c r="E3919"/>
      <c r="F3919"/>
      <c r="G3919"/>
      <c r="H3919"/>
    </row>
    <row r="3920" spans="2:8" ht="15">
      <c r="B3920" s="74"/>
      <c r="C3920" s="74"/>
      <c r="D3920"/>
      <c r="E3920"/>
      <c r="F3920"/>
      <c r="G3920"/>
      <c r="H3920"/>
    </row>
    <row r="3921" spans="2:8" ht="15">
      <c r="B3921" s="74"/>
      <c r="C3921" s="74"/>
      <c r="D3921"/>
      <c r="E3921"/>
      <c r="F3921"/>
      <c r="G3921"/>
      <c r="H3921"/>
    </row>
    <row r="3922" spans="2:8" ht="15">
      <c r="B3922" s="74"/>
      <c r="C3922" s="74"/>
      <c r="D3922"/>
      <c r="E3922"/>
      <c r="F3922"/>
      <c r="G3922"/>
      <c r="H3922"/>
    </row>
    <row r="3923" spans="2:8" ht="15">
      <c r="B3923" s="74"/>
      <c r="C3923" s="74"/>
      <c r="D3923"/>
      <c r="E3923"/>
      <c r="F3923"/>
      <c r="G3923"/>
      <c r="H3923"/>
    </row>
    <row r="3924" spans="2:8" ht="15">
      <c r="B3924" s="74"/>
      <c r="C3924" s="74"/>
      <c r="D3924"/>
      <c r="E3924"/>
      <c r="F3924"/>
      <c r="G3924"/>
      <c r="H3924"/>
    </row>
    <row r="3925" spans="2:8" ht="15">
      <c r="B3925" s="74"/>
      <c r="C3925" s="74"/>
      <c r="D3925"/>
      <c r="E3925"/>
      <c r="F3925"/>
      <c r="G3925"/>
      <c r="H3925"/>
    </row>
    <row r="3926" spans="2:8" ht="15">
      <c r="B3926" s="74"/>
      <c r="C3926" s="74"/>
      <c r="D3926"/>
      <c r="E3926"/>
      <c r="F3926"/>
      <c r="G3926"/>
      <c r="H3926"/>
    </row>
    <row r="3927" spans="2:8" ht="15">
      <c r="B3927" s="74"/>
      <c r="C3927" s="74"/>
      <c r="D3927"/>
      <c r="E3927"/>
      <c r="F3927"/>
      <c r="G3927"/>
      <c r="H3927"/>
    </row>
    <row r="3928" spans="2:8" ht="15">
      <c r="B3928" s="74"/>
      <c r="C3928" s="74"/>
      <c r="D3928"/>
      <c r="E3928"/>
      <c r="F3928"/>
      <c r="G3928"/>
      <c r="H3928"/>
    </row>
    <row r="3929" spans="2:8" ht="15">
      <c r="B3929" s="74"/>
      <c r="C3929" s="74"/>
      <c r="D3929"/>
      <c r="E3929"/>
      <c r="F3929"/>
      <c r="G3929"/>
      <c r="H3929"/>
    </row>
    <row r="3930" spans="2:8" ht="15">
      <c r="B3930" s="74"/>
      <c r="C3930" s="74"/>
      <c r="D3930"/>
      <c r="E3930"/>
      <c r="F3930"/>
      <c r="G3930"/>
      <c r="H3930"/>
    </row>
    <row r="3931" spans="2:8" ht="15">
      <c r="B3931" s="74"/>
      <c r="C3931" s="74"/>
      <c r="D3931"/>
      <c r="E3931"/>
      <c r="F3931"/>
      <c r="G3931"/>
      <c r="H3931"/>
    </row>
    <row r="3932" spans="2:8" ht="15">
      <c r="B3932" s="74"/>
      <c r="C3932" s="74"/>
      <c r="D3932"/>
      <c r="E3932"/>
      <c r="F3932"/>
      <c r="G3932"/>
      <c r="H3932"/>
    </row>
    <row r="3933" spans="2:8" ht="15">
      <c r="B3933" s="74"/>
      <c r="C3933" s="74"/>
      <c r="D3933"/>
      <c r="E3933"/>
      <c r="F3933"/>
      <c r="G3933"/>
      <c r="H3933"/>
    </row>
    <row r="3934" spans="2:8" ht="15">
      <c r="B3934" s="74"/>
      <c r="C3934" s="74"/>
      <c r="D3934"/>
      <c r="E3934"/>
      <c r="F3934"/>
      <c r="G3934"/>
      <c r="H3934"/>
    </row>
    <row r="3935" spans="2:8" ht="15">
      <c r="B3935" s="74"/>
      <c r="C3935" s="74"/>
      <c r="D3935"/>
      <c r="E3935"/>
      <c r="F3935"/>
      <c r="G3935"/>
      <c r="H3935"/>
    </row>
    <row r="3936" spans="2:8" ht="15">
      <c r="B3936" s="74"/>
      <c r="C3936" s="74"/>
      <c r="D3936"/>
      <c r="E3936"/>
      <c r="F3936"/>
      <c r="G3936"/>
      <c r="H3936"/>
    </row>
    <row r="3937" spans="2:8" ht="15">
      <c r="B3937" s="74"/>
      <c r="C3937" s="74"/>
      <c r="D3937"/>
      <c r="E3937"/>
      <c r="F3937"/>
      <c r="G3937"/>
      <c r="H3937"/>
    </row>
    <row r="3938" spans="2:8" ht="15">
      <c r="B3938" s="74"/>
      <c r="C3938" s="74"/>
      <c r="D3938"/>
      <c r="E3938"/>
      <c r="F3938"/>
      <c r="G3938"/>
      <c r="H3938"/>
    </row>
    <row r="3939" spans="2:8" ht="15">
      <c r="B3939" s="74"/>
      <c r="C3939" s="74"/>
      <c r="D3939"/>
      <c r="E3939"/>
      <c r="F3939"/>
      <c r="G3939"/>
      <c r="H3939"/>
    </row>
    <row r="3940" spans="2:8" ht="15">
      <c r="B3940" s="74"/>
      <c r="C3940" s="74"/>
      <c r="D3940"/>
      <c r="E3940"/>
      <c r="F3940"/>
      <c r="G3940"/>
      <c r="H3940"/>
    </row>
    <row r="3941" spans="2:8" ht="15">
      <c r="B3941" s="74"/>
      <c r="C3941" s="74"/>
      <c r="D3941"/>
      <c r="E3941"/>
      <c r="F3941"/>
      <c r="G3941"/>
      <c r="H3941"/>
    </row>
    <row r="3942" spans="2:8" ht="15">
      <c r="B3942" s="74"/>
      <c r="C3942" s="74"/>
      <c r="D3942"/>
      <c r="E3942"/>
      <c r="F3942"/>
      <c r="G3942"/>
      <c r="H3942"/>
    </row>
    <row r="3943" spans="2:8" ht="15">
      <c r="B3943" s="74"/>
      <c r="C3943" s="74"/>
      <c r="D3943"/>
      <c r="E3943"/>
      <c r="F3943"/>
      <c r="G3943"/>
      <c r="H3943"/>
    </row>
    <row r="3944" spans="2:8" ht="15">
      <c r="B3944" s="74"/>
      <c r="C3944" s="74"/>
      <c r="D3944"/>
      <c r="E3944"/>
      <c r="F3944"/>
      <c r="G3944"/>
      <c r="H3944"/>
    </row>
    <row r="3945" spans="2:8" ht="15">
      <c r="B3945" s="74"/>
      <c r="C3945" s="74"/>
      <c r="D3945"/>
      <c r="E3945"/>
      <c r="F3945"/>
      <c r="G3945"/>
      <c r="H3945"/>
    </row>
    <row r="3946" spans="2:8" ht="15">
      <c r="B3946" s="74"/>
      <c r="C3946" s="74"/>
      <c r="D3946"/>
      <c r="E3946"/>
      <c r="F3946"/>
      <c r="G3946"/>
      <c r="H3946"/>
    </row>
    <row r="3947" spans="2:8" ht="15">
      <c r="B3947" s="74"/>
      <c r="C3947" s="74"/>
      <c r="D3947"/>
      <c r="E3947"/>
      <c r="F3947"/>
      <c r="G3947"/>
      <c r="H3947"/>
    </row>
    <row r="3948" spans="2:8" ht="15">
      <c r="B3948" s="74"/>
      <c r="C3948" s="74"/>
      <c r="D3948"/>
      <c r="E3948"/>
      <c r="F3948"/>
      <c r="G3948"/>
      <c r="H3948"/>
    </row>
    <row r="3949" spans="2:8" ht="15">
      <c r="B3949" s="74"/>
      <c r="C3949" s="74"/>
      <c r="D3949"/>
      <c r="E3949"/>
      <c r="F3949"/>
      <c r="G3949"/>
      <c r="H3949"/>
    </row>
    <row r="3950" spans="2:8" ht="15">
      <c r="B3950" s="74"/>
      <c r="C3950" s="74"/>
      <c r="D3950"/>
      <c r="E3950"/>
      <c r="F3950"/>
      <c r="G3950"/>
      <c r="H3950"/>
    </row>
    <row r="3951" spans="2:8" ht="15">
      <c r="B3951" s="74"/>
      <c r="C3951" s="74"/>
      <c r="D3951"/>
      <c r="E3951"/>
      <c r="F3951"/>
      <c r="G3951"/>
      <c r="H3951"/>
    </row>
    <row r="3952" spans="2:8" ht="15">
      <c r="B3952" s="74"/>
      <c r="C3952" s="74"/>
      <c r="D3952"/>
      <c r="E3952"/>
      <c r="F3952"/>
      <c r="G3952"/>
      <c r="H3952"/>
    </row>
    <row r="3953" spans="2:8" ht="15">
      <c r="B3953" s="74"/>
      <c r="C3953" s="74"/>
      <c r="D3953"/>
      <c r="E3953"/>
      <c r="F3953"/>
      <c r="G3953"/>
      <c r="H3953"/>
    </row>
    <row r="3954" spans="2:8" ht="15">
      <c r="B3954" s="74"/>
      <c r="C3954" s="74"/>
      <c r="D3954"/>
      <c r="E3954"/>
      <c r="F3954"/>
      <c r="G3954"/>
      <c r="H3954"/>
    </row>
    <row r="3955" spans="2:8" ht="15">
      <c r="B3955" s="74"/>
      <c r="C3955" s="74"/>
      <c r="D3955"/>
      <c r="E3955"/>
      <c r="F3955"/>
      <c r="G3955"/>
      <c r="H3955"/>
    </row>
    <row r="3956" spans="2:8" ht="15">
      <c r="B3956" s="74"/>
      <c r="C3956" s="74"/>
      <c r="D3956"/>
      <c r="E3956"/>
      <c r="F3956"/>
      <c r="G3956"/>
      <c r="H3956"/>
    </row>
    <row r="3957" spans="2:8" ht="15">
      <c r="B3957" s="74"/>
      <c r="C3957" s="74"/>
      <c r="D3957"/>
      <c r="E3957"/>
      <c r="F3957"/>
      <c r="G3957"/>
      <c r="H3957"/>
    </row>
    <row r="3958" spans="2:8" ht="15">
      <c r="B3958" s="74"/>
      <c r="C3958" s="74"/>
      <c r="D3958"/>
      <c r="E3958"/>
      <c r="F3958"/>
      <c r="G3958"/>
      <c r="H3958"/>
    </row>
    <row r="3959" spans="2:8" ht="15">
      <c r="B3959" s="74"/>
      <c r="C3959" s="74"/>
      <c r="D3959"/>
      <c r="E3959"/>
      <c r="F3959"/>
      <c r="G3959"/>
      <c r="H3959"/>
    </row>
    <row r="3960" spans="2:8" ht="15">
      <c r="B3960" s="74"/>
      <c r="C3960" s="74"/>
      <c r="D3960"/>
      <c r="E3960"/>
      <c r="F3960"/>
      <c r="G3960"/>
      <c r="H3960"/>
    </row>
    <row r="3961" spans="2:8" ht="15">
      <c r="B3961" s="74"/>
      <c r="C3961" s="74"/>
      <c r="D3961"/>
      <c r="E3961"/>
      <c r="F3961"/>
      <c r="G3961"/>
      <c r="H3961"/>
    </row>
    <row r="3962" spans="2:8" ht="15">
      <c r="B3962" s="74"/>
      <c r="C3962" s="74"/>
      <c r="D3962"/>
      <c r="E3962"/>
      <c r="F3962"/>
      <c r="G3962"/>
      <c r="H3962"/>
    </row>
    <row r="3963" spans="2:8" ht="15">
      <c r="B3963" s="74"/>
      <c r="C3963" s="74"/>
      <c r="D3963"/>
      <c r="E3963"/>
      <c r="F3963"/>
      <c r="G3963"/>
      <c r="H3963"/>
    </row>
    <row r="3964" spans="2:8" ht="15">
      <c r="B3964" s="74"/>
      <c r="C3964" s="74"/>
      <c r="D3964"/>
      <c r="E3964"/>
      <c r="F3964"/>
      <c r="G3964"/>
      <c r="H3964"/>
    </row>
    <row r="3965" spans="2:8" ht="15">
      <c r="B3965" s="74"/>
      <c r="C3965" s="74"/>
      <c r="D3965"/>
      <c r="E3965"/>
      <c r="F3965"/>
      <c r="G3965"/>
      <c r="H3965"/>
    </row>
    <row r="3966" spans="2:8" ht="15">
      <c r="B3966" s="74"/>
      <c r="C3966" s="74"/>
      <c r="D3966"/>
      <c r="E3966"/>
      <c r="F3966"/>
      <c r="G3966"/>
      <c r="H3966"/>
    </row>
    <row r="3967" spans="2:8" ht="15">
      <c r="B3967" s="74"/>
      <c r="C3967" s="74"/>
      <c r="D3967"/>
      <c r="E3967"/>
      <c r="F3967"/>
      <c r="G3967"/>
      <c r="H3967"/>
    </row>
    <row r="3968" spans="2:8" ht="15">
      <c r="B3968" s="74"/>
      <c r="C3968" s="74"/>
      <c r="D3968"/>
      <c r="E3968"/>
      <c r="F3968"/>
      <c r="G3968"/>
      <c r="H3968"/>
    </row>
    <row r="3969" spans="2:8" ht="15">
      <c r="B3969" s="74"/>
      <c r="C3969" s="74"/>
      <c r="D3969"/>
      <c r="E3969"/>
      <c r="F3969"/>
      <c r="G3969"/>
      <c r="H3969"/>
    </row>
    <row r="3970" spans="2:8" ht="15">
      <c r="B3970" s="74"/>
      <c r="C3970" s="74"/>
      <c r="D3970"/>
      <c r="E3970"/>
      <c r="F3970"/>
      <c r="G3970"/>
      <c r="H3970"/>
    </row>
    <row r="3971" spans="2:8" ht="15">
      <c r="B3971" s="74"/>
      <c r="C3971" s="74"/>
      <c r="D3971"/>
      <c r="E3971"/>
      <c r="F3971"/>
      <c r="G3971"/>
      <c r="H3971"/>
    </row>
    <row r="3972" spans="2:8" ht="15">
      <c r="B3972" s="74"/>
      <c r="C3972" s="74"/>
      <c r="D3972"/>
      <c r="E3972"/>
      <c r="F3972"/>
      <c r="G3972"/>
      <c r="H3972"/>
    </row>
    <row r="3973" spans="2:8" ht="15">
      <c r="B3973" s="74"/>
      <c r="C3973" s="74"/>
      <c r="D3973"/>
      <c r="E3973"/>
      <c r="F3973"/>
      <c r="G3973"/>
      <c r="H3973"/>
    </row>
    <row r="3974" spans="2:8" ht="15">
      <c r="B3974" s="74"/>
      <c r="C3974" s="74"/>
      <c r="D3974"/>
      <c r="E3974"/>
      <c r="F3974"/>
      <c r="G3974"/>
      <c r="H3974"/>
    </row>
    <row r="3975" spans="2:8" ht="15">
      <c r="B3975" s="74"/>
      <c r="C3975" s="74"/>
      <c r="D3975"/>
      <c r="E3975"/>
      <c r="F3975"/>
      <c r="G3975"/>
      <c r="H3975"/>
    </row>
    <row r="3976" spans="2:8" ht="15">
      <c r="B3976" s="74"/>
      <c r="C3976" s="74"/>
      <c r="D3976"/>
      <c r="E3976"/>
      <c r="F3976"/>
      <c r="G3976"/>
      <c r="H3976"/>
    </row>
    <row r="3977" spans="2:8" ht="15">
      <c r="B3977" s="74"/>
      <c r="C3977" s="74"/>
      <c r="D3977"/>
      <c r="E3977"/>
      <c r="F3977"/>
      <c r="G3977"/>
      <c r="H3977"/>
    </row>
    <row r="3978" spans="2:8" ht="15">
      <c r="B3978" s="74"/>
      <c r="C3978" s="74"/>
      <c r="D3978"/>
      <c r="E3978"/>
      <c r="F3978"/>
      <c r="G3978"/>
      <c r="H3978"/>
    </row>
    <row r="3979" spans="2:8" ht="15">
      <c r="B3979" s="74"/>
      <c r="C3979" s="74"/>
      <c r="D3979"/>
      <c r="E3979"/>
      <c r="F3979"/>
      <c r="G3979"/>
      <c r="H3979"/>
    </row>
    <row r="3980" spans="2:8" ht="15">
      <c r="B3980" s="74"/>
      <c r="C3980" s="74"/>
      <c r="D3980"/>
      <c r="E3980"/>
      <c r="F3980"/>
      <c r="G3980"/>
      <c r="H3980"/>
    </row>
    <row r="3981" spans="2:8" ht="15">
      <c r="B3981" s="74"/>
      <c r="C3981" s="74"/>
      <c r="D3981"/>
      <c r="E3981"/>
      <c r="F3981"/>
      <c r="G3981"/>
      <c r="H3981"/>
    </row>
    <row r="3982" spans="2:8" ht="15">
      <c r="B3982" s="74"/>
      <c r="C3982" s="74"/>
      <c r="D3982"/>
      <c r="E3982"/>
      <c r="F3982"/>
      <c r="G3982"/>
      <c r="H3982"/>
    </row>
    <row r="3983" spans="2:8" ht="15">
      <c r="B3983" s="74"/>
      <c r="C3983" s="74"/>
      <c r="D3983"/>
      <c r="E3983"/>
      <c r="F3983"/>
      <c r="G3983"/>
      <c r="H3983"/>
    </row>
    <row r="3984" spans="2:8" ht="15">
      <c r="B3984" s="74"/>
      <c r="C3984" s="74"/>
      <c r="D3984"/>
      <c r="E3984"/>
      <c r="F3984"/>
      <c r="G3984"/>
      <c r="H3984"/>
    </row>
    <row r="3985" spans="2:8" ht="15">
      <c r="B3985" s="74"/>
      <c r="C3985" s="74"/>
      <c r="D3985"/>
      <c r="E3985"/>
      <c r="F3985"/>
      <c r="G3985"/>
      <c r="H3985"/>
    </row>
    <row r="3986" spans="2:8" ht="15">
      <c r="B3986" s="74"/>
      <c r="C3986" s="74"/>
      <c r="D3986"/>
      <c r="E3986"/>
      <c r="F3986"/>
      <c r="G3986"/>
      <c r="H3986"/>
    </row>
    <row r="3987" spans="2:8" ht="15">
      <c r="B3987" s="74"/>
      <c r="C3987" s="74"/>
      <c r="D3987"/>
      <c r="E3987"/>
      <c r="F3987"/>
      <c r="G3987"/>
      <c r="H3987"/>
    </row>
    <row r="3988" spans="2:8" ht="15">
      <c r="B3988" s="74"/>
      <c r="C3988" s="74"/>
      <c r="D3988"/>
      <c r="E3988"/>
      <c r="F3988"/>
      <c r="G3988"/>
      <c r="H3988"/>
    </row>
    <row r="3989" spans="2:8" ht="15">
      <c r="B3989" s="74"/>
      <c r="C3989" s="74"/>
      <c r="D3989"/>
      <c r="E3989"/>
      <c r="F3989"/>
      <c r="G3989"/>
      <c r="H3989"/>
    </row>
    <row r="3990" spans="2:8" ht="15">
      <c r="B3990" s="74"/>
      <c r="C3990" s="74"/>
      <c r="D3990"/>
      <c r="E3990"/>
      <c r="F3990"/>
      <c r="G3990"/>
      <c r="H3990"/>
    </row>
    <row r="3991" spans="2:8" ht="15">
      <c r="B3991" s="74"/>
      <c r="C3991" s="74"/>
      <c r="D3991"/>
      <c r="E3991"/>
      <c r="F3991"/>
      <c r="G3991"/>
      <c r="H3991"/>
    </row>
    <row r="3992" spans="2:8" ht="15">
      <c r="B3992" s="74"/>
      <c r="C3992" s="74"/>
      <c r="D3992"/>
      <c r="E3992"/>
      <c r="F3992"/>
      <c r="G3992"/>
      <c r="H3992"/>
    </row>
    <row r="3993" spans="2:8" ht="15">
      <c r="B3993" s="74"/>
      <c r="C3993" s="74"/>
      <c r="D3993"/>
      <c r="E3993"/>
      <c r="F3993"/>
      <c r="G3993"/>
      <c r="H3993"/>
    </row>
    <row r="3994" spans="2:8" ht="15">
      <c r="B3994" s="74"/>
      <c r="C3994" s="74"/>
      <c r="D3994"/>
      <c r="E3994"/>
      <c r="F3994"/>
      <c r="G3994"/>
      <c r="H3994"/>
    </row>
    <row r="3995" spans="2:8" ht="15">
      <c r="B3995" s="74"/>
      <c r="C3995" s="74"/>
      <c r="D3995"/>
      <c r="E3995"/>
      <c r="F3995"/>
      <c r="G3995"/>
      <c r="H3995"/>
    </row>
    <row r="3996" spans="2:8" ht="15">
      <c r="B3996" s="74"/>
      <c r="C3996" s="74"/>
      <c r="D3996"/>
      <c r="E3996"/>
      <c r="F3996"/>
      <c r="G3996"/>
      <c r="H3996"/>
    </row>
    <row r="3997" spans="2:8" ht="15">
      <c r="B3997" s="74"/>
      <c r="C3997" s="74"/>
      <c r="D3997"/>
      <c r="E3997"/>
      <c r="F3997"/>
      <c r="G3997"/>
      <c r="H3997"/>
    </row>
    <row r="3998" spans="2:8" ht="15">
      <c r="B3998" s="74"/>
      <c r="C3998" s="74"/>
      <c r="D3998"/>
      <c r="E3998"/>
      <c r="F3998"/>
      <c r="G3998"/>
      <c r="H3998"/>
    </row>
    <row r="3999" spans="2:8" ht="15">
      <c r="B3999" s="74"/>
      <c r="C3999" s="74"/>
      <c r="D3999"/>
      <c r="E3999"/>
      <c r="F3999"/>
      <c r="G3999"/>
      <c r="H3999"/>
    </row>
    <row r="4000" spans="2:8" ht="15">
      <c r="B4000" s="74"/>
      <c r="C4000" s="74"/>
      <c r="D4000"/>
      <c r="E4000"/>
      <c r="F4000"/>
      <c r="G4000"/>
      <c r="H4000"/>
    </row>
    <row r="4001" spans="2:8" ht="15">
      <c r="B4001" s="74"/>
      <c r="C4001" s="74"/>
      <c r="D4001"/>
      <c r="E4001"/>
      <c r="F4001"/>
      <c r="G4001"/>
      <c r="H4001"/>
    </row>
    <row r="4002" spans="2:8" ht="15">
      <c r="B4002" s="74"/>
      <c r="C4002" s="74"/>
      <c r="D4002"/>
      <c r="E4002"/>
      <c r="F4002"/>
      <c r="G4002"/>
      <c r="H4002"/>
    </row>
    <row r="4003" spans="2:8" ht="15">
      <c r="B4003" s="74"/>
      <c r="C4003" s="74"/>
      <c r="D4003"/>
      <c r="E4003"/>
      <c r="F4003"/>
      <c r="G4003"/>
      <c r="H4003"/>
    </row>
    <row r="4004" spans="2:8" ht="15">
      <c r="B4004" s="74"/>
      <c r="C4004" s="74"/>
      <c r="D4004"/>
      <c r="E4004"/>
      <c r="F4004"/>
      <c r="G4004"/>
      <c r="H4004"/>
    </row>
    <row r="4005" spans="2:8" ht="15">
      <c r="B4005" s="74"/>
      <c r="C4005" s="74"/>
      <c r="D4005"/>
      <c r="E4005"/>
      <c r="F4005"/>
      <c r="G4005"/>
      <c r="H4005"/>
    </row>
    <row r="4006" spans="2:8" ht="15">
      <c r="B4006" s="74"/>
      <c r="C4006" s="74"/>
      <c r="D4006"/>
      <c r="E4006"/>
      <c r="F4006"/>
      <c r="G4006"/>
      <c r="H4006"/>
    </row>
    <row r="4007" spans="2:8" ht="15">
      <c r="B4007" s="74"/>
      <c r="C4007" s="74"/>
      <c r="D4007"/>
      <c r="E4007"/>
      <c r="F4007"/>
      <c r="G4007"/>
      <c r="H4007"/>
    </row>
    <row r="4008" spans="2:8" ht="15">
      <c r="B4008" s="74"/>
      <c r="C4008" s="74"/>
      <c r="D4008"/>
      <c r="E4008"/>
      <c r="F4008"/>
      <c r="G4008"/>
      <c r="H4008"/>
    </row>
    <row r="4009" spans="2:8" ht="15">
      <c r="B4009" s="74"/>
      <c r="C4009" s="74"/>
      <c r="D4009"/>
      <c r="E4009"/>
      <c r="F4009"/>
      <c r="G4009"/>
      <c r="H4009"/>
    </row>
    <row r="4010" spans="2:8" ht="15">
      <c r="B4010" s="74"/>
      <c r="C4010" s="74"/>
      <c r="D4010"/>
      <c r="E4010"/>
      <c r="F4010"/>
      <c r="G4010"/>
      <c r="H4010"/>
    </row>
    <row r="4011" spans="2:8" ht="15">
      <c r="B4011" s="74"/>
      <c r="C4011" s="74"/>
      <c r="D4011"/>
      <c r="E4011"/>
      <c r="F4011"/>
      <c r="G4011"/>
      <c r="H4011"/>
    </row>
    <row r="4012" spans="2:8" ht="15">
      <c r="B4012" s="74"/>
      <c r="C4012" s="74"/>
      <c r="D4012"/>
      <c r="E4012"/>
      <c r="F4012"/>
      <c r="G4012"/>
      <c r="H4012"/>
    </row>
    <row r="4013" spans="2:8" ht="15">
      <c r="B4013" s="74"/>
      <c r="C4013" s="74"/>
      <c r="D4013"/>
      <c r="E4013"/>
      <c r="F4013"/>
      <c r="G4013"/>
      <c r="H4013"/>
    </row>
    <row r="4014" spans="2:8" ht="15">
      <c r="B4014" s="74"/>
      <c r="C4014" s="74"/>
      <c r="D4014"/>
      <c r="E4014"/>
      <c r="F4014"/>
      <c r="G4014"/>
      <c r="H4014"/>
    </row>
    <row r="4015" spans="2:8" ht="15">
      <c r="B4015" s="74"/>
      <c r="C4015" s="74"/>
      <c r="D4015"/>
      <c r="E4015"/>
      <c r="F4015"/>
      <c r="G4015"/>
      <c r="H4015"/>
    </row>
    <row r="4016" spans="2:8" ht="15">
      <c r="B4016" s="74"/>
      <c r="C4016" s="74"/>
      <c r="D4016"/>
      <c r="E4016"/>
      <c r="F4016"/>
      <c r="G4016"/>
      <c r="H4016"/>
    </row>
    <row r="4017" spans="2:8" ht="15">
      <c r="B4017" s="74"/>
      <c r="C4017" s="74"/>
      <c r="D4017"/>
      <c r="E4017"/>
      <c r="F4017"/>
      <c r="G4017"/>
      <c r="H4017"/>
    </row>
    <row r="4018" spans="2:8" ht="15">
      <c r="B4018" s="74"/>
      <c r="C4018" s="74"/>
      <c r="D4018"/>
      <c r="E4018"/>
      <c r="F4018"/>
      <c r="G4018"/>
      <c r="H4018"/>
    </row>
    <row r="4019" spans="2:8" ht="15">
      <c r="B4019" s="74"/>
      <c r="C4019" s="74"/>
      <c r="D4019"/>
      <c r="E4019"/>
      <c r="F4019"/>
      <c r="G4019"/>
      <c r="H4019"/>
    </row>
    <row r="4020" spans="2:8" ht="15">
      <c r="B4020" s="74"/>
      <c r="C4020" s="74"/>
      <c r="D4020"/>
      <c r="E4020"/>
      <c r="F4020"/>
      <c r="G4020"/>
      <c r="H4020"/>
    </row>
    <row r="4021" spans="2:8" ht="15">
      <c r="B4021" s="74"/>
      <c r="C4021" s="74"/>
      <c r="D4021"/>
      <c r="E4021"/>
      <c r="F4021"/>
      <c r="G4021"/>
      <c r="H4021"/>
    </row>
    <row r="4022" spans="2:8" ht="15">
      <c r="B4022" s="74"/>
      <c r="C4022" s="74"/>
      <c r="D4022"/>
      <c r="E4022"/>
      <c r="F4022"/>
      <c r="G4022"/>
      <c r="H4022"/>
    </row>
    <row r="4023" spans="2:8" ht="15">
      <c r="B4023" s="74"/>
      <c r="C4023" s="74"/>
      <c r="D4023"/>
      <c r="E4023"/>
      <c r="F4023"/>
      <c r="G4023"/>
      <c r="H4023"/>
    </row>
    <row r="4024" spans="2:8" ht="15">
      <c r="B4024" s="74"/>
      <c r="C4024" s="74"/>
      <c r="D4024"/>
      <c r="E4024"/>
      <c r="F4024"/>
      <c r="G4024"/>
      <c r="H4024"/>
    </row>
    <row r="4025" spans="2:8" ht="15">
      <c r="B4025" s="74"/>
      <c r="C4025" s="74"/>
      <c r="D4025"/>
      <c r="E4025"/>
      <c r="F4025"/>
      <c r="G4025"/>
      <c r="H4025"/>
    </row>
    <row r="4026" spans="2:8" ht="15">
      <c r="B4026" s="74"/>
      <c r="C4026" s="74"/>
      <c r="D4026"/>
      <c r="E4026"/>
      <c r="F4026"/>
      <c r="G4026"/>
      <c r="H4026"/>
    </row>
    <row r="4027" spans="2:8" ht="15">
      <c r="B4027" s="74"/>
      <c r="C4027" s="74"/>
      <c r="D4027"/>
      <c r="E4027"/>
      <c r="F4027"/>
      <c r="G4027"/>
      <c r="H4027"/>
    </row>
    <row r="4028" spans="2:8" ht="15">
      <c r="B4028" s="74"/>
      <c r="C4028" s="74"/>
      <c r="D4028"/>
      <c r="E4028"/>
      <c r="F4028"/>
      <c r="G4028"/>
      <c r="H4028"/>
    </row>
    <row r="4029" spans="2:8" ht="15">
      <c r="B4029" s="74"/>
      <c r="C4029" s="74"/>
      <c r="D4029"/>
      <c r="E4029"/>
      <c r="F4029"/>
      <c r="G4029"/>
      <c r="H4029"/>
    </row>
    <row r="4030" spans="2:8" ht="15">
      <c r="B4030" s="74"/>
      <c r="C4030" s="74"/>
      <c r="D4030"/>
      <c r="E4030"/>
      <c r="F4030"/>
      <c r="G4030"/>
      <c r="H4030"/>
    </row>
    <row r="4031" spans="2:8" ht="15">
      <c r="B4031" s="74"/>
      <c r="C4031" s="74"/>
      <c r="D4031"/>
      <c r="E4031"/>
      <c r="F4031"/>
      <c r="G4031"/>
      <c r="H4031"/>
    </row>
    <row r="4032" spans="2:8" ht="15">
      <c r="B4032" s="74"/>
      <c r="C4032" s="74"/>
      <c r="D4032"/>
      <c r="E4032"/>
      <c r="F4032"/>
      <c r="G4032"/>
      <c r="H4032"/>
    </row>
    <row r="4033" spans="2:8" ht="15">
      <c r="B4033" s="74"/>
      <c r="C4033" s="74"/>
      <c r="D4033"/>
      <c r="E4033"/>
      <c r="F4033"/>
      <c r="G4033"/>
      <c r="H4033"/>
    </row>
    <row r="4034" spans="2:8" ht="15">
      <c r="B4034" s="74"/>
      <c r="C4034" s="74"/>
      <c r="D4034"/>
      <c r="E4034"/>
      <c r="F4034"/>
      <c r="G4034"/>
      <c r="H4034"/>
    </row>
    <row r="4035" spans="2:8" ht="15">
      <c r="B4035" s="74"/>
      <c r="C4035" s="74"/>
      <c r="D4035"/>
      <c r="E4035"/>
      <c r="F4035"/>
      <c r="G4035"/>
      <c r="H4035"/>
    </row>
    <row r="4036" spans="2:8" ht="15">
      <c r="B4036" s="74"/>
      <c r="C4036" s="74"/>
      <c r="D4036"/>
      <c r="E4036"/>
      <c r="F4036"/>
      <c r="G4036"/>
      <c r="H4036"/>
    </row>
    <row r="4037" spans="2:8" ht="15">
      <c r="B4037" s="74"/>
      <c r="C4037" s="74"/>
      <c r="D4037"/>
      <c r="E4037"/>
      <c r="F4037"/>
      <c r="G4037"/>
      <c r="H4037"/>
    </row>
    <row r="4038" spans="2:8" ht="15">
      <c r="B4038" s="74"/>
      <c r="C4038" s="74"/>
      <c r="D4038"/>
      <c r="E4038"/>
      <c r="F4038"/>
      <c r="G4038"/>
      <c r="H4038"/>
    </row>
    <row r="4039" spans="2:8" ht="15">
      <c r="B4039" s="74"/>
      <c r="C4039" s="74"/>
      <c r="D4039"/>
      <c r="E4039"/>
      <c r="F4039"/>
      <c r="G4039"/>
      <c r="H4039"/>
    </row>
    <row r="4040" spans="2:8" ht="15">
      <c r="B4040" s="74"/>
      <c r="C4040" s="74"/>
      <c r="D4040"/>
      <c r="E4040"/>
      <c r="F4040"/>
      <c r="G4040"/>
      <c r="H4040"/>
    </row>
    <row r="4041" spans="2:8" ht="15">
      <c r="B4041" s="74"/>
      <c r="C4041" s="74"/>
      <c r="D4041"/>
      <c r="E4041"/>
      <c r="F4041"/>
      <c r="G4041"/>
      <c r="H4041"/>
    </row>
    <row r="4042" spans="2:8" ht="15">
      <c r="B4042" s="74"/>
      <c r="C4042" s="74"/>
      <c r="D4042"/>
      <c r="E4042"/>
      <c r="F4042"/>
      <c r="G4042"/>
      <c r="H4042"/>
    </row>
    <row r="4043" spans="2:8" ht="15">
      <c r="B4043" s="74"/>
      <c r="C4043" s="74"/>
      <c r="D4043"/>
      <c r="E4043"/>
      <c r="F4043"/>
      <c r="G4043"/>
      <c r="H4043"/>
    </row>
    <row r="4044" spans="2:8" ht="15">
      <c r="B4044" s="74"/>
      <c r="C4044" s="74"/>
      <c r="D4044"/>
      <c r="E4044"/>
      <c r="F4044"/>
      <c r="G4044"/>
      <c r="H4044"/>
    </row>
    <row r="4045" spans="2:8" ht="15">
      <c r="B4045" s="74"/>
      <c r="C4045" s="74"/>
      <c r="D4045"/>
      <c r="E4045"/>
      <c r="F4045"/>
      <c r="G4045"/>
      <c r="H4045"/>
    </row>
    <row r="4046" spans="2:8" ht="15">
      <c r="B4046" s="74"/>
      <c r="C4046" s="74"/>
      <c r="D4046"/>
      <c r="E4046"/>
      <c r="F4046"/>
      <c r="G4046"/>
      <c r="H4046"/>
    </row>
    <row r="4047" spans="2:8" ht="15">
      <c r="B4047" s="74"/>
      <c r="C4047" s="74"/>
      <c r="D4047"/>
      <c r="E4047"/>
      <c r="F4047"/>
      <c r="G4047"/>
      <c r="H4047"/>
    </row>
    <row r="4048" spans="2:8" ht="15">
      <c r="B4048" s="74"/>
      <c r="C4048" s="74"/>
      <c r="D4048"/>
      <c r="E4048"/>
      <c r="F4048"/>
      <c r="G4048"/>
      <c r="H4048"/>
    </row>
    <row r="4049" spans="2:8" ht="15">
      <c r="B4049" s="74"/>
      <c r="C4049" s="74"/>
      <c r="D4049"/>
      <c r="E4049"/>
      <c r="F4049"/>
      <c r="G4049"/>
      <c r="H4049"/>
    </row>
    <row r="4050" spans="2:8" ht="15">
      <c r="B4050" s="74"/>
      <c r="C4050" s="74"/>
      <c r="D4050"/>
      <c r="E4050"/>
      <c r="F4050"/>
      <c r="G4050"/>
      <c r="H4050"/>
    </row>
    <row r="4051" spans="2:8" ht="15">
      <c r="B4051" s="74"/>
      <c r="C4051" s="74"/>
      <c r="D4051"/>
      <c r="E4051"/>
      <c r="F4051"/>
      <c r="G4051"/>
      <c r="H4051"/>
    </row>
    <row r="4052" spans="2:8" ht="15">
      <c r="B4052" s="74"/>
      <c r="C4052" s="74"/>
      <c r="D4052"/>
      <c r="E4052"/>
      <c r="F4052"/>
      <c r="G4052"/>
      <c r="H4052"/>
    </row>
    <row r="4053" spans="2:8" ht="15">
      <c r="B4053" s="74"/>
      <c r="C4053" s="74"/>
      <c r="D4053"/>
      <c r="E4053"/>
      <c r="F4053"/>
      <c r="G4053"/>
      <c r="H4053"/>
    </row>
    <row r="4054" spans="2:8" ht="15">
      <c r="B4054" s="74"/>
      <c r="C4054" s="74"/>
      <c r="D4054"/>
      <c r="E4054"/>
      <c r="F4054"/>
      <c r="G4054"/>
      <c r="H4054"/>
    </row>
    <row r="4055" spans="2:8" ht="15">
      <c r="B4055" s="74"/>
      <c r="C4055" s="74"/>
      <c r="D4055"/>
      <c r="E4055"/>
      <c r="F4055"/>
      <c r="G4055"/>
      <c r="H4055"/>
    </row>
    <row r="4056" spans="2:8" ht="15">
      <c r="B4056" s="74"/>
      <c r="C4056" s="74"/>
      <c r="D4056"/>
      <c r="E4056"/>
      <c r="F4056"/>
      <c r="G4056"/>
      <c r="H4056"/>
    </row>
    <row r="4057" spans="2:8" ht="15">
      <c r="B4057" s="74"/>
      <c r="C4057" s="74"/>
      <c r="D4057"/>
      <c r="E4057"/>
      <c r="F4057"/>
      <c r="G4057"/>
      <c r="H4057"/>
    </row>
    <row r="4058" spans="2:8" ht="15">
      <c r="B4058" s="74"/>
      <c r="C4058" s="74"/>
      <c r="D4058"/>
      <c r="E4058"/>
      <c r="F4058"/>
      <c r="G4058"/>
      <c r="H4058"/>
    </row>
    <row r="4059" spans="2:8" ht="15">
      <c r="B4059" s="74"/>
      <c r="C4059" s="74"/>
      <c r="D4059"/>
      <c r="E4059"/>
      <c r="F4059"/>
      <c r="G4059"/>
      <c r="H4059"/>
    </row>
    <row r="4060" spans="2:8" ht="15">
      <c r="B4060" s="74"/>
      <c r="C4060" s="74"/>
      <c r="D4060"/>
      <c r="E4060"/>
      <c r="F4060"/>
      <c r="G4060"/>
      <c r="H4060"/>
    </row>
    <row r="4061" spans="2:8" ht="15">
      <c r="B4061" s="74"/>
      <c r="C4061" s="74"/>
      <c r="D4061"/>
      <c r="E4061"/>
      <c r="F4061"/>
      <c r="G4061"/>
      <c r="H4061"/>
    </row>
    <row r="4062" spans="2:8" ht="15">
      <c r="B4062" s="74"/>
      <c r="C4062" s="74"/>
      <c r="D4062"/>
      <c r="E4062"/>
      <c r="F4062"/>
      <c r="G4062"/>
      <c r="H4062"/>
    </row>
    <row r="4063" spans="2:8" ht="15">
      <c r="B4063" s="74"/>
      <c r="C4063" s="74"/>
      <c r="D4063"/>
      <c r="E4063"/>
      <c r="F4063"/>
      <c r="G4063"/>
      <c r="H4063"/>
    </row>
    <row r="4064" spans="2:8" ht="15">
      <c r="B4064" s="74"/>
      <c r="C4064" s="74"/>
      <c r="D4064"/>
      <c r="E4064"/>
      <c r="F4064"/>
      <c r="G4064"/>
      <c r="H4064"/>
    </row>
    <row r="4065" spans="2:8" ht="15">
      <c r="B4065" s="74"/>
      <c r="C4065" s="74"/>
      <c r="D4065"/>
      <c r="E4065"/>
      <c r="F4065"/>
      <c r="G4065"/>
      <c r="H4065"/>
    </row>
    <row r="4066" spans="2:8" ht="15">
      <c r="B4066" s="74"/>
      <c r="C4066" s="74"/>
      <c r="D4066"/>
      <c r="E4066"/>
      <c r="F4066"/>
      <c r="G4066"/>
      <c r="H4066"/>
    </row>
    <row r="4067" spans="2:8" ht="15">
      <c r="B4067" s="74"/>
      <c r="C4067" s="74"/>
      <c r="D4067"/>
      <c r="E4067"/>
      <c r="F4067"/>
      <c r="G4067"/>
      <c r="H4067"/>
    </row>
    <row r="4068" spans="2:8" ht="15">
      <c r="B4068" s="74"/>
      <c r="C4068" s="74"/>
      <c r="D4068"/>
      <c r="E4068"/>
      <c r="F4068"/>
      <c r="G4068"/>
      <c r="H4068"/>
    </row>
    <row r="4069" spans="2:8" ht="15">
      <c r="B4069" s="74"/>
      <c r="C4069" s="74"/>
      <c r="D4069"/>
      <c r="E4069"/>
      <c r="F4069"/>
      <c r="G4069"/>
      <c r="H4069"/>
    </row>
    <row r="4070" spans="2:8" ht="15">
      <c r="B4070" s="74"/>
      <c r="C4070" s="74"/>
      <c r="D4070"/>
      <c r="E4070"/>
      <c r="F4070"/>
      <c r="G4070"/>
      <c r="H4070"/>
    </row>
    <row r="4071" spans="2:8" ht="15">
      <c r="B4071" s="74"/>
      <c r="C4071" s="74"/>
      <c r="D4071"/>
      <c r="E4071"/>
      <c r="F4071"/>
      <c r="G4071"/>
      <c r="H4071"/>
    </row>
    <row r="4072" spans="2:8" ht="15">
      <c r="B4072" s="74"/>
      <c r="C4072" s="74"/>
      <c r="D4072"/>
      <c r="E4072"/>
      <c r="F4072"/>
      <c r="G4072"/>
      <c r="H4072"/>
    </row>
    <row r="4073" spans="2:8" ht="15">
      <c r="B4073" s="74"/>
      <c r="C4073" s="74"/>
      <c r="D4073"/>
      <c r="E4073"/>
      <c r="F4073"/>
      <c r="G4073"/>
      <c r="H4073"/>
    </row>
    <row r="4074" spans="2:8" ht="15">
      <c r="B4074" s="74"/>
      <c r="C4074" s="74"/>
      <c r="D4074"/>
      <c r="E4074"/>
      <c r="F4074"/>
      <c r="G4074"/>
      <c r="H4074"/>
    </row>
    <row r="4075" spans="2:8" ht="15">
      <c r="B4075" s="74"/>
      <c r="C4075" s="74"/>
      <c r="D4075"/>
      <c r="E4075"/>
      <c r="F4075"/>
      <c r="G4075"/>
      <c r="H4075"/>
    </row>
    <row r="4076" spans="2:8" ht="15">
      <c r="B4076" s="74"/>
      <c r="C4076" s="74"/>
      <c r="D4076"/>
      <c r="E4076"/>
      <c r="F4076"/>
      <c r="G4076"/>
      <c r="H4076"/>
    </row>
    <row r="4077" spans="2:8" ht="15">
      <c r="B4077" s="74"/>
      <c r="C4077" s="74"/>
      <c r="D4077"/>
      <c r="E4077"/>
      <c r="F4077"/>
      <c r="G4077"/>
      <c r="H4077"/>
    </row>
    <row r="4078" spans="2:8" ht="15">
      <c r="B4078" s="74"/>
      <c r="C4078" s="74"/>
      <c r="D4078"/>
      <c r="E4078"/>
      <c r="F4078"/>
      <c r="G4078"/>
      <c r="H4078"/>
    </row>
    <row r="4079" spans="2:8" ht="15">
      <c r="B4079" s="74"/>
      <c r="C4079" s="74"/>
      <c r="D4079"/>
      <c r="E4079"/>
      <c r="F4079"/>
      <c r="G4079"/>
      <c r="H4079"/>
    </row>
    <row r="4080" spans="2:8" ht="15">
      <c r="B4080" s="74"/>
      <c r="C4080" s="74"/>
      <c r="D4080"/>
      <c r="E4080"/>
      <c r="F4080"/>
      <c r="G4080"/>
      <c r="H4080"/>
    </row>
    <row r="4081" spans="2:8" ht="15">
      <c r="B4081" s="74"/>
      <c r="C4081" s="74"/>
      <c r="D4081"/>
      <c r="E4081"/>
      <c r="F4081"/>
      <c r="G4081"/>
      <c r="H4081"/>
    </row>
    <row r="4082" spans="2:8" ht="15">
      <c r="B4082" s="74"/>
      <c r="C4082" s="74"/>
      <c r="D4082"/>
      <c r="E4082"/>
      <c r="F4082"/>
      <c r="G4082"/>
      <c r="H4082"/>
    </row>
    <row r="4083" spans="2:8" ht="15">
      <c r="B4083" s="74"/>
      <c r="C4083" s="74"/>
      <c r="D4083"/>
      <c r="E4083"/>
      <c r="F4083"/>
      <c r="G4083"/>
      <c r="H4083"/>
    </row>
    <row r="4084" spans="2:8" ht="15">
      <c r="B4084" s="74"/>
      <c r="C4084" s="74"/>
      <c r="D4084"/>
      <c r="E4084"/>
      <c r="F4084"/>
      <c r="G4084"/>
      <c r="H4084"/>
    </row>
    <row r="4085" spans="2:8" ht="15">
      <c r="B4085" s="74"/>
      <c r="C4085" s="74"/>
      <c r="D4085"/>
      <c r="E4085"/>
      <c r="F4085"/>
      <c r="G4085"/>
      <c r="H4085"/>
    </row>
    <row r="4086" spans="2:8" ht="15">
      <c r="B4086" s="74"/>
      <c r="C4086" s="74"/>
      <c r="D4086"/>
      <c r="E4086"/>
      <c r="F4086"/>
      <c r="G4086"/>
      <c r="H4086"/>
    </row>
    <row r="4087" spans="2:8" ht="15">
      <c r="B4087" s="74"/>
      <c r="C4087" s="74"/>
      <c r="D4087"/>
      <c r="E4087"/>
      <c r="F4087"/>
      <c r="G4087"/>
      <c r="H4087"/>
    </row>
    <row r="4088" spans="2:8" ht="15">
      <c r="B4088" s="74"/>
      <c r="C4088" s="74"/>
      <c r="D4088"/>
      <c r="E4088"/>
      <c r="F4088"/>
      <c r="G4088"/>
      <c r="H4088"/>
    </row>
    <row r="4089" spans="2:8" ht="15">
      <c r="B4089" s="74"/>
      <c r="C4089" s="74"/>
      <c r="D4089"/>
      <c r="E4089"/>
      <c r="F4089"/>
      <c r="G4089"/>
      <c r="H4089"/>
    </row>
    <row r="4090" spans="2:8" ht="15">
      <c r="B4090" s="74"/>
      <c r="C4090" s="74"/>
      <c r="D4090"/>
      <c r="E4090"/>
      <c r="F4090"/>
      <c r="G4090"/>
      <c r="H4090"/>
    </row>
    <row r="4091" spans="2:8" ht="15">
      <c r="B4091" s="74"/>
      <c r="C4091" s="74"/>
      <c r="D4091"/>
      <c r="E4091"/>
      <c r="F4091"/>
      <c r="G4091"/>
      <c r="H4091"/>
    </row>
    <row r="4092" spans="2:8" ht="15">
      <c r="B4092" s="74"/>
      <c r="C4092" s="74"/>
      <c r="D4092"/>
      <c r="E4092"/>
      <c r="F4092"/>
      <c r="G4092"/>
      <c r="H4092"/>
    </row>
    <row r="4093" spans="2:8" ht="15">
      <c r="B4093" s="74"/>
      <c r="C4093" s="74"/>
      <c r="D4093"/>
      <c r="E4093"/>
      <c r="F4093"/>
      <c r="G4093"/>
      <c r="H4093"/>
    </row>
    <row r="4094" spans="2:8" ht="15">
      <c r="B4094" s="74"/>
      <c r="C4094" s="74"/>
      <c r="D4094"/>
      <c r="E4094"/>
      <c r="F4094"/>
      <c r="G4094"/>
      <c r="H4094"/>
    </row>
    <row r="4095" spans="2:8" ht="15">
      <c r="B4095" s="74"/>
      <c r="C4095" s="74"/>
      <c r="D4095"/>
      <c r="E4095"/>
      <c r="F4095"/>
      <c r="G4095"/>
      <c r="H4095"/>
    </row>
    <row r="4096" spans="2:8" ht="15">
      <c r="B4096" s="74"/>
      <c r="C4096" s="74"/>
      <c r="D4096"/>
      <c r="E4096"/>
      <c r="F4096"/>
      <c r="G4096"/>
      <c r="H4096"/>
    </row>
    <row r="4097" spans="2:8" ht="15">
      <c r="B4097" s="74"/>
      <c r="C4097" s="74"/>
      <c r="D4097"/>
      <c r="E4097"/>
      <c r="F4097"/>
      <c r="G4097"/>
      <c r="H4097"/>
    </row>
    <row r="4098" spans="2:8" ht="15">
      <c r="B4098" s="74"/>
      <c r="C4098" s="74"/>
      <c r="D4098"/>
      <c r="E4098"/>
      <c r="F4098"/>
      <c r="G4098"/>
      <c r="H4098"/>
    </row>
    <row r="4099" spans="2:8" ht="15">
      <c r="B4099" s="74"/>
      <c r="C4099" s="74"/>
      <c r="D4099"/>
      <c r="E4099"/>
      <c r="F4099"/>
      <c r="G4099"/>
      <c r="H4099"/>
    </row>
    <row r="4100" spans="2:8" ht="15">
      <c r="B4100" s="74"/>
      <c r="C4100" s="74"/>
      <c r="D4100"/>
      <c r="E4100"/>
      <c r="F4100"/>
      <c r="G4100"/>
      <c r="H4100"/>
    </row>
    <row r="4101" spans="2:8" ht="15">
      <c r="B4101" s="74"/>
      <c r="C4101" s="74"/>
      <c r="D4101"/>
      <c r="E4101"/>
      <c r="F4101"/>
      <c r="G4101"/>
      <c r="H4101"/>
    </row>
    <row r="4102" spans="2:8" ht="15">
      <c r="B4102" s="74"/>
      <c r="C4102" s="74"/>
      <c r="D4102"/>
      <c r="E4102"/>
      <c r="F4102"/>
      <c r="G4102"/>
      <c r="H4102"/>
    </row>
    <row r="4103" spans="2:8" ht="15">
      <c r="B4103" s="74"/>
      <c r="C4103" s="74"/>
      <c r="D4103"/>
      <c r="E4103"/>
      <c r="F4103"/>
      <c r="G4103"/>
      <c r="H4103"/>
    </row>
    <row r="4104" spans="2:8" ht="15">
      <c r="B4104" s="74"/>
      <c r="C4104" s="74"/>
      <c r="D4104"/>
      <c r="E4104"/>
      <c r="F4104"/>
      <c r="G4104"/>
      <c r="H4104"/>
    </row>
    <row r="4105" spans="2:8" ht="15">
      <c r="B4105" s="74"/>
      <c r="C4105" s="74"/>
      <c r="D4105"/>
      <c r="E4105"/>
      <c r="F4105"/>
      <c r="G4105"/>
      <c r="H4105"/>
    </row>
    <row r="4106" spans="2:8" ht="15">
      <c r="B4106" s="74"/>
      <c r="C4106" s="74"/>
      <c r="D4106"/>
      <c r="E4106"/>
      <c r="F4106"/>
      <c r="G4106"/>
      <c r="H4106"/>
    </row>
    <row r="4107" spans="2:8" ht="15">
      <c r="B4107" s="74"/>
      <c r="C4107" s="74"/>
      <c r="D4107"/>
      <c r="E4107"/>
      <c r="F4107"/>
      <c r="G4107"/>
      <c r="H4107"/>
    </row>
    <row r="4108" spans="2:8" ht="15">
      <c r="B4108" s="74"/>
      <c r="C4108" s="74"/>
      <c r="D4108"/>
      <c r="E4108"/>
      <c r="F4108"/>
      <c r="G4108"/>
      <c r="H4108"/>
    </row>
    <row r="4109" spans="2:8" ht="15">
      <c r="B4109" s="74"/>
      <c r="C4109" s="74"/>
      <c r="D4109"/>
      <c r="E4109"/>
      <c r="F4109"/>
      <c r="G4109"/>
      <c r="H4109"/>
    </row>
    <row r="4110" spans="2:8" ht="15">
      <c r="B4110" s="74"/>
      <c r="C4110" s="74"/>
      <c r="D4110"/>
      <c r="E4110"/>
      <c r="F4110"/>
      <c r="G4110"/>
      <c r="H4110"/>
    </row>
    <row r="4111" spans="2:8" ht="15">
      <c r="B4111" s="74"/>
      <c r="C4111" s="74"/>
      <c r="D4111"/>
      <c r="E4111"/>
      <c r="F4111"/>
      <c r="G4111"/>
      <c r="H4111"/>
    </row>
    <row r="4112" spans="2:8" ht="15">
      <c r="B4112" s="74"/>
      <c r="C4112" s="74"/>
      <c r="D4112"/>
      <c r="E4112"/>
      <c r="F4112"/>
      <c r="G4112"/>
      <c r="H4112"/>
    </row>
    <row r="4113" spans="2:8" ht="15">
      <c r="B4113" s="74"/>
      <c r="C4113" s="74"/>
      <c r="D4113"/>
      <c r="E4113"/>
      <c r="F4113"/>
      <c r="G4113"/>
      <c r="H4113"/>
    </row>
    <row r="4114" spans="2:8" ht="15">
      <c r="B4114" s="74"/>
      <c r="C4114" s="74"/>
      <c r="D4114"/>
      <c r="E4114"/>
      <c r="F4114"/>
      <c r="G4114"/>
      <c r="H4114"/>
    </row>
    <row r="4115" spans="2:8" ht="15">
      <c r="B4115" s="74"/>
      <c r="C4115" s="74"/>
      <c r="D4115"/>
      <c r="E4115"/>
      <c r="F4115"/>
      <c r="G4115"/>
      <c r="H4115"/>
    </row>
    <row r="4116" spans="2:8" ht="15">
      <c r="B4116" s="74"/>
      <c r="C4116" s="74"/>
      <c r="D4116"/>
      <c r="E4116"/>
      <c r="F4116"/>
      <c r="G4116"/>
      <c r="H4116"/>
    </row>
    <row r="4117" spans="2:8" ht="15">
      <c r="B4117" s="74"/>
      <c r="C4117" s="74"/>
      <c r="D4117"/>
      <c r="E4117"/>
      <c r="F4117"/>
      <c r="G4117"/>
      <c r="H4117"/>
    </row>
    <row r="4118" spans="2:8" ht="15">
      <c r="B4118" s="74"/>
      <c r="C4118" s="74"/>
      <c r="D4118"/>
      <c r="E4118"/>
      <c r="F4118"/>
      <c r="G4118"/>
      <c r="H4118"/>
    </row>
    <row r="4119" spans="2:8" ht="15">
      <c r="B4119" s="74"/>
      <c r="C4119" s="74"/>
      <c r="D4119"/>
      <c r="E4119"/>
      <c r="F4119"/>
      <c r="G4119"/>
      <c r="H4119"/>
    </row>
    <row r="4120" spans="2:8" ht="15">
      <c r="B4120" s="74"/>
      <c r="C4120" s="74"/>
      <c r="D4120"/>
      <c r="E4120"/>
      <c r="F4120"/>
      <c r="G4120"/>
      <c r="H4120"/>
    </row>
    <row r="4121" spans="2:8" ht="15">
      <c r="B4121" s="74"/>
      <c r="C4121" s="74"/>
      <c r="D4121"/>
      <c r="E4121"/>
      <c r="F4121"/>
      <c r="G4121"/>
      <c r="H4121"/>
    </row>
    <row r="4122" spans="2:8" ht="15">
      <c r="B4122" s="74"/>
      <c r="C4122" s="74"/>
      <c r="D4122"/>
      <c r="E4122"/>
      <c r="F4122"/>
      <c r="G4122"/>
      <c r="H4122"/>
    </row>
    <row r="4123" spans="2:8" ht="15">
      <c r="B4123" s="74"/>
      <c r="C4123" s="74"/>
      <c r="D4123"/>
      <c r="E4123"/>
      <c r="F4123"/>
      <c r="G4123"/>
      <c r="H4123"/>
    </row>
    <row r="4124" spans="2:8" ht="15">
      <c r="B4124" s="74"/>
      <c r="C4124" s="74"/>
      <c r="D4124"/>
      <c r="E4124"/>
      <c r="F4124"/>
      <c r="G4124"/>
      <c r="H4124"/>
    </row>
    <row r="4125" spans="2:8" ht="15">
      <c r="B4125" s="74"/>
      <c r="C4125" s="74"/>
      <c r="D4125"/>
      <c r="E4125"/>
      <c r="F4125"/>
      <c r="G4125"/>
      <c r="H4125"/>
    </row>
    <row r="4126" spans="2:8" ht="15">
      <c r="B4126" s="74"/>
      <c r="C4126" s="74"/>
      <c r="D4126"/>
      <c r="E4126"/>
      <c r="F4126"/>
      <c r="G4126"/>
      <c r="H4126"/>
    </row>
    <row r="4127" spans="2:8" ht="15">
      <c r="B4127" s="74"/>
      <c r="C4127" s="74"/>
      <c r="D4127"/>
      <c r="E4127"/>
      <c r="F4127"/>
      <c r="G4127"/>
      <c r="H4127"/>
    </row>
    <row r="4128" spans="2:8" ht="15">
      <c r="B4128" s="74"/>
      <c r="C4128" s="74"/>
      <c r="D4128"/>
      <c r="E4128"/>
      <c r="F4128"/>
      <c r="G4128"/>
      <c r="H4128"/>
    </row>
    <row r="4129" spans="2:8" ht="15">
      <c r="B4129" s="74"/>
      <c r="C4129" s="74"/>
      <c r="D4129"/>
      <c r="E4129"/>
      <c r="F4129"/>
      <c r="G4129"/>
      <c r="H4129"/>
    </row>
    <row r="4130" spans="2:8" ht="15">
      <c r="B4130" s="74"/>
      <c r="C4130" s="74"/>
      <c r="D4130"/>
      <c r="E4130"/>
      <c r="F4130"/>
      <c r="G4130"/>
      <c r="H4130"/>
    </row>
    <row r="4131" spans="2:8" ht="15">
      <c r="B4131" s="74"/>
      <c r="C4131" s="74"/>
      <c r="D4131"/>
      <c r="E4131"/>
      <c r="F4131"/>
      <c r="G4131"/>
      <c r="H4131"/>
    </row>
    <row r="4132" spans="2:8" ht="15">
      <c r="B4132" s="74"/>
      <c r="C4132" s="74"/>
      <c r="D4132"/>
      <c r="E4132"/>
      <c r="F4132"/>
      <c r="G4132"/>
      <c r="H4132"/>
    </row>
    <row r="4133" spans="2:8" ht="15">
      <c r="B4133" s="74"/>
      <c r="C4133" s="74"/>
      <c r="D4133"/>
      <c r="E4133"/>
      <c r="F4133"/>
      <c r="G4133"/>
      <c r="H4133"/>
    </row>
    <row r="4134" spans="2:8" ht="15">
      <c r="B4134" s="74"/>
      <c r="C4134" s="74"/>
      <c r="D4134"/>
      <c r="E4134"/>
      <c r="F4134"/>
      <c r="G4134"/>
      <c r="H4134"/>
    </row>
    <row r="4135" spans="2:8" ht="15">
      <c r="B4135" s="74"/>
      <c r="C4135" s="74"/>
      <c r="D4135"/>
      <c r="E4135"/>
      <c r="F4135"/>
      <c r="G4135"/>
      <c r="H4135"/>
    </row>
    <row r="4136" spans="2:8" ht="15">
      <c r="B4136" s="74"/>
      <c r="C4136" s="74"/>
      <c r="D4136"/>
      <c r="E4136"/>
      <c r="F4136"/>
      <c r="G4136"/>
      <c r="H4136"/>
    </row>
    <row r="4137" spans="2:8" ht="15">
      <c r="B4137" s="74"/>
      <c r="C4137" s="74"/>
      <c r="D4137"/>
      <c r="E4137"/>
      <c r="F4137"/>
      <c r="G4137"/>
      <c r="H4137"/>
    </row>
    <row r="4138" spans="2:8" ht="15">
      <c r="B4138" s="74"/>
      <c r="C4138" s="74"/>
      <c r="D4138"/>
      <c r="E4138"/>
      <c r="F4138"/>
      <c r="G4138"/>
      <c r="H4138"/>
    </row>
    <row r="4139" spans="2:8" ht="15">
      <c r="B4139" s="74"/>
      <c r="C4139" s="74"/>
      <c r="D4139"/>
      <c r="E4139"/>
      <c r="F4139"/>
      <c r="G4139"/>
      <c r="H4139"/>
    </row>
    <row r="4140" spans="2:8" ht="15">
      <c r="B4140" s="74"/>
      <c r="C4140" s="74"/>
      <c r="D4140"/>
      <c r="E4140"/>
      <c r="F4140"/>
      <c r="G4140"/>
      <c r="H4140"/>
    </row>
    <row r="4141" spans="2:8" ht="15">
      <c r="B4141" s="74"/>
      <c r="C4141" s="74"/>
      <c r="D4141"/>
      <c r="E4141"/>
      <c r="F4141"/>
      <c r="G4141"/>
      <c r="H4141"/>
    </row>
    <row r="4142" spans="2:8" ht="15">
      <c r="B4142" s="74"/>
      <c r="C4142" s="74"/>
      <c r="D4142"/>
      <c r="E4142"/>
      <c r="F4142"/>
      <c r="G4142"/>
      <c r="H4142"/>
    </row>
    <row r="4143" spans="2:8" ht="15">
      <c r="B4143" s="74"/>
      <c r="C4143" s="74"/>
      <c r="D4143"/>
      <c r="E4143"/>
      <c r="F4143"/>
      <c r="G4143"/>
      <c r="H4143"/>
    </row>
    <row r="4144" spans="2:8" ht="15">
      <c r="B4144" s="74"/>
      <c r="C4144" s="74"/>
      <c r="D4144"/>
      <c r="E4144"/>
      <c r="F4144"/>
      <c r="G4144"/>
      <c r="H4144"/>
    </row>
    <row r="4145" spans="2:8" ht="15">
      <c r="B4145" s="74"/>
      <c r="C4145" s="74"/>
      <c r="D4145"/>
      <c r="E4145"/>
      <c r="F4145"/>
      <c r="G4145"/>
      <c r="H4145"/>
    </row>
    <row r="4146" spans="2:8" ht="15">
      <c r="B4146" s="74"/>
      <c r="C4146" s="74"/>
      <c r="D4146"/>
      <c r="E4146"/>
      <c r="F4146"/>
      <c r="G4146"/>
      <c r="H4146"/>
    </row>
    <row r="4147" spans="2:8" ht="15">
      <c r="B4147" s="74"/>
      <c r="C4147" s="74"/>
      <c r="D4147"/>
      <c r="E4147"/>
      <c r="F4147"/>
      <c r="G4147"/>
      <c r="H4147"/>
    </row>
    <row r="4148" spans="2:8" ht="15">
      <c r="B4148" s="74"/>
      <c r="C4148" s="74"/>
      <c r="D4148"/>
      <c r="E4148"/>
      <c r="F4148"/>
      <c r="G4148"/>
      <c r="H4148"/>
    </row>
    <row r="4149" spans="2:8" ht="15">
      <c r="B4149" s="74"/>
      <c r="C4149" s="74"/>
      <c r="D4149"/>
      <c r="E4149"/>
      <c r="F4149"/>
      <c r="G4149"/>
      <c r="H4149"/>
    </row>
    <row r="4150" spans="2:8" ht="15">
      <c r="B4150" s="74"/>
      <c r="C4150" s="74"/>
      <c r="D4150"/>
      <c r="E4150"/>
      <c r="F4150"/>
      <c r="G4150"/>
      <c r="H4150"/>
    </row>
    <row r="4151" spans="2:8" ht="15">
      <c r="B4151" s="74"/>
      <c r="C4151" s="74"/>
      <c r="D4151"/>
      <c r="E4151"/>
      <c r="F4151"/>
      <c r="G4151"/>
      <c r="H4151"/>
    </row>
    <row r="4152" spans="2:8" ht="15">
      <c r="B4152" s="74"/>
      <c r="C4152" s="74"/>
      <c r="D4152"/>
      <c r="E4152"/>
      <c r="F4152"/>
      <c r="G4152"/>
      <c r="H4152"/>
    </row>
    <row r="4153" spans="2:8" ht="15">
      <c r="B4153" s="74"/>
      <c r="C4153" s="74"/>
      <c r="D4153"/>
      <c r="E4153"/>
      <c r="F4153"/>
      <c r="G4153"/>
      <c r="H4153"/>
    </row>
    <row r="4154" spans="2:8" ht="15">
      <c r="B4154" s="74"/>
      <c r="C4154" s="74"/>
      <c r="D4154"/>
      <c r="E4154"/>
      <c r="F4154"/>
      <c r="G4154"/>
      <c r="H4154"/>
    </row>
    <row r="4155" spans="2:8" ht="15">
      <c r="B4155" s="74"/>
      <c r="C4155" s="74"/>
      <c r="D4155"/>
      <c r="E4155"/>
      <c r="F4155"/>
      <c r="G4155"/>
      <c r="H4155"/>
    </row>
    <row r="4156" spans="2:8" ht="15">
      <c r="B4156" s="74"/>
      <c r="C4156" s="74"/>
      <c r="D4156"/>
      <c r="E4156"/>
      <c r="F4156"/>
      <c r="G4156"/>
      <c r="H4156"/>
    </row>
    <row r="4157" spans="2:8" ht="15">
      <c r="B4157" s="74"/>
      <c r="C4157" s="74"/>
      <c r="D4157"/>
      <c r="E4157"/>
      <c r="F4157"/>
      <c r="G4157"/>
      <c r="H4157"/>
    </row>
    <row r="4158" spans="2:8" ht="15">
      <c r="B4158" s="74"/>
      <c r="C4158" s="74"/>
      <c r="D4158"/>
      <c r="E4158"/>
      <c r="F4158"/>
      <c r="G4158"/>
      <c r="H4158"/>
    </row>
    <row r="4159" spans="2:8" ht="15">
      <c r="B4159" s="74"/>
      <c r="C4159" s="74"/>
      <c r="D4159"/>
      <c r="E4159"/>
      <c r="F4159"/>
      <c r="G4159"/>
      <c r="H4159"/>
    </row>
    <row r="4160" spans="2:8" ht="15">
      <c r="B4160" s="74"/>
      <c r="C4160" s="74"/>
      <c r="D4160"/>
      <c r="E4160"/>
      <c r="F4160"/>
      <c r="G4160"/>
      <c r="H4160"/>
    </row>
    <row r="4161" spans="2:8" ht="15">
      <c r="B4161" s="74"/>
      <c r="C4161" s="74"/>
      <c r="D4161"/>
      <c r="E4161"/>
      <c r="F4161"/>
      <c r="G4161"/>
      <c r="H4161"/>
    </row>
    <row r="4162" spans="2:8" ht="15">
      <c r="B4162" s="74"/>
      <c r="C4162" s="74"/>
      <c r="D4162"/>
      <c r="E4162"/>
      <c r="F4162"/>
      <c r="G4162"/>
      <c r="H4162"/>
    </row>
    <row r="4163" spans="2:8" ht="15">
      <c r="B4163" s="74"/>
      <c r="C4163" s="74"/>
      <c r="D4163"/>
      <c r="E4163"/>
      <c r="F4163"/>
      <c r="G4163"/>
      <c r="H4163"/>
    </row>
    <row r="4164" spans="2:8" ht="15">
      <c r="B4164" s="74"/>
      <c r="C4164" s="74"/>
      <c r="D4164"/>
      <c r="E4164"/>
      <c r="F4164"/>
      <c r="G4164"/>
      <c r="H4164"/>
    </row>
    <row r="4165" spans="2:8" ht="15">
      <c r="B4165" s="74"/>
      <c r="C4165" s="74"/>
      <c r="D4165"/>
      <c r="E4165"/>
      <c r="F4165"/>
      <c r="G4165"/>
      <c r="H4165"/>
    </row>
    <row r="4166" spans="2:8" ht="15">
      <c r="B4166" s="74"/>
      <c r="C4166" s="74"/>
      <c r="D4166"/>
      <c r="E4166"/>
      <c r="F4166"/>
      <c r="G4166"/>
      <c r="H4166"/>
    </row>
    <row r="4167" spans="2:8" ht="15">
      <c r="B4167" s="74"/>
      <c r="C4167" s="74"/>
      <c r="D4167"/>
      <c r="E4167"/>
      <c r="F4167"/>
      <c r="G4167"/>
      <c r="H4167"/>
    </row>
    <row r="4168" spans="2:8" ht="15">
      <c r="B4168" s="74"/>
      <c r="C4168" s="74"/>
      <c r="D4168"/>
      <c r="E4168"/>
      <c r="F4168"/>
      <c r="G4168"/>
      <c r="H4168"/>
    </row>
    <row r="4169" spans="2:8" ht="15">
      <c r="B4169" s="74"/>
      <c r="C4169" s="74"/>
      <c r="D4169"/>
      <c r="E4169"/>
      <c r="F4169"/>
      <c r="G4169"/>
      <c r="H4169"/>
    </row>
    <row r="4170" spans="2:8" ht="15">
      <c r="B4170" s="74"/>
      <c r="C4170" s="74"/>
      <c r="D4170"/>
      <c r="E4170"/>
      <c r="F4170"/>
      <c r="G4170"/>
      <c r="H4170"/>
    </row>
    <row r="4171" spans="2:8" ht="15">
      <c r="B4171" s="74"/>
      <c r="C4171" s="74"/>
      <c r="D4171"/>
      <c r="E4171"/>
      <c r="F4171"/>
      <c r="G4171"/>
      <c r="H4171"/>
    </row>
    <row r="4172" spans="2:8" ht="15">
      <c r="B4172" s="74"/>
      <c r="C4172" s="74"/>
      <c r="D4172"/>
      <c r="E4172"/>
      <c r="F4172"/>
      <c r="G4172"/>
      <c r="H4172"/>
    </row>
    <row r="4173" spans="2:8" ht="15">
      <c r="B4173" s="74"/>
      <c r="C4173" s="74"/>
      <c r="D4173"/>
      <c r="E4173"/>
      <c r="F4173"/>
      <c r="G4173"/>
      <c r="H4173"/>
    </row>
    <row r="4174" spans="2:8" ht="15">
      <c r="B4174" s="74"/>
      <c r="C4174" s="74"/>
      <c r="D4174"/>
      <c r="E4174"/>
      <c r="F4174"/>
      <c r="G4174"/>
      <c r="H4174"/>
    </row>
    <row r="4175" spans="2:8" ht="15">
      <c r="B4175" s="74"/>
      <c r="C4175" s="74"/>
      <c r="D4175"/>
      <c r="E4175"/>
      <c r="F4175"/>
      <c r="G4175"/>
      <c r="H4175"/>
    </row>
    <row r="4176" spans="2:8" ht="15">
      <c r="B4176" s="74"/>
      <c r="C4176" s="74"/>
      <c r="D4176"/>
      <c r="E4176"/>
      <c r="F4176"/>
      <c r="G4176"/>
      <c r="H4176"/>
    </row>
    <row r="4177" spans="2:8" ht="15">
      <c r="B4177" s="74"/>
      <c r="C4177" s="74"/>
      <c r="D4177"/>
      <c r="E4177"/>
      <c r="F4177"/>
      <c r="G4177"/>
      <c r="H4177"/>
    </row>
    <row r="4178" spans="2:8" ht="15">
      <c r="B4178" s="74"/>
      <c r="C4178" s="74"/>
      <c r="D4178"/>
      <c r="E4178"/>
      <c r="F4178"/>
      <c r="G4178"/>
      <c r="H4178"/>
    </row>
    <row r="4179" spans="2:8" ht="15">
      <c r="B4179" s="74"/>
      <c r="C4179" s="74"/>
      <c r="D4179"/>
      <c r="E4179"/>
      <c r="F4179"/>
      <c r="G4179"/>
      <c r="H4179"/>
    </row>
    <row r="4180" spans="2:8" ht="15">
      <c r="B4180" s="74"/>
      <c r="C4180" s="74"/>
      <c r="D4180"/>
      <c r="E4180"/>
      <c r="F4180"/>
      <c r="G4180"/>
      <c r="H4180"/>
    </row>
    <row r="4181" spans="2:8" ht="15">
      <c r="B4181" s="74"/>
      <c r="C4181" s="74"/>
      <c r="D4181"/>
      <c r="E4181"/>
      <c r="F4181"/>
      <c r="G4181"/>
      <c r="H4181"/>
    </row>
    <row r="4182" spans="2:8" ht="15">
      <c r="B4182" s="74"/>
      <c r="C4182" s="74"/>
      <c r="D4182"/>
      <c r="E4182"/>
      <c r="F4182"/>
      <c r="G4182"/>
      <c r="H4182"/>
    </row>
    <row r="4183" spans="2:8" ht="15">
      <c r="B4183" s="74"/>
      <c r="C4183" s="74"/>
      <c r="D4183"/>
      <c r="E4183"/>
      <c r="F4183"/>
      <c r="G4183"/>
      <c r="H4183"/>
    </row>
    <row r="4184" spans="2:8" ht="15">
      <c r="B4184" s="74"/>
      <c r="C4184" s="74"/>
      <c r="D4184"/>
      <c r="E4184"/>
      <c r="F4184"/>
      <c r="G4184"/>
      <c r="H4184"/>
    </row>
    <row r="4185" spans="2:8" ht="15">
      <c r="B4185" s="74"/>
      <c r="C4185" s="74"/>
      <c r="D4185"/>
      <c r="E4185"/>
      <c r="F4185"/>
      <c r="G4185"/>
      <c r="H4185"/>
    </row>
    <row r="4186" spans="2:8" ht="15">
      <c r="B4186" s="74"/>
      <c r="C4186" s="74"/>
      <c r="D4186"/>
      <c r="E4186"/>
      <c r="F4186"/>
      <c r="G4186"/>
      <c r="H4186"/>
    </row>
    <row r="4187" spans="2:8" ht="15">
      <c r="B4187" s="74"/>
      <c r="C4187" s="74"/>
      <c r="D4187"/>
      <c r="E4187"/>
      <c r="F4187"/>
      <c r="G4187"/>
      <c r="H4187"/>
    </row>
    <row r="4188" spans="2:8" ht="15">
      <c r="B4188" s="74"/>
      <c r="C4188" s="74"/>
      <c r="D4188"/>
      <c r="E4188"/>
      <c r="F4188"/>
      <c r="G4188"/>
      <c r="H4188"/>
    </row>
    <row r="4189" spans="2:8" ht="15">
      <c r="B4189" s="74"/>
      <c r="C4189" s="74"/>
      <c r="D4189"/>
      <c r="E4189"/>
      <c r="F4189"/>
      <c r="G4189"/>
      <c r="H4189"/>
    </row>
    <row r="4190" spans="2:8" ht="15">
      <c r="B4190" s="74"/>
      <c r="C4190" s="74"/>
      <c r="D4190"/>
      <c r="E4190"/>
      <c r="F4190"/>
      <c r="G4190"/>
      <c r="H4190"/>
    </row>
    <row r="4191" spans="2:8" ht="15">
      <c r="B4191" s="74"/>
      <c r="C4191" s="74"/>
      <c r="D4191"/>
      <c r="E4191"/>
      <c r="F4191"/>
      <c r="G4191"/>
      <c r="H4191"/>
    </row>
    <row r="4192" spans="2:8" ht="15">
      <c r="B4192" s="74"/>
      <c r="C4192" s="74"/>
      <c r="D4192"/>
      <c r="E4192"/>
      <c r="F4192"/>
      <c r="G4192"/>
      <c r="H4192"/>
    </row>
    <row r="4193" spans="2:8" ht="15">
      <c r="B4193" s="74"/>
      <c r="C4193" s="74"/>
      <c r="D4193"/>
      <c r="E4193"/>
      <c r="F4193"/>
      <c r="G4193"/>
      <c r="H4193"/>
    </row>
    <row r="4194" spans="2:8" ht="15">
      <c r="B4194" s="74"/>
      <c r="C4194" s="74"/>
      <c r="D4194"/>
      <c r="E4194"/>
      <c r="F4194"/>
      <c r="G4194"/>
      <c r="H4194"/>
    </row>
    <row r="4195" spans="2:8" ht="15">
      <c r="B4195" s="74"/>
      <c r="C4195" s="74"/>
      <c r="D4195"/>
      <c r="E4195"/>
      <c r="F4195"/>
      <c r="G4195"/>
      <c r="H4195"/>
    </row>
    <row r="4196" spans="2:8" ht="15">
      <c r="B4196" s="74"/>
      <c r="C4196" s="74"/>
      <c r="D4196"/>
      <c r="E4196"/>
      <c r="F4196"/>
      <c r="G4196"/>
      <c r="H4196"/>
    </row>
    <row r="4197" spans="2:8" ht="15">
      <c r="B4197" s="74"/>
      <c r="C4197" s="74"/>
      <c r="D4197"/>
      <c r="E4197"/>
      <c r="F4197"/>
      <c r="G4197"/>
      <c r="H4197"/>
    </row>
    <row r="4198" spans="2:8" ht="15">
      <c r="B4198" s="74"/>
      <c r="C4198" s="74"/>
      <c r="D4198"/>
      <c r="E4198"/>
      <c r="F4198"/>
      <c r="G4198"/>
      <c r="H4198"/>
    </row>
    <row r="4199" spans="2:8" ht="15">
      <c r="B4199" s="74"/>
      <c r="C4199" s="74"/>
      <c r="D4199"/>
      <c r="E4199"/>
      <c r="F4199"/>
      <c r="G4199"/>
      <c r="H4199"/>
    </row>
    <row r="4200" spans="2:8" ht="15">
      <c r="B4200" s="74"/>
      <c r="C4200" s="74"/>
      <c r="D4200"/>
      <c r="E4200"/>
      <c r="F4200"/>
      <c r="G4200"/>
      <c r="H4200"/>
    </row>
    <row r="4201" spans="2:8" ht="15">
      <c r="B4201" s="74"/>
      <c r="C4201" s="74"/>
      <c r="D4201"/>
      <c r="E4201"/>
      <c r="F4201"/>
      <c r="G4201"/>
      <c r="H4201"/>
    </row>
    <row r="4202" spans="2:8" ht="15">
      <c r="B4202" s="74"/>
      <c r="C4202" s="74"/>
      <c r="D4202"/>
      <c r="E4202"/>
      <c r="F4202"/>
      <c r="G4202"/>
      <c r="H4202"/>
    </row>
    <row r="4203" spans="2:8" ht="15">
      <c r="B4203" s="74"/>
      <c r="C4203" s="74"/>
      <c r="D4203"/>
      <c r="E4203"/>
      <c r="F4203"/>
      <c r="G4203"/>
      <c r="H4203"/>
    </row>
    <row r="4204" spans="2:8" ht="15">
      <c r="B4204" s="74"/>
      <c r="C4204" s="74"/>
      <c r="D4204"/>
      <c r="E4204"/>
      <c r="F4204"/>
      <c r="G4204"/>
      <c r="H4204"/>
    </row>
    <row r="4205" spans="2:8" ht="15">
      <c r="B4205" s="74"/>
      <c r="C4205" s="74"/>
      <c r="D4205"/>
      <c r="E4205"/>
      <c r="F4205"/>
      <c r="G4205"/>
      <c r="H4205"/>
    </row>
    <row r="4206" spans="2:8" ht="15">
      <c r="B4206" s="74"/>
      <c r="C4206" s="74"/>
      <c r="D4206"/>
      <c r="E4206"/>
      <c r="F4206"/>
      <c r="G4206"/>
      <c r="H4206"/>
    </row>
    <row r="4207" spans="2:8" ht="15">
      <c r="B4207" s="74"/>
      <c r="C4207" s="74"/>
      <c r="D4207"/>
      <c r="E4207"/>
      <c r="F4207"/>
      <c r="G4207"/>
      <c r="H4207"/>
    </row>
    <row r="4208" spans="2:8" ht="15">
      <c r="B4208" s="74"/>
      <c r="C4208" s="74"/>
      <c r="D4208"/>
      <c r="E4208"/>
      <c r="F4208"/>
      <c r="G4208"/>
      <c r="H4208"/>
    </row>
    <row r="4209" spans="2:8" ht="15">
      <c r="B4209" s="74"/>
      <c r="C4209" s="74"/>
      <c r="D4209"/>
      <c r="E4209"/>
      <c r="F4209"/>
      <c r="G4209"/>
      <c r="H4209"/>
    </row>
    <row r="4210" spans="2:8" ht="15">
      <c r="B4210" s="74"/>
      <c r="C4210" s="74"/>
      <c r="D4210"/>
      <c r="E4210"/>
      <c r="F4210"/>
      <c r="G4210"/>
      <c r="H4210"/>
    </row>
    <row r="4211" spans="2:8" ht="15">
      <c r="B4211" s="74"/>
      <c r="C4211" s="74"/>
      <c r="D4211"/>
      <c r="E4211"/>
      <c r="F4211"/>
      <c r="G4211"/>
      <c r="H4211"/>
    </row>
    <row r="4212" spans="2:8" ht="15">
      <c r="B4212" s="74"/>
      <c r="C4212" s="74"/>
      <c r="D4212"/>
      <c r="E4212"/>
      <c r="F4212"/>
      <c r="G4212"/>
      <c r="H4212"/>
    </row>
    <row r="4213" spans="2:8" ht="15">
      <c r="B4213" s="74"/>
      <c r="C4213" s="74"/>
      <c r="D4213"/>
      <c r="E4213"/>
      <c r="F4213"/>
      <c r="G4213"/>
      <c r="H4213"/>
    </row>
    <row r="4214" spans="2:8" ht="15">
      <c r="B4214" s="74"/>
      <c r="C4214" s="74"/>
      <c r="D4214"/>
      <c r="E4214"/>
      <c r="F4214"/>
      <c r="G4214"/>
      <c r="H4214"/>
    </row>
    <row r="4215" spans="2:8" ht="15">
      <c r="B4215" s="74"/>
      <c r="C4215" s="74"/>
      <c r="D4215"/>
      <c r="E4215"/>
      <c r="F4215"/>
      <c r="G4215"/>
      <c r="H4215"/>
    </row>
    <row r="4216" spans="2:8" ht="15">
      <c r="B4216" s="74"/>
      <c r="C4216" s="74"/>
      <c r="D4216"/>
      <c r="E4216"/>
      <c r="F4216"/>
      <c r="G4216"/>
      <c r="H4216"/>
    </row>
    <row r="4217" spans="2:8" ht="15">
      <c r="B4217" s="74"/>
      <c r="C4217" s="74"/>
      <c r="D4217"/>
      <c r="E4217"/>
      <c r="F4217"/>
      <c r="G4217"/>
      <c r="H4217"/>
    </row>
    <row r="4218" spans="2:8" ht="15">
      <c r="B4218" s="74"/>
      <c r="C4218" s="74"/>
      <c r="D4218"/>
      <c r="E4218"/>
      <c r="F4218"/>
      <c r="G4218"/>
      <c r="H4218"/>
    </row>
    <row r="4219" spans="2:8" ht="15">
      <c r="B4219" s="74"/>
      <c r="C4219" s="74"/>
      <c r="D4219"/>
      <c r="E4219"/>
      <c r="F4219"/>
      <c r="G4219"/>
      <c r="H4219"/>
    </row>
    <row r="4220" spans="2:8" ht="15">
      <c r="B4220" s="74"/>
      <c r="C4220" s="74"/>
      <c r="D4220"/>
      <c r="E4220"/>
      <c r="F4220"/>
      <c r="G4220"/>
      <c r="H4220"/>
    </row>
    <row r="4221" spans="2:8" ht="15">
      <c r="B4221" s="74"/>
      <c r="C4221" s="74"/>
      <c r="D4221"/>
      <c r="E4221"/>
      <c r="F4221"/>
      <c r="G4221"/>
      <c r="H4221"/>
    </row>
    <row r="4222" spans="2:8" ht="15">
      <c r="B4222" s="74"/>
      <c r="C4222" s="74"/>
      <c r="D4222"/>
      <c r="E4222"/>
      <c r="F4222"/>
      <c r="G4222"/>
      <c r="H4222"/>
    </row>
    <row r="4223" spans="2:8" ht="15">
      <c r="B4223" s="74"/>
      <c r="C4223" s="74"/>
      <c r="D4223"/>
      <c r="E4223"/>
      <c r="F4223"/>
      <c r="G4223"/>
      <c r="H4223"/>
    </row>
    <row r="4224" spans="2:8" ht="15">
      <c r="B4224" s="74"/>
      <c r="C4224" s="74"/>
      <c r="D4224"/>
      <c r="E4224"/>
      <c r="F4224"/>
      <c r="G4224"/>
      <c r="H4224"/>
    </row>
    <row r="4225" spans="2:8" ht="15">
      <c r="B4225" s="74"/>
      <c r="C4225" s="74"/>
      <c r="D4225"/>
      <c r="E4225"/>
      <c r="F4225"/>
      <c r="G4225"/>
      <c r="H4225"/>
    </row>
    <row r="4226" spans="2:8" ht="15">
      <c r="B4226" s="74"/>
      <c r="C4226" s="74"/>
      <c r="D4226"/>
      <c r="E4226"/>
      <c r="F4226"/>
      <c r="G4226"/>
      <c r="H4226"/>
    </row>
    <row r="4227" spans="2:8" ht="15">
      <c r="B4227" s="74"/>
      <c r="C4227" s="74"/>
      <c r="D4227"/>
      <c r="E4227"/>
      <c r="F4227"/>
      <c r="G4227"/>
      <c r="H4227"/>
    </row>
    <row r="4228" spans="2:8" ht="15">
      <c r="B4228" s="74"/>
      <c r="C4228" s="74"/>
      <c r="D4228"/>
      <c r="E4228"/>
      <c r="F4228"/>
      <c r="G4228"/>
      <c r="H4228"/>
    </row>
    <row r="4229" spans="2:8" ht="15">
      <c r="B4229" s="74"/>
      <c r="C4229" s="74"/>
      <c r="D4229"/>
      <c r="E4229"/>
      <c r="F4229"/>
      <c r="G4229"/>
      <c r="H4229"/>
    </row>
    <row r="4230" spans="2:8" ht="15">
      <c r="B4230" s="74"/>
      <c r="C4230" s="74"/>
      <c r="D4230"/>
      <c r="E4230"/>
      <c r="F4230"/>
      <c r="G4230"/>
      <c r="H4230"/>
    </row>
    <row r="4231" spans="2:8" ht="15">
      <c r="B4231" s="74"/>
      <c r="C4231" s="74"/>
      <c r="D4231"/>
      <c r="E4231"/>
      <c r="F4231"/>
      <c r="G4231"/>
      <c r="H4231"/>
    </row>
    <row r="4232" spans="2:8" ht="15">
      <c r="B4232" s="74"/>
      <c r="C4232" s="74"/>
      <c r="D4232"/>
      <c r="E4232"/>
      <c r="F4232"/>
      <c r="G4232"/>
      <c r="H4232"/>
    </row>
    <row r="4233" spans="2:8" ht="15">
      <c r="B4233" s="74"/>
      <c r="C4233" s="74"/>
      <c r="D4233"/>
      <c r="E4233"/>
      <c r="F4233"/>
      <c r="G4233"/>
      <c r="H4233"/>
    </row>
    <row r="4234" spans="2:8" ht="15">
      <c r="B4234" s="74"/>
      <c r="C4234" s="74"/>
      <c r="D4234"/>
      <c r="E4234"/>
      <c r="F4234"/>
      <c r="G4234"/>
      <c r="H4234"/>
    </row>
    <row r="4235" spans="2:8" ht="15">
      <c r="B4235" s="74"/>
      <c r="C4235" s="74"/>
      <c r="D4235"/>
      <c r="E4235"/>
      <c r="F4235"/>
      <c r="G4235"/>
      <c r="H4235"/>
    </row>
    <row r="4236" spans="2:8" ht="15">
      <c r="B4236" s="74"/>
      <c r="C4236" s="74"/>
      <c r="D4236"/>
      <c r="E4236"/>
      <c r="F4236"/>
      <c r="G4236"/>
      <c r="H4236"/>
    </row>
    <row r="4237" spans="2:8" ht="15">
      <c r="B4237" s="74"/>
      <c r="C4237" s="74"/>
      <c r="D4237"/>
      <c r="E4237"/>
      <c r="F4237"/>
      <c r="G4237"/>
      <c r="H4237"/>
    </row>
    <row r="4238" spans="2:8" ht="15">
      <c r="B4238" s="74"/>
      <c r="C4238" s="74"/>
      <c r="D4238"/>
      <c r="E4238"/>
      <c r="F4238"/>
      <c r="G4238"/>
      <c r="H4238"/>
    </row>
    <row r="4239" spans="2:8" ht="15">
      <c r="B4239" s="74"/>
      <c r="C4239" s="74"/>
      <c r="D4239"/>
      <c r="E4239"/>
      <c r="F4239"/>
      <c r="G4239"/>
      <c r="H4239"/>
    </row>
    <row r="4240" spans="2:8" ht="15">
      <c r="B4240" s="74"/>
      <c r="C4240" s="74"/>
      <c r="D4240"/>
      <c r="E4240"/>
      <c r="F4240"/>
      <c r="G4240"/>
      <c r="H4240"/>
    </row>
    <row r="4241" spans="2:8" ht="15">
      <c r="B4241" s="74"/>
      <c r="C4241" s="74"/>
      <c r="D4241"/>
      <c r="E4241"/>
      <c r="F4241"/>
      <c r="G4241"/>
      <c r="H4241"/>
    </row>
    <row r="4242" spans="2:8" ht="15">
      <c r="B4242" s="74"/>
      <c r="C4242" s="74"/>
      <c r="D4242"/>
      <c r="E4242"/>
      <c r="F4242"/>
      <c r="G4242"/>
      <c r="H4242"/>
    </row>
    <row r="4243" spans="2:8" ht="15">
      <c r="B4243" s="74"/>
      <c r="C4243" s="74"/>
      <c r="D4243"/>
      <c r="E4243"/>
      <c r="F4243"/>
      <c r="G4243"/>
      <c r="H4243"/>
    </row>
    <row r="4244" spans="2:8" ht="15">
      <c r="B4244" s="74"/>
      <c r="C4244" s="74"/>
      <c r="D4244"/>
      <c r="E4244"/>
      <c r="F4244"/>
      <c r="G4244"/>
      <c r="H4244"/>
    </row>
    <row r="4245" spans="2:8" ht="15">
      <c r="B4245" s="74"/>
      <c r="C4245" s="74"/>
      <c r="D4245"/>
      <c r="E4245"/>
      <c r="F4245"/>
      <c r="G4245"/>
      <c r="H4245"/>
    </row>
    <row r="4246" spans="2:8" ht="15">
      <c r="B4246" s="74"/>
      <c r="C4246" s="74"/>
      <c r="D4246"/>
      <c r="E4246"/>
      <c r="F4246"/>
      <c r="G4246"/>
      <c r="H4246"/>
    </row>
    <row r="4247" spans="2:8" ht="15">
      <c r="B4247" s="74"/>
      <c r="C4247" s="74"/>
      <c r="D4247"/>
      <c r="E4247"/>
      <c r="F4247"/>
      <c r="G4247"/>
      <c r="H4247"/>
    </row>
    <row r="4248" spans="2:8" ht="15">
      <c r="B4248" s="74"/>
      <c r="C4248" s="74"/>
      <c r="D4248"/>
      <c r="E4248"/>
      <c r="F4248"/>
      <c r="G4248"/>
      <c r="H4248"/>
    </row>
    <row r="4249" spans="2:8" ht="15">
      <c r="B4249" s="74"/>
      <c r="C4249" s="74"/>
      <c r="D4249"/>
      <c r="E4249"/>
      <c r="F4249"/>
      <c r="G4249"/>
      <c r="H4249"/>
    </row>
    <row r="4250" spans="2:8" ht="15">
      <c r="B4250" s="74"/>
      <c r="C4250" s="74"/>
      <c r="D4250"/>
      <c r="E4250"/>
      <c r="F4250"/>
      <c r="G4250"/>
      <c r="H4250"/>
    </row>
    <row r="4251" spans="2:8" ht="15">
      <c r="B4251" s="74"/>
      <c r="C4251" s="74"/>
      <c r="D4251"/>
      <c r="E4251"/>
      <c r="F4251"/>
      <c r="G4251"/>
      <c r="H4251"/>
    </row>
    <row r="4252" spans="2:8" ht="15">
      <c r="B4252" s="74"/>
      <c r="C4252" s="74"/>
      <c r="D4252"/>
      <c r="E4252"/>
      <c r="F4252"/>
      <c r="G4252"/>
      <c r="H4252"/>
    </row>
    <row r="4253" spans="2:8" ht="15">
      <c r="B4253" s="74"/>
      <c r="C4253" s="74"/>
      <c r="D4253"/>
      <c r="E4253"/>
      <c r="F4253"/>
      <c r="G4253"/>
      <c r="H4253"/>
    </row>
    <row r="4254" spans="2:8" ht="15">
      <c r="B4254" s="74"/>
      <c r="C4254" s="74"/>
      <c r="D4254"/>
      <c r="E4254"/>
      <c r="F4254"/>
      <c r="G4254"/>
      <c r="H4254"/>
    </row>
    <row r="4255" spans="2:8" ht="15">
      <c r="B4255" s="74"/>
      <c r="C4255" s="74"/>
      <c r="D4255"/>
      <c r="E4255"/>
      <c r="F4255"/>
      <c r="G4255"/>
      <c r="H4255"/>
    </row>
    <row r="4256" spans="2:8" ht="15">
      <c r="B4256" s="74"/>
      <c r="C4256" s="74"/>
      <c r="D4256"/>
      <c r="E4256"/>
      <c r="F4256"/>
      <c r="G4256"/>
      <c r="H4256"/>
    </row>
    <row r="4257" spans="2:8" ht="15">
      <c r="B4257" s="74"/>
      <c r="C4257" s="74"/>
      <c r="D4257"/>
      <c r="E4257"/>
      <c r="F4257"/>
      <c r="G4257"/>
      <c r="H4257"/>
    </row>
    <row r="4258" spans="2:8" ht="15">
      <c r="B4258" s="74"/>
      <c r="C4258" s="74"/>
      <c r="D4258"/>
      <c r="E4258"/>
      <c r="F4258"/>
      <c r="G4258"/>
      <c r="H4258"/>
    </row>
    <row r="4259" spans="2:8" ht="15">
      <c r="B4259" s="74"/>
      <c r="C4259" s="74"/>
      <c r="D4259"/>
      <c r="E4259"/>
      <c r="F4259"/>
      <c r="G4259"/>
      <c r="H4259"/>
    </row>
    <row r="4260" spans="2:8" ht="15">
      <c r="B4260" s="74"/>
      <c r="C4260" s="74"/>
      <c r="D4260"/>
      <c r="E4260"/>
      <c r="F4260"/>
      <c r="G4260"/>
      <c r="H4260"/>
    </row>
    <row r="4261" spans="2:8" ht="15">
      <c r="B4261" s="74"/>
      <c r="C4261" s="74"/>
      <c r="D4261"/>
      <c r="E4261"/>
      <c r="F4261"/>
      <c r="G4261"/>
      <c r="H4261"/>
    </row>
    <row r="4262" spans="2:8" ht="15">
      <c r="B4262" s="74"/>
      <c r="C4262" s="74"/>
      <c r="D4262"/>
      <c r="E4262"/>
      <c r="F4262"/>
      <c r="G4262"/>
      <c r="H4262"/>
    </row>
    <row r="4263" spans="2:8" ht="15">
      <c r="B4263" s="74"/>
      <c r="C4263" s="74"/>
      <c r="D4263"/>
      <c r="E4263"/>
      <c r="F4263"/>
      <c r="G4263"/>
      <c r="H4263"/>
    </row>
    <row r="4264" spans="2:8" ht="15">
      <c r="B4264" s="74"/>
      <c r="C4264" s="74"/>
      <c r="D4264"/>
      <c r="E4264"/>
      <c r="F4264"/>
      <c r="G4264"/>
      <c r="H4264"/>
    </row>
    <row r="4265" spans="2:8" ht="15">
      <c r="B4265" s="74"/>
      <c r="C4265" s="74"/>
      <c r="D4265"/>
      <c r="E4265"/>
      <c r="F4265"/>
      <c r="G4265"/>
      <c r="H4265"/>
    </row>
    <row r="4266" spans="2:8" ht="15">
      <c r="B4266" s="74"/>
      <c r="C4266" s="74"/>
      <c r="D4266"/>
      <c r="E4266"/>
      <c r="F4266"/>
      <c r="G4266"/>
      <c r="H4266"/>
    </row>
    <row r="4267" spans="2:8" ht="15">
      <c r="B4267" s="74"/>
      <c r="C4267" s="74"/>
      <c r="D4267"/>
      <c r="E4267"/>
      <c r="F4267"/>
      <c r="G4267"/>
      <c r="H4267"/>
    </row>
    <row r="4268" spans="2:8" ht="15">
      <c r="B4268" s="74"/>
      <c r="C4268" s="74"/>
      <c r="D4268"/>
      <c r="E4268"/>
      <c r="F4268"/>
      <c r="G4268"/>
      <c r="H4268"/>
    </row>
    <row r="4269" spans="2:8" ht="15">
      <c r="B4269" s="74"/>
      <c r="C4269" s="74"/>
      <c r="D4269"/>
      <c r="E4269"/>
      <c r="F4269"/>
      <c r="G4269"/>
      <c r="H4269"/>
    </row>
    <row r="4270" spans="2:8" ht="15">
      <c r="B4270" s="74"/>
      <c r="C4270" s="74"/>
      <c r="D4270"/>
      <c r="E4270"/>
      <c r="F4270"/>
      <c r="G4270"/>
      <c r="H4270"/>
    </row>
    <row r="4271" spans="2:8" ht="15">
      <c r="B4271" s="74"/>
      <c r="C4271" s="74"/>
      <c r="D4271"/>
      <c r="E4271"/>
      <c r="F4271"/>
      <c r="G4271"/>
      <c r="H4271"/>
    </row>
    <row r="4272" spans="2:8" ht="15">
      <c r="B4272" s="74"/>
      <c r="C4272" s="74"/>
      <c r="D4272"/>
      <c r="E4272"/>
      <c r="F4272"/>
      <c r="G4272"/>
      <c r="H4272"/>
    </row>
    <row r="4273" spans="2:8" ht="15">
      <c r="B4273" s="74"/>
      <c r="C4273" s="74"/>
      <c r="D4273"/>
      <c r="E4273"/>
      <c r="F4273"/>
      <c r="G4273"/>
      <c r="H4273"/>
    </row>
    <row r="4274" spans="2:8" ht="15">
      <c r="B4274" s="74"/>
      <c r="C4274" s="74"/>
      <c r="D4274"/>
      <c r="E4274"/>
      <c r="F4274"/>
      <c r="G4274"/>
      <c r="H4274"/>
    </row>
    <row r="4275" spans="2:8" ht="15">
      <c r="B4275" s="74"/>
      <c r="C4275" s="74"/>
      <c r="D4275"/>
      <c r="E4275"/>
      <c r="F4275"/>
      <c r="G4275"/>
      <c r="H4275"/>
    </row>
    <row r="4276" spans="2:8" ht="15">
      <c r="B4276" s="74"/>
      <c r="C4276" s="74"/>
      <c r="D4276"/>
      <c r="E4276"/>
      <c r="F4276"/>
      <c r="G4276"/>
      <c r="H4276"/>
    </row>
    <row r="4277" spans="2:8" ht="15">
      <c r="B4277" s="74"/>
      <c r="C4277" s="74"/>
      <c r="D4277"/>
      <c r="E4277"/>
      <c r="F4277"/>
      <c r="G4277"/>
      <c r="H4277"/>
    </row>
    <row r="4278" spans="2:8" ht="15">
      <c r="B4278" s="74"/>
      <c r="C4278" s="74"/>
      <c r="D4278"/>
      <c r="E4278"/>
      <c r="F4278"/>
      <c r="G4278"/>
      <c r="H4278"/>
    </row>
    <row r="4279" spans="2:8" ht="15">
      <c r="B4279" s="74"/>
      <c r="C4279" s="74"/>
      <c r="D4279"/>
      <c r="E4279"/>
      <c r="F4279"/>
      <c r="G4279"/>
      <c r="H4279"/>
    </row>
    <row r="4280" spans="2:8" ht="15">
      <c r="B4280" s="74"/>
      <c r="C4280" s="74"/>
      <c r="D4280"/>
      <c r="E4280"/>
      <c r="F4280"/>
      <c r="G4280"/>
      <c r="H4280"/>
    </row>
    <row r="4281" spans="2:8" ht="15">
      <c r="B4281" s="74"/>
      <c r="C4281" s="74"/>
      <c r="D4281"/>
      <c r="E4281"/>
      <c r="F4281"/>
      <c r="G4281"/>
      <c r="H4281"/>
    </row>
    <row r="4282" spans="2:8" ht="15">
      <c r="B4282" s="74"/>
      <c r="C4282" s="74"/>
      <c r="D4282"/>
      <c r="E4282"/>
      <c r="F4282"/>
      <c r="G4282"/>
      <c r="H4282"/>
    </row>
    <row r="4283" spans="2:8" ht="15">
      <c r="B4283" s="74"/>
      <c r="C4283" s="74"/>
      <c r="D4283"/>
      <c r="E4283"/>
      <c r="F4283"/>
      <c r="G4283"/>
      <c r="H4283"/>
    </row>
    <row r="4284" spans="2:8" ht="15">
      <c r="B4284" s="74"/>
      <c r="C4284" s="74"/>
      <c r="D4284"/>
      <c r="E4284"/>
      <c r="F4284"/>
      <c r="G4284"/>
      <c r="H4284"/>
    </row>
    <row r="4285" spans="2:8" ht="15">
      <c r="B4285" s="74"/>
      <c r="C4285" s="74"/>
      <c r="D4285"/>
      <c r="E4285"/>
      <c r="F4285"/>
      <c r="G4285"/>
      <c r="H4285"/>
    </row>
    <row r="4286" spans="2:8" ht="15">
      <c r="B4286" s="74"/>
      <c r="C4286" s="74"/>
      <c r="D4286"/>
      <c r="E4286"/>
      <c r="F4286"/>
      <c r="G4286"/>
      <c r="H4286"/>
    </row>
    <row r="4287" spans="2:8" ht="15">
      <c r="B4287" s="74"/>
      <c r="C4287" s="74"/>
      <c r="D4287"/>
      <c r="E4287"/>
      <c r="F4287"/>
      <c r="G4287"/>
      <c r="H4287"/>
    </row>
    <row r="4288" spans="2:8" ht="15">
      <c r="B4288" s="74"/>
      <c r="C4288" s="74"/>
      <c r="D4288"/>
      <c r="E4288"/>
      <c r="F4288"/>
      <c r="G4288"/>
      <c r="H4288"/>
    </row>
    <row r="4289" spans="2:8" ht="15">
      <c r="B4289" s="74"/>
      <c r="C4289" s="74"/>
      <c r="D4289"/>
      <c r="E4289"/>
      <c r="F4289"/>
      <c r="G4289"/>
      <c r="H4289"/>
    </row>
    <row r="4290" spans="2:8" ht="15">
      <c r="B4290" s="74"/>
      <c r="C4290" s="74"/>
      <c r="D4290"/>
      <c r="E4290"/>
      <c r="F4290"/>
      <c r="G4290"/>
      <c r="H4290"/>
    </row>
    <row r="4291" spans="2:8" ht="15">
      <c r="B4291" s="74"/>
      <c r="C4291" s="74"/>
      <c r="D4291"/>
      <c r="E4291"/>
      <c r="F4291"/>
      <c r="G4291"/>
      <c r="H4291"/>
    </row>
    <row r="4292" spans="2:8" ht="15">
      <c r="B4292" s="74"/>
      <c r="C4292" s="74"/>
      <c r="D4292"/>
      <c r="E4292"/>
      <c r="F4292"/>
      <c r="G4292"/>
      <c r="H4292"/>
    </row>
    <row r="4293" spans="2:8" ht="15">
      <c r="B4293" s="74"/>
      <c r="C4293" s="74"/>
      <c r="D4293"/>
      <c r="E4293"/>
      <c r="F4293"/>
      <c r="G4293"/>
      <c r="H4293"/>
    </row>
    <row r="4294" spans="2:8" ht="15">
      <c r="B4294" s="74"/>
      <c r="C4294" s="74"/>
      <c r="D4294"/>
      <c r="E4294"/>
      <c r="F4294"/>
      <c r="G4294"/>
      <c r="H4294"/>
    </row>
    <row r="4295" spans="2:8" ht="15">
      <c r="B4295" s="74"/>
      <c r="C4295" s="74"/>
      <c r="D4295"/>
      <c r="E4295"/>
      <c r="F4295"/>
      <c r="G4295"/>
      <c r="H4295"/>
    </row>
    <row r="4296" spans="2:8" ht="15">
      <c r="B4296" s="74"/>
      <c r="C4296" s="74"/>
      <c r="D4296"/>
      <c r="E4296"/>
      <c r="F4296"/>
      <c r="G4296"/>
      <c r="H4296"/>
    </row>
    <row r="4297" spans="2:8" ht="15">
      <c r="B4297" s="74"/>
      <c r="C4297" s="74"/>
      <c r="D4297"/>
      <c r="E4297"/>
      <c r="F4297"/>
      <c r="G4297"/>
      <c r="H4297"/>
    </row>
    <row r="4298" spans="2:8" ht="15">
      <c r="B4298" s="74"/>
      <c r="C4298" s="74"/>
      <c r="D4298"/>
      <c r="E4298"/>
      <c r="F4298"/>
      <c r="G4298"/>
      <c r="H4298"/>
    </row>
    <row r="4299" spans="2:8" ht="15">
      <c r="B4299" s="74"/>
      <c r="C4299" s="74"/>
      <c r="D4299"/>
      <c r="E4299"/>
      <c r="F4299"/>
      <c r="G4299"/>
      <c r="H4299"/>
    </row>
    <row r="4300" spans="2:8" ht="15">
      <c r="B4300" s="74"/>
      <c r="C4300" s="74"/>
      <c r="D4300"/>
      <c r="E4300"/>
      <c r="F4300"/>
      <c r="G4300"/>
      <c r="H4300"/>
    </row>
    <row r="4301" spans="2:8" ht="15">
      <c r="B4301" s="74"/>
      <c r="C4301" s="74"/>
      <c r="D4301"/>
      <c r="E4301"/>
      <c r="F4301"/>
      <c r="G4301"/>
      <c r="H4301"/>
    </row>
    <row r="4302" spans="2:8" ht="15">
      <c r="B4302" s="74"/>
      <c r="C4302" s="74"/>
      <c r="D4302"/>
      <c r="E4302"/>
      <c r="F4302"/>
      <c r="G4302"/>
      <c r="H4302"/>
    </row>
    <row r="4303" spans="2:8" ht="15">
      <c r="B4303" s="74"/>
      <c r="C4303" s="74"/>
      <c r="D4303"/>
      <c r="E4303"/>
      <c r="F4303"/>
      <c r="G4303"/>
      <c r="H4303"/>
    </row>
    <row r="4304" spans="2:8" ht="15">
      <c r="B4304" s="74"/>
      <c r="C4304" s="74"/>
      <c r="D4304"/>
      <c r="E4304"/>
      <c r="F4304"/>
      <c r="G4304"/>
      <c r="H4304"/>
    </row>
    <row r="4305" spans="2:8" ht="15">
      <c r="B4305" s="74"/>
      <c r="C4305" s="74"/>
      <c r="D4305"/>
      <c r="E4305"/>
      <c r="F4305"/>
      <c r="G4305"/>
      <c r="H4305"/>
    </row>
    <row r="4306" spans="2:8" ht="15">
      <c r="B4306" s="74"/>
      <c r="C4306" s="74"/>
      <c r="D4306"/>
      <c r="E4306"/>
      <c r="F4306"/>
      <c r="G4306"/>
      <c r="H4306"/>
    </row>
    <row r="4307" spans="2:8" ht="15">
      <c r="B4307" s="74"/>
      <c r="C4307" s="74"/>
      <c r="D4307"/>
      <c r="E4307"/>
      <c r="F4307"/>
      <c r="G4307"/>
      <c r="H4307"/>
    </row>
    <row r="4308" spans="2:8" ht="15">
      <c r="B4308" s="74"/>
      <c r="C4308" s="74"/>
      <c r="D4308"/>
      <c r="E4308"/>
      <c r="F4308"/>
      <c r="G4308"/>
      <c r="H4308"/>
    </row>
    <row r="4309" spans="2:8" ht="15">
      <c r="B4309" s="74"/>
      <c r="C4309" s="74"/>
      <c r="D4309"/>
      <c r="E4309"/>
      <c r="F4309"/>
      <c r="G4309"/>
      <c r="H4309"/>
    </row>
    <row r="4310" spans="2:8" ht="15">
      <c r="B4310" s="74"/>
      <c r="C4310" s="74"/>
      <c r="D4310"/>
      <c r="E4310"/>
      <c r="F4310"/>
      <c r="G4310"/>
      <c r="H4310"/>
    </row>
    <row r="4311" spans="2:8" ht="15">
      <c r="B4311" s="74"/>
      <c r="C4311" s="74"/>
      <c r="D4311"/>
      <c r="E4311"/>
      <c r="F4311"/>
      <c r="G4311"/>
      <c r="H4311"/>
    </row>
    <row r="4312" spans="2:8" ht="15">
      <c r="B4312" s="74"/>
      <c r="C4312" s="74"/>
      <c r="D4312"/>
      <c r="E4312"/>
      <c r="F4312"/>
      <c r="G4312"/>
      <c r="H4312"/>
    </row>
    <row r="4313" spans="2:8" ht="15">
      <c r="B4313" s="74"/>
      <c r="C4313" s="74"/>
      <c r="D4313"/>
      <c r="E4313"/>
      <c r="F4313"/>
      <c r="G4313"/>
      <c r="H4313"/>
    </row>
    <row r="4314" spans="2:8" ht="15">
      <c r="B4314" s="74"/>
      <c r="C4314" s="74"/>
      <c r="D4314"/>
      <c r="E4314"/>
      <c r="F4314"/>
      <c r="G4314"/>
      <c r="H4314"/>
    </row>
    <row r="4315" spans="2:8" ht="15">
      <c r="B4315" s="74"/>
      <c r="C4315" s="74"/>
      <c r="D4315"/>
      <c r="E4315"/>
      <c r="F4315"/>
      <c r="G4315"/>
      <c r="H4315"/>
    </row>
    <row r="4316" spans="2:8" ht="15">
      <c r="B4316" s="74"/>
      <c r="C4316" s="74"/>
      <c r="D4316"/>
      <c r="E4316"/>
      <c r="F4316"/>
      <c r="G4316"/>
      <c r="H4316"/>
    </row>
    <row r="4317" spans="2:8" ht="15">
      <c r="B4317" s="74"/>
      <c r="C4317" s="74"/>
      <c r="D4317"/>
      <c r="E4317"/>
      <c r="F4317"/>
      <c r="G4317"/>
      <c r="H4317"/>
    </row>
    <row r="4318" spans="2:8" ht="15">
      <c r="B4318" s="74"/>
      <c r="C4318" s="74"/>
      <c r="D4318"/>
      <c r="E4318"/>
      <c r="F4318"/>
      <c r="G4318"/>
      <c r="H4318"/>
    </row>
    <row r="4319" spans="2:8" ht="15">
      <c r="B4319" s="74"/>
      <c r="C4319" s="74"/>
      <c r="D4319"/>
      <c r="E4319"/>
      <c r="F4319"/>
      <c r="G4319"/>
      <c r="H4319"/>
    </row>
    <row r="4320" spans="2:8" ht="15">
      <c r="B4320" s="74"/>
      <c r="C4320" s="74"/>
      <c r="D4320"/>
      <c r="E4320"/>
      <c r="F4320"/>
      <c r="G4320"/>
      <c r="H4320"/>
    </row>
    <row r="4321" spans="2:8" ht="15">
      <c r="B4321" s="74"/>
      <c r="C4321" s="74"/>
      <c r="D4321"/>
      <c r="E4321"/>
      <c r="F4321"/>
      <c r="G4321"/>
      <c r="H4321"/>
    </row>
    <row r="4322" spans="2:8" ht="15">
      <c r="B4322" s="74"/>
      <c r="C4322" s="74"/>
      <c r="D4322"/>
      <c r="E4322"/>
      <c r="F4322"/>
      <c r="G4322"/>
      <c r="H4322"/>
    </row>
    <row r="4323" spans="2:8" ht="15">
      <c r="B4323" s="74"/>
      <c r="C4323" s="74"/>
      <c r="D4323"/>
      <c r="E4323"/>
      <c r="F4323"/>
      <c r="G4323"/>
      <c r="H4323"/>
    </row>
    <row r="4324" spans="2:8" ht="15">
      <c r="B4324" s="74"/>
      <c r="C4324" s="74"/>
      <c r="D4324"/>
      <c r="E4324"/>
      <c r="F4324"/>
      <c r="G4324"/>
      <c r="H4324"/>
    </row>
    <row r="4325" spans="2:8" ht="15">
      <c r="B4325" s="74"/>
      <c r="C4325" s="74"/>
      <c r="D4325"/>
      <c r="E4325"/>
      <c r="F4325"/>
      <c r="G4325"/>
      <c r="H4325"/>
    </row>
    <row r="4326" spans="2:8" ht="15">
      <c r="B4326" s="74"/>
      <c r="C4326" s="74"/>
      <c r="D4326"/>
      <c r="E4326"/>
      <c r="F4326"/>
      <c r="G4326"/>
      <c r="H4326"/>
    </row>
    <row r="4327" spans="2:8" ht="15">
      <c r="B4327" s="74"/>
      <c r="C4327" s="74"/>
      <c r="D4327"/>
      <c r="E4327"/>
      <c r="F4327"/>
      <c r="G4327"/>
      <c r="H4327"/>
    </row>
    <row r="4328" spans="2:8" ht="15">
      <c r="B4328" s="74"/>
      <c r="C4328" s="74"/>
      <c r="D4328"/>
      <c r="E4328"/>
      <c r="F4328"/>
      <c r="G4328"/>
      <c r="H4328"/>
    </row>
    <row r="4329" spans="2:8" ht="15">
      <c r="B4329" s="74"/>
      <c r="C4329" s="74"/>
      <c r="D4329"/>
      <c r="E4329"/>
      <c r="F4329"/>
      <c r="G4329"/>
      <c r="H4329"/>
    </row>
    <row r="4330" spans="2:8" ht="15">
      <c r="B4330" s="74"/>
      <c r="C4330" s="74"/>
      <c r="D4330"/>
      <c r="E4330"/>
      <c r="F4330"/>
      <c r="G4330"/>
      <c r="H4330"/>
    </row>
    <row r="4331" spans="2:8" ht="15">
      <c r="B4331" s="74"/>
      <c r="C4331" s="74"/>
      <c r="D4331"/>
      <c r="E4331"/>
      <c r="F4331"/>
      <c r="G4331"/>
      <c r="H4331"/>
    </row>
    <row r="4332" spans="2:8" ht="15">
      <c r="B4332" s="74"/>
      <c r="C4332" s="74"/>
      <c r="D4332"/>
      <c r="E4332"/>
      <c r="F4332"/>
      <c r="G4332"/>
      <c r="H4332"/>
    </row>
    <row r="4333" spans="2:8" ht="15">
      <c r="B4333" s="74"/>
      <c r="C4333" s="74"/>
      <c r="D4333"/>
      <c r="E4333"/>
      <c r="F4333"/>
      <c r="G4333"/>
      <c r="H4333"/>
    </row>
    <row r="4334" spans="2:8" ht="15">
      <c r="B4334" s="74"/>
      <c r="C4334" s="74"/>
      <c r="D4334"/>
      <c r="E4334"/>
      <c r="F4334"/>
      <c r="G4334"/>
      <c r="H4334"/>
    </row>
    <row r="4335" spans="2:8" ht="15">
      <c r="B4335" s="74"/>
      <c r="C4335" s="74"/>
      <c r="D4335"/>
      <c r="E4335"/>
      <c r="F4335"/>
      <c r="G4335"/>
      <c r="H4335"/>
    </row>
    <row r="4336" spans="2:8" ht="15">
      <c r="B4336" s="74"/>
      <c r="C4336" s="74"/>
      <c r="D4336"/>
      <c r="E4336"/>
      <c r="F4336"/>
      <c r="G4336"/>
      <c r="H4336"/>
    </row>
    <row r="4337" spans="2:8" ht="15">
      <c r="B4337" s="74"/>
      <c r="C4337" s="74"/>
      <c r="D4337"/>
      <c r="E4337"/>
      <c r="F4337"/>
      <c r="G4337"/>
      <c r="H4337"/>
    </row>
    <row r="4338" spans="2:8" ht="15">
      <c r="B4338" s="74"/>
      <c r="C4338" s="74"/>
      <c r="D4338"/>
      <c r="E4338"/>
      <c r="F4338"/>
      <c r="G4338"/>
      <c r="H4338"/>
    </row>
    <row r="4339" spans="2:8" ht="15">
      <c r="B4339" s="74"/>
      <c r="C4339" s="74"/>
      <c r="D4339"/>
      <c r="E4339"/>
      <c r="F4339"/>
      <c r="G4339"/>
      <c r="H4339"/>
    </row>
    <row r="4340" spans="2:8" ht="15">
      <c r="B4340" s="74"/>
      <c r="C4340" s="74"/>
      <c r="D4340"/>
      <c r="E4340"/>
      <c r="F4340"/>
      <c r="G4340"/>
      <c r="H4340"/>
    </row>
    <row r="4341" spans="2:8" ht="15">
      <c r="B4341" s="74"/>
      <c r="C4341" s="74"/>
      <c r="D4341"/>
      <c r="E4341"/>
      <c r="F4341"/>
      <c r="G4341"/>
      <c r="H4341"/>
    </row>
    <row r="4342" spans="2:8" ht="15">
      <c r="B4342" s="74"/>
      <c r="C4342" s="74"/>
      <c r="D4342"/>
      <c r="E4342"/>
      <c r="F4342"/>
      <c r="G4342"/>
      <c r="H4342"/>
    </row>
    <row r="4343" spans="2:8" ht="15">
      <c r="B4343" s="74"/>
      <c r="C4343" s="74"/>
      <c r="D4343"/>
      <c r="E4343"/>
      <c r="F4343"/>
      <c r="G4343"/>
      <c r="H4343"/>
    </row>
    <row r="4344" spans="2:8" ht="15">
      <c r="B4344" s="74"/>
      <c r="C4344" s="74"/>
      <c r="D4344"/>
      <c r="E4344"/>
      <c r="F4344"/>
      <c r="G4344"/>
      <c r="H4344"/>
    </row>
    <row r="4345" spans="2:8" ht="15">
      <c r="B4345" s="74"/>
      <c r="C4345" s="74"/>
      <c r="D4345"/>
      <c r="E4345"/>
      <c r="F4345"/>
      <c r="G4345"/>
      <c r="H4345"/>
    </row>
    <row r="4346" spans="2:8" ht="15">
      <c r="B4346" s="74"/>
      <c r="C4346" s="74"/>
      <c r="D4346"/>
      <c r="E4346"/>
      <c r="F4346"/>
      <c r="G4346"/>
      <c r="H4346"/>
    </row>
    <row r="4347" spans="2:8" ht="15">
      <c r="B4347" s="74"/>
      <c r="C4347" s="74"/>
      <c r="D4347"/>
      <c r="E4347"/>
      <c r="F4347"/>
      <c r="G4347"/>
      <c r="H4347"/>
    </row>
    <row r="4348" spans="2:8" ht="15">
      <c r="B4348" s="74"/>
      <c r="C4348" s="74"/>
      <c r="D4348"/>
      <c r="E4348"/>
      <c r="F4348"/>
      <c r="G4348"/>
      <c r="H4348"/>
    </row>
    <row r="4349" spans="2:8" ht="15">
      <c r="B4349" s="74"/>
      <c r="C4349" s="74"/>
      <c r="D4349"/>
      <c r="E4349"/>
      <c r="F4349"/>
      <c r="G4349"/>
      <c r="H4349"/>
    </row>
    <row r="4350" spans="2:8" ht="15">
      <c r="B4350" s="74"/>
      <c r="C4350" s="74"/>
      <c r="D4350"/>
      <c r="E4350"/>
      <c r="F4350"/>
      <c r="G4350"/>
      <c r="H4350"/>
    </row>
    <row r="4351" spans="2:8" ht="15">
      <c r="B4351" s="74"/>
      <c r="C4351" s="74"/>
      <c r="D4351"/>
      <c r="E4351"/>
      <c r="F4351"/>
      <c r="G4351"/>
      <c r="H4351"/>
    </row>
    <row r="4352" spans="2:8" ht="15">
      <c r="B4352" s="74"/>
      <c r="C4352" s="74"/>
      <c r="D4352"/>
      <c r="E4352"/>
      <c r="F4352"/>
      <c r="G4352"/>
      <c r="H4352"/>
    </row>
    <row r="4353" spans="2:8" ht="15">
      <c r="B4353" s="74"/>
      <c r="C4353" s="74"/>
      <c r="D4353"/>
      <c r="E4353"/>
      <c r="F4353"/>
      <c r="G4353"/>
      <c r="H4353"/>
    </row>
    <row r="4354" spans="2:8" ht="15">
      <c r="B4354" s="74"/>
      <c r="C4354" s="74"/>
      <c r="D4354"/>
      <c r="E4354"/>
      <c r="F4354"/>
      <c r="G4354"/>
      <c r="H4354"/>
    </row>
    <row r="4355" spans="2:8" ht="15">
      <c r="B4355" s="74"/>
      <c r="C4355" s="74"/>
      <c r="D4355"/>
      <c r="E4355"/>
      <c r="F4355"/>
      <c r="G4355"/>
      <c r="H4355"/>
    </row>
    <row r="4356" spans="2:8" ht="15">
      <c r="B4356" s="74"/>
      <c r="C4356" s="74"/>
      <c r="D4356"/>
      <c r="E4356"/>
      <c r="F4356"/>
      <c r="G4356"/>
      <c r="H4356"/>
    </row>
    <row r="4357" spans="2:8" ht="15">
      <c r="B4357" s="74"/>
      <c r="C4357" s="74"/>
      <c r="D4357"/>
      <c r="E4357"/>
      <c r="F4357"/>
      <c r="G4357"/>
      <c r="H4357"/>
    </row>
    <row r="4358" spans="2:8" ht="15">
      <c r="B4358" s="74"/>
      <c r="C4358" s="74"/>
      <c r="D4358"/>
      <c r="E4358"/>
      <c r="F4358"/>
      <c r="G4358"/>
      <c r="H4358"/>
    </row>
    <row r="4359" spans="2:8" ht="15">
      <c r="B4359" s="74"/>
      <c r="C4359" s="74"/>
      <c r="D4359"/>
      <c r="E4359"/>
      <c r="F4359"/>
      <c r="G4359"/>
      <c r="H4359"/>
    </row>
    <row r="4360" spans="2:8" ht="15">
      <c r="B4360" s="74"/>
      <c r="C4360" s="74"/>
      <c r="D4360"/>
      <c r="E4360"/>
      <c r="F4360"/>
      <c r="G4360"/>
      <c r="H4360"/>
    </row>
    <row r="4361" spans="2:8" ht="15">
      <c r="B4361" s="74"/>
      <c r="C4361" s="74"/>
      <c r="D4361"/>
      <c r="E4361"/>
      <c r="F4361"/>
      <c r="G4361"/>
      <c r="H4361"/>
    </row>
    <row r="4362" spans="2:8" ht="15">
      <c r="B4362" s="74"/>
      <c r="C4362" s="74"/>
      <c r="D4362"/>
      <c r="E4362"/>
      <c r="F4362"/>
      <c r="G4362"/>
      <c r="H4362"/>
    </row>
    <row r="4363" spans="2:8" ht="15">
      <c r="B4363" s="74"/>
      <c r="C4363" s="74"/>
      <c r="D4363"/>
      <c r="E4363"/>
      <c r="F4363"/>
      <c r="G4363"/>
      <c r="H4363"/>
    </row>
    <row r="4364" spans="2:8" ht="15">
      <c r="B4364" s="74"/>
      <c r="C4364" s="74"/>
      <c r="D4364"/>
      <c r="E4364"/>
      <c r="F4364"/>
      <c r="G4364"/>
      <c r="H4364"/>
    </row>
    <row r="4365" spans="2:8" ht="15">
      <c r="B4365" s="74"/>
      <c r="C4365" s="74"/>
      <c r="D4365"/>
      <c r="E4365"/>
      <c r="F4365"/>
      <c r="G4365"/>
      <c r="H4365"/>
    </row>
    <row r="4366" spans="2:8" ht="15">
      <c r="B4366" s="74"/>
      <c r="C4366" s="74"/>
      <c r="D4366"/>
      <c r="E4366"/>
      <c r="F4366"/>
      <c r="G4366"/>
      <c r="H4366"/>
    </row>
    <row r="4367" spans="2:8" ht="15">
      <c r="B4367" s="74"/>
      <c r="C4367" s="74"/>
      <c r="D4367"/>
      <c r="E4367"/>
      <c r="F4367"/>
      <c r="G4367"/>
      <c r="H4367"/>
    </row>
    <row r="4368" spans="2:8" ht="15">
      <c r="B4368" s="74"/>
      <c r="C4368" s="74"/>
      <c r="D4368"/>
      <c r="E4368"/>
      <c r="F4368"/>
      <c r="G4368"/>
      <c r="H4368"/>
    </row>
    <row r="4369" spans="2:8" ht="15">
      <c r="B4369" s="74"/>
      <c r="C4369" s="74"/>
      <c r="D4369"/>
      <c r="E4369"/>
      <c r="F4369"/>
      <c r="G4369"/>
      <c r="H4369"/>
    </row>
    <row r="4370" spans="2:8" ht="15">
      <c r="B4370" s="74"/>
      <c r="C4370" s="74"/>
      <c r="D4370"/>
      <c r="E4370"/>
      <c r="F4370"/>
      <c r="G4370"/>
      <c r="H4370"/>
    </row>
    <row r="4371" spans="2:8" ht="15">
      <c r="B4371" s="74"/>
      <c r="C4371" s="74"/>
      <c r="D4371"/>
      <c r="E4371"/>
      <c r="F4371"/>
      <c r="G4371"/>
      <c r="H4371"/>
    </row>
    <row r="4372" spans="2:8" ht="15">
      <c r="B4372" s="74"/>
      <c r="C4372" s="74"/>
      <c r="D4372"/>
      <c r="E4372"/>
      <c r="F4372"/>
      <c r="G4372"/>
      <c r="H4372"/>
    </row>
    <row r="4373" spans="2:8" ht="15">
      <c r="B4373" s="74"/>
      <c r="C4373" s="74"/>
      <c r="D4373"/>
      <c r="E4373"/>
      <c r="F4373"/>
      <c r="G4373"/>
      <c r="H4373"/>
    </row>
    <row r="4374" spans="2:8" ht="15">
      <c r="B4374" s="74"/>
      <c r="C4374" s="74"/>
      <c r="D4374"/>
      <c r="E4374"/>
      <c r="F4374"/>
      <c r="G4374"/>
      <c r="H4374"/>
    </row>
    <row r="4375" spans="2:8" ht="15">
      <c r="B4375" s="74"/>
      <c r="C4375" s="74"/>
      <c r="D4375"/>
      <c r="E4375"/>
      <c r="F4375"/>
      <c r="G4375"/>
      <c r="H4375"/>
    </row>
    <row r="4376" spans="2:8" ht="15">
      <c r="B4376" s="74"/>
      <c r="C4376" s="74"/>
      <c r="D4376"/>
      <c r="E4376"/>
      <c r="F4376"/>
      <c r="G4376"/>
      <c r="H4376"/>
    </row>
    <row r="4377" spans="2:8" ht="15">
      <c r="B4377" s="74"/>
      <c r="C4377" s="74"/>
      <c r="D4377"/>
      <c r="E4377"/>
      <c r="F4377"/>
      <c r="G4377"/>
      <c r="H4377"/>
    </row>
    <row r="4378" spans="2:8" ht="15">
      <c r="B4378" s="74"/>
      <c r="C4378" s="74"/>
      <c r="D4378"/>
      <c r="E4378"/>
      <c r="F4378"/>
      <c r="G4378"/>
      <c r="H4378"/>
    </row>
    <row r="4379" spans="2:8" ht="15">
      <c r="B4379" s="74"/>
      <c r="C4379" s="74"/>
      <c r="D4379"/>
      <c r="E4379"/>
      <c r="F4379"/>
      <c r="G4379"/>
      <c r="H4379"/>
    </row>
    <row r="4380" spans="2:8" ht="15">
      <c r="B4380" s="74"/>
      <c r="C4380" s="74"/>
      <c r="D4380"/>
      <c r="E4380"/>
      <c r="F4380"/>
      <c r="G4380"/>
      <c r="H4380"/>
    </row>
    <row r="4381" spans="2:8" ht="15">
      <c r="B4381" s="74"/>
      <c r="C4381" s="74"/>
      <c r="D4381"/>
      <c r="E4381"/>
      <c r="F4381"/>
      <c r="G4381"/>
      <c r="H4381"/>
    </row>
    <row r="4382" spans="2:8" ht="15">
      <c r="B4382" s="74"/>
      <c r="C4382" s="74"/>
      <c r="D4382"/>
      <c r="E4382"/>
      <c r="F4382"/>
      <c r="G4382"/>
      <c r="H4382"/>
    </row>
    <row r="4383" spans="2:8" ht="15">
      <c r="B4383" s="74"/>
      <c r="C4383" s="74"/>
      <c r="D4383"/>
      <c r="E4383"/>
      <c r="F4383"/>
      <c r="G4383"/>
      <c r="H4383"/>
    </row>
    <row r="4384" spans="2:8" ht="15">
      <c r="B4384" s="74"/>
      <c r="C4384" s="74"/>
      <c r="D4384"/>
      <c r="E4384"/>
      <c r="F4384"/>
      <c r="G4384"/>
      <c r="H4384"/>
    </row>
    <row r="4385" spans="2:8" ht="15">
      <c r="B4385" s="74"/>
      <c r="C4385" s="74"/>
      <c r="D4385"/>
      <c r="E4385"/>
      <c r="F4385"/>
      <c r="G4385"/>
      <c r="H4385"/>
    </row>
    <row r="4386" spans="2:8" ht="15">
      <c r="B4386" s="74"/>
      <c r="C4386" s="74"/>
      <c r="D4386"/>
      <c r="E4386"/>
      <c r="F4386"/>
      <c r="G4386"/>
      <c r="H4386"/>
    </row>
    <row r="4387" spans="2:8" ht="15">
      <c r="B4387" s="74"/>
      <c r="C4387" s="74"/>
      <c r="D4387"/>
      <c r="E4387"/>
      <c r="F4387"/>
      <c r="G4387"/>
      <c r="H4387"/>
    </row>
    <row r="4388" spans="2:8" ht="15">
      <c r="B4388" s="74"/>
      <c r="C4388" s="74"/>
      <c r="D4388"/>
      <c r="E4388"/>
      <c r="F4388"/>
      <c r="G4388"/>
      <c r="H4388"/>
    </row>
    <row r="4389" spans="2:8" ht="15">
      <c r="B4389" s="74"/>
      <c r="C4389" s="74"/>
      <c r="D4389"/>
      <c r="E4389"/>
      <c r="F4389"/>
      <c r="G4389"/>
      <c r="H4389"/>
    </row>
    <row r="4390" spans="2:8" ht="15">
      <c r="B4390" s="74"/>
      <c r="C4390" s="74"/>
      <c r="D4390"/>
      <c r="E4390"/>
      <c r="F4390"/>
      <c r="G4390"/>
      <c r="H4390"/>
    </row>
    <row r="4391" spans="2:8" ht="15">
      <c r="B4391" s="74"/>
      <c r="C4391" s="74"/>
      <c r="D4391"/>
      <c r="E4391"/>
      <c r="F4391"/>
      <c r="G4391"/>
      <c r="H4391"/>
    </row>
    <row r="4392" spans="2:8" ht="15">
      <c r="B4392" s="74"/>
      <c r="C4392" s="74"/>
      <c r="D4392"/>
      <c r="E4392"/>
      <c r="F4392"/>
      <c r="G4392"/>
      <c r="H4392"/>
    </row>
    <row r="4393" spans="2:8" ht="15">
      <c r="B4393" s="74"/>
      <c r="C4393" s="74"/>
      <c r="D4393"/>
      <c r="E4393"/>
      <c r="F4393"/>
      <c r="G4393"/>
      <c r="H4393"/>
    </row>
    <row r="4394" spans="2:8" ht="15">
      <c r="B4394" s="74"/>
      <c r="C4394" s="74"/>
      <c r="D4394"/>
      <c r="E4394"/>
      <c r="F4394"/>
      <c r="G4394"/>
      <c r="H4394"/>
    </row>
    <row r="4395" spans="2:8" ht="15">
      <c r="B4395" s="74"/>
      <c r="C4395" s="74"/>
      <c r="D4395"/>
      <c r="E4395"/>
      <c r="F4395"/>
      <c r="G4395"/>
      <c r="H4395"/>
    </row>
    <row r="4396" spans="2:8" ht="15">
      <c r="B4396" s="74"/>
      <c r="C4396" s="74"/>
      <c r="D4396"/>
      <c r="E4396"/>
      <c r="F4396"/>
      <c r="G4396"/>
      <c r="H4396"/>
    </row>
    <row r="4397" spans="2:8" ht="15">
      <c r="B4397" s="74"/>
      <c r="C4397" s="74"/>
      <c r="D4397"/>
      <c r="E4397"/>
      <c r="F4397"/>
      <c r="G4397"/>
      <c r="H4397"/>
    </row>
    <row r="4398" spans="2:8" ht="15">
      <c r="B4398" s="74"/>
      <c r="C4398" s="74"/>
      <c r="D4398"/>
      <c r="E4398"/>
      <c r="F4398"/>
      <c r="G4398"/>
      <c r="H4398"/>
    </row>
    <row r="4399" spans="2:8" ht="15">
      <c r="B4399" s="74"/>
      <c r="C4399" s="74"/>
      <c r="D4399"/>
      <c r="E4399"/>
      <c r="F4399"/>
      <c r="G4399"/>
      <c r="H4399"/>
    </row>
    <row r="4400" spans="2:8" ht="15">
      <c r="B4400" s="74"/>
      <c r="C4400" s="74"/>
      <c r="D4400"/>
      <c r="E4400"/>
      <c r="F4400"/>
      <c r="G4400"/>
      <c r="H4400"/>
    </row>
    <row r="4401" spans="2:8" ht="15">
      <c r="B4401" s="74"/>
      <c r="C4401" s="74"/>
      <c r="D4401"/>
      <c r="E4401"/>
      <c r="F4401"/>
      <c r="G4401"/>
      <c r="H4401"/>
    </row>
    <row r="4402" spans="2:8" ht="15">
      <c r="B4402" s="74"/>
      <c r="C4402" s="74"/>
      <c r="D4402"/>
      <c r="E4402"/>
      <c r="F4402"/>
      <c r="G4402"/>
      <c r="H4402"/>
    </row>
    <row r="4403" spans="2:8" ht="15">
      <c r="B4403" s="74"/>
      <c r="C4403" s="74"/>
      <c r="D4403"/>
      <c r="E4403"/>
      <c r="F4403"/>
      <c r="G4403"/>
      <c r="H4403"/>
    </row>
    <row r="4404" spans="2:8" ht="15">
      <c r="B4404" s="74"/>
      <c r="C4404" s="74"/>
      <c r="D4404"/>
      <c r="E4404"/>
      <c r="F4404"/>
      <c r="G4404"/>
      <c r="H4404"/>
    </row>
    <row r="4405" spans="2:8" ht="15">
      <c r="B4405" s="74"/>
      <c r="C4405" s="74"/>
      <c r="D4405"/>
      <c r="E4405"/>
      <c r="F4405"/>
      <c r="G4405"/>
      <c r="H4405"/>
    </row>
    <row r="4406" spans="2:8" ht="15">
      <c r="B4406" s="74"/>
      <c r="C4406" s="74"/>
      <c r="D4406"/>
      <c r="E4406"/>
      <c r="F4406"/>
      <c r="G4406"/>
      <c r="H4406"/>
    </row>
    <row r="4407" spans="2:8" ht="15">
      <c r="B4407" s="74"/>
      <c r="C4407" s="74"/>
      <c r="D4407"/>
      <c r="E4407"/>
      <c r="F4407"/>
      <c r="G4407"/>
      <c r="H4407"/>
    </row>
    <row r="4408" spans="2:8" ht="15">
      <c r="B4408" s="74"/>
      <c r="C4408" s="74"/>
      <c r="D4408"/>
      <c r="E4408"/>
      <c r="F4408"/>
      <c r="G4408"/>
      <c r="H4408"/>
    </row>
    <row r="4409" spans="2:8" ht="15">
      <c r="B4409" s="74"/>
      <c r="C4409" s="74"/>
      <c r="D4409"/>
      <c r="E4409"/>
      <c r="F4409"/>
      <c r="G4409"/>
      <c r="H4409"/>
    </row>
    <row r="4410" spans="2:8" ht="15">
      <c r="B4410" s="74"/>
      <c r="C4410" s="74"/>
      <c r="D4410"/>
      <c r="E4410"/>
      <c r="F4410"/>
      <c r="G4410"/>
      <c r="H4410"/>
    </row>
    <row r="4411" spans="2:8" ht="15">
      <c r="B4411" s="74"/>
      <c r="C4411" s="74"/>
      <c r="D4411"/>
      <c r="E4411"/>
      <c r="F4411"/>
      <c r="G4411"/>
      <c r="H4411"/>
    </row>
    <row r="4412" spans="2:8" ht="15">
      <c r="B4412" s="74"/>
      <c r="C4412" s="74"/>
      <c r="D4412"/>
      <c r="E4412"/>
      <c r="F4412"/>
      <c r="G4412"/>
      <c r="H4412"/>
    </row>
    <row r="4413" spans="2:8" ht="15">
      <c r="B4413" s="74"/>
      <c r="C4413" s="74"/>
      <c r="D4413"/>
      <c r="E4413"/>
      <c r="F4413"/>
      <c r="G4413"/>
      <c r="H4413"/>
    </row>
    <row r="4414" spans="2:8" ht="15">
      <c r="B4414" s="74"/>
      <c r="C4414" s="74"/>
      <c r="D4414"/>
      <c r="E4414"/>
      <c r="F4414"/>
      <c r="G4414"/>
      <c r="H4414"/>
    </row>
    <row r="4415" spans="2:8" ht="15">
      <c r="B4415" s="74"/>
      <c r="C4415" s="74"/>
      <c r="D4415"/>
      <c r="E4415"/>
      <c r="F4415"/>
      <c r="G4415"/>
      <c r="H4415"/>
    </row>
    <row r="4416" spans="2:8" ht="15">
      <c r="B4416" s="74"/>
      <c r="C4416" s="74"/>
      <c r="D4416"/>
      <c r="E4416"/>
      <c r="F4416"/>
      <c r="G4416"/>
      <c r="H4416"/>
    </row>
    <row r="4417" spans="2:8" ht="15">
      <c r="B4417" s="74"/>
      <c r="C4417" s="74"/>
      <c r="D4417"/>
      <c r="E4417"/>
      <c r="F4417"/>
      <c r="G4417"/>
      <c r="H4417"/>
    </row>
    <row r="4418" spans="2:8" ht="15">
      <c r="B4418" s="74"/>
      <c r="C4418" s="74"/>
      <c r="D4418"/>
      <c r="E4418"/>
      <c r="F4418"/>
      <c r="G4418"/>
      <c r="H4418"/>
    </row>
    <row r="4419" spans="2:8" ht="15">
      <c r="B4419" s="74"/>
      <c r="C4419" s="74"/>
      <c r="D4419"/>
      <c r="E4419"/>
      <c r="F4419"/>
      <c r="G4419"/>
      <c r="H4419"/>
    </row>
    <row r="4420" spans="2:8" ht="15">
      <c r="B4420" s="74"/>
      <c r="C4420" s="74"/>
      <c r="D4420"/>
      <c r="E4420"/>
      <c r="F4420"/>
      <c r="G4420"/>
      <c r="H4420"/>
    </row>
    <row r="4421" spans="2:8" ht="15">
      <c r="B4421" s="74"/>
      <c r="C4421" s="74"/>
      <c r="D4421"/>
      <c r="E4421"/>
      <c r="F4421"/>
      <c r="G4421"/>
      <c r="H4421"/>
    </row>
    <row r="4422" spans="2:8" ht="15">
      <c r="B4422" s="74"/>
      <c r="C4422" s="74"/>
      <c r="D4422"/>
      <c r="E4422"/>
      <c r="F4422"/>
      <c r="G4422"/>
      <c r="H4422"/>
    </row>
    <row r="4423" spans="2:8" ht="15">
      <c r="B4423" s="74"/>
      <c r="C4423" s="74"/>
      <c r="D4423"/>
      <c r="E4423"/>
      <c r="F4423"/>
      <c r="G4423"/>
      <c r="H4423"/>
    </row>
    <row r="4424" spans="2:8" ht="15">
      <c r="B4424" s="74"/>
      <c r="C4424" s="74"/>
      <c r="D4424"/>
      <c r="E4424"/>
      <c r="F4424"/>
      <c r="G4424"/>
      <c r="H4424"/>
    </row>
    <row r="4425" spans="2:8" ht="15">
      <c r="B4425" s="74"/>
      <c r="C4425" s="74"/>
      <c r="D4425"/>
      <c r="E4425"/>
      <c r="F4425"/>
      <c r="G4425"/>
      <c r="H4425"/>
    </row>
    <row r="4426" spans="2:8" ht="15">
      <c r="B4426" s="74"/>
      <c r="C4426" s="74"/>
      <c r="D4426"/>
      <c r="E4426"/>
      <c r="F4426"/>
      <c r="G4426"/>
      <c r="H4426"/>
    </row>
    <row r="4427" spans="2:8" ht="15">
      <c r="B4427" s="74"/>
      <c r="C4427" s="74"/>
      <c r="D4427"/>
      <c r="E4427"/>
      <c r="F4427"/>
      <c r="G4427"/>
      <c r="H4427"/>
    </row>
    <row r="4428" spans="2:8" ht="15">
      <c r="B4428" s="74"/>
      <c r="C4428" s="74"/>
      <c r="D4428"/>
      <c r="E4428"/>
      <c r="F4428"/>
      <c r="G4428"/>
      <c r="H4428"/>
    </row>
    <row r="4429" spans="2:8" ht="15">
      <c r="B4429" s="74"/>
      <c r="C4429" s="74"/>
      <c r="D4429"/>
      <c r="E4429"/>
      <c r="F4429"/>
      <c r="G4429"/>
      <c r="H4429"/>
    </row>
    <row r="4430" spans="2:8" ht="15">
      <c r="B4430" s="74"/>
      <c r="C4430" s="74"/>
      <c r="D4430"/>
      <c r="E4430"/>
      <c r="F4430"/>
      <c r="G4430"/>
      <c r="H4430"/>
    </row>
    <row r="4431" spans="2:8" ht="15">
      <c r="B4431" s="74"/>
      <c r="C4431" s="74"/>
      <c r="D4431"/>
      <c r="E4431"/>
      <c r="F4431"/>
      <c r="G4431"/>
      <c r="H4431"/>
    </row>
    <row r="4432" spans="2:8" ht="15">
      <c r="B4432" s="74"/>
      <c r="C4432" s="74"/>
      <c r="D4432"/>
      <c r="E4432"/>
      <c r="F4432"/>
      <c r="G4432"/>
      <c r="H4432"/>
    </row>
    <row r="4433" spans="2:8" ht="15">
      <c r="B4433" s="74"/>
      <c r="C4433" s="74"/>
      <c r="D4433"/>
      <c r="E4433"/>
      <c r="F4433"/>
      <c r="G4433"/>
      <c r="H4433"/>
    </row>
    <row r="4434" spans="2:8" ht="15">
      <c r="B4434" s="74"/>
      <c r="C4434" s="74"/>
      <c r="D4434"/>
      <c r="E4434"/>
      <c r="F4434"/>
      <c r="G4434"/>
      <c r="H4434"/>
    </row>
    <row r="4435" spans="2:8" ht="15">
      <c r="B4435" s="74"/>
      <c r="C4435" s="74"/>
      <c r="D4435"/>
      <c r="E4435"/>
      <c r="F4435"/>
      <c r="G4435"/>
      <c r="H4435"/>
    </row>
    <row r="4436" spans="2:8" ht="15">
      <c r="B4436" s="74"/>
      <c r="C4436" s="74"/>
      <c r="D4436"/>
      <c r="E4436"/>
      <c r="F4436"/>
      <c r="G4436"/>
      <c r="H4436"/>
    </row>
    <row r="4437" spans="2:8" ht="15">
      <c r="B4437" s="74"/>
      <c r="C4437" s="74"/>
      <c r="D4437"/>
      <c r="E4437"/>
      <c r="F4437"/>
      <c r="G4437"/>
      <c r="H4437"/>
    </row>
    <row r="4438" spans="2:8" ht="15">
      <c r="B4438" s="74"/>
      <c r="C4438" s="74"/>
      <c r="D4438"/>
      <c r="E4438"/>
      <c r="F4438"/>
      <c r="G4438"/>
      <c r="H4438"/>
    </row>
    <row r="4439" spans="2:8" ht="15">
      <c r="B4439" s="74"/>
      <c r="C4439" s="74"/>
      <c r="D4439"/>
      <c r="E4439"/>
      <c r="F4439"/>
      <c r="G4439"/>
      <c r="H4439"/>
    </row>
    <row r="4440" spans="2:8" ht="15">
      <c r="B4440" s="74"/>
      <c r="C4440" s="74"/>
      <c r="D4440"/>
      <c r="E4440"/>
      <c r="F4440"/>
      <c r="G4440"/>
      <c r="H4440"/>
    </row>
    <row r="4441" spans="2:8" ht="15">
      <c r="B4441" s="74"/>
      <c r="C4441" s="74"/>
      <c r="D4441"/>
      <c r="E4441"/>
      <c r="F4441"/>
      <c r="G4441"/>
      <c r="H4441"/>
    </row>
    <row r="4442" spans="2:8" ht="15">
      <c r="B4442" s="74"/>
      <c r="C4442" s="74"/>
      <c r="D4442"/>
      <c r="E4442"/>
      <c r="F4442"/>
      <c r="G4442"/>
      <c r="H4442"/>
    </row>
    <row r="4443" spans="2:8" ht="15">
      <c r="B4443" s="74"/>
      <c r="C4443" s="74"/>
      <c r="D4443"/>
      <c r="E4443"/>
      <c r="F4443"/>
      <c r="G4443"/>
      <c r="H4443"/>
    </row>
    <row r="4444" spans="2:8" ht="15">
      <c r="B4444" s="74"/>
      <c r="C4444" s="74"/>
      <c r="D4444"/>
      <c r="E4444"/>
      <c r="F4444"/>
      <c r="G4444"/>
      <c r="H4444"/>
    </row>
    <row r="4445" spans="2:8" ht="15">
      <c r="B4445" s="74"/>
      <c r="C4445" s="74"/>
      <c r="D4445"/>
      <c r="E4445"/>
      <c r="F4445"/>
      <c r="G4445"/>
      <c r="H4445"/>
    </row>
    <row r="4446" spans="2:8" ht="15">
      <c r="B4446" s="74"/>
      <c r="C4446" s="74"/>
      <c r="D4446"/>
      <c r="E4446"/>
      <c r="F4446"/>
      <c r="G4446"/>
      <c r="H4446"/>
    </row>
    <row r="4447" spans="2:8" ht="15">
      <c r="B4447" s="74"/>
      <c r="C4447" s="74"/>
      <c r="D4447"/>
      <c r="E4447"/>
      <c r="F4447"/>
      <c r="G4447"/>
      <c r="H4447"/>
    </row>
    <row r="4448" spans="2:8" ht="15">
      <c r="B4448" s="74"/>
      <c r="C4448" s="74"/>
      <c r="D4448"/>
      <c r="E4448"/>
      <c r="F4448"/>
      <c r="G4448"/>
      <c r="H4448"/>
    </row>
    <row r="4449" spans="2:8" ht="15">
      <c r="B4449" s="74"/>
      <c r="C4449" s="74"/>
      <c r="D4449"/>
      <c r="E4449"/>
      <c r="F4449"/>
      <c r="G4449"/>
      <c r="H4449"/>
    </row>
    <row r="4450" spans="2:8" ht="15">
      <c r="B4450" s="74"/>
      <c r="C4450" s="74"/>
      <c r="D4450"/>
      <c r="E4450"/>
      <c r="F4450"/>
      <c r="G4450"/>
      <c r="H4450"/>
    </row>
    <row r="4451" spans="2:8" ht="15">
      <c r="B4451" s="74"/>
      <c r="C4451" s="74"/>
      <c r="D4451"/>
      <c r="E4451"/>
      <c r="F4451"/>
      <c r="G4451"/>
      <c r="H4451"/>
    </row>
    <row r="4452" spans="2:8" ht="15">
      <c r="B4452" s="74"/>
      <c r="C4452" s="74"/>
      <c r="D4452"/>
      <c r="E4452"/>
      <c r="F4452"/>
      <c r="G4452"/>
      <c r="H4452"/>
    </row>
    <row r="4453" spans="2:8" ht="15">
      <c r="B4453" s="74"/>
      <c r="C4453" s="74"/>
      <c r="D4453"/>
      <c r="E4453"/>
      <c r="F4453"/>
      <c r="G4453"/>
      <c r="H4453"/>
    </row>
    <row r="4454" spans="2:8" ht="15">
      <c r="B4454" s="74"/>
      <c r="C4454" s="74"/>
      <c r="D4454"/>
      <c r="E4454"/>
      <c r="F4454"/>
      <c r="G4454"/>
      <c r="H4454"/>
    </row>
    <row r="4455" spans="2:8" ht="15">
      <c r="B4455" s="74"/>
      <c r="C4455" s="74"/>
      <c r="D4455"/>
      <c r="E4455"/>
      <c r="F4455"/>
      <c r="G4455"/>
      <c r="H4455"/>
    </row>
    <row r="4456" spans="2:8" ht="15">
      <c r="B4456" s="74"/>
      <c r="C4456" s="74"/>
      <c r="D4456"/>
      <c r="E4456"/>
      <c r="F4456"/>
      <c r="G4456"/>
      <c r="H4456"/>
    </row>
    <row r="4457" spans="2:8" ht="15">
      <c r="B4457" s="74"/>
      <c r="C4457" s="74"/>
      <c r="D4457"/>
      <c r="E4457"/>
      <c r="F4457"/>
      <c r="G4457"/>
      <c r="H4457"/>
    </row>
    <row r="4458" spans="2:8" ht="15">
      <c r="B4458" s="74"/>
      <c r="C4458" s="74"/>
      <c r="D4458"/>
      <c r="E4458"/>
      <c r="F4458"/>
      <c r="G4458"/>
      <c r="H4458"/>
    </row>
    <row r="4459" spans="2:8" ht="15">
      <c r="B4459" s="74"/>
      <c r="C4459" s="74"/>
      <c r="D4459"/>
      <c r="E4459"/>
      <c r="F4459"/>
      <c r="G4459"/>
      <c r="H4459"/>
    </row>
    <row r="4460" spans="2:8" ht="15">
      <c r="B4460" s="74"/>
      <c r="C4460" s="74"/>
      <c r="D4460"/>
      <c r="E4460"/>
      <c r="F4460"/>
      <c r="G4460"/>
      <c r="H4460"/>
    </row>
    <row r="4461" spans="2:8" ht="15">
      <c r="B4461" s="74"/>
      <c r="C4461" s="74"/>
      <c r="D4461"/>
      <c r="E4461"/>
      <c r="F4461"/>
      <c r="G4461"/>
      <c r="H4461"/>
    </row>
    <row r="4462" spans="2:8" ht="15">
      <c r="B4462" s="74"/>
      <c r="C4462" s="74"/>
      <c r="D4462"/>
      <c r="E4462"/>
      <c r="F4462"/>
      <c r="G4462"/>
      <c r="H4462"/>
    </row>
    <row r="4463" spans="2:8" ht="15">
      <c r="B4463" s="74"/>
      <c r="C4463" s="74"/>
      <c r="D4463"/>
      <c r="E4463"/>
      <c r="F4463"/>
      <c r="G4463"/>
      <c r="H4463"/>
    </row>
    <row r="4464" spans="2:8" ht="15">
      <c r="B4464" s="74"/>
      <c r="C4464" s="74"/>
      <c r="D4464"/>
      <c r="E4464"/>
      <c r="F4464"/>
      <c r="G4464"/>
      <c r="H4464"/>
    </row>
    <row r="4465" spans="2:8" ht="15">
      <c r="B4465" s="74"/>
      <c r="C4465" s="74"/>
      <c r="D4465"/>
      <c r="E4465"/>
      <c r="F4465"/>
      <c r="G4465"/>
      <c r="H4465"/>
    </row>
    <row r="4466" spans="2:8" ht="15">
      <c r="B4466" s="74"/>
      <c r="C4466" s="74"/>
      <c r="D4466"/>
      <c r="E4466"/>
      <c r="F4466"/>
      <c r="G4466"/>
      <c r="H4466"/>
    </row>
    <row r="4467" spans="2:8" ht="15">
      <c r="B4467" s="74"/>
      <c r="C4467" s="74"/>
      <c r="D4467"/>
      <c r="E4467"/>
      <c r="F4467"/>
      <c r="G4467"/>
      <c r="H4467"/>
    </row>
    <row r="4468" spans="2:8" ht="15">
      <c r="B4468" s="74"/>
      <c r="C4468" s="74"/>
      <c r="D4468"/>
      <c r="E4468"/>
      <c r="F4468"/>
      <c r="G4468"/>
      <c r="H4468"/>
    </row>
    <row r="4469" spans="2:8" ht="15">
      <c r="B4469" s="74"/>
      <c r="C4469" s="74"/>
      <c r="D4469"/>
      <c r="E4469"/>
      <c r="F4469"/>
      <c r="G4469"/>
      <c r="H4469"/>
    </row>
    <row r="4470" spans="2:8" ht="15">
      <c r="B4470" s="74"/>
      <c r="C4470" s="74"/>
      <c r="D4470"/>
      <c r="E4470"/>
      <c r="F4470"/>
      <c r="G4470"/>
      <c r="H4470"/>
    </row>
    <row r="4471" spans="2:8" ht="15">
      <c r="B4471" s="74"/>
      <c r="C4471" s="74"/>
      <c r="D4471"/>
      <c r="E4471"/>
      <c r="F4471"/>
      <c r="G4471"/>
      <c r="H4471"/>
    </row>
    <row r="4472" spans="2:8" ht="15">
      <c r="B4472" s="74"/>
      <c r="C4472" s="74"/>
      <c r="D4472"/>
      <c r="E4472"/>
      <c r="F4472"/>
      <c r="G4472"/>
      <c r="H4472"/>
    </row>
    <row r="4473" spans="2:8" ht="15">
      <c r="B4473" s="74"/>
      <c r="C4473" s="74"/>
      <c r="D4473"/>
      <c r="E4473"/>
      <c r="F4473"/>
      <c r="G4473"/>
      <c r="H4473"/>
    </row>
    <row r="4474" spans="2:8" ht="15">
      <c r="B4474" s="74"/>
      <c r="C4474" s="74"/>
      <c r="D4474"/>
      <c r="E4474"/>
      <c r="F4474"/>
      <c r="G4474"/>
      <c r="H4474"/>
    </row>
    <row r="4475" spans="2:8" ht="15">
      <c r="B4475" s="74"/>
      <c r="C4475" s="74"/>
      <c r="D4475"/>
      <c r="E4475"/>
      <c r="F4475"/>
      <c r="G4475"/>
      <c r="H4475"/>
    </row>
    <row r="4476" spans="2:8" ht="15">
      <c r="B4476" s="74"/>
      <c r="C4476" s="74"/>
      <c r="D4476"/>
      <c r="E4476"/>
      <c r="F4476"/>
      <c r="G4476"/>
      <c r="H4476"/>
    </row>
    <row r="4477" spans="2:8" ht="15">
      <c r="B4477" s="74"/>
      <c r="C4477" s="74"/>
      <c r="D4477"/>
      <c r="E4477"/>
      <c r="F4477"/>
      <c r="G4477"/>
      <c r="H4477"/>
    </row>
    <row r="4478" spans="2:8" ht="15">
      <c r="B4478" s="74"/>
      <c r="C4478" s="74"/>
      <c r="D4478"/>
      <c r="E4478"/>
      <c r="F4478"/>
      <c r="G4478"/>
      <c r="H4478"/>
    </row>
    <row r="4479" spans="2:8" ht="15">
      <c r="B4479" s="74"/>
      <c r="C4479" s="74"/>
      <c r="D4479"/>
      <c r="E4479"/>
      <c r="F4479"/>
      <c r="G4479"/>
      <c r="H4479"/>
    </row>
    <row r="4480" spans="2:8" ht="15">
      <c r="B4480" s="74"/>
      <c r="C4480" s="74"/>
      <c r="D4480"/>
      <c r="E4480"/>
      <c r="F4480"/>
      <c r="G4480"/>
      <c r="H4480"/>
    </row>
    <row r="4481" spans="2:8" ht="15">
      <c r="B4481" s="74"/>
      <c r="C4481" s="74"/>
      <c r="D4481"/>
      <c r="E4481"/>
      <c r="F4481"/>
      <c r="G4481"/>
      <c r="H4481"/>
    </row>
    <row r="4482" spans="2:8" ht="15">
      <c r="B4482" s="74"/>
      <c r="C4482" s="74"/>
      <c r="D4482"/>
      <c r="E4482"/>
      <c r="F4482"/>
      <c r="G4482"/>
      <c r="H4482"/>
    </row>
    <row r="4483" spans="2:8" ht="15">
      <c r="B4483" s="74"/>
      <c r="C4483" s="74"/>
      <c r="D4483"/>
      <c r="E4483"/>
      <c r="F4483"/>
      <c r="G4483"/>
      <c r="H4483"/>
    </row>
    <row r="4484" spans="2:8" ht="15">
      <c r="B4484" s="74"/>
      <c r="C4484" s="74"/>
      <c r="D4484"/>
      <c r="E4484"/>
      <c r="F4484"/>
      <c r="G4484"/>
      <c r="H4484"/>
    </row>
    <row r="4485" spans="2:8" ht="15">
      <c r="B4485" s="74"/>
      <c r="C4485" s="74"/>
      <c r="D4485"/>
      <c r="E4485"/>
      <c r="F4485"/>
      <c r="G4485"/>
      <c r="H4485"/>
    </row>
    <row r="4486" spans="2:8" ht="15">
      <c r="B4486" s="74"/>
      <c r="C4486" s="74"/>
      <c r="D4486"/>
      <c r="E4486"/>
      <c r="F4486"/>
      <c r="G4486"/>
      <c r="H4486"/>
    </row>
    <row r="4487" spans="2:8" ht="15">
      <c r="B4487" s="74"/>
      <c r="C4487" s="74"/>
      <c r="D4487"/>
      <c r="E4487"/>
      <c r="F4487"/>
      <c r="G4487"/>
      <c r="H4487"/>
    </row>
    <row r="4488" spans="2:8" ht="15">
      <c r="B4488" s="74"/>
      <c r="C4488" s="74"/>
      <c r="D4488"/>
      <c r="E4488"/>
      <c r="F4488"/>
      <c r="G4488"/>
      <c r="H4488"/>
    </row>
    <row r="4489" spans="2:8" ht="15">
      <c r="B4489" s="74"/>
      <c r="C4489" s="74"/>
      <c r="D4489"/>
      <c r="E4489"/>
      <c r="F4489"/>
      <c r="G4489"/>
      <c r="H4489"/>
    </row>
    <row r="4490" spans="2:8" ht="15">
      <c r="B4490" s="74"/>
      <c r="C4490" s="74"/>
      <c r="D4490"/>
      <c r="E4490"/>
      <c r="F4490"/>
      <c r="G4490"/>
      <c r="H4490"/>
    </row>
    <row r="4491" spans="2:8" ht="15">
      <c r="B4491" s="74"/>
      <c r="C4491" s="74"/>
      <c r="D4491"/>
      <c r="E4491"/>
      <c r="F4491"/>
      <c r="G4491"/>
      <c r="H4491"/>
    </row>
    <row r="4492" spans="2:8" ht="15">
      <c r="B4492" s="74"/>
      <c r="C4492" s="74"/>
      <c r="D4492"/>
      <c r="E4492"/>
      <c r="F4492"/>
      <c r="G4492"/>
      <c r="H4492"/>
    </row>
    <row r="4493" spans="2:8" ht="15">
      <c r="B4493" s="74"/>
      <c r="C4493" s="74"/>
      <c r="D4493"/>
      <c r="E4493"/>
      <c r="F4493"/>
      <c r="G4493"/>
      <c r="H4493"/>
    </row>
    <row r="4494" spans="2:8" ht="15">
      <c r="B4494" s="74"/>
      <c r="C4494" s="74"/>
      <c r="D4494"/>
      <c r="E4494"/>
      <c r="F4494"/>
      <c r="G4494"/>
      <c r="H4494"/>
    </row>
    <row r="4495" spans="2:8" ht="15">
      <c r="B4495" s="74"/>
      <c r="C4495" s="74"/>
      <c r="D4495"/>
      <c r="E4495"/>
      <c r="F4495"/>
      <c r="G4495"/>
      <c r="H4495"/>
    </row>
    <row r="4496" spans="2:8" ht="15">
      <c r="B4496" s="74"/>
      <c r="C4496" s="74"/>
      <c r="D4496"/>
      <c r="E4496"/>
      <c r="F4496"/>
      <c r="G4496"/>
      <c r="H4496"/>
    </row>
    <row r="4497" spans="2:8" ht="15">
      <c r="B4497" s="74"/>
      <c r="C4497" s="74"/>
      <c r="D4497"/>
      <c r="E4497"/>
      <c r="F4497"/>
      <c r="G4497"/>
      <c r="H4497"/>
    </row>
    <row r="4498" spans="2:8" ht="15">
      <c r="B4498" s="74"/>
      <c r="C4498" s="74"/>
      <c r="D4498"/>
      <c r="E4498"/>
      <c r="F4498"/>
      <c r="G4498"/>
      <c r="H4498"/>
    </row>
    <row r="4499" spans="2:8" ht="15">
      <c r="B4499" s="74"/>
      <c r="C4499" s="74"/>
      <c r="D4499"/>
      <c r="E4499"/>
      <c r="F4499"/>
      <c r="G4499"/>
      <c r="H4499"/>
    </row>
    <row r="4500" spans="2:8" ht="15">
      <c r="B4500" s="74"/>
      <c r="C4500" s="74"/>
      <c r="D4500"/>
      <c r="E4500"/>
      <c r="F4500"/>
      <c r="G4500"/>
      <c r="H4500"/>
    </row>
    <row r="4501" spans="2:8" ht="15">
      <c r="B4501" s="74"/>
      <c r="C4501" s="74"/>
      <c r="D4501"/>
      <c r="E4501"/>
      <c r="F4501"/>
      <c r="G4501"/>
      <c r="H4501"/>
    </row>
    <row r="4502" spans="2:8" ht="15">
      <c r="B4502" s="74"/>
      <c r="C4502" s="74"/>
      <c r="D4502"/>
      <c r="E4502"/>
      <c r="F4502"/>
      <c r="G4502"/>
      <c r="H4502"/>
    </row>
    <row r="4503" spans="2:8" ht="15">
      <c r="B4503" s="74"/>
      <c r="C4503" s="74"/>
      <c r="D4503"/>
      <c r="E4503"/>
      <c r="F4503"/>
      <c r="G4503"/>
      <c r="H4503"/>
    </row>
    <row r="4504" spans="2:8" ht="15">
      <c r="B4504" s="74"/>
      <c r="C4504" s="74"/>
      <c r="D4504"/>
      <c r="E4504"/>
      <c r="F4504"/>
      <c r="G4504"/>
      <c r="H4504"/>
    </row>
    <row r="4505" spans="2:8" ht="15">
      <c r="B4505" s="74"/>
      <c r="C4505" s="74"/>
      <c r="D4505"/>
      <c r="E4505"/>
      <c r="F4505"/>
      <c r="G4505"/>
      <c r="H4505"/>
    </row>
    <row r="4506" spans="2:8" ht="15">
      <c r="B4506" s="74"/>
      <c r="C4506" s="74"/>
      <c r="D4506"/>
      <c r="E4506"/>
      <c r="F4506"/>
      <c r="G4506"/>
      <c r="H4506"/>
    </row>
    <row r="4507" spans="2:8" ht="15">
      <c r="B4507" s="74"/>
      <c r="C4507" s="74"/>
      <c r="D4507"/>
      <c r="E4507"/>
      <c r="F4507"/>
      <c r="G4507"/>
      <c r="H4507"/>
    </row>
    <row r="4508" spans="2:8" ht="15">
      <c r="B4508" s="74"/>
      <c r="C4508" s="74"/>
      <c r="D4508"/>
      <c r="E4508"/>
      <c r="F4508"/>
      <c r="G4508"/>
      <c r="H4508"/>
    </row>
    <row r="4509" spans="2:8" ht="15">
      <c r="B4509" s="74"/>
      <c r="C4509" s="74"/>
      <c r="D4509"/>
      <c r="E4509"/>
      <c r="F4509"/>
      <c r="G4509"/>
      <c r="H4509"/>
    </row>
    <row r="4510" spans="2:8" ht="15">
      <c r="B4510" s="74"/>
      <c r="C4510" s="74"/>
      <c r="D4510"/>
      <c r="E4510"/>
      <c r="F4510"/>
      <c r="G4510"/>
      <c r="H4510"/>
    </row>
    <row r="4511" spans="2:8" ht="15">
      <c r="B4511" s="74"/>
      <c r="C4511" s="74"/>
      <c r="D4511"/>
      <c r="E4511"/>
      <c r="F4511"/>
      <c r="G4511"/>
      <c r="H4511"/>
    </row>
    <row r="4512" spans="2:8" ht="15">
      <c r="B4512" s="74"/>
      <c r="C4512" s="74"/>
      <c r="D4512"/>
      <c r="E4512"/>
      <c r="F4512"/>
      <c r="G4512"/>
      <c r="H4512"/>
    </row>
    <row r="4513" spans="2:8" ht="15">
      <c r="B4513" s="74"/>
      <c r="C4513" s="74"/>
      <c r="D4513"/>
      <c r="E4513"/>
      <c r="F4513"/>
      <c r="G4513"/>
      <c r="H4513"/>
    </row>
    <row r="4514" spans="2:8" ht="15">
      <c r="B4514" s="74"/>
      <c r="C4514" s="74"/>
      <c r="D4514"/>
      <c r="E4514"/>
      <c r="F4514"/>
      <c r="G4514"/>
      <c r="H4514"/>
    </row>
    <row r="4515" spans="2:8" ht="15">
      <c r="B4515" s="74"/>
      <c r="C4515" s="74"/>
      <c r="D4515"/>
      <c r="E4515"/>
      <c r="F4515"/>
      <c r="G4515"/>
      <c r="H4515"/>
    </row>
    <row r="4516" spans="2:8" ht="15">
      <c r="B4516" s="74"/>
      <c r="C4516" s="74"/>
      <c r="D4516"/>
      <c r="E4516"/>
      <c r="F4516"/>
      <c r="G4516"/>
      <c r="H4516"/>
    </row>
    <row r="4517" spans="2:8" ht="15">
      <c r="B4517" s="74"/>
      <c r="C4517" s="74"/>
      <c r="D4517"/>
      <c r="E4517"/>
      <c r="F4517"/>
      <c r="G4517"/>
      <c r="H4517"/>
    </row>
    <row r="4518" spans="2:8" ht="15">
      <c r="B4518" s="74"/>
      <c r="C4518" s="74"/>
      <c r="D4518"/>
      <c r="E4518"/>
      <c r="F4518"/>
      <c r="G4518"/>
      <c r="H4518"/>
    </row>
    <row r="4519" spans="2:8" ht="15">
      <c r="B4519" s="74"/>
      <c r="C4519" s="74"/>
      <c r="D4519"/>
      <c r="E4519"/>
      <c r="F4519"/>
      <c r="G4519"/>
      <c r="H4519"/>
    </row>
    <row r="4520" spans="2:8" ht="15">
      <c r="B4520" s="74"/>
      <c r="C4520" s="74"/>
      <c r="D4520"/>
      <c r="E4520"/>
      <c r="F4520"/>
      <c r="G4520"/>
      <c r="H4520"/>
    </row>
    <row r="4521" spans="2:8" ht="15">
      <c r="B4521" s="74"/>
      <c r="C4521" s="74"/>
      <c r="D4521"/>
      <c r="E4521"/>
      <c r="F4521"/>
      <c r="G4521"/>
      <c r="H4521"/>
    </row>
    <row r="4522" spans="2:8" ht="15">
      <c r="B4522" s="74"/>
      <c r="C4522" s="74"/>
      <c r="D4522"/>
      <c r="E4522"/>
      <c r="F4522"/>
      <c r="G4522"/>
      <c r="H4522"/>
    </row>
    <row r="4523" spans="2:8" ht="15">
      <c r="B4523" s="74"/>
      <c r="C4523" s="74"/>
      <c r="D4523"/>
      <c r="E4523"/>
      <c r="F4523"/>
      <c r="G4523"/>
      <c r="H4523"/>
    </row>
    <row r="4524" spans="2:8" ht="15">
      <c r="B4524" s="74"/>
      <c r="C4524" s="74"/>
      <c r="D4524"/>
      <c r="E4524"/>
      <c r="F4524"/>
      <c r="G4524"/>
      <c r="H4524"/>
    </row>
    <row r="4525" spans="2:8" ht="15">
      <c r="B4525" s="74"/>
      <c r="C4525" s="74"/>
      <c r="D4525"/>
      <c r="E4525"/>
      <c r="F4525"/>
      <c r="G4525"/>
      <c r="H4525"/>
    </row>
    <row r="4526" spans="2:8" ht="15">
      <c r="B4526" s="74"/>
      <c r="C4526" s="74"/>
      <c r="D4526"/>
      <c r="E4526"/>
      <c r="F4526"/>
      <c r="G4526"/>
      <c r="H4526"/>
    </row>
    <row r="4527" spans="2:8" ht="15">
      <c r="B4527" s="74"/>
      <c r="C4527" s="74"/>
      <c r="D4527"/>
      <c r="E4527"/>
      <c r="F4527"/>
      <c r="G4527"/>
      <c r="H4527"/>
    </row>
    <row r="4528" spans="2:8" ht="15">
      <c r="B4528" s="74"/>
      <c r="C4528" s="74"/>
      <c r="D4528"/>
      <c r="E4528"/>
      <c r="F4528"/>
      <c r="G4528"/>
      <c r="H4528"/>
    </row>
    <row r="4529" spans="2:8" ht="15">
      <c r="B4529" s="74"/>
      <c r="C4529" s="74"/>
      <c r="D4529"/>
      <c r="E4529"/>
      <c r="F4529"/>
      <c r="G4529"/>
      <c r="H4529"/>
    </row>
    <row r="4530" spans="2:8" ht="15">
      <c r="B4530" s="74"/>
      <c r="C4530" s="74"/>
      <c r="D4530"/>
      <c r="E4530"/>
      <c r="F4530"/>
      <c r="G4530"/>
      <c r="H4530"/>
    </row>
    <row r="4531" spans="2:8" ht="15">
      <c r="B4531" s="74"/>
      <c r="C4531" s="74"/>
      <c r="D4531"/>
      <c r="E4531"/>
      <c r="F4531"/>
      <c r="G4531"/>
      <c r="H4531"/>
    </row>
    <row r="4532" spans="2:8" ht="15">
      <c r="B4532" s="74"/>
      <c r="C4532" s="74"/>
      <c r="D4532"/>
      <c r="E4532"/>
      <c r="F4532"/>
      <c r="G4532"/>
      <c r="H4532"/>
    </row>
    <row r="4533" spans="2:8" ht="15">
      <c r="B4533" s="74"/>
      <c r="C4533" s="74"/>
      <c r="D4533"/>
      <c r="E4533"/>
      <c r="F4533"/>
      <c r="G4533"/>
      <c r="H4533"/>
    </row>
    <row r="4534" spans="2:8" ht="15">
      <c r="B4534" s="74"/>
      <c r="C4534" s="74"/>
      <c r="D4534"/>
      <c r="E4534"/>
      <c r="F4534"/>
      <c r="G4534"/>
      <c r="H4534"/>
    </row>
    <row r="4535" spans="2:8" ht="15">
      <c r="B4535" s="74"/>
      <c r="C4535" s="74"/>
      <c r="D4535"/>
      <c r="E4535"/>
      <c r="F4535"/>
      <c r="G4535"/>
      <c r="H4535"/>
    </row>
    <row r="4536" spans="2:8" ht="15">
      <c r="B4536" s="74"/>
      <c r="C4536" s="74"/>
      <c r="D4536"/>
      <c r="E4536"/>
      <c r="F4536"/>
      <c r="G4536"/>
      <c r="H4536"/>
    </row>
    <row r="4537" spans="2:8" ht="15">
      <c r="B4537" s="74"/>
      <c r="C4537" s="74"/>
      <c r="D4537"/>
      <c r="E4537"/>
      <c r="F4537"/>
      <c r="G4537"/>
      <c r="H4537"/>
    </row>
    <row r="4538" spans="2:8" ht="15">
      <c r="B4538" s="74"/>
      <c r="C4538" s="74"/>
      <c r="D4538"/>
      <c r="E4538"/>
      <c r="F4538"/>
      <c r="G4538"/>
      <c r="H4538"/>
    </row>
    <row r="4539" spans="2:8" ht="15">
      <c r="B4539" s="74"/>
      <c r="C4539" s="74"/>
      <c r="D4539"/>
      <c r="E4539"/>
      <c r="F4539"/>
      <c r="G4539"/>
      <c r="H4539"/>
    </row>
    <row r="4540" spans="2:8" ht="15">
      <c r="B4540" s="74"/>
      <c r="C4540" s="74"/>
      <c r="D4540"/>
      <c r="E4540"/>
      <c r="F4540"/>
      <c r="G4540"/>
      <c r="H4540"/>
    </row>
    <row r="4541" spans="2:8" ht="15">
      <c r="B4541" s="74"/>
      <c r="C4541" s="74"/>
      <c r="D4541"/>
      <c r="E4541"/>
      <c r="F4541"/>
      <c r="G4541"/>
      <c r="H4541"/>
    </row>
    <row r="4542" spans="2:8" ht="15">
      <c r="B4542" s="74"/>
      <c r="C4542" s="74"/>
      <c r="D4542"/>
      <c r="E4542"/>
      <c r="F4542"/>
      <c r="G4542"/>
      <c r="H4542"/>
    </row>
    <row r="4543" spans="2:8" ht="15">
      <c r="B4543" s="74"/>
      <c r="C4543" s="74"/>
      <c r="D4543"/>
      <c r="E4543"/>
      <c r="F4543"/>
      <c r="G4543"/>
      <c r="H4543"/>
    </row>
    <row r="4544" spans="2:8" ht="15">
      <c r="B4544" s="74"/>
      <c r="C4544" s="74"/>
      <c r="D4544"/>
      <c r="E4544"/>
      <c r="F4544"/>
      <c r="G4544"/>
      <c r="H4544"/>
    </row>
    <row r="4545" spans="2:8" ht="15">
      <c r="B4545" s="74"/>
      <c r="C4545" s="74"/>
      <c r="D4545"/>
      <c r="E4545"/>
      <c r="F4545"/>
      <c r="G4545"/>
      <c r="H4545"/>
    </row>
    <row r="4546" spans="2:8" ht="15">
      <c r="B4546" s="74"/>
      <c r="C4546" s="74"/>
      <c r="D4546"/>
      <c r="E4546"/>
      <c r="F4546"/>
      <c r="G4546"/>
      <c r="H4546"/>
    </row>
    <row r="4547" spans="2:8" ht="15">
      <c r="B4547" s="74"/>
      <c r="C4547" s="74"/>
      <c r="D4547"/>
      <c r="E4547"/>
      <c r="F4547"/>
      <c r="G4547"/>
      <c r="H4547"/>
    </row>
    <row r="4548" spans="2:8" ht="15">
      <c r="B4548" s="74"/>
      <c r="C4548" s="74"/>
      <c r="D4548"/>
      <c r="E4548"/>
      <c r="F4548"/>
      <c r="G4548"/>
      <c r="H4548"/>
    </row>
    <row r="4549" spans="2:8" ht="15">
      <c r="B4549" s="74"/>
      <c r="C4549" s="74"/>
      <c r="D4549"/>
      <c r="E4549"/>
      <c r="F4549"/>
      <c r="G4549"/>
      <c r="H4549"/>
    </row>
    <row r="4550" spans="2:8" ht="15">
      <c r="B4550" s="74"/>
      <c r="C4550" s="74"/>
      <c r="D4550"/>
      <c r="E4550"/>
      <c r="F4550"/>
      <c r="G4550"/>
      <c r="H4550"/>
    </row>
    <row r="4551" spans="2:8" ht="15">
      <c r="B4551" s="74"/>
      <c r="C4551" s="74"/>
      <c r="D4551"/>
      <c r="E4551"/>
      <c r="F4551"/>
      <c r="G4551"/>
      <c r="H4551"/>
    </row>
    <row r="4552" spans="2:8" ht="15">
      <c r="B4552" s="74"/>
      <c r="C4552" s="74"/>
      <c r="D4552"/>
      <c r="E4552"/>
      <c r="F4552"/>
      <c r="G4552"/>
      <c r="H4552"/>
    </row>
    <row r="4553" spans="2:8" ht="15">
      <c r="B4553" s="74"/>
      <c r="C4553" s="74"/>
      <c r="D4553"/>
      <c r="E4553"/>
      <c r="F4553"/>
      <c r="G4553"/>
      <c r="H4553"/>
    </row>
    <row r="4554" spans="2:8" ht="15">
      <c r="B4554" s="74"/>
      <c r="C4554" s="74"/>
      <c r="D4554"/>
      <c r="E4554"/>
      <c r="F4554"/>
      <c r="G4554"/>
      <c r="H4554"/>
    </row>
    <row r="4555" spans="2:8" ht="15">
      <c r="B4555" s="74"/>
      <c r="C4555" s="74"/>
      <c r="D4555"/>
      <c r="E4555"/>
      <c r="F4555"/>
      <c r="G4555"/>
      <c r="H4555"/>
    </row>
    <row r="4556" spans="2:8" ht="15">
      <c r="B4556" s="74"/>
      <c r="C4556" s="74"/>
      <c r="D4556"/>
      <c r="E4556"/>
      <c r="F4556"/>
      <c r="G4556"/>
      <c r="H4556"/>
    </row>
    <row r="4557" spans="2:8" ht="15">
      <c r="B4557" s="74"/>
      <c r="C4557" s="74"/>
      <c r="D4557"/>
      <c r="E4557"/>
      <c r="F4557"/>
      <c r="G4557"/>
      <c r="H4557"/>
    </row>
    <row r="4558" spans="2:8" ht="15">
      <c r="B4558" s="74"/>
      <c r="C4558" s="74"/>
      <c r="D4558"/>
      <c r="E4558"/>
      <c r="F4558"/>
      <c r="G4558"/>
      <c r="H4558"/>
    </row>
    <row r="4559" spans="2:8" ht="15">
      <c r="B4559" s="74"/>
      <c r="C4559" s="74"/>
      <c r="D4559"/>
      <c r="E4559"/>
      <c r="F4559"/>
      <c r="G4559"/>
      <c r="H4559"/>
    </row>
    <row r="4560" spans="2:8" ht="15">
      <c r="B4560" s="74"/>
      <c r="C4560" s="74"/>
      <c r="D4560"/>
      <c r="E4560"/>
      <c r="F4560"/>
      <c r="G4560"/>
      <c r="H4560"/>
    </row>
    <row r="4561" spans="2:8" ht="15">
      <c r="B4561" s="74"/>
      <c r="C4561" s="74"/>
      <c r="D4561"/>
      <c r="E4561"/>
      <c r="F4561"/>
      <c r="G4561"/>
      <c r="H4561"/>
    </row>
    <row r="4562" spans="2:8" ht="15">
      <c r="B4562" s="74"/>
      <c r="C4562" s="74"/>
      <c r="D4562"/>
      <c r="E4562"/>
      <c r="F4562"/>
      <c r="G4562"/>
      <c r="H4562"/>
    </row>
    <row r="4563" spans="2:8" ht="15">
      <c r="B4563" s="74"/>
      <c r="C4563" s="74"/>
      <c r="D4563"/>
      <c r="E4563"/>
      <c r="F4563"/>
      <c r="G4563"/>
      <c r="H4563"/>
    </row>
    <row r="4564" spans="2:8" ht="15">
      <c r="B4564" s="74"/>
      <c r="C4564" s="74"/>
      <c r="D4564"/>
      <c r="E4564"/>
      <c r="F4564"/>
      <c r="G4564"/>
      <c r="H4564"/>
    </row>
    <row r="4565" spans="2:8" ht="15">
      <c r="B4565" s="74"/>
      <c r="C4565" s="74"/>
      <c r="D4565"/>
      <c r="E4565"/>
      <c r="F4565"/>
      <c r="G4565"/>
      <c r="H4565"/>
    </row>
    <row r="4566" spans="2:8" ht="15">
      <c r="B4566" s="74"/>
      <c r="C4566" s="74"/>
      <c r="D4566"/>
      <c r="E4566"/>
      <c r="F4566"/>
      <c r="G4566"/>
      <c r="H4566"/>
    </row>
    <row r="4567" spans="2:8" ht="15">
      <c r="B4567" s="74"/>
      <c r="C4567" s="74"/>
      <c r="D4567"/>
      <c r="E4567"/>
      <c r="F4567"/>
      <c r="G4567"/>
      <c r="H4567"/>
    </row>
    <row r="4568" spans="2:8" ht="15">
      <c r="B4568" s="74"/>
      <c r="C4568" s="74"/>
      <c r="D4568"/>
      <c r="E4568"/>
      <c r="F4568"/>
      <c r="G4568"/>
      <c r="H4568"/>
    </row>
    <row r="4569" spans="2:8" ht="15">
      <c r="B4569" s="74"/>
      <c r="C4569" s="74"/>
      <c r="D4569"/>
      <c r="E4569"/>
      <c r="F4569"/>
      <c r="G4569"/>
      <c r="H4569"/>
    </row>
    <row r="4570" spans="2:8" ht="15">
      <c r="B4570" s="74"/>
      <c r="C4570" s="74"/>
      <c r="D4570"/>
      <c r="E4570"/>
      <c r="F4570"/>
      <c r="G4570"/>
      <c r="H4570"/>
    </row>
    <row r="4571" spans="2:8" ht="15">
      <c r="B4571" s="74"/>
      <c r="C4571" s="74"/>
      <c r="D4571"/>
      <c r="E4571"/>
      <c r="F4571"/>
      <c r="G4571"/>
      <c r="H4571"/>
    </row>
    <row r="4572" spans="2:8" ht="15">
      <c r="B4572" s="74"/>
      <c r="C4572" s="74"/>
      <c r="D4572"/>
      <c r="E4572"/>
      <c r="F4572"/>
      <c r="G4572"/>
      <c r="H4572"/>
    </row>
    <row r="4573" spans="2:8" ht="15">
      <c r="B4573" s="74"/>
      <c r="C4573" s="74"/>
      <c r="D4573"/>
      <c r="E4573"/>
      <c r="F4573"/>
      <c r="G4573"/>
      <c r="H4573"/>
    </row>
    <row r="4574" spans="2:8" ht="15">
      <c r="B4574" s="74"/>
      <c r="C4574" s="74"/>
      <c r="D4574"/>
      <c r="E4574"/>
      <c r="F4574"/>
      <c r="G4574"/>
      <c r="H4574"/>
    </row>
    <row r="4575" spans="2:8" ht="15">
      <c r="B4575" s="74"/>
      <c r="C4575" s="74"/>
      <c r="D4575"/>
      <c r="E4575"/>
      <c r="F4575"/>
      <c r="G4575"/>
      <c r="H4575"/>
    </row>
    <row r="4576" spans="2:8" ht="15">
      <c r="B4576" s="74"/>
      <c r="C4576" s="74"/>
      <c r="D4576"/>
      <c r="E4576"/>
      <c r="F4576"/>
      <c r="G4576"/>
      <c r="H4576"/>
    </row>
    <row r="4577" spans="2:8" ht="15">
      <c r="B4577" s="74"/>
      <c r="C4577" s="74"/>
      <c r="D4577"/>
      <c r="E4577"/>
      <c r="F4577"/>
      <c r="G4577"/>
      <c r="H4577"/>
    </row>
    <row r="4578" spans="2:8" ht="15">
      <c r="B4578" s="74"/>
      <c r="C4578" s="74"/>
      <c r="D4578"/>
      <c r="E4578"/>
      <c r="F4578"/>
      <c r="G4578"/>
      <c r="H4578"/>
    </row>
    <row r="4579" spans="2:8" ht="15">
      <c r="B4579" s="74"/>
      <c r="C4579" s="74"/>
      <c r="D4579"/>
      <c r="E4579"/>
      <c r="F4579"/>
      <c r="G4579"/>
      <c r="H4579"/>
    </row>
    <row r="4580" spans="2:8" ht="15">
      <c r="B4580" s="74"/>
      <c r="C4580" s="74"/>
      <c r="D4580"/>
      <c r="E4580"/>
      <c r="F4580"/>
      <c r="G4580"/>
      <c r="H4580"/>
    </row>
    <row r="4581" spans="2:8" ht="15">
      <c r="B4581" s="74"/>
      <c r="C4581" s="74"/>
      <c r="D4581"/>
      <c r="E4581"/>
      <c r="F4581"/>
      <c r="G4581"/>
      <c r="H4581"/>
    </row>
    <row r="4582" spans="2:8" ht="15">
      <c r="B4582" s="74"/>
      <c r="C4582" s="74"/>
      <c r="D4582"/>
      <c r="E4582"/>
      <c r="F4582"/>
      <c r="G4582"/>
      <c r="H4582"/>
    </row>
    <row r="4583" spans="2:8" ht="15">
      <c r="B4583" s="74"/>
      <c r="C4583" s="74"/>
      <c r="D4583"/>
      <c r="E4583"/>
      <c r="F4583"/>
      <c r="G4583"/>
      <c r="H4583"/>
    </row>
    <row r="4584" spans="2:8" ht="15">
      <c r="B4584" s="74"/>
      <c r="C4584" s="74"/>
      <c r="D4584"/>
      <c r="E4584"/>
      <c r="F4584"/>
      <c r="G4584"/>
      <c r="H4584"/>
    </row>
    <row r="4585" spans="2:8" ht="15">
      <c r="B4585" s="74"/>
      <c r="C4585" s="74"/>
      <c r="D4585"/>
      <c r="E4585"/>
      <c r="F4585"/>
      <c r="G4585"/>
      <c r="H4585"/>
    </row>
    <row r="4586" spans="2:8" ht="15">
      <c r="B4586" s="74"/>
      <c r="C4586" s="74"/>
      <c r="D4586"/>
      <c r="E4586"/>
      <c r="F4586"/>
      <c r="G4586"/>
      <c r="H4586"/>
    </row>
    <row r="4587" spans="2:8" ht="15">
      <c r="B4587" s="74"/>
      <c r="C4587" s="74"/>
      <c r="D4587"/>
      <c r="E4587"/>
      <c r="F4587"/>
      <c r="G4587"/>
      <c r="H4587"/>
    </row>
    <row r="4588" spans="2:8" ht="15">
      <c r="B4588" s="74"/>
      <c r="C4588" s="74"/>
      <c r="D4588"/>
      <c r="E4588"/>
      <c r="F4588"/>
      <c r="G4588"/>
      <c r="H4588"/>
    </row>
    <row r="4589" spans="2:8" ht="15">
      <c r="B4589" s="74"/>
      <c r="C4589" s="74"/>
      <c r="D4589"/>
      <c r="E4589"/>
      <c r="F4589"/>
      <c r="G4589"/>
      <c r="H4589"/>
    </row>
    <row r="4590" spans="2:8" ht="15">
      <c r="B4590" s="74"/>
      <c r="C4590" s="74"/>
      <c r="D4590"/>
      <c r="E4590"/>
      <c r="F4590"/>
      <c r="G4590"/>
      <c r="H4590"/>
    </row>
    <row r="4591" spans="2:8" ht="15">
      <c r="B4591" s="74"/>
      <c r="C4591" s="74"/>
      <c r="D4591"/>
      <c r="E4591"/>
      <c r="F4591"/>
      <c r="G4591"/>
      <c r="H4591"/>
    </row>
    <row r="4592" spans="2:8" ht="15">
      <c r="B4592" s="74"/>
      <c r="C4592" s="74"/>
      <c r="D4592"/>
      <c r="E4592"/>
      <c r="F4592"/>
      <c r="G4592"/>
      <c r="H4592"/>
    </row>
    <row r="4593" spans="2:8" ht="15">
      <c r="B4593" s="74"/>
      <c r="C4593" s="74"/>
      <c r="D4593"/>
      <c r="E4593"/>
      <c r="F4593"/>
      <c r="G4593"/>
      <c r="H4593"/>
    </row>
    <row r="4594" spans="2:8" ht="15">
      <c r="B4594" s="74"/>
      <c r="C4594" s="74"/>
      <c r="D4594"/>
      <c r="E4594"/>
      <c r="F4594"/>
      <c r="G4594"/>
      <c r="H4594"/>
    </row>
    <row r="4595" spans="2:8" ht="15">
      <c r="B4595" s="74"/>
      <c r="C4595" s="74"/>
      <c r="D4595"/>
      <c r="E4595"/>
      <c r="F4595"/>
      <c r="G4595"/>
      <c r="H4595"/>
    </row>
    <row r="4596" spans="2:8" ht="15">
      <c r="B4596" s="74"/>
      <c r="C4596" s="74"/>
      <c r="D4596"/>
      <c r="E4596"/>
      <c r="F4596"/>
      <c r="G4596"/>
      <c r="H4596"/>
    </row>
    <row r="4597" spans="2:8" ht="15">
      <c r="B4597" s="74"/>
      <c r="C4597" s="74"/>
      <c r="D4597"/>
      <c r="E4597"/>
      <c r="F4597"/>
      <c r="G4597"/>
      <c r="H4597"/>
    </row>
    <row r="4598" spans="2:8" ht="15">
      <c r="B4598" s="74"/>
      <c r="C4598" s="74"/>
      <c r="D4598"/>
      <c r="E4598"/>
      <c r="F4598"/>
      <c r="G4598"/>
      <c r="H4598"/>
    </row>
    <row r="4599" spans="2:8" ht="15">
      <c r="B4599" s="74"/>
      <c r="C4599" s="74"/>
      <c r="D4599"/>
      <c r="E4599"/>
      <c r="F4599"/>
      <c r="G4599"/>
      <c r="H4599"/>
    </row>
    <row r="4600" spans="2:8" ht="15">
      <c r="B4600" s="74"/>
      <c r="C4600" s="74"/>
      <c r="D4600"/>
      <c r="E4600"/>
      <c r="F4600"/>
      <c r="G4600"/>
      <c r="H4600"/>
    </row>
    <row r="4601" spans="2:8" ht="15">
      <c r="B4601" s="74"/>
      <c r="C4601" s="74"/>
      <c r="D4601"/>
      <c r="E4601"/>
      <c r="F4601"/>
      <c r="G4601"/>
      <c r="H4601"/>
    </row>
    <row r="4602" spans="2:8" ht="15">
      <c r="B4602" s="74"/>
      <c r="C4602" s="74"/>
      <c r="D4602"/>
      <c r="E4602"/>
      <c r="F4602"/>
      <c r="G4602"/>
      <c r="H4602"/>
    </row>
    <row r="4603" spans="2:8" ht="15">
      <c r="B4603" s="74"/>
      <c r="C4603" s="74"/>
      <c r="D4603"/>
      <c r="E4603"/>
      <c r="F4603"/>
      <c r="G4603"/>
      <c r="H4603"/>
    </row>
    <row r="4604" spans="2:8" ht="15">
      <c r="B4604" s="74"/>
      <c r="C4604" s="74"/>
      <c r="D4604"/>
      <c r="E4604"/>
      <c r="F4604"/>
      <c r="G4604"/>
      <c r="H4604"/>
    </row>
    <row r="4605" spans="2:8" ht="15">
      <c r="B4605" s="74"/>
      <c r="C4605" s="74"/>
      <c r="D4605"/>
      <c r="E4605"/>
      <c r="F4605"/>
      <c r="G4605"/>
      <c r="H4605"/>
    </row>
    <row r="4606" spans="2:8" ht="15">
      <c r="B4606" s="74"/>
      <c r="C4606" s="74"/>
      <c r="D4606"/>
      <c r="E4606"/>
      <c r="F4606"/>
      <c r="G4606"/>
      <c r="H4606"/>
    </row>
    <row r="4607" spans="2:8" ht="15">
      <c r="B4607" s="74"/>
      <c r="C4607" s="74"/>
      <c r="D4607"/>
      <c r="E4607"/>
      <c r="F4607"/>
      <c r="G4607"/>
      <c r="H4607"/>
    </row>
    <row r="4608" spans="2:8" ht="15">
      <c r="B4608" s="74"/>
      <c r="C4608" s="74"/>
      <c r="D4608"/>
      <c r="E4608"/>
      <c r="F4608"/>
      <c r="G4608"/>
      <c r="H4608"/>
    </row>
    <row r="4609" spans="2:8" ht="15">
      <c r="B4609" s="74"/>
      <c r="C4609" s="74"/>
      <c r="D4609"/>
      <c r="E4609"/>
      <c r="F4609"/>
      <c r="G4609"/>
      <c r="H4609"/>
    </row>
    <row r="4610" spans="2:8" ht="15">
      <c r="B4610" s="74"/>
      <c r="C4610" s="74"/>
      <c r="D4610"/>
      <c r="E4610"/>
      <c r="F4610"/>
      <c r="G4610"/>
      <c r="H4610"/>
    </row>
    <row r="4611" spans="2:8" ht="15">
      <c r="B4611" s="74"/>
      <c r="C4611" s="74"/>
      <c r="D4611"/>
      <c r="E4611"/>
      <c r="F4611"/>
      <c r="G4611"/>
      <c r="H4611"/>
    </row>
    <row r="4612" spans="2:8" ht="15">
      <c r="B4612" s="74"/>
      <c r="C4612" s="74"/>
      <c r="D4612"/>
      <c r="E4612"/>
      <c r="F4612"/>
      <c r="G4612"/>
      <c r="H4612"/>
    </row>
    <row r="4613" spans="2:8" ht="15">
      <c r="B4613" s="74"/>
      <c r="C4613" s="74"/>
      <c r="D4613"/>
      <c r="E4613"/>
      <c r="F4613"/>
      <c r="G4613"/>
      <c r="H4613"/>
    </row>
    <row r="4614" spans="2:8" ht="15">
      <c r="B4614" s="74"/>
      <c r="C4614" s="74"/>
      <c r="D4614"/>
      <c r="E4614"/>
      <c r="F4614"/>
      <c r="G4614"/>
      <c r="H4614"/>
    </row>
    <row r="4615" spans="2:8" ht="15">
      <c r="B4615" s="74"/>
      <c r="C4615" s="74"/>
      <c r="D4615"/>
      <c r="E4615"/>
      <c r="F4615"/>
      <c r="G4615"/>
      <c r="H4615"/>
    </row>
    <row r="4616" spans="2:8" ht="15">
      <c r="B4616" s="74"/>
      <c r="C4616" s="74"/>
      <c r="D4616"/>
      <c r="E4616"/>
      <c r="F4616"/>
      <c r="G4616"/>
      <c r="H4616"/>
    </row>
    <row r="4617" spans="2:8" ht="15">
      <c r="B4617" s="74"/>
      <c r="C4617" s="74"/>
      <c r="D4617"/>
      <c r="E4617"/>
      <c r="F4617"/>
      <c r="G4617"/>
      <c r="H4617"/>
    </row>
    <row r="4618" spans="2:8" ht="15">
      <c r="B4618" s="74"/>
      <c r="C4618" s="74"/>
      <c r="D4618"/>
      <c r="E4618"/>
      <c r="F4618"/>
      <c r="G4618"/>
      <c r="H4618"/>
    </row>
    <row r="4619" spans="2:8" ht="15">
      <c r="B4619" s="74"/>
      <c r="C4619" s="74"/>
      <c r="D4619"/>
      <c r="E4619"/>
      <c r="F4619"/>
      <c r="G4619"/>
      <c r="H4619"/>
    </row>
    <row r="4620" spans="2:8" ht="15">
      <c r="B4620" s="74"/>
      <c r="C4620" s="74"/>
      <c r="D4620"/>
      <c r="E4620"/>
      <c r="F4620"/>
      <c r="G4620"/>
      <c r="H4620"/>
    </row>
    <row r="4621" spans="2:8" ht="15">
      <c r="B4621" s="74"/>
      <c r="C4621" s="74"/>
      <c r="D4621"/>
      <c r="E4621"/>
      <c r="F4621"/>
      <c r="G4621"/>
      <c r="H4621"/>
    </row>
    <row r="4622" spans="2:8" ht="15">
      <c r="B4622" s="74"/>
      <c r="C4622" s="74"/>
      <c r="D4622"/>
      <c r="E4622"/>
      <c r="F4622"/>
      <c r="G4622"/>
      <c r="H4622"/>
    </row>
    <row r="4623" spans="2:8" ht="15">
      <c r="B4623" s="74"/>
      <c r="C4623" s="74"/>
      <c r="D4623"/>
      <c r="E4623"/>
      <c r="F4623"/>
      <c r="G4623"/>
      <c r="H4623"/>
    </row>
    <row r="4624" spans="2:8" ht="15">
      <c r="B4624" s="74"/>
      <c r="C4624" s="74"/>
      <c r="D4624"/>
      <c r="E4624"/>
      <c r="F4624"/>
      <c r="G4624"/>
      <c r="H4624"/>
    </row>
    <row r="4625" spans="2:8" ht="15">
      <c r="B4625" s="74"/>
      <c r="C4625" s="74"/>
      <c r="D4625"/>
      <c r="E4625"/>
      <c r="F4625"/>
      <c r="G4625"/>
      <c r="H4625"/>
    </row>
    <row r="4626" spans="2:8" ht="15">
      <c r="B4626" s="74"/>
      <c r="C4626" s="74"/>
      <c r="D4626"/>
      <c r="E4626"/>
      <c r="F4626"/>
      <c r="G4626"/>
      <c r="H4626"/>
    </row>
    <row r="4627" spans="2:8" ht="15">
      <c r="B4627" s="74"/>
      <c r="C4627" s="74"/>
      <c r="D4627"/>
      <c r="E4627"/>
      <c r="F4627"/>
      <c r="G4627"/>
      <c r="H4627"/>
    </row>
    <row r="4628" spans="2:8" ht="15">
      <c r="B4628" s="74"/>
      <c r="C4628" s="74"/>
      <c r="D4628"/>
      <c r="E4628"/>
      <c r="F4628"/>
      <c r="G4628"/>
      <c r="H4628"/>
    </row>
    <row r="4629" spans="2:8" ht="15">
      <c r="B4629" s="74"/>
      <c r="C4629" s="74"/>
      <c r="D4629"/>
      <c r="E4629"/>
      <c r="F4629"/>
      <c r="G4629"/>
      <c r="H4629"/>
    </row>
    <row r="4630" spans="2:8" ht="15">
      <c r="B4630" s="74"/>
      <c r="C4630" s="74"/>
      <c r="D4630"/>
      <c r="E4630"/>
      <c r="F4630"/>
      <c r="G4630"/>
      <c r="H4630"/>
    </row>
    <row r="4631" spans="2:8" ht="15">
      <c r="B4631" s="74"/>
      <c r="C4631" s="74"/>
      <c r="D4631"/>
      <c r="E4631"/>
      <c r="F4631"/>
      <c r="G4631"/>
      <c r="H4631"/>
    </row>
    <row r="4632" spans="2:8" ht="15">
      <c r="B4632" s="74"/>
      <c r="C4632" s="74"/>
      <c r="D4632"/>
      <c r="E4632"/>
      <c r="F4632"/>
      <c r="G4632"/>
      <c r="H4632"/>
    </row>
    <row r="4633" spans="2:8" ht="15">
      <c r="B4633" s="74"/>
      <c r="C4633" s="74"/>
      <c r="D4633"/>
      <c r="E4633"/>
      <c r="F4633"/>
      <c r="G4633"/>
      <c r="H4633"/>
    </row>
    <row r="4634" spans="2:8" ht="15">
      <c r="B4634" s="74"/>
      <c r="C4634" s="74"/>
      <c r="D4634"/>
      <c r="E4634"/>
      <c r="F4634"/>
      <c r="G4634"/>
      <c r="H4634"/>
    </row>
    <row r="4635" spans="2:8" ht="15">
      <c r="B4635" s="74"/>
      <c r="C4635" s="74"/>
      <c r="D4635"/>
      <c r="E4635"/>
      <c r="F4635"/>
      <c r="G4635"/>
      <c r="H4635"/>
    </row>
    <row r="4636" spans="2:8" ht="15">
      <c r="B4636" s="74"/>
      <c r="C4636" s="74"/>
      <c r="D4636"/>
      <c r="E4636"/>
      <c r="F4636"/>
      <c r="G4636"/>
      <c r="H4636"/>
    </row>
    <row r="4637" spans="2:8" ht="15">
      <c r="B4637" s="74"/>
      <c r="C4637" s="74"/>
      <c r="D4637"/>
      <c r="E4637"/>
      <c r="F4637"/>
      <c r="G4637"/>
      <c r="H4637"/>
    </row>
    <row r="4638" spans="2:8" ht="15">
      <c r="B4638" s="74"/>
      <c r="C4638" s="74"/>
      <c r="D4638"/>
      <c r="E4638"/>
      <c r="F4638"/>
      <c r="G4638"/>
      <c r="H4638"/>
    </row>
    <row r="4639" spans="2:8" ht="15">
      <c r="B4639" s="74"/>
      <c r="C4639" s="74"/>
      <c r="D4639"/>
      <c r="E4639"/>
      <c r="F4639"/>
      <c r="G4639"/>
      <c r="H4639"/>
    </row>
    <row r="4640" spans="2:8" ht="15">
      <c r="B4640" s="74"/>
      <c r="C4640" s="74"/>
      <c r="D4640"/>
      <c r="E4640"/>
      <c r="F4640"/>
      <c r="G4640"/>
      <c r="H4640"/>
    </row>
    <row r="4641" spans="2:8" ht="15">
      <c r="B4641" s="74"/>
      <c r="C4641" s="74"/>
      <c r="D4641"/>
      <c r="E4641"/>
      <c r="F4641"/>
      <c r="G4641"/>
      <c r="H4641"/>
    </row>
    <row r="4642" spans="2:8" ht="15">
      <c r="B4642" s="74"/>
      <c r="C4642" s="74"/>
      <c r="D4642"/>
      <c r="E4642"/>
      <c r="F4642"/>
      <c r="G4642"/>
      <c r="H4642"/>
    </row>
    <row r="4643" spans="2:8" ht="15">
      <c r="B4643" s="74"/>
      <c r="C4643" s="74"/>
      <c r="D4643"/>
      <c r="E4643"/>
      <c r="F4643"/>
      <c r="G4643"/>
      <c r="H4643"/>
    </row>
    <row r="4644" spans="2:8" ht="15">
      <c r="B4644" s="74"/>
      <c r="C4644" s="74"/>
      <c r="D4644"/>
      <c r="E4644"/>
      <c r="F4644"/>
      <c r="G4644"/>
      <c r="H4644"/>
    </row>
    <row r="4645" spans="2:8" ht="15">
      <c r="B4645" s="74"/>
      <c r="C4645" s="74"/>
      <c r="D4645"/>
      <c r="E4645"/>
      <c r="F4645"/>
      <c r="G4645"/>
      <c r="H4645"/>
    </row>
    <row r="4646" spans="2:8" ht="15">
      <c r="B4646" s="74"/>
      <c r="C4646" s="74"/>
      <c r="D4646"/>
      <c r="E4646"/>
      <c r="F4646"/>
      <c r="G4646"/>
      <c r="H4646"/>
    </row>
    <row r="4647" spans="2:8" ht="15">
      <c r="B4647" s="74"/>
      <c r="C4647" s="74"/>
      <c r="D4647"/>
      <c r="E4647"/>
      <c r="F4647"/>
      <c r="G4647"/>
      <c r="H4647"/>
    </row>
    <row r="4648" spans="2:8" ht="15">
      <c r="B4648" s="74"/>
      <c r="C4648" s="74"/>
      <c r="D4648"/>
      <c r="E4648"/>
      <c r="F4648"/>
      <c r="G4648"/>
      <c r="H4648"/>
    </row>
    <row r="4649" spans="2:8" ht="15">
      <c r="B4649" s="74"/>
      <c r="C4649" s="74"/>
      <c r="D4649"/>
      <c r="E4649"/>
      <c r="F4649"/>
      <c r="G4649"/>
      <c r="H4649"/>
    </row>
    <row r="4650" spans="2:8" ht="15">
      <c r="B4650" s="74"/>
      <c r="C4650" s="74"/>
      <c r="D4650"/>
      <c r="E4650"/>
      <c r="F4650"/>
      <c r="G4650"/>
      <c r="H4650"/>
    </row>
    <row r="4651" spans="2:8" ht="15">
      <c r="B4651" s="74"/>
      <c r="C4651" s="74"/>
      <c r="D4651"/>
      <c r="E4651"/>
      <c r="F4651"/>
      <c r="G4651"/>
      <c r="H4651"/>
    </row>
    <row r="4652" spans="2:8" ht="15">
      <c r="B4652" s="74"/>
      <c r="C4652" s="74"/>
      <c r="D4652"/>
      <c r="E4652"/>
      <c r="F4652"/>
      <c r="G4652"/>
      <c r="H4652"/>
    </row>
    <row r="4653" spans="2:8" ht="15">
      <c r="B4653" s="74"/>
      <c r="C4653" s="74"/>
      <c r="D4653"/>
      <c r="E4653"/>
      <c r="F4653"/>
      <c r="G4653"/>
      <c r="H4653"/>
    </row>
    <row r="4654" spans="2:8" ht="15">
      <c r="B4654" s="74"/>
      <c r="C4654" s="74"/>
      <c r="D4654"/>
      <c r="E4654"/>
      <c r="F4654"/>
      <c r="G4654"/>
      <c r="H4654"/>
    </row>
    <row r="4655" spans="2:8" ht="15">
      <c r="B4655" s="74"/>
      <c r="C4655" s="74"/>
      <c r="D4655"/>
      <c r="E4655"/>
      <c r="F4655"/>
      <c r="G4655"/>
      <c r="H4655"/>
    </row>
    <row r="4656" spans="2:8" ht="15">
      <c r="B4656" s="74"/>
      <c r="C4656" s="74"/>
      <c r="D4656"/>
      <c r="E4656"/>
      <c r="F4656"/>
      <c r="G4656"/>
      <c r="H4656"/>
    </row>
    <row r="4657" spans="2:8" ht="15">
      <c r="B4657" s="74"/>
      <c r="C4657" s="74"/>
      <c r="D4657"/>
      <c r="E4657"/>
      <c r="F4657"/>
      <c r="G4657"/>
      <c r="H4657"/>
    </row>
    <row r="4658" spans="2:8" ht="15">
      <c r="B4658" s="74"/>
      <c r="C4658" s="74"/>
      <c r="D4658"/>
      <c r="E4658"/>
      <c r="F4658"/>
      <c r="G4658"/>
      <c r="H4658"/>
    </row>
    <row r="4659" spans="2:8" ht="15">
      <c r="B4659" s="74"/>
      <c r="C4659" s="74"/>
      <c r="D4659"/>
      <c r="E4659"/>
      <c r="F4659"/>
      <c r="G4659"/>
      <c r="H4659"/>
    </row>
    <row r="4660" spans="2:8" ht="15">
      <c r="B4660" s="74"/>
      <c r="C4660" s="74"/>
      <c r="D4660"/>
      <c r="E4660"/>
      <c r="F4660"/>
      <c r="G4660"/>
      <c r="H4660"/>
    </row>
    <row r="4661" spans="2:8" ht="15">
      <c r="B4661" s="74"/>
      <c r="C4661" s="74"/>
      <c r="D4661"/>
      <c r="E4661"/>
      <c r="F4661"/>
      <c r="G4661"/>
      <c r="H4661"/>
    </row>
    <row r="4662" spans="2:8" ht="15">
      <c r="B4662" s="74"/>
      <c r="C4662" s="74"/>
      <c r="D4662"/>
      <c r="E4662"/>
      <c r="F4662"/>
      <c r="G4662"/>
      <c r="H4662"/>
    </row>
    <row r="4663" spans="2:8" ht="15">
      <c r="B4663" s="74"/>
      <c r="C4663" s="74"/>
      <c r="D4663"/>
      <c r="E4663"/>
      <c r="F4663"/>
      <c r="G4663"/>
      <c r="H4663"/>
    </row>
    <row r="4664" spans="2:8" ht="15">
      <c r="B4664" s="74"/>
      <c r="C4664" s="74"/>
      <c r="D4664"/>
      <c r="E4664"/>
      <c r="F4664"/>
      <c r="G4664"/>
      <c r="H4664"/>
    </row>
    <row r="4665" spans="2:8" ht="15">
      <c r="B4665" s="74"/>
      <c r="C4665" s="74"/>
      <c r="D4665"/>
      <c r="E4665"/>
      <c r="F4665"/>
      <c r="G4665"/>
      <c r="H4665"/>
    </row>
    <row r="4666" spans="2:8" ht="15">
      <c r="B4666" s="74"/>
      <c r="C4666" s="74"/>
      <c r="D4666"/>
      <c r="E4666"/>
      <c r="F4666"/>
      <c r="G4666"/>
      <c r="H4666"/>
    </row>
    <row r="4667" spans="2:8" ht="15">
      <c r="B4667" s="74"/>
      <c r="C4667" s="74"/>
      <c r="D4667"/>
      <c r="E4667"/>
      <c r="F4667"/>
      <c r="G4667"/>
      <c r="H4667"/>
    </row>
    <row r="4668" spans="2:8" ht="15">
      <c r="B4668" s="74"/>
      <c r="C4668" s="74"/>
      <c r="D4668"/>
      <c r="E4668"/>
      <c r="F4668"/>
      <c r="G4668"/>
      <c r="H4668"/>
    </row>
    <row r="4669" spans="2:8" ht="15">
      <c r="B4669" s="74"/>
      <c r="C4669" s="74"/>
      <c r="D4669"/>
      <c r="E4669"/>
      <c r="F4669"/>
      <c r="G4669"/>
      <c r="H4669"/>
    </row>
    <row r="4670" spans="2:8" ht="15">
      <c r="B4670" s="74"/>
      <c r="C4670" s="74"/>
      <c r="D4670"/>
      <c r="E4670"/>
      <c r="F4670"/>
      <c r="G4670"/>
      <c r="H4670"/>
    </row>
    <row r="4671" spans="2:8" ht="15">
      <c r="B4671" s="74"/>
      <c r="C4671" s="74"/>
      <c r="D4671"/>
      <c r="E4671"/>
      <c r="F4671"/>
      <c r="G4671"/>
      <c r="H4671"/>
    </row>
    <row r="4672" spans="2:8" ht="15">
      <c r="B4672" s="74"/>
      <c r="C4672" s="74"/>
      <c r="D4672"/>
      <c r="E4672"/>
      <c r="F4672"/>
      <c r="G4672"/>
      <c r="H4672"/>
    </row>
    <row r="4673" spans="2:8" ht="15">
      <c r="B4673" s="74"/>
      <c r="C4673" s="74"/>
      <c r="D4673"/>
      <c r="E4673"/>
      <c r="F4673"/>
      <c r="G4673"/>
      <c r="H4673"/>
    </row>
    <row r="4674" spans="2:8" ht="15">
      <c r="B4674" s="74"/>
      <c r="C4674" s="74"/>
      <c r="D4674"/>
      <c r="E4674"/>
      <c r="F4674"/>
      <c r="G4674"/>
      <c r="H4674"/>
    </row>
    <row r="4675" spans="2:8" ht="15">
      <c r="B4675" s="74"/>
      <c r="C4675" s="74"/>
      <c r="D4675"/>
      <c r="E4675"/>
      <c r="F4675"/>
      <c r="G4675"/>
      <c r="H4675"/>
    </row>
    <row r="4676" spans="2:8" ht="15">
      <c r="B4676" s="74"/>
      <c r="C4676" s="74"/>
      <c r="D4676"/>
      <c r="E4676"/>
      <c r="F4676"/>
      <c r="G4676"/>
      <c r="H4676"/>
    </row>
    <row r="4677" spans="2:8" ht="15">
      <c r="B4677" s="74"/>
      <c r="C4677" s="74"/>
      <c r="D4677"/>
      <c r="E4677"/>
      <c r="F4677"/>
      <c r="G4677"/>
      <c r="H4677"/>
    </row>
    <row r="4678" spans="2:8" ht="15">
      <c r="B4678" s="74"/>
      <c r="C4678" s="74"/>
      <c r="D4678"/>
      <c r="E4678"/>
      <c r="F4678"/>
      <c r="G4678"/>
      <c r="H4678"/>
    </row>
    <row r="4679" spans="2:8" ht="15">
      <c r="B4679" s="74"/>
      <c r="C4679" s="74"/>
      <c r="D4679"/>
      <c r="E4679"/>
      <c r="F4679"/>
      <c r="G4679"/>
      <c r="H4679"/>
    </row>
    <row r="4680" spans="2:8" ht="15">
      <c r="B4680" s="74"/>
      <c r="C4680" s="74"/>
      <c r="D4680"/>
      <c r="E4680"/>
      <c r="F4680"/>
      <c r="G4680"/>
      <c r="H4680"/>
    </row>
    <row r="4681" spans="2:8" ht="15">
      <c r="B4681" s="74"/>
      <c r="C4681" s="74"/>
      <c r="D4681"/>
      <c r="E4681"/>
      <c r="F4681"/>
      <c r="G4681"/>
      <c r="H4681"/>
    </row>
    <row r="4682" spans="2:8" ht="15">
      <c r="B4682" s="74"/>
      <c r="C4682" s="74"/>
      <c r="D4682"/>
      <c r="E4682"/>
      <c r="F4682"/>
      <c r="G4682"/>
      <c r="H4682"/>
    </row>
    <row r="4683" spans="2:8" ht="15">
      <c r="B4683" s="74"/>
      <c r="C4683" s="74"/>
      <c r="D4683"/>
      <c r="E4683"/>
      <c r="F4683"/>
      <c r="G4683"/>
      <c r="H4683"/>
    </row>
    <row r="4684" spans="2:8" ht="15">
      <c r="B4684" s="74"/>
      <c r="C4684" s="74"/>
      <c r="D4684"/>
      <c r="E4684"/>
      <c r="F4684"/>
      <c r="G4684"/>
      <c r="H4684"/>
    </row>
    <row r="4685" spans="2:8" ht="15">
      <c r="B4685" s="74"/>
      <c r="C4685" s="74"/>
      <c r="D4685"/>
      <c r="E4685"/>
      <c r="F4685"/>
      <c r="G4685"/>
      <c r="H4685"/>
    </row>
    <row r="4686" spans="2:8" ht="15">
      <c r="B4686" s="74"/>
      <c r="C4686" s="74"/>
      <c r="D4686"/>
      <c r="E4686"/>
      <c r="F4686"/>
      <c r="G4686"/>
      <c r="H4686"/>
    </row>
    <row r="4687" spans="2:8" ht="15">
      <c r="B4687" s="74"/>
      <c r="C4687" s="74"/>
      <c r="D4687"/>
      <c r="E4687"/>
      <c r="F4687"/>
      <c r="G4687"/>
      <c r="H4687"/>
    </row>
    <row r="4688" spans="2:8" ht="15">
      <c r="B4688" s="74"/>
      <c r="C4688" s="74"/>
      <c r="D4688"/>
      <c r="E4688"/>
      <c r="F4688"/>
      <c r="G4688"/>
      <c r="H4688"/>
    </row>
    <row r="4689" spans="2:8" ht="15">
      <c r="B4689" s="74"/>
      <c r="C4689" s="74"/>
      <c r="D4689"/>
      <c r="E4689"/>
      <c r="F4689"/>
      <c r="G4689"/>
      <c r="H4689"/>
    </row>
    <row r="4690" spans="2:8" ht="15">
      <c r="B4690" s="74"/>
      <c r="C4690" s="74"/>
      <c r="D4690"/>
      <c r="E4690"/>
      <c r="F4690"/>
      <c r="G4690"/>
      <c r="H4690"/>
    </row>
    <row r="4691" spans="2:8" ht="15">
      <c r="B4691" s="74"/>
      <c r="C4691" s="74"/>
      <c r="D4691"/>
      <c r="E4691"/>
      <c r="F4691"/>
      <c r="G4691"/>
      <c r="H4691"/>
    </row>
    <row r="4692" spans="2:8" ht="15">
      <c r="B4692" s="74"/>
      <c r="C4692" s="74"/>
      <c r="D4692"/>
      <c r="E4692"/>
      <c r="F4692"/>
      <c r="G4692"/>
      <c r="H4692"/>
    </row>
    <row r="4693" spans="2:8" ht="15">
      <c r="B4693" s="74"/>
      <c r="C4693" s="74"/>
      <c r="D4693"/>
      <c r="E4693"/>
      <c r="F4693"/>
      <c r="G4693"/>
      <c r="H4693"/>
    </row>
    <row r="4694" spans="2:8" ht="15">
      <c r="B4694" s="74"/>
      <c r="C4694" s="74"/>
      <c r="D4694"/>
      <c r="E4694"/>
      <c r="F4694"/>
      <c r="G4694"/>
      <c r="H4694"/>
    </row>
    <row r="4695" spans="2:8" ht="15">
      <c r="B4695" s="74"/>
      <c r="C4695" s="74"/>
      <c r="D4695"/>
      <c r="E4695"/>
      <c r="F4695"/>
      <c r="G4695"/>
      <c r="H4695"/>
    </row>
    <row r="4696" spans="2:8" ht="15">
      <c r="B4696" s="74"/>
      <c r="C4696" s="74"/>
      <c r="D4696"/>
      <c r="E4696"/>
      <c r="F4696"/>
      <c r="G4696"/>
      <c r="H4696"/>
    </row>
    <row r="4697" spans="2:8" ht="15">
      <c r="B4697" s="74"/>
      <c r="C4697" s="74"/>
      <c r="D4697"/>
      <c r="E4697"/>
      <c r="F4697"/>
      <c r="G4697"/>
      <c r="H4697"/>
    </row>
    <row r="4698" spans="2:8" ht="15">
      <c r="B4698" s="74"/>
      <c r="C4698" s="74"/>
      <c r="D4698"/>
      <c r="E4698"/>
      <c r="F4698"/>
      <c r="G4698"/>
      <c r="H4698"/>
    </row>
    <row r="4699" spans="2:8" ht="15">
      <c r="B4699" s="74"/>
      <c r="C4699" s="74"/>
      <c r="D4699"/>
      <c r="E4699"/>
      <c r="F4699"/>
      <c r="G4699"/>
      <c r="H4699"/>
    </row>
    <row r="4700" spans="2:8" ht="15">
      <c r="B4700" s="74"/>
      <c r="C4700" s="74"/>
      <c r="D4700"/>
      <c r="E4700"/>
      <c r="F4700"/>
      <c r="G4700"/>
      <c r="H4700"/>
    </row>
    <row r="4701" spans="2:8" ht="15">
      <c r="B4701" s="74"/>
      <c r="C4701" s="74"/>
      <c r="D4701"/>
      <c r="E4701"/>
      <c r="F4701"/>
      <c r="G4701"/>
      <c r="H4701"/>
    </row>
    <row r="4702" spans="2:8" ht="15">
      <c r="B4702" s="74"/>
      <c r="C4702" s="74"/>
      <c r="D4702"/>
      <c r="E4702"/>
      <c r="F4702"/>
      <c r="G4702"/>
      <c r="H4702"/>
    </row>
    <row r="4703" spans="2:8" ht="15">
      <c r="B4703" s="74"/>
      <c r="C4703" s="74"/>
      <c r="D4703"/>
      <c r="E4703"/>
      <c r="F4703"/>
      <c r="G4703"/>
      <c r="H4703"/>
    </row>
    <row r="4704" spans="2:8" ht="15">
      <c r="B4704" s="74"/>
      <c r="C4704" s="74"/>
      <c r="D4704"/>
      <c r="E4704"/>
      <c r="F4704"/>
      <c r="G4704"/>
      <c r="H4704"/>
    </row>
    <row r="4705" spans="2:8" ht="15">
      <c r="B4705" s="74"/>
      <c r="C4705" s="74"/>
      <c r="D4705"/>
      <c r="E4705"/>
      <c r="F4705"/>
      <c r="G4705"/>
      <c r="H4705"/>
    </row>
    <row r="4706" spans="2:8" ht="15">
      <c r="B4706" s="74"/>
      <c r="C4706" s="74"/>
      <c r="D4706"/>
      <c r="E4706"/>
      <c r="F4706"/>
      <c r="G4706"/>
      <c r="H4706"/>
    </row>
    <row r="4707" spans="2:8" ht="15">
      <c r="B4707" s="74"/>
      <c r="C4707" s="74"/>
      <c r="D4707"/>
      <c r="E4707"/>
      <c r="F4707"/>
      <c r="G4707"/>
      <c r="H4707"/>
    </row>
    <row r="4708" spans="2:8" ht="15">
      <c r="B4708" s="74"/>
      <c r="C4708" s="74"/>
      <c r="D4708"/>
      <c r="E4708"/>
      <c r="F4708"/>
      <c r="G4708"/>
      <c r="H4708"/>
    </row>
    <row r="4709" spans="2:8" ht="15">
      <c r="B4709" s="74"/>
      <c r="C4709" s="74"/>
      <c r="D4709"/>
      <c r="E4709"/>
      <c r="F4709"/>
      <c r="G4709"/>
      <c r="H4709"/>
    </row>
    <row r="4710" spans="2:8" ht="15">
      <c r="B4710" s="74"/>
      <c r="C4710" s="74"/>
      <c r="D4710"/>
      <c r="E4710"/>
      <c r="F4710"/>
      <c r="G4710"/>
      <c r="H4710"/>
    </row>
    <row r="4711" spans="2:8" ht="15">
      <c r="B4711" s="74"/>
      <c r="C4711" s="74"/>
      <c r="D4711"/>
      <c r="E4711"/>
      <c r="F4711"/>
      <c r="G4711"/>
      <c r="H4711"/>
    </row>
    <row r="4712" spans="2:8" ht="15">
      <c r="B4712" s="74"/>
      <c r="C4712" s="74"/>
      <c r="D4712"/>
      <c r="E4712"/>
      <c r="F4712"/>
      <c r="G4712"/>
      <c r="H4712"/>
    </row>
    <row r="4713" spans="2:8" ht="15">
      <c r="B4713" s="74"/>
      <c r="C4713" s="74"/>
      <c r="D4713"/>
      <c r="E4713"/>
      <c r="F4713"/>
      <c r="G4713"/>
      <c r="H4713"/>
    </row>
    <row r="4714" spans="2:8" ht="15">
      <c r="B4714" s="74"/>
      <c r="C4714" s="74"/>
      <c r="D4714"/>
      <c r="E4714"/>
      <c r="F4714"/>
      <c r="G4714"/>
      <c r="H4714"/>
    </row>
    <row r="4715" spans="2:8" ht="15">
      <c r="B4715" s="74"/>
      <c r="C4715" s="74"/>
      <c r="D4715"/>
      <c r="E4715"/>
      <c r="F4715"/>
      <c r="G4715"/>
      <c r="H4715"/>
    </row>
    <row r="4716" spans="2:8" ht="15">
      <c r="B4716" s="74"/>
      <c r="C4716" s="74"/>
      <c r="D4716"/>
      <c r="E4716"/>
      <c r="F4716"/>
      <c r="G4716"/>
      <c r="H4716"/>
    </row>
    <row r="4717" spans="2:8" ht="15">
      <c r="B4717" s="74"/>
      <c r="C4717" s="74"/>
      <c r="D4717"/>
      <c r="E4717"/>
      <c r="F4717"/>
      <c r="G4717"/>
      <c r="H4717"/>
    </row>
    <row r="4718" spans="2:8" ht="15">
      <c r="B4718" s="74"/>
      <c r="C4718" s="74"/>
      <c r="D4718"/>
      <c r="E4718"/>
      <c r="F4718"/>
      <c r="G4718"/>
      <c r="H4718"/>
    </row>
    <row r="4719" spans="2:8" ht="15">
      <c r="B4719" s="74"/>
      <c r="C4719" s="74"/>
      <c r="D4719"/>
      <c r="E4719"/>
      <c r="F4719"/>
      <c r="G4719"/>
      <c r="H4719"/>
    </row>
    <row r="4720" spans="2:8" ht="15">
      <c r="B4720" s="74"/>
      <c r="C4720" s="74"/>
      <c r="D4720"/>
      <c r="E4720"/>
      <c r="F4720"/>
      <c r="G4720"/>
      <c r="H4720"/>
    </row>
    <row r="4721" spans="2:8" ht="15">
      <c r="B4721" s="74"/>
      <c r="C4721" s="74"/>
      <c r="D4721"/>
      <c r="E4721"/>
      <c r="F4721"/>
      <c r="G4721"/>
      <c r="H4721"/>
    </row>
    <row r="4722" spans="2:8" ht="15">
      <c r="B4722" s="74"/>
      <c r="C4722" s="74"/>
      <c r="D4722"/>
      <c r="E4722"/>
      <c r="F4722"/>
      <c r="G4722"/>
      <c r="H4722"/>
    </row>
    <row r="4723" spans="2:8" ht="15">
      <c r="B4723" s="74"/>
      <c r="C4723" s="74"/>
      <c r="D4723"/>
      <c r="E4723"/>
      <c r="F4723"/>
      <c r="G4723"/>
      <c r="H4723"/>
    </row>
    <row r="4724" spans="2:8" ht="15">
      <c r="B4724" s="74"/>
      <c r="C4724" s="74"/>
      <c r="D4724"/>
      <c r="E4724"/>
      <c r="F4724"/>
      <c r="G4724"/>
      <c r="H4724"/>
    </row>
    <row r="4725" spans="2:8" ht="15">
      <c r="B4725" s="74"/>
      <c r="C4725" s="74"/>
      <c r="D4725"/>
      <c r="E4725"/>
      <c r="F4725"/>
      <c r="G4725"/>
      <c r="H4725"/>
    </row>
    <row r="4726" spans="2:8" ht="15">
      <c r="B4726" s="74"/>
      <c r="C4726" s="74"/>
      <c r="D4726"/>
      <c r="E4726"/>
      <c r="F4726"/>
      <c r="G4726"/>
      <c r="H4726"/>
    </row>
    <row r="4727" spans="2:8" ht="15">
      <c r="B4727" s="74"/>
      <c r="C4727" s="74"/>
      <c r="D4727"/>
      <c r="E4727"/>
      <c r="F4727"/>
      <c r="G4727"/>
      <c r="H4727"/>
    </row>
    <row r="4728" spans="2:8" ht="15">
      <c r="B4728" s="74"/>
      <c r="C4728" s="74"/>
      <c r="D4728"/>
      <c r="E4728"/>
      <c r="F4728"/>
      <c r="G4728"/>
      <c r="H4728"/>
    </row>
    <row r="4729" spans="2:8" ht="15">
      <c r="B4729" s="74"/>
      <c r="C4729" s="74"/>
      <c r="D4729"/>
      <c r="E4729"/>
      <c r="F4729"/>
      <c r="G4729"/>
      <c r="H4729"/>
    </row>
    <row r="4730" spans="2:8" ht="15">
      <c r="B4730" s="74"/>
      <c r="C4730" s="74"/>
      <c r="D4730"/>
      <c r="E4730"/>
      <c r="F4730"/>
      <c r="G4730"/>
      <c r="H4730"/>
    </row>
    <row r="4731" spans="2:8" ht="15">
      <c r="B4731" s="74"/>
      <c r="C4731" s="74"/>
      <c r="D4731"/>
      <c r="E4731"/>
      <c r="F4731"/>
      <c r="G4731"/>
      <c r="H4731"/>
    </row>
    <row r="4732" spans="2:8" ht="15">
      <c r="B4732" s="74"/>
      <c r="C4732" s="74"/>
      <c r="D4732"/>
      <c r="E4732"/>
      <c r="F4732"/>
      <c r="G4732"/>
      <c r="H4732"/>
    </row>
    <row r="4733" spans="2:8" ht="15">
      <c r="B4733" s="74"/>
      <c r="C4733" s="74"/>
      <c r="D4733"/>
      <c r="E4733"/>
      <c r="F4733"/>
      <c r="G4733"/>
      <c r="H4733"/>
    </row>
    <row r="4734" spans="2:8" ht="15">
      <c r="B4734" s="74"/>
      <c r="C4734" s="74"/>
      <c r="D4734"/>
      <c r="E4734"/>
      <c r="F4734"/>
      <c r="G4734"/>
      <c r="H4734"/>
    </row>
    <row r="4735" spans="2:8" ht="15">
      <c r="B4735" s="74"/>
      <c r="C4735" s="74"/>
      <c r="D4735"/>
      <c r="E4735"/>
      <c r="F4735"/>
      <c r="G4735"/>
      <c r="H4735"/>
    </row>
    <row r="4736" spans="2:8" ht="15">
      <c r="B4736" s="74"/>
      <c r="C4736" s="74"/>
      <c r="D4736"/>
      <c r="E4736"/>
      <c r="F4736"/>
      <c r="G4736"/>
      <c r="H4736"/>
    </row>
    <row r="4737" spans="2:8" ht="15">
      <c r="B4737" s="74"/>
      <c r="C4737" s="74"/>
      <c r="D4737"/>
      <c r="E4737"/>
      <c r="F4737"/>
      <c r="G4737"/>
      <c r="H4737"/>
    </row>
    <row r="4738" spans="2:8" ht="15">
      <c r="B4738" s="74"/>
      <c r="C4738" s="74"/>
      <c r="D4738"/>
      <c r="E4738"/>
      <c r="F4738"/>
      <c r="G4738"/>
      <c r="H4738"/>
    </row>
    <row r="4739" spans="2:8" ht="15">
      <c r="B4739" s="74"/>
      <c r="C4739" s="74"/>
      <c r="D4739"/>
      <c r="E4739"/>
      <c r="F4739"/>
      <c r="G4739"/>
      <c r="H4739"/>
    </row>
    <row r="4740" spans="2:8" ht="15">
      <c r="B4740" s="74"/>
      <c r="C4740" s="74"/>
      <c r="D4740"/>
      <c r="E4740"/>
      <c r="F4740"/>
      <c r="G4740"/>
      <c r="H4740"/>
    </row>
    <row r="4741" spans="2:8" ht="15">
      <c r="B4741" s="74"/>
      <c r="C4741" s="74"/>
      <c r="D4741"/>
      <c r="E4741"/>
      <c r="F4741"/>
      <c r="G4741"/>
      <c r="H4741"/>
    </row>
    <row r="4742" spans="2:8" ht="15">
      <c r="B4742" s="74"/>
      <c r="C4742" s="74"/>
      <c r="D4742"/>
      <c r="E4742"/>
      <c r="F4742"/>
      <c r="G4742"/>
      <c r="H4742"/>
    </row>
    <row r="4743" spans="2:8" ht="15">
      <c r="B4743" s="74"/>
      <c r="C4743" s="74"/>
      <c r="D4743"/>
      <c r="E4743"/>
      <c r="F4743"/>
      <c r="G4743"/>
      <c r="H4743"/>
    </row>
    <row r="4744" spans="2:8" ht="15">
      <c r="B4744" s="74"/>
      <c r="C4744" s="74"/>
      <c r="D4744"/>
      <c r="E4744"/>
      <c r="F4744"/>
      <c r="G4744"/>
      <c r="H4744"/>
    </row>
    <row r="4745" spans="2:8" ht="15">
      <c r="B4745" s="74"/>
      <c r="C4745" s="74"/>
      <c r="D4745"/>
      <c r="E4745"/>
      <c r="F4745"/>
      <c r="G4745"/>
      <c r="H4745"/>
    </row>
    <row r="4746" spans="2:8" ht="15">
      <c r="B4746" s="74"/>
      <c r="C4746" s="74"/>
      <c r="D4746"/>
      <c r="E4746"/>
      <c r="F4746"/>
      <c r="G4746"/>
      <c r="H4746"/>
    </row>
    <row r="4747" spans="2:8" ht="15">
      <c r="B4747" s="74"/>
      <c r="C4747" s="74"/>
      <c r="D4747"/>
      <c r="E4747"/>
      <c r="F4747"/>
      <c r="G4747"/>
      <c r="H4747"/>
    </row>
    <row r="4748" spans="2:8" ht="15">
      <c r="B4748" s="74"/>
      <c r="C4748" s="74"/>
      <c r="D4748"/>
      <c r="E4748"/>
      <c r="F4748"/>
      <c r="G4748"/>
      <c r="H4748"/>
    </row>
    <row r="4749" spans="2:8" ht="15">
      <c r="B4749" s="74"/>
      <c r="C4749" s="74"/>
      <c r="D4749"/>
      <c r="E4749"/>
      <c r="F4749"/>
      <c r="G4749"/>
      <c r="H4749"/>
    </row>
    <row r="4750" spans="2:8" ht="15">
      <c r="B4750" s="74"/>
      <c r="C4750" s="74"/>
      <c r="D4750"/>
      <c r="E4750"/>
      <c r="F4750"/>
      <c r="G4750"/>
      <c r="H4750"/>
    </row>
    <row r="4751" spans="2:8" ht="15">
      <c r="B4751" s="74"/>
      <c r="C4751" s="74"/>
      <c r="D4751"/>
      <c r="E4751"/>
      <c r="F4751"/>
      <c r="G4751"/>
      <c r="H4751"/>
    </row>
    <row r="4752" spans="2:8" ht="15">
      <c r="B4752" s="74"/>
      <c r="C4752" s="74"/>
      <c r="D4752"/>
      <c r="E4752"/>
      <c r="F4752"/>
      <c r="G4752"/>
      <c r="H4752"/>
    </row>
    <row r="4753" spans="2:8" ht="15">
      <c r="B4753" s="74"/>
      <c r="C4753" s="74"/>
      <c r="D4753"/>
      <c r="E4753"/>
      <c r="F4753"/>
      <c r="G4753"/>
      <c r="H4753"/>
    </row>
    <row r="4754" spans="2:8" ht="15">
      <c r="B4754" s="74"/>
      <c r="C4754" s="74"/>
      <c r="D4754"/>
      <c r="E4754"/>
      <c r="F4754"/>
      <c r="G4754"/>
      <c r="H4754"/>
    </row>
    <row r="4755" spans="2:8" ht="15">
      <c r="B4755" s="74"/>
      <c r="C4755" s="74"/>
      <c r="D4755"/>
      <c r="E4755"/>
      <c r="F4755"/>
      <c r="G4755"/>
      <c r="H4755"/>
    </row>
    <row r="4756" spans="2:8" ht="15">
      <c r="B4756" s="74"/>
      <c r="C4756" s="74"/>
      <c r="D4756"/>
      <c r="E4756"/>
      <c r="F4756"/>
      <c r="G4756"/>
      <c r="H4756"/>
    </row>
    <row r="4757" spans="2:8" ht="15">
      <c r="B4757" s="74"/>
      <c r="C4757" s="74"/>
      <c r="D4757"/>
      <c r="E4757"/>
      <c r="F4757"/>
      <c r="G4757"/>
      <c r="H4757"/>
    </row>
    <row r="4758" spans="2:8" ht="15">
      <c r="B4758" s="74"/>
      <c r="C4758" s="74"/>
      <c r="D4758"/>
      <c r="E4758"/>
      <c r="F4758"/>
      <c r="G4758"/>
      <c r="H4758"/>
    </row>
    <row r="4759" spans="2:8" ht="15">
      <c r="B4759" s="74"/>
      <c r="C4759" s="74"/>
      <c r="D4759"/>
      <c r="E4759"/>
      <c r="F4759"/>
      <c r="G4759"/>
      <c r="H4759"/>
    </row>
    <row r="4760" spans="2:8" ht="15">
      <c r="B4760" s="74"/>
      <c r="C4760" s="74"/>
      <c r="D4760"/>
      <c r="E4760"/>
      <c r="F4760"/>
      <c r="G4760"/>
      <c r="H4760"/>
    </row>
    <row r="4761" spans="2:8" ht="15">
      <c r="B4761" s="74"/>
      <c r="C4761" s="74"/>
      <c r="D4761"/>
      <c r="E4761"/>
      <c r="F4761"/>
      <c r="G4761"/>
      <c r="H4761"/>
    </row>
    <row r="4762" spans="2:8" ht="15">
      <c r="B4762" s="74"/>
      <c r="C4762" s="74"/>
      <c r="D4762"/>
      <c r="E4762"/>
      <c r="F4762"/>
      <c r="G4762"/>
      <c r="H4762"/>
    </row>
    <row r="4763" spans="2:8" ht="15">
      <c r="B4763" s="74"/>
      <c r="C4763" s="74"/>
      <c r="D4763"/>
      <c r="E4763"/>
      <c r="F4763"/>
      <c r="G4763"/>
      <c r="H4763"/>
    </row>
    <row r="4764" spans="2:8" ht="15">
      <c r="B4764" s="74"/>
      <c r="C4764" s="74"/>
      <c r="D4764"/>
      <c r="E4764"/>
      <c r="F4764"/>
      <c r="G4764"/>
      <c r="H4764"/>
    </row>
    <row r="4765" spans="2:8" ht="15">
      <c r="B4765" s="74"/>
      <c r="C4765" s="74"/>
      <c r="D4765"/>
      <c r="E4765"/>
      <c r="F4765"/>
      <c r="G4765"/>
      <c r="H4765"/>
    </row>
    <row r="4766" spans="2:8" ht="15">
      <c r="B4766" s="74"/>
      <c r="C4766" s="74"/>
      <c r="D4766"/>
      <c r="E4766"/>
      <c r="F4766"/>
      <c r="G4766"/>
      <c r="H4766"/>
    </row>
    <row r="4767" spans="2:8" ht="15">
      <c r="B4767" s="74"/>
      <c r="C4767" s="74"/>
      <c r="D4767"/>
      <c r="E4767"/>
      <c r="F4767"/>
      <c r="G4767"/>
      <c r="H4767"/>
    </row>
    <row r="4768" spans="2:8" ht="15">
      <c r="B4768" s="74"/>
      <c r="C4768" s="74"/>
      <c r="D4768"/>
      <c r="E4768"/>
      <c r="F4768"/>
      <c r="G4768"/>
      <c r="H4768"/>
    </row>
    <row r="4769" spans="2:8" ht="15">
      <c r="B4769" s="74"/>
      <c r="C4769" s="74"/>
      <c r="D4769"/>
      <c r="E4769"/>
      <c r="F4769"/>
      <c r="G4769"/>
      <c r="H4769"/>
    </row>
    <row r="4770" spans="2:8" ht="15">
      <c r="B4770" s="74"/>
      <c r="C4770" s="74"/>
      <c r="D4770"/>
      <c r="E4770"/>
      <c r="F4770"/>
      <c r="G4770"/>
      <c r="H4770"/>
    </row>
    <row r="4771" spans="2:8" ht="15">
      <c r="B4771" s="74"/>
      <c r="C4771" s="74"/>
      <c r="D4771"/>
      <c r="E4771"/>
      <c r="F4771"/>
      <c r="G4771"/>
      <c r="H4771"/>
    </row>
    <row r="4772" spans="2:8" ht="15">
      <c r="B4772" s="74"/>
      <c r="C4772" s="74"/>
      <c r="D4772"/>
      <c r="E4772"/>
      <c r="F4772"/>
      <c r="G4772"/>
      <c r="H4772"/>
    </row>
    <row r="4773" spans="2:8" ht="15">
      <c r="B4773" s="74"/>
      <c r="C4773" s="74"/>
      <c r="D4773"/>
      <c r="E4773"/>
      <c r="F4773"/>
      <c r="G4773"/>
      <c r="H4773"/>
    </row>
    <row r="4774" spans="2:8" ht="15">
      <c r="B4774" s="74"/>
      <c r="C4774" s="74"/>
      <c r="D4774"/>
      <c r="E4774"/>
      <c r="F4774"/>
      <c r="G4774"/>
      <c r="H4774"/>
    </row>
    <row r="4775" spans="2:8" ht="15">
      <c r="B4775" s="74"/>
      <c r="C4775" s="74"/>
      <c r="D4775"/>
      <c r="E4775"/>
      <c r="F4775"/>
      <c r="G4775"/>
      <c r="H4775"/>
    </row>
    <row r="4776" spans="2:8" ht="15">
      <c r="B4776" s="74"/>
      <c r="C4776" s="74"/>
      <c r="D4776"/>
      <c r="E4776"/>
      <c r="F4776"/>
      <c r="G4776"/>
      <c r="H4776"/>
    </row>
    <row r="4777" spans="2:8" ht="15">
      <c r="B4777" s="74"/>
      <c r="C4777" s="74"/>
      <c r="D4777"/>
      <c r="E4777"/>
      <c r="F4777"/>
      <c r="G4777"/>
      <c r="H4777"/>
    </row>
    <row r="4778" spans="2:8" ht="15">
      <c r="B4778" s="74"/>
      <c r="C4778" s="74"/>
      <c r="D4778"/>
      <c r="E4778"/>
      <c r="F4778"/>
      <c r="G4778"/>
      <c r="H4778"/>
    </row>
    <row r="4779" spans="2:8" ht="15">
      <c r="B4779" s="74"/>
      <c r="C4779" s="74"/>
      <c r="D4779"/>
      <c r="E4779"/>
      <c r="F4779"/>
      <c r="G4779"/>
      <c r="H4779"/>
    </row>
    <row r="4780" spans="2:8" ht="15">
      <c r="B4780" s="74"/>
      <c r="C4780" s="74"/>
      <c r="D4780"/>
      <c r="E4780"/>
      <c r="F4780"/>
      <c r="G4780"/>
      <c r="H4780"/>
    </row>
    <row r="4781" spans="2:8" ht="15">
      <c r="B4781" s="74"/>
      <c r="C4781" s="74"/>
      <c r="D4781"/>
      <c r="E4781"/>
      <c r="F4781"/>
      <c r="G4781"/>
      <c r="H4781"/>
    </row>
    <row r="4782" spans="2:8" ht="15">
      <c r="B4782" s="74"/>
      <c r="C4782" s="74"/>
      <c r="D4782"/>
      <c r="E4782"/>
      <c r="F4782"/>
      <c r="G4782"/>
      <c r="H4782"/>
    </row>
    <row r="4783" spans="2:8" ht="15">
      <c r="B4783" s="74"/>
      <c r="C4783" s="74"/>
      <c r="D4783"/>
      <c r="E4783"/>
      <c r="F4783"/>
      <c r="G4783"/>
      <c r="H4783"/>
    </row>
    <row r="4784" spans="2:8" ht="15">
      <c r="B4784" s="74"/>
      <c r="C4784" s="74"/>
      <c r="D4784"/>
      <c r="E4784"/>
      <c r="F4784"/>
      <c r="G4784"/>
      <c r="H4784"/>
    </row>
    <row r="4785" spans="2:8" ht="15">
      <c r="B4785" s="74"/>
      <c r="C4785" s="74"/>
      <c r="D4785"/>
      <c r="E4785"/>
      <c r="F4785"/>
      <c r="G4785"/>
      <c r="H4785"/>
    </row>
    <row r="4786" spans="2:8" ht="15">
      <c r="B4786" s="74"/>
      <c r="C4786" s="74"/>
      <c r="D4786"/>
      <c r="E4786"/>
      <c r="F4786"/>
      <c r="G4786"/>
      <c r="H4786"/>
    </row>
    <row r="4787" spans="2:8" ht="15">
      <c r="B4787" s="74"/>
      <c r="C4787" s="74"/>
      <c r="D4787"/>
      <c r="E4787"/>
      <c r="F4787"/>
      <c r="G4787"/>
      <c r="H4787"/>
    </row>
    <row r="4788" spans="2:8" ht="15">
      <c r="B4788" s="74"/>
      <c r="C4788" s="74"/>
      <c r="D4788"/>
      <c r="E4788"/>
      <c r="F4788"/>
      <c r="G4788"/>
      <c r="H4788"/>
    </row>
    <row r="4789" spans="2:8" ht="15">
      <c r="B4789" s="74"/>
      <c r="C4789" s="74"/>
      <c r="D4789"/>
      <c r="E4789"/>
      <c r="F4789"/>
      <c r="G4789"/>
      <c r="H4789"/>
    </row>
    <row r="4790" spans="2:8" ht="15">
      <c r="B4790" s="74"/>
      <c r="C4790" s="74"/>
      <c r="D4790"/>
      <c r="E4790"/>
      <c r="F4790"/>
      <c r="G4790"/>
      <c r="H4790"/>
    </row>
    <row r="4791" spans="2:8" ht="15">
      <c r="B4791" s="74"/>
      <c r="C4791" s="74"/>
      <c r="D4791"/>
      <c r="E4791"/>
      <c r="F4791"/>
      <c r="G4791"/>
      <c r="H4791"/>
    </row>
    <row r="4792" spans="2:8" ht="15">
      <c r="B4792" s="74"/>
      <c r="C4792" s="74"/>
      <c r="D4792"/>
      <c r="E4792"/>
      <c r="F4792"/>
      <c r="G4792"/>
      <c r="H4792"/>
    </row>
    <row r="4793" spans="2:8" ht="15">
      <c r="B4793" s="74"/>
      <c r="C4793" s="74"/>
      <c r="D4793"/>
      <c r="E4793"/>
      <c r="F4793"/>
      <c r="G4793"/>
      <c r="H4793"/>
    </row>
    <row r="4794" spans="2:8" ht="15">
      <c r="B4794" s="74"/>
      <c r="C4794" s="74"/>
      <c r="D4794"/>
      <c r="E4794"/>
      <c r="F4794"/>
      <c r="G4794"/>
      <c r="H4794"/>
    </row>
    <row r="4795" spans="2:8" ht="15">
      <c r="B4795" s="74"/>
      <c r="C4795" s="74"/>
      <c r="D4795"/>
      <c r="E4795"/>
      <c r="F4795"/>
      <c r="G4795"/>
      <c r="H4795"/>
    </row>
    <row r="4796" spans="2:8" ht="15">
      <c r="B4796" s="74"/>
      <c r="C4796" s="74"/>
      <c r="D4796"/>
      <c r="E4796"/>
      <c r="F4796"/>
      <c r="G4796"/>
      <c r="H4796"/>
    </row>
    <row r="4797" spans="2:8" ht="15">
      <c r="B4797" s="74"/>
      <c r="C4797" s="74"/>
      <c r="D4797"/>
      <c r="E4797"/>
      <c r="F4797"/>
      <c r="G4797"/>
      <c r="H4797"/>
    </row>
    <row r="4798" spans="2:8" ht="15">
      <c r="B4798" s="74"/>
      <c r="C4798" s="74"/>
      <c r="D4798"/>
      <c r="E4798"/>
      <c r="F4798"/>
      <c r="G4798"/>
      <c r="H4798"/>
    </row>
    <row r="4799" spans="2:8" ht="15">
      <c r="B4799" s="74"/>
      <c r="C4799" s="74"/>
      <c r="D4799"/>
      <c r="E4799"/>
      <c r="F4799"/>
      <c r="G4799"/>
      <c r="H4799"/>
    </row>
    <row r="4800" spans="2:8" ht="15">
      <c r="B4800" s="74"/>
      <c r="C4800" s="74"/>
      <c r="D4800"/>
      <c r="E4800"/>
      <c r="F4800"/>
      <c r="G4800"/>
      <c r="H4800"/>
    </row>
    <row r="4801" spans="2:8" ht="15">
      <c r="B4801" s="74"/>
      <c r="C4801" s="74"/>
      <c r="D4801"/>
      <c r="E4801"/>
      <c r="F4801"/>
      <c r="G4801"/>
      <c r="H4801"/>
    </row>
    <row r="4802" spans="2:8" ht="15">
      <c r="B4802" s="74"/>
      <c r="C4802" s="74"/>
      <c r="D4802"/>
      <c r="E4802"/>
      <c r="F4802"/>
      <c r="G4802"/>
      <c r="H4802"/>
    </row>
    <row r="4803" spans="2:8" ht="15">
      <c r="B4803" s="74"/>
      <c r="C4803" s="74"/>
      <c r="D4803"/>
      <c r="E4803"/>
      <c r="F4803"/>
      <c r="G4803"/>
      <c r="H4803"/>
    </row>
    <row r="4804" spans="2:8" ht="15">
      <c r="B4804" s="74"/>
      <c r="C4804" s="74"/>
      <c r="D4804"/>
      <c r="E4804"/>
      <c r="F4804"/>
      <c r="G4804"/>
      <c r="H4804"/>
    </row>
    <row r="4805" spans="2:8" ht="15">
      <c r="B4805" s="74"/>
      <c r="C4805" s="74"/>
      <c r="D4805"/>
      <c r="E4805"/>
      <c r="F4805"/>
      <c r="G4805"/>
      <c r="H4805"/>
    </row>
    <row r="4806" spans="2:8" ht="15">
      <c r="B4806" s="74"/>
      <c r="C4806" s="74"/>
      <c r="D4806"/>
      <c r="E4806"/>
      <c r="F4806"/>
      <c r="G4806"/>
      <c r="H4806"/>
    </row>
    <row r="4807" spans="2:8" ht="15">
      <c r="B4807" s="74"/>
      <c r="C4807" s="74"/>
      <c r="D4807"/>
      <c r="E4807"/>
      <c r="F4807"/>
      <c r="G4807"/>
      <c r="H4807"/>
    </row>
    <row r="4808" spans="2:8" ht="15">
      <c r="B4808" s="74"/>
      <c r="C4808" s="74"/>
      <c r="D4808"/>
      <c r="E4808"/>
      <c r="F4808"/>
      <c r="G4808"/>
      <c r="H4808"/>
    </row>
    <row r="4809" spans="2:8" ht="15">
      <c r="B4809" s="74"/>
      <c r="C4809" s="74"/>
      <c r="D4809"/>
      <c r="E4809"/>
      <c r="F4809"/>
      <c r="G4809"/>
      <c r="H4809"/>
    </row>
    <row r="4810" spans="2:8" ht="15">
      <c r="B4810" s="74"/>
      <c r="C4810" s="74"/>
      <c r="D4810"/>
      <c r="E4810"/>
      <c r="F4810"/>
      <c r="G4810"/>
      <c r="H4810"/>
    </row>
    <row r="4811" spans="2:8" ht="15">
      <c r="B4811" s="74"/>
      <c r="C4811" s="74"/>
      <c r="D4811"/>
      <c r="E4811"/>
      <c r="F4811"/>
      <c r="G4811"/>
      <c r="H4811"/>
    </row>
    <row r="4812" spans="2:8" ht="15">
      <c r="B4812" s="74"/>
      <c r="C4812" s="74"/>
      <c r="D4812"/>
      <c r="E4812"/>
      <c r="F4812"/>
      <c r="G4812"/>
      <c r="H4812"/>
    </row>
    <row r="4813" spans="2:8" ht="15">
      <c r="B4813" s="74"/>
      <c r="C4813" s="74"/>
      <c r="D4813"/>
      <c r="E4813"/>
      <c r="F4813"/>
      <c r="G4813"/>
      <c r="H4813"/>
    </row>
    <row r="4814" spans="2:8" ht="15">
      <c r="B4814" s="74"/>
      <c r="C4814" s="74"/>
      <c r="D4814"/>
      <c r="E4814"/>
      <c r="F4814"/>
      <c r="G4814"/>
      <c r="H4814"/>
    </row>
    <row r="4815" spans="2:8" ht="15">
      <c r="B4815" s="74"/>
      <c r="C4815" s="74"/>
      <c r="D4815"/>
      <c r="E4815"/>
      <c r="F4815"/>
      <c r="G4815"/>
      <c r="H4815"/>
    </row>
    <row r="4816" spans="2:8" ht="15">
      <c r="B4816" s="74"/>
      <c r="C4816" s="74"/>
      <c r="D4816"/>
      <c r="E4816"/>
      <c r="F4816"/>
      <c r="G4816"/>
      <c r="H4816"/>
    </row>
    <row r="4817" spans="2:8" ht="15">
      <c r="B4817" s="74"/>
      <c r="C4817" s="74"/>
      <c r="D4817"/>
      <c r="E4817"/>
      <c r="F4817"/>
      <c r="G4817"/>
      <c r="H4817"/>
    </row>
    <row r="4818" spans="2:8" ht="15">
      <c r="B4818" s="74"/>
      <c r="C4818" s="74"/>
      <c r="D4818"/>
      <c r="E4818"/>
      <c r="F4818"/>
      <c r="G4818"/>
      <c r="H4818"/>
    </row>
    <row r="4819" spans="2:8" ht="15">
      <c r="B4819" s="74"/>
      <c r="C4819" s="74"/>
      <c r="D4819"/>
      <c r="E4819"/>
      <c r="F4819"/>
      <c r="G4819"/>
      <c r="H4819"/>
    </row>
    <row r="4820" spans="2:8" ht="15">
      <c r="B4820" s="74"/>
      <c r="C4820" s="74"/>
      <c r="D4820"/>
      <c r="E4820"/>
      <c r="F4820"/>
      <c r="G4820"/>
      <c r="H4820"/>
    </row>
    <row r="4821" spans="2:8" ht="15">
      <c r="B4821" s="74"/>
      <c r="C4821" s="74"/>
      <c r="D4821"/>
      <c r="E4821"/>
      <c r="F4821"/>
      <c r="G4821"/>
      <c r="H4821"/>
    </row>
    <row r="4822" spans="2:8" ht="15">
      <c r="B4822" s="74"/>
      <c r="C4822" s="74"/>
      <c r="D4822"/>
      <c r="E4822"/>
      <c r="F4822"/>
      <c r="G4822"/>
      <c r="H4822"/>
    </row>
    <row r="4823" spans="2:8" ht="15">
      <c r="B4823" s="74"/>
      <c r="C4823" s="74"/>
      <c r="D4823"/>
      <c r="E4823"/>
      <c r="F4823"/>
      <c r="G4823"/>
      <c r="H4823"/>
    </row>
    <row r="4824" spans="2:8" ht="15">
      <c r="B4824" s="74"/>
      <c r="C4824" s="74"/>
      <c r="D4824"/>
      <c r="E4824"/>
      <c r="F4824"/>
      <c r="G4824"/>
      <c r="H4824"/>
    </row>
    <row r="4825" spans="2:8" ht="15">
      <c r="B4825" s="74"/>
      <c r="C4825" s="74"/>
      <c r="D4825"/>
      <c r="E4825"/>
      <c r="F4825"/>
      <c r="G4825"/>
      <c r="H4825"/>
    </row>
    <row r="4826" spans="2:8" ht="15">
      <c r="B4826" s="74"/>
      <c r="C4826" s="74"/>
      <c r="D4826"/>
      <c r="E4826"/>
      <c r="F4826"/>
      <c r="G4826"/>
      <c r="H4826"/>
    </row>
    <row r="4827" spans="2:8" ht="15">
      <c r="B4827" s="74"/>
      <c r="C4827" s="74"/>
      <c r="D4827"/>
      <c r="E4827"/>
      <c r="F4827"/>
      <c r="G4827"/>
      <c r="H4827"/>
    </row>
    <row r="4828" spans="2:8" ht="15">
      <c r="B4828" s="74"/>
      <c r="C4828" s="74"/>
      <c r="D4828"/>
      <c r="E4828"/>
      <c r="F4828"/>
      <c r="G4828"/>
      <c r="H4828"/>
    </row>
    <row r="4829" spans="2:8" ht="15">
      <c r="B4829" s="74"/>
      <c r="C4829" s="74"/>
      <c r="D4829"/>
      <c r="E4829"/>
      <c r="F4829"/>
      <c r="G4829"/>
      <c r="H4829"/>
    </row>
    <row r="4830" spans="2:8" ht="15">
      <c r="B4830" s="74"/>
      <c r="C4830" s="74"/>
      <c r="D4830"/>
      <c r="E4830"/>
      <c r="F4830"/>
      <c r="G4830"/>
      <c r="H4830"/>
    </row>
    <row r="4831" spans="2:8" ht="15">
      <c r="B4831" s="74"/>
      <c r="C4831" s="74"/>
      <c r="D4831"/>
      <c r="E4831"/>
      <c r="F4831"/>
      <c r="G4831"/>
      <c r="H4831"/>
    </row>
    <row r="4832" spans="2:8" ht="15">
      <c r="B4832" s="74"/>
      <c r="C4832" s="74"/>
      <c r="D4832"/>
      <c r="E4832"/>
      <c r="F4832"/>
      <c r="G4832"/>
      <c r="H4832"/>
    </row>
    <row r="4833" spans="2:8" ht="15">
      <c r="B4833" s="74"/>
      <c r="C4833" s="74"/>
      <c r="D4833"/>
      <c r="E4833"/>
      <c r="F4833"/>
      <c r="G4833"/>
      <c r="H4833"/>
    </row>
    <row r="4834" spans="2:8" ht="15">
      <c r="B4834" s="74"/>
      <c r="C4834" s="74"/>
      <c r="D4834"/>
      <c r="E4834"/>
      <c r="F4834"/>
      <c r="G4834"/>
      <c r="H4834"/>
    </row>
    <row r="4835" spans="2:8" ht="15">
      <c r="B4835" s="74"/>
      <c r="C4835" s="74"/>
      <c r="D4835"/>
      <c r="E4835"/>
      <c r="F4835"/>
      <c r="G4835"/>
      <c r="H4835"/>
    </row>
    <row r="4836" spans="2:8" ht="15">
      <c r="B4836" s="74"/>
      <c r="C4836" s="74"/>
      <c r="D4836"/>
      <c r="E4836"/>
      <c r="F4836"/>
      <c r="G4836"/>
      <c r="H4836"/>
    </row>
    <row r="4837" spans="2:8" ht="15">
      <c r="B4837" s="74"/>
      <c r="C4837" s="74"/>
      <c r="D4837"/>
      <c r="E4837"/>
      <c r="F4837"/>
      <c r="G4837"/>
      <c r="H4837"/>
    </row>
    <row r="4838" spans="2:8" ht="15">
      <c r="B4838" s="74"/>
      <c r="C4838" s="74"/>
      <c r="D4838"/>
      <c r="E4838"/>
      <c r="F4838"/>
      <c r="G4838"/>
      <c r="H4838"/>
    </row>
    <row r="4839" spans="2:8" ht="15">
      <c r="B4839" s="74"/>
      <c r="C4839" s="74"/>
      <c r="D4839"/>
      <c r="E4839"/>
      <c r="F4839"/>
      <c r="G4839"/>
      <c r="H4839"/>
    </row>
    <row r="4840" spans="2:8" ht="15">
      <c r="B4840" s="74"/>
      <c r="C4840" s="74"/>
      <c r="D4840"/>
      <c r="E4840"/>
      <c r="F4840"/>
      <c r="G4840"/>
      <c r="H4840"/>
    </row>
    <row r="4841" spans="2:8" ht="15">
      <c r="B4841" s="74"/>
      <c r="C4841" s="74"/>
      <c r="D4841"/>
      <c r="E4841"/>
      <c r="F4841"/>
      <c r="G4841"/>
      <c r="H4841"/>
    </row>
    <row r="4842" spans="2:8" ht="15">
      <c r="B4842" s="74"/>
      <c r="C4842" s="74"/>
      <c r="D4842"/>
      <c r="E4842"/>
      <c r="F4842"/>
      <c r="G4842"/>
      <c r="H4842"/>
    </row>
    <row r="4843" spans="2:8" ht="15">
      <c r="B4843" s="74"/>
      <c r="C4843" s="74"/>
      <c r="D4843"/>
      <c r="E4843"/>
      <c r="F4843"/>
      <c r="G4843"/>
      <c r="H4843"/>
    </row>
    <row r="4844" spans="2:8" ht="15">
      <c r="B4844" s="74"/>
      <c r="C4844" s="74"/>
      <c r="D4844"/>
      <c r="E4844"/>
      <c r="F4844"/>
      <c r="G4844"/>
      <c r="H4844"/>
    </row>
    <row r="4845" spans="2:8" ht="15">
      <c r="B4845" s="74"/>
      <c r="C4845" s="74"/>
      <c r="D4845"/>
      <c r="E4845"/>
      <c r="F4845"/>
      <c r="G4845"/>
      <c r="H4845"/>
    </row>
    <row r="4846" spans="2:8" ht="15">
      <c r="B4846" s="74"/>
      <c r="C4846" s="74"/>
      <c r="D4846"/>
      <c r="E4846"/>
      <c r="F4846"/>
      <c r="G4846"/>
      <c r="H4846"/>
    </row>
    <row r="4847" spans="2:8" ht="15">
      <c r="B4847" s="74"/>
      <c r="C4847" s="74"/>
      <c r="D4847"/>
      <c r="E4847"/>
      <c r="F4847"/>
      <c r="G4847"/>
      <c r="H4847"/>
    </row>
    <row r="4848" spans="2:8" ht="15">
      <c r="B4848" s="74"/>
      <c r="C4848" s="74"/>
      <c r="D4848"/>
      <c r="E4848"/>
      <c r="F4848"/>
      <c r="G4848"/>
      <c r="H4848"/>
    </row>
    <row r="4849" spans="2:8" ht="15">
      <c r="B4849" s="74"/>
      <c r="C4849" s="74"/>
      <c r="D4849"/>
      <c r="E4849"/>
      <c r="F4849"/>
      <c r="G4849"/>
      <c r="H4849"/>
    </row>
    <row r="4850" spans="2:8" ht="15">
      <c r="B4850" s="74"/>
      <c r="C4850" s="74"/>
      <c r="D4850"/>
      <c r="E4850"/>
      <c r="F4850"/>
      <c r="G4850"/>
      <c r="H4850"/>
    </row>
    <row r="4851" spans="2:8" ht="15">
      <c r="B4851" s="74"/>
      <c r="C4851" s="74"/>
      <c r="D4851"/>
      <c r="E4851"/>
      <c r="F4851"/>
      <c r="G4851"/>
      <c r="H4851"/>
    </row>
    <row r="4852" spans="2:8" ht="15">
      <c r="B4852" s="74"/>
      <c r="C4852" s="74"/>
      <c r="D4852"/>
      <c r="E4852"/>
      <c r="F4852"/>
      <c r="G4852"/>
      <c r="H4852"/>
    </row>
    <row r="4853" spans="2:8" ht="15">
      <c r="B4853" s="74"/>
      <c r="C4853" s="74"/>
      <c r="D4853"/>
      <c r="E4853"/>
      <c r="F4853"/>
      <c r="G4853"/>
      <c r="H4853"/>
    </row>
    <row r="4854" spans="2:8" ht="15">
      <c r="B4854" s="74"/>
      <c r="C4854" s="74"/>
      <c r="D4854"/>
      <c r="E4854"/>
      <c r="F4854"/>
      <c r="G4854"/>
      <c r="H4854"/>
    </row>
    <row r="4855" spans="2:8" ht="15">
      <c r="B4855" s="74"/>
      <c r="C4855" s="74"/>
      <c r="D4855"/>
      <c r="E4855"/>
      <c r="F4855"/>
      <c r="G4855"/>
      <c r="H4855"/>
    </row>
    <row r="4856" spans="2:8" ht="15">
      <c r="B4856" s="74"/>
      <c r="C4856" s="74"/>
      <c r="D4856"/>
      <c r="E4856"/>
      <c r="F4856"/>
      <c r="G4856"/>
      <c r="H4856"/>
    </row>
    <row r="4857" spans="2:8" ht="15">
      <c r="B4857" s="74"/>
      <c r="C4857" s="74"/>
      <c r="D4857"/>
      <c r="E4857"/>
      <c r="F4857"/>
      <c r="G4857"/>
      <c r="H4857"/>
    </row>
    <row r="4858" spans="2:8" ht="15">
      <c r="B4858" s="74"/>
      <c r="C4858" s="74"/>
      <c r="D4858"/>
      <c r="E4858"/>
      <c r="F4858"/>
      <c r="G4858"/>
      <c r="H4858"/>
    </row>
    <row r="4859" spans="2:8" ht="15">
      <c r="B4859" s="74"/>
      <c r="C4859" s="74"/>
      <c r="D4859"/>
      <c r="E4859"/>
      <c r="F4859"/>
      <c r="G4859"/>
      <c r="H4859"/>
    </row>
    <row r="4860" spans="2:8" ht="15">
      <c r="B4860" s="74"/>
      <c r="C4860" s="74"/>
      <c r="D4860"/>
      <c r="E4860"/>
      <c r="F4860"/>
      <c r="G4860"/>
      <c r="H4860"/>
    </row>
    <row r="4861" spans="2:8" ht="15">
      <c r="B4861" s="74"/>
      <c r="C4861" s="74"/>
      <c r="D4861"/>
      <c r="E4861"/>
      <c r="F4861"/>
      <c r="G4861"/>
      <c r="H4861"/>
    </row>
    <row r="4862" spans="2:8" ht="15">
      <c r="B4862" s="74"/>
      <c r="C4862" s="74"/>
      <c r="D4862"/>
      <c r="E4862"/>
      <c r="F4862"/>
      <c r="G4862"/>
      <c r="H4862"/>
    </row>
    <row r="4863" spans="2:8" ht="15">
      <c r="B4863" s="74"/>
      <c r="C4863" s="74"/>
      <c r="D4863"/>
      <c r="E4863"/>
      <c r="F4863"/>
      <c r="G4863"/>
      <c r="H4863"/>
    </row>
    <row r="4864" spans="2:8" ht="15">
      <c r="B4864" s="74"/>
      <c r="C4864" s="74"/>
      <c r="D4864"/>
      <c r="E4864"/>
      <c r="F4864"/>
      <c r="G4864"/>
      <c r="H4864"/>
    </row>
    <row r="4865" spans="2:8" ht="15">
      <c r="B4865" s="74"/>
      <c r="C4865" s="74"/>
      <c r="D4865"/>
      <c r="E4865"/>
      <c r="F4865"/>
      <c r="G4865"/>
      <c r="H4865"/>
    </row>
    <row r="4866" spans="2:8" ht="15">
      <c r="B4866" s="74"/>
      <c r="C4866" s="74"/>
      <c r="D4866"/>
      <c r="E4866"/>
      <c r="F4866"/>
      <c r="G4866"/>
      <c r="H4866"/>
    </row>
    <row r="4867" spans="2:8" ht="15">
      <c r="B4867" s="74"/>
      <c r="C4867" s="74"/>
      <c r="D4867"/>
      <c r="E4867"/>
      <c r="F4867"/>
      <c r="G4867"/>
      <c r="H4867"/>
    </row>
    <row r="4868" spans="2:8" ht="15">
      <c r="B4868" s="74"/>
      <c r="C4868" s="74"/>
      <c r="D4868"/>
      <c r="E4868"/>
      <c r="F4868"/>
      <c r="G4868"/>
      <c r="H4868"/>
    </row>
    <row r="4869" spans="2:8" ht="15">
      <c r="B4869" s="74"/>
      <c r="C4869" s="74"/>
      <c r="D4869"/>
      <c r="E4869"/>
      <c r="F4869"/>
      <c r="G4869"/>
      <c r="H4869"/>
    </row>
    <row r="4870" spans="2:8" ht="15">
      <c r="B4870" s="74"/>
      <c r="C4870" s="74"/>
      <c r="D4870"/>
      <c r="E4870"/>
      <c r="F4870"/>
      <c r="G4870"/>
      <c r="H4870"/>
    </row>
    <row r="4871" spans="2:8" ht="15">
      <c r="B4871" s="74"/>
      <c r="C4871" s="74"/>
      <c r="D4871"/>
      <c r="E4871"/>
      <c r="F4871"/>
      <c r="G4871"/>
      <c r="H4871"/>
    </row>
    <row r="4872" spans="2:8" ht="15">
      <c r="B4872" s="74"/>
      <c r="C4872" s="74"/>
      <c r="D4872"/>
      <c r="E4872"/>
      <c r="F4872"/>
      <c r="G4872"/>
      <c r="H4872"/>
    </row>
    <row r="4873" spans="2:8" ht="15">
      <c r="B4873" s="74"/>
      <c r="C4873" s="74"/>
      <c r="D4873"/>
      <c r="E4873"/>
      <c r="F4873"/>
      <c r="G4873"/>
      <c r="H4873"/>
    </row>
    <row r="4874" spans="2:8" ht="15">
      <c r="B4874" s="74"/>
      <c r="C4874" s="74"/>
      <c r="D4874"/>
      <c r="E4874"/>
      <c r="F4874"/>
      <c r="G4874"/>
      <c r="H4874"/>
    </row>
    <row r="4875" spans="2:8" ht="15">
      <c r="B4875" s="74"/>
      <c r="C4875" s="74"/>
      <c r="D4875"/>
      <c r="E4875"/>
      <c r="F4875"/>
      <c r="G4875"/>
      <c r="H4875"/>
    </row>
    <row r="4876" spans="2:8" ht="15">
      <c r="B4876" s="74"/>
      <c r="C4876" s="74"/>
      <c r="D4876"/>
      <c r="E4876"/>
      <c r="F4876"/>
      <c r="G4876"/>
      <c r="H4876"/>
    </row>
    <row r="4877" spans="2:8" ht="15">
      <c r="B4877" s="74"/>
      <c r="C4877" s="74"/>
      <c r="D4877"/>
      <c r="E4877"/>
      <c r="F4877"/>
      <c r="G4877"/>
      <c r="H4877"/>
    </row>
    <row r="4878" spans="2:8" ht="15">
      <c r="B4878" s="74"/>
      <c r="C4878" s="74"/>
      <c r="D4878"/>
      <c r="E4878"/>
      <c r="F4878"/>
      <c r="G4878"/>
      <c r="H4878"/>
    </row>
    <row r="4879" spans="2:8" ht="15">
      <c r="B4879" s="74"/>
      <c r="C4879" s="74"/>
      <c r="D4879"/>
      <c r="E4879"/>
      <c r="F4879"/>
      <c r="G4879"/>
      <c r="H4879"/>
    </row>
    <row r="4880" spans="2:8" ht="15">
      <c r="B4880" s="74"/>
      <c r="C4880" s="74"/>
      <c r="D4880"/>
      <c r="E4880"/>
      <c r="F4880"/>
      <c r="G4880"/>
      <c r="H4880"/>
    </row>
    <row r="4881" spans="2:8" ht="15">
      <c r="B4881" s="74"/>
      <c r="C4881" s="74"/>
      <c r="D4881"/>
      <c r="E4881"/>
      <c r="F4881"/>
      <c r="G4881"/>
      <c r="H4881"/>
    </row>
    <row r="4882" spans="2:8" ht="15">
      <c r="B4882" s="74"/>
      <c r="C4882" s="74"/>
      <c r="D4882"/>
      <c r="E4882"/>
      <c r="F4882"/>
      <c r="G4882"/>
      <c r="H4882"/>
    </row>
    <row r="4883" spans="2:8" ht="15">
      <c r="B4883" s="74"/>
      <c r="C4883" s="74"/>
      <c r="D4883"/>
      <c r="E4883"/>
      <c r="F4883"/>
      <c r="G4883"/>
      <c r="H4883"/>
    </row>
    <row r="4884" spans="2:8" ht="15">
      <c r="B4884" s="74"/>
      <c r="C4884" s="74"/>
      <c r="D4884"/>
      <c r="E4884"/>
      <c r="F4884"/>
      <c r="G4884"/>
      <c r="H4884"/>
    </row>
    <row r="4885" spans="2:8" ht="15">
      <c r="B4885" s="74"/>
      <c r="C4885" s="74"/>
      <c r="D4885"/>
      <c r="E4885"/>
      <c r="F4885"/>
      <c r="G4885"/>
      <c r="H4885"/>
    </row>
    <row r="4886" spans="2:8" ht="15">
      <c r="B4886" s="74"/>
      <c r="C4886" s="74"/>
      <c r="D4886"/>
      <c r="E4886"/>
      <c r="F4886"/>
      <c r="G4886"/>
      <c r="H4886"/>
    </row>
    <row r="4887" spans="2:8" ht="15">
      <c r="B4887" s="74"/>
      <c r="C4887" s="74"/>
      <c r="D4887"/>
      <c r="E4887"/>
      <c r="F4887"/>
      <c r="G4887"/>
      <c r="H4887"/>
    </row>
    <row r="4888" spans="2:8" ht="15">
      <c r="B4888" s="74"/>
      <c r="C4888" s="74"/>
      <c r="D4888"/>
      <c r="E4888"/>
      <c r="F4888"/>
      <c r="G4888"/>
      <c r="H4888"/>
    </row>
    <row r="4889" spans="2:8" ht="15">
      <c r="B4889" s="74"/>
      <c r="C4889" s="74"/>
      <c r="D4889"/>
      <c r="E4889"/>
      <c r="F4889"/>
      <c r="G4889"/>
      <c r="H4889"/>
    </row>
    <row r="4890" spans="2:8" ht="15">
      <c r="B4890" s="74"/>
      <c r="C4890" s="74"/>
      <c r="D4890"/>
      <c r="E4890"/>
      <c r="F4890"/>
      <c r="G4890"/>
      <c r="H4890"/>
    </row>
    <row r="4891" spans="2:8" ht="15">
      <c r="B4891" s="74"/>
      <c r="C4891" s="74"/>
      <c r="D4891"/>
      <c r="E4891"/>
      <c r="F4891"/>
      <c r="G4891"/>
      <c r="H4891"/>
    </row>
    <row r="4892" spans="2:8" ht="15">
      <c r="B4892" s="74"/>
      <c r="C4892" s="74"/>
      <c r="D4892"/>
      <c r="E4892"/>
      <c r="F4892"/>
      <c r="G4892"/>
      <c r="H4892"/>
    </row>
    <row r="4893" spans="2:8" ht="15">
      <c r="B4893" s="74"/>
      <c r="C4893" s="74"/>
      <c r="D4893"/>
      <c r="E4893"/>
      <c r="F4893"/>
      <c r="G4893"/>
      <c r="H4893"/>
    </row>
    <row r="4894" spans="2:8" ht="15">
      <c r="B4894" s="74"/>
      <c r="C4894" s="74"/>
      <c r="D4894"/>
      <c r="E4894"/>
      <c r="F4894"/>
      <c r="G4894"/>
      <c r="H4894"/>
    </row>
    <row r="4895" spans="2:8" ht="15">
      <c r="B4895" s="74"/>
      <c r="C4895" s="74"/>
      <c r="D4895"/>
      <c r="E4895"/>
      <c r="F4895"/>
      <c r="G4895"/>
      <c r="H4895"/>
    </row>
    <row r="4896" spans="2:8" ht="15">
      <c r="B4896" s="74"/>
      <c r="C4896" s="74"/>
      <c r="D4896"/>
      <c r="E4896"/>
      <c r="F4896"/>
      <c r="G4896"/>
      <c r="H4896"/>
    </row>
    <row r="4897" spans="2:8" ht="15">
      <c r="B4897" s="74"/>
      <c r="C4897" s="74"/>
      <c r="D4897"/>
      <c r="E4897"/>
      <c r="F4897"/>
      <c r="G4897"/>
      <c r="H4897"/>
    </row>
    <row r="4898" spans="2:8" ht="15">
      <c r="B4898" s="74"/>
      <c r="C4898" s="74"/>
      <c r="D4898"/>
      <c r="E4898"/>
      <c r="F4898"/>
      <c r="G4898"/>
      <c r="H4898"/>
    </row>
    <row r="4899" spans="2:8" ht="15">
      <c r="B4899" s="74"/>
      <c r="C4899" s="74"/>
      <c r="D4899"/>
      <c r="E4899"/>
      <c r="F4899"/>
      <c r="G4899"/>
      <c r="H4899"/>
    </row>
    <row r="4900" spans="2:8" ht="15">
      <c r="B4900" s="74"/>
      <c r="C4900" s="74"/>
      <c r="D4900"/>
      <c r="E4900"/>
      <c r="F4900"/>
      <c r="G4900"/>
      <c r="H4900"/>
    </row>
    <row r="4901" spans="2:8" ht="15">
      <c r="B4901" s="74"/>
      <c r="C4901" s="74"/>
      <c r="D4901"/>
      <c r="E4901"/>
      <c r="F4901"/>
      <c r="G4901"/>
      <c r="H4901"/>
    </row>
    <row r="4902" spans="2:8" ht="15">
      <c r="B4902" s="74"/>
      <c r="C4902" s="74"/>
      <c r="D4902"/>
      <c r="E4902"/>
      <c r="F4902"/>
      <c r="G4902"/>
      <c r="H4902"/>
    </row>
    <row r="4903" spans="2:8" ht="15">
      <c r="B4903" s="74"/>
      <c r="C4903" s="74"/>
      <c r="D4903"/>
      <c r="E4903"/>
      <c r="F4903"/>
      <c r="G4903"/>
      <c r="H4903"/>
    </row>
    <row r="4904" spans="2:8" ht="15">
      <c r="B4904" s="74"/>
      <c r="C4904" s="74"/>
      <c r="D4904"/>
      <c r="E4904"/>
      <c r="F4904"/>
      <c r="G4904"/>
      <c r="H4904"/>
    </row>
    <row r="4905" spans="2:8" ht="15">
      <c r="B4905" s="74"/>
      <c r="C4905" s="74"/>
      <c r="D4905"/>
      <c r="E4905"/>
      <c r="F4905"/>
      <c r="G4905"/>
      <c r="H4905"/>
    </row>
    <row r="4906" spans="2:8" ht="15">
      <c r="B4906" s="74"/>
      <c r="C4906" s="74"/>
      <c r="D4906"/>
      <c r="E4906"/>
      <c r="F4906"/>
      <c r="G4906"/>
      <c r="H4906"/>
    </row>
    <row r="4907" spans="2:8" ht="15">
      <c r="B4907" s="74"/>
      <c r="C4907" s="74"/>
      <c r="D4907"/>
      <c r="E4907"/>
      <c r="F4907"/>
      <c r="G4907"/>
      <c r="H4907"/>
    </row>
    <row r="4908" spans="2:8" ht="15">
      <c r="B4908" s="74"/>
      <c r="C4908" s="74"/>
      <c r="D4908"/>
      <c r="E4908"/>
      <c r="F4908"/>
      <c r="G4908"/>
      <c r="H4908"/>
    </row>
    <row r="4909" spans="2:8" ht="15">
      <c r="B4909" s="74"/>
      <c r="C4909" s="74"/>
      <c r="D4909"/>
      <c r="E4909"/>
      <c r="F4909"/>
      <c r="G4909"/>
      <c r="H4909"/>
    </row>
    <row r="4910" spans="2:8" ht="15">
      <c r="B4910" s="74"/>
      <c r="C4910" s="74"/>
      <c r="D4910"/>
      <c r="E4910"/>
      <c r="F4910"/>
      <c r="G4910"/>
      <c r="H4910"/>
    </row>
    <row r="4911" spans="2:8" ht="15">
      <c r="B4911" s="74"/>
      <c r="C4911" s="74"/>
      <c r="D4911"/>
      <c r="E4911"/>
      <c r="F4911"/>
      <c r="G4911"/>
      <c r="H4911"/>
    </row>
    <row r="4912" spans="2:8" ht="15">
      <c r="B4912" s="74"/>
      <c r="C4912" s="74"/>
      <c r="D4912"/>
      <c r="E4912"/>
      <c r="F4912"/>
      <c r="G4912"/>
      <c r="H4912"/>
    </row>
    <row r="4913" spans="2:8" ht="15">
      <c r="B4913" s="74"/>
      <c r="C4913" s="74"/>
      <c r="D4913"/>
      <c r="E4913"/>
      <c r="F4913"/>
      <c r="G4913"/>
      <c r="H4913"/>
    </row>
    <row r="4914" spans="2:8" ht="15">
      <c r="B4914" s="74"/>
      <c r="C4914" s="74"/>
      <c r="D4914"/>
      <c r="E4914"/>
      <c r="F4914"/>
      <c r="G4914"/>
      <c r="H4914"/>
    </row>
    <row r="4915" spans="2:8" ht="15">
      <c r="B4915" s="74"/>
      <c r="C4915" s="74"/>
      <c r="D4915"/>
      <c r="E4915"/>
      <c r="F4915"/>
      <c r="G4915"/>
      <c r="H4915"/>
    </row>
    <row r="4916" spans="2:8" ht="15">
      <c r="B4916" s="74"/>
      <c r="C4916" s="74"/>
      <c r="D4916"/>
      <c r="E4916"/>
      <c r="F4916"/>
      <c r="G4916"/>
      <c r="H4916"/>
    </row>
    <row r="4917" spans="2:8" ht="15">
      <c r="B4917" s="74"/>
      <c r="C4917" s="74"/>
      <c r="D4917"/>
      <c r="E4917"/>
      <c r="F4917"/>
      <c r="G4917"/>
      <c r="H4917"/>
    </row>
    <row r="4918" spans="2:8" ht="15">
      <c r="B4918" s="74"/>
      <c r="C4918" s="74"/>
      <c r="D4918"/>
      <c r="E4918"/>
      <c r="F4918"/>
      <c r="G4918"/>
      <c r="H4918"/>
    </row>
    <row r="4919" spans="2:8" ht="15">
      <c r="B4919" s="74"/>
      <c r="C4919" s="74"/>
      <c r="D4919"/>
      <c r="E4919"/>
      <c r="F4919"/>
      <c r="G4919"/>
      <c r="H4919"/>
    </row>
    <row r="4920" spans="2:8" ht="15">
      <c r="B4920" s="74"/>
      <c r="C4920" s="74"/>
      <c r="D4920"/>
      <c r="E4920"/>
      <c r="F4920"/>
      <c r="G4920"/>
      <c r="H4920"/>
    </row>
    <row r="4921" spans="2:8" ht="15">
      <c r="B4921" s="74"/>
      <c r="C4921" s="74"/>
      <c r="D4921"/>
      <c r="E4921"/>
      <c r="F4921"/>
      <c r="G4921"/>
      <c r="H4921"/>
    </row>
    <row r="4922" spans="2:8" ht="15">
      <c r="B4922" s="74"/>
      <c r="C4922" s="74"/>
      <c r="D4922"/>
      <c r="E4922"/>
      <c r="F4922"/>
      <c r="G4922"/>
      <c r="H4922"/>
    </row>
    <row r="4923" spans="2:8" ht="15">
      <c r="B4923" s="74"/>
      <c r="C4923" s="74"/>
      <c r="D4923"/>
      <c r="E4923"/>
      <c r="F4923"/>
      <c r="G4923"/>
      <c r="H4923"/>
    </row>
    <row r="4924" spans="2:8" ht="15">
      <c r="B4924" s="74"/>
      <c r="C4924" s="74"/>
      <c r="D4924"/>
      <c r="E4924"/>
      <c r="F4924"/>
      <c r="G4924"/>
      <c r="H4924"/>
    </row>
    <row r="4925" spans="2:8" ht="15">
      <c r="B4925" s="74"/>
      <c r="C4925" s="74"/>
      <c r="D4925"/>
      <c r="E4925"/>
      <c r="F4925"/>
      <c r="G4925"/>
      <c r="H4925"/>
    </row>
    <row r="4926" spans="2:8" ht="15">
      <c r="B4926" s="74"/>
      <c r="C4926" s="74"/>
      <c r="D4926"/>
      <c r="E4926"/>
      <c r="F4926"/>
      <c r="G4926"/>
      <c r="H4926"/>
    </row>
    <row r="4927" spans="2:8" ht="15">
      <c r="B4927" s="74"/>
      <c r="C4927" s="74"/>
      <c r="D4927"/>
      <c r="E4927"/>
      <c r="F4927"/>
      <c r="G4927"/>
      <c r="H4927"/>
    </row>
    <row r="4928" spans="2:8" ht="15">
      <c r="B4928" s="74"/>
      <c r="C4928" s="74"/>
      <c r="D4928"/>
      <c r="E4928"/>
      <c r="F4928"/>
      <c r="G4928"/>
      <c r="H4928"/>
    </row>
    <row r="4929" spans="2:8" ht="15">
      <c r="B4929" s="74"/>
      <c r="C4929" s="74"/>
      <c r="D4929"/>
      <c r="E4929"/>
      <c r="F4929"/>
      <c r="G4929"/>
      <c r="H4929"/>
    </row>
    <row r="4930" spans="2:8" ht="15">
      <c r="B4930" s="74"/>
      <c r="C4930" s="74"/>
      <c r="D4930"/>
      <c r="E4930"/>
      <c r="F4930"/>
      <c r="G4930"/>
      <c r="H4930"/>
    </row>
    <row r="4931" spans="2:8" ht="15">
      <c r="B4931" s="74"/>
      <c r="C4931" s="74"/>
      <c r="D4931"/>
      <c r="E4931"/>
      <c r="F4931"/>
      <c r="G4931"/>
      <c r="H4931"/>
    </row>
    <row r="4932" spans="2:8" ht="15">
      <c r="B4932" s="74"/>
      <c r="C4932" s="74"/>
      <c r="D4932"/>
      <c r="E4932"/>
      <c r="F4932"/>
      <c r="G4932"/>
      <c r="H4932"/>
    </row>
    <row r="4933" spans="2:8" ht="15">
      <c r="B4933" s="74"/>
      <c r="C4933" s="74"/>
      <c r="D4933"/>
      <c r="E4933"/>
      <c r="F4933"/>
      <c r="G4933"/>
      <c r="H4933"/>
    </row>
    <row r="4934" spans="2:8" ht="15">
      <c r="B4934" s="74"/>
      <c r="C4934" s="74"/>
      <c r="D4934"/>
      <c r="E4934"/>
      <c r="F4934"/>
      <c r="G4934"/>
      <c r="H4934"/>
    </row>
    <row r="4935" spans="2:8" ht="15">
      <c r="B4935" s="74"/>
      <c r="C4935" s="74"/>
      <c r="D4935"/>
      <c r="E4935"/>
      <c r="F4935"/>
      <c r="G4935"/>
      <c r="H4935"/>
    </row>
    <row r="4936" spans="2:8" ht="15">
      <c r="B4936" s="74"/>
      <c r="C4936" s="74"/>
      <c r="D4936"/>
      <c r="E4936"/>
      <c r="F4936"/>
      <c r="G4936"/>
      <c r="H4936"/>
    </row>
    <row r="4937" spans="2:8" ht="15">
      <c r="B4937" s="74"/>
      <c r="C4937" s="74"/>
      <c r="D4937"/>
      <c r="E4937"/>
      <c r="F4937"/>
      <c r="G4937"/>
      <c r="H4937"/>
    </row>
    <row r="4938" spans="2:8" ht="15">
      <c r="B4938" s="74"/>
      <c r="C4938" s="74"/>
      <c r="D4938"/>
      <c r="E4938"/>
      <c r="F4938"/>
      <c r="G4938"/>
      <c r="H4938"/>
    </row>
    <row r="4939" spans="2:8" ht="15">
      <c r="B4939" s="74"/>
      <c r="C4939" s="74"/>
      <c r="D4939"/>
      <c r="E4939"/>
      <c r="F4939"/>
      <c r="G4939"/>
      <c r="H4939"/>
    </row>
    <row r="4940" spans="2:8" ht="15">
      <c r="B4940" s="74"/>
      <c r="C4940" s="74"/>
      <c r="D4940"/>
      <c r="E4940"/>
      <c r="F4940"/>
      <c r="G4940"/>
      <c r="H4940"/>
    </row>
    <row r="4941" spans="2:8" ht="15">
      <c r="B4941" s="74"/>
      <c r="C4941" s="74"/>
      <c r="D4941"/>
      <c r="E4941"/>
      <c r="F4941"/>
      <c r="G4941"/>
      <c r="H4941"/>
    </row>
    <row r="4942" spans="2:8" ht="15">
      <c r="B4942" s="74"/>
      <c r="C4942" s="74"/>
      <c r="D4942"/>
      <c r="E4942"/>
      <c r="F4942"/>
      <c r="G4942"/>
      <c r="H4942"/>
    </row>
    <row r="4943" spans="2:8" ht="15">
      <c r="B4943" s="74"/>
      <c r="C4943" s="74"/>
      <c r="D4943"/>
      <c r="E4943"/>
      <c r="F4943"/>
      <c r="G4943"/>
      <c r="H4943"/>
    </row>
    <row r="4944" spans="2:8" ht="15">
      <c r="B4944" s="74"/>
      <c r="C4944" s="74"/>
      <c r="D4944"/>
      <c r="E4944"/>
      <c r="F4944"/>
      <c r="G4944"/>
      <c r="H4944"/>
    </row>
    <row r="4945" spans="2:8" ht="15">
      <c r="B4945" s="74"/>
      <c r="C4945" s="74"/>
      <c r="D4945"/>
      <c r="E4945"/>
      <c r="F4945"/>
      <c r="G4945"/>
      <c r="H4945"/>
    </row>
    <row r="4946" spans="2:8" ht="15">
      <c r="B4946" s="74"/>
      <c r="C4946" s="74"/>
      <c r="D4946"/>
      <c r="E4946"/>
      <c r="F4946"/>
      <c r="G4946"/>
      <c r="H4946"/>
    </row>
    <row r="4947" spans="2:8" ht="15">
      <c r="B4947" s="74"/>
      <c r="C4947" s="74"/>
      <c r="D4947"/>
      <c r="E4947"/>
      <c r="F4947"/>
      <c r="G4947"/>
      <c r="H4947"/>
    </row>
    <row r="4948" spans="2:8" ht="15">
      <c r="B4948" s="74"/>
      <c r="C4948" s="74"/>
      <c r="D4948"/>
      <c r="E4948"/>
      <c r="F4948"/>
      <c r="G4948"/>
      <c r="H4948"/>
    </row>
    <row r="4949" spans="2:8" ht="15">
      <c r="B4949" s="74"/>
      <c r="C4949" s="74"/>
      <c r="D4949"/>
      <c r="E4949"/>
      <c r="F4949"/>
      <c r="G4949"/>
      <c r="H4949"/>
    </row>
    <row r="4950" spans="2:8" ht="15">
      <c r="B4950" s="74"/>
      <c r="C4950" s="74"/>
      <c r="D4950"/>
      <c r="E4950"/>
      <c r="F4950"/>
      <c r="G4950"/>
      <c r="H4950"/>
    </row>
    <row r="4951" spans="2:8" ht="15">
      <c r="B4951" s="74"/>
      <c r="C4951" s="74"/>
      <c r="D4951"/>
      <c r="E4951"/>
      <c r="F4951"/>
      <c r="G4951"/>
      <c r="H4951"/>
    </row>
    <row r="4952" spans="2:8" ht="15">
      <c r="B4952" s="74"/>
      <c r="C4952" s="74"/>
      <c r="D4952"/>
      <c r="E4952"/>
      <c r="F4952"/>
      <c r="G4952"/>
      <c r="H4952"/>
    </row>
    <row r="4953" spans="2:8" ht="15">
      <c r="B4953" s="74"/>
      <c r="C4953" s="74"/>
      <c r="D4953"/>
      <c r="E4953"/>
      <c r="F4953"/>
      <c r="G4953"/>
      <c r="H4953"/>
    </row>
    <row r="4954" spans="2:8" ht="15">
      <c r="B4954" s="74"/>
      <c r="C4954" s="74"/>
      <c r="D4954"/>
      <c r="E4954"/>
      <c r="F4954"/>
      <c r="G4954"/>
      <c r="H4954"/>
    </row>
    <row r="4955" spans="2:8" ht="15">
      <c r="B4955" s="74"/>
      <c r="C4955" s="74"/>
      <c r="D4955"/>
      <c r="E4955"/>
      <c r="F4955"/>
      <c r="G4955"/>
      <c r="H4955"/>
    </row>
    <row r="4956" spans="2:8" ht="15">
      <c r="B4956" s="74"/>
      <c r="C4956" s="74"/>
      <c r="D4956"/>
      <c r="E4956"/>
      <c r="F4956"/>
      <c r="G4956"/>
      <c r="H4956"/>
    </row>
    <row r="4957" spans="2:8" ht="15">
      <c r="B4957" s="74"/>
      <c r="C4957" s="74"/>
      <c r="D4957"/>
      <c r="E4957"/>
      <c r="F4957"/>
      <c r="G4957"/>
      <c r="H4957"/>
    </row>
    <row r="4958" spans="2:8" ht="15">
      <c r="B4958" s="74"/>
      <c r="C4958" s="74"/>
      <c r="D4958"/>
      <c r="E4958"/>
      <c r="F4958"/>
      <c r="G4958"/>
      <c r="H4958"/>
    </row>
    <row r="4959" spans="2:8" ht="15">
      <c r="B4959" s="74"/>
      <c r="C4959" s="74"/>
      <c r="D4959"/>
      <c r="E4959"/>
      <c r="F4959"/>
      <c r="G4959"/>
      <c r="H4959"/>
    </row>
    <row r="4960" spans="2:8" ht="15">
      <c r="B4960" s="74"/>
      <c r="C4960" s="74"/>
      <c r="D4960"/>
      <c r="E4960"/>
      <c r="F4960"/>
      <c r="G4960"/>
      <c r="H4960"/>
    </row>
    <row r="4961" spans="2:8" ht="15">
      <c r="B4961" s="74"/>
      <c r="C4961" s="74"/>
      <c r="D4961"/>
      <c r="E4961"/>
      <c r="F4961"/>
      <c r="G4961"/>
      <c r="H4961"/>
    </row>
    <row r="4962" spans="2:8" ht="15">
      <c r="B4962" s="74"/>
      <c r="C4962" s="74"/>
      <c r="D4962"/>
      <c r="E4962"/>
      <c r="F4962"/>
      <c r="G4962"/>
      <c r="H4962"/>
    </row>
    <row r="4963" spans="2:8" ht="15">
      <c r="B4963" s="74"/>
      <c r="C4963" s="74"/>
      <c r="D4963"/>
      <c r="E4963"/>
      <c r="F4963"/>
      <c r="G4963"/>
      <c r="H4963"/>
    </row>
    <row r="4964" spans="2:8" ht="15">
      <c r="B4964" s="74"/>
      <c r="C4964" s="74"/>
      <c r="D4964"/>
      <c r="E4964"/>
      <c r="F4964"/>
      <c r="G4964"/>
      <c r="H4964"/>
    </row>
    <row r="4965" spans="2:8" ht="15">
      <c r="B4965" s="74"/>
      <c r="C4965" s="74"/>
      <c r="D4965"/>
      <c r="E4965"/>
      <c r="F4965"/>
      <c r="G4965"/>
      <c r="H4965"/>
    </row>
    <row r="4966" spans="2:8" ht="15">
      <c r="B4966" s="74"/>
      <c r="C4966" s="74"/>
      <c r="D4966"/>
      <c r="E4966"/>
      <c r="F4966"/>
      <c r="G4966"/>
      <c r="H4966"/>
    </row>
    <row r="4967" spans="2:8" ht="15">
      <c r="B4967" s="74"/>
      <c r="C4967" s="74"/>
      <c r="D4967"/>
      <c r="E4967"/>
      <c r="F4967"/>
      <c r="G4967"/>
      <c r="H4967"/>
    </row>
    <row r="4968" spans="2:8" ht="15">
      <c r="B4968" s="74"/>
      <c r="C4968" s="74"/>
      <c r="D4968"/>
      <c r="E4968"/>
      <c r="F4968"/>
      <c r="G4968"/>
      <c r="H4968"/>
    </row>
    <row r="4969" spans="2:8" ht="15">
      <c r="B4969" s="74"/>
      <c r="C4969" s="74"/>
      <c r="D4969"/>
      <c r="E4969"/>
      <c r="F4969"/>
      <c r="G4969"/>
      <c r="H4969"/>
    </row>
    <row r="4970" spans="2:8" ht="15">
      <c r="B4970" s="74"/>
      <c r="C4970" s="74"/>
      <c r="D4970"/>
      <c r="E4970"/>
      <c r="F4970"/>
      <c r="G4970"/>
      <c r="H4970"/>
    </row>
    <row r="4971" spans="2:8" ht="15">
      <c r="B4971" s="74"/>
      <c r="C4971" s="74"/>
      <c r="D4971"/>
      <c r="E4971"/>
      <c r="F4971"/>
      <c r="G4971"/>
      <c r="H4971"/>
    </row>
    <row r="4972" spans="2:8" ht="15">
      <c r="B4972" s="74"/>
      <c r="C4972" s="74"/>
      <c r="D4972"/>
      <c r="E4972"/>
      <c r="F4972"/>
      <c r="G4972"/>
      <c r="H4972"/>
    </row>
    <row r="4973" spans="2:8" ht="15">
      <c r="B4973" s="74"/>
      <c r="C4973" s="74"/>
      <c r="D4973"/>
      <c r="E4973"/>
      <c r="F4973"/>
      <c r="G4973"/>
      <c r="H4973"/>
    </row>
    <row r="4974" spans="2:8" ht="15">
      <c r="B4974" s="74"/>
      <c r="C4974" s="74"/>
      <c r="D4974"/>
      <c r="E4974"/>
      <c r="F4974"/>
      <c r="G4974"/>
      <c r="H4974"/>
    </row>
    <row r="4975" spans="2:8" ht="15">
      <c r="B4975" s="74"/>
      <c r="C4975" s="74"/>
      <c r="D4975"/>
      <c r="E4975"/>
      <c r="F4975"/>
      <c r="G4975"/>
      <c r="H4975"/>
    </row>
    <row r="4976" spans="2:8" ht="15">
      <c r="B4976" s="74"/>
      <c r="C4976" s="74"/>
      <c r="D4976"/>
      <c r="E4976"/>
      <c r="F4976"/>
      <c r="G4976"/>
      <c r="H4976"/>
    </row>
    <row r="4977" spans="2:8" ht="15">
      <c r="B4977" s="74"/>
      <c r="C4977" s="74"/>
      <c r="D4977"/>
      <c r="E4977"/>
      <c r="F4977"/>
      <c r="G4977"/>
      <c r="H4977"/>
    </row>
    <row r="4978" spans="2:8" ht="15">
      <c r="B4978" s="74"/>
      <c r="C4978" s="74"/>
      <c r="D4978"/>
      <c r="E4978"/>
      <c r="F4978"/>
      <c r="G4978"/>
      <c r="H4978"/>
    </row>
    <row r="4979" spans="2:8" ht="15">
      <c r="B4979" s="74"/>
      <c r="C4979" s="74"/>
      <c r="D4979"/>
      <c r="E4979"/>
      <c r="F4979"/>
      <c r="G4979"/>
      <c r="H4979"/>
    </row>
    <row r="4980" spans="2:8" ht="15">
      <c r="B4980" s="74"/>
      <c r="C4980" s="74"/>
      <c r="D4980"/>
      <c r="E4980"/>
      <c r="F4980"/>
      <c r="G4980"/>
      <c r="H4980"/>
    </row>
    <row r="4981" spans="2:8" ht="15">
      <c r="B4981" s="74"/>
      <c r="C4981" s="74"/>
      <c r="D4981"/>
      <c r="E4981"/>
      <c r="F4981"/>
      <c r="G4981"/>
      <c r="H4981"/>
    </row>
    <row r="4982" spans="2:8" ht="15">
      <c r="B4982" s="74"/>
      <c r="C4982" s="74"/>
      <c r="D4982"/>
      <c r="E4982"/>
      <c r="F4982"/>
      <c r="G4982"/>
      <c r="H4982"/>
    </row>
    <row r="4983" spans="2:8" ht="15">
      <c r="B4983" s="74"/>
      <c r="C4983" s="74"/>
      <c r="D4983"/>
      <c r="E4983"/>
      <c r="F4983"/>
      <c r="G4983"/>
      <c r="H4983"/>
    </row>
    <row r="4984" spans="2:8" ht="15">
      <c r="B4984" s="74"/>
      <c r="C4984" s="74"/>
      <c r="D4984"/>
      <c r="E4984"/>
      <c r="F4984"/>
      <c r="G4984"/>
      <c r="H4984"/>
    </row>
    <row r="4985" spans="2:8" ht="15">
      <c r="B4985" s="74"/>
      <c r="C4985" s="74"/>
      <c r="D4985"/>
      <c r="E4985"/>
      <c r="F4985"/>
      <c r="G4985"/>
      <c r="H4985"/>
    </row>
    <row r="4986" spans="2:8" ht="15">
      <c r="B4986" s="74"/>
      <c r="C4986" s="74"/>
      <c r="D4986"/>
      <c r="E4986"/>
      <c r="F4986"/>
      <c r="G4986"/>
      <c r="H4986"/>
    </row>
    <row r="4987" spans="2:8" ht="15">
      <c r="B4987" s="74"/>
      <c r="C4987" s="74"/>
      <c r="D4987"/>
      <c r="E4987"/>
      <c r="F4987"/>
      <c r="G4987"/>
      <c r="H4987"/>
    </row>
    <row r="4988" spans="2:8" ht="15">
      <c r="B4988" s="74"/>
      <c r="C4988" s="74"/>
      <c r="D4988"/>
      <c r="E4988"/>
      <c r="F4988"/>
      <c r="G4988"/>
      <c r="H4988"/>
    </row>
    <row r="4989" spans="2:8" ht="15">
      <c r="B4989" s="74"/>
      <c r="C4989" s="74"/>
      <c r="D4989"/>
      <c r="E4989"/>
      <c r="F4989"/>
      <c r="G4989"/>
      <c r="H4989"/>
    </row>
    <row r="4990" spans="2:8" ht="15">
      <c r="B4990" s="74"/>
      <c r="C4990" s="74"/>
      <c r="D4990"/>
      <c r="E4990"/>
      <c r="F4990"/>
      <c r="G4990"/>
      <c r="H4990"/>
    </row>
    <row r="4991" spans="2:8" ht="15">
      <c r="B4991" s="74"/>
      <c r="C4991" s="74"/>
      <c r="D4991"/>
      <c r="E4991"/>
      <c r="F4991"/>
      <c r="G4991"/>
      <c r="H4991"/>
    </row>
    <row r="4992" spans="2:8" ht="15">
      <c r="B4992" s="74"/>
      <c r="C4992" s="74"/>
      <c r="D4992"/>
      <c r="E4992"/>
      <c r="F4992"/>
      <c r="G4992"/>
      <c r="H4992"/>
    </row>
    <row r="4993" spans="2:8" ht="15">
      <c r="B4993" s="74"/>
      <c r="C4993" s="74"/>
      <c r="D4993"/>
      <c r="E4993"/>
      <c r="F4993"/>
      <c r="G4993"/>
      <c r="H4993"/>
    </row>
    <row r="4994" spans="2:8" ht="15">
      <c r="B4994" s="74"/>
      <c r="C4994" s="74"/>
      <c r="D4994"/>
      <c r="E4994"/>
      <c r="F4994"/>
      <c r="G4994"/>
      <c r="H4994"/>
    </row>
    <row r="4995" spans="2:8" ht="15">
      <c r="B4995" s="74"/>
      <c r="C4995" s="74"/>
      <c r="D4995"/>
      <c r="E4995"/>
      <c r="F4995"/>
      <c r="G4995"/>
      <c r="H4995"/>
    </row>
    <row r="4996" spans="2:8" ht="15">
      <c r="B4996" s="74"/>
      <c r="C4996" s="74"/>
      <c r="D4996"/>
      <c r="E4996"/>
      <c r="F4996"/>
      <c r="G4996"/>
      <c r="H4996"/>
    </row>
    <row r="4997" spans="2:8" ht="15">
      <c r="B4997" s="74"/>
      <c r="C4997" s="74"/>
      <c r="D4997"/>
      <c r="E4997"/>
      <c r="F4997"/>
      <c r="G4997"/>
      <c r="H4997"/>
    </row>
    <row r="4998" spans="2:8" ht="15">
      <c r="B4998" s="74"/>
      <c r="C4998" s="74"/>
      <c r="D4998"/>
      <c r="E4998"/>
      <c r="F4998"/>
      <c r="G4998"/>
      <c r="H4998"/>
    </row>
    <row r="4999" spans="2:8" ht="15">
      <c r="B4999" s="74"/>
      <c r="C4999" s="74"/>
      <c r="D4999"/>
      <c r="E4999"/>
      <c r="F4999"/>
      <c r="G4999"/>
      <c r="H4999"/>
    </row>
    <row r="5000" spans="2:8" ht="15">
      <c r="B5000" s="74"/>
      <c r="C5000" s="74"/>
      <c r="D5000"/>
      <c r="E5000"/>
      <c r="F5000"/>
      <c r="G5000"/>
      <c r="H5000"/>
    </row>
    <row r="5001" spans="2:8" ht="15">
      <c r="B5001" s="74"/>
      <c r="C5001" s="74"/>
      <c r="D5001"/>
      <c r="E5001"/>
      <c r="F5001"/>
      <c r="G5001"/>
      <c r="H5001"/>
    </row>
    <row r="5002" spans="2:8" ht="15">
      <c r="B5002" s="74"/>
      <c r="C5002" s="74"/>
      <c r="D5002"/>
      <c r="E5002"/>
      <c r="F5002"/>
      <c r="G5002"/>
      <c r="H5002"/>
    </row>
    <row r="5003" spans="2:8" ht="15">
      <c r="B5003" s="74"/>
      <c r="C5003" s="74"/>
      <c r="D5003"/>
      <c r="E5003"/>
      <c r="F5003"/>
      <c r="G5003"/>
      <c r="H5003"/>
    </row>
    <row r="5004" spans="2:8" ht="15">
      <c r="B5004" s="74"/>
      <c r="C5004" s="74"/>
      <c r="D5004"/>
      <c r="E5004"/>
      <c r="F5004"/>
      <c r="G5004"/>
      <c r="H5004"/>
    </row>
    <row r="5005" spans="2:8" ht="15">
      <c r="B5005" s="74"/>
      <c r="C5005" s="74"/>
      <c r="D5005"/>
      <c r="E5005"/>
      <c r="F5005"/>
      <c r="G5005"/>
      <c r="H5005"/>
    </row>
    <row r="5006" spans="2:8" ht="15">
      <c r="B5006" s="74"/>
      <c r="C5006" s="74"/>
      <c r="D5006"/>
      <c r="E5006"/>
      <c r="F5006"/>
      <c r="G5006"/>
      <c r="H5006"/>
    </row>
    <row r="5007" spans="2:8" ht="15">
      <c r="B5007" s="74"/>
      <c r="C5007" s="74"/>
      <c r="D5007"/>
      <c r="E5007"/>
      <c r="F5007"/>
      <c r="G5007"/>
      <c r="H5007"/>
    </row>
    <row r="5008" spans="2:8" ht="15">
      <c r="B5008" s="74"/>
      <c r="C5008" s="74"/>
      <c r="D5008"/>
      <c r="E5008"/>
      <c r="F5008"/>
      <c r="G5008"/>
      <c r="H5008"/>
    </row>
    <row r="5009" spans="2:8" ht="15">
      <c r="B5009" s="74"/>
      <c r="C5009" s="74"/>
      <c r="D5009"/>
      <c r="E5009"/>
      <c r="F5009"/>
      <c r="G5009"/>
      <c r="H5009"/>
    </row>
  </sheetData>
  <autoFilter ref="B7:C7" xr:uid="{00000000-0009-0000-0000-000001000000}"/>
  <conditionalFormatting sqref="B8:C5009">
    <cfRule type="expression" dxfId="2" priority="1">
      <formula>$H8="-"</formula>
    </cfRule>
  </conditionalFormatting>
  <conditionalFormatting sqref="I296:I501">
    <cfRule type="expression" dxfId="1" priority="19">
      <formula>$H296="-"</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9"/>
  <dimension ref="A1:W26"/>
  <sheetViews>
    <sheetView showGridLines="0" workbookViewId="0">
      <selection activeCell="J10" sqref="J10"/>
    </sheetView>
  </sheetViews>
  <sheetFormatPr baseColWidth="10" defaultColWidth="0" defaultRowHeight="15"/>
  <cols>
    <col min="1" max="1" width="9.1640625" customWidth="1"/>
    <col min="2" max="2" width="23.1640625" customWidth="1"/>
    <col min="3" max="3" width="17" hidden="1" customWidth="1"/>
    <col min="4" max="4" width="12.1640625" customWidth="1"/>
    <col min="5" max="5" width="9.1640625" customWidth="1"/>
    <col min="6" max="6" width="14.83203125" customWidth="1"/>
    <col min="7" max="7" width="2.33203125" customWidth="1"/>
    <col min="8" max="8" width="14.83203125" customWidth="1"/>
    <col min="9" max="9" width="2.33203125" customWidth="1"/>
    <col min="10" max="10" width="14.83203125" customWidth="1"/>
    <col min="11" max="19" width="9.1640625" customWidth="1"/>
    <col min="20" max="23" width="0" hidden="1" customWidth="1"/>
    <col min="24" max="16384" width="9.1640625" hidden="1"/>
  </cols>
  <sheetData>
    <row r="1" spans="1:23" ht="24.75" customHeight="1">
      <c r="A1" s="5"/>
      <c r="B1" s="6"/>
      <c r="C1" s="6"/>
      <c r="D1" s="6"/>
      <c r="E1" s="6"/>
      <c r="F1" s="6"/>
      <c r="G1" s="5"/>
      <c r="H1" s="6"/>
      <c r="I1" s="5"/>
      <c r="J1" s="5"/>
      <c r="K1" s="5"/>
      <c r="L1" s="5"/>
      <c r="M1" s="5"/>
      <c r="N1" s="5"/>
      <c r="O1" s="5"/>
      <c r="P1" s="5"/>
      <c r="Q1" s="5"/>
      <c r="R1" s="5"/>
      <c r="S1" s="5"/>
      <c r="T1" s="5"/>
      <c r="U1" s="5"/>
      <c r="V1" s="5"/>
      <c r="W1" s="5"/>
    </row>
    <row r="2" spans="1:23" ht="6.5" customHeight="1"/>
    <row r="3" spans="1:23" ht="6.5" customHeight="1"/>
    <row r="5" spans="1:23">
      <c r="B5" s="89" t="s">
        <v>470</v>
      </c>
      <c r="C5" s="90"/>
      <c r="D5" s="91"/>
      <c r="F5" s="10" t="s">
        <v>61</v>
      </c>
      <c r="H5" s="10" t="s">
        <v>62</v>
      </c>
      <c r="J5" s="10" t="s">
        <v>484</v>
      </c>
    </row>
    <row r="6" spans="1:23">
      <c r="B6" s="86" t="s">
        <v>494</v>
      </c>
      <c r="C6" s="87"/>
      <c r="D6" s="70" t="s">
        <v>566</v>
      </c>
      <c r="F6" s="68">
        <v>2022</v>
      </c>
      <c r="H6" s="68">
        <v>2023</v>
      </c>
      <c r="J6" s="68" t="s">
        <v>486</v>
      </c>
    </row>
    <row r="8" spans="1:23">
      <c r="F8" s="10" t="s">
        <v>56</v>
      </c>
      <c r="J8" s="10" t="s">
        <v>478</v>
      </c>
    </row>
    <row r="9" spans="1:23">
      <c r="B9" s="89" t="s">
        <v>469</v>
      </c>
      <c r="C9" s="90"/>
      <c r="D9" s="91"/>
      <c r="F9" s="68" t="s">
        <v>540</v>
      </c>
      <c r="J9" s="68" t="s">
        <v>654</v>
      </c>
    </row>
    <row r="10" spans="1:23">
      <c r="B10" s="24" t="s">
        <v>9</v>
      </c>
      <c r="C10" s="24" t="s">
        <v>0</v>
      </c>
      <c r="D10" s="25" t="s">
        <v>24</v>
      </c>
    </row>
    <row r="11" spans="1:23">
      <c r="B11" s="31" t="s">
        <v>1</v>
      </c>
      <c r="C11" s="31" t="str">
        <f t="array" ref="C11:C15">D6</f>
        <v>DEFAULT</v>
      </c>
      <c r="D11" s="69">
        <v>1</v>
      </c>
      <c r="F11" s="10" t="s">
        <v>467</v>
      </c>
      <c r="G11" s="33"/>
      <c r="H11" s="33"/>
      <c r="I11" s="33"/>
      <c r="J11" s="33"/>
    </row>
    <row r="12" spans="1:23">
      <c r="B12" s="31" t="s">
        <v>468</v>
      </c>
      <c r="C12" s="31" t="str">
        <v>DEFAULT</v>
      </c>
      <c r="D12" s="69">
        <v>2</v>
      </c>
      <c r="F12" s="68" t="s">
        <v>554</v>
      </c>
      <c r="G12" s="33"/>
      <c r="H12" s="33"/>
      <c r="I12" s="33"/>
      <c r="J12" s="33"/>
    </row>
    <row r="13" spans="1:23">
      <c r="B13" s="31" t="s">
        <v>12</v>
      </c>
      <c r="C13" s="31" t="str">
        <v>DEFAULT</v>
      </c>
      <c r="D13" s="69">
        <v>3</v>
      </c>
      <c r="G13" s="33"/>
      <c r="H13" s="33"/>
      <c r="I13" s="33"/>
    </row>
    <row r="14" spans="1:23">
      <c r="B14" s="31" t="s">
        <v>11</v>
      </c>
      <c r="C14" s="31" t="str">
        <v>DEFAULT</v>
      </c>
      <c r="D14" s="69">
        <v>4</v>
      </c>
      <c r="F14" s="33"/>
      <c r="G14" s="33"/>
      <c r="H14" s="33"/>
      <c r="I14" s="33"/>
      <c r="J14" s="33"/>
    </row>
    <row r="15" spans="1:23">
      <c r="B15" s="31" t="s">
        <v>10</v>
      </c>
      <c r="C15" s="32" t="str">
        <v>DEFAULT</v>
      </c>
      <c r="D15" s="69">
        <v>5</v>
      </c>
      <c r="F15" s="33"/>
      <c r="G15" s="33"/>
      <c r="H15" s="33"/>
      <c r="I15" s="33"/>
      <c r="J15" s="33"/>
    </row>
    <row r="16" spans="1:23" ht="14.5" hidden="1" customHeight="1">
      <c r="B16" s="29" t="str">
        <f>B11</f>
        <v>IFRS</v>
      </c>
      <c r="C16" s="27" t="str">
        <f t="array" ref="C16:C20">IF(D6="CON","NONCON","CON")</f>
        <v>CON</v>
      </c>
      <c r="D16" s="71">
        <f t="array" ref="D16:D20">D11:D15+5</f>
        <v>6</v>
      </c>
      <c r="F16" s="33"/>
      <c r="G16" s="33"/>
      <c r="H16" s="33"/>
      <c r="I16" s="33"/>
      <c r="J16" s="33"/>
    </row>
    <row r="17" spans="2:10" ht="14.5" hidden="1" customHeight="1">
      <c r="B17" s="29" t="str">
        <f>B12</f>
        <v>IAS</v>
      </c>
      <c r="C17" s="26" t="str">
        <v>CON</v>
      </c>
      <c r="D17" s="71">
        <v>7</v>
      </c>
      <c r="F17" s="33"/>
      <c r="G17" s="33"/>
      <c r="H17" s="33"/>
      <c r="I17" s="33"/>
      <c r="J17" s="33"/>
    </row>
    <row r="18" spans="2:10" hidden="1">
      <c r="B18" s="29" t="str">
        <f>B13</f>
        <v>REGULATORY</v>
      </c>
      <c r="C18" s="27" t="str">
        <v>CON</v>
      </c>
      <c r="D18" s="71">
        <v>8</v>
      </c>
      <c r="F18" s="33"/>
    </row>
    <row r="19" spans="2:10" hidden="1">
      <c r="B19" s="29" t="str">
        <f>B14</f>
        <v>USGAAP</v>
      </c>
      <c r="C19" s="26" t="str">
        <v>CON</v>
      </c>
      <c r="D19" s="71">
        <v>9</v>
      </c>
      <c r="F19" s="33"/>
    </row>
    <row r="20" spans="2:10" hidden="1">
      <c r="B20" s="30" t="str">
        <f>B15</f>
        <v>LOCAL</v>
      </c>
      <c r="C20" s="28" t="str">
        <v>CON</v>
      </c>
      <c r="D20" s="72">
        <v>10</v>
      </c>
      <c r="F20" s="33"/>
    </row>
    <row r="21" spans="2:10">
      <c r="D21" s="73"/>
      <c r="F21" s="33"/>
    </row>
    <row r="22" spans="2:10" ht="6.5" customHeight="1">
      <c r="F22" s="33"/>
    </row>
    <row r="23" spans="2:10">
      <c r="F23" s="33"/>
    </row>
    <row r="24" spans="2:10">
      <c r="F24" s="33"/>
    </row>
    <row r="25" spans="2:10">
      <c r="F25" s="33"/>
    </row>
    <row r="26" spans="2:10">
      <c r="F26" s="33"/>
    </row>
  </sheetData>
  <sheetProtection formatCells="0" formatColumns="0" formatRows="0" autoFilter="0"/>
  <mergeCells count="2">
    <mergeCell ref="B9:D9"/>
    <mergeCell ref="B5:D5"/>
  </mergeCells>
  <conditionalFormatting sqref="B11:D15">
    <cfRule type="duplicateValues" dxfId="0" priority="1"/>
  </conditionalFormatting>
  <dataValidations count="10">
    <dataValidation type="whole" showInputMessage="1" showErrorMessage="1" sqref="D16:D20" xr:uid="{00000000-0002-0000-0200-000000000000}">
      <formula1>0</formula1>
      <formula2>10</formula2>
    </dataValidation>
    <dataValidation type="whole" allowBlank="1" showInputMessage="1" showErrorMessage="1" sqref="H6" xr:uid="{00000000-0002-0000-0200-000001000000}">
      <formula1>F6</formula1>
      <formula2>YEAR(TODAY())</formula2>
    </dataValidation>
    <dataValidation type="list" allowBlank="1" showInputMessage="1" showErrorMessage="1" sqref="F9" xr:uid="{00000000-0002-0000-0200-000002000000}">
      <formula1>"LOCAL,EUR,GBP,USD"</formula1>
    </dataValidation>
    <dataValidation type="list" allowBlank="1" showInputMessage="1" showErrorMessage="1" sqref="F12" xr:uid="{00000000-0002-0000-0200-000003000000}">
      <formula1>"My Items, Default"</formula1>
    </dataValidation>
    <dataValidation type="list" allowBlank="1" showInputMessage="1" showErrorMessage="1" sqref="J9" xr:uid="{00000000-0002-0000-0200-000004000000}">
      <formula1>"Y, N"</formula1>
    </dataValidation>
    <dataValidation type="list" allowBlank="1" showInputMessage="1" showErrorMessage="1" sqref="J6" xr:uid="{00000000-0002-0000-0200-000005000000}">
      <formula1>Int_Options</formula1>
    </dataValidation>
    <dataValidation type="whole" allowBlank="1" showInputMessage="1" showErrorMessage="1" sqref="F6" xr:uid="{00000000-0002-0000-0200-000006000000}">
      <formula1>1990</formula1>
      <formula2>H6</formula2>
    </dataValidation>
    <dataValidation type="list" allowBlank="1" showInputMessage="1" showErrorMessage="1" sqref="D6" xr:uid="{00000000-0002-0000-0200-000007000000}">
      <formula1>"DEFAULT,CON,NONCON"</formula1>
    </dataValidation>
    <dataValidation type="list" allowBlank="1" showInputMessage="1" showErrorMessage="1" sqref="B11:B15" xr:uid="{05451FE7-4D46-4012-92D6-8F66741A5E9B}">
      <formula1>"IFRS,IAS,REGULATORY,USGAAP,LOCAL"</formula1>
    </dataValidation>
    <dataValidation type="list" showInputMessage="1" showErrorMessage="1" sqref="D11:D15" xr:uid="{BBD98A29-0C41-4F73-9417-9C242645C6CE}">
      <formula1>"1,2,3,4,5"</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filterMode="1">
    <tabColor theme="3" tint="0.59999389629810485"/>
  </sheetPr>
  <dimension ref="A1:U24533"/>
  <sheetViews>
    <sheetView showGridLines="0" topLeftCell="D1" zoomScaleNormal="100" workbookViewId="0">
      <pane ySplit="7" topLeftCell="A8" activePane="bottomLeft" state="frozen"/>
      <selection pane="bottomLeft" activeCell="C7" sqref="C7:T2145"/>
    </sheetView>
  </sheetViews>
  <sheetFormatPr baseColWidth="10" defaultColWidth="9.1640625" defaultRowHeight="14"/>
  <cols>
    <col min="1" max="1" width="2.1640625" style="12" customWidth="1"/>
    <col min="2" max="2" width="1" style="12" customWidth="1"/>
    <col min="3" max="3" width="64.5" style="12" bestFit="1" customWidth="1"/>
    <col min="4" max="4" width="14.5" style="12" bestFit="1" customWidth="1"/>
    <col min="5" max="5" width="11.6640625" style="12" bestFit="1" customWidth="1"/>
    <col min="6" max="6" width="11.5" style="12" bestFit="1" customWidth="1"/>
    <col min="7" max="8" width="11.6640625" style="12" bestFit="1" customWidth="1"/>
    <col min="9" max="9" width="14.5" style="12" bestFit="1" customWidth="1"/>
    <col min="10" max="12" width="11.6640625" style="12" bestFit="1" customWidth="1"/>
    <col min="13" max="13" width="12.5" style="12" bestFit="1" customWidth="1"/>
    <col min="14" max="14" width="14.5" style="12" bestFit="1" customWidth="1"/>
    <col min="15" max="15" width="12.5" style="12" bestFit="1" customWidth="1"/>
    <col min="16" max="17" width="12.5" style="12" customWidth="1"/>
    <col min="18" max="18" width="17.33203125" style="12" bestFit="1" customWidth="1"/>
    <col min="19" max="19" width="15.33203125" style="12" bestFit="1" customWidth="1"/>
    <col min="20" max="20" width="13.83203125" style="12" bestFit="1" customWidth="1"/>
    <col min="21" max="21" width="10.1640625" style="12" bestFit="1" customWidth="1"/>
    <col min="22" max="16384" width="9.1640625" style="12"/>
  </cols>
  <sheetData>
    <row r="1" spans="1:21" s="46" customFormat="1" ht="24.75" customHeight="1">
      <c r="A1" s="44"/>
      <c r="B1" s="44"/>
      <c r="C1" s="44"/>
      <c r="D1" s="44"/>
      <c r="E1" s="44"/>
      <c r="F1" s="44"/>
      <c r="G1" s="44"/>
      <c r="H1" s="45"/>
      <c r="I1" s="45"/>
      <c r="J1" s="45"/>
      <c r="K1" s="45"/>
      <c r="L1" s="45"/>
      <c r="M1" s="45"/>
      <c r="N1" s="44"/>
      <c r="O1" s="44"/>
      <c r="P1" s="44"/>
      <c r="Q1" s="44"/>
      <c r="R1" s="44"/>
      <c r="S1" s="44"/>
      <c r="T1" s="44"/>
      <c r="U1" s="44"/>
    </row>
    <row r="2" spans="1:21" s="13" customFormat="1" ht="15"/>
    <row r="3" spans="1:21" s="13" customFormat="1" ht="15"/>
    <row r="4" spans="1:21" hidden="1">
      <c r="F4" s="12">
        <v>1</v>
      </c>
      <c r="G4" s="12">
        <v>2</v>
      </c>
      <c r="H4" s="12">
        <v>3</v>
      </c>
      <c r="I4" s="12">
        <v>4</v>
      </c>
      <c r="J4" s="12">
        <v>5</v>
      </c>
      <c r="K4" s="12">
        <v>6</v>
      </c>
      <c r="L4" s="12">
        <v>7</v>
      </c>
      <c r="M4" s="12">
        <v>8</v>
      </c>
      <c r="N4" s="12">
        <v>9</v>
      </c>
      <c r="O4" s="12">
        <v>10</v>
      </c>
    </row>
    <row r="5" spans="1:21">
      <c r="C5" s="14"/>
      <c r="D5" s="14"/>
      <c r="E5" s="14"/>
      <c r="F5" s="14" t="str">
        <f t="array" ref="F5:J5">sort2(TRANSPOSE(Preferences!D11:D15),TRANSPOSE(Preferences!B11:B15))</f>
        <v>IFRS</v>
      </c>
      <c r="G5" s="14" t="str">
        <v>IAS</v>
      </c>
      <c r="H5" s="14" t="str">
        <v>REGULATORY</v>
      </c>
      <c r="I5" s="14" t="str">
        <v>USGAAP</v>
      </c>
      <c r="J5" s="14" t="str">
        <v>LOCAL</v>
      </c>
      <c r="K5" s="14" t="str">
        <f t="array" ref="K5:O5">sort2(TRANSPOSE(Preferences!D11:D15),TRANSPOSE(Preferences!B11:B15))</f>
        <v>IFRS</v>
      </c>
      <c r="L5" s="14" t="str">
        <v>IAS</v>
      </c>
      <c r="M5" s="14" t="str">
        <v>REGULATORY</v>
      </c>
      <c r="N5" s="14" t="str">
        <v>USGAAP</v>
      </c>
      <c r="O5" s="14" t="str">
        <v>LOCAL</v>
      </c>
      <c r="P5" s="14"/>
      <c r="Q5" s="14"/>
      <c r="R5" s="14"/>
      <c r="S5" s="14"/>
      <c r="T5" s="14"/>
    </row>
    <row r="6" spans="1:21">
      <c r="C6" s="14"/>
      <c r="D6" s="14"/>
      <c r="E6" s="14"/>
      <c r="F6" s="14" t="s">
        <v>13</v>
      </c>
      <c r="G6" s="14" t="s">
        <v>13</v>
      </c>
      <c r="H6" s="14" t="s">
        <v>13</v>
      </c>
      <c r="I6" s="14" t="s">
        <v>13</v>
      </c>
      <c r="J6" s="14" t="s">
        <v>13</v>
      </c>
      <c r="K6" s="14" t="s">
        <v>507</v>
      </c>
      <c r="L6" s="14" t="s">
        <v>507</v>
      </c>
      <c r="M6" s="14" t="s">
        <v>507</v>
      </c>
      <c r="N6" s="14" t="s">
        <v>507</v>
      </c>
      <c r="O6" s="14" t="s">
        <v>507</v>
      </c>
      <c r="P6" s="14"/>
      <c r="Q6" s="14"/>
      <c r="R6" s="14"/>
      <c r="S6" s="14"/>
      <c r="T6" s="14"/>
    </row>
    <row r="7" spans="1:21">
      <c r="C7" s="14" t="s">
        <v>34</v>
      </c>
      <c r="D7" s="14" t="s">
        <v>35</v>
      </c>
      <c r="E7" s="14" t="s">
        <v>5</v>
      </c>
      <c r="F7" s="14" t="s">
        <v>36</v>
      </c>
      <c r="G7" s="14" t="s">
        <v>37</v>
      </c>
      <c r="H7" s="14" t="s">
        <v>38</v>
      </c>
      <c r="I7" s="14" t="s">
        <v>39</v>
      </c>
      <c r="J7" s="14" t="s">
        <v>40</v>
      </c>
      <c r="K7" s="14" t="s">
        <v>41</v>
      </c>
      <c r="L7" s="14" t="s">
        <v>42</v>
      </c>
      <c r="M7" s="14" t="s">
        <v>43</v>
      </c>
      <c r="N7" s="14" t="s">
        <v>44</v>
      </c>
      <c r="O7" s="14" t="s">
        <v>45</v>
      </c>
      <c r="P7" s="14"/>
      <c r="Q7" s="14"/>
      <c r="R7" s="14" t="s">
        <v>46</v>
      </c>
      <c r="S7" s="14" t="s">
        <v>47</v>
      </c>
      <c r="T7" s="14"/>
    </row>
    <row r="8" spans="1:21">
      <c r="C8" s="12" t="s">
        <v>655</v>
      </c>
      <c r="D8" s="12">
        <v>1006729</v>
      </c>
      <c r="E8" s="12">
        <v>2023</v>
      </c>
      <c r="F8" s="36" t="s">
        <v>539</v>
      </c>
      <c r="G8" s="12" t="s">
        <v>539</v>
      </c>
      <c r="H8" s="12" t="s">
        <v>539</v>
      </c>
      <c r="I8" s="36" t="s">
        <v>539</v>
      </c>
      <c r="J8" s="36" t="s">
        <v>539</v>
      </c>
      <c r="K8" s="36" t="s">
        <v>539</v>
      </c>
      <c r="L8" s="12" t="s">
        <v>539</v>
      </c>
      <c r="M8" s="12" t="s">
        <v>539</v>
      </c>
      <c r="N8" s="12" t="s">
        <v>539</v>
      </c>
      <c r="O8" s="12" t="s">
        <v>539</v>
      </c>
      <c r="R8" s="12" t="str">
        <f t="shared" ref="R8:R71" si="0">IFERROR(INDEX($F$5:$O$5,MATCH(MAX($F8:$O8),$F8:$O8,0)),"Null")</f>
        <v>Null</v>
      </c>
      <c r="S8" s="12" t="str">
        <f>IFERROR(IF(Preferences!$D$6="Default",INDEX('History Check'!$F$6:$O$6,MATCH(MAX('History Check'!$F8:$O8),'History Check'!$F8:$O8,0)),IF(COUNT($F8:$O8) &gt; 0, Preferences!$D$6, NA())),"Null")</f>
        <v>Null</v>
      </c>
    </row>
    <row r="9" spans="1:21">
      <c r="C9" s="12" t="s">
        <v>655</v>
      </c>
      <c r="D9" s="12">
        <v>1006729</v>
      </c>
      <c r="E9" s="12">
        <v>2022</v>
      </c>
      <c r="F9" s="36" t="s">
        <v>539</v>
      </c>
      <c r="G9" s="12" t="s">
        <v>539</v>
      </c>
      <c r="H9" s="12" t="s">
        <v>539</v>
      </c>
      <c r="I9" s="12" t="s">
        <v>539</v>
      </c>
      <c r="J9" s="36" t="s">
        <v>539</v>
      </c>
      <c r="K9" s="36" t="s">
        <v>539</v>
      </c>
      <c r="L9" s="12" t="s">
        <v>539</v>
      </c>
      <c r="M9" s="12" t="s">
        <v>539</v>
      </c>
      <c r="N9" s="12" t="s">
        <v>539</v>
      </c>
      <c r="O9" s="36" t="s">
        <v>539</v>
      </c>
      <c r="R9" s="12" t="str">
        <f t="shared" si="0"/>
        <v>Null</v>
      </c>
      <c r="S9" s="12" t="str">
        <f>IFERROR(IF(Preferences!$D$6="Default",INDEX('History Check'!$F$6:$O$6,MATCH(MAX('History Check'!$F9:$O9),'History Check'!$F9:$O9,0)),IF(COUNT($F9:$O9) &gt; 0, Preferences!$D$6, NA())),"Null")</f>
        <v>Null</v>
      </c>
    </row>
    <row r="10" spans="1:21">
      <c r="C10" s="12" t="s">
        <v>656</v>
      </c>
      <c r="D10" s="12">
        <v>1278692</v>
      </c>
      <c r="E10" s="12">
        <v>2023</v>
      </c>
      <c r="F10" s="36" t="s">
        <v>539</v>
      </c>
      <c r="G10" s="36" t="s">
        <v>539</v>
      </c>
      <c r="H10" s="12" t="s">
        <v>539</v>
      </c>
      <c r="I10" s="36" t="s">
        <v>539</v>
      </c>
      <c r="J10" s="12" t="s">
        <v>539</v>
      </c>
      <c r="K10" s="36" t="s">
        <v>539</v>
      </c>
      <c r="L10" s="12" t="s">
        <v>539</v>
      </c>
      <c r="M10" s="12" t="s">
        <v>539</v>
      </c>
      <c r="N10" s="36" t="s">
        <v>539</v>
      </c>
      <c r="O10" s="36" t="s">
        <v>539</v>
      </c>
      <c r="R10" s="12" t="str">
        <f t="shared" si="0"/>
        <v>Null</v>
      </c>
      <c r="S10" s="12" t="str">
        <f>IFERROR(IF(Preferences!$D$6="Default",INDEX('History Check'!$F$6:$O$6,MATCH(MAX('History Check'!$F10:$O10),'History Check'!$F10:$O10,0)),IF(COUNT($F10:$O10) &gt; 0, Preferences!$D$6, NA())),"Null")</f>
        <v>Null</v>
      </c>
    </row>
    <row r="11" spans="1:21">
      <c r="C11" s="12" t="s">
        <v>656</v>
      </c>
      <c r="D11" s="12">
        <v>1278692</v>
      </c>
      <c r="E11" s="12">
        <v>2022</v>
      </c>
      <c r="F11" s="36" t="s">
        <v>539</v>
      </c>
      <c r="G11" s="12" t="s">
        <v>539</v>
      </c>
      <c r="H11" s="36" t="s">
        <v>539</v>
      </c>
      <c r="I11" s="36" t="s">
        <v>539</v>
      </c>
      <c r="J11" s="12" t="s">
        <v>539</v>
      </c>
      <c r="K11" s="36" t="s">
        <v>539</v>
      </c>
      <c r="L11" s="12" t="s">
        <v>539</v>
      </c>
      <c r="M11" s="12" t="s">
        <v>539</v>
      </c>
      <c r="N11" s="12" t="s">
        <v>539</v>
      </c>
      <c r="O11" s="36" t="s">
        <v>539</v>
      </c>
      <c r="R11" s="12" t="str">
        <f t="shared" si="0"/>
        <v>Null</v>
      </c>
      <c r="S11" s="12" t="str">
        <f>IFERROR(IF(Preferences!$D$6="Default",INDEX('History Check'!$F$6:$O$6,MATCH(MAX('History Check'!$F11:$O11),'History Check'!$F11:$O11,0)),IF(COUNT($F11:$O11) &gt; 0, Preferences!$D$6, NA())),"Null")</f>
        <v>Null</v>
      </c>
    </row>
    <row r="12" spans="1:21">
      <c r="C12" s="12" t="s">
        <v>669</v>
      </c>
      <c r="D12" s="12">
        <v>111684</v>
      </c>
      <c r="E12" s="12">
        <v>2023</v>
      </c>
      <c r="F12" s="36" t="s">
        <v>539</v>
      </c>
      <c r="G12" s="12" t="s">
        <v>539</v>
      </c>
      <c r="H12" s="36" t="s">
        <v>539</v>
      </c>
      <c r="I12" s="36" t="s">
        <v>539</v>
      </c>
      <c r="J12" s="36" t="s">
        <v>539</v>
      </c>
      <c r="K12" s="36" t="s">
        <v>539</v>
      </c>
      <c r="L12" s="12" t="s">
        <v>539</v>
      </c>
      <c r="M12" s="12" t="s">
        <v>539</v>
      </c>
      <c r="N12" s="36" t="s">
        <v>539</v>
      </c>
      <c r="O12" s="36" t="s">
        <v>539</v>
      </c>
      <c r="R12" s="12" t="str">
        <f t="shared" si="0"/>
        <v>Null</v>
      </c>
      <c r="S12" s="12" t="str">
        <f>IFERROR(IF(Preferences!$D$6="Default",INDEX('History Check'!$F$6:$O$6,MATCH(MAX('History Check'!$F12:$O12),'History Check'!$F12:$O12,0)),IF(COUNT($F12:$O12) &gt; 0, Preferences!$D$6, NA())),"Null")</f>
        <v>Null</v>
      </c>
    </row>
    <row r="13" spans="1:21">
      <c r="C13" s="12" t="s">
        <v>669</v>
      </c>
      <c r="D13" s="12">
        <v>111684</v>
      </c>
      <c r="E13" s="12">
        <v>2022</v>
      </c>
      <c r="F13" s="36" t="s">
        <v>539</v>
      </c>
      <c r="G13" s="12" t="s">
        <v>539</v>
      </c>
      <c r="H13" s="12" t="s">
        <v>539</v>
      </c>
      <c r="I13" s="36" t="s">
        <v>539</v>
      </c>
      <c r="J13" s="36" t="s">
        <v>539</v>
      </c>
      <c r="K13" s="36" t="s">
        <v>539</v>
      </c>
      <c r="L13" s="12" t="s">
        <v>539</v>
      </c>
      <c r="M13" s="12" t="s">
        <v>539</v>
      </c>
      <c r="N13" s="12" t="s">
        <v>539</v>
      </c>
      <c r="O13" s="36" t="s">
        <v>539</v>
      </c>
      <c r="R13" s="12" t="str">
        <f t="shared" si="0"/>
        <v>Null</v>
      </c>
      <c r="S13" s="12" t="str">
        <f>IFERROR(IF(Preferences!$D$6="Default",INDEX('History Check'!$F$6:$O$6,MATCH(MAX('History Check'!$F13:$O13),'History Check'!$F13:$O13,0)),IF(COUNT($F13:$O13) &gt; 0, Preferences!$D$6, NA())),"Null")</f>
        <v>Null</v>
      </c>
    </row>
    <row r="14" spans="1:21">
      <c r="C14" s="12" t="s">
        <v>670</v>
      </c>
      <c r="D14" s="12">
        <v>108860</v>
      </c>
      <c r="E14" s="12">
        <v>2023</v>
      </c>
      <c r="F14" s="36" t="s">
        <v>539</v>
      </c>
      <c r="G14" s="36" t="s">
        <v>539</v>
      </c>
      <c r="H14" s="36" t="s">
        <v>539</v>
      </c>
      <c r="I14" s="12" t="s">
        <v>539</v>
      </c>
      <c r="J14" s="12" t="s">
        <v>539</v>
      </c>
      <c r="K14" s="36" t="s">
        <v>539</v>
      </c>
      <c r="L14" s="12" t="s">
        <v>539</v>
      </c>
      <c r="M14" s="12" t="s">
        <v>539</v>
      </c>
      <c r="N14" s="36" t="s">
        <v>539</v>
      </c>
      <c r="O14" s="36" t="s">
        <v>539</v>
      </c>
      <c r="R14" s="12" t="str">
        <f t="shared" si="0"/>
        <v>Null</v>
      </c>
      <c r="S14" s="12" t="str">
        <f>IFERROR(IF(Preferences!$D$6="Default",INDEX('History Check'!$F$6:$O$6,MATCH(MAX('History Check'!$F14:$O14),'History Check'!$F14:$O14,0)),IF(COUNT($F14:$O14) &gt; 0, Preferences!$D$6, NA())),"Null")</f>
        <v>Null</v>
      </c>
    </row>
    <row r="15" spans="1:21">
      <c r="C15" s="12" t="s">
        <v>670</v>
      </c>
      <c r="D15" s="12">
        <v>108860</v>
      </c>
      <c r="E15" s="12">
        <v>2022</v>
      </c>
      <c r="F15" s="36" t="s">
        <v>539</v>
      </c>
      <c r="G15" s="12" t="s">
        <v>539</v>
      </c>
      <c r="H15" s="12" t="s">
        <v>539</v>
      </c>
      <c r="I15" s="12" t="s">
        <v>539</v>
      </c>
      <c r="J15" s="12" t="s">
        <v>539</v>
      </c>
      <c r="K15" s="36" t="s">
        <v>539</v>
      </c>
      <c r="L15" s="12" t="s">
        <v>539</v>
      </c>
      <c r="M15" s="12" t="s">
        <v>539</v>
      </c>
      <c r="N15" s="12" t="s">
        <v>539</v>
      </c>
      <c r="O15" s="36" t="s">
        <v>539</v>
      </c>
      <c r="R15" s="12" t="str">
        <f t="shared" si="0"/>
        <v>Null</v>
      </c>
      <c r="S15" s="12" t="str">
        <f>IFERROR(IF(Preferences!$D$6="Default",INDEX('History Check'!$F$6:$O$6,MATCH(MAX('History Check'!$F15:$O15),'History Check'!$F15:$O15,0)),IF(COUNT($F15:$O15) &gt; 0, Preferences!$D$6, NA())),"Null")</f>
        <v>Null</v>
      </c>
    </row>
    <row r="16" spans="1:21">
      <c r="C16" s="12" t="s">
        <v>671</v>
      </c>
      <c r="D16" s="12">
        <v>1000073</v>
      </c>
      <c r="E16" s="12">
        <v>2023</v>
      </c>
      <c r="F16" s="36" t="s">
        <v>539</v>
      </c>
      <c r="G16" s="12" t="s">
        <v>539</v>
      </c>
      <c r="H16" s="36" t="s">
        <v>539</v>
      </c>
      <c r="I16" s="36" t="s">
        <v>539</v>
      </c>
      <c r="J16" s="12" t="s">
        <v>539</v>
      </c>
      <c r="K16" s="36" t="s">
        <v>539</v>
      </c>
      <c r="L16" s="12" t="s">
        <v>539</v>
      </c>
      <c r="M16" s="12" t="s">
        <v>539</v>
      </c>
      <c r="N16" s="12" t="s">
        <v>539</v>
      </c>
      <c r="O16" s="36" t="s">
        <v>539</v>
      </c>
      <c r="R16" s="12" t="str">
        <f t="shared" si="0"/>
        <v>Null</v>
      </c>
      <c r="S16" s="12" t="str">
        <f>IFERROR(IF(Preferences!$D$6="Default",INDEX('History Check'!$F$6:$O$6,MATCH(MAX('History Check'!$F16:$O16),'History Check'!$F16:$O16,0)),IF(COUNT($F16:$O16) &gt; 0, Preferences!$D$6, NA())),"Null")</f>
        <v>Null</v>
      </c>
    </row>
    <row r="17" spans="3:19">
      <c r="C17" s="12" t="s">
        <v>671</v>
      </c>
      <c r="D17" s="12">
        <v>1475761</v>
      </c>
      <c r="E17" s="12">
        <v>2023</v>
      </c>
      <c r="F17" s="36" t="s">
        <v>539</v>
      </c>
      <c r="G17" s="12" t="s">
        <v>539</v>
      </c>
      <c r="H17" s="36" t="s">
        <v>539</v>
      </c>
      <c r="I17" s="36" t="s">
        <v>539</v>
      </c>
      <c r="J17" s="36" t="s">
        <v>539</v>
      </c>
      <c r="K17" s="36" t="s">
        <v>539</v>
      </c>
      <c r="L17" s="12" t="s">
        <v>539</v>
      </c>
      <c r="M17" s="12" t="s">
        <v>539</v>
      </c>
      <c r="N17" s="36" t="s">
        <v>539</v>
      </c>
      <c r="O17" s="36" t="s">
        <v>539</v>
      </c>
      <c r="R17" s="12" t="str">
        <f t="shared" si="0"/>
        <v>Null</v>
      </c>
      <c r="S17" s="12" t="str">
        <f>IFERROR(IF(Preferences!$D$6="Default",INDEX('History Check'!$F$6:$O$6,MATCH(MAX('History Check'!$F17:$O17),'History Check'!$F17:$O17,0)),IF(COUNT($F17:$O17) &gt; 0, Preferences!$D$6, NA())),"Null")</f>
        <v>Null</v>
      </c>
    </row>
    <row r="18" spans="3:19">
      <c r="C18" s="12" t="s">
        <v>671</v>
      </c>
      <c r="D18" s="12">
        <v>1000073</v>
      </c>
      <c r="E18" s="12">
        <v>2022</v>
      </c>
      <c r="F18" s="36" t="s">
        <v>539</v>
      </c>
      <c r="G18" s="12" t="s">
        <v>539</v>
      </c>
      <c r="H18" s="36" t="s">
        <v>539</v>
      </c>
      <c r="I18" s="36" t="s">
        <v>539</v>
      </c>
      <c r="J18" s="36" t="s">
        <v>539</v>
      </c>
      <c r="K18" s="36" t="s">
        <v>539</v>
      </c>
      <c r="L18" s="12" t="s">
        <v>539</v>
      </c>
      <c r="M18" s="12" t="s">
        <v>539</v>
      </c>
      <c r="N18" s="36" t="s">
        <v>539</v>
      </c>
      <c r="O18" s="36" t="s">
        <v>539</v>
      </c>
      <c r="R18" s="12" t="str">
        <f t="shared" si="0"/>
        <v>Null</v>
      </c>
      <c r="S18" s="12" t="str">
        <f>IFERROR(IF(Preferences!$D$6="Default",INDEX('History Check'!$F$6:$O$6,MATCH(MAX('History Check'!$F18:$O18),'History Check'!$F18:$O18,0)),IF(COUNT($F18:$O18) &gt; 0, Preferences!$D$6, NA())),"Null")</f>
        <v>Null</v>
      </c>
    </row>
    <row r="19" spans="3:19">
      <c r="C19" s="12" t="s">
        <v>671</v>
      </c>
      <c r="D19" s="12">
        <v>1475761</v>
      </c>
      <c r="E19" s="12">
        <v>2022</v>
      </c>
      <c r="F19" s="36" t="s">
        <v>539</v>
      </c>
      <c r="G19" s="12" t="s">
        <v>539</v>
      </c>
      <c r="H19" s="36" t="s">
        <v>539</v>
      </c>
      <c r="I19" s="36" t="s">
        <v>539</v>
      </c>
      <c r="J19" s="12" t="s">
        <v>539</v>
      </c>
      <c r="K19" s="36" t="s">
        <v>539</v>
      </c>
      <c r="L19" s="12" t="s">
        <v>539</v>
      </c>
      <c r="M19" s="12" t="s">
        <v>539</v>
      </c>
      <c r="N19" s="12" t="s">
        <v>539</v>
      </c>
      <c r="O19" s="36" t="s">
        <v>539</v>
      </c>
      <c r="R19" s="12" t="str">
        <f t="shared" si="0"/>
        <v>Null</v>
      </c>
      <c r="S19" s="12" t="str">
        <f>IFERROR(IF(Preferences!$D$6="Default",INDEX('History Check'!$F$6:$O$6,MATCH(MAX('History Check'!$F19:$O19),'History Check'!$F19:$O19,0)),IF(COUNT($F19:$O19) &gt; 0, Preferences!$D$6, NA())),"Null")</f>
        <v>Null</v>
      </c>
    </row>
    <row r="20" spans="3:19">
      <c r="C20" s="12" t="s">
        <v>672</v>
      </c>
      <c r="D20" s="12">
        <v>108863</v>
      </c>
      <c r="E20" s="12">
        <v>2023</v>
      </c>
      <c r="F20" s="36" t="s">
        <v>539</v>
      </c>
      <c r="G20" s="12" t="s">
        <v>539</v>
      </c>
      <c r="H20" s="36" t="s">
        <v>539</v>
      </c>
      <c r="I20" s="36" t="s">
        <v>539</v>
      </c>
      <c r="J20" s="36" t="s">
        <v>539</v>
      </c>
      <c r="K20" s="36" t="s">
        <v>539</v>
      </c>
      <c r="L20" s="12" t="s">
        <v>539</v>
      </c>
      <c r="M20" s="36" t="s">
        <v>539</v>
      </c>
      <c r="N20" s="36" t="s">
        <v>539</v>
      </c>
      <c r="O20" s="36" t="s">
        <v>539</v>
      </c>
      <c r="R20" s="12" t="str">
        <f t="shared" si="0"/>
        <v>Null</v>
      </c>
      <c r="S20" s="12" t="str">
        <f>IFERROR(IF(Preferences!$D$6="Default",INDEX('History Check'!$F$6:$O$6,MATCH(MAX('History Check'!$F20:$O20),'History Check'!$F20:$O20,0)),IF(COUNT($F20:$O20) &gt; 0, Preferences!$D$6, NA())),"Null")</f>
        <v>Null</v>
      </c>
    </row>
    <row r="21" spans="3:19">
      <c r="C21" s="12" t="s">
        <v>672</v>
      </c>
      <c r="D21" s="12">
        <v>108863</v>
      </c>
      <c r="E21" s="12">
        <v>2022</v>
      </c>
      <c r="F21" s="36" t="s">
        <v>539</v>
      </c>
      <c r="G21" s="12" t="s">
        <v>539</v>
      </c>
      <c r="H21" s="36" t="s">
        <v>539</v>
      </c>
      <c r="I21" s="36" t="s">
        <v>539</v>
      </c>
      <c r="J21" s="36" t="s">
        <v>539</v>
      </c>
      <c r="K21" s="36" t="s">
        <v>539</v>
      </c>
      <c r="L21" s="12" t="s">
        <v>539</v>
      </c>
      <c r="M21" s="12" t="s">
        <v>539</v>
      </c>
      <c r="N21" s="36" t="s">
        <v>539</v>
      </c>
      <c r="O21" s="36" t="s">
        <v>539</v>
      </c>
      <c r="R21" s="12" t="str">
        <f t="shared" si="0"/>
        <v>Null</v>
      </c>
      <c r="S21" s="12" t="str">
        <f>IFERROR(IF(Preferences!$D$6="Default",INDEX('History Check'!$F$6:$O$6,MATCH(MAX('History Check'!$F21:$O21),'History Check'!$F21:$O21,0)),IF(COUNT($F21:$O21) &gt; 0, Preferences!$D$6, NA())),"Null")</f>
        <v>Null</v>
      </c>
    </row>
    <row r="22" spans="3:19">
      <c r="C22" s="12" t="s">
        <v>673</v>
      </c>
      <c r="D22" s="12">
        <v>1000080</v>
      </c>
      <c r="E22" s="12">
        <v>2023</v>
      </c>
      <c r="F22" s="36" t="s">
        <v>539</v>
      </c>
      <c r="G22" s="12" t="s">
        <v>539</v>
      </c>
      <c r="H22" s="36" t="s">
        <v>539</v>
      </c>
      <c r="I22" s="12" t="s">
        <v>539</v>
      </c>
      <c r="J22" s="12" t="s">
        <v>539</v>
      </c>
      <c r="K22" s="36" t="s">
        <v>539</v>
      </c>
      <c r="L22" s="12" t="s">
        <v>539</v>
      </c>
      <c r="M22" s="12" t="s">
        <v>539</v>
      </c>
      <c r="N22" s="12" t="s">
        <v>539</v>
      </c>
      <c r="O22" s="36" t="s">
        <v>539</v>
      </c>
      <c r="R22" s="12" t="str">
        <f t="shared" si="0"/>
        <v>Null</v>
      </c>
      <c r="S22" s="12" t="str">
        <f>IFERROR(IF(Preferences!$D$6="Default",INDEX('History Check'!$F$6:$O$6,MATCH(MAX('History Check'!$F22:$O22),'History Check'!$F22:$O22,0)),IF(COUNT($F22:$O22) &gt; 0, Preferences!$D$6, NA())),"Null")</f>
        <v>Null</v>
      </c>
    </row>
    <row r="23" spans="3:19">
      <c r="C23" s="12" t="s">
        <v>673</v>
      </c>
      <c r="D23" s="12">
        <v>1000080</v>
      </c>
      <c r="E23" s="12">
        <v>2022</v>
      </c>
      <c r="F23" s="36" t="s">
        <v>539</v>
      </c>
      <c r="G23" s="12" t="s">
        <v>539</v>
      </c>
      <c r="H23" s="36" t="s">
        <v>539</v>
      </c>
      <c r="I23" s="36" t="s">
        <v>539</v>
      </c>
      <c r="J23" s="36" t="s">
        <v>539</v>
      </c>
      <c r="K23" s="36" t="s">
        <v>539</v>
      </c>
      <c r="L23" s="12" t="s">
        <v>539</v>
      </c>
      <c r="M23" s="12" t="s">
        <v>539</v>
      </c>
      <c r="N23" s="36" t="s">
        <v>539</v>
      </c>
      <c r="O23" s="36" t="s">
        <v>539</v>
      </c>
      <c r="R23" s="12" t="str">
        <f t="shared" si="0"/>
        <v>Null</v>
      </c>
      <c r="S23" s="12" t="str">
        <f>IFERROR(IF(Preferences!$D$6="Default",INDEX('History Check'!$F$6:$O$6,MATCH(MAX('History Check'!$F23:$O23),'History Check'!$F23:$O23,0)),IF(COUNT($F23:$O23) &gt; 0, Preferences!$D$6, NA())),"Null")</f>
        <v>Null</v>
      </c>
    </row>
    <row r="24" spans="3:19">
      <c r="C24" s="12" t="s">
        <v>657</v>
      </c>
      <c r="D24" s="12">
        <v>1390530</v>
      </c>
      <c r="E24" s="12">
        <v>2023</v>
      </c>
      <c r="F24" s="47" t="s">
        <v>539</v>
      </c>
      <c r="G24" s="47" t="s">
        <v>539</v>
      </c>
      <c r="H24" s="47" t="s">
        <v>539</v>
      </c>
      <c r="I24" s="47" t="s">
        <v>539</v>
      </c>
      <c r="J24" s="47" t="s">
        <v>539</v>
      </c>
      <c r="K24" s="47" t="s">
        <v>539</v>
      </c>
      <c r="L24" s="47" t="s">
        <v>539</v>
      </c>
      <c r="M24" s="47" t="s">
        <v>539</v>
      </c>
      <c r="N24" s="47" t="s">
        <v>539</v>
      </c>
      <c r="O24" s="47" t="s">
        <v>539</v>
      </c>
      <c r="P24" s="47"/>
      <c r="Q24" s="47"/>
      <c r="R24" s="12" t="str">
        <f t="shared" si="0"/>
        <v>Null</v>
      </c>
      <c r="S24" s="12" t="str">
        <f>IFERROR(IF(Preferences!$D$6="Default",INDEX('History Check'!$F$6:$O$6,MATCH(MAX('History Check'!$F24:$O24),'History Check'!$F24:$O24,0)),IF(COUNT($F24:$O24) &gt; 0, Preferences!$D$6, NA())),"Null")</f>
        <v>Null</v>
      </c>
    </row>
    <row r="25" spans="3:19">
      <c r="C25" s="12" t="s">
        <v>657</v>
      </c>
      <c r="D25" s="12">
        <v>1390530</v>
      </c>
      <c r="E25" s="12">
        <v>2022</v>
      </c>
      <c r="F25" s="36" t="s">
        <v>539</v>
      </c>
      <c r="G25" s="12" t="s">
        <v>539</v>
      </c>
      <c r="H25" s="12" t="s">
        <v>539</v>
      </c>
      <c r="I25" s="36" t="s">
        <v>539</v>
      </c>
      <c r="J25" s="36" t="s">
        <v>539</v>
      </c>
      <c r="K25" s="12" t="s">
        <v>539</v>
      </c>
      <c r="L25" s="12" t="s">
        <v>539</v>
      </c>
      <c r="M25" s="12" t="s">
        <v>539</v>
      </c>
      <c r="N25" s="12" t="s">
        <v>539</v>
      </c>
      <c r="O25" s="36" t="s">
        <v>539</v>
      </c>
      <c r="R25" s="12" t="str">
        <f t="shared" si="0"/>
        <v>Null</v>
      </c>
      <c r="S25" s="12" t="str">
        <f>IFERROR(IF(Preferences!$D$6="Default",INDEX('History Check'!$F$6:$O$6,MATCH(MAX('History Check'!$F25:$O25),'History Check'!$F25:$O25,0)),IF(COUNT($F25:$O25) &gt; 0, Preferences!$D$6, NA())),"Null")</f>
        <v>Null</v>
      </c>
    </row>
    <row r="26" spans="3:19">
      <c r="C26" s="12" t="s">
        <v>658</v>
      </c>
      <c r="D26" s="12">
        <v>1341591</v>
      </c>
      <c r="E26" s="12">
        <v>2023</v>
      </c>
      <c r="F26" s="36" t="s">
        <v>539</v>
      </c>
      <c r="G26" s="12" t="s">
        <v>539</v>
      </c>
      <c r="H26" s="36" t="s">
        <v>539</v>
      </c>
      <c r="I26" s="36" t="s">
        <v>539</v>
      </c>
      <c r="J26" s="36" t="s">
        <v>539</v>
      </c>
      <c r="K26" s="36" t="s">
        <v>539</v>
      </c>
      <c r="L26" s="12" t="s">
        <v>539</v>
      </c>
      <c r="M26" s="12" t="s">
        <v>539</v>
      </c>
      <c r="N26" s="36" t="s">
        <v>539</v>
      </c>
      <c r="O26" s="36" t="s">
        <v>539</v>
      </c>
      <c r="R26" s="12" t="str">
        <f t="shared" si="0"/>
        <v>Null</v>
      </c>
      <c r="S26" s="12" t="str">
        <f>IFERROR(IF(Preferences!$D$6="Default",INDEX('History Check'!$F$6:$O$6,MATCH(MAX('History Check'!$F26:$O26),'History Check'!$F26:$O26,0)),IF(COUNT($F26:$O26) &gt; 0, Preferences!$D$6, NA())),"Null")</f>
        <v>Null</v>
      </c>
    </row>
    <row r="27" spans="3:19">
      <c r="C27" s="12" t="s">
        <v>658</v>
      </c>
      <c r="D27" s="12">
        <v>1341591</v>
      </c>
      <c r="E27" s="12">
        <v>2022</v>
      </c>
      <c r="F27" s="36" t="s">
        <v>539</v>
      </c>
      <c r="G27" s="12" t="s">
        <v>539</v>
      </c>
      <c r="H27" s="36" t="s">
        <v>539</v>
      </c>
      <c r="I27" s="36" t="s">
        <v>539</v>
      </c>
      <c r="J27" s="36" t="s">
        <v>539</v>
      </c>
      <c r="K27" s="36" t="s">
        <v>539</v>
      </c>
      <c r="L27" s="12" t="s">
        <v>539</v>
      </c>
      <c r="M27" s="12" t="s">
        <v>539</v>
      </c>
      <c r="N27" s="36" t="s">
        <v>539</v>
      </c>
      <c r="O27" s="36" t="s">
        <v>539</v>
      </c>
      <c r="R27" s="12" t="str">
        <f t="shared" si="0"/>
        <v>Null</v>
      </c>
      <c r="S27" s="12" t="str">
        <f>IFERROR(IF(Preferences!$D$6="Default",INDEX('History Check'!$F$6:$O$6,MATCH(MAX('History Check'!$F27:$O27),'History Check'!$F27:$O27,0)),IF(COUNT($F27:$O27) &gt; 0, Preferences!$D$6, NA())),"Null")</f>
        <v>Null</v>
      </c>
    </row>
    <row r="28" spans="3:19">
      <c r="C28" s="12" t="s">
        <v>674</v>
      </c>
      <c r="D28" s="12">
        <v>133981</v>
      </c>
      <c r="E28" s="12">
        <v>2023</v>
      </c>
      <c r="F28" s="36" t="s">
        <v>539</v>
      </c>
      <c r="G28" s="12" t="s">
        <v>539</v>
      </c>
      <c r="H28" s="36" t="s">
        <v>539</v>
      </c>
      <c r="I28" s="36" t="s">
        <v>539</v>
      </c>
      <c r="J28" s="36" t="s">
        <v>539</v>
      </c>
      <c r="K28" s="36" t="s">
        <v>539</v>
      </c>
      <c r="L28" s="12" t="s">
        <v>539</v>
      </c>
      <c r="M28" s="12" t="s">
        <v>539</v>
      </c>
      <c r="N28" s="36" t="s">
        <v>539</v>
      </c>
      <c r="O28" s="36" t="s">
        <v>539</v>
      </c>
      <c r="R28" s="12" t="str">
        <f t="shared" si="0"/>
        <v>Null</v>
      </c>
      <c r="S28" s="12" t="str">
        <f>IFERROR(IF(Preferences!$D$6="Default",INDEX('History Check'!$F$6:$O$6,MATCH(MAX('History Check'!$F28:$O28),'History Check'!$F28:$O28,0)),IF(COUNT($F28:$O28) &gt; 0, Preferences!$D$6, NA())),"Null")</f>
        <v>Null</v>
      </c>
    </row>
    <row r="29" spans="3:19">
      <c r="C29" s="12" t="s">
        <v>674</v>
      </c>
      <c r="D29" s="12">
        <v>133981</v>
      </c>
      <c r="E29" s="12">
        <v>2022</v>
      </c>
      <c r="F29" s="36" t="s">
        <v>539</v>
      </c>
      <c r="G29" s="12" t="s">
        <v>539</v>
      </c>
      <c r="H29" s="12" t="s">
        <v>539</v>
      </c>
      <c r="I29" s="12" t="s">
        <v>539</v>
      </c>
      <c r="J29" s="12" t="s">
        <v>539</v>
      </c>
      <c r="K29" s="36" t="s">
        <v>539</v>
      </c>
      <c r="L29" s="12" t="s">
        <v>539</v>
      </c>
      <c r="M29" s="12" t="s">
        <v>539</v>
      </c>
      <c r="N29" s="12" t="s">
        <v>539</v>
      </c>
      <c r="O29" s="12" t="s">
        <v>539</v>
      </c>
      <c r="R29" s="12" t="str">
        <f t="shared" si="0"/>
        <v>Null</v>
      </c>
      <c r="S29" s="12" t="str">
        <f>IFERROR(IF(Preferences!$D$6="Default",INDEX('History Check'!$F$6:$O$6,MATCH(MAX('History Check'!$F29:$O29),'History Check'!$F29:$O29,0)),IF(COUNT($F29:$O29) &gt; 0, Preferences!$D$6, NA())),"Null")</f>
        <v>Null</v>
      </c>
    </row>
    <row r="30" spans="3:19">
      <c r="C30" s="12" t="s">
        <v>675</v>
      </c>
      <c r="D30" s="12">
        <v>107352</v>
      </c>
      <c r="E30" s="12">
        <v>2023</v>
      </c>
      <c r="F30" s="36" t="s">
        <v>539</v>
      </c>
      <c r="G30" s="12" t="s">
        <v>539</v>
      </c>
      <c r="H30" s="12" t="s">
        <v>539</v>
      </c>
      <c r="I30" s="12" t="s">
        <v>539</v>
      </c>
      <c r="J30" s="36" t="s">
        <v>539</v>
      </c>
      <c r="K30" s="36" t="s">
        <v>539</v>
      </c>
      <c r="L30" s="12" t="s">
        <v>539</v>
      </c>
      <c r="M30" s="12" t="s">
        <v>539</v>
      </c>
      <c r="N30" s="36" t="s">
        <v>539</v>
      </c>
      <c r="O30" s="36" t="s">
        <v>539</v>
      </c>
      <c r="R30" s="12" t="str">
        <f t="shared" si="0"/>
        <v>Null</v>
      </c>
      <c r="S30" s="12" t="str">
        <f>IFERROR(IF(Preferences!$D$6="Default",INDEX('History Check'!$F$6:$O$6,MATCH(MAX('History Check'!$F30:$O30),'History Check'!$F30:$O30,0)),IF(COUNT($F30:$O30) &gt; 0, Preferences!$D$6, NA())),"Null")</f>
        <v>Null</v>
      </c>
    </row>
    <row r="31" spans="3:19">
      <c r="C31" s="12" t="s">
        <v>675</v>
      </c>
      <c r="D31" s="12">
        <v>107352</v>
      </c>
      <c r="E31" s="12">
        <v>2022</v>
      </c>
      <c r="F31" s="36" t="s">
        <v>539</v>
      </c>
      <c r="G31" s="12" t="s">
        <v>539</v>
      </c>
      <c r="H31" s="36" t="s">
        <v>539</v>
      </c>
      <c r="I31" s="36" t="s">
        <v>539</v>
      </c>
      <c r="J31" s="36" t="s">
        <v>539</v>
      </c>
      <c r="K31" s="36" t="s">
        <v>539</v>
      </c>
      <c r="L31" s="12" t="s">
        <v>539</v>
      </c>
      <c r="M31" s="12" t="s">
        <v>539</v>
      </c>
      <c r="N31" s="36" t="s">
        <v>539</v>
      </c>
      <c r="O31" s="36" t="s">
        <v>539</v>
      </c>
      <c r="R31" s="12" t="str">
        <f t="shared" si="0"/>
        <v>Null</v>
      </c>
      <c r="S31" s="12" t="str">
        <f>IFERROR(IF(Preferences!$D$6="Default",INDEX('History Check'!$F$6:$O$6,MATCH(MAX('History Check'!$F31:$O31),'History Check'!$F31:$O31,0)),IF(COUNT($F31:$O31) &gt; 0, Preferences!$D$6, NA())),"Null")</f>
        <v>Null</v>
      </c>
    </row>
    <row r="32" spans="3:19">
      <c r="C32" s="12" t="s">
        <v>676</v>
      </c>
      <c r="D32" s="12">
        <v>107353</v>
      </c>
      <c r="E32" s="12">
        <v>2023</v>
      </c>
      <c r="F32" s="36" t="s">
        <v>539</v>
      </c>
      <c r="G32" s="36" t="s">
        <v>539</v>
      </c>
      <c r="H32" s="36" t="s">
        <v>539</v>
      </c>
      <c r="I32" s="36" t="s">
        <v>539</v>
      </c>
      <c r="J32" s="36" t="s">
        <v>539</v>
      </c>
      <c r="K32" s="36" t="s">
        <v>539</v>
      </c>
      <c r="L32" s="36" t="s">
        <v>539</v>
      </c>
      <c r="M32" s="12" t="s">
        <v>539</v>
      </c>
      <c r="N32" s="36" t="s">
        <v>539</v>
      </c>
      <c r="O32" s="36" t="s">
        <v>539</v>
      </c>
      <c r="R32" s="12" t="str">
        <f t="shared" si="0"/>
        <v>Null</v>
      </c>
      <c r="S32" s="12" t="str">
        <f>IFERROR(IF(Preferences!$D$6="Default",INDEX('History Check'!$F$6:$O$6,MATCH(MAX('History Check'!$F32:$O32),'History Check'!$F32:$O32,0)),IF(COUNT($F32:$O32) &gt; 0, Preferences!$D$6, NA())),"Null")</f>
        <v>Null</v>
      </c>
    </row>
    <row r="33" spans="3:19">
      <c r="C33" s="12" t="s">
        <v>676</v>
      </c>
      <c r="D33" s="12">
        <v>107353</v>
      </c>
      <c r="E33" s="12">
        <v>2022</v>
      </c>
      <c r="F33" s="36" t="s">
        <v>539</v>
      </c>
      <c r="G33" s="12" t="s">
        <v>539</v>
      </c>
      <c r="H33" s="36" t="s">
        <v>539</v>
      </c>
      <c r="I33" s="36" t="s">
        <v>539</v>
      </c>
      <c r="J33" s="36" t="s">
        <v>539</v>
      </c>
      <c r="K33" s="36" t="s">
        <v>539</v>
      </c>
      <c r="L33" s="12" t="s">
        <v>539</v>
      </c>
      <c r="M33" s="12" t="s">
        <v>539</v>
      </c>
      <c r="N33" s="36" t="s">
        <v>539</v>
      </c>
      <c r="O33" s="36" t="s">
        <v>539</v>
      </c>
      <c r="R33" s="12" t="str">
        <f t="shared" si="0"/>
        <v>Null</v>
      </c>
      <c r="S33" s="12" t="str">
        <f>IFERROR(IF(Preferences!$D$6="Default",INDEX('History Check'!$F$6:$O$6,MATCH(MAX('History Check'!$F33:$O33),'History Check'!$F33:$O33,0)),IF(COUNT($F33:$O33) &gt; 0, Preferences!$D$6, NA())),"Null")</f>
        <v>Null</v>
      </c>
    </row>
    <row r="34" spans="3:19">
      <c r="C34" s="12" t="s">
        <v>677</v>
      </c>
      <c r="D34" s="12">
        <v>1470159</v>
      </c>
      <c r="E34" s="12">
        <v>2023</v>
      </c>
      <c r="F34" s="36" t="s">
        <v>539</v>
      </c>
      <c r="G34" s="12" t="s">
        <v>539</v>
      </c>
      <c r="H34" s="36" t="s">
        <v>539</v>
      </c>
      <c r="I34" s="36" t="s">
        <v>539</v>
      </c>
      <c r="J34" s="36" t="s">
        <v>539</v>
      </c>
      <c r="K34" s="36" t="s">
        <v>539</v>
      </c>
      <c r="L34" s="12" t="s">
        <v>539</v>
      </c>
      <c r="M34" s="36" t="s">
        <v>539</v>
      </c>
      <c r="N34" s="36" t="s">
        <v>539</v>
      </c>
      <c r="O34" s="36" t="s">
        <v>539</v>
      </c>
      <c r="R34" s="12" t="str">
        <f t="shared" si="0"/>
        <v>Null</v>
      </c>
      <c r="S34" s="12" t="str">
        <f>IFERROR(IF(Preferences!$D$6="Default",INDEX('History Check'!$F$6:$O$6,MATCH(MAX('History Check'!$F34:$O34),'History Check'!$F34:$O34,0)),IF(COUNT($F34:$O34) &gt; 0, Preferences!$D$6, NA())),"Null")</f>
        <v>Null</v>
      </c>
    </row>
    <row r="35" spans="3:19">
      <c r="C35" s="12" t="s">
        <v>677</v>
      </c>
      <c r="D35" s="12">
        <v>1470159</v>
      </c>
      <c r="E35" s="12">
        <v>2022</v>
      </c>
      <c r="F35" s="36" t="s">
        <v>539</v>
      </c>
      <c r="G35" s="12" t="s">
        <v>539</v>
      </c>
      <c r="H35" s="36" t="s">
        <v>539</v>
      </c>
      <c r="I35" s="36" t="s">
        <v>539</v>
      </c>
      <c r="J35" s="36" t="s">
        <v>539</v>
      </c>
      <c r="K35" s="36" t="s">
        <v>539</v>
      </c>
      <c r="L35" s="12" t="s">
        <v>539</v>
      </c>
      <c r="M35" s="12" t="s">
        <v>539</v>
      </c>
      <c r="N35" s="36" t="s">
        <v>539</v>
      </c>
      <c r="O35" s="36" t="s">
        <v>539</v>
      </c>
      <c r="R35" s="12" t="str">
        <f t="shared" si="0"/>
        <v>Null</v>
      </c>
      <c r="S35" s="12" t="str">
        <f>IFERROR(IF(Preferences!$D$6="Default",INDEX('History Check'!$F$6:$O$6,MATCH(MAX('History Check'!$F35:$O35),'History Check'!$F35:$O35,0)),IF(COUNT($F35:$O35) &gt; 0, Preferences!$D$6, NA())),"Null")</f>
        <v>Null</v>
      </c>
    </row>
    <row r="36" spans="3:19">
      <c r="C36" s="12" t="s">
        <v>678</v>
      </c>
      <c r="D36" s="12">
        <v>1551564</v>
      </c>
      <c r="E36" s="12">
        <v>2023</v>
      </c>
      <c r="F36" s="36" t="s">
        <v>539</v>
      </c>
      <c r="G36" s="12" t="s">
        <v>539</v>
      </c>
      <c r="H36" s="36" t="s">
        <v>539</v>
      </c>
      <c r="I36" s="36" t="s">
        <v>539</v>
      </c>
      <c r="J36" s="36" t="s">
        <v>539</v>
      </c>
      <c r="K36" s="36" t="s">
        <v>539</v>
      </c>
      <c r="L36" s="12" t="s">
        <v>539</v>
      </c>
      <c r="M36" s="12" t="s">
        <v>539</v>
      </c>
      <c r="N36" s="36" t="s">
        <v>539</v>
      </c>
      <c r="O36" s="36" t="s">
        <v>539</v>
      </c>
      <c r="R36" s="12" t="str">
        <f t="shared" si="0"/>
        <v>Null</v>
      </c>
      <c r="S36" s="12" t="str">
        <f>IFERROR(IF(Preferences!$D$6="Default",INDEX('History Check'!$F$6:$O$6,MATCH(MAX('History Check'!$F36:$O36),'History Check'!$F36:$O36,0)),IF(COUNT($F36:$O36) &gt; 0, Preferences!$D$6, NA())),"Null")</f>
        <v>Null</v>
      </c>
    </row>
    <row r="37" spans="3:19">
      <c r="C37" s="12" t="s">
        <v>678</v>
      </c>
      <c r="D37" s="12">
        <v>1551564</v>
      </c>
      <c r="E37" s="12">
        <v>2022</v>
      </c>
      <c r="F37" s="36" t="s">
        <v>539</v>
      </c>
      <c r="G37" s="12" t="s">
        <v>539</v>
      </c>
      <c r="H37" s="12" t="s">
        <v>539</v>
      </c>
      <c r="I37" s="12" t="s">
        <v>539</v>
      </c>
      <c r="J37" s="12" t="s">
        <v>539</v>
      </c>
      <c r="K37" s="12" t="s">
        <v>539</v>
      </c>
      <c r="L37" s="12" t="s">
        <v>539</v>
      </c>
      <c r="M37" s="12" t="s">
        <v>539</v>
      </c>
      <c r="N37" s="12" t="s">
        <v>539</v>
      </c>
      <c r="O37" s="36" t="s">
        <v>539</v>
      </c>
      <c r="R37" s="12" t="str">
        <f t="shared" si="0"/>
        <v>Null</v>
      </c>
      <c r="S37" s="12" t="str">
        <f>IFERROR(IF(Preferences!$D$6="Default",INDEX('History Check'!$F$6:$O$6,MATCH(MAX('History Check'!$F37:$O37),'History Check'!$F37:$O37,0)),IF(COUNT($F37:$O37) &gt; 0, Preferences!$D$6, NA())),"Null")</f>
        <v>Null</v>
      </c>
    </row>
    <row r="38" spans="3:19">
      <c r="C38" s="12" t="s">
        <v>679</v>
      </c>
      <c r="D38" s="12">
        <v>1550066</v>
      </c>
      <c r="E38" s="12">
        <v>2023</v>
      </c>
      <c r="F38" s="36" t="s">
        <v>539</v>
      </c>
      <c r="G38" s="12" t="s">
        <v>539</v>
      </c>
      <c r="H38" s="36" t="s">
        <v>539</v>
      </c>
      <c r="I38" s="12" t="s">
        <v>539</v>
      </c>
      <c r="J38" s="12" t="s">
        <v>539</v>
      </c>
      <c r="K38" s="36" t="s">
        <v>539</v>
      </c>
      <c r="L38" s="12" t="s">
        <v>539</v>
      </c>
      <c r="M38" s="12" t="s">
        <v>539</v>
      </c>
      <c r="N38" s="36" t="s">
        <v>539</v>
      </c>
      <c r="O38" s="36" t="s">
        <v>539</v>
      </c>
      <c r="R38" s="12" t="str">
        <f t="shared" si="0"/>
        <v>Null</v>
      </c>
      <c r="S38" s="12" t="str">
        <f>IFERROR(IF(Preferences!$D$6="Default",INDEX('History Check'!$F$6:$O$6,MATCH(MAX('History Check'!$F38:$O38),'History Check'!$F38:$O38,0)),IF(COUNT($F38:$O38) &gt; 0, Preferences!$D$6, NA())),"Null")</f>
        <v>Null</v>
      </c>
    </row>
    <row r="39" spans="3:19">
      <c r="C39" s="12" t="s">
        <v>679</v>
      </c>
      <c r="D39" s="12">
        <v>1550066</v>
      </c>
      <c r="E39" s="12">
        <v>2022</v>
      </c>
      <c r="F39" s="36" t="s">
        <v>539</v>
      </c>
      <c r="G39" s="12" t="s">
        <v>539</v>
      </c>
      <c r="H39" s="36" t="s">
        <v>539</v>
      </c>
      <c r="I39" s="36" t="s">
        <v>539</v>
      </c>
      <c r="J39" s="36" t="s">
        <v>539</v>
      </c>
      <c r="K39" s="36" t="s">
        <v>539</v>
      </c>
      <c r="L39" s="12" t="s">
        <v>539</v>
      </c>
      <c r="M39" s="12" t="s">
        <v>539</v>
      </c>
      <c r="N39" s="36" t="s">
        <v>539</v>
      </c>
      <c r="O39" s="36" t="s">
        <v>539</v>
      </c>
      <c r="R39" s="12" t="str">
        <f t="shared" si="0"/>
        <v>Null</v>
      </c>
      <c r="S39" s="12" t="str">
        <f>IFERROR(IF(Preferences!$D$6="Default",INDEX('History Check'!$F$6:$O$6,MATCH(MAX('History Check'!$F39:$O39),'History Check'!$F39:$O39,0)),IF(COUNT($F39:$O39) &gt; 0, Preferences!$D$6, NA())),"Null")</f>
        <v>Null</v>
      </c>
    </row>
    <row r="40" spans="3:19">
      <c r="C40" s="12" t="s">
        <v>680</v>
      </c>
      <c r="D40" s="12">
        <v>1000021</v>
      </c>
      <c r="E40" s="12">
        <v>2023</v>
      </c>
      <c r="F40" s="36" t="s">
        <v>539</v>
      </c>
      <c r="G40" s="12" t="s">
        <v>539</v>
      </c>
      <c r="H40" s="12" t="s">
        <v>539</v>
      </c>
      <c r="I40" s="12" t="s">
        <v>539</v>
      </c>
      <c r="J40" s="36" t="s">
        <v>539</v>
      </c>
      <c r="K40" s="36" t="s">
        <v>539</v>
      </c>
      <c r="L40" s="12" t="s">
        <v>539</v>
      </c>
      <c r="M40" s="12" t="s">
        <v>539</v>
      </c>
      <c r="N40" s="36" t="s">
        <v>539</v>
      </c>
      <c r="O40" s="36" t="s">
        <v>539</v>
      </c>
      <c r="R40" s="12" t="str">
        <f t="shared" si="0"/>
        <v>Null</v>
      </c>
      <c r="S40" s="12" t="str">
        <f>IFERROR(IF(Preferences!$D$6="Default",INDEX('History Check'!$F$6:$O$6,MATCH(MAX('History Check'!$F40:$O40),'History Check'!$F40:$O40,0)),IF(COUNT($F40:$O40) &gt; 0, Preferences!$D$6, NA())),"Null")</f>
        <v>Null</v>
      </c>
    </row>
    <row r="41" spans="3:19">
      <c r="C41" s="12" t="s">
        <v>680</v>
      </c>
      <c r="D41" s="12">
        <v>1000021</v>
      </c>
      <c r="E41" s="12">
        <v>2022</v>
      </c>
      <c r="F41" s="36" t="s">
        <v>539</v>
      </c>
      <c r="G41" s="12" t="s">
        <v>539</v>
      </c>
      <c r="H41" s="12" t="s">
        <v>539</v>
      </c>
      <c r="I41" s="12" t="s">
        <v>539</v>
      </c>
      <c r="J41" s="36" t="s">
        <v>539</v>
      </c>
      <c r="K41" s="36" t="s">
        <v>539</v>
      </c>
      <c r="L41" s="12" t="s">
        <v>539</v>
      </c>
      <c r="M41" s="12" t="s">
        <v>539</v>
      </c>
      <c r="N41" s="12" t="s">
        <v>539</v>
      </c>
      <c r="O41" s="12" t="s">
        <v>539</v>
      </c>
      <c r="R41" s="12" t="str">
        <f t="shared" si="0"/>
        <v>Null</v>
      </c>
      <c r="S41" s="12" t="str">
        <f>IFERROR(IF(Preferences!$D$6="Default",INDEX('History Check'!$F$6:$O$6,MATCH(MAX('History Check'!$F41:$O41),'History Check'!$F41:$O41,0)),IF(COUNT($F41:$O41) &gt; 0, Preferences!$D$6, NA())),"Null")</f>
        <v>Null</v>
      </c>
    </row>
    <row r="42" spans="3:19">
      <c r="C42" s="12" t="s">
        <v>659</v>
      </c>
      <c r="D42" s="12">
        <v>1418753</v>
      </c>
      <c r="E42" s="12">
        <v>2023</v>
      </c>
      <c r="F42" s="36" t="s">
        <v>539</v>
      </c>
      <c r="G42" s="12" t="s">
        <v>539</v>
      </c>
      <c r="H42" s="12" t="s">
        <v>539</v>
      </c>
      <c r="I42" s="12" t="s">
        <v>539</v>
      </c>
      <c r="J42" s="36" t="s">
        <v>539</v>
      </c>
      <c r="K42" s="36" t="s">
        <v>539</v>
      </c>
      <c r="L42" s="12" t="s">
        <v>539</v>
      </c>
      <c r="M42" s="12" t="s">
        <v>539</v>
      </c>
      <c r="N42" s="36" t="s">
        <v>539</v>
      </c>
      <c r="O42" s="36" t="s">
        <v>539</v>
      </c>
      <c r="R42" s="12" t="str">
        <f t="shared" si="0"/>
        <v>Null</v>
      </c>
      <c r="S42" s="12" t="str">
        <f>IFERROR(IF(Preferences!$D$6="Default",INDEX('History Check'!$F$6:$O$6,MATCH(MAX('History Check'!$F42:$O42),'History Check'!$F42:$O42,0)),IF(COUNT($F42:$O42) &gt; 0, Preferences!$D$6, NA())),"Null")</f>
        <v>Null</v>
      </c>
    </row>
    <row r="43" spans="3:19">
      <c r="C43" s="12" t="s">
        <v>659</v>
      </c>
      <c r="D43" s="12">
        <v>1418753</v>
      </c>
      <c r="E43" s="12">
        <v>2022</v>
      </c>
      <c r="F43" s="36" t="s">
        <v>539</v>
      </c>
      <c r="G43" s="12" t="s">
        <v>539</v>
      </c>
      <c r="H43" s="36" t="s">
        <v>539</v>
      </c>
      <c r="I43" s="12" t="s">
        <v>539</v>
      </c>
      <c r="J43" s="36" t="s">
        <v>539</v>
      </c>
      <c r="K43" s="36" t="s">
        <v>539</v>
      </c>
      <c r="L43" s="12" t="s">
        <v>539</v>
      </c>
      <c r="M43" s="12" t="s">
        <v>539</v>
      </c>
      <c r="N43" s="12" t="s">
        <v>539</v>
      </c>
      <c r="O43" s="36" t="s">
        <v>539</v>
      </c>
      <c r="R43" s="12" t="str">
        <f t="shared" si="0"/>
        <v>Null</v>
      </c>
      <c r="S43" s="12" t="str">
        <f>IFERROR(IF(Preferences!$D$6="Default",INDEX('History Check'!$F$6:$O$6,MATCH(MAX('History Check'!$F43:$O43),'History Check'!$F43:$O43,0)),IF(COUNT($F43:$O43) &gt; 0, Preferences!$D$6, NA())),"Null")</f>
        <v>Null</v>
      </c>
    </row>
    <row r="44" spans="3:19">
      <c r="C44" s="12" t="s">
        <v>681</v>
      </c>
      <c r="D44" s="12">
        <v>112997</v>
      </c>
      <c r="E44" s="12">
        <v>2023</v>
      </c>
      <c r="F44" s="36" t="s">
        <v>539</v>
      </c>
      <c r="G44" s="12" t="s">
        <v>539</v>
      </c>
      <c r="H44" s="36" t="s">
        <v>539</v>
      </c>
      <c r="I44" s="36" t="s">
        <v>539</v>
      </c>
      <c r="J44" s="36" t="s">
        <v>539</v>
      </c>
      <c r="K44" s="36" t="s">
        <v>539</v>
      </c>
      <c r="L44" s="36" t="s">
        <v>539</v>
      </c>
      <c r="M44" s="12" t="s">
        <v>539</v>
      </c>
      <c r="N44" s="36" t="s">
        <v>539</v>
      </c>
      <c r="O44" s="36" t="s">
        <v>539</v>
      </c>
      <c r="R44" s="12" t="str">
        <f t="shared" si="0"/>
        <v>Null</v>
      </c>
      <c r="S44" s="12" t="str">
        <f>IFERROR(IF(Preferences!$D$6="Default",INDEX('History Check'!$F$6:$O$6,MATCH(MAX('History Check'!$F44:$O44),'History Check'!$F44:$O44,0)),IF(COUNT($F44:$O44) &gt; 0, Preferences!$D$6, NA())),"Null")</f>
        <v>Null</v>
      </c>
    </row>
    <row r="45" spans="3:19">
      <c r="C45" s="12" t="s">
        <v>681</v>
      </c>
      <c r="D45" s="12">
        <v>112997</v>
      </c>
      <c r="E45" s="12">
        <v>2022</v>
      </c>
      <c r="F45" s="36" t="s">
        <v>539</v>
      </c>
      <c r="G45" s="12" t="s">
        <v>539</v>
      </c>
      <c r="H45" s="36" t="s">
        <v>539</v>
      </c>
      <c r="I45" s="36" t="s">
        <v>539</v>
      </c>
      <c r="J45" s="36" t="s">
        <v>539</v>
      </c>
      <c r="K45" s="36" t="s">
        <v>539</v>
      </c>
      <c r="L45" s="12" t="s">
        <v>539</v>
      </c>
      <c r="M45" s="12" t="s">
        <v>539</v>
      </c>
      <c r="N45" s="36" t="s">
        <v>539</v>
      </c>
      <c r="O45" s="36" t="s">
        <v>539</v>
      </c>
      <c r="R45" s="12" t="str">
        <f t="shared" si="0"/>
        <v>Null</v>
      </c>
      <c r="S45" s="12" t="str">
        <f>IFERROR(IF(Preferences!$D$6="Default",INDEX('History Check'!$F$6:$O$6,MATCH(MAX('History Check'!$F45:$O45),'History Check'!$F45:$O45,0)),IF(COUNT($F45:$O45) &gt; 0, Preferences!$D$6, NA())),"Null")</f>
        <v>Null</v>
      </c>
    </row>
    <row r="46" spans="3:19">
      <c r="C46" s="12" t="s">
        <v>682</v>
      </c>
      <c r="D46" s="12">
        <v>1000183</v>
      </c>
      <c r="E46" s="12">
        <v>2023</v>
      </c>
      <c r="F46" s="36" t="s">
        <v>539</v>
      </c>
      <c r="G46" s="36" t="s">
        <v>539</v>
      </c>
      <c r="H46" s="36" t="s">
        <v>539</v>
      </c>
      <c r="I46" s="36" t="s">
        <v>539</v>
      </c>
      <c r="J46" s="36" t="s">
        <v>539</v>
      </c>
      <c r="K46" s="36" t="s">
        <v>539</v>
      </c>
      <c r="L46" s="12" t="s">
        <v>539</v>
      </c>
      <c r="M46" s="36" t="s">
        <v>539</v>
      </c>
      <c r="N46" s="36" t="s">
        <v>539</v>
      </c>
      <c r="O46" s="36" t="s">
        <v>539</v>
      </c>
      <c r="R46" s="12" t="str">
        <f t="shared" si="0"/>
        <v>Null</v>
      </c>
      <c r="S46" s="12" t="str">
        <f>IFERROR(IF(Preferences!$D$6="Default",INDEX('History Check'!$F$6:$O$6,MATCH(MAX('History Check'!$F46:$O46),'History Check'!$F46:$O46,0)),IF(COUNT($F46:$O46) &gt; 0, Preferences!$D$6, NA())),"Null")</f>
        <v>Null</v>
      </c>
    </row>
    <row r="47" spans="3:19">
      <c r="C47" s="12" t="s">
        <v>682</v>
      </c>
      <c r="D47" s="12">
        <v>1000183</v>
      </c>
      <c r="E47" s="12">
        <v>2022</v>
      </c>
      <c r="F47" s="36" t="s">
        <v>539</v>
      </c>
      <c r="G47" s="12" t="s">
        <v>539</v>
      </c>
      <c r="H47" s="36" t="s">
        <v>539</v>
      </c>
      <c r="I47" s="36" t="s">
        <v>539</v>
      </c>
      <c r="J47" s="36" t="s">
        <v>539</v>
      </c>
      <c r="K47" s="36" t="s">
        <v>539</v>
      </c>
      <c r="L47" s="12" t="s">
        <v>539</v>
      </c>
      <c r="M47" s="12" t="s">
        <v>539</v>
      </c>
      <c r="N47" s="36" t="s">
        <v>539</v>
      </c>
      <c r="O47" s="36" t="s">
        <v>539</v>
      </c>
      <c r="R47" s="12" t="str">
        <f t="shared" si="0"/>
        <v>Null</v>
      </c>
      <c r="S47" s="12" t="str">
        <f>IFERROR(IF(Preferences!$D$6="Default",INDEX('History Check'!$F$6:$O$6,MATCH(MAX('History Check'!$F47:$O47),'History Check'!$F47:$O47,0)),IF(COUNT($F47:$O47) &gt; 0, Preferences!$D$6, NA())),"Null")</f>
        <v>Null</v>
      </c>
    </row>
    <row r="48" spans="3:19">
      <c r="C48" s="12" t="s">
        <v>683</v>
      </c>
      <c r="D48" s="12">
        <v>138404</v>
      </c>
      <c r="E48" s="12">
        <v>2023</v>
      </c>
      <c r="F48" s="36" t="s">
        <v>539</v>
      </c>
      <c r="G48" s="12" t="s">
        <v>539</v>
      </c>
      <c r="H48" s="12" t="s">
        <v>539</v>
      </c>
      <c r="I48" s="36" t="s">
        <v>539</v>
      </c>
      <c r="J48" s="36" t="s">
        <v>539</v>
      </c>
      <c r="K48" s="36" t="s">
        <v>539</v>
      </c>
      <c r="L48" s="12" t="s">
        <v>539</v>
      </c>
      <c r="M48" s="12" t="s">
        <v>539</v>
      </c>
      <c r="N48" s="12" t="s">
        <v>539</v>
      </c>
      <c r="O48" s="36" t="s">
        <v>539</v>
      </c>
      <c r="R48" s="12" t="str">
        <f t="shared" si="0"/>
        <v>Null</v>
      </c>
      <c r="S48" s="12" t="str">
        <f>IFERROR(IF(Preferences!$D$6="Default",INDEX('History Check'!$F$6:$O$6,MATCH(MAX('History Check'!$F48:$O48),'History Check'!$F48:$O48,0)),IF(COUNT($F48:$O48) &gt; 0, Preferences!$D$6, NA())),"Null")</f>
        <v>Null</v>
      </c>
    </row>
    <row r="49" spans="3:19">
      <c r="C49" s="12" t="s">
        <v>683</v>
      </c>
      <c r="D49" s="12">
        <v>138404</v>
      </c>
      <c r="E49" s="12">
        <v>2022</v>
      </c>
      <c r="F49" s="12" t="s">
        <v>539</v>
      </c>
      <c r="G49" s="12" t="s">
        <v>539</v>
      </c>
      <c r="H49" s="12" t="s">
        <v>539</v>
      </c>
      <c r="I49" s="36" t="s">
        <v>539</v>
      </c>
      <c r="J49" s="36" t="s">
        <v>539</v>
      </c>
      <c r="K49" s="12" t="s">
        <v>539</v>
      </c>
      <c r="L49" s="12" t="s">
        <v>539</v>
      </c>
      <c r="M49" s="12" t="s">
        <v>539</v>
      </c>
      <c r="N49" s="12" t="s">
        <v>539</v>
      </c>
      <c r="O49" s="12" t="s">
        <v>539</v>
      </c>
      <c r="R49" s="12" t="str">
        <f t="shared" si="0"/>
        <v>Null</v>
      </c>
      <c r="S49" s="12" t="str">
        <f>IFERROR(IF(Preferences!$D$6="Default",INDEX('History Check'!$F$6:$O$6,MATCH(MAX('History Check'!$F49:$O49),'History Check'!$F49:$O49,0)),IF(COUNT($F49:$O49) &gt; 0, Preferences!$D$6, NA())),"Null")</f>
        <v>Null</v>
      </c>
    </row>
    <row r="50" spans="3:19">
      <c r="C50" s="12" t="s">
        <v>684</v>
      </c>
      <c r="D50" s="12">
        <v>112092</v>
      </c>
      <c r="E50" s="12">
        <v>2023</v>
      </c>
      <c r="F50" s="36" t="s">
        <v>539</v>
      </c>
      <c r="G50" s="12" t="s">
        <v>539</v>
      </c>
      <c r="H50" s="36" t="s">
        <v>539</v>
      </c>
      <c r="I50" s="36" t="s">
        <v>539</v>
      </c>
      <c r="J50" s="36" t="s">
        <v>539</v>
      </c>
      <c r="K50" s="36" t="s">
        <v>539</v>
      </c>
      <c r="L50" s="12" t="s">
        <v>539</v>
      </c>
      <c r="M50" s="12" t="s">
        <v>539</v>
      </c>
      <c r="N50" s="36" t="s">
        <v>539</v>
      </c>
      <c r="O50" s="36" t="s">
        <v>539</v>
      </c>
      <c r="R50" s="12" t="str">
        <f t="shared" si="0"/>
        <v>Null</v>
      </c>
      <c r="S50" s="12" t="str">
        <f>IFERROR(IF(Preferences!$D$6="Default",INDEX('History Check'!$F$6:$O$6,MATCH(MAX('History Check'!$F50:$O50),'History Check'!$F50:$O50,0)),IF(COUNT($F50:$O50) &gt; 0, Preferences!$D$6, NA())),"Null")</f>
        <v>Null</v>
      </c>
    </row>
    <row r="51" spans="3:19">
      <c r="C51" s="12" t="s">
        <v>684</v>
      </c>
      <c r="D51" s="12">
        <v>112092</v>
      </c>
      <c r="E51" s="12">
        <v>2022</v>
      </c>
      <c r="F51" s="36" t="s">
        <v>539</v>
      </c>
      <c r="G51" s="12" t="s">
        <v>539</v>
      </c>
      <c r="H51" s="36" t="s">
        <v>539</v>
      </c>
      <c r="I51" s="36" t="s">
        <v>539</v>
      </c>
      <c r="J51" s="36" t="s">
        <v>539</v>
      </c>
      <c r="K51" s="36" t="s">
        <v>539</v>
      </c>
      <c r="L51" s="12" t="s">
        <v>539</v>
      </c>
      <c r="M51" s="12" t="s">
        <v>539</v>
      </c>
      <c r="N51" s="36" t="s">
        <v>539</v>
      </c>
      <c r="O51" s="36" t="s">
        <v>539</v>
      </c>
      <c r="R51" s="12" t="str">
        <f t="shared" si="0"/>
        <v>Null</v>
      </c>
      <c r="S51" s="12" t="str">
        <f>IFERROR(IF(Preferences!$D$6="Default",INDEX('History Check'!$F$6:$O$6,MATCH(MAX('History Check'!$F51:$O51),'History Check'!$F51:$O51,0)),IF(COUNT($F51:$O51) &gt; 0, Preferences!$D$6, NA())),"Null")</f>
        <v>Null</v>
      </c>
    </row>
    <row r="52" spans="3:19">
      <c r="C52" s="12" t="s">
        <v>685</v>
      </c>
      <c r="D52" s="12">
        <v>1228632</v>
      </c>
      <c r="E52" s="12">
        <v>2023</v>
      </c>
      <c r="F52" s="36" t="s">
        <v>539</v>
      </c>
      <c r="G52" s="12" t="s">
        <v>539</v>
      </c>
      <c r="H52" s="12" t="s">
        <v>539</v>
      </c>
      <c r="I52" s="12" t="s">
        <v>539</v>
      </c>
      <c r="J52" s="12" t="s">
        <v>539</v>
      </c>
      <c r="K52" s="36" t="s">
        <v>539</v>
      </c>
      <c r="L52" s="12" t="s">
        <v>539</v>
      </c>
      <c r="M52" s="12" t="s">
        <v>539</v>
      </c>
      <c r="N52" s="36" t="s">
        <v>539</v>
      </c>
      <c r="O52" s="36" t="s">
        <v>539</v>
      </c>
      <c r="R52" s="12" t="str">
        <f t="shared" si="0"/>
        <v>Null</v>
      </c>
      <c r="S52" s="12" t="str">
        <f>IFERROR(IF(Preferences!$D$6="Default",INDEX('History Check'!$F$6:$O$6,MATCH(MAX('History Check'!$F52:$O52),'History Check'!$F52:$O52,0)),IF(COUNT($F52:$O52) &gt; 0, Preferences!$D$6, NA())),"Null")</f>
        <v>Null</v>
      </c>
    </row>
    <row r="53" spans="3:19">
      <c r="C53" s="12" t="s">
        <v>685</v>
      </c>
      <c r="D53" s="12">
        <v>1228632</v>
      </c>
      <c r="E53" s="12">
        <v>2022</v>
      </c>
      <c r="F53" s="36" t="s">
        <v>539</v>
      </c>
      <c r="G53" s="12" t="s">
        <v>539</v>
      </c>
      <c r="H53" s="36" t="s">
        <v>539</v>
      </c>
      <c r="I53" s="36" t="s">
        <v>539</v>
      </c>
      <c r="J53" s="36" t="s">
        <v>539</v>
      </c>
      <c r="K53" s="36" t="s">
        <v>539</v>
      </c>
      <c r="L53" s="12" t="s">
        <v>539</v>
      </c>
      <c r="M53" s="12" t="s">
        <v>539</v>
      </c>
      <c r="N53" s="12" t="s">
        <v>539</v>
      </c>
      <c r="O53" s="36" t="s">
        <v>539</v>
      </c>
      <c r="R53" s="12" t="str">
        <f t="shared" si="0"/>
        <v>Null</v>
      </c>
      <c r="S53" s="12" t="str">
        <f>IFERROR(IF(Preferences!$D$6="Default",INDEX('History Check'!$F$6:$O$6,MATCH(MAX('History Check'!$F53:$O53),'History Check'!$F53:$O53,0)),IF(COUNT($F53:$O53) &gt; 0, Preferences!$D$6, NA())),"Null")</f>
        <v>Null</v>
      </c>
    </row>
    <row r="54" spans="3:19">
      <c r="C54" s="12" t="s">
        <v>660</v>
      </c>
      <c r="D54" s="12">
        <v>111611</v>
      </c>
      <c r="E54" s="12">
        <v>2023</v>
      </c>
      <c r="F54" s="36" t="s">
        <v>539</v>
      </c>
      <c r="G54" s="12" t="s">
        <v>539</v>
      </c>
      <c r="H54" s="36" t="s">
        <v>539</v>
      </c>
      <c r="I54" s="36" t="s">
        <v>539</v>
      </c>
      <c r="J54" s="12" t="s">
        <v>539</v>
      </c>
      <c r="K54" s="36" t="s">
        <v>539</v>
      </c>
      <c r="L54" s="12" t="s">
        <v>539</v>
      </c>
      <c r="M54" s="12" t="s">
        <v>539</v>
      </c>
      <c r="N54" s="36" t="s">
        <v>539</v>
      </c>
      <c r="O54" s="36" t="s">
        <v>539</v>
      </c>
      <c r="R54" s="12" t="str">
        <f t="shared" si="0"/>
        <v>Null</v>
      </c>
      <c r="S54" s="12" t="str">
        <f>IFERROR(IF(Preferences!$D$6="Default",INDEX('History Check'!$F$6:$O$6,MATCH(MAX('History Check'!$F54:$O54),'History Check'!$F54:$O54,0)),IF(COUNT($F54:$O54) &gt; 0, Preferences!$D$6, NA())),"Null")</f>
        <v>Null</v>
      </c>
    </row>
    <row r="55" spans="3:19">
      <c r="C55" s="12" t="s">
        <v>660</v>
      </c>
      <c r="D55" s="12">
        <v>111611</v>
      </c>
      <c r="E55" s="12">
        <v>2022</v>
      </c>
      <c r="F55" s="36" t="s">
        <v>539</v>
      </c>
      <c r="G55" s="12" t="s">
        <v>539</v>
      </c>
      <c r="H55" s="36" t="s">
        <v>539</v>
      </c>
      <c r="I55" s="36" t="s">
        <v>539</v>
      </c>
      <c r="J55" s="36" t="s">
        <v>539</v>
      </c>
      <c r="K55" s="36" t="s">
        <v>539</v>
      </c>
      <c r="L55" s="12" t="s">
        <v>539</v>
      </c>
      <c r="M55" s="12" t="s">
        <v>539</v>
      </c>
      <c r="N55" s="36" t="s">
        <v>539</v>
      </c>
      <c r="O55" s="36" t="s">
        <v>539</v>
      </c>
      <c r="R55" s="12" t="str">
        <f t="shared" si="0"/>
        <v>Null</v>
      </c>
      <c r="S55" s="12" t="str">
        <f>IFERROR(IF(Preferences!$D$6="Default",INDEX('History Check'!$F$6:$O$6,MATCH(MAX('History Check'!$F55:$O55),'History Check'!$F55:$O55,0)),IF(COUNT($F55:$O55) &gt; 0, Preferences!$D$6, NA())),"Null")</f>
        <v>Null</v>
      </c>
    </row>
    <row r="56" spans="3:19">
      <c r="C56" s="12" t="s">
        <v>686</v>
      </c>
      <c r="D56" s="12">
        <v>115003</v>
      </c>
      <c r="E56" s="12">
        <v>2023</v>
      </c>
      <c r="F56" s="36" t="s">
        <v>539</v>
      </c>
      <c r="G56" s="12" t="s">
        <v>539</v>
      </c>
      <c r="H56" s="12" t="s">
        <v>539</v>
      </c>
      <c r="I56" s="12" t="s">
        <v>539</v>
      </c>
      <c r="J56" s="36" t="s">
        <v>539</v>
      </c>
      <c r="K56" s="36" t="s">
        <v>539</v>
      </c>
      <c r="L56" s="12" t="s">
        <v>539</v>
      </c>
      <c r="M56" s="12" t="s">
        <v>539</v>
      </c>
      <c r="N56" s="12" t="s">
        <v>539</v>
      </c>
      <c r="O56" s="36" t="s">
        <v>539</v>
      </c>
      <c r="R56" s="12" t="str">
        <f t="shared" si="0"/>
        <v>Null</v>
      </c>
      <c r="S56" s="12" t="str">
        <f>IFERROR(IF(Preferences!$D$6="Default",INDEX('History Check'!$F$6:$O$6,MATCH(MAX('History Check'!$F56:$O56),'History Check'!$F56:$O56,0)),IF(COUNT($F56:$O56) &gt; 0, Preferences!$D$6, NA())),"Null")</f>
        <v>Null</v>
      </c>
    </row>
    <row r="57" spans="3:19">
      <c r="C57" s="12" t="s">
        <v>686</v>
      </c>
      <c r="D57" s="12">
        <v>115003</v>
      </c>
      <c r="E57" s="12">
        <v>2022</v>
      </c>
      <c r="F57" s="36" t="s">
        <v>539</v>
      </c>
      <c r="G57" s="12" t="s">
        <v>539</v>
      </c>
      <c r="H57" s="12" t="s">
        <v>539</v>
      </c>
      <c r="I57" s="12" t="s">
        <v>539</v>
      </c>
      <c r="J57" s="12" t="s">
        <v>539</v>
      </c>
      <c r="K57" s="12" t="s">
        <v>539</v>
      </c>
      <c r="L57" s="12" t="s">
        <v>539</v>
      </c>
      <c r="M57" s="12" t="s">
        <v>539</v>
      </c>
      <c r="N57" s="12" t="s">
        <v>539</v>
      </c>
      <c r="O57" s="36" t="s">
        <v>539</v>
      </c>
      <c r="R57" s="12" t="str">
        <f t="shared" si="0"/>
        <v>Null</v>
      </c>
      <c r="S57" s="12" t="str">
        <f>IFERROR(IF(Preferences!$D$6="Default",INDEX('History Check'!$F$6:$O$6,MATCH(MAX('History Check'!$F57:$O57),'History Check'!$F57:$O57,0)),IF(COUNT($F57:$O57) &gt; 0, Preferences!$D$6, NA())),"Null")</f>
        <v>Null</v>
      </c>
    </row>
    <row r="58" spans="3:19">
      <c r="C58" s="12" t="s">
        <v>687</v>
      </c>
      <c r="D58" s="12">
        <v>112754</v>
      </c>
      <c r="E58" s="12">
        <v>2023</v>
      </c>
      <c r="F58" s="36" t="s">
        <v>539</v>
      </c>
      <c r="G58" s="12" t="s">
        <v>539</v>
      </c>
      <c r="H58" s="36" t="s">
        <v>539</v>
      </c>
      <c r="I58" s="36" t="s">
        <v>539</v>
      </c>
      <c r="J58" s="36" t="s">
        <v>539</v>
      </c>
      <c r="K58" s="36" t="s">
        <v>539</v>
      </c>
      <c r="L58" s="12" t="s">
        <v>539</v>
      </c>
      <c r="M58" s="12" t="s">
        <v>539</v>
      </c>
      <c r="N58" s="12" t="s">
        <v>539</v>
      </c>
      <c r="O58" s="36" t="s">
        <v>539</v>
      </c>
      <c r="R58" s="12" t="str">
        <f t="shared" si="0"/>
        <v>Null</v>
      </c>
      <c r="S58" s="12" t="str">
        <f>IFERROR(IF(Preferences!$D$6="Default",INDEX('History Check'!$F$6:$O$6,MATCH(MAX('History Check'!$F58:$O58),'History Check'!$F58:$O58,0)),IF(COUNT($F58:$O58) &gt; 0, Preferences!$D$6, NA())),"Null")</f>
        <v>Null</v>
      </c>
    </row>
    <row r="59" spans="3:19">
      <c r="C59" s="12" t="s">
        <v>687</v>
      </c>
      <c r="D59" s="12">
        <v>112754</v>
      </c>
      <c r="E59" s="12">
        <v>2022</v>
      </c>
      <c r="F59" s="36" t="s">
        <v>539</v>
      </c>
      <c r="G59" s="12" t="s">
        <v>539</v>
      </c>
      <c r="H59" s="36" t="s">
        <v>539</v>
      </c>
      <c r="I59" s="36" t="s">
        <v>539</v>
      </c>
      <c r="J59" s="36" t="s">
        <v>539</v>
      </c>
      <c r="K59" s="36" t="s">
        <v>539</v>
      </c>
      <c r="L59" s="12" t="s">
        <v>539</v>
      </c>
      <c r="M59" s="12" t="s">
        <v>539</v>
      </c>
      <c r="N59" s="36" t="s">
        <v>539</v>
      </c>
      <c r="O59" s="36" t="s">
        <v>539</v>
      </c>
      <c r="R59" s="12" t="str">
        <f t="shared" si="0"/>
        <v>Null</v>
      </c>
      <c r="S59" s="12" t="str">
        <f>IFERROR(IF(Preferences!$D$6="Default",INDEX('History Check'!$F$6:$O$6,MATCH(MAX('History Check'!$F59:$O59),'History Check'!$F59:$O59,0)),IF(COUNT($F59:$O59) &gt; 0, Preferences!$D$6, NA())),"Null")</f>
        <v>Null</v>
      </c>
    </row>
    <row r="60" spans="3:19">
      <c r="C60" s="12" t="s">
        <v>688</v>
      </c>
      <c r="D60" s="12">
        <v>1559699</v>
      </c>
      <c r="E60" s="12">
        <v>2023</v>
      </c>
      <c r="F60" s="36" t="s">
        <v>539</v>
      </c>
      <c r="G60" s="36" t="s">
        <v>539</v>
      </c>
      <c r="H60" s="36" t="s">
        <v>539</v>
      </c>
      <c r="I60" s="12" t="s">
        <v>539</v>
      </c>
      <c r="J60" s="36" t="s">
        <v>539</v>
      </c>
      <c r="K60" s="36" t="s">
        <v>539</v>
      </c>
      <c r="L60" s="12" t="s">
        <v>539</v>
      </c>
      <c r="M60" s="36" t="s">
        <v>539</v>
      </c>
      <c r="N60" s="12" t="s">
        <v>539</v>
      </c>
      <c r="O60" s="36" t="s">
        <v>539</v>
      </c>
      <c r="R60" s="12" t="str">
        <f t="shared" si="0"/>
        <v>Null</v>
      </c>
      <c r="S60" s="12" t="str">
        <f>IFERROR(IF(Preferences!$D$6="Default",INDEX('History Check'!$F$6:$O$6,MATCH(MAX('History Check'!$F60:$O60),'History Check'!$F60:$O60,0)),IF(COUNT($F60:$O60) &gt; 0, Preferences!$D$6, NA())),"Null")</f>
        <v>Null</v>
      </c>
    </row>
    <row r="61" spans="3:19">
      <c r="C61" s="12" t="s">
        <v>688</v>
      </c>
      <c r="D61" s="12">
        <v>1559699</v>
      </c>
      <c r="E61" s="12">
        <v>2022</v>
      </c>
      <c r="F61" s="36" t="s">
        <v>539</v>
      </c>
      <c r="G61" s="12" t="s">
        <v>539</v>
      </c>
      <c r="H61" s="12" t="s">
        <v>539</v>
      </c>
      <c r="I61" s="36" t="s">
        <v>539</v>
      </c>
      <c r="J61" s="12" t="s">
        <v>539</v>
      </c>
      <c r="K61" s="36" t="s">
        <v>539</v>
      </c>
      <c r="L61" s="12" t="s">
        <v>539</v>
      </c>
      <c r="M61" s="12" t="s">
        <v>539</v>
      </c>
      <c r="N61" s="12" t="s">
        <v>539</v>
      </c>
      <c r="O61" s="36" t="s">
        <v>539</v>
      </c>
      <c r="R61" s="12" t="str">
        <f t="shared" si="0"/>
        <v>Null</v>
      </c>
      <c r="S61" s="12" t="str">
        <f>IFERROR(IF(Preferences!$D$6="Default",INDEX('History Check'!$F$6:$O$6,MATCH(MAX('History Check'!$F61:$O61),'History Check'!$F61:$O61,0)),IF(COUNT($F61:$O61) &gt; 0, Preferences!$D$6, NA())),"Null")</f>
        <v>Null</v>
      </c>
    </row>
    <row r="62" spans="3:19">
      <c r="C62" s="12" t="s">
        <v>689</v>
      </c>
      <c r="D62" s="12">
        <v>1581369</v>
      </c>
      <c r="E62" s="12">
        <v>2023</v>
      </c>
      <c r="F62" s="36" t="s">
        <v>539</v>
      </c>
      <c r="G62" s="36" t="s">
        <v>539</v>
      </c>
      <c r="H62" s="12" t="s">
        <v>539</v>
      </c>
      <c r="I62" s="12" t="s">
        <v>539</v>
      </c>
      <c r="J62" s="36" t="s">
        <v>539</v>
      </c>
      <c r="K62" s="36" t="s">
        <v>539</v>
      </c>
      <c r="L62" s="12" t="s">
        <v>539</v>
      </c>
      <c r="M62" s="12" t="s">
        <v>539</v>
      </c>
      <c r="N62" s="36" t="s">
        <v>539</v>
      </c>
      <c r="O62" s="36" t="s">
        <v>539</v>
      </c>
      <c r="R62" s="12" t="str">
        <f t="shared" si="0"/>
        <v>Null</v>
      </c>
      <c r="S62" s="12" t="str">
        <f>IFERROR(IF(Preferences!$D$6="Default",INDEX('History Check'!$F$6:$O$6,MATCH(MAX('History Check'!$F62:$O62),'History Check'!$F62:$O62,0)),IF(COUNT($F62:$O62) &gt; 0, Preferences!$D$6, NA())),"Null")</f>
        <v>Null</v>
      </c>
    </row>
    <row r="63" spans="3:19">
      <c r="C63" s="12" t="s">
        <v>689</v>
      </c>
      <c r="D63" s="12">
        <v>1581369</v>
      </c>
      <c r="E63" s="12">
        <v>2022</v>
      </c>
      <c r="F63" s="36" t="s">
        <v>539</v>
      </c>
      <c r="G63" s="12" t="s">
        <v>539</v>
      </c>
      <c r="H63" s="12" t="s">
        <v>539</v>
      </c>
      <c r="I63" s="12" t="s">
        <v>539</v>
      </c>
      <c r="J63" s="36" t="s">
        <v>539</v>
      </c>
      <c r="K63" s="36" t="s">
        <v>539</v>
      </c>
      <c r="L63" s="12" t="s">
        <v>539</v>
      </c>
      <c r="M63" s="12" t="s">
        <v>539</v>
      </c>
      <c r="N63" s="36" t="s">
        <v>539</v>
      </c>
      <c r="O63" s="36" t="s">
        <v>539</v>
      </c>
      <c r="R63" s="12" t="str">
        <f t="shared" si="0"/>
        <v>Null</v>
      </c>
      <c r="S63" s="12" t="str">
        <f>IFERROR(IF(Preferences!$D$6="Default",INDEX('History Check'!$F$6:$O$6,MATCH(MAX('History Check'!$F63:$O63),'History Check'!$F63:$O63,0)),IF(COUNT($F63:$O63) &gt; 0, Preferences!$D$6, NA())),"Null")</f>
        <v>Null</v>
      </c>
    </row>
    <row r="64" spans="3:19">
      <c r="C64" s="12" t="s">
        <v>690</v>
      </c>
      <c r="D64" s="12">
        <v>1000256</v>
      </c>
      <c r="E64" s="12">
        <v>2023</v>
      </c>
      <c r="F64" s="36" t="s">
        <v>539</v>
      </c>
      <c r="G64" s="12" t="s">
        <v>539</v>
      </c>
      <c r="H64" s="36" t="s">
        <v>539</v>
      </c>
      <c r="I64" s="36" t="s">
        <v>539</v>
      </c>
      <c r="J64" s="36" t="s">
        <v>539</v>
      </c>
      <c r="K64" s="36" t="s">
        <v>539</v>
      </c>
      <c r="L64" s="12" t="s">
        <v>539</v>
      </c>
      <c r="M64" s="12" t="s">
        <v>539</v>
      </c>
      <c r="N64" s="36" t="s">
        <v>539</v>
      </c>
      <c r="O64" s="36" t="s">
        <v>539</v>
      </c>
      <c r="R64" s="12" t="str">
        <f t="shared" si="0"/>
        <v>Null</v>
      </c>
      <c r="S64" s="12" t="str">
        <f>IFERROR(IF(Preferences!$D$6="Default",INDEX('History Check'!$F$6:$O$6,MATCH(MAX('History Check'!$F64:$O64),'History Check'!$F64:$O64,0)),IF(COUNT($F64:$O64) &gt; 0, Preferences!$D$6, NA())),"Null")</f>
        <v>Null</v>
      </c>
    </row>
    <row r="65" spans="3:19">
      <c r="C65" s="12" t="s">
        <v>690</v>
      </c>
      <c r="D65" s="12">
        <v>1000256</v>
      </c>
      <c r="E65" s="12">
        <v>2022</v>
      </c>
      <c r="F65" s="12" t="s">
        <v>539</v>
      </c>
      <c r="G65" s="36" t="s">
        <v>539</v>
      </c>
      <c r="H65" s="12" t="s">
        <v>539</v>
      </c>
      <c r="I65" s="12" t="s">
        <v>539</v>
      </c>
      <c r="J65" s="12" t="s">
        <v>539</v>
      </c>
      <c r="K65" s="12" t="s">
        <v>539</v>
      </c>
      <c r="L65" s="12" t="s">
        <v>539</v>
      </c>
      <c r="M65" s="12" t="s">
        <v>539</v>
      </c>
      <c r="N65" s="12" t="s">
        <v>539</v>
      </c>
      <c r="O65" s="36" t="s">
        <v>539</v>
      </c>
      <c r="R65" s="12" t="str">
        <f t="shared" si="0"/>
        <v>Null</v>
      </c>
      <c r="S65" s="12" t="str">
        <f>IFERROR(IF(Preferences!$D$6="Default",INDEX('History Check'!$F$6:$O$6,MATCH(MAX('History Check'!$F65:$O65),'History Check'!$F65:$O65,0)),IF(COUNT($F65:$O65) &gt; 0, Preferences!$D$6, NA())),"Null")</f>
        <v>Null</v>
      </c>
    </row>
    <row r="66" spans="3:19">
      <c r="C66" s="12" t="s">
        <v>691</v>
      </c>
      <c r="D66" s="12">
        <v>1253590</v>
      </c>
      <c r="E66" s="12">
        <v>2023</v>
      </c>
      <c r="F66" s="36" t="s">
        <v>539</v>
      </c>
      <c r="G66" s="12" t="s">
        <v>539</v>
      </c>
      <c r="H66" s="12" t="s">
        <v>539</v>
      </c>
      <c r="I66" s="12" t="s">
        <v>539</v>
      </c>
      <c r="J66" s="36" t="s">
        <v>539</v>
      </c>
      <c r="K66" s="36" t="s">
        <v>539</v>
      </c>
      <c r="L66" s="12" t="s">
        <v>539</v>
      </c>
      <c r="M66" s="12" t="s">
        <v>539</v>
      </c>
      <c r="N66" s="36" t="s">
        <v>539</v>
      </c>
      <c r="O66" s="12" t="s">
        <v>539</v>
      </c>
      <c r="R66" s="12" t="str">
        <f t="shared" si="0"/>
        <v>Null</v>
      </c>
      <c r="S66" s="12" t="str">
        <f>IFERROR(IF(Preferences!$D$6="Default",INDEX('History Check'!$F$6:$O$6,MATCH(MAX('History Check'!$F66:$O66),'History Check'!$F66:$O66,0)),IF(COUNT($F66:$O66) &gt; 0, Preferences!$D$6, NA())),"Null")</f>
        <v>Null</v>
      </c>
    </row>
    <row r="67" spans="3:19">
      <c r="C67" s="12" t="s">
        <v>691</v>
      </c>
      <c r="D67" s="12">
        <v>1253590</v>
      </c>
      <c r="E67" s="12">
        <v>2022</v>
      </c>
      <c r="F67" s="36" t="s">
        <v>539</v>
      </c>
      <c r="G67" s="12" t="s">
        <v>539</v>
      </c>
      <c r="H67" s="36" t="s">
        <v>539</v>
      </c>
      <c r="I67" s="36" t="s">
        <v>539</v>
      </c>
      <c r="J67" s="36" t="s">
        <v>539</v>
      </c>
      <c r="K67" s="36" t="s">
        <v>539</v>
      </c>
      <c r="L67" s="12" t="s">
        <v>539</v>
      </c>
      <c r="M67" s="12" t="s">
        <v>539</v>
      </c>
      <c r="N67" s="12" t="s">
        <v>539</v>
      </c>
      <c r="O67" s="36" t="s">
        <v>539</v>
      </c>
      <c r="R67" s="12" t="str">
        <f t="shared" si="0"/>
        <v>Null</v>
      </c>
      <c r="S67" s="12" t="str">
        <f>IFERROR(IF(Preferences!$D$6="Default",INDEX('History Check'!$F$6:$O$6,MATCH(MAX('History Check'!$F67:$O67),'History Check'!$F67:$O67,0)),IF(COUNT($F67:$O67) &gt; 0, Preferences!$D$6, NA())),"Null")</f>
        <v>Null</v>
      </c>
    </row>
    <row r="68" spans="3:19">
      <c r="C68" s="12" t="s">
        <v>692</v>
      </c>
      <c r="D68" s="12">
        <v>4681</v>
      </c>
      <c r="E68" s="12">
        <v>2023</v>
      </c>
      <c r="F68" s="36" t="s">
        <v>539</v>
      </c>
      <c r="G68" s="12" t="s">
        <v>539</v>
      </c>
      <c r="H68" s="36" t="s">
        <v>539</v>
      </c>
      <c r="I68" s="36" t="s">
        <v>539</v>
      </c>
      <c r="J68" s="36" t="s">
        <v>539</v>
      </c>
      <c r="K68" s="36" t="s">
        <v>539</v>
      </c>
      <c r="L68" s="12" t="s">
        <v>539</v>
      </c>
      <c r="M68" s="12" t="s">
        <v>539</v>
      </c>
      <c r="N68" s="36" t="s">
        <v>539</v>
      </c>
      <c r="O68" s="36" t="s">
        <v>539</v>
      </c>
      <c r="R68" s="12" t="str">
        <f t="shared" si="0"/>
        <v>Null</v>
      </c>
      <c r="S68" s="12" t="str">
        <f>IFERROR(IF(Preferences!$D$6="Default",INDEX('History Check'!$F$6:$O$6,MATCH(MAX('History Check'!$F68:$O68),'History Check'!$F68:$O68,0)),IF(COUNT($F68:$O68) &gt; 0, Preferences!$D$6, NA())),"Null")</f>
        <v>Null</v>
      </c>
    </row>
    <row r="69" spans="3:19">
      <c r="C69" s="12" t="s">
        <v>692</v>
      </c>
      <c r="D69" s="12">
        <v>4681</v>
      </c>
      <c r="E69" s="12">
        <v>2022</v>
      </c>
      <c r="F69" s="36" t="s">
        <v>539</v>
      </c>
      <c r="G69" s="12" t="s">
        <v>539</v>
      </c>
      <c r="H69" s="36" t="s">
        <v>539</v>
      </c>
      <c r="I69" s="36" t="s">
        <v>539</v>
      </c>
      <c r="J69" s="36" t="s">
        <v>539</v>
      </c>
      <c r="K69" s="36" t="s">
        <v>539</v>
      </c>
      <c r="L69" s="12" t="s">
        <v>539</v>
      </c>
      <c r="M69" s="12" t="s">
        <v>539</v>
      </c>
      <c r="N69" s="12" t="s">
        <v>539</v>
      </c>
      <c r="O69" s="36" t="s">
        <v>539</v>
      </c>
      <c r="R69" s="12" t="str">
        <f t="shared" si="0"/>
        <v>Null</v>
      </c>
      <c r="S69" s="12" t="str">
        <f>IFERROR(IF(Preferences!$D$6="Default",INDEX('History Check'!$F$6:$O$6,MATCH(MAX('History Check'!$F69:$O69),'History Check'!$F69:$O69,0)),IF(COUNT($F69:$O69) &gt; 0, Preferences!$D$6, NA())),"Null")</f>
        <v>Null</v>
      </c>
    </row>
    <row r="70" spans="3:19">
      <c r="C70" s="12" t="s">
        <v>693</v>
      </c>
      <c r="D70" s="12">
        <v>112463</v>
      </c>
      <c r="E70" s="12">
        <v>2023</v>
      </c>
      <c r="F70" s="36" t="s">
        <v>539</v>
      </c>
      <c r="G70" s="12" t="s">
        <v>539</v>
      </c>
      <c r="H70" s="12" t="s">
        <v>539</v>
      </c>
      <c r="I70" s="12" t="s">
        <v>539</v>
      </c>
      <c r="J70" s="36" t="s">
        <v>539</v>
      </c>
      <c r="K70" s="36" t="s">
        <v>539</v>
      </c>
      <c r="L70" s="12" t="s">
        <v>539</v>
      </c>
      <c r="M70" s="36" t="s">
        <v>539</v>
      </c>
      <c r="N70" s="36" t="s">
        <v>539</v>
      </c>
      <c r="O70" s="36" t="s">
        <v>539</v>
      </c>
      <c r="R70" s="12" t="str">
        <f t="shared" si="0"/>
        <v>Null</v>
      </c>
      <c r="S70" s="12" t="str">
        <f>IFERROR(IF(Preferences!$D$6="Default",INDEX('History Check'!$F$6:$O$6,MATCH(MAX('History Check'!$F70:$O70),'History Check'!$F70:$O70,0)),IF(COUNT($F70:$O70) &gt; 0, Preferences!$D$6, NA())),"Null")</f>
        <v>Null</v>
      </c>
    </row>
    <row r="71" spans="3:19">
      <c r="C71" s="12" t="s">
        <v>693</v>
      </c>
      <c r="D71" s="12">
        <v>112463</v>
      </c>
      <c r="E71" s="12">
        <v>2022</v>
      </c>
      <c r="F71" s="36" t="s">
        <v>539</v>
      </c>
      <c r="G71" s="12" t="s">
        <v>539</v>
      </c>
      <c r="H71" s="36" t="s">
        <v>539</v>
      </c>
      <c r="I71" s="36" t="s">
        <v>539</v>
      </c>
      <c r="J71" s="36" t="s">
        <v>539</v>
      </c>
      <c r="K71" s="36" t="s">
        <v>539</v>
      </c>
      <c r="L71" s="12" t="s">
        <v>539</v>
      </c>
      <c r="M71" s="12" t="s">
        <v>539</v>
      </c>
      <c r="N71" s="36" t="s">
        <v>539</v>
      </c>
      <c r="O71" s="36" t="s">
        <v>539</v>
      </c>
      <c r="R71" s="12" t="str">
        <f t="shared" si="0"/>
        <v>Null</v>
      </c>
      <c r="S71" s="12" t="str">
        <f>IFERROR(IF(Preferences!$D$6="Default",INDEX('History Check'!$F$6:$O$6,MATCH(MAX('History Check'!$F71:$O71),'History Check'!$F71:$O71,0)),IF(COUNT($F71:$O71) &gt; 0, Preferences!$D$6, NA())),"Null")</f>
        <v>Null</v>
      </c>
    </row>
    <row r="72" spans="3:19">
      <c r="C72" s="12" t="s">
        <v>694</v>
      </c>
      <c r="D72" s="12">
        <v>1462015</v>
      </c>
      <c r="E72" s="12">
        <v>2023</v>
      </c>
      <c r="F72" s="36" t="s">
        <v>539</v>
      </c>
      <c r="G72" s="12" t="s">
        <v>539</v>
      </c>
      <c r="H72" s="36" t="s">
        <v>539</v>
      </c>
      <c r="I72" s="36" t="s">
        <v>539</v>
      </c>
      <c r="J72" s="36" t="s">
        <v>539</v>
      </c>
      <c r="K72" s="36" t="s">
        <v>539</v>
      </c>
      <c r="L72" s="36" t="s">
        <v>539</v>
      </c>
      <c r="M72" s="12" t="s">
        <v>539</v>
      </c>
      <c r="N72" s="36" t="s">
        <v>539</v>
      </c>
      <c r="O72" s="36" t="s">
        <v>539</v>
      </c>
      <c r="R72" s="12" t="str">
        <f t="shared" ref="R72:R135" si="1">IFERROR(INDEX($F$5:$O$5,MATCH(MAX($F72:$O72),$F72:$O72,0)),"Null")</f>
        <v>Null</v>
      </c>
      <c r="S72" s="12" t="str">
        <f>IFERROR(IF(Preferences!$D$6="Default",INDEX('History Check'!$F$6:$O$6,MATCH(MAX('History Check'!$F72:$O72),'History Check'!$F72:$O72,0)),IF(COUNT($F72:$O72) &gt; 0, Preferences!$D$6, NA())),"Null")</f>
        <v>Null</v>
      </c>
    </row>
    <row r="73" spans="3:19">
      <c r="C73" s="12" t="s">
        <v>694</v>
      </c>
      <c r="D73" s="12">
        <v>1462015</v>
      </c>
      <c r="E73" s="12">
        <v>2022</v>
      </c>
      <c r="F73" s="12" t="s">
        <v>539</v>
      </c>
      <c r="G73" s="12" t="s">
        <v>539</v>
      </c>
      <c r="H73" s="12" t="s">
        <v>539</v>
      </c>
      <c r="I73" s="12" t="s">
        <v>539</v>
      </c>
      <c r="J73" s="36" t="s">
        <v>539</v>
      </c>
      <c r="K73" s="12" t="s">
        <v>539</v>
      </c>
      <c r="L73" s="12" t="s">
        <v>539</v>
      </c>
      <c r="M73" s="12" t="s">
        <v>539</v>
      </c>
      <c r="N73" s="12" t="s">
        <v>539</v>
      </c>
      <c r="O73" s="12" t="s">
        <v>539</v>
      </c>
      <c r="R73" s="12" t="str">
        <f t="shared" si="1"/>
        <v>Null</v>
      </c>
      <c r="S73" s="12" t="str">
        <f>IFERROR(IF(Preferences!$D$6="Default",INDEX('History Check'!$F$6:$O$6,MATCH(MAX('History Check'!$F73:$O73),'History Check'!$F73:$O73,0)),IF(COUNT($F73:$O73) &gt; 0, Preferences!$D$6, NA())),"Null")</f>
        <v>Null</v>
      </c>
    </row>
    <row r="74" spans="3:19">
      <c r="C74" s="12" t="s">
        <v>697</v>
      </c>
      <c r="D74" s="12">
        <v>1375130</v>
      </c>
      <c r="E74" s="12">
        <v>2023</v>
      </c>
      <c r="F74" s="36" t="s">
        <v>539</v>
      </c>
      <c r="G74" s="12" t="s">
        <v>539</v>
      </c>
      <c r="H74" s="36" t="s">
        <v>539</v>
      </c>
      <c r="I74" s="12" t="s">
        <v>539</v>
      </c>
      <c r="J74" s="36" t="s">
        <v>539</v>
      </c>
      <c r="K74" s="36" t="s">
        <v>539</v>
      </c>
      <c r="L74" s="12" t="s">
        <v>539</v>
      </c>
      <c r="M74" s="12" t="s">
        <v>539</v>
      </c>
      <c r="N74" s="36" t="s">
        <v>539</v>
      </c>
      <c r="O74" s="36" t="s">
        <v>539</v>
      </c>
      <c r="R74" s="12" t="str">
        <f t="shared" si="1"/>
        <v>Null</v>
      </c>
      <c r="S74" s="12" t="str">
        <f>IFERROR(IF(Preferences!$D$6="Default",INDEX('History Check'!$F$6:$O$6,MATCH(MAX('History Check'!$F74:$O74),'History Check'!$F74:$O74,0)),IF(COUNT($F74:$O74) &gt; 0, Preferences!$D$6, NA())),"Null")</f>
        <v>Null</v>
      </c>
    </row>
    <row r="75" spans="3:19">
      <c r="C75" s="12" t="s">
        <v>697</v>
      </c>
      <c r="D75" s="12">
        <v>1375130</v>
      </c>
      <c r="E75" s="12">
        <v>2022</v>
      </c>
      <c r="F75" s="36" t="s">
        <v>539</v>
      </c>
      <c r="G75" s="12" t="s">
        <v>539</v>
      </c>
      <c r="H75" s="12" t="s">
        <v>539</v>
      </c>
      <c r="I75" s="12" t="s">
        <v>539</v>
      </c>
      <c r="J75" s="12" t="s">
        <v>539</v>
      </c>
      <c r="K75" s="36" t="s">
        <v>539</v>
      </c>
      <c r="L75" s="12" t="s">
        <v>539</v>
      </c>
      <c r="M75" s="12" t="s">
        <v>539</v>
      </c>
      <c r="N75" s="12" t="s">
        <v>539</v>
      </c>
      <c r="O75" s="12" t="s">
        <v>539</v>
      </c>
      <c r="R75" s="12" t="str">
        <f t="shared" si="1"/>
        <v>Null</v>
      </c>
      <c r="S75" s="12" t="str">
        <f>IFERROR(IF(Preferences!$D$6="Default",INDEX('History Check'!$F$6:$O$6,MATCH(MAX('History Check'!$F75:$O75),'History Check'!$F75:$O75,0)),IF(COUNT($F75:$O75) &gt; 0, Preferences!$D$6, NA())),"Null")</f>
        <v>Null</v>
      </c>
    </row>
    <row r="76" spans="3:19">
      <c r="C76" s="12" t="s">
        <v>695</v>
      </c>
      <c r="D76" s="12">
        <v>115034</v>
      </c>
      <c r="E76" s="12">
        <v>2023</v>
      </c>
      <c r="F76" s="36" t="s">
        <v>539</v>
      </c>
      <c r="G76" s="12" t="s">
        <v>539</v>
      </c>
      <c r="H76" s="36" t="s">
        <v>539</v>
      </c>
      <c r="I76" s="36" t="s">
        <v>539</v>
      </c>
      <c r="J76" s="36" t="s">
        <v>539</v>
      </c>
      <c r="K76" s="36" t="s">
        <v>539</v>
      </c>
      <c r="L76" s="12" t="s">
        <v>539</v>
      </c>
      <c r="M76" s="12" t="s">
        <v>539</v>
      </c>
      <c r="N76" s="36" t="s">
        <v>539</v>
      </c>
      <c r="O76" s="36" t="s">
        <v>539</v>
      </c>
      <c r="R76" s="12" t="str">
        <f t="shared" si="1"/>
        <v>Null</v>
      </c>
      <c r="S76" s="12" t="str">
        <f>IFERROR(IF(Preferences!$D$6="Default",INDEX('History Check'!$F$6:$O$6,MATCH(MAX('History Check'!$F76:$O76),'History Check'!$F76:$O76,0)),IF(COUNT($F76:$O76) &gt; 0, Preferences!$D$6, NA())),"Null")</f>
        <v>Null</v>
      </c>
    </row>
    <row r="77" spans="3:19">
      <c r="C77" s="12" t="s">
        <v>695</v>
      </c>
      <c r="D77" s="12">
        <v>115034</v>
      </c>
      <c r="E77" s="12">
        <v>2022</v>
      </c>
      <c r="F77" s="36" t="s">
        <v>539</v>
      </c>
      <c r="G77" s="12" t="s">
        <v>539</v>
      </c>
      <c r="H77" s="36" t="s">
        <v>539</v>
      </c>
      <c r="I77" s="36" t="s">
        <v>539</v>
      </c>
      <c r="J77" s="36" t="s">
        <v>539</v>
      </c>
      <c r="K77" s="36" t="s">
        <v>539</v>
      </c>
      <c r="L77" s="12" t="s">
        <v>539</v>
      </c>
      <c r="M77" s="12" t="s">
        <v>539</v>
      </c>
      <c r="N77" s="36" t="s">
        <v>539</v>
      </c>
      <c r="O77" s="36" t="s">
        <v>539</v>
      </c>
      <c r="R77" s="12" t="str">
        <f t="shared" si="1"/>
        <v>Null</v>
      </c>
      <c r="S77" s="12" t="str">
        <f>IFERROR(IF(Preferences!$D$6="Default",INDEX('History Check'!$F$6:$O$6,MATCH(MAX('History Check'!$F77:$O77),'History Check'!$F77:$O77,0)),IF(COUNT($F77:$O77) &gt; 0, Preferences!$D$6, NA())),"Null")</f>
        <v>Null</v>
      </c>
    </row>
    <row r="78" spans="3:19">
      <c r="C78" s="12" t="s">
        <v>698</v>
      </c>
      <c r="D78" s="12">
        <v>1570395</v>
      </c>
      <c r="E78" s="12">
        <v>2023</v>
      </c>
      <c r="F78" s="36" t="s">
        <v>539</v>
      </c>
      <c r="G78" s="12" t="s">
        <v>539</v>
      </c>
      <c r="H78" s="36" t="s">
        <v>539</v>
      </c>
      <c r="I78" s="36" t="s">
        <v>539</v>
      </c>
      <c r="J78" s="36" t="s">
        <v>539</v>
      </c>
      <c r="K78" s="36" t="s">
        <v>539</v>
      </c>
      <c r="L78" s="12" t="s">
        <v>539</v>
      </c>
      <c r="M78" s="36" t="s">
        <v>539</v>
      </c>
      <c r="N78" s="36" t="s">
        <v>539</v>
      </c>
      <c r="O78" s="36" t="s">
        <v>539</v>
      </c>
      <c r="R78" s="12" t="str">
        <f t="shared" si="1"/>
        <v>Null</v>
      </c>
      <c r="S78" s="12" t="str">
        <f>IFERROR(IF(Preferences!$D$6="Default",INDEX('History Check'!$F$6:$O$6,MATCH(MAX('History Check'!$F78:$O78),'History Check'!$F78:$O78,0)),IF(COUNT($F78:$O78) &gt; 0, Preferences!$D$6, NA())),"Null")</f>
        <v>Null</v>
      </c>
    </row>
    <row r="79" spans="3:19">
      <c r="C79" s="12" t="s">
        <v>698</v>
      </c>
      <c r="D79" s="12">
        <v>1570395</v>
      </c>
      <c r="E79" s="12">
        <v>2022</v>
      </c>
      <c r="F79" s="36" t="s">
        <v>539</v>
      </c>
      <c r="G79" s="12" t="s">
        <v>539</v>
      </c>
      <c r="H79" s="12" t="s">
        <v>539</v>
      </c>
      <c r="I79" s="36" t="s">
        <v>539</v>
      </c>
      <c r="J79" s="12" t="s">
        <v>539</v>
      </c>
      <c r="K79" s="12" t="s">
        <v>539</v>
      </c>
      <c r="L79" s="12" t="s">
        <v>539</v>
      </c>
      <c r="M79" s="12" t="s">
        <v>539</v>
      </c>
      <c r="N79" s="12" t="s">
        <v>539</v>
      </c>
      <c r="O79" s="12" t="s">
        <v>539</v>
      </c>
      <c r="R79" s="12" t="str">
        <f t="shared" si="1"/>
        <v>Null</v>
      </c>
      <c r="S79" s="12" t="str">
        <f>IFERROR(IF(Preferences!$D$6="Default",INDEX('History Check'!$F$6:$O$6,MATCH(MAX('History Check'!$F79:$O79),'History Check'!$F79:$O79,0)),IF(COUNT($F79:$O79) &gt; 0, Preferences!$D$6, NA())),"Null")</f>
        <v>Null</v>
      </c>
    </row>
    <row r="80" spans="3:19">
      <c r="C80" s="12" t="s">
        <v>699</v>
      </c>
      <c r="D80" s="12">
        <v>100632</v>
      </c>
      <c r="E80" s="12">
        <v>2023</v>
      </c>
      <c r="F80" s="36" t="s">
        <v>539</v>
      </c>
      <c r="G80" s="12" t="s">
        <v>539</v>
      </c>
      <c r="H80" s="12" t="s">
        <v>539</v>
      </c>
      <c r="I80" s="12" t="s">
        <v>539</v>
      </c>
      <c r="J80" s="12" t="s">
        <v>539</v>
      </c>
      <c r="K80" s="36" t="s">
        <v>539</v>
      </c>
      <c r="L80" s="12" t="s">
        <v>539</v>
      </c>
      <c r="M80" s="12" t="s">
        <v>539</v>
      </c>
      <c r="N80" s="12" t="s">
        <v>539</v>
      </c>
      <c r="O80" s="36" t="s">
        <v>539</v>
      </c>
      <c r="R80" s="12" t="str">
        <f t="shared" si="1"/>
        <v>Null</v>
      </c>
      <c r="S80" s="12" t="str">
        <f>IFERROR(IF(Preferences!$D$6="Default",INDEX('History Check'!$F$6:$O$6,MATCH(MAX('History Check'!$F80:$O80),'History Check'!$F80:$O80,0)),IF(COUNT($F80:$O80) &gt; 0, Preferences!$D$6, NA())),"Null")</f>
        <v>Null</v>
      </c>
    </row>
    <row r="81" spans="3:19">
      <c r="C81" s="12" t="s">
        <v>699</v>
      </c>
      <c r="D81" s="12">
        <v>100632</v>
      </c>
      <c r="E81" s="12">
        <v>2022</v>
      </c>
      <c r="F81" s="36" t="s">
        <v>539</v>
      </c>
      <c r="G81" s="12" t="s">
        <v>539</v>
      </c>
      <c r="H81" s="12" t="s">
        <v>539</v>
      </c>
      <c r="I81" s="12" t="s">
        <v>539</v>
      </c>
      <c r="J81" s="12" t="s">
        <v>539</v>
      </c>
      <c r="K81" s="36" t="s">
        <v>539</v>
      </c>
      <c r="L81" s="36" t="s">
        <v>539</v>
      </c>
      <c r="M81" s="12" t="s">
        <v>539</v>
      </c>
      <c r="N81" s="12" t="s">
        <v>539</v>
      </c>
      <c r="O81" s="12" t="s">
        <v>539</v>
      </c>
      <c r="R81" s="12" t="str">
        <f t="shared" si="1"/>
        <v>Null</v>
      </c>
      <c r="S81" s="12" t="str">
        <f>IFERROR(IF(Preferences!$D$6="Default",INDEX('History Check'!$F$6:$O$6,MATCH(MAX('History Check'!$F81:$O81),'History Check'!$F81:$O81,0)),IF(COUNT($F81:$O81) &gt; 0, Preferences!$D$6, NA())),"Null")</f>
        <v>Null</v>
      </c>
    </row>
    <row r="82" spans="3:19">
      <c r="C82" s="12" t="s">
        <v>700</v>
      </c>
      <c r="D82" s="12">
        <v>116529</v>
      </c>
      <c r="E82" s="12">
        <v>2023</v>
      </c>
      <c r="F82" s="36" t="s">
        <v>539</v>
      </c>
      <c r="G82" s="12" t="s">
        <v>539</v>
      </c>
      <c r="H82" s="12" t="s">
        <v>539</v>
      </c>
      <c r="I82" s="36" t="s">
        <v>539</v>
      </c>
      <c r="J82" s="12" t="s">
        <v>539</v>
      </c>
      <c r="K82" s="36" t="s">
        <v>539</v>
      </c>
      <c r="L82" s="12" t="s">
        <v>539</v>
      </c>
      <c r="M82" s="12" t="s">
        <v>539</v>
      </c>
      <c r="N82" s="36" t="s">
        <v>539</v>
      </c>
      <c r="O82" s="36" t="s">
        <v>539</v>
      </c>
      <c r="R82" s="12" t="str">
        <f t="shared" si="1"/>
        <v>Null</v>
      </c>
      <c r="S82" s="12" t="str">
        <f>IFERROR(IF(Preferences!$D$6="Default",INDEX('History Check'!$F$6:$O$6,MATCH(MAX('History Check'!$F82:$O82),'History Check'!$F82:$O82,0)),IF(COUNT($F82:$O82) &gt; 0, Preferences!$D$6, NA())),"Null")</f>
        <v>Null</v>
      </c>
    </row>
    <row r="83" spans="3:19">
      <c r="C83" s="12" t="s">
        <v>700</v>
      </c>
      <c r="D83" s="12">
        <v>116529</v>
      </c>
      <c r="E83" s="12">
        <v>2022</v>
      </c>
      <c r="F83" s="36" t="s">
        <v>539</v>
      </c>
      <c r="G83" s="12" t="s">
        <v>539</v>
      </c>
      <c r="H83" s="12" t="s">
        <v>539</v>
      </c>
      <c r="I83" s="36" t="s">
        <v>539</v>
      </c>
      <c r="J83" s="36" t="s">
        <v>539</v>
      </c>
      <c r="K83" s="12" t="s">
        <v>539</v>
      </c>
      <c r="L83" s="12" t="s">
        <v>539</v>
      </c>
      <c r="M83" s="12" t="s">
        <v>539</v>
      </c>
      <c r="N83" s="12" t="s">
        <v>539</v>
      </c>
      <c r="O83" s="12" t="s">
        <v>539</v>
      </c>
      <c r="R83" s="12" t="str">
        <f t="shared" si="1"/>
        <v>Null</v>
      </c>
      <c r="S83" s="12" t="str">
        <f>IFERROR(IF(Preferences!$D$6="Default",INDEX('History Check'!$F$6:$O$6,MATCH(MAX('History Check'!$F83:$O83),'History Check'!$F83:$O83,0)),IF(COUNT($F83:$O83) &gt; 0, Preferences!$D$6, NA())),"Null")</f>
        <v>Null</v>
      </c>
    </row>
    <row r="84" spans="3:19">
      <c r="C84" s="12" t="s">
        <v>701</v>
      </c>
      <c r="D84" s="12">
        <v>114606</v>
      </c>
      <c r="E84" s="12">
        <v>2023</v>
      </c>
      <c r="F84" s="36" t="s">
        <v>539</v>
      </c>
      <c r="G84" s="12" t="s">
        <v>539</v>
      </c>
      <c r="H84" s="12" t="s">
        <v>539</v>
      </c>
      <c r="I84" s="12" t="s">
        <v>539</v>
      </c>
      <c r="J84" s="36" t="s">
        <v>539</v>
      </c>
      <c r="K84" s="36" t="s">
        <v>539</v>
      </c>
      <c r="L84" s="12" t="s">
        <v>539</v>
      </c>
      <c r="M84" s="12" t="s">
        <v>539</v>
      </c>
      <c r="N84" s="12" t="s">
        <v>539</v>
      </c>
      <c r="O84" s="36" t="s">
        <v>539</v>
      </c>
      <c r="R84" s="12" t="str">
        <f t="shared" si="1"/>
        <v>Null</v>
      </c>
      <c r="S84" s="12" t="str">
        <f>IFERROR(IF(Preferences!$D$6="Default",INDEX('History Check'!$F$6:$O$6,MATCH(MAX('History Check'!$F84:$O84),'History Check'!$F84:$O84,0)),IF(COUNT($F84:$O84) &gt; 0, Preferences!$D$6, NA())),"Null")</f>
        <v>Null</v>
      </c>
    </row>
    <row r="85" spans="3:19">
      <c r="C85" s="12" t="s">
        <v>701</v>
      </c>
      <c r="D85" s="12">
        <v>114606</v>
      </c>
      <c r="E85" s="12">
        <v>2022</v>
      </c>
      <c r="F85" s="36" t="s">
        <v>539</v>
      </c>
      <c r="G85" s="12" t="s">
        <v>539</v>
      </c>
      <c r="H85" s="12" t="s">
        <v>539</v>
      </c>
      <c r="I85" s="36" t="s">
        <v>539</v>
      </c>
      <c r="J85" s="12" t="s">
        <v>539</v>
      </c>
      <c r="K85" s="36" t="s">
        <v>539</v>
      </c>
      <c r="L85" s="12" t="s">
        <v>539</v>
      </c>
      <c r="M85" s="12" t="s">
        <v>539</v>
      </c>
      <c r="N85" s="12" t="s">
        <v>539</v>
      </c>
      <c r="O85" s="36" t="s">
        <v>539</v>
      </c>
      <c r="R85" s="12" t="str">
        <f t="shared" si="1"/>
        <v>Null</v>
      </c>
      <c r="S85" s="12" t="str">
        <f>IFERROR(IF(Preferences!$D$6="Default",INDEX('History Check'!$F$6:$O$6,MATCH(MAX('History Check'!$F85:$O85),'History Check'!$F85:$O85,0)),IF(COUNT($F85:$O85) &gt; 0, Preferences!$D$6, NA())),"Null")</f>
        <v>Null</v>
      </c>
    </row>
    <row r="86" spans="3:19">
      <c r="C86" s="12" t="s">
        <v>702</v>
      </c>
      <c r="D86" s="12">
        <v>1065916</v>
      </c>
      <c r="E86" s="12">
        <v>2023</v>
      </c>
      <c r="F86" s="47" t="s">
        <v>539</v>
      </c>
      <c r="G86" s="47" t="s">
        <v>539</v>
      </c>
      <c r="H86" s="47" t="s">
        <v>539</v>
      </c>
      <c r="I86" s="47" t="s">
        <v>539</v>
      </c>
      <c r="J86" s="47" t="s">
        <v>539</v>
      </c>
      <c r="K86" s="47" t="s">
        <v>539</v>
      </c>
      <c r="L86" s="47" t="s">
        <v>539</v>
      </c>
      <c r="M86" s="47" t="s">
        <v>539</v>
      </c>
      <c r="N86" s="47" t="s">
        <v>539</v>
      </c>
      <c r="O86" s="47" t="s">
        <v>539</v>
      </c>
      <c r="P86" s="47"/>
      <c r="Q86" s="47"/>
      <c r="R86" s="12" t="str">
        <f t="shared" si="1"/>
        <v>Null</v>
      </c>
      <c r="S86" s="12" t="str">
        <f>IFERROR(IF(Preferences!$D$6="Default",INDEX('History Check'!$F$6:$O$6,MATCH(MAX('History Check'!$F86:$O86),'History Check'!$F86:$O86,0)),IF(COUNT($F86:$O86) &gt; 0, Preferences!$D$6, NA())),"Null")</f>
        <v>Null</v>
      </c>
    </row>
    <row r="87" spans="3:19">
      <c r="C87" s="12" t="s">
        <v>702</v>
      </c>
      <c r="D87" s="12">
        <v>1065916</v>
      </c>
      <c r="E87" s="12">
        <v>2022</v>
      </c>
      <c r="F87" s="36" t="s">
        <v>539</v>
      </c>
      <c r="G87" s="12" t="s">
        <v>539</v>
      </c>
      <c r="H87" s="12" t="s">
        <v>539</v>
      </c>
      <c r="I87" s="12" t="s">
        <v>539</v>
      </c>
      <c r="J87" s="36" t="s">
        <v>539</v>
      </c>
      <c r="K87" s="36" t="s">
        <v>539</v>
      </c>
      <c r="L87" s="12" t="s">
        <v>539</v>
      </c>
      <c r="M87" s="12" t="s">
        <v>539</v>
      </c>
      <c r="N87" s="12" t="s">
        <v>539</v>
      </c>
      <c r="O87" s="36" t="s">
        <v>539</v>
      </c>
      <c r="R87" s="12" t="str">
        <f t="shared" si="1"/>
        <v>Null</v>
      </c>
      <c r="S87" s="12" t="str">
        <f>IFERROR(IF(Preferences!$D$6="Default",INDEX('History Check'!$F$6:$O$6,MATCH(MAX('History Check'!$F87:$O87),'History Check'!$F87:$O87,0)),IF(COUNT($F87:$O87) &gt; 0, Preferences!$D$6, NA())),"Null")</f>
        <v>Null</v>
      </c>
    </row>
    <row r="88" spans="3:19">
      <c r="C88" s="12" t="s">
        <v>703</v>
      </c>
      <c r="D88" s="12">
        <v>1207129</v>
      </c>
      <c r="E88" s="12">
        <v>2023</v>
      </c>
      <c r="F88" s="36" t="s">
        <v>539</v>
      </c>
      <c r="G88" s="12" t="s">
        <v>539</v>
      </c>
      <c r="H88" s="12" t="s">
        <v>539</v>
      </c>
      <c r="I88" s="36" t="s">
        <v>539</v>
      </c>
      <c r="J88" s="12" t="s">
        <v>539</v>
      </c>
      <c r="K88" s="36" t="s">
        <v>539</v>
      </c>
      <c r="L88" s="12" t="s">
        <v>539</v>
      </c>
      <c r="M88" s="36" t="s">
        <v>539</v>
      </c>
      <c r="N88" s="36" t="s">
        <v>539</v>
      </c>
      <c r="O88" s="36" t="s">
        <v>539</v>
      </c>
      <c r="R88" s="12" t="str">
        <f t="shared" si="1"/>
        <v>Null</v>
      </c>
      <c r="S88" s="12" t="str">
        <f>IFERROR(IF(Preferences!$D$6="Default",INDEX('History Check'!$F$6:$O$6,MATCH(MAX('History Check'!$F88:$O88),'History Check'!$F88:$O88,0)),IF(COUNT($F88:$O88) &gt; 0, Preferences!$D$6, NA())),"Null")</f>
        <v>Null</v>
      </c>
    </row>
    <row r="89" spans="3:19">
      <c r="C89" s="12" t="s">
        <v>703</v>
      </c>
      <c r="D89" s="12">
        <v>1207129</v>
      </c>
      <c r="E89" s="12">
        <v>2022</v>
      </c>
      <c r="F89" s="36" t="s">
        <v>539</v>
      </c>
      <c r="G89" s="12" t="s">
        <v>539</v>
      </c>
      <c r="H89" s="36" t="s">
        <v>539</v>
      </c>
      <c r="I89" s="36" t="s">
        <v>539</v>
      </c>
      <c r="J89" s="36" t="s">
        <v>539</v>
      </c>
      <c r="K89" s="36" t="s">
        <v>539</v>
      </c>
      <c r="L89" s="12" t="s">
        <v>539</v>
      </c>
      <c r="M89" s="12" t="s">
        <v>539</v>
      </c>
      <c r="N89" s="36" t="s">
        <v>539</v>
      </c>
      <c r="O89" s="36" t="s">
        <v>539</v>
      </c>
      <c r="R89" s="12" t="str">
        <f t="shared" si="1"/>
        <v>Null</v>
      </c>
      <c r="S89" s="12" t="str">
        <f>IFERROR(IF(Preferences!$D$6="Default",INDEX('History Check'!$F$6:$O$6,MATCH(MAX('History Check'!$F89:$O89),'History Check'!$F89:$O89,0)),IF(COUNT($F89:$O89) &gt; 0, Preferences!$D$6, NA())),"Null")</f>
        <v>Null</v>
      </c>
    </row>
    <row r="90" spans="3:19">
      <c r="C90" s="12" t="s">
        <v>704</v>
      </c>
      <c r="D90" s="12">
        <v>1423610</v>
      </c>
      <c r="E90" s="12">
        <v>2023</v>
      </c>
      <c r="F90" s="36" t="s">
        <v>539</v>
      </c>
      <c r="G90" s="12" t="s">
        <v>539</v>
      </c>
      <c r="H90" s="12" t="s">
        <v>539</v>
      </c>
      <c r="I90" s="36" t="s">
        <v>539</v>
      </c>
      <c r="J90" s="36" t="s">
        <v>539</v>
      </c>
      <c r="K90" s="36" t="s">
        <v>539</v>
      </c>
      <c r="L90" s="12" t="s">
        <v>539</v>
      </c>
      <c r="M90" s="12" t="s">
        <v>539</v>
      </c>
      <c r="N90" s="12" t="s">
        <v>539</v>
      </c>
      <c r="O90" s="36" t="s">
        <v>539</v>
      </c>
      <c r="R90" s="12" t="str">
        <f t="shared" si="1"/>
        <v>Null</v>
      </c>
      <c r="S90" s="12" t="str">
        <f>IFERROR(IF(Preferences!$D$6="Default",INDEX('History Check'!$F$6:$O$6,MATCH(MAX('History Check'!$F90:$O90),'History Check'!$F90:$O90,0)),IF(COUNT($F90:$O90) &gt; 0, Preferences!$D$6, NA())),"Null")</f>
        <v>Null</v>
      </c>
    </row>
    <row r="91" spans="3:19">
      <c r="C91" s="12" t="s">
        <v>704</v>
      </c>
      <c r="D91" s="12">
        <v>1423610</v>
      </c>
      <c r="E91" s="12">
        <v>2022</v>
      </c>
      <c r="F91" s="36" t="s">
        <v>539</v>
      </c>
      <c r="G91" s="12" t="s">
        <v>539</v>
      </c>
      <c r="H91" s="36" t="s">
        <v>539</v>
      </c>
      <c r="I91" s="36" t="s">
        <v>539</v>
      </c>
      <c r="J91" s="12" t="s">
        <v>539</v>
      </c>
      <c r="K91" s="12" t="s">
        <v>539</v>
      </c>
      <c r="L91" s="12" t="s">
        <v>539</v>
      </c>
      <c r="M91" s="12" t="s">
        <v>539</v>
      </c>
      <c r="N91" s="36" t="s">
        <v>539</v>
      </c>
      <c r="O91" s="36" t="s">
        <v>539</v>
      </c>
      <c r="R91" s="12" t="str">
        <f t="shared" si="1"/>
        <v>Null</v>
      </c>
      <c r="S91" s="12" t="str">
        <f>IFERROR(IF(Preferences!$D$6="Default",INDEX('History Check'!$F$6:$O$6,MATCH(MAX('History Check'!$F91:$O91),'History Check'!$F91:$O91,0)),IF(COUNT($F91:$O91) &gt; 0, Preferences!$D$6, NA())),"Null")</f>
        <v>Null</v>
      </c>
    </row>
    <row r="92" spans="3:19">
      <c r="C92" s="12" t="s">
        <v>661</v>
      </c>
      <c r="D92" s="12">
        <v>1000419</v>
      </c>
      <c r="E92" s="12">
        <v>2023</v>
      </c>
      <c r="F92" s="36" t="s">
        <v>539</v>
      </c>
      <c r="G92" s="12" t="s">
        <v>539</v>
      </c>
      <c r="H92" s="36" t="s">
        <v>539</v>
      </c>
      <c r="I92" s="36" t="s">
        <v>539</v>
      </c>
      <c r="J92" s="36" t="s">
        <v>539</v>
      </c>
      <c r="K92" s="36" t="s">
        <v>539</v>
      </c>
      <c r="L92" s="12" t="s">
        <v>539</v>
      </c>
      <c r="M92" s="12" t="s">
        <v>539</v>
      </c>
      <c r="N92" s="36" t="s">
        <v>539</v>
      </c>
      <c r="O92" s="36" t="s">
        <v>539</v>
      </c>
      <c r="R92" s="12" t="str">
        <f t="shared" si="1"/>
        <v>Null</v>
      </c>
      <c r="S92" s="12" t="str">
        <f>IFERROR(IF(Preferences!$D$6="Default",INDEX('History Check'!$F$6:$O$6,MATCH(MAX('History Check'!$F92:$O92),'History Check'!$F92:$O92,0)),IF(COUNT($F92:$O92) &gt; 0, Preferences!$D$6, NA())),"Null")</f>
        <v>Null</v>
      </c>
    </row>
    <row r="93" spans="3:19">
      <c r="C93" s="12" t="s">
        <v>661</v>
      </c>
      <c r="D93" s="12">
        <v>1000419</v>
      </c>
      <c r="E93" s="12">
        <v>2022</v>
      </c>
      <c r="F93" s="36" t="s">
        <v>539</v>
      </c>
      <c r="G93" s="12" t="s">
        <v>539</v>
      </c>
      <c r="H93" s="36" t="s">
        <v>539</v>
      </c>
      <c r="I93" s="36" t="s">
        <v>539</v>
      </c>
      <c r="J93" s="36" t="s">
        <v>539</v>
      </c>
      <c r="K93" s="36" t="s">
        <v>539</v>
      </c>
      <c r="L93" s="12" t="s">
        <v>539</v>
      </c>
      <c r="M93" s="12" t="s">
        <v>539</v>
      </c>
      <c r="N93" s="36" t="s">
        <v>539</v>
      </c>
      <c r="O93" s="36" t="s">
        <v>539</v>
      </c>
      <c r="R93" s="12" t="str">
        <f t="shared" si="1"/>
        <v>Null</v>
      </c>
      <c r="S93" s="12" t="str">
        <f>IFERROR(IF(Preferences!$D$6="Default",INDEX('History Check'!$F$6:$O$6,MATCH(MAX('History Check'!$F93:$O93),'History Check'!$F93:$O93,0)),IF(COUNT($F93:$O93) &gt; 0, Preferences!$D$6, NA())),"Null")</f>
        <v>Null</v>
      </c>
    </row>
    <row r="94" spans="3:19">
      <c r="C94" s="12" t="s">
        <v>662</v>
      </c>
      <c r="D94" s="12">
        <v>1144333</v>
      </c>
      <c r="E94" s="12">
        <v>2023</v>
      </c>
      <c r="F94" s="36" t="s">
        <v>539</v>
      </c>
      <c r="G94" s="12" t="s">
        <v>539</v>
      </c>
      <c r="H94" s="12" t="s">
        <v>539</v>
      </c>
      <c r="I94" s="12" t="s">
        <v>539</v>
      </c>
      <c r="J94" s="36" t="s">
        <v>539</v>
      </c>
      <c r="K94" s="36" t="s">
        <v>539</v>
      </c>
      <c r="L94" s="36" t="s">
        <v>539</v>
      </c>
      <c r="M94" s="12" t="s">
        <v>539</v>
      </c>
      <c r="N94" s="36" t="s">
        <v>539</v>
      </c>
      <c r="O94" s="36" t="s">
        <v>539</v>
      </c>
      <c r="R94" s="12" t="str">
        <f t="shared" si="1"/>
        <v>Null</v>
      </c>
      <c r="S94" s="12" t="str">
        <f>IFERROR(IF(Preferences!$D$6="Default",INDEX('History Check'!$F$6:$O$6,MATCH(MAX('History Check'!$F94:$O94),'History Check'!$F94:$O94,0)),IF(COUNT($F94:$O94) &gt; 0, Preferences!$D$6, NA())),"Null")</f>
        <v>Null</v>
      </c>
    </row>
    <row r="95" spans="3:19">
      <c r="C95" s="12" t="s">
        <v>662</v>
      </c>
      <c r="D95" s="12">
        <v>1144333</v>
      </c>
      <c r="E95" s="12">
        <v>2022</v>
      </c>
      <c r="F95" s="36" t="s">
        <v>539</v>
      </c>
      <c r="G95" s="12" t="s">
        <v>539</v>
      </c>
      <c r="H95" s="12" t="s">
        <v>539</v>
      </c>
      <c r="I95" s="12" t="s">
        <v>539</v>
      </c>
      <c r="J95" s="12" t="s">
        <v>539</v>
      </c>
      <c r="K95" s="12" t="s">
        <v>539</v>
      </c>
      <c r="L95" s="12" t="s">
        <v>539</v>
      </c>
      <c r="M95" s="12" t="s">
        <v>539</v>
      </c>
      <c r="N95" s="12" t="s">
        <v>539</v>
      </c>
      <c r="O95" s="36" t="s">
        <v>539</v>
      </c>
      <c r="R95" s="12" t="str">
        <f t="shared" si="1"/>
        <v>Null</v>
      </c>
      <c r="S95" s="12" t="str">
        <f>IFERROR(IF(Preferences!$D$6="Default",INDEX('History Check'!$F$6:$O$6,MATCH(MAX('History Check'!$F95:$O95),'History Check'!$F95:$O95,0)),IF(COUNT($F95:$O95) &gt; 0, Preferences!$D$6, NA())),"Null")</f>
        <v>Null</v>
      </c>
    </row>
    <row r="96" spans="3:19">
      <c r="C96" s="12" t="s">
        <v>696</v>
      </c>
      <c r="D96" s="12">
        <v>4781</v>
      </c>
      <c r="E96" s="12">
        <v>2023</v>
      </c>
      <c r="F96" s="36" t="s">
        <v>539</v>
      </c>
      <c r="G96" s="12" t="s">
        <v>539</v>
      </c>
      <c r="H96" s="12" t="s">
        <v>539</v>
      </c>
      <c r="I96" s="12" t="s">
        <v>539</v>
      </c>
      <c r="J96" s="12" t="s">
        <v>539</v>
      </c>
      <c r="K96" s="36" t="s">
        <v>539</v>
      </c>
      <c r="L96" s="12" t="s">
        <v>539</v>
      </c>
      <c r="M96" s="12" t="s">
        <v>539</v>
      </c>
      <c r="N96" s="36" t="s">
        <v>539</v>
      </c>
      <c r="O96" s="36" t="s">
        <v>539</v>
      </c>
      <c r="R96" s="12" t="str">
        <f t="shared" si="1"/>
        <v>Null</v>
      </c>
      <c r="S96" s="12" t="str">
        <f>IFERROR(IF(Preferences!$D$6="Default",INDEX('History Check'!$F$6:$O$6,MATCH(MAX('History Check'!$F96:$O96),'History Check'!$F96:$O96,0)),IF(COUNT($F96:$O96) &gt; 0, Preferences!$D$6, NA())),"Null")</f>
        <v>Null</v>
      </c>
    </row>
    <row r="97" spans="3:19">
      <c r="C97" s="12" t="s">
        <v>696</v>
      </c>
      <c r="D97" s="12">
        <v>4781</v>
      </c>
      <c r="E97" s="12">
        <v>2022</v>
      </c>
      <c r="F97" s="36" t="s">
        <v>539</v>
      </c>
      <c r="G97" s="12" t="s">
        <v>539</v>
      </c>
      <c r="H97" s="36" t="s">
        <v>539</v>
      </c>
      <c r="I97" s="36" t="s">
        <v>539</v>
      </c>
      <c r="J97" s="36" t="s">
        <v>539</v>
      </c>
      <c r="K97" s="36" t="s">
        <v>539</v>
      </c>
      <c r="L97" s="12" t="s">
        <v>539</v>
      </c>
      <c r="M97" s="12" t="s">
        <v>539</v>
      </c>
      <c r="N97" s="36" t="s">
        <v>539</v>
      </c>
      <c r="O97" s="36" t="s">
        <v>539</v>
      </c>
      <c r="R97" s="12" t="str">
        <f t="shared" si="1"/>
        <v>Null</v>
      </c>
      <c r="S97" s="12" t="str">
        <f>IFERROR(IF(Preferences!$D$6="Default",INDEX('History Check'!$F$6:$O$6,MATCH(MAX('History Check'!$F97:$O97),'History Check'!$F97:$O97,0)),IF(COUNT($F97:$O97) &gt; 0, Preferences!$D$6, NA())),"Null")</f>
        <v>Null</v>
      </c>
    </row>
    <row r="98" spans="3:19">
      <c r="C98" s="12" t="s">
        <v>705</v>
      </c>
      <c r="D98" s="12">
        <v>139784</v>
      </c>
      <c r="E98" s="12">
        <v>2023</v>
      </c>
      <c r="F98" s="36" t="s">
        <v>539</v>
      </c>
      <c r="G98" s="12" t="s">
        <v>539</v>
      </c>
      <c r="H98" s="12" t="s">
        <v>539</v>
      </c>
      <c r="I98" s="36" t="s">
        <v>539</v>
      </c>
      <c r="J98" s="36" t="s">
        <v>539</v>
      </c>
      <c r="K98" s="36" t="s">
        <v>539</v>
      </c>
      <c r="L98" s="12" t="s">
        <v>539</v>
      </c>
      <c r="M98" s="12" t="s">
        <v>539</v>
      </c>
      <c r="N98" s="36" t="s">
        <v>539</v>
      </c>
      <c r="O98" s="36" t="s">
        <v>539</v>
      </c>
      <c r="R98" s="12" t="str">
        <f t="shared" si="1"/>
        <v>Null</v>
      </c>
      <c r="S98" s="12" t="str">
        <f>IFERROR(IF(Preferences!$D$6="Default",INDEX('History Check'!$F$6:$O$6,MATCH(MAX('History Check'!$F98:$O98),'History Check'!$F98:$O98,0)),IF(COUNT($F98:$O98) &gt; 0, Preferences!$D$6, NA())),"Null")</f>
        <v>Null</v>
      </c>
    </row>
    <row r="99" spans="3:19">
      <c r="C99" s="12" t="s">
        <v>705</v>
      </c>
      <c r="D99" s="12">
        <v>139784</v>
      </c>
      <c r="E99" s="12">
        <v>2022</v>
      </c>
      <c r="F99" s="36" t="s">
        <v>539</v>
      </c>
      <c r="G99" s="12" t="s">
        <v>539</v>
      </c>
      <c r="H99" s="36" t="s">
        <v>539</v>
      </c>
      <c r="I99" s="36" t="s">
        <v>539</v>
      </c>
      <c r="J99" s="36" t="s">
        <v>539</v>
      </c>
      <c r="K99" s="36" t="s">
        <v>539</v>
      </c>
      <c r="L99" s="12" t="s">
        <v>539</v>
      </c>
      <c r="M99" s="12" t="s">
        <v>539</v>
      </c>
      <c r="N99" s="36" t="s">
        <v>539</v>
      </c>
      <c r="O99" s="36" t="s">
        <v>539</v>
      </c>
      <c r="R99" s="12" t="str">
        <f t="shared" si="1"/>
        <v>Null</v>
      </c>
      <c r="S99" s="12" t="str">
        <f>IFERROR(IF(Preferences!$D$6="Default",INDEX('History Check'!$F$6:$O$6,MATCH(MAX('History Check'!$F99:$O99),'History Check'!$F99:$O99,0)),IF(COUNT($F99:$O99) &gt; 0, Preferences!$D$6, NA())),"Null")</f>
        <v>Null</v>
      </c>
    </row>
    <row r="100" spans="3:19">
      <c r="C100" s="12" t="s">
        <v>663</v>
      </c>
      <c r="D100" s="12">
        <v>1525226</v>
      </c>
      <c r="E100" s="12">
        <v>2023</v>
      </c>
      <c r="F100" s="36" t="s">
        <v>539</v>
      </c>
      <c r="G100" s="12" t="s">
        <v>539</v>
      </c>
      <c r="H100" s="12" t="s">
        <v>539</v>
      </c>
      <c r="I100" s="12" t="s">
        <v>539</v>
      </c>
      <c r="J100" s="12" t="s">
        <v>539</v>
      </c>
      <c r="K100" s="36" t="s">
        <v>539</v>
      </c>
      <c r="L100" s="12" t="s">
        <v>539</v>
      </c>
      <c r="M100" s="12" t="s">
        <v>539</v>
      </c>
      <c r="N100" s="36" t="s">
        <v>539</v>
      </c>
      <c r="O100" s="36" t="s">
        <v>539</v>
      </c>
      <c r="R100" s="12" t="str">
        <f t="shared" si="1"/>
        <v>Null</v>
      </c>
      <c r="S100" s="12" t="str">
        <f>IFERROR(IF(Preferences!$D$6="Default",INDEX('History Check'!$F$6:$O$6,MATCH(MAX('History Check'!$F100:$O100),'History Check'!$F100:$O100,0)),IF(COUNT($F100:$O100) &gt; 0, Preferences!$D$6, NA())),"Null")</f>
        <v>Null</v>
      </c>
    </row>
    <row r="101" spans="3:19">
      <c r="C101" s="12" t="s">
        <v>663</v>
      </c>
      <c r="D101" s="12">
        <v>1525226</v>
      </c>
      <c r="E101" s="12">
        <v>2022</v>
      </c>
      <c r="F101" s="36" t="s">
        <v>539</v>
      </c>
      <c r="G101" s="12" t="s">
        <v>539</v>
      </c>
      <c r="H101" s="12" t="s">
        <v>539</v>
      </c>
      <c r="I101" s="36" t="s">
        <v>539</v>
      </c>
      <c r="J101" s="12" t="s">
        <v>539</v>
      </c>
      <c r="K101" s="36" t="s">
        <v>539</v>
      </c>
      <c r="L101" s="12" t="s">
        <v>539</v>
      </c>
      <c r="M101" s="12" t="s">
        <v>539</v>
      </c>
      <c r="N101" s="12" t="s">
        <v>539</v>
      </c>
      <c r="O101" s="36" t="s">
        <v>539</v>
      </c>
      <c r="R101" s="12" t="str">
        <f t="shared" si="1"/>
        <v>Null</v>
      </c>
      <c r="S101" s="12" t="str">
        <f>IFERROR(IF(Preferences!$D$6="Default",INDEX('History Check'!$F$6:$O$6,MATCH(MAX('History Check'!$F101:$O101),'History Check'!$F101:$O101,0)),IF(COUNT($F101:$O101) &gt; 0, Preferences!$D$6, NA())),"Null")</f>
        <v>Null</v>
      </c>
    </row>
    <row r="102" spans="3:19">
      <c r="C102" s="12" t="s">
        <v>664</v>
      </c>
      <c r="D102" s="12">
        <v>1284110</v>
      </c>
      <c r="E102" s="12">
        <v>2023</v>
      </c>
      <c r="F102" s="36" t="s">
        <v>539</v>
      </c>
      <c r="G102" s="36" t="s">
        <v>539</v>
      </c>
      <c r="H102" s="36" t="s">
        <v>539</v>
      </c>
      <c r="I102" s="36" t="s">
        <v>539</v>
      </c>
      <c r="J102" s="36" t="s">
        <v>539</v>
      </c>
      <c r="K102" s="36" t="s">
        <v>539</v>
      </c>
      <c r="L102" s="36" t="s">
        <v>539</v>
      </c>
      <c r="M102" s="12" t="s">
        <v>539</v>
      </c>
      <c r="N102" s="36" t="s">
        <v>539</v>
      </c>
      <c r="O102" s="36" t="s">
        <v>539</v>
      </c>
      <c r="R102" s="12" t="str">
        <f t="shared" si="1"/>
        <v>Null</v>
      </c>
      <c r="S102" s="12" t="str">
        <f>IFERROR(IF(Preferences!$D$6="Default",INDEX('History Check'!$F$6:$O$6,MATCH(MAX('History Check'!$F102:$O102),'History Check'!$F102:$O102,0)),IF(COUNT($F102:$O102) &gt; 0, Preferences!$D$6, NA())),"Null")</f>
        <v>Null</v>
      </c>
    </row>
    <row r="103" spans="3:19">
      <c r="C103" s="12" t="s">
        <v>664</v>
      </c>
      <c r="D103" s="12">
        <v>1284110</v>
      </c>
      <c r="E103" s="12">
        <v>2022</v>
      </c>
      <c r="F103" s="36" t="s">
        <v>539</v>
      </c>
      <c r="G103" s="12" t="s">
        <v>539</v>
      </c>
      <c r="H103" s="36" t="s">
        <v>539</v>
      </c>
      <c r="I103" s="12" t="s">
        <v>539</v>
      </c>
      <c r="J103" s="36" t="s">
        <v>539</v>
      </c>
      <c r="K103" s="36" t="s">
        <v>539</v>
      </c>
      <c r="L103" s="12" t="s">
        <v>539</v>
      </c>
      <c r="M103" s="12" t="s">
        <v>539</v>
      </c>
      <c r="N103" s="36" t="s">
        <v>539</v>
      </c>
      <c r="O103" s="36" t="s">
        <v>539</v>
      </c>
      <c r="R103" s="12" t="str">
        <f t="shared" si="1"/>
        <v>Null</v>
      </c>
      <c r="S103" s="12" t="str">
        <f>IFERROR(IF(Preferences!$D$6="Default",INDEX('History Check'!$F$6:$O$6,MATCH(MAX('History Check'!$F103:$O103),'History Check'!$F103:$O103,0)),IF(COUNT($F103:$O103) &gt; 0, Preferences!$D$6, NA())),"Null")</f>
        <v>Null</v>
      </c>
    </row>
    <row r="104" spans="3:19">
      <c r="C104" s="12" t="s">
        <v>665</v>
      </c>
      <c r="D104" s="12">
        <v>146824</v>
      </c>
      <c r="E104" s="12">
        <v>2023</v>
      </c>
      <c r="F104" s="36" t="s">
        <v>539</v>
      </c>
      <c r="G104" s="12" t="s">
        <v>539</v>
      </c>
      <c r="H104" s="12" t="s">
        <v>539</v>
      </c>
      <c r="I104" s="12" t="s">
        <v>539</v>
      </c>
      <c r="J104" s="36" t="s">
        <v>539</v>
      </c>
      <c r="K104" s="36" t="s">
        <v>539</v>
      </c>
      <c r="L104" s="12" t="s">
        <v>539</v>
      </c>
      <c r="M104" s="12" t="s">
        <v>539</v>
      </c>
      <c r="N104" s="12" t="s">
        <v>539</v>
      </c>
      <c r="O104" s="36" t="s">
        <v>539</v>
      </c>
      <c r="R104" s="12" t="str">
        <f t="shared" si="1"/>
        <v>Null</v>
      </c>
      <c r="S104" s="12" t="str">
        <f>IFERROR(IF(Preferences!$D$6="Default",INDEX('History Check'!$F$6:$O$6,MATCH(MAX('History Check'!$F104:$O104),'History Check'!$F104:$O104,0)),IF(COUNT($F104:$O104) &gt; 0, Preferences!$D$6, NA())),"Null")</f>
        <v>Null</v>
      </c>
    </row>
    <row r="105" spans="3:19">
      <c r="C105" s="12" t="s">
        <v>665</v>
      </c>
      <c r="D105" s="12">
        <v>146824</v>
      </c>
      <c r="E105" s="12">
        <v>2022</v>
      </c>
      <c r="F105" s="36" t="s">
        <v>539</v>
      </c>
      <c r="G105" s="12" t="s">
        <v>539</v>
      </c>
      <c r="H105" s="36" t="s">
        <v>539</v>
      </c>
      <c r="I105" s="36" t="s">
        <v>539</v>
      </c>
      <c r="J105" s="36" t="s">
        <v>539</v>
      </c>
      <c r="K105" s="36" t="s">
        <v>539</v>
      </c>
      <c r="L105" s="12" t="s">
        <v>539</v>
      </c>
      <c r="M105" s="12" t="s">
        <v>539</v>
      </c>
      <c r="N105" s="36" t="s">
        <v>539</v>
      </c>
      <c r="O105" s="36" t="s">
        <v>539</v>
      </c>
      <c r="R105" s="12" t="str">
        <f t="shared" si="1"/>
        <v>Null</v>
      </c>
      <c r="S105" s="12" t="str">
        <f>IFERROR(IF(Preferences!$D$6="Default",INDEX('History Check'!$F$6:$O$6,MATCH(MAX('History Check'!$F105:$O105),'History Check'!$F105:$O105,0)),IF(COUNT($F105:$O105) &gt; 0, Preferences!$D$6, NA())),"Null")</f>
        <v>Null</v>
      </c>
    </row>
    <row r="106" spans="3:19">
      <c r="C106" s="12" t="s">
        <v>666</v>
      </c>
      <c r="D106" s="12">
        <v>1119691</v>
      </c>
      <c r="E106" s="12">
        <v>2023</v>
      </c>
      <c r="F106" s="36" t="s">
        <v>539</v>
      </c>
      <c r="G106" s="12" t="s">
        <v>539</v>
      </c>
      <c r="H106" s="12" t="s">
        <v>539</v>
      </c>
      <c r="I106" s="12" t="s">
        <v>539</v>
      </c>
      <c r="J106" s="36" t="s">
        <v>539</v>
      </c>
      <c r="K106" s="36" t="s">
        <v>539</v>
      </c>
      <c r="L106" s="12" t="s">
        <v>539</v>
      </c>
      <c r="M106" s="12" t="s">
        <v>539</v>
      </c>
      <c r="N106" s="36" t="s">
        <v>539</v>
      </c>
      <c r="O106" s="36" t="s">
        <v>539</v>
      </c>
      <c r="R106" s="12" t="str">
        <f t="shared" si="1"/>
        <v>Null</v>
      </c>
      <c r="S106" s="12" t="str">
        <f>IFERROR(IF(Preferences!$D$6="Default",INDEX('History Check'!$F$6:$O$6,MATCH(MAX('History Check'!$F106:$O106),'History Check'!$F106:$O106,0)),IF(COUNT($F106:$O106) &gt; 0, Preferences!$D$6, NA())),"Null")</f>
        <v>Null</v>
      </c>
    </row>
    <row r="107" spans="3:19">
      <c r="C107" s="12" t="s">
        <v>666</v>
      </c>
      <c r="D107" s="12">
        <v>1119691</v>
      </c>
      <c r="E107" s="12">
        <v>2022</v>
      </c>
      <c r="F107" s="36" t="s">
        <v>539</v>
      </c>
      <c r="G107" s="12" t="s">
        <v>539</v>
      </c>
      <c r="H107" s="36" t="s">
        <v>539</v>
      </c>
      <c r="I107" s="36" t="s">
        <v>539</v>
      </c>
      <c r="J107" s="36" t="s">
        <v>539</v>
      </c>
      <c r="K107" s="36" t="s">
        <v>539</v>
      </c>
      <c r="L107" s="12" t="s">
        <v>539</v>
      </c>
      <c r="M107" s="12" t="s">
        <v>539</v>
      </c>
      <c r="N107" s="36" t="s">
        <v>539</v>
      </c>
      <c r="O107" s="36" t="s">
        <v>539</v>
      </c>
      <c r="R107" s="12" t="str">
        <f t="shared" si="1"/>
        <v>Null</v>
      </c>
      <c r="S107" s="12" t="str">
        <f>IFERROR(IF(Preferences!$D$6="Default",INDEX('History Check'!$F$6:$O$6,MATCH(MAX('History Check'!$F107:$O107),'History Check'!$F107:$O107,0)),IF(COUNT($F107:$O107) &gt; 0, Preferences!$D$6, NA())),"Null")</f>
        <v>Null</v>
      </c>
    </row>
    <row r="108" spans="3:19">
      <c r="C108" s="12" t="s">
        <v>707</v>
      </c>
      <c r="D108" s="12">
        <v>1000651</v>
      </c>
      <c r="E108" s="12">
        <v>2023</v>
      </c>
      <c r="F108" s="36" t="s">
        <v>539</v>
      </c>
      <c r="G108" s="36" t="s">
        <v>539</v>
      </c>
      <c r="H108" s="36" t="s">
        <v>539</v>
      </c>
      <c r="I108" s="36" t="s">
        <v>539</v>
      </c>
      <c r="J108" s="36" t="s">
        <v>539</v>
      </c>
      <c r="K108" s="36" t="s">
        <v>539</v>
      </c>
      <c r="L108" s="12" t="s">
        <v>539</v>
      </c>
      <c r="M108" s="12" t="s">
        <v>539</v>
      </c>
      <c r="N108" s="36" t="s">
        <v>539</v>
      </c>
      <c r="O108" s="36" t="s">
        <v>539</v>
      </c>
      <c r="R108" s="12" t="str">
        <f t="shared" si="1"/>
        <v>Null</v>
      </c>
      <c r="S108" s="12" t="str">
        <f>IFERROR(IF(Preferences!$D$6="Default",INDEX('History Check'!$F$6:$O$6,MATCH(MAX('History Check'!$F108:$O108),'History Check'!$F108:$O108,0)),IF(COUNT($F108:$O108) &gt; 0, Preferences!$D$6, NA())),"Null")</f>
        <v>Null</v>
      </c>
    </row>
    <row r="109" spans="3:19">
      <c r="C109" s="12" t="s">
        <v>707</v>
      </c>
      <c r="D109" s="12">
        <v>1000651</v>
      </c>
      <c r="E109" s="12">
        <v>2022</v>
      </c>
      <c r="F109" s="36" t="s">
        <v>539</v>
      </c>
      <c r="G109" s="36" t="s">
        <v>539</v>
      </c>
      <c r="H109" s="12" t="s">
        <v>539</v>
      </c>
      <c r="I109" s="12" t="s">
        <v>539</v>
      </c>
      <c r="J109" s="12" t="s">
        <v>539</v>
      </c>
      <c r="K109" s="12" t="s">
        <v>539</v>
      </c>
      <c r="L109" s="12" t="s">
        <v>539</v>
      </c>
      <c r="M109" s="12" t="s">
        <v>539</v>
      </c>
      <c r="N109" s="12" t="s">
        <v>539</v>
      </c>
      <c r="O109" s="36" t="s">
        <v>539</v>
      </c>
      <c r="R109" s="12" t="str">
        <f t="shared" si="1"/>
        <v>Null</v>
      </c>
      <c r="S109" s="12" t="str">
        <f>IFERROR(IF(Preferences!$D$6="Default",INDEX('History Check'!$F$6:$O$6,MATCH(MAX('History Check'!$F109:$O109),'History Check'!$F109:$O109,0)),IF(COUNT($F109:$O109) &gt; 0, Preferences!$D$6, NA())),"Null")</f>
        <v>Null</v>
      </c>
    </row>
    <row r="110" spans="3:19">
      <c r="C110" s="12" t="s">
        <v>706</v>
      </c>
      <c r="D110" s="12">
        <v>114984</v>
      </c>
      <c r="E110" s="12">
        <v>2023</v>
      </c>
      <c r="F110" s="36" t="s">
        <v>539</v>
      </c>
      <c r="G110" s="12" t="s">
        <v>539</v>
      </c>
      <c r="H110" s="36" t="s">
        <v>539</v>
      </c>
      <c r="I110" s="36" t="s">
        <v>539</v>
      </c>
      <c r="J110" s="36" t="s">
        <v>539</v>
      </c>
      <c r="K110" s="36" t="s">
        <v>539</v>
      </c>
      <c r="L110" s="12" t="s">
        <v>539</v>
      </c>
      <c r="M110" s="12" t="s">
        <v>539</v>
      </c>
      <c r="N110" s="36" t="s">
        <v>539</v>
      </c>
      <c r="O110" s="36" t="s">
        <v>539</v>
      </c>
      <c r="R110" s="12" t="str">
        <f t="shared" si="1"/>
        <v>Null</v>
      </c>
      <c r="S110" s="12" t="str">
        <f>IFERROR(IF(Preferences!$D$6="Default",INDEX('History Check'!$F$6:$O$6,MATCH(MAX('History Check'!$F110:$O110),'History Check'!$F110:$O110,0)),IF(COUNT($F110:$O110) &gt; 0, Preferences!$D$6, NA())),"Null")</f>
        <v>Null</v>
      </c>
    </row>
    <row r="111" spans="3:19">
      <c r="C111" s="12" t="s">
        <v>706</v>
      </c>
      <c r="D111" s="12">
        <v>114984</v>
      </c>
      <c r="E111" s="12">
        <v>2022</v>
      </c>
      <c r="F111" s="36" t="s">
        <v>539</v>
      </c>
      <c r="G111" s="12" t="s">
        <v>539</v>
      </c>
      <c r="H111" s="36" t="s">
        <v>539</v>
      </c>
      <c r="I111" s="36" t="s">
        <v>539</v>
      </c>
      <c r="J111" s="36" t="s">
        <v>539</v>
      </c>
      <c r="K111" s="36" t="s">
        <v>539</v>
      </c>
      <c r="L111" s="12" t="s">
        <v>539</v>
      </c>
      <c r="M111" s="12" t="s">
        <v>539</v>
      </c>
      <c r="N111" s="36" t="s">
        <v>539</v>
      </c>
      <c r="O111" s="36" t="s">
        <v>539</v>
      </c>
      <c r="R111" s="12" t="str">
        <f t="shared" si="1"/>
        <v>Null</v>
      </c>
      <c r="S111" s="12" t="str">
        <f>IFERROR(IF(Preferences!$D$6="Default",INDEX('History Check'!$F$6:$O$6,MATCH(MAX('History Check'!$F111:$O111),'History Check'!$F111:$O111,0)),IF(COUNT($F111:$O111) &gt; 0, Preferences!$D$6, NA())),"Null")</f>
        <v>Null</v>
      </c>
    </row>
    <row r="112" spans="3:19">
      <c r="C112" s="12" t="s">
        <v>708</v>
      </c>
      <c r="D112" s="12">
        <v>107401</v>
      </c>
      <c r="E112" s="12">
        <v>2023</v>
      </c>
      <c r="F112" s="36" t="s">
        <v>539</v>
      </c>
      <c r="G112" s="12" t="s">
        <v>539</v>
      </c>
      <c r="H112" s="12" t="s">
        <v>539</v>
      </c>
      <c r="I112" s="12" t="s">
        <v>539</v>
      </c>
      <c r="J112" s="36" t="s">
        <v>539</v>
      </c>
      <c r="K112" s="36" t="s">
        <v>539</v>
      </c>
      <c r="L112" s="12" t="s">
        <v>539</v>
      </c>
      <c r="M112" s="36" t="s">
        <v>539</v>
      </c>
      <c r="N112" s="12" t="s">
        <v>539</v>
      </c>
      <c r="O112" s="36" t="s">
        <v>539</v>
      </c>
      <c r="R112" s="12" t="str">
        <f t="shared" si="1"/>
        <v>Null</v>
      </c>
      <c r="S112" s="12" t="str">
        <f>IFERROR(IF(Preferences!$D$6="Default",INDEX('History Check'!$F$6:$O$6,MATCH(MAX('History Check'!$F112:$O112),'History Check'!$F112:$O112,0)),IF(COUNT($F112:$O112) &gt; 0, Preferences!$D$6, NA())),"Null")</f>
        <v>Null</v>
      </c>
    </row>
    <row r="113" spans="3:19">
      <c r="C113" s="12" t="s">
        <v>708</v>
      </c>
      <c r="D113" s="12">
        <v>107401</v>
      </c>
      <c r="E113" s="12">
        <v>2022</v>
      </c>
      <c r="F113" s="36" t="s">
        <v>539</v>
      </c>
      <c r="G113" s="12" t="s">
        <v>539</v>
      </c>
      <c r="H113" s="36" t="s">
        <v>539</v>
      </c>
      <c r="I113" s="36" t="s">
        <v>539</v>
      </c>
      <c r="J113" s="36" t="s">
        <v>539</v>
      </c>
      <c r="K113" s="36" t="s">
        <v>539</v>
      </c>
      <c r="L113" s="12" t="s">
        <v>539</v>
      </c>
      <c r="M113" s="12" t="s">
        <v>539</v>
      </c>
      <c r="N113" s="36" t="s">
        <v>539</v>
      </c>
      <c r="O113" s="36" t="s">
        <v>539</v>
      </c>
      <c r="R113" s="12" t="str">
        <f t="shared" si="1"/>
        <v>Null</v>
      </c>
      <c r="S113" s="12" t="str">
        <f>IFERROR(IF(Preferences!$D$6="Default",INDEX('History Check'!$F$6:$O$6,MATCH(MAX('History Check'!$F113:$O113),'History Check'!$F113:$O113,0)),IF(COUNT($F113:$O113) &gt; 0, Preferences!$D$6, NA())),"Null")</f>
        <v>Null</v>
      </c>
    </row>
    <row r="114" spans="3:19">
      <c r="C114" s="12" t="s">
        <v>709</v>
      </c>
      <c r="D114" s="12">
        <v>1000556</v>
      </c>
      <c r="E114" s="12">
        <v>2023</v>
      </c>
      <c r="F114" s="36" t="s">
        <v>539</v>
      </c>
      <c r="G114" s="36" t="s">
        <v>539</v>
      </c>
      <c r="H114" s="36" t="s">
        <v>539</v>
      </c>
      <c r="I114" s="36" t="s">
        <v>539</v>
      </c>
      <c r="J114" s="36" t="s">
        <v>539</v>
      </c>
      <c r="K114" s="36" t="s">
        <v>539</v>
      </c>
      <c r="L114" s="36" t="s">
        <v>539</v>
      </c>
      <c r="M114" s="12" t="s">
        <v>539</v>
      </c>
      <c r="N114" s="12" t="s">
        <v>539</v>
      </c>
      <c r="O114" s="36" t="s">
        <v>539</v>
      </c>
      <c r="R114" s="12" t="str">
        <f t="shared" si="1"/>
        <v>Null</v>
      </c>
      <c r="S114" s="12" t="str">
        <f>IFERROR(IF(Preferences!$D$6="Default",INDEX('History Check'!$F$6:$O$6,MATCH(MAX('History Check'!$F114:$O114),'History Check'!$F114:$O114,0)),IF(COUNT($F114:$O114) &gt; 0, Preferences!$D$6, NA())),"Null")</f>
        <v>Null</v>
      </c>
    </row>
    <row r="115" spans="3:19">
      <c r="C115" s="12" t="s">
        <v>709</v>
      </c>
      <c r="D115" s="12">
        <v>1000556</v>
      </c>
      <c r="E115" s="12">
        <v>2022</v>
      </c>
      <c r="F115" s="36" t="s">
        <v>539</v>
      </c>
      <c r="G115" s="12" t="s">
        <v>539</v>
      </c>
      <c r="H115" s="12" t="s">
        <v>539</v>
      </c>
      <c r="I115" s="12" t="s">
        <v>539</v>
      </c>
      <c r="J115" s="12" t="s">
        <v>539</v>
      </c>
      <c r="K115" s="12" t="s">
        <v>539</v>
      </c>
      <c r="L115" s="12" t="s">
        <v>539</v>
      </c>
      <c r="M115" s="12" t="s">
        <v>539</v>
      </c>
      <c r="N115" s="12" t="s">
        <v>539</v>
      </c>
      <c r="O115" s="36" t="s">
        <v>539</v>
      </c>
      <c r="R115" s="12" t="str">
        <f t="shared" si="1"/>
        <v>Null</v>
      </c>
      <c r="S115" s="12" t="str">
        <f>IFERROR(IF(Preferences!$D$6="Default",INDEX('History Check'!$F$6:$O$6,MATCH(MAX('History Check'!$F115:$O115),'History Check'!$F115:$O115,0)),IF(COUNT($F115:$O115) &gt; 0, Preferences!$D$6, NA())),"Null")</f>
        <v>Null</v>
      </c>
    </row>
    <row r="116" spans="3:19">
      <c r="C116" s="12" t="s">
        <v>710</v>
      </c>
      <c r="D116" s="12">
        <v>112346</v>
      </c>
      <c r="E116" s="12">
        <v>2023</v>
      </c>
      <c r="F116" s="36" t="s">
        <v>539</v>
      </c>
      <c r="G116" s="12" t="s">
        <v>539</v>
      </c>
      <c r="H116" s="36" t="s">
        <v>539</v>
      </c>
      <c r="I116" s="12" t="s">
        <v>539</v>
      </c>
      <c r="J116" s="36" t="s">
        <v>539</v>
      </c>
      <c r="K116" s="36" t="s">
        <v>539</v>
      </c>
      <c r="L116" s="12" t="s">
        <v>539</v>
      </c>
      <c r="M116" s="12" t="s">
        <v>539</v>
      </c>
      <c r="N116" s="36" t="s">
        <v>539</v>
      </c>
      <c r="O116" s="36" t="s">
        <v>539</v>
      </c>
      <c r="R116" s="12" t="str">
        <f t="shared" si="1"/>
        <v>Null</v>
      </c>
      <c r="S116" s="12" t="str">
        <f>IFERROR(IF(Preferences!$D$6="Default",INDEX('History Check'!$F$6:$O$6,MATCH(MAX('History Check'!$F116:$O116),'History Check'!$F116:$O116,0)),IF(COUNT($F116:$O116) &gt; 0, Preferences!$D$6, NA())),"Null")</f>
        <v>Null</v>
      </c>
    </row>
    <row r="117" spans="3:19">
      <c r="C117" s="12" t="s">
        <v>710</v>
      </c>
      <c r="D117" s="12">
        <v>112346</v>
      </c>
      <c r="E117" s="12">
        <v>2022</v>
      </c>
      <c r="F117" s="36" t="s">
        <v>539</v>
      </c>
      <c r="G117" s="12" t="s">
        <v>539</v>
      </c>
      <c r="H117" s="12" t="s">
        <v>539</v>
      </c>
      <c r="I117" s="36" t="s">
        <v>539</v>
      </c>
      <c r="J117" s="36" t="s">
        <v>539</v>
      </c>
      <c r="K117" s="12" t="s">
        <v>539</v>
      </c>
      <c r="L117" s="12" t="s">
        <v>539</v>
      </c>
      <c r="M117" s="12" t="s">
        <v>539</v>
      </c>
      <c r="N117" s="12" t="s">
        <v>539</v>
      </c>
      <c r="O117" s="36" t="s">
        <v>539</v>
      </c>
      <c r="R117" s="12" t="str">
        <f t="shared" si="1"/>
        <v>Null</v>
      </c>
      <c r="S117" s="12" t="str">
        <f>IFERROR(IF(Preferences!$D$6="Default",INDEX('History Check'!$F$6:$O$6,MATCH(MAX('History Check'!$F117:$O117),'History Check'!$F117:$O117,0)),IF(COUNT($F117:$O117) &gt; 0, Preferences!$D$6, NA())),"Null")</f>
        <v>Null</v>
      </c>
    </row>
    <row r="118" spans="3:19">
      <c r="C118" s="12" t="s">
        <v>711</v>
      </c>
      <c r="D118" s="12">
        <v>146522</v>
      </c>
      <c r="E118" s="12">
        <v>2023</v>
      </c>
      <c r="F118" s="36" t="s">
        <v>539</v>
      </c>
      <c r="G118" s="12" t="s">
        <v>539</v>
      </c>
      <c r="H118" s="12" t="s">
        <v>539</v>
      </c>
      <c r="I118" s="12" t="s">
        <v>539</v>
      </c>
      <c r="J118" s="36" t="s">
        <v>539</v>
      </c>
      <c r="K118" s="36" t="s">
        <v>539</v>
      </c>
      <c r="L118" s="12" t="s">
        <v>539</v>
      </c>
      <c r="M118" s="12" t="s">
        <v>539</v>
      </c>
      <c r="N118" s="36" t="s">
        <v>539</v>
      </c>
      <c r="O118" s="36" t="s">
        <v>539</v>
      </c>
      <c r="R118" s="12" t="str">
        <f t="shared" si="1"/>
        <v>Null</v>
      </c>
      <c r="S118" s="12" t="str">
        <f>IFERROR(IF(Preferences!$D$6="Default",INDEX('History Check'!$F$6:$O$6,MATCH(MAX('History Check'!$F118:$O118),'History Check'!$F118:$O118,0)),IF(COUNT($F118:$O118) &gt; 0, Preferences!$D$6, NA())),"Null")</f>
        <v>Null</v>
      </c>
    </row>
    <row r="119" spans="3:19">
      <c r="C119" s="12" t="s">
        <v>711</v>
      </c>
      <c r="D119" s="12">
        <v>146522</v>
      </c>
      <c r="E119" s="12">
        <v>2022</v>
      </c>
      <c r="F119" s="36" t="s">
        <v>539</v>
      </c>
      <c r="G119" s="12" t="s">
        <v>539</v>
      </c>
      <c r="H119" s="36" t="s">
        <v>539</v>
      </c>
      <c r="I119" s="12" t="s">
        <v>539</v>
      </c>
      <c r="J119" s="36" t="s">
        <v>539</v>
      </c>
      <c r="K119" s="36" t="s">
        <v>539</v>
      </c>
      <c r="L119" s="12" t="s">
        <v>539</v>
      </c>
      <c r="M119" s="12" t="s">
        <v>539</v>
      </c>
      <c r="N119" s="36" t="s">
        <v>539</v>
      </c>
      <c r="O119" s="36" t="s">
        <v>539</v>
      </c>
      <c r="R119" s="12" t="str">
        <f t="shared" si="1"/>
        <v>Null</v>
      </c>
      <c r="S119" s="12" t="str">
        <f>IFERROR(IF(Preferences!$D$6="Default",INDEX('History Check'!$F$6:$O$6,MATCH(MAX('History Check'!$F119:$O119),'History Check'!$F119:$O119,0)),IF(COUNT($F119:$O119) &gt; 0, Preferences!$D$6, NA())),"Null")</f>
        <v>Null</v>
      </c>
    </row>
    <row r="120" spans="3:19">
      <c r="C120" s="12" t="s">
        <v>712</v>
      </c>
      <c r="D120" s="12">
        <v>1000791</v>
      </c>
      <c r="E120" s="12">
        <v>2023</v>
      </c>
      <c r="F120" s="36" t="s">
        <v>539</v>
      </c>
      <c r="G120" s="12" t="s">
        <v>539</v>
      </c>
      <c r="H120" s="36" t="s">
        <v>539</v>
      </c>
      <c r="I120" s="36" t="s">
        <v>539</v>
      </c>
      <c r="J120" s="36" t="s">
        <v>539</v>
      </c>
      <c r="K120" s="36" t="s">
        <v>539</v>
      </c>
      <c r="L120" s="12" t="s">
        <v>539</v>
      </c>
      <c r="M120" s="12" t="s">
        <v>539</v>
      </c>
      <c r="N120" s="36" t="s">
        <v>539</v>
      </c>
      <c r="O120" s="36" t="s">
        <v>539</v>
      </c>
      <c r="R120" s="12" t="str">
        <f t="shared" si="1"/>
        <v>Null</v>
      </c>
      <c r="S120" s="12" t="str">
        <f>IFERROR(IF(Preferences!$D$6="Default",INDEX('History Check'!$F$6:$O$6,MATCH(MAX('History Check'!$F120:$O120),'History Check'!$F120:$O120,0)),IF(COUNT($F120:$O120) &gt; 0, Preferences!$D$6, NA())),"Null")</f>
        <v>Null</v>
      </c>
    </row>
    <row r="121" spans="3:19">
      <c r="C121" s="12" t="s">
        <v>712</v>
      </c>
      <c r="D121" s="12">
        <v>1000791</v>
      </c>
      <c r="E121" s="12">
        <v>2022</v>
      </c>
      <c r="F121" s="36" t="s">
        <v>539</v>
      </c>
      <c r="G121" s="12" t="s">
        <v>539</v>
      </c>
      <c r="H121" s="12" t="s">
        <v>539</v>
      </c>
      <c r="I121" s="12" t="s">
        <v>539</v>
      </c>
      <c r="J121" s="12" t="s">
        <v>539</v>
      </c>
      <c r="K121" s="36" t="s">
        <v>539</v>
      </c>
      <c r="L121" s="12" t="s">
        <v>539</v>
      </c>
      <c r="M121" s="12" t="s">
        <v>539</v>
      </c>
      <c r="N121" s="12" t="s">
        <v>539</v>
      </c>
      <c r="O121" s="36" t="s">
        <v>539</v>
      </c>
      <c r="R121" s="12" t="str">
        <f t="shared" si="1"/>
        <v>Null</v>
      </c>
      <c r="S121" s="12" t="str">
        <f>IFERROR(IF(Preferences!$D$6="Default",INDEX('History Check'!$F$6:$O$6,MATCH(MAX('History Check'!$F121:$O121),'History Check'!$F121:$O121,0)),IF(COUNT($F121:$O121) &gt; 0, Preferences!$D$6, NA())),"Null")</f>
        <v>Null</v>
      </c>
    </row>
    <row r="122" spans="3:19">
      <c r="C122" s="12" t="s">
        <v>667</v>
      </c>
      <c r="D122" s="12">
        <v>143165</v>
      </c>
      <c r="E122" s="12">
        <v>2023</v>
      </c>
      <c r="F122" s="36" t="s">
        <v>539</v>
      </c>
      <c r="G122" s="12" t="s">
        <v>539</v>
      </c>
      <c r="H122" s="12" t="s">
        <v>539</v>
      </c>
      <c r="I122" s="12" t="s">
        <v>539</v>
      </c>
      <c r="J122" s="36" t="s">
        <v>539</v>
      </c>
      <c r="K122" s="36" t="s">
        <v>539</v>
      </c>
      <c r="L122" s="12" t="s">
        <v>539</v>
      </c>
      <c r="M122" s="12" t="s">
        <v>539</v>
      </c>
      <c r="N122" s="12" t="s">
        <v>539</v>
      </c>
      <c r="O122" s="36" t="s">
        <v>539</v>
      </c>
      <c r="R122" s="12" t="str">
        <f t="shared" si="1"/>
        <v>Null</v>
      </c>
      <c r="S122" s="12" t="str">
        <f>IFERROR(IF(Preferences!$D$6="Default",INDEX('History Check'!$F$6:$O$6,MATCH(MAX('History Check'!$F122:$O122),'History Check'!$F122:$O122,0)),IF(COUNT($F122:$O122) &gt; 0, Preferences!$D$6, NA())),"Null")</f>
        <v>Null</v>
      </c>
    </row>
    <row r="123" spans="3:19">
      <c r="C123" s="12" t="s">
        <v>667</v>
      </c>
      <c r="D123" s="12">
        <v>143165</v>
      </c>
      <c r="E123" s="12">
        <v>2022</v>
      </c>
      <c r="F123" s="36" t="s">
        <v>539</v>
      </c>
      <c r="G123" s="12" t="s">
        <v>539</v>
      </c>
      <c r="H123" s="36" t="s">
        <v>539</v>
      </c>
      <c r="I123" s="36" t="s">
        <v>539</v>
      </c>
      <c r="J123" s="12" t="s">
        <v>539</v>
      </c>
      <c r="K123" s="36" t="s">
        <v>539</v>
      </c>
      <c r="L123" s="12" t="s">
        <v>539</v>
      </c>
      <c r="M123" s="12" t="s">
        <v>539</v>
      </c>
      <c r="N123" s="12" t="s">
        <v>539</v>
      </c>
      <c r="O123" s="36" t="s">
        <v>539</v>
      </c>
      <c r="R123" s="12" t="str">
        <f t="shared" si="1"/>
        <v>Null</v>
      </c>
      <c r="S123" s="12" t="str">
        <f>IFERROR(IF(Preferences!$D$6="Default",INDEX('History Check'!$F$6:$O$6,MATCH(MAX('History Check'!$F123:$O123),'History Check'!$F123:$O123,0)),IF(COUNT($F123:$O123) &gt; 0, Preferences!$D$6, NA())),"Null")</f>
        <v>Null</v>
      </c>
    </row>
    <row r="124" spans="3:19">
      <c r="C124" s="12" t="s">
        <v>713</v>
      </c>
      <c r="D124" s="12">
        <v>115308</v>
      </c>
      <c r="E124" s="12">
        <v>2023</v>
      </c>
      <c r="F124" s="36" t="s">
        <v>539</v>
      </c>
      <c r="G124" s="12" t="s">
        <v>539</v>
      </c>
      <c r="H124" s="36" t="s">
        <v>539</v>
      </c>
      <c r="I124" s="36" t="s">
        <v>539</v>
      </c>
      <c r="J124" s="36" t="s">
        <v>539</v>
      </c>
      <c r="K124" s="36" t="s">
        <v>539</v>
      </c>
      <c r="L124" s="12" t="s">
        <v>539</v>
      </c>
      <c r="M124" s="12" t="s">
        <v>539</v>
      </c>
      <c r="N124" s="36" t="s">
        <v>539</v>
      </c>
      <c r="O124" s="36" t="s">
        <v>539</v>
      </c>
      <c r="R124" s="12" t="str">
        <f t="shared" si="1"/>
        <v>Null</v>
      </c>
      <c r="S124" s="12" t="str">
        <f>IFERROR(IF(Preferences!$D$6="Default",INDEX('History Check'!$F$6:$O$6,MATCH(MAX('History Check'!$F124:$O124),'History Check'!$F124:$O124,0)),IF(COUNT($F124:$O124) &gt; 0, Preferences!$D$6, NA())),"Null")</f>
        <v>Null</v>
      </c>
    </row>
    <row r="125" spans="3:19">
      <c r="C125" s="12" t="s">
        <v>713</v>
      </c>
      <c r="D125" s="12">
        <v>115308</v>
      </c>
      <c r="E125" s="12">
        <v>2022</v>
      </c>
      <c r="F125" s="36" t="s">
        <v>539</v>
      </c>
      <c r="G125" s="12" t="s">
        <v>539</v>
      </c>
      <c r="H125" s="36" t="s">
        <v>539</v>
      </c>
      <c r="I125" s="36" t="s">
        <v>539</v>
      </c>
      <c r="J125" s="36" t="s">
        <v>539</v>
      </c>
      <c r="K125" s="36" t="s">
        <v>539</v>
      </c>
      <c r="L125" s="12" t="s">
        <v>539</v>
      </c>
      <c r="M125" s="12" t="s">
        <v>539</v>
      </c>
      <c r="N125" s="36" t="s">
        <v>539</v>
      </c>
      <c r="O125" s="36" t="s">
        <v>539</v>
      </c>
      <c r="R125" s="12" t="str">
        <f t="shared" si="1"/>
        <v>Null</v>
      </c>
      <c r="S125" s="12" t="str">
        <f>IFERROR(IF(Preferences!$D$6="Default",INDEX('History Check'!$F$6:$O$6,MATCH(MAX('History Check'!$F125:$O125),'History Check'!$F125:$O125,0)),IF(COUNT($F125:$O125) &gt; 0, Preferences!$D$6, NA())),"Null")</f>
        <v>Null</v>
      </c>
    </row>
    <row r="126" spans="3:19">
      <c r="C126" s="12" t="s">
        <v>714</v>
      </c>
      <c r="D126" s="12">
        <v>1049652</v>
      </c>
      <c r="E126" s="12">
        <v>2023</v>
      </c>
      <c r="F126" s="36" t="s">
        <v>539</v>
      </c>
      <c r="G126" s="12" t="s">
        <v>539</v>
      </c>
      <c r="H126" s="36" t="s">
        <v>539</v>
      </c>
      <c r="I126" s="36" t="s">
        <v>539</v>
      </c>
      <c r="J126" s="36" t="s">
        <v>539</v>
      </c>
      <c r="K126" s="36" t="s">
        <v>539</v>
      </c>
      <c r="L126" s="36" t="s">
        <v>539</v>
      </c>
      <c r="M126" s="12" t="s">
        <v>539</v>
      </c>
      <c r="N126" s="36" t="s">
        <v>539</v>
      </c>
      <c r="O126" s="36" t="s">
        <v>539</v>
      </c>
      <c r="R126" s="12" t="str">
        <f t="shared" si="1"/>
        <v>Null</v>
      </c>
      <c r="S126" s="12" t="str">
        <f>IFERROR(IF(Preferences!$D$6="Default",INDEX('History Check'!$F$6:$O$6,MATCH(MAX('History Check'!$F126:$O126),'History Check'!$F126:$O126,0)),IF(COUNT($F126:$O126) &gt; 0, Preferences!$D$6, NA())),"Null")</f>
        <v>Null</v>
      </c>
    </row>
    <row r="127" spans="3:19">
      <c r="C127" s="12" t="s">
        <v>714</v>
      </c>
      <c r="D127" s="12">
        <v>1049652</v>
      </c>
      <c r="E127" s="12">
        <v>2022</v>
      </c>
      <c r="F127" s="36" t="s">
        <v>539</v>
      </c>
      <c r="G127" s="12" t="s">
        <v>539</v>
      </c>
      <c r="H127" s="12" t="s">
        <v>539</v>
      </c>
      <c r="I127" s="12" t="s">
        <v>539</v>
      </c>
      <c r="J127" s="12" t="s">
        <v>539</v>
      </c>
      <c r="K127" s="12" t="s">
        <v>539</v>
      </c>
      <c r="L127" s="12" t="s">
        <v>539</v>
      </c>
      <c r="M127" s="36" t="s">
        <v>539</v>
      </c>
      <c r="N127" s="12" t="s">
        <v>539</v>
      </c>
      <c r="O127" s="36" t="s">
        <v>539</v>
      </c>
      <c r="R127" s="12" t="str">
        <f t="shared" si="1"/>
        <v>Null</v>
      </c>
      <c r="S127" s="12" t="str">
        <f>IFERROR(IF(Preferences!$D$6="Default",INDEX('History Check'!$F$6:$O$6,MATCH(MAX('History Check'!$F127:$O127),'History Check'!$F127:$O127,0)),IF(COUNT($F127:$O127) &gt; 0, Preferences!$D$6, NA())),"Null")</f>
        <v>Null</v>
      </c>
    </row>
    <row r="128" spans="3:19">
      <c r="C128" s="12" t="s">
        <v>715</v>
      </c>
      <c r="D128" s="12">
        <v>1049658</v>
      </c>
      <c r="E128" s="12">
        <v>2023</v>
      </c>
      <c r="F128" s="36" t="s">
        <v>539</v>
      </c>
      <c r="G128" s="36" t="s">
        <v>539</v>
      </c>
      <c r="H128" s="36" t="s">
        <v>539</v>
      </c>
      <c r="I128" s="12" t="s">
        <v>539</v>
      </c>
      <c r="J128" s="36" t="s">
        <v>539</v>
      </c>
      <c r="K128" s="36" t="s">
        <v>539</v>
      </c>
      <c r="L128" s="12" t="s">
        <v>539</v>
      </c>
      <c r="M128" s="12" t="s">
        <v>539</v>
      </c>
      <c r="N128" s="12" t="s">
        <v>539</v>
      </c>
      <c r="O128" s="36" t="s">
        <v>539</v>
      </c>
      <c r="R128" s="12" t="str">
        <f t="shared" si="1"/>
        <v>Null</v>
      </c>
      <c r="S128" s="12" t="str">
        <f>IFERROR(IF(Preferences!$D$6="Default",INDEX('History Check'!$F$6:$O$6,MATCH(MAX('History Check'!$F128:$O128),'History Check'!$F128:$O128,0)),IF(COUNT($F128:$O128) &gt; 0, Preferences!$D$6, NA())),"Null")</f>
        <v>Null</v>
      </c>
    </row>
    <row r="129" spans="3:19">
      <c r="C129" s="12" t="s">
        <v>715</v>
      </c>
      <c r="D129" s="12">
        <v>1049658</v>
      </c>
      <c r="E129" s="12">
        <v>2022</v>
      </c>
      <c r="F129" s="36" t="s">
        <v>539</v>
      </c>
      <c r="G129" s="12" t="s">
        <v>539</v>
      </c>
      <c r="H129" s="12" t="s">
        <v>539</v>
      </c>
      <c r="I129" s="36" t="s">
        <v>539</v>
      </c>
      <c r="J129" s="12" t="s">
        <v>539</v>
      </c>
      <c r="K129" s="36" t="s">
        <v>539</v>
      </c>
      <c r="L129" s="12" t="s">
        <v>539</v>
      </c>
      <c r="M129" s="12" t="s">
        <v>539</v>
      </c>
      <c r="N129" s="36" t="s">
        <v>539</v>
      </c>
      <c r="O129" s="12" t="s">
        <v>539</v>
      </c>
      <c r="R129" s="12" t="str">
        <f t="shared" si="1"/>
        <v>Null</v>
      </c>
      <c r="S129" s="12" t="str">
        <f>IFERROR(IF(Preferences!$D$6="Default",INDEX('History Check'!$F$6:$O$6,MATCH(MAX('History Check'!$F129:$O129),'History Check'!$F129:$O129,0)),IF(COUNT($F129:$O129) &gt; 0, Preferences!$D$6, NA())),"Null")</f>
        <v>Null</v>
      </c>
    </row>
    <row r="130" spans="3:19">
      <c r="C130" s="12" t="s">
        <v>716</v>
      </c>
      <c r="D130" s="12">
        <v>1049663</v>
      </c>
      <c r="E130" s="12">
        <v>2023</v>
      </c>
      <c r="F130" s="36" t="s">
        <v>539</v>
      </c>
      <c r="G130" s="12" t="s">
        <v>539</v>
      </c>
      <c r="H130" s="12" t="s">
        <v>539</v>
      </c>
      <c r="I130" s="12" t="s">
        <v>539</v>
      </c>
      <c r="J130" s="12" t="s">
        <v>539</v>
      </c>
      <c r="K130" s="36" t="s">
        <v>539</v>
      </c>
      <c r="L130" s="12" t="s">
        <v>539</v>
      </c>
      <c r="M130" s="12" t="s">
        <v>539</v>
      </c>
      <c r="N130" s="36" t="s">
        <v>539</v>
      </c>
      <c r="O130" s="36" t="s">
        <v>539</v>
      </c>
      <c r="R130" s="12" t="str">
        <f t="shared" si="1"/>
        <v>Null</v>
      </c>
      <c r="S130" s="12" t="str">
        <f>IFERROR(IF(Preferences!$D$6="Default",INDEX('History Check'!$F$6:$O$6,MATCH(MAX('History Check'!$F130:$O130),'History Check'!$F130:$O130,0)),IF(COUNT($F130:$O130) &gt; 0, Preferences!$D$6, NA())),"Null")</f>
        <v>Null</v>
      </c>
    </row>
    <row r="131" spans="3:19">
      <c r="C131" s="12" t="s">
        <v>716</v>
      </c>
      <c r="D131" s="12">
        <v>1049663</v>
      </c>
      <c r="E131" s="12">
        <v>2022</v>
      </c>
      <c r="F131" s="36" t="s">
        <v>539</v>
      </c>
      <c r="G131" s="12" t="s">
        <v>539</v>
      </c>
      <c r="H131" s="12" t="s">
        <v>539</v>
      </c>
      <c r="I131" s="12" t="s">
        <v>539</v>
      </c>
      <c r="J131" s="36" t="s">
        <v>539</v>
      </c>
      <c r="K131" s="12" t="s">
        <v>539</v>
      </c>
      <c r="L131" s="12" t="s">
        <v>539</v>
      </c>
      <c r="M131" s="12" t="s">
        <v>539</v>
      </c>
      <c r="N131" s="12" t="s">
        <v>539</v>
      </c>
      <c r="O131" s="36" t="s">
        <v>539</v>
      </c>
      <c r="R131" s="12" t="str">
        <f t="shared" si="1"/>
        <v>Null</v>
      </c>
      <c r="S131" s="12" t="str">
        <f>IFERROR(IF(Preferences!$D$6="Default",INDEX('History Check'!$F$6:$O$6,MATCH(MAX('History Check'!$F131:$O131),'History Check'!$F131:$O131,0)),IF(COUNT($F131:$O131) &gt; 0, Preferences!$D$6, NA())),"Null")</f>
        <v>Null</v>
      </c>
    </row>
    <row r="132" spans="3:19">
      <c r="C132" s="12" t="s">
        <v>717</v>
      </c>
      <c r="D132" s="12">
        <v>1049657</v>
      </c>
      <c r="E132" s="12">
        <v>2023</v>
      </c>
      <c r="F132" s="36" t="s">
        <v>539</v>
      </c>
      <c r="G132" s="12" t="s">
        <v>539</v>
      </c>
      <c r="H132" s="36" t="s">
        <v>539</v>
      </c>
      <c r="I132" s="36" t="s">
        <v>539</v>
      </c>
      <c r="J132" s="36" t="s">
        <v>539</v>
      </c>
      <c r="K132" s="36" t="s">
        <v>539</v>
      </c>
      <c r="L132" s="12" t="s">
        <v>539</v>
      </c>
      <c r="M132" s="12" t="s">
        <v>539</v>
      </c>
      <c r="N132" s="36" t="s">
        <v>539</v>
      </c>
      <c r="O132" s="36" t="s">
        <v>539</v>
      </c>
      <c r="R132" s="12" t="str">
        <f t="shared" si="1"/>
        <v>Null</v>
      </c>
      <c r="S132" s="12" t="str">
        <f>IFERROR(IF(Preferences!$D$6="Default",INDEX('History Check'!$F$6:$O$6,MATCH(MAX('History Check'!$F132:$O132),'History Check'!$F132:$O132,0)),IF(COUNT($F132:$O132) &gt; 0, Preferences!$D$6, NA())),"Null")</f>
        <v>Null</v>
      </c>
    </row>
    <row r="133" spans="3:19">
      <c r="C133" s="12" t="s">
        <v>717</v>
      </c>
      <c r="D133" s="12">
        <v>1049657</v>
      </c>
      <c r="E133" s="12">
        <v>2022</v>
      </c>
      <c r="F133" s="36" t="s">
        <v>539</v>
      </c>
      <c r="G133" s="12" t="s">
        <v>539</v>
      </c>
      <c r="H133" s="36" t="s">
        <v>539</v>
      </c>
      <c r="I133" s="36" t="s">
        <v>539</v>
      </c>
      <c r="J133" s="36" t="s">
        <v>539</v>
      </c>
      <c r="K133" s="36" t="s">
        <v>539</v>
      </c>
      <c r="L133" s="12" t="s">
        <v>539</v>
      </c>
      <c r="M133" s="12" t="s">
        <v>539</v>
      </c>
      <c r="N133" s="36" t="s">
        <v>539</v>
      </c>
      <c r="O133" s="36" t="s">
        <v>539</v>
      </c>
      <c r="R133" s="12" t="str">
        <f t="shared" si="1"/>
        <v>Null</v>
      </c>
      <c r="S133" s="12" t="str">
        <f>IFERROR(IF(Preferences!$D$6="Default",INDEX('History Check'!$F$6:$O$6,MATCH(MAX('History Check'!$F133:$O133),'History Check'!$F133:$O133,0)),IF(COUNT($F133:$O133) &gt; 0, Preferences!$D$6, NA())),"Null")</f>
        <v>Null</v>
      </c>
    </row>
    <row r="134" spans="3:19">
      <c r="C134" s="12" t="s">
        <v>718</v>
      </c>
      <c r="D134" s="12">
        <v>1179110</v>
      </c>
      <c r="E134" s="12">
        <v>2023</v>
      </c>
      <c r="F134" s="36" t="s">
        <v>539</v>
      </c>
      <c r="G134" s="12" t="s">
        <v>539</v>
      </c>
      <c r="H134" s="12" t="s">
        <v>539</v>
      </c>
      <c r="I134" s="12" t="s">
        <v>539</v>
      </c>
      <c r="J134" s="36" t="s">
        <v>539</v>
      </c>
      <c r="K134" s="36" t="s">
        <v>539</v>
      </c>
      <c r="L134" s="12" t="s">
        <v>539</v>
      </c>
      <c r="M134" s="12" t="s">
        <v>539</v>
      </c>
      <c r="N134" s="36" t="s">
        <v>539</v>
      </c>
      <c r="O134" s="36" t="s">
        <v>539</v>
      </c>
      <c r="R134" s="12" t="str">
        <f t="shared" si="1"/>
        <v>Null</v>
      </c>
      <c r="S134" s="12" t="str">
        <f>IFERROR(IF(Preferences!$D$6="Default",INDEX('History Check'!$F$6:$O$6,MATCH(MAX('History Check'!$F134:$O134),'History Check'!$F134:$O134,0)),IF(COUNT($F134:$O134) &gt; 0, Preferences!$D$6, NA())),"Null")</f>
        <v>Null</v>
      </c>
    </row>
    <row r="135" spans="3:19">
      <c r="C135" s="12" t="s">
        <v>718</v>
      </c>
      <c r="D135" s="12">
        <v>1179110</v>
      </c>
      <c r="E135" s="12">
        <v>2022</v>
      </c>
      <c r="F135" s="36" t="s">
        <v>539</v>
      </c>
      <c r="G135" s="12" t="s">
        <v>539</v>
      </c>
      <c r="H135" s="36" t="s">
        <v>539</v>
      </c>
      <c r="I135" s="36" t="s">
        <v>539</v>
      </c>
      <c r="J135" s="36" t="s">
        <v>539</v>
      </c>
      <c r="K135" s="36" t="s">
        <v>539</v>
      </c>
      <c r="L135" s="12" t="s">
        <v>539</v>
      </c>
      <c r="M135" s="12" t="s">
        <v>539</v>
      </c>
      <c r="N135" s="36" t="s">
        <v>539</v>
      </c>
      <c r="O135" s="36" t="s">
        <v>539</v>
      </c>
      <c r="R135" s="12" t="str">
        <f t="shared" si="1"/>
        <v>Null</v>
      </c>
      <c r="S135" s="12" t="str">
        <f>IFERROR(IF(Preferences!$D$6="Default",INDEX('History Check'!$F$6:$O$6,MATCH(MAX('History Check'!$F135:$O135),'History Check'!$F135:$O135,0)),IF(COUNT($F135:$O135) &gt; 0, Preferences!$D$6, NA())),"Null")</f>
        <v>Null</v>
      </c>
    </row>
    <row r="136" spans="3:19">
      <c r="C136" s="12" t="s">
        <v>719</v>
      </c>
      <c r="D136" s="12">
        <v>1049655</v>
      </c>
      <c r="E136" s="12">
        <v>2023</v>
      </c>
      <c r="F136" s="36" t="s">
        <v>539</v>
      </c>
      <c r="G136" s="12" t="s">
        <v>539</v>
      </c>
      <c r="H136" s="36" t="s">
        <v>539</v>
      </c>
      <c r="I136" s="36" t="s">
        <v>539</v>
      </c>
      <c r="J136" s="36" t="s">
        <v>539</v>
      </c>
      <c r="K136" s="36" t="s">
        <v>539</v>
      </c>
      <c r="L136" s="12" t="s">
        <v>539</v>
      </c>
      <c r="M136" s="12" t="s">
        <v>539</v>
      </c>
      <c r="N136" s="36" t="s">
        <v>539</v>
      </c>
      <c r="O136" s="36" t="s">
        <v>539</v>
      </c>
      <c r="R136" s="12" t="str">
        <f t="shared" ref="R136:R199" si="2">IFERROR(INDEX($F$5:$O$5,MATCH(MAX($F136:$O136),$F136:$O136,0)),"Null")</f>
        <v>Null</v>
      </c>
      <c r="S136" s="12" t="str">
        <f>IFERROR(IF(Preferences!$D$6="Default",INDEX('History Check'!$F$6:$O$6,MATCH(MAX('History Check'!$F136:$O136),'History Check'!$F136:$O136,0)),IF(COUNT($F136:$O136) &gt; 0, Preferences!$D$6, NA())),"Null")</f>
        <v>Null</v>
      </c>
    </row>
    <row r="137" spans="3:19">
      <c r="C137" s="12" t="s">
        <v>719</v>
      </c>
      <c r="D137" s="12">
        <v>1049655</v>
      </c>
      <c r="E137" s="12">
        <v>2022</v>
      </c>
      <c r="F137" s="36" t="s">
        <v>539</v>
      </c>
      <c r="G137" s="12" t="s">
        <v>539</v>
      </c>
      <c r="H137" s="12" t="s">
        <v>539</v>
      </c>
      <c r="I137" s="12" t="s">
        <v>539</v>
      </c>
      <c r="J137" s="12" t="s">
        <v>539</v>
      </c>
      <c r="K137" s="36" t="s">
        <v>539</v>
      </c>
      <c r="L137" s="12" t="s">
        <v>539</v>
      </c>
      <c r="M137" s="36" t="s">
        <v>539</v>
      </c>
      <c r="N137" s="12" t="s">
        <v>539</v>
      </c>
      <c r="O137" s="12" t="s">
        <v>539</v>
      </c>
      <c r="R137" s="12" t="str">
        <f t="shared" si="2"/>
        <v>Null</v>
      </c>
      <c r="S137" s="12" t="str">
        <f>IFERROR(IF(Preferences!$D$6="Default",INDEX('History Check'!$F$6:$O$6,MATCH(MAX('History Check'!$F137:$O137),'History Check'!$F137:$O137,0)),IF(COUNT($F137:$O137) &gt; 0, Preferences!$D$6, NA())),"Null")</f>
        <v>Null</v>
      </c>
    </row>
    <row r="138" spans="3:19">
      <c r="C138" s="12" t="s">
        <v>720</v>
      </c>
      <c r="D138" s="12">
        <v>1002653</v>
      </c>
      <c r="E138" s="12">
        <v>2023</v>
      </c>
      <c r="F138" s="36" t="s">
        <v>539</v>
      </c>
      <c r="G138" s="12" t="s">
        <v>539</v>
      </c>
      <c r="H138" s="12" t="s">
        <v>539</v>
      </c>
      <c r="I138" s="12" t="s">
        <v>539</v>
      </c>
      <c r="J138" s="36" t="s">
        <v>539</v>
      </c>
      <c r="K138" s="36" t="s">
        <v>539</v>
      </c>
      <c r="L138" s="12" t="s">
        <v>539</v>
      </c>
      <c r="M138" s="12" t="s">
        <v>539</v>
      </c>
      <c r="N138" s="12" t="s">
        <v>539</v>
      </c>
      <c r="O138" s="36" t="s">
        <v>539</v>
      </c>
      <c r="R138" s="12" t="str">
        <f t="shared" si="2"/>
        <v>Null</v>
      </c>
      <c r="S138" s="12" t="str">
        <f>IFERROR(IF(Preferences!$D$6="Default",INDEX('History Check'!$F$6:$O$6,MATCH(MAX('History Check'!$F138:$O138),'History Check'!$F138:$O138,0)),IF(COUNT($F138:$O138) &gt; 0, Preferences!$D$6, NA())),"Null")</f>
        <v>Null</v>
      </c>
    </row>
    <row r="139" spans="3:19">
      <c r="C139" s="12" t="s">
        <v>720</v>
      </c>
      <c r="D139" s="12">
        <v>1002653</v>
      </c>
      <c r="E139" s="12">
        <v>2022</v>
      </c>
      <c r="F139" s="36" t="s">
        <v>539</v>
      </c>
      <c r="G139" s="12" t="s">
        <v>539</v>
      </c>
      <c r="H139" s="36" t="s">
        <v>539</v>
      </c>
      <c r="I139" s="36" t="s">
        <v>539</v>
      </c>
      <c r="J139" s="36" t="s">
        <v>539</v>
      </c>
      <c r="K139" s="36" t="s">
        <v>539</v>
      </c>
      <c r="L139" s="12" t="s">
        <v>539</v>
      </c>
      <c r="M139" s="12" t="s">
        <v>539</v>
      </c>
      <c r="N139" s="36" t="s">
        <v>539</v>
      </c>
      <c r="O139" s="36" t="s">
        <v>539</v>
      </c>
      <c r="R139" s="12" t="str">
        <f t="shared" si="2"/>
        <v>Null</v>
      </c>
      <c r="S139" s="12" t="str">
        <f>IFERROR(IF(Preferences!$D$6="Default",INDEX('History Check'!$F$6:$O$6,MATCH(MAX('History Check'!$F139:$O139),'History Check'!$F139:$O139,0)),IF(COUNT($F139:$O139) &gt; 0, Preferences!$D$6, NA())),"Null")</f>
        <v>Null</v>
      </c>
    </row>
    <row r="140" spans="3:19">
      <c r="C140" s="12" t="s">
        <v>668</v>
      </c>
      <c r="D140" s="12">
        <v>1556734</v>
      </c>
      <c r="E140" s="12">
        <v>2023</v>
      </c>
      <c r="F140" s="36" t="s">
        <v>539</v>
      </c>
      <c r="G140" s="12" t="s">
        <v>539</v>
      </c>
      <c r="H140" s="36" t="s">
        <v>539</v>
      </c>
      <c r="I140" s="36" t="s">
        <v>539</v>
      </c>
      <c r="J140" s="36" t="s">
        <v>539</v>
      </c>
      <c r="K140" s="36" t="s">
        <v>539</v>
      </c>
      <c r="L140" s="12" t="s">
        <v>539</v>
      </c>
      <c r="M140" s="36" t="s">
        <v>539</v>
      </c>
      <c r="N140" s="36" t="s">
        <v>539</v>
      </c>
      <c r="O140" s="36" t="s">
        <v>539</v>
      </c>
      <c r="R140" s="12" t="str">
        <f t="shared" si="2"/>
        <v>Null</v>
      </c>
      <c r="S140" s="12" t="str">
        <f>IFERROR(IF(Preferences!$D$6="Default",INDEX('History Check'!$F$6:$O$6,MATCH(MAX('History Check'!$F140:$O140),'History Check'!$F140:$O140,0)),IF(COUNT($F140:$O140) &gt; 0, Preferences!$D$6, NA())),"Null")</f>
        <v>Null</v>
      </c>
    </row>
    <row r="141" spans="3:19">
      <c r="C141" s="12" t="s">
        <v>668</v>
      </c>
      <c r="D141" s="12">
        <v>1556734</v>
      </c>
      <c r="E141" s="12">
        <v>2022</v>
      </c>
      <c r="F141" s="36" t="s">
        <v>539</v>
      </c>
      <c r="G141" s="12" t="s">
        <v>539</v>
      </c>
      <c r="H141" s="12" t="s">
        <v>539</v>
      </c>
      <c r="I141" s="12" t="s">
        <v>539</v>
      </c>
      <c r="J141" s="12" t="s">
        <v>539</v>
      </c>
      <c r="K141" s="36" t="s">
        <v>539</v>
      </c>
      <c r="L141" s="12" t="s">
        <v>539</v>
      </c>
      <c r="M141" s="12" t="s">
        <v>539</v>
      </c>
      <c r="N141" s="12" t="s">
        <v>539</v>
      </c>
      <c r="O141" s="12" t="s">
        <v>539</v>
      </c>
      <c r="R141" s="12" t="str">
        <f t="shared" si="2"/>
        <v>Null</v>
      </c>
      <c r="S141" s="12" t="str">
        <f>IFERROR(IF(Preferences!$D$6="Default",INDEX('History Check'!$F$6:$O$6,MATCH(MAX('History Check'!$F141:$O141),'History Check'!$F141:$O141,0)),IF(COUNT($F141:$O141) &gt; 0, Preferences!$D$6, NA())),"Null")</f>
        <v>Null</v>
      </c>
    </row>
    <row r="142" spans="3:19">
      <c r="C142" s="12" t="s">
        <v>721</v>
      </c>
      <c r="D142" s="12">
        <v>111503</v>
      </c>
      <c r="E142" s="12">
        <v>2023</v>
      </c>
      <c r="F142" s="47" t="s">
        <v>539</v>
      </c>
      <c r="G142" s="47" t="s">
        <v>539</v>
      </c>
      <c r="H142" s="47" t="s">
        <v>539</v>
      </c>
      <c r="I142" s="47" t="s">
        <v>539</v>
      </c>
      <c r="J142" s="47" t="s">
        <v>539</v>
      </c>
      <c r="K142" s="47" t="s">
        <v>539</v>
      </c>
      <c r="L142" s="47" t="s">
        <v>539</v>
      </c>
      <c r="M142" s="47" t="s">
        <v>539</v>
      </c>
      <c r="N142" s="47" t="s">
        <v>539</v>
      </c>
      <c r="O142" s="47" t="s">
        <v>539</v>
      </c>
      <c r="P142" s="47"/>
      <c r="Q142" s="47"/>
      <c r="R142" s="12" t="str">
        <f t="shared" si="2"/>
        <v>Null</v>
      </c>
      <c r="S142" s="12" t="str">
        <f>IFERROR(IF(Preferences!$D$6="Default",INDEX('History Check'!$F$6:$O$6,MATCH(MAX('History Check'!$F142:$O142),'History Check'!$F142:$O142,0)),IF(COUNT($F142:$O142) &gt; 0, Preferences!$D$6, NA())),"Null")</f>
        <v>Null</v>
      </c>
    </row>
    <row r="143" spans="3:19">
      <c r="C143" s="12" t="s">
        <v>721</v>
      </c>
      <c r="D143" s="12">
        <v>111503</v>
      </c>
      <c r="E143" s="12">
        <v>2022</v>
      </c>
      <c r="F143" s="36" t="s">
        <v>539</v>
      </c>
      <c r="G143" s="36" t="s">
        <v>539</v>
      </c>
      <c r="H143" s="12" t="s">
        <v>539</v>
      </c>
      <c r="I143" s="12" t="s">
        <v>539</v>
      </c>
      <c r="J143" s="12" t="s">
        <v>539</v>
      </c>
      <c r="K143" s="12" t="s">
        <v>539</v>
      </c>
      <c r="L143" s="12" t="s">
        <v>539</v>
      </c>
      <c r="M143" s="12" t="s">
        <v>539</v>
      </c>
      <c r="N143" s="12" t="s">
        <v>539</v>
      </c>
      <c r="O143" s="12" t="s">
        <v>539</v>
      </c>
      <c r="R143" s="12" t="str">
        <f t="shared" si="2"/>
        <v>Null</v>
      </c>
      <c r="S143" s="12" t="str">
        <f>IFERROR(IF(Preferences!$D$6="Default",INDEX('History Check'!$F$6:$O$6,MATCH(MAX('History Check'!$F143:$O143),'History Check'!$F143:$O143,0)),IF(COUNT($F143:$O143) &gt; 0, Preferences!$D$6, NA())),"Null")</f>
        <v>Null</v>
      </c>
    </row>
    <row r="144" spans="3:19">
      <c r="C144" s="12" t="s">
        <v>722</v>
      </c>
      <c r="D144" s="12">
        <v>1472584</v>
      </c>
      <c r="E144" s="12">
        <v>2023</v>
      </c>
      <c r="F144" s="36" t="s">
        <v>539</v>
      </c>
      <c r="G144" s="36" t="s">
        <v>539</v>
      </c>
      <c r="H144" s="12" t="s">
        <v>539</v>
      </c>
      <c r="I144" s="12" t="s">
        <v>539</v>
      </c>
      <c r="J144" s="36" t="s">
        <v>539</v>
      </c>
      <c r="K144" s="36" t="s">
        <v>539</v>
      </c>
      <c r="L144" s="36" t="s">
        <v>539</v>
      </c>
      <c r="M144" s="12" t="s">
        <v>539</v>
      </c>
      <c r="N144" s="12" t="s">
        <v>539</v>
      </c>
      <c r="O144" s="36" t="s">
        <v>539</v>
      </c>
      <c r="R144" s="12" t="str">
        <f t="shared" si="2"/>
        <v>Null</v>
      </c>
      <c r="S144" s="12" t="str">
        <f>IFERROR(IF(Preferences!$D$6="Default",INDEX('History Check'!$F$6:$O$6,MATCH(MAX('History Check'!$F144:$O144),'History Check'!$F144:$O144,0)),IF(COUNT($F144:$O144) &gt; 0, Preferences!$D$6, NA())),"Null")</f>
        <v>Null</v>
      </c>
    </row>
    <row r="145" spans="3:19">
      <c r="C145" s="12" t="s">
        <v>722</v>
      </c>
      <c r="D145" s="12">
        <v>1472584</v>
      </c>
      <c r="E145" s="12">
        <v>2022</v>
      </c>
      <c r="F145" s="36" t="s">
        <v>539</v>
      </c>
      <c r="G145" s="12" t="s">
        <v>539</v>
      </c>
      <c r="H145" s="12" t="s">
        <v>539</v>
      </c>
      <c r="I145" s="12" t="s">
        <v>539</v>
      </c>
      <c r="J145" s="12" t="s">
        <v>539</v>
      </c>
      <c r="K145" s="36" t="s">
        <v>539</v>
      </c>
      <c r="L145" s="12" t="s">
        <v>539</v>
      </c>
      <c r="M145" s="12" t="s">
        <v>539</v>
      </c>
      <c r="N145" s="12" t="s">
        <v>539</v>
      </c>
      <c r="O145" s="12" t="s">
        <v>539</v>
      </c>
      <c r="R145" s="12" t="str">
        <f t="shared" si="2"/>
        <v>Null</v>
      </c>
      <c r="S145" s="12" t="str">
        <f>IFERROR(IF(Preferences!$D$6="Default",INDEX('History Check'!$F$6:$O$6,MATCH(MAX('History Check'!$F145:$O145),'History Check'!$F145:$O145,0)),IF(COUNT($F145:$O145) &gt; 0, Preferences!$D$6, NA())),"Null")</f>
        <v>Null</v>
      </c>
    </row>
    <row r="146" spans="3:19">
      <c r="C146" s="12" t="s">
        <v>723</v>
      </c>
      <c r="D146" s="12">
        <v>1021617</v>
      </c>
      <c r="E146" s="12">
        <v>2023</v>
      </c>
      <c r="F146" s="36" t="s">
        <v>539</v>
      </c>
      <c r="G146" s="12" t="s">
        <v>539</v>
      </c>
      <c r="H146" s="36" t="s">
        <v>539</v>
      </c>
      <c r="I146" s="36" t="s">
        <v>539</v>
      </c>
      <c r="J146" s="36" t="s">
        <v>539</v>
      </c>
      <c r="K146" s="36" t="s">
        <v>539</v>
      </c>
      <c r="L146" s="12" t="s">
        <v>539</v>
      </c>
      <c r="M146" s="12" t="s">
        <v>539</v>
      </c>
      <c r="N146" s="36" t="s">
        <v>539</v>
      </c>
      <c r="O146" s="36" t="s">
        <v>539</v>
      </c>
      <c r="R146" s="12" t="str">
        <f t="shared" si="2"/>
        <v>Null</v>
      </c>
      <c r="S146" s="12" t="str">
        <f>IFERROR(IF(Preferences!$D$6="Default",INDEX('History Check'!$F$6:$O$6,MATCH(MAX('History Check'!$F146:$O146),'History Check'!$F146:$O146,0)),IF(COUNT($F146:$O146) &gt; 0, Preferences!$D$6, NA())),"Null")</f>
        <v>Null</v>
      </c>
    </row>
    <row r="147" spans="3:19">
      <c r="C147" s="12" t="s">
        <v>723</v>
      </c>
      <c r="D147" s="12">
        <v>1021617</v>
      </c>
      <c r="E147" s="12">
        <v>2022</v>
      </c>
      <c r="F147" s="36" t="s">
        <v>539</v>
      </c>
      <c r="G147" s="12" t="s">
        <v>539</v>
      </c>
      <c r="H147" s="12" t="s">
        <v>539</v>
      </c>
      <c r="I147" s="12" t="s">
        <v>539</v>
      </c>
      <c r="J147" s="36" t="s">
        <v>539</v>
      </c>
      <c r="K147" s="36" t="s">
        <v>539</v>
      </c>
      <c r="L147" s="12" t="s">
        <v>539</v>
      </c>
      <c r="M147" s="12" t="s">
        <v>539</v>
      </c>
      <c r="N147" s="12" t="s">
        <v>539</v>
      </c>
      <c r="O147" s="36" t="s">
        <v>539</v>
      </c>
      <c r="R147" s="12" t="str">
        <f t="shared" si="2"/>
        <v>Null</v>
      </c>
      <c r="S147" s="12" t="str">
        <f>IFERROR(IF(Preferences!$D$6="Default",INDEX('History Check'!$F$6:$O$6,MATCH(MAX('History Check'!$F147:$O147),'History Check'!$F147:$O147,0)),IF(COUNT($F147:$O147) &gt; 0, Preferences!$D$6, NA())),"Null")</f>
        <v>Null</v>
      </c>
    </row>
    <row r="148" spans="3:19">
      <c r="C148" s="12" t="s">
        <v>724</v>
      </c>
      <c r="D148" s="12">
        <v>1012139</v>
      </c>
      <c r="E148" s="12">
        <v>2023</v>
      </c>
      <c r="F148" s="36" t="s">
        <v>539</v>
      </c>
      <c r="G148" s="12" t="s">
        <v>539</v>
      </c>
      <c r="H148" s="12" t="s">
        <v>539</v>
      </c>
      <c r="I148" s="12" t="s">
        <v>539</v>
      </c>
      <c r="J148" s="36" t="s">
        <v>539</v>
      </c>
      <c r="K148" s="36" t="s">
        <v>539</v>
      </c>
      <c r="L148" s="12" t="s">
        <v>539</v>
      </c>
      <c r="M148" s="12" t="s">
        <v>539</v>
      </c>
      <c r="N148" s="12" t="s">
        <v>539</v>
      </c>
      <c r="O148" s="36" t="s">
        <v>539</v>
      </c>
      <c r="R148" s="12" t="str">
        <f t="shared" si="2"/>
        <v>Null</v>
      </c>
      <c r="S148" s="12" t="str">
        <f>IFERROR(IF(Preferences!$D$6="Default",INDEX('History Check'!$F$6:$O$6,MATCH(MAX('History Check'!$F148:$O148),'History Check'!$F148:$O148,0)),IF(COUNT($F148:$O148) &gt; 0, Preferences!$D$6, NA())),"Null")</f>
        <v>Null</v>
      </c>
    </row>
    <row r="149" spans="3:19">
      <c r="C149" s="12" t="s">
        <v>724</v>
      </c>
      <c r="D149" s="12">
        <v>1012139</v>
      </c>
      <c r="E149" s="12">
        <v>2022</v>
      </c>
      <c r="F149" s="36" t="s">
        <v>539</v>
      </c>
      <c r="G149" s="12" t="s">
        <v>539</v>
      </c>
      <c r="H149" s="36" t="s">
        <v>539</v>
      </c>
      <c r="I149" s="36" t="s">
        <v>539</v>
      </c>
      <c r="J149" s="36" t="s">
        <v>539</v>
      </c>
      <c r="K149" s="36" t="s">
        <v>539</v>
      </c>
      <c r="L149" s="12" t="s">
        <v>539</v>
      </c>
      <c r="M149" s="12" t="s">
        <v>539</v>
      </c>
      <c r="N149" s="36" t="s">
        <v>539</v>
      </c>
      <c r="O149" s="36" t="s">
        <v>539</v>
      </c>
      <c r="R149" s="12" t="str">
        <f t="shared" si="2"/>
        <v>Null</v>
      </c>
      <c r="S149" s="12" t="str">
        <f>IFERROR(IF(Preferences!$D$6="Default",INDEX('History Check'!$F$6:$O$6,MATCH(MAX('History Check'!$F149:$O149),'History Check'!$F149:$O149,0)),IF(COUNT($F149:$O149) &gt; 0, Preferences!$D$6, NA())),"Null")</f>
        <v>Null</v>
      </c>
    </row>
    <row r="150" spans="3:19">
      <c r="C150" s="12" t="s">
        <v>725</v>
      </c>
      <c r="D150" s="12">
        <v>1475109</v>
      </c>
      <c r="E150" s="12">
        <v>2023</v>
      </c>
      <c r="F150" s="36" t="s">
        <v>539</v>
      </c>
      <c r="G150" s="12" t="s">
        <v>539</v>
      </c>
      <c r="H150" s="36" t="s">
        <v>539</v>
      </c>
      <c r="I150" s="36" t="s">
        <v>539</v>
      </c>
      <c r="J150" s="36" t="s">
        <v>539</v>
      </c>
      <c r="K150" s="36" t="s">
        <v>539</v>
      </c>
      <c r="L150" s="12" t="s">
        <v>539</v>
      </c>
      <c r="M150" s="12" t="s">
        <v>539</v>
      </c>
      <c r="N150" s="36" t="s">
        <v>539</v>
      </c>
      <c r="O150" s="36" t="s">
        <v>539</v>
      </c>
      <c r="R150" s="12" t="str">
        <f t="shared" si="2"/>
        <v>Null</v>
      </c>
      <c r="S150" s="12" t="str">
        <f>IFERROR(IF(Preferences!$D$6="Default",INDEX('History Check'!$F$6:$O$6,MATCH(MAX('History Check'!$F150:$O150),'History Check'!$F150:$O150,0)),IF(COUNT($F150:$O150) &gt; 0, Preferences!$D$6, NA())),"Null")</f>
        <v>Null</v>
      </c>
    </row>
    <row r="151" spans="3:19">
      <c r="C151" s="12" t="s">
        <v>725</v>
      </c>
      <c r="D151" s="12">
        <v>1475109</v>
      </c>
      <c r="E151" s="12">
        <v>2022</v>
      </c>
      <c r="F151" s="36" t="s">
        <v>539</v>
      </c>
      <c r="G151" s="12" t="s">
        <v>539</v>
      </c>
      <c r="H151" s="36" t="s">
        <v>539</v>
      </c>
      <c r="I151" s="36" t="s">
        <v>539</v>
      </c>
      <c r="J151" s="12" t="s">
        <v>539</v>
      </c>
      <c r="K151" s="36" t="s">
        <v>539</v>
      </c>
      <c r="L151" s="12" t="s">
        <v>539</v>
      </c>
      <c r="M151" s="12" t="s">
        <v>539</v>
      </c>
      <c r="N151" s="12" t="s">
        <v>539</v>
      </c>
      <c r="O151" s="36" t="s">
        <v>539</v>
      </c>
      <c r="R151" s="12" t="str">
        <f t="shared" si="2"/>
        <v>Null</v>
      </c>
      <c r="S151" s="12" t="str">
        <f>IFERROR(IF(Preferences!$D$6="Default",INDEX('History Check'!$F$6:$O$6,MATCH(MAX('History Check'!$F151:$O151),'History Check'!$F151:$O151,0)),IF(COUNT($F151:$O151) &gt; 0, Preferences!$D$6, NA())),"Null")</f>
        <v>Null</v>
      </c>
    </row>
    <row r="152" spans="3:19">
      <c r="C152" s="12" t="s">
        <v>726</v>
      </c>
      <c r="D152" s="12">
        <v>1495660</v>
      </c>
      <c r="E152" s="12">
        <v>2023</v>
      </c>
      <c r="F152" s="36" t="s">
        <v>539</v>
      </c>
      <c r="G152" s="12" t="s">
        <v>539</v>
      </c>
      <c r="H152" s="12" t="s">
        <v>539</v>
      </c>
      <c r="I152" s="12" t="s">
        <v>539</v>
      </c>
      <c r="J152" s="36" t="s">
        <v>539</v>
      </c>
      <c r="K152" s="36" t="s">
        <v>539</v>
      </c>
      <c r="L152" s="12" t="s">
        <v>539</v>
      </c>
      <c r="M152" s="12" t="s">
        <v>539</v>
      </c>
      <c r="N152" s="36" t="s">
        <v>539</v>
      </c>
      <c r="O152" s="36" t="s">
        <v>539</v>
      </c>
      <c r="R152" s="12" t="str">
        <f t="shared" si="2"/>
        <v>Null</v>
      </c>
      <c r="S152" s="12" t="str">
        <f>IFERROR(IF(Preferences!$D$6="Default",INDEX('History Check'!$F$6:$O$6,MATCH(MAX('History Check'!$F152:$O152),'History Check'!$F152:$O152,0)),IF(COUNT($F152:$O152) &gt; 0, Preferences!$D$6, NA())),"Null")</f>
        <v>Null</v>
      </c>
    </row>
    <row r="153" spans="3:19">
      <c r="C153" s="12" t="s">
        <v>726</v>
      </c>
      <c r="D153" s="12">
        <v>1495660</v>
      </c>
      <c r="E153" s="12">
        <v>2022</v>
      </c>
      <c r="F153" s="36" t="s">
        <v>539</v>
      </c>
      <c r="G153" s="12" t="s">
        <v>539</v>
      </c>
      <c r="H153" s="12" t="s">
        <v>539</v>
      </c>
      <c r="I153" s="12" t="s">
        <v>539</v>
      </c>
      <c r="J153" s="12" t="s">
        <v>539</v>
      </c>
      <c r="K153" s="12" t="s">
        <v>539</v>
      </c>
      <c r="L153" s="12" t="s">
        <v>539</v>
      </c>
      <c r="M153" s="12" t="s">
        <v>539</v>
      </c>
      <c r="N153" s="12" t="s">
        <v>539</v>
      </c>
      <c r="O153" s="36" t="s">
        <v>539</v>
      </c>
      <c r="R153" s="12" t="str">
        <f t="shared" si="2"/>
        <v>Null</v>
      </c>
      <c r="S153" s="12" t="str">
        <f>IFERROR(IF(Preferences!$D$6="Default",INDEX('History Check'!$F$6:$O$6,MATCH(MAX('History Check'!$F153:$O153),'History Check'!$F153:$O153,0)),IF(COUNT($F153:$O153) &gt; 0, Preferences!$D$6, NA())),"Null")</f>
        <v>Null</v>
      </c>
    </row>
    <row r="154" spans="3:19">
      <c r="C154" s="12" t="s">
        <v>727</v>
      </c>
      <c r="D154" s="12">
        <v>1550546</v>
      </c>
      <c r="E154" s="12">
        <v>2023</v>
      </c>
      <c r="F154" s="36" t="s">
        <v>539</v>
      </c>
      <c r="G154" s="12" t="s">
        <v>539</v>
      </c>
      <c r="H154" s="36" t="s">
        <v>539</v>
      </c>
      <c r="I154" s="36" t="s">
        <v>539</v>
      </c>
      <c r="J154" s="12" t="s">
        <v>539</v>
      </c>
      <c r="K154" s="36" t="s">
        <v>539</v>
      </c>
      <c r="L154" s="36" t="s">
        <v>539</v>
      </c>
      <c r="M154" s="12" t="s">
        <v>539</v>
      </c>
      <c r="N154" s="36" t="s">
        <v>539</v>
      </c>
      <c r="O154" s="36" t="s">
        <v>539</v>
      </c>
      <c r="R154" s="12" t="str">
        <f t="shared" si="2"/>
        <v>Null</v>
      </c>
      <c r="S154" s="12" t="str">
        <f>IFERROR(IF(Preferences!$D$6="Default",INDEX('History Check'!$F$6:$O$6,MATCH(MAX('History Check'!$F154:$O154),'History Check'!$F154:$O154,0)),IF(COUNT($F154:$O154) &gt; 0, Preferences!$D$6, NA())),"Null")</f>
        <v>Null</v>
      </c>
    </row>
    <row r="155" spans="3:19">
      <c r="C155" s="12" t="s">
        <v>727</v>
      </c>
      <c r="D155" s="12">
        <v>1550546</v>
      </c>
      <c r="E155" s="12">
        <v>2022</v>
      </c>
      <c r="F155" s="36" t="s">
        <v>539</v>
      </c>
      <c r="G155" s="12" t="s">
        <v>539</v>
      </c>
      <c r="H155" s="36" t="s">
        <v>539</v>
      </c>
      <c r="I155" s="36" t="s">
        <v>539</v>
      </c>
      <c r="J155" s="36" t="s">
        <v>539</v>
      </c>
      <c r="K155" s="36" t="s">
        <v>539</v>
      </c>
      <c r="L155" s="12" t="s">
        <v>539</v>
      </c>
      <c r="M155" s="12" t="s">
        <v>539</v>
      </c>
      <c r="N155" s="36" t="s">
        <v>539</v>
      </c>
      <c r="O155" s="36" t="s">
        <v>539</v>
      </c>
      <c r="R155" s="12" t="str">
        <f t="shared" si="2"/>
        <v>Null</v>
      </c>
      <c r="S155" s="12" t="str">
        <f>IFERROR(IF(Preferences!$D$6="Default",INDEX('History Check'!$F$6:$O$6,MATCH(MAX('History Check'!$F155:$O155),'History Check'!$F155:$O155,0)),IF(COUNT($F155:$O155) &gt; 0, Preferences!$D$6, NA())),"Null")</f>
        <v>Null</v>
      </c>
    </row>
    <row r="156" spans="3:19">
      <c r="C156" s="12" t="s">
        <v>728</v>
      </c>
      <c r="D156" s="12">
        <v>1126270</v>
      </c>
      <c r="E156" s="12">
        <v>2023</v>
      </c>
      <c r="F156" s="47" t="s">
        <v>539</v>
      </c>
      <c r="G156" s="47" t="s">
        <v>539</v>
      </c>
      <c r="H156" s="47" t="s">
        <v>539</v>
      </c>
      <c r="I156" s="47" t="s">
        <v>539</v>
      </c>
      <c r="J156" s="47" t="s">
        <v>539</v>
      </c>
      <c r="K156" s="47" t="s">
        <v>539</v>
      </c>
      <c r="L156" s="47" t="s">
        <v>539</v>
      </c>
      <c r="M156" s="47" t="s">
        <v>539</v>
      </c>
      <c r="N156" s="47" t="s">
        <v>539</v>
      </c>
      <c r="O156" s="47" t="s">
        <v>539</v>
      </c>
      <c r="P156" s="47"/>
      <c r="Q156" s="47"/>
      <c r="R156" s="12" t="str">
        <f t="shared" si="2"/>
        <v>Null</v>
      </c>
      <c r="S156" s="12" t="str">
        <f>IFERROR(IF(Preferences!$D$6="Default",INDEX('History Check'!$F$6:$O$6,MATCH(MAX('History Check'!$F156:$O156),'History Check'!$F156:$O156,0)),IF(COUNT($F156:$O156) &gt; 0, Preferences!$D$6, NA())),"Null")</f>
        <v>Null</v>
      </c>
    </row>
    <row r="157" spans="3:19">
      <c r="C157" s="12" t="s">
        <v>728</v>
      </c>
      <c r="D157" s="12">
        <v>1126270</v>
      </c>
      <c r="E157" s="12">
        <v>2022</v>
      </c>
      <c r="F157" s="36" t="s">
        <v>539</v>
      </c>
      <c r="G157" s="12" t="s">
        <v>539</v>
      </c>
      <c r="H157" s="36" t="s">
        <v>539</v>
      </c>
      <c r="I157" s="36" t="s">
        <v>539</v>
      </c>
      <c r="J157" s="36" t="s">
        <v>539</v>
      </c>
      <c r="K157" s="36" t="s">
        <v>539</v>
      </c>
      <c r="L157" s="12" t="s">
        <v>539</v>
      </c>
      <c r="M157" s="12" t="s">
        <v>539</v>
      </c>
      <c r="N157" s="36" t="s">
        <v>539</v>
      </c>
      <c r="O157" s="36" t="s">
        <v>539</v>
      </c>
      <c r="R157" s="12" t="str">
        <f t="shared" si="2"/>
        <v>Null</v>
      </c>
      <c r="S157" s="12" t="str">
        <f>IFERROR(IF(Preferences!$D$6="Default",INDEX('History Check'!$F$6:$O$6,MATCH(MAX('History Check'!$F157:$O157),'History Check'!$F157:$O157,0)),IF(COUNT($F157:$O157) &gt; 0, Preferences!$D$6, NA())),"Null")</f>
        <v>Null</v>
      </c>
    </row>
    <row r="158" spans="3:19">
      <c r="C158" s="12" t="s">
        <v>729</v>
      </c>
      <c r="D158" s="12">
        <v>1126271</v>
      </c>
      <c r="E158" s="12">
        <v>2023</v>
      </c>
      <c r="F158" s="36" t="s">
        <v>539</v>
      </c>
      <c r="G158" s="12" t="s">
        <v>539</v>
      </c>
      <c r="H158" s="12" t="s">
        <v>539</v>
      </c>
      <c r="I158" s="12" t="s">
        <v>539</v>
      </c>
      <c r="J158" s="36" t="s">
        <v>539</v>
      </c>
      <c r="K158" s="36" t="s">
        <v>539</v>
      </c>
      <c r="L158" s="12" t="s">
        <v>539</v>
      </c>
      <c r="M158" s="12" t="s">
        <v>539</v>
      </c>
      <c r="N158" s="36" t="s">
        <v>539</v>
      </c>
      <c r="O158" s="36" t="s">
        <v>539</v>
      </c>
      <c r="R158" s="12" t="str">
        <f t="shared" si="2"/>
        <v>Null</v>
      </c>
      <c r="S158" s="12" t="str">
        <f>IFERROR(IF(Preferences!$D$6="Default",INDEX('History Check'!$F$6:$O$6,MATCH(MAX('History Check'!$F158:$O158),'History Check'!$F158:$O158,0)),IF(COUNT($F158:$O158) &gt; 0, Preferences!$D$6, NA())),"Null")</f>
        <v>Null</v>
      </c>
    </row>
    <row r="159" spans="3:19">
      <c r="C159" s="12" t="s">
        <v>729</v>
      </c>
      <c r="D159" s="12">
        <v>1126271</v>
      </c>
      <c r="E159" s="12">
        <v>2022</v>
      </c>
      <c r="F159" s="47" t="s">
        <v>539</v>
      </c>
      <c r="G159" s="47" t="s">
        <v>539</v>
      </c>
      <c r="H159" s="47" t="s">
        <v>539</v>
      </c>
      <c r="I159" s="47" t="s">
        <v>539</v>
      </c>
      <c r="J159" s="47" t="s">
        <v>539</v>
      </c>
      <c r="K159" s="47" t="s">
        <v>539</v>
      </c>
      <c r="L159" s="47" t="s">
        <v>539</v>
      </c>
      <c r="M159" s="47" t="s">
        <v>539</v>
      </c>
      <c r="N159" s="47" t="s">
        <v>539</v>
      </c>
      <c r="O159" s="47" t="s">
        <v>539</v>
      </c>
      <c r="P159" s="47"/>
      <c r="Q159" s="47"/>
      <c r="R159" s="12" t="str">
        <f t="shared" si="2"/>
        <v>Null</v>
      </c>
      <c r="S159" s="12" t="str">
        <f>IFERROR(IF(Preferences!$D$6="Default",INDEX('History Check'!$F$6:$O$6,MATCH(MAX('History Check'!$F159:$O159),'History Check'!$F159:$O159,0)),IF(COUNT($F159:$O159) &gt; 0, Preferences!$D$6, NA())),"Null")</f>
        <v>Null</v>
      </c>
    </row>
    <row r="160" spans="3:19">
      <c r="C160" s="12" t="s">
        <v>730</v>
      </c>
      <c r="D160" s="12">
        <v>1141090</v>
      </c>
      <c r="E160" s="12">
        <v>2023</v>
      </c>
      <c r="F160" s="36" t="s">
        <v>539</v>
      </c>
      <c r="G160" s="12" t="s">
        <v>539</v>
      </c>
      <c r="H160" s="12" t="s">
        <v>539</v>
      </c>
      <c r="I160" s="12" t="s">
        <v>539</v>
      </c>
      <c r="J160" s="36" t="s">
        <v>539</v>
      </c>
      <c r="K160" s="36" t="s">
        <v>539</v>
      </c>
      <c r="L160" s="12" t="s">
        <v>539</v>
      </c>
      <c r="M160" s="36" t="s">
        <v>539</v>
      </c>
      <c r="N160" s="36" t="s">
        <v>539</v>
      </c>
      <c r="O160" s="36" t="s">
        <v>539</v>
      </c>
      <c r="R160" s="12" t="str">
        <f t="shared" si="2"/>
        <v>Null</v>
      </c>
      <c r="S160" s="12" t="str">
        <f>IFERROR(IF(Preferences!$D$6="Default",INDEX('History Check'!$F$6:$O$6,MATCH(MAX('History Check'!$F160:$O160),'History Check'!$F160:$O160,0)),IF(COUNT($F160:$O160) &gt; 0, Preferences!$D$6, NA())),"Null")</f>
        <v>Null</v>
      </c>
    </row>
    <row r="161" spans="3:19">
      <c r="C161" s="12" t="s">
        <v>730</v>
      </c>
      <c r="D161" s="12">
        <v>1141090</v>
      </c>
      <c r="E161" s="12">
        <v>2022</v>
      </c>
      <c r="F161" s="36" t="s">
        <v>539</v>
      </c>
      <c r="G161" s="12" t="s">
        <v>539</v>
      </c>
      <c r="H161" s="12" t="s">
        <v>539</v>
      </c>
      <c r="I161" s="12" t="s">
        <v>539</v>
      </c>
      <c r="J161" s="12" t="s">
        <v>539</v>
      </c>
      <c r="K161" s="36" t="s">
        <v>539</v>
      </c>
      <c r="L161" s="12" t="s">
        <v>539</v>
      </c>
      <c r="M161" s="12" t="s">
        <v>539</v>
      </c>
      <c r="N161" s="12" t="s">
        <v>539</v>
      </c>
      <c r="O161" s="12" t="s">
        <v>539</v>
      </c>
      <c r="R161" s="12" t="str">
        <f t="shared" si="2"/>
        <v>Null</v>
      </c>
      <c r="S161" s="12" t="str">
        <f>IFERROR(IF(Preferences!$D$6="Default",INDEX('History Check'!$F$6:$O$6,MATCH(MAX('History Check'!$F161:$O161),'History Check'!$F161:$O161,0)),IF(COUNT($F161:$O161) &gt; 0, Preferences!$D$6, NA())),"Null")</f>
        <v>Null</v>
      </c>
    </row>
    <row r="162" spans="3:19">
      <c r="C162" s="12" t="s">
        <v>731</v>
      </c>
      <c r="D162" s="12">
        <v>115050</v>
      </c>
      <c r="E162" s="12">
        <v>2023</v>
      </c>
      <c r="F162" s="36" t="s">
        <v>539</v>
      </c>
      <c r="G162" s="12" t="s">
        <v>539</v>
      </c>
      <c r="H162" s="36" t="s">
        <v>539</v>
      </c>
      <c r="I162" s="36" t="s">
        <v>539</v>
      </c>
      <c r="J162" s="36" t="s">
        <v>539</v>
      </c>
      <c r="K162" s="36" t="s">
        <v>539</v>
      </c>
      <c r="L162" s="12" t="s">
        <v>539</v>
      </c>
      <c r="M162" s="12" t="s">
        <v>539</v>
      </c>
      <c r="N162" s="36" t="s">
        <v>539</v>
      </c>
      <c r="O162" s="36" t="s">
        <v>539</v>
      </c>
      <c r="R162" s="12" t="str">
        <f t="shared" si="2"/>
        <v>Null</v>
      </c>
      <c r="S162" s="12" t="str">
        <f>IFERROR(IF(Preferences!$D$6="Default",INDEX('History Check'!$F$6:$O$6,MATCH(MAX('History Check'!$F162:$O162),'History Check'!$F162:$O162,0)),IF(COUNT($F162:$O162) &gt; 0, Preferences!$D$6, NA())),"Null")</f>
        <v>Null</v>
      </c>
    </row>
    <row r="163" spans="3:19">
      <c r="C163" s="12" t="s">
        <v>731</v>
      </c>
      <c r="D163" s="12">
        <v>115050</v>
      </c>
      <c r="E163" s="12">
        <v>2022</v>
      </c>
      <c r="F163" s="36" t="s">
        <v>539</v>
      </c>
      <c r="G163" s="12" t="s">
        <v>539</v>
      </c>
      <c r="H163" s="36" t="s">
        <v>539</v>
      </c>
      <c r="I163" s="36" t="s">
        <v>539</v>
      </c>
      <c r="J163" s="36" t="s">
        <v>539</v>
      </c>
      <c r="K163" s="36" t="s">
        <v>539</v>
      </c>
      <c r="L163" s="12" t="s">
        <v>539</v>
      </c>
      <c r="M163" s="12" t="s">
        <v>539</v>
      </c>
      <c r="N163" s="12" t="s">
        <v>539</v>
      </c>
      <c r="O163" s="12" t="s">
        <v>539</v>
      </c>
      <c r="R163" s="12" t="str">
        <f t="shared" si="2"/>
        <v>Null</v>
      </c>
      <c r="S163" s="12" t="str">
        <f>IFERROR(IF(Preferences!$D$6="Default",INDEX('History Check'!$F$6:$O$6,MATCH(MAX('History Check'!$F163:$O163),'History Check'!$F163:$O163,0)),IF(COUNT($F163:$O163) &gt; 0, Preferences!$D$6, NA())),"Null")</f>
        <v>Null</v>
      </c>
    </row>
    <row r="164" spans="3:19">
      <c r="C164" s="12" t="s">
        <v>753</v>
      </c>
      <c r="D164" s="12">
        <v>1237230</v>
      </c>
      <c r="E164" s="12">
        <v>2023</v>
      </c>
      <c r="F164" s="36" t="s">
        <v>539</v>
      </c>
      <c r="G164" s="12" t="s">
        <v>539</v>
      </c>
      <c r="H164" s="36" t="s">
        <v>539</v>
      </c>
      <c r="I164" s="36" t="s">
        <v>539</v>
      </c>
      <c r="J164" s="36" t="s">
        <v>539</v>
      </c>
      <c r="K164" s="36" t="s">
        <v>539</v>
      </c>
      <c r="L164" s="12" t="s">
        <v>539</v>
      </c>
      <c r="M164" s="12" t="s">
        <v>539</v>
      </c>
      <c r="N164" s="36" t="s">
        <v>539</v>
      </c>
      <c r="O164" s="36" t="s">
        <v>539</v>
      </c>
      <c r="R164" s="12" t="str">
        <f t="shared" si="2"/>
        <v>Null</v>
      </c>
      <c r="S164" s="12" t="str">
        <f>IFERROR(IF(Preferences!$D$6="Default",INDEX('History Check'!$F$6:$O$6,MATCH(MAX('History Check'!$F164:$O164),'History Check'!$F164:$O164,0)),IF(COUNT($F164:$O164) &gt; 0, Preferences!$D$6, NA())),"Null")</f>
        <v>Null</v>
      </c>
    </row>
    <row r="165" spans="3:19">
      <c r="C165" s="12" t="s">
        <v>753</v>
      </c>
      <c r="D165" s="12">
        <v>1237230</v>
      </c>
      <c r="E165" s="12">
        <v>2022</v>
      </c>
      <c r="F165" s="36" t="s">
        <v>539</v>
      </c>
      <c r="G165" s="12" t="s">
        <v>539</v>
      </c>
      <c r="H165" s="36" t="s">
        <v>539</v>
      </c>
      <c r="I165" s="36" t="s">
        <v>539</v>
      </c>
      <c r="J165" s="36" t="s">
        <v>539</v>
      </c>
      <c r="K165" s="36" t="s">
        <v>539</v>
      </c>
      <c r="L165" s="12" t="s">
        <v>539</v>
      </c>
      <c r="M165" s="12" t="s">
        <v>539</v>
      </c>
      <c r="N165" s="36" t="s">
        <v>539</v>
      </c>
      <c r="O165" s="36" t="s">
        <v>539</v>
      </c>
      <c r="R165" s="12" t="str">
        <f t="shared" si="2"/>
        <v>Null</v>
      </c>
      <c r="S165" s="12" t="str">
        <f>IFERROR(IF(Preferences!$D$6="Default",INDEX('History Check'!$F$6:$O$6,MATCH(MAX('History Check'!$F165:$O165),'History Check'!$F165:$O165,0)),IF(COUNT($F165:$O165) &gt; 0, Preferences!$D$6, NA())),"Null")</f>
        <v>Null</v>
      </c>
    </row>
    <row r="166" spans="3:19">
      <c r="C166" s="12" t="s">
        <v>754</v>
      </c>
      <c r="D166" s="12">
        <v>1206917</v>
      </c>
      <c r="E166" s="12">
        <v>2023</v>
      </c>
      <c r="F166" s="47" t="s">
        <v>539</v>
      </c>
      <c r="G166" s="47" t="s">
        <v>539</v>
      </c>
      <c r="H166" s="47" t="s">
        <v>539</v>
      </c>
      <c r="I166" s="47" t="s">
        <v>539</v>
      </c>
      <c r="J166" s="47" t="s">
        <v>539</v>
      </c>
      <c r="K166" s="47" t="s">
        <v>539</v>
      </c>
      <c r="L166" s="47" t="s">
        <v>539</v>
      </c>
      <c r="M166" s="47" t="s">
        <v>539</v>
      </c>
      <c r="N166" s="47" t="s">
        <v>539</v>
      </c>
      <c r="O166" s="47" t="s">
        <v>539</v>
      </c>
      <c r="P166" s="47"/>
      <c r="Q166" s="47"/>
      <c r="R166" s="12" t="str">
        <f t="shared" si="2"/>
        <v>Null</v>
      </c>
      <c r="S166" s="12" t="str">
        <f>IFERROR(IF(Preferences!$D$6="Default",INDEX('History Check'!$F$6:$O$6,MATCH(MAX('History Check'!$F166:$O166),'History Check'!$F166:$O166,0)),IF(COUNT($F166:$O166) &gt; 0, Preferences!$D$6, NA())),"Null")</f>
        <v>Null</v>
      </c>
    </row>
    <row r="167" spans="3:19">
      <c r="C167" s="12" t="s">
        <v>754</v>
      </c>
      <c r="D167" s="12">
        <v>1206917</v>
      </c>
      <c r="E167" s="12">
        <v>2022</v>
      </c>
      <c r="F167" s="36" t="s">
        <v>539</v>
      </c>
      <c r="G167" s="12" t="s">
        <v>539</v>
      </c>
      <c r="H167" s="12" t="s">
        <v>539</v>
      </c>
      <c r="I167" s="12" t="s">
        <v>539</v>
      </c>
      <c r="J167" s="12" t="s">
        <v>539</v>
      </c>
      <c r="K167" s="36" t="s">
        <v>539</v>
      </c>
      <c r="L167" s="12" t="s">
        <v>539</v>
      </c>
      <c r="M167" s="12" t="s">
        <v>539</v>
      </c>
      <c r="N167" s="12" t="s">
        <v>539</v>
      </c>
      <c r="O167" s="36" t="s">
        <v>539</v>
      </c>
      <c r="R167" s="12" t="str">
        <f t="shared" si="2"/>
        <v>Null</v>
      </c>
      <c r="S167" s="12" t="str">
        <f>IFERROR(IF(Preferences!$D$6="Default",INDEX('History Check'!$F$6:$O$6,MATCH(MAX('History Check'!$F167:$O167),'History Check'!$F167:$O167,0)),IF(COUNT($F167:$O167) &gt; 0, Preferences!$D$6, NA())),"Null")</f>
        <v>Null</v>
      </c>
    </row>
    <row r="168" spans="3:19">
      <c r="C168" s="12" t="s">
        <v>755</v>
      </c>
      <c r="D168" s="12">
        <v>1068498</v>
      </c>
      <c r="E168" s="12">
        <v>2023</v>
      </c>
      <c r="F168" s="36" t="s">
        <v>539</v>
      </c>
      <c r="G168" s="12" t="s">
        <v>539</v>
      </c>
      <c r="H168" s="12" t="s">
        <v>539</v>
      </c>
      <c r="I168" s="36" t="s">
        <v>539</v>
      </c>
      <c r="J168" s="12" t="s">
        <v>539</v>
      </c>
      <c r="K168" s="12" t="s">
        <v>539</v>
      </c>
      <c r="L168" s="12" t="s">
        <v>539</v>
      </c>
      <c r="M168" s="12" t="s">
        <v>539</v>
      </c>
      <c r="N168" s="12" t="s">
        <v>539</v>
      </c>
      <c r="O168" s="36" t="s">
        <v>539</v>
      </c>
      <c r="R168" s="12" t="str">
        <f t="shared" si="2"/>
        <v>Null</v>
      </c>
      <c r="S168" s="12" t="str">
        <f>IFERROR(IF(Preferences!$D$6="Default",INDEX('History Check'!$F$6:$O$6,MATCH(MAX('History Check'!$F168:$O168),'History Check'!$F168:$O168,0)),IF(COUNT($F168:$O168) &gt; 0, Preferences!$D$6, NA())),"Null")</f>
        <v>Null</v>
      </c>
    </row>
    <row r="169" spans="3:19">
      <c r="C169" s="12" t="s">
        <v>755</v>
      </c>
      <c r="D169" s="12">
        <v>1068498</v>
      </c>
      <c r="E169" s="12">
        <v>2022</v>
      </c>
      <c r="F169" s="36" t="s">
        <v>539</v>
      </c>
      <c r="G169" s="12" t="s">
        <v>539</v>
      </c>
      <c r="H169" s="36" t="s">
        <v>539</v>
      </c>
      <c r="I169" s="36" t="s">
        <v>539</v>
      </c>
      <c r="J169" s="36" t="s">
        <v>539</v>
      </c>
      <c r="K169" s="36" t="s">
        <v>539</v>
      </c>
      <c r="L169" s="12" t="s">
        <v>539</v>
      </c>
      <c r="M169" s="12" t="s">
        <v>539</v>
      </c>
      <c r="N169" s="36" t="s">
        <v>539</v>
      </c>
      <c r="O169" s="36" t="s">
        <v>539</v>
      </c>
      <c r="R169" s="12" t="str">
        <f t="shared" si="2"/>
        <v>Null</v>
      </c>
      <c r="S169" s="12" t="str">
        <f>IFERROR(IF(Preferences!$D$6="Default",INDEX('History Check'!$F$6:$O$6,MATCH(MAX('History Check'!$F169:$O169),'History Check'!$F169:$O169,0)),IF(COUNT($F169:$O169) &gt; 0, Preferences!$D$6, NA())),"Null")</f>
        <v>Null</v>
      </c>
    </row>
    <row r="170" spans="3:19">
      <c r="C170" s="12" t="s">
        <v>756</v>
      </c>
      <c r="D170" s="12">
        <v>1007549</v>
      </c>
      <c r="E170" s="12">
        <v>2023</v>
      </c>
      <c r="F170" s="36" t="s">
        <v>539</v>
      </c>
      <c r="G170" s="12" t="s">
        <v>539</v>
      </c>
      <c r="H170" s="36" t="s">
        <v>539</v>
      </c>
      <c r="I170" s="36" t="s">
        <v>539</v>
      </c>
      <c r="J170" s="36" t="s">
        <v>539</v>
      </c>
      <c r="K170" s="36" t="s">
        <v>539</v>
      </c>
      <c r="L170" s="12" t="s">
        <v>539</v>
      </c>
      <c r="M170" s="12" t="s">
        <v>539</v>
      </c>
      <c r="N170" s="36" t="s">
        <v>539</v>
      </c>
      <c r="O170" s="36" t="s">
        <v>539</v>
      </c>
      <c r="R170" s="12" t="str">
        <f t="shared" si="2"/>
        <v>Null</v>
      </c>
      <c r="S170" s="12" t="str">
        <f>IFERROR(IF(Preferences!$D$6="Default",INDEX('History Check'!$F$6:$O$6,MATCH(MAX('History Check'!$F170:$O170),'History Check'!$F170:$O170,0)),IF(COUNT($F170:$O170) &gt; 0, Preferences!$D$6, NA())),"Null")</f>
        <v>Null</v>
      </c>
    </row>
    <row r="171" spans="3:19">
      <c r="C171" s="12" t="s">
        <v>756</v>
      </c>
      <c r="D171" s="12">
        <v>1007549</v>
      </c>
      <c r="E171" s="12">
        <v>2022</v>
      </c>
      <c r="F171" s="36" t="s">
        <v>539</v>
      </c>
      <c r="G171" s="12" t="s">
        <v>539</v>
      </c>
      <c r="H171" s="12" t="s">
        <v>539</v>
      </c>
      <c r="I171" s="36" t="s">
        <v>539</v>
      </c>
      <c r="J171" s="36" t="s">
        <v>539</v>
      </c>
      <c r="K171" s="12" t="s">
        <v>539</v>
      </c>
      <c r="L171" s="12" t="s">
        <v>539</v>
      </c>
      <c r="M171" s="12" t="s">
        <v>539</v>
      </c>
      <c r="N171" s="12" t="s">
        <v>539</v>
      </c>
      <c r="O171" s="12" t="s">
        <v>539</v>
      </c>
      <c r="R171" s="12" t="str">
        <f t="shared" si="2"/>
        <v>Null</v>
      </c>
      <c r="S171" s="12" t="str">
        <f>IFERROR(IF(Preferences!$D$6="Default",INDEX('History Check'!$F$6:$O$6,MATCH(MAX('History Check'!$F171:$O171),'History Check'!$F171:$O171,0)),IF(COUNT($F171:$O171) &gt; 0, Preferences!$D$6, NA())),"Null")</f>
        <v>Null</v>
      </c>
    </row>
    <row r="172" spans="3:19">
      <c r="C172" s="12" t="s">
        <v>757</v>
      </c>
      <c r="D172" s="12">
        <v>134290</v>
      </c>
      <c r="E172" s="12">
        <v>2023</v>
      </c>
      <c r="F172" s="36" t="s">
        <v>539</v>
      </c>
      <c r="G172" s="12" t="s">
        <v>539</v>
      </c>
      <c r="H172" s="36" t="s">
        <v>539</v>
      </c>
      <c r="I172" s="36" t="s">
        <v>539</v>
      </c>
      <c r="J172" s="36" t="s">
        <v>539</v>
      </c>
      <c r="K172" s="36" t="s">
        <v>539</v>
      </c>
      <c r="L172" s="12" t="s">
        <v>539</v>
      </c>
      <c r="M172" s="12" t="s">
        <v>539</v>
      </c>
      <c r="N172" s="36" t="s">
        <v>539</v>
      </c>
      <c r="O172" s="36" t="s">
        <v>539</v>
      </c>
      <c r="R172" s="12" t="str">
        <f t="shared" si="2"/>
        <v>Null</v>
      </c>
      <c r="S172" s="12" t="str">
        <f>IFERROR(IF(Preferences!$D$6="Default",INDEX('History Check'!$F$6:$O$6,MATCH(MAX('History Check'!$F172:$O172),'History Check'!$F172:$O172,0)),IF(COUNT($F172:$O172) &gt; 0, Preferences!$D$6, NA())),"Null")</f>
        <v>Null</v>
      </c>
    </row>
    <row r="173" spans="3:19">
      <c r="C173" s="12" t="s">
        <v>757</v>
      </c>
      <c r="D173" s="12">
        <v>134290</v>
      </c>
      <c r="E173" s="12">
        <v>2022</v>
      </c>
      <c r="F173" s="36" t="s">
        <v>539</v>
      </c>
      <c r="G173" s="12" t="s">
        <v>539</v>
      </c>
      <c r="H173" s="36" t="s">
        <v>539</v>
      </c>
      <c r="I173" s="36" t="s">
        <v>539</v>
      </c>
      <c r="J173" s="36" t="s">
        <v>539</v>
      </c>
      <c r="K173" s="36" t="s">
        <v>539</v>
      </c>
      <c r="L173" s="12" t="s">
        <v>539</v>
      </c>
      <c r="M173" s="12" t="s">
        <v>539</v>
      </c>
      <c r="N173" s="36" t="s">
        <v>539</v>
      </c>
      <c r="O173" s="36" t="s">
        <v>539</v>
      </c>
      <c r="R173" s="12" t="str">
        <f t="shared" si="2"/>
        <v>Null</v>
      </c>
      <c r="S173" s="12" t="str">
        <f>IFERROR(IF(Preferences!$D$6="Default",INDEX('History Check'!$F$6:$O$6,MATCH(MAX('History Check'!$F173:$O173),'History Check'!$F173:$O173,0)),IF(COUNT($F173:$O173) &gt; 0, Preferences!$D$6, NA())),"Null")</f>
        <v>Null</v>
      </c>
    </row>
    <row r="174" spans="3:19">
      <c r="C174" s="12" t="s">
        <v>758</v>
      </c>
      <c r="D174" s="12">
        <v>1173910</v>
      </c>
      <c r="E174" s="12">
        <v>2023</v>
      </c>
      <c r="F174" s="36" t="s">
        <v>539</v>
      </c>
      <c r="G174" s="12" t="s">
        <v>539</v>
      </c>
      <c r="H174" s="36" t="s">
        <v>539</v>
      </c>
      <c r="I174" s="36" t="s">
        <v>539</v>
      </c>
      <c r="J174" s="36" t="s">
        <v>539</v>
      </c>
      <c r="K174" s="36" t="s">
        <v>539</v>
      </c>
      <c r="L174" s="12" t="s">
        <v>539</v>
      </c>
      <c r="M174" s="12" t="s">
        <v>539</v>
      </c>
      <c r="N174" s="36" t="s">
        <v>539</v>
      </c>
      <c r="O174" s="36" t="s">
        <v>539</v>
      </c>
      <c r="R174" s="12" t="str">
        <f t="shared" si="2"/>
        <v>Null</v>
      </c>
      <c r="S174" s="12" t="str">
        <f>IFERROR(IF(Preferences!$D$6="Default",INDEX('History Check'!$F$6:$O$6,MATCH(MAX('History Check'!$F174:$O174),'History Check'!$F174:$O174,0)),IF(COUNT($F174:$O174) &gt; 0, Preferences!$D$6, NA())),"Null")</f>
        <v>Null</v>
      </c>
    </row>
    <row r="175" spans="3:19">
      <c r="C175" s="12" t="s">
        <v>758</v>
      </c>
      <c r="D175" s="12">
        <v>1173910</v>
      </c>
      <c r="E175" s="12">
        <v>2022</v>
      </c>
      <c r="F175" s="36" t="s">
        <v>539</v>
      </c>
      <c r="G175" s="12" t="s">
        <v>539</v>
      </c>
      <c r="H175" s="36" t="s">
        <v>539</v>
      </c>
      <c r="I175" s="36" t="s">
        <v>539</v>
      </c>
      <c r="J175" s="36" t="s">
        <v>539</v>
      </c>
      <c r="K175" s="36" t="s">
        <v>539</v>
      </c>
      <c r="L175" s="12" t="s">
        <v>539</v>
      </c>
      <c r="M175" s="12" t="s">
        <v>539</v>
      </c>
      <c r="N175" s="36" t="s">
        <v>539</v>
      </c>
      <c r="O175" s="36" t="s">
        <v>539</v>
      </c>
      <c r="R175" s="12" t="str">
        <f t="shared" si="2"/>
        <v>Null</v>
      </c>
      <c r="S175" s="12" t="str">
        <f>IFERROR(IF(Preferences!$D$6="Default",INDEX('History Check'!$F$6:$O$6,MATCH(MAX('History Check'!$F175:$O175),'History Check'!$F175:$O175,0)),IF(COUNT($F175:$O175) &gt; 0, Preferences!$D$6, NA())),"Null")</f>
        <v>Null</v>
      </c>
    </row>
    <row r="176" spans="3:19">
      <c r="C176" s="12" t="s">
        <v>759</v>
      </c>
      <c r="D176" s="12">
        <v>1495167</v>
      </c>
      <c r="E176" s="12">
        <v>2023</v>
      </c>
      <c r="F176" s="36" t="s">
        <v>539</v>
      </c>
      <c r="G176" s="12" t="s">
        <v>539</v>
      </c>
      <c r="H176" s="12" t="s">
        <v>539</v>
      </c>
      <c r="I176" s="12" t="s">
        <v>539</v>
      </c>
      <c r="J176" s="12" t="s">
        <v>539</v>
      </c>
      <c r="K176" s="12" t="s">
        <v>539</v>
      </c>
      <c r="L176" s="12" t="s">
        <v>539</v>
      </c>
      <c r="M176" s="12" t="s">
        <v>539</v>
      </c>
      <c r="N176" s="12" t="s">
        <v>539</v>
      </c>
      <c r="O176" s="36" t="s">
        <v>539</v>
      </c>
      <c r="R176" s="12" t="str">
        <f t="shared" si="2"/>
        <v>Null</v>
      </c>
      <c r="S176" s="12" t="str">
        <f>IFERROR(IF(Preferences!$D$6="Default",INDEX('History Check'!$F$6:$O$6,MATCH(MAX('History Check'!$F176:$O176),'History Check'!$F176:$O176,0)),IF(COUNT($F176:$O176) &gt; 0, Preferences!$D$6, NA())),"Null")</f>
        <v>Null</v>
      </c>
    </row>
    <row r="177" spans="3:19">
      <c r="C177" s="12" t="s">
        <v>759</v>
      </c>
      <c r="D177" s="12">
        <v>1495167</v>
      </c>
      <c r="E177" s="12">
        <v>2022</v>
      </c>
      <c r="F177" s="36" t="s">
        <v>539</v>
      </c>
      <c r="G177" s="12" t="s">
        <v>539</v>
      </c>
      <c r="H177" s="12" t="s">
        <v>539</v>
      </c>
      <c r="I177" s="12" t="s">
        <v>539</v>
      </c>
      <c r="J177" s="36" t="s">
        <v>539</v>
      </c>
      <c r="K177" s="36" t="s">
        <v>539</v>
      </c>
      <c r="L177" s="12" t="s">
        <v>539</v>
      </c>
      <c r="M177" s="12" t="s">
        <v>539</v>
      </c>
      <c r="N177" s="12" t="s">
        <v>539</v>
      </c>
      <c r="O177" s="36" t="s">
        <v>539</v>
      </c>
      <c r="R177" s="12" t="str">
        <f t="shared" si="2"/>
        <v>Null</v>
      </c>
      <c r="S177" s="12" t="str">
        <f>IFERROR(IF(Preferences!$D$6="Default",INDEX('History Check'!$F$6:$O$6,MATCH(MAX('History Check'!$F177:$O177),'History Check'!$F177:$O177,0)),IF(COUNT($F177:$O177) &gt; 0, Preferences!$D$6, NA())),"Null")</f>
        <v>Null</v>
      </c>
    </row>
    <row r="178" spans="3:19">
      <c r="C178" s="12" t="s">
        <v>760</v>
      </c>
      <c r="D178" s="12">
        <v>1000169</v>
      </c>
      <c r="E178" s="12">
        <v>2023</v>
      </c>
      <c r="F178" s="36" t="s">
        <v>539</v>
      </c>
      <c r="G178" s="12" t="s">
        <v>539</v>
      </c>
      <c r="H178" s="36" t="s">
        <v>539</v>
      </c>
      <c r="I178" s="36" t="s">
        <v>539</v>
      </c>
      <c r="J178" s="36" t="s">
        <v>539</v>
      </c>
      <c r="K178" s="36" t="s">
        <v>539</v>
      </c>
      <c r="L178" s="12" t="s">
        <v>539</v>
      </c>
      <c r="M178" s="12" t="s">
        <v>539</v>
      </c>
      <c r="N178" s="36" t="s">
        <v>539</v>
      </c>
      <c r="O178" s="36" t="s">
        <v>539</v>
      </c>
      <c r="R178" s="12" t="str">
        <f t="shared" si="2"/>
        <v>Null</v>
      </c>
      <c r="S178" s="12" t="str">
        <f>IFERROR(IF(Preferences!$D$6="Default",INDEX('History Check'!$F$6:$O$6,MATCH(MAX('History Check'!$F178:$O178),'History Check'!$F178:$O178,0)),IF(COUNT($F178:$O178) &gt; 0, Preferences!$D$6, NA())),"Null")</f>
        <v>Null</v>
      </c>
    </row>
    <row r="179" spans="3:19">
      <c r="C179" s="12" t="s">
        <v>760</v>
      </c>
      <c r="D179" s="12">
        <v>1000169</v>
      </c>
      <c r="E179" s="12">
        <v>2022</v>
      </c>
      <c r="F179" s="36" t="s">
        <v>539</v>
      </c>
      <c r="G179" s="12" t="s">
        <v>539</v>
      </c>
      <c r="H179" s="36" t="s">
        <v>539</v>
      </c>
      <c r="I179" s="36" t="s">
        <v>539</v>
      </c>
      <c r="J179" s="12" t="s">
        <v>539</v>
      </c>
      <c r="K179" s="36" t="s">
        <v>539</v>
      </c>
      <c r="L179" s="12" t="s">
        <v>539</v>
      </c>
      <c r="M179" s="12" t="s">
        <v>539</v>
      </c>
      <c r="N179" s="12" t="s">
        <v>539</v>
      </c>
      <c r="O179" s="12" t="s">
        <v>539</v>
      </c>
      <c r="R179" s="12" t="str">
        <f t="shared" si="2"/>
        <v>Null</v>
      </c>
      <c r="S179" s="12" t="str">
        <f>IFERROR(IF(Preferences!$D$6="Default",INDEX('History Check'!$F$6:$O$6,MATCH(MAX('History Check'!$F179:$O179),'History Check'!$F179:$O179,0)),IF(COUNT($F179:$O179) &gt; 0, Preferences!$D$6, NA())),"Null")</f>
        <v>Null</v>
      </c>
    </row>
    <row r="180" spans="3:19">
      <c r="C180" s="12" t="s">
        <v>761</v>
      </c>
      <c r="D180" s="12">
        <v>112462</v>
      </c>
      <c r="E180" s="12">
        <v>2023</v>
      </c>
      <c r="F180" s="36" t="s">
        <v>539</v>
      </c>
      <c r="G180" s="12" t="s">
        <v>539</v>
      </c>
      <c r="H180" s="12" t="s">
        <v>539</v>
      </c>
      <c r="I180" s="12" t="s">
        <v>539</v>
      </c>
      <c r="J180" s="12" t="s">
        <v>539</v>
      </c>
      <c r="K180" s="12" t="s">
        <v>539</v>
      </c>
      <c r="L180" s="12" t="s">
        <v>539</v>
      </c>
      <c r="M180" s="12" t="s">
        <v>539</v>
      </c>
      <c r="N180" s="12" t="s">
        <v>539</v>
      </c>
      <c r="O180" s="36" t="s">
        <v>539</v>
      </c>
      <c r="R180" s="12" t="str">
        <f t="shared" si="2"/>
        <v>Null</v>
      </c>
      <c r="S180" s="12" t="str">
        <f>IFERROR(IF(Preferences!$D$6="Default",INDEX('History Check'!$F$6:$O$6,MATCH(MAX('History Check'!$F180:$O180),'History Check'!$F180:$O180,0)),IF(COUNT($F180:$O180) &gt; 0, Preferences!$D$6, NA())),"Null")</f>
        <v>Null</v>
      </c>
    </row>
    <row r="181" spans="3:19">
      <c r="C181" s="12" t="s">
        <v>761</v>
      </c>
      <c r="D181" s="12">
        <v>112462</v>
      </c>
      <c r="E181" s="12">
        <v>2022</v>
      </c>
      <c r="F181" s="36" t="s">
        <v>539</v>
      </c>
      <c r="G181" s="12" t="s">
        <v>539</v>
      </c>
      <c r="H181" s="12" t="s">
        <v>539</v>
      </c>
      <c r="I181" s="12" t="s">
        <v>539</v>
      </c>
      <c r="J181" s="12" t="s">
        <v>539</v>
      </c>
      <c r="K181" s="36" t="s">
        <v>539</v>
      </c>
      <c r="L181" s="12" t="s">
        <v>539</v>
      </c>
      <c r="M181" s="12" t="s">
        <v>539</v>
      </c>
      <c r="N181" s="12" t="s">
        <v>539</v>
      </c>
      <c r="O181" s="12" t="s">
        <v>539</v>
      </c>
      <c r="R181" s="12" t="str">
        <f t="shared" si="2"/>
        <v>Null</v>
      </c>
      <c r="S181" s="12" t="str">
        <f>IFERROR(IF(Preferences!$D$6="Default",INDEX('History Check'!$F$6:$O$6,MATCH(MAX('History Check'!$F181:$O181),'History Check'!$F181:$O181,0)),IF(COUNT($F181:$O181) &gt; 0, Preferences!$D$6, NA())),"Null")</f>
        <v>Null</v>
      </c>
    </row>
    <row r="182" spans="3:19">
      <c r="C182" s="12" t="s">
        <v>762</v>
      </c>
      <c r="D182" s="12">
        <v>1000572</v>
      </c>
      <c r="E182" s="12">
        <v>2023</v>
      </c>
      <c r="F182" s="36" t="s">
        <v>539</v>
      </c>
      <c r="G182" s="12" t="s">
        <v>539</v>
      </c>
      <c r="H182" s="12" t="s">
        <v>539</v>
      </c>
      <c r="I182" s="12" t="s">
        <v>539</v>
      </c>
      <c r="J182" s="12" t="s">
        <v>539</v>
      </c>
      <c r="K182" s="12" t="s">
        <v>539</v>
      </c>
      <c r="L182" s="12" t="s">
        <v>539</v>
      </c>
      <c r="M182" s="12" t="s">
        <v>539</v>
      </c>
      <c r="N182" s="12" t="s">
        <v>539</v>
      </c>
      <c r="O182" s="36" t="s">
        <v>539</v>
      </c>
      <c r="R182" s="12" t="str">
        <f t="shared" si="2"/>
        <v>Null</v>
      </c>
      <c r="S182" s="12" t="str">
        <f>IFERROR(IF(Preferences!$D$6="Default",INDEX('History Check'!$F$6:$O$6,MATCH(MAX('History Check'!$F182:$O182),'History Check'!$F182:$O182,0)),IF(COUNT($F182:$O182) &gt; 0, Preferences!$D$6, NA())),"Null")</f>
        <v>Null</v>
      </c>
    </row>
    <row r="183" spans="3:19">
      <c r="C183" s="12" t="s">
        <v>762</v>
      </c>
      <c r="D183" s="12">
        <v>1000572</v>
      </c>
      <c r="E183" s="12">
        <v>2022</v>
      </c>
      <c r="F183" s="12" t="s">
        <v>539</v>
      </c>
      <c r="G183" s="12" t="s">
        <v>539</v>
      </c>
      <c r="H183" s="12" t="s">
        <v>539</v>
      </c>
      <c r="I183" s="12" t="s">
        <v>539</v>
      </c>
      <c r="J183" s="12" t="s">
        <v>539</v>
      </c>
      <c r="K183" s="36" t="s">
        <v>539</v>
      </c>
      <c r="L183" s="12" t="s">
        <v>539</v>
      </c>
      <c r="M183" s="12" t="s">
        <v>539</v>
      </c>
      <c r="N183" s="12" t="s">
        <v>539</v>
      </c>
      <c r="O183" s="36" t="s">
        <v>539</v>
      </c>
      <c r="R183" s="12" t="str">
        <f t="shared" si="2"/>
        <v>Null</v>
      </c>
      <c r="S183" s="12" t="str">
        <f>IFERROR(IF(Preferences!$D$6="Default",INDEX('History Check'!$F$6:$O$6,MATCH(MAX('History Check'!$F183:$O183),'History Check'!$F183:$O183,0)),IF(COUNT($F183:$O183) &gt; 0, Preferences!$D$6, NA())),"Null")</f>
        <v>Null</v>
      </c>
    </row>
    <row r="184" spans="3:19">
      <c r="C184" s="12" t="s">
        <v>763</v>
      </c>
      <c r="D184" s="12">
        <v>112193</v>
      </c>
      <c r="E184" s="12">
        <v>2023</v>
      </c>
      <c r="F184" s="36" t="s">
        <v>539</v>
      </c>
      <c r="G184" s="12" t="s">
        <v>539</v>
      </c>
      <c r="H184" s="12" t="s">
        <v>539</v>
      </c>
      <c r="I184" s="36" t="s">
        <v>539</v>
      </c>
      <c r="J184" s="12" t="s">
        <v>539</v>
      </c>
      <c r="K184" s="36" t="s">
        <v>539</v>
      </c>
      <c r="L184" s="12" t="s">
        <v>539</v>
      </c>
      <c r="M184" s="12" t="s">
        <v>539</v>
      </c>
      <c r="N184" s="12" t="s">
        <v>539</v>
      </c>
      <c r="O184" s="36" t="s">
        <v>539</v>
      </c>
      <c r="R184" s="12" t="str">
        <f t="shared" si="2"/>
        <v>Null</v>
      </c>
      <c r="S184" s="12" t="str">
        <f>IFERROR(IF(Preferences!$D$6="Default",INDEX('History Check'!$F$6:$O$6,MATCH(MAX('History Check'!$F184:$O184),'History Check'!$F184:$O184,0)),IF(COUNT($F184:$O184) &gt; 0, Preferences!$D$6, NA())),"Null")</f>
        <v>Null</v>
      </c>
    </row>
    <row r="185" spans="3:19">
      <c r="C185" s="12" t="s">
        <v>763</v>
      </c>
      <c r="D185" s="12">
        <v>112193</v>
      </c>
      <c r="E185" s="12">
        <v>2022</v>
      </c>
      <c r="F185" s="36" t="s">
        <v>539</v>
      </c>
      <c r="G185" s="12" t="s">
        <v>539</v>
      </c>
      <c r="H185" s="36" t="s">
        <v>539</v>
      </c>
      <c r="I185" s="36" t="s">
        <v>539</v>
      </c>
      <c r="J185" s="36" t="s">
        <v>539</v>
      </c>
      <c r="K185" s="36" t="s">
        <v>539</v>
      </c>
      <c r="L185" s="12" t="s">
        <v>539</v>
      </c>
      <c r="M185" s="12" t="s">
        <v>539</v>
      </c>
      <c r="N185" s="36" t="s">
        <v>539</v>
      </c>
      <c r="O185" s="36" t="s">
        <v>539</v>
      </c>
      <c r="R185" s="12" t="str">
        <f t="shared" si="2"/>
        <v>Null</v>
      </c>
      <c r="S185" s="12" t="str">
        <f>IFERROR(IF(Preferences!$D$6="Default",INDEX('History Check'!$F$6:$O$6,MATCH(MAX('History Check'!$F185:$O185),'History Check'!$F185:$O185,0)),IF(COUNT($F185:$O185) &gt; 0, Preferences!$D$6, NA())),"Null")</f>
        <v>Null</v>
      </c>
    </row>
    <row r="186" spans="3:19">
      <c r="C186" s="12" t="s">
        <v>764</v>
      </c>
      <c r="D186" s="12">
        <v>1155950</v>
      </c>
      <c r="E186" s="12">
        <v>2023</v>
      </c>
      <c r="F186" s="36" t="s">
        <v>539</v>
      </c>
      <c r="G186" s="12" t="s">
        <v>539</v>
      </c>
      <c r="H186" s="12" t="s">
        <v>539</v>
      </c>
      <c r="I186" s="12" t="s">
        <v>539</v>
      </c>
      <c r="J186" s="12" t="s">
        <v>539</v>
      </c>
      <c r="K186" s="36" t="s">
        <v>539</v>
      </c>
      <c r="L186" s="12" t="s">
        <v>539</v>
      </c>
      <c r="M186" s="12" t="s">
        <v>539</v>
      </c>
      <c r="N186" s="12" t="s">
        <v>539</v>
      </c>
      <c r="O186" s="12" t="s">
        <v>539</v>
      </c>
      <c r="R186" s="12" t="str">
        <f t="shared" si="2"/>
        <v>Null</v>
      </c>
      <c r="S186" s="12" t="str">
        <f>IFERROR(IF(Preferences!$D$6="Default",INDEX('History Check'!$F$6:$O$6,MATCH(MAX('History Check'!$F186:$O186),'History Check'!$F186:$O186,0)),IF(COUNT($F186:$O186) &gt; 0, Preferences!$D$6, NA())),"Null")</f>
        <v>Null</v>
      </c>
    </row>
    <row r="187" spans="3:19">
      <c r="C187" s="12" t="s">
        <v>764</v>
      </c>
      <c r="D187" s="12">
        <v>1155950</v>
      </c>
      <c r="E187" s="12">
        <v>2022</v>
      </c>
      <c r="F187" s="47" t="s">
        <v>539</v>
      </c>
      <c r="G187" s="47" t="s">
        <v>539</v>
      </c>
      <c r="H187" s="47" t="s">
        <v>539</v>
      </c>
      <c r="I187" s="47" t="s">
        <v>539</v>
      </c>
      <c r="J187" s="47" t="s">
        <v>539</v>
      </c>
      <c r="K187" s="47" t="s">
        <v>539</v>
      </c>
      <c r="L187" s="47" t="s">
        <v>539</v>
      </c>
      <c r="M187" s="47" t="s">
        <v>539</v>
      </c>
      <c r="N187" s="47" t="s">
        <v>539</v>
      </c>
      <c r="O187" s="47" t="s">
        <v>539</v>
      </c>
      <c r="P187" s="47"/>
      <c r="Q187" s="47"/>
      <c r="R187" s="12" t="str">
        <f t="shared" si="2"/>
        <v>Null</v>
      </c>
      <c r="S187" s="12" t="str">
        <f>IFERROR(IF(Preferences!$D$6="Default",INDEX('History Check'!$F$6:$O$6,MATCH(MAX('History Check'!$F187:$O187),'History Check'!$F187:$O187,0)),IF(COUNT($F187:$O187) &gt; 0, Preferences!$D$6, NA())),"Null")</f>
        <v>Null</v>
      </c>
    </row>
    <row r="188" spans="3:19">
      <c r="C188" s="12" t="s">
        <v>765</v>
      </c>
      <c r="D188" s="12">
        <v>1465827</v>
      </c>
      <c r="E188" s="12">
        <v>2023</v>
      </c>
      <c r="F188" s="36" t="s">
        <v>539</v>
      </c>
      <c r="G188" s="12" t="s">
        <v>539</v>
      </c>
      <c r="H188" s="12" t="s">
        <v>539</v>
      </c>
      <c r="I188" s="12" t="s">
        <v>539</v>
      </c>
      <c r="J188" s="36" t="s">
        <v>539</v>
      </c>
      <c r="K188" s="36" t="s">
        <v>539</v>
      </c>
      <c r="L188" s="12" t="s">
        <v>539</v>
      </c>
      <c r="M188" s="12" t="s">
        <v>539</v>
      </c>
      <c r="N188" s="12" t="s">
        <v>539</v>
      </c>
      <c r="O188" s="36" t="s">
        <v>539</v>
      </c>
      <c r="R188" s="12" t="str">
        <f t="shared" si="2"/>
        <v>Null</v>
      </c>
      <c r="S188" s="12" t="str">
        <f>IFERROR(IF(Preferences!$D$6="Default",INDEX('History Check'!$F$6:$O$6,MATCH(MAX('History Check'!$F188:$O188),'History Check'!$F188:$O188,0)),IF(COUNT($F188:$O188) &gt; 0, Preferences!$D$6, NA())),"Null")</f>
        <v>Null</v>
      </c>
    </row>
    <row r="189" spans="3:19">
      <c r="C189" s="12" t="s">
        <v>765</v>
      </c>
      <c r="D189" s="12">
        <v>1465827</v>
      </c>
      <c r="E189" s="12">
        <v>2022</v>
      </c>
      <c r="F189" s="36" t="s">
        <v>539</v>
      </c>
      <c r="G189" s="12" t="s">
        <v>539</v>
      </c>
      <c r="H189" s="36" t="s">
        <v>539</v>
      </c>
      <c r="I189" s="36" t="s">
        <v>539</v>
      </c>
      <c r="J189" s="36" t="s">
        <v>539</v>
      </c>
      <c r="K189" s="36" t="s">
        <v>539</v>
      </c>
      <c r="L189" s="12" t="s">
        <v>539</v>
      </c>
      <c r="M189" s="12" t="s">
        <v>539</v>
      </c>
      <c r="N189" s="36" t="s">
        <v>539</v>
      </c>
      <c r="O189" s="36" t="s">
        <v>539</v>
      </c>
      <c r="R189" s="12" t="str">
        <f t="shared" si="2"/>
        <v>Null</v>
      </c>
      <c r="S189" s="12" t="str">
        <f>IFERROR(IF(Preferences!$D$6="Default",INDEX('History Check'!$F$6:$O$6,MATCH(MAX('History Check'!$F189:$O189),'History Check'!$F189:$O189,0)),IF(COUNT($F189:$O189) &gt; 0, Preferences!$D$6, NA())),"Null")</f>
        <v>Null</v>
      </c>
    </row>
    <row r="190" spans="3:19">
      <c r="C190" s="12" t="s">
        <v>766</v>
      </c>
      <c r="D190" s="12">
        <v>1000152</v>
      </c>
      <c r="E190" s="12">
        <v>2023</v>
      </c>
      <c r="F190" s="36" t="s">
        <v>539</v>
      </c>
      <c r="G190" s="12" t="s">
        <v>539</v>
      </c>
      <c r="H190" s="36" t="s">
        <v>539</v>
      </c>
      <c r="I190" s="36" t="s">
        <v>539</v>
      </c>
      <c r="J190" s="36" t="s">
        <v>539</v>
      </c>
      <c r="K190" s="36" t="s">
        <v>539</v>
      </c>
      <c r="L190" s="12" t="s">
        <v>539</v>
      </c>
      <c r="M190" s="12" t="s">
        <v>539</v>
      </c>
      <c r="N190" s="12" t="s">
        <v>539</v>
      </c>
      <c r="O190" s="36" t="s">
        <v>539</v>
      </c>
      <c r="R190" s="12" t="str">
        <f t="shared" si="2"/>
        <v>Null</v>
      </c>
      <c r="S190" s="12" t="str">
        <f>IFERROR(IF(Preferences!$D$6="Default",INDEX('History Check'!$F$6:$O$6,MATCH(MAX('History Check'!$F190:$O190),'History Check'!$F190:$O190,0)),IF(COUNT($F190:$O190) &gt; 0, Preferences!$D$6, NA())),"Null")</f>
        <v>Null</v>
      </c>
    </row>
    <row r="191" spans="3:19">
      <c r="C191" s="12" t="s">
        <v>766</v>
      </c>
      <c r="D191" s="12">
        <v>1000152</v>
      </c>
      <c r="E191" s="12">
        <v>2022</v>
      </c>
      <c r="F191" s="36" t="s">
        <v>539</v>
      </c>
      <c r="G191" s="12" t="s">
        <v>539</v>
      </c>
      <c r="H191" s="36" t="s">
        <v>539</v>
      </c>
      <c r="I191" s="36" t="s">
        <v>539</v>
      </c>
      <c r="J191" s="36" t="s">
        <v>539</v>
      </c>
      <c r="K191" s="12" t="s">
        <v>539</v>
      </c>
      <c r="L191" s="12" t="s">
        <v>539</v>
      </c>
      <c r="M191" s="12" t="s">
        <v>539</v>
      </c>
      <c r="N191" s="12" t="s">
        <v>539</v>
      </c>
      <c r="O191" s="36" t="s">
        <v>539</v>
      </c>
      <c r="R191" s="12" t="str">
        <f t="shared" si="2"/>
        <v>Null</v>
      </c>
      <c r="S191" s="12" t="str">
        <f>IFERROR(IF(Preferences!$D$6="Default",INDEX('History Check'!$F$6:$O$6,MATCH(MAX('History Check'!$F191:$O191),'History Check'!$F191:$O191,0)),IF(COUNT($F191:$O191) &gt; 0, Preferences!$D$6, NA())),"Null")</f>
        <v>Null</v>
      </c>
    </row>
    <row r="192" spans="3:19">
      <c r="C192" s="12" t="s">
        <v>767</v>
      </c>
      <c r="D192" s="12">
        <v>1226770</v>
      </c>
      <c r="E192" s="12">
        <v>2023</v>
      </c>
      <c r="F192" s="36" t="s">
        <v>539</v>
      </c>
      <c r="G192" s="12" t="s">
        <v>539</v>
      </c>
      <c r="H192" s="12" t="s">
        <v>539</v>
      </c>
      <c r="I192" s="12" t="s">
        <v>539</v>
      </c>
      <c r="J192" s="36" t="s">
        <v>539</v>
      </c>
      <c r="K192" s="12" t="s">
        <v>539</v>
      </c>
      <c r="L192" s="12" t="s">
        <v>539</v>
      </c>
      <c r="M192" s="12" t="s">
        <v>539</v>
      </c>
      <c r="N192" s="12" t="s">
        <v>539</v>
      </c>
      <c r="O192" s="36" t="s">
        <v>539</v>
      </c>
      <c r="R192" s="12" t="str">
        <f t="shared" si="2"/>
        <v>Null</v>
      </c>
      <c r="S192" s="12" t="str">
        <f>IFERROR(IF(Preferences!$D$6="Default",INDEX('History Check'!$F$6:$O$6,MATCH(MAX('History Check'!$F192:$O192),'History Check'!$F192:$O192,0)),IF(COUNT($F192:$O192) &gt; 0, Preferences!$D$6, NA())),"Null")</f>
        <v>Null</v>
      </c>
    </row>
    <row r="193" spans="3:19">
      <c r="C193" s="12" t="s">
        <v>767</v>
      </c>
      <c r="D193" s="12">
        <v>1226770</v>
      </c>
      <c r="E193" s="12">
        <v>2022</v>
      </c>
      <c r="F193" s="36" t="s">
        <v>539</v>
      </c>
      <c r="G193" s="12" t="s">
        <v>539</v>
      </c>
      <c r="H193" s="12" t="s">
        <v>539</v>
      </c>
      <c r="I193" s="12" t="s">
        <v>539</v>
      </c>
      <c r="J193" s="12" t="s">
        <v>539</v>
      </c>
      <c r="K193" s="12" t="s">
        <v>539</v>
      </c>
      <c r="L193" s="12" t="s">
        <v>539</v>
      </c>
      <c r="M193" s="12" t="s">
        <v>539</v>
      </c>
      <c r="N193" s="12" t="s">
        <v>539</v>
      </c>
      <c r="O193" s="36" t="s">
        <v>539</v>
      </c>
      <c r="R193" s="12" t="str">
        <f t="shared" si="2"/>
        <v>Null</v>
      </c>
      <c r="S193" s="12" t="str">
        <f>IFERROR(IF(Preferences!$D$6="Default",INDEX('History Check'!$F$6:$O$6,MATCH(MAX('History Check'!$F193:$O193),'History Check'!$F193:$O193,0)),IF(COUNT($F193:$O193) &gt; 0, Preferences!$D$6, NA())),"Null")</f>
        <v>Null</v>
      </c>
    </row>
    <row r="194" spans="3:19">
      <c r="C194" s="12" t="s">
        <v>768</v>
      </c>
      <c r="D194" s="12">
        <v>1000569</v>
      </c>
      <c r="E194" s="12">
        <v>2023</v>
      </c>
      <c r="F194" s="36" t="s">
        <v>539</v>
      </c>
      <c r="G194" s="12" t="s">
        <v>539</v>
      </c>
      <c r="H194" s="36" t="s">
        <v>539</v>
      </c>
      <c r="I194" s="36" t="s">
        <v>539</v>
      </c>
      <c r="J194" s="36" t="s">
        <v>539</v>
      </c>
      <c r="K194" s="36" t="s">
        <v>539</v>
      </c>
      <c r="L194" s="12" t="s">
        <v>539</v>
      </c>
      <c r="M194" s="12" t="s">
        <v>539</v>
      </c>
      <c r="N194" s="36" t="s">
        <v>539</v>
      </c>
      <c r="O194" s="36" t="s">
        <v>539</v>
      </c>
      <c r="R194" s="12" t="str">
        <f t="shared" si="2"/>
        <v>Null</v>
      </c>
      <c r="S194" s="12" t="str">
        <f>IFERROR(IF(Preferences!$D$6="Default",INDEX('History Check'!$F$6:$O$6,MATCH(MAX('History Check'!$F194:$O194),'History Check'!$F194:$O194,0)),IF(COUNT($F194:$O194) &gt; 0, Preferences!$D$6, NA())),"Null")</f>
        <v>Null</v>
      </c>
    </row>
    <row r="195" spans="3:19">
      <c r="C195" s="12" t="s">
        <v>768</v>
      </c>
      <c r="D195" s="12">
        <v>1000569</v>
      </c>
      <c r="E195" s="12">
        <v>2022</v>
      </c>
      <c r="F195" s="36" t="s">
        <v>539</v>
      </c>
      <c r="G195" s="12" t="s">
        <v>539</v>
      </c>
      <c r="H195" s="36" t="s">
        <v>539</v>
      </c>
      <c r="I195" s="36" t="s">
        <v>539</v>
      </c>
      <c r="J195" s="36" t="s">
        <v>539</v>
      </c>
      <c r="K195" s="36" t="s">
        <v>539</v>
      </c>
      <c r="L195" s="12" t="s">
        <v>539</v>
      </c>
      <c r="M195" s="12" t="s">
        <v>539</v>
      </c>
      <c r="N195" s="36" t="s">
        <v>539</v>
      </c>
      <c r="O195" s="36" t="s">
        <v>539</v>
      </c>
      <c r="R195" s="12" t="str">
        <f t="shared" si="2"/>
        <v>Null</v>
      </c>
      <c r="S195" s="12" t="str">
        <f>IFERROR(IF(Preferences!$D$6="Default",INDEX('History Check'!$F$6:$O$6,MATCH(MAX('History Check'!$F195:$O195),'History Check'!$F195:$O195,0)),IF(COUNT($F195:$O195) &gt; 0, Preferences!$D$6, NA())),"Null")</f>
        <v>Null</v>
      </c>
    </row>
    <row r="196" spans="3:19">
      <c r="C196" s="12" t="s">
        <v>769</v>
      </c>
      <c r="D196" s="12">
        <v>1189990</v>
      </c>
      <c r="E196" s="12">
        <v>2023</v>
      </c>
      <c r="F196" s="36" t="s">
        <v>539</v>
      </c>
      <c r="G196" s="12" t="s">
        <v>539</v>
      </c>
      <c r="H196" s="36" t="s">
        <v>539</v>
      </c>
      <c r="I196" s="36" t="s">
        <v>539</v>
      </c>
      <c r="J196" s="36" t="s">
        <v>539</v>
      </c>
      <c r="K196" s="36" t="s">
        <v>539</v>
      </c>
      <c r="L196" s="12" t="s">
        <v>539</v>
      </c>
      <c r="M196" s="12" t="s">
        <v>539</v>
      </c>
      <c r="N196" s="36" t="s">
        <v>539</v>
      </c>
      <c r="O196" s="36" t="s">
        <v>539</v>
      </c>
      <c r="R196" s="12" t="str">
        <f t="shared" si="2"/>
        <v>Null</v>
      </c>
      <c r="S196" s="12" t="str">
        <f>IFERROR(IF(Preferences!$D$6="Default",INDEX('History Check'!$F$6:$O$6,MATCH(MAX('History Check'!$F196:$O196),'History Check'!$F196:$O196,0)),IF(COUNT($F196:$O196) &gt; 0, Preferences!$D$6, NA())),"Null")</f>
        <v>Null</v>
      </c>
    </row>
    <row r="197" spans="3:19">
      <c r="C197" s="12" t="s">
        <v>769</v>
      </c>
      <c r="D197" s="12">
        <v>1189990</v>
      </c>
      <c r="E197" s="12">
        <v>2022</v>
      </c>
      <c r="F197" s="36" t="s">
        <v>539</v>
      </c>
      <c r="G197" s="12" t="s">
        <v>539</v>
      </c>
      <c r="H197" s="36" t="s">
        <v>539</v>
      </c>
      <c r="I197" s="36" t="s">
        <v>539</v>
      </c>
      <c r="J197" s="36" t="s">
        <v>539</v>
      </c>
      <c r="K197" s="36" t="s">
        <v>539</v>
      </c>
      <c r="L197" s="12" t="s">
        <v>539</v>
      </c>
      <c r="M197" s="12" t="s">
        <v>539</v>
      </c>
      <c r="N197" s="12" t="s">
        <v>539</v>
      </c>
      <c r="O197" s="36" t="s">
        <v>539</v>
      </c>
      <c r="R197" s="12" t="str">
        <f t="shared" si="2"/>
        <v>Null</v>
      </c>
      <c r="S197" s="12" t="str">
        <f>IFERROR(IF(Preferences!$D$6="Default",INDEX('History Check'!$F$6:$O$6,MATCH(MAX('History Check'!$F197:$O197),'History Check'!$F197:$O197,0)),IF(COUNT($F197:$O197) &gt; 0, Preferences!$D$6, NA())),"Null")</f>
        <v>Null</v>
      </c>
    </row>
    <row r="198" spans="3:19">
      <c r="C198" s="12" t="s">
        <v>770</v>
      </c>
      <c r="D198" s="12">
        <v>1177493</v>
      </c>
      <c r="E198" s="12">
        <v>2023</v>
      </c>
      <c r="F198" s="47" t="s">
        <v>539</v>
      </c>
      <c r="G198" s="47" t="s">
        <v>539</v>
      </c>
      <c r="H198" s="47" t="s">
        <v>539</v>
      </c>
      <c r="I198" s="47" t="s">
        <v>539</v>
      </c>
      <c r="J198" s="47" t="s">
        <v>539</v>
      </c>
      <c r="K198" s="47" t="s">
        <v>539</v>
      </c>
      <c r="L198" s="47" t="s">
        <v>539</v>
      </c>
      <c r="M198" s="47" t="s">
        <v>539</v>
      </c>
      <c r="N198" s="47" t="s">
        <v>539</v>
      </c>
      <c r="O198" s="47" t="s">
        <v>539</v>
      </c>
      <c r="P198" s="47"/>
      <c r="Q198" s="47"/>
      <c r="R198" s="12" t="str">
        <f t="shared" si="2"/>
        <v>Null</v>
      </c>
      <c r="S198" s="12" t="str">
        <f>IFERROR(IF(Preferences!$D$6="Default",INDEX('History Check'!$F$6:$O$6,MATCH(MAX('History Check'!$F198:$O198),'History Check'!$F198:$O198,0)),IF(COUNT($F198:$O198) &gt; 0, Preferences!$D$6, NA())),"Null")</f>
        <v>Null</v>
      </c>
    </row>
    <row r="199" spans="3:19">
      <c r="C199" s="12" t="s">
        <v>770</v>
      </c>
      <c r="D199" s="12">
        <v>1177493</v>
      </c>
      <c r="E199" s="12">
        <v>2022</v>
      </c>
      <c r="F199" s="36" t="s">
        <v>539</v>
      </c>
      <c r="G199" s="12" t="s">
        <v>539</v>
      </c>
      <c r="H199" s="36" t="s">
        <v>539</v>
      </c>
      <c r="I199" s="12" t="s">
        <v>539</v>
      </c>
      <c r="J199" s="36" t="s">
        <v>539</v>
      </c>
      <c r="K199" s="36" t="s">
        <v>539</v>
      </c>
      <c r="L199" s="12" t="s">
        <v>539</v>
      </c>
      <c r="M199" s="12" t="s">
        <v>539</v>
      </c>
      <c r="N199" s="12" t="s">
        <v>539</v>
      </c>
      <c r="O199" s="36" t="s">
        <v>539</v>
      </c>
      <c r="R199" s="12" t="str">
        <f t="shared" si="2"/>
        <v>Null</v>
      </c>
      <c r="S199" s="12" t="str">
        <f>IFERROR(IF(Preferences!$D$6="Default",INDEX('History Check'!$F$6:$O$6,MATCH(MAX('History Check'!$F199:$O199),'History Check'!$F199:$O199,0)),IF(COUNT($F199:$O199) &gt; 0, Preferences!$D$6, NA())),"Null")</f>
        <v>Null</v>
      </c>
    </row>
    <row r="200" spans="3:19">
      <c r="C200" s="12" t="s">
        <v>771</v>
      </c>
      <c r="D200" s="12">
        <v>1223930</v>
      </c>
      <c r="E200" s="12">
        <v>2023</v>
      </c>
      <c r="F200" s="36" t="s">
        <v>539</v>
      </c>
      <c r="G200" s="12" t="s">
        <v>539</v>
      </c>
      <c r="H200" s="36" t="s">
        <v>539</v>
      </c>
      <c r="I200" s="36" t="s">
        <v>539</v>
      </c>
      <c r="J200" s="36" t="s">
        <v>539</v>
      </c>
      <c r="K200" s="36" t="s">
        <v>539</v>
      </c>
      <c r="L200" s="12" t="s">
        <v>539</v>
      </c>
      <c r="M200" s="12" t="s">
        <v>539</v>
      </c>
      <c r="N200" s="36" t="s">
        <v>539</v>
      </c>
      <c r="O200" s="36" t="s">
        <v>539</v>
      </c>
      <c r="R200" s="12" t="str">
        <f t="shared" ref="R200:R263" si="3">IFERROR(INDEX($F$5:$O$5,MATCH(MAX($F200:$O200),$F200:$O200,0)),"Null")</f>
        <v>Null</v>
      </c>
      <c r="S200" s="12" t="str">
        <f>IFERROR(IF(Preferences!$D$6="Default",INDEX('History Check'!$F$6:$O$6,MATCH(MAX('History Check'!$F200:$O200),'History Check'!$F200:$O200,0)),IF(COUNT($F200:$O200) &gt; 0, Preferences!$D$6, NA())),"Null")</f>
        <v>Null</v>
      </c>
    </row>
    <row r="201" spans="3:19">
      <c r="C201" s="12" t="s">
        <v>771</v>
      </c>
      <c r="D201" s="12">
        <v>1223930</v>
      </c>
      <c r="E201" s="12">
        <v>2022</v>
      </c>
      <c r="F201" s="36" t="s">
        <v>539</v>
      </c>
      <c r="G201" s="12" t="s">
        <v>539</v>
      </c>
      <c r="H201" s="12" t="s">
        <v>539</v>
      </c>
      <c r="I201" s="12" t="s">
        <v>539</v>
      </c>
      <c r="J201" s="12" t="s">
        <v>539</v>
      </c>
      <c r="K201" s="12" t="s">
        <v>539</v>
      </c>
      <c r="L201" s="12" t="s">
        <v>539</v>
      </c>
      <c r="M201" s="12" t="s">
        <v>539</v>
      </c>
      <c r="N201" s="12" t="s">
        <v>539</v>
      </c>
      <c r="O201" s="36" t="s">
        <v>539</v>
      </c>
      <c r="R201" s="12" t="str">
        <f t="shared" si="3"/>
        <v>Null</v>
      </c>
      <c r="S201" s="12" t="str">
        <f>IFERROR(IF(Preferences!$D$6="Default",INDEX('History Check'!$F$6:$O$6,MATCH(MAX('History Check'!$F201:$O201),'History Check'!$F201:$O201,0)),IF(COUNT($F201:$O201) &gt; 0, Preferences!$D$6, NA())),"Null")</f>
        <v>Null</v>
      </c>
    </row>
    <row r="202" spans="3:19">
      <c r="C202" s="12" t="s">
        <v>772</v>
      </c>
      <c r="D202" s="12">
        <v>149895</v>
      </c>
      <c r="E202" s="12">
        <v>2023</v>
      </c>
      <c r="F202" s="36" t="s">
        <v>539</v>
      </c>
      <c r="G202" s="12" t="s">
        <v>539</v>
      </c>
      <c r="H202" s="12" t="s">
        <v>539</v>
      </c>
      <c r="I202" s="12" t="s">
        <v>539</v>
      </c>
      <c r="J202" s="12" t="s">
        <v>539</v>
      </c>
      <c r="K202" s="12" t="s">
        <v>539</v>
      </c>
      <c r="L202" s="12" t="s">
        <v>539</v>
      </c>
      <c r="M202" s="12" t="s">
        <v>539</v>
      </c>
      <c r="N202" s="12" t="s">
        <v>539</v>
      </c>
      <c r="O202" s="12" t="s">
        <v>539</v>
      </c>
      <c r="R202" s="12" t="str">
        <f t="shared" si="3"/>
        <v>Null</v>
      </c>
      <c r="S202" s="12" t="str">
        <f>IFERROR(IF(Preferences!$D$6="Default",INDEX('History Check'!$F$6:$O$6,MATCH(MAX('History Check'!$F202:$O202),'History Check'!$F202:$O202,0)),IF(COUNT($F202:$O202) &gt; 0, Preferences!$D$6, NA())),"Null")</f>
        <v>Null</v>
      </c>
    </row>
    <row r="203" spans="3:19">
      <c r="C203" s="12" t="s">
        <v>772</v>
      </c>
      <c r="D203" s="12">
        <v>149895</v>
      </c>
      <c r="E203" s="12">
        <v>2022</v>
      </c>
      <c r="F203" s="36" t="s">
        <v>539</v>
      </c>
      <c r="G203" s="12" t="s">
        <v>539</v>
      </c>
      <c r="H203" s="12" t="s">
        <v>539</v>
      </c>
      <c r="I203" s="36" t="s">
        <v>539</v>
      </c>
      <c r="J203" s="12" t="s">
        <v>539</v>
      </c>
      <c r="K203" s="12" t="s">
        <v>539</v>
      </c>
      <c r="L203" s="12" t="s">
        <v>539</v>
      </c>
      <c r="M203" s="12" t="s">
        <v>539</v>
      </c>
      <c r="N203" s="12" t="s">
        <v>539</v>
      </c>
      <c r="O203" s="36" t="s">
        <v>539</v>
      </c>
      <c r="R203" s="12" t="str">
        <f t="shared" si="3"/>
        <v>Null</v>
      </c>
      <c r="S203" s="12" t="str">
        <f>IFERROR(IF(Preferences!$D$6="Default",INDEX('History Check'!$F$6:$O$6,MATCH(MAX('History Check'!$F203:$O203),'History Check'!$F203:$O203,0)),IF(COUNT($F203:$O203) &gt; 0, Preferences!$D$6, NA())),"Null")</f>
        <v>Null</v>
      </c>
    </row>
    <row r="204" spans="3:19">
      <c r="C204" s="12" t="s">
        <v>773</v>
      </c>
      <c r="D204" s="12">
        <v>1010122</v>
      </c>
      <c r="E204" s="12">
        <v>2023</v>
      </c>
      <c r="F204" s="36" t="s">
        <v>539</v>
      </c>
      <c r="G204" s="12" t="s">
        <v>539</v>
      </c>
      <c r="H204" s="12" t="s">
        <v>539</v>
      </c>
      <c r="I204" s="36" t="s">
        <v>539</v>
      </c>
      <c r="J204" s="36" t="s">
        <v>539</v>
      </c>
      <c r="K204" s="36" t="s">
        <v>539</v>
      </c>
      <c r="L204" s="12" t="s">
        <v>539</v>
      </c>
      <c r="M204" s="12" t="s">
        <v>539</v>
      </c>
      <c r="N204" s="12" t="s">
        <v>539</v>
      </c>
      <c r="O204" s="36" t="s">
        <v>539</v>
      </c>
      <c r="R204" s="12" t="str">
        <f t="shared" si="3"/>
        <v>Null</v>
      </c>
      <c r="S204" s="12" t="str">
        <f>IFERROR(IF(Preferences!$D$6="Default",INDEX('History Check'!$F$6:$O$6,MATCH(MAX('History Check'!$F204:$O204),'History Check'!$F204:$O204,0)),IF(COUNT($F204:$O204) &gt; 0, Preferences!$D$6, NA())),"Null")</f>
        <v>Null</v>
      </c>
    </row>
    <row r="205" spans="3:19">
      <c r="C205" s="12" t="s">
        <v>773</v>
      </c>
      <c r="D205" s="12">
        <v>1010122</v>
      </c>
      <c r="E205" s="12">
        <v>2022</v>
      </c>
      <c r="F205" s="36" t="s">
        <v>539</v>
      </c>
      <c r="G205" s="12" t="s">
        <v>539</v>
      </c>
      <c r="H205" s="36" t="s">
        <v>539</v>
      </c>
      <c r="I205" s="12" t="s">
        <v>539</v>
      </c>
      <c r="J205" s="12" t="s">
        <v>539</v>
      </c>
      <c r="K205" s="12" t="s">
        <v>539</v>
      </c>
      <c r="L205" s="12" t="s">
        <v>539</v>
      </c>
      <c r="M205" s="12" t="s">
        <v>539</v>
      </c>
      <c r="N205" s="12" t="s">
        <v>539</v>
      </c>
      <c r="O205" s="36" t="s">
        <v>539</v>
      </c>
      <c r="R205" s="12" t="str">
        <f t="shared" si="3"/>
        <v>Null</v>
      </c>
      <c r="S205" s="12" t="str">
        <f>IFERROR(IF(Preferences!$D$6="Default",INDEX('History Check'!$F$6:$O$6,MATCH(MAX('History Check'!$F205:$O205),'History Check'!$F205:$O205,0)),IF(COUNT($F205:$O205) &gt; 0, Preferences!$D$6, NA())),"Null")</f>
        <v>Null</v>
      </c>
    </row>
    <row r="206" spans="3:19">
      <c r="C206" s="12" t="s">
        <v>784</v>
      </c>
      <c r="D206" s="12">
        <v>1435695</v>
      </c>
      <c r="E206" s="12">
        <v>2023</v>
      </c>
      <c r="F206" s="36" t="s">
        <v>539</v>
      </c>
      <c r="G206" s="12" t="s">
        <v>539</v>
      </c>
      <c r="H206" s="36" t="s">
        <v>539</v>
      </c>
      <c r="I206" s="36" t="s">
        <v>539</v>
      </c>
      <c r="J206" s="36" t="s">
        <v>539</v>
      </c>
      <c r="K206" s="36" t="s">
        <v>539</v>
      </c>
      <c r="L206" s="12" t="s">
        <v>539</v>
      </c>
      <c r="M206" s="12" t="s">
        <v>539</v>
      </c>
      <c r="N206" s="36" t="s">
        <v>539</v>
      </c>
      <c r="O206" s="36" t="s">
        <v>539</v>
      </c>
      <c r="R206" s="12" t="str">
        <f t="shared" si="3"/>
        <v>Null</v>
      </c>
      <c r="S206" s="12" t="str">
        <f>IFERROR(IF(Preferences!$D$6="Default",INDEX('History Check'!$F$6:$O$6,MATCH(MAX('History Check'!$F206:$O206),'History Check'!$F206:$O206,0)),IF(COUNT($F206:$O206) &gt; 0, Preferences!$D$6, NA())),"Null")</f>
        <v>Null</v>
      </c>
    </row>
    <row r="207" spans="3:19">
      <c r="C207" s="12" t="s">
        <v>784</v>
      </c>
      <c r="D207" s="12">
        <v>1435695</v>
      </c>
      <c r="E207" s="12">
        <v>2022</v>
      </c>
      <c r="F207" s="36" t="s">
        <v>539</v>
      </c>
      <c r="G207" s="12" t="s">
        <v>539</v>
      </c>
      <c r="H207" s="12" t="s">
        <v>539</v>
      </c>
      <c r="I207" s="12" t="s">
        <v>539</v>
      </c>
      <c r="J207" s="12" t="s">
        <v>539</v>
      </c>
      <c r="K207" s="36" t="s">
        <v>539</v>
      </c>
      <c r="L207" s="12" t="s">
        <v>539</v>
      </c>
      <c r="M207" s="12" t="s">
        <v>539</v>
      </c>
      <c r="N207" s="12" t="s">
        <v>539</v>
      </c>
      <c r="O207" s="36" t="s">
        <v>539</v>
      </c>
      <c r="R207" s="12" t="str">
        <f t="shared" si="3"/>
        <v>Null</v>
      </c>
      <c r="S207" s="12" t="str">
        <f>IFERROR(IF(Preferences!$D$6="Default",INDEX('History Check'!$F$6:$O$6,MATCH(MAX('History Check'!$F207:$O207),'History Check'!$F207:$O207,0)),IF(COUNT($F207:$O207) &gt; 0, Preferences!$D$6, NA())),"Null")</f>
        <v>Null</v>
      </c>
    </row>
    <row r="208" spans="3:19">
      <c r="C208" s="12" t="s">
        <v>774</v>
      </c>
      <c r="D208" s="12">
        <v>1172110</v>
      </c>
      <c r="E208" s="12">
        <v>2023</v>
      </c>
      <c r="F208" s="47" t="s">
        <v>539</v>
      </c>
      <c r="G208" s="47" t="s">
        <v>539</v>
      </c>
      <c r="H208" s="47" t="s">
        <v>539</v>
      </c>
      <c r="I208" s="47" t="s">
        <v>539</v>
      </c>
      <c r="J208" s="47" t="s">
        <v>539</v>
      </c>
      <c r="K208" s="47" t="s">
        <v>539</v>
      </c>
      <c r="L208" s="47" t="s">
        <v>539</v>
      </c>
      <c r="M208" s="47" t="s">
        <v>539</v>
      </c>
      <c r="N208" s="47" t="s">
        <v>539</v>
      </c>
      <c r="O208" s="47" t="s">
        <v>539</v>
      </c>
      <c r="P208" s="47"/>
      <c r="Q208" s="47"/>
      <c r="R208" s="12" t="str">
        <f t="shared" si="3"/>
        <v>Null</v>
      </c>
      <c r="S208" s="12" t="str">
        <f>IFERROR(IF(Preferences!$D$6="Default",INDEX('History Check'!$F$6:$O$6,MATCH(MAX('History Check'!$F208:$O208),'History Check'!$F208:$O208,0)),IF(COUNT($F208:$O208) &gt; 0, Preferences!$D$6, NA())),"Null")</f>
        <v>Null</v>
      </c>
    </row>
    <row r="209" spans="3:19">
      <c r="C209" s="12" t="s">
        <v>774</v>
      </c>
      <c r="D209" s="12">
        <v>1172110</v>
      </c>
      <c r="E209" s="12">
        <v>2022</v>
      </c>
      <c r="F209" s="36" t="s">
        <v>539</v>
      </c>
      <c r="G209" s="12" t="s">
        <v>539</v>
      </c>
      <c r="H209" s="12" t="s">
        <v>539</v>
      </c>
      <c r="I209" s="12" t="s">
        <v>539</v>
      </c>
      <c r="J209" s="36" t="s">
        <v>539</v>
      </c>
      <c r="K209" s="36" t="s">
        <v>539</v>
      </c>
      <c r="L209" s="12" t="s">
        <v>539</v>
      </c>
      <c r="M209" s="12" t="s">
        <v>539</v>
      </c>
      <c r="N209" s="12" t="s">
        <v>539</v>
      </c>
      <c r="O209" s="36" t="s">
        <v>539</v>
      </c>
      <c r="R209" s="12" t="str">
        <f t="shared" si="3"/>
        <v>Null</v>
      </c>
      <c r="S209" s="12" t="str">
        <f>IFERROR(IF(Preferences!$D$6="Default",INDEX('History Check'!$F$6:$O$6,MATCH(MAX('History Check'!$F209:$O209),'History Check'!$F209:$O209,0)),IF(COUNT($F209:$O209) &gt; 0, Preferences!$D$6, NA())),"Null")</f>
        <v>Null</v>
      </c>
    </row>
    <row r="210" spans="3:19">
      <c r="C210" s="12" t="s">
        <v>775</v>
      </c>
      <c r="D210" s="12">
        <v>112278</v>
      </c>
      <c r="E210" s="12">
        <v>2023</v>
      </c>
      <c r="F210" s="36" t="s">
        <v>539</v>
      </c>
      <c r="G210" s="12" t="s">
        <v>539</v>
      </c>
      <c r="H210" s="36" t="s">
        <v>539</v>
      </c>
      <c r="I210" s="12" t="s">
        <v>539</v>
      </c>
      <c r="J210" s="12" t="s">
        <v>539</v>
      </c>
      <c r="K210" s="36" t="s">
        <v>539</v>
      </c>
      <c r="L210" s="12" t="s">
        <v>539</v>
      </c>
      <c r="M210" s="12" t="s">
        <v>539</v>
      </c>
      <c r="N210" s="12" t="s">
        <v>539</v>
      </c>
      <c r="O210" s="36" t="s">
        <v>539</v>
      </c>
      <c r="R210" s="12" t="str">
        <f t="shared" si="3"/>
        <v>Null</v>
      </c>
      <c r="S210" s="12" t="str">
        <f>IFERROR(IF(Preferences!$D$6="Default",INDEX('History Check'!$F$6:$O$6,MATCH(MAX('History Check'!$F210:$O210),'History Check'!$F210:$O210,0)),IF(COUNT($F210:$O210) &gt; 0, Preferences!$D$6, NA())),"Null")</f>
        <v>Null</v>
      </c>
    </row>
    <row r="211" spans="3:19">
      <c r="C211" s="12" t="s">
        <v>775</v>
      </c>
      <c r="D211" s="12">
        <v>112278</v>
      </c>
      <c r="E211" s="12">
        <v>2022</v>
      </c>
      <c r="F211" s="36" t="s">
        <v>539</v>
      </c>
      <c r="G211" s="12" t="s">
        <v>539</v>
      </c>
      <c r="H211" s="12" t="s">
        <v>539</v>
      </c>
      <c r="I211" s="36" t="s">
        <v>539</v>
      </c>
      <c r="J211" s="12" t="s">
        <v>539</v>
      </c>
      <c r="K211" s="36" t="s">
        <v>539</v>
      </c>
      <c r="L211" s="12" t="s">
        <v>539</v>
      </c>
      <c r="M211" s="12" t="s">
        <v>539</v>
      </c>
      <c r="N211" s="12" t="s">
        <v>539</v>
      </c>
      <c r="O211" s="36" t="s">
        <v>539</v>
      </c>
      <c r="R211" s="12" t="str">
        <f t="shared" si="3"/>
        <v>Null</v>
      </c>
      <c r="S211" s="12" t="str">
        <f>IFERROR(IF(Preferences!$D$6="Default",INDEX('History Check'!$F$6:$O$6,MATCH(MAX('History Check'!$F211:$O211),'History Check'!$F211:$O211,0)),IF(COUNT($F211:$O211) &gt; 0, Preferences!$D$6, NA())),"Null")</f>
        <v>Null</v>
      </c>
    </row>
    <row r="212" spans="3:19">
      <c r="C212" s="12" t="s">
        <v>776</v>
      </c>
      <c r="D212" s="12">
        <v>1116511</v>
      </c>
      <c r="E212" s="12">
        <v>2023</v>
      </c>
      <c r="F212" s="36" t="s">
        <v>539</v>
      </c>
      <c r="G212" s="12" t="s">
        <v>539</v>
      </c>
      <c r="H212" s="36" t="s">
        <v>539</v>
      </c>
      <c r="I212" s="36" t="s">
        <v>539</v>
      </c>
      <c r="J212" s="36" t="s">
        <v>539</v>
      </c>
      <c r="K212" s="36" t="s">
        <v>539</v>
      </c>
      <c r="L212" s="12" t="s">
        <v>539</v>
      </c>
      <c r="M212" s="12" t="s">
        <v>539</v>
      </c>
      <c r="N212" s="36" t="s">
        <v>539</v>
      </c>
      <c r="O212" s="36" t="s">
        <v>539</v>
      </c>
      <c r="R212" s="12" t="str">
        <f t="shared" si="3"/>
        <v>Null</v>
      </c>
      <c r="S212" s="12" t="str">
        <f>IFERROR(IF(Preferences!$D$6="Default",INDEX('History Check'!$F$6:$O$6,MATCH(MAX('History Check'!$F212:$O212),'History Check'!$F212:$O212,0)),IF(COUNT($F212:$O212) &gt; 0, Preferences!$D$6, NA())),"Null")</f>
        <v>Null</v>
      </c>
    </row>
    <row r="213" spans="3:19">
      <c r="C213" s="12" t="s">
        <v>776</v>
      </c>
      <c r="D213" s="12">
        <v>1116511</v>
      </c>
      <c r="E213" s="12">
        <v>2022</v>
      </c>
      <c r="F213" s="36" t="s">
        <v>539</v>
      </c>
      <c r="G213" s="12" t="s">
        <v>539</v>
      </c>
      <c r="H213" s="36" t="s">
        <v>539</v>
      </c>
      <c r="I213" s="36" t="s">
        <v>539</v>
      </c>
      <c r="J213" s="36" t="s">
        <v>539</v>
      </c>
      <c r="K213" s="36" t="s">
        <v>539</v>
      </c>
      <c r="L213" s="12" t="s">
        <v>539</v>
      </c>
      <c r="M213" s="12" t="s">
        <v>539</v>
      </c>
      <c r="N213" s="36" t="s">
        <v>539</v>
      </c>
      <c r="O213" s="36" t="s">
        <v>539</v>
      </c>
      <c r="R213" s="12" t="str">
        <f t="shared" si="3"/>
        <v>Null</v>
      </c>
      <c r="S213" s="12" t="str">
        <f>IFERROR(IF(Preferences!$D$6="Default",INDEX('History Check'!$F$6:$O$6,MATCH(MAX('History Check'!$F213:$O213),'History Check'!$F213:$O213,0)),IF(COUNT($F213:$O213) &gt; 0, Preferences!$D$6, NA())),"Null")</f>
        <v>Null</v>
      </c>
    </row>
    <row r="214" spans="3:19">
      <c r="C214" s="12" t="s">
        <v>777</v>
      </c>
      <c r="D214" s="12">
        <v>114899</v>
      </c>
      <c r="E214" s="12">
        <v>2023</v>
      </c>
      <c r="F214" s="36" t="s">
        <v>539</v>
      </c>
      <c r="G214" s="12" t="s">
        <v>539</v>
      </c>
      <c r="H214" s="12" t="s">
        <v>539</v>
      </c>
      <c r="I214" s="12" t="s">
        <v>539</v>
      </c>
      <c r="J214" s="12" t="s">
        <v>539</v>
      </c>
      <c r="K214" s="12" t="s">
        <v>539</v>
      </c>
      <c r="L214" s="12" t="s">
        <v>539</v>
      </c>
      <c r="M214" s="12" t="s">
        <v>539</v>
      </c>
      <c r="N214" s="12" t="s">
        <v>539</v>
      </c>
      <c r="O214" s="36" t="s">
        <v>539</v>
      </c>
      <c r="R214" s="12" t="str">
        <f t="shared" si="3"/>
        <v>Null</v>
      </c>
      <c r="S214" s="12" t="str">
        <f>IFERROR(IF(Preferences!$D$6="Default",INDEX('History Check'!$F$6:$O$6,MATCH(MAX('History Check'!$F214:$O214),'History Check'!$F214:$O214,0)),IF(COUNT($F214:$O214) &gt; 0, Preferences!$D$6, NA())),"Null")</f>
        <v>Null</v>
      </c>
    </row>
    <row r="215" spans="3:19">
      <c r="C215" s="12" t="s">
        <v>777</v>
      </c>
      <c r="D215" s="12">
        <v>114899</v>
      </c>
      <c r="E215" s="12">
        <v>2022</v>
      </c>
      <c r="F215" s="36" t="s">
        <v>539</v>
      </c>
      <c r="G215" s="12" t="s">
        <v>539</v>
      </c>
      <c r="H215" s="12" t="s">
        <v>539</v>
      </c>
      <c r="I215" s="12" t="s">
        <v>539</v>
      </c>
      <c r="J215" s="12" t="s">
        <v>539</v>
      </c>
      <c r="K215" s="36" t="s">
        <v>539</v>
      </c>
      <c r="L215" s="12" t="s">
        <v>539</v>
      </c>
      <c r="M215" s="12" t="s">
        <v>539</v>
      </c>
      <c r="N215" s="12" t="s">
        <v>539</v>
      </c>
      <c r="O215" s="36" t="s">
        <v>539</v>
      </c>
      <c r="R215" s="12" t="str">
        <f t="shared" si="3"/>
        <v>Null</v>
      </c>
      <c r="S215" s="12" t="str">
        <f>IFERROR(IF(Preferences!$D$6="Default",INDEX('History Check'!$F$6:$O$6,MATCH(MAX('History Check'!$F215:$O215),'History Check'!$F215:$O215,0)),IF(COUNT($F215:$O215) &gt; 0, Preferences!$D$6, NA())),"Null")</f>
        <v>Null</v>
      </c>
    </row>
    <row r="216" spans="3:19">
      <c r="C216" s="12" t="s">
        <v>778</v>
      </c>
      <c r="D216" s="12">
        <v>143662</v>
      </c>
      <c r="E216" s="12">
        <v>2023</v>
      </c>
      <c r="F216" s="36" t="s">
        <v>539</v>
      </c>
      <c r="G216" s="12" t="s">
        <v>539</v>
      </c>
      <c r="H216" s="12" t="s">
        <v>539</v>
      </c>
      <c r="I216" s="36" t="s">
        <v>539</v>
      </c>
      <c r="J216" s="12" t="s">
        <v>539</v>
      </c>
      <c r="K216" s="36" t="s">
        <v>539</v>
      </c>
      <c r="L216" s="12" t="s">
        <v>539</v>
      </c>
      <c r="M216" s="12" t="s">
        <v>539</v>
      </c>
      <c r="N216" s="12" t="s">
        <v>539</v>
      </c>
      <c r="O216" s="12" t="s">
        <v>539</v>
      </c>
      <c r="R216" s="12" t="str">
        <f t="shared" si="3"/>
        <v>Null</v>
      </c>
      <c r="S216" s="12" t="str">
        <f>IFERROR(IF(Preferences!$D$6="Default",INDEX('History Check'!$F$6:$O$6,MATCH(MAX('History Check'!$F216:$O216),'History Check'!$F216:$O216,0)),IF(COUNT($F216:$O216) &gt; 0, Preferences!$D$6, NA())),"Null")</f>
        <v>Null</v>
      </c>
    </row>
    <row r="217" spans="3:19">
      <c r="C217" s="12" t="s">
        <v>778</v>
      </c>
      <c r="D217" s="12">
        <v>143662</v>
      </c>
      <c r="E217" s="12">
        <v>2022</v>
      </c>
      <c r="F217" s="36" t="s">
        <v>539</v>
      </c>
      <c r="G217" s="12" t="s">
        <v>539</v>
      </c>
      <c r="H217" s="12" t="s">
        <v>539</v>
      </c>
      <c r="I217" s="12" t="s">
        <v>539</v>
      </c>
      <c r="J217" s="36" t="s">
        <v>539</v>
      </c>
      <c r="K217" s="36" t="s">
        <v>539</v>
      </c>
      <c r="L217" s="12" t="s">
        <v>539</v>
      </c>
      <c r="M217" s="12" t="s">
        <v>539</v>
      </c>
      <c r="N217" s="12" t="s">
        <v>539</v>
      </c>
      <c r="O217" s="36" t="s">
        <v>539</v>
      </c>
      <c r="R217" s="12" t="str">
        <f t="shared" si="3"/>
        <v>Null</v>
      </c>
      <c r="S217" s="12" t="str">
        <f>IFERROR(IF(Preferences!$D$6="Default",INDEX('History Check'!$F$6:$O$6,MATCH(MAX('History Check'!$F217:$O217),'History Check'!$F217:$O217,0)),IF(COUNT($F217:$O217) &gt; 0, Preferences!$D$6, NA())),"Null")</f>
        <v>Null</v>
      </c>
    </row>
    <row r="218" spans="3:19">
      <c r="C218" s="12" t="s">
        <v>779</v>
      </c>
      <c r="D218" s="12">
        <v>1008058</v>
      </c>
      <c r="E218" s="12">
        <v>2023</v>
      </c>
      <c r="F218" s="36" t="s">
        <v>539</v>
      </c>
      <c r="G218" s="12" t="s">
        <v>539</v>
      </c>
      <c r="H218" s="12" t="s">
        <v>539</v>
      </c>
      <c r="I218" s="12" t="s">
        <v>539</v>
      </c>
      <c r="J218" s="12" t="s">
        <v>539</v>
      </c>
      <c r="K218" s="36" t="s">
        <v>539</v>
      </c>
      <c r="L218" s="12" t="s">
        <v>539</v>
      </c>
      <c r="M218" s="12" t="s">
        <v>539</v>
      </c>
      <c r="N218" s="12" t="s">
        <v>539</v>
      </c>
      <c r="O218" s="36" t="s">
        <v>539</v>
      </c>
      <c r="R218" s="12" t="str">
        <f t="shared" si="3"/>
        <v>Null</v>
      </c>
      <c r="S218" s="12" t="str">
        <f>IFERROR(IF(Preferences!$D$6="Default",INDEX('History Check'!$F$6:$O$6,MATCH(MAX('History Check'!$F218:$O218),'History Check'!$F218:$O218,0)),IF(COUNT($F218:$O218) &gt; 0, Preferences!$D$6, NA())),"Null")</f>
        <v>Null</v>
      </c>
    </row>
    <row r="219" spans="3:19">
      <c r="C219" s="12" t="s">
        <v>779</v>
      </c>
      <c r="D219" s="12">
        <v>1008058</v>
      </c>
      <c r="E219" s="12">
        <v>2022</v>
      </c>
      <c r="F219" s="36" t="s">
        <v>539</v>
      </c>
      <c r="G219" s="12" t="s">
        <v>539</v>
      </c>
      <c r="H219" s="36" t="s">
        <v>539</v>
      </c>
      <c r="I219" s="36" t="s">
        <v>539</v>
      </c>
      <c r="J219" s="36" t="s">
        <v>539</v>
      </c>
      <c r="K219" s="36" t="s">
        <v>539</v>
      </c>
      <c r="L219" s="12" t="s">
        <v>539</v>
      </c>
      <c r="M219" s="12" t="s">
        <v>539</v>
      </c>
      <c r="N219" s="36" t="s">
        <v>539</v>
      </c>
      <c r="O219" s="36" t="s">
        <v>539</v>
      </c>
      <c r="R219" s="12" t="str">
        <f t="shared" si="3"/>
        <v>Null</v>
      </c>
      <c r="S219" s="12" t="str">
        <f>IFERROR(IF(Preferences!$D$6="Default",INDEX('History Check'!$F$6:$O$6,MATCH(MAX('History Check'!$F219:$O219),'History Check'!$F219:$O219,0)),IF(COUNT($F219:$O219) &gt; 0, Preferences!$D$6, NA())),"Null")</f>
        <v>Null</v>
      </c>
    </row>
    <row r="220" spans="3:19">
      <c r="C220" s="12" t="s">
        <v>780</v>
      </c>
      <c r="D220" s="12">
        <v>134291</v>
      </c>
      <c r="E220" s="12">
        <v>2023</v>
      </c>
      <c r="F220" s="36" t="s">
        <v>539</v>
      </c>
      <c r="G220" s="12" t="s">
        <v>539</v>
      </c>
      <c r="H220" s="36" t="s">
        <v>539</v>
      </c>
      <c r="I220" s="36" t="s">
        <v>539</v>
      </c>
      <c r="J220" s="36" t="s">
        <v>539</v>
      </c>
      <c r="K220" s="36" t="s">
        <v>539</v>
      </c>
      <c r="L220" s="12" t="s">
        <v>539</v>
      </c>
      <c r="M220" s="12" t="s">
        <v>539</v>
      </c>
      <c r="N220" s="36" t="s">
        <v>539</v>
      </c>
      <c r="O220" s="36" t="s">
        <v>539</v>
      </c>
      <c r="R220" s="12" t="str">
        <f t="shared" si="3"/>
        <v>Null</v>
      </c>
      <c r="S220" s="12" t="str">
        <f>IFERROR(IF(Preferences!$D$6="Default",INDEX('History Check'!$F$6:$O$6,MATCH(MAX('History Check'!$F220:$O220),'History Check'!$F220:$O220,0)),IF(COUNT($F220:$O220) &gt; 0, Preferences!$D$6, NA())),"Null")</f>
        <v>Null</v>
      </c>
    </row>
    <row r="221" spans="3:19">
      <c r="C221" s="12" t="s">
        <v>780</v>
      </c>
      <c r="D221" s="12">
        <v>134291</v>
      </c>
      <c r="E221" s="12">
        <v>2022</v>
      </c>
      <c r="F221" s="36" t="s">
        <v>539</v>
      </c>
      <c r="G221" s="12" t="s">
        <v>539</v>
      </c>
      <c r="H221" s="12" t="s">
        <v>539</v>
      </c>
      <c r="I221" s="12" t="s">
        <v>539</v>
      </c>
      <c r="J221" s="12" t="s">
        <v>539</v>
      </c>
      <c r="K221" s="12" t="s">
        <v>539</v>
      </c>
      <c r="L221" s="12" t="s">
        <v>539</v>
      </c>
      <c r="M221" s="12" t="s">
        <v>539</v>
      </c>
      <c r="N221" s="12" t="s">
        <v>539</v>
      </c>
      <c r="O221" s="36" t="s">
        <v>539</v>
      </c>
      <c r="R221" s="12" t="str">
        <f t="shared" si="3"/>
        <v>Null</v>
      </c>
      <c r="S221" s="12" t="str">
        <f>IFERROR(IF(Preferences!$D$6="Default",INDEX('History Check'!$F$6:$O$6,MATCH(MAX('History Check'!$F221:$O221),'History Check'!$F221:$O221,0)),IF(COUNT($F221:$O221) &gt; 0, Preferences!$D$6, NA())),"Null")</f>
        <v>Null</v>
      </c>
    </row>
    <row r="222" spans="3:19">
      <c r="C222" s="12" t="s">
        <v>785</v>
      </c>
      <c r="D222" s="12">
        <v>107442</v>
      </c>
      <c r="E222" s="12">
        <v>2023</v>
      </c>
      <c r="F222" s="36" t="s">
        <v>539</v>
      </c>
      <c r="G222" s="12" t="s">
        <v>539</v>
      </c>
      <c r="H222" s="36" t="s">
        <v>539</v>
      </c>
      <c r="I222" s="36" t="s">
        <v>539</v>
      </c>
      <c r="J222" s="36" t="s">
        <v>539</v>
      </c>
      <c r="K222" s="36" t="s">
        <v>539</v>
      </c>
      <c r="L222" s="12" t="s">
        <v>539</v>
      </c>
      <c r="M222" s="36" t="s">
        <v>539</v>
      </c>
      <c r="N222" s="12" t="s">
        <v>539</v>
      </c>
      <c r="O222" s="36" t="s">
        <v>539</v>
      </c>
      <c r="R222" s="12" t="str">
        <f t="shared" si="3"/>
        <v>Null</v>
      </c>
      <c r="S222" s="12" t="str">
        <f>IFERROR(IF(Preferences!$D$6="Default",INDEX('History Check'!$F$6:$O$6,MATCH(MAX('History Check'!$F222:$O222),'History Check'!$F222:$O222,0)),IF(COUNT($F222:$O222) &gt; 0, Preferences!$D$6, NA())),"Null")</f>
        <v>Null</v>
      </c>
    </row>
    <row r="223" spans="3:19">
      <c r="C223" s="12" t="s">
        <v>785</v>
      </c>
      <c r="D223" s="12">
        <v>107442</v>
      </c>
      <c r="E223" s="12">
        <v>2022</v>
      </c>
      <c r="F223" s="47" t="s">
        <v>539</v>
      </c>
      <c r="G223" s="47" t="s">
        <v>539</v>
      </c>
      <c r="H223" s="47" t="s">
        <v>539</v>
      </c>
      <c r="I223" s="47" t="s">
        <v>539</v>
      </c>
      <c r="J223" s="47" t="s">
        <v>539</v>
      </c>
      <c r="K223" s="47" t="s">
        <v>539</v>
      </c>
      <c r="L223" s="47" t="s">
        <v>539</v>
      </c>
      <c r="M223" s="47" t="s">
        <v>539</v>
      </c>
      <c r="N223" s="47" t="s">
        <v>539</v>
      </c>
      <c r="O223" s="47" t="s">
        <v>539</v>
      </c>
      <c r="P223" s="47"/>
      <c r="Q223" s="47"/>
      <c r="R223" s="12" t="str">
        <f t="shared" si="3"/>
        <v>Null</v>
      </c>
      <c r="S223" s="12" t="str">
        <f>IFERROR(IF(Preferences!$D$6="Default",INDEX('History Check'!$F$6:$O$6,MATCH(MAX('History Check'!$F223:$O223),'History Check'!$F223:$O223,0)),IF(COUNT($F223:$O223) &gt; 0, Preferences!$D$6, NA())),"Null")</f>
        <v>Null</v>
      </c>
    </row>
    <row r="224" spans="3:19">
      <c r="C224" s="12" t="s">
        <v>786</v>
      </c>
      <c r="D224" s="12">
        <v>107444</v>
      </c>
      <c r="E224" s="12">
        <v>2023</v>
      </c>
      <c r="F224" s="36" t="s">
        <v>539</v>
      </c>
      <c r="G224" s="12" t="s">
        <v>539</v>
      </c>
      <c r="H224" s="36" t="s">
        <v>539</v>
      </c>
      <c r="I224" s="36" t="s">
        <v>539</v>
      </c>
      <c r="J224" s="36" t="s">
        <v>539</v>
      </c>
      <c r="K224" s="36" t="s">
        <v>539</v>
      </c>
      <c r="L224" s="12" t="s">
        <v>539</v>
      </c>
      <c r="M224" s="12" t="s">
        <v>539</v>
      </c>
      <c r="N224" s="36" t="s">
        <v>539</v>
      </c>
      <c r="O224" s="36" t="s">
        <v>539</v>
      </c>
      <c r="R224" s="12" t="str">
        <f t="shared" si="3"/>
        <v>Null</v>
      </c>
      <c r="S224" s="12" t="str">
        <f>IFERROR(IF(Preferences!$D$6="Default",INDEX('History Check'!$F$6:$O$6,MATCH(MAX('History Check'!$F224:$O224),'History Check'!$F224:$O224,0)),IF(COUNT($F224:$O224) &gt; 0, Preferences!$D$6, NA())),"Null")</f>
        <v>Null</v>
      </c>
    </row>
    <row r="225" spans="3:19">
      <c r="C225" s="12" t="s">
        <v>786</v>
      </c>
      <c r="D225" s="12">
        <v>107444</v>
      </c>
      <c r="E225" s="12">
        <v>2022</v>
      </c>
      <c r="F225" s="36" t="s">
        <v>539</v>
      </c>
      <c r="G225" s="12" t="s">
        <v>539</v>
      </c>
      <c r="H225" s="36" t="s">
        <v>539</v>
      </c>
      <c r="I225" s="36" t="s">
        <v>539</v>
      </c>
      <c r="J225" s="36" t="s">
        <v>539</v>
      </c>
      <c r="K225" s="36" t="s">
        <v>539</v>
      </c>
      <c r="L225" s="12" t="s">
        <v>539</v>
      </c>
      <c r="M225" s="12" t="s">
        <v>539</v>
      </c>
      <c r="N225" s="12" t="s">
        <v>539</v>
      </c>
      <c r="O225" s="36" t="s">
        <v>539</v>
      </c>
      <c r="R225" s="12" t="str">
        <f t="shared" si="3"/>
        <v>Null</v>
      </c>
      <c r="S225" s="12" t="str">
        <f>IFERROR(IF(Preferences!$D$6="Default",INDEX('History Check'!$F$6:$O$6,MATCH(MAX('History Check'!$F225:$O225),'History Check'!$F225:$O225,0)),IF(COUNT($F225:$O225) &gt; 0, Preferences!$D$6, NA())),"Null")</f>
        <v>Null</v>
      </c>
    </row>
    <row r="226" spans="3:19">
      <c r="C226" s="12" t="s">
        <v>787</v>
      </c>
      <c r="D226" s="12">
        <v>1572161</v>
      </c>
      <c r="E226" s="12">
        <v>2023</v>
      </c>
      <c r="F226" s="36" t="s">
        <v>539</v>
      </c>
      <c r="G226" s="12" t="s">
        <v>539</v>
      </c>
      <c r="H226" s="12" t="s">
        <v>539</v>
      </c>
      <c r="I226" s="12" t="s">
        <v>539</v>
      </c>
      <c r="J226" s="12" t="s">
        <v>539</v>
      </c>
      <c r="K226" s="36" t="s">
        <v>539</v>
      </c>
      <c r="L226" s="12" t="s">
        <v>539</v>
      </c>
      <c r="M226" s="12" t="s">
        <v>539</v>
      </c>
      <c r="N226" s="12" t="s">
        <v>539</v>
      </c>
      <c r="O226" s="36" t="s">
        <v>539</v>
      </c>
      <c r="R226" s="12" t="str">
        <f t="shared" si="3"/>
        <v>Null</v>
      </c>
      <c r="S226" s="12" t="str">
        <f>IFERROR(IF(Preferences!$D$6="Default",INDEX('History Check'!$F$6:$O$6,MATCH(MAX('History Check'!$F226:$O226),'History Check'!$F226:$O226,0)),IF(COUNT($F226:$O226) &gt; 0, Preferences!$D$6, NA())),"Null")</f>
        <v>Null</v>
      </c>
    </row>
    <row r="227" spans="3:19">
      <c r="C227" s="12" t="s">
        <v>787</v>
      </c>
      <c r="D227" s="12">
        <v>1572161</v>
      </c>
      <c r="E227" s="12">
        <v>2022</v>
      </c>
      <c r="F227" s="36" t="s">
        <v>539</v>
      </c>
      <c r="G227" s="12" t="s">
        <v>539</v>
      </c>
      <c r="H227" s="12" t="s">
        <v>539</v>
      </c>
      <c r="I227" s="36" t="s">
        <v>539</v>
      </c>
      <c r="J227" s="12" t="s">
        <v>539</v>
      </c>
      <c r="K227" s="12" t="s">
        <v>539</v>
      </c>
      <c r="L227" s="12" t="s">
        <v>539</v>
      </c>
      <c r="M227" s="12" t="s">
        <v>539</v>
      </c>
      <c r="N227" s="12" t="s">
        <v>539</v>
      </c>
      <c r="O227" s="12" t="s">
        <v>539</v>
      </c>
      <c r="R227" s="12" t="str">
        <f t="shared" si="3"/>
        <v>Null</v>
      </c>
      <c r="S227" s="12" t="str">
        <f>IFERROR(IF(Preferences!$D$6="Default",INDEX('History Check'!$F$6:$O$6,MATCH(MAX('History Check'!$F227:$O227),'History Check'!$F227:$O227,0)),IF(COUNT($F227:$O227) &gt; 0, Preferences!$D$6, NA())),"Null")</f>
        <v>Null</v>
      </c>
    </row>
    <row r="228" spans="3:19">
      <c r="C228" s="12" t="s">
        <v>781</v>
      </c>
      <c r="D228" s="12">
        <v>1436250</v>
      </c>
      <c r="E228" s="12">
        <v>2023</v>
      </c>
      <c r="F228" s="36" t="s">
        <v>539</v>
      </c>
      <c r="G228" s="12" t="s">
        <v>539</v>
      </c>
      <c r="H228" s="12" t="s">
        <v>539</v>
      </c>
      <c r="I228" s="12" t="s">
        <v>539</v>
      </c>
      <c r="J228" s="12" t="s">
        <v>539</v>
      </c>
      <c r="K228" s="36" t="s">
        <v>539</v>
      </c>
      <c r="L228" s="12" t="s">
        <v>539</v>
      </c>
      <c r="M228" s="12" t="s">
        <v>539</v>
      </c>
      <c r="N228" s="12" t="s">
        <v>539</v>
      </c>
      <c r="O228" s="36" t="s">
        <v>539</v>
      </c>
      <c r="R228" s="12" t="str">
        <f t="shared" si="3"/>
        <v>Null</v>
      </c>
      <c r="S228" s="12" t="str">
        <f>IFERROR(IF(Preferences!$D$6="Default",INDEX('History Check'!$F$6:$O$6,MATCH(MAX('History Check'!$F228:$O228),'History Check'!$F228:$O228,0)),IF(COUNT($F228:$O228) &gt; 0, Preferences!$D$6, NA())),"Null")</f>
        <v>Null</v>
      </c>
    </row>
    <row r="229" spans="3:19">
      <c r="C229" s="12" t="s">
        <v>781</v>
      </c>
      <c r="D229" s="12">
        <v>1436250</v>
      </c>
      <c r="E229" s="12">
        <v>2022</v>
      </c>
      <c r="F229" s="36" t="s">
        <v>539</v>
      </c>
      <c r="G229" s="12" t="s">
        <v>539</v>
      </c>
      <c r="H229" s="12" t="s">
        <v>539</v>
      </c>
      <c r="I229" s="12" t="s">
        <v>539</v>
      </c>
      <c r="J229" s="12" t="s">
        <v>539</v>
      </c>
      <c r="K229" s="36" t="s">
        <v>539</v>
      </c>
      <c r="L229" s="12" t="s">
        <v>539</v>
      </c>
      <c r="M229" s="12" t="s">
        <v>539</v>
      </c>
      <c r="N229" s="12" t="s">
        <v>539</v>
      </c>
      <c r="O229" s="36" t="s">
        <v>539</v>
      </c>
      <c r="R229" s="12" t="str">
        <f t="shared" si="3"/>
        <v>Null</v>
      </c>
      <c r="S229" s="12" t="str">
        <f>IFERROR(IF(Preferences!$D$6="Default",INDEX('History Check'!$F$6:$O$6,MATCH(MAX('History Check'!$F229:$O229),'History Check'!$F229:$O229,0)),IF(COUNT($F229:$O229) &gt; 0, Preferences!$D$6, NA())),"Null")</f>
        <v>Null</v>
      </c>
    </row>
    <row r="230" spans="3:19">
      <c r="C230" s="12" t="s">
        <v>782</v>
      </c>
      <c r="D230" s="12">
        <v>1556923</v>
      </c>
      <c r="E230" s="12">
        <v>2023</v>
      </c>
      <c r="F230" s="36" t="s">
        <v>539</v>
      </c>
      <c r="G230" s="12" t="s">
        <v>539</v>
      </c>
      <c r="H230" s="36" t="s">
        <v>539</v>
      </c>
      <c r="I230" s="36" t="s">
        <v>539</v>
      </c>
      <c r="J230" s="36" t="s">
        <v>539</v>
      </c>
      <c r="K230" s="36" t="s">
        <v>539</v>
      </c>
      <c r="L230" s="12" t="s">
        <v>539</v>
      </c>
      <c r="M230" s="12" t="s">
        <v>539</v>
      </c>
      <c r="N230" s="36" t="s">
        <v>539</v>
      </c>
      <c r="O230" s="36" t="s">
        <v>539</v>
      </c>
      <c r="R230" s="12" t="str">
        <f t="shared" si="3"/>
        <v>Null</v>
      </c>
      <c r="S230" s="12" t="str">
        <f>IFERROR(IF(Preferences!$D$6="Default",INDEX('History Check'!$F$6:$O$6,MATCH(MAX('History Check'!$F230:$O230),'History Check'!$F230:$O230,0)),IF(COUNT($F230:$O230) &gt; 0, Preferences!$D$6, NA())),"Null")</f>
        <v>Null</v>
      </c>
    </row>
    <row r="231" spans="3:19">
      <c r="C231" s="12" t="s">
        <v>782</v>
      </c>
      <c r="D231" s="12">
        <v>1556923</v>
      </c>
      <c r="E231" s="12">
        <v>2022</v>
      </c>
      <c r="F231" s="36" t="s">
        <v>539</v>
      </c>
      <c r="G231" s="12" t="s">
        <v>539</v>
      </c>
      <c r="H231" s="12" t="s">
        <v>539</v>
      </c>
      <c r="I231" s="36" t="s">
        <v>539</v>
      </c>
      <c r="J231" s="12" t="s">
        <v>539</v>
      </c>
      <c r="K231" s="36" t="s">
        <v>539</v>
      </c>
      <c r="L231" s="12" t="s">
        <v>539</v>
      </c>
      <c r="M231" s="12" t="s">
        <v>539</v>
      </c>
      <c r="N231" s="12" t="s">
        <v>539</v>
      </c>
      <c r="O231" s="36" t="s">
        <v>539</v>
      </c>
      <c r="R231" s="12" t="str">
        <f t="shared" si="3"/>
        <v>Null</v>
      </c>
      <c r="S231" s="12" t="str">
        <f>IFERROR(IF(Preferences!$D$6="Default",INDEX('History Check'!$F$6:$O$6,MATCH(MAX('History Check'!$F231:$O231),'History Check'!$F231:$O231,0)),IF(COUNT($F231:$O231) &gt; 0, Preferences!$D$6, NA())),"Null")</f>
        <v>Null</v>
      </c>
    </row>
    <row r="232" spans="3:19">
      <c r="C232" s="12" t="s">
        <v>783</v>
      </c>
      <c r="D232" s="12">
        <v>143673</v>
      </c>
      <c r="E232" s="12">
        <v>2023</v>
      </c>
      <c r="F232" s="36" t="s">
        <v>539</v>
      </c>
      <c r="G232" s="12" t="s">
        <v>539</v>
      </c>
      <c r="H232" s="36" t="s">
        <v>539</v>
      </c>
      <c r="I232" s="36" t="s">
        <v>539</v>
      </c>
      <c r="J232" s="36" t="s">
        <v>539</v>
      </c>
      <c r="K232" s="36" t="s">
        <v>539</v>
      </c>
      <c r="L232" s="12" t="s">
        <v>539</v>
      </c>
      <c r="M232" s="12" t="s">
        <v>539</v>
      </c>
      <c r="N232" s="36" t="s">
        <v>539</v>
      </c>
      <c r="O232" s="36" t="s">
        <v>539</v>
      </c>
      <c r="R232" s="12" t="str">
        <f t="shared" si="3"/>
        <v>Null</v>
      </c>
      <c r="S232" s="12" t="str">
        <f>IFERROR(IF(Preferences!$D$6="Default",INDEX('History Check'!$F$6:$O$6,MATCH(MAX('History Check'!$F232:$O232),'History Check'!$F232:$O232,0)),IF(COUNT($F232:$O232) &gt; 0, Preferences!$D$6, NA())),"Null")</f>
        <v>Null</v>
      </c>
    </row>
    <row r="233" spans="3:19">
      <c r="C233" s="12" t="s">
        <v>783</v>
      </c>
      <c r="D233" s="12">
        <v>143673</v>
      </c>
      <c r="E233" s="12">
        <v>2022</v>
      </c>
      <c r="F233" s="36" t="s">
        <v>539</v>
      </c>
      <c r="G233" s="12" t="s">
        <v>539</v>
      </c>
      <c r="H233" s="12" t="s">
        <v>539</v>
      </c>
      <c r="I233" s="12" t="s">
        <v>539</v>
      </c>
      <c r="J233" s="36" t="s">
        <v>539</v>
      </c>
      <c r="K233" s="12" t="s">
        <v>539</v>
      </c>
      <c r="L233" s="12" t="s">
        <v>539</v>
      </c>
      <c r="M233" s="12" t="s">
        <v>539</v>
      </c>
      <c r="N233" s="12" t="s">
        <v>539</v>
      </c>
      <c r="O233" s="36" t="s">
        <v>539</v>
      </c>
      <c r="R233" s="12" t="str">
        <f t="shared" si="3"/>
        <v>Null</v>
      </c>
      <c r="S233" s="12" t="str">
        <f>IFERROR(IF(Preferences!$D$6="Default",INDEX('History Check'!$F$6:$O$6,MATCH(MAX('History Check'!$F233:$O233),'History Check'!$F233:$O233,0)),IF(COUNT($F233:$O233) &gt; 0, Preferences!$D$6, NA())),"Null")</f>
        <v>Null</v>
      </c>
    </row>
    <row r="234" spans="3:19">
      <c r="C234" s="12" t="s">
        <v>788</v>
      </c>
      <c r="D234" s="12">
        <v>1503211</v>
      </c>
      <c r="E234" s="12">
        <v>2023</v>
      </c>
      <c r="F234" s="36" t="s">
        <v>539</v>
      </c>
      <c r="G234" s="12" t="s">
        <v>539</v>
      </c>
      <c r="H234" s="12" t="s">
        <v>539</v>
      </c>
      <c r="I234" s="12" t="s">
        <v>539</v>
      </c>
      <c r="J234" s="12" t="s">
        <v>539</v>
      </c>
      <c r="K234" s="12" t="s">
        <v>539</v>
      </c>
      <c r="L234" s="12" t="s">
        <v>539</v>
      </c>
      <c r="M234" s="12" t="s">
        <v>539</v>
      </c>
      <c r="N234" s="36" t="s">
        <v>539</v>
      </c>
      <c r="O234" s="36" t="s">
        <v>539</v>
      </c>
      <c r="R234" s="12" t="str">
        <f t="shared" si="3"/>
        <v>Null</v>
      </c>
      <c r="S234" s="12" t="str">
        <f>IFERROR(IF(Preferences!$D$6="Default",INDEX('History Check'!$F$6:$O$6,MATCH(MAX('History Check'!$F234:$O234),'History Check'!$F234:$O234,0)),IF(COUNT($F234:$O234) &gt; 0, Preferences!$D$6, NA())),"Null")</f>
        <v>Null</v>
      </c>
    </row>
    <row r="235" spans="3:19">
      <c r="C235" s="12" t="s">
        <v>788</v>
      </c>
      <c r="D235" s="12">
        <v>1503211</v>
      </c>
      <c r="E235" s="12">
        <v>2022</v>
      </c>
      <c r="F235" s="36" t="s">
        <v>539</v>
      </c>
      <c r="G235" s="12" t="s">
        <v>539</v>
      </c>
      <c r="H235" s="12" t="s">
        <v>539</v>
      </c>
      <c r="I235" s="12" t="s">
        <v>539</v>
      </c>
      <c r="J235" s="12" t="s">
        <v>539</v>
      </c>
      <c r="K235" s="12" t="s">
        <v>539</v>
      </c>
      <c r="L235" s="12" t="s">
        <v>539</v>
      </c>
      <c r="M235" s="12" t="s">
        <v>539</v>
      </c>
      <c r="N235" s="12" t="s">
        <v>539</v>
      </c>
      <c r="O235" s="36" t="s">
        <v>539</v>
      </c>
      <c r="R235" s="12" t="str">
        <f t="shared" si="3"/>
        <v>Null</v>
      </c>
      <c r="S235" s="12" t="str">
        <f>IFERROR(IF(Preferences!$D$6="Default",INDEX('History Check'!$F$6:$O$6,MATCH(MAX('History Check'!$F235:$O235),'History Check'!$F235:$O235,0)),IF(COUNT($F235:$O235) &gt; 0, Preferences!$D$6, NA())),"Null")</f>
        <v>Null</v>
      </c>
    </row>
    <row r="236" spans="3:19">
      <c r="C236" s="12" t="s">
        <v>790</v>
      </c>
      <c r="D236" s="12">
        <v>132717</v>
      </c>
      <c r="E236" s="12">
        <v>2023</v>
      </c>
      <c r="F236" s="36" t="s">
        <v>539</v>
      </c>
      <c r="G236" s="12" t="s">
        <v>539</v>
      </c>
      <c r="H236" s="12" t="s">
        <v>539</v>
      </c>
      <c r="I236" s="12" t="s">
        <v>539</v>
      </c>
      <c r="J236" s="12" t="s">
        <v>539</v>
      </c>
      <c r="K236" s="36" t="s">
        <v>539</v>
      </c>
      <c r="L236" s="12" t="s">
        <v>539</v>
      </c>
      <c r="M236" s="12" t="s">
        <v>539</v>
      </c>
      <c r="N236" s="12" t="s">
        <v>539</v>
      </c>
      <c r="O236" s="36" t="s">
        <v>539</v>
      </c>
      <c r="R236" s="12" t="str">
        <f t="shared" si="3"/>
        <v>Null</v>
      </c>
      <c r="S236" s="12" t="str">
        <f>IFERROR(IF(Preferences!$D$6="Default",INDEX('History Check'!$F$6:$O$6,MATCH(MAX('History Check'!$F236:$O236),'History Check'!$F236:$O236,0)),IF(COUNT($F236:$O236) &gt; 0, Preferences!$D$6, NA())),"Null")</f>
        <v>Null</v>
      </c>
    </row>
    <row r="237" spans="3:19">
      <c r="C237" s="12" t="s">
        <v>790</v>
      </c>
      <c r="D237" s="12">
        <v>132717</v>
      </c>
      <c r="E237" s="12">
        <v>2022</v>
      </c>
      <c r="F237" s="36" t="s">
        <v>539</v>
      </c>
      <c r="G237" s="12" t="s">
        <v>539</v>
      </c>
      <c r="H237" s="12" t="s">
        <v>539</v>
      </c>
      <c r="I237" s="12" t="s">
        <v>539</v>
      </c>
      <c r="J237" s="12" t="s">
        <v>539</v>
      </c>
      <c r="K237" s="12" t="s">
        <v>539</v>
      </c>
      <c r="L237" s="12" t="s">
        <v>539</v>
      </c>
      <c r="M237" s="12" t="s">
        <v>539</v>
      </c>
      <c r="N237" s="36" t="s">
        <v>539</v>
      </c>
      <c r="O237" s="36" t="s">
        <v>539</v>
      </c>
      <c r="R237" s="12" t="str">
        <f t="shared" si="3"/>
        <v>Null</v>
      </c>
      <c r="S237" s="12" t="str">
        <f>IFERROR(IF(Preferences!$D$6="Default",INDEX('History Check'!$F$6:$O$6,MATCH(MAX('History Check'!$F237:$O237),'History Check'!$F237:$O237,0)),IF(COUNT($F237:$O237) &gt; 0, Preferences!$D$6, NA())),"Null")</f>
        <v>Null</v>
      </c>
    </row>
    <row r="238" spans="3:19">
      <c r="C238" s="12" t="s">
        <v>789</v>
      </c>
      <c r="D238" s="12">
        <v>145924</v>
      </c>
      <c r="E238" s="12">
        <v>2023</v>
      </c>
      <c r="F238" s="36" t="s">
        <v>539</v>
      </c>
      <c r="G238" s="12" t="s">
        <v>539</v>
      </c>
      <c r="H238" s="12" t="s">
        <v>539</v>
      </c>
      <c r="I238" s="12" t="s">
        <v>539</v>
      </c>
      <c r="J238" s="36" t="s">
        <v>539</v>
      </c>
      <c r="K238" s="36" t="s">
        <v>539</v>
      </c>
      <c r="L238" s="12" t="s">
        <v>539</v>
      </c>
      <c r="M238" s="12" t="s">
        <v>539</v>
      </c>
      <c r="N238" s="36" t="s">
        <v>539</v>
      </c>
      <c r="O238" s="36" t="s">
        <v>539</v>
      </c>
      <c r="R238" s="12" t="str">
        <f t="shared" si="3"/>
        <v>Null</v>
      </c>
      <c r="S238" s="12" t="str">
        <f>IFERROR(IF(Preferences!$D$6="Default",INDEX('History Check'!$F$6:$O$6,MATCH(MAX('History Check'!$F238:$O238),'History Check'!$F238:$O238,0)),IF(COUNT($F238:$O238) &gt; 0, Preferences!$D$6, NA())),"Null")</f>
        <v>Null</v>
      </c>
    </row>
    <row r="239" spans="3:19">
      <c r="C239" s="12" t="s">
        <v>789</v>
      </c>
      <c r="D239" s="12">
        <v>145924</v>
      </c>
      <c r="E239" s="12">
        <v>2022</v>
      </c>
      <c r="F239" s="36" t="s">
        <v>539</v>
      </c>
      <c r="G239" s="12" t="s">
        <v>539</v>
      </c>
      <c r="H239" s="12" t="s">
        <v>539</v>
      </c>
      <c r="I239" s="36" t="s">
        <v>539</v>
      </c>
      <c r="J239" s="12" t="s">
        <v>539</v>
      </c>
      <c r="K239" s="36" t="s">
        <v>539</v>
      </c>
      <c r="L239" s="12" t="s">
        <v>539</v>
      </c>
      <c r="M239" s="12" t="s">
        <v>539</v>
      </c>
      <c r="N239" s="12" t="s">
        <v>539</v>
      </c>
      <c r="O239" s="12" t="s">
        <v>539</v>
      </c>
      <c r="R239" s="12" t="str">
        <f t="shared" si="3"/>
        <v>Null</v>
      </c>
      <c r="S239" s="12" t="str">
        <f>IFERROR(IF(Preferences!$D$6="Default",INDEX('History Check'!$F$6:$O$6,MATCH(MAX('History Check'!$F239:$O239),'History Check'!$F239:$O239,0)),IF(COUNT($F239:$O239) &gt; 0, Preferences!$D$6, NA())),"Null")</f>
        <v>Null</v>
      </c>
    </row>
    <row r="240" spans="3:19">
      <c r="C240" s="12" t="s">
        <v>791</v>
      </c>
      <c r="D240" s="12">
        <v>1064453</v>
      </c>
      <c r="E240" s="12">
        <v>2023</v>
      </c>
      <c r="F240" s="36" t="s">
        <v>539</v>
      </c>
      <c r="G240" s="12" t="s">
        <v>539</v>
      </c>
      <c r="H240" s="36" t="s">
        <v>539</v>
      </c>
      <c r="I240" s="12" t="s">
        <v>539</v>
      </c>
      <c r="J240" s="12" t="s">
        <v>539</v>
      </c>
      <c r="K240" s="12" t="s">
        <v>539</v>
      </c>
      <c r="L240" s="12" t="s">
        <v>539</v>
      </c>
      <c r="M240" s="12" t="s">
        <v>539</v>
      </c>
      <c r="N240" s="12" t="s">
        <v>539</v>
      </c>
      <c r="O240" s="36" t="s">
        <v>539</v>
      </c>
      <c r="R240" s="12" t="str">
        <f t="shared" si="3"/>
        <v>Null</v>
      </c>
      <c r="S240" s="12" t="str">
        <f>IFERROR(IF(Preferences!$D$6="Default",INDEX('History Check'!$F$6:$O$6,MATCH(MAX('History Check'!$F240:$O240),'History Check'!$F240:$O240,0)),IF(COUNT($F240:$O240) &gt; 0, Preferences!$D$6, NA())),"Null")</f>
        <v>Null</v>
      </c>
    </row>
    <row r="241" spans="3:19">
      <c r="C241" s="12" t="s">
        <v>791</v>
      </c>
      <c r="D241" s="12">
        <v>1064453</v>
      </c>
      <c r="E241" s="12">
        <v>2022</v>
      </c>
      <c r="F241" s="47" t="s">
        <v>539</v>
      </c>
      <c r="G241" s="47" t="s">
        <v>539</v>
      </c>
      <c r="H241" s="47" t="s">
        <v>539</v>
      </c>
      <c r="I241" s="47" t="s">
        <v>539</v>
      </c>
      <c r="J241" s="47" t="s">
        <v>539</v>
      </c>
      <c r="K241" s="47" t="s">
        <v>539</v>
      </c>
      <c r="L241" s="47" t="s">
        <v>539</v>
      </c>
      <c r="M241" s="47" t="s">
        <v>539</v>
      </c>
      <c r="N241" s="47" t="s">
        <v>539</v>
      </c>
      <c r="O241" s="47" t="s">
        <v>539</v>
      </c>
      <c r="P241" s="47"/>
      <c r="Q241" s="47"/>
      <c r="R241" s="12" t="str">
        <f t="shared" si="3"/>
        <v>Null</v>
      </c>
      <c r="S241" s="12" t="str">
        <f>IFERROR(IF(Preferences!$D$6="Default",INDEX('History Check'!$F$6:$O$6,MATCH(MAX('History Check'!$F241:$O241),'History Check'!$F241:$O241,0)),IF(COUNT($F241:$O241) &gt; 0, Preferences!$D$6, NA())),"Null")</f>
        <v>Null</v>
      </c>
    </row>
    <row r="242" spans="3:19">
      <c r="C242" s="12" t="s">
        <v>792</v>
      </c>
      <c r="D242" s="12">
        <v>147806</v>
      </c>
      <c r="E242" s="12">
        <v>2023</v>
      </c>
      <c r="F242" s="36" t="s">
        <v>539</v>
      </c>
      <c r="G242" s="12" t="s">
        <v>539</v>
      </c>
      <c r="H242" s="12" t="s">
        <v>539</v>
      </c>
      <c r="I242" s="36" t="s">
        <v>539</v>
      </c>
      <c r="J242" s="36" t="s">
        <v>539</v>
      </c>
      <c r="K242" s="36" t="s">
        <v>539</v>
      </c>
      <c r="L242" s="12" t="s">
        <v>539</v>
      </c>
      <c r="M242" s="12" t="s">
        <v>539</v>
      </c>
      <c r="N242" s="12" t="s">
        <v>539</v>
      </c>
      <c r="O242" s="12" t="s">
        <v>539</v>
      </c>
      <c r="R242" s="12" t="str">
        <f t="shared" si="3"/>
        <v>Null</v>
      </c>
      <c r="S242" s="12" t="str">
        <f>IFERROR(IF(Preferences!$D$6="Default",INDEX('History Check'!$F$6:$O$6,MATCH(MAX('History Check'!$F242:$O242),'History Check'!$F242:$O242,0)),IF(COUNT($F242:$O242) &gt; 0, Preferences!$D$6, NA())),"Null")</f>
        <v>Null</v>
      </c>
    </row>
    <row r="243" spans="3:19">
      <c r="C243" s="12" t="s">
        <v>792</v>
      </c>
      <c r="D243" s="12">
        <v>147806</v>
      </c>
      <c r="E243" s="12">
        <v>2022</v>
      </c>
      <c r="F243" s="12" t="s">
        <v>539</v>
      </c>
      <c r="G243" s="12" t="s">
        <v>539</v>
      </c>
      <c r="H243" s="12" t="s">
        <v>539</v>
      </c>
      <c r="I243" s="36" t="s">
        <v>539</v>
      </c>
      <c r="J243" s="36" t="s">
        <v>539</v>
      </c>
      <c r="K243" s="12" t="s">
        <v>539</v>
      </c>
      <c r="L243" s="12" t="s">
        <v>539</v>
      </c>
      <c r="M243" s="12" t="s">
        <v>539</v>
      </c>
      <c r="N243" s="12" t="s">
        <v>539</v>
      </c>
      <c r="O243" s="12" t="s">
        <v>539</v>
      </c>
      <c r="R243" s="12" t="str">
        <f t="shared" si="3"/>
        <v>Null</v>
      </c>
      <c r="S243" s="12" t="str">
        <f>IFERROR(IF(Preferences!$D$6="Default",INDEX('History Check'!$F$6:$O$6,MATCH(MAX('History Check'!$F243:$O243),'History Check'!$F243:$O243,0)),IF(COUNT($F243:$O243) &gt; 0, Preferences!$D$6, NA())),"Null")</f>
        <v>Null</v>
      </c>
    </row>
    <row r="244" spans="3:19">
      <c r="C244" s="12" t="s">
        <v>793</v>
      </c>
      <c r="D244" s="12">
        <v>1000576</v>
      </c>
      <c r="E244" s="12">
        <v>2023</v>
      </c>
      <c r="F244" s="36" t="s">
        <v>539</v>
      </c>
      <c r="G244" s="12" t="s">
        <v>539</v>
      </c>
      <c r="H244" s="12" t="s">
        <v>539</v>
      </c>
      <c r="I244" s="12" t="s">
        <v>539</v>
      </c>
      <c r="J244" s="12" t="s">
        <v>539</v>
      </c>
      <c r="K244" s="12" t="s">
        <v>539</v>
      </c>
      <c r="L244" s="12" t="s">
        <v>539</v>
      </c>
      <c r="M244" s="12" t="s">
        <v>539</v>
      </c>
      <c r="N244" s="12" t="s">
        <v>539</v>
      </c>
      <c r="O244" s="12" t="s">
        <v>539</v>
      </c>
      <c r="R244" s="12" t="str">
        <f t="shared" si="3"/>
        <v>Null</v>
      </c>
      <c r="S244" s="12" t="str">
        <f>IFERROR(IF(Preferences!$D$6="Default",INDEX('History Check'!$F$6:$O$6,MATCH(MAX('History Check'!$F244:$O244),'History Check'!$F244:$O244,0)),IF(COUNT($F244:$O244) &gt; 0, Preferences!$D$6, NA())),"Null")</f>
        <v>Null</v>
      </c>
    </row>
    <row r="245" spans="3:19">
      <c r="C245" s="12" t="s">
        <v>793</v>
      </c>
      <c r="D245" s="12">
        <v>1000576</v>
      </c>
      <c r="E245" s="12">
        <v>2022</v>
      </c>
      <c r="F245" s="47" t="s">
        <v>539</v>
      </c>
      <c r="G245" s="47" t="s">
        <v>539</v>
      </c>
      <c r="H245" s="47" t="s">
        <v>539</v>
      </c>
      <c r="I245" s="47" t="s">
        <v>539</v>
      </c>
      <c r="J245" s="47" t="s">
        <v>539</v>
      </c>
      <c r="K245" s="47" t="s">
        <v>539</v>
      </c>
      <c r="L245" s="47" t="s">
        <v>539</v>
      </c>
      <c r="M245" s="47" t="s">
        <v>539</v>
      </c>
      <c r="N245" s="47" t="s">
        <v>539</v>
      </c>
      <c r="O245" s="47" t="s">
        <v>539</v>
      </c>
      <c r="P245" s="47"/>
      <c r="Q245" s="47"/>
      <c r="R245" s="12" t="str">
        <f t="shared" si="3"/>
        <v>Null</v>
      </c>
      <c r="S245" s="12" t="str">
        <f>IFERROR(IF(Preferences!$D$6="Default",INDEX('History Check'!$F$6:$O$6,MATCH(MAX('History Check'!$F245:$O245),'History Check'!$F245:$O245,0)),IF(COUNT($F245:$O245) &gt; 0, Preferences!$D$6, NA())),"Null")</f>
        <v>Null</v>
      </c>
    </row>
    <row r="246" spans="3:19">
      <c r="C246" s="12" t="s">
        <v>794</v>
      </c>
      <c r="D246" s="12">
        <v>1384694</v>
      </c>
      <c r="E246" s="12">
        <v>2023</v>
      </c>
      <c r="F246" s="36" t="s">
        <v>539</v>
      </c>
      <c r="G246" s="12" t="s">
        <v>539</v>
      </c>
      <c r="H246" s="36" t="s">
        <v>539</v>
      </c>
      <c r="I246" s="36" t="s">
        <v>539</v>
      </c>
      <c r="J246" s="36" t="s">
        <v>539</v>
      </c>
      <c r="K246" s="36" t="s">
        <v>539</v>
      </c>
      <c r="L246" s="12" t="s">
        <v>539</v>
      </c>
      <c r="M246" s="12" t="s">
        <v>539</v>
      </c>
      <c r="N246" s="12" t="s">
        <v>539</v>
      </c>
      <c r="O246" s="36" t="s">
        <v>539</v>
      </c>
      <c r="R246" s="12" t="str">
        <f t="shared" si="3"/>
        <v>Null</v>
      </c>
      <c r="S246" s="12" t="str">
        <f>IFERROR(IF(Preferences!$D$6="Default",INDEX('History Check'!$F$6:$O$6,MATCH(MAX('History Check'!$F246:$O246),'History Check'!$F246:$O246,0)),IF(COUNT($F246:$O246) &gt; 0, Preferences!$D$6, NA())),"Null")</f>
        <v>Null</v>
      </c>
    </row>
    <row r="247" spans="3:19">
      <c r="C247" s="12" t="s">
        <v>794</v>
      </c>
      <c r="D247" s="12">
        <v>1384694</v>
      </c>
      <c r="E247" s="12">
        <v>2022</v>
      </c>
      <c r="F247" s="36" t="s">
        <v>539</v>
      </c>
      <c r="G247" s="12" t="s">
        <v>539</v>
      </c>
      <c r="H247" s="36" t="s">
        <v>539</v>
      </c>
      <c r="I247" s="36" t="s">
        <v>539</v>
      </c>
      <c r="J247" s="36" t="s">
        <v>539</v>
      </c>
      <c r="K247" s="36" t="s">
        <v>539</v>
      </c>
      <c r="L247" s="12" t="s">
        <v>539</v>
      </c>
      <c r="M247" s="12" t="s">
        <v>539</v>
      </c>
      <c r="N247" s="36" t="s">
        <v>539</v>
      </c>
      <c r="O247" s="36" t="s">
        <v>539</v>
      </c>
      <c r="R247" s="12" t="str">
        <f t="shared" si="3"/>
        <v>Null</v>
      </c>
      <c r="S247" s="12" t="str">
        <f>IFERROR(IF(Preferences!$D$6="Default",INDEX('History Check'!$F$6:$O$6,MATCH(MAX('History Check'!$F247:$O247),'History Check'!$F247:$O247,0)),IF(COUNT($F247:$O247) &gt; 0, Preferences!$D$6, NA())),"Null")</f>
        <v>Null</v>
      </c>
    </row>
    <row r="248" spans="3:19">
      <c r="C248" s="12" t="s">
        <v>795</v>
      </c>
      <c r="D248" s="12">
        <v>1325395</v>
      </c>
      <c r="E248" s="12">
        <v>2023</v>
      </c>
      <c r="F248" s="12" t="s">
        <v>539</v>
      </c>
      <c r="G248" s="12" t="s">
        <v>539</v>
      </c>
      <c r="H248" s="12" t="s">
        <v>539</v>
      </c>
      <c r="I248" s="12" t="s">
        <v>539</v>
      </c>
      <c r="J248" s="12" t="s">
        <v>539</v>
      </c>
      <c r="K248" s="12" t="s">
        <v>539</v>
      </c>
      <c r="L248" s="12" t="s">
        <v>539</v>
      </c>
      <c r="M248" s="12" t="s">
        <v>539</v>
      </c>
      <c r="N248" s="12" t="s">
        <v>539</v>
      </c>
      <c r="O248" s="36" t="s">
        <v>539</v>
      </c>
      <c r="R248" s="12" t="str">
        <f t="shared" si="3"/>
        <v>Null</v>
      </c>
      <c r="S248" s="12" t="str">
        <f>IFERROR(IF(Preferences!$D$6="Default",INDEX('History Check'!$F$6:$O$6,MATCH(MAX('History Check'!$F248:$O248),'History Check'!$F248:$O248,0)),IF(COUNT($F248:$O248) &gt; 0, Preferences!$D$6, NA())),"Null")</f>
        <v>Null</v>
      </c>
    </row>
    <row r="249" spans="3:19">
      <c r="C249" s="12" t="s">
        <v>795</v>
      </c>
      <c r="D249" s="12">
        <v>1325395</v>
      </c>
      <c r="E249" s="12">
        <v>2022</v>
      </c>
      <c r="F249" s="12" t="s">
        <v>539</v>
      </c>
      <c r="G249" s="12" t="s">
        <v>539</v>
      </c>
      <c r="H249" s="12" t="s">
        <v>539</v>
      </c>
      <c r="I249" s="12" t="s">
        <v>539</v>
      </c>
      <c r="J249" s="12" t="s">
        <v>539</v>
      </c>
      <c r="K249" s="12" t="s">
        <v>539</v>
      </c>
      <c r="L249" s="12" t="s">
        <v>539</v>
      </c>
      <c r="M249" s="12" t="s">
        <v>539</v>
      </c>
      <c r="N249" s="12" t="s">
        <v>539</v>
      </c>
      <c r="O249" s="36" t="s">
        <v>539</v>
      </c>
      <c r="R249" s="12" t="str">
        <f t="shared" si="3"/>
        <v>Null</v>
      </c>
      <c r="S249" s="12" t="str">
        <f>IFERROR(IF(Preferences!$D$6="Default",INDEX('History Check'!$F$6:$O$6,MATCH(MAX('History Check'!$F249:$O249),'History Check'!$F249:$O249,0)),IF(COUNT($F249:$O249) &gt; 0, Preferences!$D$6, NA())),"Null")</f>
        <v>Null</v>
      </c>
    </row>
    <row r="250" spans="3:19">
      <c r="C250" s="12" t="s">
        <v>796</v>
      </c>
      <c r="D250" s="12">
        <v>143665</v>
      </c>
      <c r="E250" s="12">
        <v>2023</v>
      </c>
      <c r="F250" s="36" t="s">
        <v>539</v>
      </c>
      <c r="G250" s="12" t="s">
        <v>539</v>
      </c>
      <c r="H250" s="12" t="s">
        <v>539</v>
      </c>
      <c r="I250" s="12" t="s">
        <v>539</v>
      </c>
      <c r="J250" s="12" t="s">
        <v>539</v>
      </c>
      <c r="K250" s="36" t="s">
        <v>539</v>
      </c>
      <c r="L250" s="12" t="s">
        <v>539</v>
      </c>
      <c r="M250" s="12" t="s">
        <v>539</v>
      </c>
      <c r="N250" s="12" t="s">
        <v>539</v>
      </c>
      <c r="O250" s="36" t="s">
        <v>539</v>
      </c>
      <c r="R250" s="12" t="str">
        <f t="shared" si="3"/>
        <v>Null</v>
      </c>
      <c r="S250" s="12" t="str">
        <f>IFERROR(IF(Preferences!$D$6="Default",INDEX('History Check'!$F$6:$O$6,MATCH(MAX('History Check'!$F250:$O250),'History Check'!$F250:$O250,0)),IF(COUNT($F250:$O250) &gt; 0, Preferences!$D$6, NA())),"Null")</f>
        <v>Null</v>
      </c>
    </row>
    <row r="251" spans="3:19">
      <c r="C251" s="12" t="s">
        <v>796</v>
      </c>
      <c r="D251" s="12">
        <v>143665</v>
      </c>
      <c r="E251" s="12">
        <v>2022</v>
      </c>
      <c r="F251" s="36" t="s">
        <v>539</v>
      </c>
      <c r="G251" s="12" t="s">
        <v>539</v>
      </c>
      <c r="H251" s="36" t="s">
        <v>539</v>
      </c>
      <c r="I251" s="36" t="s">
        <v>539</v>
      </c>
      <c r="J251" s="36" t="s">
        <v>539</v>
      </c>
      <c r="K251" s="36" t="s">
        <v>539</v>
      </c>
      <c r="L251" s="12" t="s">
        <v>539</v>
      </c>
      <c r="M251" s="12" t="s">
        <v>539</v>
      </c>
      <c r="N251" s="36" t="s">
        <v>539</v>
      </c>
      <c r="O251" s="36" t="s">
        <v>539</v>
      </c>
      <c r="R251" s="12" t="str">
        <f t="shared" si="3"/>
        <v>Null</v>
      </c>
      <c r="S251" s="12" t="str">
        <f>IFERROR(IF(Preferences!$D$6="Default",INDEX('History Check'!$F$6:$O$6,MATCH(MAX('History Check'!$F251:$O251),'History Check'!$F251:$O251,0)),IF(COUNT($F251:$O251) &gt; 0, Preferences!$D$6, NA())),"Null")</f>
        <v>Null</v>
      </c>
    </row>
    <row r="252" spans="3:19">
      <c r="C252" s="12" t="s">
        <v>797</v>
      </c>
      <c r="D252" s="12">
        <v>1032685</v>
      </c>
      <c r="E252" s="12">
        <v>2023</v>
      </c>
      <c r="F252" s="36" t="s">
        <v>539</v>
      </c>
      <c r="G252" s="12" t="s">
        <v>539</v>
      </c>
      <c r="H252" s="36" t="s">
        <v>539</v>
      </c>
      <c r="I252" s="36" t="s">
        <v>539</v>
      </c>
      <c r="J252" s="36" t="s">
        <v>539</v>
      </c>
      <c r="K252" s="36" t="s">
        <v>539</v>
      </c>
      <c r="L252" s="12" t="s">
        <v>539</v>
      </c>
      <c r="M252" s="12" t="s">
        <v>539</v>
      </c>
      <c r="N252" s="36" t="s">
        <v>539</v>
      </c>
      <c r="O252" s="36" t="s">
        <v>539</v>
      </c>
      <c r="R252" s="12" t="str">
        <f t="shared" si="3"/>
        <v>Null</v>
      </c>
      <c r="S252" s="12" t="str">
        <f>IFERROR(IF(Preferences!$D$6="Default",INDEX('History Check'!$F$6:$O$6,MATCH(MAX('History Check'!$F252:$O252),'History Check'!$F252:$O252,0)),IF(COUNT($F252:$O252) &gt; 0, Preferences!$D$6, NA())),"Null")</f>
        <v>Null</v>
      </c>
    </row>
    <row r="253" spans="3:19">
      <c r="C253" s="12" t="s">
        <v>797</v>
      </c>
      <c r="D253" s="12">
        <v>1032685</v>
      </c>
      <c r="E253" s="12">
        <v>2022</v>
      </c>
      <c r="F253" s="36" t="s">
        <v>539</v>
      </c>
      <c r="G253" s="12" t="s">
        <v>539</v>
      </c>
      <c r="H253" s="12" t="s">
        <v>539</v>
      </c>
      <c r="I253" s="36" t="s">
        <v>539</v>
      </c>
      <c r="J253" s="36" t="s">
        <v>539</v>
      </c>
      <c r="K253" s="36" t="s">
        <v>539</v>
      </c>
      <c r="L253" s="12" t="s">
        <v>539</v>
      </c>
      <c r="M253" s="12" t="s">
        <v>539</v>
      </c>
      <c r="N253" s="12" t="s">
        <v>539</v>
      </c>
      <c r="O253" s="36" t="s">
        <v>539</v>
      </c>
      <c r="R253" s="12" t="str">
        <f t="shared" si="3"/>
        <v>Null</v>
      </c>
      <c r="S253" s="12" t="str">
        <f>IFERROR(IF(Preferences!$D$6="Default",INDEX('History Check'!$F$6:$O$6,MATCH(MAX('History Check'!$F253:$O253),'History Check'!$F253:$O253,0)),IF(COUNT($F253:$O253) &gt; 0, Preferences!$D$6, NA())),"Null")</f>
        <v>Null</v>
      </c>
    </row>
    <row r="254" spans="3:19">
      <c r="C254" s="12" t="s">
        <v>798</v>
      </c>
      <c r="D254" s="12">
        <v>1007135</v>
      </c>
      <c r="E254" s="12">
        <v>2023</v>
      </c>
      <c r="F254" s="36" t="s">
        <v>539</v>
      </c>
      <c r="G254" s="12" t="s">
        <v>539</v>
      </c>
      <c r="H254" s="36" t="s">
        <v>539</v>
      </c>
      <c r="I254" s="36" t="s">
        <v>539</v>
      </c>
      <c r="J254" s="36" t="s">
        <v>539</v>
      </c>
      <c r="K254" s="36" t="s">
        <v>539</v>
      </c>
      <c r="L254" s="12" t="s">
        <v>539</v>
      </c>
      <c r="M254" s="12" t="s">
        <v>539</v>
      </c>
      <c r="N254" s="36" t="s">
        <v>539</v>
      </c>
      <c r="O254" s="36" t="s">
        <v>539</v>
      </c>
      <c r="R254" s="12" t="str">
        <f t="shared" si="3"/>
        <v>Null</v>
      </c>
      <c r="S254" s="12" t="str">
        <f>IFERROR(IF(Preferences!$D$6="Default",INDEX('History Check'!$F$6:$O$6,MATCH(MAX('History Check'!$F254:$O254),'History Check'!$F254:$O254,0)),IF(COUNT($F254:$O254) &gt; 0, Preferences!$D$6, NA())),"Null")</f>
        <v>Null</v>
      </c>
    </row>
    <row r="255" spans="3:19">
      <c r="C255" s="12" t="s">
        <v>798</v>
      </c>
      <c r="D255" s="12">
        <v>1007135</v>
      </c>
      <c r="E255" s="12">
        <v>2022</v>
      </c>
      <c r="F255" s="36" t="s">
        <v>539</v>
      </c>
      <c r="G255" s="12" t="s">
        <v>539</v>
      </c>
      <c r="H255" s="36" t="s">
        <v>539</v>
      </c>
      <c r="I255" s="12" t="s">
        <v>539</v>
      </c>
      <c r="J255" s="12" t="s">
        <v>539</v>
      </c>
      <c r="K255" s="36" t="s">
        <v>539</v>
      </c>
      <c r="L255" s="12" t="s">
        <v>539</v>
      </c>
      <c r="M255" s="12" t="s">
        <v>539</v>
      </c>
      <c r="N255" s="12" t="s">
        <v>539</v>
      </c>
      <c r="O255" s="36" t="s">
        <v>539</v>
      </c>
      <c r="R255" s="12" t="str">
        <f t="shared" si="3"/>
        <v>Null</v>
      </c>
      <c r="S255" s="12" t="str">
        <f>IFERROR(IF(Preferences!$D$6="Default",INDEX('History Check'!$F$6:$O$6,MATCH(MAX('History Check'!$F255:$O255),'History Check'!$F255:$O255,0)),IF(COUNT($F255:$O255) &gt; 0, Preferences!$D$6, NA())),"Null")</f>
        <v>Null</v>
      </c>
    </row>
    <row r="256" spans="3:19">
      <c r="C256" s="12" t="s">
        <v>799</v>
      </c>
      <c r="D256" s="12">
        <v>1258090</v>
      </c>
      <c r="E256" s="12">
        <v>2023</v>
      </c>
      <c r="F256" s="12" t="s">
        <v>539</v>
      </c>
      <c r="G256" s="12" t="s">
        <v>539</v>
      </c>
      <c r="H256" s="12" t="s">
        <v>539</v>
      </c>
      <c r="I256" s="12" t="s">
        <v>539</v>
      </c>
      <c r="J256" s="12" t="s">
        <v>539</v>
      </c>
      <c r="K256" s="12" t="s">
        <v>539</v>
      </c>
      <c r="L256" s="12" t="s">
        <v>539</v>
      </c>
      <c r="M256" s="12" t="s">
        <v>539</v>
      </c>
      <c r="N256" s="12" t="s">
        <v>539</v>
      </c>
      <c r="O256" s="36" t="s">
        <v>539</v>
      </c>
      <c r="R256" s="12" t="str">
        <f t="shared" si="3"/>
        <v>Null</v>
      </c>
      <c r="S256" s="12" t="str">
        <f>IFERROR(IF(Preferences!$D$6="Default",INDEX('History Check'!$F$6:$O$6,MATCH(MAX('History Check'!$F256:$O256),'History Check'!$F256:$O256,0)),IF(COUNT($F256:$O256) &gt; 0, Preferences!$D$6, NA())),"Null")</f>
        <v>Null</v>
      </c>
    </row>
    <row r="257" spans="3:19">
      <c r="C257" s="12" t="s">
        <v>799</v>
      </c>
      <c r="D257" s="12">
        <v>1258090</v>
      </c>
      <c r="E257" s="12">
        <v>2022</v>
      </c>
      <c r="F257" s="12" t="s">
        <v>539</v>
      </c>
      <c r="G257" s="12" t="s">
        <v>539</v>
      </c>
      <c r="H257" s="12" t="s">
        <v>539</v>
      </c>
      <c r="I257" s="36" t="s">
        <v>539</v>
      </c>
      <c r="J257" s="12" t="s">
        <v>539</v>
      </c>
      <c r="K257" s="12" t="s">
        <v>539</v>
      </c>
      <c r="L257" s="12" t="s">
        <v>539</v>
      </c>
      <c r="M257" s="36" t="s">
        <v>539</v>
      </c>
      <c r="N257" s="12" t="s">
        <v>539</v>
      </c>
      <c r="O257" s="36" t="s">
        <v>539</v>
      </c>
      <c r="R257" s="12" t="str">
        <f t="shared" si="3"/>
        <v>Null</v>
      </c>
      <c r="S257" s="12" t="str">
        <f>IFERROR(IF(Preferences!$D$6="Default",INDEX('History Check'!$F$6:$O$6,MATCH(MAX('History Check'!$F257:$O257),'History Check'!$F257:$O257,0)),IF(COUNT($F257:$O257) &gt; 0, Preferences!$D$6, NA())),"Null")</f>
        <v>Null</v>
      </c>
    </row>
    <row r="258" spans="3:19">
      <c r="C258" s="12" t="s">
        <v>883</v>
      </c>
      <c r="D258" s="12">
        <v>143667</v>
      </c>
      <c r="E258" s="12">
        <v>2023</v>
      </c>
      <c r="F258" s="36" t="s">
        <v>539</v>
      </c>
      <c r="G258" s="12" t="s">
        <v>539</v>
      </c>
      <c r="H258" s="12" t="s">
        <v>539</v>
      </c>
      <c r="I258" s="12" t="s">
        <v>539</v>
      </c>
      <c r="J258" s="12" t="s">
        <v>539</v>
      </c>
      <c r="K258" s="36" t="s">
        <v>539</v>
      </c>
      <c r="L258" s="12" t="s">
        <v>539</v>
      </c>
      <c r="M258" s="12" t="s">
        <v>539</v>
      </c>
      <c r="N258" s="12" t="s">
        <v>539</v>
      </c>
      <c r="O258" s="12" t="s">
        <v>539</v>
      </c>
      <c r="R258" s="12" t="str">
        <f t="shared" si="3"/>
        <v>Null</v>
      </c>
      <c r="S258" s="12" t="str">
        <f>IFERROR(IF(Preferences!$D$6="Default",INDEX('History Check'!$F$6:$O$6,MATCH(MAX('History Check'!$F258:$O258),'History Check'!$F258:$O258,0)),IF(COUNT($F258:$O258) &gt; 0, Preferences!$D$6, NA())),"Null")</f>
        <v>Null</v>
      </c>
    </row>
    <row r="259" spans="3:19">
      <c r="C259" s="12" t="s">
        <v>883</v>
      </c>
      <c r="D259" s="12">
        <v>143667</v>
      </c>
      <c r="E259" s="12">
        <v>2022</v>
      </c>
      <c r="F259" s="36" t="s">
        <v>539</v>
      </c>
      <c r="G259" s="12" t="s">
        <v>539</v>
      </c>
      <c r="H259" s="36" t="s">
        <v>539</v>
      </c>
      <c r="I259" s="12" t="s">
        <v>539</v>
      </c>
      <c r="J259" s="36" t="s">
        <v>539</v>
      </c>
      <c r="K259" s="36" t="s">
        <v>539</v>
      </c>
      <c r="L259" s="12" t="s">
        <v>539</v>
      </c>
      <c r="M259" s="12" t="s">
        <v>539</v>
      </c>
      <c r="N259" s="12" t="s">
        <v>539</v>
      </c>
      <c r="O259" s="36" t="s">
        <v>539</v>
      </c>
      <c r="R259" s="12" t="str">
        <f t="shared" si="3"/>
        <v>Null</v>
      </c>
      <c r="S259" s="12" t="str">
        <f>IFERROR(IF(Preferences!$D$6="Default",INDEX('History Check'!$F$6:$O$6,MATCH(MAX('History Check'!$F259:$O259),'History Check'!$F259:$O259,0)),IF(COUNT($F259:$O259) &gt; 0, Preferences!$D$6, NA())),"Null")</f>
        <v>Null</v>
      </c>
    </row>
    <row r="260" spans="3:19">
      <c r="C260" s="12" t="s">
        <v>800</v>
      </c>
      <c r="D260" s="12">
        <v>147382</v>
      </c>
      <c r="E260" s="12">
        <v>2023</v>
      </c>
      <c r="F260" s="12" t="s">
        <v>539</v>
      </c>
      <c r="G260" s="12" t="s">
        <v>539</v>
      </c>
      <c r="H260" s="12" t="s">
        <v>539</v>
      </c>
      <c r="I260" s="12" t="s">
        <v>539</v>
      </c>
      <c r="J260" s="12" t="s">
        <v>539</v>
      </c>
      <c r="K260" s="36" t="s">
        <v>539</v>
      </c>
      <c r="L260" s="12" t="s">
        <v>539</v>
      </c>
      <c r="M260" s="12" t="s">
        <v>539</v>
      </c>
      <c r="N260" s="12" t="s">
        <v>539</v>
      </c>
      <c r="O260" s="12" t="s">
        <v>539</v>
      </c>
      <c r="R260" s="12" t="str">
        <f t="shared" si="3"/>
        <v>Null</v>
      </c>
      <c r="S260" s="12" t="str">
        <f>IFERROR(IF(Preferences!$D$6="Default",INDEX('History Check'!$F$6:$O$6,MATCH(MAX('History Check'!$F260:$O260),'History Check'!$F260:$O260,0)),IF(COUNT($F260:$O260) &gt; 0, Preferences!$D$6, NA())),"Null")</f>
        <v>Null</v>
      </c>
    </row>
    <row r="261" spans="3:19">
      <c r="C261" s="12" t="s">
        <v>800</v>
      </c>
      <c r="D261" s="12">
        <v>147382</v>
      </c>
      <c r="E261" s="12">
        <v>2022</v>
      </c>
      <c r="F261" s="36" t="s">
        <v>539</v>
      </c>
      <c r="G261" s="12" t="s">
        <v>539</v>
      </c>
      <c r="H261" s="12" t="s">
        <v>539</v>
      </c>
      <c r="I261" s="36" t="s">
        <v>539</v>
      </c>
      <c r="J261" s="36" t="s">
        <v>539</v>
      </c>
      <c r="K261" s="12" t="s">
        <v>539</v>
      </c>
      <c r="L261" s="12" t="s">
        <v>539</v>
      </c>
      <c r="M261" s="12" t="s">
        <v>539</v>
      </c>
      <c r="N261" s="12" t="s">
        <v>539</v>
      </c>
      <c r="O261" s="36" t="s">
        <v>539</v>
      </c>
      <c r="R261" s="12" t="str">
        <f t="shared" si="3"/>
        <v>Null</v>
      </c>
      <c r="S261" s="12" t="str">
        <f>IFERROR(IF(Preferences!$D$6="Default",INDEX('History Check'!$F$6:$O$6,MATCH(MAX('History Check'!$F261:$O261),'History Check'!$F261:$O261,0)),IF(COUNT($F261:$O261) &gt; 0, Preferences!$D$6, NA())),"Null")</f>
        <v>Null</v>
      </c>
    </row>
    <row r="262" spans="3:19">
      <c r="C262" s="12" t="s">
        <v>801</v>
      </c>
      <c r="D262" s="12">
        <v>1000573</v>
      </c>
      <c r="E262" s="12">
        <v>2023</v>
      </c>
      <c r="F262" s="36" t="s">
        <v>539</v>
      </c>
      <c r="G262" s="12" t="s">
        <v>539</v>
      </c>
      <c r="H262" s="36" t="s">
        <v>539</v>
      </c>
      <c r="I262" s="36" t="s">
        <v>539</v>
      </c>
      <c r="J262" s="36" t="s">
        <v>539</v>
      </c>
      <c r="K262" s="36" t="s">
        <v>539</v>
      </c>
      <c r="L262" s="12" t="s">
        <v>539</v>
      </c>
      <c r="M262" s="12" t="s">
        <v>539</v>
      </c>
      <c r="N262" s="36" t="s">
        <v>539</v>
      </c>
      <c r="O262" s="36" t="s">
        <v>539</v>
      </c>
      <c r="R262" s="12" t="str">
        <f t="shared" si="3"/>
        <v>Null</v>
      </c>
      <c r="S262" s="12" t="str">
        <f>IFERROR(IF(Preferences!$D$6="Default",INDEX('History Check'!$F$6:$O$6,MATCH(MAX('History Check'!$F262:$O262),'History Check'!$F262:$O262,0)),IF(COUNT($F262:$O262) &gt; 0, Preferences!$D$6, NA())),"Null")</f>
        <v>Null</v>
      </c>
    </row>
    <row r="263" spans="3:19">
      <c r="C263" s="12" t="s">
        <v>801</v>
      </c>
      <c r="D263" s="12">
        <v>1000573</v>
      </c>
      <c r="E263" s="12">
        <v>2022</v>
      </c>
      <c r="F263" s="36" t="s">
        <v>539</v>
      </c>
      <c r="G263" s="12" t="s">
        <v>539</v>
      </c>
      <c r="H263" s="12" t="s">
        <v>539</v>
      </c>
      <c r="I263" s="12" t="s">
        <v>539</v>
      </c>
      <c r="J263" s="12" t="s">
        <v>539</v>
      </c>
      <c r="K263" s="36" t="s">
        <v>539</v>
      </c>
      <c r="L263" s="12" t="s">
        <v>539</v>
      </c>
      <c r="M263" s="12" t="s">
        <v>539</v>
      </c>
      <c r="N263" s="12" t="s">
        <v>539</v>
      </c>
      <c r="O263" s="36" t="s">
        <v>539</v>
      </c>
      <c r="R263" s="12" t="str">
        <f t="shared" si="3"/>
        <v>Null</v>
      </c>
      <c r="S263" s="12" t="str">
        <f>IFERROR(IF(Preferences!$D$6="Default",INDEX('History Check'!$F$6:$O$6,MATCH(MAX('History Check'!$F263:$O263),'History Check'!$F263:$O263,0)),IF(COUNT($F263:$O263) &gt; 0, Preferences!$D$6, NA())),"Null")</f>
        <v>Null</v>
      </c>
    </row>
    <row r="264" spans="3:19">
      <c r="C264" s="12" t="s">
        <v>802</v>
      </c>
      <c r="D264" s="12">
        <v>1003100</v>
      </c>
      <c r="E264" s="12">
        <v>2023</v>
      </c>
      <c r="F264" s="36" t="s">
        <v>539</v>
      </c>
      <c r="G264" s="12" t="s">
        <v>539</v>
      </c>
      <c r="H264" s="12" t="s">
        <v>539</v>
      </c>
      <c r="I264" s="12" t="s">
        <v>539</v>
      </c>
      <c r="J264" s="12" t="s">
        <v>539</v>
      </c>
      <c r="K264" s="36" t="s">
        <v>539</v>
      </c>
      <c r="L264" s="12" t="s">
        <v>539</v>
      </c>
      <c r="M264" s="12" t="s">
        <v>539</v>
      </c>
      <c r="N264" s="12" t="s">
        <v>539</v>
      </c>
      <c r="O264" s="36" t="s">
        <v>539</v>
      </c>
      <c r="R264" s="12" t="str">
        <f t="shared" ref="R264:R327" si="4">IFERROR(INDEX($F$5:$O$5,MATCH(MAX($F264:$O264),$F264:$O264,0)),"Null")</f>
        <v>Null</v>
      </c>
      <c r="S264" s="12" t="str">
        <f>IFERROR(IF(Preferences!$D$6="Default",INDEX('History Check'!$F$6:$O$6,MATCH(MAX('History Check'!$F264:$O264),'History Check'!$F264:$O264,0)),IF(COUNT($F264:$O264) &gt; 0, Preferences!$D$6, NA())),"Null")</f>
        <v>Null</v>
      </c>
    </row>
    <row r="265" spans="3:19">
      <c r="C265" s="12" t="s">
        <v>802</v>
      </c>
      <c r="D265" s="12">
        <v>1003100</v>
      </c>
      <c r="E265" s="12">
        <v>2022</v>
      </c>
      <c r="F265" s="47" t="s">
        <v>539</v>
      </c>
      <c r="G265" s="47" t="s">
        <v>539</v>
      </c>
      <c r="H265" s="47" t="s">
        <v>539</v>
      </c>
      <c r="I265" s="47" t="s">
        <v>539</v>
      </c>
      <c r="J265" s="47" t="s">
        <v>539</v>
      </c>
      <c r="K265" s="47" t="s">
        <v>539</v>
      </c>
      <c r="L265" s="47" t="s">
        <v>539</v>
      </c>
      <c r="M265" s="47" t="s">
        <v>539</v>
      </c>
      <c r="N265" s="47" t="s">
        <v>539</v>
      </c>
      <c r="O265" s="47" t="s">
        <v>539</v>
      </c>
      <c r="P265" s="47"/>
      <c r="Q265" s="47"/>
      <c r="R265" s="12" t="str">
        <f t="shared" si="4"/>
        <v>Null</v>
      </c>
      <c r="S265" s="12" t="str">
        <f>IFERROR(IF(Preferences!$D$6="Default",INDEX('History Check'!$F$6:$O$6,MATCH(MAX('History Check'!$F265:$O265),'History Check'!$F265:$O265,0)),IF(COUNT($F265:$O265) &gt; 0, Preferences!$D$6, NA())),"Null")</f>
        <v>Null</v>
      </c>
    </row>
    <row r="266" spans="3:19">
      <c r="C266" s="12" t="s">
        <v>803</v>
      </c>
      <c r="D266" s="12">
        <v>115096</v>
      </c>
      <c r="E266" s="12">
        <v>2023</v>
      </c>
      <c r="F266" s="36" t="s">
        <v>539</v>
      </c>
      <c r="G266" s="12" t="s">
        <v>539</v>
      </c>
      <c r="H266" s="36" t="s">
        <v>539</v>
      </c>
      <c r="I266" s="36" t="s">
        <v>539</v>
      </c>
      <c r="J266" s="36" t="s">
        <v>539</v>
      </c>
      <c r="K266" s="36" t="s">
        <v>539</v>
      </c>
      <c r="L266" s="12" t="s">
        <v>539</v>
      </c>
      <c r="M266" s="12" t="s">
        <v>539</v>
      </c>
      <c r="N266" s="36" t="s">
        <v>539</v>
      </c>
      <c r="O266" s="36" t="s">
        <v>539</v>
      </c>
      <c r="R266" s="12" t="str">
        <f t="shared" si="4"/>
        <v>Null</v>
      </c>
      <c r="S266" s="12" t="str">
        <f>IFERROR(IF(Preferences!$D$6="Default",INDEX('History Check'!$F$6:$O$6,MATCH(MAX('History Check'!$F266:$O266),'History Check'!$F266:$O266,0)),IF(COUNT($F266:$O266) &gt; 0, Preferences!$D$6, NA())),"Null")</f>
        <v>Null</v>
      </c>
    </row>
    <row r="267" spans="3:19">
      <c r="C267" s="12" t="s">
        <v>803</v>
      </c>
      <c r="D267" s="12">
        <v>115096</v>
      </c>
      <c r="E267" s="12">
        <v>2022</v>
      </c>
      <c r="F267" s="36" t="s">
        <v>539</v>
      </c>
      <c r="G267" s="12" t="s">
        <v>539</v>
      </c>
      <c r="H267" s="36" t="s">
        <v>539</v>
      </c>
      <c r="I267" s="36" t="s">
        <v>539</v>
      </c>
      <c r="J267" s="36" t="s">
        <v>539</v>
      </c>
      <c r="K267" s="36" t="s">
        <v>539</v>
      </c>
      <c r="L267" s="12" t="s">
        <v>539</v>
      </c>
      <c r="M267" s="12" t="s">
        <v>539</v>
      </c>
      <c r="N267" s="36" t="s">
        <v>539</v>
      </c>
      <c r="O267" s="36" t="s">
        <v>539</v>
      </c>
      <c r="R267" s="12" t="str">
        <f t="shared" si="4"/>
        <v>Null</v>
      </c>
      <c r="S267" s="12" t="str">
        <f>IFERROR(IF(Preferences!$D$6="Default",INDEX('History Check'!$F$6:$O$6,MATCH(MAX('History Check'!$F267:$O267),'History Check'!$F267:$O267,0)),IF(COUNT($F267:$O267) &gt; 0, Preferences!$D$6, NA())),"Null")</f>
        <v>Null</v>
      </c>
    </row>
    <row r="268" spans="3:19">
      <c r="C268" s="12" t="s">
        <v>804</v>
      </c>
      <c r="D268" s="12">
        <v>143668</v>
      </c>
      <c r="E268" s="12">
        <v>2023</v>
      </c>
      <c r="F268" s="12" t="s">
        <v>539</v>
      </c>
      <c r="G268" s="12" t="s">
        <v>539</v>
      </c>
      <c r="H268" s="12" t="s">
        <v>539</v>
      </c>
      <c r="I268" s="12" t="s">
        <v>539</v>
      </c>
      <c r="J268" s="12" t="s">
        <v>539</v>
      </c>
      <c r="K268" s="36" t="s">
        <v>539</v>
      </c>
      <c r="L268" s="12" t="s">
        <v>539</v>
      </c>
      <c r="M268" s="12" t="s">
        <v>539</v>
      </c>
      <c r="N268" s="12" t="s">
        <v>539</v>
      </c>
      <c r="O268" s="12" t="s">
        <v>539</v>
      </c>
      <c r="R268" s="12" t="str">
        <f t="shared" si="4"/>
        <v>Null</v>
      </c>
      <c r="S268" s="12" t="str">
        <f>IFERROR(IF(Preferences!$D$6="Default",INDEX('History Check'!$F$6:$O$6,MATCH(MAX('History Check'!$F268:$O268),'History Check'!$F268:$O268,0)),IF(COUNT($F268:$O268) &gt; 0, Preferences!$D$6, NA())),"Null")</f>
        <v>Null</v>
      </c>
    </row>
    <row r="269" spans="3:19">
      <c r="C269" s="12" t="s">
        <v>804</v>
      </c>
      <c r="D269" s="12">
        <v>143668</v>
      </c>
      <c r="E269" s="12">
        <v>2022</v>
      </c>
      <c r="F269" s="36" t="s">
        <v>539</v>
      </c>
      <c r="G269" s="12" t="s">
        <v>539</v>
      </c>
      <c r="H269" s="36" t="s">
        <v>539</v>
      </c>
      <c r="I269" s="12" t="s">
        <v>539</v>
      </c>
      <c r="J269" s="36" t="s">
        <v>539</v>
      </c>
      <c r="K269" s="36" t="s">
        <v>539</v>
      </c>
      <c r="L269" s="12" t="s">
        <v>539</v>
      </c>
      <c r="M269" s="12" t="s">
        <v>539</v>
      </c>
      <c r="N269" s="36" t="s">
        <v>539</v>
      </c>
      <c r="O269" s="36" t="s">
        <v>539</v>
      </c>
      <c r="R269" s="12" t="str">
        <f t="shared" si="4"/>
        <v>Null</v>
      </c>
      <c r="S269" s="12" t="str">
        <f>IFERROR(IF(Preferences!$D$6="Default",INDEX('History Check'!$F$6:$O$6,MATCH(MAX('History Check'!$F269:$O269),'History Check'!$F269:$O269,0)),IF(COUNT($F269:$O269) &gt; 0, Preferences!$D$6, NA())),"Null")</f>
        <v>Null</v>
      </c>
    </row>
    <row r="270" spans="3:19">
      <c r="C270" s="12" t="s">
        <v>884</v>
      </c>
      <c r="D270" s="12">
        <v>1112290</v>
      </c>
      <c r="E270" s="12">
        <v>2023</v>
      </c>
      <c r="F270" s="36" t="s">
        <v>539</v>
      </c>
      <c r="G270" s="12" t="s">
        <v>539</v>
      </c>
      <c r="H270" s="36" t="s">
        <v>539</v>
      </c>
      <c r="I270" s="12" t="s">
        <v>539</v>
      </c>
      <c r="J270" s="36" t="s">
        <v>539</v>
      </c>
      <c r="K270" s="36" t="s">
        <v>539</v>
      </c>
      <c r="L270" s="12" t="s">
        <v>539</v>
      </c>
      <c r="M270" s="12" t="s">
        <v>539</v>
      </c>
      <c r="N270" s="12" t="s">
        <v>539</v>
      </c>
      <c r="O270" s="36" t="s">
        <v>539</v>
      </c>
      <c r="R270" s="12" t="str">
        <f t="shared" si="4"/>
        <v>Null</v>
      </c>
      <c r="S270" s="12" t="str">
        <f>IFERROR(IF(Preferences!$D$6="Default",INDEX('History Check'!$F$6:$O$6,MATCH(MAX('History Check'!$F270:$O270),'History Check'!$F270:$O270,0)),IF(COUNT($F270:$O270) &gt; 0, Preferences!$D$6, NA())),"Null")</f>
        <v>Null</v>
      </c>
    </row>
    <row r="271" spans="3:19">
      <c r="C271" s="12" t="s">
        <v>884</v>
      </c>
      <c r="D271" s="12">
        <v>1112290</v>
      </c>
      <c r="E271" s="12">
        <v>2022</v>
      </c>
      <c r="F271" s="36" t="s">
        <v>539</v>
      </c>
      <c r="G271" s="12" t="s">
        <v>539</v>
      </c>
      <c r="H271" s="36" t="s">
        <v>539</v>
      </c>
      <c r="I271" s="36" t="s">
        <v>539</v>
      </c>
      <c r="J271" s="36" t="s">
        <v>539</v>
      </c>
      <c r="K271" s="36" t="s">
        <v>539</v>
      </c>
      <c r="L271" s="12" t="s">
        <v>539</v>
      </c>
      <c r="M271" s="12" t="s">
        <v>539</v>
      </c>
      <c r="N271" s="36" t="s">
        <v>539</v>
      </c>
      <c r="O271" s="36" t="s">
        <v>539</v>
      </c>
      <c r="R271" s="12" t="str">
        <f t="shared" si="4"/>
        <v>Null</v>
      </c>
      <c r="S271" s="12" t="str">
        <f>IFERROR(IF(Preferences!$D$6="Default",INDEX('History Check'!$F$6:$O$6,MATCH(MAX('History Check'!$F271:$O271),'History Check'!$F271:$O271,0)),IF(COUNT($F271:$O271) &gt; 0, Preferences!$D$6, NA())),"Null")</f>
        <v>Null</v>
      </c>
    </row>
    <row r="272" spans="3:19">
      <c r="C272" s="12" t="s">
        <v>885</v>
      </c>
      <c r="D272" s="12">
        <v>1464380</v>
      </c>
      <c r="E272" s="12">
        <v>2023</v>
      </c>
      <c r="F272" s="36" t="s">
        <v>539</v>
      </c>
      <c r="G272" s="12" t="s">
        <v>539</v>
      </c>
      <c r="H272" s="36" t="s">
        <v>539</v>
      </c>
      <c r="I272" s="36" t="s">
        <v>539</v>
      </c>
      <c r="J272" s="36" t="s">
        <v>539</v>
      </c>
      <c r="K272" s="36" t="s">
        <v>539</v>
      </c>
      <c r="L272" s="12" t="s">
        <v>539</v>
      </c>
      <c r="M272" s="12" t="s">
        <v>539</v>
      </c>
      <c r="N272" s="36" t="s">
        <v>539</v>
      </c>
      <c r="O272" s="36" t="s">
        <v>539</v>
      </c>
      <c r="R272" s="12" t="str">
        <f t="shared" si="4"/>
        <v>Null</v>
      </c>
      <c r="S272" s="12" t="str">
        <f>IFERROR(IF(Preferences!$D$6="Default",INDEX('History Check'!$F$6:$O$6,MATCH(MAX('History Check'!$F272:$O272),'History Check'!$F272:$O272,0)),IF(COUNT($F272:$O272) &gt; 0, Preferences!$D$6, NA())),"Null")</f>
        <v>Null</v>
      </c>
    </row>
    <row r="273" spans="3:19">
      <c r="C273" s="12" t="s">
        <v>885</v>
      </c>
      <c r="D273" s="12">
        <v>1464380</v>
      </c>
      <c r="E273" s="12">
        <v>2022</v>
      </c>
      <c r="F273" s="36" t="s">
        <v>539</v>
      </c>
      <c r="G273" s="12" t="s">
        <v>539</v>
      </c>
      <c r="H273" s="36" t="s">
        <v>539</v>
      </c>
      <c r="I273" s="36" t="s">
        <v>539</v>
      </c>
      <c r="J273" s="12" t="s">
        <v>539</v>
      </c>
      <c r="K273" s="12" t="s">
        <v>539</v>
      </c>
      <c r="L273" s="12" t="s">
        <v>539</v>
      </c>
      <c r="M273" s="12" t="s">
        <v>539</v>
      </c>
      <c r="N273" s="12" t="s">
        <v>539</v>
      </c>
      <c r="O273" s="36" t="s">
        <v>539</v>
      </c>
      <c r="R273" s="12" t="str">
        <f t="shared" si="4"/>
        <v>Null</v>
      </c>
      <c r="S273" s="12" t="str">
        <f>IFERROR(IF(Preferences!$D$6="Default",INDEX('History Check'!$F$6:$O$6,MATCH(MAX('History Check'!$F273:$O273),'History Check'!$F273:$O273,0)),IF(COUNT($F273:$O273) &gt; 0, Preferences!$D$6, NA())),"Null")</f>
        <v>Null</v>
      </c>
    </row>
    <row r="274" spans="3:19">
      <c r="C274" s="12" t="s">
        <v>886</v>
      </c>
      <c r="D274" s="12">
        <v>1007432</v>
      </c>
      <c r="E274" s="12">
        <v>2023</v>
      </c>
      <c r="F274" s="36" t="s">
        <v>539</v>
      </c>
      <c r="G274" s="12" t="s">
        <v>539</v>
      </c>
      <c r="H274" s="36" t="s">
        <v>539</v>
      </c>
      <c r="I274" s="36" t="s">
        <v>539</v>
      </c>
      <c r="J274" s="12" t="s">
        <v>539</v>
      </c>
      <c r="K274" s="36" t="s">
        <v>539</v>
      </c>
      <c r="L274" s="12" t="s">
        <v>539</v>
      </c>
      <c r="M274" s="12" t="s">
        <v>539</v>
      </c>
      <c r="N274" s="36" t="s">
        <v>539</v>
      </c>
      <c r="O274" s="12" t="s">
        <v>539</v>
      </c>
      <c r="R274" s="12" t="str">
        <f t="shared" si="4"/>
        <v>Null</v>
      </c>
      <c r="S274" s="12" t="str">
        <f>IFERROR(IF(Preferences!$D$6="Default",INDEX('History Check'!$F$6:$O$6,MATCH(MAX('History Check'!$F274:$O274),'History Check'!$F274:$O274,0)),IF(COUNT($F274:$O274) &gt; 0, Preferences!$D$6, NA())),"Null")</f>
        <v>Null</v>
      </c>
    </row>
    <row r="275" spans="3:19">
      <c r="C275" s="12" t="s">
        <v>886</v>
      </c>
      <c r="D275" s="12">
        <v>1007432</v>
      </c>
      <c r="E275" s="12">
        <v>2022</v>
      </c>
      <c r="F275" s="36" t="s">
        <v>539</v>
      </c>
      <c r="G275" s="12" t="s">
        <v>539</v>
      </c>
      <c r="H275" s="12" t="s">
        <v>539</v>
      </c>
      <c r="I275" s="12" t="s">
        <v>539</v>
      </c>
      <c r="J275" s="12" t="s">
        <v>539</v>
      </c>
      <c r="K275" s="36" t="s">
        <v>539</v>
      </c>
      <c r="L275" s="12" t="s">
        <v>539</v>
      </c>
      <c r="M275" s="12" t="s">
        <v>539</v>
      </c>
      <c r="N275" s="12" t="s">
        <v>539</v>
      </c>
      <c r="O275" s="36" t="s">
        <v>539</v>
      </c>
      <c r="R275" s="12" t="str">
        <f t="shared" si="4"/>
        <v>Null</v>
      </c>
      <c r="S275" s="12" t="str">
        <f>IFERROR(IF(Preferences!$D$6="Default",INDEX('History Check'!$F$6:$O$6,MATCH(MAX('History Check'!$F275:$O275),'History Check'!$F275:$O275,0)),IF(COUNT($F275:$O275) &gt; 0, Preferences!$D$6, NA())),"Null")</f>
        <v>Null</v>
      </c>
    </row>
    <row r="276" spans="3:19">
      <c r="C276" s="12" t="s">
        <v>887</v>
      </c>
      <c r="D276" s="12">
        <v>147392</v>
      </c>
      <c r="E276" s="12">
        <v>2023</v>
      </c>
      <c r="F276" s="12" t="s">
        <v>539</v>
      </c>
      <c r="G276" s="12" t="s">
        <v>539</v>
      </c>
      <c r="H276" s="12" t="s">
        <v>539</v>
      </c>
      <c r="I276" s="12" t="s">
        <v>539</v>
      </c>
      <c r="J276" s="36" t="s">
        <v>539</v>
      </c>
      <c r="K276" s="36" t="s">
        <v>539</v>
      </c>
      <c r="L276" s="12" t="s">
        <v>539</v>
      </c>
      <c r="M276" s="12" t="s">
        <v>539</v>
      </c>
      <c r="N276" s="12" t="s">
        <v>539</v>
      </c>
      <c r="O276" s="12" t="s">
        <v>539</v>
      </c>
      <c r="R276" s="12" t="str">
        <f t="shared" si="4"/>
        <v>Null</v>
      </c>
      <c r="S276" s="12" t="str">
        <f>IFERROR(IF(Preferences!$D$6="Default",INDEX('History Check'!$F$6:$O$6,MATCH(MAX('History Check'!$F276:$O276),'History Check'!$F276:$O276,0)),IF(COUNT($F276:$O276) &gt; 0, Preferences!$D$6, NA())),"Null")</f>
        <v>Null</v>
      </c>
    </row>
    <row r="277" spans="3:19">
      <c r="C277" s="12" t="s">
        <v>887</v>
      </c>
      <c r="D277" s="12">
        <v>147392</v>
      </c>
      <c r="E277" s="12">
        <v>2022</v>
      </c>
      <c r="F277" s="36" t="s">
        <v>539</v>
      </c>
      <c r="G277" s="12" t="s">
        <v>539</v>
      </c>
      <c r="H277" s="36" t="s">
        <v>539</v>
      </c>
      <c r="I277" s="36" t="s">
        <v>539</v>
      </c>
      <c r="J277" s="36" t="s">
        <v>539</v>
      </c>
      <c r="K277" s="36" t="s">
        <v>539</v>
      </c>
      <c r="L277" s="12" t="s">
        <v>539</v>
      </c>
      <c r="M277" s="12" t="s">
        <v>539</v>
      </c>
      <c r="N277" s="12" t="s">
        <v>539</v>
      </c>
      <c r="O277" s="36" t="s">
        <v>539</v>
      </c>
      <c r="R277" s="12" t="str">
        <f t="shared" si="4"/>
        <v>Null</v>
      </c>
      <c r="S277" s="12" t="str">
        <f>IFERROR(IF(Preferences!$D$6="Default",INDEX('History Check'!$F$6:$O$6,MATCH(MAX('History Check'!$F277:$O277),'History Check'!$F277:$O277,0)),IF(COUNT($F277:$O277) &gt; 0, Preferences!$D$6, NA())),"Null")</f>
        <v>Null</v>
      </c>
    </row>
    <row r="278" spans="3:19">
      <c r="C278" s="12" t="s">
        <v>888</v>
      </c>
      <c r="D278" s="12">
        <v>1000407</v>
      </c>
      <c r="E278" s="12">
        <v>2023</v>
      </c>
      <c r="F278" s="36" t="s">
        <v>539</v>
      </c>
      <c r="G278" s="12" t="s">
        <v>539</v>
      </c>
      <c r="H278" s="12" t="s">
        <v>539</v>
      </c>
      <c r="I278" s="12" t="s">
        <v>539</v>
      </c>
      <c r="J278" s="12" t="s">
        <v>539</v>
      </c>
      <c r="K278" s="12" t="s">
        <v>539</v>
      </c>
      <c r="L278" s="12" t="s">
        <v>539</v>
      </c>
      <c r="M278" s="12" t="s">
        <v>539</v>
      </c>
      <c r="N278" s="12" t="s">
        <v>539</v>
      </c>
      <c r="O278" s="12" t="s">
        <v>539</v>
      </c>
      <c r="R278" s="12" t="str">
        <f t="shared" si="4"/>
        <v>Null</v>
      </c>
      <c r="S278" s="12" t="str">
        <f>IFERROR(IF(Preferences!$D$6="Default",INDEX('History Check'!$F$6:$O$6,MATCH(MAX('History Check'!$F278:$O278),'History Check'!$F278:$O278,0)),IF(COUNT($F278:$O278) &gt; 0, Preferences!$D$6, NA())),"Null")</f>
        <v>Null</v>
      </c>
    </row>
    <row r="279" spans="3:19">
      <c r="C279" s="12" t="s">
        <v>888</v>
      </c>
      <c r="D279" s="12">
        <v>1000407</v>
      </c>
      <c r="E279" s="12">
        <v>2022</v>
      </c>
      <c r="F279" s="12" t="s">
        <v>539</v>
      </c>
      <c r="G279" s="12" t="s">
        <v>539</v>
      </c>
      <c r="H279" s="12" t="s">
        <v>539</v>
      </c>
      <c r="I279" s="12" t="s">
        <v>539</v>
      </c>
      <c r="J279" s="36" t="s">
        <v>539</v>
      </c>
      <c r="K279" s="36" t="s">
        <v>539</v>
      </c>
      <c r="L279" s="12" t="s">
        <v>539</v>
      </c>
      <c r="M279" s="12" t="s">
        <v>539</v>
      </c>
      <c r="N279" s="12" t="s">
        <v>539</v>
      </c>
      <c r="O279" s="12" t="s">
        <v>539</v>
      </c>
      <c r="R279" s="12" t="str">
        <f t="shared" si="4"/>
        <v>Null</v>
      </c>
      <c r="S279" s="12" t="str">
        <f>IFERROR(IF(Preferences!$D$6="Default",INDEX('History Check'!$F$6:$O$6,MATCH(MAX('History Check'!$F279:$O279),'History Check'!$F279:$O279,0)),IF(COUNT($F279:$O279) &gt; 0, Preferences!$D$6, NA())),"Null")</f>
        <v>Null</v>
      </c>
    </row>
    <row r="280" spans="3:19">
      <c r="C280" s="12" t="s">
        <v>889</v>
      </c>
      <c r="D280" s="12">
        <v>111744</v>
      </c>
      <c r="E280" s="12">
        <v>2023</v>
      </c>
      <c r="F280" s="36" t="s">
        <v>539</v>
      </c>
      <c r="G280" s="12" t="s">
        <v>539</v>
      </c>
      <c r="H280" s="36" t="s">
        <v>539</v>
      </c>
      <c r="I280" s="36" t="s">
        <v>539</v>
      </c>
      <c r="J280" s="36" t="s">
        <v>539</v>
      </c>
      <c r="K280" s="36" t="s">
        <v>539</v>
      </c>
      <c r="L280" s="12" t="s">
        <v>539</v>
      </c>
      <c r="M280" s="12" t="s">
        <v>539</v>
      </c>
      <c r="N280" s="36" t="s">
        <v>539</v>
      </c>
      <c r="O280" s="36" t="s">
        <v>539</v>
      </c>
      <c r="R280" s="12" t="str">
        <f t="shared" si="4"/>
        <v>Null</v>
      </c>
      <c r="S280" s="12" t="str">
        <f>IFERROR(IF(Preferences!$D$6="Default",INDEX('History Check'!$F$6:$O$6,MATCH(MAX('History Check'!$F280:$O280),'History Check'!$F280:$O280,0)),IF(COUNT($F280:$O280) &gt; 0, Preferences!$D$6, NA())),"Null")</f>
        <v>Null</v>
      </c>
    </row>
    <row r="281" spans="3:19">
      <c r="C281" s="12" t="s">
        <v>889</v>
      </c>
      <c r="D281" s="12">
        <v>111744</v>
      </c>
      <c r="E281" s="12">
        <v>2022</v>
      </c>
      <c r="F281" s="36" t="s">
        <v>539</v>
      </c>
      <c r="G281" s="12" t="s">
        <v>539</v>
      </c>
      <c r="H281" s="36" t="s">
        <v>539</v>
      </c>
      <c r="I281" s="36" t="s">
        <v>539</v>
      </c>
      <c r="J281" s="36" t="s">
        <v>539</v>
      </c>
      <c r="K281" s="36" t="s">
        <v>539</v>
      </c>
      <c r="L281" s="12" t="s">
        <v>539</v>
      </c>
      <c r="M281" s="12" t="s">
        <v>539</v>
      </c>
      <c r="N281" s="36" t="s">
        <v>539</v>
      </c>
      <c r="O281" s="36" t="s">
        <v>539</v>
      </c>
      <c r="R281" s="12" t="str">
        <f t="shared" si="4"/>
        <v>Null</v>
      </c>
      <c r="S281" s="12" t="str">
        <f>IFERROR(IF(Preferences!$D$6="Default",INDEX('History Check'!$F$6:$O$6,MATCH(MAX('History Check'!$F281:$O281),'History Check'!$F281:$O281,0)),IF(COUNT($F281:$O281) &gt; 0, Preferences!$D$6, NA())),"Null")</f>
        <v>Null</v>
      </c>
    </row>
    <row r="282" spans="3:19">
      <c r="C282" s="12" t="s">
        <v>890</v>
      </c>
      <c r="D282" s="12">
        <v>117077</v>
      </c>
      <c r="E282" s="12">
        <v>2023</v>
      </c>
      <c r="F282" s="36" t="s">
        <v>539</v>
      </c>
      <c r="G282" s="12" t="s">
        <v>539</v>
      </c>
      <c r="H282" s="36" t="s">
        <v>539</v>
      </c>
      <c r="I282" s="36" t="s">
        <v>539</v>
      </c>
      <c r="J282" s="36" t="s">
        <v>539</v>
      </c>
      <c r="K282" s="36" t="s">
        <v>539</v>
      </c>
      <c r="L282" s="12" t="s">
        <v>539</v>
      </c>
      <c r="M282" s="12" t="s">
        <v>539</v>
      </c>
      <c r="N282" s="36" t="s">
        <v>539</v>
      </c>
      <c r="O282" s="36" t="s">
        <v>539</v>
      </c>
      <c r="R282" s="12" t="str">
        <f t="shared" si="4"/>
        <v>Null</v>
      </c>
      <c r="S282" s="12" t="str">
        <f>IFERROR(IF(Preferences!$D$6="Default",INDEX('History Check'!$F$6:$O$6,MATCH(MAX('History Check'!$F282:$O282),'History Check'!$F282:$O282,0)),IF(COUNT($F282:$O282) &gt; 0, Preferences!$D$6, NA())),"Null")</f>
        <v>Null</v>
      </c>
    </row>
    <row r="283" spans="3:19">
      <c r="C283" s="12" t="s">
        <v>890</v>
      </c>
      <c r="D283" s="12">
        <v>117077</v>
      </c>
      <c r="E283" s="12">
        <v>2022</v>
      </c>
      <c r="F283" s="36" t="s">
        <v>539</v>
      </c>
      <c r="G283" s="12" t="s">
        <v>539</v>
      </c>
      <c r="H283" s="12" t="s">
        <v>539</v>
      </c>
      <c r="I283" s="12" t="s">
        <v>539</v>
      </c>
      <c r="J283" s="36" t="s">
        <v>539</v>
      </c>
      <c r="K283" s="36" t="s">
        <v>539</v>
      </c>
      <c r="L283" s="12" t="s">
        <v>539</v>
      </c>
      <c r="M283" s="12" t="s">
        <v>539</v>
      </c>
      <c r="N283" s="12" t="s">
        <v>539</v>
      </c>
      <c r="O283" s="36" t="s">
        <v>539</v>
      </c>
      <c r="R283" s="12" t="str">
        <f t="shared" si="4"/>
        <v>Null</v>
      </c>
      <c r="S283" s="12" t="str">
        <f>IFERROR(IF(Preferences!$D$6="Default",INDEX('History Check'!$F$6:$O$6,MATCH(MAX('History Check'!$F283:$O283),'History Check'!$F283:$O283,0)),IF(COUNT($F283:$O283) &gt; 0, Preferences!$D$6, NA())),"Null")</f>
        <v>Null</v>
      </c>
    </row>
    <row r="284" spans="3:19">
      <c r="C284" s="12" t="s">
        <v>891</v>
      </c>
      <c r="D284" s="12">
        <v>1000586</v>
      </c>
      <c r="E284" s="12">
        <v>2023</v>
      </c>
      <c r="F284" s="36" t="s">
        <v>539</v>
      </c>
      <c r="G284" s="12" t="s">
        <v>539</v>
      </c>
      <c r="H284" s="12" t="s">
        <v>539</v>
      </c>
      <c r="I284" s="12" t="s">
        <v>539</v>
      </c>
      <c r="J284" s="12" t="s">
        <v>539</v>
      </c>
      <c r="K284" s="12" t="s">
        <v>539</v>
      </c>
      <c r="L284" s="12" t="s">
        <v>539</v>
      </c>
      <c r="M284" s="12" t="s">
        <v>539</v>
      </c>
      <c r="N284" s="12" t="s">
        <v>539</v>
      </c>
      <c r="O284" s="36" t="s">
        <v>539</v>
      </c>
      <c r="R284" s="12" t="str">
        <f t="shared" si="4"/>
        <v>Null</v>
      </c>
      <c r="S284" s="12" t="str">
        <f>IFERROR(IF(Preferences!$D$6="Default",INDEX('History Check'!$F$6:$O$6,MATCH(MAX('History Check'!$F284:$O284),'History Check'!$F284:$O284,0)),IF(COUNT($F284:$O284) &gt; 0, Preferences!$D$6, NA())),"Null")</f>
        <v>Null</v>
      </c>
    </row>
    <row r="285" spans="3:19">
      <c r="C285" s="12" t="s">
        <v>891</v>
      </c>
      <c r="D285" s="12">
        <v>1000586</v>
      </c>
      <c r="E285" s="12">
        <v>2022</v>
      </c>
      <c r="F285" s="36" t="s">
        <v>539</v>
      </c>
      <c r="G285" s="12" t="s">
        <v>539</v>
      </c>
      <c r="H285" s="12" t="s">
        <v>539</v>
      </c>
      <c r="I285" s="12" t="s">
        <v>539</v>
      </c>
      <c r="J285" s="12" t="s">
        <v>539</v>
      </c>
      <c r="K285" s="36" t="s">
        <v>539</v>
      </c>
      <c r="L285" s="12" t="s">
        <v>539</v>
      </c>
      <c r="M285" s="12" t="s">
        <v>539</v>
      </c>
      <c r="N285" s="12" t="s">
        <v>539</v>
      </c>
      <c r="O285" s="36" t="s">
        <v>539</v>
      </c>
      <c r="R285" s="12" t="str">
        <f t="shared" si="4"/>
        <v>Null</v>
      </c>
      <c r="S285" s="12" t="str">
        <f>IFERROR(IF(Preferences!$D$6="Default",INDEX('History Check'!$F$6:$O$6,MATCH(MAX('History Check'!$F285:$O285),'History Check'!$F285:$O285,0)),IF(COUNT($F285:$O285) &gt; 0, Preferences!$D$6, NA())),"Null")</f>
        <v>Null</v>
      </c>
    </row>
    <row r="286" spans="3:19">
      <c r="C286" s="12" t="s">
        <v>892</v>
      </c>
      <c r="D286" s="12">
        <v>1110370</v>
      </c>
      <c r="E286" s="12">
        <v>2023</v>
      </c>
      <c r="F286" s="36" t="s">
        <v>539</v>
      </c>
      <c r="G286" s="12" t="s">
        <v>539</v>
      </c>
      <c r="H286" s="36" t="s">
        <v>539</v>
      </c>
      <c r="I286" s="36" t="s">
        <v>539</v>
      </c>
      <c r="J286" s="36" t="s">
        <v>539</v>
      </c>
      <c r="K286" s="36" t="s">
        <v>539</v>
      </c>
      <c r="L286" s="12" t="s">
        <v>539</v>
      </c>
      <c r="M286" s="12" t="s">
        <v>539</v>
      </c>
      <c r="N286" s="36" t="s">
        <v>539</v>
      </c>
      <c r="O286" s="36" t="s">
        <v>539</v>
      </c>
      <c r="R286" s="12" t="str">
        <f t="shared" si="4"/>
        <v>Null</v>
      </c>
      <c r="S286" s="12" t="str">
        <f>IFERROR(IF(Preferences!$D$6="Default",INDEX('History Check'!$F$6:$O$6,MATCH(MAX('History Check'!$F286:$O286),'History Check'!$F286:$O286,0)),IF(COUNT($F286:$O286) &gt; 0, Preferences!$D$6, NA())),"Null")</f>
        <v>Null</v>
      </c>
    </row>
    <row r="287" spans="3:19">
      <c r="C287" s="12" t="s">
        <v>892</v>
      </c>
      <c r="D287" s="12">
        <v>1110370</v>
      </c>
      <c r="E287" s="12">
        <v>2022</v>
      </c>
      <c r="F287" s="36" t="s">
        <v>539</v>
      </c>
      <c r="G287" s="12" t="s">
        <v>539</v>
      </c>
      <c r="H287" s="12" t="s">
        <v>539</v>
      </c>
      <c r="I287" s="12" t="s">
        <v>539</v>
      </c>
      <c r="J287" s="12" t="s">
        <v>539</v>
      </c>
      <c r="K287" s="36" t="s">
        <v>539</v>
      </c>
      <c r="L287" s="12" t="s">
        <v>539</v>
      </c>
      <c r="M287" s="12" t="s">
        <v>539</v>
      </c>
      <c r="N287" s="12" t="s">
        <v>539</v>
      </c>
      <c r="O287" s="12" t="s">
        <v>539</v>
      </c>
      <c r="R287" s="12" t="str">
        <f t="shared" si="4"/>
        <v>Null</v>
      </c>
      <c r="S287" s="12" t="str">
        <f>IFERROR(IF(Preferences!$D$6="Default",INDEX('History Check'!$F$6:$O$6,MATCH(MAX('History Check'!$F287:$O287),'History Check'!$F287:$O287,0)),IF(COUNT($F287:$O287) &gt; 0, Preferences!$D$6, NA())),"Null")</f>
        <v>Null</v>
      </c>
    </row>
    <row r="288" spans="3:19">
      <c r="C288" s="12" t="s">
        <v>893</v>
      </c>
      <c r="D288" s="12">
        <v>107455</v>
      </c>
      <c r="E288" s="12">
        <v>2023</v>
      </c>
      <c r="F288" s="12" t="s">
        <v>539</v>
      </c>
      <c r="G288" s="12" t="s">
        <v>539</v>
      </c>
      <c r="H288" s="36" t="s">
        <v>539</v>
      </c>
      <c r="I288" s="36" t="s">
        <v>539</v>
      </c>
      <c r="J288" s="12" t="s">
        <v>539</v>
      </c>
      <c r="K288" s="12" t="s">
        <v>539</v>
      </c>
      <c r="L288" s="12" t="s">
        <v>539</v>
      </c>
      <c r="M288" s="12" t="s">
        <v>539</v>
      </c>
      <c r="N288" s="12" t="s">
        <v>539</v>
      </c>
      <c r="O288" s="36" t="s">
        <v>539</v>
      </c>
      <c r="R288" s="12" t="str">
        <f t="shared" si="4"/>
        <v>Null</v>
      </c>
      <c r="S288" s="12" t="str">
        <f>IFERROR(IF(Preferences!$D$6="Default",INDEX('History Check'!$F$6:$O$6,MATCH(MAX('History Check'!$F288:$O288),'History Check'!$F288:$O288,0)),IF(COUNT($F288:$O288) &gt; 0, Preferences!$D$6, NA())),"Null")</f>
        <v>Null</v>
      </c>
    </row>
    <row r="289" spans="3:19">
      <c r="C289" s="12" t="s">
        <v>893</v>
      </c>
      <c r="D289" s="12">
        <v>107455</v>
      </c>
      <c r="E289" s="12">
        <v>2022</v>
      </c>
      <c r="F289" s="36" t="s">
        <v>539</v>
      </c>
      <c r="G289" s="12" t="s">
        <v>539</v>
      </c>
      <c r="H289" s="12" t="s">
        <v>539</v>
      </c>
      <c r="I289" s="12" t="s">
        <v>539</v>
      </c>
      <c r="J289" s="36" t="s">
        <v>539</v>
      </c>
      <c r="K289" s="12" t="s">
        <v>539</v>
      </c>
      <c r="L289" s="12" t="s">
        <v>539</v>
      </c>
      <c r="M289" s="12" t="s">
        <v>539</v>
      </c>
      <c r="N289" s="12" t="s">
        <v>539</v>
      </c>
      <c r="O289" s="12" t="s">
        <v>539</v>
      </c>
      <c r="R289" s="12" t="str">
        <f t="shared" si="4"/>
        <v>Null</v>
      </c>
      <c r="S289" s="12" t="str">
        <f>IFERROR(IF(Preferences!$D$6="Default",INDEX('History Check'!$F$6:$O$6,MATCH(MAX('History Check'!$F289:$O289),'History Check'!$F289:$O289,0)),IF(COUNT($F289:$O289) &gt; 0, Preferences!$D$6, NA())),"Null")</f>
        <v>Null</v>
      </c>
    </row>
    <row r="290" spans="3:19">
      <c r="C290" s="12" t="s">
        <v>894</v>
      </c>
      <c r="D290" s="12">
        <v>107456</v>
      </c>
      <c r="E290" s="12">
        <v>2023</v>
      </c>
      <c r="F290" s="12" t="s">
        <v>539</v>
      </c>
      <c r="G290" s="12" t="s">
        <v>539</v>
      </c>
      <c r="H290" s="12" t="s">
        <v>539</v>
      </c>
      <c r="I290" s="12" t="s">
        <v>539</v>
      </c>
      <c r="J290" s="36" t="s">
        <v>539</v>
      </c>
      <c r="K290" s="12" t="s">
        <v>539</v>
      </c>
      <c r="L290" s="12" t="s">
        <v>539</v>
      </c>
      <c r="M290" s="12" t="s">
        <v>539</v>
      </c>
      <c r="N290" s="36" t="s">
        <v>539</v>
      </c>
      <c r="O290" s="12" t="s">
        <v>539</v>
      </c>
      <c r="R290" s="12" t="str">
        <f t="shared" si="4"/>
        <v>Null</v>
      </c>
      <c r="S290" s="12" t="str">
        <f>IFERROR(IF(Preferences!$D$6="Default",INDEX('History Check'!$F$6:$O$6,MATCH(MAX('History Check'!$F290:$O290),'History Check'!$F290:$O290,0)),IF(COUNT($F290:$O290) &gt; 0, Preferences!$D$6, NA())),"Null")</f>
        <v>Null</v>
      </c>
    </row>
    <row r="291" spans="3:19">
      <c r="C291" s="12" t="s">
        <v>894</v>
      </c>
      <c r="D291" s="12">
        <v>107456</v>
      </c>
      <c r="E291" s="12">
        <v>2022</v>
      </c>
      <c r="F291" s="36" t="s">
        <v>539</v>
      </c>
      <c r="G291" s="12" t="s">
        <v>539</v>
      </c>
      <c r="H291" s="12" t="s">
        <v>539</v>
      </c>
      <c r="I291" s="12" t="s">
        <v>539</v>
      </c>
      <c r="J291" s="12" t="s">
        <v>539</v>
      </c>
      <c r="K291" s="36" t="s">
        <v>539</v>
      </c>
      <c r="L291" s="12" t="s">
        <v>539</v>
      </c>
      <c r="M291" s="12" t="s">
        <v>539</v>
      </c>
      <c r="N291" s="12" t="s">
        <v>539</v>
      </c>
      <c r="O291" s="12" t="s">
        <v>539</v>
      </c>
      <c r="R291" s="12" t="str">
        <f t="shared" si="4"/>
        <v>Null</v>
      </c>
      <c r="S291" s="12" t="str">
        <f>IFERROR(IF(Preferences!$D$6="Default",INDEX('History Check'!$F$6:$O$6,MATCH(MAX('History Check'!$F291:$O291),'History Check'!$F291:$O291,0)),IF(COUNT($F291:$O291) &gt; 0, Preferences!$D$6, NA())),"Null")</f>
        <v>Null</v>
      </c>
    </row>
    <row r="292" spans="3:19">
      <c r="C292" s="12" t="s">
        <v>895</v>
      </c>
      <c r="D292" s="12">
        <v>1182691</v>
      </c>
      <c r="E292" s="12">
        <v>2023</v>
      </c>
      <c r="F292" s="36" t="s">
        <v>539</v>
      </c>
      <c r="G292" s="12" t="s">
        <v>539</v>
      </c>
      <c r="H292" s="36" t="s">
        <v>539</v>
      </c>
      <c r="I292" s="36" t="s">
        <v>539</v>
      </c>
      <c r="J292" s="36" t="s">
        <v>539</v>
      </c>
      <c r="K292" s="36" t="s">
        <v>539</v>
      </c>
      <c r="L292" s="12" t="s">
        <v>539</v>
      </c>
      <c r="M292" s="12" t="s">
        <v>539</v>
      </c>
      <c r="N292" s="36" t="s">
        <v>539</v>
      </c>
      <c r="O292" s="36" t="s">
        <v>539</v>
      </c>
      <c r="R292" s="12" t="str">
        <f t="shared" si="4"/>
        <v>Null</v>
      </c>
      <c r="S292" s="12" t="str">
        <f>IFERROR(IF(Preferences!$D$6="Default",INDEX('History Check'!$F$6:$O$6,MATCH(MAX('History Check'!$F292:$O292),'History Check'!$F292:$O292,0)),IF(COUNT($F292:$O292) &gt; 0, Preferences!$D$6, NA())),"Null")</f>
        <v>Null</v>
      </c>
    </row>
    <row r="293" spans="3:19">
      <c r="C293" s="12" t="s">
        <v>895</v>
      </c>
      <c r="D293" s="12">
        <v>1182691</v>
      </c>
      <c r="E293" s="12">
        <v>2022</v>
      </c>
      <c r="F293" s="36" t="s">
        <v>539</v>
      </c>
      <c r="G293" s="12" t="s">
        <v>539</v>
      </c>
      <c r="H293" s="36" t="s">
        <v>539</v>
      </c>
      <c r="I293" s="36" t="s">
        <v>539</v>
      </c>
      <c r="J293" s="36" t="s">
        <v>539</v>
      </c>
      <c r="K293" s="36" t="s">
        <v>539</v>
      </c>
      <c r="L293" s="12" t="s">
        <v>539</v>
      </c>
      <c r="M293" s="12" t="s">
        <v>539</v>
      </c>
      <c r="N293" s="36" t="s">
        <v>539</v>
      </c>
      <c r="O293" s="36" t="s">
        <v>539</v>
      </c>
      <c r="R293" s="12" t="str">
        <f t="shared" si="4"/>
        <v>Null</v>
      </c>
      <c r="S293" s="12" t="str">
        <f>IFERROR(IF(Preferences!$D$6="Default",INDEX('History Check'!$F$6:$O$6,MATCH(MAX('History Check'!$F293:$O293),'History Check'!$F293:$O293,0)),IF(COUNT($F293:$O293) &gt; 0, Preferences!$D$6, NA())),"Null")</f>
        <v>Null</v>
      </c>
    </row>
    <row r="294" spans="3:19">
      <c r="C294" s="12" t="s">
        <v>896</v>
      </c>
      <c r="D294" s="12">
        <v>1171490</v>
      </c>
      <c r="E294" s="12">
        <v>2023</v>
      </c>
      <c r="F294" s="36" t="s">
        <v>539</v>
      </c>
      <c r="G294" s="12" t="s">
        <v>539</v>
      </c>
      <c r="H294" s="36" t="s">
        <v>539</v>
      </c>
      <c r="I294" s="36" t="s">
        <v>539</v>
      </c>
      <c r="J294" s="36" t="s">
        <v>539</v>
      </c>
      <c r="K294" s="36" t="s">
        <v>539</v>
      </c>
      <c r="L294" s="12" t="s">
        <v>539</v>
      </c>
      <c r="M294" s="12" t="s">
        <v>539</v>
      </c>
      <c r="N294" s="36" t="s">
        <v>539</v>
      </c>
      <c r="O294" s="36" t="s">
        <v>539</v>
      </c>
      <c r="R294" s="12" t="str">
        <f t="shared" si="4"/>
        <v>Null</v>
      </c>
      <c r="S294" s="12" t="str">
        <f>IFERROR(IF(Preferences!$D$6="Default",INDEX('History Check'!$F$6:$O$6,MATCH(MAX('History Check'!$F294:$O294),'History Check'!$F294:$O294,0)),IF(COUNT($F294:$O294) &gt; 0, Preferences!$D$6, NA())),"Null")</f>
        <v>Null</v>
      </c>
    </row>
    <row r="295" spans="3:19">
      <c r="C295" s="12" t="s">
        <v>896</v>
      </c>
      <c r="D295" s="12">
        <v>1171490</v>
      </c>
      <c r="E295" s="12">
        <v>2022</v>
      </c>
      <c r="F295" s="36" t="s">
        <v>539</v>
      </c>
      <c r="G295" s="12" t="s">
        <v>539</v>
      </c>
      <c r="H295" s="12" t="s">
        <v>539</v>
      </c>
      <c r="I295" s="36" t="s">
        <v>539</v>
      </c>
      <c r="J295" s="36" t="s">
        <v>539</v>
      </c>
      <c r="K295" s="12" t="s">
        <v>539</v>
      </c>
      <c r="L295" s="12" t="s">
        <v>539</v>
      </c>
      <c r="M295" s="12" t="s">
        <v>539</v>
      </c>
      <c r="N295" s="12" t="s">
        <v>539</v>
      </c>
      <c r="O295" s="36" t="s">
        <v>539</v>
      </c>
      <c r="R295" s="12" t="str">
        <f t="shared" si="4"/>
        <v>Null</v>
      </c>
      <c r="S295" s="12" t="str">
        <f>IFERROR(IF(Preferences!$D$6="Default",INDEX('History Check'!$F$6:$O$6,MATCH(MAX('History Check'!$F295:$O295),'History Check'!$F295:$O295,0)),IF(COUNT($F295:$O295) &gt; 0, Preferences!$D$6, NA())),"Null")</f>
        <v>Null</v>
      </c>
    </row>
    <row r="296" spans="3:19">
      <c r="C296" s="12" t="s">
        <v>897</v>
      </c>
      <c r="D296" s="12">
        <v>1095451</v>
      </c>
      <c r="E296" s="12">
        <v>2023</v>
      </c>
      <c r="F296" s="36" t="s">
        <v>539</v>
      </c>
      <c r="G296" s="12" t="s">
        <v>539</v>
      </c>
      <c r="H296" s="12" t="s">
        <v>539</v>
      </c>
      <c r="I296" s="12" t="s">
        <v>539</v>
      </c>
      <c r="J296" s="12" t="s">
        <v>539</v>
      </c>
      <c r="K296" s="36" t="s">
        <v>539</v>
      </c>
      <c r="L296" s="12" t="s">
        <v>539</v>
      </c>
      <c r="M296" s="12" t="s">
        <v>539</v>
      </c>
      <c r="N296" s="12" t="s">
        <v>539</v>
      </c>
      <c r="O296" s="36" t="s">
        <v>539</v>
      </c>
      <c r="R296" s="12" t="str">
        <f t="shared" si="4"/>
        <v>Null</v>
      </c>
      <c r="S296" s="12" t="str">
        <f>IFERROR(IF(Preferences!$D$6="Default",INDEX('History Check'!$F$6:$O$6,MATCH(MAX('History Check'!$F296:$O296),'History Check'!$F296:$O296,0)),IF(COUNT($F296:$O296) &gt; 0, Preferences!$D$6, NA())),"Null")</f>
        <v>Null</v>
      </c>
    </row>
    <row r="297" spans="3:19">
      <c r="C297" s="12" t="s">
        <v>897</v>
      </c>
      <c r="D297" s="12">
        <v>1095451</v>
      </c>
      <c r="E297" s="12">
        <v>2022</v>
      </c>
      <c r="F297" s="36" t="s">
        <v>539</v>
      </c>
      <c r="G297" s="12" t="s">
        <v>539</v>
      </c>
      <c r="H297" s="12" t="s">
        <v>539</v>
      </c>
      <c r="I297" s="12" t="s">
        <v>539</v>
      </c>
      <c r="J297" s="36" t="s">
        <v>539</v>
      </c>
      <c r="K297" s="36" t="s">
        <v>539</v>
      </c>
      <c r="L297" s="12" t="s">
        <v>539</v>
      </c>
      <c r="M297" s="12" t="s">
        <v>539</v>
      </c>
      <c r="N297" s="12" t="s">
        <v>539</v>
      </c>
      <c r="O297" s="12" t="s">
        <v>539</v>
      </c>
      <c r="R297" s="12" t="str">
        <f t="shared" si="4"/>
        <v>Null</v>
      </c>
      <c r="S297" s="12" t="str">
        <f>IFERROR(IF(Preferences!$D$6="Default",INDEX('History Check'!$F$6:$O$6,MATCH(MAX('History Check'!$F297:$O297),'History Check'!$F297:$O297,0)),IF(COUNT($F297:$O297) &gt; 0, Preferences!$D$6, NA())),"Null")</f>
        <v>Null</v>
      </c>
    </row>
    <row r="298" spans="3:19">
      <c r="C298" s="12" t="s">
        <v>898</v>
      </c>
      <c r="D298" s="12">
        <v>1001027</v>
      </c>
      <c r="E298" s="12">
        <v>2023</v>
      </c>
      <c r="F298" s="36" t="s">
        <v>539</v>
      </c>
      <c r="G298" s="12" t="s">
        <v>539</v>
      </c>
      <c r="H298" s="12" t="s">
        <v>539</v>
      </c>
      <c r="I298" s="12" t="s">
        <v>539</v>
      </c>
      <c r="J298" s="36" t="s">
        <v>539</v>
      </c>
      <c r="K298" s="36" t="s">
        <v>539</v>
      </c>
      <c r="L298" s="12" t="s">
        <v>539</v>
      </c>
      <c r="M298" s="12" t="s">
        <v>539</v>
      </c>
      <c r="N298" s="12" t="s">
        <v>539</v>
      </c>
      <c r="O298" s="12" t="s">
        <v>539</v>
      </c>
      <c r="R298" s="12" t="str">
        <f t="shared" si="4"/>
        <v>Null</v>
      </c>
      <c r="S298" s="12" t="str">
        <f>IFERROR(IF(Preferences!$D$6="Default",INDEX('History Check'!$F$6:$O$6,MATCH(MAX('History Check'!$F298:$O298),'History Check'!$F298:$O298,0)),IF(COUNT($F298:$O298) &gt; 0, Preferences!$D$6, NA())),"Null")</f>
        <v>Null</v>
      </c>
    </row>
    <row r="299" spans="3:19">
      <c r="C299" s="12" t="s">
        <v>898</v>
      </c>
      <c r="D299" s="12">
        <v>1001027</v>
      </c>
      <c r="E299" s="12">
        <v>2022</v>
      </c>
      <c r="F299" s="36" t="s">
        <v>539</v>
      </c>
      <c r="G299" s="12" t="s">
        <v>539</v>
      </c>
      <c r="H299" s="12" t="s">
        <v>539</v>
      </c>
      <c r="I299" s="36" t="s">
        <v>539</v>
      </c>
      <c r="J299" s="12" t="s">
        <v>539</v>
      </c>
      <c r="K299" s="12" t="s">
        <v>539</v>
      </c>
      <c r="L299" s="12" t="s">
        <v>539</v>
      </c>
      <c r="M299" s="12" t="s">
        <v>539</v>
      </c>
      <c r="N299" s="12" t="s">
        <v>539</v>
      </c>
      <c r="O299" s="12" t="s">
        <v>539</v>
      </c>
      <c r="R299" s="12" t="str">
        <f t="shared" si="4"/>
        <v>Null</v>
      </c>
      <c r="S299" s="12" t="str">
        <f>IFERROR(IF(Preferences!$D$6="Default",INDEX('History Check'!$F$6:$O$6,MATCH(MAX('History Check'!$F299:$O299),'History Check'!$F299:$O299,0)),IF(COUNT($F299:$O299) &gt; 0, Preferences!$D$6, NA())),"Null")</f>
        <v>Null</v>
      </c>
    </row>
    <row r="300" spans="3:19">
      <c r="C300" s="12" t="s">
        <v>899</v>
      </c>
      <c r="D300" s="12">
        <v>1004290</v>
      </c>
      <c r="E300" s="12">
        <v>2023</v>
      </c>
      <c r="F300" s="12" t="s">
        <v>539</v>
      </c>
      <c r="G300" s="12" t="s">
        <v>539</v>
      </c>
      <c r="H300" s="12" t="s">
        <v>539</v>
      </c>
      <c r="I300" s="12" t="s">
        <v>539</v>
      </c>
      <c r="J300" s="36" t="s">
        <v>539</v>
      </c>
      <c r="K300" s="36" t="s">
        <v>539</v>
      </c>
      <c r="L300" s="12" t="s">
        <v>539</v>
      </c>
      <c r="M300" s="12" t="s">
        <v>539</v>
      </c>
      <c r="N300" s="12" t="s">
        <v>539</v>
      </c>
      <c r="O300" s="36" t="s">
        <v>539</v>
      </c>
      <c r="R300" s="12" t="str">
        <f t="shared" si="4"/>
        <v>Null</v>
      </c>
      <c r="S300" s="12" t="str">
        <f>IFERROR(IF(Preferences!$D$6="Default",INDEX('History Check'!$F$6:$O$6,MATCH(MAX('History Check'!$F300:$O300),'History Check'!$F300:$O300,0)),IF(COUNT($F300:$O300) &gt; 0, Preferences!$D$6, NA())),"Null")</f>
        <v>Null</v>
      </c>
    </row>
    <row r="301" spans="3:19">
      <c r="C301" s="12" t="s">
        <v>899</v>
      </c>
      <c r="D301" s="12">
        <v>1004290</v>
      </c>
      <c r="E301" s="12">
        <v>2022</v>
      </c>
      <c r="F301" s="36" t="s">
        <v>539</v>
      </c>
      <c r="G301" s="12" t="s">
        <v>539</v>
      </c>
      <c r="H301" s="12" t="s">
        <v>539</v>
      </c>
      <c r="I301" s="12" t="s">
        <v>539</v>
      </c>
      <c r="J301" s="12" t="s">
        <v>539</v>
      </c>
      <c r="K301" s="36" t="s">
        <v>539</v>
      </c>
      <c r="L301" s="12" t="s">
        <v>539</v>
      </c>
      <c r="M301" s="12" t="s">
        <v>539</v>
      </c>
      <c r="N301" s="12" t="s">
        <v>539</v>
      </c>
      <c r="O301" s="36" t="s">
        <v>539</v>
      </c>
      <c r="R301" s="12" t="str">
        <f t="shared" si="4"/>
        <v>Null</v>
      </c>
      <c r="S301" s="12" t="str">
        <f>IFERROR(IF(Preferences!$D$6="Default",INDEX('History Check'!$F$6:$O$6,MATCH(MAX('History Check'!$F301:$O301),'History Check'!$F301:$O301,0)),IF(COUNT($F301:$O301) &gt; 0, Preferences!$D$6, NA())),"Null")</f>
        <v>Null</v>
      </c>
    </row>
    <row r="302" spans="3:19">
      <c r="C302" s="12" t="s">
        <v>900</v>
      </c>
      <c r="D302" s="12">
        <v>1011201</v>
      </c>
      <c r="E302" s="12">
        <v>2023</v>
      </c>
      <c r="F302" s="36" t="s">
        <v>539</v>
      </c>
      <c r="G302" s="12" t="s">
        <v>539</v>
      </c>
      <c r="H302" s="36" t="s">
        <v>539</v>
      </c>
      <c r="I302" s="36" t="s">
        <v>539</v>
      </c>
      <c r="J302" s="36" t="s">
        <v>539</v>
      </c>
      <c r="K302" s="36" t="s">
        <v>539</v>
      </c>
      <c r="L302" s="12" t="s">
        <v>539</v>
      </c>
      <c r="M302" s="12" t="s">
        <v>539</v>
      </c>
      <c r="N302" s="36" t="s">
        <v>539</v>
      </c>
      <c r="O302" s="36" t="s">
        <v>539</v>
      </c>
      <c r="R302" s="12" t="str">
        <f t="shared" si="4"/>
        <v>Null</v>
      </c>
      <c r="S302" s="12" t="str">
        <f>IFERROR(IF(Preferences!$D$6="Default",INDEX('History Check'!$F$6:$O$6,MATCH(MAX('History Check'!$F302:$O302),'History Check'!$F302:$O302,0)),IF(COUNT($F302:$O302) &gt; 0, Preferences!$D$6, NA())),"Null")</f>
        <v>Null</v>
      </c>
    </row>
    <row r="303" spans="3:19">
      <c r="C303" s="12" t="s">
        <v>900</v>
      </c>
      <c r="D303" s="12">
        <v>1011201</v>
      </c>
      <c r="E303" s="12">
        <v>2022</v>
      </c>
      <c r="F303" s="36" t="s">
        <v>539</v>
      </c>
      <c r="G303" s="12" t="s">
        <v>539</v>
      </c>
      <c r="H303" s="12" t="s">
        <v>539</v>
      </c>
      <c r="I303" s="12" t="s">
        <v>539</v>
      </c>
      <c r="J303" s="12" t="s">
        <v>539</v>
      </c>
      <c r="K303" s="36" t="s">
        <v>539</v>
      </c>
      <c r="L303" s="12" t="s">
        <v>539</v>
      </c>
      <c r="M303" s="12" t="s">
        <v>539</v>
      </c>
      <c r="N303" s="12" t="s">
        <v>539</v>
      </c>
      <c r="O303" s="36" t="s">
        <v>539</v>
      </c>
      <c r="R303" s="12" t="str">
        <f t="shared" si="4"/>
        <v>Null</v>
      </c>
      <c r="S303" s="12" t="str">
        <f>IFERROR(IF(Preferences!$D$6="Default",INDEX('History Check'!$F$6:$O$6,MATCH(MAX('History Check'!$F303:$O303),'History Check'!$F303:$O303,0)),IF(COUNT($F303:$O303) &gt; 0, Preferences!$D$6, NA())),"Null")</f>
        <v>Null</v>
      </c>
    </row>
    <row r="304" spans="3:19">
      <c r="C304" s="12" t="s">
        <v>905</v>
      </c>
      <c r="D304" s="12">
        <v>1438391</v>
      </c>
      <c r="E304" s="12">
        <v>2023</v>
      </c>
      <c r="F304" s="36" t="s">
        <v>539</v>
      </c>
      <c r="G304" s="12" t="s">
        <v>539</v>
      </c>
      <c r="H304" s="36" t="s">
        <v>539</v>
      </c>
      <c r="I304" s="36" t="s">
        <v>539</v>
      </c>
      <c r="J304" s="12" t="s">
        <v>539</v>
      </c>
      <c r="K304" s="36" t="s">
        <v>539</v>
      </c>
      <c r="L304" s="12" t="s">
        <v>539</v>
      </c>
      <c r="M304" s="12" t="s">
        <v>539</v>
      </c>
      <c r="N304" s="12" t="s">
        <v>539</v>
      </c>
      <c r="O304" s="36" t="s">
        <v>539</v>
      </c>
      <c r="R304" s="12" t="str">
        <f t="shared" si="4"/>
        <v>Null</v>
      </c>
      <c r="S304" s="12" t="str">
        <f>IFERROR(IF(Preferences!$D$6="Default",INDEX('History Check'!$F$6:$O$6,MATCH(MAX('History Check'!$F304:$O304),'History Check'!$F304:$O304,0)),IF(COUNT($F304:$O304) &gt; 0, Preferences!$D$6, NA())),"Null")</f>
        <v>Null</v>
      </c>
    </row>
    <row r="305" spans="3:19">
      <c r="C305" s="12" t="s">
        <v>905</v>
      </c>
      <c r="D305" s="12">
        <v>1438391</v>
      </c>
      <c r="E305" s="12">
        <v>2022</v>
      </c>
      <c r="F305" s="36" t="s">
        <v>539</v>
      </c>
      <c r="G305" s="12" t="s">
        <v>539</v>
      </c>
      <c r="H305" s="12" t="s">
        <v>539</v>
      </c>
      <c r="I305" s="36" t="s">
        <v>539</v>
      </c>
      <c r="J305" s="12" t="s">
        <v>539</v>
      </c>
      <c r="K305" s="36" t="s">
        <v>539</v>
      </c>
      <c r="L305" s="12" t="s">
        <v>539</v>
      </c>
      <c r="M305" s="12" t="s">
        <v>539</v>
      </c>
      <c r="N305" s="12" t="s">
        <v>539</v>
      </c>
      <c r="O305" s="36" t="s">
        <v>539</v>
      </c>
      <c r="R305" s="12" t="str">
        <f t="shared" si="4"/>
        <v>Null</v>
      </c>
      <c r="S305" s="12" t="str">
        <f>IFERROR(IF(Preferences!$D$6="Default",INDEX('History Check'!$F$6:$O$6,MATCH(MAX('History Check'!$F305:$O305),'History Check'!$F305:$O305,0)),IF(COUNT($F305:$O305) &gt; 0, Preferences!$D$6, NA())),"Null")</f>
        <v>Null</v>
      </c>
    </row>
    <row r="306" spans="3:19">
      <c r="C306" s="12" t="s">
        <v>906</v>
      </c>
      <c r="D306" s="12">
        <v>113680</v>
      </c>
      <c r="E306" s="12">
        <v>2023</v>
      </c>
      <c r="F306" s="36" t="s">
        <v>539</v>
      </c>
      <c r="G306" s="12" t="s">
        <v>539</v>
      </c>
      <c r="H306" s="12" t="s">
        <v>539</v>
      </c>
      <c r="I306" s="12" t="s">
        <v>539</v>
      </c>
      <c r="J306" s="12" t="s">
        <v>539</v>
      </c>
      <c r="K306" s="36" t="s">
        <v>539</v>
      </c>
      <c r="L306" s="12" t="s">
        <v>539</v>
      </c>
      <c r="M306" s="12" t="s">
        <v>539</v>
      </c>
      <c r="N306" s="12" t="s">
        <v>539</v>
      </c>
      <c r="O306" s="36" t="s">
        <v>539</v>
      </c>
      <c r="R306" s="12" t="str">
        <f t="shared" si="4"/>
        <v>Null</v>
      </c>
      <c r="S306" s="12" t="str">
        <f>IFERROR(IF(Preferences!$D$6="Default",INDEX('History Check'!$F$6:$O$6,MATCH(MAX('History Check'!$F306:$O306),'History Check'!$F306:$O306,0)),IF(COUNT($F306:$O306) &gt; 0, Preferences!$D$6, NA())),"Null")</f>
        <v>Null</v>
      </c>
    </row>
    <row r="307" spans="3:19">
      <c r="C307" s="12" t="s">
        <v>906</v>
      </c>
      <c r="D307" s="12">
        <v>113680</v>
      </c>
      <c r="E307" s="12">
        <v>2022</v>
      </c>
      <c r="F307" s="36" t="s">
        <v>539</v>
      </c>
      <c r="G307" s="12" t="s">
        <v>539</v>
      </c>
      <c r="H307" s="12" t="s">
        <v>539</v>
      </c>
      <c r="I307" s="12" t="s">
        <v>539</v>
      </c>
      <c r="J307" s="12" t="s">
        <v>539</v>
      </c>
      <c r="K307" s="12" t="s">
        <v>539</v>
      </c>
      <c r="L307" s="12" t="s">
        <v>539</v>
      </c>
      <c r="M307" s="12" t="s">
        <v>539</v>
      </c>
      <c r="N307" s="12" t="s">
        <v>539</v>
      </c>
      <c r="O307" s="12" t="s">
        <v>539</v>
      </c>
      <c r="R307" s="12" t="str">
        <f t="shared" si="4"/>
        <v>Null</v>
      </c>
      <c r="S307" s="12" t="str">
        <f>IFERROR(IF(Preferences!$D$6="Default",INDEX('History Check'!$F$6:$O$6,MATCH(MAX('History Check'!$F307:$O307),'History Check'!$F307:$O307,0)),IF(COUNT($F307:$O307) &gt; 0, Preferences!$D$6, NA())),"Null")</f>
        <v>Null</v>
      </c>
    </row>
    <row r="308" spans="3:19">
      <c r="C308" s="12" t="s">
        <v>901</v>
      </c>
      <c r="D308" s="12">
        <v>1172670</v>
      </c>
      <c r="E308" s="12">
        <v>2023</v>
      </c>
      <c r="F308" s="36" t="s">
        <v>539</v>
      </c>
      <c r="G308" s="12" t="s">
        <v>539</v>
      </c>
      <c r="H308" s="12" t="s">
        <v>539</v>
      </c>
      <c r="I308" s="12" t="s">
        <v>539</v>
      </c>
      <c r="J308" s="12" t="s">
        <v>539</v>
      </c>
      <c r="K308" s="12" t="s">
        <v>539</v>
      </c>
      <c r="L308" s="12" t="s">
        <v>539</v>
      </c>
      <c r="M308" s="12" t="s">
        <v>539</v>
      </c>
      <c r="N308" s="12" t="s">
        <v>539</v>
      </c>
      <c r="O308" s="36" t="s">
        <v>539</v>
      </c>
      <c r="R308" s="12" t="str">
        <f t="shared" si="4"/>
        <v>Null</v>
      </c>
      <c r="S308" s="12" t="str">
        <f>IFERROR(IF(Preferences!$D$6="Default",INDEX('History Check'!$F$6:$O$6,MATCH(MAX('History Check'!$F308:$O308),'History Check'!$F308:$O308,0)),IF(COUNT($F308:$O308) &gt; 0, Preferences!$D$6, NA())),"Null")</f>
        <v>Null</v>
      </c>
    </row>
    <row r="309" spans="3:19">
      <c r="C309" s="12" t="s">
        <v>901</v>
      </c>
      <c r="D309" s="12">
        <v>1172670</v>
      </c>
      <c r="E309" s="12">
        <v>2022</v>
      </c>
      <c r="F309" s="36" t="s">
        <v>539</v>
      </c>
      <c r="G309" s="12" t="s">
        <v>539</v>
      </c>
      <c r="H309" s="12" t="s">
        <v>539</v>
      </c>
      <c r="I309" s="12" t="s">
        <v>539</v>
      </c>
      <c r="J309" s="36" t="s">
        <v>539</v>
      </c>
      <c r="K309" s="12" t="s">
        <v>539</v>
      </c>
      <c r="L309" s="12" t="s">
        <v>539</v>
      </c>
      <c r="M309" s="12" t="s">
        <v>539</v>
      </c>
      <c r="N309" s="12" t="s">
        <v>539</v>
      </c>
      <c r="O309" s="36" t="s">
        <v>539</v>
      </c>
      <c r="R309" s="12" t="str">
        <f t="shared" si="4"/>
        <v>Null</v>
      </c>
      <c r="S309" s="12" t="str">
        <f>IFERROR(IF(Preferences!$D$6="Default",INDEX('History Check'!$F$6:$O$6,MATCH(MAX('History Check'!$F309:$O309),'History Check'!$F309:$O309,0)),IF(COUNT($F309:$O309) &gt; 0, Preferences!$D$6, NA())),"Null")</f>
        <v>Null</v>
      </c>
    </row>
    <row r="310" spans="3:19">
      <c r="C310" s="12" t="s">
        <v>907</v>
      </c>
      <c r="D310" s="12">
        <v>1011663</v>
      </c>
      <c r="E310" s="12">
        <v>2023</v>
      </c>
      <c r="F310" s="36" t="s">
        <v>539</v>
      </c>
      <c r="G310" s="12" t="s">
        <v>539</v>
      </c>
      <c r="H310" s="36" t="s">
        <v>539</v>
      </c>
      <c r="I310" s="36" t="s">
        <v>539</v>
      </c>
      <c r="J310" s="36" t="s">
        <v>539</v>
      </c>
      <c r="K310" s="36" t="s">
        <v>539</v>
      </c>
      <c r="L310" s="12" t="s">
        <v>539</v>
      </c>
      <c r="M310" s="12" t="s">
        <v>539</v>
      </c>
      <c r="N310" s="36" t="s">
        <v>539</v>
      </c>
      <c r="O310" s="36" t="s">
        <v>539</v>
      </c>
      <c r="R310" s="12" t="str">
        <f t="shared" si="4"/>
        <v>Null</v>
      </c>
      <c r="S310" s="12" t="str">
        <f>IFERROR(IF(Preferences!$D$6="Default",INDEX('History Check'!$F$6:$O$6,MATCH(MAX('History Check'!$F310:$O310),'History Check'!$F310:$O310,0)),IF(COUNT($F310:$O310) &gt; 0, Preferences!$D$6, NA())),"Null")</f>
        <v>Null</v>
      </c>
    </row>
    <row r="311" spans="3:19">
      <c r="C311" s="12" t="s">
        <v>907</v>
      </c>
      <c r="D311" s="12">
        <v>1011663</v>
      </c>
      <c r="E311" s="12">
        <v>2022</v>
      </c>
      <c r="F311" s="36" t="s">
        <v>539</v>
      </c>
      <c r="G311" s="12" t="s">
        <v>539</v>
      </c>
      <c r="H311" s="36" t="s">
        <v>539</v>
      </c>
      <c r="I311" s="36" t="s">
        <v>539</v>
      </c>
      <c r="J311" s="36" t="s">
        <v>539</v>
      </c>
      <c r="K311" s="36" t="s">
        <v>539</v>
      </c>
      <c r="L311" s="12" t="s">
        <v>539</v>
      </c>
      <c r="M311" s="12" t="s">
        <v>539</v>
      </c>
      <c r="N311" s="36" t="s">
        <v>539</v>
      </c>
      <c r="O311" s="36" t="s">
        <v>539</v>
      </c>
      <c r="R311" s="12" t="str">
        <f t="shared" si="4"/>
        <v>Null</v>
      </c>
      <c r="S311" s="12" t="str">
        <f>IFERROR(IF(Preferences!$D$6="Default",INDEX('History Check'!$F$6:$O$6,MATCH(MAX('History Check'!$F311:$O311),'History Check'!$F311:$O311,0)),IF(COUNT($F311:$O311) &gt; 0, Preferences!$D$6, NA())),"Null")</f>
        <v>Null</v>
      </c>
    </row>
    <row r="312" spans="3:19">
      <c r="C312" s="12" t="s">
        <v>902</v>
      </c>
      <c r="D312" s="12">
        <v>1002409</v>
      </c>
      <c r="E312" s="12">
        <v>2023</v>
      </c>
      <c r="F312" s="36" t="s">
        <v>539</v>
      </c>
      <c r="G312" s="12" t="s">
        <v>539</v>
      </c>
      <c r="H312" s="36" t="s">
        <v>539</v>
      </c>
      <c r="I312" s="36" t="s">
        <v>539</v>
      </c>
      <c r="J312" s="12" t="s">
        <v>539</v>
      </c>
      <c r="K312" s="12" t="s">
        <v>539</v>
      </c>
      <c r="L312" s="12" t="s">
        <v>539</v>
      </c>
      <c r="M312" s="12" t="s">
        <v>539</v>
      </c>
      <c r="N312" s="36" t="s">
        <v>539</v>
      </c>
      <c r="O312" s="36" t="s">
        <v>539</v>
      </c>
      <c r="R312" s="12" t="str">
        <f t="shared" si="4"/>
        <v>Null</v>
      </c>
      <c r="S312" s="12" t="str">
        <f>IFERROR(IF(Preferences!$D$6="Default",INDEX('History Check'!$F$6:$O$6,MATCH(MAX('History Check'!$F312:$O312),'History Check'!$F312:$O312,0)),IF(COUNT($F312:$O312) &gt; 0, Preferences!$D$6, NA())),"Null")</f>
        <v>Null</v>
      </c>
    </row>
    <row r="313" spans="3:19">
      <c r="C313" s="12" t="s">
        <v>902</v>
      </c>
      <c r="D313" s="12">
        <v>1002409</v>
      </c>
      <c r="E313" s="12">
        <v>2022</v>
      </c>
      <c r="F313" s="36" t="s">
        <v>539</v>
      </c>
      <c r="G313" s="12" t="s">
        <v>539</v>
      </c>
      <c r="H313" s="12" t="s">
        <v>539</v>
      </c>
      <c r="I313" s="12" t="s">
        <v>539</v>
      </c>
      <c r="J313" s="12" t="s">
        <v>539</v>
      </c>
      <c r="K313" s="36" t="s">
        <v>539</v>
      </c>
      <c r="L313" s="12" t="s">
        <v>539</v>
      </c>
      <c r="M313" s="12" t="s">
        <v>539</v>
      </c>
      <c r="N313" s="12" t="s">
        <v>539</v>
      </c>
      <c r="O313" s="12" t="s">
        <v>539</v>
      </c>
      <c r="R313" s="12" t="str">
        <f t="shared" si="4"/>
        <v>Null</v>
      </c>
      <c r="S313" s="12" t="str">
        <f>IFERROR(IF(Preferences!$D$6="Default",INDEX('History Check'!$F$6:$O$6,MATCH(MAX('History Check'!$F313:$O313),'History Check'!$F313:$O313,0)),IF(COUNT($F313:$O313) &gt; 0, Preferences!$D$6, NA())),"Null")</f>
        <v>Null</v>
      </c>
    </row>
    <row r="314" spans="3:19">
      <c r="C314" s="12" t="s">
        <v>903</v>
      </c>
      <c r="D314" s="12">
        <v>1008474</v>
      </c>
      <c r="E314" s="12">
        <v>2023</v>
      </c>
      <c r="F314" s="36" t="s">
        <v>539</v>
      </c>
      <c r="G314" s="12" t="s">
        <v>539</v>
      </c>
      <c r="H314" s="36" t="s">
        <v>539</v>
      </c>
      <c r="I314" s="36" t="s">
        <v>539</v>
      </c>
      <c r="J314" s="36" t="s">
        <v>539</v>
      </c>
      <c r="K314" s="36" t="s">
        <v>539</v>
      </c>
      <c r="L314" s="12" t="s">
        <v>539</v>
      </c>
      <c r="M314" s="12" t="s">
        <v>539</v>
      </c>
      <c r="N314" s="36" t="s">
        <v>539</v>
      </c>
      <c r="O314" s="36" t="s">
        <v>539</v>
      </c>
      <c r="R314" s="12" t="str">
        <f t="shared" si="4"/>
        <v>Null</v>
      </c>
      <c r="S314" s="12" t="str">
        <f>IFERROR(IF(Preferences!$D$6="Default",INDEX('History Check'!$F$6:$O$6,MATCH(MAX('History Check'!$F314:$O314),'History Check'!$F314:$O314,0)),IF(COUNT($F314:$O314) &gt; 0, Preferences!$D$6, NA())),"Null")</f>
        <v>Null</v>
      </c>
    </row>
    <row r="315" spans="3:19">
      <c r="C315" s="12" t="s">
        <v>903</v>
      </c>
      <c r="D315" s="12">
        <v>1008474</v>
      </c>
      <c r="E315" s="12">
        <v>2022</v>
      </c>
      <c r="F315" s="36" t="s">
        <v>539</v>
      </c>
      <c r="G315" s="12" t="s">
        <v>539</v>
      </c>
      <c r="H315" s="36" t="s">
        <v>539</v>
      </c>
      <c r="I315" s="36" t="s">
        <v>539</v>
      </c>
      <c r="J315" s="12" t="s">
        <v>539</v>
      </c>
      <c r="K315" s="36" t="s">
        <v>539</v>
      </c>
      <c r="L315" s="12" t="s">
        <v>539</v>
      </c>
      <c r="M315" s="12" t="s">
        <v>539</v>
      </c>
      <c r="N315" s="12" t="s">
        <v>539</v>
      </c>
      <c r="O315" s="36" t="s">
        <v>539</v>
      </c>
      <c r="R315" s="12" t="str">
        <f t="shared" si="4"/>
        <v>Null</v>
      </c>
      <c r="S315" s="12" t="str">
        <f>IFERROR(IF(Preferences!$D$6="Default",INDEX('History Check'!$F$6:$O$6,MATCH(MAX('History Check'!$F315:$O315),'History Check'!$F315:$O315,0)),IF(COUNT($F315:$O315) &gt; 0, Preferences!$D$6, NA())),"Null")</f>
        <v>Null</v>
      </c>
    </row>
    <row r="316" spans="3:19">
      <c r="C316" s="12" t="s">
        <v>904</v>
      </c>
      <c r="D316" s="12">
        <v>1009431</v>
      </c>
      <c r="E316" s="12">
        <v>2023</v>
      </c>
      <c r="F316" s="36" t="s">
        <v>539</v>
      </c>
      <c r="G316" s="12" t="s">
        <v>539</v>
      </c>
      <c r="H316" s="12" t="s">
        <v>539</v>
      </c>
      <c r="I316" s="12" t="s">
        <v>539</v>
      </c>
      <c r="J316" s="12" t="s">
        <v>539</v>
      </c>
      <c r="K316" s="36" t="s">
        <v>539</v>
      </c>
      <c r="L316" s="12" t="s">
        <v>539</v>
      </c>
      <c r="M316" s="12" t="s">
        <v>539</v>
      </c>
      <c r="N316" s="12" t="s">
        <v>539</v>
      </c>
      <c r="O316" s="36" t="s">
        <v>539</v>
      </c>
      <c r="R316" s="12" t="str">
        <f t="shared" si="4"/>
        <v>Null</v>
      </c>
      <c r="S316" s="12" t="str">
        <f>IFERROR(IF(Preferences!$D$6="Default",INDEX('History Check'!$F$6:$O$6,MATCH(MAX('History Check'!$F316:$O316),'History Check'!$F316:$O316,0)),IF(COUNT($F316:$O316) &gt; 0, Preferences!$D$6, NA())),"Null")</f>
        <v>Null</v>
      </c>
    </row>
    <row r="317" spans="3:19">
      <c r="C317" s="12" t="s">
        <v>904</v>
      </c>
      <c r="D317" s="12">
        <v>1009431</v>
      </c>
      <c r="E317" s="12">
        <v>2022</v>
      </c>
      <c r="F317" s="36" t="s">
        <v>539</v>
      </c>
      <c r="G317" s="12" t="s">
        <v>539</v>
      </c>
      <c r="H317" s="12" t="s">
        <v>539</v>
      </c>
      <c r="I317" s="12" t="s">
        <v>539</v>
      </c>
      <c r="J317" s="36" t="s">
        <v>539</v>
      </c>
      <c r="K317" s="36" t="s">
        <v>539</v>
      </c>
      <c r="L317" s="12" t="s">
        <v>539</v>
      </c>
      <c r="M317" s="12" t="s">
        <v>539</v>
      </c>
      <c r="N317" s="12" t="s">
        <v>539</v>
      </c>
      <c r="O317" s="36" t="s">
        <v>539</v>
      </c>
      <c r="R317" s="12" t="str">
        <f t="shared" si="4"/>
        <v>Null</v>
      </c>
      <c r="S317" s="12" t="str">
        <f>IFERROR(IF(Preferences!$D$6="Default",INDEX('History Check'!$F$6:$O$6,MATCH(MAX('History Check'!$F317:$O317),'History Check'!$F317:$O317,0)),IF(COUNT($F317:$O317) &gt; 0, Preferences!$D$6, NA())),"Null")</f>
        <v>Null</v>
      </c>
    </row>
    <row r="318" spans="3:19">
      <c r="C318" s="12" t="s">
        <v>908</v>
      </c>
      <c r="D318" s="12">
        <v>1000855</v>
      </c>
      <c r="E318" s="12">
        <v>2023</v>
      </c>
      <c r="F318" s="36" t="s">
        <v>539</v>
      </c>
      <c r="G318" s="12" t="s">
        <v>539</v>
      </c>
      <c r="H318" s="12" t="s">
        <v>539</v>
      </c>
      <c r="I318" s="36" t="s">
        <v>539</v>
      </c>
      <c r="J318" s="12" t="s">
        <v>539</v>
      </c>
      <c r="K318" s="12" t="s">
        <v>539</v>
      </c>
      <c r="L318" s="12" t="s">
        <v>539</v>
      </c>
      <c r="M318" s="12" t="s">
        <v>539</v>
      </c>
      <c r="N318" s="12" t="s">
        <v>539</v>
      </c>
      <c r="O318" s="12" t="s">
        <v>539</v>
      </c>
      <c r="R318" s="12" t="str">
        <f t="shared" si="4"/>
        <v>Null</v>
      </c>
      <c r="S318" s="12" t="str">
        <f>IFERROR(IF(Preferences!$D$6="Default",INDEX('History Check'!$F$6:$O$6,MATCH(MAX('History Check'!$F318:$O318),'History Check'!$F318:$O318,0)),IF(COUNT($F318:$O318) &gt; 0, Preferences!$D$6, NA())),"Null")</f>
        <v>Null</v>
      </c>
    </row>
    <row r="319" spans="3:19">
      <c r="C319" s="12" t="s">
        <v>908</v>
      </c>
      <c r="D319" s="12">
        <v>1000855</v>
      </c>
      <c r="E319" s="12">
        <v>2022</v>
      </c>
      <c r="F319" s="36" t="s">
        <v>539</v>
      </c>
      <c r="G319" s="12" t="s">
        <v>539</v>
      </c>
      <c r="H319" s="36" t="s">
        <v>539</v>
      </c>
      <c r="I319" s="36" t="s">
        <v>539</v>
      </c>
      <c r="J319" s="36" t="s">
        <v>539</v>
      </c>
      <c r="K319" s="36" t="s">
        <v>539</v>
      </c>
      <c r="L319" s="12" t="s">
        <v>539</v>
      </c>
      <c r="M319" s="12" t="s">
        <v>539</v>
      </c>
      <c r="N319" s="36" t="s">
        <v>539</v>
      </c>
      <c r="O319" s="36" t="s">
        <v>539</v>
      </c>
      <c r="R319" s="12" t="str">
        <f t="shared" si="4"/>
        <v>Null</v>
      </c>
      <c r="S319" s="12" t="str">
        <f>IFERROR(IF(Preferences!$D$6="Default",INDEX('History Check'!$F$6:$O$6,MATCH(MAX('History Check'!$F319:$O319),'History Check'!$F319:$O319,0)),IF(COUNT($F319:$O319) &gt; 0, Preferences!$D$6, NA())),"Null")</f>
        <v>Null</v>
      </c>
    </row>
    <row r="320" spans="3:19">
      <c r="C320" s="12" t="s">
        <v>909</v>
      </c>
      <c r="D320" s="12">
        <v>134301</v>
      </c>
      <c r="E320" s="12">
        <v>2023</v>
      </c>
      <c r="F320" s="36" t="s">
        <v>539</v>
      </c>
      <c r="G320" s="12" t="s">
        <v>539</v>
      </c>
      <c r="H320" s="12" t="s">
        <v>539</v>
      </c>
      <c r="I320" s="12" t="s">
        <v>539</v>
      </c>
      <c r="J320" s="12" t="s">
        <v>539</v>
      </c>
      <c r="K320" s="12" t="s">
        <v>539</v>
      </c>
      <c r="L320" s="12" t="s">
        <v>539</v>
      </c>
      <c r="M320" s="12" t="s">
        <v>539</v>
      </c>
      <c r="N320" s="12" t="s">
        <v>539</v>
      </c>
      <c r="O320" s="12" t="s">
        <v>539</v>
      </c>
      <c r="R320" s="12" t="str">
        <f t="shared" si="4"/>
        <v>Null</v>
      </c>
      <c r="S320" s="12" t="str">
        <f>IFERROR(IF(Preferences!$D$6="Default",INDEX('History Check'!$F$6:$O$6,MATCH(MAX('History Check'!$F320:$O320),'History Check'!$F320:$O320,0)),IF(COUNT($F320:$O320) &gt; 0, Preferences!$D$6, NA())),"Null")</f>
        <v>Null</v>
      </c>
    </row>
    <row r="321" spans="3:19">
      <c r="C321" s="12" t="s">
        <v>909</v>
      </c>
      <c r="D321" s="12">
        <v>134301</v>
      </c>
      <c r="E321" s="12">
        <v>2022</v>
      </c>
      <c r="F321" s="36" t="s">
        <v>539</v>
      </c>
      <c r="G321" s="36" t="s">
        <v>539</v>
      </c>
      <c r="H321" s="12" t="s">
        <v>539</v>
      </c>
      <c r="I321" s="12" t="s">
        <v>539</v>
      </c>
      <c r="J321" s="36" t="s">
        <v>539</v>
      </c>
      <c r="K321" s="36" t="s">
        <v>539</v>
      </c>
      <c r="L321" s="12" t="s">
        <v>539</v>
      </c>
      <c r="M321" s="12" t="s">
        <v>539</v>
      </c>
      <c r="N321" s="12" t="s">
        <v>539</v>
      </c>
      <c r="O321" s="36" t="s">
        <v>539</v>
      </c>
      <c r="R321" s="12" t="str">
        <f t="shared" si="4"/>
        <v>Null</v>
      </c>
      <c r="S321" s="12" t="str">
        <f>IFERROR(IF(Preferences!$D$6="Default",INDEX('History Check'!$F$6:$O$6,MATCH(MAX('History Check'!$F321:$O321),'History Check'!$F321:$O321,0)),IF(COUNT($F321:$O321) &gt; 0, Preferences!$D$6, NA())),"Null")</f>
        <v>Null</v>
      </c>
    </row>
    <row r="322" spans="3:19">
      <c r="C322" s="12" t="s">
        <v>910</v>
      </c>
      <c r="D322" s="12">
        <v>1105310</v>
      </c>
      <c r="E322" s="12">
        <v>2023</v>
      </c>
      <c r="F322" s="36" t="s">
        <v>539</v>
      </c>
      <c r="G322" s="12" t="s">
        <v>539</v>
      </c>
      <c r="H322" s="36" t="s">
        <v>539</v>
      </c>
      <c r="I322" s="36" t="s">
        <v>539</v>
      </c>
      <c r="J322" s="36" t="s">
        <v>539</v>
      </c>
      <c r="K322" s="36" t="s">
        <v>539</v>
      </c>
      <c r="L322" s="12" t="s">
        <v>539</v>
      </c>
      <c r="M322" s="12" t="s">
        <v>539</v>
      </c>
      <c r="N322" s="36" t="s">
        <v>539</v>
      </c>
      <c r="O322" s="36" t="s">
        <v>539</v>
      </c>
      <c r="R322" s="12" t="str">
        <f t="shared" si="4"/>
        <v>Null</v>
      </c>
      <c r="S322" s="12" t="str">
        <f>IFERROR(IF(Preferences!$D$6="Default",INDEX('History Check'!$F$6:$O$6,MATCH(MAX('History Check'!$F322:$O322),'History Check'!$F322:$O322,0)),IF(COUNT($F322:$O322) &gt; 0, Preferences!$D$6, NA())),"Null")</f>
        <v>Null</v>
      </c>
    </row>
    <row r="323" spans="3:19">
      <c r="C323" s="12" t="s">
        <v>910</v>
      </c>
      <c r="D323" s="12">
        <v>1105310</v>
      </c>
      <c r="E323" s="12">
        <v>2022</v>
      </c>
      <c r="F323" s="36" t="s">
        <v>539</v>
      </c>
      <c r="G323" s="12" t="s">
        <v>539</v>
      </c>
      <c r="H323" s="12" t="s">
        <v>539</v>
      </c>
      <c r="I323" s="12" t="s">
        <v>539</v>
      </c>
      <c r="J323" s="36" t="s">
        <v>539</v>
      </c>
      <c r="K323" s="36" t="s">
        <v>539</v>
      </c>
      <c r="L323" s="12" t="s">
        <v>539</v>
      </c>
      <c r="M323" s="12" t="s">
        <v>539</v>
      </c>
      <c r="N323" s="12" t="s">
        <v>539</v>
      </c>
      <c r="O323" s="36" t="s">
        <v>539</v>
      </c>
      <c r="R323" s="12" t="str">
        <f t="shared" si="4"/>
        <v>Null</v>
      </c>
      <c r="S323" s="12" t="str">
        <f>IFERROR(IF(Preferences!$D$6="Default",INDEX('History Check'!$F$6:$O$6,MATCH(MAX('History Check'!$F323:$O323),'History Check'!$F323:$O323,0)),IF(COUNT($F323:$O323) &gt; 0, Preferences!$D$6, NA())),"Null")</f>
        <v>Null</v>
      </c>
    </row>
    <row r="324" spans="3:19">
      <c r="C324" s="12" t="s">
        <v>911</v>
      </c>
      <c r="D324" s="12">
        <v>114897</v>
      </c>
      <c r="E324" s="12">
        <v>2023</v>
      </c>
      <c r="F324" s="12" t="s">
        <v>539</v>
      </c>
      <c r="G324" s="12" t="s">
        <v>539</v>
      </c>
      <c r="H324" s="36" t="s">
        <v>539</v>
      </c>
      <c r="I324" s="36" t="s">
        <v>539</v>
      </c>
      <c r="J324" s="12" t="s">
        <v>539</v>
      </c>
      <c r="K324" s="12" t="s">
        <v>539</v>
      </c>
      <c r="L324" s="12" t="s">
        <v>539</v>
      </c>
      <c r="M324" s="12" t="s">
        <v>539</v>
      </c>
      <c r="N324" s="36" t="s">
        <v>539</v>
      </c>
      <c r="O324" s="12" t="s">
        <v>539</v>
      </c>
      <c r="R324" s="12" t="str">
        <f t="shared" si="4"/>
        <v>Null</v>
      </c>
      <c r="S324" s="12" t="str">
        <f>IFERROR(IF(Preferences!$D$6="Default",INDEX('History Check'!$F$6:$O$6,MATCH(MAX('History Check'!$F324:$O324),'History Check'!$F324:$O324,0)),IF(COUNT($F324:$O324) &gt; 0, Preferences!$D$6, NA())),"Null")</f>
        <v>Null</v>
      </c>
    </row>
    <row r="325" spans="3:19">
      <c r="C325" s="12" t="s">
        <v>911</v>
      </c>
      <c r="D325" s="12">
        <v>114897</v>
      </c>
      <c r="E325" s="12">
        <v>2022</v>
      </c>
      <c r="F325" s="12" t="s">
        <v>539</v>
      </c>
      <c r="G325" s="12" t="s">
        <v>539</v>
      </c>
      <c r="H325" s="12" t="s">
        <v>539</v>
      </c>
      <c r="I325" s="36" t="s">
        <v>539</v>
      </c>
      <c r="J325" s="12" t="s">
        <v>539</v>
      </c>
      <c r="K325" s="36" t="s">
        <v>539</v>
      </c>
      <c r="L325" s="12" t="s">
        <v>539</v>
      </c>
      <c r="M325" s="12" t="s">
        <v>539</v>
      </c>
      <c r="N325" s="12" t="s">
        <v>539</v>
      </c>
      <c r="O325" s="12" t="s">
        <v>539</v>
      </c>
      <c r="R325" s="12" t="str">
        <f t="shared" si="4"/>
        <v>Null</v>
      </c>
      <c r="S325" s="12" t="str">
        <f>IFERROR(IF(Preferences!$D$6="Default",INDEX('History Check'!$F$6:$O$6,MATCH(MAX('History Check'!$F325:$O325),'History Check'!$F325:$O325,0)),IF(COUNT($F325:$O325) &gt; 0, Preferences!$D$6, NA())),"Null")</f>
        <v>Null</v>
      </c>
    </row>
    <row r="326" spans="3:19">
      <c r="C326" s="12" t="s">
        <v>912</v>
      </c>
      <c r="D326" s="12">
        <v>1008741</v>
      </c>
      <c r="E326" s="12">
        <v>2023</v>
      </c>
      <c r="F326" s="36" t="s">
        <v>539</v>
      </c>
      <c r="G326" s="12" t="s">
        <v>539</v>
      </c>
      <c r="H326" s="12" t="s">
        <v>539</v>
      </c>
      <c r="I326" s="12" t="s">
        <v>539</v>
      </c>
      <c r="J326" s="12" t="s">
        <v>539</v>
      </c>
      <c r="K326" s="12" t="s">
        <v>539</v>
      </c>
      <c r="L326" s="12" t="s">
        <v>539</v>
      </c>
      <c r="M326" s="12" t="s">
        <v>539</v>
      </c>
      <c r="N326" s="12" t="s">
        <v>539</v>
      </c>
      <c r="O326" s="36" t="s">
        <v>539</v>
      </c>
      <c r="R326" s="12" t="str">
        <f t="shared" si="4"/>
        <v>Null</v>
      </c>
      <c r="S326" s="12" t="str">
        <f>IFERROR(IF(Preferences!$D$6="Default",INDEX('History Check'!$F$6:$O$6,MATCH(MAX('History Check'!$F326:$O326),'History Check'!$F326:$O326,0)),IF(COUNT($F326:$O326) &gt; 0, Preferences!$D$6, NA())),"Null")</f>
        <v>Null</v>
      </c>
    </row>
    <row r="327" spans="3:19">
      <c r="C327" s="12" t="s">
        <v>912</v>
      </c>
      <c r="D327" s="12">
        <v>1008741</v>
      </c>
      <c r="E327" s="12">
        <v>2022</v>
      </c>
      <c r="F327" s="12" t="s">
        <v>539</v>
      </c>
      <c r="G327" s="12" t="s">
        <v>539</v>
      </c>
      <c r="H327" s="12" t="s">
        <v>539</v>
      </c>
      <c r="I327" s="12" t="s">
        <v>539</v>
      </c>
      <c r="J327" s="12" t="s">
        <v>539</v>
      </c>
      <c r="K327" s="36" t="s">
        <v>539</v>
      </c>
      <c r="L327" s="12" t="s">
        <v>539</v>
      </c>
      <c r="M327" s="12" t="s">
        <v>539</v>
      </c>
      <c r="N327" s="12" t="s">
        <v>539</v>
      </c>
      <c r="O327" s="12" t="s">
        <v>539</v>
      </c>
      <c r="R327" s="12" t="str">
        <f t="shared" si="4"/>
        <v>Null</v>
      </c>
      <c r="S327" s="12" t="str">
        <f>IFERROR(IF(Preferences!$D$6="Default",INDEX('History Check'!$F$6:$O$6,MATCH(MAX('History Check'!$F327:$O327),'History Check'!$F327:$O327,0)),IF(COUNT($F327:$O327) &gt; 0, Preferences!$D$6, NA())),"Null")</f>
        <v>Null</v>
      </c>
    </row>
    <row r="328" spans="3:19">
      <c r="C328" s="12" t="s">
        <v>805</v>
      </c>
      <c r="D328" s="12">
        <v>1172830</v>
      </c>
      <c r="E328" s="12">
        <v>2023</v>
      </c>
      <c r="F328" s="36" t="s">
        <v>539</v>
      </c>
      <c r="G328" s="12" t="s">
        <v>539</v>
      </c>
      <c r="H328" s="12" t="s">
        <v>539</v>
      </c>
      <c r="I328" s="12" t="s">
        <v>539</v>
      </c>
      <c r="J328" s="36" t="s">
        <v>539</v>
      </c>
      <c r="K328" s="36" t="s">
        <v>539</v>
      </c>
      <c r="L328" s="12" t="s">
        <v>539</v>
      </c>
      <c r="M328" s="12" t="s">
        <v>539</v>
      </c>
      <c r="N328" s="12" t="s">
        <v>539</v>
      </c>
      <c r="O328" s="36" t="s">
        <v>539</v>
      </c>
      <c r="R328" s="12" t="str">
        <f t="shared" ref="R328:R391" si="5">IFERROR(INDEX($F$5:$O$5,MATCH(MAX($F328:$O328),$F328:$O328,0)),"Null")</f>
        <v>Null</v>
      </c>
      <c r="S328" s="12" t="str">
        <f>IFERROR(IF(Preferences!$D$6="Default",INDEX('History Check'!$F$6:$O$6,MATCH(MAX('History Check'!$F328:$O328),'History Check'!$F328:$O328,0)),IF(COUNT($F328:$O328) &gt; 0, Preferences!$D$6, NA())),"Null")</f>
        <v>Null</v>
      </c>
    </row>
    <row r="329" spans="3:19">
      <c r="C329" s="12" t="s">
        <v>805</v>
      </c>
      <c r="D329" s="12">
        <v>1172830</v>
      </c>
      <c r="E329" s="12">
        <v>2022</v>
      </c>
      <c r="F329" s="36" t="s">
        <v>539</v>
      </c>
      <c r="G329" s="12" t="s">
        <v>539</v>
      </c>
      <c r="H329" s="36" t="s">
        <v>539</v>
      </c>
      <c r="I329" s="36" t="s">
        <v>539</v>
      </c>
      <c r="J329" s="36" t="s">
        <v>539</v>
      </c>
      <c r="K329" s="36" t="s">
        <v>539</v>
      </c>
      <c r="L329" s="12" t="s">
        <v>539</v>
      </c>
      <c r="M329" s="12" t="s">
        <v>539</v>
      </c>
      <c r="N329" s="36" t="s">
        <v>539</v>
      </c>
      <c r="O329" s="36" t="s">
        <v>539</v>
      </c>
      <c r="R329" s="12" t="str">
        <f t="shared" si="5"/>
        <v>Null</v>
      </c>
      <c r="S329" s="12" t="str">
        <f>IFERROR(IF(Preferences!$D$6="Default",INDEX('History Check'!$F$6:$O$6,MATCH(MAX('History Check'!$F329:$O329),'History Check'!$F329:$O329,0)),IF(COUNT($F329:$O329) &gt; 0, Preferences!$D$6, NA())),"Null")</f>
        <v>Null</v>
      </c>
    </row>
    <row r="330" spans="3:19">
      <c r="C330" s="12" t="s">
        <v>913</v>
      </c>
      <c r="D330" s="12">
        <v>107466</v>
      </c>
      <c r="E330" s="12">
        <v>2023</v>
      </c>
      <c r="F330" s="36" t="s">
        <v>539</v>
      </c>
      <c r="G330" s="12" t="s">
        <v>539</v>
      </c>
      <c r="H330" s="36" t="s">
        <v>539</v>
      </c>
      <c r="I330" s="36" t="s">
        <v>539</v>
      </c>
      <c r="J330" s="36" t="s">
        <v>539</v>
      </c>
      <c r="K330" s="36" t="s">
        <v>539</v>
      </c>
      <c r="L330" s="12" t="s">
        <v>539</v>
      </c>
      <c r="M330" s="12" t="s">
        <v>539</v>
      </c>
      <c r="N330" s="36" t="s">
        <v>539</v>
      </c>
      <c r="O330" s="36" t="s">
        <v>539</v>
      </c>
      <c r="R330" s="12" t="str">
        <f t="shared" si="5"/>
        <v>Null</v>
      </c>
      <c r="S330" s="12" t="str">
        <f>IFERROR(IF(Preferences!$D$6="Default",INDEX('History Check'!$F$6:$O$6,MATCH(MAX('History Check'!$F330:$O330),'History Check'!$F330:$O330,0)),IF(COUNT($F330:$O330) &gt; 0, Preferences!$D$6, NA())),"Null")</f>
        <v>Null</v>
      </c>
    </row>
    <row r="331" spans="3:19">
      <c r="C331" s="12" t="s">
        <v>913</v>
      </c>
      <c r="D331" s="12">
        <v>107466</v>
      </c>
      <c r="E331" s="12">
        <v>2022</v>
      </c>
      <c r="F331" s="36" t="s">
        <v>539</v>
      </c>
      <c r="G331" s="12" t="s">
        <v>539</v>
      </c>
      <c r="H331" s="36" t="s">
        <v>539</v>
      </c>
      <c r="I331" s="36" t="s">
        <v>539</v>
      </c>
      <c r="J331" s="36" t="s">
        <v>539</v>
      </c>
      <c r="K331" s="36" t="s">
        <v>539</v>
      </c>
      <c r="L331" s="12" t="s">
        <v>539</v>
      </c>
      <c r="M331" s="12" t="s">
        <v>539</v>
      </c>
      <c r="N331" s="36" t="s">
        <v>539</v>
      </c>
      <c r="O331" s="36" t="s">
        <v>539</v>
      </c>
      <c r="R331" s="12" t="str">
        <f t="shared" si="5"/>
        <v>Null</v>
      </c>
      <c r="S331" s="12" t="str">
        <f>IFERROR(IF(Preferences!$D$6="Default",INDEX('History Check'!$F$6:$O$6,MATCH(MAX('History Check'!$F331:$O331),'History Check'!$F331:$O331,0)),IF(COUNT($F331:$O331) &gt; 0, Preferences!$D$6, NA())),"Null")</f>
        <v>Null</v>
      </c>
    </row>
    <row r="332" spans="3:19">
      <c r="C332" s="12" t="s">
        <v>914</v>
      </c>
      <c r="D332" s="12">
        <v>1010439</v>
      </c>
      <c r="E332" s="12">
        <v>2023</v>
      </c>
      <c r="F332" s="36" t="s">
        <v>539</v>
      </c>
      <c r="G332" s="12" t="s">
        <v>539</v>
      </c>
      <c r="H332" s="12" t="s">
        <v>539</v>
      </c>
      <c r="I332" s="12" t="s">
        <v>539</v>
      </c>
      <c r="J332" s="12" t="s">
        <v>539</v>
      </c>
      <c r="K332" s="36" t="s">
        <v>539</v>
      </c>
      <c r="L332" s="12" t="s">
        <v>539</v>
      </c>
      <c r="M332" s="12" t="s">
        <v>539</v>
      </c>
      <c r="N332" s="12" t="s">
        <v>539</v>
      </c>
      <c r="O332" s="36" t="s">
        <v>539</v>
      </c>
      <c r="R332" s="12" t="str">
        <f t="shared" si="5"/>
        <v>Null</v>
      </c>
      <c r="S332" s="12" t="str">
        <f>IFERROR(IF(Preferences!$D$6="Default",INDEX('History Check'!$F$6:$O$6,MATCH(MAX('History Check'!$F332:$O332),'History Check'!$F332:$O332,0)),IF(COUNT($F332:$O332) &gt; 0, Preferences!$D$6, NA())),"Null")</f>
        <v>Null</v>
      </c>
    </row>
    <row r="333" spans="3:19">
      <c r="C333" s="12" t="s">
        <v>914</v>
      </c>
      <c r="D333" s="12">
        <v>1010439</v>
      </c>
      <c r="E333" s="12">
        <v>2022</v>
      </c>
      <c r="F333" s="36" t="s">
        <v>539</v>
      </c>
      <c r="G333" s="12" t="s">
        <v>539</v>
      </c>
      <c r="H333" s="36" t="s">
        <v>539</v>
      </c>
      <c r="I333" s="12" t="s">
        <v>539</v>
      </c>
      <c r="J333" s="36" t="s">
        <v>539</v>
      </c>
      <c r="K333" s="36" t="s">
        <v>539</v>
      </c>
      <c r="L333" s="12" t="s">
        <v>539</v>
      </c>
      <c r="M333" s="12" t="s">
        <v>539</v>
      </c>
      <c r="N333" s="12" t="s">
        <v>539</v>
      </c>
      <c r="O333" s="36" t="s">
        <v>539</v>
      </c>
      <c r="R333" s="12" t="str">
        <f t="shared" si="5"/>
        <v>Null</v>
      </c>
      <c r="S333" s="12" t="str">
        <f>IFERROR(IF(Preferences!$D$6="Default",INDEX('History Check'!$F$6:$O$6,MATCH(MAX('History Check'!$F333:$O333),'History Check'!$F333:$O333,0)),IF(COUNT($F333:$O333) &gt; 0, Preferences!$D$6, NA())),"Null")</f>
        <v>Null</v>
      </c>
    </row>
    <row r="334" spans="3:19">
      <c r="C334" s="12" t="s">
        <v>915</v>
      </c>
      <c r="D334" s="12">
        <v>141923</v>
      </c>
      <c r="E334" s="12">
        <v>2023</v>
      </c>
      <c r="F334" s="36" t="s">
        <v>539</v>
      </c>
      <c r="G334" s="12" t="s">
        <v>539</v>
      </c>
      <c r="H334" s="36" t="s">
        <v>539</v>
      </c>
      <c r="I334" s="36" t="s">
        <v>539</v>
      </c>
      <c r="J334" s="36" t="s">
        <v>539</v>
      </c>
      <c r="K334" s="36" t="s">
        <v>539</v>
      </c>
      <c r="L334" s="12" t="s">
        <v>539</v>
      </c>
      <c r="M334" s="12" t="s">
        <v>539</v>
      </c>
      <c r="N334" s="36" t="s">
        <v>539</v>
      </c>
      <c r="O334" s="36" t="s">
        <v>539</v>
      </c>
      <c r="R334" s="12" t="str">
        <f t="shared" si="5"/>
        <v>Null</v>
      </c>
      <c r="S334" s="12" t="str">
        <f>IFERROR(IF(Preferences!$D$6="Default",INDEX('History Check'!$F$6:$O$6,MATCH(MAX('History Check'!$F334:$O334),'History Check'!$F334:$O334,0)),IF(COUNT($F334:$O334) &gt; 0, Preferences!$D$6, NA())),"Null")</f>
        <v>Null</v>
      </c>
    </row>
    <row r="335" spans="3:19">
      <c r="C335" s="12" t="s">
        <v>915</v>
      </c>
      <c r="D335" s="12">
        <v>141923</v>
      </c>
      <c r="E335" s="12">
        <v>2022</v>
      </c>
      <c r="F335" s="36" t="s">
        <v>539</v>
      </c>
      <c r="G335" s="12" t="s">
        <v>539</v>
      </c>
      <c r="H335" s="36" t="s">
        <v>539</v>
      </c>
      <c r="I335" s="36" t="s">
        <v>539</v>
      </c>
      <c r="J335" s="36" t="s">
        <v>539</v>
      </c>
      <c r="K335" s="36" t="s">
        <v>539</v>
      </c>
      <c r="L335" s="12" t="s">
        <v>539</v>
      </c>
      <c r="M335" s="12" t="s">
        <v>539</v>
      </c>
      <c r="N335" s="36" t="s">
        <v>539</v>
      </c>
      <c r="O335" s="36" t="s">
        <v>539</v>
      </c>
      <c r="R335" s="12" t="str">
        <f t="shared" si="5"/>
        <v>Null</v>
      </c>
      <c r="S335" s="12" t="str">
        <f>IFERROR(IF(Preferences!$D$6="Default",INDEX('History Check'!$F$6:$O$6,MATCH(MAX('History Check'!$F335:$O335),'History Check'!$F335:$O335,0)),IF(COUNT($F335:$O335) &gt; 0, Preferences!$D$6, NA())),"Null")</f>
        <v>Null</v>
      </c>
    </row>
    <row r="336" spans="3:19">
      <c r="C336" s="12" t="s">
        <v>916</v>
      </c>
      <c r="D336" s="12">
        <v>115383</v>
      </c>
      <c r="E336" s="12">
        <v>2023</v>
      </c>
      <c r="F336" s="36" t="s">
        <v>539</v>
      </c>
      <c r="G336" s="12" t="s">
        <v>539</v>
      </c>
      <c r="H336" s="12" t="s">
        <v>539</v>
      </c>
      <c r="I336" s="36" t="s">
        <v>539</v>
      </c>
      <c r="J336" s="12" t="s">
        <v>539</v>
      </c>
      <c r="K336" s="36" t="s">
        <v>539</v>
      </c>
      <c r="L336" s="12" t="s">
        <v>539</v>
      </c>
      <c r="M336" s="12" t="s">
        <v>539</v>
      </c>
      <c r="N336" s="12" t="s">
        <v>539</v>
      </c>
      <c r="O336" s="12" t="s">
        <v>539</v>
      </c>
      <c r="R336" s="12" t="str">
        <f t="shared" si="5"/>
        <v>Null</v>
      </c>
      <c r="S336" s="12" t="str">
        <f>IFERROR(IF(Preferences!$D$6="Default",INDEX('History Check'!$F$6:$O$6,MATCH(MAX('History Check'!$F336:$O336),'History Check'!$F336:$O336,0)),IF(COUNT($F336:$O336) &gt; 0, Preferences!$D$6, NA())),"Null")</f>
        <v>Null</v>
      </c>
    </row>
    <row r="337" spans="3:19">
      <c r="C337" s="12" t="s">
        <v>916</v>
      </c>
      <c r="D337" s="12">
        <v>115383</v>
      </c>
      <c r="E337" s="12">
        <v>2022</v>
      </c>
      <c r="F337" s="36" t="s">
        <v>539</v>
      </c>
      <c r="G337" s="12" t="s">
        <v>539</v>
      </c>
      <c r="H337" s="36" t="s">
        <v>539</v>
      </c>
      <c r="I337" s="36" t="s">
        <v>539</v>
      </c>
      <c r="J337" s="36" t="s">
        <v>539</v>
      </c>
      <c r="K337" s="36" t="s">
        <v>539</v>
      </c>
      <c r="L337" s="12" t="s">
        <v>539</v>
      </c>
      <c r="M337" s="12" t="s">
        <v>539</v>
      </c>
      <c r="N337" s="36" t="s">
        <v>539</v>
      </c>
      <c r="O337" s="36" t="s">
        <v>539</v>
      </c>
      <c r="R337" s="12" t="str">
        <f t="shared" si="5"/>
        <v>Null</v>
      </c>
      <c r="S337" s="12" t="str">
        <f>IFERROR(IF(Preferences!$D$6="Default",INDEX('History Check'!$F$6:$O$6,MATCH(MAX('History Check'!$F337:$O337),'History Check'!$F337:$O337,0)),IF(COUNT($F337:$O337) &gt; 0, Preferences!$D$6, NA())),"Null")</f>
        <v>Null</v>
      </c>
    </row>
    <row r="338" spans="3:19">
      <c r="C338" s="12" t="s">
        <v>806</v>
      </c>
      <c r="D338" s="12">
        <v>113172</v>
      </c>
      <c r="E338" s="12">
        <v>2023</v>
      </c>
      <c r="F338" s="36" t="s">
        <v>539</v>
      </c>
      <c r="G338" s="12" t="s">
        <v>539</v>
      </c>
      <c r="H338" s="36" t="s">
        <v>539</v>
      </c>
      <c r="I338" s="36" t="s">
        <v>539</v>
      </c>
      <c r="J338" s="36" t="s">
        <v>539</v>
      </c>
      <c r="K338" s="36" t="s">
        <v>539</v>
      </c>
      <c r="L338" s="12" t="s">
        <v>539</v>
      </c>
      <c r="M338" s="12" t="s">
        <v>539</v>
      </c>
      <c r="N338" s="36" t="s">
        <v>539</v>
      </c>
      <c r="O338" s="36" t="s">
        <v>539</v>
      </c>
      <c r="R338" s="12" t="str">
        <f t="shared" si="5"/>
        <v>Null</v>
      </c>
      <c r="S338" s="12" t="str">
        <f>IFERROR(IF(Preferences!$D$6="Default",INDEX('History Check'!$F$6:$O$6,MATCH(MAX('History Check'!$F338:$O338),'History Check'!$F338:$O338,0)),IF(COUNT($F338:$O338) &gt; 0, Preferences!$D$6, NA())),"Null")</f>
        <v>Null</v>
      </c>
    </row>
    <row r="339" spans="3:19">
      <c r="C339" s="12" t="s">
        <v>806</v>
      </c>
      <c r="D339" s="12">
        <v>113172</v>
      </c>
      <c r="E339" s="12">
        <v>2022</v>
      </c>
      <c r="F339" s="36" t="s">
        <v>539</v>
      </c>
      <c r="G339" s="12" t="s">
        <v>539</v>
      </c>
      <c r="H339" s="36" t="s">
        <v>539</v>
      </c>
      <c r="I339" s="36" t="s">
        <v>539</v>
      </c>
      <c r="J339" s="36" t="s">
        <v>539</v>
      </c>
      <c r="K339" s="36" t="s">
        <v>539</v>
      </c>
      <c r="L339" s="12" t="s">
        <v>539</v>
      </c>
      <c r="M339" s="12" t="s">
        <v>539</v>
      </c>
      <c r="N339" s="36" t="s">
        <v>539</v>
      </c>
      <c r="O339" s="36" t="s">
        <v>539</v>
      </c>
      <c r="R339" s="12" t="str">
        <f t="shared" si="5"/>
        <v>Null</v>
      </c>
      <c r="S339" s="12" t="str">
        <f>IFERROR(IF(Preferences!$D$6="Default",INDEX('History Check'!$F$6:$O$6,MATCH(MAX('History Check'!$F339:$O339),'History Check'!$F339:$O339,0)),IF(COUNT($F339:$O339) &gt; 0, Preferences!$D$6, NA())),"Null")</f>
        <v>Null</v>
      </c>
    </row>
    <row r="340" spans="3:19">
      <c r="C340" s="12" t="s">
        <v>807</v>
      </c>
      <c r="D340" s="12">
        <v>1237702</v>
      </c>
      <c r="E340" s="12">
        <v>2023</v>
      </c>
      <c r="F340" s="36" t="s">
        <v>539</v>
      </c>
      <c r="G340" s="12" t="s">
        <v>539</v>
      </c>
      <c r="H340" s="12" t="s">
        <v>539</v>
      </c>
      <c r="I340" s="12" t="s">
        <v>539</v>
      </c>
      <c r="J340" s="36" t="s">
        <v>539</v>
      </c>
      <c r="K340" s="36" t="s">
        <v>539</v>
      </c>
      <c r="L340" s="12" t="s">
        <v>539</v>
      </c>
      <c r="M340" s="12" t="s">
        <v>539</v>
      </c>
      <c r="N340" s="12" t="s">
        <v>539</v>
      </c>
      <c r="O340" s="12" t="s">
        <v>539</v>
      </c>
      <c r="R340" s="12" t="str">
        <f t="shared" si="5"/>
        <v>Null</v>
      </c>
      <c r="S340" s="12" t="str">
        <f>IFERROR(IF(Preferences!$D$6="Default",INDEX('History Check'!$F$6:$O$6,MATCH(MAX('History Check'!$F340:$O340),'History Check'!$F340:$O340,0)),IF(COUNT($F340:$O340) &gt; 0, Preferences!$D$6, NA())),"Null")</f>
        <v>Null</v>
      </c>
    </row>
    <row r="341" spans="3:19">
      <c r="C341" s="12" t="s">
        <v>807</v>
      </c>
      <c r="D341" s="12">
        <v>1237702</v>
      </c>
      <c r="E341" s="12">
        <v>2022</v>
      </c>
      <c r="F341" s="36" t="s">
        <v>539</v>
      </c>
      <c r="G341" s="12" t="s">
        <v>539</v>
      </c>
      <c r="H341" s="12" t="s">
        <v>539</v>
      </c>
      <c r="I341" s="12" t="s">
        <v>539</v>
      </c>
      <c r="J341" s="12" t="s">
        <v>539</v>
      </c>
      <c r="K341" s="36" t="s">
        <v>539</v>
      </c>
      <c r="L341" s="12" t="s">
        <v>539</v>
      </c>
      <c r="M341" s="12" t="s">
        <v>539</v>
      </c>
      <c r="N341" s="12" t="s">
        <v>539</v>
      </c>
      <c r="O341" s="36" t="s">
        <v>539</v>
      </c>
      <c r="R341" s="12" t="str">
        <f t="shared" si="5"/>
        <v>Null</v>
      </c>
      <c r="S341" s="12" t="str">
        <f>IFERROR(IF(Preferences!$D$6="Default",INDEX('History Check'!$F$6:$O$6,MATCH(MAX('History Check'!$F341:$O341),'History Check'!$F341:$O341,0)),IF(COUNT($F341:$O341) &gt; 0, Preferences!$D$6, NA())),"Null")</f>
        <v>Null</v>
      </c>
    </row>
    <row r="342" spans="3:19">
      <c r="C342" s="12" t="s">
        <v>808</v>
      </c>
      <c r="D342" s="12">
        <v>112480</v>
      </c>
      <c r="E342" s="12">
        <v>2023</v>
      </c>
      <c r="F342" s="36" t="s">
        <v>539</v>
      </c>
      <c r="G342" s="12" t="s">
        <v>539</v>
      </c>
      <c r="H342" s="12" t="s">
        <v>539</v>
      </c>
      <c r="I342" s="12" t="s">
        <v>539</v>
      </c>
      <c r="J342" s="36" t="s">
        <v>539</v>
      </c>
      <c r="K342" s="12" t="s">
        <v>539</v>
      </c>
      <c r="L342" s="12" t="s">
        <v>539</v>
      </c>
      <c r="M342" s="12" t="s">
        <v>539</v>
      </c>
      <c r="N342" s="12" t="s">
        <v>539</v>
      </c>
      <c r="O342" s="12" t="s">
        <v>539</v>
      </c>
      <c r="R342" s="12" t="str">
        <f t="shared" si="5"/>
        <v>Null</v>
      </c>
      <c r="S342" s="12" t="str">
        <f>IFERROR(IF(Preferences!$D$6="Default",INDEX('History Check'!$F$6:$O$6,MATCH(MAX('History Check'!$F342:$O342),'History Check'!$F342:$O342,0)),IF(COUNT($F342:$O342) &gt; 0, Preferences!$D$6, NA())),"Null")</f>
        <v>Null</v>
      </c>
    </row>
    <row r="343" spans="3:19">
      <c r="C343" s="12" t="s">
        <v>808</v>
      </c>
      <c r="D343" s="12">
        <v>112480</v>
      </c>
      <c r="E343" s="12">
        <v>2022</v>
      </c>
      <c r="F343" s="36" t="s">
        <v>539</v>
      </c>
      <c r="G343" s="12" t="s">
        <v>539</v>
      </c>
      <c r="H343" s="36" t="s">
        <v>539</v>
      </c>
      <c r="I343" s="36" t="s">
        <v>539</v>
      </c>
      <c r="J343" s="36" t="s">
        <v>539</v>
      </c>
      <c r="K343" s="36" t="s">
        <v>539</v>
      </c>
      <c r="L343" s="12" t="s">
        <v>539</v>
      </c>
      <c r="M343" s="12" t="s">
        <v>539</v>
      </c>
      <c r="N343" s="36" t="s">
        <v>539</v>
      </c>
      <c r="O343" s="36" t="s">
        <v>539</v>
      </c>
      <c r="R343" s="12" t="str">
        <f t="shared" si="5"/>
        <v>Null</v>
      </c>
      <c r="S343" s="12" t="str">
        <f>IFERROR(IF(Preferences!$D$6="Default",INDEX('History Check'!$F$6:$O$6,MATCH(MAX('History Check'!$F343:$O343),'History Check'!$F343:$O343,0)),IF(COUNT($F343:$O343) &gt; 0, Preferences!$D$6, NA())),"Null")</f>
        <v>Null</v>
      </c>
    </row>
    <row r="344" spans="3:19">
      <c r="C344" s="12" t="s">
        <v>809</v>
      </c>
      <c r="D344" s="12">
        <v>1000396</v>
      </c>
      <c r="E344" s="12">
        <v>2023</v>
      </c>
      <c r="F344" s="36" t="s">
        <v>539</v>
      </c>
      <c r="G344" s="12" t="s">
        <v>539</v>
      </c>
      <c r="H344" s="36" t="s">
        <v>539</v>
      </c>
      <c r="I344" s="36" t="s">
        <v>539</v>
      </c>
      <c r="J344" s="36" t="s">
        <v>539</v>
      </c>
      <c r="K344" s="36" t="s">
        <v>539</v>
      </c>
      <c r="L344" s="12" t="s">
        <v>539</v>
      </c>
      <c r="M344" s="12" t="s">
        <v>539</v>
      </c>
      <c r="N344" s="36" t="s">
        <v>539</v>
      </c>
      <c r="O344" s="36" t="s">
        <v>539</v>
      </c>
      <c r="R344" s="12" t="str">
        <f t="shared" si="5"/>
        <v>Null</v>
      </c>
      <c r="S344" s="12" t="str">
        <f>IFERROR(IF(Preferences!$D$6="Default",INDEX('History Check'!$F$6:$O$6,MATCH(MAX('History Check'!$F344:$O344),'History Check'!$F344:$O344,0)),IF(COUNT($F344:$O344) &gt; 0, Preferences!$D$6, NA())),"Null")</f>
        <v>Null</v>
      </c>
    </row>
    <row r="345" spans="3:19">
      <c r="C345" s="12" t="s">
        <v>809</v>
      </c>
      <c r="D345" s="12">
        <v>1000396</v>
      </c>
      <c r="E345" s="12">
        <v>2022</v>
      </c>
      <c r="F345" s="36" t="s">
        <v>539</v>
      </c>
      <c r="G345" s="12" t="s">
        <v>539</v>
      </c>
      <c r="H345" s="12" t="s">
        <v>539</v>
      </c>
      <c r="I345" s="12" t="s">
        <v>539</v>
      </c>
      <c r="J345" s="36" t="s">
        <v>539</v>
      </c>
      <c r="K345" s="12" t="s">
        <v>539</v>
      </c>
      <c r="L345" s="12" t="s">
        <v>539</v>
      </c>
      <c r="M345" s="12" t="s">
        <v>539</v>
      </c>
      <c r="N345" s="12" t="s">
        <v>539</v>
      </c>
      <c r="O345" s="36" t="s">
        <v>539</v>
      </c>
      <c r="R345" s="12" t="str">
        <f t="shared" si="5"/>
        <v>Null</v>
      </c>
      <c r="S345" s="12" t="str">
        <f>IFERROR(IF(Preferences!$D$6="Default",INDEX('History Check'!$F$6:$O$6,MATCH(MAX('History Check'!$F345:$O345),'History Check'!$F345:$O345,0)),IF(COUNT($F345:$O345) &gt; 0, Preferences!$D$6, NA())),"Null")</f>
        <v>Null</v>
      </c>
    </row>
    <row r="346" spans="3:19">
      <c r="C346" s="12" t="s">
        <v>810</v>
      </c>
      <c r="D346" s="12">
        <v>1003980</v>
      </c>
      <c r="E346" s="12">
        <v>2023</v>
      </c>
      <c r="F346" s="36" t="s">
        <v>539</v>
      </c>
      <c r="G346" s="12" t="s">
        <v>539</v>
      </c>
      <c r="H346" s="12" t="s">
        <v>539</v>
      </c>
      <c r="I346" s="12" t="s">
        <v>539</v>
      </c>
      <c r="J346" s="36" t="s">
        <v>539</v>
      </c>
      <c r="K346" s="36" t="s">
        <v>539</v>
      </c>
      <c r="L346" s="12" t="s">
        <v>539</v>
      </c>
      <c r="M346" s="12" t="s">
        <v>539</v>
      </c>
      <c r="N346" s="12" t="s">
        <v>539</v>
      </c>
      <c r="O346" s="12" t="s">
        <v>539</v>
      </c>
      <c r="R346" s="12" t="str">
        <f t="shared" si="5"/>
        <v>Null</v>
      </c>
      <c r="S346" s="12" t="str">
        <f>IFERROR(IF(Preferences!$D$6="Default",INDEX('History Check'!$F$6:$O$6,MATCH(MAX('History Check'!$F346:$O346),'History Check'!$F346:$O346,0)),IF(COUNT($F346:$O346) &gt; 0, Preferences!$D$6, NA())),"Null")</f>
        <v>Null</v>
      </c>
    </row>
    <row r="347" spans="3:19">
      <c r="C347" s="12" t="s">
        <v>810</v>
      </c>
      <c r="D347" s="12">
        <v>1003980</v>
      </c>
      <c r="E347" s="12">
        <v>2022</v>
      </c>
      <c r="F347" s="36" t="s">
        <v>539</v>
      </c>
      <c r="G347" s="12" t="s">
        <v>539</v>
      </c>
      <c r="H347" s="12" t="s">
        <v>539</v>
      </c>
      <c r="I347" s="12" t="s">
        <v>539</v>
      </c>
      <c r="J347" s="12" t="s">
        <v>539</v>
      </c>
      <c r="K347" s="36" t="s">
        <v>539</v>
      </c>
      <c r="L347" s="12" t="s">
        <v>539</v>
      </c>
      <c r="M347" s="12" t="s">
        <v>539</v>
      </c>
      <c r="N347" s="12" t="s">
        <v>539</v>
      </c>
      <c r="O347" s="36" t="s">
        <v>539</v>
      </c>
      <c r="R347" s="12" t="str">
        <f t="shared" si="5"/>
        <v>Null</v>
      </c>
      <c r="S347" s="12" t="str">
        <f>IFERROR(IF(Preferences!$D$6="Default",INDEX('History Check'!$F$6:$O$6,MATCH(MAX('History Check'!$F347:$O347),'History Check'!$F347:$O347,0)),IF(COUNT($F347:$O347) &gt; 0, Preferences!$D$6, NA())),"Null")</f>
        <v>Null</v>
      </c>
    </row>
    <row r="348" spans="3:19">
      <c r="C348" s="12" t="s">
        <v>811</v>
      </c>
      <c r="D348" s="12">
        <v>1004240</v>
      </c>
      <c r="E348" s="12">
        <v>2023</v>
      </c>
      <c r="F348" s="36" t="s">
        <v>539</v>
      </c>
      <c r="G348" s="12" t="s">
        <v>539</v>
      </c>
      <c r="H348" s="36" t="s">
        <v>539</v>
      </c>
      <c r="I348" s="36" t="s">
        <v>539</v>
      </c>
      <c r="J348" s="36" t="s">
        <v>539</v>
      </c>
      <c r="K348" s="36" t="s">
        <v>539</v>
      </c>
      <c r="L348" s="12" t="s">
        <v>539</v>
      </c>
      <c r="M348" s="12" t="s">
        <v>539</v>
      </c>
      <c r="N348" s="36" t="s">
        <v>539</v>
      </c>
      <c r="O348" s="36" t="s">
        <v>539</v>
      </c>
      <c r="R348" s="12" t="str">
        <f t="shared" si="5"/>
        <v>Null</v>
      </c>
      <c r="S348" s="12" t="str">
        <f>IFERROR(IF(Preferences!$D$6="Default",INDEX('History Check'!$F$6:$O$6,MATCH(MAX('History Check'!$F348:$O348),'History Check'!$F348:$O348,0)),IF(COUNT($F348:$O348) &gt; 0, Preferences!$D$6, NA())),"Null")</f>
        <v>Null</v>
      </c>
    </row>
    <row r="349" spans="3:19">
      <c r="C349" s="12" t="s">
        <v>811</v>
      </c>
      <c r="D349" s="12">
        <v>1004240</v>
      </c>
      <c r="E349" s="12">
        <v>2022</v>
      </c>
      <c r="F349" s="12" t="s">
        <v>539</v>
      </c>
      <c r="G349" s="12" t="s">
        <v>539</v>
      </c>
      <c r="H349" s="12" t="s">
        <v>539</v>
      </c>
      <c r="I349" s="36" t="s">
        <v>539</v>
      </c>
      <c r="J349" s="12" t="s">
        <v>539</v>
      </c>
      <c r="K349" s="12" t="s">
        <v>539</v>
      </c>
      <c r="L349" s="12" t="s">
        <v>539</v>
      </c>
      <c r="M349" s="12" t="s">
        <v>539</v>
      </c>
      <c r="N349" s="36" t="s">
        <v>539</v>
      </c>
      <c r="O349" s="12" t="s">
        <v>539</v>
      </c>
      <c r="R349" s="12" t="str">
        <f t="shared" si="5"/>
        <v>Null</v>
      </c>
      <c r="S349" s="12" t="str">
        <f>IFERROR(IF(Preferences!$D$6="Default",INDEX('History Check'!$F$6:$O$6,MATCH(MAX('History Check'!$F349:$O349),'History Check'!$F349:$O349,0)),IF(COUNT($F349:$O349) &gt; 0, Preferences!$D$6, NA())),"Null")</f>
        <v>Null</v>
      </c>
    </row>
    <row r="350" spans="3:19">
      <c r="C350" s="12" t="s">
        <v>812</v>
      </c>
      <c r="D350" s="12">
        <v>1000647</v>
      </c>
      <c r="E350" s="12">
        <v>2023</v>
      </c>
      <c r="F350" s="12" t="s">
        <v>539</v>
      </c>
      <c r="G350" s="12" t="s">
        <v>539</v>
      </c>
      <c r="H350" s="36" t="s">
        <v>539</v>
      </c>
      <c r="I350" s="36" t="s">
        <v>539</v>
      </c>
      <c r="J350" s="36" t="s">
        <v>539</v>
      </c>
      <c r="K350" s="12" t="s">
        <v>539</v>
      </c>
      <c r="L350" s="12" t="s">
        <v>539</v>
      </c>
      <c r="M350" s="12" t="s">
        <v>539</v>
      </c>
      <c r="N350" s="12" t="s">
        <v>539</v>
      </c>
      <c r="O350" s="12" t="s">
        <v>539</v>
      </c>
      <c r="R350" s="12" t="str">
        <f t="shared" si="5"/>
        <v>Null</v>
      </c>
      <c r="S350" s="12" t="str">
        <f>IFERROR(IF(Preferences!$D$6="Default",INDEX('History Check'!$F$6:$O$6,MATCH(MAX('History Check'!$F350:$O350),'History Check'!$F350:$O350,0)),IF(COUNT($F350:$O350) &gt; 0, Preferences!$D$6, NA())),"Null")</f>
        <v>Null</v>
      </c>
    </row>
    <row r="351" spans="3:19">
      <c r="C351" s="12" t="s">
        <v>812</v>
      </c>
      <c r="D351" s="12">
        <v>1000647</v>
      </c>
      <c r="E351" s="12">
        <v>2022</v>
      </c>
      <c r="F351" s="36" t="s">
        <v>539</v>
      </c>
      <c r="G351" s="12" t="s">
        <v>539</v>
      </c>
      <c r="H351" s="36" t="s">
        <v>539</v>
      </c>
      <c r="I351" s="36" t="s">
        <v>539</v>
      </c>
      <c r="J351" s="12" t="s">
        <v>539</v>
      </c>
      <c r="K351" s="36" t="s">
        <v>539</v>
      </c>
      <c r="L351" s="12" t="s">
        <v>539</v>
      </c>
      <c r="M351" s="12" t="s">
        <v>539</v>
      </c>
      <c r="N351" s="36" t="s">
        <v>539</v>
      </c>
      <c r="O351" s="36" t="s">
        <v>539</v>
      </c>
      <c r="R351" s="12" t="str">
        <f t="shared" si="5"/>
        <v>Null</v>
      </c>
      <c r="S351" s="12" t="str">
        <f>IFERROR(IF(Preferences!$D$6="Default",INDEX('History Check'!$F$6:$O$6,MATCH(MAX('History Check'!$F351:$O351),'History Check'!$F351:$O351,0)),IF(COUNT($F351:$O351) &gt; 0, Preferences!$D$6, NA())),"Null")</f>
        <v>Null</v>
      </c>
    </row>
    <row r="352" spans="3:19">
      <c r="C352" s="12" t="s">
        <v>813</v>
      </c>
      <c r="D352" s="12">
        <v>1000665</v>
      </c>
      <c r="E352" s="12">
        <v>2023</v>
      </c>
      <c r="F352" s="36" t="s">
        <v>539</v>
      </c>
      <c r="G352" s="12" t="s">
        <v>539</v>
      </c>
      <c r="H352" s="12" t="s">
        <v>539</v>
      </c>
      <c r="I352" s="12" t="s">
        <v>539</v>
      </c>
      <c r="J352" s="36" t="s">
        <v>539</v>
      </c>
      <c r="K352" s="12" t="s">
        <v>539</v>
      </c>
      <c r="L352" s="12" t="s">
        <v>539</v>
      </c>
      <c r="M352" s="12" t="s">
        <v>539</v>
      </c>
      <c r="N352" s="36" t="s">
        <v>539</v>
      </c>
      <c r="O352" s="36" t="s">
        <v>539</v>
      </c>
      <c r="R352" s="12" t="str">
        <f t="shared" si="5"/>
        <v>Null</v>
      </c>
      <c r="S352" s="12" t="str">
        <f>IFERROR(IF(Preferences!$D$6="Default",INDEX('History Check'!$F$6:$O$6,MATCH(MAX('History Check'!$F352:$O352),'History Check'!$F352:$O352,0)),IF(COUNT($F352:$O352) &gt; 0, Preferences!$D$6, NA())),"Null")</f>
        <v>Null</v>
      </c>
    </row>
    <row r="353" spans="3:19">
      <c r="C353" s="12" t="s">
        <v>813</v>
      </c>
      <c r="D353" s="12">
        <v>1000665</v>
      </c>
      <c r="E353" s="12">
        <v>2022</v>
      </c>
      <c r="F353" s="36" t="s">
        <v>539</v>
      </c>
      <c r="G353" s="12" t="s">
        <v>539</v>
      </c>
      <c r="H353" s="12" t="s">
        <v>539</v>
      </c>
      <c r="I353" s="12" t="s">
        <v>539</v>
      </c>
      <c r="J353" s="36" t="s">
        <v>539</v>
      </c>
      <c r="K353" s="12" t="s">
        <v>539</v>
      </c>
      <c r="L353" s="12" t="s">
        <v>539</v>
      </c>
      <c r="M353" s="12" t="s">
        <v>539</v>
      </c>
      <c r="N353" s="12" t="s">
        <v>539</v>
      </c>
      <c r="O353" s="12" t="s">
        <v>539</v>
      </c>
      <c r="R353" s="12" t="str">
        <f t="shared" si="5"/>
        <v>Null</v>
      </c>
      <c r="S353" s="12" t="str">
        <f>IFERROR(IF(Preferences!$D$6="Default",INDEX('History Check'!$F$6:$O$6,MATCH(MAX('History Check'!$F353:$O353),'History Check'!$F353:$O353,0)),IF(COUNT($F353:$O353) &gt; 0, Preferences!$D$6, NA())),"Null")</f>
        <v>Null</v>
      </c>
    </row>
    <row r="354" spans="3:19">
      <c r="C354" s="12" t="s">
        <v>816</v>
      </c>
      <c r="D354" s="12">
        <v>1260072</v>
      </c>
      <c r="E354" s="12">
        <v>2023</v>
      </c>
      <c r="F354" s="36" t="s">
        <v>539</v>
      </c>
      <c r="G354" s="12" t="s">
        <v>539</v>
      </c>
      <c r="H354" s="36" t="s">
        <v>539</v>
      </c>
      <c r="I354" s="36" t="s">
        <v>539</v>
      </c>
      <c r="J354" s="36" t="s">
        <v>539</v>
      </c>
      <c r="K354" s="36" t="s">
        <v>539</v>
      </c>
      <c r="L354" s="12" t="s">
        <v>539</v>
      </c>
      <c r="M354" s="12" t="s">
        <v>539</v>
      </c>
      <c r="N354" s="36" t="s">
        <v>539</v>
      </c>
      <c r="O354" s="36" t="s">
        <v>539</v>
      </c>
      <c r="R354" s="12" t="str">
        <f t="shared" si="5"/>
        <v>Null</v>
      </c>
      <c r="S354" s="12" t="str">
        <f>IFERROR(IF(Preferences!$D$6="Default",INDEX('History Check'!$F$6:$O$6,MATCH(MAX('History Check'!$F354:$O354),'History Check'!$F354:$O354,0)),IF(COUNT($F354:$O354) &gt; 0, Preferences!$D$6, NA())),"Null")</f>
        <v>Null</v>
      </c>
    </row>
    <row r="355" spans="3:19">
      <c r="C355" s="12" t="s">
        <v>816</v>
      </c>
      <c r="D355" s="12">
        <v>1260072</v>
      </c>
      <c r="E355" s="12">
        <v>2022</v>
      </c>
      <c r="F355" s="36" t="s">
        <v>539</v>
      </c>
      <c r="G355" s="12" t="s">
        <v>539</v>
      </c>
      <c r="H355" s="12" t="s">
        <v>539</v>
      </c>
      <c r="I355" s="36" t="s">
        <v>539</v>
      </c>
      <c r="J355" s="12" t="s">
        <v>539</v>
      </c>
      <c r="K355" s="12" t="s">
        <v>539</v>
      </c>
      <c r="L355" s="12" t="s">
        <v>539</v>
      </c>
      <c r="M355" s="12" t="s">
        <v>539</v>
      </c>
      <c r="N355" s="12" t="s">
        <v>539</v>
      </c>
      <c r="O355" s="36" t="s">
        <v>539</v>
      </c>
      <c r="R355" s="12" t="str">
        <f t="shared" si="5"/>
        <v>Null</v>
      </c>
      <c r="S355" s="12" t="str">
        <f>IFERROR(IF(Preferences!$D$6="Default",INDEX('History Check'!$F$6:$O$6,MATCH(MAX('History Check'!$F355:$O355),'History Check'!$F355:$O355,0)),IF(COUNT($F355:$O355) &gt; 0, Preferences!$D$6, NA())),"Null")</f>
        <v>Null</v>
      </c>
    </row>
    <row r="356" spans="3:19">
      <c r="C356" s="12" t="s">
        <v>817</v>
      </c>
      <c r="D356" s="12">
        <v>112448</v>
      </c>
      <c r="E356" s="12">
        <v>2023</v>
      </c>
      <c r="F356" s="36" t="s">
        <v>539</v>
      </c>
      <c r="G356" s="12" t="s">
        <v>539</v>
      </c>
      <c r="H356" s="12" t="s">
        <v>539</v>
      </c>
      <c r="I356" s="36" t="s">
        <v>539</v>
      </c>
      <c r="J356" s="12" t="s">
        <v>539</v>
      </c>
      <c r="K356" s="12" t="s">
        <v>539</v>
      </c>
      <c r="L356" s="12" t="s">
        <v>539</v>
      </c>
      <c r="M356" s="12" t="s">
        <v>539</v>
      </c>
      <c r="N356" s="12" t="s">
        <v>539</v>
      </c>
      <c r="O356" s="36" t="s">
        <v>539</v>
      </c>
      <c r="R356" s="12" t="str">
        <f t="shared" si="5"/>
        <v>Null</v>
      </c>
      <c r="S356" s="12" t="str">
        <f>IFERROR(IF(Preferences!$D$6="Default",INDEX('History Check'!$F$6:$O$6,MATCH(MAX('History Check'!$F356:$O356),'History Check'!$F356:$O356,0)),IF(COUNT($F356:$O356) &gt; 0, Preferences!$D$6, NA())),"Null")</f>
        <v>Null</v>
      </c>
    </row>
    <row r="357" spans="3:19">
      <c r="C357" s="12" t="s">
        <v>817</v>
      </c>
      <c r="D357" s="12">
        <v>112448</v>
      </c>
      <c r="E357" s="12">
        <v>2022</v>
      </c>
      <c r="F357" s="36" t="s">
        <v>539</v>
      </c>
      <c r="G357" s="12" t="s">
        <v>539</v>
      </c>
      <c r="H357" s="36" t="s">
        <v>539</v>
      </c>
      <c r="I357" s="36" t="s">
        <v>539</v>
      </c>
      <c r="J357" s="36" t="s">
        <v>539</v>
      </c>
      <c r="K357" s="36" t="s">
        <v>539</v>
      </c>
      <c r="L357" s="12" t="s">
        <v>539</v>
      </c>
      <c r="M357" s="12" t="s">
        <v>539</v>
      </c>
      <c r="N357" s="36" t="s">
        <v>539</v>
      </c>
      <c r="O357" s="36" t="s">
        <v>539</v>
      </c>
      <c r="R357" s="12" t="str">
        <f t="shared" si="5"/>
        <v>Null</v>
      </c>
      <c r="S357" s="12" t="str">
        <f>IFERROR(IF(Preferences!$D$6="Default",INDEX('History Check'!$F$6:$O$6,MATCH(MAX('History Check'!$F357:$O357),'History Check'!$F357:$O357,0)),IF(COUNT($F357:$O357) &gt; 0, Preferences!$D$6, NA())),"Null")</f>
        <v>Null</v>
      </c>
    </row>
    <row r="358" spans="3:19">
      <c r="C358" s="12" t="s">
        <v>814</v>
      </c>
      <c r="D358" s="12">
        <v>1004818</v>
      </c>
      <c r="E358" s="12">
        <v>2023</v>
      </c>
      <c r="F358" s="36" t="s">
        <v>539</v>
      </c>
      <c r="G358" s="12" t="s">
        <v>539</v>
      </c>
      <c r="H358" s="36" t="s">
        <v>539</v>
      </c>
      <c r="I358" s="36" t="s">
        <v>539</v>
      </c>
      <c r="J358" s="36" t="s">
        <v>539</v>
      </c>
      <c r="K358" s="36" t="s">
        <v>539</v>
      </c>
      <c r="L358" s="12" t="s">
        <v>539</v>
      </c>
      <c r="M358" s="12" t="s">
        <v>539</v>
      </c>
      <c r="N358" s="36" t="s">
        <v>539</v>
      </c>
      <c r="O358" s="36" t="s">
        <v>539</v>
      </c>
      <c r="R358" s="12" t="str">
        <f t="shared" si="5"/>
        <v>Null</v>
      </c>
      <c r="S358" s="12" t="str">
        <f>IFERROR(IF(Preferences!$D$6="Default",INDEX('History Check'!$F$6:$O$6,MATCH(MAX('History Check'!$F358:$O358),'History Check'!$F358:$O358,0)),IF(COUNT($F358:$O358) &gt; 0, Preferences!$D$6, NA())),"Null")</f>
        <v>Null</v>
      </c>
    </row>
    <row r="359" spans="3:19">
      <c r="C359" s="12" t="s">
        <v>814</v>
      </c>
      <c r="D359" s="12">
        <v>1004818</v>
      </c>
      <c r="E359" s="12">
        <v>2022</v>
      </c>
      <c r="F359" s="36" t="s">
        <v>539</v>
      </c>
      <c r="G359" s="36" t="s">
        <v>539</v>
      </c>
      <c r="H359" s="36" t="s">
        <v>539</v>
      </c>
      <c r="I359" s="36" t="s">
        <v>539</v>
      </c>
      <c r="J359" s="36" t="s">
        <v>539</v>
      </c>
      <c r="K359" s="36" t="s">
        <v>539</v>
      </c>
      <c r="L359" s="12" t="s">
        <v>539</v>
      </c>
      <c r="M359" s="12" t="s">
        <v>539</v>
      </c>
      <c r="N359" s="36" t="s">
        <v>539</v>
      </c>
      <c r="O359" s="36" t="s">
        <v>539</v>
      </c>
      <c r="R359" s="12" t="str">
        <f t="shared" si="5"/>
        <v>Null</v>
      </c>
      <c r="S359" s="12" t="str">
        <f>IFERROR(IF(Preferences!$D$6="Default",INDEX('History Check'!$F$6:$O$6,MATCH(MAX('History Check'!$F359:$O359),'History Check'!$F359:$O359,0)),IF(COUNT($F359:$O359) &gt; 0, Preferences!$D$6, NA())),"Null")</f>
        <v>Null</v>
      </c>
    </row>
    <row r="360" spans="3:19">
      <c r="C360" s="12" t="s">
        <v>815</v>
      </c>
      <c r="D360" s="12">
        <v>1001741</v>
      </c>
      <c r="E360" s="12">
        <v>2023</v>
      </c>
      <c r="F360" s="36" t="s">
        <v>539</v>
      </c>
      <c r="G360" s="12" t="s">
        <v>539</v>
      </c>
      <c r="H360" s="12" t="s">
        <v>539</v>
      </c>
      <c r="I360" s="12" t="s">
        <v>539</v>
      </c>
      <c r="J360" s="36" t="s">
        <v>539</v>
      </c>
      <c r="K360" s="36" t="s">
        <v>539</v>
      </c>
      <c r="L360" s="12" t="s">
        <v>539</v>
      </c>
      <c r="M360" s="12" t="s">
        <v>539</v>
      </c>
      <c r="N360" s="12" t="s">
        <v>539</v>
      </c>
      <c r="O360" s="36" t="s">
        <v>539</v>
      </c>
      <c r="R360" s="12" t="str">
        <f t="shared" si="5"/>
        <v>Null</v>
      </c>
      <c r="S360" s="12" t="str">
        <f>IFERROR(IF(Preferences!$D$6="Default",INDEX('History Check'!$F$6:$O$6,MATCH(MAX('History Check'!$F360:$O360),'History Check'!$F360:$O360,0)),IF(COUNT($F360:$O360) &gt; 0, Preferences!$D$6, NA())),"Null")</f>
        <v>Null</v>
      </c>
    </row>
    <row r="361" spans="3:19">
      <c r="C361" s="12" t="s">
        <v>815</v>
      </c>
      <c r="D361" s="12">
        <v>1001741</v>
      </c>
      <c r="E361" s="12">
        <v>2022</v>
      </c>
      <c r="F361" s="36" t="s">
        <v>539</v>
      </c>
      <c r="G361" s="36" t="s">
        <v>539</v>
      </c>
      <c r="H361" s="36" t="s">
        <v>539</v>
      </c>
      <c r="I361" s="12" t="s">
        <v>539</v>
      </c>
      <c r="J361" s="12" t="s">
        <v>539</v>
      </c>
      <c r="K361" s="36" t="s">
        <v>539</v>
      </c>
      <c r="L361" s="12" t="s">
        <v>539</v>
      </c>
      <c r="M361" s="12" t="s">
        <v>539</v>
      </c>
      <c r="N361" s="12" t="s">
        <v>539</v>
      </c>
      <c r="O361" s="36" t="s">
        <v>539</v>
      </c>
      <c r="R361" s="12" t="str">
        <f t="shared" si="5"/>
        <v>Null</v>
      </c>
      <c r="S361" s="12" t="str">
        <f>IFERROR(IF(Preferences!$D$6="Default",INDEX('History Check'!$F$6:$O$6,MATCH(MAX('History Check'!$F361:$O361),'History Check'!$F361:$O361,0)),IF(COUNT($F361:$O361) &gt; 0, Preferences!$D$6, NA())),"Null")</f>
        <v>Null</v>
      </c>
    </row>
    <row r="362" spans="3:19">
      <c r="C362" s="12" t="s">
        <v>818</v>
      </c>
      <c r="D362" s="12">
        <v>1005075</v>
      </c>
      <c r="E362" s="12">
        <v>2023</v>
      </c>
      <c r="F362" s="36" t="s">
        <v>539</v>
      </c>
      <c r="G362" s="12" t="s">
        <v>539</v>
      </c>
      <c r="H362" s="36" t="s">
        <v>539</v>
      </c>
      <c r="I362" s="36" t="s">
        <v>539</v>
      </c>
      <c r="J362" s="36" t="s">
        <v>539</v>
      </c>
      <c r="K362" s="36" t="s">
        <v>539</v>
      </c>
      <c r="L362" s="12" t="s">
        <v>539</v>
      </c>
      <c r="M362" s="12" t="s">
        <v>539</v>
      </c>
      <c r="N362" s="12" t="s">
        <v>539</v>
      </c>
      <c r="O362" s="36" t="s">
        <v>539</v>
      </c>
      <c r="R362" s="12" t="str">
        <f t="shared" si="5"/>
        <v>Null</v>
      </c>
      <c r="S362" s="12" t="str">
        <f>IFERROR(IF(Preferences!$D$6="Default",INDEX('History Check'!$F$6:$O$6,MATCH(MAX('History Check'!$F362:$O362),'History Check'!$F362:$O362,0)),IF(COUNT($F362:$O362) &gt; 0, Preferences!$D$6, NA())),"Null")</f>
        <v>Null</v>
      </c>
    </row>
    <row r="363" spans="3:19">
      <c r="C363" s="12" t="s">
        <v>818</v>
      </c>
      <c r="D363" s="12">
        <v>1005075</v>
      </c>
      <c r="E363" s="12">
        <v>2022</v>
      </c>
      <c r="F363" s="36" t="s">
        <v>539</v>
      </c>
      <c r="G363" s="12" t="s">
        <v>539</v>
      </c>
      <c r="H363" s="36" t="s">
        <v>539</v>
      </c>
      <c r="I363" s="36" t="s">
        <v>539</v>
      </c>
      <c r="J363" s="36" t="s">
        <v>539</v>
      </c>
      <c r="K363" s="36" t="s">
        <v>539</v>
      </c>
      <c r="L363" s="12" t="s">
        <v>539</v>
      </c>
      <c r="M363" s="12" t="s">
        <v>539</v>
      </c>
      <c r="N363" s="36" t="s">
        <v>539</v>
      </c>
      <c r="O363" s="36" t="s">
        <v>539</v>
      </c>
      <c r="R363" s="12" t="str">
        <f t="shared" si="5"/>
        <v>Null</v>
      </c>
      <c r="S363" s="12" t="str">
        <f>IFERROR(IF(Preferences!$D$6="Default",INDEX('History Check'!$F$6:$O$6,MATCH(MAX('History Check'!$F363:$O363),'History Check'!$F363:$O363,0)),IF(COUNT($F363:$O363) &gt; 0, Preferences!$D$6, NA())),"Null")</f>
        <v>Null</v>
      </c>
    </row>
    <row r="364" spans="3:19">
      <c r="C364" s="12" t="s">
        <v>820</v>
      </c>
      <c r="D364" s="12">
        <v>1496954</v>
      </c>
      <c r="E364" s="12">
        <v>2023</v>
      </c>
      <c r="F364" s="36" t="s">
        <v>539</v>
      </c>
      <c r="G364" s="12" t="s">
        <v>539</v>
      </c>
      <c r="H364" s="12" t="s">
        <v>539</v>
      </c>
      <c r="I364" s="12" t="s">
        <v>539</v>
      </c>
      <c r="J364" s="36" t="s">
        <v>539</v>
      </c>
      <c r="K364" s="12" t="s">
        <v>539</v>
      </c>
      <c r="L364" s="12" t="s">
        <v>539</v>
      </c>
      <c r="M364" s="12" t="s">
        <v>539</v>
      </c>
      <c r="N364" s="36" t="s">
        <v>539</v>
      </c>
      <c r="O364" s="36" t="s">
        <v>539</v>
      </c>
      <c r="R364" s="12" t="str">
        <f t="shared" si="5"/>
        <v>Null</v>
      </c>
      <c r="S364" s="12" t="str">
        <f>IFERROR(IF(Preferences!$D$6="Default",INDEX('History Check'!$F$6:$O$6,MATCH(MAX('History Check'!$F364:$O364),'History Check'!$F364:$O364,0)),IF(COUNT($F364:$O364) &gt; 0, Preferences!$D$6, NA())),"Null")</f>
        <v>Null</v>
      </c>
    </row>
    <row r="365" spans="3:19">
      <c r="C365" s="12" t="s">
        <v>820</v>
      </c>
      <c r="D365" s="12">
        <v>1496954</v>
      </c>
      <c r="E365" s="12">
        <v>2022</v>
      </c>
      <c r="F365" s="36" t="s">
        <v>539</v>
      </c>
      <c r="G365" s="12" t="s">
        <v>539</v>
      </c>
      <c r="H365" s="12" t="s">
        <v>539</v>
      </c>
      <c r="I365" s="12" t="s">
        <v>539</v>
      </c>
      <c r="J365" s="12" t="s">
        <v>539</v>
      </c>
      <c r="K365" s="36" t="s">
        <v>539</v>
      </c>
      <c r="L365" s="12" t="s">
        <v>539</v>
      </c>
      <c r="M365" s="12" t="s">
        <v>539</v>
      </c>
      <c r="N365" s="12" t="s">
        <v>539</v>
      </c>
      <c r="O365" s="12" t="s">
        <v>539</v>
      </c>
      <c r="R365" s="12" t="str">
        <f t="shared" si="5"/>
        <v>Null</v>
      </c>
      <c r="S365" s="12" t="str">
        <f>IFERROR(IF(Preferences!$D$6="Default",INDEX('History Check'!$F$6:$O$6,MATCH(MAX('History Check'!$F365:$O365),'History Check'!$F365:$O365,0)),IF(COUNT($F365:$O365) &gt; 0, Preferences!$D$6, NA())),"Null")</f>
        <v>Null</v>
      </c>
    </row>
    <row r="366" spans="3:19">
      <c r="C366" s="12" t="s">
        <v>821</v>
      </c>
      <c r="D366" s="12">
        <v>141942</v>
      </c>
      <c r="E366" s="12">
        <v>2023</v>
      </c>
      <c r="F366" s="47" t="s">
        <v>539</v>
      </c>
      <c r="G366" s="47" t="s">
        <v>539</v>
      </c>
      <c r="H366" s="47" t="s">
        <v>539</v>
      </c>
      <c r="I366" s="47" t="s">
        <v>539</v>
      </c>
      <c r="J366" s="47" t="s">
        <v>539</v>
      </c>
      <c r="K366" s="47" t="s">
        <v>539</v>
      </c>
      <c r="L366" s="47" t="s">
        <v>539</v>
      </c>
      <c r="M366" s="47" t="s">
        <v>539</v>
      </c>
      <c r="N366" s="47" t="s">
        <v>539</v>
      </c>
      <c r="O366" s="47" t="s">
        <v>539</v>
      </c>
      <c r="P366" s="47"/>
      <c r="Q366" s="47"/>
      <c r="R366" s="12" t="str">
        <f t="shared" si="5"/>
        <v>Null</v>
      </c>
      <c r="S366" s="12" t="str">
        <f>IFERROR(IF(Preferences!$D$6="Default",INDEX('History Check'!$F$6:$O$6,MATCH(MAX('History Check'!$F366:$O366),'History Check'!$F366:$O366,0)),IF(COUNT($F366:$O366) &gt; 0, Preferences!$D$6, NA())),"Null")</f>
        <v>Null</v>
      </c>
    </row>
    <row r="367" spans="3:19">
      <c r="C367" s="12" t="s">
        <v>821</v>
      </c>
      <c r="D367" s="12">
        <v>141942</v>
      </c>
      <c r="E367" s="12">
        <v>2022</v>
      </c>
      <c r="F367" s="36" t="s">
        <v>539</v>
      </c>
      <c r="G367" s="12" t="s">
        <v>539</v>
      </c>
      <c r="H367" s="36" t="s">
        <v>539</v>
      </c>
      <c r="I367" s="36" t="s">
        <v>539</v>
      </c>
      <c r="J367" s="36" t="s">
        <v>539</v>
      </c>
      <c r="K367" s="36" t="s">
        <v>539</v>
      </c>
      <c r="L367" s="12" t="s">
        <v>539</v>
      </c>
      <c r="M367" s="12" t="s">
        <v>539</v>
      </c>
      <c r="N367" s="36" t="s">
        <v>539</v>
      </c>
      <c r="O367" s="36" t="s">
        <v>539</v>
      </c>
      <c r="R367" s="12" t="str">
        <f t="shared" si="5"/>
        <v>Null</v>
      </c>
      <c r="S367" s="12" t="str">
        <f>IFERROR(IF(Preferences!$D$6="Default",INDEX('History Check'!$F$6:$O$6,MATCH(MAX('History Check'!$F367:$O367),'History Check'!$F367:$O367,0)),IF(COUNT($F367:$O367) &gt; 0, Preferences!$D$6, NA())),"Null")</f>
        <v>Null</v>
      </c>
    </row>
    <row r="368" spans="3:19">
      <c r="C368" s="12" t="s">
        <v>822</v>
      </c>
      <c r="D368" s="12">
        <v>1293450</v>
      </c>
      <c r="E368" s="12">
        <v>2023</v>
      </c>
      <c r="F368" s="36" t="s">
        <v>539</v>
      </c>
      <c r="G368" s="12" t="s">
        <v>539</v>
      </c>
      <c r="H368" s="12" t="s">
        <v>539</v>
      </c>
      <c r="I368" s="12" t="s">
        <v>539</v>
      </c>
      <c r="J368" s="12" t="s">
        <v>539</v>
      </c>
      <c r="K368" s="36" t="s">
        <v>539</v>
      </c>
      <c r="L368" s="12" t="s">
        <v>539</v>
      </c>
      <c r="M368" s="12" t="s">
        <v>539</v>
      </c>
      <c r="N368" s="12" t="s">
        <v>539</v>
      </c>
      <c r="O368" s="36" t="s">
        <v>539</v>
      </c>
      <c r="R368" s="12" t="str">
        <f t="shared" si="5"/>
        <v>Null</v>
      </c>
      <c r="S368" s="12" t="str">
        <f>IFERROR(IF(Preferences!$D$6="Default",INDEX('History Check'!$F$6:$O$6,MATCH(MAX('History Check'!$F368:$O368),'History Check'!$F368:$O368,0)),IF(COUNT($F368:$O368) &gt; 0, Preferences!$D$6, NA())),"Null")</f>
        <v>Null</v>
      </c>
    </row>
    <row r="369" spans="3:19">
      <c r="C369" s="12" t="s">
        <v>822</v>
      </c>
      <c r="D369" s="12">
        <v>1293450</v>
      </c>
      <c r="E369" s="12">
        <v>2022</v>
      </c>
      <c r="F369" s="36" t="s">
        <v>539</v>
      </c>
      <c r="G369" s="12" t="s">
        <v>539</v>
      </c>
      <c r="H369" s="36" t="s">
        <v>539</v>
      </c>
      <c r="I369" s="36" t="s">
        <v>539</v>
      </c>
      <c r="J369" s="36" t="s">
        <v>539</v>
      </c>
      <c r="K369" s="36" t="s">
        <v>539</v>
      </c>
      <c r="L369" s="12" t="s">
        <v>539</v>
      </c>
      <c r="M369" s="12" t="s">
        <v>539</v>
      </c>
      <c r="N369" s="36" t="s">
        <v>539</v>
      </c>
      <c r="O369" s="36" t="s">
        <v>539</v>
      </c>
      <c r="R369" s="12" t="str">
        <f t="shared" si="5"/>
        <v>Null</v>
      </c>
      <c r="S369" s="12" t="str">
        <f>IFERROR(IF(Preferences!$D$6="Default",INDEX('History Check'!$F$6:$O$6,MATCH(MAX('History Check'!$F369:$O369),'History Check'!$F369:$O369,0)),IF(COUNT($F369:$O369) &gt; 0, Preferences!$D$6, NA())),"Null")</f>
        <v>Null</v>
      </c>
    </row>
    <row r="370" spans="3:19">
      <c r="C370" s="12" t="s">
        <v>823</v>
      </c>
      <c r="D370" s="12">
        <v>1000670</v>
      </c>
      <c r="E370" s="12">
        <v>2023</v>
      </c>
      <c r="F370" s="36" t="s">
        <v>539</v>
      </c>
      <c r="G370" s="12" t="s">
        <v>539</v>
      </c>
      <c r="H370" s="12" t="s">
        <v>539</v>
      </c>
      <c r="I370" s="12" t="s">
        <v>539</v>
      </c>
      <c r="J370" s="36" t="s">
        <v>539</v>
      </c>
      <c r="K370" s="12" t="s">
        <v>539</v>
      </c>
      <c r="L370" s="12" t="s">
        <v>539</v>
      </c>
      <c r="M370" s="12" t="s">
        <v>539</v>
      </c>
      <c r="N370" s="12" t="s">
        <v>539</v>
      </c>
      <c r="O370" s="36" t="s">
        <v>539</v>
      </c>
      <c r="R370" s="12" t="str">
        <f t="shared" si="5"/>
        <v>Null</v>
      </c>
      <c r="S370" s="12" t="str">
        <f>IFERROR(IF(Preferences!$D$6="Default",INDEX('History Check'!$F$6:$O$6,MATCH(MAX('History Check'!$F370:$O370),'History Check'!$F370:$O370,0)),IF(COUNT($F370:$O370) &gt; 0, Preferences!$D$6, NA())),"Null")</f>
        <v>Null</v>
      </c>
    </row>
    <row r="371" spans="3:19">
      <c r="C371" s="12" t="s">
        <v>823</v>
      </c>
      <c r="D371" s="12">
        <v>1000670</v>
      </c>
      <c r="E371" s="12">
        <v>2022</v>
      </c>
      <c r="F371" s="36" t="s">
        <v>539</v>
      </c>
      <c r="G371" s="12" t="s">
        <v>539</v>
      </c>
      <c r="H371" s="12" t="s">
        <v>539</v>
      </c>
      <c r="I371" s="12" t="s">
        <v>539</v>
      </c>
      <c r="J371" s="12" t="s">
        <v>539</v>
      </c>
      <c r="K371" s="36" t="s">
        <v>539</v>
      </c>
      <c r="L371" s="12" t="s">
        <v>539</v>
      </c>
      <c r="M371" s="12" t="s">
        <v>539</v>
      </c>
      <c r="N371" s="12" t="s">
        <v>539</v>
      </c>
      <c r="O371" s="36" t="s">
        <v>539</v>
      </c>
      <c r="R371" s="12" t="str">
        <f t="shared" si="5"/>
        <v>Null</v>
      </c>
      <c r="S371" s="12" t="str">
        <f>IFERROR(IF(Preferences!$D$6="Default",INDEX('History Check'!$F$6:$O$6,MATCH(MAX('History Check'!$F371:$O371),'History Check'!$F371:$O371,0)),IF(COUNT($F371:$O371) &gt; 0, Preferences!$D$6, NA())),"Null")</f>
        <v>Null</v>
      </c>
    </row>
    <row r="372" spans="3:19">
      <c r="C372" s="12" t="s">
        <v>824</v>
      </c>
      <c r="D372" s="12">
        <v>1318555</v>
      </c>
      <c r="E372" s="12">
        <v>2023</v>
      </c>
      <c r="F372" s="12" t="s">
        <v>539</v>
      </c>
      <c r="G372" s="12" t="s">
        <v>539</v>
      </c>
      <c r="H372" s="12" t="s">
        <v>539</v>
      </c>
      <c r="I372" s="12" t="s">
        <v>539</v>
      </c>
      <c r="J372" s="12" t="s">
        <v>539</v>
      </c>
      <c r="K372" s="12" t="s">
        <v>539</v>
      </c>
      <c r="L372" s="12" t="s">
        <v>539</v>
      </c>
      <c r="M372" s="12" t="s">
        <v>539</v>
      </c>
      <c r="N372" s="12" t="s">
        <v>539</v>
      </c>
      <c r="O372" s="36" t="s">
        <v>539</v>
      </c>
      <c r="R372" s="12" t="str">
        <f t="shared" si="5"/>
        <v>Null</v>
      </c>
      <c r="S372" s="12" t="str">
        <f>IFERROR(IF(Preferences!$D$6="Default",INDEX('History Check'!$F$6:$O$6,MATCH(MAX('History Check'!$F372:$O372),'History Check'!$F372:$O372,0)),IF(COUNT($F372:$O372) &gt; 0, Preferences!$D$6, NA())),"Null")</f>
        <v>Null</v>
      </c>
    </row>
    <row r="373" spans="3:19">
      <c r="C373" s="12" t="s">
        <v>824</v>
      </c>
      <c r="D373" s="12">
        <v>1318555</v>
      </c>
      <c r="E373" s="12">
        <v>2022</v>
      </c>
      <c r="F373" s="36" t="s">
        <v>539</v>
      </c>
      <c r="G373" s="12" t="s">
        <v>539</v>
      </c>
      <c r="H373" s="36" t="s">
        <v>539</v>
      </c>
      <c r="I373" s="12" t="s">
        <v>539</v>
      </c>
      <c r="J373" s="12" t="s">
        <v>539</v>
      </c>
      <c r="K373" s="36" t="s">
        <v>539</v>
      </c>
      <c r="L373" s="12" t="s">
        <v>539</v>
      </c>
      <c r="M373" s="12" t="s">
        <v>539</v>
      </c>
      <c r="N373" s="12" t="s">
        <v>539</v>
      </c>
      <c r="O373" s="36" t="s">
        <v>539</v>
      </c>
      <c r="R373" s="12" t="str">
        <f t="shared" si="5"/>
        <v>Null</v>
      </c>
      <c r="S373" s="12" t="str">
        <f>IFERROR(IF(Preferences!$D$6="Default",INDEX('History Check'!$F$6:$O$6,MATCH(MAX('History Check'!$F373:$O373),'History Check'!$F373:$O373,0)),IF(COUNT($F373:$O373) &gt; 0, Preferences!$D$6, NA())),"Null")</f>
        <v>Null</v>
      </c>
    </row>
    <row r="374" spans="3:19">
      <c r="C374" s="12" t="s">
        <v>825</v>
      </c>
      <c r="D374" s="12">
        <v>1000581</v>
      </c>
      <c r="E374" s="12">
        <v>2023</v>
      </c>
      <c r="F374" s="36" t="s">
        <v>539</v>
      </c>
      <c r="G374" s="12" t="s">
        <v>539</v>
      </c>
      <c r="H374" s="12" t="s">
        <v>539</v>
      </c>
      <c r="I374" s="36" t="s">
        <v>539</v>
      </c>
      <c r="J374" s="12" t="s">
        <v>539</v>
      </c>
      <c r="K374" s="36" t="s">
        <v>539</v>
      </c>
      <c r="L374" s="12" t="s">
        <v>539</v>
      </c>
      <c r="M374" s="12" t="s">
        <v>539</v>
      </c>
      <c r="N374" s="12" t="s">
        <v>539</v>
      </c>
      <c r="O374" s="12" t="s">
        <v>539</v>
      </c>
      <c r="R374" s="12" t="str">
        <f t="shared" si="5"/>
        <v>Null</v>
      </c>
      <c r="S374" s="12" t="str">
        <f>IFERROR(IF(Preferences!$D$6="Default",INDEX('History Check'!$F$6:$O$6,MATCH(MAX('History Check'!$F374:$O374),'History Check'!$F374:$O374,0)),IF(COUNT($F374:$O374) &gt; 0, Preferences!$D$6, NA())),"Null")</f>
        <v>Null</v>
      </c>
    </row>
    <row r="375" spans="3:19">
      <c r="C375" s="12" t="s">
        <v>825</v>
      </c>
      <c r="D375" s="12">
        <v>1000581</v>
      </c>
      <c r="E375" s="12">
        <v>2022</v>
      </c>
      <c r="F375" s="36" t="s">
        <v>539</v>
      </c>
      <c r="G375" s="12" t="s">
        <v>539</v>
      </c>
      <c r="H375" s="36" t="s">
        <v>539</v>
      </c>
      <c r="I375" s="36" t="s">
        <v>539</v>
      </c>
      <c r="J375" s="36" t="s">
        <v>539</v>
      </c>
      <c r="K375" s="36" t="s">
        <v>539</v>
      </c>
      <c r="L375" s="12" t="s">
        <v>539</v>
      </c>
      <c r="M375" s="12" t="s">
        <v>539</v>
      </c>
      <c r="N375" s="36" t="s">
        <v>539</v>
      </c>
      <c r="O375" s="36" t="s">
        <v>539</v>
      </c>
      <c r="R375" s="12" t="str">
        <f t="shared" si="5"/>
        <v>Null</v>
      </c>
      <c r="S375" s="12" t="str">
        <f>IFERROR(IF(Preferences!$D$6="Default",INDEX('History Check'!$F$6:$O$6,MATCH(MAX('History Check'!$F375:$O375),'History Check'!$F375:$O375,0)),IF(COUNT($F375:$O375) &gt; 0, Preferences!$D$6, NA())),"Null")</f>
        <v>Null</v>
      </c>
    </row>
    <row r="376" spans="3:19">
      <c r="C376" s="12" t="s">
        <v>826</v>
      </c>
      <c r="D376" s="12">
        <v>1001051</v>
      </c>
      <c r="E376" s="12">
        <v>2023</v>
      </c>
      <c r="F376" s="36" t="s">
        <v>539</v>
      </c>
      <c r="G376" s="12" t="s">
        <v>539</v>
      </c>
      <c r="H376" s="36" t="s">
        <v>539</v>
      </c>
      <c r="I376" s="36" t="s">
        <v>539</v>
      </c>
      <c r="J376" s="36" t="s">
        <v>539</v>
      </c>
      <c r="K376" s="36" t="s">
        <v>539</v>
      </c>
      <c r="L376" s="12" t="s">
        <v>539</v>
      </c>
      <c r="M376" s="12" t="s">
        <v>539</v>
      </c>
      <c r="N376" s="36" t="s">
        <v>539</v>
      </c>
      <c r="O376" s="36" t="s">
        <v>539</v>
      </c>
      <c r="R376" s="12" t="str">
        <f t="shared" si="5"/>
        <v>Null</v>
      </c>
      <c r="S376" s="12" t="str">
        <f>IFERROR(IF(Preferences!$D$6="Default",INDEX('History Check'!$F$6:$O$6,MATCH(MAX('History Check'!$F376:$O376),'History Check'!$F376:$O376,0)),IF(COUNT($F376:$O376) &gt; 0, Preferences!$D$6, NA())),"Null")</f>
        <v>Null</v>
      </c>
    </row>
    <row r="377" spans="3:19">
      <c r="C377" s="12" t="s">
        <v>826</v>
      </c>
      <c r="D377" s="12">
        <v>1570120</v>
      </c>
      <c r="E377" s="12">
        <v>2023</v>
      </c>
      <c r="F377" s="12" t="s">
        <v>539</v>
      </c>
      <c r="G377" s="36" t="s">
        <v>539</v>
      </c>
      <c r="H377" s="12" t="s">
        <v>539</v>
      </c>
      <c r="I377" s="36" t="s">
        <v>539</v>
      </c>
      <c r="J377" s="12" t="s">
        <v>539</v>
      </c>
      <c r="K377" s="36" t="s">
        <v>539</v>
      </c>
      <c r="L377" s="12" t="s">
        <v>539</v>
      </c>
      <c r="M377" s="12" t="s">
        <v>539</v>
      </c>
      <c r="N377" s="12" t="s">
        <v>539</v>
      </c>
      <c r="O377" s="12" t="s">
        <v>539</v>
      </c>
      <c r="R377" s="12" t="str">
        <f t="shared" si="5"/>
        <v>Null</v>
      </c>
      <c r="S377" s="12" t="str">
        <f>IFERROR(IF(Preferences!$D$6="Default",INDEX('History Check'!$F$6:$O$6,MATCH(MAX('History Check'!$F377:$O377),'History Check'!$F377:$O377,0)),IF(COUNT($F377:$O377) &gt; 0, Preferences!$D$6, NA())),"Null")</f>
        <v>Null</v>
      </c>
    </row>
    <row r="378" spans="3:19">
      <c r="C378" s="12" t="s">
        <v>826</v>
      </c>
      <c r="D378" s="12">
        <v>1001051</v>
      </c>
      <c r="E378" s="12">
        <v>2022</v>
      </c>
      <c r="F378" s="36" t="s">
        <v>539</v>
      </c>
      <c r="G378" s="12" t="s">
        <v>539</v>
      </c>
      <c r="H378" s="12" t="s">
        <v>539</v>
      </c>
      <c r="I378" s="12" t="s">
        <v>539</v>
      </c>
      <c r="J378" s="12" t="s">
        <v>539</v>
      </c>
      <c r="K378" s="12" t="s">
        <v>539</v>
      </c>
      <c r="L378" s="12" t="s">
        <v>539</v>
      </c>
      <c r="M378" s="12" t="s">
        <v>539</v>
      </c>
      <c r="N378" s="12" t="s">
        <v>539</v>
      </c>
      <c r="O378" s="12" t="s">
        <v>539</v>
      </c>
      <c r="R378" s="12" t="str">
        <f t="shared" si="5"/>
        <v>Null</v>
      </c>
      <c r="S378" s="12" t="str">
        <f>IFERROR(IF(Preferences!$D$6="Default",INDEX('History Check'!$F$6:$O$6,MATCH(MAX('History Check'!$F378:$O378),'History Check'!$F378:$O378,0)),IF(COUNT($F378:$O378) &gt; 0, Preferences!$D$6, NA())),"Null")</f>
        <v>Null</v>
      </c>
    </row>
    <row r="379" spans="3:19">
      <c r="C379" s="12" t="s">
        <v>826</v>
      </c>
      <c r="D379" s="12">
        <v>1570120</v>
      </c>
      <c r="E379" s="12">
        <v>2022</v>
      </c>
      <c r="F379" s="36" t="s">
        <v>539</v>
      </c>
      <c r="G379" s="12" t="s">
        <v>539</v>
      </c>
      <c r="H379" s="36" t="s">
        <v>539</v>
      </c>
      <c r="I379" s="36" t="s">
        <v>539</v>
      </c>
      <c r="J379" s="36" t="s">
        <v>539</v>
      </c>
      <c r="K379" s="36" t="s">
        <v>539</v>
      </c>
      <c r="L379" s="12" t="s">
        <v>539</v>
      </c>
      <c r="M379" s="12" t="s">
        <v>539</v>
      </c>
      <c r="N379" s="36" t="s">
        <v>539</v>
      </c>
      <c r="O379" s="36" t="s">
        <v>539</v>
      </c>
      <c r="R379" s="12" t="str">
        <f t="shared" si="5"/>
        <v>Null</v>
      </c>
      <c r="S379" s="12" t="str">
        <f>IFERROR(IF(Preferences!$D$6="Default",INDEX('History Check'!$F$6:$O$6,MATCH(MAX('History Check'!$F379:$O379),'History Check'!$F379:$O379,0)),IF(COUNT($F379:$O379) &gt; 0, Preferences!$D$6, NA())),"Null")</f>
        <v>Null</v>
      </c>
    </row>
    <row r="380" spans="3:19">
      <c r="C380" s="12" t="s">
        <v>827</v>
      </c>
      <c r="D380" s="12">
        <v>1116770</v>
      </c>
      <c r="E380" s="12">
        <v>2023</v>
      </c>
      <c r="F380" s="36" t="s">
        <v>539</v>
      </c>
      <c r="G380" s="12" t="s">
        <v>539</v>
      </c>
      <c r="H380" s="36" t="s">
        <v>539</v>
      </c>
      <c r="I380" s="36" t="s">
        <v>539</v>
      </c>
      <c r="J380" s="36" t="s">
        <v>539</v>
      </c>
      <c r="K380" s="36" t="s">
        <v>539</v>
      </c>
      <c r="L380" s="12" t="s">
        <v>539</v>
      </c>
      <c r="M380" s="12" t="s">
        <v>539</v>
      </c>
      <c r="N380" s="36" t="s">
        <v>539</v>
      </c>
      <c r="O380" s="36" t="s">
        <v>539</v>
      </c>
      <c r="R380" s="12" t="str">
        <f t="shared" si="5"/>
        <v>Null</v>
      </c>
      <c r="S380" s="12" t="str">
        <f>IFERROR(IF(Preferences!$D$6="Default",INDEX('History Check'!$F$6:$O$6,MATCH(MAX('History Check'!$F380:$O380),'History Check'!$F380:$O380,0)),IF(COUNT($F380:$O380) &gt; 0, Preferences!$D$6, NA())),"Null")</f>
        <v>Null</v>
      </c>
    </row>
    <row r="381" spans="3:19">
      <c r="C381" s="12" t="s">
        <v>827</v>
      </c>
      <c r="D381" s="12">
        <v>1116770</v>
      </c>
      <c r="E381" s="12">
        <v>2022</v>
      </c>
      <c r="F381" s="36" t="s">
        <v>539</v>
      </c>
      <c r="G381" s="12" t="s">
        <v>539</v>
      </c>
      <c r="H381" s="36" t="s">
        <v>539</v>
      </c>
      <c r="I381" s="36" t="s">
        <v>539</v>
      </c>
      <c r="J381" s="36" t="s">
        <v>539</v>
      </c>
      <c r="K381" s="36" t="s">
        <v>539</v>
      </c>
      <c r="L381" s="12" t="s">
        <v>539</v>
      </c>
      <c r="M381" s="12" t="s">
        <v>539</v>
      </c>
      <c r="N381" s="36" t="s">
        <v>539</v>
      </c>
      <c r="O381" s="36" t="s">
        <v>539</v>
      </c>
      <c r="R381" s="12" t="str">
        <f t="shared" si="5"/>
        <v>Null</v>
      </c>
      <c r="S381" s="12" t="str">
        <f>IFERROR(IF(Preferences!$D$6="Default",INDEX('History Check'!$F$6:$O$6,MATCH(MAX('History Check'!$F381:$O381),'History Check'!$F381:$O381,0)),IF(COUNT($F381:$O381) &gt; 0, Preferences!$D$6, NA())),"Null")</f>
        <v>Null</v>
      </c>
    </row>
    <row r="382" spans="3:19">
      <c r="C382" s="12" t="s">
        <v>828</v>
      </c>
      <c r="D382" s="12">
        <v>1000673</v>
      </c>
      <c r="E382" s="12">
        <v>2023</v>
      </c>
      <c r="F382" s="36" t="s">
        <v>539</v>
      </c>
      <c r="G382" s="12" t="s">
        <v>539</v>
      </c>
      <c r="H382" s="12" t="s">
        <v>539</v>
      </c>
      <c r="I382" s="12" t="s">
        <v>539</v>
      </c>
      <c r="J382" s="12" t="s">
        <v>539</v>
      </c>
      <c r="K382" s="12" t="s">
        <v>539</v>
      </c>
      <c r="L382" s="12" t="s">
        <v>539</v>
      </c>
      <c r="M382" s="12" t="s">
        <v>539</v>
      </c>
      <c r="N382" s="12" t="s">
        <v>539</v>
      </c>
      <c r="O382" s="36" t="s">
        <v>539</v>
      </c>
      <c r="R382" s="12" t="str">
        <f t="shared" si="5"/>
        <v>Null</v>
      </c>
      <c r="S382" s="12" t="str">
        <f>IFERROR(IF(Preferences!$D$6="Default",INDEX('History Check'!$F$6:$O$6,MATCH(MAX('History Check'!$F382:$O382),'History Check'!$F382:$O382,0)),IF(COUNT($F382:$O382) &gt; 0, Preferences!$D$6, NA())),"Null")</f>
        <v>Null</v>
      </c>
    </row>
    <row r="383" spans="3:19">
      <c r="C383" s="12" t="s">
        <v>828</v>
      </c>
      <c r="D383" s="12">
        <v>1000673</v>
      </c>
      <c r="E383" s="12">
        <v>2022</v>
      </c>
      <c r="F383" s="36" t="s">
        <v>539</v>
      </c>
      <c r="G383" s="12" t="s">
        <v>539</v>
      </c>
      <c r="H383" s="12" t="s">
        <v>539</v>
      </c>
      <c r="I383" s="12" t="s">
        <v>539</v>
      </c>
      <c r="J383" s="12" t="s">
        <v>539</v>
      </c>
      <c r="K383" s="12" t="s">
        <v>539</v>
      </c>
      <c r="L383" s="12" t="s">
        <v>539</v>
      </c>
      <c r="M383" s="12" t="s">
        <v>539</v>
      </c>
      <c r="N383" s="12" t="s">
        <v>539</v>
      </c>
      <c r="O383" s="36" t="s">
        <v>539</v>
      </c>
      <c r="R383" s="12" t="str">
        <f t="shared" si="5"/>
        <v>Null</v>
      </c>
      <c r="S383" s="12" t="str">
        <f>IFERROR(IF(Preferences!$D$6="Default",INDEX('History Check'!$F$6:$O$6,MATCH(MAX('History Check'!$F383:$O383),'History Check'!$F383:$O383,0)),IF(COUNT($F383:$O383) &gt; 0, Preferences!$D$6, NA())),"Null")</f>
        <v>Null</v>
      </c>
    </row>
    <row r="384" spans="3:19">
      <c r="C384" s="12" t="s">
        <v>819</v>
      </c>
      <c r="D384" s="12">
        <v>1000648</v>
      </c>
      <c r="E384" s="12">
        <v>2023</v>
      </c>
      <c r="F384" s="36" t="s">
        <v>539</v>
      </c>
      <c r="G384" s="12" t="s">
        <v>539</v>
      </c>
      <c r="H384" s="36" t="s">
        <v>539</v>
      </c>
      <c r="I384" s="36" t="s">
        <v>539</v>
      </c>
      <c r="J384" s="12" t="s">
        <v>539</v>
      </c>
      <c r="K384" s="12" t="s">
        <v>539</v>
      </c>
      <c r="L384" s="12" t="s">
        <v>539</v>
      </c>
      <c r="M384" s="12" t="s">
        <v>539</v>
      </c>
      <c r="N384" s="36" t="s">
        <v>539</v>
      </c>
      <c r="O384" s="36" t="s">
        <v>539</v>
      </c>
      <c r="R384" s="12" t="str">
        <f t="shared" si="5"/>
        <v>Null</v>
      </c>
      <c r="S384" s="12" t="str">
        <f>IFERROR(IF(Preferences!$D$6="Default",INDEX('History Check'!$F$6:$O$6,MATCH(MAX('History Check'!$F384:$O384),'History Check'!$F384:$O384,0)),IF(COUNT($F384:$O384) &gt; 0, Preferences!$D$6, NA())),"Null")</f>
        <v>Null</v>
      </c>
    </row>
    <row r="385" spans="3:19">
      <c r="C385" s="12" t="s">
        <v>819</v>
      </c>
      <c r="D385" s="12">
        <v>1000648</v>
      </c>
      <c r="E385" s="12">
        <v>2022</v>
      </c>
      <c r="F385" s="12" t="s">
        <v>539</v>
      </c>
      <c r="G385" s="12" t="s">
        <v>539</v>
      </c>
      <c r="H385" s="12" t="s">
        <v>539</v>
      </c>
      <c r="I385" s="36" t="s">
        <v>539</v>
      </c>
      <c r="J385" s="12" t="s">
        <v>539</v>
      </c>
      <c r="K385" s="12" t="s">
        <v>539</v>
      </c>
      <c r="L385" s="12" t="s">
        <v>539</v>
      </c>
      <c r="M385" s="12" t="s">
        <v>539</v>
      </c>
      <c r="N385" s="12" t="s">
        <v>539</v>
      </c>
      <c r="O385" s="36" t="s">
        <v>539</v>
      </c>
      <c r="R385" s="12" t="str">
        <f t="shared" si="5"/>
        <v>Null</v>
      </c>
      <c r="S385" s="12" t="str">
        <f>IFERROR(IF(Preferences!$D$6="Default",INDEX('History Check'!$F$6:$O$6,MATCH(MAX('History Check'!$F385:$O385),'History Check'!$F385:$O385,0)),IF(COUNT($F385:$O385) &gt; 0, Preferences!$D$6, NA())),"Null")</f>
        <v>Null</v>
      </c>
    </row>
    <row r="386" spans="3:19">
      <c r="C386" s="12" t="s">
        <v>829</v>
      </c>
      <c r="D386" s="12">
        <v>149896</v>
      </c>
      <c r="E386" s="12">
        <v>2023</v>
      </c>
      <c r="F386" s="36" t="s">
        <v>539</v>
      </c>
      <c r="G386" s="12" t="s">
        <v>539</v>
      </c>
      <c r="H386" s="36" t="s">
        <v>539</v>
      </c>
      <c r="I386" s="36" t="s">
        <v>539</v>
      </c>
      <c r="J386" s="36" t="s">
        <v>539</v>
      </c>
      <c r="K386" s="36" t="s">
        <v>539</v>
      </c>
      <c r="L386" s="12" t="s">
        <v>539</v>
      </c>
      <c r="M386" s="12" t="s">
        <v>539</v>
      </c>
      <c r="N386" s="36" t="s">
        <v>539</v>
      </c>
      <c r="O386" s="36" t="s">
        <v>539</v>
      </c>
      <c r="R386" s="12" t="str">
        <f t="shared" si="5"/>
        <v>Null</v>
      </c>
      <c r="S386" s="12" t="str">
        <f>IFERROR(IF(Preferences!$D$6="Default",INDEX('History Check'!$F$6:$O$6,MATCH(MAX('History Check'!$F386:$O386),'History Check'!$F386:$O386,0)),IF(COUNT($F386:$O386) &gt; 0, Preferences!$D$6, NA())),"Null")</f>
        <v>Null</v>
      </c>
    </row>
    <row r="387" spans="3:19">
      <c r="C387" s="12" t="s">
        <v>829</v>
      </c>
      <c r="D387" s="12">
        <v>149896</v>
      </c>
      <c r="E387" s="12">
        <v>2022</v>
      </c>
      <c r="F387" s="36" t="s">
        <v>539</v>
      </c>
      <c r="G387" s="12" t="s">
        <v>539</v>
      </c>
      <c r="H387" s="36" t="s">
        <v>539</v>
      </c>
      <c r="I387" s="36" t="s">
        <v>539</v>
      </c>
      <c r="J387" s="36" t="s">
        <v>539</v>
      </c>
      <c r="K387" s="36" t="s">
        <v>539</v>
      </c>
      <c r="L387" s="12" t="s">
        <v>539</v>
      </c>
      <c r="M387" s="12" t="s">
        <v>539</v>
      </c>
      <c r="N387" s="36" t="s">
        <v>539</v>
      </c>
      <c r="O387" s="36" t="s">
        <v>539</v>
      </c>
      <c r="R387" s="12" t="str">
        <f t="shared" si="5"/>
        <v>Null</v>
      </c>
      <c r="S387" s="12" t="str">
        <f>IFERROR(IF(Preferences!$D$6="Default",INDEX('History Check'!$F$6:$O$6,MATCH(MAX('History Check'!$F387:$O387),'History Check'!$F387:$O387,0)),IF(COUNT($F387:$O387) &gt; 0, Preferences!$D$6, NA())),"Null")</f>
        <v>Null</v>
      </c>
    </row>
    <row r="388" spans="3:19">
      <c r="C388" s="12" t="s">
        <v>732</v>
      </c>
      <c r="D388" s="12">
        <v>1237719</v>
      </c>
      <c r="E388" s="12">
        <v>2023</v>
      </c>
      <c r="F388" s="36" t="s">
        <v>539</v>
      </c>
      <c r="G388" s="12" t="s">
        <v>539</v>
      </c>
      <c r="H388" s="12" t="s">
        <v>539</v>
      </c>
      <c r="I388" s="12" t="s">
        <v>539</v>
      </c>
      <c r="J388" s="36" t="s">
        <v>539</v>
      </c>
      <c r="K388" s="36" t="s">
        <v>539</v>
      </c>
      <c r="L388" s="12" t="s">
        <v>539</v>
      </c>
      <c r="M388" s="12" t="s">
        <v>539</v>
      </c>
      <c r="N388" s="12" t="s">
        <v>539</v>
      </c>
      <c r="O388" s="36" t="s">
        <v>539</v>
      </c>
      <c r="R388" s="12" t="str">
        <f t="shared" si="5"/>
        <v>Null</v>
      </c>
      <c r="S388" s="12" t="str">
        <f>IFERROR(IF(Preferences!$D$6="Default",INDEX('History Check'!$F$6:$O$6,MATCH(MAX('History Check'!$F388:$O388),'History Check'!$F388:$O388,0)),IF(COUNT($F388:$O388) &gt; 0, Preferences!$D$6, NA())),"Null")</f>
        <v>Null</v>
      </c>
    </row>
    <row r="389" spans="3:19">
      <c r="C389" s="12" t="s">
        <v>732</v>
      </c>
      <c r="D389" s="12">
        <v>1237719</v>
      </c>
      <c r="E389" s="12">
        <v>2022</v>
      </c>
      <c r="F389" s="36" t="s">
        <v>539</v>
      </c>
      <c r="G389" s="12" t="s">
        <v>539</v>
      </c>
      <c r="H389" s="36" t="s">
        <v>539</v>
      </c>
      <c r="I389" s="36" t="s">
        <v>539</v>
      </c>
      <c r="J389" s="36" t="s">
        <v>539</v>
      </c>
      <c r="K389" s="36" t="s">
        <v>539</v>
      </c>
      <c r="L389" s="12" t="s">
        <v>539</v>
      </c>
      <c r="M389" s="12" t="s">
        <v>539</v>
      </c>
      <c r="N389" s="36" t="s">
        <v>539</v>
      </c>
      <c r="O389" s="36" t="s">
        <v>539</v>
      </c>
      <c r="R389" s="12" t="str">
        <f t="shared" si="5"/>
        <v>Null</v>
      </c>
      <c r="S389" s="12" t="str">
        <f>IFERROR(IF(Preferences!$D$6="Default",INDEX('History Check'!$F$6:$O$6,MATCH(MAX('History Check'!$F389:$O389),'History Check'!$F389:$O389,0)),IF(COUNT($F389:$O389) &gt; 0, Preferences!$D$6, NA())),"Null")</f>
        <v>Null</v>
      </c>
    </row>
    <row r="390" spans="3:19">
      <c r="C390" s="12" t="s">
        <v>830</v>
      </c>
      <c r="D390" s="12">
        <v>1002285</v>
      </c>
      <c r="E390" s="12">
        <v>2023</v>
      </c>
      <c r="F390" s="12" t="s">
        <v>539</v>
      </c>
      <c r="G390" s="12" t="s">
        <v>539</v>
      </c>
      <c r="H390" s="12" t="s">
        <v>539</v>
      </c>
      <c r="I390" s="12" t="s">
        <v>539</v>
      </c>
      <c r="J390" s="36" t="s">
        <v>539</v>
      </c>
      <c r="K390" s="12" t="s">
        <v>539</v>
      </c>
      <c r="L390" s="12" t="s">
        <v>539</v>
      </c>
      <c r="M390" s="12" t="s">
        <v>539</v>
      </c>
      <c r="N390" s="12" t="s">
        <v>539</v>
      </c>
      <c r="O390" s="12" t="s">
        <v>539</v>
      </c>
      <c r="R390" s="12" t="str">
        <f t="shared" si="5"/>
        <v>Null</v>
      </c>
      <c r="S390" s="12" t="str">
        <f>IFERROR(IF(Preferences!$D$6="Default",INDEX('History Check'!$F$6:$O$6,MATCH(MAX('History Check'!$F390:$O390),'History Check'!$F390:$O390,0)),IF(COUNT($F390:$O390) &gt; 0, Preferences!$D$6, NA())),"Null")</f>
        <v>Null</v>
      </c>
    </row>
    <row r="391" spans="3:19">
      <c r="C391" s="12" t="s">
        <v>830</v>
      </c>
      <c r="D391" s="12">
        <v>1002285</v>
      </c>
      <c r="E391" s="12">
        <v>2022</v>
      </c>
      <c r="F391" s="36" t="s">
        <v>539</v>
      </c>
      <c r="G391" s="12" t="s">
        <v>539</v>
      </c>
      <c r="H391" s="36" t="s">
        <v>539</v>
      </c>
      <c r="I391" s="36" t="s">
        <v>539</v>
      </c>
      <c r="J391" s="36" t="s">
        <v>539</v>
      </c>
      <c r="K391" s="36" t="s">
        <v>539</v>
      </c>
      <c r="L391" s="12" t="s">
        <v>539</v>
      </c>
      <c r="M391" s="12" t="s">
        <v>539</v>
      </c>
      <c r="N391" s="36" t="s">
        <v>539</v>
      </c>
      <c r="O391" s="36" t="s">
        <v>539</v>
      </c>
      <c r="R391" s="12" t="str">
        <f t="shared" si="5"/>
        <v>Null</v>
      </c>
      <c r="S391" s="12" t="str">
        <f>IFERROR(IF(Preferences!$D$6="Default",INDEX('History Check'!$F$6:$O$6,MATCH(MAX('History Check'!$F391:$O391),'History Check'!$F391:$O391,0)),IF(COUNT($F391:$O391) &gt; 0, Preferences!$D$6, NA())),"Null")</f>
        <v>Null</v>
      </c>
    </row>
    <row r="392" spans="3:19">
      <c r="C392" s="12" t="s">
        <v>831</v>
      </c>
      <c r="D392" s="12">
        <v>1003159</v>
      </c>
      <c r="E392" s="12">
        <v>2023</v>
      </c>
      <c r="F392" s="36" t="s">
        <v>539</v>
      </c>
      <c r="G392" s="12" t="s">
        <v>539</v>
      </c>
      <c r="H392" s="12" t="s">
        <v>539</v>
      </c>
      <c r="I392" s="12" t="s">
        <v>539</v>
      </c>
      <c r="J392" s="36" t="s">
        <v>539</v>
      </c>
      <c r="K392" s="36" t="s">
        <v>539</v>
      </c>
      <c r="L392" s="12" t="s">
        <v>539</v>
      </c>
      <c r="M392" s="12" t="s">
        <v>539</v>
      </c>
      <c r="N392" s="12" t="s">
        <v>539</v>
      </c>
      <c r="O392" s="36" t="s">
        <v>539</v>
      </c>
      <c r="R392" s="12" t="str">
        <f t="shared" ref="R392:R455" si="6">IFERROR(INDEX($F$5:$O$5,MATCH(MAX($F392:$O392),$F392:$O392,0)),"Null")</f>
        <v>Null</v>
      </c>
      <c r="S392" s="12" t="str">
        <f>IFERROR(IF(Preferences!$D$6="Default",INDEX('History Check'!$F$6:$O$6,MATCH(MAX('History Check'!$F392:$O392),'History Check'!$F392:$O392,0)),IF(COUNT($F392:$O392) &gt; 0, Preferences!$D$6, NA())),"Null")</f>
        <v>Null</v>
      </c>
    </row>
    <row r="393" spans="3:19">
      <c r="C393" s="12" t="s">
        <v>831</v>
      </c>
      <c r="D393" s="12">
        <v>1003159</v>
      </c>
      <c r="E393" s="12">
        <v>2022</v>
      </c>
      <c r="F393" s="36" t="s">
        <v>539</v>
      </c>
      <c r="G393" s="12" t="s">
        <v>539</v>
      </c>
      <c r="H393" s="12" t="s">
        <v>539</v>
      </c>
      <c r="I393" s="12" t="s">
        <v>539</v>
      </c>
      <c r="J393" s="12" t="s">
        <v>539</v>
      </c>
      <c r="K393" s="36" t="s">
        <v>539</v>
      </c>
      <c r="L393" s="12" t="s">
        <v>539</v>
      </c>
      <c r="M393" s="12" t="s">
        <v>539</v>
      </c>
      <c r="N393" s="12" t="s">
        <v>539</v>
      </c>
      <c r="O393" s="36" t="s">
        <v>539</v>
      </c>
      <c r="R393" s="12" t="str">
        <f t="shared" si="6"/>
        <v>Null</v>
      </c>
      <c r="S393" s="12" t="str">
        <f>IFERROR(IF(Preferences!$D$6="Default",INDEX('History Check'!$F$6:$O$6,MATCH(MAX('History Check'!$F393:$O393),'History Check'!$F393:$O393,0)),IF(COUNT($F393:$O393) &gt; 0, Preferences!$D$6, NA())),"Null")</f>
        <v>Null</v>
      </c>
    </row>
    <row r="394" spans="3:19">
      <c r="C394" s="12" t="s">
        <v>832</v>
      </c>
      <c r="D394" s="12">
        <v>1503837</v>
      </c>
      <c r="E394" s="12">
        <v>2023</v>
      </c>
      <c r="F394" s="36" t="s">
        <v>539</v>
      </c>
      <c r="G394" s="12" t="s">
        <v>539</v>
      </c>
      <c r="H394" s="36" t="s">
        <v>539</v>
      </c>
      <c r="I394" s="36" t="s">
        <v>539</v>
      </c>
      <c r="J394" s="36" t="s">
        <v>539</v>
      </c>
      <c r="K394" s="36" t="s">
        <v>539</v>
      </c>
      <c r="L394" s="12" t="s">
        <v>539</v>
      </c>
      <c r="M394" s="12" t="s">
        <v>539</v>
      </c>
      <c r="N394" s="36" t="s">
        <v>539</v>
      </c>
      <c r="O394" s="36" t="s">
        <v>539</v>
      </c>
      <c r="R394" s="12" t="str">
        <f t="shared" si="6"/>
        <v>Null</v>
      </c>
      <c r="S394" s="12" t="str">
        <f>IFERROR(IF(Preferences!$D$6="Default",INDEX('History Check'!$F$6:$O$6,MATCH(MAX('History Check'!$F394:$O394),'History Check'!$F394:$O394,0)),IF(COUNT($F394:$O394) &gt; 0, Preferences!$D$6, NA())),"Null")</f>
        <v>Null</v>
      </c>
    </row>
    <row r="395" spans="3:19">
      <c r="C395" s="12" t="s">
        <v>832</v>
      </c>
      <c r="D395" s="12">
        <v>1503837</v>
      </c>
      <c r="E395" s="12">
        <v>2022</v>
      </c>
      <c r="F395" s="36" t="s">
        <v>539</v>
      </c>
      <c r="G395" s="12" t="s">
        <v>539</v>
      </c>
      <c r="H395" s="36" t="s">
        <v>539</v>
      </c>
      <c r="I395" s="36" t="s">
        <v>539</v>
      </c>
      <c r="J395" s="36" t="s">
        <v>539</v>
      </c>
      <c r="K395" s="36" t="s">
        <v>539</v>
      </c>
      <c r="L395" s="12" t="s">
        <v>539</v>
      </c>
      <c r="M395" s="12" t="s">
        <v>539</v>
      </c>
      <c r="N395" s="36" t="s">
        <v>539</v>
      </c>
      <c r="O395" s="36" t="s">
        <v>539</v>
      </c>
      <c r="R395" s="12" t="str">
        <f t="shared" si="6"/>
        <v>Null</v>
      </c>
      <c r="S395" s="12" t="str">
        <f>IFERROR(IF(Preferences!$D$6="Default",INDEX('History Check'!$F$6:$O$6,MATCH(MAX('History Check'!$F395:$O395),'History Check'!$F395:$O395,0)),IF(COUNT($F395:$O395) &gt; 0, Preferences!$D$6, NA())),"Null")</f>
        <v>Null</v>
      </c>
    </row>
    <row r="396" spans="3:19">
      <c r="C396" s="12" t="s">
        <v>833</v>
      </c>
      <c r="D396" s="12">
        <v>1192290</v>
      </c>
      <c r="E396" s="12">
        <v>2023</v>
      </c>
      <c r="F396" s="36" t="s">
        <v>539</v>
      </c>
      <c r="G396" s="12" t="s">
        <v>539</v>
      </c>
      <c r="H396" s="12" t="s">
        <v>539</v>
      </c>
      <c r="I396" s="12" t="s">
        <v>539</v>
      </c>
      <c r="J396" s="36" t="s">
        <v>539</v>
      </c>
      <c r="K396" s="12" t="s">
        <v>539</v>
      </c>
      <c r="L396" s="12" t="s">
        <v>539</v>
      </c>
      <c r="M396" s="12" t="s">
        <v>539</v>
      </c>
      <c r="N396" s="36" t="s">
        <v>539</v>
      </c>
      <c r="O396" s="36" t="s">
        <v>539</v>
      </c>
      <c r="R396" s="12" t="str">
        <f t="shared" si="6"/>
        <v>Null</v>
      </c>
      <c r="S396" s="12" t="str">
        <f>IFERROR(IF(Preferences!$D$6="Default",INDEX('History Check'!$F$6:$O$6,MATCH(MAX('History Check'!$F396:$O396),'History Check'!$F396:$O396,0)),IF(COUNT($F396:$O396) &gt; 0, Preferences!$D$6, NA())),"Null")</f>
        <v>Null</v>
      </c>
    </row>
    <row r="397" spans="3:19">
      <c r="C397" s="12" t="s">
        <v>833</v>
      </c>
      <c r="D397" s="12">
        <v>1192290</v>
      </c>
      <c r="E397" s="12">
        <v>2022</v>
      </c>
      <c r="F397" s="36" t="s">
        <v>539</v>
      </c>
      <c r="G397" s="12" t="s">
        <v>539</v>
      </c>
      <c r="H397" s="36" t="s">
        <v>539</v>
      </c>
      <c r="I397" s="36" t="s">
        <v>539</v>
      </c>
      <c r="J397" s="36" t="s">
        <v>539</v>
      </c>
      <c r="K397" s="36" t="s">
        <v>539</v>
      </c>
      <c r="L397" s="12" t="s">
        <v>539</v>
      </c>
      <c r="M397" s="12" t="s">
        <v>539</v>
      </c>
      <c r="N397" s="36" t="s">
        <v>539</v>
      </c>
      <c r="O397" s="36" t="s">
        <v>539</v>
      </c>
      <c r="R397" s="12" t="str">
        <f t="shared" si="6"/>
        <v>Null</v>
      </c>
      <c r="S397" s="12" t="str">
        <f>IFERROR(IF(Preferences!$D$6="Default",INDEX('History Check'!$F$6:$O$6,MATCH(MAX('History Check'!$F397:$O397),'History Check'!$F397:$O397,0)),IF(COUNT($F397:$O397) &gt; 0, Preferences!$D$6, NA())),"Null")</f>
        <v>Null</v>
      </c>
    </row>
    <row r="398" spans="3:19">
      <c r="C398" s="12" t="s">
        <v>834</v>
      </c>
      <c r="D398" s="12">
        <v>111603</v>
      </c>
      <c r="E398" s="12">
        <v>2023</v>
      </c>
      <c r="F398" s="47" t="s">
        <v>539</v>
      </c>
      <c r="G398" s="47" t="s">
        <v>539</v>
      </c>
      <c r="H398" s="47" t="s">
        <v>539</v>
      </c>
      <c r="I398" s="47" t="s">
        <v>539</v>
      </c>
      <c r="J398" s="47" t="s">
        <v>539</v>
      </c>
      <c r="K398" s="47" t="s">
        <v>539</v>
      </c>
      <c r="L398" s="47" t="s">
        <v>539</v>
      </c>
      <c r="M398" s="47" t="s">
        <v>539</v>
      </c>
      <c r="N398" s="47" t="s">
        <v>539</v>
      </c>
      <c r="O398" s="47" t="s">
        <v>539</v>
      </c>
      <c r="P398" s="47"/>
      <c r="Q398" s="47"/>
      <c r="R398" s="12" t="str">
        <f t="shared" si="6"/>
        <v>Null</v>
      </c>
      <c r="S398" s="12" t="str">
        <f>IFERROR(IF(Preferences!$D$6="Default",INDEX('History Check'!$F$6:$O$6,MATCH(MAX('History Check'!$F398:$O398),'History Check'!$F398:$O398,0)),IF(COUNT($F398:$O398) &gt; 0, Preferences!$D$6, NA())),"Null")</f>
        <v>Null</v>
      </c>
    </row>
    <row r="399" spans="3:19">
      <c r="C399" s="12" t="s">
        <v>834</v>
      </c>
      <c r="D399" s="12">
        <v>111603</v>
      </c>
      <c r="E399" s="12">
        <v>2022</v>
      </c>
      <c r="F399" s="36" t="s">
        <v>539</v>
      </c>
      <c r="G399" s="12" t="s">
        <v>539</v>
      </c>
      <c r="H399" s="36" t="s">
        <v>539</v>
      </c>
      <c r="I399" s="12" t="s">
        <v>539</v>
      </c>
      <c r="J399" s="36" t="s">
        <v>539</v>
      </c>
      <c r="K399" s="36" t="s">
        <v>539</v>
      </c>
      <c r="L399" s="12" t="s">
        <v>539</v>
      </c>
      <c r="M399" s="12" t="s">
        <v>539</v>
      </c>
      <c r="N399" s="12" t="s">
        <v>539</v>
      </c>
      <c r="O399" s="36" t="s">
        <v>539</v>
      </c>
      <c r="R399" s="12" t="str">
        <f t="shared" si="6"/>
        <v>Null</v>
      </c>
      <c r="S399" s="12" t="str">
        <f>IFERROR(IF(Preferences!$D$6="Default",INDEX('History Check'!$F$6:$O$6,MATCH(MAX('History Check'!$F399:$O399),'History Check'!$F399:$O399,0)),IF(COUNT($F399:$O399) &gt; 0, Preferences!$D$6, NA())),"Null")</f>
        <v>Null</v>
      </c>
    </row>
    <row r="400" spans="3:19">
      <c r="C400" s="12" t="s">
        <v>835</v>
      </c>
      <c r="D400" s="12">
        <v>111768</v>
      </c>
      <c r="E400" s="12">
        <v>2023</v>
      </c>
      <c r="F400" s="36" t="s">
        <v>539</v>
      </c>
      <c r="G400" s="12" t="s">
        <v>539</v>
      </c>
      <c r="H400" s="12" t="s">
        <v>539</v>
      </c>
      <c r="I400" s="36" t="s">
        <v>539</v>
      </c>
      <c r="J400" s="36" t="s">
        <v>539</v>
      </c>
      <c r="K400" s="36" t="s">
        <v>539</v>
      </c>
      <c r="L400" s="12" t="s">
        <v>539</v>
      </c>
      <c r="M400" s="12" t="s">
        <v>539</v>
      </c>
      <c r="N400" s="36" t="s">
        <v>539</v>
      </c>
      <c r="O400" s="36" t="s">
        <v>539</v>
      </c>
      <c r="R400" s="12" t="str">
        <f t="shared" si="6"/>
        <v>Null</v>
      </c>
      <c r="S400" s="12" t="str">
        <f>IFERROR(IF(Preferences!$D$6="Default",INDEX('History Check'!$F$6:$O$6,MATCH(MAX('History Check'!$F400:$O400),'History Check'!$F400:$O400,0)),IF(COUNT($F400:$O400) &gt; 0, Preferences!$D$6, NA())),"Null")</f>
        <v>Null</v>
      </c>
    </row>
    <row r="401" spans="3:19">
      <c r="C401" s="12" t="s">
        <v>835</v>
      </c>
      <c r="D401" s="12">
        <v>111768</v>
      </c>
      <c r="E401" s="12">
        <v>2022</v>
      </c>
      <c r="F401" s="36" t="s">
        <v>539</v>
      </c>
      <c r="G401" s="12" t="s">
        <v>539</v>
      </c>
      <c r="H401" s="36" t="s">
        <v>539</v>
      </c>
      <c r="I401" s="36" t="s">
        <v>539</v>
      </c>
      <c r="J401" s="36" t="s">
        <v>539</v>
      </c>
      <c r="K401" s="36" t="s">
        <v>539</v>
      </c>
      <c r="L401" s="12" t="s">
        <v>539</v>
      </c>
      <c r="M401" s="12" t="s">
        <v>539</v>
      </c>
      <c r="N401" s="36" t="s">
        <v>539</v>
      </c>
      <c r="O401" s="36" t="s">
        <v>539</v>
      </c>
      <c r="R401" s="12" t="str">
        <f t="shared" si="6"/>
        <v>Null</v>
      </c>
      <c r="S401" s="12" t="str">
        <f>IFERROR(IF(Preferences!$D$6="Default",INDEX('History Check'!$F$6:$O$6,MATCH(MAX('History Check'!$F401:$O401),'History Check'!$F401:$O401,0)),IF(COUNT($F401:$O401) &gt; 0, Preferences!$D$6, NA())),"Null")</f>
        <v>Null</v>
      </c>
    </row>
    <row r="402" spans="3:19">
      <c r="C402" s="12" t="s">
        <v>836</v>
      </c>
      <c r="D402" s="12">
        <v>1138750</v>
      </c>
      <c r="E402" s="12">
        <v>2023</v>
      </c>
      <c r="F402" s="36" t="s">
        <v>539</v>
      </c>
      <c r="G402" s="12" t="s">
        <v>539</v>
      </c>
      <c r="H402" s="12" t="s">
        <v>539</v>
      </c>
      <c r="I402" s="36" t="s">
        <v>539</v>
      </c>
      <c r="J402" s="12" t="s">
        <v>539</v>
      </c>
      <c r="K402" s="36" t="s">
        <v>539</v>
      </c>
      <c r="L402" s="12" t="s">
        <v>539</v>
      </c>
      <c r="M402" s="12" t="s">
        <v>539</v>
      </c>
      <c r="N402" s="36" t="s">
        <v>539</v>
      </c>
      <c r="O402" s="12" t="s">
        <v>539</v>
      </c>
      <c r="R402" s="12" t="str">
        <f t="shared" si="6"/>
        <v>Null</v>
      </c>
      <c r="S402" s="12" t="str">
        <f>IFERROR(IF(Preferences!$D$6="Default",INDEX('History Check'!$F$6:$O$6,MATCH(MAX('History Check'!$F402:$O402),'History Check'!$F402:$O402,0)),IF(COUNT($F402:$O402) &gt; 0, Preferences!$D$6, NA())),"Null")</f>
        <v>Null</v>
      </c>
    </row>
    <row r="403" spans="3:19">
      <c r="C403" s="12" t="s">
        <v>836</v>
      </c>
      <c r="D403" s="12">
        <v>1138750</v>
      </c>
      <c r="E403" s="12">
        <v>2022</v>
      </c>
      <c r="F403" s="36" t="s">
        <v>539</v>
      </c>
      <c r="G403" s="12" t="s">
        <v>539</v>
      </c>
      <c r="H403" s="12" t="s">
        <v>539</v>
      </c>
      <c r="I403" s="12" t="s">
        <v>539</v>
      </c>
      <c r="J403" s="12" t="s">
        <v>539</v>
      </c>
      <c r="K403" s="12" t="s">
        <v>539</v>
      </c>
      <c r="L403" s="12" t="s">
        <v>539</v>
      </c>
      <c r="M403" s="12" t="s">
        <v>539</v>
      </c>
      <c r="N403" s="12" t="s">
        <v>539</v>
      </c>
      <c r="O403" s="36" t="s">
        <v>539</v>
      </c>
      <c r="R403" s="12" t="str">
        <f t="shared" si="6"/>
        <v>Null</v>
      </c>
      <c r="S403" s="12" t="str">
        <f>IFERROR(IF(Preferences!$D$6="Default",INDEX('History Check'!$F$6:$O$6,MATCH(MAX('History Check'!$F403:$O403),'History Check'!$F403:$O403,0)),IF(COUNT($F403:$O403) &gt; 0, Preferences!$D$6, NA())),"Null")</f>
        <v>Null</v>
      </c>
    </row>
    <row r="404" spans="3:19">
      <c r="C404" s="12" t="s">
        <v>837</v>
      </c>
      <c r="D404" s="12">
        <v>115031</v>
      </c>
      <c r="E404" s="12">
        <v>2023</v>
      </c>
      <c r="F404" s="47" t="s">
        <v>539</v>
      </c>
      <c r="G404" s="47" t="s">
        <v>539</v>
      </c>
      <c r="H404" s="47" t="s">
        <v>539</v>
      </c>
      <c r="I404" s="47" t="s">
        <v>539</v>
      </c>
      <c r="J404" s="47" t="s">
        <v>539</v>
      </c>
      <c r="K404" s="47" t="s">
        <v>539</v>
      </c>
      <c r="L404" s="47" t="s">
        <v>539</v>
      </c>
      <c r="M404" s="47" t="s">
        <v>539</v>
      </c>
      <c r="N404" s="47" t="s">
        <v>539</v>
      </c>
      <c r="O404" s="47" t="s">
        <v>539</v>
      </c>
      <c r="P404" s="47"/>
      <c r="Q404" s="47"/>
      <c r="R404" s="12" t="str">
        <f t="shared" si="6"/>
        <v>Null</v>
      </c>
      <c r="S404" s="12" t="str">
        <f>IFERROR(IF(Preferences!$D$6="Default",INDEX('History Check'!$F$6:$O$6,MATCH(MAX('History Check'!$F404:$O404),'History Check'!$F404:$O404,0)),IF(COUNT($F404:$O404) &gt; 0, Preferences!$D$6, NA())),"Null")</f>
        <v>Null</v>
      </c>
    </row>
    <row r="405" spans="3:19">
      <c r="C405" s="12" t="s">
        <v>837</v>
      </c>
      <c r="D405" s="12">
        <v>115031</v>
      </c>
      <c r="E405" s="12">
        <v>2022</v>
      </c>
      <c r="F405" s="12" t="s">
        <v>539</v>
      </c>
      <c r="G405" s="12" t="s">
        <v>539</v>
      </c>
      <c r="H405" s="36" t="s">
        <v>539</v>
      </c>
      <c r="I405" s="36" t="s">
        <v>539</v>
      </c>
      <c r="J405" s="12" t="s">
        <v>539</v>
      </c>
      <c r="K405" s="12" t="s">
        <v>539</v>
      </c>
      <c r="L405" s="12" t="s">
        <v>539</v>
      </c>
      <c r="M405" s="12" t="s">
        <v>539</v>
      </c>
      <c r="N405" s="12" t="s">
        <v>539</v>
      </c>
      <c r="O405" s="12" t="s">
        <v>539</v>
      </c>
      <c r="R405" s="12" t="str">
        <f t="shared" si="6"/>
        <v>Null</v>
      </c>
      <c r="S405" s="12" t="str">
        <f>IFERROR(IF(Preferences!$D$6="Default",INDEX('History Check'!$F$6:$O$6,MATCH(MAX('History Check'!$F405:$O405),'History Check'!$F405:$O405,0)),IF(COUNT($F405:$O405) &gt; 0, Preferences!$D$6, NA())),"Null")</f>
        <v>Null</v>
      </c>
    </row>
    <row r="406" spans="3:19">
      <c r="C406" s="12" t="s">
        <v>838</v>
      </c>
      <c r="D406" s="12">
        <v>113165</v>
      </c>
      <c r="E406" s="12">
        <v>2023</v>
      </c>
      <c r="F406" s="36" t="s">
        <v>539</v>
      </c>
      <c r="G406" s="12" t="s">
        <v>539</v>
      </c>
      <c r="H406" s="12" t="s">
        <v>539</v>
      </c>
      <c r="I406" s="12" t="s">
        <v>539</v>
      </c>
      <c r="J406" s="12" t="s">
        <v>539</v>
      </c>
      <c r="K406" s="12" t="s">
        <v>539</v>
      </c>
      <c r="L406" s="12" t="s">
        <v>539</v>
      </c>
      <c r="M406" s="12" t="s">
        <v>539</v>
      </c>
      <c r="N406" s="36" t="s">
        <v>539</v>
      </c>
      <c r="O406" s="36" t="s">
        <v>539</v>
      </c>
      <c r="R406" s="12" t="str">
        <f t="shared" si="6"/>
        <v>Null</v>
      </c>
      <c r="S406" s="12" t="str">
        <f>IFERROR(IF(Preferences!$D$6="Default",INDEX('History Check'!$F$6:$O$6,MATCH(MAX('History Check'!$F406:$O406),'History Check'!$F406:$O406,0)),IF(COUNT($F406:$O406) &gt; 0, Preferences!$D$6, NA())),"Null")</f>
        <v>Null</v>
      </c>
    </row>
    <row r="407" spans="3:19">
      <c r="C407" s="12" t="s">
        <v>838</v>
      </c>
      <c r="D407" s="12">
        <v>113165</v>
      </c>
      <c r="E407" s="12">
        <v>2022</v>
      </c>
      <c r="F407" s="36" t="s">
        <v>539</v>
      </c>
      <c r="G407" s="12" t="s">
        <v>539</v>
      </c>
      <c r="H407" s="12" t="s">
        <v>539</v>
      </c>
      <c r="I407" s="12" t="s">
        <v>539</v>
      </c>
      <c r="J407" s="36" t="s">
        <v>539</v>
      </c>
      <c r="K407" s="36" t="s">
        <v>539</v>
      </c>
      <c r="L407" s="12" t="s">
        <v>539</v>
      </c>
      <c r="M407" s="12" t="s">
        <v>539</v>
      </c>
      <c r="N407" s="12" t="s">
        <v>539</v>
      </c>
      <c r="O407" s="36" t="s">
        <v>539</v>
      </c>
      <c r="R407" s="12" t="str">
        <f t="shared" si="6"/>
        <v>Null</v>
      </c>
      <c r="S407" s="12" t="str">
        <f>IFERROR(IF(Preferences!$D$6="Default",INDEX('History Check'!$F$6:$O$6,MATCH(MAX('History Check'!$F407:$O407),'History Check'!$F407:$O407,0)),IF(COUNT($F407:$O407) &gt; 0, Preferences!$D$6, NA())),"Null")</f>
        <v>Null</v>
      </c>
    </row>
    <row r="408" spans="3:19">
      <c r="C408" s="12" t="s">
        <v>839</v>
      </c>
      <c r="D408" s="12">
        <v>1003045</v>
      </c>
      <c r="E408" s="12">
        <v>2023</v>
      </c>
      <c r="F408" s="36" t="s">
        <v>539</v>
      </c>
      <c r="G408" s="12" t="s">
        <v>539</v>
      </c>
      <c r="H408" s="36" t="s">
        <v>539</v>
      </c>
      <c r="I408" s="36" t="s">
        <v>539</v>
      </c>
      <c r="J408" s="36" t="s">
        <v>539</v>
      </c>
      <c r="K408" s="36" t="s">
        <v>539</v>
      </c>
      <c r="L408" s="12" t="s">
        <v>539</v>
      </c>
      <c r="M408" s="12" t="s">
        <v>539</v>
      </c>
      <c r="N408" s="36" t="s">
        <v>539</v>
      </c>
      <c r="O408" s="36" t="s">
        <v>539</v>
      </c>
      <c r="R408" s="12" t="str">
        <f t="shared" si="6"/>
        <v>Null</v>
      </c>
      <c r="S408" s="12" t="str">
        <f>IFERROR(IF(Preferences!$D$6="Default",INDEX('History Check'!$F$6:$O$6,MATCH(MAX('History Check'!$F408:$O408),'History Check'!$F408:$O408,0)),IF(COUNT($F408:$O408) &gt; 0, Preferences!$D$6, NA())),"Null")</f>
        <v>Null</v>
      </c>
    </row>
    <row r="409" spans="3:19">
      <c r="C409" s="12" t="s">
        <v>839</v>
      </c>
      <c r="D409" s="12">
        <v>1003045</v>
      </c>
      <c r="E409" s="12">
        <v>2022</v>
      </c>
      <c r="F409" s="36" t="s">
        <v>539</v>
      </c>
      <c r="G409" s="12" t="s">
        <v>539</v>
      </c>
      <c r="H409" s="12" t="s">
        <v>539</v>
      </c>
      <c r="I409" s="12" t="s">
        <v>539</v>
      </c>
      <c r="J409" s="12" t="s">
        <v>539</v>
      </c>
      <c r="K409" s="36" t="s">
        <v>539</v>
      </c>
      <c r="L409" s="12" t="s">
        <v>539</v>
      </c>
      <c r="M409" s="12" t="s">
        <v>539</v>
      </c>
      <c r="N409" s="12" t="s">
        <v>539</v>
      </c>
      <c r="O409" s="36" t="s">
        <v>539</v>
      </c>
      <c r="R409" s="12" t="str">
        <f t="shared" si="6"/>
        <v>Null</v>
      </c>
      <c r="S409" s="12" t="str">
        <f>IFERROR(IF(Preferences!$D$6="Default",INDEX('History Check'!$F$6:$O$6,MATCH(MAX('History Check'!$F409:$O409),'History Check'!$F409:$O409,0)),IF(COUNT($F409:$O409) &gt; 0, Preferences!$D$6, NA())),"Null")</f>
        <v>Null</v>
      </c>
    </row>
    <row r="410" spans="3:19">
      <c r="C410" s="12" t="s">
        <v>840</v>
      </c>
      <c r="D410" s="12">
        <v>107734</v>
      </c>
      <c r="E410" s="12">
        <v>2023</v>
      </c>
      <c r="F410" s="36" t="s">
        <v>539</v>
      </c>
      <c r="G410" s="12" t="s">
        <v>539</v>
      </c>
      <c r="H410" s="36" t="s">
        <v>539</v>
      </c>
      <c r="I410" s="36" t="s">
        <v>539</v>
      </c>
      <c r="J410" s="36" t="s">
        <v>539</v>
      </c>
      <c r="K410" s="36" t="s">
        <v>539</v>
      </c>
      <c r="L410" s="12" t="s">
        <v>539</v>
      </c>
      <c r="M410" s="12" t="s">
        <v>539</v>
      </c>
      <c r="N410" s="36" t="s">
        <v>539</v>
      </c>
      <c r="O410" s="36" t="s">
        <v>539</v>
      </c>
      <c r="R410" s="12" t="str">
        <f t="shared" si="6"/>
        <v>Null</v>
      </c>
      <c r="S410" s="12" t="str">
        <f>IFERROR(IF(Preferences!$D$6="Default",INDEX('History Check'!$F$6:$O$6,MATCH(MAX('History Check'!$F410:$O410),'History Check'!$F410:$O410,0)),IF(COUNT($F410:$O410) &gt; 0, Preferences!$D$6, NA())),"Null")</f>
        <v>Null</v>
      </c>
    </row>
    <row r="411" spans="3:19">
      <c r="C411" s="12" t="s">
        <v>840</v>
      </c>
      <c r="D411" s="12">
        <v>107734</v>
      </c>
      <c r="E411" s="12">
        <v>2022</v>
      </c>
      <c r="F411" s="36" t="s">
        <v>539</v>
      </c>
      <c r="G411" s="12" t="s">
        <v>539</v>
      </c>
      <c r="H411" s="36" t="s">
        <v>539</v>
      </c>
      <c r="I411" s="36" t="s">
        <v>539</v>
      </c>
      <c r="J411" s="36" t="s">
        <v>539</v>
      </c>
      <c r="K411" s="36" t="s">
        <v>539</v>
      </c>
      <c r="L411" s="12" t="s">
        <v>539</v>
      </c>
      <c r="M411" s="12" t="s">
        <v>539</v>
      </c>
      <c r="N411" s="36" t="s">
        <v>539</v>
      </c>
      <c r="O411" s="36" t="s">
        <v>539</v>
      </c>
      <c r="R411" s="12" t="str">
        <f t="shared" si="6"/>
        <v>Null</v>
      </c>
      <c r="S411" s="12" t="str">
        <f>IFERROR(IF(Preferences!$D$6="Default",INDEX('History Check'!$F$6:$O$6,MATCH(MAX('History Check'!$F411:$O411),'History Check'!$F411:$O411,0)),IF(COUNT($F411:$O411) &gt; 0, Preferences!$D$6, NA())),"Null")</f>
        <v>Null</v>
      </c>
    </row>
    <row r="412" spans="3:19">
      <c r="C412" s="12" t="s">
        <v>841</v>
      </c>
      <c r="D412" s="12">
        <v>1083979</v>
      </c>
      <c r="E412" s="12">
        <v>2023</v>
      </c>
      <c r="F412" s="36" t="s">
        <v>539</v>
      </c>
      <c r="G412" s="12" t="s">
        <v>539</v>
      </c>
      <c r="H412" s="36" t="s">
        <v>539</v>
      </c>
      <c r="I412" s="36" t="s">
        <v>539</v>
      </c>
      <c r="J412" s="36" t="s">
        <v>539</v>
      </c>
      <c r="K412" s="36" t="s">
        <v>539</v>
      </c>
      <c r="L412" s="12" t="s">
        <v>539</v>
      </c>
      <c r="M412" s="12" t="s">
        <v>539</v>
      </c>
      <c r="N412" s="36" t="s">
        <v>539</v>
      </c>
      <c r="O412" s="36" t="s">
        <v>539</v>
      </c>
      <c r="R412" s="12" t="str">
        <f t="shared" si="6"/>
        <v>Null</v>
      </c>
      <c r="S412" s="12" t="str">
        <f>IFERROR(IF(Preferences!$D$6="Default",INDEX('History Check'!$F$6:$O$6,MATCH(MAX('History Check'!$F412:$O412),'History Check'!$F412:$O412,0)),IF(COUNT($F412:$O412) &gt; 0, Preferences!$D$6, NA())),"Null")</f>
        <v>Null</v>
      </c>
    </row>
    <row r="413" spans="3:19">
      <c r="C413" s="12" t="s">
        <v>841</v>
      </c>
      <c r="D413" s="12">
        <v>1083979</v>
      </c>
      <c r="E413" s="12">
        <v>2022</v>
      </c>
      <c r="F413" s="47" t="s">
        <v>539</v>
      </c>
      <c r="G413" s="47" t="s">
        <v>539</v>
      </c>
      <c r="H413" s="47" t="s">
        <v>539</v>
      </c>
      <c r="I413" s="47" t="s">
        <v>539</v>
      </c>
      <c r="J413" s="47" t="s">
        <v>539</v>
      </c>
      <c r="K413" s="47" t="s">
        <v>539</v>
      </c>
      <c r="L413" s="47" t="s">
        <v>539</v>
      </c>
      <c r="M413" s="47" t="s">
        <v>539</v>
      </c>
      <c r="N413" s="47" t="s">
        <v>539</v>
      </c>
      <c r="O413" s="47" t="s">
        <v>539</v>
      </c>
      <c r="P413" s="47"/>
      <c r="Q413" s="47"/>
      <c r="R413" s="12" t="str">
        <f t="shared" si="6"/>
        <v>Null</v>
      </c>
      <c r="S413" s="12" t="str">
        <f>IFERROR(IF(Preferences!$D$6="Default",INDEX('History Check'!$F$6:$O$6,MATCH(MAX('History Check'!$F413:$O413),'History Check'!$F413:$O413,0)),IF(COUNT($F413:$O413) &gt; 0, Preferences!$D$6, NA())),"Null")</f>
        <v>Null</v>
      </c>
    </row>
    <row r="414" spans="3:19">
      <c r="C414" s="12" t="s">
        <v>842</v>
      </c>
      <c r="D414" s="12">
        <v>1184770</v>
      </c>
      <c r="E414" s="12">
        <v>2023</v>
      </c>
      <c r="F414" s="36" t="s">
        <v>539</v>
      </c>
      <c r="G414" s="12" t="s">
        <v>539</v>
      </c>
      <c r="H414" s="12" t="s">
        <v>539</v>
      </c>
      <c r="I414" s="12" t="s">
        <v>539</v>
      </c>
      <c r="J414" s="12" t="s">
        <v>539</v>
      </c>
      <c r="K414" s="36" t="s">
        <v>539</v>
      </c>
      <c r="L414" s="12" t="s">
        <v>539</v>
      </c>
      <c r="M414" s="12" t="s">
        <v>539</v>
      </c>
      <c r="N414" s="36" t="s">
        <v>539</v>
      </c>
      <c r="O414" s="36" t="s">
        <v>539</v>
      </c>
      <c r="R414" s="12" t="str">
        <f t="shared" si="6"/>
        <v>Null</v>
      </c>
      <c r="S414" s="12" t="str">
        <f>IFERROR(IF(Preferences!$D$6="Default",INDEX('History Check'!$F$6:$O$6,MATCH(MAX('History Check'!$F414:$O414),'History Check'!$F414:$O414,0)),IF(COUNT($F414:$O414) &gt; 0, Preferences!$D$6, NA())),"Null")</f>
        <v>Null</v>
      </c>
    </row>
    <row r="415" spans="3:19">
      <c r="C415" s="12" t="s">
        <v>842</v>
      </c>
      <c r="D415" s="12">
        <v>1184770</v>
      </c>
      <c r="E415" s="12">
        <v>2022</v>
      </c>
      <c r="F415" s="36" t="s">
        <v>539</v>
      </c>
      <c r="G415" s="12" t="s">
        <v>539</v>
      </c>
      <c r="H415" s="36" t="s">
        <v>539</v>
      </c>
      <c r="I415" s="36" t="s">
        <v>539</v>
      </c>
      <c r="J415" s="36" t="s">
        <v>539</v>
      </c>
      <c r="K415" s="36" t="s">
        <v>539</v>
      </c>
      <c r="L415" s="12" t="s">
        <v>539</v>
      </c>
      <c r="M415" s="12" t="s">
        <v>539</v>
      </c>
      <c r="N415" s="36" t="s">
        <v>539</v>
      </c>
      <c r="O415" s="36" t="s">
        <v>539</v>
      </c>
      <c r="R415" s="12" t="str">
        <f t="shared" si="6"/>
        <v>Null</v>
      </c>
      <c r="S415" s="12" t="str">
        <f>IFERROR(IF(Preferences!$D$6="Default",INDEX('History Check'!$F$6:$O$6,MATCH(MAX('History Check'!$F415:$O415),'History Check'!$F415:$O415,0)),IF(COUNT($F415:$O415) &gt; 0, Preferences!$D$6, NA())),"Null")</f>
        <v>Null</v>
      </c>
    </row>
    <row r="416" spans="3:19">
      <c r="C416" s="12" t="s">
        <v>843</v>
      </c>
      <c r="D416" s="12">
        <v>114918</v>
      </c>
      <c r="E416" s="12">
        <v>2023</v>
      </c>
      <c r="F416" s="36" t="s">
        <v>539</v>
      </c>
      <c r="G416" s="12" t="s">
        <v>539</v>
      </c>
      <c r="H416" s="36" t="s">
        <v>539</v>
      </c>
      <c r="I416" s="36" t="s">
        <v>539</v>
      </c>
      <c r="J416" s="36" t="s">
        <v>539</v>
      </c>
      <c r="K416" s="36" t="s">
        <v>539</v>
      </c>
      <c r="L416" s="12" t="s">
        <v>539</v>
      </c>
      <c r="M416" s="12" t="s">
        <v>539</v>
      </c>
      <c r="N416" s="36" t="s">
        <v>539</v>
      </c>
      <c r="O416" s="36" t="s">
        <v>539</v>
      </c>
      <c r="R416" s="12" t="str">
        <f t="shared" si="6"/>
        <v>Null</v>
      </c>
      <c r="S416" s="12" t="str">
        <f>IFERROR(IF(Preferences!$D$6="Default",INDEX('History Check'!$F$6:$O$6,MATCH(MAX('History Check'!$F416:$O416),'History Check'!$F416:$O416,0)),IF(COUNT($F416:$O416) &gt; 0, Preferences!$D$6, NA())),"Null")</f>
        <v>Null</v>
      </c>
    </row>
    <row r="417" spans="3:19">
      <c r="C417" s="12" t="s">
        <v>843</v>
      </c>
      <c r="D417" s="12">
        <v>114918</v>
      </c>
      <c r="E417" s="12">
        <v>2022</v>
      </c>
      <c r="F417" s="36" t="s">
        <v>539</v>
      </c>
      <c r="G417" s="12" t="s">
        <v>539</v>
      </c>
      <c r="H417" s="36" t="s">
        <v>539</v>
      </c>
      <c r="I417" s="12" t="s">
        <v>539</v>
      </c>
      <c r="J417" s="36" t="s">
        <v>539</v>
      </c>
      <c r="K417" s="36" t="s">
        <v>539</v>
      </c>
      <c r="L417" s="12" t="s">
        <v>539</v>
      </c>
      <c r="M417" s="12" t="s">
        <v>539</v>
      </c>
      <c r="N417" s="12" t="s">
        <v>539</v>
      </c>
      <c r="O417" s="12" t="s">
        <v>539</v>
      </c>
      <c r="R417" s="12" t="str">
        <f t="shared" si="6"/>
        <v>Null</v>
      </c>
      <c r="S417" s="12" t="str">
        <f>IFERROR(IF(Preferences!$D$6="Default",INDEX('History Check'!$F$6:$O$6,MATCH(MAX('History Check'!$F417:$O417),'History Check'!$F417:$O417,0)),IF(COUNT($F417:$O417) &gt; 0, Preferences!$D$6, NA())),"Null")</f>
        <v>Null</v>
      </c>
    </row>
    <row r="418" spans="3:19">
      <c r="C418" s="12" t="s">
        <v>844</v>
      </c>
      <c r="D418" s="12">
        <v>1163990</v>
      </c>
      <c r="E418" s="12">
        <v>2023</v>
      </c>
      <c r="F418" s="36" t="s">
        <v>539</v>
      </c>
      <c r="G418" s="12" t="s">
        <v>539</v>
      </c>
      <c r="H418" s="36" t="s">
        <v>539</v>
      </c>
      <c r="I418" s="36" t="s">
        <v>539</v>
      </c>
      <c r="J418" s="36" t="s">
        <v>539</v>
      </c>
      <c r="K418" s="36" t="s">
        <v>539</v>
      </c>
      <c r="L418" s="12" t="s">
        <v>539</v>
      </c>
      <c r="M418" s="12" t="s">
        <v>539</v>
      </c>
      <c r="N418" s="36" t="s">
        <v>539</v>
      </c>
      <c r="O418" s="36" t="s">
        <v>539</v>
      </c>
      <c r="R418" s="12" t="str">
        <f t="shared" si="6"/>
        <v>Null</v>
      </c>
      <c r="S418" s="12" t="str">
        <f>IFERROR(IF(Preferences!$D$6="Default",INDEX('History Check'!$F$6:$O$6,MATCH(MAX('History Check'!$F418:$O418),'History Check'!$F418:$O418,0)),IF(COUNT($F418:$O418) &gt; 0, Preferences!$D$6, NA())),"Null")</f>
        <v>Null</v>
      </c>
    </row>
    <row r="419" spans="3:19">
      <c r="C419" s="12" t="s">
        <v>844</v>
      </c>
      <c r="D419" s="12">
        <v>1163990</v>
      </c>
      <c r="E419" s="12">
        <v>2022</v>
      </c>
      <c r="F419" s="36" t="s">
        <v>539</v>
      </c>
      <c r="G419" s="12" t="s">
        <v>539</v>
      </c>
      <c r="H419" s="12" t="s">
        <v>539</v>
      </c>
      <c r="I419" s="12" t="s">
        <v>539</v>
      </c>
      <c r="J419" s="12" t="s">
        <v>539</v>
      </c>
      <c r="K419" s="12" t="s">
        <v>539</v>
      </c>
      <c r="L419" s="12" t="s">
        <v>539</v>
      </c>
      <c r="M419" s="12" t="s">
        <v>539</v>
      </c>
      <c r="N419" s="12" t="s">
        <v>539</v>
      </c>
      <c r="O419" s="36" t="s">
        <v>539</v>
      </c>
      <c r="R419" s="12" t="str">
        <f t="shared" si="6"/>
        <v>Null</v>
      </c>
      <c r="S419" s="12" t="str">
        <f>IFERROR(IF(Preferences!$D$6="Default",INDEX('History Check'!$F$6:$O$6,MATCH(MAX('History Check'!$F419:$O419),'History Check'!$F419:$O419,0)),IF(COUNT($F419:$O419) &gt; 0, Preferences!$D$6, NA())),"Null")</f>
        <v>Null</v>
      </c>
    </row>
    <row r="420" spans="3:19">
      <c r="C420" s="12" t="s">
        <v>845</v>
      </c>
      <c r="D420" s="12">
        <v>1161231</v>
      </c>
      <c r="E420" s="12">
        <v>2023</v>
      </c>
      <c r="F420" s="36" t="s">
        <v>539</v>
      </c>
      <c r="G420" s="12" t="s">
        <v>539</v>
      </c>
      <c r="H420" s="12" t="s">
        <v>539</v>
      </c>
      <c r="I420" s="12" t="s">
        <v>539</v>
      </c>
      <c r="J420" s="36" t="s">
        <v>539</v>
      </c>
      <c r="K420" s="12" t="s">
        <v>539</v>
      </c>
      <c r="L420" s="12" t="s">
        <v>539</v>
      </c>
      <c r="M420" s="12" t="s">
        <v>539</v>
      </c>
      <c r="N420" s="12" t="s">
        <v>539</v>
      </c>
      <c r="O420" s="36" t="s">
        <v>539</v>
      </c>
      <c r="R420" s="12" t="str">
        <f t="shared" si="6"/>
        <v>Null</v>
      </c>
      <c r="S420" s="12" t="str">
        <f>IFERROR(IF(Preferences!$D$6="Default",INDEX('History Check'!$F$6:$O$6,MATCH(MAX('History Check'!$F420:$O420),'History Check'!$F420:$O420,0)),IF(COUNT($F420:$O420) &gt; 0, Preferences!$D$6, NA())),"Null")</f>
        <v>Null</v>
      </c>
    </row>
    <row r="421" spans="3:19">
      <c r="C421" s="12" t="s">
        <v>845</v>
      </c>
      <c r="D421" s="12">
        <v>1161231</v>
      </c>
      <c r="E421" s="12">
        <v>2022</v>
      </c>
      <c r="F421" s="12" t="s">
        <v>539</v>
      </c>
      <c r="G421" s="12" t="s">
        <v>539</v>
      </c>
      <c r="H421" s="12" t="s">
        <v>539</v>
      </c>
      <c r="I421" s="36" t="s">
        <v>539</v>
      </c>
      <c r="J421" s="12" t="s">
        <v>539</v>
      </c>
      <c r="K421" s="12" t="s">
        <v>539</v>
      </c>
      <c r="L421" s="12" t="s">
        <v>539</v>
      </c>
      <c r="M421" s="36" t="s">
        <v>539</v>
      </c>
      <c r="N421" s="12" t="s">
        <v>539</v>
      </c>
      <c r="O421" s="12" t="s">
        <v>539</v>
      </c>
      <c r="R421" s="12" t="str">
        <f t="shared" si="6"/>
        <v>Null</v>
      </c>
      <c r="S421" s="12" t="str">
        <f>IFERROR(IF(Preferences!$D$6="Default",INDEX('History Check'!$F$6:$O$6,MATCH(MAX('History Check'!$F421:$O421),'History Check'!$F421:$O421,0)),IF(COUNT($F421:$O421) &gt; 0, Preferences!$D$6, NA())),"Null")</f>
        <v>Null</v>
      </c>
    </row>
    <row r="422" spans="3:19">
      <c r="C422" s="12" t="s">
        <v>846</v>
      </c>
      <c r="D422" s="12">
        <v>1002969</v>
      </c>
      <c r="E422" s="12">
        <v>2023</v>
      </c>
      <c r="F422" s="36" t="s">
        <v>539</v>
      </c>
      <c r="G422" s="12" t="s">
        <v>539</v>
      </c>
      <c r="H422" s="12" t="s">
        <v>539</v>
      </c>
      <c r="I422" s="36" t="s">
        <v>539</v>
      </c>
      <c r="J422" s="36" t="s">
        <v>539</v>
      </c>
      <c r="K422" s="36" t="s">
        <v>539</v>
      </c>
      <c r="L422" s="12" t="s">
        <v>539</v>
      </c>
      <c r="M422" s="12" t="s">
        <v>539</v>
      </c>
      <c r="N422" s="12" t="s">
        <v>539</v>
      </c>
      <c r="O422" s="12" t="s">
        <v>539</v>
      </c>
      <c r="R422" s="12" t="str">
        <f t="shared" si="6"/>
        <v>Null</v>
      </c>
      <c r="S422" s="12" t="str">
        <f>IFERROR(IF(Preferences!$D$6="Default",INDEX('History Check'!$F$6:$O$6,MATCH(MAX('History Check'!$F422:$O422),'History Check'!$F422:$O422,0)),IF(COUNT($F422:$O422) &gt; 0, Preferences!$D$6, NA())),"Null")</f>
        <v>Null</v>
      </c>
    </row>
    <row r="423" spans="3:19">
      <c r="C423" s="12" t="s">
        <v>846</v>
      </c>
      <c r="D423" s="12">
        <v>1002969</v>
      </c>
      <c r="E423" s="12">
        <v>2022</v>
      </c>
      <c r="F423" s="12" t="s">
        <v>539</v>
      </c>
      <c r="G423" s="12" t="s">
        <v>539</v>
      </c>
      <c r="H423" s="12" t="s">
        <v>539</v>
      </c>
      <c r="I423" s="12" t="s">
        <v>539</v>
      </c>
      <c r="J423" s="12" t="s">
        <v>539</v>
      </c>
      <c r="K423" s="12" t="s">
        <v>539</v>
      </c>
      <c r="L423" s="12" t="s">
        <v>539</v>
      </c>
      <c r="M423" s="12" t="s">
        <v>539</v>
      </c>
      <c r="N423" s="36" t="s">
        <v>539</v>
      </c>
      <c r="O423" s="12" t="s">
        <v>539</v>
      </c>
      <c r="R423" s="12" t="str">
        <f t="shared" si="6"/>
        <v>Null</v>
      </c>
      <c r="S423" s="12" t="str">
        <f>IFERROR(IF(Preferences!$D$6="Default",INDEX('History Check'!$F$6:$O$6,MATCH(MAX('History Check'!$F423:$O423),'History Check'!$F423:$O423,0)),IF(COUNT($F423:$O423) &gt; 0, Preferences!$D$6, NA())),"Null")</f>
        <v>Null</v>
      </c>
    </row>
    <row r="424" spans="3:19">
      <c r="C424" s="12" t="s">
        <v>847</v>
      </c>
      <c r="D424" s="12">
        <v>1182370</v>
      </c>
      <c r="E424" s="12">
        <v>2023</v>
      </c>
      <c r="F424" s="36" t="s">
        <v>539</v>
      </c>
      <c r="G424" s="12" t="s">
        <v>539</v>
      </c>
      <c r="H424" s="12" t="s">
        <v>539</v>
      </c>
      <c r="I424" s="36" t="s">
        <v>539</v>
      </c>
      <c r="J424" s="12" t="s">
        <v>539</v>
      </c>
      <c r="K424" s="36" t="s">
        <v>539</v>
      </c>
      <c r="L424" s="12" t="s">
        <v>539</v>
      </c>
      <c r="M424" s="12" t="s">
        <v>539</v>
      </c>
      <c r="N424" s="12" t="s">
        <v>539</v>
      </c>
      <c r="O424" s="36" t="s">
        <v>539</v>
      </c>
      <c r="R424" s="12" t="str">
        <f t="shared" si="6"/>
        <v>Null</v>
      </c>
      <c r="S424" s="12" t="str">
        <f>IFERROR(IF(Preferences!$D$6="Default",INDEX('History Check'!$F$6:$O$6,MATCH(MAX('History Check'!$F424:$O424),'History Check'!$F424:$O424,0)),IF(COUNT($F424:$O424) &gt; 0, Preferences!$D$6, NA())),"Null")</f>
        <v>Null</v>
      </c>
    </row>
    <row r="425" spans="3:19">
      <c r="C425" s="12" t="s">
        <v>847</v>
      </c>
      <c r="D425" s="12">
        <v>1182370</v>
      </c>
      <c r="E425" s="12">
        <v>2022</v>
      </c>
      <c r="F425" s="36" t="s">
        <v>539</v>
      </c>
      <c r="G425" s="12" t="s">
        <v>539</v>
      </c>
      <c r="H425" s="12" t="s">
        <v>539</v>
      </c>
      <c r="I425" s="12" t="s">
        <v>539</v>
      </c>
      <c r="J425" s="12" t="s">
        <v>539</v>
      </c>
      <c r="K425" s="36" t="s">
        <v>539</v>
      </c>
      <c r="L425" s="12" t="s">
        <v>539</v>
      </c>
      <c r="M425" s="12" t="s">
        <v>539</v>
      </c>
      <c r="N425" s="36" t="s">
        <v>539</v>
      </c>
      <c r="O425" s="36" t="s">
        <v>539</v>
      </c>
      <c r="R425" s="12" t="str">
        <f t="shared" si="6"/>
        <v>Null</v>
      </c>
      <c r="S425" s="12" t="str">
        <f>IFERROR(IF(Preferences!$D$6="Default",INDEX('History Check'!$F$6:$O$6,MATCH(MAX('History Check'!$F425:$O425),'History Check'!$F425:$O425,0)),IF(COUNT($F425:$O425) &gt; 0, Preferences!$D$6, NA())),"Null")</f>
        <v>Null</v>
      </c>
    </row>
    <row r="426" spans="3:19">
      <c r="C426" s="12" t="s">
        <v>848</v>
      </c>
      <c r="D426" s="12">
        <v>1470234</v>
      </c>
      <c r="E426" s="12">
        <v>2023</v>
      </c>
      <c r="F426" s="36" t="s">
        <v>539</v>
      </c>
      <c r="G426" s="12" t="s">
        <v>539</v>
      </c>
      <c r="H426" s="36" t="s">
        <v>539</v>
      </c>
      <c r="I426" s="36" t="s">
        <v>539</v>
      </c>
      <c r="J426" s="36" t="s">
        <v>539</v>
      </c>
      <c r="K426" s="36" t="s">
        <v>539</v>
      </c>
      <c r="L426" s="12" t="s">
        <v>539</v>
      </c>
      <c r="M426" s="12" t="s">
        <v>539</v>
      </c>
      <c r="N426" s="36" t="s">
        <v>539</v>
      </c>
      <c r="O426" s="36" t="s">
        <v>539</v>
      </c>
      <c r="R426" s="12" t="str">
        <f t="shared" si="6"/>
        <v>Null</v>
      </c>
      <c r="S426" s="12" t="str">
        <f>IFERROR(IF(Preferences!$D$6="Default",INDEX('History Check'!$F$6:$O$6,MATCH(MAX('History Check'!$F426:$O426),'History Check'!$F426:$O426,0)),IF(COUNT($F426:$O426) &gt; 0, Preferences!$D$6, NA())),"Null")</f>
        <v>Null</v>
      </c>
    </row>
    <row r="427" spans="3:19">
      <c r="C427" s="12" t="s">
        <v>848</v>
      </c>
      <c r="D427" s="12">
        <v>1470234</v>
      </c>
      <c r="E427" s="12">
        <v>2022</v>
      </c>
      <c r="F427" s="36" t="s">
        <v>539</v>
      </c>
      <c r="G427" s="12" t="s">
        <v>539</v>
      </c>
      <c r="H427" s="36" t="s">
        <v>539</v>
      </c>
      <c r="I427" s="36" t="s">
        <v>539</v>
      </c>
      <c r="J427" s="36" t="s">
        <v>539</v>
      </c>
      <c r="K427" s="36" t="s">
        <v>539</v>
      </c>
      <c r="L427" s="12" t="s">
        <v>539</v>
      </c>
      <c r="M427" s="12" t="s">
        <v>539</v>
      </c>
      <c r="N427" s="36" t="s">
        <v>539</v>
      </c>
      <c r="O427" s="36" t="s">
        <v>539</v>
      </c>
      <c r="R427" s="12" t="str">
        <f t="shared" si="6"/>
        <v>Null</v>
      </c>
      <c r="S427" s="12" t="str">
        <f>IFERROR(IF(Preferences!$D$6="Default",INDEX('History Check'!$F$6:$O$6,MATCH(MAX('History Check'!$F427:$O427),'History Check'!$F427:$O427,0)),IF(COUNT($F427:$O427) &gt; 0, Preferences!$D$6, NA())),"Null")</f>
        <v>Null</v>
      </c>
    </row>
    <row r="428" spans="3:19">
      <c r="C428" s="12" t="s">
        <v>849</v>
      </c>
      <c r="D428" s="12">
        <v>111686</v>
      </c>
      <c r="E428" s="12">
        <v>2023</v>
      </c>
      <c r="F428" s="36" t="s">
        <v>539</v>
      </c>
      <c r="G428" s="12" t="s">
        <v>539</v>
      </c>
      <c r="H428" s="12" t="s">
        <v>539</v>
      </c>
      <c r="I428" s="36" t="s">
        <v>539</v>
      </c>
      <c r="J428" s="12" t="s">
        <v>539</v>
      </c>
      <c r="K428" s="36" t="s">
        <v>539</v>
      </c>
      <c r="L428" s="12" t="s">
        <v>539</v>
      </c>
      <c r="M428" s="12" t="s">
        <v>539</v>
      </c>
      <c r="N428" s="12" t="s">
        <v>539</v>
      </c>
      <c r="O428" s="36" t="s">
        <v>539</v>
      </c>
      <c r="R428" s="12" t="str">
        <f t="shared" si="6"/>
        <v>Null</v>
      </c>
      <c r="S428" s="12" t="str">
        <f>IFERROR(IF(Preferences!$D$6="Default",INDEX('History Check'!$F$6:$O$6,MATCH(MAX('History Check'!$F428:$O428),'History Check'!$F428:$O428,0)),IF(COUNT($F428:$O428) &gt; 0, Preferences!$D$6, NA())),"Null")</f>
        <v>Null</v>
      </c>
    </row>
    <row r="429" spans="3:19">
      <c r="C429" s="12" t="s">
        <v>849</v>
      </c>
      <c r="D429" s="12">
        <v>111686</v>
      </c>
      <c r="E429" s="12">
        <v>2022</v>
      </c>
      <c r="F429" s="36" t="s">
        <v>539</v>
      </c>
      <c r="G429" s="12" t="s">
        <v>539</v>
      </c>
      <c r="H429" s="12" t="s">
        <v>539</v>
      </c>
      <c r="I429" s="36" t="s">
        <v>539</v>
      </c>
      <c r="J429" s="12" t="s">
        <v>539</v>
      </c>
      <c r="K429" s="12" t="s">
        <v>539</v>
      </c>
      <c r="L429" s="12" t="s">
        <v>539</v>
      </c>
      <c r="M429" s="12" t="s">
        <v>539</v>
      </c>
      <c r="N429" s="12" t="s">
        <v>539</v>
      </c>
      <c r="O429" s="12" t="s">
        <v>539</v>
      </c>
      <c r="R429" s="12" t="str">
        <f t="shared" si="6"/>
        <v>Null</v>
      </c>
      <c r="S429" s="12" t="str">
        <f>IFERROR(IF(Preferences!$D$6="Default",INDEX('History Check'!$F$6:$O$6,MATCH(MAX('History Check'!$F429:$O429),'History Check'!$F429:$O429,0)),IF(COUNT($F429:$O429) &gt; 0, Preferences!$D$6, NA())),"Null")</f>
        <v>Null</v>
      </c>
    </row>
    <row r="430" spans="3:19">
      <c r="C430" s="12" t="s">
        <v>850</v>
      </c>
      <c r="D430" s="12">
        <v>114907</v>
      </c>
      <c r="E430" s="12">
        <v>2023</v>
      </c>
      <c r="F430" s="36" t="s">
        <v>539</v>
      </c>
      <c r="G430" s="12" t="s">
        <v>539</v>
      </c>
      <c r="H430" s="12" t="s">
        <v>539</v>
      </c>
      <c r="I430" s="12" t="s">
        <v>539</v>
      </c>
      <c r="J430" s="12" t="s">
        <v>539</v>
      </c>
      <c r="K430" s="36" t="s">
        <v>539</v>
      </c>
      <c r="L430" s="12" t="s">
        <v>539</v>
      </c>
      <c r="M430" s="12" t="s">
        <v>539</v>
      </c>
      <c r="N430" s="12" t="s">
        <v>539</v>
      </c>
      <c r="O430" s="12" t="s">
        <v>539</v>
      </c>
      <c r="R430" s="12" t="str">
        <f t="shared" si="6"/>
        <v>Null</v>
      </c>
      <c r="S430" s="12" t="str">
        <f>IFERROR(IF(Preferences!$D$6="Default",INDEX('History Check'!$F$6:$O$6,MATCH(MAX('History Check'!$F430:$O430),'History Check'!$F430:$O430,0)),IF(COUNT($F430:$O430) &gt; 0, Preferences!$D$6, NA())),"Null")</f>
        <v>Null</v>
      </c>
    </row>
    <row r="431" spans="3:19">
      <c r="C431" s="12" t="s">
        <v>850</v>
      </c>
      <c r="D431" s="12">
        <v>114907</v>
      </c>
      <c r="E431" s="12">
        <v>2022</v>
      </c>
      <c r="F431" s="36" t="s">
        <v>539</v>
      </c>
      <c r="G431" s="12" t="s">
        <v>539</v>
      </c>
      <c r="H431" s="36" t="s">
        <v>539</v>
      </c>
      <c r="I431" s="36" t="s">
        <v>539</v>
      </c>
      <c r="J431" s="36" t="s">
        <v>539</v>
      </c>
      <c r="K431" s="36" t="s">
        <v>539</v>
      </c>
      <c r="L431" s="12" t="s">
        <v>539</v>
      </c>
      <c r="M431" s="12" t="s">
        <v>539</v>
      </c>
      <c r="N431" s="36" t="s">
        <v>539</v>
      </c>
      <c r="O431" s="36" t="s">
        <v>539</v>
      </c>
      <c r="R431" s="12" t="str">
        <f t="shared" si="6"/>
        <v>Null</v>
      </c>
      <c r="S431" s="12" t="str">
        <f>IFERROR(IF(Preferences!$D$6="Default",INDEX('History Check'!$F$6:$O$6,MATCH(MAX('History Check'!$F431:$O431),'History Check'!$F431:$O431,0)),IF(COUNT($F431:$O431) &gt; 0, Preferences!$D$6, NA())),"Null")</f>
        <v>Null</v>
      </c>
    </row>
    <row r="432" spans="3:19">
      <c r="C432" s="12" t="s">
        <v>851</v>
      </c>
      <c r="D432" s="12">
        <v>111766</v>
      </c>
      <c r="E432" s="12">
        <v>2023</v>
      </c>
      <c r="F432" s="36" t="s">
        <v>539</v>
      </c>
      <c r="G432" s="12" t="s">
        <v>539</v>
      </c>
      <c r="H432" s="36" t="s">
        <v>539</v>
      </c>
      <c r="I432" s="12" t="s">
        <v>539</v>
      </c>
      <c r="J432" s="12" t="s">
        <v>539</v>
      </c>
      <c r="K432" s="36" t="s">
        <v>539</v>
      </c>
      <c r="L432" s="12" t="s">
        <v>539</v>
      </c>
      <c r="M432" s="12" t="s">
        <v>539</v>
      </c>
      <c r="N432" s="12" t="s">
        <v>539</v>
      </c>
      <c r="O432" s="36" t="s">
        <v>539</v>
      </c>
      <c r="R432" s="12" t="str">
        <f t="shared" si="6"/>
        <v>Null</v>
      </c>
      <c r="S432" s="12" t="str">
        <f>IFERROR(IF(Preferences!$D$6="Default",INDEX('History Check'!$F$6:$O$6,MATCH(MAX('History Check'!$F432:$O432),'History Check'!$F432:$O432,0)),IF(COUNT($F432:$O432) &gt; 0, Preferences!$D$6, NA())),"Null")</f>
        <v>Null</v>
      </c>
    </row>
    <row r="433" spans="3:19">
      <c r="C433" s="12" t="s">
        <v>851</v>
      </c>
      <c r="D433" s="12">
        <v>111766</v>
      </c>
      <c r="E433" s="12">
        <v>2022</v>
      </c>
      <c r="F433" s="47" t="s">
        <v>539</v>
      </c>
      <c r="G433" s="47" t="s">
        <v>539</v>
      </c>
      <c r="H433" s="47" t="s">
        <v>539</v>
      </c>
      <c r="I433" s="47" t="s">
        <v>539</v>
      </c>
      <c r="J433" s="47" t="s">
        <v>539</v>
      </c>
      <c r="K433" s="47" t="s">
        <v>539</v>
      </c>
      <c r="L433" s="47" t="s">
        <v>539</v>
      </c>
      <c r="M433" s="47" t="s">
        <v>539</v>
      </c>
      <c r="N433" s="47" t="s">
        <v>539</v>
      </c>
      <c r="O433" s="47" t="s">
        <v>539</v>
      </c>
      <c r="P433" s="47"/>
      <c r="Q433" s="47"/>
      <c r="R433" s="12" t="str">
        <f t="shared" si="6"/>
        <v>Null</v>
      </c>
      <c r="S433" s="12" t="str">
        <f>IFERROR(IF(Preferences!$D$6="Default",INDEX('History Check'!$F$6:$O$6,MATCH(MAX('History Check'!$F433:$O433),'History Check'!$F433:$O433,0)),IF(COUNT($F433:$O433) &gt; 0, Preferences!$D$6, NA())),"Null")</f>
        <v>Null</v>
      </c>
    </row>
    <row r="434" spans="3:19">
      <c r="C434" s="12" t="s">
        <v>852</v>
      </c>
      <c r="D434" s="12">
        <v>111609</v>
      </c>
      <c r="E434" s="12">
        <v>2023</v>
      </c>
      <c r="F434" s="36" t="s">
        <v>539</v>
      </c>
      <c r="G434" s="12" t="s">
        <v>539</v>
      </c>
      <c r="H434" s="36" t="s">
        <v>539</v>
      </c>
      <c r="I434" s="36" t="s">
        <v>539</v>
      </c>
      <c r="J434" s="36" t="s">
        <v>539</v>
      </c>
      <c r="K434" s="36" t="s">
        <v>539</v>
      </c>
      <c r="L434" s="12" t="s">
        <v>539</v>
      </c>
      <c r="M434" s="12" t="s">
        <v>539</v>
      </c>
      <c r="N434" s="36" t="s">
        <v>539</v>
      </c>
      <c r="O434" s="36" t="s">
        <v>539</v>
      </c>
      <c r="R434" s="12" t="str">
        <f t="shared" si="6"/>
        <v>Null</v>
      </c>
      <c r="S434" s="12" t="str">
        <f>IFERROR(IF(Preferences!$D$6="Default",INDEX('History Check'!$F$6:$O$6,MATCH(MAX('History Check'!$F434:$O434),'History Check'!$F434:$O434,0)),IF(COUNT($F434:$O434) &gt; 0, Preferences!$D$6, NA())),"Null")</f>
        <v>Null</v>
      </c>
    </row>
    <row r="435" spans="3:19">
      <c r="C435" s="12" t="s">
        <v>852</v>
      </c>
      <c r="D435" s="12">
        <v>111609</v>
      </c>
      <c r="E435" s="12">
        <v>2022</v>
      </c>
      <c r="F435" s="36" t="s">
        <v>539</v>
      </c>
      <c r="G435" s="12" t="s">
        <v>539</v>
      </c>
      <c r="H435" s="12" t="s">
        <v>539</v>
      </c>
      <c r="I435" s="12" t="s">
        <v>539</v>
      </c>
      <c r="J435" s="12" t="s">
        <v>539</v>
      </c>
      <c r="K435" s="36" t="s">
        <v>539</v>
      </c>
      <c r="L435" s="12" t="s">
        <v>539</v>
      </c>
      <c r="M435" s="12" t="s">
        <v>539</v>
      </c>
      <c r="N435" s="12" t="s">
        <v>539</v>
      </c>
      <c r="O435" s="12" t="s">
        <v>539</v>
      </c>
      <c r="R435" s="12" t="str">
        <f t="shared" si="6"/>
        <v>Null</v>
      </c>
      <c r="S435" s="12" t="str">
        <f>IFERROR(IF(Preferences!$D$6="Default",INDEX('History Check'!$F$6:$O$6,MATCH(MAX('History Check'!$F435:$O435),'History Check'!$F435:$O435,0)),IF(COUNT($F435:$O435) &gt; 0, Preferences!$D$6, NA())),"Null")</f>
        <v>Null</v>
      </c>
    </row>
    <row r="436" spans="3:19" hidden="1">
      <c r="C436" s="12" t="s">
        <v>853</v>
      </c>
      <c r="D436" s="12">
        <v>115719</v>
      </c>
      <c r="E436" s="12">
        <v>2023</v>
      </c>
      <c r="F436" s="36" t="s">
        <v>539</v>
      </c>
      <c r="G436" s="12" t="s">
        <v>539</v>
      </c>
      <c r="H436" s="36" t="s">
        <v>539</v>
      </c>
      <c r="I436" s="36" t="s">
        <v>539</v>
      </c>
      <c r="J436" s="36" t="s">
        <v>539</v>
      </c>
      <c r="K436" s="36">
        <v>45291</v>
      </c>
      <c r="L436" s="12" t="s">
        <v>539</v>
      </c>
      <c r="M436" s="12" t="s">
        <v>539</v>
      </c>
      <c r="N436" s="36" t="s">
        <v>539</v>
      </c>
      <c r="O436" s="36" t="s">
        <v>539</v>
      </c>
      <c r="R436" s="12" t="str">
        <f t="shared" si="6"/>
        <v>IFRS</v>
      </c>
      <c r="S436" s="12" t="str">
        <f>IFERROR(IF(Preferences!$D$6="Default",INDEX('History Check'!$F$6:$O$6,MATCH(MAX('History Check'!$F436:$O436),'History Check'!$F436:$O436,0)),IF(COUNT($F436:$O436) &gt; 0, Preferences!$D$6, NA())),"Null")</f>
        <v>NONCON</v>
      </c>
    </row>
    <row r="437" spans="3:19" hidden="1">
      <c r="C437" s="12" t="s">
        <v>853</v>
      </c>
      <c r="D437" s="12">
        <v>115719</v>
      </c>
      <c r="E437" s="12">
        <v>2022</v>
      </c>
      <c r="F437" s="36" t="s">
        <v>539</v>
      </c>
      <c r="G437" s="12" t="s">
        <v>539</v>
      </c>
      <c r="H437" s="12" t="s">
        <v>539</v>
      </c>
      <c r="I437" s="12" t="s">
        <v>539</v>
      </c>
      <c r="J437" s="12" t="s">
        <v>539</v>
      </c>
      <c r="K437" s="36">
        <v>44926</v>
      </c>
      <c r="L437" s="12" t="s">
        <v>539</v>
      </c>
      <c r="M437" s="12" t="s">
        <v>539</v>
      </c>
      <c r="N437" s="12" t="s">
        <v>539</v>
      </c>
      <c r="O437" s="36" t="s">
        <v>539</v>
      </c>
      <c r="R437" s="12" t="str">
        <f t="shared" si="6"/>
        <v>IFRS</v>
      </c>
      <c r="S437" s="12" t="str">
        <f>IFERROR(IF(Preferences!$D$6="Default",INDEX('History Check'!$F$6:$O$6,MATCH(MAX('History Check'!$F437:$O437),'History Check'!$F437:$O437,0)),IF(COUNT($F437:$O437) &gt; 0, Preferences!$D$6, NA())),"Null")</f>
        <v>NONCON</v>
      </c>
    </row>
    <row r="438" spans="3:19" hidden="1">
      <c r="C438" s="12" t="s">
        <v>854</v>
      </c>
      <c r="D438" s="12">
        <v>107476</v>
      </c>
      <c r="E438" s="12">
        <v>2023</v>
      </c>
      <c r="F438" s="36" t="s">
        <v>539</v>
      </c>
      <c r="G438" s="12" t="s">
        <v>539</v>
      </c>
      <c r="H438" s="36" t="s">
        <v>539</v>
      </c>
      <c r="I438" s="12" t="s">
        <v>539</v>
      </c>
      <c r="J438" s="12" t="s">
        <v>539</v>
      </c>
      <c r="K438" s="36">
        <v>45291</v>
      </c>
      <c r="L438" s="12" t="s">
        <v>539</v>
      </c>
      <c r="M438" s="12" t="s">
        <v>539</v>
      </c>
      <c r="N438" s="12" t="s">
        <v>539</v>
      </c>
      <c r="O438" s="36" t="s">
        <v>539</v>
      </c>
      <c r="R438" s="12" t="str">
        <f t="shared" si="6"/>
        <v>IFRS</v>
      </c>
      <c r="S438" s="12" t="str">
        <f>IFERROR(IF(Preferences!$D$6="Default",INDEX('History Check'!$F$6:$O$6,MATCH(MAX('History Check'!$F438:$O438),'History Check'!$F438:$O438,0)),IF(COUNT($F438:$O438) &gt; 0, Preferences!$D$6, NA())),"Null")</f>
        <v>NONCON</v>
      </c>
    </row>
    <row r="439" spans="3:19" hidden="1">
      <c r="C439" s="12" t="s">
        <v>854</v>
      </c>
      <c r="D439" s="12">
        <v>107476</v>
      </c>
      <c r="E439" s="12">
        <v>2022</v>
      </c>
      <c r="F439" s="12" t="s">
        <v>539</v>
      </c>
      <c r="G439" s="12" t="s">
        <v>539</v>
      </c>
      <c r="H439" s="12" t="s">
        <v>539</v>
      </c>
      <c r="I439" s="12" t="s">
        <v>539</v>
      </c>
      <c r="J439" s="36" t="s">
        <v>539</v>
      </c>
      <c r="K439" s="36">
        <v>44926</v>
      </c>
      <c r="L439" s="12" t="s">
        <v>539</v>
      </c>
      <c r="M439" s="12" t="s">
        <v>539</v>
      </c>
      <c r="N439" s="12" t="s">
        <v>539</v>
      </c>
      <c r="O439" s="36" t="s">
        <v>539</v>
      </c>
      <c r="R439" s="12" t="str">
        <f t="shared" si="6"/>
        <v>IFRS</v>
      </c>
      <c r="S439" s="12" t="str">
        <f>IFERROR(IF(Preferences!$D$6="Default",INDEX('History Check'!$F$6:$O$6,MATCH(MAX('History Check'!$F439:$O439),'History Check'!$F439:$O439,0)),IF(COUNT($F439:$O439) &gt; 0, Preferences!$D$6, NA())),"Null")</f>
        <v>NONCON</v>
      </c>
    </row>
    <row r="440" spans="3:19" hidden="1">
      <c r="C440" s="12" t="s">
        <v>855</v>
      </c>
      <c r="D440" s="12">
        <v>1001018</v>
      </c>
      <c r="E440" s="12">
        <v>2023</v>
      </c>
      <c r="F440" s="36" t="s">
        <v>539</v>
      </c>
      <c r="G440" s="36" t="s">
        <v>539</v>
      </c>
      <c r="H440" s="12" t="s">
        <v>539</v>
      </c>
      <c r="I440" s="12" t="s">
        <v>539</v>
      </c>
      <c r="J440" s="36" t="s">
        <v>539</v>
      </c>
      <c r="K440" s="36">
        <v>45291</v>
      </c>
      <c r="L440" s="12" t="s">
        <v>539</v>
      </c>
      <c r="M440" s="12" t="s">
        <v>539</v>
      </c>
      <c r="N440" s="12" t="s">
        <v>539</v>
      </c>
      <c r="O440" s="12" t="s">
        <v>539</v>
      </c>
      <c r="R440" s="12" t="str">
        <f t="shared" si="6"/>
        <v>IFRS</v>
      </c>
      <c r="S440" s="12" t="str">
        <f>IFERROR(IF(Preferences!$D$6="Default",INDEX('History Check'!$F$6:$O$6,MATCH(MAX('History Check'!$F440:$O440),'History Check'!$F440:$O440,0)),IF(COUNT($F440:$O440) &gt; 0, Preferences!$D$6, NA())),"Null")</f>
        <v>NONCON</v>
      </c>
    </row>
    <row r="441" spans="3:19" hidden="1">
      <c r="C441" s="12" t="s">
        <v>855</v>
      </c>
      <c r="D441" s="12">
        <v>1001018</v>
      </c>
      <c r="E441" s="12">
        <v>2022</v>
      </c>
      <c r="F441" s="36" t="s">
        <v>539</v>
      </c>
      <c r="G441" s="12" t="s">
        <v>539</v>
      </c>
      <c r="H441" s="36" t="s">
        <v>539</v>
      </c>
      <c r="I441" s="36" t="s">
        <v>539</v>
      </c>
      <c r="J441" s="36" t="s">
        <v>539</v>
      </c>
      <c r="K441" s="36">
        <v>44926</v>
      </c>
      <c r="L441" s="12" t="s">
        <v>539</v>
      </c>
      <c r="M441" s="12" t="s">
        <v>539</v>
      </c>
      <c r="N441" s="12" t="s">
        <v>539</v>
      </c>
      <c r="O441" s="36" t="s">
        <v>539</v>
      </c>
      <c r="R441" s="12" t="str">
        <f t="shared" si="6"/>
        <v>IFRS</v>
      </c>
      <c r="S441" s="12" t="str">
        <f>IFERROR(IF(Preferences!$D$6="Default",INDEX('History Check'!$F$6:$O$6,MATCH(MAX('History Check'!$F441:$O441),'History Check'!$F441:$O441,0)),IF(COUNT($F441:$O441) &gt; 0, Preferences!$D$6, NA())),"Null")</f>
        <v>NONCON</v>
      </c>
    </row>
    <row r="442" spans="3:19" hidden="1">
      <c r="C442" s="12" t="s">
        <v>856</v>
      </c>
      <c r="D442" s="12">
        <v>141924</v>
      </c>
      <c r="E442" s="12">
        <v>2023</v>
      </c>
      <c r="F442" s="36">
        <v>45291</v>
      </c>
      <c r="G442" s="12" t="s">
        <v>539</v>
      </c>
      <c r="H442" s="36" t="s">
        <v>539</v>
      </c>
      <c r="I442" s="36" t="s">
        <v>539</v>
      </c>
      <c r="J442" s="36">
        <v>45291</v>
      </c>
      <c r="K442" s="36" t="s">
        <v>539</v>
      </c>
      <c r="L442" s="12" t="s">
        <v>539</v>
      </c>
      <c r="M442" s="12" t="s">
        <v>539</v>
      </c>
      <c r="N442" s="36" t="s">
        <v>539</v>
      </c>
      <c r="O442" s="36">
        <v>45291</v>
      </c>
      <c r="R442" s="12" t="str">
        <f t="shared" si="6"/>
        <v>IFRS</v>
      </c>
      <c r="S442" s="12" t="str">
        <f>IFERROR(IF(Preferences!$D$6="Default",INDEX('History Check'!$F$6:$O$6,MATCH(MAX('History Check'!$F442:$O442),'History Check'!$F442:$O442,0)),IF(COUNT($F442:$O442) &gt; 0, Preferences!$D$6, NA())),"Null")</f>
        <v>CON</v>
      </c>
    </row>
    <row r="443" spans="3:19" hidden="1">
      <c r="C443" s="12" t="s">
        <v>856</v>
      </c>
      <c r="D443" s="12">
        <v>141924</v>
      </c>
      <c r="E443" s="12">
        <v>2022</v>
      </c>
      <c r="F443" s="36">
        <v>44926</v>
      </c>
      <c r="G443" s="12" t="s">
        <v>539</v>
      </c>
      <c r="H443" s="36" t="s">
        <v>539</v>
      </c>
      <c r="I443" s="12" t="s">
        <v>539</v>
      </c>
      <c r="J443" s="36">
        <v>44926</v>
      </c>
      <c r="K443" s="12" t="s">
        <v>539</v>
      </c>
      <c r="L443" s="12" t="s">
        <v>539</v>
      </c>
      <c r="M443" s="12" t="s">
        <v>539</v>
      </c>
      <c r="N443" s="12" t="s">
        <v>539</v>
      </c>
      <c r="O443" s="36">
        <v>44926</v>
      </c>
      <c r="R443" s="12" t="str">
        <f t="shared" si="6"/>
        <v>IFRS</v>
      </c>
      <c r="S443" s="12" t="str">
        <f>IFERROR(IF(Preferences!$D$6="Default",INDEX('History Check'!$F$6:$O$6,MATCH(MAX('History Check'!$F443:$O443),'History Check'!$F443:$O443,0)),IF(COUNT($F443:$O443) &gt; 0, Preferences!$D$6, NA())),"Null")</f>
        <v>CON</v>
      </c>
    </row>
    <row r="444" spans="3:19" hidden="1">
      <c r="C444" s="12" t="s">
        <v>857</v>
      </c>
      <c r="D444" s="12">
        <v>114919</v>
      </c>
      <c r="E444" s="12">
        <v>2023</v>
      </c>
      <c r="F444" s="36" t="s">
        <v>539</v>
      </c>
      <c r="G444" s="12" t="s">
        <v>539</v>
      </c>
      <c r="H444" s="36">
        <v>45291</v>
      </c>
      <c r="I444" s="36" t="s">
        <v>539</v>
      </c>
      <c r="J444" s="36" t="s">
        <v>539</v>
      </c>
      <c r="K444" s="36" t="s">
        <v>539</v>
      </c>
      <c r="L444" s="12" t="s">
        <v>539</v>
      </c>
      <c r="M444" s="36">
        <v>45291</v>
      </c>
      <c r="N444" s="36" t="s">
        <v>539</v>
      </c>
      <c r="O444" s="36" t="s">
        <v>539</v>
      </c>
      <c r="R444" s="12" t="str">
        <f t="shared" si="6"/>
        <v>REGULATORY</v>
      </c>
      <c r="S444" s="12" t="str">
        <f>IFERROR(IF(Preferences!$D$6="Default",INDEX('History Check'!$F$6:$O$6,MATCH(MAX('History Check'!$F444:$O444),'History Check'!$F444:$O444,0)),IF(COUNT($F444:$O444) &gt; 0, Preferences!$D$6, NA())),"Null")</f>
        <v>CON</v>
      </c>
    </row>
    <row r="445" spans="3:19" hidden="1">
      <c r="C445" s="12" t="s">
        <v>857</v>
      </c>
      <c r="D445" s="12">
        <v>114919</v>
      </c>
      <c r="E445" s="12">
        <v>2022</v>
      </c>
      <c r="F445" s="36" t="s">
        <v>539</v>
      </c>
      <c r="G445" s="12" t="s">
        <v>539</v>
      </c>
      <c r="H445" s="36">
        <v>44926</v>
      </c>
      <c r="I445" s="36" t="s">
        <v>539</v>
      </c>
      <c r="J445" s="12" t="s">
        <v>539</v>
      </c>
      <c r="K445" s="12" t="s">
        <v>539</v>
      </c>
      <c r="L445" s="12" t="s">
        <v>539</v>
      </c>
      <c r="M445" s="36">
        <v>44926</v>
      </c>
      <c r="N445" s="36" t="s">
        <v>539</v>
      </c>
      <c r="O445" s="12" t="s">
        <v>539</v>
      </c>
      <c r="R445" s="12" t="str">
        <f t="shared" si="6"/>
        <v>REGULATORY</v>
      </c>
      <c r="S445" s="12" t="str">
        <f>IFERROR(IF(Preferences!$D$6="Default",INDEX('History Check'!$F$6:$O$6,MATCH(MAX('History Check'!$F445:$O445),'History Check'!$F445:$O445,0)),IF(COUNT($F445:$O445) &gt; 0, Preferences!$D$6, NA())),"Null")</f>
        <v>CON</v>
      </c>
    </row>
    <row r="446" spans="3:19" hidden="1">
      <c r="C446" s="12" t="s">
        <v>858</v>
      </c>
      <c r="D446" s="12">
        <v>1384695</v>
      </c>
      <c r="E446" s="12">
        <v>2023</v>
      </c>
      <c r="F446" s="36" t="s">
        <v>539</v>
      </c>
      <c r="G446" s="12" t="s">
        <v>539</v>
      </c>
      <c r="H446" s="36" t="s">
        <v>539</v>
      </c>
      <c r="I446" s="36" t="s">
        <v>539</v>
      </c>
      <c r="J446" s="36" t="s">
        <v>539</v>
      </c>
      <c r="K446" s="36" t="s">
        <v>539</v>
      </c>
      <c r="L446" s="12" t="s">
        <v>539</v>
      </c>
      <c r="M446" s="36">
        <v>45291</v>
      </c>
      <c r="N446" s="36" t="s">
        <v>539</v>
      </c>
      <c r="O446" s="36" t="s">
        <v>539</v>
      </c>
      <c r="R446" s="12" t="str">
        <f t="shared" si="6"/>
        <v>REGULATORY</v>
      </c>
      <c r="S446" s="12" t="str">
        <f>IFERROR(IF(Preferences!$D$6="Default",INDEX('History Check'!$F$6:$O$6,MATCH(MAX('History Check'!$F446:$O446),'History Check'!$F446:$O446,0)),IF(COUNT($F446:$O446) &gt; 0, Preferences!$D$6, NA())),"Null")</f>
        <v>NONCON</v>
      </c>
    </row>
    <row r="447" spans="3:19" hidden="1">
      <c r="C447" s="12" t="s">
        <v>858</v>
      </c>
      <c r="D447" s="12">
        <v>1384695</v>
      </c>
      <c r="E447" s="12">
        <v>2022</v>
      </c>
      <c r="F447" s="36" t="s">
        <v>539</v>
      </c>
      <c r="G447" s="12" t="s">
        <v>539</v>
      </c>
      <c r="H447" s="12" t="s">
        <v>539</v>
      </c>
      <c r="I447" s="12" t="s">
        <v>539</v>
      </c>
      <c r="J447" s="36" t="s">
        <v>539</v>
      </c>
      <c r="K447" s="36" t="s">
        <v>539</v>
      </c>
      <c r="L447" s="12" t="s">
        <v>539</v>
      </c>
      <c r="M447" s="36">
        <v>44926</v>
      </c>
      <c r="N447" s="12" t="s">
        <v>539</v>
      </c>
      <c r="O447" s="36" t="s">
        <v>539</v>
      </c>
      <c r="R447" s="12" t="str">
        <f t="shared" si="6"/>
        <v>REGULATORY</v>
      </c>
      <c r="S447" s="12" t="str">
        <f>IFERROR(IF(Preferences!$D$6="Default",INDEX('History Check'!$F$6:$O$6,MATCH(MAX('History Check'!$F447:$O447),'History Check'!$F447:$O447,0)),IF(COUNT($F447:$O447) &gt; 0, Preferences!$D$6, NA())),"Null")</f>
        <v>NONCON</v>
      </c>
    </row>
    <row r="448" spans="3:19" hidden="1">
      <c r="C448" s="12" t="s">
        <v>861</v>
      </c>
      <c r="D448" s="12">
        <v>101041</v>
      </c>
      <c r="E448" s="12">
        <v>2023</v>
      </c>
      <c r="F448" s="36" t="s">
        <v>539</v>
      </c>
      <c r="G448" s="12" t="s">
        <v>539</v>
      </c>
      <c r="H448" s="36">
        <v>45291</v>
      </c>
      <c r="I448" s="12" t="s">
        <v>539</v>
      </c>
      <c r="J448" s="12" t="s">
        <v>539</v>
      </c>
      <c r="K448" s="36" t="s">
        <v>539</v>
      </c>
      <c r="L448" s="12" t="s">
        <v>539</v>
      </c>
      <c r="M448" s="12" t="s">
        <v>539</v>
      </c>
      <c r="N448" s="36" t="s">
        <v>539</v>
      </c>
      <c r="O448" s="12" t="s">
        <v>539</v>
      </c>
      <c r="R448" s="12" t="str">
        <f t="shared" si="6"/>
        <v>REGULATORY</v>
      </c>
      <c r="S448" s="12" t="str">
        <f>IFERROR(IF(Preferences!$D$6="Default",INDEX('History Check'!$F$6:$O$6,MATCH(MAX('History Check'!$F448:$O448),'History Check'!$F448:$O448,0)),IF(COUNT($F448:$O448) &gt; 0, Preferences!$D$6, NA())),"Null")</f>
        <v>CON</v>
      </c>
    </row>
    <row r="449" spans="3:19" hidden="1">
      <c r="C449" s="12" t="s">
        <v>861</v>
      </c>
      <c r="D449" s="12">
        <v>101041</v>
      </c>
      <c r="E449" s="12">
        <v>2022</v>
      </c>
      <c r="F449" s="47" t="s">
        <v>539</v>
      </c>
      <c r="G449" s="47" t="s">
        <v>539</v>
      </c>
      <c r="H449" s="47">
        <v>44926</v>
      </c>
      <c r="I449" s="47" t="s">
        <v>539</v>
      </c>
      <c r="J449" s="47" t="s">
        <v>539</v>
      </c>
      <c r="K449" s="47" t="s">
        <v>539</v>
      </c>
      <c r="L449" s="47" t="s">
        <v>539</v>
      </c>
      <c r="M449" s="47" t="s">
        <v>539</v>
      </c>
      <c r="N449" s="47" t="s">
        <v>539</v>
      </c>
      <c r="O449" s="47" t="s">
        <v>539</v>
      </c>
      <c r="P449" s="47"/>
      <c r="Q449" s="47"/>
      <c r="R449" s="12" t="str">
        <f t="shared" si="6"/>
        <v>REGULATORY</v>
      </c>
      <c r="S449" s="12" t="str">
        <f>IFERROR(IF(Preferences!$D$6="Default",INDEX('History Check'!$F$6:$O$6,MATCH(MAX('History Check'!$F449:$O449),'History Check'!$F449:$O449,0)),IF(COUNT($F449:$O449) &gt; 0, Preferences!$D$6, NA())),"Null")</f>
        <v>CON</v>
      </c>
    </row>
    <row r="450" spans="3:19" hidden="1">
      <c r="C450" s="12" t="s">
        <v>859</v>
      </c>
      <c r="D450" s="12">
        <v>114915</v>
      </c>
      <c r="E450" s="12">
        <v>2023</v>
      </c>
      <c r="F450" s="36" t="s">
        <v>539</v>
      </c>
      <c r="G450" s="12" t="s">
        <v>539</v>
      </c>
      <c r="H450" s="12" t="s">
        <v>539</v>
      </c>
      <c r="I450" s="12" t="s">
        <v>539</v>
      </c>
      <c r="J450" s="12" t="s">
        <v>539</v>
      </c>
      <c r="K450" s="12" t="s">
        <v>539</v>
      </c>
      <c r="L450" s="12" t="s">
        <v>539</v>
      </c>
      <c r="M450" s="12" t="s">
        <v>539</v>
      </c>
      <c r="N450" s="12" t="s">
        <v>539</v>
      </c>
      <c r="O450" s="36">
        <v>45291</v>
      </c>
      <c r="R450" s="12" t="str">
        <f t="shared" si="6"/>
        <v>LOCAL</v>
      </c>
      <c r="S450" s="12" t="str">
        <f>IFERROR(IF(Preferences!$D$6="Default",INDEX('History Check'!$F$6:$O$6,MATCH(MAX('History Check'!$F450:$O450),'History Check'!$F450:$O450,0)),IF(COUNT($F450:$O450) &gt; 0, Preferences!$D$6, NA())),"Null")</f>
        <v>NONCON</v>
      </c>
    </row>
    <row r="451" spans="3:19" hidden="1">
      <c r="C451" s="12" t="s">
        <v>859</v>
      </c>
      <c r="D451" s="12">
        <v>114915</v>
      </c>
      <c r="E451" s="12">
        <v>2022</v>
      </c>
      <c r="F451" s="12" t="s">
        <v>539</v>
      </c>
      <c r="G451" s="12" t="s">
        <v>539</v>
      </c>
      <c r="H451" s="12" t="s">
        <v>539</v>
      </c>
      <c r="I451" s="12" t="s">
        <v>539</v>
      </c>
      <c r="J451" s="36" t="s">
        <v>539</v>
      </c>
      <c r="K451" s="36" t="s">
        <v>539</v>
      </c>
      <c r="L451" s="12" t="s">
        <v>539</v>
      </c>
      <c r="M451" s="12" t="s">
        <v>539</v>
      </c>
      <c r="N451" s="12" t="s">
        <v>539</v>
      </c>
      <c r="O451" s="36">
        <v>44926</v>
      </c>
      <c r="R451" s="12" t="str">
        <f t="shared" si="6"/>
        <v>LOCAL</v>
      </c>
      <c r="S451" s="12" t="str">
        <f>IFERROR(IF(Preferences!$D$6="Default",INDEX('History Check'!$F$6:$O$6,MATCH(MAX('History Check'!$F451:$O451),'History Check'!$F451:$O451,0)),IF(COUNT($F451:$O451) &gt; 0, Preferences!$D$6, NA())),"Null")</f>
        <v>NONCON</v>
      </c>
    </row>
    <row r="452" spans="3:19" hidden="1">
      <c r="C452" s="12" t="s">
        <v>860</v>
      </c>
      <c r="D452" s="12">
        <v>1194790</v>
      </c>
      <c r="E452" s="12">
        <v>2023</v>
      </c>
      <c r="F452" s="36" t="s">
        <v>539</v>
      </c>
      <c r="G452" s="12" t="s">
        <v>539</v>
      </c>
      <c r="H452" s="12" t="s">
        <v>539</v>
      </c>
      <c r="I452" s="12" t="s">
        <v>539</v>
      </c>
      <c r="J452" s="12" t="s">
        <v>539</v>
      </c>
      <c r="K452" s="12" t="s">
        <v>539</v>
      </c>
      <c r="L452" s="12" t="s">
        <v>539</v>
      </c>
      <c r="M452" s="36">
        <v>45291</v>
      </c>
      <c r="N452" s="12" t="s">
        <v>539</v>
      </c>
      <c r="O452" s="36" t="s">
        <v>539</v>
      </c>
      <c r="R452" s="12" t="str">
        <f t="shared" si="6"/>
        <v>REGULATORY</v>
      </c>
      <c r="S452" s="12" t="str">
        <f>IFERROR(IF(Preferences!$D$6="Default",INDEX('History Check'!$F$6:$O$6,MATCH(MAX('History Check'!$F452:$O452),'History Check'!$F452:$O452,0)),IF(COUNT($F452:$O452) &gt; 0, Preferences!$D$6, NA())),"Null")</f>
        <v>NONCON</v>
      </c>
    </row>
    <row r="453" spans="3:19" hidden="1">
      <c r="C453" s="12" t="s">
        <v>860</v>
      </c>
      <c r="D453" s="12">
        <v>1194790</v>
      </c>
      <c r="E453" s="12">
        <v>2022</v>
      </c>
      <c r="F453" s="47" t="s">
        <v>539</v>
      </c>
      <c r="G453" s="47" t="s">
        <v>539</v>
      </c>
      <c r="H453" s="47" t="s">
        <v>539</v>
      </c>
      <c r="I453" s="47" t="s">
        <v>539</v>
      </c>
      <c r="J453" s="47" t="s">
        <v>539</v>
      </c>
      <c r="K453" s="47" t="s">
        <v>539</v>
      </c>
      <c r="L453" s="47" t="s">
        <v>539</v>
      </c>
      <c r="M453" s="47">
        <v>44926</v>
      </c>
      <c r="N453" s="47" t="s">
        <v>539</v>
      </c>
      <c r="O453" s="47" t="s">
        <v>539</v>
      </c>
      <c r="P453" s="47"/>
      <c r="Q453" s="47"/>
      <c r="R453" s="12" t="str">
        <f t="shared" si="6"/>
        <v>REGULATORY</v>
      </c>
      <c r="S453" s="12" t="str">
        <f>IFERROR(IF(Preferences!$D$6="Default",INDEX('History Check'!$F$6:$O$6,MATCH(MAX('History Check'!$F453:$O453),'History Check'!$F453:$O453,0)),IF(COUNT($F453:$O453) &gt; 0, Preferences!$D$6, NA())),"Null")</f>
        <v>NONCON</v>
      </c>
    </row>
    <row r="454" spans="3:19" hidden="1">
      <c r="C454" s="12" t="s">
        <v>862</v>
      </c>
      <c r="D454" s="12">
        <v>1000703</v>
      </c>
      <c r="E454" s="12">
        <v>2023</v>
      </c>
      <c r="F454" s="36" t="s">
        <v>539</v>
      </c>
      <c r="G454" s="12" t="s">
        <v>539</v>
      </c>
      <c r="H454" s="12" t="s">
        <v>539</v>
      </c>
      <c r="I454" s="36" t="s">
        <v>539</v>
      </c>
      <c r="J454" s="36">
        <v>45291</v>
      </c>
      <c r="K454" s="12" t="s">
        <v>539</v>
      </c>
      <c r="L454" s="12" t="s">
        <v>539</v>
      </c>
      <c r="M454" s="36">
        <v>45291</v>
      </c>
      <c r="N454" s="12" t="s">
        <v>539</v>
      </c>
      <c r="O454" s="36">
        <v>45291</v>
      </c>
      <c r="R454" s="12" t="str">
        <f t="shared" si="6"/>
        <v>LOCAL</v>
      </c>
      <c r="S454" s="12" t="str">
        <f>IFERROR(IF(Preferences!$D$6="Default",INDEX('History Check'!$F$6:$O$6,MATCH(MAX('History Check'!$F454:$O454),'History Check'!$F454:$O454,0)),IF(COUNT($F454:$O454) &gt; 0, Preferences!$D$6, NA())),"Null")</f>
        <v>CON</v>
      </c>
    </row>
    <row r="455" spans="3:19" hidden="1">
      <c r="C455" s="12" t="s">
        <v>862</v>
      </c>
      <c r="D455" s="12">
        <v>1000703</v>
      </c>
      <c r="E455" s="12">
        <v>2022</v>
      </c>
      <c r="F455" s="36" t="s">
        <v>539</v>
      </c>
      <c r="G455" s="12" t="s">
        <v>539</v>
      </c>
      <c r="H455" s="12" t="s">
        <v>539</v>
      </c>
      <c r="I455" s="36" t="s">
        <v>539</v>
      </c>
      <c r="J455" s="36">
        <v>44926</v>
      </c>
      <c r="K455" s="36" t="s">
        <v>539</v>
      </c>
      <c r="L455" s="12" t="s">
        <v>539</v>
      </c>
      <c r="M455" s="36">
        <v>44926</v>
      </c>
      <c r="N455" s="12" t="s">
        <v>539</v>
      </c>
      <c r="O455" s="36">
        <v>44926</v>
      </c>
      <c r="R455" s="12" t="str">
        <f t="shared" si="6"/>
        <v>LOCAL</v>
      </c>
      <c r="S455" s="12" t="str">
        <f>IFERROR(IF(Preferences!$D$6="Default",INDEX('History Check'!$F$6:$O$6,MATCH(MAX('History Check'!$F455:$O455),'History Check'!$F455:$O455,0)),IF(COUNT($F455:$O455) &gt; 0, Preferences!$D$6, NA())),"Null")</f>
        <v>CON</v>
      </c>
    </row>
    <row r="456" spans="3:19" hidden="1">
      <c r="C456" s="12" t="s">
        <v>863</v>
      </c>
      <c r="D456" s="12">
        <v>1061614</v>
      </c>
      <c r="E456" s="12">
        <v>2023</v>
      </c>
      <c r="F456" s="36" t="s">
        <v>539</v>
      </c>
      <c r="G456" s="12" t="s">
        <v>539</v>
      </c>
      <c r="H456" s="36" t="s">
        <v>539</v>
      </c>
      <c r="I456" s="36" t="s">
        <v>539</v>
      </c>
      <c r="J456" s="36" t="s">
        <v>539</v>
      </c>
      <c r="K456" s="36" t="s">
        <v>539</v>
      </c>
      <c r="L456" s="12" t="s">
        <v>539</v>
      </c>
      <c r="M456" s="36">
        <v>45291</v>
      </c>
      <c r="N456" s="12" t="s">
        <v>539</v>
      </c>
      <c r="O456" s="36" t="s">
        <v>539</v>
      </c>
      <c r="R456" s="12" t="str">
        <f t="shared" ref="R456:R519" si="7">IFERROR(INDEX($F$5:$O$5,MATCH(MAX($F456:$O456),$F456:$O456,0)),"Null")</f>
        <v>REGULATORY</v>
      </c>
      <c r="S456" s="12" t="str">
        <f>IFERROR(IF(Preferences!$D$6="Default",INDEX('History Check'!$F$6:$O$6,MATCH(MAX('History Check'!$F456:$O456),'History Check'!$F456:$O456,0)),IF(COUNT($F456:$O456) &gt; 0, Preferences!$D$6, NA())),"Null")</f>
        <v>NONCON</v>
      </c>
    </row>
    <row r="457" spans="3:19" hidden="1">
      <c r="C457" s="12" t="s">
        <v>863</v>
      </c>
      <c r="D457" s="12">
        <v>1061614</v>
      </c>
      <c r="E457" s="12">
        <v>2022</v>
      </c>
      <c r="F457" s="36" t="s">
        <v>539</v>
      </c>
      <c r="G457" s="12" t="s">
        <v>539</v>
      </c>
      <c r="H457" s="12" t="s">
        <v>539</v>
      </c>
      <c r="I457" s="36" t="s">
        <v>539</v>
      </c>
      <c r="J457" s="12" t="s">
        <v>539</v>
      </c>
      <c r="K457" s="12" t="s">
        <v>539</v>
      </c>
      <c r="L457" s="12" t="s">
        <v>539</v>
      </c>
      <c r="M457" s="36">
        <v>44926</v>
      </c>
      <c r="N457" s="12" t="s">
        <v>539</v>
      </c>
      <c r="O457" s="36" t="s">
        <v>539</v>
      </c>
      <c r="R457" s="12" t="str">
        <f t="shared" si="7"/>
        <v>REGULATORY</v>
      </c>
      <c r="S457" s="12" t="str">
        <f>IFERROR(IF(Preferences!$D$6="Default",INDEX('History Check'!$F$6:$O$6,MATCH(MAX('History Check'!$F457:$O457),'History Check'!$F457:$O457,0)),IF(COUNT($F457:$O457) &gt; 0, Preferences!$D$6, NA())),"Null")</f>
        <v>NONCON</v>
      </c>
    </row>
    <row r="458" spans="3:19" hidden="1">
      <c r="C458" s="12" t="s">
        <v>864</v>
      </c>
      <c r="D458" s="12">
        <v>1009338</v>
      </c>
      <c r="E458" s="12">
        <v>2023</v>
      </c>
      <c r="F458" s="47" t="s">
        <v>539</v>
      </c>
      <c r="G458" s="47" t="s">
        <v>539</v>
      </c>
      <c r="H458" s="47" t="s">
        <v>539</v>
      </c>
      <c r="I458" s="47" t="s">
        <v>539</v>
      </c>
      <c r="J458" s="47" t="s">
        <v>539</v>
      </c>
      <c r="K458" s="47" t="s">
        <v>539</v>
      </c>
      <c r="L458" s="47" t="s">
        <v>539</v>
      </c>
      <c r="M458" s="47" t="s">
        <v>539</v>
      </c>
      <c r="N458" s="47" t="s">
        <v>539</v>
      </c>
      <c r="O458" s="47">
        <v>45291</v>
      </c>
      <c r="P458" s="47"/>
      <c r="Q458" s="47"/>
      <c r="R458" s="12" t="str">
        <f t="shared" si="7"/>
        <v>LOCAL</v>
      </c>
      <c r="S458" s="12" t="str">
        <f>IFERROR(IF(Preferences!$D$6="Default",INDEX('History Check'!$F$6:$O$6,MATCH(MAX('History Check'!$F458:$O458),'History Check'!$F458:$O458,0)),IF(COUNT($F458:$O458) &gt; 0, Preferences!$D$6, NA())),"Null")</f>
        <v>NONCON</v>
      </c>
    </row>
    <row r="459" spans="3:19" hidden="1">
      <c r="C459" s="12" t="s">
        <v>864</v>
      </c>
      <c r="D459" s="12">
        <v>1009338</v>
      </c>
      <c r="E459" s="12">
        <v>2022</v>
      </c>
      <c r="F459" s="36" t="s">
        <v>539</v>
      </c>
      <c r="G459" s="12" t="s">
        <v>539</v>
      </c>
      <c r="H459" s="36" t="s">
        <v>539</v>
      </c>
      <c r="I459" s="36" t="s">
        <v>539</v>
      </c>
      <c r="J459" s="36" t="s">
        <v>539</v>
      </c>
      <c r="K459" s="36" t="s">
        <v>539</v>
      </c>
      <c r="L459" s="12" t="s">
        <v>539</v>
      </c>
      <c r="M459" s="12" t="s">
        <v>539</v>
      </c>
      <c r="N459" s="36" t="s">
        <v>539</v>
      </c>
      <c r="O459" s="36">
        <v>44926</v>
      </c>
      <c r="R459" s="12" t="str">
        <f t="shared" si="7"/>
        <v>LOCAL</v>
      </c>
      <c r="S459" s="12" t="str">
        <f>IFERROR(IF(Preferences!$D$6="Default",INDEX('History Check'!$F$6:$O$6,MATCH(MAX('History Check'!$F459:$O459),'History Check'!$F459:$O459,0)),IF(COUNT($F459:$O459) &gt; 0, Preferences!$D$6, NA())),"Null")</f>
        <v>NONCON</v>
      </c>
    </row>
    <row r="460" spans="3:19" hidden="1">
      <c r="C460" s="12" t="s">
        <v>865</v>
      </c>
      <c r="D460" s="12">
        <v>1134250</v>
      </c>
      <c r="E460" s="12">
        <v>2023</v>
      </c>
      <c r="F460" s="36">
        <v>45291</v>
      </c>
      <c r="G460" s="12" t="s">
        <v>539</v>
      </c>
      <c r="H460" s="12" t="s">
        <v>539</v>
      </c>
      <c r="I460" s="12" t="s">
        <v>539</v>
      </c>
      <c r="J460" s="12" t="s">
        <v>539</v>
      </c>
      <c r="K460" s="12" t="s">
        <v>539</v>
      </c>
      <c r="L460" s="12" t="s">
        <v>539</v>
      </c>
      <c r="M460" s="12" t="s">
        <v>539</v>
      </c>
      <c r="N460" s="12" t="s">
        <v>539</v>
      </c>
      <c r="O460" s="36">
        <v>45291</v>
      </c>
      <c r="R460" s="12" t="str">
        <f t="shared" si="7"/>
        <v>IFRS</v>
      </c>
      <c r="S460" s="12" t="str">
        <f>IFERROR(IF(Preferences!$D$6="Default",INDEX('History Check'!$F$6:$O$6,MATCH(MAX('History Check'!$F460:$O460),'History Check'!$F460:$O460,0)),IF(COUNT($F460:$O460) &gt; 0, Preferences!$D$6, NA())),"Null")</f>
        <v>CON</v>
      </c>
    </row>
    <row r="461" spans="3:19" hidden="1">
      <c r="C461" s="12" t="s">
        <v>865</v>
      </c>
      <c r="D461" s="12">
        <v>1134250</v>
      </c>
      <c r="E461" s="12">
        <v>2022</v>
      </c>
      <c r="F461" s="36">
        <v>44926</v>
      </c>
      <c r="G461" s="12" t="s">
        <v>539</v>
      </c>
      <c r="H461" s="12" t="s">
        <v>539</v>
      </c>
      <c r="I461" s="12" t="s">
        <v>539</v>
      </c>
      <c r="J461" s="12" t="s">
        <v>539</v>
      </c>
      <c r="K461" s="36" t="s">
        <v>539</v>
      </c>
      <c r="L461" s="12" t="s">
        <v>539</v>
      </c>
      <c r="M461" s="12" t="s">
        <v>539</v>
      </c>
      <c r="N461" s="36" t="s">
        <v>539</v>
      </c>
      <c r="O461" s="36">
        <v>44926</v>
      </c>
      <c r="R461" s="12" t="str">
        <f t="shared" si="7"/>
        <v>IFRS</v>
      </c>
      <c r="S461" s="12" t="str">
        <f>IFERROR(IF(Preferences!$D$6="Default",INDEX('History Check'!$F$6:$O$6,MATCH(MAX('History Check'!$F461:$O461),'History Check'!$F461:$O461,0)),IF(COUNT($F461:$O461) &gt; 0, Preferences!$D$6, NA())),"Null")</f>
        <v>CON</v>
      </c>
    </row>
    <row r="462" spans="3:19" hidden="1">
      <c r="C462" s="12" t="s">
        <v>866</v>
      </c>
      <c r="D462" s="12">
        <v>1009390</v>
      </c>
      <c r="E462" s="12">
        <v>2023</v>
      </c>
      <c r="F462" s="36">
        <v>45291</v>
      </c>
      <c r="G462" s="12" t="s">
        <v>539</v>
      </c>
      <c r="H462" s="12" t="s">
        <v>539</v>
      </c>
      <c r="I462" s="12" t="s">
        <v>539</v>
      </c>
      <c r="J462" s="12" t="s">
        <v>539</v>
      </c>
      <c r="K462" s="36" t="s">
        <v>539</v>
      </c>
      <c r="L462" s="12" t="s">
        <v>539</v>
      </c>
      <c r="M462" s="12" t="s">
        <v>539</v>
      </c>
      <c r="N462" s="12" t="s">
        <v>539</v>
      </c>
      <c r="O462" s="36" t="s">
        <v>539</v>
      </c>
      <c r="R462" s="12" t="str">
        <f t="shared" si="7"/>
        <v>IFRS</v>
      </c>
      <c r="S462" s="12" t="str">
        <f>IFERROR(IF(Preferences!$D$6="Default",INDEX('History Check'!$F$6:$O$6,MATCH(MAX('History Check'!$F462:$O462),'History Check'!$F462:$O462,0)),IF(COUNT($F462:$O462) &gt; 0, Preferences!$D$6, NA())),"Null")</f>
        <v>CON</v>
      </c>
    </row>
    <row r="463" spans="3:19" hidden="1">
      <c r="C463" s="12" t="s">
        <v>866</v>
      </c>
      <c r="D463" s="12">
        <v>1009390</v>
      </c>
      <c r="E463" s="12">
        <v>2022</v>
      </c>
      <c r="F463" s="36">
        <v>44926</v>
      </c>
      <c r="G463" s="12" t="s">
        <v>539</v>
      </c>
      <c r="H463" s="12" t="s">
        <v>539</v>
      </c>
      <c r="I463" s="12" t="s">
        <v>539</v>
      </c>
      <c r="J463" s="36" t="s">
        <v>539</v>
      </c>
      <c r="K463" s="36" t="s">
        <v>539</v>
      </c>
      <c r="L463" s="12" t="s">
        <v>539</v>
      </c>
      <c r="M463" s="12" t="s">
        <v>539</v>
      </c>
      <c r="N463" s="12" t="s">
        <v>539</v>
      </c>
      <c r="O463" s="36" t="s">
        <v>539</v>
      </c>
      <c r="R463" s="12" t="str">
        <f t="shared" si="7"/>
        <v>IFRS</v>
      </c>
      <c r="S463" s="12" t="str">
        <f>IFERROR(IF(Preferences!$D$6="Default",INDEX('History Check'!$F$6:$O$6,MATCH(MAX('History Check'!$F463:$O463),'History Check'!$F463:$O463,0)),IF(COUNT($F463:$O463) &gt; 0, Preferences!$D$6, NA())),"Null")</f>
        <v>CON</v>
      </c>
    </row>
    <row r="464" spans="3:19" hidden="1">
      <c r="C464" s="12" t="s">
        <v>867</v>
      </c>
      <c r="D464" s="12">
        <v>143675</v>
      </c>
      <c r="E464" s="12">
        <v>2023</v>
      </c>
      <c r="F464" s="36" t="s">
        <v>539</v>
      </c>
      <c r="G464" s="12" t="s">
        <v>539</v>
      </c>
      <c r="H464" s="12" t="s">
        <v>539</v>
      </c>
      <c r="I464" s="12" t="s">
        <v>539</v>
      </c>
      <c r="J464" s="36">
        <v>45291</v>
      </c>
      <c r="K464" s="36" t="s">
        <v>539</v>
      </c>
      <c r="L464" s="12" t="s">
        <v>539</v>
      </c>
      <c r="M464" s="12" t="s">
        <v>539</v>
      </c>
      <c r="N464" s="12" t="s">
        <v>539</v>
      </c>
      <c r="O464" s="36">
        <v>45291</v>
      </c>
      <c r="R464" s="12" t="str">
        <f t="shared" si="7"/>
        <v>LOCAL</v>
      </c>
      <c r="S464" s="12" t="str">
        <f>IFERROR(IF(Preferences!$D$6="Default",INDEX('History Check'!$F$6:$O$6,MATCH(MAX('History Check'!$F464:$O464),'History Check'!$F464:$O464,0)),IF(COUNT($F464:$O464) &gt; 0, Preferences!$D$6, NA())),"Null")</f>
        <v>CON</v>
      </c>
    </row>
    <row r="465" spans="3:19" hidden="1">
      <c r="C465" s="12" t="s">
        <v>867</v>
      </c>
      <c r="D465" s="12">
        <v>143675</v>
      </c>
      <c r="E465" s="12">
        <v>2022</v>
      </c>
      <c r="F465" s="36" t="s">
        <v>539</v>
      </c>
      <c r="G465" s="12" t="s">
        <v>539</v>
      </c>
      <c r="H465" s="36" t="s">
        <v>539</v>
      </c>
      <c r="I465" s="36" t="s">
        <v>539</v>
      </c>
      <c r="J465" s="36">
        <v>44926</v>
      </c>
      <c r="K465" s="36" t="s">
        <v>539</v>
      </c>
      <c r="L465" s="12" t="s">
        <v>539</v>
      </c>
      <c r="M465" s="12" t="s">
        <v>539</v>
      </c>
      <c r="N465" s="36" t="s">
        <v>539</v>
      </c>
      <c r="O465" s="36">
        <v>44926</v>
      </c>
      <c r="R465" s="12" t="str">
        <f t="shared" si="7"/>
        <v>LOCAL</v>
      </c>
      <c r="S465" s="12" t="str">
        <f>IFERROR(IF(Preferences!$D$6="Default",INDEX('History Check'!$F$6:$O$6,MATCH(MAX('History Check'!$F465:$O465),'History Check'!$F465:$O465,0)),IF(COUNT($F465:$O465) &gt; 0, Preferences!$D$6, NA())),"Null")</f>
        <v>CON</v>
      </c>
    </row>
    <row r="466" spans="3:19" hidden="1">
      <c r="C466" s="12" t="s">
        <v>868</v>
      </c>
      <c r="D466" s="12">
        <v>147118</v>
      </c>
      <c r="E466" s="12">
        <v>2023</v>
      </c>
      <c r="F466" s="36">
        <v>45291</v>
      </c>
      <c r="G466" s="12" t="s">
        <v>539</v>
      </c>
      <c r="H466" s="36">
        <v>45291</v>
      </c>
      <c r="I466" s="36" t="s">
        <v>539</v>
      </c>
      <c r="J466" s="36" t="s">
        <v>539</v>
      </c>
      <c r="K466" s="36" t="s">
        <v>539</v>
      </c>
      <c r="L466" s="12" t="s">
        <v>539</v>
      </c>
      <c r="M466" s="12" t="s">
        <v>539</v>
      </c>
      <c r="N466" s="36" t="s">
        <v>539</v>
      </c>
      <c r="O466" s="36" t="s">
        <v>539</v>
      </c>
      <c r="R466" s="12" t="str">
        <f t="shared" si="7"/>
        <v>IFRS</v>
      </c>
      <c r="S466" s="12" t="str">
        <f>IFERROR(IF(Preferences!$D$6="Default",INDEX('History Check'!$F$6:$O$6,MATCH(MAX('History Check'!$F466:$O466),'History Check'!$F466:$O466,0)),IF(COUNT($F466:$O466) &gt; 0, Preferences!$D$6, NA())),"Null")</f>
        <v>CON</v>
      </c>
    </row>
    <row r="467" spans="3:19" hidden="1">
      <c r="C467" s="12" t="s">
        <v>868</v>
      </c>
      <c r="D467" s="12">
        <v>147118</v>
      </c>
      <c r="E467" s="12">
        <v>2022</v>
      </c>
      <c r="F467" s="36">
        <v>44926</v>
      </c>
      <c r="G467" s="12" t="s">
        <v>539</v>
      </c>
      <c r="H467" s="36">
        <v>44926</v>
      </c>
      <c r="I467" s="12" t="s">
        <v>539</v>
      </c>
      <c r="J467" s="36" t="s">
        <v>539</v>
      </c>
      <c r="K467" s="12" t="s">
        <v>539</v>
      </c>
      <c r="L467" s="12" t="s">
        <v>539</v>
      </c>
      <c r="M467" s="12" t="s">
        <v>539</v>
      </c>
      <c r="N467" s="12" t="s">
        <v>539</v>
      </c>
      <c r="O467" s="12" t="s">
        <v>539</v>
      </c>
      <c r="R467" s="12" t="str">
        <f t="shared" si="7"/>
        <v>IFRS</v>
      </c>
      <c r="S467" s="12" t="str">
        <f>IFERROR(IF(Preferences!$D$6="Default",INDEX('History Check'!$F$6:$O$6,MATCH(MAX('History Check'!$F467:$O467),'History Check'!$F467:$O467,0)),IF(COUNT($F467:$O467) &gt; 0, Preferences!$D$6, NA())),"Null")</f>
        <v>CON</v>
      </c>
    </row>
    <row r="468" spans="3:19" hidden="1">
      <c r="C468" s="12" t="s">
        <v>869</v>
      </c>
      <c r="D468" s="12">
        <v>1009365</v>
      </c>
      <c r="E468" s="12">
        <v>2023</v>
      </c>
      <c r="F468" s="36" t="s">
        <v>539</v>
      </c>
      <c r="G468" s="12" t="s">
        <v>539</v>
      </c>
      <c r="H468" s="36" t="s">
        <v>539</v>
      </c>
      <c r="I468" s="36" t="s">
        <v>539</v>
      </c>
      <c r="J468" s="36" t="s">
        <v>539</v>
      </c>
      <c r="K468" s="36" t="s">
        <v>539</v>
      </c>
      <c r="L468" s="12" t="s">
        <v>539</v>
      </c>
      <c r="M468" s="12" t="s">
        <v>539</v>
      </c>
      <c r="N468" s="36" t="s">
        <v>539</v>
      </c>
      <c r="O468" s="36">
        <v>45291</v>
      </c>
      <c r="R468" s="12" t="str">
        <f t="shared" si="7"/>
        <v>LOCAL</v>
      </c>
      <c r="S468" s="12" t="str">
        <f>IFERROR(IF(Preferences!$D$6="Default",INDEX('History Check'!$F$6:$O$6,MATCH(MAX('History Check'!$F468:$O468),'History Check'!$F468:$O468,0)),IF(COUNT($F468:$O468) &gt; 0, Preferences!$D$6, NA())),"Null")</f>
        <v>NONCON</v>
      </c>
    </row>
    <row r="469" spans="3:19" hidden="1">
      <c r="C469" s="12" t="s">
        <v>869</v>
      </c>
      <c r="D469" s="12">
        <v>1009365</v>
      </c>
      <c r="E469" s="12">
        <v>2022</v>
      </c>
      <c r="F469" s="36" t="s">
        <v>539</v>
      </c>
      <c r="G469" s="12" t="s">
        <v>539</v>
      </c>
      <c r="H469" s="12" t="s">
        <v>539</v>
      </c>
      <c r="I469" s="12" t="s">
        <v>539</v>
      </c>
      <c r="J469" s="12" t="s">
        <v>539</v>
      </c>
      <c r="K469" s="12" t="s">
        <v>539</v>
      </c>
      <c r="L469" s="12" t="s">
        <v>539</v>
      </c>
      <c r="M469" s="12" t="s">
        <v>539</v>
      </c>
      <c r="N469" s="12" t="s">
        <v>539</v>
      </c>
      <c r="O469" s="36">
        <v>44926</v>
      </c>
      <c r="R469" s="12" t="str">
        <f t="shared" si="7"/>
        <v>LOCAL</v>
      </c>
      <c r="S469" s="12" t="str">
        <f>IFERROR(IF(Preferences!$D$6="Default",INDEX('History Check'!$F$6:$O$6,MATCH(MAX('History Check'!$F469:$O469),'History Check'!$F469:$O469,0)),IF(COUNT($F469:$O469) &gt; 0, Preferences!$D$6, NA())),"Null")</f>
        <v>NONCON</v>
      </c>
    </row>
    <row r="470" spans="3:19" hidden="1">
      <c r="C470" s="12" t="s">
        <v>870</v>
      </c>
      <c r="D470" s="12">
        <v>1498153</v>
      </c>
      <c r="E470" s="12">
        <v>2023</v>
      </c>
      <c r="F470" s="36" t="s">
        <v>539</v>
      </c>
      <c r="G470" s="12" t="s">
        <v>539</v>
      </c>
      <c r="H470" s="12" t="s">
        <v>539</v>
      </c>
      <c r="I470" s="12" t="s">
        <v>539</v>
      </c>
      <c r="J470" s="12" t="s">
        <v>539</v>
      </c>
      <c r="K470" s="36">
        <v>45291</v>
      </c>
      <c r="L470" s="12" t="s">
        <v>539</v>
      </c>
      <c r="M470" s="12" t="s">
        <v>539</v>
      </c>
      <c r="N470" s="12" t="s">
        <v>539</v>
      </c>
      <c r="O470" s="12" t="s">
        <v>539</v>
      </c>
      <c r="R470" s="12" t="str">
        <f t="shared" si="7"/>
        <v>IFRS</v>
      </c>
      <c r="S470" s="12" t="str">
        <f>IFERROR(IF(Preferences!$D$6="Default",INDEX('History Check'!$F$6:$O$6,MATCH(MAX('History Check'!$F470:$O470),'History Check'!$F470:$O470,0)),IF(COUNT($F470:$O470) &gt; 0, Preferences!$D$6, NA())),"Null")</f>
        <v>NONCON</v>
      </c>
    </row>
    <row r="471" spans="3:19" hidden="1">
      <c r="C471" s="12" t="s">
        <v>870</v>
      </c>
      <c r="D471" s="12">
        <v>1498153</v>
      </c>
      <c r="E471" s="12">
        <v>2022</v>
      </c>
      <c r="F471" s="36" t="s">
        <v>539</v>
      </c>
      <c r="G471" s="12" t="s">
        <v>539</v>
      </c>
      <c r="H471" s="36" t="s">
        <v>539</v>
      </c>
      <c r="I471" s="36" t="s">
        <v>539</v>
      </c>
      <c r="J471" s="36" t="s">
        <v>539</v>
      </c>
      <c r="K471" s="36">
        <v>44926</v>
      </c>
      <c r="L471" s="12" t="s">
        <v>539</v>
      </c>
      <c r="M471" s="12" t="s">
        <v>539</v>
      </c>
      <c r="N471" s="36" t="s">
        <v>539</v>
      </c>
      <c r="O471" s="36" t="s">
        <v>539</v>
      </c>
      <c r="R471" s="12" t="str">
        <f t="shared" si="7"/>
        <v>IFRS</v>
      </c>
      <c r="S471" s="12" t="str">
        <f>IFERROR(IF(Preferences!$D$6="Default",INDEX('History Check'!$F$6:$O$6,MATCH(MAX('History Check'!$F471:$O471),'History Check'!$F471:$O471,0)),IF(COUNT($F471:$O471) &gt; 0, Preferences!$D$6, NA())),"Null")</f>
        <v>NONCON</v>
      </c>
    </row>
    <row r="472" spans="3:19" hidden="1">
      <c r="C472" s="12" t="s">
        <v>871</v>
      </c>
      <c r="D472" s="12">
        <v>111670</v>
      </c>
      <c r="E472" s="12">
        <v>2023</v>
      </c>
      <c r="F472" s="36">
        <v>45291</v>
      </c>
      <c r="G472" s="12" t="s">
        <v>539</v>
      </c>
      <c r="H472" s="12" t="s">
        <v>539</v>
      </c>
      <c r="I472" s="12" t="s">
        <v>539</v>
      </c>
      <c r="J472" s="12" t="s">
        <v>539</v>
      </c>
      <c r="K472" s="36">
        <v>45291</v>
      </c>
      <c r="L472" s="36" t="s">
        <v>539</v>
      </c>
      <c r="M472" s="12" t="s">
        <v>539</v>
      </c>
      <c r="N472" s="12" t="s">
        <v>539</v>
      </c>
      <c r="O472" s="12" t="s">
        <v>539</v>
      </c>
      <c r="R472" s="12" t="str">
        <f t="shared" si="7"/>
        <v>IFRS</v>
      </c>
      <c r="S472" s="12" t="str">
        <f>IFERROR(IF(Preferences!$D$6="Default",INDEX('History Check'!$F$6:$O$6,MATCH(MAX('History Check'!$F472:$O472),'History Check'!$F472:$O472,0)),IF(COUNT($F472:$O472) &gt; 0, Preferences!$D$6, NA())),"Null")</f>
        <v>CON</v>
      </c>
    </row>
    <row r="473" spans="3:19" hidden="1">
      <c r="C473" s="12" t="s">
        <v>871</v>
      </c>
      <c r="D473" s="12">
        <v>111670</v>
      </c>
      <c r="E473" s="12">
        <v>2022</v>
      </c>
      <c r="F473" s="36">
        <v>44926</v>
      </c>
      <c r="G473" s="12" t="s">
        <v>539</v>
      </c>
      <c r="H473" s="36" t="s">
        <v>539</v>
      </c>
      <c r="I473" s="36" t="s">
        <v>539</v>
      </c>
      <c r="J473" s="36" t="s">
        <v>539</v>
      </c>
      <c r="K473" s="36">
        <v>44926</v>
      </c>
      <c r="L473" s="12" t="s">
        <v>539</v>
      </c>
      <c r="M473" s="12" t="s">
        <v>539</v>
      </c>
      <c r="N473" s="36" t="s">
        <v>539</v>
      </c>
      <c r="O473" s="36" t="s">
        <v>539</v>
      </c>
      <c r="R473" s="12" t="str">
        <f t="shared" si="7"/>
        <v>IFRS</v>
      </c>
      <c r="S473" s="12" t="str">
        <f>IFERROR(IF(Preferences!$D$6="Default",INDEX('History Check'!$F$6:$O$6,MATCH(MAX('History Check'!$F473:$O473),'History Check'!$F473:$O473,0)),IF(COUNT($F473:$O473) &gt; 0, Preferences!$D$6, NA())),"Null")</f>
        <v>CON</v>
      </c>
    </row>
    <row r="474" spans="3:19" hidden="1">
      <c r="C474" s="12" t="s">
        <v>873</v>
      </c>
      <c r="D474" s="12">
        <v>1418051</v>
      </c>
      <c r="E474" s="12">
        <v>2023</v>
      </c>
      <c r="F474" s="36" t="s">
        <v>539</v>
      </c>
      <c r="G474" s="12" t="s">
        <v>539</v>
      </c>
      <c r="H474" s="36" t="s">
        <v>539</v>
      </c>
      <c r="I474" s="36" t="s">
        <v>539</v>
      </c>
      <c r="J474" s="36" t="s">
        <v>539</v>
      </c>
      <c r="K474" s="36" t="s">
        <v>539</v>
      </c>
      <c r="L474" s="12" t="s">
        <v>539</v>
      </c>
      <c r="M474" s="36">
        <v>45291</v>
      </c>
      <c r="N474" s="36" t="s">
        <v>539</v>
      </c>
      <c r="O474" s="36" t="s">
        <v>539</v>
      </c>
      <c r="R474" s="12" t="str">
        <f t="shared" si="7"/>
        <v>REGULATORY</v>
      </c>
      <c r="S474" s="12" t="str">
        <f>IFERROR(IF(Preferences!$D$6="Default",INDEX('History Check'!$F$6:$O$6,MATCH(MAX('History Check'!$F474:$O474),'History Check'!$F474:$O474,0)),IF(COUNT($F474:$O474) &gt; 0, Preferences!$D$6, NA())),"Null")</f>
        <v>NONCON</v>
      </c>
    </row>
    <row r="475" spans="3:19" hidden="1">
      <c r="C475" s="12" t="s">
        <v>873</v>
      </c>
      <c r="D475" s="12">
        <v>1418051</v>
      </c>
      <c r="E475" s="12">
        <v>2022</v>
      </c>
      <c r="F475" s="12" t="s">
        <v>539</v>
      </c>
      <c r="G475" s="12" t="s">
        <v>539</v>
      </c>
      <c r="H475" s="12" t="s">
        <v>539</v>
      </c>
      <c r="I475" s="36" t="s">
        <v>539</v>
      </c>
      <c r="J475" s="12" t="s">
        <v>539</v>
      </c>
      <c r="K475" s="36" t="s">
        <v>539</v>
      </c>
      <c r="L475" s="12" t="s">
        <v>539</v>
      </c>
      <c r="M475" s="36">
        <v>44926</v>
      </c>
      <c r="N475" s="12" t="s">
        <v>539</v>
      </c>
      <c r="O475" s="36" t="s">
        <v>539</v>
      </c>
      <c r="R475" s="12" t="str">
        <f t="shared" si="7"/>
        <v>REGULATORY</v>
      </c>
      <c r="S475" s="12" t="str">
        <f>IFERROR(IF(Preferences!$D$6="Default",INDEX('History Check'!$F$6:$O$6,MATCH(MAX('History Check'!$F475:$O475),'History Check'!$F475:$O475,0)),IF(COUNT($F475:$O475) &gt; 0, Preferences!$D$6, NA())),"Null")</f>
        <v>NONCON</v>
      </c>
    </row>
    <row r="476" spans="3:19" hidden="1">
      <c r="C476" s="12" t="s">
        <v>872</v>
      </c>
      <c r="D476" s="12">
        <v>111607</v>
      </c>
      <c r="E476" s="12">
        <v>2023</v>
      </c>
      <c r="F476" s="36">
        <v>45291</v>
      </c>
      <c r="G476" s="12" t="s">
        <v>539</v>
      </c>
      <c r="H476" s="12" t="s">
        <v>539</v>
      </c>
      <c r="I476" s="12" t="s">
        <v>539</v>
      </c>
      <c r="J476" s="36" t="s">
        <v>539</v>
      </c>
      <c r="K476" s="12" t="s">
        <v>539</v>
      </c>
      <c r="L476" s="12" t="s">
        <v>539</v>
      </c>
      <c r="M476" s="12" t="s">
        <v>539</v>
      </c>
      <c r="N476" s="36" t="s">
        <v>539</v>
      </c>
      <c r="O476" s="36" t="s">
        <v>539</v>
      </c>
      <c r="R476" s="12" t="str">
        <f t="shared" si="7"/>
        <v>IFRS</v>
      </c>
      <c r="S476" s="12" t="str">
        <f>IFERROR(IF(Preferences!$D$6="Default",INDEX('History Check'!$F$6:$O$6,MATCH(MAX('History Check'!$F476:$O476),'History Check'!$F476:$O476,0)),IF(COUNT($F476:$O476) &gt; 0, Preferences!$D$6, NA())),"Null")</f>
        <v>CON</v>
      </c>
    </row>
    <row r="477" spans="3:19" hidden="1">
      <c r="C477" s="12" t="s">
        <v>872</v>
      </c>
      <c r="D477" s="12">
        <v>111607</v>
      </c>
      <c r="E477" s="12">
        <v>2022</v>
      </c>
      <c r="F477" s="36">
        <v>44926</v>
      </c>
      <c r="G477" s="12" t="s">
        <v>539</v>
      </c>
      <c r="H477" s="36" t="s">
        <v>539</v>
      </c>
      <c r="I477" s="36" t="s">
        <v>539</v>
      </c>
      <c r="J477" s="36" t="s">
        <v>539</v>
      </c>
      <c r="K477" s="36" t="s">
        <v>539</v>
      </c>
      <c r="L477" s="12" t="s">
        <v>539</v>
      </c>
      <c r="M477" s="12" t="s">
        <v>539</v>
      </c>
      <c r="N477" s="36" t="s">
        <v>539</v>
      </c>
      <c r="O477" s="36" t="s">
        <v>539</v>
      </c>
      <c r="R477" s="12" t="str">
        <f t="shared" si="7"/>
        <v>IFRS</v>
      </c>
      <c r="S477" s="12" t="str">
        <f>IFERROR(IF(Preferences!$D$6="Default",INDEX('History Check'!$F$6:$O$6,MATCH(MAX('History Check'!$F477:$O477),'History Check'!$F477:$O477,0)),IF(COUNT($F477:$O477) &gt; 0, Preferences!$D$6, NA())),"Null")</f>
        <v>CON</v>
      </c>
    </row>
    <row r="478" spans="3:19" hidden="1">
      <c r="C478" s="12" t="s">
        <v>874</v>
      </c>
      <c r="D478" s="12">
        <v>147119</v>
      </c>
      <c r="E478" s="12">
        <v>2023</v>
      </c>
      <c r="F478" s="36">
        <v>45291</v>
      </c>
      <c r="G478" s="12" t="s">
        <v>539</v>
      </c>
      <c r="H478" s="36">
        <v>45291</v>
      </c>
      <c r="I478" s="12" t="s">
        <v>539</v>
      </c>
      <c r="J478" s="36" t="s">
        <v>539</v>
      </c>
      <c r="K478" s="36" t="s">
        <v>539</v>
      </c>
      <c r="L478" s="12" t="s">
        <v>539</v>
      </c>
      <c r="M478" s="12" t="s">
        <v>539</v>
      </c>
      <c r="N478" s="12" t="s">
        <v>539</v>
      </c>
      <c r="O478" s="36" t="s">
        <v>539</v>
      </c>
      <c r="R478" s="12" t="str">
        <f t="shared" si="7"/>
        <v>IFRS</v>
      </c>
      <c r="S478" s="12" t="str">
        <f>IFERROR(IF(Preferences!$D$6="Default",INDEX('History Check'!$F$6:$O$6,MATCH(MAX('History Check'!$F478:$O478),'History Check'!$F478:$O478,0)),IF(COUNT($F478:$O478) &gt; 0, Preferences!$D$6, NA())),"Null")</f>
        <v>CON</v>
      </c>
    </row>
    <row r="479" spans="3:19" hidden="1">
      <c r="C479" s="12" t="s">
        <v>874</v>
      </c>
      <c r="D479" s="12">
        <v>147119</v>
      </c>
      <c r="E479" s="12">
        <v>2022</v>
      </c>
      <c r="F479" s="36">
        <v>44926</v>
      </c>
      <c r="G479" s="12" t="s">
        <v>539</v>
      </c>
      <c r="H479" s="36">
        <v>44926</v>
      </c>
      <c r="I479" s="36" t="s">
        <v>539</v>
      </c>
      <c r="J479" s="12" t="s">
        <v>539</v>
      </c>
      <c r="K479" s="36" t="s">
        <v>539</v>
      </c>
      <c r="L479" s="12" t="s">
        <v>539</v>
      </c>
      <c r="M479" s="12" t="s">
        <v>539</v>
      </c>
      <c r="N479" s="12" t="s">
        <v>539</v>
      </c>
      <c r="O479" s="12" t="s">
        <v>539</v>
      </c>
      <c r="R479" s="12" t="str">
        <f t="shared" si="7"/>
        <v>IFRS</v>
      </c>
      <c r="S479" s="12" t="str">
        <f>IFERROR(IF(Preferences!$D$6="Default",INDEX('History Check'!$F$6:$O$6,MATCH(MAX('History Check'!$F479:$O479),'History Check'!$F479:$O479,0)),IF(COUNT($F479:$O479) &gt; 0, Preferences!$D$6, NA())),"Null")</f>
        <v>CON</v>
      </c>
    </row>
    <row r="480" spans="3:19" hidden="1">
      <c r="C480" s="12" t="s">
        <v>875</v>
      </c>
      <c r="D480" s="12">
        <v>1010779</v>
      </c>
      <c r="E480" s="12">
        <v>2023</v>
      </c>
      <c r="F480" s="36">
        <v>45291</v>
      </c>
      <c r="G480" s="12" t="s">
        <v>539</v>
      </c>
      <c r="H480" s="36" t="s">
        <v>539</v>
      </c>
      <c r="I480" s="36" t="s">
        <v>539</v>
      </c>
      <c r="J480" s="36" t="s">
        <v>539</v>
      </c>
      <c r="K480" s="36" t="s">
        <v>539</v>
      </c>
      <c r="L480" s="12" t="s">
        <v>539</v>
      </c>
      <c r="M480" s="12" t="s">
        <v>539</v>
      </c>
      <c r="N480" s="36" t="s">
        <v>539</v>
      </c>
      <c r="O480" s="36">
        <v>45291</v>
      </c>
      <c r="R480" s="12" t="str">
        <f t="shared" si="7"/>
        <v>IFRS</v>
      </c>
      <c r="S480" s="12" t="str">
        <f>IFERROR(IF(Preferences!$D$6="Default",INDEX('History Check'!$F$6:$O$6,MATCH(MAX('History Check'!$F480:$O480),'History Check'!$F480:$O480,0)),IF(COUNT($F480:$O480) &gt; 0, Preferences!$D$6, NA())),"Null")</f>
        <v>CON</v>
      </c>
    </row>
    <row r="481" spans="3:19" hidden="1">
      <c r="C481" s="12" t="s">
        <v>875</v>
      </c>
      <c r="D481" s="12">
        <v>1010779</v>
      </c>
      <c r="E481" s="12">
        <v>2022</v>
      </c>
      <c r="F481" s="36">
        <v>44926</v>
      </c>
      <c r="G481" s="12" t="s">
        <v>539</v>
      </c>
      <c r="H481" s="12" t="s">
        <v>539</v>
      </c>
      <c r="I481" s="36" t="s">
        <v>539</v>
      </c>
      <c r="J481" s="12" t="s">
        <v>539</v>
      </c>
      <c r="K481" s="12" t="s">
        <v>539</v>
      </c>
      <c r="L481" s="12" t="s">
        <v>539</v>
      </c>
      <c r="M481" s="12" t="s">
        <v>539</v>
      </c>
      <c r="N481" s="12" t="s">
        <v>539</v>
      </c>
      <c r="O481" s="36">
        <v>44926</v>
      </c>
      <c r="R481" s="12" t="str">
        <f t="shared" si="7"/>
        <v>IFRS</v>
      </c>
      <c r="S481" s="12" t="str">
        <f>IFERROR(IF(Preferences!$D$6="Default",INDEX('History Check'!$F$6:$O$6,MATCH(MAX('History Check'!$F481:$O481),'History Check'!$F481:$O481,0)),IF(COUNT($F481:$O481) &gt; 0, Preferences!$D$6, NA())),"Null")</f>
        <v>CON</v>
      </c>
    </row>
    <row r="482" spans="3:19" hidden="1">
      <c r="C482" s="12" t="s">
        <v>876</v>
      </c>
      <c r="D482" s="12">
        <v>141925</v>
      </c>
      <c r="E482" s="12">
        <v>2023</v>
      </c>
      <c r="F482" s="36" t="s">
        <v>539</v>
      </c>
      <c r="G482" s="12" t="s">
        <v>539</v>
      </c>
      <c r="H482" s="36" t="s">
        <v>539</v>
      </c>
      <c r="I482" s="36" t="s">
        <v>539</v>
      </c>
      <c r="J482" s="36">
        <v>45291</v>
      </c>
      <c r="K482" s="36" t="s">
        <v>539</v>
      </c>
      <c r="L482" s="12" t="s">
        <v>539</v>
      </c>
      <c r="M482" s="12" t="s">
        <v>539</v>
      </c>
      <c r="N482" s="36" t="s">
        <v>539</v>
      </c>
      <c r="O482" s="36">
        <v>45291</v>
      </c>
      <c r="R482" s="12" t="str">
        <f t="shared" si="7"/>
        <v>LOCAL</v>
      </c>
      <c r="S482" s="12" t="str">
        <f>IFERROR(IF(Preferences!$D$6="Default",INDEX('History Check'!$F$6:$O$6,MATCH(MAX('History Check'!$F482:$O482),'History Check'!$F482:$O482,0)),IF(COUNT($F482:$O482) &gt; 0, Preferences!$D$6, NA())),"Null")</f>
        <v>CON</v>
      </c>
    </row>
    <row r="483" spans="3:19" hidden="1">
      <c r="C483" s="12" t="s">
        <v>876</v>
      </c>
      <c r="D483" s="12">
        <v>141925</v>
      </c>
      <c r="E483" s="12">
        <v>2022</v>
      </c>
      <c r="F483" s="36" t="s">
        <v>539</v>
      </c>
      <c r="G483" s="12" t="s">
        <v>539</v>
      </c>
      <c r="H483" s="12" t="s">
        <v>539</v>
      </c>
      <c r="I483" s="12" t="s">
        <v>539</v>
      </c>
      <c r="J483" s="36">
        <v>44926</v>
      </c>
      <c r="K483" s="12" t="s">
        <v>539</v>
      </c>
      <c r="L483" s="12" t="s">
        <v>539</v>
      </c>
      <c r="M483" s="12" t="s">
        <v>539</v>
      </c>
      <c r="N483" s="12" t="s">
        <v>539</v>
      </c>
      <c r="O483" s="36">
        <v>44926</v>
      </c>
      <c r="R483" s="12" t="str">
        <f t="shared" si="7"/>
        <v>LOCAL</v>
      </c>
      <c r="S483" s="12" t="str">
        <f>IFERROR(IF(Preferences!$D$6="Default",INDEX('History Check'!$F$6:$O$6,MATCH(MAX('History Check'!$F483:$O483),'History Check'!$F483:$O483,0)),IF(COUNT($F483:$O483) &gt; 0, Preferences!$D$6, NA())),"Null")</f>
        <v>CON</v>
      </c>
    </row>
    <row r="484" spans="3:19" hidden="1">
      <c r="C484" s="12" t="s">
        <v>877</v>
      </c>
      <c r="D484" s="12">
        <v>152269</v>
      </c>
      <c r="E484" s="12">
        <v>2023</v>
      </c>
      <c r="F484" s="36" t="s">
        <v>539</v>
      </c>
      <c r="G484" s="12" t="s">
        <v>539</v>
      </c>
      <c r="H484" s="12" t="s">
        <v>539</v>
      </c>
      <c r="I484" s="12" t="s">
        <v>539</v>
      </c>
      <c r="J484" s="36" t="s">
        <v>539</v>
      </c>
      <c r="K484" s="12" t="s">
        <v>539</v>
      </c>
      <c r="L484" s="12" t="s">
        <v>539</v>
      </c>
      <c r="M484" s="12" t="s">
        <v>539</v>
      </c>
      <c r="N484" s="12" t="s">
        <v>539</v>
      </c>
      <c r="O484" s="36">
        <v>45291</v>
      </c>
      <c r="R484" s="12" t="str">
        <f t="shared" si="7"/>
        <v>LOCAL</v>
      </c>
      <c r="S484" s="12" t="str">
        <f>IFERROR(IF(Preferences!$D$6="Default",INDEX('History Check'!$F$6:$O$6,MATCH(MAX('History Check'!$F484:$O484),'History Check'!$F484:$O484,0)),IF(COUNT($F484:$O484) &gt; 0, Preferences!$D$6, NA())),"Null")</f>
        <v>NONCON</v>
      </c>
    </row>
    <row r="485" spans="3:19" hidden="1">
      <c r="C485" s="12" t="s">
        <v>877</v>
      </c>
      <c r="D485" s="12">
        <v>152269</v>
      </c>
      <c r="E485" s="12">
        <v>2022</v>
      </c>
      <c r="F485" s="36" t="s">
        <v>539</v>
      </c>
      <c r="G485" s="12" t="s">
        <v>539</v>
      </c>
      <c r="H485" s="12" t="s">
        <v>539</v>
      </c>
      <c r="I485" s="12" t="s">
        <v>539</v>
      </c>
      <c r="J485" s="12" t="s">
        <v>539</v>
      </c>
      <c r="K485" s="12" t="s">
        <v>539</v>
      </c>
      <c r="L485" s="12" t="s">
        <v>539</v>
      </c>
      <c r="M485" s="12" t="s">
        <v>539</v>
      </c>
      <c r="N485" s="12" t="s">
        <v>539</v>
      </c>
      <c r="O485" s="36">
        <v>44926</v>
      </c>
      <c r="R485" s="12" t="str">
        <f t="shared" si="7"/>
        <v>LOCAL</v>
      </c>
      <c r="S485" s="12" t="str">
        <f>IFERROR(IF(Preferences!$D$6="Default",INDEX('History Check'!$F$6:$O$6,MATCH(MAX('History Check'!$F485:$O485),'History Check'!$F485:$O485,0)),IF(COUNT($F485:$O485) &gt; 0, Preferences!$D$6, NA())),"Null")</f>
        <v>NONCON</v>
      </c>
    </row>
    <row r="486" spans="3:19" hidden="1">
      <c r="C486" s="12" t="s">
        <v>878</v>
      </c>
      <c r="D486" s="12">
        <v>1011230</v>
      </c>
      <c r="E486" s="12">
        <v>2023</v>
      </c>
      <c r="F486" s="36" t="s">
        <v>539</v>
      </c>
      <c r="G486" s="12" t="s">
        <v>539</v>
      </c>
      <c r="H486" s="36" t="s">
        <v>539</v>
      </c>
      <c r="I486" s="36" t="s">
        <v>539</v>
      </c>
      <c r="J486" s="12" t="s">
        <v>539</v>
      </c>
      <c r="K486" s="36" t="s">
        <v>539</v>
      </c>
      <c r="L486" s="12" t="s">
        <v>539</v>
      </c>
      <c r="M486" s="12" t="s">
        <v>539</v>
      </c>
      <c r="N486" s="12" t="s">
        <v>539</v>
      </c>
      <c r="O486" s="36">
        <v>45291</v>
      </c>
      <c r="R486" s="12" t="str">
        <f t="shared" si="7"/>
        <v>LOCAL</v>
      </c>
      <c r="S486" s="12" t="str">
        <f>IFERROR(IF(Preferences!$D$6="Default",INDEX('History Check'!$F$6:$O$6,MATCH(MAX('History Check'!$F486:$O486),'History Check'!$F486:$O486,0)),IF(COUNT($F486:$O486) &gt; 0, Preferences!$D$6, NA())),"Null")</f>
        <v>NONCON</v>
      </c>
    </row>
    <row r="487" spans="3:19" hidden="1">
      <c r="C487" s="12" t="s">
        <v>878</v>
      </c>
      <c r="D487" s="12">
        <v>1011230</v>
      </c>
      <c r="E487" s="12">
        <v>2022</v>
      </c>
      <c r="F487" s="36" t="s">
        <v>539</v>
      </c>
      <c r="G487" s="12" t="s">
        <v>539</v>
      </c>
      <c r="H487" s="36" t="s">
        <v>539</v>
      </c>
      <c r="I487" s="36" t="s">
        <v>539</v>
      </c>
      <c r="J487" s="36" t="s">
        <v>539</v>
      </c>
      <c r="K487" s="36" t="s">
        <v>539</v>
      </c>
      <c r="L487" s="12" t="s">
        <v>539</v>
      </c>
      <c r="M487" s="12" t="s">
        <v>539</v>
      </c>
      <c r="N487" s="36" t="s">
        <v>539</v>
      </c>
      <c r="O487" s="36">
        <v>44926</v>
      </c>
      <c r="R487" s="12" t="str">
        <f t="shared" si="7"/>
        <v>LOCAL</v>
      </c>
      <c r="S487" s="12" t="str">
        <f>IFERROR(IF(Preferences!$D$6="Default",INDEX('History Check'!$F$6:$O$6,MATCH(MAX('History Check'!$F487:$O487),'History Check'!$F487:$O487,0)),IF(COUNT($F487:$O487) &gt; 0, Preferences!$D$6, NA())),"Null")</f>
        <v>NONCON</v>
      </c>
    </row>
    <row r="488" spans="3:19" hidden="1">
      <c r="C488" s="12" t="s">
        <v>879</v>
      </c>
      <c r="D488" s="12">
        <v>1154031</v>
      </c>
      <c r="E488" s="12">
        <v>2023</v>
      </c>
      <c r="F488" s="36">
        <v>45291</v>
      </c>
      <c r="G488" s="12" t="s">
        <v>539</v>
      </c>
      <c r="H488" s="12" t="s">
        <v>539</v>
      </c>
      <c r="I488" s="12" t="s">
        <v>539</v>
      </c>
      <c r="J488" s="12" t="s">
        <v>539</v>
      </c>
      <c r="K488" s="36">
        <v>45291</v>
      </c>
      <c r="L488" s="36" t="s">
        <v>539</v>
      </c>
      <c r="M488" s="12" t="s">
        <v>539</v>
      </c>
      <c r="N488" s="12" t="s">
        <v>539</v>
      </c>
      <c r="O488" s="36" t="s">
        <v>539</v>
      </c>
      <c r="R488" s="12" t="str">
        <f t="shared" si="7"/>
        <v>IFRS</v>
      </c>
      <c r="S488" s="12" t="str">
        <f>IFERROR(IF(Preferences!$D$6="Default",INDEX('History Check'!$F$6:$O$6,MATCH(MAX('History Check'!$F488:$O488),'History Check'!$F488:$O488,0)),IF(COUNT($F488:$O488) &gt; 0, Preferences!$D$6, NA())),"Null")</f>
        <v>CON</v>
      </c>
    </row>
    <row r="489" spans="3:19" hidden="1">
      <c r="C489" s="12" t="s">
        <v>879</v>
      </c>
      <c r="D489" s="12">
        <v>1154031</v>
      </c>
      <c r="E489" s="12">
        <v>2022</v>
      </c>
      <c r="F489" s="36">
        <v>44926</v>
      </c>
      <c r="G489" s="12" t="s">
        <v>539</v>
      </c>
      <c r="H489" s="12" t="s">
        <v>539</v>
      </c>
      <c r="I489" s="12" t="s">
        <v>539</v>
      </c>
      <c r="J489" s="36" t="s">
        <v>539</v>
      </c>
      <c r="K489" s="36">
        <v>44926</v>
      </c>
      <c r="L489" s="12" t="s">
        <v>539</v>
      </c>
      <c r="M489" s="12" t="s">
        <v>539</v>
      </c>
      <c r="N489" s="12" t="s">
        <v>539</v>
      </c>
      <c r="O489" s="12" t="s">
        <v>539</v>
      </c>
      <c r="R489" s="12" t="str">
        <f t="shared" si="7"/>
        <v>IFRS</v>
      </c>
      <c r="S489" s="12" t="str">
        <f>IFERROR(IF(Preferences!$D$6="Default",INDEX('History Check'!$F$6:$O$6,MATCH(MAX('History Check'!$F489:$O489),'History Check'!$F489:$O489,0)),IF(COUNT($F489:$O489) &gt; 0, Preferences!$D$6, NA())),"Null")</f>
        <v>CON</v>
      </c>
    </row>
    <row r="490" spans="3:19" hidden="1">
      <c r="C490" s="12" t="s">
        <v>880</v>
      </c>
      <c r="D490" s="12">
        <v>143682</v>
      </c>
      <c r="E490" s="12">
        <v>2023</v>
      </c>
      <c r="F490" s="47" t="s">
        <v>539</v>
      </c>
      <c r="G490" s="47" t="s">
        <v>539</v>
      </c>
      <c r="H490" s="47" t="s">
        <v>539</v>
      </c>
      <c r="I490" s="47" t="s">
        <v>539</v>
      </c>
      <c r="J490" s="47" t="s">
        <v>539</v>
      </c>
      <c r="K490" s="47" t="s">
        <v>539</v>
      </c>
      <c r="L490" s="47" t="s">
        <v>539</v>
      </c>
      <c r="M490" s="47" t="s">
        <v>539</v>
      </c>
      <c r="N490" s="47" t="s">
        <v>539</v>
      </c>
      <c r="O490" s="47">
        <v>45291</v>
      </c>
      <c r="P490" s="47"/>
      <c r="Q490" s="47"/>
      <c r="R490" s="12" t="str">
        <f t="shared" si="7"/>
        <v>LOCAL</v>
      </c>
      <c r="S490" s="12" t="str">
        <f>IFERROR(IF(Preferences!$D$6="Default",INDEX('History Check'!$F$6:$O$6,MATCH(MAX('History Check'!$F490:$O490),'History Check'!$F490:$O490,0)),IF(COUNT($F490:$O490) &gt; 0, Preferences!$D$6, NA())),"Null")</f>
        <v>NONCON</v>
      </c>
    </row>
    <row r="491" spans="3:19" hidden="1">
      <c r="C491" s="12" t="s">
        <v>880</v>
      </c>
      <c r="D491" s="12">
        <v>143682</v>
      </c>
      <c r="E491" s="12">
        <v>2022</v>
      </c>
      <c r="F491" s="36" t="s">
        <v>539</v>
      </c>
      <c r="G491" s="12" t="s">
        <v>539</v>
      </c>
      <c r="H491" s="36" t="s">
        <v>539</v>
      </c>
      <c r="I491" s="36" t="s">
        <v>539</v>
      </c>
      <c r="J491" s="36" t="s">
        <v>539</v>
      </c>
      <c r="K491" s="36" t="s">
        <v>539</v>
      </c>
      <c r="L491" s="12" t="s">
        <v>539</v>
      </c>
      <c r="M491" s="12" t="s">
        <v>539</v>
      </c>
      <c r="N491" s="36" t="s">
        <v>539</v>
      </c>
      <c r="O491" s="36">
        <v>44926</v>
      </c>
      <c r="R491" s="12" t="str">
        <f t="shared" si="7"/>
        <v>LOCAL</v>
      </c>
      <c r="S491" s="12" t="str">
        <f>IFERROR(IF(Preferences!$D$6="Default",INDEX('History Check'!$F$6:$O$6,MATCH(MAX('History Check'!$F491:$O491),'History Check'!$F491:$O491,0)),IF(COUNT($F491:$O491) &gt; 0, Preferences!$D$6, NA())),"Null")</f>
        <v>NONCON</v>
      </c>
    </row>
    <row r="492" spans="3:19" hidden="1">
      <c r="C492" s="12" t="s">
        <v>881</v>
      </c>
      <c r="D492" s="12">
        <v>1003506</v>
      </c>
      <c r="E492" s="12">
        <v>2023</v>
      </c>
      <c r="F492" s="36">
        <v>45291</v>
      </c>
      <c r="G492" s="12" t="s">
        <v>539</v>
      </c>
      <c r="H492" s="12" t="s">
        <v>539</v>
      </c>
      <c r="I492" s="12" t="s">
        <v>539</v>
      </c>
      <c r="J492" s="12" t="s">
        <v>539</v>
      </c>
      <c r="K492" s="12" t="s">
        <v>539</v>
      </c>
      <c r="L492" s="12" t="s">
        <v>539</v>
      </c>
      <c r="M492" s="12" t="s">
        <v>539</v>
      </c>
      <c r="N492" s="12" t="s">
        <v>539</v>
      </c>
      <c r="O492" s="36" t="s">
        <v>539</v>
      </c>
      <c r="R492" s="12" t="str">
        <f t="shared" si="7"/>
        <v>IFRS</v>
      </c>
      <c r="S492" s="12" t="str">
        <f>IFERROR(IF(Preferences!$D$6="Default",INDEX('History Check'!$F$6:$O$6,MATCH(MAX('History Check'!$F492:$O492),'History Check'!$F492:$O492,0)),IF(COUNT($F492:$O492) &gt; 0, Preferences!$D$6, NA())),"Null")</f>
        <v>CON</v>
      </c>
    </row>
    <row r="493" spans="3:19" hidden="1">
      <c r="C493" s="12" t="s">
        <v>881</v>
      </c>
      <c r="D493" s="12">
        <v>1003506</v>
      </c>
      <c r="E493" s="12">
        <v>2022</v>
      </c>
      <c r="F493" s="36">
        <v>44926</v>
      </c>
      <c r="G493" s="12" t="s">
        <v>539</v>
      </c>
      <c r="H493" s="36" t="s">
        <v>539</v>
      </c>
      <c r="I493" s="12" t="s">
        <v>539</v>
      </c>
      <c r="J493" s="12" t="s">
        <v>539</v>
      </c>
      <c r="K493" s="12" t="s">
        <v>539</v>
      </c>
      <c r="L493" s="12" t="s">
        <v>539</v>
      </c>
      <c r="M493" s="12" t="s">
        <v>539</v>
      </c>
      <c r="N493" s="12" t="s">
        <v>539</v>
      </c>
      <c r="O493" s="12" t="s">
        <v>539</v>
      </c>
      <c r="R493" s="12" t="str">
        <f t="shared" si="7"/>
        <v>IFRS</v>
      </c>
      <c r="S493" s="12" t="str">
        <f>IFERROR(IF(Preferences!$D$6="Default",INDEX('History Check'!$F$6:$O$6,MATCH(MAX('History Check'!$F493:$O493),'History Check'!$F493:$O493,0)),IF(COUNT($F493:$O493) &gt; 0, Preferences!$D$6, NA())),"Null")</f>
        <v>CON</v>
      </c>
    </row>
    <row r="494" spans="3:19" hidden="1">
      <c r="C494" s="12" t="s">
        <v>882</v>
      </c>
      <c r="D494" s="12">
        <v>1529447</v>
      </c>
      <c r="E494" s="12">
        <v>2023</v>
      </c>
      <c r="F494" s="36" t="s">
        <v>539</v>
      </c>
      <c r="G494" s="12" t="s">
        <v>539</v>
      </c>
      <c r="H494" s="12" t="s">
        <v>539</v>
      </c>
      <c r="I494" s="12" t="s">
        <v>539</v>
      </c>
      <c r="J494" s="36" t="s">
        <v>539</v>
      </c>
      <c r="K494" s="36" t="s">
        <v>539</v>
      </c>
      <c r="L494" s="12" t="s">
        <v>539</v>
      </c>
      <c r="M494" s="12" t="s">
        <v>539</v>
      </c>
      <c r="N494" s="12" t="s">
        <v>539</v>
      </c>
      <c r="O494" s="36">
        <v>45291</v>
      </c>
      <c r="R494" s="12" t="str">
        <f t="shared" si="7"/>
        <v>LOCAL</v>
      </c>
      <c r="S494" s="12" t="str">
        <f>IFERROR(IF(Preferences!$D$6="Default",INDEX('History Check'!$F$6:$O$6,MATCH(MAX('History Check'!$F494:$O494),'History Check'!$F494:$O494,0)),IF(COUNT($F494:$O494) &gt; 0, Preferences!$D$6, NA())),"Null")</f>
        <v>NONCON</v>
      </c>
    </row>
    <row r="495" spans="3:19" hidden="1">
      <c r="C495" s="12" t="s">
        <v>882</v>
      </c>
      <c r="D495" s="12">
        <v>1529447</v>
      </c>
      <c r="E495" s="12">
        <v>2022</v>
      </c>
      <c r="F495" s="36" t="s">
        <v>539</v>
      </c>
      <c r="G495" s="12" t="s">
        <v>539</v>
      </c>
      <c r="H495" s="36" t="s">
        <v>539</v>
      </c>
      <c r="I495" s="36" t="s">
        <v>539</v>
      </c>
      <c r="J495" s="36" t="s">
        <v>539</v>
      </c>
      <c r="K495" s="36" t="s">
        <v>539</v>
      </c>
      <c r="L495" s="12" t="s">
        <v>539</v>
      </c>
      <c r="M495" s="12" t="s">
        <v>539</v>
      </c>
      <c r="N495" s="36" t="s">
        <v>539</v>
      </c>
      <c r="O495" s="36">
        <v>44926</v>
      </c>
      <c r="R495" s="12" t="str">
        <f t="shared" si="7"/>
        <v>LOCAL</v>
      </c>
      <c r="S495" s="12" t="str">
        <f>IFERROR(IF(Preferences!$D$6="Default",INDEX('History Check'!$F$6:$O$6,MATCH(MAX('History Check'!$F495:$O495),'History Check'!$F495:$O495,0)),IF(COUNT($F495:$O495) &gt; 0, Preferences!$D$6, NA())),"Null")</f>
        <v>NONCON</v>
      </c>
    </row>
    <row r="496" spans="3:19" hidden="1">
      <c r="C496" s="12" t="s">
        <v>917</v>
      </c>
      <c r="D496" s="12">
        <v>1001080</v>
      </c>
      <c r="E496" s="12">
        <v>2023</v>
      </c>
      <c r="F496" s="36">
        <v>45291</v>
      </c>
      <c r="G496" s="12" t="s">
        <v>539</v>
      </c>
      <c r="H496" s="12" t="s">
        <v>539</v>
      </c>
      <c r="I496" s="36" t="s">
        <v>539</v>
      </c>
      <c r="J496" s="36" t="s">
        <v>539</v>
      </c>
      <c r="K496" s="12" t="s">
        <v>539</v>
      </c>
      <c r="L496" s="12" t="s">
        <v>539</v>
      </c>
      <c r="M496" s="12" t="s">
        <v>539</v>
      </c>
      <c r="N496" s="12" t="s">
        <v>539</v>
      </c>
      <c r="O496" s="36" t="s">
        <v>539</v>
      </c>
      <c r="R496" s="12" t="str">
        <f t="shared" si="7"/>
        <v>IFRS</v>
      </c>
      <c r="S496" s="12" t="str">
        <f>IFERROR(IF(Preferences!$D$6="Default",INDEX('History Check'!$F$6:$O$6,MATCH(MAX('History Check'!$F496:$O496),'History Check'!$F496:$O496,0)),IF(COUNT($F496:$O496) &gt; 0, Preferences!$D$6, NA())),"Null")</f>
        <v>CON</v>
      </c>
    </row>
    <row r="497" spans="3:19" hidden="1">
      <c r="C497" s="12" t="s">
        <v>917</v>
      </c>
      <c r="D497" s="12">
        <v>1001080</v>
      </c>
      <c r="E497" s="12">
        <v>2022</v>
      </c>
      <c r="F497" s="36">
        <v>44926</v>
      </c>
      <c r="G497" s="12" t="s">
        <v>539</v>
      </c>
      <c r="H497" s="12" t="s">
        <v>539</v>
      </c>
      <c r="I497" s="12" t="s">
        <v>539</v>
      </c>
      <c r="J497" s="12" t="s">
        <v>539</v>
      </c>
      <c r="K497" s="36" t="s">
        <v>539</v>
      </c>
      <c r="L497" s="12" t="s">
        <v>539</v>
      </c>
      <c r="M497" s="12" t="s">
        <v>539</v>
      </c>
      <c r="N497" s="12" t="s">
        <v>539</v>
      </c>
      <c r="O497" s="12" t="s">
        <v>539</v>
      </c>
      <c r="R497" s="12" t="str">
        <f t="shared" si="7"/>
        <v>IFRS</v>
      </c>
      <c r="S497" s="12" t="str">
        <f>IFERROR(IF(Preferences!$D$6="Default",INDEX('History Check'!$F$6:$O$6,MATCH(MAX('History Check'!$F497:$O497),'History Check'!$F497:$O497,0)),IF(COUNT($F497:$O497) &gt; 0, Preferences!$D$6, NA())),"Null")</f>
        <v>CON</v>
      </c>
    </row>
    <row r="498" spans="3:19" hidden="1">
      <c r="C498" s="12" t="s">
        <v>918</v>
      </c>
      <c r="D498" s="12">
        <v>1237701</v>
      </c>
      <c r="E498" s="12">
        <v>2023</v>
      </c>
      <c r="F498" s="36" t="s">
        <v>539</v>
      </c>
      <c r="G498" s="12" t="s">
        <v>539</v>
      </c>
      <c r="H498" s="36" t="s">
        <v>539</v>
      </c>
      <c r="I498" s="36" t="s">
        <v>539</v>
      </c>
      <c r="J498" s="12" t="s">
        <v>539</v>
      </c>
      <c r="K498" s="36" t="s">
        <v>539</v>
      </c>
      <c r="L498" s="12" t="s">
        <v>539</v>
      </c>
      <c r="M498" s="12" t="s">
        <v>539</v>
      </c>
      <c r="N498" s="36">
        <v>45291</v>
      </c>
      <c r="O498" s="36" t="s">
        <v>539</v>
      </c>
      <c r="R498" s="12" t="str">
        <f t="shared" si="7"/>
        <v>USGAAP</v>
      </c>
      <c r="S498" s="12" t="str">
        <f>IFERROR(IF(Preferences!$D$6="Default",INDEX('History Check'!$F$6:$O$6,MATCH(MAX('History Check'!$F498:$O498),'History Check'!$F498:$O498,0)),IF(COUNT($F498:$O498) &gt; 0, Preferences!$D$6, NA())),"Null")</f>
        <v>NONCON</v>
      </c>
    </row>
    <row r="499" spans="3:19" hidden="1">
      <c r="C499" s="12" t="s">
        <v>918</v>
      </c>
      <c r="D499" s="12">
        <v>1237701</v>
      </c>
      <c r="E499" s="12">
        <v>2022</v>
      </c>
      <c r="F499" s="12" t="s">
        <v>539</v>
      </c>
      <c r="G499" s="36" t="s">
        <v>539</v>
      </c>
      <c r="H499" s="36" t="s">
        <v>539</v>
      </c>
      <c r="I499" s="12" t="s">
        <v>539</v>
      </c>
      <c r="J499" s="36" t="s">
        <v>539</v>
      </c>
      <c r="K499" s="12" t="s">
        <v>539</v>
      </c>
      <c r="L499" s="12" t="s">
        <v>539</v>
      </c>
      <c r="M499" s="12" t="s">
        <v>539</v>
      </c>
      <c r="N499" s="36">
        <v>44926</v>
      </c>
      <c r="O499" s="12" t="s">
        <v>539</v>
      </c>
      <c r="R499" s="12" t="str">
        <f t="shared" si="7"/>
        <v>USGAAP</v>
      </c>
      <c r="S499" s="12" t="str">
        <f>IFERROR(IF(Preferences!$D$6="Default",INDEX('History Check'!$F$6:$O$6,MATCH(MAX('History Check'!$F499:$O499),'History Check'!$F499:$O499,0)),IF(COUNT($F499:$O499) &gt; 0, Preferences!$D$6, NA())),"Null")</f>
        <v>NONCON</v>
      </c>
    </row>
    <row r="500" spans="3:19" hidden="1">
      <c r="C500" s="12" t="s">
        <v>919</v>
      </c>
      <c r="D500" s="12">
        <v>111746</v>
      </c>
      <c r="E500" s="12">
        <v>2023</v>
      </c>
      <c r="F500" s="36">
        <v>45291</v>
      </c>
      <c r="G500" s="12" t="s">
        <v>539</v>
      </c>
      <c r="H500" s="12" t="s">
        <v>539</v>
      </c>
      <c r="I500" s="12" t="s">
        <v>539</v>
      </c>
      <c r="J500" s="12" t="s">
        <v>539</v>
      </c>
      <c r="K500" s="36" t="s">
        <v>539</v>
      </c>
      <c r="L500" s="12" t="s">
        <v>539</v>
      </c>
      <c r="M500" s="12" t="s">
        <v>539</v>
      </c>
      <c r="N500" s="12" t="s">
        <v>539</v>
      </c>
      <c r="O500" s="12" t="s">
        <v>539</v>
      </c>
      <c r="R500" s="12" t="str">
        <f t="shared" si="7"/>
        <v>IFRS</v>
      </c>
      <c r="S500" s="12" t="str">
        <f>IFERROR(IF(Preferences!$D$6="Default",INDEX('History Check'!$F$6:$O$6,MATCH(MAX('History Check'!$F500:$O500),'History Check'!$F500:$O500,0)),IF(COUNT($F500:$O500) &gt; 0, Preferences!$D$6, NA())),"Null")</f>
        <v>CON</v>
      </c>
    </row>
    <row r="501" spans="3:19" hidden="1">
      <c r="C501" s="12" t="s">
        <v>919</v>
      </c>
      <c r="D501" s="12">
        <v>111746</v>
      </c>
      <c r="E501" s="12">
        <v>2022</v>
      </c>
      <c r="F501" s="36">
        <v>44926</v>
      </c>
      <c r="G501" s="12" t="s">
        <v>539</v>
      </c>
      <c r="H501" s="12" t="s">
        <v>539</v>
      </c>
      <c r="I501" s="36" t="s">
        <v>539</v>
      </c>
      <c r="J501" s="36" t="s">
        <v>539</v>
      </c>
      <c r="K501" s="12" t="s">
        <v>539</v>
      </c>
      <c r="L501" s="12" t="s">
        <v>539</v>
      </c>
      <c r="M501" s="12" t="s">
        <v>539</v>
      </c>
      <c r="N501" s="12" t="s">
        <v>539</v>
      </c>
      <c r="O501" s="12" t="s">
        <v>539</v>
      </c>
      <c r="R501" s="12" t="str">
        <f t="shared" si="7"/>
        <v>IFRS</v>
      </c>
      <c r="S501" s="12" t="str">
        <f>IFERROR(IF(Preferences!$D$6="Default",INDEX('History Check'!$F$6:$O$6,MATCH(MAX('History Check'!$F501:$O501),'History Check'!$F501:$O501,0)),IF(COUNT($F501:$O501) &gt; 0, Preferences!$D$6, NA())),"Null")</f>
        <v>CON</v>
      </c>
    </row>
    <row r="502" spans="3:19" hidden="1">
      <c r="C502" s="12" t="s">
        <v>920</v>
      </c>
      <c r="D502" s="12">
        <v>1188750</v>
      </c>
      <c r="E502" s="12">
        <v>2023</v>
      </c>
      <c r="F502" s="36">
        <v>45291</v>
      </c>
      <c r="G502" s="12" t="s">
        <v>539</v>
      </c>
      <c r="H502" s="36" t="s">
        <v>539</v>
      </c>
      <c r="I502" s="12" t="s">
        <v>539</v>
      </c>
      <c r="J502" s="12" t="s">
        <v>539</v>
      </c>
      <c r="K502" s="36" t="s">
        <v>539</v>
      </c>
      <c r="L502" s="12" t="s">
        <v>539</v>
      </c>
      <c r="M502" s="12" t="s">
        <v>539</v>
      </c>
      <c r="N502" s="12" t="s">
        <v>539</v>
      </c>
      <c r="O502" s="12" t="s">
        <v>539</v>
      </c>
      <c r="R502" s="12" t="str">
        <f t="shared" si="7"/>
        <v>IFRS</v>
      </c>
      <c r="S502" s="12" t="str">
        <f>IFERROR(IF(Preferences!$D$6="Default",INDEX('History Check'!$F$6:$O$6,MATCH(MAX('History Check'!$F502:$O502),'History Check'!$F502:$O502,0)),IF(COUNT($F502:$O502) &gt; 0, Preferences!$D$6, NA())),"Null")</f>
        <v>CON</v>
      </c>
    </row>
    <row r="503" spans="3:19" hidden="1">
      <c r="C503" s="12" t="s">
        <v>920</v>
      </c>
      <c r="D503" s="12">
        <v>1188750</v>
      </c>
      <c r="E503" s="12">
        <v>2022</v>
      </c>
      <c r="F503" s="36">
        <v>44926</v>
      </c>
      <c r="G503" s="12" t="s">
        <v>539</v>
      </c>
      <c r="H503" s="12" t="s">
        <v>539</v>
      </c>
      <c r="I503" s="12" t="s">
        <v>539</v>
      </c>
      <c r="J503" s="36" t="s">
        <v>539</v>
      </c>
      <c r="K503" s="12" t="s">
        <v>539</v>
      </c>
      <c r="L503" s="12" t="s">
        <v>539</v>
      </c>
      <c r="M503" s="12" t="s">
        <v>539</v>
      </c>
      <c r="N503" s="12" t="s">
        <v>539</v>
      </c>
      <c r="O503" s="36" t="s">
        <v>539</v>
      </c>
      <c r="R503" s="12" t="str">
        <f t="shared" si="7"/>
        <v>IFRS</v>
      </c>
      <c r="S503" s="12" t="str">
        <f>IFERROR(IF(Preferences!$D$6="Default",INDEX('History Check'!$F$6:$O$6,MATCH(MAX('History Check'!$F503:$O503),'History Check'!$F503:$O503,0)),IF(COUNT($F503:$O503) &gt; 0, Preferences!$D$6, NA())),"Null")</f>
        <v>CON</v>
      </c>
    </row>
    <row r="504" spans="3:19" hidden="1">
      <c r="C504" s="12" t="s">
        <v>921</v>
      </c>
      <c r="D504" s="12">
        <v>1340810</v>
      </c>
      <c r="E504" s="12">
        <v>2023</v>
      </c>
      <c r="F504" s="36" t="s">
        <v>539</v>
      </c>
      <c r="G504" s="12" t="s">
        <v>539</v>
      </c>
      <c r="H504" s="36" t="s">
        <v>539</v>
      </c>
      <c r="I504" s="36" t="s">
        <v>539</v>
      </c>
      <c r="J504" s="36" t="s">
        <v>539</v>
      </c>
      <c r="K504" s="36" t="s">
        <v>539</v>
      </c>
      <c r="L504" s="12" t="s">
        <v>539</v>
      </c>
      <c r="M504" s="12" t="s">
        <v>539</v>
      </c>
      <c r="N504" s="36" t="s">
        <v>539</v>
      </c>
      <c r="O504" s="36">
        <v>45291</v>
      </c>
      <c r="R504" s="12" t="str">
        <f t="shared" si="7"/>
        <v>LOCAL</v>
      </c>
      <c r="S504" s="12" t="str">
        <f>IFERROR(IF(Preferences!$D$6="Default",INDEX('History Check'!$F$6:$O$6,MATCH(MAX('History Check'!$F504:$O504),'History Check'!$F504:$O504,0)),IF(COUNT($F504:$O504) &gt; 0, Preferences!$D$6, NA())),"Null")</f>
        <v>NONCON</v>
      </c>
    </row>
    <row r="505" spans="3:19" hidden="1">
      <c r="C505" s="12" t="s">
        <v>921</v>
      </c>
      <c r="D505" s="12">
        <v>1340810</v>
      </c>
      <c r="E505" s="12">
        <v>2022</v>
      </c>
      <c r="F505" s="36" t="s">
        <v>539</v>
      </c>
      <c r="G505" s="12" t="s">
        <v>539</v>
      </c>
      <c r="H505" s="36" t="s">
        <v>539</v>
      </c>
      <c r="I505" s="36" t="s">
        <v>539</v>
      </c>
      <c r="J505" s="36" t="s">
        <v>539</v>
      </c>
      <c r="K505" s="36" t="s">
        <v>539</v>
      </c>
      <c r="L505" s="12" t="s">
        <v>539</v>
      </c>
      <c r="M505" s="12" t="s">
        <v>539</v>
      </c>
      <c r="N505" s="36" t="s">
        <v>539</v>
      </c>
      <c r="O505" s="36">
        <v>44926</v>
      </c>
      <c r="R505" s="12" t="str">
        <f t="shared" si="7"/>
        <v>LOCAL</v>
      </c>
      <c r="S505" s="12" t="str">
        <f>IFERROR(IF(Preferences!$D$6="Default",INDEX('History Check'!$F$6:$O$6,MATCH(MAX('History Check'!$F505:$O505),'History Check'!$F505:$O505,0)),IF(COUNT($F505:$O505) &gt; 0, Preferences!$D$6, NA())),"Null")</f>
        <v>NONCON</v>
      </c>
    </row>
    <row r="506" spans="3:19" hidden="1">
      <c r="C506" s="12" t="s">
        <v>922</v>
      </c>
      <c r="D506" s="12">
        <v>1000459</v>
      </c>
      <c r="E506" s="12">
        <v>2023</v>
      </c>
      <c r="F506" s="36">
        <v>45291</v>
      </c>
      <c r="G506" s="12" t="s">
        <v>539</v>
      </c>
      <c r="H506" s="12" t="s">
        <v>539</v>
      </c>
      <c r="I506" s="12" t="s">
        <v>539</v>
      </c>
      <c r="J506" s="36">
        <v>45291</v>
      </c>
      <c r="K506" s="36" t="s">
        <v>539</v>
      </c>
      <c r="L506" s="12" t="s">
        <v>539</v>
      </c>
      <c r="M506" s="12" t="s">
        <v>539</v>
      </c>
      <c r="N506" s="12" t="s">
        <v>539</v>
      </c>
      <c r="O506" s="36">
        <v>45291</v>
      </c>
      <c r="R506" s="12" t="str">
        <f t="shared" si="7"/>
        <v>IFRS</v>
      </c>
      <c r="S506" s="12" t="str">
        <f>IFERROR(IF(Preferences!$D$6="Default",INDEX('History Check'!$F$6:$O$6,MATCH(MAX('History Check'!$F506:$O506),'History Check'!$F506:$O506,0)),IF(COUNT($F506:$O506) &gt; 0, Preferences!$D$6, NA())),"Null")</f>
        <v>CON</v>
      </c>
    </row>
    <row r="507" spans="3:19" hidden="1">
      <c r="C507" s="12" t="s">
        <v>922</v>
      </c>
      <c r="D507" s="12">
        <v>1000459</v>
      </c>
      <c r="E507" s="12">
        <v>2022</v>
      </c>
      <c r="F507" s="36">
        <v>44926</v>
      </c>
      <c r="G507" s="12" t="s">
        <v>539</v>
      </c>
      <c r="H507" s="12" t="s">
        <v>539</v>
      </c>
      <c r="I507" s="36" t="s">
        <v>539</v>
      </c>
      <c r="J507" s="36">
        <v>44926</v>
      </c>
      <c r="K507" s="12" t="s">
        <v>539</v>
      </c>
      <c r="L507" s="12" t="s">
        <v>539</v>
      </c>
      <c r="M507" s="12" t="s">
        <v>539</v>
      </c>
      <c r="N507" s="12" t="s">
        <v>539</v>
      </c>
      <c r="O507" s="36">
        <v>44926</v>
      </c>
      <c r="R507" s="12" t="str">
        <f t="shared" si="7"/>
        <v>IFRS</v>
      </c>
      <c r="S507" s="12" t="str">
        <f>IFERROR(IF(Preferences!$D$6="Default",INDEX('History Check'!$F$6:$O$6,MATCH(MAX('History Check'!$F507:$O507),'History Check'!$F507:$O507,0)),IF(COUNT($F507:$O507) &gt; 0, Preferences!$D$6, NA())),"Null")</f>
        <v>CON</v>
      </c>
    </row>
    <row r="508" spans="3:19" hidden="1">
      <c r="C508" s="12" t="s">
        <v>923</v>
      </c>
      <c r="D508" s="12">
        <v>107485</v>
      </c>
      <c r="E508" s="12">
        <v>2023</v>
      </c>
      <c r="F508" s="36" t="s">
        <v>539</v>
      </c>
      <c r="G508" s="12" t="s">
        <v>539</v>
      </c>
      <c r="H508" s="36" t="s">
        <v>539</v>
      </c>
      <c r="I508" s="12" t="s">
        <v>539</v>
      </c>
      <c r="J508" s="36">
        <v>45291</v>
      </c>
      <c r="K508" s="36" t="s">
        <v>539</v>
      </c>
      <c r="L508" s="12" t="s">
        <v>539</v>
      </c>
      <c r="M508" s="12" t="s">
        <v>539</v>
      </c>
      <c r="N508" s="12" t="s">
        <v>539</v>
      </c>
      <c r="O508" s="36">
        <v>45291</v>
      </c>
      <c r="R508" s="12" t="str">
        <f t="shared" si="7"/>
        <v>LOCAL</v>
      </c>
      <c r="S508" s="12" t="str">
        <f>IFERROR(IF(Preferences!$D$6="Default",INDEX('History Check'!$F$6:$O$6,MATCH(MAX('History Check'!$F508:$O508),'History Check'!$F508:$O508,0)),IF(COUNT($F508:$O508) &gt; 0, Preferences!$D$6, NA())),"Null")</f>
        <v>CON</v>
      </c>
    </row>
    <row r="509" spans="3:19" hidden="1">
      <c r="C509" s="12" t="s">
        <v>923</v>
      </c>
      <c r="D509" s="12">
        <v>107485</v>
      </c>
      <c r="E509" s="12">
        <v>2022</v>
      </c>
      <c r="F509" s="36" t="s">
        <v>539</v>
      </c>
      <c r="G509" s="12" t="s">
        <v>539</v>
      </c>
      <c r="H509" s="12" t="s">
        <v>539</v>
      </c>
      <c r="I509" s="12" t="s">
        <v>539</v>
      </c>
      <c r="J509" s="36">
        <v>44926</v>
      </c>
      <c r="K509" s="12" t="s">
        <v>539</v>
      </c>
      <c r="L509" s="12" t="s">
        <v>539</v>
      </c>
      <c r="M509" s="12" t="s">
        <v>539</v>
      </c>
      <c r="N509" s="12" t="s">
        <v>539</v>
      </c>
      <c r="O509" s="36">
        <v>44926</v>
      </c>
      <c r="R509" s="12" t="str">
        <f t="shared" si="7"/>
        <v>LOCAL</v>
      </c>
      <c r="S509" s="12" t="str">
        <f>IFERROR(IF(Preferences!$D$6="Default",INDEX('History Check'!$F$6:$O$6,MATCH(MAX('History Check'!$F509:$O509),'History Check'!$F509:$O509,0)),IF(COUNT($F509:$O509) &gt; 0, Preferences!$D$6, NA())),"Null")</f>
        <v>CON</v>
      </c>
    </row>
    <row r="510" spans="3:19" hidden="1">
      <c r="C510" s="12" t="s">
        <v>733</v>
      </c>
      <c r="D510" s="12">
        <v>1249291</v>
      </c>
      <c r="E510" s="12">
        <v>2023</v>
      </c>
      <c r="F510" s="36" t="s">
        <v>539</v>
      </c>
      <c r="G510" s="12" t="s">
        <v>539</v>
      </c>
      <c r="H510" s="12" t="s">
        <v>539</v>
      </c>
      <c r="I510" s="12" t="s">
        <v>539</v>
      </c>
      <c r="J510" s="12" t="s">
        <v>539</v>
      </c>
      <c r="K510" s="36">
        <v>45291</v>
      </c>
      <c r="L510" s="12" t="s">
        <v>539</v>
      </c>
      <c r="M510" s="12" t="s">
        <v>539</v>
      </c>
      <c r="N510" s="12" t="s">
        <v>539</v>
      </c>
      <c r="O510" s="36" t="s">
        <v>539</v>
      </c>
      <c r="R510" s="12" t="str">
        <f t="shared" si="7"/>
        <v>IFRS</v>
      </c>
      <c r="S510" s="12" t="str">
        <f>IFERROR(IF(Preferences!$D$6="Default",INDEX('History Check'!$F$6:$O$6,MATCH(MAX('History Check'!$F510:$O510),'History Check'!$F510:$O510,0)),IF(COUNT($F510:$O510) &gt; 0, Preferences!$D$6, NA())),"Null")</f>
        <v>NONCON</v>
      </c>
    </row>
    <row r="511" spans="3:19" hidden="1">
      <c r="C511" s="12" t="s">
        <v>733</v>
      </c>
      <c r="D511" s="12">
        <v>1249291</v>
      </c>
      <c r="E511" s="12">
        <v>2022</v>
      </c>
      <c r="F511" s="36" t="s">
        <v>539</v>
      </c>
      <c r="G511" s="12" t="s">
        <v>539</v>
      </c>
      <c r="H511" s="36" t="s">
        <v>539</v>
      </c>
      <c r="I511" s="12" t="s">
        <v>539</v>
      </c>
      <c r="J511" s="36" t="s">
        <v>539</v>
      </c>
      <c r="K511" s="36">
        <v>44926</v>
      </c>
      <c r="L511" s="12" t="s">
        <v>539</v>
      </c>
      <c r="M511" s="12" t="s">
        <v>539</v>
      </c>
      <c r="N511" s="12" t="s">
        <v>539</v>
      </c>
      <c r="O511" s="12" t="s">
        <v>539</v>
      </c>
      <c r="R511" s="12" t="str">
        <f t="shared" si="7"/>
        <v>IFRS</v>
      </c>
      <c r="S511" s="12" t="str">
        <f>IFERROR(IF(Preferences!$D$6="Default",INDEX('History Check'!$F$6:$O$6,MATCH(MAX('History Check'!$F511:$O511),'History Check'!$F511:$O511,0)),IF(COUNT($F511:$O511) &gt; 0, Preferences!$D$6, NA())),"Null")</f>
        <v>NONCON</v>
      </c>
    </row>
    <row r="512" spans="3:19" hidden="1">
      <c r="C512" s="12" t="s">
        <v>924</v>
      </c>
      <c r="D512" s="12">
        <v>1167370</v>
      </c>
      <c r="E512" s="12">
        <v>2023</v>
      </c>
      <c r="F512" s="36">
        <v>45291</v>
      </c>
      <c r="G512" s="12" t="s">
        <v>539</v>
      </c>
      <c r="H512" s="36" t="s">
        <v>539</v>
      </c>
      <c r="I512" s="36" t="s">
        <v>539</v>
      </c>
      <c r="J512" s="36" t="s">
        <v>539</v>
      </c>
      <c r="K512" s="36" t="s">
        <v>539</v>
      </c>
      <c r="L512" s="12" t="s">
        <v>539</v>
      </c>
      <c r="M512" s="12" t="s">
        <v>539</v>
      </c>
      <c r="N512" s="36" t="s">
        <v>539</v>
      </c>
      <c r="O512" s="36" t="s">
        <v>539</v>
      </c>
      <c r="R512" s="12" t="str">
        <f t="shared" si="7"/>
        <v>IFRS</v>
      </c>
      <c r="S512" s="12" t="str">
        <f>IFERROR(IF(Preferences!$D$6="Default",INDEX('History Check'!$F$6:$O$6,MATCH(MAX('History Check'!$F512:$O512),'History Check'!$F512:$O512,0)),IF(COUNT($F512:$O512) &gt; 0, Preferences!$D$6, NA())),"Null")</f>
        <v>CON</v>
      </c>
    </row>
    <row r="513" spans="3:19" hidden="1">
      <c r="C513" s="12" t="s">
        <v>924</v>
      </c>
      <c r="D513" s="12">
        <v>1167370</v>
      </c>
      <c r="E513" s="12">
        <v>2022</v>
      </c>
      <c r="F513" s="36">
        <v>44926</v>
      </c>
      <c r="G513" s="12" t="s">
        <v>539</v>
      </c>
      <c r="H513" s="12" t="s">
        <v>539</v>
      </c>
      <c r="I513" s="12" t="s">
        <v>539</v>
      </c>
      <c r="J513" s="36" t="s">
        <v>539</v>
      </c>
      <c r="K513" s="36" t="s">
        <v>539</v>
      </c>
      <c r="L513" s="12" t="s">
        <v>539</v>
      </c>
      <c r="M513" s="12" t="s">
        <v>539</v>
      </c>
      <c r="N513" s="12" t="s">
        <v>539</v>
      </c>
      <c r="O513" s="36" t="s">
        <v>539</v>
      </c>
      <c r="R513" s="12" t="str">
        <f t="shared" si="7"/>
        <v>IFRS</v>
      </c>
      <c r="S513" s="12" t="str">
        <f>IFERROR(IF(Preferences!$D$6="Default",INDEX('History Check'!$F$6:$O$6,MATCH(MAX('History Check'!$F513:$O513),'History Check'!$F513:$O513,0)),IF(COUNT($F513:$O513) &gt; 0, Preferences!$D$6, NA())),"Null")</f>
        <v>CON</v>
      </c>
    </row>
    <row r="514" spans="3:19" hidden="1">
      <c r="C514" s="12" t="s">
        <v>925</v>
      </c>
      <c r="D514" s="12">
        <v>1011997</v>
      </c>
      <c r="E514" s="12">
        <v>2023</v>
      </c>
      <c r="F514" s="47">
        <v>45291</v>
      </c>
      <c r="G514" s="47" t="s">
        <v>539</v>
      </c>
      <c r="H514" s="47" t="s">
        <v>539</v>
      </c>
      <c r="I514" s="47" t="s">
        <v>539</v>
      </c>
      <c r="J514" s="47" t="s">
        <v>539</v>
      </c>
      <c r="K514" s="47" t="s">
        <v>539</v>
      </c>
      <c r="L514" s="47" t="s">
        <v>539</v>
      </c>
      <c r="M514" s="47" t="s">
        <v>539</v>
      </c>
      <c r="N514" s="47" t="s">
        <v>539</v>
      </c>
      <c r="O514" s="47" t="s">
        <v>539</v>
      </c>
      <c r="P514" s="47"/>
      <c r="Q514" s="47"/>
      <c r="R514" s="12" t="str">
        <f t="shared" si="7"/>
        <v>IFRS</v>
      </c>
      <c r="S514" s="12" t="str">
        <f>IFERROR(IF(Preferences!$D$6="Default",INDEX('History Check'!$F$6:$O$6,MATCH(MAX('History Check'!$F514:$O514),'History Check'!$F514:$O514,0)),IF(COUNT($F514:$O514) &gt; 0, Preferences!$D$6, NA())),"Null")</f>
        <v>CON</v>
      </c>
    </row>
    <row r="515" spans="3:19" hidden="1">
      <c r="C515" s="12" t="s">
        <v>925</v>
      </c>
      <c r="D515" s="12">
        <v>1011997</v>
      </c>
      <c r="E515" s="12">
        <v>2022</v>
      </c>
      <c r="F515" s="36">
        <v>44926</v>
      </c>
      <c r="G515" s="12" t="s">
        <v>539</v>
      </c>
      <c r="H515" s="36" t="s">
        <v>539</v>
      </c>
      <c r="I515" s="36" t="s">
        <v>539</v>
      </c>
      <c r="J515" s="36" t="s">
        <v>539</v>
      </c>
      <c r="K515" s="36" t="s">
        <v>539</v>
      </c>
      <c r="L515" s="12" t="s">
        <v>539</v>
      </c>
      <c r="M515" s="12" t="s">
        <v>539</v>
      </c>
      <c r="N515" s="36" t="s">
        <v>539</v>
      </c>
      <c r="O515" s="36" t="s">
        <v>539</v>
      </c>
      <c r="R515" s="12" t="str">
        <f t="shared" si="7"/>
        <v>IFRS</v>
      </c>
      <c r="S515" s="12" t="str">
        <f>IFERROR(IF(Preferences!$D$6="Default",INDEX('History Check'!$F$6:$O$6,MATCH(MAX('History Check'!$F515:$O515),'History Check'!$F515:$O515,0)),IF(COUNT($F515:$O515) &gt; 0, Preferences!$D$6, NA())),"Null")</f>
        <v>CON</v>
      </c>
    </row>
    <row r="516" spans="3:19" hidden="1">
      <c r="C516" s="12" t="s">
        <v>926</v>
      </c>
      <c r="D516" s="12">
        <v>1071029</v>
      </c>
      <c r="E516" s="12">
        <v>2023</v>
      </c>
      <c r="F516" s="36">
        <v>45291</v>
      </c>
      <c r="G516" s="36" t="s">
        <v>539</v>
      </c>
      <c r="H516" s="12" t="s">
        <v>539</v>
      </c>
      <c r="I516" s="12" t="s">
        <v>539</v>
      </c>
      <c r="J516" s="12" t="s">
        <v>539</v>
      </c>
      <c r="K516" s="36" t="s">
        <v>539</v>
      </c>
      <c r="L516" s="12" t="s">
        <v>539</v>
      </c>
      <c r="M516" s="12" t="s">
        <v>539</v>
      </c>
      <c r="N516" s="12" t="s">
        <v>539</v>
      </c>
      <c r="O516" s="12" t="s">
        <v>539</v>
      </c>
      <c r="R516" s="12" t="str">
        <f t="shared" si="7"/>
        <v>IFRS</v>
      </c>
      <c r="S516" s="12" t="str">
        <f>IFERROR(IF(Preferences!$D$6="Default",INDEX('History Check'!$F$6:$O$6,MATCH(MAX('History Check'!$F516:$O516),'History Check'!$F516:$O516,0)),IF(COUNT($F516:$O516) &gt; 0, Preferences!$D$6, NA())),"Null")</f>
        <v>CON</v>
      </c>
    </row>
    <row r="517" spans="3:19" hidden="1">
      <c r="C517" s="12" t="s">
        <v>926</v>
      </c>
      <c r="D517" s="12">
        <v>1071029</v>
      </c>
      <c r="E517" s="12">
        <v>2022</v>
      </c>
      <c r="F517" s="36">
        <v>44926</v>
      </c>
      <c r="G517" s="12" t="s">
        <v>539</v>
      </c>
      <c r="H517" s="36" t="s">
        <v>539</v>
      </c>
      <c r="I517" s="36" t="s">
        <v>539</v>
      </c>
      <c r="J517" s="36" t="s">
        <v>539</v>
      </c>
      <c r="K517" s="36" t="s">
        <v>539</v>
      </c>
      <c r="L517" s="12" t="s">
        <v>539</v>
      </c>
      <c r="M517" s="12" t="s">
        <v>539</v>
      </c>
      <c r="N517" s="36" t="s">
        <v>539</v>
      </c>
      <c r="O517" s="36" t="s">
        <v>539</v>
      </c>
      <c r="R517" s="12" t="str">
        <f t="shared" si="7"/>
        <v>IFRS</v>
      </c>
      <c r="S517" s="12" t="str">
        <f>IFERROR(IF(Preferences!$D$6="Default",INDEX('History Check'!$F$6:$O$6,MATCH(MAX('History Check'!$F517:$O517),'History Check'!$F517:$O517,0)),IF(COUNT($F517:$O517) &gt; 0, Preferences!$D$6, NA())),"Null")</f>
        <v>CON</v>
      </c>
    </row>
    <row r="518" spans="3:19" hidden="1">
      <c r="C518" s="12" t="s">
        <v>927</v>
      </c>
      <c r="D518" s="12">
        <v>107486</v>
      </c>
      <c r="E518" s="12">
        <v>2023</v>
      </c>
      <c r="F518" s="36">
        <v>45291</v>
      </c>
      <c r="G518" s="12" t="s">
        <v>539</v>
      </c>
      <c r="H518" s="12" t="s">
        <v>539</v>
      </c>
      <c r="I518" s="12" t="s">
        <v>539</v>
      </c>
      <c r="J518" s="12" t="s">
        <v>539</v>
      </c>
      <c r="K518" s="12" t="s">
        <v>539</v>
      </c>
      <c r="L518" s="12" t="s">
        <v>539</v>
      </c>
      <c r="M518" s="12" t="s">
        <v>539</v>
      </c>
      <c r="N518" s="12" t="s">
        <v>539</v>
      </c>
      <c r="O518" s="36" t="s">
        <v>539</v>
      </c>
      <c r="R518" s="12" t="str">
        <f t="shared" si="7"/>
        <v>IFRS</v>
      </c>
      <c r="S518" s="12" t="str">
        <f>IFERROR(IF(Preferences!$D$6="Default",INDEX('History Check'!$F$6:$O$6,MATCH(MAX('History Check'!$F518:$O518),'History Check'!$F518:$O518,0)),IF(COUNT($F518:$O518) &gt; 0, Preferences!$D$6, NA())),"Null")</f>
        <v>CON</v>
      </c>
    </row>
    <row r="519" spans="3:19" hidden="1">
      <c r="C519" s="12" t="s">
        <v>927</v>
      </c>
      <c r="D519" s="12">
        <v>107486</v>
      </c>
      <c r="E519" s="12">
        <v>2022</v>
      </c>
      <c r="F519" s="36">
        <v>44926</v>
      </c>
      <c r="G519" s="12" t="s">
        <v>539</v>
      </c>
      <c r="H519" s="36" t="s">
        <v>539</v>
      </c>
      <c r="I519" s="36" t="s">
        <v>539</v>
      </c>
      <c r="J519" s="36" t="s">
        <v>539</v>
      </c>
      <c r="K519" s="36" t="s">
        <v>539</v>
      </c>
      <c r="L519" s="12" t="s">
        <v>539</v>
      </c>
      <c r="M519" s="12" t="s">
        <v>539</v>
      </c>
      <c r="N519" s="36" t="s">
        <v>539</v>
      </c>
      <c r="O519" s="36" t="s">
        <v>539</v>
      </c>
      <c r="R519" s="12" t="str">
        <f t="shared" si="7"/>
        <v>IFRS</v>
      </c>
      <c r="S519" s="12" t="str">
        <f>IFERROR(IF(Preferences!$D$6="Default",INDEX('History Check'!$F$6:$O$6,MATCH(MAX('History Check'!$F519:$O519),'History Check'!$F519:$O519,0)),IF(COUNT($F519:$O519) &gt; 0, Preferences!$D$6, NA())),"Null")</f>
        <v>CON</v>
      </c>
    </row>
    <row r="520" spans="3:19" hidden="1">
      <c r="C520" s="12" t="s">
        <v>928</v>
      </c>
      <c r="D520" s="12">
        <v>115047</v>
      </c>
      <c r="E520" s="12">
        <v>2023</v>
      </c>
      <c r="F520" s="36" t="s">
        <v>539</v>
      </c>
      <c r="G520" s="12" t="s">
        <v>539</v>
      </c>
      <c r="H520" s="12" t="s">
        <v>539</v>
      </c>
      <c r="I520" s="36" t="s">
        <v>539</v>
      </c>
      <c r="J520" s="12" t="s">
        <v>539</v>
      </c>
      <c r="K520" s="36">
        <v>45291</v>
      </c>
      <c r="L520" s="12" t="s">
        <v>539</v>
      </c>
      <c r="M520" s="12" t="s">
        <v>539</v>
      </c>
      <c r="N520" s="12" t="s">
        <v>539</v>
      </c>
      <c r="O520" s="12" t="s">
        <v>539</v>
      </c>
      <c r="R520" s="12" t="str">
        <f t="shared" ref="R520:R583" si="8">IFERROR(INDEX($F$5:$O$5,MATCH(MAX($F520:$O520),$F520:$O520,0)),"Null")</f>
        <v>IFRS</v>
      </c>
      <c r="S520" s="12" t="str">
        <f>IFERROR(IF(Preferences!$D$6="Default",INDEX('History Check'!$F$6:$O$6,MATCH(MAX('History Check'!$F520:$O520),'History Check'!$F520:$O520,0)),IF(COUNT($F520:$O520) &gt; 0, Preferences!$D$6, NA())),"Null")</f>
        <v>NONCON</v>
      </c>
    </row>
    <row r="521" spans="3:19" hidden="1">
      <c r="C521" s="12" t="s">
        <v>928</v>
      </c>
      <c r="D521" s="12">
        <v>115047</v>
      </c>
      <c r="E521" s="12">
        <v>2022</v>
      </c>
      <c r="F521" s="36" t="s">
        <v>539</v>
      </c>
      <c r="G521" s="12" t="s">
        <v>539</v>
      </c>
      <c r="H521" s="36" t="s">
        <v>539</v>
      </c>
      <c r="I521" s="12" t="s">
        <v>539</v>
      </c>
      <c r="J521" s="12" t="s">
        <v>539</v>
      </c>
      <c r="K521" s="36">
        <v>44926</v>
      </c>
      <c r="L521" s="12" t="s">
        <v>539</v>
      </c>
      <c r="M521" s="12" t="s">
        <v>539</v>
      </c>
      <c r="N521" s="12" t="s">
        <v>539</v>
      </c>
      <c r="O521" s="36" t="s">
        <v>539</v>
      </c>
      <c r="R521" s="12" t="str">
        <f t="shared" si="8"/>
        <v>IFRS</v>
      </c>
      <c r="S521" s="12" t="str">
        <f>IFERROR(IF(Preferences!$D$6="Default",INDEX('History Check'!$F$6:$O$6,MATCH(MAX('History Check'!$F521:$O521),'History Check'!$F521:$O521,0)),IF(COUNT($F521:$O521) &gt; 0, Preferences!$D$6, NA())),"Null")</f>
        <v>NONCON</v>
      </c>
    </row>
    <row r="522" spans="3:19" hidden="1">
      <c r="C522" s="12" t="s">
        <v>937</v>
      </c>
      <c r="D522" s="12">
        <v>112115</v>
      </c>
      <c r="E522" s="12">
        <v>2023</v>
      </c>
      <c r="F522" s="36" t="s">
        <v>539</v>
      </c>
      <c r="G522" s="12" t="s">
        <v>539</v>
      </c>
      <c r="H522" s="36" t="s">
        <v>539</v>
      </c>
      <c r="I522" s="36" t="s">
        <v>539</v>
      </c>
      <c r="J522" s="36" t="s">
        <v>539</v>
      </c>
      <c r="K522" s="36" t="s">
        <v>539</v>
      </c>
      <c r="L522" s="12" t="s">
        <v>539</v>
      </c>
      <c r="M522" s="12" t="s">
        <v>539</v>
      </c>
      <c r="N522" s="36" t="s">
        <v>539</v>
      </c>
      <c r="O522" s="36">
        <v>45016</v>
      </c>
      <c r="R522" s="12" t="str">
        <f t="shared" si="8"/>
        <v>LOCAL</v>
      </c>
      <c r="S522" s="12" t="str">
        <f>IFERROR(IF(Preferences!$D$6="Default",INDEX('History Check'!$F$6:$O$6,MATCH(MAX('History Check'!$F522:$O522),'History Check'!$F522:$O522,0)),IF(COUNT($F522:$O522) &gt; 0, Preferences!$D$6, NA())),"Null")</f>
        <v>NONCON</v>
      </c>
    </row>
    <row r="523" spans="3:19" hidden="1">
      <c r="C523" s="12" t="s">
        <v>937</v>
      </c>
      <c r="D523" s="12">
        <v>112115</v>
      </c>
      <c r="E523" s="12">
        <v>2022</v>
      </c>
      <c r="F523" s="36" t="s">
        <v>539</v>
      </c>
      <c r="G523" s="12" t="s">
        <v>539</v>
      </c>
      <c r="H523" s="36" t="s">
        <v>539</v>
      </c>
      <c r="I523" s="12" t="s">
        <v>539</v>
      </c>
      <c r="J523" s="36" t="s">
        <v>539</v>
      </c>
      <c r="K523" s="36" t="s">
        <v>539</v>
      </c>
      <c r="L523" s="12" t="s">
        <v>539</v>
      </c>
      <c r="M523" s="12" t="s">
        <v>539</v>
      </c>
      <c r="N523" s="12" t="s">
        <v>539</v>
      </c>
      <c r="O523" s="36">
        <v>44651</v>
      </c>
      <c r="R523" s="12" t="str">
        <f t="shared" si="8"/>
        <v>LOCAL</v>
      </c>
      <c r="S523" s="12" t="str">
        <f>IFERROR(IF(Preferences!$D$6="Default",INDEX('History Check'!$F$6:$O$6,MATCH(MAX('History Check'!$F523:$O523),'History Check'!$F523:$O523,0)),IF(COUNT($F523:$O523) &gt; 0, Preferences!$D$6, NA())),"Null")</f>
        <v>NONCON</v>
      </c>
    </row>
    <row r="524" spans="3:19" hidden="1">
      <c r="C524" s="12" t="s">
        <v>929</v>
      </c>
      <c r="D524" s="12">
        <v>107495</v>
      </c>
      <c r="E524" s="12">
        <v>2023</v>
      </c>
      <c r="F524" s="36" t="s">
        <v>539</v>
      </c>
      <c r="G524" s="12" t="s">
        <v>539</v>
      </c>
      <c r="H524" s="36" t="s">
        <v>539</v>
      </c>
      <c r="I524" s="36" t="s">
        <v>539</v>
      </c>
      <c r="J524" s="36">
        <v>45291</v>
      </c>
      <c r="K524" s="36" t="s">
        <v>539</v>
      </c>
      <c r="L524" s="12" t="s">
        <v>539</v>
      </c>
      <c r="M524" s="12" t="s">
        <v>539</v>
      </c>
      <c r="N524" s="36" t="s">
        <v>539</v>
      </c>
      <c r="O524" s="36">
        <v>45291</v>
      </c>
      <c r="R524" s="12" t="str">
        <f t="shared" si="8"/>
        <v>LOCAL</v>
      </c>
      <c r="S524" s="12" t="str">
        <f>IFERROR(IF(Preferences!$D$6="Default",INDEX('History Check'!$F$6:$O$6,MATCH(MAX('History Check'!$F524:$O524),'History Check'!$F524:$O524,0)),IF(COUNT($F524:$O524) &gt; 0, Preferences!$D$6, NA())),"Null")</f>
        <v>CON</v>
      </c>
    </row>
    <row r="525" spans="3:19" hidden="1">
      <c r="C525" s="12" t="s">
        <v>929</v>
      </c>
      <c r="D525" s="12">
        <v>107495</v>
      </c>
      <c r="E525" s="12">
        <v>2022</v>
      </c>
      <c r="F525" s="36" t="s">
        <v>539</v>
      </c>
      <c r="G525" s="12" t="s">
        <v>539</v>
      </c>
      <c r="H525" s="12" t="s">
        <v>539</v>
      </c>
      <c r="I525" s="36" t="s">
        <v>539</v>
      </c>
      <c r="J525" s="36">
        <v>44926</v>
      </c>
      <c r="K525" s="12" t="s">
        <v>539</v>
      </c>
      <c r="L525" s="12" t="s">
        <v>539</v>
      </c>
      <c r="M525" s="12" t="s">
        <v>539</v>
      </c>
      <c r="N525" s="12" t="s">
        <v>539</v>
      </c>
      <c r="O525" s="36">
        <v>44926</v>
      </c>
      <c r="R525" s="12" t="str">
        <f t="shared" si="8"/>
        <v>LOCAL</v>
      </c>
      <c r="S525" s="12" t="str">
        <f>IFERROR(IF(Preferences!$D$6="Default",INDEX('History Check'!$F$6:$O$6,MATCH(MAX('History Check'!$F525:$O525),'History Check'!$F525:$O525,0)),IF(COUNT($F525:$O525) &gt; 0, Preferences!$D$6, NA())),"Null")</f>
        <v>CON</v>
      </c>
    </row>
    <row r="526" spans="3:19" hidden="1">
      <c r="C526" s="12" t="s">
        <v>930</v>
      </c>
      <c r="D526" s="12">
        <v>107501</v>
      </c>
      <c r="E526" s="12">
        <v>2023</v>
      </c>
      <c r="F526" s="36" t="s">
        <v>539</v>
      </c>
      <c r="G526" s="12" t="s">
        <v>539</v>
      </c>
      <c r="H526" s="36" t="s">
        <v>539</v>
      </c>
      <c r="I526" s="36" t="s">
        <v>539</v>
      </c>
      <c r="J526" s="36">
        <v>45291</v>
      </c>
      <c r="K526" s="36" t="s">
        <v>539</v>
      </c>
      <c r="L526" s="12" t="s">
        <v>539</v>
      </c>
      <c r="M526" s="12" t="s">
        <v>539</v>
      </c>
      <c r="N526" s="36" t="s">
        <v>539</v>
      </c>
      <c r="O526" s="36" t="s">
        <v>539</v>
      </c>
      <c r="R526" s="12" t="str">
        <f t="shared" si="8"/>
        <v>LOCAL</v>
      </c>
      <c r="S526" s="12" t="str">
        <f>IFERROR(IF(Preferences!$D$6="Default",INDEX('History Check'!$F$6:$O$6,MATCH(MAX('History Check'!$F526:$O526),'History Check'!$F526:$O526,0)),IF(COUNT($F526:$O526) &gt; 0, Preferences!$D$6, NA())),"Null")</f>
        <v>CON</v>
      </c>
    </row>
    <row r="527" spans="3:19" hidden="1">
      <c r="C527" s="12" t="s">
        <v>930</v>
      </c>
      <c r="D527" s="12">
        <v>107501</v>
      </c>
      <c r="E527" s="12">
        <v>2022</v>
      </c>
      <c r="F527" s="36" t="s">
        <v>539</v>
      </c>
      <c r="G527" s="12" t="s">
        <v>539</v>
      </c>
      <c r="H527" s="12" t="s">
        <v>539</v>
      </c>
      <c r="I527" s="36" t="s">
        <v>539</v>
      </c>
      <c r="J527" s="36">
        <v>44926</v>
      </c>
      <c r="K527" s="36" t="s">
        <v>539</v>
      </c>
      <c r="L527" s="12" t="s">
        <v>539</v>
      </c>
      <c r="M527" s="12" t="s">
        <v>539</v>
      </c>
      <c r="N527" s="12" t="s">
        <v>539</v>
      </c>
      <c r="O527" s="36" t="s">
        <v>539</v>
      </c>
      <c r="R527" s="12" t="str">
        <f t="shared" si="8"/>
        <v>LOCAL</v>
      </c>
      <c r="S527" s="12" t="str">
        <f>IFERROR(IF(Preferences!$D$6="Default",INDEX('History Check'!$F$6:$O$6,MATCH(MAX('History Check'!$F527:$O527),'History Check'!$F527:$O527,0)),IF(COUNT($F527:$O527) &gt; 0, Preferences!$D$6, NA())),"Null")</f>
        <v>CON</v>
      </c>
    </row>
    <row r="528" spans="3:19" hidden="1">
      <c r="C528" s="12" t="s">
        <v>931</v>
      </c>
      <c r="D528" s="12">
        <v>107507</v>
      </c>
      <c r="E528" s="12">
        <v>2023</v>
      </c>
      <c r="F528" s="36">
        <v>45291</v>
      </c>
      <c r="G528" s="12" t="s">
        <v>539</v>
      </c>
      <c r="H528" s="36" t="s">
        <v>539</v>
      </c>
      <c r="I528" s="36" t="s">
        <v>539</v>
      </c>
      <c r="J528" s="36" t="s">
        <v>539</v>
      </c>
      <c r="K528" s="36" t="s">
        <v>539</v>
      </c>
      <c r="L528" s="12" t="s">
        <v>539</v>
      </c>
      <c r="M528" s="12" t="s">
        <v>539</v>
      </c>
      <c r="N528" s="36" t="s">
        <v>539</v>
      </c>
      <c r="O528" s="36" t="s">
        <v>539</v>
      </c>
      <c r="R528" s="12" t="str">
        <f t="shared" si="8"/>
        <v>IFRS</v>
      </c>
      <c r="S528" s="12" t="str">
        <f>IFERROR(IF(Preferences!$D$6="Default",INDEX('History Check'!$F$6:$O$6,MATCH(MAX('History Check'!$F528:$O528),'History Check'!$F528:$O528,0)),IF(COUNT($F528:$O528) &gt; 0, Preferences!$D$6, NA())),"Null")</f>
        <v>CON</v>
      </c>
    </row>
    <row r="529" spans="3:19" hidden="1">
      <c r="C529" s="12" t="s">
        <v>931</v>
      </c>
      <c r="D529" s="12">
        <v>107507</v>
      </c>
      <c r="E529" s="12">
        <v>2022</v>
      </c>
      <c r="F529" s="36">
        <v>44926</v>
      </c>
      <c r="G529" s="12" t="s">
        <v>539</v>
      </c>
      <c r="H529" s="12" t="s">
        <v>539</v>
      </c>
      <c r="I529" s="12" t="s">
        <v>539</v>
      </c>
      <c r="J529" s="12" t="s">
        <v>539</v>
      </c>
      <c r="K529" s="36" t="s">
        <v>539</v>
      </c>
      <c r="L529" s="12" t="s">
        <v>539</v>
      </c>
      <c r="M529" s="12" t="s">
        <v>539</v>
      </c>
      <c r="N529" s="12" t="s">
        <v>539</v>
      </c>
      <c r="O529" s="12" t="s">
        <v>539</v>
      </c>
      <c r="R529" s="12" t="str">
        <f t="shared" si="8"/>
        <v>IFRS</v>
      </c>
      <c r="S529" s="12" t="str">
        <f>IFERROR(IF(Preferences!$D$6="Default",INDEX('History Check'!$F$6:$O$6,MATCH(MAX('History Check'!$F529:$O529),'History Check'!$F529:$O529,0)),IF(COUNT($F529:$O529) &gt; 0, Preferences!$D$6, NA())),"Null")</f>
        <v>CON</v>
      </c>
    </row>
    <row r="530" spans="3:19" hidden="1">
      <c r="C530" s="12" t="s">
        <v>938</v>
      </c>
      <c r="D530" s="12">
        <v>107554</v>
      </c>
      <c r="E530" s="12">
        <v>2023</v>
      </c>
      <c r="F530" s="36">
        <v>45291</v>
      </c>
      <c r="G530" s="12" t="s">
        <v>539</v>
      </c>
      <c r="H530" s="12" t="s">
        <v>539</v>
      </c>
      <c r="I530" s="12" t="s">
        <v>539</v>
      </c>
      <c r="J530" s="36" t="s">
        <v>539</v>
      </c>
      <c r="K530" s="12" t="s">
        <v>539</v>
      </c>
      <c r="L530" s="12" t="s">
        <v>539</v>
      </c>
      <c r="M530" s="36" t="s">
        <v>539</v>
      </c>
      <c r="N530" s="12" t="s">
        <v>539</v>
      </c>
      <c r="O530" s="36">
        <v>45291</v>
      </c>
      <c r="R530" s="12" t="str">
        <f t="shared" si="8"/>
        <v>IFRS</v>
      </c>
      <c r="S530" s="12" t="str">
        <f>IFERROR(IF(Preferences!$D$6="Default",INDEX('History Check'!$F$6:$O$6,MATCH(MAX('History Check'!$F530:$O530),'History Check'!$F530:$O530,0)),IF(COUNT($F530:$O530) &gt; 0, Preferences!$D$6, NA())),"Null")</f>
        <v>CON</v>
      </c>
    </row>
    <row r="531" spans="3:19" hidden="1">
      <c r="C531" s="12" t="s">
        <v>938</v>
      </c>
      <c r="D531" s="12">
        <v>107554</v>
      </c>
      <c r="E531" s="12">
        <v>2022</v>
      </c>
      <c r="F531" s="36">
        <v>44926</v>
      </c>
      <c r="G531" s="12" t="s">
        <v>539</v>
      </c>
      <c r="H531" s="12" t="s">
        <v>539</v>
      </c>
      <c r="I531" s="12" t="s">
        <v>539</v>
      </c>
      <c r="J531" s="12" t="s">
        <v>539</v>
      </c>
      <c r="K531" s="36" t="s">
        <v>539</v>
      </c>
      <c r="L531" s="12" t="s">
        <v>539</v>
      </c>
      <c r="M531" s="12" t="s">
        <v>539</v>
      </c>
      <c r="N531" s="36" t="s">
        <v>539</v>
      </c>
      <c r="O531" s="36">
        <v>44926</v>
      </c>
      <c r="R531" s="12" t="str">
        <f t="shared" si="8"/>
        <v>IFRS</v>
      </c>
      <c r="S531" s="12" t="str">
        <f>IFERROR(IF(Preferences!$D$6="Default",INDEX('History Check'!$F$6:$O$6,MATCH(MAX('History Check'!$F531:$O531),'History Check'!$F531:$O531,0)),IF(COUNT($F531:$O531) &gt; 0, Preferences!$D$6, NA())),"Null")</f>
        <v>CON</v>
      </c>
    </row>
    <row r="532" spans="3:19" hidden="1">
      <c r="C532" s="12" t="s">
        <v>939</v>
      </c>
      <c r="D532" s="12">
        <v>1126390</v>
      </c>
      <c r="E532" s="12">
        <v>2023</v>
      </c>
      <c r="F532" s="36" t="s">
        <v>539</v>
      </c>
      <c r="G532" s="12" t="s">
        <v>539</v>
      </c>
      <c r="H532" s="36">
        <v>45291</v>
      </c>
      <c r="I532" s="12" t="s">
        <v>539</v>
      </c>
      <c r="J532" s="36" t="s">
        <v>539</v>
      </c>
      <c r="K532" s="36" t="s">
        <v>539</v>
      </c>
      <c r="L532" s="12" t="s">
        <v>539</v>
      </c>
      <c r="M532" s="12" t="s">
        <v>539</v>
      </c>
      <c r="N532" s="12" t="s">
        <v>539</v>
      </c>
      <c r="O532" s="36" t="s">
        <v>539</v>
      </c>
      <c r="R532" s="12" t="str">
        <f t="shared" si="8"/>
        <v>REGULATORY</v>
      </c>
      <c r="S532" s="12" t="str">
        <f>IFERROR(IF(Preferences!$D$6="Default",INDEX('History Check'!$F$6:$O$6,MATCH(MAX('History Check'!$F532:$O532),'History Check'!$F532:$O532,0)),IF(COUNT($F532:$O532) &gt; 0, Preferences!$D$6, NA())),"Null")</f>
        <v>CON</v>
      </c>
    </row>
    <row r="533" spans="3:19" hidden="1">
      <c r="C533" s="12" t="s">
        <v>939</v>
      </c>
      <c r="D533" s="12">
        <v>1126390</v>
      </c>
      <c r="E533" s="12">
        <v>2022</v>
      </c>
      <c r="F533" s="36" t="s">
        <v>539</v>
      </c>
      <c r="G533" s="12" t="s">
        <v>539</v>
      </c>
      <c r="H533" s="36">
        <v>44926</v>
      </c>
      <c r="I533" s="36" t="s">
        <v>539</v>
      </c>
      <c r="J533" s="36" t="s">
        <v>539</v>
      </c>
      <c r="K533" s="36" t="s">
        <v>539</v>
      </c>
      <c r="L533" s="12" t="s">
        <v>539</v>
      </c>
      <c r="M533" s="12" t="s">
        <v>539</v>
      </c>
      <c r="N533" s="36" t="s">
        <v>539</v>
      </c>
      <c r="O533" s="36" t="s">
        <v>539</v>
      </c>
      <c r="R533" s="12" t="str">
        <f t="shared" si="8"/>
        <v>REGULATORY</v>
      </c>
      <c r="S533" s="12" t="str">
        <f>IFERROR(IF(Preferences!$D$6="Default",INDEX('History Check'!$F$6:$O$6,MATCH(MAX('History Check'!$F533:$O533),'History Check'!$F533:$O533,0)),IF(COUNT($F533:$O533) &gt; 0, Preferences!$D$6, NA())),"Null")</f>
        <v>CON</v>
      </c>
    </row>
    <row r="534" spans="3:19" hidden="1">
      <c r="C534" s="12" t="s">
        <v>940</v>
      </c>
      <c r="D534" s="12">
        <v>110631</v>
      </c>
      <c r="E534" s="12">
        <v>2023</v>
      </c>
      <c r="F534" s="36" t="s">
        <v>539</v>
      </c>
      <c r="G534" s="12" t="s">
        <v>539</v>
      </c>
      <c r="H534" s="36">
        <v>45291</v>
      </c>
      <c r="I534" s="36">
        <v>45291</v>
      </c>
      <c r="J534" s="12" t="s">
        <v>539</v>
      </c>
      <c r="K534" s="36" t="s">
        <v>539</v>
      </c>
      <c r="L534" s="12" t="s">
        <v>539</v>
      </c>
      <c r="M534" s="12" t="s">
        <v>539</v>
      </c>
      <c r="N534" s="36">
        <v>45291</v>
      </c>
      <c r="O534" s="12" t="s">
        <v>539</v>
      </c>
      <c r="R534" s="12" t="str">
        <f t="shared" si="8"/>
        <v>REGULATORY</v>
      </c>
      <c r="S534" s="12" t="str">
        <f>IFERROR(IF(Preferences!$D$6="Default",INDEX('History Check'!$F$6:$O$6,MATCH(MAX('History Check'!$F534:$O534),'History Check'!$F534:$O534,0)),IF(COUNT($F534:$O534) &gt; 0, Preferences!$D$6, NA())),"Null")</f>
        <v>CON</v>
      </c>
    </row>
    <row r="535" spans="3:19" hidden="1">
      <c r="C535" s="12" t="s">
        <v>940</v>
      </c>
      <c r="D535" s="12">
        <v>110631</v>
      </c>
      <c r="E535" s="12">
        <v>2022</v>
      </c>
      <c r="F535" s="36" t="s">
        <v>539</v>
      </c>
      <c r="G535" s="12" t="s">
        <v>539</v>
      </c>
      <c r="H535" s="36">
        <v>44926</v>
      </c>
      <c r="I535" s="36">
        <v>44926</v>
      </c>
      <c r="J535" s="36" t="s">
        <v>539</v>
      </c>
      <c r="K535" s="36" t="s">
        <v>539</v>
      </c>
      <c r="L535" s="12" t="s">
        <v>539</v>
      </c>
      <c r="M535" s="12" t="s">
        <v>539</v>
      </c>
      <c r="N535" s="36">
        <v>44926</v>
      </c>
      <c r="O535" s="36" t="s">
        <v>539</v>
      </c>
      <c r="R535" s="12" t="str">
        <f t="shared" si="8"/>
        <v>REGULATORY</v>
      </c>
      <c r="S535" s="12" t="str">
        <f>IFERROR(IF(Preferences!$D$6="Default",INDEX('History Check'!$F$6:$O$6,MATCH(MAX('History Check'!$F535:$O535),'History Check'!$F535:$O535,0)),IF(COUNT($F535:$O535) &gt; 0, Preferences!$D$6, NA())),"Null")</f>
        <v>CON</v>
      </c>
    </row>
    <row r="536" spans="3:19" hidden="1">
      <c r="C536" s="12" t="s">
        <v>941</v>
      </c>
      <c r="D536" s="12">
        <v>1007133</v>
      </c>
      <c r="E536" s="12">
        <v>2023</v>
      </c>
      <c r="F536" s="36" t="s">
        <v>539</v>
      </c>
      <c r="G536" s="12" t="s">
        <v>539</v>
      </c>
      <c r="H536" s="36" t="s">
        <v>539</v>
      </c>
      <c r="I536" s="36" t="s">
        <v>539</v>
      </c>
      <c r="J536" s="36" t="s">
        <v>539</v>
      </c>
      <c r="K536" s="36" t="s">
        <v>539</v>
      </c>
      <c r="L536" s="12" t="s">
        <v>539</v>
      </c>
      <c r="M536" s="12" t="s">
        <v>539</v>
      </c>
      <c r="N536" s="36" t="s">
        <v>539</v>
      </c>
      <c r="O536" s="36">
        <v>45291</v>
      </c>
      <c r="R536" s="12" t="str">
        <f t="shared" si="8"/>
        <v>LOCAL</v>
      </c>
      <c r="S536" s="12" t="str">
        <f>IFERROR(IF(Preferences!$D$6="Default",INDEX('History Check'!$F$6:$O$6,MATCH(MAX('History Check'!$F536:$O536),'History Check'!$F536:$O536,0)),IF(COUNT($F536:$O536) &gt; 0, Preferences!$D$6, NA())),"Null")</f>
        <v>NONCON</v>
      </c>
    </row>
    <row r="537" spans="3:19" hidden="1">
      <c r="C537" s="12" t="s">
        <v>941</v>
      </c>
      <c r="D537" s="12">
        <v>1007133</v>
      </c>
      <c r="E537" s="12">
        <v>2022</v>
      </c>
      <c r="F537" s="36" t="s">
        <v>539</v>
      </c>
      <c r="G537" s="12" t="s">
        <v>539</v>
      </c>
      <c r="H537" s="12" t="s">
        <v>539</v>
      </c>
      <c r="I537" s="12" t="s">
        <v>539</v>
      </c>
      <c r="J537" s="12" t="s">
        <v>539</v>
      </c>
      <c r="K537" s="36" t="s">
        <v>539</v>
      </c>
      <c r="L537" s="12" t="s">
        <v>539</v>
      </c>
      <c r="M537" s="12" t="s">
        <v>539</v>
      </c>
      <c r="N537" s="12" t="s">
        <v>539</v>
      </c>
      <c r="O537" s="36">
        <v>44926</v>
      </c>
      <c r="R537" s="12" t="str">
        <f t="shared" si="8"/>
        <v>LOCAL</v>
      </c>
      <c r="S537" s="12" t="str">
        <f>IFERROR(IF(Preferences!$D$6="Default",INDEX('History Check'!$F$6:$O$6,MATCH(MAX('History Check'!$F537:$O537),'History Check'!$F537:$O537,0)),IF(COUNT($F537:$O537) &gt; 0, Preferences!$D$6, NA())),"Null")</f>
        <v>NONCON</v>
      </c>
    </row>
    <row r="538" spans="3:19" hidden="1">
      <c r="C538" s="12" t="s">
        <v>942</v>
      </c>
      <c r="D538" s="12">
        <v>1273602</v>
      </c>
      <c r="E538" s="12">
        <v>2023</v>
      </c>
      <c r="F538" s="12" t="s">
        <v>539</v>
      </c>
      <c r="G538" s="12" t="s">
        <v>539</v>
      </c>
      <c r="H538" s="12" t="s">
        <v>539</v>
      </c>
      <c r="I538" s="12" t="s">
        <v>539</v>
      </c>
      <c r="J538" s="12" t="s">
        <v>539</v>
      </c>
      <c r="K538" s="36">
        <v>45291</v>
      </c>
      <c r="L538" s="12" t="s">
        <v>539</v>
      </c>
      <c r="M538" s="12" t="s">
        <v>539</v>
      </c>
      <c r="N538" s="36" t="s">
        <v>539</v>
      </c>
      <c r="O538" s="12" t="s">
        <v>539</v>
      </c>
      <c r="R538" s="12" t="str">
        <f t="shared" si="8"/>
        <v>IFRS</v>
      </c>
      <c r="S538" s="12" t="str">
        <f>IFERROR(IF(Preferences!$D$6="Default",INDEX('History Check'!$F$6:$O$6,MATCH(MAX('History Check'!$F538:$O538),'History Check'!$F538:$O538,0)),IF(COUNT($F538:$O538) &gt; 0, Preferences!$D$6, NA())),"Null")</f>
        <v>NONCON</v>
      </c>
    </row>
    <row r="539" spans="3:19" hidden="1">
      <c r="C539" s="12" t="s">
        <v>942</v>
      </c>
      <c r="D539" s="12">
        <v>1273602</v>
      </c>
      <c r="E539" s="12">
        <v>2022</v>
      </c>
      <c r="F539" s="12" t="s">
        <v>539</v>
      </c>
      <c r="G539" s="12" t="s">
        <v>539</v>
      </c>
      <c r="H539" s="12" t="s">
        <v>539</v>
      </c>
      <c r="I539" s="36" t="s">
        <v>539</v>
      </c>
      <c r="J539" s="12" t="s">
        <v>539</v>
      </c>
      <c r="K539" s="36">
        <v>44926</v>
      </c>
      <c r="L539" s="36" t="s">
        <v>539</v>
      </c>
      <c r="M539" s="12" t="s">
        <v>539</v>
      </c>
      <c r="N539" s="12" t="s">
        <v>539</v>
      </c>
      <c r="O539" s="12" t="s">
        <v>539</v>
      </c>
      <c r="R539" s="12" t="str">
        <f t="shared" si="8"/>
        <v>IFRS</v>
      </c>
      <c r="S539" s="12" t="str">
        <f>IFERROR(IF(Preferences!$D$6="Default",INDEX('History Check'!$F$6:$O$6,MATCH(MAX('History Check'!$F539:$O539),'History Check'!$F539:$O539,0)),IF(COUNT($F539:$O539) &gt; 0, Preferences!$D$6, NA())),"Null")</f>
        <v>NONCON</v>
      </c>
    </row>
    <row r="540" spans="3:19" hidden="1">
      <c r="C540" s="12" t="s">
        <v>943</v>
      </c>
      <c r="D540" s="12">
        <v>103464</v>
      </c>
      <c r="E540" s="12">
        <v>2023</v>
      </c>
      <c r="F540" s="12" t="s">
        <v>539</v>
      </c>
      <c r="G540" s="12" t="s">
        <v>539</v>
      </c>
      <c r="H540" s="36">
        <v>45291</v>
      </c>
      <c r="I540" s="12" t="s">
        <v>539</v>
      </c>
      <c r="J540" s="12" t="s">
        <v>539</v>
      </c>
      <c r="K540" s="12" t="s">
        <v>539</v>
      </c>
      <c r="L540" s="12" t="s">
        <v>539</v>
      </c>
      <c r="M540" s="12" t="s">
        <v>539</v>
      </c>
      <c r="N540" s="36" t="s">
        <v>539</v>
      </c>
      <c r="O540" s="12" t="s">
        <v>539</v>
      </c>
      <c r="R540" s="12" t="str">
        <f t="shared" si="8"/>
        <v>REGULATORY</v>
      </c>
      <c r="S540" s="12" t="str">
        <f>IFERROR(IF(Preferences!$D$6="Default",INDEX('History Check'!$F$6:$O$6,MATCH(MAX('History Check'!$F540:$O540),'History Check'!$F540:$O540,0)),IF(COUNT($F540:$O540) &gt; 0, Preferences!$D$6, NA())),"Null")</f>
        <v>CON</v>
      </c>
    </row>
    <row r="541" spans="3:19" hidden="1">
      <c r="C541" s="12" t="s">
        <v>943</v>
      </c>
      <c r="D541" s="12">
        <v>103464</v>
      </c>
      <c r="E541" s="12">
        <v>2022</v>
      </c>
      <c r="F541" s="36" t="s">
        <v>539</v>
      </c>
      <c r="G541" s="12" t="s">
        <v>539</v>
      </c>
      <c r="H541" s="36">
        <v>44926</v>
      </c>
      <c r="I541" s="36" t="s">
        <v>539</v>
      </c>
      <c r="J541" s="36" t="s">
        <v>539</v>
      </c>
      <c r="K541" s="36" t="s">
        <v>539</v>
      </c>
      <c r="L541" s="12" t="s">
        <v>539</v>
      </c>
      <c r="M541" s="12" t="s">
        <v>539</v>
      </c>
      <c r="N541" s="36" t="s">
        <v>539</v>
      </c>
      <c r="O541" s="36" t="s">
        <v>539</v>
      </c>
      <c r="R541" s="12" t="str">
        <f t="shared" si="8"/>
        <v>REGULATORY</v>
      </c>
      <c r="S541" s="12" t="str">
        <f>IFERROR(IF(Preferences!$D$6="Default",INDEX('History Check'!$F$6:$O$6,MATCH(MAX('History Check'!$F541:$O541),'History Check'!$F541:$O541,0)),IF(COUNT($F541:$O541) &gt; 0, Preferences!$D$6, NA())),"Null")</f>
        <v>CON</v>
      </c>
    </row>
    <row r="542" spans="3:19" hidden="1">
      <c r="C542" s="12" t="s">
        <v>944</v>
      </c>
      <c r="D542" s="12">
        <v>111761</v>
      </c>
      <c r="E542" s="12">
        <v>2023</v>
      </c>
      <c r="F542" s="36" t="s">
        <v>539</v>
      </c>
      <c r="G542" s="12" t="s">
        <v>539</v>
      </c>
      <c r="H542" s="36" t="s">
        <v>539</v>
      </c>
      <c r="I542" s="36" t="s">
        <v>539</v>
      </c>
      <c r="J542" s="36">
        <v>45291</v>
      </c>
      <c r="K542" s="36" t="s">
        <v>539</v>
      </c>
      <c r="L542" s="12" t="s">
        <v>539</v>
      </c>
      <c r="M542" s="12" t="s">
        <v>539</v>
      </c>
      <c r="N542" s="36" t="s">
        <v>539</v>
      </c>
      <c r="O542" s="36">
        <v>45291</v>
      </c>
      <c r="R542" s="12" t="str">
        <f t="shared" si="8"/>
        <v>LOCAL</v>
      </c>
      <c r="S542" s="12" t="str">
        <f>IFERROR(IF(Preferences!$D$6="Default",INDEX('History Check'!$F$6:$O$6,MATCH(MAX('History Check'!$F542:$O542),'History Check'!$F542:$O542,0)),IF(COUNT($F542:$O542) &gt; 0, Preferences!$D$6, NA())),"Null")</f>
        <v>CON</v>
      </c>
    </row>
    <row r="543" spans="3:19" hidden="1">
      <c r="C543" s="12" t="s">
        <v>944</v>
      </c>
      <c r="D543" s="12">
        <v>111761</v>
      </c>
      <c r="E543" s="12">
        <v>2022</v>
      </c>
      <c r="F543" s="36" t="s">
        <v>539</v>
      </c>
      <c r="G543" s="12" t="s">
        <v>539</v>
      </c>
      <c r="H543" s="36" t="s">
        <v>539</v>
      </c>
      <c r="I543" s="36" t="s">
        <v>539</v>
      </c>
      <c r="J543" s="36">
        <v>44926</v>
      </c>
      <c r="K543" s="36" t="s">
        <v>539</v>
      </c>
      <c r="L543" s="12" t="s">
        <v>539</v>
      </c>
      <c r="M543" s="12" t="s">
        <v>539</v>
      </c>
      <c r="N543" s="36" t="s">
        <v>539</v>
      </c>
      <c r="O543" s="36">
        <v>44926</v>
      </c>
      <c r="R543" s="12" t="str">
        <f t="shared" si="8"/>
        <v>LOCAL</v>
      </c>
      <c r="S543" s="12" t="str">
        <f>IFERROR(IF(Preferences!$D$6="Default",INDEX('History Check'!$F$6:$O$6,MATCH(MAX('History Check'!$F543:$O543),'History Check'!$F543:$O543,0)),IF(COUNT($F543:$O543) &gt; 0, Preferences!$D$6, NA())),"Null")</f>
        <v>CON</v>
      </c>
    </row>
    <row r="544" spans="3:19" hidden="1">
      <c r="C544" s="12" t="s">
        <v>945</v>
      </c>
      <c r="D544" s="12">
        <v>114888</v>
      </c>
      <c r="E544" s="12">
        <v>2023</v>
      </c>
      <c r="F544" s="36">
        <v>45291</v>
      </c>
      <c r="G544" s="12" t="s">
        <v>539</v>
      </c>
      <c r="H544" s="12" t="s">
        <v>539</v>
      </c>
      <c r="I544" s="12" t="s">
        <v>539</v>
      </c>
      <c r="J544" s="12" t="s">
        <v>539</v>
      </c>
      <c r="K544" s="12" t="s">
        <v>539</v>
      </c>
      <c r="L544" s="12" t="s">
        <v>539</v>
      </c>
      <c r="M544" s="12" t="s">
        <v>539</v>
      </c>
      <c r="N544" s="12" t="s">
        <v>539</v>
      </c>
      <c r="O544" s="12" t="s">
        <v>539</v>
      </c>
      <c r="R544" s="12" t="str">
        <f t="shared" si="8"/>
        <v>IFRS</v>
      </c>
      <c r="S544" s="12" t="str">
        <f>IFERROR(IF(Preferences!$D$6="Default",INDEX('History Check'!$F$6:$O$6,MATCH(MAX('History Check'!$F544:$O544),'History Check'!$F544:$O544,0)),IF(COUNT($F544:$O544) &gt; 0, Preferences!$D$6, NA())),"Null")</f>
        <v>CON</v>
      </c>
    </row>
    <row r="545" spans="3:19" hidden="1">
      <c r="C545" s="12" t="s">
        <v>945</v>
      </c>
      <c r="D545" s="12">
        <v>114888</v>
      </c>
      <c r="E545" s="12">
        <v>2022</v>
      </c>
      <c r="F545" s="36">
        <v>44926</v>
      </c>
      <c r="G545" s="12" t="s">
        <v>539</v>
      </c>
      <c r="H545" s="36" t="s">
        <v>539</v>
      </c>
      <c r="I545" s="36" t="s">
        <v>539</v>
      </c>
      <c r="J545" s="36" t="s">
        <v>539</v>
      </c>
      <c r="K545" s="36" t="s">
        <v>539</v>
      </c>
      <c r="L545" s="12" t="s">
        <v>539</v>
      </c>
      <c r="M545" s="12" t="s">
        <v>539</v>
      </c>
      <c r="N545" s="36" t="s">
        <v>539</v>
      </c>
      <c r="O545" s="36" t="s">
        <v>539</v>
      </c>
      <c r="R545" s="12" t="str">
        <f t="shared" si="8"/>
        <v>IFRS</v>
      </c>
      <c r="S545" s="12" t="str">
        <f>IFERROR(IF(Preferences!$D$6="Default",INDEX('History Check'!$F$6:$O$6,MATCH(MAX('History Check'!$F545:$O545),'History Check'!$F545:$O545,0)),IF(COUNT($F545:$O545) &gt; 0, Preferences!$D$6, NA())),"Null")</f>
        <v>CON</v>
      </c>
    </row>
    <row r="546" spans="3:19" hidden="1">
      <c r="C546" s="12" t="s">
        <v>946</v>
      </c>
      <c r="D546" s="12">
        <v>112076</v>
      </c>
      <c r="E546" s="12">
        <v>2023</v>
      </c>
      <c r="F546" s="36" t="s">
        <v>539</v>
      </c>
      <c r="G546" s="12" t="s">
        <v>539</v>
      </c>
      <c r="H546" s="12" t="s">
        <v>539</v>
      </c>
      <c r="I546" s="12" t="s">
        <v>539</v>
      </c>
      <c r="J546" s="36">
        <v>45016</v>
      </c>
      <c r="K546" s="36" t="s">
        <v>539</v>
      </c>
      <c r="L546" s="12" t="s">
        <v>539</v>
      </c>
      <c r="M546" s="12" t="s">
        <v>539</v>
      </c>
      <c r="N546" s="12" t="s">
        <v>539</v>
      </c>
      <c r="O546" s="36">
        <v>45016</v>
      </c>
      <c r="R546" s="12" t="str">
        <f t="shared" si="8"/>
        <v>LOCAL</v>
      </c>
      <c r="S546" s="12" t="str">
        <f>IFERROR(IF(Preferences!$D$6="Default",INDEX('History Check'!$F$6:$O$6,MATCH(MAX('History Check'!$F546:$O546),'History Check'!$F546:$O546,0)),IF(COUNT($F546:$O546) &gt; 0, Preferences!$D$6, NA())),"Null")</f>
        <v>CON</v>
      </c>
    </row>
    <row r="547" spans="3:19" hidden="1">
      <c r="C547" s="12" t="s">
        <v>946</v>
      </c>
      <c r="D547" s="12">
        <v>112076</v>
      </c>
      <c r="E547" s="12">
        <v>2022</v>
      </c>
      <c r="F547" s="36" t="s">
        <v>539</v>
      </c>
      <c r="G547" s="12" t="s">
        <v>539</v>
      </c>
      <c r="H547" s="36" t="s">
        <v>539</v>
      </c>
      <c r="I547" s="36" t="s">
        <v>539</v>
      </c>
      <c r="J547" s="36">
        <v>44651</v>
      </c>
      <c r="K547" s="36" t="s">
        <v>539</v>
      </c>
      <c r="L547" s="12" t="s">
        <v>539</v>
      </c>
      <c r="M547" s="12" t="s">
        <v>539</v>
      </c>
      <c r="N547" s="36" t="s">
        <v>539</v>
      </c>
      <c r="O547" s="36">
        <v>44651</v>
      </c>
      <c r="R547" s="12" t="str">
        <f t="shared" si="8"/>
        <v>LOCAL</v>
      </c>
      <c r="S547" s="12" t="str">
        <f>IFERROR(IF(Preferences!$D$6="Default",INDEX('History Check'!$F$6:$O$6,MATCH(MAX('History Check'!$F547:$O547),'History Check'!$F547:$O547,0)),IF(COUNT($F547:$O547) &gt; 0, Preferences!$D$6, NA())),"Null")</f>
        <v>CON</v>
      </c>
    </row>
    <row r="548" spans="3:19" hidden="1">
      <c r="C548" s="12" t="s">
        <v>947</v>
      </c>
      <c r="D548" s="12">
        <v>1172090</v>
      </c>
      <c r="E548" s="12">
        <v>2023</v>
      </c>
      <c r="F548" s="36" t="s">
        <v>539</v>
      </c>
      <c r="G548" s="12" t="s">
        <v>539</v>
      </c>
      <c r="H548" s="12" t="s">
        <v>539</v>
      </c>
      <c r="I548" s="36" t="s">
        <v>539</v>
      </c>
      <c r="J548" s="12" t="s">
        <v>539</v>
      </c>
      <c r="K548" s="36">
        <v>45016</v>
      </c>
      <c r="L548" s="12" t="s">
        <v>539</v>
      </c>
      <c r="M548" s="12" t="s">
        <v>539</v>
      </c>
      <c r="N548" s="12" t="s">
        <v>539</v>
      </c>
      <c r="O548" s="36" t="s">
        <v>539</v>
      </c>
      <c r="R548" s="12" t="str">
        <f t="shared" si="8"/>
        <v>IFRS</v>
      </c>
      <c r="S548" s="12" t="str">
        <f>IFERROR(IF(Preferences!$D$6="Default",INDEX('History Check'!$F$6:$O$6,MATCH(MAX('History Check'!$F548:$O548),'History Check'!$F548:$O548,0)),IF(COUNT($F548:$O548) &gt; 0, Preferences!$D$6, NA())),"Null")</f>
        <v>NONCON</v>
      </c>
    </row>
    <row r="549" spans="3:19" hidden="1">
      <c r="C549" s="12" t="s">
        <v>947</v>
      </c>
      <c r="D549" s="12">
        <v>1172090</v>
      </c>
      <c r="E549" s="12">
        <v>2022</v>
      </c>
      <c r="F549" s="36" t="s">
        <v>539</v>
      </c>
      <c r="G549" s="12" t="s">
        <v>539</v>
      </c>
      <c r="H549" s="36" t="s">
        <v>539</v>
      </c>
      <c r="I549" s="36" t="s">
        <v>539</v>
      </c>
      <c r="J549" s="36" t="s">
        <v>539</v>
      </c>
      <c r="K549" s="36">
        <v>44651</v>
      </c>
      <c r="L549" s="12" t="s">
        <v>539</v>
      </c>
      <c r="M549" s="12" t="s">
        <v>539</v>
      </c>
      <c r="N549" s="36" t="s">
        <v>539</v>
      </c>
      <c r="O549" s="36" t="s">
        <v>539</v>
      </c>
      <c r="R549" s="12" t="str">
        <f t="shared" si="8"/>
        <v>IFRS</v>
      </c>
      <c r="S549" s="12" t="str">
        <f>IFERROR(IF(Preferences!$D$6="Default",INDEX('History Check'!$F$6:$O$6,MATCH(MAX('History Check'!$F549:$O549),'History Check'!$F549:$O549,0)),IF(COUNT($F549:$O549) &gt; 0, Preferences!$D$6, NA())),"Null")</f>
        <v>NONCON</v>
      </c>
    </row>
    <row r="550" spans="3:19" hidden="1">
      <c r="C550" s="12" t="s">
        <v>948</v>
      </c>
      <c r="D550" s="12">
        <v>113541</v>
      </c>
      <c r="E550" s="12">
        <v>2023</v>
      </c>
      <c r="F550" s="36" t="s">
        <v>539</v>
      </c>
      <c r="G550" s="12" t="s">
        <v>539</v>
      </c>
      <c r="H550" s="12" t="s">
        <v>539</v>
      </c>
      <c r="I550" s="36" t="s">
        <v>539</v>
      </c>
      <c r="J550" s="36">
        <v>45291</v>
      </c>
      <c r="K550" s="36" t="s">
        <v>539</v>
      </c>
      <c r="L550" s="12" t="s">
        <v>539</v>
      </c>
      <c r="M550" s="12" t="s">
        <v>539</v>
      </c>
      <c r="N550" s="12" t="s">
        <v>539</v>
      </c>
      <c r="O550" s="36">
        <v>45291</v>
      </c>
      <c r="R550" s="12" t="str">
        <f t="shared" si="8"/>
        <v>LOCAL</v>
      </c>
      <c r="S550" s="12" t="str">
        <f>IFERROR(IF(Preferences!$D$6="Default",INDEX('History Check'!$F$6:$O$6,MATCH(MAX('History Check'!$F550:$O550),'History Check'!$F550:$O550,0)),IF(COUNT($F550:$O550) &gt; 0, Preferences!$D$6, NA())),"Null")</f>
        <v>CON</v>
      </c>
    </row>
    <row r="551" spans="3:19" hidden="1">
      <c r="C551" s="12" t="s">
        <v>948</v>
      </c>
      <c r="D551" s="12">
        <v>113541</v>
      </c>
      <c r="E551" s="12">
        <v>2022</v>
      </c>
      <c r="F551" s="36" t="s">
        <v>539</v>
      </c>
      <c r="G551" s="12" t="s">
        <v>539</v>
      </c>
      <c r="H551" s="12" t="s">
        <v>539</v>
      </c>
      <c r="I551" s="12" t="s">
        <v>539</v>
      </c>
      <c r="J551" s="36">
        <v>44926</v>
      </c>
      <c r="K551" s="12" t="s">
        <v>539</v>
      </c>
      <c r="L551" s="12" t="s">
        <v>539</v>
      </c>
      <c r="M551" s="12" t="s">
        <v>539</v>
      </c>
      <c r="N551" s="12" t="s">
        <v>539</v>
      </c>
      <c r="O551" s="36">
        <v>44926</v>
      </c>
      <c r="R551" s="12" t="str">
        <f t="shared" si="8"/>
        <v>LOCAL</v>
      </c>
      <c r="S551" s="12" t="str">
        <f>IFERROR(IF(Preferences!$D$6="Default",INDEX('History Check'!$F$6:$O$6,MATCH(MAX('History Check'!$F551:$O551),'History Check'!$F551:$O551,0)),IF(COUNT($F551:$O551) &gt; 0, Preferences!$D$6, NA())),"Null")</f>
        <v>CON</v>
      </c>
    </row>
    <row r="552" spans="3:19" hidden="1">
      <c r="C552" s="12" t="s">
        <v>949</v>
      </c>
      <c r="D552" s="12">
        <v>115017</v>
      </c>
      <c r="E552" s="12">
        <v>2023</v>
      </c>
      <c r="F552" s="36">
        <v>45291</v>
      </c>
      <c r="G552" s="12" t="s">
        <v>539</v>
      </c>
      <c r="H552" s="36" t="s">
        <v>539</v>
      </c>
      <c r="I552" s="36" t="s">
        <v>539</v>
      </c>
      <c r="J552" s="36" t="s">
        <v>539</v>
      </c>
      <c r="K552" s="36">
        <v>45291</v>
      </c>
      <c r="L552" s="12" t="s">
        <v>539</v>
      </c>
      <c r="M552" s="12" t="s">
        <v>539</v>
      </c>
      <c r="N552" s="36" t="s">
        <v>539</v>
      </c>
      <c r="O552" s="36" t="s">
        <v>539</v>
      </c>
      <c r="R552" s="12" t="str">
        <f t="shared" si="8"/>
        <v>IFRS</v>
      </c>
      <c r="S552" s="12" t="str">
        <f>IFERROR(IF(Preferences!$D$6="Default",INDEX('History Check'!$F$6:$O$6,MATCH(MAX('History Check'!$F552:$O552),'History Check'!$F552:$O552,0)),IF(COUNT($F552:$O552) &gt; 0, Preferences!$D$6, NA())),"Null")</f>
        <v>CON</v>
      </c>
    </row>
    <row r="553" spans="3:19" hidden="1">
      <c r="C553" s="12" t="s">
        <v>949</v>
      </c>
      <c r="D553" s="12">
        <v>115017</v>
      </c>
      <c r="E553" s="12">
        <v>2022</v>
      </c>
      <c r="F553" s="36">
        <v>44926</v>
      </c>
      <c r="G553" s="12" t="s">
        <v>539</v>
      </c>
      <c r="H553" s="36" t="s">
        <v>539</v>
      </c>
      <c r="I553" s="12" t="s">
        <v>539</v>
      </c>
      <c r="J553" s="36" t="s">
        <v>539</v>
      </c>
      <c r="K553" s="36">
        <v>44926</v>
      </c>
      <c r="L553" s="12" t="s">
        <v>539</v>
      </c>
      <c r="M553" s="12" t="s">
        <v>539</v>
      </c>
      <c r="N553" s="12" t="s">
        <v>539</v>
      </c>
      <c r="O553" s="36" t="s">
        <v>539</v>
      </c>
      <c r="R553" s="12" t="str">
        <f t="shared" si="8"/>
        <v>IFRS</v>
      </c>
      <c r="S553" s="12" t="str">
        <f>IFERROR(IF(Preferences!$D$6="Default",INDEX('History Check'!$F$6:$O$6,MATCH(MAX('History Check'!$F553:$O553),'History Check'!$F553:$O553,0)),IF(COUNT($F553:$O553) &gt; 0, Preferences!$D$6, NA())),"Null")</f>
        <v>CON</v>
      </c>
    </row>
    <row r="554" spans="3:19" hidden="1">
      <c r="C554" s="12" t="s">
        <v>950</v>
      </c>
      <c r="D554" s="12">
        <v>1136551</v>
      </c>
      <c r="E554" s="12">
        <v>2023</v>
      </c>
      <c r="F554" s="36">
        <v>45291</v>
      </c>
      <c r="G554" s="12" t="s">
        <v>539</v>
      </c>
      <c r="H554" s="36" t="s">
        <v>539</v>
      </c>
      <c r="I554" s="36" t="s">
        <v>539</v>
      </c>
      <c r="J554" s="36" t="s">
        <v>539</v>
      </c>
      <c r="K554" s="36">
        <v>45291</v>
      </c>
      <c r="L554" s="12" t="s">
        <v>539</v>
      </c>
      <c r="M554" s="12" t="s">
        <v>539</v>
      </c>
      <c r="N554" s="36" t="s">
        <v>539</v>
      </c>
      <c r="O554" s="36" t="s">
        <v>539</v>
      </c>
      <c r="R554" s="12" t="str">
        <f t="shared" si="8"/>
        <v>IFRS</v>
      </c>
      <c r="S554" s="12" t="str">
        <f>IFERROR(IF(Preferences!$D$6="Default",INDEX('History Check'!$F$6:$O$6,MATCH(MAX('History Check'!$F554:$O554),'History Check'!$F554:$O554,0)),IF(COUNT($F554:$O554) &gt; 0, Preferences!$D$6, NA())),"Null")</f>
        <v>CON</v>
      </c>
    </row>
    <row r="555" spans="3:19" hidden="1">
      <c r="C555" s="12" t="s">
        <v>950</v>
      </c>
      <c r="D555" s="12">
        <v>1136551</v>
      </c>
      <c r="E555" s="12">
        <v>2022</v>
      </c>
      <c r="F555" s="36">
        <v>44926</v>
      </c>
      <c r="G555" s="12" t="s">
        <v>539</v>
      </c>
      <c r="H555" s="12" t="s">
        <v>539</v>
      </c>
      <c r="I555" s="12" t="s">
        <v>539</v>
      </c>
      <c r="J555" s="36" t="s">
        <v>539</v>
      </c>
      <c r="K555" s="36">
        <v>44926</v>
      </c>
      <c r="L555" s="12" t="s">
        <v>539</v>
      </c>
      <c r="M555" s="12" t="s">
        <v>539</v>
      </c>
      <c r="N555" s="12" t="s">
        <v>539</v>
      </c>
      <c r="O555" s="36" t="s">
        <v>539</v>
      </c>
      <c r="R555" s="12" t="str">
        <f t="shared" si="8"/>
        <v>IFRS</v>
      </c>
      <c r="S555" s="12" t="str">
        <f>IFERROR(IF(Preferences!$D$6="Default",INDEX('History Check'!$F$6:$O$6,MATCH(MAX('History Check'!$F555:$O555),'History Check'!$F555:$O555,0)),IF(COUNT($F555:$O555) &gt; 0, Preferences!$D$6, NA())),"Null")</f>
        <v>CON</v>
      </c>
    </row>
    <row r="556" spans="3:19" hidden="1">
      <c r="C556" s="12" t="s">
        <v>951</v>
      </c>
      <c r="D556" s="12">
        <v>113995</v>
      </c>
      <c r="E556" s="12">
        <v>2023</v>
      </c>
      <c r="F556" s="36">
        <v>45291</v>
      </c>
      <c r="G556" s="12" t="s">
        <v>539</v>
      </c>
      <c r="H556" s="36" t="s">
        <v>539</v>
      </c>
      <c r="I556" s="36" t="s">
        <v>539</v>
      </c>
      <c r="J556" s="36" t="s">
        <v>539</v>
      </c>
      <c r="K556" s="36">
        <v>45291</v>
      </c>
      <c r="L556" s="12" t="s">
        <v>539</v>
      </c>
      <c r="M556" s="12" t="s">
        <v>539</v>
      </c>
      <c r="N556" s="36" t="s">
        <v>539</v>
      </c>
      <c r="O556" s="36" t="s">
        <v>539</v>
      </c>
      <c r="R556" s="12" t="str">
        <f t="shared" si="8"/>
        <v>IFRS</v>
      </c>
      <c r="S556" s="12" t="str">
        <f>IFERROR(IF(Preferences!$D$6="Default",INDEX('History Check'!$F$6:$O$6,MATCH(MAX('History Check'!$F556:$O556),'History Check'!$F556:$O556,0)),IF(COUNT($F556:$O556) &gt; 0, Preferences!$D$6, NA())),"Null")</f>
        <v>CON</v>
      </c>
    </row>
    <row r="557" spans="3:19" hidden="1">
      <c r="C557" s="12" t="s">
        <v>951</v>
      </c>
      <c r="D557" s="12">
        <v>113995</v>
      </c>
      <c r="E557" s="12">
        <v>2022</v>
      </c>
      <c r="F557" s="36">
        <v>44926</v>
      </c>
      <c r="G557" s="12" t="s">
        <v>539</v>
      </c>
      <c r="H557" s="36" t="s">
        <v>539</v>
      </c>
      <c r="I557" s="36" t="s">
        <v>539</v>
      </c>
      <c r="J557" s="36" t="s">
        <v>539</v>
      </c>
      <c r="K557" s="36">
        <v>44926</v>
      </c>
      <c r="L557" s="12" t="s">
        <v>539</v>
      </c>
      <c r="M557" s="12" t="s">
        <v>539</v>
      </c>
      <c r="N557" s="12" t="s">
        <v>539</v>
      </c>
      <c r="O557" s="36" t="s">
        <v>539</v>
      </c>
      <c r="R557" s="12" t="str">
        <f t="shared" si="8"/>
        <v>IFRS</v>
      </c>
      <c r="S557" s="12" t="str">
        <f>IFERROR(IF(Preferences!$D$6="Default",INDEX('History Check'!$F$6:$O$6,MATCH(MAX('History Check'!$F557:$O557),'History Check'!$F557:$O557,0)),IF(COUNT($F557:$O557) &gt; 0, Preferences!$D$6, NA())),"Null")</f>
        <v>CON</v>
      </c>
    </row>
    <row r="558" spans="3:19" hidden="1">
      <c r="C558" s="12" t="s">
        <v>952</v>
      </c>
      <c r="D558" s="12">
        <v>1452281</v>
      </c>
      <c r="E558" s="12">
        <v>2023</v>
      </c>
      <c r="F558" s="36" t="s">
        <v>539</v>
      </c>
      <c r="G558" s="12" t="s">
        <v>539</v>
      </c>
      <c r="H558" s="12" t="s">
        <v>539</v>
      </c>
      <c r="I558" s="12" t="s">
        <v>539</v>
      </c>
      <c r="J558" s="36" t="s">
        <v>539</v>
      </c>
      <c r="K558" s="36" t="s">
        <v>539</v>
      </c>
      <c r="L558" s="12" t="s">
        <v>539</v>
      </c>
      <c r="M558" s="12" t="s">
        <v>539</v>
      </c>
      <c r="N558" s="12" t="s">
        <v>539</v>
      </c>
      <c r="O558" s="36">
        <v>45291</v>
      </c>
      <c r="R558" s="12" t="str">
        <f t="shared" si="8"/>
        <v>LOCAL</v>
      </c>
      <c r="S558" s="12" t="str">
        <f>IFERROR(IF(Preferences!$D$6="Default",INDEX('History Check'!$F$6:$O$6,MATCH(MAX('History Check'!$F558:$O558),'History Check'!$F558:$O558,0)),IF(COUNT($F558:$O558) &gt; 0, Preferences!$D$6, NA())),"Null")</f>
        <v>NONCON</v>
      </c>
    </row>
    <row r="559" spans="3:19" hidden="1">
      <c r="C559" s="12" t="s">
        <v>952</v>
      </c>
      <c r="D559" s="12">
        <v>1452281</v>
      </c>
      <c r="E559" s="12">
        <v>2022</v>
      </c>
      <c r="F559" s="36" t="s">
        <v>539</v>
      </c>
      <c r="G559" s="12" t="s">
        <v>539</v>
      </c>
      <c r="H559" s="12" t="s">
        <v>539</v>
      </c>
      <c r="I559" s="36" t="s">
        <v>539</v>
      </c>
      <c r="J559" s="12" t="s">
        <v>539</v>
      </c>
      <c r="K559" s="36" t="s">
        <v>539</v>
      </c>
      <c r="L559" s="12" t="s">
        <v>539</v>
      </c>
      <c r="M559" s="12" t="s">
        <v>539</v>
      </c>
      <c r="N559" s="12" t="s">
        <v>539</v>
      </c>
      <c r="O559" s="36">
        <v>44926</v>
      </c>
      <c r="R559" s="12" t="str">
        <f t="shared" si="8"/>
        <v>LOCAL</v>
      </c>
      <c r="S559" s="12" t="str">
        <f>IFERROR(IF(Preferences!$D$6="Default",INDEX('History Check'!$F$6:$O$6,MATCH(MAX('History Check'!$F559:$O559),'History Check'!$F559:$O559,0)),IF(COUNT($F559:$O559) &gt; 0, Preferences!$D$6, NA())),"Null")</f>
        <v>NONCON</v>
      </c>
    </row>
    <row r="560" spans="3:19" hidden="1">
      <c r="C560" s="12" t="s">
        <v>953</v>
      </c>
      <c r="D560" s="12">
        <v>113968</v>
      </c>
      <c r="E560" s="12">
        <v>2023</v>
      </c>
      <c r="F560" s="36">
        <v>45291</v>
      </c>
      <c r="G560" s="12" t="s">
        <v>539</v>
      </c>
      <c r="H560" s="12" t="s">
        <v>539</v>
      </c>
      <c r="I560" s="12" t="s">
        <v>539</v>
      </c>
      <c r="J560" s="36">
        <v>45291</v>
      </c>
      <c r="K560" s="36">
        <v>45291</v>
      </c>
      <c r="L560" s="12" t="s">
        <v>539</v>
      </c>
      <c r="M560" s="12" t="s">
        <v>539</v>
      </c>
      <c r="N560" s="36" t="s">
        <v>539</v>
      </c>
      <c r="O560" s="36">
        <v>45291</v>
      </c>
      <c r="R560" s="12" t="str">
        <f t="shared" si="8"/>
        <v>IFRS</v>
      </c>
      <c r="S560" s="12" t="str">
        <f>IFERROR(IF(Preferences!$D$6="Default",INDEX('History Check'!$F$6:$O$6,MATCH(MAX('History Check'!$F560:$O560),'History Check'!$F560:$O560,0)),IF(COUNT($F560:$O560) &gt; 0, Preferences!$D$6, NA())),"Null")</f>
        <v>CON</v>
      </c>
    </row>
    <row r="561" spans="3:19" hidden="1">
      <c r="C561" s="12" t="s">
        <v>953</v>
      </c>
      <c r="D561" s="12">
        <v>113968</v>
      </c>
      <c r="E561" s="12">
        <v>2022</v>
      </c>
      <c r="F561" s="36">
        <v>44926</v>
      </c>
      <c r="G561" s="12" t="s">
        <v>539</v>
      </c>
      <c r="H561" s="12" t="s">
        <v>539</v>
      </c>
      <c r="I561" s="12" t="s">
        <v>539</v>
      </c>
      <c r="J561" s="36">
        <v>44926</v>
      </c>
      <c r="K561" s="36">
        <v>44926</v>
      </c>
      <c r="L561" s="12" t="s">
        <v>539</v>
      </c>
      <c r="M561" s="12" t="s">
        <v>539</v>
      </c>
      <c r="N561" s="12" t="s">
        <v>539</v>
      </c>
      <c r="O561" s="36">
        <v>44926</v>
      </c>
      <c r="R561" s="12" t="str">
        <f t="shared" si="8"/>
        <v>IFRS</v>
      </c>
      <c r="S561" s="12" t="str">
        <f>IFERROR(IF(Preferences!$D$6="Default",INDEX('History Check'!$F$6:$O$6,MATCH(MAX('History Check'!$F561:$O561),'History Check'!$F561:$O561,0)),IF(COUNT($F561:$O561) &gt; 0, Preferences!$D$6, NA())),"Null")</f>
        <v>CON</v>
      </c>
    </row>
    <row r="562" spans="3:19" hidden="1">
      <c r="C562" s="12" t="s">
        <v>954</v>
      </c>
      <c r="D562" s="12">
        <v>1500348</v>
      </c>
      <c r="E562" s="12">
        <v>2023</v>
      </c>
      <c r="F562" s="36" t="s">
        <v>539</v>
      </c>
      <c r="G562" s="12" t="s">
        <v>539</v>
      </c>
      <c r="H562" s="36" t="s">
        <v>539</v>
      </c>
      <c r="I562" s="36" t="s">
        <v>539</v>
      </c>
      <c r="J562" s="12" t="s">
        <v>539</v>
      </c>
      <c r="K562" s="36">
        <v>45291</v>
      </c>
      <c r="L562" s="12" t="s">
        <v>539</v>
      </c>
      <c r="M562" s="12" t="s">
        <v>539</v>
      </c>
      <c r="N562" s="12" t="s">
        <v>539</v>
      </c>
      <c r="O562" s="36" t="s">
        <v>539</v>
      </c>
      <c r="R562" s="12" t="str">
        <f t="shared" si="8"/>
        <v>IFRS</v>
      </c>
      <c r="S562" s="12" t="str">
        <f>IFERROR(IF(Preferences!$D$6="Default",INDEX('History Check'!$F$6:$O$6,MATCH(MAX('History Check'!$F562:$O562),'History Check'!$F562:$O562,0)),IF(COUNT($F562:$O562) &gt; 0, Preferences!$D$6, NA())),"Null")</f>
        <v>NONCON</v>
      </c>
    </row>
    <row r="563" spans="3:19" hidden="1">
      <c r="C563" s="12" t="s">
        <v>954</v>
      </c>
      <c r="D563" s="12">
        <v>1500348</v>
      </c>
      <c r="E563" s="12">
        <v>2022</v>
      </c>
      <c r="F563" s="36" t="s">
        <v>539</v>
      </c>
      <c r="G563" s="12" t="s">
        <v>539</v>
      </c>
      <c r="H563" s="36" t="s">
        <v>539</v>
      </c>
      <c r="I563" s="36" t="s">
        <v>539</v>
      </c>
      <c r="J563" s="36" t="s">
        <v>539</v>
      </c>
      <c r="K563" s="36">
        <v>44926</v>
      </c>
      <c r="L563" s="12" t="s">
        <v>539</v>
      </c>
      <c r="M563" s="12" t="s">
        <v>539</v>
      </c>
      <c r="N563" s="36" t="s">
        <v>539</v>
      </c>
      <c r="O563" s="36" t="s">
        <v>539</v>
      </c>
      <c r="R563" s="12" t="str">
        <f t="shared" si="8"/>
        <v>IFRS</v>
      </c>
      <c r="S563" s="12" t="str">
        <f>IFERROR(IF(Preferences!$D$6="Default",INDEX('History Check'!$F$6:$O$6,MATCH(MAX('History Check'!$F563:$O563),'History Check'!$F563:$O563,0)),IF(COUNT($F563:$O563) &gt; 0, Preferences!$D$6, NA())),"Null")</f>
        <v>NONCON</v>
      </c>
    </row>
    <row r="564" spans="3:19">
      <c r="C564" s="12" t="s">
        <v>955</v>
      </c>
      <c r="D564" s="12">
        <v>1570424</v>
      </c>
      <c r="E564" s="12">
        <v>2023</v>
      </c>
      <c r="F564" s="36" t="s">
        <v>539</v>
      </c>
      <c r="G564" s="12" t="s">
        <v>539</v>
      </c>
      <c r="H564" s="12" t="s">
        <v>539</v>
      </c>
      <c r="I564" s="12" t="s">
        <v>539</v>
      </c>
      <c r="J564" s="12" t="s">
        <v>539</v>
      </c>
      <c r="K564" s="36" t="s">
        <v>539</v>
      </c>
      <c r="L564" s="12" t="s">
        <v>539</v>
      </c>
      <c r="M564" s="12" t="s">
        <v>539</v>
      </c>
      <c r="N564" s="12" t="s">
        <v>539</v>
      </c>
      <c r="O564" s="12" t="s">
        <v>539</v>
      </c>
      <c r="R564" s="12" t="str">
        <f t="shared" si="8"/>
        <v>Null</v>
      </c>
      <c r="S564" s="12" t="str">
        <f>IFERROR(IF(Preferences!$D$6="Default",INDEX('History Check'!$F$6:$O$6,MATCH(MAX('History Check'!$F564:$O564),'History Check'!$F564:$O564,0)),IF(COUNT($F564:$O564) &gt; 0, Preferences!$D$6, NA())),"Null")</f>
        <v>Null</v>
      </c>
    </row>
    <row r="565" spans="3:19">
      <c r="C565" s="12" t="s">
        <v>955</v>
      </c>
      <c r="D565" s="12">
        <v>1570424</v>
      </c>
      <c r="E565" s="12">
        <v>2022</v>
      </c>
      <c r="F565" s="36" t="s">
        <v>539</v>
      </c>
      <c r="G565" s="12" t="s">
        <v>539</v>
      </c>
      <c r="H565" s="12" t="s">
        <v>539</v>
      </c>
      <c r="I565" s="12" t="s">
        <v>539</v>
      </c>
      <c r="J565" s="12" t="s">
        <v>539</v>
      </c>
      <c r="K565" s="12" t="s">
        <v>539</v>
      </c>
      <c r="L565" s="12" t="s">
        <v>539</v>
      </c>
      <c r="M565" s="12" t="s">
        <v>539</v>
      </c>
      <c r="N565" s="12" t="s">
        <v>539</v>
      </c>
      <c r="O565" s="36" t="s">
        <v>539</v>
      </c>
      <c r="R565" s="12" t="str">
        <f t="shared" si="8"/>
        <v>Null</v>
      </c>
      <c r="S565" s="12" t="str">
        <f>IFERROR(IF(Preferences!$D$6="Default",INDEX('History Check'!$F$6:$O$6,MATCH(MAX('History Check'!$F565:$O565),'History Check'!$F565:$O565,0)),IF(COUNT($F565:$O565) &gt; 0, Preferences!$D$6, NA())),"Null")</f>
        <v>Null</v>
      </c>
    </row>
    <row r="566" spans="3:19" hidden="1">
      <c r="C566" s="12" t="s">
        <v>956</v>
      </c>
      <c r="D566" s="12">
        <v>1498192</v>
      </c>
      <c r="E566" s="12">
        <v>2023</v>
      </c>
      <c r="F566" s="36" t="s">
        <v>539</v>
      </c>
      <c r="G566" s="12" t="s">
        <v>539</v>
      </c>
      <c r="H566" s="36" t="s">
        <v>539</v>
      </c>
      <c r="I566" s="36" t="s">
        <v>539</v>
      </c>
      <c r="J566" s="36" t="s">
        <v>539</v>
      </c>
      <c r="K566" s="36">
        <v>45291</v>
      </c>
      <c r="L566" s="12" t="s">
        <v>539</v>
      </c>
      <c r="M566" s="12" t="s">
        <v>539</v>
      </c>
      <c r="N566" s="36" t="s">
        <v>539</v>
      </c>
      <c r="O566" s="36" t="s">
        <v>539</v>
      </c>
      <c r="R566" s="12" t="str">
        <f t="shared" si="8"/>
        <v>IFRS</v>
      </c>
      <c r="S566" s="12" t="str">
        <f>IFERROR(IF(Preferences!$D$6="Default",INDEX('History Check'!$F$6:$O$6,MATCH(MAX('History Check'!$F566:$O566),'History Check'!$F566:$O566,0)),IF(COUNT($F566:$O566) &gt; 0, Preferences!$D$6, NA())),"Null")</f>
        <v>NONCON</v>
      </c>
    </row>
    <row r="567" spans="3:19" hidden="1">
      <c r="C567" s="12" t="s">
        <v>956</v>
      </c>
      <c r="D567" s="12">
        <v>1498192</v>
      </c>
      <c r="E567" s="12">
        <v>2022</v>
      </c>
      <c r="F567" s="12" t="s">
        <v>539</v>
      </c>
      <c r="G567" s="12" t="s">
        <v>539</v>
      </c>
      <c r="H567" s="12" t="s">
        <v>539</v>
      </c>
      <c r="I567" s="36" t="s">
        <v>539</v>
      </c>
      <c r="J567" s="12" t="s">
        <v>539</v>
      </c>
      <c r="K567" s="36">
        <v>44926</v>
      </c>
      <c r="L567" s="12" t="s">
        <v>539</v>
      </c>
      <c r="M567" s="12" t="s">
        <v>539</v>
      </c>
      <c r="N567" s="12" t="s">
        <v>539</v>
      </c>
      <c r="O567" s="36" t="s">
        <v>539</v>
      </c>
      <c r="R567" s="12" t="str">
        <f t="shared" si="8"/>
        <v>IFRS</v>
      </c>
      <c r="S567" s="12" t="str">
        <f>IFERROR(IF(Preferences!$D$6="Default",INDEX('History Check'!$F$6:$O$6,MATCH(MAX('History Check'!$F567:$O567),'History Check'!$F567:$O567,0)),IF(COUNT($F567:$O567) &gt; 0, Preferences!$D$6, NA())),"Null")</f>
        <v>NONCON</v>
      </c>
    </row>
    <row r="568" spans="3:19" hidden="1">
      <c r="C568" s="12" t="s">
        <v>957</v>
      </c>
      <c r="D568" s="12">
        <v>107516</v>
      </c>
      <c r="E568" s="12">
        <v>2023</v>
      </c>
      <c r="F568" s="36">
        <v>45291</v>
      </c>
      <c r="G568" s="12" t="s">
        <v>539</v>
      </c>
      <c r="H568" s="36" t="s">
        <v>539</v>
      </c>
      <c r="I568" s="36" t="s">
        <v>539</v>
      </c>
      <c r="J568" s="36">
        <v>45291</v>
      </c>
      <c r="K568" s="36">
        <v>45291</v>
      </c>
      <c r="L568" s="12" t="s">
        <v>539</v>
      </c>
      <c r="M568" s="12" t="s">
        <v>539</v>
      </c>
      <c r="N568" s="36" t="s">
        <v>539</v>
      </c>
      <c r="O568" s="36">
        <v>45291</v>
      </c>
      <c r="R568" s="12" t="str">
        <f t="shared" si="8"/>
        <v>IFRS</v>
      </c>
      <c r="S568" s="12" t="str">
        <f>IFERROR(IF(Preferences!$D$6="Default",INDEX('History Check'!$F$6:$O$6,MATCH(MAX('History Check'!$F568:$O568),'History Check'!$F568:$O568,0)),IF(COUNT($F568:$O568) &gt; 0, Preferences!$D$6, NA())),"Null")</f>
        <v>CON</v>
      </c>
    </row>
    <row r="569" spans="3:19" hidden="1">
      <c r="C569" s="12" t="s">
        <v>957</v>
      </c>
      <c r="D569" s="12">
        <v>107516</v>
      </c>
      <c r="E569" s="12">
        <v>2022</v>
      </c>
      <c r="F569" s="36">
        <v>44926</v>
      </c>
      <c r="G569" s="12" t="s">
        <v>539</v>
      </c>
      <c r="H569" s="36" t="s">
        <v>539</v>
      </c>
      <c r="I569" s="12" t="s">
        <v>539</v>
      </c>
      <c r="J569" s="36">
        <v>44926</v>
      </c>
      <c r="K569" s="36">
        <v>44926</v>
      </c>
      <c r="L569" s="12" t="s">
        <v>539</v>
      </c>
      <c r="M569" s="12" t="s">
        <v>539</v>
      </c>
      <c r="N569" s="12" t="s">
        <v>539</v>
      </c>
      <c r="O569" s="36">
        <v>44926</v>
      </c>
      <c r="R569" s="12" t="str">
        <f t="shared" si="8"/>
        <v>IFRS</v>
      </c>
      <c r="S569" s="12" t="str">
        <f>IFERROR(IF(Preferences!$D$6="Default",INDEX('History Check'!$F$6:$O$6,MATCH(MAX('History Check'!$F569:$O569),'History Check'!$F569:$O569,0)),IF(COUNT($F569:$O569) &gt; 0, Preferences!$D$6, NA())),"Null")</f>
        <v>CON</v>
      </c>
    </row>
    <row r="570" spans="3:19" hidden="1">
      <c r="C570" s="12" t="s">
        <v>958</v>
      </c>
      <c r="D570" s="12">
        <v>1509717</v>
      </c>
      <c r="E570" s="12">
        <v>2023</v>
      </c>
      <c r="F570" s="12" t="s">
        <v>539</v>
      </c>
      <c r="G570" s="12" t="s">
        <v>539</v>
      </c>
      <c r="H570" s="12" t="s">
        <v>539</v>
      </c>
      <c r="I570" s="36" t="s">
        <v>539</v>
      </c>
      <c r="J570" s="12" t="s">
        <v>539</v>
      </c>
      <c r="K570" s="36">
        <v>45291</v>
      </c>
      <c r="L570" s="12" t="s">
        <v>539</v>
      </c>
      <c r="M570" s="12" t="s">
        <v>539</v>
      </c>
      <c r="N570" s="12" t="s">
        <v>539</v>
      </c>
      <c r="O570" s="12" t="s">
        <v>539</v>
      </c>
      <c r="R570" s="12" t="str">
        <f t="shared" si="8"/>
        <v>IFRS</v>
      </c>
      <c r="S570" s="12" t="str">
        <f>IFERROR(IF(Preferences!$D$6="Default",INDEX('History Check'!$F$6:$O$6,MATCH(MAX('History Check'!$F570:$O570),'History Check'!$F570:$O570,0)),IF(COUNT($F570:$O570) &gt; 0, Preferences!$D$6, NA())),"Null")</f>
        <v>NONCON</v>
      </c>
    </row>
    <row r="571" spans="3:19" hidden="1">
      <c r="C571" s="12" t="s">
        <v>958</v>
      </c>
      <c r="D571" s="12">
        <v>1509717</v>
      </c>
      <c r="E571" s="12">
        <v>2022</v>
      </c>
      <c r="F571" s="36" t="s">
        <v>539</v>
      </c>
      <c r="G571" s="12" t="s">
        <v>539</v>
      </c>
      <c r="H571" s="12" t="s">
        <v>539</v>
      </c>
      <c r="I571" s="12" t="s">
        <v>539</v>
      </c>
      <c r="J571" s="12" t="s">
        <v>539</v>
      </c>
      <c r="K571" s="36">
        <v>44926</v>
      </c>
      <c r="L571" s="12" t="s">
        <v>539</v>
      </c>
      <c r="M571" s="12" t="s">
        <v>539</v>
      </c>
      <c r="N571" s="12" t="s">
        <v>539</v>
      </c>
      <c r="O571" s="36" t="s">
        <v>539</v>
      </c>
      <c r="R571" s="12" t="str">
        <f t="shared" si="8"/>
        <v>IFRS</v>
      </c>
      <c r="S571" s="12" t="str">
        <f>IFERROR(IF(Preferences!$D$6="Default",INDEX('History Check'!$F$6:$O$6,MATCH(MAX('History Check'!$F571:$O571),'History Check'!$F571:$O571,0)),IF(COUNT($F571:$O571) &gt; 0, Preferences!$D$6, NA())),"Null")</f>
        <v>NONCON</v>
      </c>
    </row>
    <row r="572" spans="3:19" hidden="1">
      <c r="C572" s="12" t="s">
        <v>959</v>
      </c>
      <c r="D572" s="12">
        <v>1438090</v>
      </c>
      <c r="E572" s="12">
        <v>2023</v>
      </c>
      <c r="F572" s="47" t="s">
        <v>539</v>
      </c>
      <c r="G572" s="47" t="s">
        <v>539</v>
      </c>
      <c r="H572" s="47" t="s">
        <v>539</v>
      </c>
      <c r="I572" s="47" t="s">
        <v>539</v>
      </c>
      <c r="J572" s="47" t="s">
        <v>539</v>
      </c>
      <c r="K572" s="47">
        <v>45291</v>
      </c>
      <c r="L572" s="47" t="s">
        <v>539</v>
      </c>
      <c r="M572" s="47" t="s">
        <v>539</v>
      </c>
      <c r="N572" s="47" t="s">
        <v>539</v>
      </c>
      <c r="O572" s="47" t="s">
        <v>539</v>
      </c>
      <c r="P572" s="47"/>
      <c r="Q572" s="47"/>
      <c r="R572" s="12" t="str">
        <f t="shared" si="8"/>
        <v>IFRS</v>
      </c>
      <c r="S572" s="12" t="str">
        <f>IFERROR(IF(Preferences!$D$6="Default",INDEX('History Check'!$F$6:$O$6,MATCH(MAX('History Check'!$F572:$O572),'History Check'!$F572:$O572,0)),IF(COUNT($F572:$O572) &gt; 0, Preferences!$D$6, NA())),"Null")</f>
        <v>NONCON</v>
      </c>
    </row>
    <row r="573" spans="3:19" hidden="1">
      <c r="C573" s="12" t="s">
        <v>959</v>
      </c>
      <c r="D573" s="12">
        <v>1438090</v>
      </c>
      <c r="E573" s="12">
        <v>2022</v>
      </c>
      <c r="F573" s="36" t="s">
        <v>539</v>
      </c>
      <c r="G573" s="12" t="s">
        <v>539</v>
      </c>
      <c r="H573" s="36" t="s">
        <v>539</v>
      </c>
      <c r="I573" s="12" t="s">
        <v>539</v>
      </c>
      <c r="J573" s="36" t="s">
        <v>539</v>
      </c>
      <c r="K573" s="36">
        <v>44926</v>
      </c>
      <c r="L573" s="12" t="s">
        <v>539</v>
      </c>
      <c r="M573" s="12" t="s">
        <v>539</v>
      </c>
      <c r="N573" s="12" t="s">
        <v>539</v>
      </c>
      <c r="O573" s="36" t="s">
        <v>539</v>
      </c>
      <c r="R573" s="12" t="str">
        <f t="shared" si="8"/>
        <v>IFRS</v>
      </c>
      <c r="S573" s="12" t="str">
        <f>IFERROR(IF(Preferences!$D$6="Default",INDEX('History Check'!$F$6:$O$6,MATCH(MAX('History Check'!$F573:$O573),'History Check'!$F573:$O573,0)),IF(COUNT($F573:$O573) &gt; 0, Preferences!$D$6, NA())),"Null")</f>
        <v>NONCON</v>
      </c>
    </row>
    <row r="574" spans="3:19">
      <c r="C574" s="12" t="s">
        <v>960</v>
      </c>
      <c r="D574" s="12">
        <v>1557371</v>
      </c>
      <c r="E574" s="12">
        <v>2023</v>
      </c>
      <c r="F574" s="36" t="s">
        <v>539</v>
      </c>
      <c r="G574" s="12" t="s">
        <v>539</v>
      </c>
      <c r="H574" s="36" t="s">
        <v>539</v>
      </c>
      <c r="I574" s="36" t="s">
        <v>539</v>
      </c>
      <c r="J574" s="36" t="s">
        <v>539</v>
      </c>
      <c r="K574" s="36" t="s">
        <v>539</v>
      </c>
      <c r="L574" s="12" t="s">
        <v>539</v>
      </c>
      <c r="M574" s="12" t="s">
        <v>539</v>
      </c>
      <c r="N574" s="36" t="s">
        <v>539</v>
      </c>
      <c r="O574" s="36" t="s">
        <v>539</v>
      </c>
      <c r="R574" s="12" t="str">
        <f t="shared" si="8"/>
        <v>Null</v>
      </c>
      <c r="S574" s="12" t="str">
        <f>IFERROR(IF(Preferences!$D$6="Default",INDEX('History Check'!$F$6:$O$6,MATCH(MAX('History Check'!$F574:$O574),'History Check'!$F574:$O574,0)),IF(COUNT($F574:$O574) &gt; 0, Preferences!$D$6, NA())),"Null")</f>
        <v>Null</v>
      </c>
    </row>
    <row r="575" spans="3:19">
      <c r="C575" s="12" t="s">
        <v>960</v>
      </c>
      <c r="D575" s="12">
        <v>1557371</v>
      </c>
      <c r="E575" s="12">
        <v>2022</v>
      </c>
      <c r="F575" s="36" t="s">
        <v>539</v>
      </c>
      <c r="G575" s="12" t="s">
        <v>539</v>
      </c>
      <c r="H575" s="36" t="s">
        <v>539</v>
      </c>
      <c r="I575" s="12" t="s">
        <v>539</v>
      </c>
      <c r="J575" s="12" t="s">
        <v>539</v>
      </c>
      <c r="K575" s="12" t="s">
        <v>539</v>
      </c>
      <c r="L575" s="12" t="s">
        <v>539</v>
      </c>
      <c r="M575" s="12" t="s">
        <v>539</v>
      </c>
      <c r="N575" s="12" t="s">
        <v>539</v>
      </c>
      <c r="O575" s="12" t="s">
        <v>539</v>
      </c>
      <c r="R575" s="12" t="str">
        <f t="shared" si="8"/>
        <v>Null</v>
      </c>
      <c r="S575" s="12" t="str">
        <f>IFERROR(IF(Preferences!$D$6="Default",INDEX('History Check'!$F$6:$O$6,MATCH(MAX('History Check'!$F575:$O575),'History Check'!$F575:$O575,0)),IF(COUNT($F575:$O575) &gt; 0, Preferences!$D$6, NA())),"Null")</f>
        <v>Null</v>
      </c>
    </row>
    <row r="576" spans="3:19" hidden="1">
      <c r="C576" s="12" t="s">
        <v>961</v>
      </c>
      <c r="D576" s="12">
        <v>112077</v>
      </c>
      <c r="E576" s="12">
        <v>2023</v>
      </c>
      <c r="F576" s="36" t="s">
        <v>539</v>
      </c>
      <c r="G576" s="12" t="s">
        <v>539</v>
      </c>
      <c r="H576" s="36" t="s">
        <v>539</v>
      </c>
      <c r="I576" s="36" t="s">
        <v>539</v>
      </c>
      <c r="J576" s="36">
        <v>45016</v>
      </c>
      <c r="K576" s="36" t="s">
        <v>539</v>
      </c>
      <c r="L576" s="12" t="s">
        <v>539</v>
      </c>
      <c r="M576" s="12" t="s">
        <v>539</v>
      </c>
      <c r="N576" s="36" t="s">
        <v>539</v>
      </c>
      <c r="O576" s="36">
        <v>45016</v>
      </c>
      <c r="R576" s="12" t="str">
        <f t="shared" si="8"/>
        <v>LOCAL</v>
      </c>
      <c r="S576" s="12" t="str">
        <f>IFERROR(IF(Preferences!$D$6="Default",INDEX('History Check'!$F$6:$O$6,MATCH(MAX('History Check'!$F576:$O576),'History Check'!$F576:$O576,0)),IF(COUNT($F576:$O576) &gt; 0, Preferences!$D$6, NA())),"Null")</f>
        <v>CON</v>
      </c>
    </row>
    <row r="577" spans="3:19" hidden="1">
      <c r="C577" s="12" t="s">
        <v>961</v>
      </c>
      <c r="D577" s="12">
        <v>112077</v>
      </c>
      <c r="E577" s="12">
        <v>2022</v>
      </c>
      <c r="F577" s="36" t="s">
        <v>539</v>
      </c>
      <c r="G577" s="12" t="s">
        <v>539</v>
      </c>
      <c r="H577" s="36" t="s">
        <v>539</v>
      </c>
      <c r="I577" s="36" t="s">
        <v>539</v>
      </c>
      <c r="J577" s="36">
        <v>44651</v>
      </c>
      <c r="K577" s="36" t="s">
        <v>539</v>
      </c>
      <c r="L577" s="12" t="s">
        <v>539</v>
      </c>
      <c r="M577" s="12" t="s">
        <v>539</v>
      </c>
      <c r="N577" s="36" t="s">
        <v>539</v>
      </c>
      <c r="O577" s="36">
        <v>44651</v>
      </c>
      <c r="R577" s="12" t="str">
        <f t="shared" si="8"/>
        <v>LOCAL</v>
      </c>
      <c r="S577" s="12" t="str">
        <f>IFERROR(IF(Preferences!$D$6="Default",INDEX('History Check'!$F$6:$O$6,MATCH(MAX('History Check'!$F577:$O577),'History Check'!$F577:$O577,0)),IF(COUNT($F577:$O577) &gt; 0, Preferences!$D$6, NA())),"Null")</f>
        <v>CON</v>
      </c>
    </row>
    <row r="578" spans="3:19" hidden="1">
      <c r="C578" s="12" t="s">
        <v>962</v>
      </c>
      <c r="D578" s="12">
        <v>1465368</v>
      </c>
      <c r="E578" s="12">
        <v>2023</v>
      </c>
      <c r="F578" s="36" t="s">
        <v>539</v>
      </c>
      <c r="G578" s="12" t="s">
        <v>539</v>
      </c>
      <c r="H578" s="12" t="s">
        <v>539</v>
      </c>
      <c r="I578" s="12" t="s">
        <v>539</v>
      </c>
      <c r="J578" s="36" t="s">
        <v>539</v>
      </c>
      <c r="K578" s="36">
        <v>45016</v>
      </c>
      <c r="L578" s="12" t="s">
        <v>539</v>
      </c>
      <c r="M578" s="12" t="s">
        <v>539</v>
      </c>
      <c r="N578" s="12" t="s">
        <v>539</v>
      </c>
      <c r="O578" s="12" t="s">
        <v>539</v>
      </c>
      <c r="R578" s="12" t="str">
        <f t="shared" si="8"/>
        <v>IFRS</v>
      </c>
      <c r="S578" s="12" t="str">
        <f>IFERROR(IF(Preferences!$D$6="Default",INDEX('History Check'!$F$6:$O$6,MATCH(MAX('History Check'!$F578:$O578),'History Check'!$F578:$O578,0)),IF(COUNT($F578:$O578) &gt; 0, Preferences!$D$6, NA())),"Null")</f>
        <v>NONCON</v>
      </c>
    </row>
    <row r="579" spans="3:19" hidden="1">
      <c r="C579" s="12" t="s">
        <v>962</v>
      </c>
      <c r="D579" s="12">
        <v>1465368</v>
      </c>
      <c r="E579" s="12">
        <v>2022</v>
      </c>
      <c r="F579" s="36" t="s">
        <v>539</v>
      </c>
      <c r="G579" s="12" t="s">
        <v>539</v>
      </c>
      <c r="H579" s="12" t="s">
        <v>539</v>
      </c>
      <c r="I579" s="12" t="s">
        <v>539</v>
      </c>
      <c r="J579" s="12" t="s">
        <v>539</v>
      </c>
      <c r="K579" s="36">
        <v>44651</v>
      </c>
      <c r="L579" s="12" t="s">
        <v>539</v>
      </c>
      <c r="M579" s="12" t="s">
        <v>539</v>
      </c>
      <c r="N579" s="12" t="s">
        <v>539</v>
      </c>
      <c r="O579" s="36" t="s">
        <v>539</v>
      </c>
      <c r="R579" s="12" t="str">
        <f t="shared" si="8"/>
        <v>IFRS</v>
      </c>
      <c r="S579" s="12" t="str">
        <f>IFERROR(IF(Preferences!$D$6="Default",INDEX('History Check'!$F$6:$O$6,MATCH(MAX('History Check'!$F579:$O579),'History Check'!$F579:$O579,0)),IF(COUNT($F579:$O579) &gt; 0, Preferences!$D$6, NA())),"Null")</f>
        <v>NONCON</v>
      </c>
    </row>
    <row r="580" spans="3:19" hidden="1">
      <c r="C580" s="12" t="s">
        <v>963</v>
      </c>
      <c r="D580" s="12">
        <v>1008183</v>
      </c>
      <c r="E580" s="12">
        <v>2023</v>
      </c>
      <c r="F580" s="36">
        <v>45291</v>
      </c>
      <c r="G580" s="12" t="s">
        <v>539</v>
      </c>
      <c r="H580" s="12" t="s">
        <v>539</v>
      </c>
      <c r="I580" s="12" t="s">
        <v>539</v>
      </c>
      <c r="J580" s="12" t="s">
        <v>539</v>
      </c>
      <c r="K580" s="36">
        <v>45291</v>
      </c>
      <c r="L580" s="12" t="s">
        <v>539</v>
      </c>
      <c r="M580" s="12" t="s">
        <v>539</v>
      </c>
      <c r="N580" s="12" t="s">
        <v>539</v>
      </c>
      <c r="O580" s="36" t="s">
        <v>539</v>
      </c>
      <c r="R580" s="12" t="str">
        <f t="shared" si="8"/>
        <v>IFRS</v>
      </c>
      <c r="S580" s="12" t="str">
        <f>IFERROR(IF(Preferences!$D$6="Default",INDEX('History Check'!$F$6:$O$6,MATCH(MAX('History Check'!$F580:$O580),'History Check'!$F580:$O580,0)),IF(COUNT($F580:$O580) &gt; 0, Preferences!$D$6, NA())),"Null")</f>
        <v>CON</v>
      </c>
    </row>
    <row r="581" spans="3:19" hidden="1">
      <c r="C581" s="12" t="s">
        <v>963</v>
      </c>
      <c r="D581" s="12">
        <v>1008183</v>
      </c>
      <c r="E581" s="12">
        <v>2022</v>
      </c>
      <c r="F581" s="36">
        <v>44926</v>
      </c>
      <c r="G581" s="12" t="s">
        <v>539</v>
      </c>
      <c r="H581" s="12" t="s">
        <v>539</v>
      </c>
      <c r="I581" s="12" t="s">
        <v>539</v>
      </c>
      <c r="J581" s="12" t="s">
        <v>539</v>
      </c>
      <c r="K581" s="36">
        <v>44926</v>
      </c>
      <c r="L581" s="12" t="s">
        <v>539</v>
      </c>
      <c r="M581" s="12" t="s">
        <v>539</v>
      </c>
      <c r="N581" s="12" t="s">
        <v>539</v>
      </c>
      <c r="O581" s="36" t="s">
        <v>539</v>
      </c>
      <c r="R581" s="12" t="str">
        <f t="shared" si="8"/>
        <v>IFRS</v>
      </c>
      <c r="S581" s="12" t="str">
        <f>IFERROR(IF(Preferences!$D$6="Default",INDEX('History Check'!$F$6:$O$6,MATCH(MAX('History Check'!$F581:$O581),'History Check'!$F581:$O581,0)),IF(COUNT($F581:$O581) &gt; 0, Preferences!$D$6, NA())),"Null")</f>
        <v>CON</v>
      </c>
    </row>
    <row r="582" spans="3:19" hidden="1">
      <c r="C582" s="12" t="s">
        <v>964</v>
      </c>
      <c r="D582" s="12">
        <v>116754</v>
      </c>
      <c r="E582" s="12">
        <v>2023</v>
      </c>
      <c r="F582" s="36">
        <v>45291</v>
      </c>
      <c r="G582" s="12" t="s">
        <v>539</v>
      </c>
      <c r="H582" s="36" t="s">
        <v>539</v>
      </c>
      <c r="I582" s="36" t="s">
        <v>539</v>
      </c>
      <c r="J582" s="36" t="s">
        <v>539</v>
      </c>
      <c r="K582" s="36" t="s">
        <v>539</v>
      </c>
      <c r="L582" s="12" t="s">
        <v>539</v>
      </c>
      <c r="M582" s="12" t="s">
        <v>539</v>
      </c>
      <c r="N582" s="36" t="s">
        <v>539</v>
      </c>
      <c r="O582" s="36" t="s">
        <v>539</v>
      </c>
      <c r="R582" s="12" t="str">
        <f t="shared" si="8"/>
        <v>IFRS</v>
      </c>
      <c r="S582" s="12" t="str">
        <f>IFERROR(IF(Preferences!$D$6="Default",INDEX('History Check'!$F$6:$O$6,MATCH(MAX('History Check'!$F582:$O582),'History Check'!$F582:$O582,0)),IF(COUNT($F582:$O582) &gt; 0, Preferences!$D$6, NA())),"Null")</f>
        <v>CON</v>
      </c>
    </row>
    <row r="583" spans="3:19" hidden="1">
      <c r="C583" s="12" t="s">
        <v>964</v>
      </c>
      <c r="D583" s="12">
        <v>116754</v>
      </c>
      <c r="E583" s="12">
        <v>2022</v>
      </c>
      <c r="F583" s="36">
        <v>44926</v>
      </c>
      <c r="G583" s="12" t="s">
        <v>539</v>
      </c>
      <c r="H583" s="12" t="s">
        <v>539</v>
      </c>
      <c r="I583" s="12" t="s">
        <v>539</v>
      </c>
      <c r="J583" s="12" t="s">
        <v>539</v>
      </c>
      <c r="K583" s="36" t="s">
        <v>539</v>
      </c>
      <c r="L583" s="12" t="s">
        <v>539</v>
      </c>
      <c r="M583" s="12" t="s">
        <v>539</v>
      </c>
      <c r="N583" s="12" t="s">
        <v>539</v>
      </c>
      <c r="O583" s="36" t="s">
        <v>539</v>
      </c>
      <c r="R583" s="12" t="str">
        <f t="shared" si="8"/>
        <v>IFRS</v>
      </c>
      <c r="S583" s="12" t="str">
        <f>IFERROR(IF(Preferences!$D$6="Default",INDEX('History Check'!$F$6:$O$6,MATCH(MAX('History Check'!$F583:$O583),'History Check'!$F583:$O583,0)),IF(COUNT($F583:$O583) &gt; 0, Preferences!$D$6, NA())),"Null")</f>
        <v>CON</v>
      </c>
    </row>
    <row r="584" spans="3:19" hidden="1">
      <c r="C584" s="12" t="s">
        <v>965</v>
      </c>
      <c r="D584" s="12">
        <v>1001491</v>
      </c>
      <c r="E584" s="12">
        <v>2023</v>
      </c>
      <c r="F584" s="12" t="s">
        <v>539</v>
      </c>
      <c r="G584" s="12" t="s">
        <v>539</v>
      </c>
      <c r="H584" s="36" t="s">
        <v>539</v>
      </c>
      <c r="I584" s="12" t="s">
        <v>539</v>
      </c>
      <c r="J584" s="12" t="s">
        <v>539</v>
      </c>
      <c r="K584" s="36">
        <v>45291</v>
      </c>
      <c r="L584" s="12" t="s">
        <v>539</v>
      </c>
      <c r="M584" s="12" t="s">
        <v>539</v>
      </c>
      <c r="N584" s="12" t="s">
        <v>539</v>
      </c>
      <c r="O584" s="36" t="s">
        <v>539</v>
      </c>
      <c r="R584" s="12" t="str">
        <f t="shared" ref="R584:R647" si="9">IFERROR(INDEX($F$5:$O$5,MATCH(MAX($F584:$O584),$F584:$O584,0)),"Null")</f>
        <v>IFRS</v>
      </c>
      <c r="S584" s="12" t="str">
        <f>IFERROR(IF(Preferences!$D$6="Default",INDEX('History Check'!$F$6:$O$6,MATCH(MAX('History Check'!$F584:$O584),'History Check'!$F584:$O584,0)),IF(COUNT($F584:$O584) &gt; 0, Preferences!$D$6, NA())),"Null")</f>
        <v>NONCON</v>
      </c>
    </row>
    <row r="585" spans="3:19" hidden="1">
      <c r="C585" s="12" t="s">
        <v>965</v>
      </c>
      <c r="D585" s="12">
        <v>1001491</v>
      </c>
      <c r="E585" s="12">
        <v>2022</v>
      </c>
      <c r="F585" s="36" t="s">
        <v>539</v>
      </c>
      <c r="G585" s="12" t="s">
        <v>539</v>
      </c>
      <c r="H585" s="12" t="s">
        <v>539</v>
      </c>
      <c r="I585" s="12" t="s">
        <v>539</v>
      </c>
      <c r="J585" s="12" t="s">
        <v>539</v>
      </c>
      <c r="K585" s="36">
        <v>44926</v>
      </c>
      <c r="L585" s="12" t="s">
        <v>539</v>
      </c>
      <c r="M585" s="12" t="s">
        <v>539</v>
      </c>
      <c r="N585" s="12" t="s">
        <v>539</v>
      </c>
      <c r="O585" s="12" t="s">
        <v>539</v>
      </c>
      <c r="R585" s="12" t="str">
        <f t="shared" si="9"/>
        <v>IFRS</v>
      </c>
      <c r="S585" s="12" t="str">
        <f>IFERROR(IF(Preferences!$D$6="Default",INDEX('History Check'!$F$6:$O$6,MATCH(MAX('History Check'!$F585:$O585),'History Check'!$F585:$O585,0)),IF(COUNT($F585:$O585) &gt; 0, Preferences!$D$6, NA())),"Null")</f>
        <v>NONCON</v>
      </c>
    </row>
    <row r="586" spans="3:19" hidden="1">
      <c r="C586" s="12" t="s">
        <v>966</v>
      </c>
      <c r="D586" s="12">
        <v>1001519</v>
      </c>
      <c r="E586" s="12">
        <v>2023</v>
      </c>
      <c r="F586" s="36" t="s">
        <v>539</v>
      </c>
      <c r="G586" s="12" t="s">
        <v>539</v>
      </c>
      <c r="H586" s="36" t="s">
        <v>539</v>
      </c>
      <c r="I586" s="36" t="s">
        <v>539</v>
      </c>
      <c r="J586" s="36">
        <v>45016</v>
      </c>
      <c r="K586" s="36" t="s">
        <v>539</v>
      </c>
      <c r="L586" s="12" t="s">
        <v>539</v>
      </c>
      <c r="M586" s="12" t="s">
        <v>539</v>
      </c>
      <c r="N586" s="36" t="s">
        <v>539</v>
      </c>
      <c r="O586" s="36">
        <v>45016</v>
      </c>
      <c r="R586" s="12" t="str">
        <f t="shared" si="9"/>
        <v>LOCAL</v>
      </c>
      <c r="S586" s="12" t="str">
        <f>IFERROR(IF(Preferences!$D$6="Default",INDEX('History Check'!$F$6:$O$6,MATCH(MAX('History Check'!$F586:$O586),'History Check'!$F586:$O586,0)),IF(COUNT($F586:$O586) &gt; 0, Preferences!$D$6, NA())),"Null")</f>
        <v>CON</v>
      </c>
    </row>
    <row r="587" spans="3:19" hidden="1">
      <c r="C587" s="12" t="s">
        <v>966</v>
      </c>
      <c r="D587" s="12">
        <v>1001519</v>
      </c>
      <c r="E587" s="12">
        <v>2022</v>
      </c>
      <c r="F587" s="36" t="s">
        <v>539</v>
      </c>
      <c r="G587" s="12" t="s">
        <v>539</v>
      </c>
      <c r="H587" s="12" t="s">
        <v>539</v>
      </c>
      <c r="I587" s="12" t="s">
        <v>539</v>
      </c>
      <c r="J587" s="36">
        <v>44651</v>
      </c>
      <c r="K587" s="12" t="s">
        <v>539</v>
      </c>
      <c r="L587" s="12" t="s">
        <v>539</v>
      </c>
      <c r="M587" s="12" t="s">
        <v>539</v>
      </c>
      <c r="N587" s="12" t="s">
        <v>539</v>
      </c>
      <c r="O587" s="36">
        <v>44651</v>
      </c>
      <c r="R587" s="12" t="str">
        <f t="shared" si="9"/>
        <v>LOCAL</v>
      </c>
      <c r="S587" s="12" t="str">
        <f>IFERROR(IF(Preferences!$D$6="Default",INDEX('History Check'!$F$6:$O$6,MATCH(MAX('History Check'!$F587:$O587),'History Check'!$F587:$O587,0)),IF(COUNT($F587:$O587) &gt; 0, Preferences!$D$6, NA())),"Null")</f>
        <v>CON</v>
      </c>
    </row>
    <row r="588" spans="3:19" hidden="1">
      <c r="C588" s="12" t="s">
        <v>967</v>
      </c>
      <c r="D588" s="12">
        <v>107525</v>
      </c>
      <c r="E588" s="12">
        <v>2023</v>
      </c>
      <c r="F588" s="36">
        <v>45230</v>
      </c>
      <c r="G588" s="12" t="s">
        <v>539</v>
      </c>
      <c r="H588" s="36" t="s">
        <v>539</v>
      </c>
      <c r="I588" s="36" t="s">
        <v>539</v>
      </c>
      <c r="J588" s="36" t="s">
        <v>539</v>
      </c>
      <c r="K588" s="36" t="s">
        <v>539</v>
      </c>
      <c r="L588" s="12" t="s">
        <v>539</v>
      </c>
      <c r="M588" s="12" t="s">
        <v>539</v>
      </c>
      <c r="N588" s="36" t="s">
        <v>539</v>
      </c>
      <c r="O588" s="36" t="s">
        <v>539</v>
      </c>
      <c r="R588" s="12" t="str">
        <f t="shared" si="9"/>
        <v>IFRS</v>
      </c>
      <c r="S588" s="12" t="str">
        <f>IFERROR(IF(Preferences!$D$6="Default",INDEX('History Check'!$F$6:$O$6,MATCH(MAX('History Check'!$F588:$O588),'History Check'!$F588:$O588,0)),IF(COUNT($F588:$O588) &gt; 0, Preferences!$D$6, NA())),"Null")</f>
        <v>CON</v>
      </c>
    </row>
    <row r="589" spans="3:19" hidden="1">
      <c r="C589" s="12" t="s">
        <v>967</v>
      </c>
      <c r="D589" s="12">
        <v>107525</v>
      </c>
      <c r="E589" s="12">
        <v>2022</v>
      </c>
      <c r="F589" s="36">
        <v>44865</v>
      </c>
      <c r="G589" s="12" t="s">
        <v>539</v>
      </c>
      <c r="H589" s="36" t="s">
        <v>539</v>
      </c>
      <c r="I589" s="36" t="s">
        <v>539</v>
      </c>
      <c r="J589" s="36" t="s">
        <v>539</v>
      </c>
      <c r="K589" s="36" t="s">
        <v>539</v>
      </c>
      <c r="L589" s="12" t="s">
        <v>539</v>
      </c>
      <c r="M589" s="12" t="s">
        <v>539</v>
      </c>
      <c r="N589" s="36" t="s">
        <v>539</v>
      </c>
      <c r="O589" s="36" t="s">
        <v>539</v>
      </c>
      <c r="R589" s="12" t="str">
        <f t="shared" si="9"/>
        <v>IFRS</v>
      </c>
      <c r="S589" s="12" t="str">
        <f>IFERROR(IF(Preferences!$D$6="Default",INDEX('History Check'!$F$6:$O$6,MATCH(MAX('History Check'!$F589:$O589),'History Check'!$F589:$O589,0)),IF(COUNT($F589:$O589) &gt; 0, Preferences!$D$6, NA())),"Null")</f>
        <v>CON</v>
      </c>
    </row>
    <row r="590" spans="3:19" hidden="1">
      <c r="C590" s="12" t="s">
        <v>968</v>
      </c>
      <c r="D590" s="12">
        <v>1329071</v>
      </c>
      <c r="E590" s="12">
        <v>2023</v>
      </c>
      <c r="F590" s="36" t="s">
        <v>539</v>
      </c>
      <c r="G590" s="12" t="s">
        <v>539</v>
      </c>
      <c r="H590" s="12" t="s">
        <v>539</v>
      </c>
      <c r="I590" s="12" t="s">
        <v>539</v>
      </c>
      <c r="J590" s="36" t="s">
        <v>539</v>
      </c>
      <c r="K590" s="36" t="s">
        <v>539</v>
      </c>
      <c r="L590" s="12" t="s">
        <v>539</v>
      </c>
      <c r="M590" s="12" t="s">
        <v>539</v>
      </c>
      <c r="N590" s="12" t="s">
        <v>539</v>
      </c>
      <c r="O590" s="36">
        <v>45291</v>
      </c>
      <c r="R590" s="12" t="str">
        <f t="shared" si="9"/>
        <v>LOCAL</v>
      </c>
      <c r="S590" s="12" t="str">
        <f>IFERROR(IF(Preferences!$D$6="Default",INDEX('History Check'!$F$6:$O$6,MATCH(MAX('History Check'!$F590:$O590),'History Check'!$F590:$O590,0)),IF(COUNT($F590:$O590) &gt; 0, Preferences!$D$6, NA())),"Null")</f>
        <v>NONCON</v>
      </c>
    </row>
    <row r="591" spans="3:19" hidden="1">
      <c r="C591" s="12" t="s">
        <v>968</v>
      </c>
      <c r="D591" s="12">
        <v>1329071</v>
      </c>
      <c r="E591" s="12">
        <v>2022</v>
      </c>
      <c r="F591" s="36" t="s">
        <v>539</v>
      </c>
      <c r="G591" s="12" t="s">
        <v>539</v>
      </c>
      <c r="H591" s="36" t="s">
        <v>539</v>
      </c>
      <c r="I591" s="36" t="s">
        <v>539</v>
      </c>
      <c r="J591" s="36" t="s">
        <v>539</v>
      </c>
      <c r="K591" s="36" t="s">
        <v>539</v>
      </c>
      <c r="L591" s="12" t="s">
        <v>539</v>
      </c>
      <c r="M591" s="12" t="s">
        <v>539</v>
      </c>
      <c r="N591" s="36" t="s">
        <v>539</v>
      </c>
      <c r="O591" s="36">
        <v>44926</v>
      </c>
      <c r="R591" s="12" t="str">
        <f t="shared" si="9"/>
        <v>LOCAL</v>
      </c>
      <c r="S591" s="12" t="str">
        <f>IFERROR(IF(Preferences!$D$6="Default",INDEX('History Check'!$F$6:$O$6,MATCH(MAX('History Check'!$F591:$O591),'History Check'!$F591:$O591,0)),IF(COUNT($F591:$O591) &gt; 0, Preferences!$D$6, NA())),"Null")</f>
        <v>NONCON</v>
      </c>
    </row>
    <row r="592" spans="3:19" hidden="1">
      <c r="C592" s="12" t="s">
        <v>969</v>
      </c>
      <c r="D592" s="12">
        <v>9605</v>
      </c>
      <c r="E592" s="12">
        <v>2023</v>
      </c>
      <c r="F592" s="12" t="s">
        <v>539</v>
      </c>
      <c r="G592" s="12" t="s">
        <v>539</v>
      </c>
      <c r="H592" s="36">
        <v>45291</v>
      </c>
      <c r="I592" s="12" t="s">
        <v>539</v>
      </c>
      <c r="J592" s="36" t="s">
        <v>539</v>
      </c>
      <c r="K592" s="12" t="s">
        <v>539</v>
      </c>
      <c r="L592" s="12" t="s">
        <v>539</v>
      </c>
      <c r="M592" s="36" t="s">
        <v>539</v>
      </c>
      <c r="N592" s="12" t="s">
        <v>539</v>
      </c>
      <c r="O592" s="36" t="s">
        <v>539</v>
      </c>
      <c r="R592" s="12" t="str">
        <f t="shared" si="9"/>
        <v>REGULATORY</v>
      </c>
      <c r="S592" s="12" t="str">
        <f>IFERROR(IF(Preferences!$D$6="Default",INDEX('History Check'!$F$6:$O$6,MATCH(MAX('History Check'!$F592:$O592),'History Check'!$F592:$O592,0)),IF(COUNT($F592:$O592) &gt; 0, Preferences!$D$6, NA())),"Null")</f>
        <v>CON</v>
      </c>
    </row>
    <row r="593" spans="3:19" hidden="1">
      <c r="C593" s="12" t="s">
        <v>969</v>
      </c>
      <c r="D593" s="12">
        <v>9605</v>
      </c>
      <c r="E593" s="12">
        <v>2022</v>
      </c>
      <c r="F593" s="36" t="s">
        <v>539</v>
      </c>
      <c r="G593" s="12" t="s">
        <v>539</v>
      </c>
      <c r="H593" s="36">
        <v>44926</v>
      </c>
      <c r="I593" s="36" t="s">
        <v>539</v>
      </c>
      <c r="J593" s="36" t="s">
        <v>539</v>
      </c>
      <c r="K593" s="36" t="s">
        <v>539</v>
      </c>
      <c r="L593" s="12" t="s">
        <v>539</v>
      </c>
      <c r="M593" s="12" t="s">
        <v>539</v>
      </c>
      <c r="N593" s="36" t="s">
        <v>539</v>
      </c>
      <c r="O593" s="36" t="s">
        <v>539</v>
      </c>
      <c r="R593" s="12" t="str">
        <f t="shared" si="9"/>
        <v>REGULATORY</v>
      </c>
      <c r="S593" s="12" t="str">
        <f>IFERROR(IF(Preferences!$D$6="Default",INDEX('History Check'!$F$6:$O$6,MATCH(MAX('History Check'!$F593:$O593),'History Check'!$F593:$O593,0)),IF(COUNT($F593:$O593) &gt; 0, Preferences!$D$6, NA())),"Null")</f>
        <v>CON</v>
      </c>
    </row>
    <row r="594" spans="3:19" hidden="1">
      <c r="C594" s="12" t="s">
        <v>970</v>
      </c>
      <c r="D594" s="12">
        <v>143170</v>
      </c>
      <c r="E594" s="12">
        <v>2023</v>
      </c>
      <c r="F594" s="36">
        <v>45199</v>
      </c>
      <c r="G594" s="12" t="s">
        <v>539</v>
      </c>
      <c r="H594" s="12" t="s">
        <v>539</v>
      </c>
      <c r="I594" s="12" t="s">
        <v>539</v>
      </c>
      <c r="J594" s="12" t="s">
        <v>539</v>
      </c>
      <c r="K594" s="12" t="s">
        <v>539</v>
      </c>
      <c r="L594" s="12" t="s">
        <v>539</v>
      </c>
      <c r="M594" s="12" t="s">
        <v>539</v>
      </c>
      <c r="N594" s="12" t="s">
        <v>539</v>
      </c>
      <c r="O594" s="36" t="s">
        <v>539</v>
      </c>
      <c r="R594" s="12" t="str">
        <f t="shared" si="9"/>
        <v>IFRS</v>
      </c>
      <c r="S594" s="12" t="str">
        <f>IFERROR(IF(Preferences!$D$6="Default",INDEX('History Check'!$F$6:$O$6,MATCH(MAX('History Check'!$F594:$O594),'History Check'!$F594:$O594,0)),IF(COUNT($F594:$O594) &gt; 0, Preferences!$D$6, NA())),"Null")</f>
        <v>CON</v>
      </c>
    </row>
    <row r="595" spans="3:19" hidden="1">
      <c r="C595" s="12" t="s">
        <v>970</v>
      </c>
      <c r="D595" s="12">
        <v>143170</v>
      </c>
      <c r="E595" s="12">
        <v>2022</v>
      </c>
      <c r="F595" s="36">
        <v>44834</v>
      </c>
      <c r="G595" s="12" t="s">
        <v>539</v>
      </c>
      <c r="H595" s="36" t="s">
        <v>539</v>
      </c>
      <c r="I595" s="36" t="s">
        <v>539</v>
      </c>
      <c r="J595" s="36" t="s">
        <v>539</v>
      </c>
      <c r="K595" s="36" t="s">
        <v>539</v>
      </c>
      <c r="L595" s="12" t="s">
        <v>539</v>
      </c>
      <c r="M595" s="12" t="s">
        <v>539</v>
      </c>
      <c r="N595" s="36" t="s">
        <v>539</v>
      </c>
      <c r="O595" s="36" t="s">
        <v>539</v>
      </c>
      <c r="R595" s="12" t="str">
        <f t="shared" si="9"/>
        <v>IFRS</v>
      </c>
      <c r="S595" s="12" t="str">
        <f>IFERROR(IF(Preferences!$D$6="Default",INDEX('History Check'!$F$6:$O$6,MATCH(MAX('History Check'!$F595:$O595),'History Check'!$F595:$O595,0)),IF(COUNT($F595:$O595) &gt; 0, Preferences!$D$6, NA())),"Null")</f>
        <v>CON</v>
      </c>
    </row>
    <row r="596" spans="3:19" hidden="1">
      <c r="C596" s="12" t="s">
        <v>971</v>
      </c>
      <c r="D596" s="12">
        <v>1008758</v>
      </c>
      <c r="E596" s="12">
        <v>2023</v>
      </c>
      <c r="F596" s="36">
        <v>45291</v>
      </c>
      <c r="G596" s="12" t="s">
        <v>539</v>
      </c>
      <c r="H596" s="36" t="s">
        <v>539</v>
      </c>
      <c r="I596" s="36" t="s">
        <v>539</v>
      </c>
      <c r="J596" s="36" t="s">
        <v>539</v>
      </c>
      <c r="K596" s="36">
        <v>45291</v>
      </c>
      <c r="L596" s="12" t="s">
        <v>539</v>
      </c>
      <c r="M596" s="12" t="s">
        <v>539</v>
      </c>
      <c r="N596" s="36" t="s">
        <v>539</v>
      </c>
      <c r="O596" s="36" t="s">
        <v>539</v>
      </c>
      <c r="R596" s="12" t="str">
        <f t="shared" si="9"/>
        <v>IFRS</v>
      </c>
      <c r="S596" s="12" t="str">
        <f>IFERROR(IF(Preferences!$D$6="Default",INDEX('History Check'!$F$6:$O$6,MATCH(MAX('History Check'!$F596:$O596),'History Check'!$F596:$O596,0)),IF(COUNT($F596:$O596) &gt; 0, Preferences!$D$6, NA())),"Null")</f>
        <v>CON</v>
      </c>
    </row>
    <row r="597" spans="3:19" hidden="1">
      <c r="C597" s="12" t="s">
        <v>971</v>
      </c>
      <c r="D597" s="12">
        <v>1008758</v>
      </c>
      <c r="E597" s="12">
        <v>2022</v>
      </c>
      <c r="F597" s="36">
        <v>44926</v>
      </c>
      <c r="G597" s="36" t="s">
        <v>539</v>
      </c>
      <c r="H597" s="12" t="s">
        <v>539</v>
      </c>
      <c r="I597" s="12" t="s">
        <v>539</v>
      </c>
      <c r="J597" s="36" t="s">
        <v>539</v>
      </c>
      <c r="K597" s="36">
        <v>44926</v>
      </c>
      <c r="L597" s="12" t="s">
        <v>539</v>
      </c>
      <c r="M597" s="12" t="s">
        <v>539</v>
      </c>
      <c r="N597" s="12" t="s">
        <v>539</v>
      </c>
      <c r="O597" s="36" t="s">
        <v>539</v>
      </c>
      <c r="R597" s="12" t="str">
        <f t="shared" si="9"/>
        <v>IFRS</v>
      </c>
      <c r="S597" s="12" t="str">
        <f>IFERROR(IF(Preferences!$D$6="Default",INDEX('History Check'!$F$6:$O$6,MATCH(MAX('History Check'!$F597:$O597),'History Check'!$F597:$O597,0)),IF(COUNT($F597:$O597) &gt; 0, Preferences!$D$6, NA())),"Null")</f>
        <v>CON</v>
      </c>
    </row>
    <row r="598" spans="3:19" hidden="1">
      <c r="C598" s="12" t="s">
        <v>972</v>
      </c>
      <c r="D598" s="12">
        <v>113011</v>
      </c>
      <c r="E598" s="12">
        <v>2023</v>
      </c>
      <c r="F598" s="36">
        <v>45169</v>
      </c>
      <c r="G598" s="12" t="s">
        <v>539</v>
      </c>
      <c r="H598" s="36" t="s">
        <v>539</v>
      </c>
      <c r="I598" s="12" t="s">
        <v>539</v>
      </c>
      <c r="J598" s="12" t="s">
        <v>539</v>
      </c>
      <c r="K598" s="36">
        <v>45169</v>
      </c>
      <c r="L598" s="12" t="s">
        <v>539</v>
      </c>
      <c r="M598" s="12" t="s">
        <v>539</v>
      </c>
      <c r="N598" s="12" t="s">
        <v>539</v>
      </c>
      <c r="O598" s="12" t="s">
        <v>539</v>
      </c>
      <c r="R598" s="12" t="str">
        <f t="shared" si="9"/>
        <v>IFRS</v>
      </c>
      <c r="S598" s="12" t="str">
        <f>IFERROR(IF(Preferences!$D$6="Default",INDEX('History Check'!$F$6:$O$6,MATCH(MAX('History Check'!$F598:$O598),'History Check'!$F598:$O598,0)),IF(COUNT($F598:$O598) &gt; 0, Preferences!$D$6, NA())),"Null")</f>
        <v>CON</v>
      </c>
    </row>
    <row r="599" spans="3:19" hidden="1">
      <c r="C599" s="12" t="s">
        <v>972</v>
      </c>
      <c r="D599" s="12">
        <v>113011</v>
      </c>
      <c r="E599" s="12">
        <v>2022</v>
      </c>
      <c r="F599" s="36">
        <v>44804</v>
      </c>
      <c r="G599" s="12" t="s">
        <v>539</v>
      </c>
      <c r="H599" s="36" t="s">
        <v>539</v>
      </c>
      <c r="I599" s="36" t="s">
        <v>539</v>
      </c>
      <c r="J599" s="36" t="s">
        <v>539</v>
      </c>
      <c r="K599" s="36">
        <v>44804</v>
      </c>
      <c r="L599" s="12" t="s">
        <v>539</v>
      </c>
      <c r="M599" s="12" t="s">
        <v>539</v>
      </c>
      <c r="N599" s="36" t="s">
        <v>539</v>
      </c>
      <c r="O599" s="36" t="s">
        <v>539</v>
      </c>
      <c r="R599" s="12" t="str">
        <f t="shared" si="9"/>
        <v>IFRS</v>
      </c>
      <c r="S599" s="12" t="str">
        <f>IFERROR(IF(Preferences!$D$6="Default",INDEX('History Check'!$F$6:$O$6,MATCH(MAX('History Check'!$F599:$O599),'History Check'!$F599:$O599,0)),IF(COUNT($F599:$O599) &gt; 0, Preferences!$D$6, NA())),"Null")</f>
        <v>CON</v>
      </c>
    </row>
    <row r="600" spans="3:19" hidden="1">
      <c r="C600" s="12" t="s">
        <v>973</v>
      </c>
      <c r="D600" s="12">
        <v>114867</v>
      </c>
      <c r="E600" s="12">
        <v>2023</v>
      </c>
      <c r="F600" s="36">
        <v>45291</v>
      </c>
      <c r="G600" s="12" t="s">
        <v>539</v>
      </c>
      <c r="H600" s="12" t="s">
        <v>539</v>
      </c>
      <c r="I600" s="12" t="s">
        <v>539</v>
      </c>
      <c r="J600" s="36" t="s">
        <v>539</v>
      </c>
      <c r="K600" s="36" t="s">
        <v>539</v>
      </c>
      <c r="L600" s="12" t="s">
        <v>539</v>
      </c>
      <c r="M600" s="12" t="s">
        <v>539</v>
      </c>
      <c r="N600" s="12" t="s">
        <v>539</v>
      </c>
      <c r="O600" s="12" t="s">
        <v>539</v>
      </c>
      <c r="R600" s="12" t="str">
        <f t="shared" si="9"/>
        <v>IFRS</v>
      </c>
      <c r="S600" s="12" t="str">
        <f>IFERROR(IF(Preferences!$D$6="Default",INDEX('History Check'!$F$6:$O$6,MATCH(MAX('History Check'!$F600:$O600),'History Check'!$F600:$O600,0)),IF(COUNT($F600:$O600) &gt; 0, Preferences!$D$6, NA())),"Null")</f>
        <v>CON</v>
      </c>
    </row>
    <row r="601" spans="3:19" hidden="1">
      <c r="C601" s="12" t="s">
        <v>973</v>
      </c>
      <c r="D601" s="12">
        <v>114867</v>
      </c>
      <c r="E601" s="12">
        <v>2022</v>
      </c>
      <c r="F601" s="36">
        <v>44926</v>
      </c>
      <c r="G601" s="12" t="s">
        <v>539</v>
      </c>
      <c r="H601" s="36" t="s">
        <v>539</v>
      </c>
      <c r="I601" s="36" t="s">
        <v>539</v>
      </c>
      <c r="J601" s="36" t="s">
        <v>539</v>
      </c>
      <c r="K601" s="36" t="s">
        <v>539</v>
      </c>
      <c r="L601" s="12" t="s">
        <v>539</v>
      </c>
      <c r="M601" s="12" t="s">
        <v>539</v>
      </c>
      <c r="N601" s="36" t="s">
        <v>539</v>
      </c>
      <c r="O601" s="36" t="s">
        <v>539</v>
      </c>
      <c r="R601" s="12" t="str">
        <f t="shared" si="9"/>
        <v>IFRS</v>
      </c>
      <c r="S601" s="12" t="str">
        <f>IFERROR(IF(Preferences!$D$6="Default",INDEX('History Check'!$F$6:$O$6,MATCH(MAX('History Check'!$F601:$O601),'History Check'!$F601:$O601,0)),IF(COUNT($F601:$O601) &gt; 0, Preferences!$D$6, NA())),"Null")</f>
        <v>CON</v>
      </c>
    </row>
    <row r="602" spans="3:19" hidden="1">
      <c r="C602" s="12" t="s">
        <v>974</v>
      </c>
      <c r="D602" s="12">
        <v>111844</v>
      </c>
      <c r="E602" s="12">
        <v>2023</v>
      </c>
      <c r="F602" s="36">
        <v>45291</v>
      </c>
      <c r="G602" s="12" t="s">
        <v>539</v>
      </c>
      <c r="H602" s="12" t="s">
        <v>539</v>
      </c>
      <c r="I602" s="12" t="s">
        <v>539</v>
      </c>
      <c r="J602" s="12" t="s">
        <v>539</v>
      </c>
      <c r="K602" s="36">
        <v>45291</v>
      </c>
      <c r="L602" s="12" t="s">
        <v>539</v>
      </c>
      <c r="M602" s="12" t="s">
        <v>539</v>
      </c>
      <c r="N602" s="12" t="s">
        <v>539</v>
      </c>
      <c r="O602" s="12" t="s">
        <v>539</v>
      </c>
      <c r="R602" s="12" t="str">
        <f t="shared" si="9"/>
        <v>IFRS</v>
      </c>
      <c r="S602" s="12" t="str">
        <f>IFERROR(IF(Preferences!$D$6="Default",INDEX('History Check'!$F$6:$O$6,MATCH(MAX('History Check'!$F602:$O602),'History Check'!$F602:$O602,0)),IF(COUNT($F602:$O602) &gt; 0, Preferences!$D$6, NA())),"Null")</f>
        <v>CON</v>
      </c>
    </row>
    <row r="603" spans="3:19" hidden="1">
      <c r="C603" s="12" t="s">
        <v>974</v>
      </c>
      <c r="D603" s="12">
        <v>111844</v>
      </c>
      <c r="E603" s="12">
        <v>2022</v>
      </c>
      <c r="F603" s="47">
        <v>44926</v>
      </c>
      <c r="G603" s="47" t="s">
        <v>539</v>
      </c>
      <c r="H603" s="47" t="s">
        <v>539</v>
      </c>
      <c r="I603" s="47" t="s">
        <v>539</v>
      </c>
      <c r="J603" s="47" t="s">
        <v>539</v>
      </c>
      <c r="K603" s="47">
        <v>44926</v>
      </c>
      <c r="L603" s="47" t="s">
        <v>539</v>
      </c>
      <c r="M603" s="47" t="s">
        <v>539</v>
      </c>
      <c r="N603" s="47" t="s">
        <v>539</v>
      </c>
      <c r="O603" s="47" t="s">
        <v>539</v>
      </c>
      <c r="P603" s="47"/>
      <c r="Q603" s="47"/>
      <c r="R603" s="12" t="str">
        <f t="shared" si="9"/>
        <v>IFRS</v>
      </c>
      <c r="S603" s="12" t="str">
        <f>IFERROR(IF(Preferences!$D$6="Default",INDEX('History Check'!$F$6:$O$6,MATCH(MAX('History Check'!$F603:$O603),'History Check'!$F603:$O603,0)),IF(COUNT($F603:$O603) &gt; 0, Preferences!$D$6, NA())),"Null")</f>
        <v>CON</v>
      </c>
    </row>
    <row r="604" spans="3:19">
      <c r="C604" s="12" t="s">
        <v>932</v>
      </c>
      <c r="D604" s="12">
        <v>1047608</v>
      </c>
      <c r="E604" s="12">
        <v>2023</v>
      </c>
      <c r="F604" s="12" t="s">
        <v>539</v>
      </c>
      <c r="G604" s="12" t="s">
        <v>539</v>
      </c>
      <c r="H604" s="12" t="s">
        <v>539</v>
      </c>
      <c r="I604" s="12" t="s">
        <v>539</v>
      </c>
      <c r="J604" s="12" t="s">
        <v>539</v>
      </c>
      <c r="K604" s="36" t="s">
        <v>539</v>
      </c>
      <c r="L604" s="12" t="s">
        <v>539</v>
      </c>
      <c r="M604" s="12" t="s">
        <v>539</v>
      </c>
      <c r="N604" s="12" t="s">
        <v>539</v>
      </c>
      <c r="O604" s="36" t="s">
        <v>539</v>
      </c>
      <c r="R604" s="12" t="str">
        <f t="shared" si="9"/>
        <v>Null</v>
      </c>
      <c r="S604" s="12" t="str">
        <f>IFERROR(IF(Preferences!$D$6="Default",INDEX('History Check'!$F$6:$O$6,MATCH(MAX('History Check'!$F604:$O604),'History Check'!$F604:$O604,0)),IF(COUNT($F604:$O604) &gt; 0, Preferences!$D$6, NA())),"Null")</f>
        <v>Null</v>
      </c>
    </row>
    <row r="605" spans="3:19">
      <c r="C605" s="12" t="s">
        <v>932</v>
      </c>
      <c r="D605" s="12">
        <v>1047608</v>
      </c>
      <c r="E605" s="12">
        <v>2022</v>
      </c>
      <c r="F605" s="12" t="s">
        <v>539</v>
      </c>
      <c r="G605" s="12" t="s">
        <v>539</v>
      </c>
      <c r="H605" s="12" t="s">
        <v>539</v>
      </c>
      <c r="I605" s="36" t="s">
        <v>539</v>
      </c>
      <c r="J605" s="12" t="s">
        <v>539</v>
      </c>
      <c r="K605" s="12" t="s">
        <v>539</v>
      </c>
      <c r="L605" s="12" t="s">
        <v>539</v>
      </c>
      <c r="M605" s="12" t="s">
        <v>539</v>
      </c>
      <c r="N605" s="12" t="s">
        <v>539</v>
      </c>
      <c r="O605" s="12" t="s">
        <v>539</v>
      </c>
      <c r="R605" s="12" t="str">
        <f t="shared" si="9"/>
        <v>Null</v>
      </c>
      <c r="S605" s="12" t="str">
        <f>IFERROR(IF(Preferences!$D$6="Default",INDEX('History Check'!$F$6:$O$6,MATCH(MAX('History Check'!$F605:$O605),'History Check'!$F605:$O605,0)),IF(COUNT($F605:$O605) &gt; 0, Preferences!$D$6, NA())),"Null")</f>
        <v>Null</v>
      </c>
    </row>
    <row r="606" spans="3:19">
      <c r="C606" s="12" t="s">
        <v>933</v>
      </c>
      <c r="D606" s="12">
        <v>102928</v>
      </c>
      <c r="E606" s="12">
        <v>2023</v>
      </c>
      <c r="F606" s="12" t="s">
        <v>539</v>
      </c>
      <c r="G606" s="12" t="s">
        <v>539</v>
      </c>
      <c r="H606" s="12" t="s">
        <v>539</v>
      </c>
      <c r="I606" s="36" t="s">
        <v>539</v>
      </c>
      <c r="J606" s="12" t="s">
        <v>539</v>
      </c>
      <c r="K606" s="12" t="s">
        <v>539</v>
      </c>
      <c r="L606" s="12" t="s">
        <v>539</v>
      </c>
      <c r="M606" s="12" t="s">
        <v>539</v>
      </c>
      <c r="N606" s="12" t="s">
        <v>539</v>
      </c>
      <c r="O606" s="12" t="s">
        <v>539</v>
      </c>
      <c r="R606" s="12" t="str">
        <f t="shared" si="9"/>
        <v>Null</v>
      </c>
      <c r="S606" s="12" t="str">
        <f>IFERROR(IF(Preferences!$D$6="Default",INDEX('History Check'!$F$6:$O$6,MATCH(MAX('History Check'!$F606:$O606),'History Check'!$F606:$O606,0)),IF(COUNT($F606:$O606) &gt; 0, Preferences!$D$6, NA())),"Null")</f>
        <v>Null</v>
      </c>
    </row>
    <row r="607" spans="3:19">
      <c r="C607" s="12" t="s">
        <v>933</v>
      </c>
      <c r="D607" s="12">
        <v>102928</v>
      </c>
      <c r="E607" s="12">
        <v>2022</v>
      </c>
      <c r="F607" s="36" t="s">
        <v>539</v>
      </c>
      <c r="G607" s="12" t="s">
        <v>539</v>
      </c>
      <c r="H607" s="36" t="s">
        <v>539</v>
      </c>
      <c r="I607" s="36" t="s">
        <v>539</v>
      </c>
      <c r="J607" s="36" t="s">
        <v>539</v>
      </c>
      <c r="K607" s="36" t="s">
        <v>539</v>
      </c>
      <c r="L607" s="12" t="s">
        <v>539</v>
      </c>
      <c r="M607" s="12" t="s">
        <v>539</v>
      </c>
      <c r="N607" s="36" t="s">
        <v>539</v>
      </c>
      <c r="O607" s="36" t="s">
        <v>539</v>
      </c>
      <c r="R607" s="12" t="str">
        <f t="shared" si="9"/>
        <v>Null</v>
      </c>
      <c r="S607" s="12" t="str">
        <f>IFERROR(IF(Preferences!$D$6="Default",INDEX('History Check'!$F$6:$O$6,MATCH(MAX('History Check'!$F607:$O607),'History Check'!$F607:$O607,0)),IF(COUNT($F607:$O607) &gt; 0, Preferences!$D$6, NA())),"Null")</f>
        <v>Null</v>
      </c>
    </row>
    <row r="608" spans="3:19" hidden="1">
      <c r="C608" s="12" t="s">
        <v>934</v>
      </c>
      <c r="D608" s="12">
        <v>1004323</v>
      </c>
      <c r="E608" s="12">
        <v>2023</v>
      </c>
      <c r="F608" s="36" t="s">
        <v>539</v>
      </c>
      <c r="G608" s="12" t="s">
        <v>539</v>
      </c>
      <c r="H608" s="12" t="s">
        <v>539</v>
      </c>
      <c r="I608" s="12" t="s">
        <v>539</v>
      </c>
      <c r="J608" s="36" t="s">
        <v>539</v>
      </c>
      <c r="K608" s="36">
        <v>45291</v>
      </c>
      <c r="L608" s="12" t="s">
        <v>539</v>
      </c>
      <c r="M608" s="12" t="s">
        <v>539</v>
      </c>
      <c r="N608" s="12" t="s">
        <v>539</v>
      </c>
      <c r="O608" s="36" t="s">
        <v>539</v>
      </c>
      <c r="R608" s="12" t="str">
        <f t="shared" si="9"/>
        <v>IFRS</v>
      </c>
      <c r="S608" s="12" t="str">
        <f>IFERROR(IF(Preferences!$D$6="Default",INDEX('History Check'!$F$6:$O$6,MATCH(MAX('History Check'!$F608:$O608),'History Check'!$F608:$O608,0)),IF(COUNT($F608:$O608) &gt; 0, Preferences!$D$6, NA())),"Null")</f>
        <v>NONCON</v>
      </c>
    </row>
    <row r="609" spans="3:19" hidden="1">
      <c r="C609" s="12" t="s">
        <v>934</v>
      </c>
      <c r="D609" s="12">
        <v>1004323</v>
      </c>
      <c r="E609" s="12">
        <v>2022</v>
      </c>
      <c r="F609" s="36" t="s">
        <v>539</v>
      </c>
      <c r="G609" s="12" t="s">
        <v>539</v>
      </c>
      <c r="H609" s="12" t="s">
        <v>539</v>
      </c>
      <c r="I609" s="12" t="s">
        <v>539</v>
      </c>
      <c r="J609" s="36" t="s">
        <v>539</v>
      </c>
      <c r="K609" s="36">
        <v>44926</v>
      </c>
      <c r="L609" s="12" t="s">
        <v>539</v>
      </c>
      <c r="M609" s="12" t="s">
        <v>539</v>
      </c>
      <c r="N609" s="12" t="s">
        <v>539</v>
      </c>
      <c r="O609" s="36" t="s">
        <v>539</v>
      </c>
      <c r="R609" s="12" t="str">
        <f t="shared" si="9"/>
        <v>IFRS</v>
      </c>
      <c r="S609" s="12" t="str">
        <f>IFERROR(IF(Preferences!$D$6="Default",INDEX('History Check'!$F$6:$O$6,MATCH(MAX('History Check'!$F609:$O609),'History Check'!$F609:$O609,0)),IF(COUNT($F609:$O609) &gt; 0, Preferences!$D$6, NA())),"Null")</f>
        <v>NONCON</v>
      </c>
    </row>
    <row r="610" spans="3:19" hidden="1">
      <c r="C610" s="12" t="s">
        <v>935</v>
      </c>
      <c r="D610" s="12">
        <v>111961</v>
      </c>
      <c r="E610" s="12">
        <v>2023</v>
      </c>
      <c r="F610" s="36">
        <v>45291</v>
      </c>
      <c r="G610" s="12" t="s">
        <v>539</v>
      </c>
      <c r="H610" s="12" t="s">
        <v>539</v>
      </c>
      <c r="I610" s="12" t="s">
        <v>539</v>
      </c>
      <c r="J610" s="36" t="s">
        <v>539</v>
      </c>
      <c r="K610" s="36">
        <v>45291</v>
      </c>
      <c r="L610" s="12" t="s">
        <v>539</v>
      </c>
      <c r="M610" s="12" t="s">
        <v>539</v>
      </c>
      <c r="N610" s="12" t="s">
        <v>539</v>
      </c>
      <c r="O610" s="36" t="s">
        <v>539</v>
      </c>
      <c r="R610" s="12" t="str">
        <f t="shared" si="9"/>
        <v>IFRS</v>
      </c>
      <c r="S610" s="12" t="str">
        <f>IFERROR(IF(Preferences!$D$6="Default",INDEX('History Check'!$F$6:$O$6,MATCH(MAX('History Check'!$F610:$O610),'History Check'!$F610:$O610,0)),IF(COUNT($F610:$O610) &gt; 0, Preferences!$D$6, NA())),"Null")</f>
        <v>CON</v>
      </c>
    </row>
    <row r="611" spans="3:19" hidden="1">
      <c r="C611" s="12" t="s">
        <v>935</v>
      </c>
      <c r="D611" s="12">
        <v>111961</v>
      </c>
      <c r="E611" s="12">
        <v>2022</v>
      </c>
      <c r="F611" s="36">
        <v>44926</v>
      </c>
      <c r="G611" s="12" t="s">
        <v>539</v>
      </c>
      <c r="H611" s="12" t="s">
        <v>539</v>
      </c>
      <c r="I611" s="12" t="s">
        <v>539</v>
      </c>
      <c r="J611" s="12" t="s">
        <v>539</v>
      </c>
      <c r="K611" s="36">
        <v>44926</v>
      </c>
      <c r="L611" s="12" t="s">
        <v>539</v>
      </c>
      <c r="M611" s="12" t="s">
        <v>539</v>
      </c>
      <c r="N611" s="12" t="s">
        <v>539</v>
      </c>
      <c r="O611" s="12" t="s">
        <v>539</v>
      </c>
      <c r="R611" s="12" t="str">
        <f t="shared" si="9"/>
        <v>IFRS</v>
      </c>
      <c r="S611" s="12" t="str">
        <f>IFERROR(IF(Preferences!$D$6="Default",INDEX('History Check'!$F$6:$O$6,MATCH(MAX('History Check'!$F611:$O611),'History Check'!$F611:$O611,0)),IF(COUNT($F611:$O611) &gt; 0, Preferences!$D$6, NA())),"Null")</f>
        <v>CON</v>
      </c>
    </row>
    <row r="612" spans="3:19" hidden="1">
      <c r="C612" s="12" t="s">
        <v>936</v>
      </c>
      <c r="D612" s="12">
        <v>1463966</v>
      </c>
      <c r="E612" s="12">
        <v>2023</v>
      </c>
      <c r="F612" s="36" t="s">
        <v>539</v>
      </c>
      <c r="G612" s="12" t="s">
        <v>539</v>
      </c>
      <c r="H612" s="12" t="s">
        <v>539</v>
      </c>
      <c r="I612" s="12" t="s">
        <v>539</v>
      </c>
      <c r="J612" s="12" t="s">
        <v>539</v>
      </c>
      <c r="K612" s="12" t="s">
        <v>539</v>
      </c>
      <c r="L612" s="12" t="s">
        <v>539</v>
      </c>
      <c r="M612" s="12" t="s">
        <v>539</v>
      </c>
      <c r="N612" s="12" t="s">
        <v>539</v>
      </c>
      <c r="O612" s="36">
        <v>45291</v>
      </c>
      <c r="R612" s="12" t="str">
        <f t="shared" si="9"/>
        <v>LOCAL</v>
      </c>
      <c r="S612" s="12" t="str">
        <f>IFERROR(IF(Preferences!$D$6="Default",INDEX('History Check'!$F$6:$O$6,MATCH(MAX('History Check'!$F612:$O612),'History Check'!$F612:$O612,0)),IF(COUNT($F612:$O612) &gt; 0, Preferences!$D$6, NA())),"Null")</f>
        <v>NONCON</v>
      </c>
    </row>
    <row r="613" spans="3:19" hidden="1">
      <c r="C613" s="12" t="s">
        <v>936</v>
      </c>
      <c r="D613" s="12">
        <v>1463966</v>
      </c>
      <c r="E613" s="12">
        <v>2022</v>
      </c>
      <c r="F613" s="36" t="s">
        <v>539</v>
      </c>
      <c r="G613" s="12" t="s">
        <v>539</v>
      </c>
      <c r="H613" s="12" t="s">
        <v>539</v>
      </c>
      <c r="I613" s="36" t="s">
        <v>539</v>
      </c>
      <c r="J613" s="12" t="s">
        <v>539</v>
      </c>
      <c r="K613" s="36" t="s">
        <v>539</v>
      </c>
      <c r="L613" s="12" t="s">
        <v>539</v>
      </c>
      <c r="M613" s="12" t="s">
        <v>539</v>
      </c>
      <c r="N613" s="12" t="s">
        <v>539</v>
      </c>
      <c r="O613" s="36">
        <v>44926</v>
      </c>
      <c r="R613" s="12" t="str">
        <f t="shared" si="9"/>
        <v>LOCAL</v>
      </c>
      <c r="S613" s="12" t="str">
        <f>IFERROR(IF(Preferences!$D$6="Default",INDEX('History Check'!$F$6:$O$6,MATCH(MAX('History Check'!$F613:$O613),'History Check'!$F613:$O613,0)),IF(COUNT($F613:$O613) &gt; 0, Preferences!$D$6, NA())),"Null")</f>
        <v>NONCON</v>
      </c>
    </row>
    <row r="614" spans="3:19" hidden="1">
      <c r="C614" s="12" t="s">
        <v>977</v>
      </c>
      <c r="D614" s="12">
        <v>1133472</v>
      </c>
      <c r="E614" s="12">
        <v>2023</v>
      </c>
      <c r="F614" s="36" t="s">
        <v>539</v>
      </c>
      <c r="G614" s="12" t="s">
        <v>539</v>
      </c>
      <c r="H614" s="36" t="s">
        <v>539</v>
      </c>
      <c r="I614" s="12" t="s">
        <v>539</v>
      </c>
      <c r="J614" s="12" t="s">
        <v>539</v>
      </c>
      <c r="K614" s="36">
        <v>45291</v>
      </c>
      <c r="L614" s="12" t="s">
        <v>539</v>
      </c>
      <c r="M614" s="12" t="s">
        <v>539</v>
      </c>
      <c r="N614" s="12" t="s">
        <v>539</v>
      </c>
      <c r="O614" s="36" t="s">
        <v>539</v>
      </c>
      <c r="R614" s="12" t="str">
        <f t="shared" si="9"/>
        <v>IFRS</v>
      </c>
      <c r="S614" s="12" t="str">
        <f>IFERROR(IF(Preferences!$D$6="Default",INDEX('History Check'!$F$6:$O$6,MATCH(MAX('History Check'!$F614:$O614),'History Check'!$F614:$O614,0)),IF(COUNT($F614:$O614) &gt; 0, Preferences!$D$6, NA())),"Null")</f>
        <v>NONCON</v>
      </c>
    </row>
    <row r="615" spans="3:19" hidden="1">
      <c r="C615" s="12" t="s">
        <v>977</v>
      </c>
      <c r="D615" s="12">
        <v>1133472</v>
      </c>
      <c r="E615" s="12">
        <v>2022</v>
      </c>
      <c r="F615" s="12" t="s">
        <v>539</v>
      </c>
      <c r="G615" s="12" t="s">
        <v>539</v>
      </c>
      <c r="H615" s="12" t="s">
        <v>539</v>
      </c>
      <c r="I615" s="36" t="s">
        <v>539</v>
      </c>
      <c r="J615" s="12" t="s">
        <v>539</v>
      </c>
      <c r="K615" s="36">
        <v>44926</v>
      </c>
      <c r="L615" s="12" t="s">
        <v>539</v>
      </c>
      <c r="M615" s="12" t="s">
        <v>539</v>
      </c>
      <c r="N615" s="36" t="s">
        <v>539</v>
      </c>
      <c r="O615" s="36" t="s">
        <v>539</v>
      </c>
      <c r="R615" s="12" t="str">
        <f t="shared" si="9"/>
        <v>IFRS</v>
      </c>
      <c r="S615" s="12" t="str">
        <f>IFERROR(IF(Preferences!$D$6="Default",INDEX('History Check'!$F$6:$O$6,MATCH(MAX('History Check'!$F615:$O615),'History Check'!$F615:$O615,0)),IF(COUNT($F615:$O615) &gt; 0, Preferences!$D$6, NA())),"Null")</f>
        <v>NONCON</v>
      </c>
    </row>
    <row r="616" spans="3:19" hidden="1">
      <c r="C616" s="12" t="s">
        <v>975</v>
      </c>
      <c r="D616" s="12">
        <v>1343990</v>
      </c>
      <c r="E616" s="12">
        <v>2023</v>
      </c>
      <c r="F616" s="36" t="s">
        <v>539</v>
      </c>
      <c r="G616" s="12" t="s">
        <v>539</v>
      </c>
      <c r="H616" s="36" t="s">
        <v>539</v>
      </c>
      <c r="I616" s="36">
        <v>45291</v>
      </c>
      <c r="J616" s="36" t="s">
        <v>539</v>
      </c>
      <c r="K616" s="36" t="s">
        <v>539</v>
      </c>
      <c r="L616" s="12" t="s">
        <v>539</v>
      </c>
      <c r="M616" s="12" t="s">
        <v>539</v>
      </c>
      <c r="N616" s="36" t="s">
        <v>539</v>
      </c>
      <c r="O616" s="12" t="s">
        <v>539</v>
      </c>
      <c r="R616" s="12" t="str">
        <f t="shared" si="9"/>
        <v>USGAAP</v>
      </c>
      <c r="S616" s="12" t="str">
        <f>IFERROR(IF(Preferences!$D$6="Default",INDEX('History Check'!$F$6:$O$6,MATCH(MAX('History Check'!$F616:$O616),'History Check'!$F616:$O616,0)),IF(COUNT($F616:$O616) &gt; 0, Preferences!$D$6, NA())),"Null")</f>
        <v>CON</v>
      </c>
    </row>
    <row r="617" spans="3:19" hidden="1">
      <c r="C617" s="12" t="s">
        <v>975</v>
      </c>
      <c r="D617" s="12">
        <v>1343990</v>
      </c>
      <c r="E617" s="12">
        <v>2022</v>
      </c>
      <c r="F617" s="36" t="s">
        <v>539</v>
      </c>
      <c r="G617" s="12" t="s">
        <v>539</v>
      </c>
      <c r="H617" s="12" t="s">
        <v>539</v>
      </c>
      <c r="I617" s="36">
        <v>44926</v>
      </c>
      <c r="J617" s="36" t="s">
        <v>539</v>
      </c>
      <c r="K617" s="36" t="s">
        <v>539</v>
      </c>
      <c r="L617" s="12" t="s">
        <v>539</v>
      </c>
      <c r="M617" s="12" t="s">
        <v>539</v>
      </c>
      <c r="N617" s="36" t="s">
        <v>539</v>
      </c>
      <c r="O617" s="12" t="s">
        <v>539</v>
      </c>
      <c r="R617" s="12" t="str">
        <f t="shared" si="9"/>
        <v>USGAAP</v>
      </c>
      <c r="S617" s="12" t="str">
        <f>IFERROR(IF(Preferences!$D$6="Default",INDEX('History Check'!$F$6:$O$6,MATCH(MAX('History Check'!$F617:$O617),'History Check'!$F617:$O617,0)),IF(COUNT($F617:$O617) &gt; 0, Preferences!$D$6, NA())),"Null")</f>
        <v>CON</v>
      </c>
    </row>
    <row r="618" spans="3:19" hidden="1">
      <c r="C618" s="12" t="s">
        <v>976</v>
      </c>
      <c r="D618" s="12">
        <v>107546</v>
      </c>
      <c r="E618" s="12">
        <v>2023</v>
      </c>
      <c r="F618" s="36" t="s">
        <v>539</v>
      </c>
      <c r="G618" s="12" t="s">
        <v>539</v>
      </c>
      <c r="H618" s="36">
        <v>45291</v>
      </c>
      <c r="I618" s="36" t="s">
        <v>539</v>
      </c>
      <c r="J618" s="12" t="s">
        <v>539</v>
      </c>
      <c r="K618" s="36" t="s">
        <v>539</v>
      </c>
      <c r="L618" s="12" t="s">
        <v>539</v>
      </c>
      <c r="M618" s="12" t="s">
        <v>539</v>
      </c>
      <c r="N618" s="12" t="s">
        <v>539</v>
      </c>
      <c r="O618" s="36" t="s">
        <v>539</v>
      </c>
      <c r="R618" s="12" t="str">
        <f t="shared" si="9"/>
        <v>REGULATORY</v>
      </c>
      <c r="S618" s="12" t="str">
        <f>IFERROR(IF(Preferences!$D$6="Default",INDEX('History Check'!$F$6:$O$6,MATCH(MAX('History Check'!$F618:$O618),'History Check'!$F618:$O618,0)),IF(COUNT($F618:$O618) &gt; 0, Preferences!$D$6, NA())),"Null")</f>
        <v>CON</v>
      </c>
    </row>
    <row r="619" spans="3:19" hidden="1">
      <c r="C619" s="12" t="s">
        <v>976</v>
      </c>
      <c r="D619" s="12">
        <v>107546</v>
      </c>
      <c r="E619" s="12">
        <v>2022</v>
      </c>
      <c r="F619" s="36" t="s">
        <v>539</v>
      </c>
      <c r="G619" s="12" t="s">
        <v>539</v>
      </c>
      <c r="H619" s="36">
        <v>44926</v>
      </c>
      <c r="I619" s="36" t="s">
        <v>539</v>
      </c>
      <c r="J619" s="36" t="s">
        <v>539</v>
      </c>
      <c r="K619" s="36" t="s">
        <v>539</v>
      </c>
      <c r="L619" s="12" t="s">
        <v>539</v>
      </c>
      <c r="M619" s="12" t="s">
        <v>539</v>
      </c>
      <c r="N619" s="36" t="s">
        <v>539</v>
      </c>
      <c r="O619" s="36" t="s">
        <v>539</v>
      </c>
      <c r="R619" s="12" t="str">
        <f t="shared" si="9"/>
        <v>REGULATORY</v>
      </c>
      <c r="S619" s="12" t="str">
        <f>IFERROR(IF(Preferences!$D$6="Default",INDEX('History Check'!$F$6:$O$6,MATCH(MAX('History Check'!$F619:$O619),'History Check'!$F619:$O619,0)),IF(COUNT($F619:$O619) &gt; 0, Preferences!$D$6, NA())),"Null")</f>
        <v>CON</v>
      </c>
    </row>
    <row r="620" spans="3:19" hidden="1">
      <c r="C620" s="12" t="s">
        <v>978</v>
      </c>
      <c r="D620" s="12">
        <v>114923</v>
      </c>
      <c r="E620" s="12">
        <v>2023</v>
      </c>
      <c r="F620" s="36" t="s">
        <v>539</v>
      </c>
      <c r="G620" s="12" t="s">
        <v>539</v>
      </c>
      <c r="H620" s="36" t="s">
        <v>539</v>
      </c>
      <c r="I620" s="36" t="s">
        <v>539</v>
      </c>
      <c r="J620" s="36" t="s">
        <v>539</v>
      </c>
      <c r="K620" s="36" t="s">
        <v>539</v>
      </c>
      <c r="L620" s="12" t="s">
        <v>539</v>
      </c>
      <c r="M620" s="12" t="s">
        <v>539</v>
      </c>
      <c r="N620" s="36" t="s">
        <v>539</v>
      </c>
      <c r="O620" s="36">
        <v>45291</v>
      </c>
      <c r="R620" s="12" t="str">
        <f t="shared" si="9"/>
        <v>LOCAL</v>
      </c>
      <c r="S620" s="12" t="str">
        <f>IFERROR(IF(Preferences!$D$6="Default",INDEX('History Check'!$F$6:$O$6,MATCH(MAX('History Check'!$F620:$O620),'History Check'!$F620:$O620,0)),IF(COUNT($F620:$O620) &gt; 0, Preferences!$D$6, NA())),"Null")</f>
        <v>NONCON</v>
      </c>
    </row>
    <row r="621" spans="3:19" hidden="1">
      <c r="C621" s="12" t="s">
        <v>978</v>
      </c>
      <c r="D621" s="12">
        <v>114923</v>
      </c>
      <c r="E621" s="12">
        <v>2022</v>
      </c>
      <c r="F621" s="12" t="s">
        <v>539</v>
      </c>
      <c r="G621" s="12" t="s">
        <v>539</v>
      </c>
      <c r="H621" s="12" t="s">
        <v>539</v>
      </c>
      <c r="I621" s="12" t="s">
        <v>539</v>
      </c>
      <c r="J621" s="36" t="s">
        <v>539</v>
      </c>
      <c r="K621" s="12" t="s">
        <v>539</v>
      </c>
      <c r="L621" s="12" t="s">
        <v>539</v>
      </c>
      <c r="M621" s="12" t="s">
        <v>539</v>
      </c>
      <c r="N621" s="12" t="s">
        <v>539</v>
      </c>
      <c r="O621" s="36">
        <v>44926</v>
      </c>
      <c r="R621" s="12" t="str">
        <f t="shared" si="9"/>
        <v>LOCAL</v>
      </c>
      <c r="S621" s="12" t="str">
        <f>IFERROR(IF(Preferences!$D$6="Default",INDEX('History Check'!$F$6:$O$6,MATCH(MAX('History Check'!$F621:$O621),'History Check'!$F621:$O621,0)),IF(COUNT($F621:$O621) &gt; 0, Preferences!$D$6, NA())),"Null")</f>
        <v>NONCON</v>
      </c>
    </row>
    <row r="622" spans="3:19" hidden="1">
      <c r="C622" s="12" t="s">
        <v>979</v>
      </c>
      <c r="D622" s="12">
        <v>1494586</v>
      </c>
      <c r="E622" s="12">
        <v>2023</v>
      </c>
      <c r="F622" s="36" t="s">
        <v>539</v>
      </c>
      <c r="G622" s="12" t="s">
        <v>539</v>
      </c>
      <c r="H622" s="36" t="s">
        <v>539</v>
      </c>
      <c r="I622" s="36" t="s">
        <v>539</v>
      </c>
      <c r="J622" s="36" t="s">
        <v>539</v>
      </c>
      <c r="K622" s="36" t="s">
        <v>539</v>
      </c>
      <c r="L622" s="12" t="s">
        <v>539</v>
      </c>
      <c r="M622" s="12" t="s">
        <v>539</v>
      </c>
      <c r="N622" s="36" t="s">
        <v>539</v>
      </c>
      <c r="O622" s="36">
        <v>45291</v>
      </c>
      <c r="R622" s="12" t="str">
        <f t="shared" si="9"/>
        <v>LOCAL</v>
      </c>
      <c r="S622" s="12" t="str">
        <f>IFERROR(IF(Preferences!$D$6="Default",INDEX('History Check'!$F$6:$O$6,MATCH(MAX('History Check'!$F622:$O622),'History Check'!$F622:$O622,0)),IF(COUNT($F622:$O622) &gt; 0, Preferences!$D$6, NA())),"Null")</f>
        <v>NONCON</v>
      </c>
    </row>
    <row r="623" spans="3:19" hidden="1">
      <c r="C623" s="12" t="s">
        <v>979</v>
      </c>
      <c r="D623" s="12">
        <v>1494586</v>
      </c>
      <c r="E623" s="12">
        <v>2022</v>
      </c>
      <c r="F623" s="36" t="s">
        <v>539</v>
      </c>
      <c r="G623" s="12" t="s">
        <v>539</v>
      </c>
      <c r="H623" s="12" t="s">
        <v>539</v>
      </c>
      <c r="I623" s="12" t="s">
        <v>539</v>
      </c>
      <c r="J623" s="12" t="s">
        <v>539</v>
      </c>
      <c r="K623" s="12" t="s">
        <v>539</v>
      </c>
      <c r="L623" s="12" t="s">
        <v>539</v>
      </c>
      <c r="M623" s="12" t="s">
        <v>539</v>
      </c>
      <c r="N623" s="12" t="s">
        <v>539</v>
      </c>
      <c r="O623" s="36">
        <v>44926</v>
      </c>
      <c r="R623" s="12" t="str">
        <f t="shared" si="9"/>
        <v>LOCAL</v>
      </c>
      <c r="S623" s="12" t="str">
        <f>IFERROR(IF(Preferences!$D$6="Default",INDEX('History Check'!$F$6:$O$6,MATCH(MAX('History Check'!$F623:$O623),'History Check'!$F623:$O623,0)),IF(COUNT($F623:$O623) &gt; 0, Preferences!$D$6, NA())),"Null")</f>
        <v>NONCON</v>
      </c>
    </row>
    <row r="624" spans="3:19" hidden="1">
      <c r="C624" s="12" t="s">
        <v>980</v>
      </c>
      <c r="D624" s="12">
        <v>115329</v>
      </c>
      <c r="E624" s="12">
        <v>2023</v>
      </c>
      <c r="F624" s="36">
        <v>45291</v>
      </c>
      <c r="G624" s="12" t="s">
        <v>539</v>
      </c>
      <c r="H624" s="36" t="s">
        <v>539</v>
      </c>
      <c r="I624" s="36" t="s">
        <v>539</v>
      </c>
      <c r="J624" s="36" t="s">
        <v>539</v>
      </c>
      <c r="K624" s="36" t="s">
        <v>539</v>
      </c>
      <c r="L624" s="12" t="s">
        <v>539</v>
      </c>
      <c r="M624" s="12" t="s">
        <v>539</v>
      </c>
      <c r="N624" s="36" t="s">
        <v>539</v>
      </c>
      <c r="O624" s="36">
        <v>45291</v>
      </c>
      <c r="R624" s="12" t="str">
        <f t="shared" si="9"/>
        <v>IFRS</v>
      </c>
      <c r="S624" s="12" t="str">
        <f>IFERROR(IF(Preferences!$D$6="Default",INDEX('History Check'!$F$6:$O$6,MATCH(MAX('History Check'!$F624:$O624),'History Check'!$F624:$O624,0)),IF(COUNT($F624:$O624) &gt; 0, Preferences!$D$6, NA())),"Null")</f>
        <v>CON</v>
      </c>
    </row>
    <row r="625" spans="3:19" hidden="1">
      <c r="C625" s="12" t="s">
        <v>980</v>
      </c>
      <c r="D625" s="12">
        <v>115329</v>
      </c>
      <c r="E625" s="12">
        <v>2022</v>
      </c>
      <c r="F625" s="36">
        <v>44926</v>
      </c>
      <c r="G625" s="12" t="s">
        <v>539</v>
      </c>
      <c r="H625" s="36" t="s">
        <v>539</v>
      </c>
      <c r="I625" s="36" t="s">
        <v>539</v>
      </c>
      <c r="J625" s="36" t="s">
        <v>539</v>
      </c>
      <c r="K625" s="36" t="s">
        <v>539</v>
      </c>
      <c r="L625" s="12" t="s">
        <v>539</v>
      </c>
      <c r="M625" s="12" t="s">
        <v>539</v>
      </c>
      <c r="N625" s="36" t="s">
        <v>539</v>
      </c>
      <c r="O625" s="36">
        <v>44926</v>
      </c>
      <c r="R625" s="12" t="str">
        <f t="shared" si="9"/>
        <v>IFRS</v>
      </c>
      <c r="S625" s="12" t="str">
        <f>IFERROR(IF(Preferences!$D$6="Default",INDEX('History Check'!$F$6:$O$6,MATCH(MAX('History Check'!$F625:$O625),'History Check'!$F625:$O625,0)),IF(COUNT($F625:$O625) &gt; 0, Preferences!$D$6, NA())),"Null")</f>
        <v>CON</v>
      </c>
    </row>
    <row r="626" spans="3:19" hidden="1">
      <c r="C626" s="12" t="s">
        <v>981</v>
      </c>
      <c r="D626" s="12">
        <v>1007588</v>
      </c>
      <c r="E626" s="12">
        <v>2023</v>
      </c>
      <c r="F626" s="12" t="s">
        <v>539</v>
      </c>
      <c r="G626" s="12" t="s">
        <v>539</v>
      </c>
      <c r="H626" s="12" t="s">
        <v>539</v>
      </c>
      <c r="I626" s="12" t="s">
        <v>539</v>
      </c>
      <c r="J626" s="36">
        <v>45291</v>
      </c>
      <c r="K626" s="36" t="s">
        <v>539</v>
      </c>
      <c r="L626" s="12" t="s">
        <v>539</v>
      </c>
      <c r="M626" s="12" t="s">
        <v>539</v>
      </c>
      <c r="N626" s="12" t="s">
        <v>539</v>
      </c>
      <c r="O626" s="36">
        <v>45291</v>
      </c>
      <c r="R626" s="12" t="str">
        <f t="shared" si="9"/>
        <v>LOCAL</v>
      </c>
      <c r="S626" s="12" t="str">
        <f>IFERROR(IF(Preferences!$D$6="Default",INDEX('History Check'!$F$6:$O$6,MATCH(MAX('History Check'!$F626:$O626),'History Check'!$F626:$O626,0)),IF(COUNT($F626:$O626) &gt; 0, Preferences!$D$6, NA())),"Null")</f>
        <v>CON</v>
      </c>
    </row>
    <row r="627" spans="3:19" hidden="1">
      <c r="C627" s="12" t="s">
        <v>981</v>
      </c>
      <c r="D627" s="12">
        <v>1007588</v>
      </c>
      <c r="E627" s="12">
        <v>2022</v>
      </c>
      <c r="F627" s="12" t="s">
        <v>539</v>
      </c>
      <c r="G627" s="12" t="s">
        <v>539</v>
      </c>
      <c r="H627" s="12" t="s">
        <v>539</v>
      </c>
      <c r="I627" s="12" t="s">
        <v>539</v>
      </c>
      <c r="J627" s="36">
        <v>44926</v>
      </c>
      <c r="K627" s="12" t="s">
        <v>539</v>
      </c>
      <c r="L627" s="12" t="s">
        <v>539</v>
      </c>
      <c r="M627" s="12" t="s">
        <v>539</v>
      </c>
      <c r="N627" s="12" t="s">
        <v>539</v>
      </c>
      <c r="O627" s="36">
        <v>44926</v>
      </c>
      <c r="R627" s="12" t="str">
        <f t="shared" si="9"/>
        <v>LOCAL</v>
      </c>
      <c r="S627" s="12" t="str">
        <f>IFERROR(IF(Preferences!$D$6="Default",INDEX('History Check'!$F$6:$O$6,MATCH(MAX('History Check'!$F627:$O627),'History Check'!$F627:$O627,0)),IF(COUNT($F627:$O627) &gt; 0, Preferences!$D$6, NA())),"Null")</f>
        <v>CON</v>
      </c>
    </row>
    <row r="628" spans="3:19" hidden="1">
      <c r="C628" s="12" t="s">
        <v>982</v>
      </c>
      <c r="D628" s="12">
        <v>115085</v>
      </c>
      <c r="E628" s="12">
        <v>2023</v>
      </c>
      <c r="F628" s="36">
        <v>45291</v>
      </c>
      <c r="G628" s="12" t="s">
        <v>539</v>
      </c>
      <c r="H628" s="12" t="s">
        <v>539</v>
      </c>
      <c r="I628" s="12" t="s">
        <v>539</v>
      </c>
      <c r="J628" s="12" t="s">
        <v>539</v>
      </c>
      <c r="K628" s="12" t="s">
        <v>539</v>
      </c>
      <c r="L628" s="12" t="s">
        <v>539</v>
      </c>
      <c r="M628" s="12" t="s">
        <v>539</v>
      </c>
      <c r="N628" s="12" t="s">
        <v>539</v>
      </c>
      <c r="O628" s="36" t="s">
        <v>539</v>
      </c>
      <c r="R628" s="12" t="str">
        <f t="shared" si="9"/>
        <v>IFRS</v>
      </c>
      <c r="S628" s="12" t="str">
        <f>IFERROR(IF(Preferences!$D$6="Default",INDEX('History Check'!$F$6:$O$6,MATCH(MAX('History Check'!$F628:$O628),'History Check'!$F628:$O628,0)),IF(COUNT($F628:$O628) &gt; 0, Preferences!$D$6, NA())),"Null")</f>
        <v>CON</v>
      </c>
    </row>
    <row r="629" spans="3:19" hidden="1">
      <c r="C629" s="12" t="s">
        <v>982</v>
      </c>
      <c r="D629" s="12">
        <v>115085</v>
      </c>
      <c r="E629" s="12">
        <v>2022</v>
      </c>
      <c r="F629" s="36">
        <v>44926</v>
      </c>
      <c r="G629" s="12" t="s">
        <v>539</v>
      </c>
      <c r="H629" s="12" t="s">
        <v>539</v>
      </c>
      <c r="I629" s="36" t="s">
        <v>539</v>
      </c>
      <c r="J629" s="36" t="s">
        <v>539</v>
      </c>
      <c r="K629" s="36" t="s">
        <v>539</v>
      </c>
      <c r="L629" s="12" t="s">
        <v>539</v>
      </c>
      <c r="M629" s="12" t="s">
        <v>539</v>
      </c>
      <c r="N629" s="12" t="s">
        <v>539</v>
      </c>
      <c r="O629" s="36" t="s">
        <v>539</v>
      </c>
      <c r="R629" s="12" t="str">
        <f t="shared" si="9"/>
        <v>IFRS</v>
      </c>
      <c r="S629" s="12" t="str">
        <f>IFERROR(IF(Preferences!$D$6="Default",INDEX('History Check'!$F$6:$O$6,MATCH(MAX('History Check'!$F629:$O629),'History Check'!$F629:$O629,0)),IF(COUNT($F629:$O629) &gt; 0, Preferences!$D$6, NA())),"Null")</f>
        <v>CON</v>
      </c>
    </row>
    <row r="630" spans="3:19" hidden="1">
      <c r="C630" s="12" t="s">
        <v>983</v>
      </c>
      <c r="D630" s="12">
        <v>112361</v>
      </c>
      <c r="E630" s="12">
        <v>2023</v>
      </c>
      <c r="F630" s="36" t="s">
        <v>539</v>
      </c>
      <c r="G630" s="12" t="s">
        <v>539</v>
      </c>
      <c r="H630" s="12" t="s">
        <v>539</v>
      </c>
      <c r="I630" s="12" t="s">
        <v>539</v>
      </c>
      <c r="J630" s="12" t="s">
        <v>539</v>
      </c>
      <c r="K630" s="36" t="s">
        <v>539</v>
      </c>
      <c r="L630" s="12" t="s">
        <v>539</v>
      </c>
      <c r="M630" s="12" t="s">
        <v>539</v>
      </c>
      <c r="N630" s="12" t="s">
        <v>539</v>
      </c>
      <c r="O630" s="36">
        <v>45291</v>
      </c>
      <c r="R630" s="12" t="str">
        <f t="shared" si="9"/>
        <v>LOCAL</v>
      </c>
      <c r="S630" s="12" t="str">
        <f>IFERROR(IF(Preferences!$D$6="Default",INDEX('History Check'!$F$6:$O$6,MATCH(MAX('History Check'!$F630:$O630),'History Check'!$F630:$O630,0)),IF(COUNT($F630:$O630) &gt; 0, Preferences!$D$6, NA())),"Null")</f>
        <v>NONCON</v>
      </c>
    </row>
    <row r="631" spans="3:19" hidden="1">
      <c r="C631" s="12" t="s">
        <v>983</v>
      </c>
      <c r="D631" s="12">
        <v>112361</v>
      </c>
      <c r="E631" s="12">
        <v>2022</v>
      </c>
      <c r="F631" s="36" t="s">
        <v>539</v>
      </c>
      <c r="G631" s="12" t="s">
        <v>539</v>
      </c>
      <c r="H631" s="12" t="s">
        <v>539</v>
      </c>
      <c r="I631" s="12" t="s">
        <v>539</v>
      </c>
      <c r="J631" s="36" t="s">
        <v>539</v>
      </c>
      <c r="K631" s="36" t="s">
        <v>539</v>
      </c>
      <c r="L631" s="12" t="s">
        <v>539</v>
      </c>
      <c r="M631" s="12" t="s">
        <v>539</v>
      </c>
      <c r="N631" s="12" t="s">
        <v>539</v>
      </c>
      <c r="O631" s="36">
        <v>44926</v>
      </c>
      <c r="R631" s="12" t="str">
        <f t="shared" si="9"/>
        <v>LOCAL</v>
      </c>
      <c r="S631" s="12" t="str">
        <f>IFERROR(IF(Preferences!$D$6="Default",INDEX('History Check'!$F$6:$O$6,MATCH(MAX('History Check'!$F631:$O631),'History Check'!$F631:$O631,0)),IF(COUNT($F631:$O631) &gt; 0, Preferences!$D$6, NA())),"Null")</f>
        <v>NONCON</v>
      </c>
    </row>
    <row r="632" spans="3:19" hidden="1">
      <c r="C632" s="12" t="s">
        <v>984</v>
      </c>
      <c r="D632" s="12">
        <v>1129750</v>
      </c>
      <c r="E632" s="12">
        <v>2023</v>
      </c>
      <c r="F632" s="36" t="s">
        <v>539</v>
      </c>
      <c r="G632" s="12" t="s">
        <v>539</v>
      </c>
      <c r="H632" s="12" t="s">
        <v>539</v>
      </c>
      <c r="I632" s="12" t="s">
        <v>539</v>
      </c>
      <c r="J632" s="12" t="s">
        <v>539</v>
      </c>
      <c r="K632" s="36">
        <v>45291</v>
      </c>
      <c r="L632" s="12" t="s">
        <v>539</v>
      </c>
      <c r="M632" s="12" t="s">
        <v>539</v>
      </c>
      <c r="N632" s="12" t="s">
        <v>539</v>
      </c>
      <c r="O632" s="36" t="s">
        <v>539</v>
      </c>
      <c r="R632" s="12" t="str">
        <f t="shared" si="9"/>
        <v>IFRS</v>
      </c>
      <c r="S632" s="12" t="str">
        <f>IFERROR(IF(Preferences!$D$6="Default",INDEX('History Check'!$F$6:$O$6,MATCH(MAX('History Check'!$F632:$O632),'History Check'!$F632:$O632,0)),IF(COUNT($F632:$O632) &gt; 0, Preferences!$D$6, NA())),"Null")</f>
        <v>NONCON</v>
      </c>
    </row>
    <row r="633" spans="3:19" hidden="1">
      <c r="C633" s="12" t="s">
        <v>984</v>
      </c>
      <c r="D633" s="12">
        <v>1129750</v>
      </c>
      <c r="E633" s="12">
        <v>2022</v>
      </c>
      <c r="F633" s="36" t="s">
        <v>539</v>
      </c>
      <c r="G633" s="12" t="s">
        <v>539</v>
      </c>
      <c r="H633" s="36" t="s">
        <v>539</v>
      </c>
      <c r="I633" s="36" t="s">
        <v>539</v>
      </c>
      <c r="J633" s="12" t="s">
        <v>539</v>
      </c>
      <c r="K633" s="36">
        <v>44926</v>
      </c>
      <c r="L633" s="12" t="s">
        <v>539</v>
      </c>
      <c r="M633" s="12" t="s">
        <v>539</v>
      </c>
      <c r="N633" s="12" t="s">
        <v>539</v>
      </c>
      <c r="O633" s="36" t="s">
        <v>539</v>
      </c>
      <c r="R633" s="12" t="str">
        <f t="shared" si="9"/>
        <v>IFRS</v>
      </c>
      <c r="S633" s="12" t="str">
        <f>IFERROR(IF(Preferences!$D$6="Default",INDEX('History Check'!$F$6:$O$6,MATCH(MAX('History Check'!$F633:$O633),'History Check'!$F633:$O633,0)),IF(COUNT($F633:$O633) &gt; 0, Preferences!$D$6, NA())),"Null")</f>
        <v>NONCON</v>
      </c>
    </row>
    <row r="634" spans="3:19" hidden="1">
      <c r="C634" s="12" t="s">
        <v>985</v>
      </c>
      <c r="D634" s="12">
        <v>1245050</v>
      </c>
      <c r="E634" s="12">
        <v>2023</v>
      </c>
      <c r="F634" s="36" t="s">
        <v>539</v>
      </c>
      <c r="G634" s="12" t="s">
        <v>539</v>
      </c>
      <c r="H634" s="36" t="s">
        <v>539</v>
      </c>
      <c r="I634" s="36" t="s">
        <v>539</v>
      </c>
      <c r="J634" s="36" t="s">
        <v>539</v>
      </c>
      <c r="K634" s="36">
        <v>45291</v>
      </c>
      <c r="L634" s="12" t="s">
        <v>539</v>
      </c>
      <c r="M634" s="12" t="s">
        <v>539</v>
      </c>
      <c r="N634" s="36" t="s">
        <v>539</v>
      </c>
      <c r="O634" s="36" t="s">
        <v>539</v>
      </c>
      <c r="R634" s="12" t="str">
        <f t="shared" si="9"/>
        <v>IFRS</v>
      </c>
      <c r="S634" s="12" t="str">
        <f>IFERROR(IF(Preferences!$D$6="Default",INDEX('History Check'!$F$6:$O$6,MATCH(MAX('History Check'!$F634:$O634),'History Check'!$F634:$O634,0)),IF(COUNT($F634:$O634) &gt; 0, Preferences!$D$6, NA())),"Null")</f>
        <v>NONCON</v>
      </c>
    </row>
    <row r="635" spans="3:19" hidden="1">
      <c r="C635" s="12" t="s">
        <v>985</v>
      </c>
      <c r="D635" s="12">
        <v>1245050</v>
      </c>
      <c r="E635" s="12">
        <v>2022</v>
      </c>
      <c r="F635" s="36" t="s">
        <v>539</v>
      </c>
      <c r="G635" s="12" t="s">
        <v>539</v>
      </c>
      <c r="H635" s="36" t="s">
        <v>539</v>
      </c>
      <c r="I635" s="36" t="s">
        <v>539</v>
      </c>
      <c r="J635" s="36" t="s">
        <v>539</v>
      </c>
      <c r="K635" s="36">
        <v>44926</v>
      </c>
      <c r="L635" s="12" t="s">
        <v>539</v>
      </c>
      <c r="M635" s="12" t="s">
        <v>539</v>
      </c>
      <c r="N635" s="36" t="s">
        <v>539</v>
      </c>
      <c r="O635" s="36" t="s">
        <v>539</v>
      </c>
      <c r="R635" s="12" t="str">
        <f t="shared" si="9"/>
        <v>IFRS</v>
      </c>
      <c r="S635" s="12" t="str">
        <f>IFERROR(IF(Preferences!$D$6="Default",INDEX('History Check'!$F$6:$O$6,MATCH(MAX('History Check'!$F635:$O635),'History Check'!$F635:$O635,0)),IF(COUNT($F635:$O635) &gt; 0, Preferences!$D$6, NA())),"Null")</f>
        <v>NONCON</v>
      </c>
    </row>
    <row r="636" spans="3:19" hidden="1">
      <c r="C636" s="12" t="s">
        <v>986</v>
      </c>
      <c r="D636" s="12">
        <v>1054213</v>
      </c>
      <c r="E636" s="12">
        <v>2023</v>
      </c>
      <c r="F636" s="47" t="s">
        <v>539</v>
      </c>
      <c r="G636" s="47" t="s">
        <v>539</v>
      </c>
      <c r="H636" s="47" t="s">
        <v>539</v>
      </c>
      <c r="I636" s="47" t="s">
        <v>539</v>
      </c>
      <c r="J636" s="47" t="s">
        <v>539</v>
      </c>
      <c r="K636" s="47" t="s">
        <v>539</v>
      </c>
      <c r="L636" s="47" t="s">
        <v>539</v>
      </c>
      <c r="M636" s="47" t="s">
        <v>539</v>
      </c>
      <c r="N636" s="47">
        <v>45291</v>
      </c>
      <c r="O636" s="47" t="s">
        <v>539</v>
      </c>
      <c r="P636" s="47"/>
      <c r="Q636" s="47"/>
      <c r="R636" s="12" t="str">
        <f t="shared" si="9"/>
        <v>USGAAP</v>
      </c>
      <c r="S636" s="12" t="str">
        <f>IFERROR(IF(Preferences!$D$6="Default",INDEX('History Check'!$F$6:$O$6,MATCH(MAX('History Check'!$F636:$O636),'History Check'!$F636:$O636,0)),IF(COUNT($F636:$O636) &gt; 0, Preferences!$D$6, NA())),"Null")</f>
        <v>NONCON</v>
      </c>
    </row>
    <row r="637" spans="3:19" hidden="1">
      <c r="C637" s="12" t="s">
        <v>986</v>
      </c>
      <c r="D637" s="12">
        <v>1054213</v>
      </c>
      <c r="E637" s="12">
        <v>2022</v>
      </c>
      <c r="F637" s="36" t="s">
        <v>539</v>
      </c>
      <c r="G637" s="12" t="s">
        <v>539</v>
      </c>
      <c r="H637" s="36" t="s">
        <v>539</v>
      </c>
      <c r="I637" s="36" t="s">
        <v>539</v>
      </c>
      <c r="J637" s="36" t="s">
        <v>539</v>
      </c>
      <c r="K637" s="36" t="s">
        <v>539</v>
      </c>
      <c r="L637" s="12" t="s">
        <v>539</v>
      </c>
      <c r="M637" s="12" t="s">
        <v>539</v>
      </c>
      <c r="N637" s="36">
        <v>44926</v>
      </c>
      <c r="O637" s="36" t="s">
        <v>539</v>
      </c>
      <c r="R637" s="12" t="str">
        <f t="shared" si="9"/>
        <v>USGAAP</v>
      </c>
      <c r="S637" s="12" t="str">
        <f>IFERROR(IF(Preferences!$D$6="Default",INDEX('History Check'!$F$6:$O$6,MATCH(MAX('History Check'!$F637:$O637),'History Check'!$F637:$O637,0)),IF(COUNT($F637:$O637) &gt; 0, Preferences!$D$6, NA())),"Null")</f>
        <v>NONCON</v>
      </c>
    </row>
    <row r="638" spans="3:19" hidden="1">
      <c r="C638" s="12" t="s">
        <v>987</v>
      </c>
      <c r="D638" s="12">
        <v>1207537</v>
      </c>
      <c r="E638" s="12">
        <v>2023</v>
      </c>
      <c r="F638" s="36" t="s">
        <v>539</v>
      </c>
      <c r="G638" s="12" t="s">
        <v>539</v>
      </c>
      <c r="H638" s="36">
        <v>45291</v>
      </c>
      <c r="I638" s="36" t="s">
        <v>539</v>
      </c>
      <c r="J638" s="36" t="s">
        <v>539</v>
      </c>
      <c r="K638" s="36" t="s">
        <v>539</v>
      </c>
      <c r="L638" s="12" t="s">
        <v>539</v>
      </c>
      <c r="M638" s="12" t="s">
        <v>539</v>
      </c>
      <c r="N638" s="36" t="s">
        <v>539</v>
      </c>
      <c r="O638" s="36" t="s">
        <v>539</v>
      </c>
      <c r="R638" s="12" t="str">
        <f t="shared" si="9"/>
        <v>REGULATORY</v>
      </c>
      <c r="S638" s="12" t="str">
        <f>IFERROR(IF(Preferences!$D$6="Default",INDEX('History Check'!$F$6:$O$6,MATCH(MAX('History Check'!$F638:$O638),'History Check'!$F638:$O638,0)),IF(COUNT($F638:$O638) &gt; 0, Preferences!$D$6, NA())),"Null")</f>
        <v>CON</v>
      </c>
    </row>
    <row r="639" spans="3:19" hidden="1">
      <c r="C639" s="12" t="s">
        <v>987</v>
      </c>
      <c r="D639" s="12">
        <v>1207537</v>
      </c>
      <c r="E639" s="12">
        <v>2022</v>
      </c>
      <c r="F639" s="36" t="s">
        <v>539</v>
      </c>
      <c r="G639" s="12" t="s">
        <v>539</v>
      </c>
      <c r="H639" s="36">
        <v>44926</v>
      </c>
      <c r="I639" s="36" t="s">
        <v>539</v>
      </c>
      <c r="J639" s="36" t="s">
        <v>539</v>
      </c>
      <c r="K639" s="36" t="s">
        <v>539</v>
      </c>
      <c r="L639" s="12" t="s">
        <v>539</v>
      </c>
      <c r="M639" s="36" t="s">
        <v>539</v>
      </c>
      <c r="N639" s="36" t="s">
        <v>539</v>
      </c>
      <c r="O639" s="36" t="s">
        <v>539</v>
      </c>
      <c r="R639" s="12" t="str">
        <f t="shared" si="9"/>
        <v>REGULATORY</v>
      </c>
      <c r="S639" s="12" t="str">
        <f>IFERROR(IF(Preferences!$D$6="Default",INDEX('History Check'!$F$6:$O$6,MATCH(MAX('History Check'!$F639:$O639),'History Check'!$F639:$O639,0)),IF(COUNT($F639:$O639) &gt; 0, Preferences!$D$6, NA())),"Null")</f>
        <v>CON</v>
      </c>
    </row>
    <row r="640" spans="3:19">
      <c r="C640" s="12" t="s">
        <v>734</v>
      </c>
      <c r="D640" s="12">
        <v>1466430</v>
      </c>
      <c r="E640" s="12">
        <v>2023</v>
      </c>
      <c r="F640" s="36" t="s">
        <v>539</v>
      </c>
      <c r="G640" s="12" t="s">
        <v>539</v>
      </c>
      <c r="H640" s="36" t="s">
        <v>539</v>
      </c>
      <c r="I640" s="12" t="s">
        <v>539</v>
      </c>
      <c r="J640" s="36" t="s">
        <v>539</v>
      </c>
      <c r="K640" s="36" t="s">
        <v>539</v>
      </c>
      <c r="L640" s="12" t="s">
        <v>539</v>
      </c>
      <c r="M640" s="12" t="s">
        <v>539</v>
      </c>
      <c r="N640" s="12" t="s">
        <v>539</v>
      </c>
      <c r="O640" s="12" t="s">
        <v>539</v>
      </c>
      <c r="R640" s="12" t="str">
        <f t="shared" si="9"/>
        <v>Null</v>
      </c>
      <c r="S640" s="12" t="str">
        <f>IFERROR(IF(Preferences!$D$6="Default",INDEX('History Check'!$F$6:$O$6,MATCH(MAX('History Check'!$F640:$O640),'History Check'!$F640:$O640,0)),IF(COUNT($F640:$O640) &gt; 0, Preferences!$D$6, NA())),"Null")</f>
        <v>Null</v>
      </c>
    </row>
    <row r="641" spans="3:19">
      <c r="C641" s="12" t="s">
        <v>734</v>
      </c>
      <c r="D641" s="12">
        <v>1466430</v>
      </c>
      <c r="E641" s="12">
        <v>2022</v>
      </c>
      <c r="F641" s="36" t="s">
        <v>539</v>
      </c>
      <c r="G641" s="12" t="s">
        <v>539</v>
      </c>
      <c r="H641" s="36" t="s">
        <v>539</v>
      </c>
      <c r="I641" s="36" t="s">
        <v>539</v>
      </c>
      <c r="J641" s="12" t="s">
        <v>539</v>
      </c>
      <c r="K641" s="36" t="s">
        <v>539</v>
      </c>
      <c r="L641" s="12" t="s">
        <v>539</v>
      </c>
      <c r="M641" s="12" t="s">
        <v>539</v>
      </c>
      <c r="N641" s="36" t="s">
        <v>539</v>
      </c>
      <c r="O641" s="36" t="s">
        <v>539</v>
      </c>
      <c r="R641" s="12" t="str">
        <f t="shared" si="9"/>
        <v>Null</v>
      </c>
      <c r="S641" s="12" t="str">
        <f>IFERROR(IF(Preferences!$D$6="Default",INDEX('History Check'!$F$6:$O$6,MATCH(MAX('History Check'!$F641:$O641),'History Check'!$F641:$O641,0)),IF(COUNT($F641:$O641) &gt; 0, Preferences!$D$6, NA())),"Null")</f>
        <v>Null</v>
      </c>
    </row>
    <row r="642" spans="3:19" hidden="1">
      <c r="C642" s="12" t="s">
        <v>735</v>
      </c>
      <c r="D642" s="12">
        <v>111745</v>
      </c>
      <c r="E642" s="12">
        <v>2023</v>
      </c>
      <c r="F642" s="47">
        <v>45291</v>
      </c>
      <c r="G642" s="47" t="s">
        <v>539</v>
      </c>
      <c r="H642" s="47" t="s">
        <v>539</v>
      </c>
      <c r="I642" s="47" t="s">
        <v>539</v>
      </c>
      <c r="J642" s="47" t="s">
        <v>539</v>
      </c>
      <c r="K642" s="47">
        <v>45291</v>
      </c>
      <c r="L642" s="47" t="s">
        <v>539</v>
      </c>
      <c r="M642" s="47" t="s">
        <v>539</v>
      </c>
      <c r="N642" s="47" t="s">
        <v>539</v>
      </c>
      <c r="O642" s="47" t="s">
        <v>539</v>
      </c>
      <c r="P642" s="47"/>
      <c r="Q642" s="47"/>
      <c r="R642" s="12" t="str">
        <f t="shared" si="9"/>
        <v>IFRS</v>
      </c>
      <c r="S642" s="12" t="str">
        <f>IFERROR(IF(Preferences!$D$6="Default",INDEX('History Check'!$F$6:$O$6,MATCH(MAX('History Check'!$F642:$O642),'History Check'!$F642:$O642,0)),IF(COUNT($F642:$O642) &gt; 0, Preferences!$D$6, NA())),"Null")</f>
        <v>CON</v>
      </c>
    </row>
    <row r="643" spans="3:19" hidden="1">
      <c r="C643" s="12" t="s">
        <v>735</v>
      </c>
      <c r="D643" s="12">
        <v>111745</v>
      </c>
      <c r="E643" s="12">
        <v>2022</v>
      </c>
      <c r="F643" s="36">
        <v>44926</v>
      </c>
      <c r="G643" s="12" t="s">
        <v>539</v>
      </c>
      <c r="H643" s="12" t="s">
        <v>539</v>
      </c>
      <c r="I643" s="12" t="s">
        <v>539</v>
      </c>
      <c r="J643" s="12" t="s">
        <v>539</v>
      </c>
      <c r="K643" s="36">
        <v>44926</v>
      </c>
      <c r="L643" s="12" t="s">
        <v>539</v>
      </c>
      <c r="M643" s="12" t="s">
        <v>539</v>
      </c>
      <c r="N643" s="12" t="s">
        <v>539</v>
      </c>
      <c r="O643" s="12" t="s">
        <v>539</v>
      </c>
      <c r="R643" s="12" t="str">
        <f t="shared" si="9"/>
        <v>IFRS</v>
      </c>
      <c r="S643" s="12" t="str">
        <f>IFERROR(IF(Preferences!$D$6="Default",INDEX('History Check'!$F$6:$O$6,MATCH(MAX('History Check'!$F643:$O643),'History Check'!$F643:$O643,0)),IF(COUNT($F643:$O643) &gt; 0, Preferences!$D$6, NA())),"Null")</f>
        <v>CON</v>
      </c>
    </row>
    <row r="644" spans="3:19" hidden="1">
      <c r="C644" s="12" t="s">
        <v>736</v>
      </c>
      <c r="D644" s="12">
        <v>111608</v>
      </c>
      <c r="E644" s="12">
        <v>2023</v>
      </c>
      <c r="F644" s="36">
        <v>45291</v>
      </c>
      <c r="G644" s="12" t="s">
        <v>539</v>
      </c>
      <c r="H644" s="36" t="s">
        <v>539</v>
      </c>
      <c r="I644" s="36" t="s">
        <v>539</v>
      </c>
      <c r="J644" s="12" t="s">
        <v>539</v>
      </c>
      <c r="K644" s="36" t="s">
        <v>539</v>
      </c>
      <c r="L644" s="12" t="s">
        <v>539</v>
      </c>
      <c r="M644" s="12" t="s">
        <v>539</v>
      </c>
      <c r="N644" s="12" t="s">
        <v>539</v>
      </c>
      <c r="O644" s="36" t="s">
        <v>539</v>
      </c>
      <c r="R644" s="12" t="str">
        <f t="shared" si="9"/>
        <v>IFRS</v>
      </c>
      <c r="S644" s="12" t="str">
        <f>IFERROR(IF(Preferences!$D$6="Default",INDEX('History Check'!$F$6:$O$6,MATCH(MAX('History Check'!$F644:$O644),'History Check'!$F644:$O644,0)),IF(COUNT($F644:$O644) &gt; 0, Preferences!$D$6, NA())),"Null")</f>
        <v>CON</v>
      </c>
    </row>
    <row r="645" spans="3:19" hidden="1">
      <c r="C645" s="12" t="s">
        <v>736</v>
      </c>
      <c r="D645" s="12">
        <v>111608</v>
      </c>
      <c r="E645" s="12">
        <v>2022</v>
      </c>
      <c r="F645" s="47">
        <v>44926</v>
      </c>
      <c r="G645" s="47" t="s">
        <v>539</v>
      </c>
      <c r="H645" s="47" t="s">
        <v>539</v>
      </c>
      <c r="I645" s="47" t="s">
        <v>539</v>
      </c>
      <c r="J645" s="47" t="s">
        <v>539</v>
      </c>
      <c r="K645" s="47" t="s">
        <v>539</v>
      </c>
      <c r="L645" s="47" t="s">
        <v>539</v>
      </c>
      <c r="M645" s="47" t="s">
        <v>539</v>
      </c>
      <c r="N645" s="47" t="s">
        <v>539</v>
      </c>
      <c r="O645" s="47" t="s">
        <v>539</v>
      </c>
      <c r="P645" s="47"/>
      <c r="Q645" s="47"/>
      <c r="R645" s="12" t="str">
        <f t="shared" si="9"/>
        <v>IFRS</v>
      </c>
      <c r="S645" s="12" t="str">
        <f>IFERROR(IF(Preferences!$D$6="Default",INDEX('History Check'!$F$6:$O$6,MATCH(MAX('History Check'!$F645:$O645),'History Check'!$F645:$O645,0)),IF(COUNT($F645:$O645) &gt; 0, Preferences!$D$6, NA())),"Null")</f>
        <v>CON</v>
      </c>
    </row>
    <row r="646" spans="3:19" hidden="1">
      <c r="C646" s="12" t="s">
        <v>737</v>
      </c>
      <c r="D646" s="12">
        <v>107461</v>
      </c>
      <c r="E646" s="12">
        <v>2023</v>
      </c>
      <c r="F646" s="36">
        <v>45291</v>
      </c>
      <c r="G646" s="12" t="s">
        <v>539</v>
      </c>
      <c r="H646" s="36" t="s">
        <v>539</v>
      </c>
      <c r="I646" s="36" t="s">
        <v>539</v>
      </c>
      <c r="J646" s="36" t="s">
        <v>539</v>
      </c>
      <c r="K646" s="36">
        <v>45291</v>
      </c>
      <c r="L646" s="12" t="s">
        <v>539</v>
      </c>
      <c r="M646" s="12" t="s">
        <v>539</v>
      </c>
      <c r="N646" s="36" t="s">
        <v>539</v>
      </c>
      <c r="O646" s="36" t="s">
        <v>539</v>
      </c>
      <c r="R646" s="12" t="str">
        <f t="shared" si="9"/>
        <v>IFRS</v>
      </c>
      <c r="S646" s="12" t="str">
        <f>IFERROR(IF(Preferences!$D$6="Default",INDEX('History Check'!$F$6:$O$6,MATCH(MAX('History Check'!$F646:$O646),'History Check'!$F646:$O646,0)),IF(COUNT($F646:$O646) &gt; 0, Preferences!$D$6, NA())),"Null")</f>
        <v>CON</v>
      </c>
    </row>
    <row r="647" spans="3:19" hidden="1">
      <c r="C647" s="12" t="s">
        <v>737</v>
      </c>
      <c r="D647" s="12">
        <v>107461</v>
      </c>
      <c r="E647" s="12">
        <v>2022</v>
      </c>
      <c r="F647" s="36">
        <v>44926</v>
      </c>
      <c r="G647" s="12" t="s">
        <v>539</v>
      </c>
      <c r="H647" s="36" t="s">
        <v>539</v>
      </c>
      <c r="I647" s="36" t="s">
        <v>539</v>
      </c>
      <c r="J647" s="36" t="s">
        <v>539</v>
      </c>
      <c r="K647" s="36">
        <v>44926</v>
      </c>
      <c r="L647" s="12" t="s">
        <v>539</v>
      </c>
      <c r="M647" s="12" t="s">
        <v>539</v>
      </c>
      <c r="N647" s="36" t="s">
        <v>539</v>
      </c>
      <c r="O647" s="36" t="s">
        <v>539</v>
      </c>
      <c r="R647" s="12" t="str">
        <f t="shared" si="9"/>
        <v>IFRS</v>
      </c>
      <c r="S647" s="12" t="str">
        <f>IFERROR(IF(Preferences!$D$6="Default",INDEX('History Check'!$F$6:$O$6,MATCH(MAX('History Check'!$F647:$O647),'History Check'!$F647:$O647,0)),IF(COUNT($F647:$O647) &gt; 0, Preferences!$D$6, NA())),"Null")</f>
        <v>CON</v>
      </c>
    </row>
    <row r="648" spans="3:19" hidden="1">
      <c r="C648" s="12" t="s">
        <v>988</v>
      </c>
      <c r="D648" s="12">
        <v>112028</v>
      </c>
      <c r="E648" s="12">
        <v>2023</v>
      </c>
      <c r="F648" s="36">
        <v>45107</v>
      </c>
      <c r="G648" s="12" t="s">
        <v>539</v>
      </c>
      <c r="H648" s="12" t="s">
        <v>539</v>
      </c>
      <c r="I648" s="12" t="s">
        <v>539</v>
      </c>
      <c r="J648" s="12" t="s">
        <v>539</v>
      </c>
      <c r="K648" s="36">
        <v>45107</v>
      </c>
      <c r="L648" s="12" t="s">
        <v>539</v>
      </c>
      <c r="M648" s="12" t="s">
        <v>539</v>
      </c>
      <c r="N648" s="36" t="s">
        <v>539</v>
      </c>
      <c r="O648" s="12" t="s">
        <v>539</v>
      </c>
      <c r="R648" s="12" t="str">
        <f t="shared" ref="R648:R711" si="10">IFERROR(INDEX($F$5:$O$5,MATCH(MAX($F648:$O648),$F648:$O648,0)),"Null")</f>
        <v>IFRS</v>
      </c>
      <c r="S648" s="12" t="str">
        <f>IFERROR(IF(Preferences!$D$6="Default",INDEX('History Check'!$F$6:$O$6,MATCH(MAX('History Check'!$F648:$O648),'History Check'!$F648:$O648,0)),IF(COUNT($F648:$O648) &gt; 0, Preferences!$D$6, NA())),"Null")</f>
        <v>CON</v>
      </c>
    </row>
    <row r="649" spans="3:19" hidden="1">
      <c r="C649" s="12" t="s">
        <v>988</v>
      </c>
      <c r="D649" s="12">
        <v>112028</v>
      </c>
      <c r="E649" s="12">
        <v>2022</v>
      </c>
      <c r="F649" s="36">
        <v>44742</v>
      </c>
      <c r="G649" s="12" t="s">
        <v>539</v>
      </c>
      <c r="H649" s="36" t="s">
        <v>539</v>
      </c>
      <c r="I649" s="36" t="s">
        <v>539</v>
      </c>
      <c r="J649" s="36" t="s">
        <v>539</v>
      </c>
      <c r="K649" s="36">
        <v>44742</v>
      </c>
      <c r="L649" s="12" t="s">
        <v>539</v>
      </c>
      <c r="M649" s="12" t="s">
        <v>539</v>
      </c>
      <c r="N649" s="36" t="s">
        <v>539</v>
      </c>
      <c r="O649" s="36" t="s">
        <v>539</v>
      </c>
      <c r="R649" s="12" t="str">
        <f t="shared" si="10"/>
        <v>IFRS</v>
      </c>
      <c r="S649" s="12" t="str">
        <f>IFERROR(IF(Preferences!$D$6="Default",INDEX('History Check'!$F$6:$O$6,MATCH(MAX('History Check'!$F649:$O649),'History Check'!$F649:$O649,0)),IF(COUNT($F649:$O649) &gt; 0, Preferences!$D$6, NA())),"Null")</f>
        <v>CON</v>
      </c>
    </row>
    <row r="650" spans="3:19" hidden="1">
      <c r="C650" s="12" t="s">
        <v>989</v>
      </c>
      <c r="D650" s="12">
        <v>1011470</v>
      </c>
      <c r="E650" s="12">
        <v>2023</v>
      </c>
      <c r="F650" s="36" t="s">
        <v>539</v>
      </c>
      <c r="G650" s="12" t="s">
        <v>539</v>
      </c>
      <c r="H650" s="12" t="s">
        <v>539</v>
      </c>
      <c r="I650" s="36" t="s">
        <v>539</v>
      </c>
      <c r="J650" s="12" t="s">
        <v>539</v>
      </c>
      <c r="K650" s="36">
        <v>45291</v>
      </c>
      <c r="L650" s="12" t="s">
        <v>539</v>
      </c>
      <c r="M650" s="12" t="s">
        <v>539</v>
      </c>
      <c r="N650" s="12" t="s">
        <v>539</v>
      </c>
      <c r="O650" s="36" t="s">
        <v>539</v>
      </c>
      <c r="R650" s="12" t="str">
        <f t="shared" si="10"/>
        <v>IFRS</v>
      </c>
      <c r="S650" s="12" t="str">
        <f>IFERROR(IF(Preferences!$D$6="Default",INDEX('History Check'!$F$6:$O$6,MATCH(MAX('History Check'!$F650:$O650),'History Check'!$F650:$O650,0)),IF(COUNT($F650:$O650) &gt; 0, Preferences!$D$6, NA())),"Null")</f>
        <v>NONCON</v>
      </c>
    </row>
    <row r="651" spans="3:19" hidden="1">
      <c r="C651" s="12" t="s">
        <v>989</v>
      </c>
      <c r="D651" s="12">
        <v>1011470</v>
      </c>
      <c r="E651" s="12">
        <v>2022</v>
      </c>
      <c r="F651" s="36" t="s">
        <v>539</v>
      </c>
      <c r="G651" s="12" t="s">
        <v>539</v>
      </c>
      <c r="H651" s="36" t="s">
        <v>539</v>
      </c>
      <c r="I651" s="36" t="s">
        <v>539</v>
      </c>
      <c r="J651" s="36" t="s">
        <v>539</v>
      </c>
      <c r="K651" s="36">
        <v>44926</v>
      </c>
      <c r="L651" s="12" t="s">
        <v>539</v>
      </c>
      <c r="M651" s="12" t="s">
        <v>539</v>
      </c>
      <c r="N651" s="36" t="s">
        <v>539</v>
      </c>
      <c r="O651" s="36" t="s">
        <v>539</v>
      </c>
      <c r="R651" s="12" t="str">
        <f t="shared" si="10"/>
        <v>IFRS</v>
      </c>
      <c r="S651" s="12" t="str">
        <f>IFERROR(IF(Preferences!$D$6="Default",INDEX('History Check'!$F$6:$O$6,MATCH(MAX('History Check'!$F651:$O651),'History Check'!$F651:$O651,0)),IF(COUNT($F651:$O651) &gt; 0, Preferences!$D$6, NA())),"Null")</f>
        <v>NONCON</v>
      </c>
    </row>
    <row r="652" spans="3:19" hidden="1">
      <c r="C652" s="12" t="s">
        <v>990</v>
      </c>
      <c r="D652" s="12">
        <v>1203467</v>
      </c>
      <c r="E652" s="12">
        <v>2023</v>
      </c>
      <c r="F652" s="36" t="s">
        <v>539</v>
      </c>
      <c r="G652" s="12" t="s">
        <v>539</v>
      </c>
      <c r="H652" s="36">
        <v>45291</v>
      </c>
      <c r="I652" s="36" t="s">
        <v>539</v>
      </c>
      <c r="J652" s="36" t="s">
        <v>539</v>
      </c>
      <c r="K652" s="36" t="s">
        <v>539</v>
      </c>
      <c r="L652" s="12" t="s">
        <v>539</v>
      </c>
      <c r="M652" s="12" t="s">
        <v>539</v>
      </c>
      <c r="N652" s="36" t="s">
        <v>539</v>
      </c>
      <c r="O652" s="36" t="s">
        <v>539</v>
      </c>
      <c r="R652" s="12" t="str">
        <f t="shared" si="10"/>
        <v>REGULATORY</v>
      </c>
      <c r="S652" s="12" t="str">
        <f>IFERROR(IF(Preferences!$D$6="Default",INDEX('History Check'!$F$6:$O$6,MATCH(MAX('History Check'!$F652:$O652),'History Check'!$F652:$O652,0)),IF(COUNT($F652:$O652) &gt; 0, Preferences!$D$6, NA())),"Null")</f>
        <v>CON</v>
      </c>
    </row>
    <row r="653" spans="3:19" hidden="1">
      <c r="C653" s="12" t="s">
        <v>990</v>
      </c>
      <c r="D653" s="12">
        <v>1203467</v>
      </c>
      <c r="E653" s="12">
        <v>2022</v>
      </c>
      <c r="F653" s="36" t="s">
        <v>539</v>
      </c>
      <c r="G653" s="12" t="s">
        <v>539</v>
      </c>
      <c r="H653" s="36">
        <v>44926</v>
      </c>
      <c r="I653" s="36" t="s">
        <v>539</v>
      </c>
      <c r="J653" s="36" t="s">
        <v>539</v>
      </c>
      <c r="K653" s="36" t="s">
        <v>539</v>
      </c>
      <c r="L653" s="12" t="s">
        <v>539</v>
      </c>
      <c r="M653" s="12" t="s">
        <v>539</v>
      </c>
      <c r="N653" s="36" t="s">
        <v>539</v>
      </c>
      <c r="O653" s="36" t="s">
        <v>539</v>
      </c>
      <c r="R653" s="12" t="str">
        <f t="shared" si="10"/>
        <v>REGULATORY</v>
      </c>
      <c r="S653" s="12" t="str">
        <f>IFERROR(IF(Preferences!$D$6="Default",INDEX('History Check'!$F$6:$O$6,MATCH(MAX('History Check'!$F653:$O653),'History Check'!$F653:$O653,0)),IF(COUNT($F653:$O653) &gt; 0, Preferences!$D$6, NA())),"Null")</f>
        <v>CON</v>
      </c>
    </row>
    <row r="654" spans="3:19" hidden="1">
      <c r="C654" s="12" t="s">
        <v>738</v>
      </c>
      <c r="D654" s="12">
        <v>1170611</v>
      </c>
      <c r="E654" s="12">
        <v>2023</v>
      </c>
      <c r="F654" s="36" t="s">
        <v>539</v>
      </c>
      <c r="G654" s="12" t="s">
        <v>539</v>
      </c>
      <c r="H654" s="36" t="s">
        <v>539</v>
      </c>
      <c r="I654" s="36" t="s">
        <v>539</v>
      </c>
      <c r="J654" s="36" t="s">
        <v>539</v>
      </c>
      <c r="K654" s="36">
        <v>45291</v>
      </c>
      <c r="L654" s="12" t="s">
        <v>539</v>
      </c>
      <c r="M654" s="12" t="s">
        <v>539</v>
      </c>
      <c r="N654" s="36" t="s">
        <v>539</v>
      </c>
      <c r="O654" s="36" t="s">
        <v>539</v>
      </c>
      <c r="R654" s="12" t="str">
        <f t="shared" si="10"/>
        <v>IFRS</v>
      </c>
      <c r="S654" s="12" t="str">
        <f>IFERROR(IF(Preferences!$D$6="Default",INDEX('History Check'!$F$6:$O$6,MATCH(MAX('History Check'!$F654:$O654),'History Check'!$F654:$O654,0)),IF(COUNT($F654:$O654) &gt; 0, Preferences!$D$6, NA())),"Null")</f>
        <v>NONCON</v>
      </c>
    </row>
    <row r="655" spans="3:19" hidden="1">
      <c r="C655" s="12" t="s">
        <v>738</v>
      </c>
      <c r="D655" s="12">
        <v>1170611</v>
      </c>
      <c r="E655" s="12">
        <v>2022</v>
      </c>
      <c r="F655" s="36" t="s">
        <v>539</v>
      </c>
      <c r="G655" s="12" t="s">
        <v>539</v>
      </c>
      <c r="H655" s="12" t="s">
        <v>539</v>
      </c>
      <c r="I655" s="12" t="s">
        <v>539</v>
      </c>
      <c r="J655" s="12" t="s">
        <v>539</v>
      </c>
      <c r="K655" s="36">
        <v>44926</v>
      </c>
      <c r="L655" s="12" t="s">
        <v>539</v>
      </c>
      <c r="M655" s="12" t="s">
        <v>539</v>
      </c>
      <c r="N655" s="36" t="s">
        <v>539</v>
      </c>
      <c r="O655" s="12" t="s">
        <v>539</v>
      </c>
      <c r="R655" s="12" t="str">
        <f t="shared" si="10"/>
        <v>IFRS</v>
      </c>
      <c r="S655" s="12" t="str">
        <f>IFERROR(IF(Preferences!$D$6="Default",INDEX('History Check'!$F$6:$O$6,MATCH(MAX('History Check'!$F655:$O655),'History Check'!$F655:$O655,0)),IF(COUNT($F655:$O655) &gt; 0, Preferences!$D$6, NA())),"Null")</f>
        <v>NONCON</v>
      </c>
    </row>
    <row r="656" spans="3:19">
      <c r="C656" s="12" t="s">
        <v>739</v>
      </c>
      <c r="D656" s="12">
        <v>1273677</v>
      </c>
      <c r="E656" s="12">
        <v>2023</v>
      </c>
      <c r="F656" s="36" t="s">
        <v>539</v>
      </c>
      <c r="G656" s="12" t="s">
        <v>539</v>
      </c>
      <c r="H656" s="36" t="s">
        <v>539</v>
      </c>
      <c r="I656" s="36" t="s">
        <v>539</v>
      </c>
      <c r="J656" s="12" t="s">
        <v>539</v>
      </c>
      <c r="K656" s="36" t="s">
        <v>539</v>
      </c>
      <c r="L656" s="12" t="s">
        <v>539</v>
      </c>
      <c r="M656" s="12" t="s">
        <v>539</v>
      </c>
      <c r="N656" s="36" t="s">
        <v>539</v>
      </c>
      <c r="O656" s="36" t="s">
        <v>539</v>
      </c>
      <c r="R656" s="12" t="str">
        <f t="shared" si="10"/>
        <v>Null</v>
      </c>
      <c r="S656" s="12" t="str">
        <f>IFERROR(IF(Preferences!$D$6="Default",INDEX('History Check'!$F$6:$O$6,MATCH(MAX('History Check'!$F656:$O656),'History Check'!$F656:$O656,0)),IF(COUNT($F656:$O656) &gt; 0, Preferences!$D$6, NA())),"Null")</f>
        <v>Null</v>
      </c>
    </row>
    <row r="657" spans="3:19">
      <c r="C657" s="12" t="s">
        <v>739</v>
      </c>
      <c r="D657" s="12">
        <v>1273677</v>
      </c>
      <c r="E657" s="12">
        <v>2022</v>
      </c>
      <c r="F657" s="36" t="s">
        <v>539</v>
      </c>
      <c r="G657" s="12" t="s">
        <v>539</v>
      </c>
      <c r="H657" s="36" t="s">
        <v>539</v>
      </c>
      <c r="I657" s="36" t="s">
        <v>539</v>
      </c>
      <c r="J657" s="36" t="s">
        <v>539</v>
      </c>
      <c r="K657" s="36" t="s">
        <v>539</v>
      </c>
      <c r="L657" s="12" t="s">
        <v>539</v>
      </c>
      <c r="M657" s="12" t="s">
        <v>539</v>
      </c>
      <c r="N657" s="36" t="s">
        <v>539</v>
      </c>
      <c r="O657" s="36" t="s">
        <v>539</v>
      </c>
      <c r="R657" s="12" t="str">
        <f t="shared" si="10"/>
        <v>Null</v>
      </c>
      <c r="S657" s="12" t="str">
        <f>IFERROR(IF(Preferences!$D$6="Default",INDEX('History Check'!$F$6:$O$6,MATCH(MAX('History Check'!$F657:$O657),'History Check'!$F657:$O657,0)),IF(COUNT($F657:$O657) &gt; 0, Preferences!$D$6, NA())),"Null")</f>
        <v>Null</v>
      </c>
    </row>
    <row r="658" spans="3:19" hidden="1">
      <c r="C658" s="12" t="s">
        <v>991</v>
      </c>
      <c r="D658" s="12">
        <v>1469520</v>
      </c>
      <c r="E658" s="12">
        <v>2023</v>
      </c>
      <c r="F658" s="12" t="s">
        <v>539</v>
      </c>
      <c r="G658" s="12" t="s">
        <v>539</v>
      </c>
      <c r="H658" s="12" t="s">
        <v>539</v>
      </c>
      <c r="I658" s="36" t="s">
        <v>539</v>
      </c>
      <c r="J658" s="12" t="s">
        <v>539</v>
      </c>
      <c r="K658" s="36">
        <v>45291</v>
      </c>
      <c r="L658" s="12" t="s">
        <v>539</v>
      </c>
      <c r="M658" s="12" t="s">
        <v>539</v>
      </c>
      <c r="N658" s="12" t="s">
        <v>539</v>
      </c>
      <c r="O658" s="36" t="s">
        <v>539</v>
      </c>
      <c r="R658" s="12" t="str">
        <f t="shared" si="10"/>
        <v>IFRS</v>
      </c>
      <c r="S658" s="12" t="str">
        <f>IFERROR(IF(Preferences!$D$6="Default",INDEX('History Check'!$F$6:$O$6,MATCH(MAX('History Check'!$F658:$O658),'History Check'!$F658:$O658,0)),IF(COUNT($F658:$O658) &gt; 0, Preferences!$D$6, NA())),"Null")</f>
        <v>NONCON</v>
      </c>
    </row>
    <row r="659" spans="3:19" hidden="1">
      <c r="C659" s="12" t="s">
        <v>991</v>
      </c>
      <c r="D659" s="12">
        <v>1469520</v>
      </c>
      <c r="E659" s="12">
        <v>2022</v>
      </c>
      <c r="F659" s="36" t="s">
        <v>539</v>
      </c>
      <c r="G659" s="12" t="s">
        <v>539</v>
      </c>
      <c r="H659" s="12" t="s">
        <v>539</v>
      </c>
      <c r="I659" s="12" t="s">
        <v>539</v>
      </c>
      <c r="J659" s="12" t="s">
        <v>539</v>
      </c>
      <c r="K659" s="36">
        <v>44926</v>
      </c>
      <c r="L659" s="12" t="s">
        <v>539</v>
      </c>
      <c r="M659" s="12" t="s">
        <v>539</v>
      </c>
      <c r="N659" s="12" t="s">
        <v>539</v>
      </c>
      <c r="O659" s="12" t="s">
        <v>539</v>
      </c>
      <c r="R659" s="12" t="str">
        <f t="shared" si="10"/>
        <v>IFRS</v>
      </c>
      <c r="S659" s="12" t="str">
        <f>IFERROR(IF(Preferences!$D$6="Default",INDEX('History Check'!$F$6:$O$6,MATCH(MAX('History Check'!$F659:$O659),'History Check'!$F659:$O659,0)),IF(COUNT($F659:$O659) &gt; 0, Preferences!$D$6, NA())),"Null")</f>
        <v>NONCON</v>
      </c>
    </row>
    <row r="660" spans="3:19" hidden="1">
      <c r="C660" s="12" t="s">
        <v>992</v>
      </c>
      <c r="D660" s="12">
        <v>113181</v>
      </c>
      <c r="E660" s="12">
        <v>2023</v>
      </c>
      <c r="F660" s="36">
        <v>45291</v>
      </c>
      <c r="G660" s="12" t="s">
        <v>539</v>
      </c>
      <c r="H660" s="12" t="s">
        <v>539</v>
      </c>
      <c r="I660" s="12" t="s">
        <v>539</v>
      </c>
      <c r="J660" s="36" t="s">
        <v>539</v>
      </c>
      <c r="K660" s="12" t="s">
        <v>539</v>
      </c>
      <c r="L660" s="12" t="s">
        <v>539</v>
      </c>
      <c r="M660" s="12" t="s">
        <v>539</v>
      </c>
      <c r="N660" s="12" t="s">
        <v>539</v>
      </c>
      <c r="O660" s="36" t="s">
        <v>539</v>
      </c>
      <c r="R660" s="12" t="str">
        <f t="shared" si="10"/>
        <v>IFRS</v>
      </c>
      <c r="S660" s="12" t="str">
        <f>IFERROR(IF(Preferences!$D$6="Default",INDEX('History Check'!$F$6:$O$6,MATCH(MAX('History Check'!$F660:$O660),'History Check'!$F660:$O660,0)),IF(COUNT($F660:$O660) &gt; 0, Preferences!$D$6, NA())),"Null")</f>
        <v>CON</v>
      </c>
    </row>
    <row r="661" spans="3:19" hidden="1">
      <c r="C661" s="12" t="s">
        <v>992</v>
      </c>
      <c r="D661" s="12">
        <v>113181</v>
      </c>
      <c r="E661" s="12">
        <v>2022</v>
      </c>
      <c r="F661" s="36">
        <v>44926</v>
      </c>
      <c r="G661" s="12" t="s">
        <v>539</v>
      </c>
      <c r="H661" s="36" t="s">
        <v>539</v>
      </c>
      <c r="I661" s="36" t="s">
        <v>539</v>
      </c>
      <c r="J661" s="36" t="s">
        <v>539</v>
      </c>
      <c r="K661" s="36" t="s">
        <v>539</v>
      </c>
      <c r="L661" s="12" t="s">
        <v>539</v>
      </c>
      <c r="M661" s="12" t="s">
        <v>539</v>
      </c>
      <c r="N661" s="36" t="s">
        <v>539</v>
      </c>
      <c r="O661" s="36" t="s">
        <v>539</v>
      </c>
      <c r="R661" s="12" t="str">
        <f t="shared" si="10"/>
        <v>IFRS</v>
      </c>
      <c r="S661" s="12" t="str">
        <f>IFERROR(IF(Preferences!$D$6="Default",INDEX('History Check'!$F$6:$O$6,MATCH(MAX('History Check'!$F661:$O661),'History Check'!$F661:$O661,0)),IF(COUNT($F661:$O661) &gt; 0, Preferences!$D$6, NA())),"Null")</f>
        <v>CON</v>
      </c>
    </row>
    <row r="662" spans="3:19" hidden="1">
      <c r="C662" s="12" t="s">
        <v>740</v>
      </c>
      <c r="D662" s="12">
        <v>1090490</v>
      </c>
      <c r="E662" s="12">
        <v>2023</v>
      </c>
      <c r="F662" s="36" t="s">
        <v>539</v>
      </c>
      <c r="G662" s="12" t="s">
        <v>539</v>
      </c>
      <c r="H662" s="36">
        <v>45291</v>
      </c>
      <c r="I662" s="12" t="s">
        <v>539</v>
      </c>
      <c r="J662" s="12" t="s">
        <v>539</v>
      </c>
      <c r="K662" s="12" t="s">
        <v>539</v>
      </c>
      <c r="L662" s="12" t="s">
        <v>539</v>
      </c>
      <c r="M662" s="12" t="s">
        <v>539</v>
      </c>
      <c r="N662" s="12" t="s">
        <v>539</v>
      </c>
      <c r="O662" s="36" t="s">
        <v>539</v>
      </c>
      <c r="R662" s="12" t="str">
        <f t="shared" si="10"/>
        <v>REGULATORY</v>
      </c>
      <c r="S662" s="12" t="str">
        <f>IFERROR(IF(Preferences!$D$6="Default",INDEX('History Check'!$F$6:$O$6,MATCH(MAX('History Check'!$F662:$O662),'History Check'!$F662:$O662,0)),IF(COUNT($F662:$O662) &gt; 0, Preferences!$D$6, NA())),"Null")</f>
        <v>CON</v>
      </c>
    </row>
    <row r="663" spans="3:19" hidden="1">
      <c r="C663" s="12" t="s">
        <v>740</v>
      </c>
      <c r="D663" s="12">
        <v>1090490</v>
      </c>
      <c r="E663" s="12">
        <v>2022</v>
      </c>
      <c r="F663" s="36" t="s">
        <v>539</v>
      </c>
      <c r="G663" s="12" t="s">
        <v>539</v>
      </c>
      <c r="H663" s="36">
        <v>44926</v>
      </c>
      <c r="I663" s="12" t="s">
        <v>539</v>
      </c>
      <c r="J663" s="12" t="s">
        <v>539</v>
      </c>
      <c r="K663" s="12" t="s">
        <v>539</v>
      </c>
      <c r="L663" s="12" t="s">
        <v>539</v>
      </c>
      <c r="M663" s="12" t="s">
        <v>539</v>
      </c>
      <c r="N663" s="12" t="s">
        <v>539</v>
      </c>
      <c r="O663" s="36" t="s">
        <v>539</v>
      </c>
      <c r="R663" s="12" t="str">
        <f t="shared" si="10"/>
        <v>REGULATORY</v>
      </c>
      <c r="S663" s="12" t="str">
        <f>IFERROR(IF(Preferences!$D$6="Default",INDEX('History Check'!$F$6:$O$6,MATCH(MAX('History Check'!$F663:$O663),'History Check'!$F663:$O663,0)),IF(COUNT($F663:$O663) &gt; 0, Preferences!$D$6, NA())),"Null")</f>
        <v>CON</v>
      </c>
    </row>
    <row r="664" spans="3:19" hidden="1">
      <c r="C664" s="12" t="s">
        <v>741</v>
      </c>
      <c r="D664" s="12">
        <v>1422111</v>
      </c>
      <c r="E664" s="12">
        <v>2023</v>
      </c>
      <c r="F664" s="36" t="s">
        <v>539</v>
      </c>
      <c r="G664" s="12" t="s">
        <v>539</v>
      </c>
      <c r="H664" s="36" t="s">
        <v>539</v>
      </c>
      <c r="I664" s="36" t="s">
        <v>539</v>
      </c>
      <c r="J664" s="36" t="s">
        <v>539</v>
      </c>
      <c r="K664" s="36">
        <v>45291</v>
      </c>
      <c r="L664" s="12" t="s">
        <v>539</v>
      </c>
      <c r="M664" s="12" t="s">
        <v>539</v>
      </c>
      <c r="N664" s="36" t="s">
        <v>539</v>
      </c>
      <c r="O664" s="36" t="s">
        <v>539</v>
      </c>
      <c r="R664" s="12" t="str">
        <f t="shared" si="10"/>
        <v>IFRS</v>
      </c>
      <c r="S664" s="12" t="str">
        <f>IFERROR(IF(Preferences!$D$6="Default",INDEX('History Check'!$F$6:$O$6,MATCH(MAX('History Check'!$F664:$O664),'History Check'!$F664:$O664,0)),IF(COUNT($F664:$O664) &gt; 0, Preferences!$D$6, NA())),"Null")</f>
        <v>NONCON</v>
      </c>
    </row>
    <row r="665" spans="3:19" hidden="1">
      <c r="C665" s="12" t="s">
        <v>741</v>
      </c>
      <c r="D665" s="12">
        <v>1422111</v>
      </c>
      <c r="E665" s="12">
        <v>2022</v>
      </c>
      <c r="F665" s="36" t="s">
        <v>539</v>
      </c>
      <c r="G665" s="12" t="s">
        <v>539</v>
      </c>
      <c r="H665" s="36" t="s">
        <v>539</v>
      </c>
      <c r="I665" s="36" t="s">
        <v>539</v>
      </c>
      <c r="J665" s="36" t="s">
        <v>539</v>
      </c>
      <c r="K665" s="36">
        <v>44926</v>
      </c>
      <c r="L665" s="12" t="s">
        <v>539</v>
      </c>
      <c r="M665" s="12" t="s">
        <v>539</v>
      </c>
      <c r="N665" s="36" t="s">
        <v>539</v>
      </c>
      <c r="O665" s="36" t="s">
        <v>539</v>
      </c>
      <c r="R665" s="12" t="str">
        <f t="shared" si="10"/>
        <v>IFRS</v>
      </c>
      <c r="S665" s="12" t="str">
        <f>IFERROR(IF(Preferences!$D$6="Default",INDEX('History Check'!$F$6:$O$6,MATCH(MAX('History Check'!$F665:$O665),'History Check'!$F665:$O665,0)),IF(COUNT($F665:$O665) &gt; 0, Preferences!$D$6, NA())),"Null")</f>
        <v>NONCON</v>
      </c>
    </row>
    <row r="666" spans="3:19" hidden="1">
      <c r="C666" s="12" t="s">
        <v>742</v>
      </c>
      <c r="D666" s="12">
        <v>110634</v>
      </c>
      <c r="E666" s="12">
        <v>2023</v>
      </c>
      <c r="F666" s="36" t="s">
        <v>539</v>
      </c>
      <c r="G666" s="12" t="s">
        <v>539</v>
      </c>
      <c r="H666" s="36">
        <v>45291</v>
      </c>
      <c r="I666" s="36" t="s">
        <v>539</v>
      </c>
      <c r="J666" s="36" t="s">
        <v>539</v>
      </c>
      <c r="K666" s="36" t="s">
        <v>539</v>
      </c>
      <c r="L666" s="12" t="s">
        <v>539</v>
      </c>
      <c r="M666" s="12" t="s">
        <v>539</v>
      </c>
      <c r="N666" s="36" t="s">
        <v>539</v>
      </c>
      <c r="O666" s="36" t="s">
        <v>539</v>
      </c>
      <c r="R666" s="12" t="str">
        <f t="shared" si="10"/>
        <v>REGULATORY</v>
      </c>
      <c r="S666" s="12" t="str">
        <f>IFERROR(IF(Preferences!$D$6="Default",INDEX('History Check'!$F$6:$O$6,MATCH(MAX('History Check'!$F666:$O666),'History Check'!$F666:$O666,0)),IF(COUNT($F666:$O666) &gt; 0, Preferences!$D$6, NA())),"Null")</f>
        <v>CON</v>
      </c>
    </row>
    <row r="667" spans="3:19" hidden="1">
      <c r="C667" s="12" t="s">
        <v>742</v>
      </c>
      <c r="D667" s="12">
        <v>110634</v>
      </c>
      <c r="E667" s="12">
        <v>2022</v>
      </c>
      <c r="F667" s="36" t="s">
        <v>539</v>
      </c>
      <c r="G667" s="12" t="s">
        <v>539</v>
      </c>
      <c r="H667" s="36">
        <v>44926</v>
      </c>
      <c r="I667" s="12" t="s">
        <v>539</v>
      </c>
      <c r="J667" s="36" t="s">
        <v>539</v>
      </c>
      <c r="K667" s="36" t="s">
        <v>539</v>
      </c>
      <c r="L667" s="12" t="s">
        <v>539</v>
      </c>
      <c r="M667" s="12" t="s">
        <v>539</v>
      </c>
      <c r="N667" s="12" t="s">
        <v>539</v>
      </c>
      <c r="O667" s="36" t="s">
        <v>539</v>
      </c>
      <c r="R667" s="12" t="str">
        <f t="shared" si="10"/>
        <v>REGULATORY</v>
      </c>
      <c r="S667" s="12" t="str">
        <f>IFERROR(IF(Preferences!$D$6="Default",INDEX('History Check'!$F$6:$O$6,MATCH(MAX('History Check'!$F667:$O667),'History Check'!$F667:$O667,0)),IF(COUNT($F667:$O667) &gt; 0, Preferences!$D$6, NA())),"Null")</f>
        <v>CON</v>
      </c>
    </row>
    <row r="668" spans="3:19" hidden="1">
      <c r="C668" s="12" t="s">
        <v>743</v>
      </c>
      <c r="D668" s="12">
        <v>100082</v>
      </c>
      <c r="E668" s="12">
        <v>2023</v>
      </c>
      <c r="F668" s="12" t="s">
        <v>539</v>
      </c>
      <c r="G668" s="12" t="s">
        <v>539</v>
      </c>
      <c r="H668" s="36">
        <v>45291</v>
      </c>
      <c r="I668" s="12" t="s">
        <v>539</v>
      </c>
      <c r="J668" s="12" t="s">
        <v>539</v>
      </c>
      <c r="K668" s="36" t="s">
        <v>539</v>
      </c>
      <c r="L668" s="12" t="s">
        <v>539</v>
      </c>
      <c r="M668" s="12" t="s">
        <v>539</v>
      </c>
      <c r="N668" s="12" t="s">
        <v>539</v>
      </c>
      <c r="O668" s="12" t="s">
        <v>539</v>
      </c>
      <c r="R668" s="12" t="str">
        <f t="shared" si="10"/>
        <v>REGULATORY</v>
      </c>
      <c r="S668" s="12" t="str">
        <f>IFERROR(IF(Preferences!$D$6="Default",INDEX('History Check'!$F$6:$O$6,MATCH(MAX('History Check'!$F668:$O668),'History Check'!$F668:$O668,0)),IF(COUNT($F668:$O668) &gt; 0, Preferences!$D$6, NA())),"Null")</f>
        <v>CON</v>
      </c>
    </row>
    <row r="669" spans="3:19" hidden="1">
      <c r="C669" s="12" t="s">
        <v>743</v>
      </c>
      <c r="D669" s="12">
        <v>100082</v>
      </c>
      <c r="E669" s="12">
        <v>2022</v>
      </c>
      <c r="F669" s="36" t="s">
        <v>539</v>
      </c>
      <c r="G669" s="12" t="s">
        <v>539</v>
      </c>
      <c r="H669" s="36">
        <v>44926</v>
      </c>
      <c r="I669" s="36" t="s">
        <v>539</v>
      </c>
      <c r="J669" s="36" t="s">
        <v>539</v>
      </c>
      <c r="K669" s="36" t="s">
        <v>539</v>
      </c>
      <c r="L669" s="12" t="s">
        <v>539</v>
      </c>
      <c r="M669" s="12" t="s">
        <v>539</v>
      </c>
      <c r="N669" s="36" t="s">
        <v>539</v>
      </c>
      <c r="O669" s="36" t="s">
        <v>539</v>
      </c>
      <c r="R669" s="12" t="str">
        <f t="shared" si="10"/>
        <v>REGULATORY</v>
      </c>
      <c r="S669" s="12" t="str">
        <f>IFERROR(IF(Preferences!$D$6="Default",INDEX('History Check'!$F$6:$O$6,MATCH(MAX('History Check'!$F669:$O669),'History Check'!$F669:$O669,0)),IF(COUNT($F669:$O669) &gt; 0, Preferences!$D$6, NA())),"Null")</f>
        <v>CON</v>
      </c>
    </row>
    <row r="670" spans="3:19" hidden="1">
      <c r="C670" s="12" t="s">
        <v>744</v>
      </c>
      <c r="D670" s="12">
        <v>1401190</v>
      </c>
      <c r="E670" s="12">
        <v>2023</v>
      </c>
      <c r="F670" s="12" t="s">
        <v>539</v>
      </c>
      <c r="G670" s="12" t="s">
        <v>539</v>
      </c>
      <c r="H670" s="12" t="s">
        <v>539</v>
      </c>
      <c r="I670" s="12" t="s">
        <v>539</v>
      </c>
      <c r="J670" s="12" t="s">
        <v>539</v>
      </c>
      <c r="K670" s="36">
        <v>45199</v>
      </c>
      <c r="L670" s="12" t="s">
        <v>539</v>
      </c>
      <c r="M670" s="12" t="s">
        <v>539</v>
      </c>
      <c r="N670" s="12" t="s">
        <v>539</v>
      </c>
      <c r="O670" s="36" t="s">
        <v>539</v>
      </c>
      <c r="R670" s="12" t="str">
        <f t="shared" si="10"/>
        <v>IFRS</v>
      </c>
      <c r="S670" s="12" t="str">
        <f>IFERROR(IF(Preferences!$D$6="Default",INDEX('History Check'!$F$6:$O$6,MATCH(MAX('History Check'!$F670:$O670),'History Check'!$F670:$O670,0)),IF(COUNT($F670:$O670) &gt; 0, Preferences!$D$6, NA())),"Null")</f>
        <v>NONCON</v>
      </c>
    </row>
    <row r="671" spans="3:19" hidden="1">
      <c r="C671" s="12" t="s">
        <v>744</v>
      </c>
      <c r="D671" s="12">
        <v>1401190</v>
      </c>
      <c r="E671" s="12">
        <v>2022</v>
      </c>
      <c r="F671" s="12" t="s">
        <v>539</v>
      </c>
      <c r="G671" s="12" t="s">
        <v>539</v>
      </c>
      <c r="H671" s="12" t="s">
        <v>539</v>
      </c>
      <c r="I671" s="36" t="s">
        <v>539</v>
      </c>
      <c r="J671" s="12" t="s">
        <v>539</v>
      </c>
      <c r="K671" s="36">
        <v>44834</v>
      </c>
      <c r="L671" s="12" t="s">
        <v>539</v>
      </c>
      <c r="M671" s="12" t="s">
        <v>539</v>
      </c>
      <c r="N671" s="12" t="s">
        <v>539</v>
      </c>
      <c r="O671" s="12" t="s">
        <v>539</v>
      </c>
      <c r="R671" s="12" t="str">
        <f t="shared" si="10"/>
        <v>IFRS</v>
      </c>
      <c r="S671" s="12" t="str">
        <f>IFERROR(IF(Preferences!$D$6="Default",INDEX('History Check'!$F$6:$O$6,MATCH(MAX('History Check'!$F671:$O671),'History Check'!$F671:$O671,0)),IF(COUNT($F671:$O671) &gt; 0, Preferences!$D$6, NA())),"Null")</f>
        <v>NONCON</v>
      </c>
    </row>
    <row r="672" spans="3:19">
      <c r="C672" s="12" t="s">
        <v>993</v>
      </c>
      <c r="D672" s="12">
        <v>1475145</v>
      </c>
      <c r="E672" s="12">
        <v>2023</v>
      </c>
      <c r="F672" s="36" t="s">
        <v>539</v>
      </c>
      <c r="G672" s="12" t="s">
        <v>539</v>
      </c>
      <c r="H672" s="12" t="s">
        <v>539</v>
      </c>
      <c r="I672" s="36" t="s">
        <v>539</v>
      </c>
      <c r="J672" s="12" t="s">
        <v>539</v>
      </c>
      <c r="K672" s="36" t="s">
        <v>539</v>
      </c>
      <c r="L672" s="12" t="s">
        <v>539</v>
      </c>
      <c r="M672" s="12" t="s">
        <v>539</v>
      </c>
      <c r="N672" s="12" t="s">
        <v>539</v>
      </c>
      <c r="O672" s="12" t="s">
        <v>539</v>
      </c>
      <c r="R672" s="12" t="str">
        <f t="shared" si="10"/>
        <v>Null</v>
      </c>
      <c r="S672" s="12" t="str">
        <f>IFERROR(IF(Preferences!$D$6="Default",INDEX('History Check'!$F$6:$O$6,MATCH(MAX('History Check'!$F672:$O672),'History Check'!$F672:$O672,0)),IF(COUNT($F672:$O672) &gt; 0, Preferences!$D$6, NA())),"Null")</f>
        <v>Null</v>
      </c>
    </row>
    <row r="673" spans="3:19">
      <c r="C673" s="12" t="s">
        <v>993</v>
      </c>
      <c r="D673" s="12">
        <v>1475145</v>
      </c>
      <c r="E673" s="12">
        <v>2022</v>
      </c>
      <c r="F673" s="12" t="s">
        <v>539</v>
      </c>
      <c r="G673" s="12" t="s">
        <v>539</v>
      </c>
      <c r="H673" s="12" t="s">
        <v>539</v>
      </c>
      <c r="I673" s="12" t="s">
        <v>539</v>
      </c>
      <c r="J673" s="12" t="s">
        <v>539</v>
      </c>
      <c r="K673" s="36" t="s">
        <v>539</v>
      </c>
      <c r="L673" s="12" t="s">
        <v>539</v>
      </c>
      <c r="M673" s="12" t="s">
        <v>539</v>
      </c>
      <c r="N673" s="12" t="s">
        <v>539</v>
      </c>
      <c r="O673" s="36" t="s">
        <v>539</v>
      </c>
      <c r="R673" s="12" t="str">
        <f t="shared" si="10"/>
        <v>Null</v>
      </c>
      <c r="S673" s="12" t="str">
        <f>IFERROR(IF(Preferences!$D$6="Default",INDEX('History Check'!$F$6:$O$6,MATCH(MAX('History Check'!$F673:$O673),'History Check'!$F673:$O673,0)),IF(COUNT($F673:$O673) &gt; 0, Preferences!$D$6, NA())),"Null")</f>
        <v>Null</v>
      </c>
    </row>
    <row r="674" spans="3:19" hidden="1">
      <c r="C674" s="12" t="s">
        <v>994</v>
      </c>
      <c r="D674" s="12">
        <v>1496835</v>
      </c>
      <c r="E674" s="12">
        <v>2023</v>
      </c>
      <c r="F674" s="36" t="s">
        <v>539</v>
      </c>
      <c r="G674" s="12" t="s">
        <v>539</v>
      </c>
      <c r="H674" s="12" t="s">
        <v>539</v>
      </c>
      <c r="I674" s="36">
        <v>45291</v>
      </c>
      <c r="J674" s="12" t="s">
        <v>539</v>
      </c>
      <c r="K674" s="36" t="s">
        <v>539</v>
      </c>
      <c r="L674" s="12" t="s">
        <v>539</v>
      </c>
      <c r="M674" s="36" t="s">
        <v>539</v>
      </c>
      <c r="N674" s="12" t="s">
        <v>539</v>
      </c>
      <c r="O674" s="12" t="s">
        <v>539</v>
      </c>
      <c r="R674" s="12" t="str">
        <f t="shared" si="10"/>
        <v>USGAAP</v>
      </c>
      <c r="S674" s="12" t="str">
        <f>IFERROR(IF(Preferences!$D$6="Default",INDEX('History Check'!$F$6:$O$6,MATCH(MAX('History Check'!$F674:$O674),'History Check'!$F674:$O674,0)),IF(COUNT($F674:$O674) &gt; 0, Preferences!$D$6, NA())),"Null")</f>
        <v>CON</v>
      </c>
    </row>
    <row r="675" spans="3:19" hidden="1">
      <c r="C675" s="12" t="s">
        <v>994</v>
      </c>
      <c r="D675" s="12">
        <v>1496835</v>
      </c>
      <c r="E675" s="12">
        <v>2022</v>
      </c>
      <c r="F675" s="36" t="s">
        <v>539</v>
      </c>
      <c r="G675" s="12" t="s">
        <v>539</v>
      </c>
      <c r="H675" s="12" t="s">
        <v>539</v>
      </c>
      <c r="I675" s="36">
        <v>44926</v>
      </c>
      <c r="J675" s="12" t="s">
        <v>539</v>
      </c>
      <c r="K675" s="12" t="s">
        <v>539</v>
      </c>
      <c r="L675" s="12" t="s">
        <v>539</v>
      </c>
      <c r="M675" s="12" t="s">
        <v>539</v>
      </c>
      <c r="N675" s="12" t="s">
        <v>539</v>
      </c>
      <c r="O675" s="36" t="s">
        <v>539</v>
      </c>
      <c r="R675" s="12" t="str">
        <f t="shared" si="10"/>
        <v>USGAAP</v>
      </c>
      <c r="S675" s="12" t="str">
        <f>IFERROR(IF(Preferences!$D$6="Default",INDEX('History Check'!$F$6:$O$6,MATCH(MAX('History Check'!$F675:$O675),'History Check'!$F675:$O675,0)),IF(COUNT($F675:$O675) &gt; 0, Preferences!$D$6, NA())),"Null")</f>
        <v>CON</v>
      </c>
    </row>
    <row r="676" spans="3:19" hidden="1">
      <c r="C676" s="12" t="s">
        <v>745</v>
      </c>
      <c r="D676" s="12">
        <v>112873</v>
      </c>
      <c r="E676" s="12">
        <v>2023</v>
      </c>
      <c r="F676" s="36" t="s">
        <v>539</v>
      </c>
      <c r="G676" s="12" t="s">
        <v>539</v>
      </c>
      <c r="H676" s="36">
        <v>45291</v>
      </c>
      <c r="I676" s="36">
        <v>45291</v>
      </c>
      <c r="J676" s="36" t="s">
        <v>539</v>
      </c>
      <c r="K676" s="36" t="s">
        <v>539</v>
      </c>
      <c r="L676" s="12" t="s">
        <v>539</v>
      </c>
      <c r="M676" s="12" t="s">
        <v>539</v>
      </c>
      <c r="N676" s="36" t="s">
        <v>539</v>
      </c>
      <c r="O676" s="36" t="s">
        <v>539</v>
      </c>
      <c r="R676" s="12" t="str">
        <f t="shared" si="10"/>
        <v>REGULATORY</v>
      </c>
      <c r="S676" s="12" t="str">
        <f>IFERROR(IF(Preferences!$D$6="Default",INDEX('History Check'!$F$6:$O$6,MATCH(MAX('History Check'!$F676:$O676),'History Check'!$F676:$O676,0)),IF(COUNT($F676:$O676) &gt; 0, Preferences!$D$6, NA())),"Null")</f>
        <v>CON</v>
      </c>
    </row>
    <row r="677" spans="3:19" hidden="1">
      <c r="C677" s="12" t="s">
        <v>745</v>
      </c>
      <c r="D677" s="12">
        <v>112873</v>
      </c>
      <c r="E677" s="12">
        <v>2022</v>
      </c>
      <c r="F677" s="36" t="s">
        <v>539</v>
      </c>
      <c r="G677" s="12" t="s">
        <v>539</v>
      </c>
      <c r="H677" s="36">
        <v>44926</v>
      </c>
      <c r="I677" s="36">
        <v>44926</v>
      </c>
      <c r="J677" s="36" t="s">
        <v>539</v>
      </c>
      <c r="K677" s="36" t="s">
        <v>539</v>
      </c>
      <c r="L677" s="12" t="s">
        <v>539</v>
      </c>
      <c r="M677" s="12" t="s">
        <v>539</v>
      </c>
      <c r="N677" s="36" t="s">
        <v>539</v>
      </c>
      <c r="O677" s="36" t="s">
        <v>539</v>
      </c>
      <c r="R677" s="12" t="str">
        <f t="shared" si="10"/>
        <v>REGULATORY</v>
      </c>
      <c r="S677" s="12" t="str">
        <f>IFERROR(IF(Preferences!$D$6="Default",INDEX('History Check'!$F$6:$O$6,MATCH(MAX('History Check'!$F677:$O677),'History Check'!$F677:$O677,0)),IF(COUNT($F677:$O677) &gt; 0, Preferences!$D$6, NA())),"Null")</f>
        <v>CON</v>
      </c>
    </row>
    <row r="678" spans="3:19" hidden="1">
      <c r="C678" s="12" t="s">
        <v>746</v>
      </c>
      <c r="D678" s="12">
        <v>107529</v>
      </c>
      <c r="E678" s="12">
        <v>2023</v>
      </c>
      <c r="F678" s="36" t="s">
        <v>539</v>
      </c>
      <c r="G678" s="12" t="s">
        <v>539</v>
      </c>
      <c r="H678" s="36">
        <v>45291</v>
      </c>
      <c r="I678" s="36" t="s">
        <v>539</v>
      </c>
      <c r="J678" s="36" t="s">
        <v>539</v>
      </c>
      <c r="K678" s="36" t="s">
        <v>539</v>
      </c>
      <c r="L678" s="12" t="s">
        <v>539</v>
      </c>
      <c r="M678" s="12" t="s">
        <v>539</v>
      </c>
      <c r="N678" s="12" t="s">
        <v>539</v>
      </c>
      <c r="O678" s="36" t="s">
        <v>539</v>
      </c>
      <c r="R678" s="12" t="str">
        <f t="shared" si="10"/>
        <v>REGULATORY</v>
      </c>
      <c r="S678" s="12" t="str">
        <f>IFERROR(IF(Preferences!$D$6="Default",INDEX('History Check'!$F$6:$O$6,MATCH(MAX('History Check'!$F678:$O678),'History Check'!$F678:$O678,0)),IF(COUNT($F678:$O678) &gt; 0, Preferences!$D$6, NA())),"Null")</f>
        <v>CON</v>
      </c>
    </row>
    <row r="679" spans="3:19" hidden="1">
      <c r="C679" s="12" t="s">
        <v>746</v>
      </c>
      <c r="D679" s="12">
        <v>107529</v>
      </c>
      <c r="E679" s="12">
        <v>2022</v>
      </c>
      <c r="F679" s="36" t="s">
        <v>539</v>
      </c>
      <c r="G679" s="12" t="s">
        <v>539</v>
      </c>
      <c r="H679" s="36">
        <v>44926</v>
      </c>
      <c r="I679" s="36" t="s">
        <v>539</v>
      </c>
      <c r="J679" s="12" t="s">
        <v>539</v>
      </c>
      <c r="K679" s="12" t="s">
        <v>539</v>
      </c>
      <c r="L679" s="12" t="s">
        <v>539</v>
      </c>
      <c r="M679" s="12" t="s">
        <v>539</v>
      </c>
      <c r="N679" s="12" t="s">
        <v>539</v>
      </c>
      <c r="O679" s="36" t="s">
        <v>539</v>
      </c>
      <c r="R679" s="12" t="str">
        <f t="shared" si="10"/>
        <v>REGULATORY</v>
      </c>
      <c r="S679" s="12" t="str">
        <f>IFERROR(IF(Preferences!$D$6="Default",INDEX('History Check'!$F$6:$O$6,MATCH(MAX('History Check'!$F679:$O679),'History Check'!$F679:$O679,0)),IF(COUNT($F679:$O679) &gt; 0, Preferences!$D$6, NA())),"Null")</f>
        <v>CON</v>
      </c>
    </row>
    <row r="680" spans="3:19">
      <c r="C680" s="12" t="s">
        <v>747</v>
      </c>
      <c r="D680" s="12">
        <v>1463411</v>
      </c>
      <c r="E680" s="12">
        <v>2023</v>
      </c>
      <c r="F680" s="47" t="s">
        <v>539</v>
      </c>
      <c r="G680" s="47" t="s">
        <v>539</v>
      </c>
      <c r="H680" s="47" t="s">
        <v>539</v>
      </c>
      <c r="I680" s="47" t="s">
        <v>539</v>
      </c>
      <c r="J680" s="47" t="s">
        <v>539</v>
      </c>
      <c r="K680" s="47" t="s">
        <v>539</v>
      </c>
      <c r="L680" s="47" t="s">
        <v>539</v>
      </c>
      <c r="M680" s="47" t="s">
        <v>539</v>
      </c>
      <c r="N680" s="47" t="s">
        <v>539</v>
      </c>
      <c r="O680" s="47" t="s">
        <v>539</v>
      </c>
      <c r="P680" s="47"/>
      <c r="Q680" s="47"/>
      <c r="R680" s="12" t="str">
        <f t="shared" si="10"/>
        <v>Null</v>
      </c>
      <c r="S680" s="12" t="str">
        <f>IFERROR(IF(Preferences!$D$6="Default",INDEX('History Check'!$F$6:$O$6,MATCH(MAX('History Check'!$F680:$O680),'History Check'!$F680:$O680,0)),IF(COUNT($F680:$O680) &gt; 0, Preferences!$D$6, NA())),"Null")</f>
        <v>Null</v>
      </c>
    </row>
    <row r="681" spans="3:19">
      <c r="C681" s="12" t="s">
        <v>747</v>
      </c>
      <c r="D681" s="12">
        <v>1463411</v>
      </c>
      <c r="E681" s="12">
        <v>2022</v>
      </c>
      <c r="F681" s="36" t="s">
        <v>539</v>
      </c>
      <c r="G681" s="12" t="s">
        <v>539</v>
      </c>
      <c r="H681" s="36" t="s">
        <v>539</v>
      </c>
      <c r="I681" s="36" t="s">
        <v>539</v>
      </c>
      <c r="J681" s="36" t="s">
        <v>539</v>
      </c>
      <c r="K681" s="36" t="s">
        <v>539</v>
      </c>
      <c r="L681" s="12" t="s">
        <v>539</v>
      </c>
      <c r="M681" s="12" t="s">
        <v>539</v>
      </c>
      <c r="N681" s="36" t="s">
        <v>539</v>
      </c>
      <c r="O681" s="36" t="s">
        <v>539</v>
      </c>
      <c r="R681" s="12" t="str">
        <f t="shared" si="10"/>
        <v>Null</v>
      </c>
      <c r="S681" s="12" t="str">
        <f>IFERROR(IF(Preferences!$D$6="Default",INDEX('History Check'!$F$6:$O$6,MATCH(MAX('History Check'!$F681:$O681),'History Check'!$F681:$O681,0)),IF(COUNT($F681:$O681) &gt; 0, Preferences!$D$6, NA())),"Null")</f>
        <v>Null</v>
      </c>
    </row>
    <row r="682" spans="3:19" hidden="1">
      <c r="C682" s="12" t="s">
        <v>995</v>
      </c>
      <c r="D682" s="12">
        <v>1055215</v>
      </c>
      <c r="E682" s="12">
        <v>2023</v>
      </c>
      <c r="F682" s="36">
        <v>45291</v>
      </c>
      <c r="G682" s="12" t="s">
        <v>539</v>
      </c>
      <c r="H682" s="12" t="s">
        <v>539</v>
      </c>
      <c r="I682" s="12" t="s">
        <v>539</v>
      </c>
      <c r="J682" s="36" t="s">
        <v>539</v>
      </c>
      <c r="K682" s="12" t="s">
        <v>539</v>
      </c>
      <c r="L682" s="12" t="s">
        <v>539</v>
      </c>
      <c r="M682" s="12" t="s">
        <v>539</v>
      </c>
      <c r="N682" s="12" t="s">
        <v>539</v>
      </c>
      <c r="O682" s="36" t="s">
        <v>539</v>
      </c>
      <c r="R682" s="12" t="str">
        <f t="shared" si="10"/>
        <v>IFRS</v>
      </c>
      <c r="S682" s="12" t="str">
        <f>IFERROR(IF(Preferences!$D$6="Default",INDEX('History Check'!$F$6:$O$6,MATCH(MAX('History Check'!$F682:$O682),'History Check'!$F682:$O682,0)),IF(COUNT($F682:$O682) &gt; 0, Preferences!$D$6, NA())),"Null")</f>
        <v>CON</v>
      </c>
    </row>
    <row r="683" spans="3:19" hidden="1">
      <c r="C683" s="12" t="s">
        <v>995</v>
      </c>
      <c r="D683" s="12">
        <v>1055215</v>
      </c>
      <c r="E683" s="12">
        <v>2022</v>
      </c>
      <c r="F683" s="36">
        <v>44926</v>
      </c>
      <c r="G683" s="12" t="s">
        <v>539</v>
      </c>
      <c r="H683" s="36" t="s">
        <v>539</v>
      </c>
      <c r="I683" s="36" t="s">
        <v>539</v>
      </c>
      <c r="J683" s="36" t="s">
        <v>539</v>
      </c>
      <c r="K683" s="36" t="s">
        <v>539</v>
      </c>
      <c r="L683" s="12" t="s">
        <v>539</v>
      </c>
      <c r="M683" s="12" t="s">
        <v>539</v>
      </c>
      <c r="N683" s="36" t="s">
        <v>539</v>
      </c>
      <c r="O683" s="36" t="s">
        <v>539</v>
      </c>
      <c r="R683" s="12" t="str">
        <f t="shared" si="10"/>
        <v>IFRS</v>
      </c>
      <c r="S683" s="12" t="str">
        <f>IFERROR(IF(Preferences!$D$6="Default",INDEX('History Check'!$F$6:$O$6,MATCH(MAX('History Check'!$F683:$O683),'History Check'!$F683:$O683,0)),IF(COUNT($F683:$O683) &gt; 0, Preferences!$D$6, NA())),"Null")</f>
        <v>CON</v>
      </c>
    </row>
    <row r="684" spans="3:19">
      <c r="C684" s="12" t="s">
        <v>996</v>
      </c>
      <c r="D684" s="12">
        <v>1511729</v>
      </c>
      <c r="E684" s="12">
        <v>2023</v>
      </c>
      <c r="F684" s="36" t="s">
        <v>539</v>
      </c>
      <c r="G684" s="12" t="s">
        <v>539</v>
      </c>
      <c r="H684" s="12" t="s">
        <v>539</v>
      </c>
      <c r="I684" s="12" t="s">
        <v>539</v>
      </c>
      <c r="J684" s="36" t="s">
        <v>539</v>
      </c>
      <c r="K684" s="36" t="s">
        <v>539</v>
      </c>
      <c r="L684" s="12" t="s">
        <v>539</v>
      </c>
      <c r="M684" s="12" t="s">
        <v>539</v>
      </c>
      <c r="N684" s="12" t="s">
        <v>539</v>
      </c>
      <c r="O684" s="36" t="s">
        <v>539</v>
      </c>
      <c r="R684" s="12" t="str">
        <f t="shared" si="10"/>
        <v>Null</v>
      </c>
      <c r="S684" s="12" t="str">
        <f>IFERROR(IF(Preferences!$D$6="Default",INDEX('History Check'!$F$6:$O$6,MATCH(MAX('History Check'!$F684:$O684),'History Check'!$F684:$O684,0)),IF(COUNT($F684:$O684) &gt; 0, Preferences!$D$6, NA())),"Null")</f>
        <v>Null</v>
      </c>
    </row>
    <row r="685" spans="3:19">
      <c r="C685" s="12" t="s">
        <v>996</v>
      </c>
      <c r="D685" s="12">
        <v>1511729</v>
      </c>
      <c r="E685" s="12">
        <v>2022</v>
      </c>
      <c r="F685" s="12" t="s">
        <v>539</v>
      </c>
      <c r="G685" s="12" t="s">
        <v>539</v>
      </c>
      <c r="H685" s="12" t="s">
        <v>539</v>
      </c>
      <c r="I685" s="36" t="s">
        <v>539</v>
      </c>
      <c r="J685" s="36" t="s">
        <v>539</v>
      </c>
      <c r="K685" s="36" t="s">
        <v>539</v>
      </c>
      <c r="L685" s="12" t="s">
        <v>539</v>
      </c>
      <c r="M685" s="12" t="s">
        <v>539</v>
      </c>
      <c r="N685" s="12" t="s">
        <v>539</v>
      </c>
      <c r="O685" s="36" t="s">
        <v>539</v>
      </c>
      <c r="R685" s="12" t="str">
        <f t="shared" si="10"/>
        <v>Null</v>
      </c>
      <c r="S685" s="12" t="str">
        <f>IFERROR(IF(Preferences!$D$6="Default",INDEX('History Check'!$F$6:$O$6,MATCH(MAX('History Check'!$F685:$O685),'History Check'!$F685:$O685,0)),IF(COUNT($F685:$O685) &gt; 0, Preferences!$D$6, NA())),"Null")</f>
        <v>Null</v>
      </c>
    </row>
    <row r="686" spans="3:19" hidden="1">
      <c r="C686" s="12" t="s">
        <v>748</v>
      </c>
      <c r="D686" s="12">
        <v>1439961</v>
      </c>
      <c r="E686" s="12">
        <v>2023</v>
      </c>
      <c r="F686" s="36" t="s">
        <v>539</v>
      </c>
      <c r="G686" s="12" t="s">
        <v>539</v>
      </c>
      <c r="H686" s="12" t="s">
        <v>539</v>
      </c>
      <c r="I686" s="12" t="s">
        <v>539</v>
      </c>
      <c r="J686" s="36" t="s">
        <v>539</v>
      </c>
      <c r="K686" s="36" t="s">
        <v>539</v>
      </c>
      <c r="L686" s="12" t="s">
        <v>539</v>
      </c>
      <c r="M686" s="12" t="s">
        <v>539</v>
      </c>
      <c r="N686" s="12" t="s">
        <v>539</v>
      </c>
      <c r="O686" s="36">
        <v>45291</v>
      </c>
      <c r="R686" s="12" t="str">
        <f t="shared" si="10"/>
        <v>LOCAL</v>
      </c>
      <c r="S686" s="12" t="str">
        <f>IFERROR(IF(Preferences!$D$6="Default",INDEX('History Check'!$F$6:$O$6,MATCH(MAX('History Check'!$F686:$O686),'History Check'!$F686:$O686,0)),IF(COUNT($F686:$O686) &gt; 0, Preferences!$D$6, NA())),"Null")</f>
        <v>NONCON</v>
      </c>
    </row>
    <row r="687" spans="3:19" hidden="1">
      <c r="C687" s="12" t="s">
        <v>748</v>
      </c>
      <c r="D687" s="12">
        <v>1439961</v>
      </c>
      <c r="E687" s="12">
        <v>2022</v>
      </c>
      <c r="F687" s="36" t="s">
        <v>539</v>
      </c>
      <c r="G687" s="12" t="s">
        <v>539</v>
      </c>
      <c r="H687" s="12" t="s">
        <v>539</v>
      </c>
      <c r="I687" s="12" t="s">
        <v>539</v>
      </c>
      <c r="J687" s="36" t="s">
        <v>539</v>
      </c>
      <c r="K687" s="12" t="s">
        <v>539</v>
      </c>
      <c r="L687" s="12" t="s">
        <v>539</v>
      </c>
      <c r="M687" s="12" t="s">
        <v>539</v>
      </c>
      <c r="N687" s="12" t="s">
        <v>539</v>
      </c>
      <c r="O687" s="36">
        <v>44926</v>
      </c>
      <c r="R687" s="12" t="str">
        <f t="shared" si="10"/>
        <v>LOCAL</v>
      </c>
      <c r="S687" s="12" t="str">
        <f>IFERROR(IF(Preferences!$D$6="Default",INDEX('History Check'!$F$6:$O$6,MATCH(MAX('History Check'!$F687:$O687),'History Check'!$F687:$O687,0)),IF(COUNT($F687:$O687) &gt; 0, Preferences!$D$6, NA())),"Null")</f>
        <v>NONCON</v>
      </c>
    </row>
    <row r="688" spans="3:19" hidden="1">
      <c r="C688" s="12" t="s">
        <v>749</v>
      </c>
      <c r="D688" s="12">
        <v>1001684</v>
      </c>
      <c r="E688" s="12">
        <v>2023</v>
      </c>
      <c r="F688" s="36" t="s">
        <v>539</v>
      </c>
      <c r="G688" s="12" t="s">
        <v>539</v>
      </c>
      <c r="H688" s="36" t="s">
        <v>539</v>
      </c>
      <c r="I688" s="36" t="s">
        <v>539</v>
      </c>
      <c r="J688" s="36" t="s">
        <v>539</v>
      </c>
      <c r="K688" s="36" t="s">
        <v>539</v>
      </c>
      <c r="L688" s="12" t="s">
        <v>539</v>
      </c>
      <c r="M688" s="12" t="s">
        <v>539</v>
      </c>
      <c r="N688" s="12" t="s">
        <v>539</v>
      </c>
      <c r="O688" s="36">
        <v>45291</v>
      </c>
      <c r="R688" s="12" t="str">
        <f t="shared" si="10"/>
        <v>LOCAL</v>
      </c>
      <c r="S688" s="12" t="str">
        <f>IFERROR(IF(Preferences!$D$6="Default",INDEX('History Check'!$F$6:$O$6,MATCH(MAX('History Check'!$F688:$O688),'History Check'!$F688:$O688,0)),IF(COUNT($F688:$O688) &gt; 0, Preferences!$D$6, NA())),"Null")</f>
        <v>NONCON</v>
      </c>
    </row>
    <row r="689" spans="3:19" hidden="1">
      <c r="C689" s="12" t="s">
        <v>749</v>
      </c>
      <c r="D689" s="12">
        <v>1001684</v>
      </c>
      <c r="E689" s="12">
        <v>2022</v>
      </c>
      <c r="F689" s="36" t="s">
        <v>539</v>
      </c>
      <c r="G689" s="12" t="s">
        <v>539</v>
      </c>
      <c r="H689" s="12" t="s">
        <v>539</v>
      </c>
      <c r="I689" s="12" t="s">
        <v>539</v>
      </c>
      <c r="J689" s="36">
        <v>44926</v>
      </c>
      <c r="K689" s="36" t="s">
        <v>539</v>
      </c>
      <c r="L689" s="12" t="s">
        <v>539</v>
      </c>
      <c r="M689" s="12" t="s">
        <v>539</v>
      </c>
      <c r="N689" s="12" t="s">
        <v>539</v>
      </c>
      <c r="O689" s="36">
        <v>44926</v>
      </c>
      <c r="R689" s="12" t="str">
        <f t="shared" si="10"/>
        <v>LOCAL</v>
      </c>
      <c r="S689" s="12" t="str">
        <f>IFERROR(IF(Preferences!$D$6="Default",INDEX('History Check'!$F$6:$O$6,MATCH(MAX('History Check'!$F689:$O689),'History Check'!$F689:$O689,0)),IF(COUNT($F689:$O689) &gt; 0, Preferences!$D$6, NA())),"Null")</f>
        <v>CON</v>
      </c>
    </row>
    <row r="690" spans="3:19" hidden="1">
      <c r="C690" s="12" t="s">
        <v>997</v>
      </c>
      <c r="D690" s="12">
        <v>1193611</v>
      </c>
      <c r="E690" s="12">
        <v>2023</v>
      </c>
      <c r="F690" s="36" t="s">
        <v>539</v>
      </c>
      <c r="G690" s="12" t="s">
        <v>539</v>
      </c>
      <c r="H690" s="12" t="s">
        <v>539</v>
      </c>
      <c r="I690" s="36">
        <v>45291</v>
      </c>
      <c r="J690" s="12" t="s">
        <v>539</v>
      </c>
      <c r="K690" s="36" t="s">
        <v>539</v>
      </c>
      <c r="L690" s="12" t="s">
        <v>539</v>
      </c>
      <c r="M690" s="12" t="s">
        <v>539</v>
      </c>
      <c r="N690" s="12" t="s">
        <v>539</v>
      </c>
      <c r="O690" s="12" t="s">
        <v>539</v>
      </c>
      <c r="R690" s="12" t="str">
        <f t="shared" si="10"/>
        <v>USGAAP</v>
      </c>
      <c r="S690" s="12" t="str">
        <f>IFERROR(IF(Preferences!$D$6="Default",INDEX('History Check'!$F$6:$O$6,MATCH(MAX('History Check'!$F690:$O690),'History Check'!$F690:$O690,0)),IF(COUNT($F690:$O690) &gt; 0, Preferences!$D$6, NA())),"Null")</f>
        <v>CON</v>
      </c>
    </row>
    <row r="691" spans="3:19" hidden="1">
      <c r="C691" s="12" t="s">
        <v>997</v>
      </c>
      <c r="D691" s="12">
        <v>1193611</v>
      </c>
      <c r="E691" s="12">
        <v>2022</v>
      </c>
      <c r="F691" s="36" t="s">
        <v>539</v>
      </c>
      <c r="G691" s="12" t="s">
        <v>539</v>
      </c>
      <c r="H691" s="36" t="s">
        <v>539</v>
      </c>
      <c r="I691" s="36">
        <v>44926</v>
      </c>
      <c r="J691" s="36" t="s">
        <v>539</v>
      </c>
      <c r="K691" s="36" t="s">
        <v>539</v>
      </c>
      <c r="L691" s="12" t="s">
        <v>539</v>
      </c>
      <c r="M691" s="12" t="s">
        <v>539</v>
      </c>
      <c r="N691" s="36" t="s">
        <v>539</v>
      </c>
      <c r="O691" s="36" t="s">
        <v>539</v>
      </c>
      <c r="R691" s="12" t="str">
        <f t="shared" si="10"/>
        <v>USGAAP</v>
      </c>
      <c r="S691" s="12" t="str">
        <f>IFERROR(IF(Preferences!$D$6="Default",INDEX('History Check'!$F$6:$O$6,MATCH(MAX('History Check'!$F691:$O691),'History Check'!$F691:$O691,0)),IF(COUNT($F691:$O691) &gt; 0, Preferences!$D$6, NA())),"Null")</f>
        <v>CON</v>
      </c>
    </row>
    <row r="692" spans="3:19" hidden="1">
      <c r="C692" s="12" t="s">
        <v>998</v>
      </c>
      <c r="D692" s="12">
        <v>115277</v>
      </c>
      <c r="E692" s="12">
        <v>2023</v>
      </c>
      <c r="F692" s="36" t="s">
        <v>539</v>
      </c>
      <c r="G692" s="12" t="s">
        <v>539</v>
      </c>
      <c r="H692" s="12" t="s">
        <v>539</v>
      </c>
      <c r="I692" s="12" t="s">
        <v>539</v>
      </c>
      <c r="J692" s="36">
        <v>45291</v>
      </c>
      <c r="K692" s="36" t="s">
        <v>539</v>
      </c>
      <c r="L692" s="12" t="s">
        <v>539</v>
      </c>
      <c r="M692" s="12" t="s">
        <v>539</v>
      </c>
      <c r="N692" s="12" t="s">
        <v>539</v>
      </c>
      <c r="O692" s="36" t="s">
        <v>539</v>
      </c>
      <c r="R692" s="12" t="str">
        <f t="shared" si="10"/>
        <v>LOCAL</v>
      </c>
      <c r="S692" s="12" t="str">
        <f>IFERROR(IF(Preferences!$D$6="Default",INDEX('History Check'!$F$6:$O$6,MATCH(MAX('History Check'!$F692:$O692),'History Check'!$F692:$O692,0)),IF(COUNT($F692:$O692) &gt; 0, Preferences!$D$6, NA())),"Null")</f>
        <v>CON</v>
      </c>
    </row>
    <row r="693" spans="3:19" hidden="1">
      <c r="C693" s="12" t="s">
        <v>998</v>
      </c>
      <c r="D693" s="12">
        <v>115277</v>
      </c>
      <c r="E693" s="12">
        <v>2022</v>
      </c>
      <c r="F693" s="12" t="s">
        <v>539</v>
      </c>
      <c r="G693" s="12" t="s">
        <v>539</v>
      </c>
      <c r="H693" s="12" t="s">
        <v>539</v>
      </c>
      <c r="I693" s="12" t="s">
        <v>539</v>
      </c>
      <c r="J693" s="36">
        <v>44926</v>
      </c>
      <c r="K693" s="36" t="s">
        <v>539</v>
      </c>
      <c r="L693" s="12" t="s">
        <v>539</v>
      </c>
      <c r="M693" s="12" t="s">
        <v>539</v>
      </c>
      <c r="N693" s="12" t="s">
        <v>539</v>
      </c>
      <c r="O693" s="12" t="s">
        <v>539</v>
      </c>
      <c r="R693" s="12" t="str">
        <f t="shared" si="10"/>
        <v>LOCAL</v>
      </c>
      <c r="S693" s="12" t="str">
        <f>IFERROR(IF(Preferences!$D$6="Default",INDEX('History Check'!$F$6:$O$6,MATCH(MAX('History Check'!$F693:$O693),'History Check'!$F693:$O693,0)),IF(COUNT($F693:$O693) &gt; 0, Preferences!$D$6, NA())),"Null")</f>
        <v>CON</v>
      </c>
    </row>
    <row r="694" spans="3:19">
      <c r="C694" s="12" t="s">
        <v>750</v>
      </c>
      <c r="D694" s="12">
        <v>1561218</v>
      </c>
      <c r="E694" s="12">
        <v>2023</v>
      </c>
      <c r="F694" s="12" t="s">
        <v>539</v>
      </c>
      <c r="G694" s="12" t="s">
        <v>539</v>
      </c>
      <c r="H694" s="12" t="s">
        <v>539</v>
      </c>
      <c r="I694" s="12" t="s">
        <v>539</v>
      </c>
      <c r="J694" s="12" t="s">
        <v>539</v>
      </c>
      <c r="K694" s="36" t="s">
        <v>539</v>
      </c>
      <c r="L694" s="12" t="s">
        <v>539</v>
      </c>
      <c r="M694" s="12" t="s">
        <v>539</v>
      </c>
      <c r="N694" s="12" t="s">
        <v>539</v>
      </c>
      <c r="O694" s="12" t="s">
        <v>539</v>
      </c>
      <c r="R694" s="12" t="str">
        <f t="shared" si="10"/>
        <v>Null</v>
      </c>
      <c r="S694" s="12" t="str">
        <f>IFERROR(IF(Preferences!$D$6="Default",INDEX('History Check'!$F$6:$O$6,MATCH(MAX('History Check'!$F694:$O694),'History Check'!$F694:$O694,0)),IF(COUNT($F694:$O694) &gt; 0, Preferences!$D$6, NA())),"Null")</f>
        <v>Null</v>
      </c>
    </row>
    <row r="695" spans="3:19">
      <c r="C695" s="12" t="s">
        <v>750</v>
      </c>
      <c r="D695" s="12">
        <v>1561218</v>
      </c>
      <c r="E695" s="12">
        <v>2022</v>
      </c>
      <c r="F695" s="36" t="s">
        <v>539</v>
      </c>
      <c r="G695" s="12" t="s">
        <v>539</v>
      </c>
      <c r="H695" s="36" t="s">
        <v>539</v>
      </c>
      <c r="I695" s="36" t="s">
        <v>539</v>
      </c>
      <c r="J695" s="36" t="s">
        <v>539</v>
      </c>
      <c r="K695" s="36" t="s">
        <v>539</v>
      </c>
      <c r="L695" s="12" t="s">
        <v>539</v>
      </c>
      <c r="M695" s="12" t="s">
        <v>539</v>
      </c>
      <c r="N695" s="36" t="s">
        <v>539</v>
      </c>
      <c r="O695" s="36" t="s">
        <v>539</v>
      </c>
      <c r="R695" s="12" t="str">
        <f t="shared" si="10"/>
        <v>Null</v>
      </c>
      <c r="S695" s="12" t="str">
        <f>IFERROR(IF(Preferences!$D$6="Default",INDEX('History Check'!$F$6:$O$6,MATCH(MAX('History Check'!$F695:$O695),'History Check'!$F695:$O695,0)),IF(COUNT($F695:$O695) &gt; 0, Preferences!$D$6, NA())),"Null")</f>
        <v>Null</v>
      </c>
    </row>
    <row r="696" spans="3:19">
      <c r="C696" s="12" t="s">
        <v>751</v>
      </c>
      <c r="D696" s="12">
        <v>1569994</v>
      </c>
      <c r="E696" s="12">
        <v>2023</v>
      </c>
      <c r="F696" s="36" t="s">
        <v>539</v>
      </c>
      <c r="G696" s="12" t="s">
        <v>539</v>
      </c>
      <c r="H696" s="36" t="s">
        <v>539</v>
      </c>
      <c r="I696" s="36" t="s">
        <v>539</v>
      </c>
      <c r="J696" s="36" t="s">
        <v>539</v>
      </c>
      <c r="K696" s="36" t="s">
        <v>539</v>
      </c>
      <c r="L696" s="12" t="s">
        <v>539</v>
      </c>
      <c r="M696" s="12" t="s">
        <v>539</v>
      </c>
      <c r="N696" s="36" t="s">
        <v>539</v>
      </c>
      <c r="O696" s="36" t="s">
        <v>539</v>
      </c>
      <c r="R696" s="12" t="str">
        <f t="shared" si="10"/>
        <v>Null</v>
      </c>
      <c r="S696" s="12" t="str">
        <f>IFERROR(IF(Preferences!$D$6="Default",INDEX('History Check'!$F$6:$O$6,MATCH(MAX('History Check'!$F696:$O696),'History Check'!$F696:$O696,0)),IF(COUNT($F696:$O696) &gt; 0, Preferences!$D$6, NA())),"Null")</f>
        <v>Null</v>
      </c>
    </row>
    <row r="697" spans="3:19">
      <c r="C697" s="12" t="s">
        <v>751</v>
      </c>
      <c r="D697" s="12">
        <v>1569994</v>
      </c>
      <c r="E697" s="12">
        <v>2022</v>
      </c>
      <c r="F697" s="36" t="s">
        <v>539</v>
      </c>
      <c r="G697" s="12" t="s">
        <v>539</v>
      </c>
      <c r="H697" s="36" t="s">
        <v>539</v>
      </c>
      <c r="I697" s="12" t="s">
        <v>539</v>
      </c>
      <c r="J697" s="12" t="s">
        <v>539</v>
      </c>
      <c r="K697" s="36" t="s">
        <v>539</v>
      </c>
      <c r="L697" s="12" t="s">
        <v>539</v>
      </c>
      <c r="M697" s="12" t="s">
        <v>539</v>
      </c>
      <c r="N697" s="12" t="s">
        <v>539</v>
      </c>
      <c r="O697" s="36" t="s">
        <v>539</v>
      </c>
      <c r="R697" s="12" t="str">
        <f t="shared" si="10"/>
        <v>Null</v>
      </c>
      <c r="S697" s="12" t="str">
        <f>IFERROR(IF(Preferences!$D$6="Default",INDEX('History Check'!$F$6:$O$6,MATCH(MAX('History Check'!$F697:$O697),'History Check'!$F697:$O697,0)),IF(COUNT($F697:$O697) &gt; 0, Preferences!$D$6, NA())),"Null")</f>
        <v>Null</v>
      </c>
    </row>
    <row r="698" spans="3:19">
      <c r="C698" s="12" t="s">
        <v>752</v>
      </c>
      <c r="D698" s="12">
        <v>1396011</v>
      </c>
      <c r="E698" s="12">
        <v>2023</v>
      </c>
      <c r="F698" s="36" t="s">
        <v>539</v>
      </c>
      <c r="G698" s="12" t="s">
        <v>539</v>
      </c>
      <c r="H698" s="36" t="s">
        <v>539</v>
      </c>
      <c r="I698" s="36" t="s">
        <v>539</v>
      </c>
      <c r="J698" s="36" t="s">
        <v>539</v>
      </c>
      <c r="K698" s="36" t="s">
        <v>539</v>
      </c>
      <c r="L698" s="12" t="s">
        <v>539</v>
      </c>
      <c r="M698" s="12" t="s">
        <v>539</v>
      </c>
      <c r="N698" s="36" t="s">
        <v>539</v>
      </c>
      <c r="O698" s="36" t="s">
        <v>539</v>
      </c>
      <c r="R698" s="12" t="str">
        <f t="shared" si="10"/>
        <v>Null</v>
      </c>
      <c r="S698" s="12" t="str">
        <f>IFERROR(IF(Preferences!$D$6="Default",INDEX('History Check'!$F$6:$O$6,MATCH(MAX('History Check'!$F698:$O698),'History Check'!$F698:$O698,0)),IF(COUNT($F698:$O698) &gt; 0, Preferences!$D$6, NA())),"Null")</f>
        <v>Null</v>
      </c>
    </row>
    <row r="699" spans="3:19">
      <c r="C699" s="12" t="s">
        <v>752</v>
      </c>
      <c r="D699" s="12">
        <v>1396011</v>
      </c>
      <c r="E699" s="12">
        <v>2022</v>
      </c>
      <c r="F699" s="36" t="s">
        <v>539</v>
      </c>
      <c r="G699" s="12" t="s">
        <v>539</v>
      </c>
      <c r="H699" s="36" t="s">
        <v>539</v>
      </c>
      <c r="I699" s="36" t="s">
        <v>539</v>
      </c>
      <c r="J699" s="36" t="s">
        <v>539</v>
      </c>
      <c r="K699" s="36" t="s">
        <v>539</v>
      </c>
      <c r="L699" s="12" t="s">
        <v>539</v>
      </c>
      <c r="M699" s="12" t="s">
        <v>539</v>
      </c>
      <c r="N699" s="12" t="s">
        <v>539</v>
      </c>
      <c r="O699" s="36" t="s">
        <v>539</v>
      </c>
      <c r="R699" s="12" t="str">
        <f t="shared" si="10"/>
        <v>Null</v>
      </c>
      <c r="S699" s="12" t="str">
        <f>IFERROR(IF(Preferences!$D$6="Default",INDEX('History Check'!$F$6:$O$6,MATCH(MAX('History Check'!$F699:$O699),'History Check'!$F699:$O699,0)),IF(COUNT($F699:$O699) &gt; 0, Preferences!$D$6, NA())),"Null")</f>
        <v>Null</v>
      </c>
    </row>
    <row r="700" spans="3:19" hidden="1">
      <c r="C700" s="12" t="s">
        <v>999</v>
      </c>
      <c r="D700" s="12">
        <v>115104</v>
      </c>
      <c r="E700" s="12">
        <v>2023</v>
      </c>
      <c r="F700" s="36" t="s">
        <v>539</v>
      </c>
      <c r="G700" s="12" t="s">
        <v>539</v>
      </c>
      <c r="H700" s="36" t="s">
        <v>539</v>
      </c>
      <c r="I700" s="36" t="s">
        <v>539</v>
      </c>
      <c r="J700" s="36">
        <v>45291</v>
      </c>
      <c r="K700" s="36" t="s">
        <v>539</v>
      </c>
      <c r="L700" s="12" t="s">
        <v>539</v>
      </c>
      <c r="M700" s="12" t="s">
        <v>539</v>
      </c>
      <c r="N700" s="36" t="s">
        <v>539</v>
      </c>
      <c r="O700" s="36">
        <v>45291</v>
      </c>
      <c r="R700" s="12" t="str">
        <f t="shared" si="10"/>
        <v>LOCAL</v>
      </c>
      <c r="S700" s="12" t="str">
        <f>IFERROR(IF(Preferences!$D$6="Default",INDEX('History Check'!$F$6:$O$6,MATCH(MAX('History Check'!$F700:$O700),'History Check'!$F700:$O700,0)),IF(COUNT($F700:$O700) &gt; 0, Preferences!$D$6, NA())),"Null")</f>
        <v>CON</v>
      </c>
    </row>
    <row r="701" spans="3:19" hidden="1">
      <c r="C701" s="12" t="s">
        <v>999</v>
      </c>
      <c r="D701" s="12">
        <v>115104</v>
      </c>
      <c r="E701" s="12">
        <v>2022</v>
      </c>
      <c r="F701" s="12" t="s">
        <v>539</v>
      </c>
      <c r="G701" s="12" t="s">
        <v>539</v>
      </c>
      <c r="H701" s="12" t="s">
        <v>539</v>
      </c>
      <c r="I701" s="36" t="s">
        <v>539</v>
      </c>
      <c r="J701" s="36">
        <v>44926</v>
      </c>
      <c r="K701" s="36" t="s">
        <v>539</v>
      </c>
      <c r="L701" s="12" t="s">
        <v>539</v>
      </c>
      <c r="M701" s="12" t="s">
        <v>539</v>
      </c>
      <c r="N701" s="12" t="s">
        <v>539</v>
      </c>
      <c r="O701" s="36">
        <v>44926</v>
      </c>
      <c r="R701" s="12" t="str">
        <f t="shared" si="10"/>
        <v>LOCAL</v>
      </c>
      <c r="S701" s="12" t="str">
        <f>IFERROR(IF(Preferences!$D$6="Default",INDEX('History Check'!$F$6:$O$6,MATCH(MAX('History Check'!$F701:$O701),'History Check'!$F701:$O701,0)),IF(COUNT($F701:$O701) &gt; 0, Preferences!$D$6, NA())),"Null")</f>
        <v>CON</v>
      </c>
    </row>
    <row r="702" spans="3:19" hidden="1">
      <c r="C702" s="12" t="s">
        <v>1000</v>
      </c>
      <c r="D702" s="12">
        <v>112091</v>
      </c>
      <c r="E702" s="12">
        <v>2023</v>
      </c>
      <c r="F702" s="36">
        <v>45291</v>
      </c>
      <c r="G702" s="12" t="s">
        <v>539</v>
      </c>
      <c r="H702" s="12" t="s">
        <v>539</v>
      </c>
      <c r="I702" s="36" t="s">
        <v>539</v>
      </c>
      <c r="J702" s="36" t="s">
        <v>539</v>
      </c>
      <c r="K702" s="36" t="s">
        <v>539</v>
      </c>
      <c r="L702" s="12" t="s">
        <v>539</v>
      </c>
      <c r="M702" s="12" t="s">
        <v>539</v>
      </c>
      <c r="N702" s="12" t="s">
        <v>539</v>
      </c>
      <c r="O702" s="36" t="s">
        <v>539</v>
      </c>
      <c r="R702" s="12" t="str">
        <f t="shared" si="10"/>
        <v>IFRS</v>
      </c>
      <c r="S702" s="12" t="str">
        <f>IFERROR(IF(Preferences!$D$6="Default",INDEX('History Check'!$F$6:$O$6,MATCH(MAX('History Check'!$F702:$O702),'History Check'!$F702:$O702,0)),IF(COUNT($F702:$O702) &gt; 0, Preferences!$D$6, NA())),"Null")</f>
        <v>CON</v>
      </c>
    </row>
    <row r="703" spans="3:19" hidden="1">
      <c r="C703" s="12" t="s">
        <v>1000</v>
      </c>
      <c r="D703" s="12">
        <v>112091</v>
      </c>
      <c r="E703" s="12">
        <v>2022</v>
      </c>
      <c r="F703" s="47">
        <v>44926</v>
      </c>
      <c r="G703" s="47" t="s">
        <v>539</v>
      </c>
      <c r="H703" s="47" t="s">
        <v>539</v>
      </c>
      <c r="I703" s="47" t="s">
        <v>539</v>
      </c>
      <c r="J703" s="47" t="s">
        <v>539</v>
      </c>
      <c r="K703" s="47" t="s">
        <v>539</v>
      </c>
      <c r="L703" s="47" t="s">
        <v>539</v>
      </c>
      <c r="M703" s="47" t="s">
        <v>539</v>
      </c>
      <c r="N703" s="47" t="s">
        <v>539</v>
      </c>
      <c r="O703" s="47" t="s">
        <v>539</v>
      </c>
      <c r="P703" s="47"/>
      <c r="Q703" s="47"/>
      <c r="R703" s="12" t="str">
        <f t="shared" si="10"/>
        <v>IFRS</v>
      </c>
      <c r="S703" s="12" t="str">
        <f>IFERROR(IF(Preferences!$D$6="Default",INDEX('History Check'!$F$6:$O$6,MATCH(MAX('History Check'!$F703:$O703),'History Check'!$F703:$O703,0)),IF(COUNT($F703:$O703) &gt; 0, Preferences!$D$6, NA())),"Null")</f>
        <v>CON</v>
      </c>
    </row>
    <row r="704" spans="3:19">
      <c r="C704" s="12" t="s">
        <v>1001</v>
      </c>
      <c r="D704" s="12">
        <v>1468833</v>
      </c>
      <c r="E704" s="12">
        <v>2023</v>
      </c>
      <c r="F704" s="12" t="s">
        <v>539</v>
      </c>
      <c r="G704" s="12" t="s">
        <v>539</v>
      </c>
      <c r="H704" s="12" t="s">
        <v>539</v>
      </c>
      <c r="I704" s="12" t="s">
        <v>539</v>
      </c>
      <c r="J704" s="36" t="s">
        <v>539</v>
      </c>
      <c r="K704" s="12" t="s">
        <v>539</v>
      </c>
      <c r="L704" s="12" t="s">
        <v>539</v>
      </c>
      <c r="M704" s="12" t="s">
        <v>539</v>
      </c>
      <c r="N704" s="12" t="s">
        <v>539</v>
      </c>
      <c r="O704" s="36" t="s">
        <v>539</v>
      </c>
      <c r="R704" s="12" t="str">
        <f t="shared" si="10"/>
        <v>Null</v>
      </c>
      <c r="S704" s="12" t="str">
        <f>IFERROR(IF(Preferences!$D$6="Default",INDEX('History Check'!$F$6:$O$6,MATCH(MAX('History Check'!$F704:$O704),'History Check'!$F704:$O704,0)),IF(COUNT($F704:$O704) &gt; 0, Preferences!$D$6, NA())),"Null")</f>
        <v>Null</v>
      </c>
    </row>
    <row r="705" spans="3:19">
      <c r="C705" s="12" t="s">
        <v>1001</v>
      </c>
      <c r="D705" s="12">
        <v>1468833</v>
      </c>
      <c r="E705" s="12">
        <v>2022</v>
      </c>
      <c r="F705" s="36" t="s">
        <v>539</v>
      </c>
      <c r="G705" s="12" t="s">
        <v>539</v>
      </c>
      <c r="H705" s="12" t="s">
        <v>539</v>
      </c>
      <c r="I705" s="12" t="s">
        <v>539</v>
      </c>
      <c r="J705" s="12" t="s">
        <v>539</v>
      </c>
      <c r="K705" s="12" t="s">
        <v>539</v>
      </c>
      <c r="L705" s="12" t="s">
        <v>539</v>
      </c>
      <c r="M705" s="12" t="s">
        <v>539</v>
      </c>
      <c r="N705" s="12" t="s">
        <v>539</v>
      </c>
      <c r="O705" s="36" t="s">
        <v>539</v>
      </c>
      <c r="R705" s="12" t="str">
        <f t="shared" si="10"/>
        <v>Null</v>
      </c>
      <c r="S705" s="12" t="str">
        <f>IFERROR(IF(Preferences!$D$6="Default",INDEX('History Check'!$F$6:$O$6,MATCH(MAX('History Check'!$F705:$O705),'History Check'!$F705:$O705,0)),IF(COUNT($F705:$O705) &gt; 0, Preferences!$D$6, NA())),"Null")</f>
        <v>Null</v>
      </c>
    </row>
    <row r="706" spans="3:19" hidden="1">
      <c r="C706" s="12" t="s">
        <v>1016</v>
      </c>
      <c r="D706" s="12">
        <v>115381</v>
      </c>
      <c r="E706" s="12">
        <v>2023</v>
      </c>
      <c r="F706" s="36">
        <v>45291</v>
      </c>
      <c r="G706" s="12" t="s">
        <v>539</v>
      </c>
      <c r="H706" s="12" t="s">
        <v>539</v>
      </c>
      <c r="I706" s="12" t="s">
        <v>539</v>
      </c>
      <c r="J706" s="36">
        <v>45291</v>
      </c>
      <c r="K706" s="12" t="s">
        <v>539</v>
      </c>
      <c r="L706" s="12" t="s">
        <v>539</v>
      </c>
      <c r="M706" s="12" t="s">
        <v>539</v>
      </c>
      <c r="N706" s="12" t="s">
        <v>539</v>
      </c>
      <c r="O706" s="36">
        <v>45291</v>
      </c>
      <c r="R706" s="12" t="str">
        <f t="shared" si="10"/>
        <v>IFRS</v>
      </c>
      <c r="S706" s="12" t="str">
        <f>IFERROR(IF(Preferences!$D$6="Default",INDEX('History Check'!$F$6:$O$6,MATCH(MAX('History Check'!$F706:$O706),'History Check'!$F706:$O706,0)),IF(COUNT($F706:$O706) &gt; 0, Preferences!$D$6, NA())),"Null")</f>
        <v>CON</v>
      </c>
    </row>
    <row r="707" spans="3:19" hidden="1">
      <c r="C707" s="12" t="s">
        <v>1016</v>
      </c>
      <c r="D707" s="12">
        <v>115381</v>
      </c>
      <c r="E707" s="12">
        <v>2022</v>
      </c>
      <c r="F707" s="36">
        <v>44926</v>
      </c>
      <c r="G707" s="12" t="s">
        <v>539</v>
      </c>
      <c r="H707" s="36" t="s">
        <v>539</v>
      </c>
      <c r="I707" s="12" t="s">
        <v>539</v>
      </c>
      <c r="J707" s="36">
        <v>44926</v>
      </c>
      <c r="K707" s="36" t="s">
        <v>539</v>
      </c>
      <c r="L707" s="12" t="s">
        <v>539</v>
      </c>
      <c r="M707" s="12" t="s">
        <v>539</v>
      </c>
      <c r="N707" s="36" t="s">
        <v>539</v>
      </c>
      <c r="O707" s="36">
        <v>44926</v>
      </c>
      <c r="R707" s="12" t="str">
        <f t="shared" si="10"/>
        <v>IFRS</v>
      </c>
      <c r="S707" s="12" t="str">
        <f>IFERROR(IF(Preferences!$D$6="Default",INDEX('History Check'!$F$6:$O$6,MATCH(MAX('History Check'!$F707:$O707),'History Check'!$F707:$O707,0)),IF(COUNT($F707:$O707) &gt; 0, Preferences!$D$6, NA())),"Null")</f>
        <v>CON</v>
      </c>
    </row>
    <row r="708" spans="3:19" hidden="1">
      <c r="C708" s="12" t="s">
        <v>1017</v>
      </c>
      <c r="D708" s="12">
        <v>1000609</v>
      </c>
      <c r="E708" s="12">
        <v>2023</v>
      </c>
      <c r="F708" s="36" t="s">
        <v>539</v>
      </c>
      <c r="G708" s="12" t="s">
        <v>539</v>
      </c>
      <c r="H708" s="36" t="s">
        <v>539</v>
      </c>
      <c r="I708" s="36" t="s">
        <v>539</v>
      </c>
      <c r="J708" s="36">
        <v>45291</v>
      </c>
      <c r="K708" s="36" t="s">
        <v>539</v>
      </c>
      <c r="L708" s="12" t="s">
        <v>539</v>
      </c>
      <c r="M708" s="36">
        <v>45291</v>
      </c>
      <c r="N708" s="36" t="s">
        <v>539</v>
      </c>
      <c r="O708" s="36">
        <v>45291</v>
      </c>
      <c r="R708" s="12" t="str">
        <f t="shared" si="10"/>
        <v>LOCAL</v>
      </c>
      <c r="S708" s="12" t="str">
        <f>IFERROR(IF(Preferences!$D$6="Default",INDEX('History Check'!$F$6:$O$6,MATCH(MAX('History Check'!$F708:$O708),'History Check'!$F708:$O708,0)),IF(COUNT($F708:$O708) &gt; 0, Preferences!$D$6, NA())),"Null")</f>
        <v>CON</v>
      </c>
    </row>
    <row r="709" spans="3:19" hidden="1">
      <c r="C709" s="12" t="s">
        <v>1017</v>
      </c>
      <c r="D709" s="12">
        <v>1000609</v>
      </c>
      <c r="E709" s="12">
        <v>2022</v>
      </c>
      <c r="F709" s="12" t="s">
        <v>539</v>
      </c>
      <c r="G709" s="12" t="s">
        <v>539</v>
      </c>
      <c r="H709" s="12" t="s">
        <v>539</v>
      </c>
      <c r="I709" s="12" t="s">
        <v>539</v>
      </c>
      <c r="J709" s="36">
        <v>44926</v>
      </c>
      <c r="K709" s="12" t="s">
        <v>539</v>
      </c>
      <c r="L709" s="12" t="s">
        <v>539</v>
      </c>
      <c r="M709" s="36">
        <v>44926</v>
      </c>
      <c r="N709" s="12" t="s">
        <v>539</v>
      </c>
      <c r="O709" s="36">
        <v>44926</v>
      </c>
      <c r="R709" s="12" t="str">
        <f t="shared" si="10"/>
        <v>LOCAL</v>
      </c>
      <c r="S709" s="12" t="str">
        <f>IFERROR(IF(Preferences!$D$6="Default",INDEX('History Check'!$F$6:$O$6,MATCH(MAX('History Check'!$F709:$O709),'History Check'!$F709:$O709,0)),IF(COUNT($F709:$O709) &gt; 0, Preferences!$D$6, NA())),"Null")</f>
        <v>CON</v>
      </c>
    </row>
    <row r="710" spans="3:19" hidden="1">
      <c r="C710" s="12" t="s">
        <v>1018</v>
      </c>
      <c r="D710" s="12">
        <v>1000608</v>
      </c>
      <c r="E710" s="12">
        <v>2023</v>
      </c>
      <c r="F710" s="36" t="s">
        <v>539</v>
      </c>
      <c r="G710" s="12" t="s">
        <v>539</v>
      </c>
      <c r="H710" s="36" t="s">
        <v>539</v>
      </c>
      <c r="I710" s="36" t="s">
        <v>539</v>
      </c>
      <c r="J710" s="36" t="s">
        <v>539</v>
      </c>
      <c r="K710" s="36">
        <v>45291</v>
      </c>
      <c r="L710" s="12" t="s">
        <v>539</v>
      </c>
      <c r="M710" s="12" t="s">
        <v>539</v>
      </c>
      <c r="N710" s="36" t="s">
        <v>539</v>
      </c>
      <c r="O710" s="36" t="s">
        <v>539</v>
      </c>
      <c r="R710" s="12" t="str">
        <f t="shared" si="10"/>
        <v>IFRS</v>
      </c>
      <c r="S710" s="12" t="str">
        <f>IFERROR(IF(Preferences!$D$6="Default",INDEX('History Check'!$F$6:$O$6,MATCH(MAX('History Check'!$F710:$O710),'History Check'!$F710:$O710,0)),IF(COUNT($F710:$O710) &gt; 0, Preferences!$D$6, NA())),"Null")</f>
        <v>NONCON</v>
      </c>
    </row>
    <row r="711" spans="3:19" hidden="1">
      <c r="C711" s="12" t="s">
        <v>1018</v>
      </c>
      <c r="D711" s="12">
        <v>1000608</v>
      </c>
      <c r="E711" s="12">
        <v>2022</v>
      </c>
      <c r="F711" s="36" t="s">
        <v>539</v>
      </c>
      <c r="G711" s="12" t="s">
        <v>539</v>
      </c>
      <c r="H711" s="36" t="s">
        <v>539</v>
      </c>
      <c r="I711" s="36" t="s">
        <v>539</v>
      </c>
      <c r="J711" s="36" t="s">
        <v>539</v>
      </c>
      <c r="K711" s="36">
        <v>44926</v>
      </c>
      <c r="L711" s="12" t="s">
        <v>539</v>
      </c>
      <c r="M711" s="12" t="s">
        <v>539</v>
      </c>
      <c r="N711" s="36" t="s">
        <v>539</v>
      </c>
      <c r="O711" s="36" t="s">
        <v>539</v>
      </c>
      <c r="R711" s="12" t="str">
        <f t="shared" si="10"/>
        <v>IFRS</v>
      </c>
      <c r="S711" s="12" t="str">
        <f>IFERROR(IF(Preferences!$D$6="Default",INDEX('History Check'!$F$6:$O$6,MATCH(MAX('History Check'!$F711:$O711),'History Check'!$F711:$O711,0)),IF(COUNT($F711:$O711) &gt; 0, Preferences!$D$6, NA())),"Null")</f>
        <v>NONCON</v>
      </c>
    </row>
    <row r="712" spans="3:19" hidden="1">
      <c r="C712" s="12" t="s">
        <v>1019</v>
      </c>
      <c r="D712" s="12">
        <v>100301</v>
      </c>
      <c r="E712" s="12">
        <v>2023</v>
      </c>
      <c r="F712" s="36">
        <v>45230</v>
      </c>
      <c r="G712" s="12" t="s">
        <v>539</v>
      </c>
      <c r="H712" s="12" t="s">
        <v>539</v>
      </c>
      <c r="I712" s="12" t="s">
        <v>539</v>
      </c>
      <c r="J712" s="12" t="s">
        <v>539</v>
      </c>
      <c r="K712" s="36" t="s">
        <v>539</v>
      </c>
      <c r="L712" s="12" t="s">
        <v>539</v>
      </c>
      <c r="M712" s="12" t="s">
        <v>539</v>
      </c>
      <c r="N712" s="12" t="s">
        <v>539</v>
      </c>
      <c r="O712" s="12" t="s">
        <v>539</v>
      </c>
      <c r="R712" s="12" t="str">
        <f t="shared" ref="R712:R775" si="11">IFERROR(INDEX($F$5:$O$5,MATCH(MAX($F712:$O712),$F712:$O712,0)),"Null")</f>
        <v>IFRS</v>
      </c>
      <c r="S712" s="12" t="str">
        <f>IFERROR(IF(Preferences!$D$6="Default",INDEX('History Check'!$F$6:$O$6,MATCH(MAX('History Check'!$F712:$O712),'History Check'!$F712:$O712,0)),IF(COUNT($F712:$O712) &gt; 0, Preferences!$D$6, NA())),"Null")</f>
        <v>CON</v>
      </c>
    </row>
    <row r="713" spans="3:19" hidden="1">
      <c r="C713" s="12" t="s">
        <v>1019</v>
      </c>
      <c r="D713" s="12">
        <v>100301</v>
      </c>
      <c r="E713" s="12">
        <v>2022</v>
      </c>
      <c r="F713" s="36">
        <v>44865</v>
      </c>
      <c r="G713" s="36" t="s">
        <v>539</v>
      </c>
      <c r="H713" s="36" t="s">
        <v>539</v>
      </c>
      <c r="I713" s="36" t="s">
        <v>539</v>
      </c>
      <c r="J713" s="36" t="s">
        <v>539</v>
      </c>
      <c r="K713" s="36" t="s">
        <v>539</v>
      </c>
      <c r="L713" s="12" t="s">
        <v>539</v>
      </c>
      <c r="M713" s="12" t="s">
        <v>539</v>
      </c>
      <c r="N713" s="36" t="s">
        <v>539</v>
      </c>
      <c r="O713" s="36" t="s">
        <v>539</v>
      </c>
      <c r="R713" s="12" t="str">
        <f t="shared" si="11"/>
        <v>IFRS</v>
      </c>
      <c r="S713" s="12" t="str">
        <f>IFERROR(IF(Preferences!$D$6="Default",INDEX('History Check'!$F$6:$O$6,MATCH(MAX('History Check'!$F713:$O713),'History Check'!$F713:$O713,0)),IF(COUNT($F713:$O713) &gt; 0, Preferences!$D$6, NA())),"Null")</f>
        <v>CON</v>
      </c>
    </row>
    <row r="714" spans="3:19">
      <c r="C714" s="12" t="s">
        <v>1020</v>
      </c>
      <c r="D714" s="12">
        <v>1001921</v>
      </c>
      <c r="E714" s="12">
        <v>2023</v>
      </c>
      <c r="F714" s="12" t="s">
        <v>539</v>
      </c>
      <c r="G714" s="12" t="s">
        <v>539</v>
      </c>
      <c r="H714" s="12" t="s">
        <v>539</v>
      </c>
      <c r="I714" s="12" t="s">
        <v>539</v>
      </c>
      <c r="J714" s="36" t="s">
        <v>539</v>
      </c>
      <c r="K714" s="36" t="s">
        <v>539</v>
      </c>
      <c r="L714" s="12" t="s">
        <v>539</v>
      </c>
      <c r="M714" s="12" t="s">
        <v>539</v>
      </c>
      <c r="N714" s="12" t="s">
        <v>539</v>
      </c>
      <c r="O714" s="12" t="s">
        <v>539</v>
      </c>
      <c r="R714" s="12" t="str">
        <f t="shared" si="11"/>
        <v>Null</v>
      </c>
      <c r="S714" s="12" t="str">
        <f>IFERROR(IF(Preferences!$D$6="Default",INDEX('History Check'!$F$6:$O$6,MATCH(MAX('History Check'!$F714:$O714),'History Check'!$F714:$O714,0)),IF(COUNT($F714:$O714) &gt; 0, Preferences!$D$6, NA())),"Null")</f>
        <v>Null</v>
      </c>
    </row>
    <row r="715" spans="3:19">
      <c r="C715" s="12" t="s">
        <v>1020</v>
      </c>
      <c r="D715" s="12">
        <v>1001921</v>
      </c>
      <c r="E715" s="12">
        <v>2022</v>
      </c>
      <c r="F715" s="36" t="s">
        <v>539</v>
      </c>
      <c r="G715" s="12" t="s">
        <v>539</v>
      </c>
      <c r="H715" s="36" t="s">
        <v>539</v>
      </c>
      <c r="I715" s="36" t="s">
        <v>539</v>
      </c>
      <c r="J715" s="36" t="s">
        <v>539</v>
      </c>
      <c r="K715" s="36" t="s">
        <v>539</v>
      </c>
      <c r="L715" s="12" t="s">
        <v>539</v>
      </c>
      <c r="M715" s="12" t="s">
        <v>539</v>
      </c>
      <c r="N715" s="36" t="s">
        <v>539</v>
      </c>
      <c r="O715" s="36" t="s">
        <v>539</v>
      </c>
      <c r="R715" s="12" t="str">
        <f t="shared" si="11"/>
        <v>Null</v>
      </c>
      <c r="S715" s="12" t="str">
        <f>IFERROR(IF(Preferences!$D$6="Default",INDEX('History Check'!$F$6:$O$6,MATCH(MAX('History Check'!$F715:$O715),'History Check'!$F715:$O715,0)),IF(COUNT($F715:$O715) &gt; 0, Preferences!$D$6, NA())),"Null")</f>
        <v>Null</v>
      </c>
    </row>
    <row r="716" spans="3:19" hidden="1">
      <c r="C716" s="12" t="s">
        <v>1021</v>
      </c>
      <c r="D716" s="12">
        <v>112078</v>
      </c>
      <c r="E716" s="12">
        <v>2023</v>
      </c>
      <c r="F716" s="36" t="s">
        <v>539</v>
      </c>
      <c r="G716" s="12" t="s">
        <v>539</v>
      </c>
      <c r="H716" s="12" t="s">
        <v>539</v>
      </c>
      <c r="I716" s="12" t="s">
        <v>539</v>
      </c>
      <c r="J716" s="36">
        <v>45016</v>
      </c>
      <c r="K716" s="36" t="s">
        <v>539</v>
      </c>
      <c r="L716" s="12" t="s">
        <v>539</v>
      </c>
      <c r="M716" s="12" t="s">
        <v>539</v>
      </c>
      <c r="N716" s="12" t="s">
        <v>539</v>
      </c>
      <c r="O716" s="36">
        <v>45016</v>
      </c>
      <c r="R716" s="12" t="str">
        <f t="shared" si="11"/>
        <v>LOCAL</v>
      </c>
      <c r="S716" s="12" t="str">
        <f>IFERROR(IF(Preferences!$D$6="Default",INDEX('History Check'!$F$6:$O$6,MATCH(MAX('History Check'!$F716:$O716),'History Check'!$F716:$O716,0)),IF(COUNT($F716:$O716) &gt; 0, Preferences!$D$6, NA())),"Null")</f>
        <v>CON</v>
      </c>
    </row>
    <row r="717" spans="3:19" hidden="1">
      <c r="C717" s="12" t="s">
        <v>1021</v>
      </c>
      <c r="D717" s="12">
        <v>112078</v>
      </c>
      <c r="E717" s="12">
        <v>2022</v>
      </c>
      <c r="F717" s="36" t="s">
        <v>539</v>
      </c>
      <c r="G717" s="12" t="s">
        <v>539</v>
      </c>
      <c r="H717" s="12" t="s">
        <v>539</v>
      </c>
      <c r="I717" s="12" t="s">
        <v>539</v>
      </c>
      <c r="J717" s="36">
        <v>44651</v>
      </c>
      <c r="K717" s="36" t="s">
        <v>539</v>
      </c>
      <c r="L717" s="12" t="s">
        <v>539</v>
      </c>
      <c r="M717" s="12" t="s">
        <v>539</v>
      </c>
      <c r="N717" s="12" t="s">
        <v>539</v>
      </c>
      <c r="O717" s="36">
        <v>44651</v>
      </c>
      <c r="R717" s="12" t="str">
        <f t="shared" si="11"/>
        <v>LOCAL</v>
      </c>
      <c r="S717" s="12" t="str">
        <f>IFERROR(IF(Preferences!$D$6="Default",INDEX('History Check'!$F$6:$O$6,MATCH(MAX('History Check'!$F717:$O717),'History Check'!$F717:$O717,0)),IF(COUNT($F717:$O717) &gt; 0, Preferences!$D$6, NA())),"Null")</f>
        <v>CON</v>
      </c>
    </row>
    <row r="718" spans="3:19" hidden="1">
      <c r="C718" s="12" t="s">
        <v>1022</v>
      </c>
      <c r="D718" s="12">
        <v>1492634</v>
      </c>
      <c r="E718" s="12">
        <v>2023</v>
      </c>
      <c r="F718" s="36" t="s">
        <v>539</v>
      </c>
      <c r="G718" s="12" t="s">
        <v>539</v>
      </c>
      <c r="H718" s="36" t="s">
        <v>539</v>
      </c>
      <c r="I718" s="36">
        <v>45291</v>
      </c>
      <c r="J718" s="36" t="s">
        <v>539</v>
      </c>
      <c r="K718" s="36" t="s">
        <v>539</v>
      </c>
      <c r="L718" s="12" t="s">
        <v>539</v>
      </c>
      <c r="M718" s="12" t="s">
        <v>539</v>
      </c>
      <c r="N718" s="36" t="s">
        <v>539</v>
      </c>
      <c r="O718" s="36" t="s">
        <v>539</v>
      </c>
      <c r="R718" s="12" t="str">
        <f t="shared" si="11"/>
        <v>USGAAP</v>
      </c>
      <c r="S718" s="12" t="str">
        <f>IFERROR(IF(Preferences!$D$6="Default",INDEX('History Check'!$F$6:$O$6,MATCH(MAX('History Check'!$F718:$O718),'History Check'!$F718:$O718,0)),IF(COUNT($F718:$O718) &gt; 0, Preferences!$D$6, NA())),"Null")</f>
        <v>CON</v>
      </c>
    </row>
    <row r="719" spans="3:19" hidden="1">
      <c r="C719" s="12" t="s">
        <v>1022</v>
      </c>
      <c r="D719" s="12">
        <v>1492634</v>
      </c>
      <c r="E719" s="12">
        <v>2022</v>
      </c>
      <c r="F719" s="47" t="s">
        <v>539</v>
      </c>
      <c r="G719" s="47" t="s">
        <v>539</v>
      </c>
      <c r="H719" s="47" t="s">
        <v>539</v>
      </c>
      <c r="I719" s="47">
        <v>44926</v>
      </c>
      <c r="J719" s="47" t="s">
        <v>539</v>
      </c>
      <c r="K719" s="47" t="s">
        <v>539</v>
      </c>
      <c r="L719" s="47" t="s">
        <v>539</v>
      </c>
      <c r="M719" s="47" t="s">
        <v>539</v>
      </c>
      <c r="N719" s="47" t="s">
        <v>539</v>
      </c>
      <c r="O719" s="47" t="s">
        <v>539</v>
      </c>
      <c r="P719" s="47"/>
      <c r="Q719" s="47"/>
      <c r="R719" s="12" t="str">
        <f t="shared" si="11"/>
        <v>USGAAP</v>
      </c>
      <c r="S719" s="12" t="str">
        <f>IFERROR(IF(Preferences!$D$6="Default",INDEX('History Check'!$F$6:$O$6,MATCH(MAX('History Check'!$F719:$O719),'History Check'!$F719:$O719,0)),IF(COUNT($F719:$O719) &gt; 0, Preferences!$D$6, NA())),"Null")</f>
        <v>CON</v>
      </c>
    </row>
    <row r="720" spans="3:19" hidden="1">
      <c r="C720" s="12" t="s">
        <v>1023</v>
      </c>
      <c r="D720" s="12">
        <v>100042</v>
      </c>
      <c r="E720" s="12">
        <v>2023</v>
      </c>
      <c r="F720" s="36" t="s">
        <v>539</v>
      </c>
      <c r="G720" s="12" t="s">
        <v>539</v>
      </c>
      <c r="H720" s="36">
        <v>45291</v>
      </c>
      <c r="I720" s="36">
        <v>45291</v>
      </c>
      <c r="J720" s="36" t="s">
        <v>539</v>
      </c>
      <c r="K720" s="36" t="s">
        <v>539</v>
      </c>
      <c r="L720" s="12" t="s">
        <v>539</v>
      </c>
      <c r="M720" s="12" t="s">
        <v>539</v>
      </c>
      <c r="N720" s="36">
        <v>45291</v>
      </c>
      <c r="O720" s="36" t="s">
        <v>539</v>
      </c>
      <c r="R720" s="12" t="str">
        <f t="shared" si="11"/>
        <v>REGULATORY</v>
      </c>
      <c r="S720" s="12" t="str">
        <f>IFERROR(IF(Preferences!$D$6="Default",INDEX('History Check'!$F$6:$O$6,MATCH(MAX('History Check'!$F720:$O720),'History Check'!$F720:$O720,0)),IF(COUNT($F720:$O720) &gt; 0, Preferences!$D$6, NA())),"Null")</f>
        <v>CON</v>
      </c>
    </row>
    <row r="721" spans="3:19" hidden="1">
      <c r="C721" s="12" t="s">
        <v>1023</v>
      </c>
      <c r="D721" s="12">
        <v>100042</v>
      </c>
      <c r="E721" s="12">
        <v>2022</v>
      </c>
      <c r="F721" s="36" t="s">
        <v>539</v>
      </c>
      <c r="G721" s="12" t="s">
        <v>539</v>
      </c>
      <c r="H721" s="36">
        <v>44926</v>
      </c>
      <c r="I721" s="36">
        <v>44926</v>
      </c>
      <c r="J721" s="12" t="s">
        <v>539</v>
      </c>
      <c r="K721" s="36" t="s">
        <v>539</v>
      </c>
      <c r="L721" s="12" t="s">
        <v>539</v>
      </c>
      <c r="M721" s="12" t="s">
        <v>539</v>
      </c>
      <c r="N721" s="36">
        <v>44926</v>
      </c>
      <c r="O721" s="36" t="s">
        <v>539</v>
      </c>
      <c r="R721" s="12" t="str">
        <f t="shared" si="11"/>
        <v>REGULATORY</v>
      </c>
      <c r="S721" s="12" t="str">
        <f>IFERROR(IF(Preferences!$D$6="Default",INDEX('History Check'!$F$6:$O$6,MATCH(MAX('History Check'!$F721:$O721),'History Check'!$F721:$O721,0)),IF(COUNT($F721:$O721) &gt; 0, Preferences!$D$6, NA())),"Null")</f>
        <v>CON</v>
      </c>
    </row>
    <row r="722" spans="3:19" hidden="1">
      <c r="C722" s="12" t="s">
        <v>1024</v>
      </c>
      <c r="D722" s="12">
        <v>108036</v>
      </c>
      <c r="E722" s="12">
        <v>2023</v>
      </c>
      <c r="F722" s="36" t="s">
        <v>539</v>
      </c>
      <c r="G722" s="12" t="s">
        <v>539</v>
      </c>
      <c r="H722" s="36">
        <v>45291</v>
      </c>
      <c r="I722" s="36" t="s">
        <v>539</v>
      </c>
      <c r="J722" s="12" t="s">
        <v>539</v>
      </c>
      <c r="K722" s="36" t="s">
        <v>539</v>
      </c>
      <c r="L722" s="12" t="s">
        <v>539</v>
      </c>
      <c r="M722" s="12" t="s">
        <v>539</v>
      </c>
      <c r="N722" s="36" t="s">
        <v>539</v>
      </c>
      <c r="O722" s="36" t="s">
        <v>539</v>
      </c>
      <c r="R722" s="12" t="str">
        <f t="shared" si="11"/>
        <v>REGULATORY</v>
      </c>
      <c r="S722" s="12" t="str">
        <f>IFERROR(IF(Preferences!$D$6="Default",INDEX('History Check'!$F$6:$O$6,MATCH(MAX('History Check'!$F722:$O722),'History Check'!$F722:$O722,0)),IF(COUNT($F722:$O722) &gt; 0, Preferences!$D$6, NA())),"Null")</f>
        <v>CON</v>
      </c>
    </row>
    <row r="723" spans="3:19" hidden="1">
      <c r="C723" s="12" t="s">
        <v>1024</v>
      </c>
      <c r="D723" s="12">
        <v>108036</v>
      </c>
      <c r="E723" s="12">
        <v>2022</v>
      </c>
      <c r="F723" s="47" t="s">
        <v>539</v>
      </c>
      <c r="G723" s="47" t="s">
        <v>539</v>
      </c>
      <c r="H723" s="47">
        <v>44926</v>
      </c>
      <c r="I723" s="47" t="s">
        <v>539</v>
      </c>
      <c r="J723" s="47" t="s">
        <v>539</v>
      </c>
      <c r="K723" s="47" t="s">
        <v>539</v>
      </c>
      <c r="L723" s="47" t="s">
        <v>539</v>
      </c>
      <c r="M723" s="47" t="s">
        <v>539</v>
      </c>
      <c r="N723" s="47" t="s">
        <v>539</v>
      </c>
      <c r="O723" s="47" t="s">
        <v>539</v>
      </c>
      <c r="P723" s="47"/>
      <c r="Q723" s="47"/>
      <c r="R723" s="12" t="str">
        <f t="shared" si="11"/>
        <v>REGULATORY</v>
      </c>
      <c r="S723" s="12" t="str">
        <f>IFERROR(IF(Preferences!$D$6="Default",INDEX('History Check'!$F$6:$O$6,MATCH(MAX('History Check'!$F723:$O723),'History Check'!$F723:$O723,0)),IF(COUNT($F723:$O723) &gt; 0, Preferences!$D$6, NA())),"Null")</f>
        <v>CON</v>
      </c>
    </row>
    <row r="724" spans="3:19" hidden="1">
      <c r="C724" s="12" t="s">
        <v>1025</v>
      </c>
      <c r="D724" s="12">
        <v>1462546</v>
      </c>
      <c r="E724" s="12">
        <v>2023</v>
      </c>
      <c r="F724" s="36" t="s">
        <v>539</v>
      </c>
      <c r="G724" s="12" t="s">
        <v>539</v>
      </c>
      <c r="H724" s="12" t="s">
        <v>539</v>
      </c>
      <c r="I724" s="36" t="s">
        <v>539</v>
      </c>
      <c r="J724" s="12" t="s">
        <v>539</v>
      </c>
      <c r="K724" s="36">
        <v>45291</v>
      </c>
      <c r="L724" s="12" t="s">
        <v>539</v>
      </c>
      <c r="M724" s="12" t="s">
        <v>539</v>
      </c>
      <c r="N724" s="12" t="s">
        <v>539</v>
      </c>
      <c r="O724" s="12" t="s">
        <v>539</v>
      </c>
      <c r="R724" s="12" t="str">
        <f t="shared" si="11"/>
        <v>IFRS</v>
      </c>
      <c r="S724" s="12" t="str">
        <f>IFERROR(IF(Preferences!$D$6="Default",INDEX('History Check'!$F$6:$O$6,MATCH(MAX('History Check'!$F724:$O724),'History Check'!$F724:$O724,0)),IF(COUNT($F724:$O724) &gt; 0, Preferences!$D$6, NA())),"Null")</f>
        <v>NONCON</v>
      </c>
    </row>
    <row r="725" spans="3:19" hidden="1">
      <c r="C725" s="12" t="s">
        <v>1025</v>
      </c>
      <c r="D725" s="12">
        <v>1462546</v>
      </c>
      <c r="E725" s="12">
        <v>2022</v>
      </c>
      <c r="F725" s="36" t="s">
        <v>539</v>
      </c>
      <c r="G725" s="12" t="s">
        <v>539</v>
      </c>
      <c r="H725" s="12" t="s">
        <v>539</v>
      </c>
      <c r="I725" s="12" t="s">
        <v>539</v>
      </c>
      <c r="J725" s="12" t="s">
        <v>539</v>
      </c>
      <c r="K725" s="36">
        <v>44926</v>
      </c>
      <c r="L725" s="12" t="s">
        <v>539</v>
      </c>
      <c r="M725" s="12" t="s">
        <v>539</v>
      </c>
      <c r="N725" s="12" t="s">
        <v>539</v>
      </c>
      <c r="O725" s="12" t="s">
        <v>539</v>
      </c>
      <c r="R725" s="12" t="str">
        <f t="shared" si="11"/>
        <v>IFRS</v>
      </c>
      <c r="S725" s="12" t="str">
        <f>IFERROR(IF(Preferences!$D$6="Default",INDEX('History Check'!$F$6:$O$6,MATCH(MAX('History Check'!$F725:$O725),'History Check'!$F725:$O725,0)),IF(COUNT($F725:$O725) &gt; 0, Preferences!$D$6, NA())),"Null")</f>
        <v>NONCON</v>
      </c>
    </row>
    <row r="726" spans="3:19" hidden="1">
      <c r="C726" s="12" t="s">
        <v>1026</v>
      </c>
      <c r="D726" s="12">
        <v>1012089</v>
      </c>
      <c r="E726" s="12">
        <v>2023</v>
      </c>
      <c r="F726" s="36" t="s">
        <v>539</v>
      </c>
      <c r="G726" s="12" t="s">
        <v>539</v>
      </c>
      <c r="H726" s="36">
        <v>45291</v>
      </c>
      <c r="I726" s="36" t="s">
        <v>539</v>
      </c>
      <c r="J726" s="36" t="s">
        <v>539</v>
      </c>
      <c r="K726" s="36" t="s">
        <v>539</v>
      </c>
      <c r="L726" s="12" t="s">
        <v>539</v>
      </c>
      <c r="M726" s="12" t="s">
        <v>539</v>
      </c>
      <c r="N726" s="36" t="s">
        <v>539</v>
      </c>
      <c r="O726" s="36" t="s">
        <v>539</v>
      </c>
      <c r="R726" s="12" t="str">
        <f t="shared" si="11"/>
        <v>REGULATORY</v>
      </c>
      <c r="S726" s="12" t="str">
        <f>IFERROR(IF(Preferences!$D$6="Default",INDEX('History Check'!$F$6:$O$6,MATCH(MAX('History Check'!$F726:$O726),'History Check'!$F726:$O726,0)),IF(COUNT($F726:$O726) &gt; 0, Preferences!$D$6, NA())),"Null")</f>
        <v>CON</v>
      </c>
    </row>
    <row r="727" spans="3:19" hidden="1">
      <c r="C727" s="12" t="s">
        <v>1026</v>
      </c>
      <c r="D727" s="12">
        <v>1012089</v>
      </c>
      <c r="E727" s="12">
        <v>2022</v>
      </c>
      <c r="F727" s="36" t="s">
        <v>539</v>
      </c>
      <c r="G727" s="12" t="s">
        <v>539</v>
      </c>
      <c r="H727" s="36">
        <v>44926</v>
      </c>
      <c r="I727" s="12" t="s">
        <v>539</v>
      </c>
      <c r="J727" s="36" t="s">
        <v>539</v>
      </c>
      <c r="K727" s="36" t="s">
        <v>539</v>
      </c>
      <c r="L727" s="12" t="s">
        <v>539</v>
      </c>
      <c r="M727" s="12" t="s">
        <v>539</v>
      </c>
      <c r="N727" s="12" t="s">
        <v>539</v>
      </c>
      <c r="O727" s="12" t="s">
        <v>539</v>
      </c>
      <c r="R727" s="12" t="str">
        <f t="shared" si="11"/>
        <v>REGULATORY</v>
      </c>
      <c r="S727" s="12" t="str">
        <f>IFERROR(IF(Preferences!$D$6="Default",INDEX('History Check'!$F$6:$O$6,MATCH(MAX('History Check'!$F727:$O727),'History Check'!$F727:$O727,0)),IF(COUNT($F727:$O727) &gt; 0, Preferences!$D$6, NA())),"Null")</f>
        <v>CON</v>
      </c>
    </row>
    <row r="728" spans="3:19" hidden="1">
      <c r="C728" s="12" t="s">
        <v>1027</v>
      </c>
      <c r="D728" s="12">
        <v>1058613</v>
      </c>
      <c r="E728" s="12">
        <v>2023</v>
      </c>
      <c r="F728" s="36" t="s">
        <v>539</v>
      </c>
      <c r="G728" s="12" t="s">
        <v>539</v>
      </c>
      <c r="H728" s="36">
        <v>45291</v>
      </c>
      <c r="I728" s="36">
        <v>45291</v>
      </c>
      <c r="J728" s="36" t="s">
        <v>539</v>
      </c>
      <c r="K728" s="36" t="s">
        <v>539</v>
      </c>
      <c r="L728" s="12" t="s">
        <v>539</v>
      </c>
      <c r="M728" s="12" t="s">
        <v>539</v>
      </c>
      <c r="N728" s="12" t="s">
        <v>539</v>
      </c>
      <c r="O728" s="36" t="s">
        <v>539</v>
      </c>
      <c r="R728" s="12" t="str">
        <f t="shared" si="11"/>
        <v>REGULATORY</v>
      </c>
      <c r="S728" s="12" t="str">
        <f>IFERROR(IF(Preferences!$D$6="Default",INDEX('History Check'!$F$6:$O$6,MATCH(MAX('History Check'!$F728:$O728),'History Check'!$F728:$O728,0)),IF(COUNT($F728:$O728) &gt; 0, Preferences!$D$6, NA())),"Null")</f>
        <v>CON</v>
      </c>
    </row>
    <row r="729" spans="3:19" hidden="1">
      <c r="C729" s="12" t="s">
        <v>1027</v>
      </c>
      <c r="D729" s="12">
        <v>1058613</v>
      </c>
      <c r="E729" s="12">
        <v>2022</v>
      </c>
      <c r="F729" s="36" t="s">
        <v>539</v>
      </c>
      <c r="G729" s="12" t="s">
        <v>539</v>
      </c>
      <c r="H729" s="36">
        <v>44926</v>
      </c>
      <c r="I729" s="36">
        <v>44926</v>
      </c>
      <c r="J729" s="36" t="s">
        <v>539</v>
      </c>
      <c r="K729" s="36" t="s">
        <v>539</v>
      </c>
      <c r="L729" s="12" t="s">
        <v>539</v>
      </c>
      <c r="M729" s="12" t="s">
        <v>539</v>
      </c>
      <c r="N729" s="12" t="s">
        <v>539</v>
      </c>
      <c r="O729" s="36" t="s">
        <v>539</v>
      </c>
      <c r="R729" s="12" t="str">
        <f t="shared" si="11"/>
        <v>REGULATORY</v>
      </c>
      <c r="S729" s="12" t="str">
        <f>IFERROR(IF(Preferences!$D$6="Default",INDEX('History Check'!$F$6:$O$6,MATCH(MAX('History Check'!$F729:$O729),'History Check'!$F729:$O729,0)),IF(COUNT($F729:$O729) &gt; 0, Preferences!$D$6, NA())),"Null")</f>
        <v>CON</v>
      </c>
    </row>
    <row r="730" spans="3:19">
      <c r="C730" s="12" t="s">
        <v>1002</v>
      </c>
      <c r="D730" s="12">
        <v>1463914</v>
      </c>
      <c r="E730" s="12">
        <v>2023</v>
      </c>
      <c r="F730" s="36" t="s">
        <v>539</v>
      </c>
      <c r="G730" s="12" t="s">
        <v>539</v>
      </c>
      <c r="H730" s="12" t="s">
        <v>539</v>
      </c>
      <c r="I730" s="12" t="s">
        <v>539</v>
      </c>
      <c r="J730" s="12" t="s">
        <v>539</v>
      </c>
      <c r="K730" s="36" t="s">
        <v>539</v>
      </c>
      <c r="L730" s="12" t="s">
        <v>539</v>
      </c>
      <c r="M730" s="12" t="s">
        <v>539</v>
      </c>
      <c r="N730" s="12" t="s">
        <v>539</v>
      </c>
      <c r="O730" s="12" t="s">
        <v>539</v>
      </c>
      <c r="R730" s="12" t="str">
        <f t="shared" si="11"/>
        <v>Null</v>
      </c>
      <c r="S730" s="12" t="str">
        <f>IFERROR(IF(Preferences!$D$6="Default",INDEX('History Check'!$F$6:$O$6,MATCH(MAX('History Check'!$F730:$O730),'History Check'!$F730:$O730,0)),IF(COUNT($F730:$O730) &gt; 0, Preferences!$D$6, NA())),"Null")</f>
        <v>Null</v>
      </c>
    </row>
    <row r="731" spans="3:19">
      <c r="C731" s="12" t="s">
        <v>1002</v>
      </c>
      <c r="D731" s="12">
        <v>1463914</v>
      </c>
      <c r="E731" s="12">
        <v>2022</v>
      </c>
      <c r="F731" s="36" t="s">
        <v>539</v>
      </c>
      <c r="G731" s="12" t="s">
        <v>539</v>
      </c>
      <c r="H731" s="36" t="s">
        <v>539</v>
      </c>
      <c r="I731" s="36" t="s">
        <v>539</v>
      </c>
      <c r="J731" s="36" t="s">
        <v>539</v>
      </c>
      <c r="K731" s="36" t="s">
        <v>539</v>
      </c>
      <c r="L731" s="12" t="s">
        <v>539</v>
      </c>
      <c r="M731" s="12" t="s">
        <v>539</v>
      </c>
      <c r="N731" s="36" t="s">
        <v>539</v>
      </c>
      <c r="O731" s="36" t="s">
        <v>539</v>
      </c>
      <c r="R731" s="12" t="str">
        <f t="shared" si="11"/>
        <v>Null</v>
      </c>
      <c r="S731" s="12" t="str">
        <f>IFERROR(IF(Preferences!$D$6="Default",INDEX('History Check'!$F$6:$O$6,MATCH(MAX('History Check'!$F731:$O731),'History Check'!$F731:$O731,0)),IF(COUNT($F731:$O731) &gt; 0, Preferences!$D$6, NA())),"Null")</f>
        <v>Null</v>
      </c>
    </row>
    <row r="732" spans="3:19">
      <c r="C732" s="12" t="s">
        <v>1003</v>
      </c>
      <c r="D732" s="12">
        <v>1522941</v>
      </c>
      <c r="E732" s="12">
        <v>2023</v>
      </c>
      <c r="F732" s="36" t="s">
        <v>539</v>
      </c>
      <c r="G732" s="36" t="s">
        <v>539</v>
      </c>
      <c r="H732" s="36" t="s">
        <v>539</v>
      </c>
      <c r="I732" s="36" t="s">
        <v>539</v>
      </c>
      <c r="J732" s="36" t="s">
        <v>539</v>
      </c>
      <c r="K732" s="36" t="s">
        <v>539</v>
      </c>
      <c r="L732" s="12" t="s">
        <v>539</v>
      </c>
      <c r="M732" s="12" t="s">
        <v>539</v>
      </c>
      <c r="N732" s="36" t="s">
        <v>539</v>
      </c>
      <c r="O732" s="36" t="s">
        <v>539</v>
      </c>
      <c r="R732" s="12" t="str">
        <f t="shared" si="11"/>
        <v>Null</v>
      </c>
      <c r="S732" s="12" t="str">
        <f>IFERROR(IF(Preferences!$D$6="Default",INDEX('History Check'!$F$6:$O$6,MATCH(MAX('History Check'!$F732:$O732),'History Check'!$F732:$O732,0)),IF(COUNT($F732:$O732) &gt; 0, Preferences!$D$6, NA())),"Null")</f>
        <v>Null</v>
      </c>
    </row>
    <row r="733" spans="3:19">
      <c r="C733" s="12" t="s">
        <v>1003</v>
      </c>
      <c r="D733" s="12">
        <v>1522941</v>
      </c>
      <c r="E733" s="12">
        <v>2022</v>
      </c>
      <c r="F733" s="36" t="s">
        <v>539</v>
      </c>
      <c r="G733" s="12" t="s">
        <v>539</v>
      </c>
      <c r="H733" s="12" t="s">
        <v>539</v>
      </c>
      <c r="I733" s="36" t="s">
        <v>539</v>
      </c>
      <c r="J733" s="36" t="s">
        <v>539</v>
      </c>
      <c r="K733" s="36" t="s">
        <v>539</v>
      </c>
      <c r="L733" s="12" t="s">
        <v>539</v>
      </c>
      <c r="M733" s="12" t="s">
        <v>539</v>
      </c>
      <c r="N733" s="12" t="s">
        <v>539</v>
      </c>
      <c r="O733" s="12" t="s">
        <v>539</v>
      </c>
      <c r="R733" s="12" t="str">
        <f t="shared" si="11"/>
        <v>Null</v>
      </c>
      <c r="S733" s="12" t="str">
        <f>IFERROR(IF(Preferences!$D$6="Default",INDEX('History Check'!$F$6:$O$6,MATCH(MAX('History Check'!$F733:$O733),'History Check'!$F733:$O733,0)),IF(COUNT($F733:$O733) &gt; 0, Preferences!$D$6, NA())),"Null")</f>
        <v>Null</v>
      </c>
    </row>
    <row r="734" spans="3:19">
      <c r="C734" s="12" t="s">
        <v>1004</v>
      </c>
      <c r="D734" s="12">
        <v>1471463</v>
      </c>
      <c r="E734" s="12">
        <v>2023</v>
      </c>
      <c r="F734" s="36" t="s">
        <v>539</v>
      </c>
      <c r="G734" s="12" t="s">
        <v>539</v>
      </c>
      <c r="H734" s="36" t="s">
        <v>539</v>
      </c>
      <c r="I734" s="36" t="s">
        <v>539</v>
      </c>
      <c r="J734" s="36" t="s">
        <v>539</v>
      </c>
      <c r="K734" s="36" t="s">
        <v>539</v>
      </c>
      <c r="L734" s="12" t="s">
        <v>539</v>
      </c>
      <c r="M734" s="12" t="s">
        <v>539</v>
      </c>
      <c r="N734" s="36" t="s">
        <v>539</v>
      </c>
      <c r="O734" s="36" t="s">
        <v>539</v>
      </c>
      <c r="R734" s="12" t="str">
        <f t="shared" si="11"/>
        <v>Null</v>
      </c>
      <c r="S734" s="12" t="str">
        <f>IFERROR(IF(Preferences!$D$6="Default",INDEX('History Check'!$F$6:$O$6,MATCH(MAX('History Check'!$F734:$O734),'History Check'!$F734:$O734,0)),IF(COUNT($F734:$O734) &gt; 0, Preferences!$D$6, NA())),"Null")</f>
        <v>Null</v>
      </c>
    </row>
    <row r="735" spans="3:19">
      <c r="C735" s="12" t="s">
        <v>1004</v>
      </c>
      <c r="D735" s="12">
        <v>1471463</v>
      </c>
      <c r="E735" s="12">
        <v>2022</v>
      </c>
      <c r="F735" s="12" t="s">
        <v>539</v>
      </c>
      <c r="G735" s="12" t="s">
        <v>539</v>
      </c>
      <c r="H735" s="12" t="s">
        <v>539</v>
      </c>
      <c r="I735" s="12" t="s">
        <v>539</v>
      </c>
      <c r="J735" s="12" t="s">
        <v>539</v>
      </c>
      <c r="K735" s="12" t="s">
        <v>539</v>
      </c>
      <c r="L735" s="12" t="s">
        <v>539</v>
      </c>
      <c r="M735" s="12" t="s">
        <v>539</v>
      </c>
      <c r="N735" s="12" t="s">
        <v>539</v>
      </c>
      <c r="O735" s="36" t="s">
        <v>539</v>
      </c>
      <c r="R735" s="12" t="str">
        <f t="shared" si="11"/>
        <v>Null</v>
      </c>
      <c r="S735" s="12" t="str">
        <f>IFERROR(IF(Preferences!$D$6="Default",INDEX('History Check'!$F$6:$O$6,MATCH(MAX('History Check'!$F735:$O735),'History Check'!$F735:$O735,0)),IF(COUNT($F735:$O735) &gt; 0, Preferences!$D$6, NA())),"Null")</f>
        <v>Null</v>
      </c>
    </row>
    <row r="736" spans="3:19" hidden="1">
      <c r="C736" s="12" t="s">
        <v>1028</v>
      </c>
      <c r="D736" s="12">
        <v>1101220</v>
      </c>
      <c r="E736" s="12">
        <v>2023</v>
      </c>
      <c r="F736" s="36">
        <v>45291</v>
      </c>
      <c r="G736" s="12" t="s">
        <v>539</v>
      </c>
      <c r="H736" s="36" t="s">
        <v>539</v>
      </c>
      <c r="I736" s="36" t="s">
        <v>539</v>
      </c>
      <c r="J736" s="36" t="s">
        <v>539</v>
      </c>
      <c r="K736" s="36" t="s">
        <v>539</v>
      </c>
      <c r="L736" s="12" t="s">
        <v>539</v>
      </c>
      <c r="M736" s="12" t="s">
        <v>539</v>
      </c>
      <c r="N736" s="36" t="s">
        <v>539</v>
      </c>
      <c r="O736" s="36" t="s">
        <v>539</v>
      </c>
      <c r="R736" s="12" t="str">
        <f t="shared" si="11"/>
        <v>IFRS</v>
      </c>
      <c r="S736" s="12" t="str">
        <f>IFERROR(IF(Preferences!$D$6="Default",INDEX('History Check'!$F$6:$O$6,MATCH(MAX('History Check'!$F736:$O736),'History Check'!$F736:$O736,0)),IF(COUNT($F736:$O736) &gt; 0, Preferences!$D$6, NA())),"Null")</f>
        <v>CON</v>
      </c>
    </row>
    <row r="737" spans="3:19" hidden="1">
      <c r="C737" s="12" t="s">
        <v>1028</v>
      </c>
      <c r="D737" s="12">
        <v>1101220</v>
      </c>
      <c r="E737" s="12">
        <v>2022</v>
      </c>
      <c r="F737" s="36">
        <v>44926</v>
      </c>
      <c r="G737" s="12" t="s">
        <v>539</v>
      </c>
      <c r="H737" s="12" t="s">
        <v>539</v>
      </c>
      <c r="I737" s="12" t="s">
        <v>539</v>
      </c>
      <c r="J737" s="12" t="s">
        <v>539</v>
      </c>
      <c r="K737" s="12" t="s">
        <v>539</v>
      </c>
      <c r="L737" s="12" t="s">
        <v>539</v>
      </c>
      <c r="M737" s="36" t="s">
        <v>539</v>
      </c>
      <c r="N737" s="12" t="s">
        <v>539</v>
      </c>
      <c r="O737" s="12" t="s">
        <v>539</v>
      </c>
      <c r="R737" s="12" t="str">
        <f t="shared" si="11"/>
        <v>IFRS</v>
      </c>
      <c r="S737" s="12" t="str">
        <f>IFERROR(IF(Preferences!$D$6="Default",INDEX('History Check'!$F$6:$O$6,MATCH(MAX('History Check'!$F737:$O737),'History Check'!$F737:$O737,0)),IF(COUNT($F737:$O737) &gt; 0, Preferences!$D$6, NA())),"Null")</f>
        <v>CON</v>
      </c>
    </row>
    <row r="738" spans="3:19" hidden="1">
      <c r="C738" s="12" t="s">
        <v>1029</v>
      </c>
      <c r="D738" s="12">
        <v>114976</v>
      </c>
      <c r="E738" s="12">
        <v>2023</v>
      </c>
      <c r="F738" s="36" t="s">
        <v>539</v>
      </c>
      <c r="G738" s="12" t="s">
        <v>539</v>
      </c>
      <c r="H738" s="12" t="s">
        <v>539</v>
      </c>
      <c r="I738" s="36" t="s">
        <v>539</v>
      </c>
      <c r="J738" s="36">
        <v>45016</v>
      </c>
      <c r="K738" s="12" t="s">
        <v>539</v>
      </c>
      <c r="L738" s="12" t="s">
        <v>539</v>
      </c>
      <c r="M738" s="12" t="s">
        <v>539</v>
      </c>
      <c r="N738" s="12" t="s">
        <v>539</v>
      </c>
      <c r="O738" s="36">
        <v>45016</v>
      </c>
      <c r="R738" s="12" t="str">
        <f t="shared" si="11"/>
        <v>LOCAL</v>
      </c>
      <c r="S738" s="12" t="str">
        <f>IFERROR(IF(Preferences!$D$6="Default",INDEX('History Check'!$F$6:$O$6,MATCH(MAX('History Check'!$F738:$O738),'History Check'!$F738:$O738,0)),IF(COUNT($F738:$O738) &gt; 0, Preferences!$D$6, NA())),"Null")</f>
        <v>CON</v>
      </c>
    </row>
    <row r="739" spans="3:19" hidden="1">
      <c r="C739" s="12" t="s">
        <v>1029</v>
      </c>
      <c r="D739" s="12">
        <v>114976</v>
      </c>
      <c r="E739" s="12">
        <v>2022</v>
      </c>
      <c r="F739" s="12" t="s">
        <v>539</v>
      </c>
      <c r="G739" s="12" t="s">
        <v>539</v>
      </c>
      <c r="H739" s="12" t="s">
        <v>539</v>
      </c>
      <c r="I739" s="12" t="s">
        <v>539</v>
      </c>
      <c r="J739" s="36">
        <v>44651</v>
      </c>
      <c r="K739" s="36" t="s">
        <v>539</v>
      </c>
      <c r="L739" s="12" t="s">
        <v>539</v>
      </c>
      <c r="M739" s="12" t="s">
        <v>539</v>
      </c>
      <c r="N739" s="12" t="s">
        <v>539</v>
      </c>
      <c r="O739" s="36">
        <v>44651</v>
      </c>
      <c r="R739" s="12" t="str">
        <f t="shared" si="11"/>
        <v>LOCAL</v>
      </c>
      <c r="S739" s="12" t="str">
        <f>IFERROR(IF(Preferences!$D$6="Default",INDEX('History Check'!$F$6:$O$6,MATCH(MAX('History Check'!$F739:$O739),'History Check'!$F739:$O739,0)),IF(COUNT($F739:$O739) &gt; 0, Preferences!$D$6, NA())),"Null")</f>
        <v>CON</v>
      </c>
    </row>
    <row r="740" spans="3:19">
      <c r="C740" s="12" t="s">
        <v>1030</v>
      </c>
      <c r="D740" s="12">
        <v>112518</v>
      </c>
      <c r="E740" s="12">
        <v>2023</v>
      </c>
      <c r="F740" s="12" t="s">
        <v>539</v>
      </c>
      <c r="G740" s="12" t="s">
        <v>539</v>
      </c>
      <c r="H740" s="12" t="s">
        <v>539</v>
      </c>
      <c r="I740" s="12" t="s">
        <v>539</v>
      </c>
      <c r="J740" s="36" t="s">
        <v>539</v>
      </c>
      <c r="K740" s="12" t="s">
        <v>539</v>
      </c>
      <c r="L740" s="12" t="s">
        <v>539</v>
      </c>
      <c r="M740" s="12" t="s">
        <v>539</v>
      </c>
      <c r="N740" s="12" t="s">
        <v>539</v>
      </c>
      <c r="O740" s="36" t="s">
        <v>539</v>
      </c>
      <c r="R740" s="12" t="str">
        <f t="shared" si="11"/>
        <v>Null</v>
      </c>
      <c r="S740" s="12" t="str">
        <f>IFERROR(IF(Preferences!$D$6="Default",INDEX('History Check'!$F$6:$O$6,MATCH(MAX('History Check'!$F740:$O740),'History Check'!$F740:$O740,0)),IF(COUNT($F740:$O740) &gt; 0, Preferences!$D$6, NA())),"Null")</f>
        <v>Null</v>
      </c>
    </row>
    <row r="741" spans="3:19">
      <c r="C741" s="12" t="s">
        <v>1030</v>
      </c>
      <c r="D741" s="12">
        <v>112518</v>
      </c>
      <c r="E741" s="12">
        <v>2022</v>
      </c>
      <c r="F741" s="36" t="s">
        <v>539</v>
      </c>
      <c r="G741" s="12" t="s">
        <v>539</v>
      </c>
      <c r="H741" s="12" t="s">
        <v>539</v>
      </c>
      <c r="I741" s="36" t="s">
        <v>539</v>
      </c>
      <c r="J741" s="12" t="s">
        <v>539</v>
      </c>
      <c r="K741" s="36" t="s">
        <v>539</v>
      </c>
      <c r="L741" s="12" t="s">
        <v>539</v>
      </c>
      <c r="M741" s="12" t="s">
        <v>539</v>
      </c>
      <c r="N741" s="12" t="s">
        <v>539</v>
      </c>
      <c r="O741" s="12" t="s">
        <v>539</v>
      </c>
      <c r="R741" s="12" t="str">
        <f t="shared" si="11"/>
        <v>Null</v>
      </c>
      <c r="S741" s="12" t="str">
        <f>IFERROR(IF(Preferences!$D$6="Default",INDEX('History Check'!$F$6:$O$6,MATCH(MAX('History Check'!$F741:$O741),'History Check'!$F741:$O741,0)),IF(COUNT($F741:$O741) &gt; 0, Preferences!$D$6, NA())),"Null")</f>
        <v>Null</v>
      </c>
    </row>
    <row r="742" spans="3:19" hidden="1">
      <c r="C742" s="12" t="s">
        <v>1031</v>
      </c>
      <c r="D742" s="12">
        <v>1012101</v>
      </c>
      <c r="E742" s="12">
        <v>2023</v>
      </c>
      <c r="F742" s="36" t="s">
        <v>539</v>
      </c>
      <c r="G742" s="12" t="s">
        <v>539</v>
      </c>
      <c r="H742" s="36">
        <v>45291</v>
      </c>
      <c r="I742" s="36" t="s">
        <v>539</v>
      </c>
      <c r="J742" s="36" t="s">
        <v>539</v>
      </c>
      <c r="K742" s="36" t="s">
        <v>539</v>
      </c>
      <c r="L742" s="12" t="s">
        <v>539</v>
      </c>
      <c r="M742" s="12" t="s">
        <v>539</v>
      </c>
      <c r="N742" s="36" t="s">
        <v>539</v>
      </c>
      <c r="O742" s="36" t="s">
        <v>539</v>
      </c>
      <c r="R742" s="12" t="str">
        <f t="shared" si="11"/>
        <v>REGULATORY</v>
      </c>
      <c r="S742" s="12" t="str">
        <f>IFERROR(IF(Preferences!$D$6="Default",INDEX('History Check'!$F$6:$O$6,MATCH(MAX('History Check'!$F742:$O742),'History Check'!$F742:$O742,0)),IF(COUNT($F742:$O742) &gt; 0, Preferences!$D$6, NA())),"Null")</f>
        <v>CON</v>
      </c>
    </row>
    <row r="743" spans="3:19" hidden="1">
      <c r="C743" s="12" t="s">
        <v>1031</v>
      </c>
      <c r="D743" s="12">
        <v>1012101</v>
      </c>
      <c r="E743" s="12">
        <v>2022</v>
      </c>
      <c r="F743" s="12" t="s">
        <v>539</v>
      </c>
      <c r="G743" s="12" t="s">
        <v>539</v>
      </c>
      <c r="H743" s="36">
        <v>44926</v>
      </c>
      <c r="I743" s="12" t="s">
        <v>539</v>
      </c>
      <c r="J743" s="12" t="s">
        <v>539</v>
      </c>
      <c r="K743" s="36" t="s">
        <v>539</v>
      </c>
      <c r="L743" s="12" t="s">
        <v>539</v>
      </c>
      <c r="M743" s="12" t="s">
        <v>539</v>
      </c>
      <c r="N743" s="12" t="s">
        <v>539</v>
      </c>
      <c r="O743" s="36" t="s">
        <v>539</v>
      </c>
      <c r="R743" s="12" t="str">
        <f t="shared" si="11"/>
        <v>REGULATORY</v>
      </c>
      <c r="S743" s="12" t="str">
        <f>IFERROR(IF(Preferences!$D$6="Default",INDEX('History Check'!$F$6:$O$6,MATCH(MAX('History Check'!$F743:$O743),'History Check'!$F743:$O743,0)),IF(COUNT($F743:$O743) &gt; 0, Preferences!$D$6, NA())),"Null")</f>
        <v>CON</v>
      </c>
    </row>
    <row r="744" spans="3:19" hidden="1">
      <c r="C744" s="12" t="s">
        <v>1032</v>
      </c>
      <c r="D744" s="12">
        <v>1002798</v>
      </c>
      <c r="E744" s="12">
        <v>2023</v>
      </c>
      <c r="F744" s="12" t="s">
        <v>539</v>
      </c>
      <c r="G744" s="12" t="s">
        <v>539</v>
      </c>
      <c r="H744" s="36">
        <v>45291</v>
      </c>
      <c r="I744" s="36">
        <v>45291</v>
      </c>
      <c r="J744" s="36" t="s">
        <v>539</v>
      </c>
      <c r="K744" s="12" t="s">
        <v>539</v>
      </c>
      <c r="L744" s="12" t="s">
        <v>539</v>
      </c>
      <c r="M744" s="12" t="s">
        <v>539</v>
      </c>
      <c r="N744" s="12" t="s">
        <v>539</v>
      </c>
      <c r="O744" s="36" t="s">
        <v>539</v>
      </c>
      <c r="R744" s="12" t="str">
        <f t="shared" si="11"/>
        <v>REGULATORY</v>
      </c>
      <c r="S744" s="12" t="str">
        <f>IFERROR(IF(Preferences!$D$6="Default",INDEX('History Check'!$F$6:$O$6,MATCH(MAX('History Check'!$F744:$O744),'History Check'!$F744:$O744,0)),IF(COUNT($F744:$O744) &gt; 0, Preferences!$D$6, NA())),"Null")</f>
        <v>CON</v>
      </c>
    </row>
    <row r="745" spans="3:19" hidden="1">
      <c r="C745" s="12" t="s">
        <v>1032</v>
      </c>
      <c r="D745" s="12">
        <v>1002798</v>
      </c>
      <c r="E745" s="12">
        <v>2022</v>
      </c>
      <c r="F745" s="36" t="s">
        <v>539</v>
      </c>
      <c r="G745" s="12" t="s">
        <v>539</v>
      </c>
      <c r="H745" s="36">
        <v>44926</v>
      </c>
      <c r="I745" s="36">
        <v>44926</v>
      </c>
      <c r="J745" s="12" t="s">
        <v>539</v>
      </c>
      <c r="K745" s="36" t="s">
        <v>539</v>
      </c>
      <c r="L745" s="12" t="s">
        <v>539</v>
      </c>
      <c r="M745" s="12" t="s">
        <v>539</v>
      </c>
      <c r="N745" s="36" t="s">
        <v>539</v>
      </c>
      <c r="O745" s="36" t="s">
        <v>539</v>
      </c>
      <c r="R745" s="12" t="str">
        <f t="shared" si="11"/>
        <v>REGULATORY</v>
      </c>
      <c r="S745" s="12" t="str">
        <f>IFERROR(IF(Preferences!$D$6="Default",INDEX('History Check'!$F$6:$O$6,MATCH(MAX('History Check'!$F745:$O745),'History Check'!$F745:$O745,0)),IF(COUNT($F745:$O745) &gt; 0, Preferences!$D$6, NA())),"Null")</f>
        <v>CON</v>
      </c>
    </row>
    <row r="746" spans="3:19" hidden="1">
      <c r="C746" s="12" t="s">
        <v>1033</v>
      </c>
      <c r="D746" s="12">
        <v>1047348</v>
      </c>
      <c r="E746" s="12">
        <v>2023</v>
      </c>
      <c r="F746" s="36" t="s">
        <v>539</v>
      </c>
      <c r="G746" s="36" t="s">
        <v>539</v>
      </c>
      <c r="H746" s="36">
        <v>45291</v>
      </c>
      <c r="I746" s="36" t="s">
        <v>539</v>
      </c>
      <c r="J746" s="36" t="s">
        <v>539</v>
      </c>
      <c r="K746" s="36" t="s">
        <v>539</v>
      </c>
      <c r="L746" s="12" t="s">
        <v>539</v>
      </c>
      <c r="M746" s="12" t="s">
        <v>539</v>
      </c>
      <c r="N746" s="36" t="s">
        <v>539</v>
      </c>
      <c r="O746" s="36" t="s">
        <v>539</v>
      </c>
      <c r="R746" s="12" t="str">
        <f t="shared" si="11"/>
        <v>REGULATORY</v>
      </c>
      <c r="S746" s="12" t="str">
        <f>IFERROR(IF(Preferences!$D$6="Default",INDEX('History Check'!$F$6:$O$6,MATCH(MAX('History Check'!$F746:$O746),'History Check'!$F746:$O746,0)),IF(COUNT($F746:$O746) &gt; 0, Preferences!$D$6, NA())),"Null")</f>
        <v>CON</v>
      </c>
    </row>
    <row r="747" spans="3:19" hidden="1">
      <c r="C747" s="12" t="s">
        <v>1033</v>
      </c>
      <c r="D747" s="12">
        <v>1047348</v>
      </c>
      <c r="E747" s="12">
        <v>2022</v>
      </c>
      <c r="F747" s="12" t="s">
        <v>539</v>
      </c>
      <c r="G747" s="12" t="s">
        <v>539</v>
      </c>
      <c r="H747" s="36">
        <v>44926</v>
      </c>
      <c r="I747" s="12" t="s">
        <v>539</v>
      </c>
      <c r="J747" s="12" t="s">
        <v>539</v>
      </c>
      <c r="K747" s="12" t="s">
        <v>539</v>
      </c>
      <c r="L747" s="12" t="s">
        <v>539</v>
      </c>
      <c r="M747" s="36" t="s">
        <v>539</v>
      </c>
      <c r="N747" s="12" t="s">
        <v>539</v>
      </c>
      <c r="O747" s="12" t="s">
        <v>539</v>
      </c>
      <c r="R747" s="12" t="str">
        <f t="shared" si="11"/>
        <v>REGULATORY</v>
      </c>
      <c r="S747" s="12" t="str">
        <f>IFERROR(IF(Preferences!$D$6="Default",INDEX('History Check'!$F$6:$O$6,MATCH(MAX('History Check'!$F747:$O747),'History Check'!$F747:$O747,0)),IF(COUNT($F747:$O747) &gt; 0, Preferences!$D$6, NA())),"Null")</f>
        <v>CON</v>
      </c>
    </row>
    <row r="748" spans="3:19" hidden="1">
      <c r="C748" s="12" t="s">
        <v>1034</v>
      </c>
      <c r="D748" s="12">
        <v>1002311</v>
      </c>
      <c r="E748" s="12">
        <v>2023</v>
      </c>
      <c r="F748" s="36" t="s">
        <v>539</v>
      </c>
      <c r="G748" s="12" t="s">
        <v>539</v>
      </c>
      <c r="H748" s="36" t="s">
        <v>539</v>
      </c>
      <c r="I748" s="36" t="s">
        <v>539</v>
      </c>
      <c r="J748" s="36" t="s">
        <v>539</v>
      </c>
      <c r="K748" s="36">
        <v>45291</v>
      </c>
      <c r="L748" s="12" t="s">
        <v>539</v>
      </c>
      <c r="M748" s="12" t="s">
        <v>539</v>
      </c>
      <c r="N748" s="36" t="s">
        <v>539</v>
      </c>
      <c r="O748" s="36" t="s">
        <v>539</v>
      </c>
      <c r="R748" s="12" t="str">
        <f t="shared" si="11"/>
        <v>IFRS</v>
      </c>
      <c r="S748" s="12" t="str">
        <f>IFERROR(IF(Preferences!$D$6="Default",INDEX('History Check'!$F$6:$O$6,MATCH(MAX('History Check'!$F748:$O748),'History Check'!$F748:$O748,0)),IF(COUNT($F748:$O748) &gt; 0, Preferences!$D$6, NA())),"Null")</f>
        <v>NONCON</v>
      </c>
    </row>
    <row r="749" spans="3:19" hidden="1">
      <c r="C749" s="12" t="s">
        <v>1034</v>
      </c>
      <c r="D749" s="12">
        <v>1002311</v>
      </c>
      <c r="E749" s="12">
        <v>2022</v>
      </c>
      <c r="F749" s="36" t="s">
        <v>539</v>
      </c>
      <c r="G749" s="12" t="s">
        <v>539</v>
      </c>
      <c r="H749" s="36" t="s">
        <v>539</v>
      </c>
      <c r="I749" s="36" t="s">
        <v>539</v>
      </c>
      <c r="J749" s="36" t="s">
        <v>539</v>
      </c>
      <c r="K749" s="36">
        <v>44926</v>
      </c>
      <c r="L749" s="12" t="s">
        <v>539</v>
      </c>
      <c r="M749" s="12" t="s">
        <v>539</v>
      </c>
      <c r="N749" s="12" t="s">
        <v>539</v>
      </c>
      <c r="O749" s="36" t="s">
        <v>539</v>
      </c>
      <c r="R749" s="12" t="str">
        <f t="shared" si="11"/>
        <v>IFRS</v>
      </c>
      <c r="S749" s="12" t="str">
        <f>IFERROR(IF(Preferences!$D$6="Default",INDEX('History Check'!$F$6:$O$6,MATCH(MAX('History Check'!$F749:$O749),'History Check'!$F749:$O749,0)),IF(COUNT($F749:$O749) &gt; 0, Preferences!$D$6, NA())),"Null")</f>
        <v>NONCON</v>
      </c>
    </row>
    <row r="750" spans="3:19" hidden="1">
      <c r="C750" s="12" t="s">
        <v>1035</v>
      </c>
      <c r="D750" s="12">
        <v>107707</v>
      </c>
      <c r="E750" s="12">
        <v>2023</v>
      </c>
      <c r="F750" s="36">
        <v>45291</v>
      </c>
      <c r="G750" s="12" t="s">
        <v>539</v>
      </c>
      <c r="H750" s="36" t="s">
        <v>539</v>
      </c>
      <c r="I750" s="36" t="s">
        <v>539</v>
      </c>
      <c r="J750" s="36">
        <v>45291</v>
      </c>
      <c r="K750" s="36">
        <v>45291</v>
      </c>
      <c r="L750" s="12" t="s">
        <v>539</v>
      </c>
      <c r="M750" s="12" t="s">
        <v>539</v>
      </c>
      <c r="N750" s="36" t="s">
        <v>539</v>
      </c>
      <c r="O750" s="36">
        <v>45291</v>
      </c>
      <c r="R750" s="12" t="str">
        <f t="shared" si="11"/>
        <v>IFRS</v>
      </c>
      <c r="S750" s="12" t="str">
        <f>IFERROR(IF(Preferences!$D$6="Default",INDEX('History Check'!$F$6:$O$6,MATCH(MAX('History Check'!$F750:$O750),'History Check'!$F750:$O750,0)),IF(COUNT($F750:$O750) &gt; 0, Preferences!$D$6, NA())),"Null")</f>
        <v>CON</v>
      </c>
    </row>
    <row r="751" spans="3:19" hidden="1">
      <c r="C751" s="12" t="s">
        <v>1035</v>
      </c>
      <c r="D751" s="12">
        <v>107707</v>
      </c>
      <c r="E751" s="12">
        <v>2022</v>
      </c>
      <c r="F751" s="36">
        <v>44926</v>
      </c>
      <c r="G751" s="12" t="s">
        <v>539</v>
      </c>
      <c r="H751" s="12" t="s">
        <v>539</v>
      </c>
      <c r="I751" s="12" t="s">
        <v>539</v>
      </c>
      <c r="J751" s="36">
        <v>44926</v>
      </c>
      <c r="K751" s="36">
        <v>44926</v>
      </c>
      <c r="L751" s="12" t="s">
        <v>539</v>
      </c>
      <c r="M751" s="12" t="s">
        <v>539</v>
      </c>
      <c r="N751" s="36" t="s">
        <v>539</v>
      </c>
      <c r="O751" s="36">
        <v>44926</v>
      </c>
      <c r="R751" s="12" t="str">
        <f t="shared" si="11"/>
        <v>IFRS</v>
      </c>
      <c r="S751" s="12" t="str">
        <f>IFERROR(IF(Preferences!$D$6="Default",INDEX('History Check'!$F$6:$O$6,MATCH(MAX('History Check'!$F751:$O751),'History Check'!$F751:$O751,0)),IF(COUNT($F751:$O751) &gt; 0, Preferences!$D$6, NA())),"Null")</f>
        <v>CON</v>
      </c>
    </row>
    <row r="752" spans="3:19" hidden="1">
      <c r="C752" s="12" t="s">
        <v>1036</v>
      </c>
      <c r="D752" s="12">
        <v>114942</v>
      </c>
      <c r="E752" s="12">
        <v>2023</v>
      </c>
      <c r="F752" s="36">
        <v>45291</v>
      </c>
      <c r="G752" s="12" t="s">
        <v>539</v>
      </c>
      <c r="H752" s="12" t="s">
        <v>539</v>
      </c>
      <c r="I752" s="12" t="s">
        <v>539</v>
      </c>
      <c r="J752" s="12" t="s">
        <v>539</v>
      </c>
      <c r="K752" s="36">
        <v>45291</v>
      </c>
      <c r="L752" s="12" t="s">
        <v>539</v>
      </c>
      <c r="M752" s="12" t="s">
        <v>539</v>
      </c>
      <c r="N752" s="12" t="s">
        <v>539</v>
      </c>
      <c r="O752" s="36" t="s">
        <v>539</v>
      </c>
      <c r="R752" s="12" t="str">
        <f t="shared" si="11"/>
        <v>IFRS</v>
      </c>
      <c r="S752" s="12" t="str">
        <f>IFERROR(IF(Preferences!$D$6="Default",INDEX('History Check'!$F$6:$O$6,MATCH(MAX('History Check'!$F752:$O752),'History Check'!$F752:$O752,0)),IF(COUNT($F752:$O752) &gt; 0, Preferences!$D$6, NA())),"Null")</f>
        <v>CON</v>
      </c>
    </row>
    <row r="753" spans="3:19" hidden="1">
      <c r="C753" s="12" t="s">
        <v>1036</v>
      </c>
      <c r="D753" s="12">
        <v>114942</v>
      </c>
      <c r="E753" s="12">
        <v>2022</v>
      </c>
      <c r="F753" s="36">
        <v>44926</v>
      </c>
      <c r="G753" s="12" t="s">
        <v>539</v>
      </c>
      <c r="H753" s="12" t="s">
        <v>539</v>
      </c>
      <c r="I753" s="36" t="s">
        <v>539</v>
      </c>
      <c r="J753" s="36" t="s">
        <v>539</v>
      </c>
      <c r="K753" s="36">
        <v>44926</v>
      </c>
      <c r="L753" s="12" t="s">
        <v>539</v>
      </c>
      <c r="M753" s="12" t="s">
        <v>539</v>
      </c>
      <c r="N753" s="12" t="s">
        <v>539</v>
      </c>
      <c r="O753" s="36" t="s">
        <v>539</v>
      </c>
      <c r="R753" s="12" t="str">
        <f t="shared" si="11"/>
        <v>IFRS</v>
      </c>
      <c r="S753" s="12" t="str">
        <f>IFERROR(IF(Preferences!$D$6="Default",INDEX('History Check'!$F$6:$O$6,MATCH(MAX('History Check'!$F753:$O753),'History Check'!$F753:$O753,0)),IF(COUNT($F753:$O753) &gt; 0, Preferences!$D$6, NA())),"Null")</f>
        <v>CON</v>
      </c>
    </row>
    <row r="754" spans="3:19" hidden="1">
      <c r="C754" s="12" t="s">
        <v>1037</v>
      </c>
      <c r="D754" s="12">
        <v>114943</v>
      </c>
      <c r="E754" s="12">
        <v>2023</v>
      </c>
      <c r="F754" s="47">
        <v>45291</v>
      </c>
      <c r="G754" s="47" t="s">
        <v>539</v>
      </c>
      <c r="H754" s="47" t="s">
        <v>539</v>
      </c>
      <c r="I754" s="47" t="s">
        <v>539</v>
      </c>
      <c r="J754" s="47" t="s">
        <v>539</v>
      </c>
      <c r="K754" s="47">
        <v>45291</v>
      </c>
      <c r="L754" s="47" t="s">
        <v>539</v>
      </c>
      <c r="M754" s="47" t="s">
        <v>539</v>
      </c>
      <c r="N754" s="47" t="s">
        <v>539</v>
      </c>
      <c r="O754" s="47" t="s">
        <v>539</v>
      </c>
      <c r="P754" s="47"/>
      <c r="Q754" s="47"/>
      <c r="R754" s="12" t="str">
        <f t="shared" si="11"/>
        <v>IFRS</v>
      </c>
      <c r="S754" s="12" t="str">
        <f>IFERROR(IF(Preferences!$D$6="Default",INDEX('History Check'!$F$6:$O$6,MATCH(MAX('History Check'!$F754:$O754),'History Check'!$F754:$O754,0)),IF(COUNT($F754:$O754) &gt; 0, Preferences!$D$6, NA())),"Null")</f>
        <v>CON</v>
      </c>
    </row>
    <row r="755" spans="3:19" hidden="1">
      <c r="C755" s="12" t="s">
        <v>1037</v>
      </c>
      <c r="D755" s="12">
        <v>114943</v>
      </c>
      <c r="E755" s="12">
        <v>2022</v>
      </c>
      <c r="F755" s="36">
        <v>44926</v>
      </c>
      <c r="G755" s="12" t="s">
        <v>539</v>
      </c>
      <c r="H755" s="12" t="s">
        <v>539</v>
      </c>
      <c r="I755" s="12" t="s">
        <v>539</v>
      </c>
      <c r="J755" s="12" t="s">
        <v>539</v>
      </c>
      <c r="K755" s="36">
        <v>44926</v>
      </c>
      <c r="L755" s="12" t="s">
        <v>539</v>
      </c>
      <c r="M755" s="12" t="s">
        <v>539</v>
      </c>
      <c r="N755" s="12" t="s">
        <v>539</v>
      </c>
      <c r="O755" s="36" t="s">
        <v>539</v>
      </c>
      <c r="R755" s="12" t="str">
        <f t="shared" si="11"/>
        <v>IFRS</v>
      </c>
      <c r="S755" s="12" t="str">
        <f>IFERROR(IF(Preferences!$D$6="Default",INDEX('History Check'!$F$6:$O$6,MATCH(MAX('History Check'!$F755:$O755),'History Check'!$F755:$O755,0)),IF(COUNT($F755:$O755) &gt; 0, Preferences!$D$6, NA())),"Null")</f>
        <v>CON</v>
      </c>
    </row>
    <row r="756" spans="3:19" hidden="1">
      <c r="C756" s="12" t="s">
        <v>1038</v>
      </c>
      <c r="D756" s="12">
        <v>1453378</v>
      </c>
      <c r="E756" s="12">
        <v>2023</v>
      </c>
      <c r="F756" s="12" t="s">
        <v>539</v>
      </c>
      <c r="G756" s="12" t="s">
        <v>539</v>
      </c>
      <c r="H756" s="36" t="s">
        <v>539</v>
      </c>
      <c r="I756" s="12" t="s">
        <v>539</v>
      </c>
      <c r="J756" s="12" t="s">
        <v>539</v>
      </c>
      <c r="K756" s="36">
        <v>45291</v>
      </c>
      <c r="L756" s="12" t="s">
        <v>539</v>
      </c>
      <c r="M756" s="12" t="s">
        <v>539</v>
      </c>
      <c r="N756" s="12" t="s">
        <v>539</v>
      </c>
      <c r="O756" s="36" t="s">
        <v>539</v>
      </c>
      <c r="R756" s="12" t="str">
        <f t="shared" si="11"/>
        <v>IFRS</v>
      </c>
      <c r="S756" s="12" t="str">
        <f>IFERROR(IF(Preferences!$D$6="Default",INDEX('History Check'!$F$6:$O$6,MATCH(MAX('History Check'!$F756:$O756),'History Check'!$F756:$O756,0)),IF(COUNT($F756:$O756) &gt; 0, Preferences!$D$6, NA())),"Null")</f>
        <v>NONCON</v>
      </c>
    </row>
    <row r="757" spans="3:19" hidden="1">
      <c r="C757" s="12" t="s">
        <v>1038</v>
      </c>
      <c r="D757" s="12">
        <v>1453378</v>
      </c>
      <c r="E757" s="12">
        <v>2022</v>
      </c>
      <c r="F757" s="36" t="s">
        <v>539</v>
      </c>
      <c r="G757" s="12" t="s">
        <v>539</v>
      </c>
      <c r="H757" s="36" t="s">
        <v>539</v>
      </c>
      <c r="I757" s="12" t="s">
        <v>539</v>
      </c>
      <c r="J757" s="12" t="s">
        <v>539</v>
      </c>
      <c r="K757" s="36">
        <v>44926</v>
      </c>
      <c r="L757" s="12" t="s">
        <v>539</v>
      </c>
      <c r="M757" s="12" t="s">
        <v>539</v>
      </c>
      <c r="N757" s="12" t="s">
        <v>539</v>
      </c>
      <c r="O757" s="12" t="s">
        <v>539</v>
      </c>
      <c r="R757" s="12" t="str">
        <f t="shared" si="11"/>
        <v>IFRS</v>
      </c>
      <c r="S757" s="12" t="str">
        <f>IFERROR(IF(Preferences!$D$6="Default",INDEX('History Check'!$F$6:$O$6,MATCH(MAX('History Check'!$F757:$O757),'History Check'!$F757:$O757,0)),IF(COUNT($F757:$O757) &gt; 0, Preferences!$D$6, NA())),"Null")</f>
        <v>NONCON</v>
      </c>
    </row>
    <row r="758" spans="3:19" hidden="1">
      <c r="C758" s="12" t="s">
        <v>1039</v>
      </c>
      <c r="D758" s="12">
        <v>107695</v>
      </c>
      <c r="E758" s="12">
        <v>2023</v>
      </c>
      <c r="F758" s="36">
        <v>45291</v>
      </c>
      <c r="G758" s="12" t="s">
        <v>539</v>
      </c>
      <c r="H758" s="12" t="s">
        <v>539</v>
      </c>
      <c r="I758" s="12" t="s">
        <v>539</v>
      </c>
      <c r="J758" s="36">
        <v>45291</v>
      </c>
      <c r="K758" s="36">
        <v>45291</v>
      </c>
      <c r="L758" s="12" t="s">
        <v>539</v>
      </c>
      <c r="M758" s="12" t="s">
        <v>539</v>
      </c>
      <c r="N758" s="12" t="s">
        <v>539</v>
      </c>
      <c r="O758" s="36">
        <v>45291</v>
      </c>
      <c r="R758" s="12" t="str">
        <f t="shared" si="11"/>
        <v>IFRS</v>
      </c>
      <c r="S758" s="12" t="str">
        <f>IFERROR(IF(Preferences!$D$6="Default",INDEX('History Check'!$F$6:$O$6,MATCH(MAX('History Check'!$F758:$O758),'History Check'!$F758:$O758,0)),IF(COUNT($F758:$O758) &gt; 0, Preferences!$D$6, NA())),"Null")</f>
        <v>CON</v>
      </c>
    </row>
    <row r="759" spans="3:19" hidden="1">
      <c r="C759" s="12" t="s">
        <v>1039</v>
      </c>
      <c r="D759" s="12">
        <v>107695</v>
      </c>
      <c r="E759" s="12">
        <v>2022</v>
      </c>
      <c r="F759" s="36">
        <v>44926</v>
      </c>
      <c r="G759" s="12" t="s">
        <v>539</v>
      </c>
      <c r="H759" s="12" t="s">
        <v>539</v>
      </c>
      <c r="I759" s="36" t="s">
        <v>539</v>
      </c>
      <c r="J759" s="36">
        <v>44926</v>
      </c>
      <c r="K759" s="36">
        <v>44926</v>
      </c>
      <c r="L759" s="12" t="s">
        <v>539</v>
      </c>
      <c r="M759" s="12" t="s">
        <v>539</v>
      </c>
      <c r="N759" s="12" t="s">
        <v>539</v>
      </c>
      <c r="O759" s="36">
        <v>44926</v>
      </c>
      <c r="R759" s="12" t="str">
        <f t="shared" si="11"/>
        <v>IFRS</v>
      </c>
      <c r="S759" s="12" t="str">
        <f>IFERROR(IF(Preferences!$D$6="Default",INDEX('History Check'!$F$6:$O$6,MATCH(MAX('History Check'!$F759:$O759),'History Check'!$F759:$O759,0)),IF(COUNT($F759:$O759) &gt; 0, Preferences!$D$6, NA())),"Null")</f>
        <v>CON</v>
      </c>
    </row>
    <row r="760" spans="3:19" hidden="1">
      <c r="C760" s="12" t="s">
        <v>1040</v>
      </c>
      <c r="D760" s="12">
        <v>112981</v>
      </c>
      <c r="E760" s="12">
        <v>2023</v>
      </c>
      <c r="F760" s="36">
        <v>45291</v>
      </c>
      <c r="G760" s="12" t="s">
        <v>539</v>
      </c>
      <c r="H760" s="12" t="s">
        <v>539</v>
      </c>
      <c r="I760" s="12" t="s">
        <v>539</v>
      </c>
      <c r="J760" s="36">
        <v>45291</v>
      </c>
      <c r="K760" s="12" t="s">
        <v>539</v>
      </c>
      <c r="L760" s="12" t="s">
        <v>539</v>
      </c>
      <c r="M760" s="12" t="s">
        <v>539</v>
      </c>
      <c r="N760" s="12" t="s">
        <v>539</v>
      </c>
      <c r="O760" s="36">
        <v>45291</v>
      </c>
      <c r="R760" s="12" t="str">
        <f t="shared" si="11"/>
        <v>IFRS</v>
      </c>
      <c r="S760" s="12" t="str">
        <f>IFERROR(IF(Preferences!$D$6="Default",INDEX('History Check'!$F$6:$O$6,MATCH(MAX('History Check'!$F760:$O760),'History Check'!$F760:$O760,0)),IF(COUNT($F760:$O760) &gt; 0, Preferences!$D$6, NA())),"Null")</f>
        <v>CON</v>
      </c>
    </row>
    <row r="761" spans="3:19" hidden="1">
      <c r="C761" s="12" t="s">
        <v>1040</v>
      </c>
      <c r="D761" s="12">
        <v>112981</v>
      </c>
      <c r="E761" s="12">
        <v>2022</v>
      </c>
      <c r="F761" s="36">
        <v>44926</v>
      </c>
      <c r="G761" s="12" t="s">
        <v>539</v>
      </c>
      <c r="H761" s="12" t="s">
        <v>539</v>
      </c>
      <c r="I761" s="36" t="s">
        <v>539</v>
      </c>
      <c r="J761" s="36">
        <v>44926</v>
      </c>
      <c r="K761" s="36" t="s">
        <v>539</v>
      </c>
      <c r="L761" s="12" t="s">
        <v>539</v>
      </c>
      <c r="M761" s="12" t="s">
        <v>539</v>
      </c>
      <c r="N761" s="12" t="s">
        <v>539</v>
      </c>
      <c r="O761" s="36">
        <v>44926</v>
      </c>
      <c r="R761" s="12" t="str">
        <f t="shared" si="11"/>
        <v>IFRS</v>
      </c>
      <c r="S761" s="12" t="str">
        <f>IFERROR(IF(Preferences!$D$6="Default",INDEX('History Check'!$F$6:$O$6,MATCH(MAX('History Check'!$F761:$O761),'History Check'!$F761:$O761,0)),IF(COUNT($F761:$O761) &gt; 0, Preferences!$D$6, NA())),"Null")</f>
        <v>CON</v>
      </c>
    </row>
    <row r="762" spans="3:19">
      <c r="C762" s="12" t="s">
        <v>1041</v>
      </c>
      <c r="D762" s="12">
        <v>1473840</v>
      </c>
      <c r="E762" s="12">
        <v>2023</v>
      </c>
      <c r="F762" s="36" t="s">
        <v>539</v>
      </c>
      <c r="G762" s="12" t="s">
        <v>539</v>
      </c>
      <c r="H762" s="36" t="s">
        <v>539</v>
      </c>
      <c r="I762" s="36" t="s">
        <v>539</v>
      </c>
      <c r="J762" s="36" t="s">
        <v>539</v>
      </c>
      <c r="K762" s="36" t="s">
        <v>539</v>
      </c>
      <c r="L762" s="12" t="s">
        <v>539</v>
      </c>
      <c r="M762" s="12" t="s">
        <v>539</v>
      </c>
      <c r="N762" s="36" t="s">
        <v>539</v>
      </c>
      <c r="O762" s="36" t="s">
        <v>539</v>
      </c>
      <c r="R762" s="12" t="str">
        <f t="shared" si="11"/>
        <v>Null</v>
      </c>
      <c r="S762" s="12" t="str">
        <f>IFERROR(IF(Preferences!$D$6="Default",INDEX('History Check'!$F$6:$O$6,MATCH(MAX('History Check'!$F762:$O762),'History Check'!$F762:$O762,0)),IF(COUNT($F762:$O762) &gt; 0, Preferences!$D$6, NA())),"Null")</f>
        <v>Null</v>
      </c>
    </row>
    <row r="763" spans="3:19">
      <c r="C763" s="12" t="s">
        <v>1041</v>
      </c>
      <c r="D763" s="12">
        <v>1473840</v>
      </c>
      <c r="E763" s="12">
        <v>2022</v>
      </c>
      <c r="F763" s="36" t="s">
        <v>539</v>
      </c>
      <c r="G763" s="12" t="s">
        <v>539</v>
      </c>
      <c r="H763" s="36" t="s">
        <v>539</v>
      </c>
      <c r="I763" s="36" t="s">
        <v>539</v>
      </c>
      <c r="J763" s="36" t="s">
        <v>539</v>
      </c>
      <c r="K763" s="36" t="s">
        <v>539</v>
      </c>
      <c r="L763" s="12" t="s">
        <v>539</v>
      </c>
      <c r="M763" s="12" t="s">
        <v>539</v>
      </c>
      <c r="N763" s="36" t="s">
        <v>539</v>
      </c>
      <c r="O763" s="36" t="s">
        <v>539</v>
      </c>
      <c r="R763" s="12" t="str">
        <f t="shared" si="11"/>
        <v>Null</v>
      </c>
      <c r="S763" s="12" t="str">
        <f>IFERROR(IF(Preferences!$D$6="Default",INDEX('History Check'!$F$6:$O$6,MATCH(MAX('History Check'!$F763:$O763),'History Check'!$F763:$O763,0)),IF(COUNT($F763:$O763) &gt; 0, Preferences!$D$6, NA())),"Null")</f>
        <v>Null</v>
      </c>
    </row>
    <row r="764" spans="3:19" hidden="1">
      <c r="C764" s="12" t="s">
        <v>1042</v>
      </c>
      <c r="D764" s="12">
        <v>107696</v>
      </c>
      <c r="E764" s="12">
        <v>2023</v>
      </c>
      <c r="F764" s="36">
        <v>45291</v>
      </c>
      <c r="G764" s="12" t="s">
        <v>539</v>
      </c>
      <c r="H764" s="12" t="s">
        <v>539</v>
      </c>
      <c r="I764" s="12" t="s">
        <v>539</v>
      </c>
      <c r="J764" s="36">
        <v>45291</v>
      </c>
      <c r="K764" s="36">
        <v>45291</v>
      </c>
      <c r="L764" s="12" t="s">
        <v>539</v>
      </c>
      <c r="M764" s="12" t="s">
        <v>539</v>
      </c>
      <c r="N764" s="12" t="s">
        <v>539</v>
      </c>
      <c r="O764" s="36">
        <v>45291</v>
      </c>
      <c r="R764" s="12" t="str">
        <f t="shared" si="11"/>
        <v>IFRS</v>
      </c>
      <c r="S764" s="12" t="str">
        <f>IFERROR(IF(Preferences!$D$6="Default",INDEX('History Check'!$F$6:$O$6,MATCH(MAX('History Check'!$F764:$O764),'History Check'!$F764:$O764,0)),IF(COUNT($F764:$O764) &gt; 0, Preferences!$D$6, NA())),"Null")</f>
        <v>CON</v>
      </c>
    </row>
    <row r="765" spans="3:19" hidden="1">
      <c r="C765" s="12" t="s">
        <v>1042</v>
      </c>
      <c r="D765" s="12">
        <v>107696</v>
      </c>
      <c r="E765" s="12">
        <v>2022</v>
      </c>
      <c r="F765" s="36">
        <v>44926</v>
      </c>
      <c r="G765" s="12" t="s">
        <v>539</v>
      </c>
      <c r="H765" s="12" t="s">
        <v>539</v>
      </c>
      <c r="I765" s="36" t="s">
        <v>539</v>
      </c>
      <c r="J765" s="36">
        <v>44926</v>
      </c>
      <c r="K765" s="36">
        <v>44926</v>
      </c>
      <c r="L765" s="12" t="s">
        <v>539</v>
      </c>
      <c r="M765" s="12" t="s">
        <v>539</v>
      </c>
      <c r="N765" s="12" t="s">
        <v>539</v>
      </c>
      <c r="O765" s="36">
        <v>44926</v>
      </c>
      <c r="R765" s="12" t="str">
        <f t="shared" si="11"/>
        <v>IFRS</v>
      </c>
      <c r="S765" s="12" t="str">
        <f>IFERROR(IF(Preferences!$D$6="Default",INDEX('History Check'!$F$6:$O$6,MATCH(MAX('History Check'!$F765:$O765),'History Check'!$F765:$O765,0)),IF(COUNT($F765:$O765) &gt; 0, Preferences!$D$6, NA())),"Null")</f>
        <v>CON</v>
      </c>
    </row>
    <row r="766" spans="3:19" hidden="1">
      <c r="C766" s="12" t="s">
        <v>1043</v>
      </c>
      <c r="D766" s="12">
        <v>114904</v>
      </c>
      <c r="E766" s="12">
        <v>2023</v>
      </c>
      <c r="F766" s="36" t="s">
        <v>539</v>
      </c>
      <c r="G766" s="12" t="s">
        <v>539</v>
      </c>
      <c r="H766" s="36" t="s">
        <v>539</v>
      </c>
      <c r="I766" s="36" t="s">
        <v>539</v>
      </c>
      <c r="J766" s="36">
        <v>45291</v>
      </c>
      <c r="K766" s="36" t="s">
        <v>539</v>
      </c>
      <c r="L766" s="12" t="s">
        <v>539</v>
      </c>
      <c r="M766" s="12" t="s">
        <v>539</v>
      </c>
      <c r="N766" s="12" t="s">
        <v>539</v>
      </c>
      <c r="O766" s="36">
        <v>45291</v>
      </c>
      <c r="R766" s="12" t="str">
        <f t="shared" si="11"/>
        <v>LOCAL</v>
      </c>
      <c r="S766" s="12" t="str">
        <f>IFERROR(IF(Preferences!$D$6="Default",INDEX('History Check'!$F$6:$O$6,MATCH(MAX('History Check'!$F766:$O766),'History Check'!$F766:$O766,0)),IF(COUNT($F766:$O766) &gt; 0, Preferences!$D$6, NA())),"Null")</f>
        <v>CON</v>
      </c>
    </row>
    <row r="767" spans="3:19" hidden="1">
      <c r="C767" s="12" t="s">
        <v>1043</v>
      </c>
      <c r="D767" s="12">
        <v>114904</v>
      </c>
      <c r="E767" s="12">
        <v>2022</v>
      </c>
      <c r="F767" s="36" t="s">
        <v>539</v>
      </c>
      <c r="G767" s="12" t="s">
        <v>539</v>
      </c>
      <c r="H767" s="36" t="s">
        <v>539</v>
      </c>
      <c r="I767" s="36" t="s">
        <v>539</v>
      </c>
      <c r="J767" s="36">
        <v>44926</v>
      </c>
      <c r="K767" s="12" t="s">
        <v>539</v>
      </c>
      <c r="L767" s="12" t="s">
        <v>539</v>
      </c>
      <c r="M767" s="12" t="s">
        <v>539</v>
      </c>
      <c r="N767" s="36" t="s">
        <v>539</v>
      </c>
      <c r="O767" s="36">
        <v>44926</v>
      </c>
      <c r="R767" s="12" t="str">
        <f t="shared" si="11"/>
        <v>LOCAL</v>
      </c>
      <c r="S767" s="12" t="str">
        <f>IFERROR(IF(Preferences!$D$6="Default",INDEX('History Check'!$F$6:$O$6,MATCH(MAX('History Check'!$F767:$O767),'History Check'!$F767:$O767,0)),IF(COUNT($F767:$O767) &gt; 0, Preferences!$D$6, NA())),"Null")</f>
        <v>CON</v>
      </c>
    </row>
    <row r="768" spans="3:19" hidden="1">
      <c r="C768" s="12" t="s">
        <v>1044</v>
      </c>
      <c r="D768" s="12">
        <v>112030</v>
      </c>
      <c r="E768" s="12">
        <v>2023</v>
      </c>
      <c r="F768" s="36">
        <v>45291</v>
      </c>
      <c r="G768" s="12" t="s">
        <v>539</v>
      </c>
      <c r="H768" s="36" t="s">
        <v>539</v>
      </c>
      <c r="I768" s="12" t="s">
        <v>539</v>
      </c>
      <c r="J768" s="36">
        <v>45291</v>
      </c>
      <c r="K768" s="36">
        <v>45291</v>
      </c>
      <c r="L768" s="12" t="s">
        <v>539</v>
      </c>
      <c r="M768" s="36" t="s">
        <v>539</v>
      </c>
      <c r="N768" s="12" t="s">
        <v>539</v>
      </c>
      <c r="O768" s="36">
        <v>45291</v>
      </c>
      <c r="R768" s="12" t="str">
        <f t="shared" si="11"/>
        <v>IFRS</v>
      </c>
      <c r="S768" s="12" t="str">
        <f>IFERROR(IF(Preferences!$D$6="Default",INDEX('History Check'!$F$6:$O$6,MATCH(MAX('History Check'!$F768:$O768),'History Check'!$F768:$O768,0)),IF(COUNT($F768:$O768) &gt; 0, Preferences!$D$6, NA())),"Null")</f>
        <v>CON</v>
      </c>
    </row>
    <row r="769" spans="3:19" hidden="1">
      <c r="C769" s="12" t="s">
        <v>1044</v>
      </c>
      <c r="D769" s="12">
        <v>112030</v>
      </c>
      <c r="E769" s="12">
        <v>2022</v>
      </c>
      <c r="F769" s="36">
        <v>44926</v>
      </c>
      <c r="G769" s="12" t="s">
        <v>539</v>
      </c>
      <c r="H769" s="12" t="s">
        <v>539</v>
      </c>
      <c r="I769" s="12" t="s">
        <v>539</v>
      </c>
      <c r="J769" s="36">
        <v>44926</v>
      </c>
      <c r="K769" s="36">
        <v>44926</v>
      </c>
      <c r="L769" s="12" t="s">
        <v>539</v>
      </c>
      <c r="M769" s="12" t="s">
        <v>539</v>
      </c>
      <c r="N769" s="12" t="s">
        <v>539</v>
      </c>
      <c r="O769" s="36">
        <v>44926</v>
      </c>
      <c r="R769" s="12" t="str">
        <f t="shared" si="11"/>
        <v>IFRS</v>
      </c>
      <c r="S769" s="12" t="str">
        <f>IFERROR(IF(Preferences!$D$6="Default",INDEX('History Check'!$F$6:$O$6,MATCH(MAX('History Check'!$F769:$O769),'History Check'!$F769:$O769,0)),IF(COUNT($F769:$O769) &gt; 0, Preferences!$D$6, NA())),"Null")</f>
        <v>CON</v>
      </c>
    </row>
    <row r="770" spans="3:19" hidden="1">
      <c r="C770" s="12" t="s">
        <v>1045</v>
      </c>
      <c r="D770" s="12">
        <v>112032</v>
      </c>
      <c r="E770" s="12">
        <v>2023</v>
      </c>
      <c r="F770" s="36">
        <v>45291</v>
      </c>
      <c r="G770" s="12" t="s">
        <v>539</v>
      </c>
      <c r="H770" s="12" t="s">
        <v>539</v>
      </c>
      <c r="I770" s="12" t="s">
        <v>539</v>
      </c>
      <c r="J770" s="36">
        <v>45291</v>
      </c>
      <c r="K770" s="36">
        <v>45291</v>
      </c>
      <c r="L770" s="12" t="s">
        <v>539</v>
      </c>
      <c r="M770" s="12" t="s">
        <v>539</v>
      </c>
      <c r="N770" s="12" t="s">
        <v>539</v>
      </c>
      <c r="O770" s="36">
        <v>45291</v>
      </c>
      <c r="R770" s="12" t="str">
        <f t="shared" si="11"/>
        <v>IFRS</v>
      </c>
      <c r="S770" s="12" t="str">
        <f>IFERROR(IF(Preferences!$D$6="Default",INDEX('History Check'!$F$6:$O$6,MATCH(MAX('History Check'!$F770:$O770),'History Check'!$F770:$O770,0)),IF(COUNT($F770:$O770) &gt; 0, Preferences!$D$6, NA())),"Null")</f>
        <v>CON</v>
      </c>
    </row>
    <row r="771" spans="3:19" hidden="1">
      <c r="C771" s="12" t="s">
        <v>1045</v>
      </c>
      <c r="D771" s="12">
        <v>112032</v>
      </c>
      <c r="E771" s="12">
        <v>2022</v>
      </c>
      <c r="F771" s="36">
        <v>44926</v>
      </c>
      <c r="G771" s="12" t="s">
        <v>539</v>
      </c>
      <c r="H771" s="12" t="s">
        <v>539</v>
      </c>
      <c r="I771" s="36" t="s">
        <v>539</v>
      </c>
      <c r="J771" s="36">
        <v>44926</v>
      </c>
      <c r="K771" s="36">
        <v>44926</v>
      </c>
      <c r="L771" s="12" t="s">
        <v>539</v>
      </c>
      <c r="M771" s="12" t="s">
        <v>539</v>
      </c>
      <c r="N771" s="36" t="s">
        <v>539</v>
      </c>
      <c r="O771" s="36">
        <v>44926</v>
      </c>
      <c r="R771" s="12" t="str">
        <f t="shared" si="11"/>
        <v>IFRS</v>
      </c>
      <c r="S771" s="12" t="str">
        <f>IFERROR(IF(Preferences!$D$6="Default",INDEX('History Check'!$F$6:$O$6,MATCH(MAX('History Check'!$F771:$O771),'History Check'!$F771:$O771,0)),IF(COUNT($F771:$O771) &gt; 0, Preferences!$D$6, NA())),"Null")</f>
        <v>CON</v>
      </c>
    </row>
    <row r="772" spans="3:19" hidden="1">
      <c r="C772" s="12" t="s">
        <v>1046</v>
      </c>
      <c r="D772" s="12">
        <v>114935</v>
      </c>
      <c r="E772" s="12">
        <v>2023</v>
      </c>
      <c r="F772" s="36">
        <v>45291</v>
      </c>
      <c r="G772" s="12" t="s">
        <v>539</v>
      </c>
      <c r="H772" s="36" t="s">
        <v>539</v>
      </c>
      <c r="I772" s="36" t="s">
        <v>539</v>
      </c>
      <c r="J772" s="36" t="s">
        <v>539</v>
      </c>
      <c r="K772" s="36">
        <v>45291</v>
      </c>
      <c r="L772" s="12" t="s">
        <v>539</v>
      </c>
      <c r="M772" s="12" t="s">
        <v>539</v>
      </c>
      <c r="N772" s="36" t="s">
        <v>539</v>
      </c>
      <c r="O772" s="36" t="s">
        <v>539</v>
      </c>
      <c r="R772" s="12" t="str">
        <f t="shared" si="11"/>
        <v>IFRS</v>
      </c>
      <c r="S772" s="12" t="str">
        <f>IFERROR(IF(Preferences!$D$6="Default",INDEX('History Check'!$F$6:$O$6,MATCH(MAX('History Check'!$F772:$O772),'History Check'!$F772:$O772,0)),IF(COUNT($F772:$O772) &gt; 0, Preferences!$D$6, NA())),"Null")</f>
        <v>CON</v>
      </c>
    </row>
    <row r="773" spans="3:19" hidden="1">
      <c r="C773" s="12" t="s">
        <v>1046</v>
      </c>
      <c r="D773" s="12">
        <v>114935</v>
      </c>
      <c r="E773" s="12">
        <v>2022</v>
      </c>
      <c r="F773" s="36">
        <v>44926</v>
      </c>
      <c r="G773" s="12" t="s">
        <v>539</v>
      </c>
      <c r="H773" s="12" t="s">
        <v>539</v>
      </c>
      <c r="I773" s="12" t="s">
        <v>539</v>
      </c>
      <c r="J773" s="12" t="s">
        <v>539</v>
      </c>
      <c r="K773" s="36">
        <v>44926</v>
      </c>
      <c r="L773" s="12" t="s">
        <v>539</v>
      </c>
      <c r="M773" s="12" t="s">
        <v>539</v>
      </c>
      <c r="N773" s="12" t="s">
        <v>539</v>
      </c>
      <c r="O773" s="36" t="s">
        <v>539</v>
      </c>
      <c r="R773" s="12" t="str">
        <f t="shared" si="11"/>
        <v>IFRS</v>
      </c>
      <c r="S773" s="12" t="str">
        <f>IFERROR(IF(Preferences!$D$6="Default",INDEX('History Check'!$F$6:$O$6,MATCH(MAX('History Check'!$F773:$O773),'History Check'!$F773:$O773,0)),IF(COUNT($F773:$O773) &gt; 0, Preferences!$D$6, NA())),"Null")</f>
        <v>CON</v>
      </c>
    </row>
    <row r="774" spans="3:19" hidden="1">
      <c r="C774" s="12" t="s">
        <v>1047</v>
      </c>
      <c r="D774" s="12">
        <v>1492255</v>
      </c>
      <c r="E774" s="12">
        <v>2023</v>
      </c>
      <c r="F774" s="36">
        <v>45169</v>
      </c>
      <c r="G774" s="12" t="s">
        <v>539</v>
      </c>
      <c r="H774" s="36" t="s">
        <v>539</v>
      </c>
      <c r="I774" s="36" t="s">
        <v>539</v>
      </c>
      <c r="J774" s="36" t="s">
        <v>539</v>
      </c>
      <c r="K774" s="36" t="s">
        <v>539</v>
      </c>
      <c r="L774" s="12" t="s">
        <v>539</v>
      </c>
      <c r="M774" s="12" t="s">
        <v>539</v>
      </c>
      <c r="N774" s="36" t="s">
        <v>539</v>
      </c>
      <c r="O774" s="36" t="s">
        <v>539</v>
      </c>
      <c r="R774" s="12" t="str">
        <f t="shared" si="11"/>
        <v>IFRS</v>
      </c>
      <c r="S774" s="12" t="str">
        <f>IFERROR(IF(Preferences!$D$6="Default",INDEX('History Check'!$F$6:$O$6,MATCH(MAX('History Check'!$F774:$O774),'History Check'!$F774:$O774,0)),IF(COUNT($F774:$O774) &gt; 0, Preferences!$D$6, NA())),"Null")</f>
        <v>CON</v>
      </c>
    </row>
    <row r="775" spans="3:19" hidden="1">
      <c r="C775" s="12" t="s">
        <v>1047</v>
      </c>
      <c r="D775" s="12">
        <v>1492255</v>
      </c>
      <c r="E775" s="12">
        <v>2022</v>
      </c>
      <c r="F775" s="47">
        <v>44804</v>
      </c>
      <c r="G775" s="47" t="s">
        <v>539</v>
      </c>
      <c r="H775" s="47" t="s">
        <v>539</v>
      </c>
      <c r="I775" s="47" t="s">
        <v>539</v>
      </c>
      <c r="J775" s="47" t="s">
        <v>539</v>
      </c>
      <c r="K775" s="47" t="s">
        <v>539</v>
      </c>
      <c r="L775" s="47" t="s">
        <v>539</v>
      </c>
      <c r="M775" s="47" t="s">
        <v>539</v>
      </c>
      <c r="N775" s="47" t="s">
        <v>539</v>
      </c>
      <c r="O775" s="47" t="s">
        <v>539</v>
      </c>
      <c r="P775" s="47"/>
      <c r="Q775" s="47"/>
      <c r="R775" s="12" t="str">
        <f t="shared" si="11"/>
        <v>IFRS</v>
      </c>
      <c r="S775" s="12" t="str">
        <f>IFERROR(IF(Preferences!$D$6="Default",INDEX('History Check'!$F$6:$O$6,MATCH(MAX('History Check'!$F775:$O775),'History Check'!$F775:$O775,0)),IF(COUNT($F775:$O775) &gt; 0, Preferences!$D$6, NA())),"Null")</f>
        <v>CON</v>
      </c>
    </row>
    <row r="776" spans="3:19">
      <c r="C776" s="12" t="s">
        <v>1005</v>
      </c>
      <c r="D776" s="12">
        <v>1479253</v>
      </c>
      <c r="E776" s="12">
        <v>2023</v>
      </c>
      <c r="F776" s="36" t="s">
        <v>539</v>
      </c>
      <c r="G776" s="12" t="s">
        <v>539</v>
      </c>
      <c r="H776" s="12" t="s">
        <v>539</v>
      </c>
      <c r="I776" s="36" t="s">
        <v>539</v>
      </c>
      <c r="J776" s="12" t="s">
        <v>539</v>
      </c>
      <c r="K776" s="36" t="s">
        <v>539</v>
      </c>
      <c r="L776" s="12" t="s">
        <v>539</v>
      </c>
      <c r="M776" s="12" t="s">
        <v>539</v>
      </c>
      <c r="N776" s="12" t="s">
        <v>539</v>
      </c>
      <c r="O776" s="12" t="s">
        <v>539</v>
      </c>
      <c r="R776" s="12" t="str">
        <f t="shared" ref="R776:R839" si="12">IFERROR(INDEX($F$5:$O$5,MATCH(MAX($F776:$O776),$F776:$O776,0)),"Null")</f>
        <v>Null</v>
      </c>
      <c r="S776" s="12" t="str">
        <f>IFERROR(IF(Preferences!$D$6="Default",INDEX('History Check'!$F$6:$O$6,MATCH(MAX('History Check'!$F776:$O776),'History Check'!$F776:$O776,0)),IF(COUNT($F776:$O776) &gt; 0, Preferences!$D$6, NA())),"Null")</f>
        <v>Null</v>
      </c>
    </row>
    <row r="777" spans="3:19">
      <c r="C777" s="12" t="s">
        <v>1005</v>
      </c>
      <c r="D777" s="12">
        <v>1479253</v>
      </c>
      <c r="E777" s="12">
        <v>2022</v>
      </c>
      <c r="F777" s="36" t="s">
        <v>539</v>
      </c>
      <c r="G777" s="12" t="s">
        <v>539</v>
      </c>
      <c r="H777" s="12" t="s">
        <v>539</v>
      </c>
      <c r="I777" s="12" t="s">
        <v>539</v>
      </c>
      <c r="J777" s="12" t="s">
        <v>539</v>
      </c>
      <c r="K777" s="36" t="s">
        <v>539</v>
      </c>
      <c r="L777" s="12" t="s">
        <v>539</v>
      </c>
      <c r="M777" s="12" t="s">
        <v>539</v>
      </c>
      <c r="N777" s="12" t="s">
        <v>539</v>
      </c>
      <c r="O777" s="36" t="s">
        <v>539</v>
      </c>
      <c r="R777" s="12" t="str">
        <f t="shared" si="12"/>
        <v>Null</v>
      </c>
      <c r="S777" s="12" t="str">
        <f>IFERROR(IF(Preferences!$D$6="Default",INDEX('History Check'!$F$6:$O$6,MATCH(MAX('History Check'!$F777:$O777),'History Check'!$F777:$O777,0)),IF(COUNT($F777:$O777) &gt; 0, Preferences!$D$6, NA())),"Null")</f>
        <v>Null</v>
      </c>
    </row>
    <row r="778" spans="3:19" hidden="1">
      <c r="C778" s="12" t="s">
        <v>1008</v>
      </c>
      <c r="D778" s="12">
        <v>1422053</v>
      </c>
      <c r="E778" s="12">
        <v>2023</v>
      </c>
      <c r="F778" s="47">
        <v>45291</v>
      </c>
      <c r="G778" s="47" t="s">
        <v>539</v>
      </c>
      <c r="H778" s="47" t="s">
        <v>539</v>
      </c>
      <c r="I778" s="47" t="s">
        <v>539</v>
      </c>
      <c r="J778" s="47" t="s">
        <v>539</v>
      </c>
      <c r="K778" s="47" t="s">
        <v>539</v>
      </c>
      <c r="L778" s="47" t="s">
        <v>539</v>
      </c>
      <c r="M778" s="47" t="s">
        <v>539</v>
      </c>
      <c r="N778" s="47" t="s">
        <v>539</v>
      </c>
      <c r="O778" s="47" t="s">
        <v>539</v>
      </c>
      <c r="P778" s="47"/>
      <c r="Q778" s="47"/>
      <c r="R778" s="12" t="str">
        <f t="shared" si="12"/>
        <v>IFRS</v>
      </c>
      <c r="S778" s="12" t="str">
        <f>IFERROR(IF(Preferences!$D$6="Default",INDEX('History Check'!$F$6:$O$6,MATCH(MAX('History Check'!$F778:$O778),'History Check'!$F778:$O778,0)),IF(COUNT($F778:$O778) &gt; 0, Preferences!$D$6, NA())),"Null")</f>
        <v>CON</v>
      </c>
    </row>
    <row r="779" spans="3:19" hidden="1">
      <c r="C779" s="12" t="s">
        <v>1008</v>
      </c>
      <c r="D779" s="12">
        <v>1422053</v>
      </c>
      <c r="E779" s="12">
        <v>2022</v>
      </c>
      <c r="F779" s="36">
        <v>44926</v>
      </c>
      <c r="G779" s="12" t="s">
        <v>539</v>
      </c>
      <c r="H779" s="36" t="s">
        <v>539</v>
      </c>
      <c r="I779" s="36" t="s">
        <v>539</v>
      </c>
      <c r="J779" s="36" t="s">
        <v>539</v>
      </c>
      <c r="K779" s="36" t="s">
        <v>539</v>
      </c>
      <c r="L779" s="12" t="s">
        <v>539</v>
      </c>
      <c r="M779" s="12" t="s">
        <v>539</v>
      </c>
      <c r="N779" s="36" t="s">
        <v>539</v>
      </c>
      <c r="O779" s="36" t="s">
        <v>539</v>
      </c>
      <c r="R779" s="12" t="str">
        <f t="shared" si="12"/>
        <v>IFRS</v>
      </c>
      <c r="S779" s="12" t="str">
        <f>IFERROR(IF(Preferences!$D$6="Default",INDEX('History Check'!$F$6:$O$6,MATCH(MAX('History Check'!$F779:$O779),'History Check'!$F779:$O779,0)),IF(COUNT($F779:$O779) &gt; 0, Preferences!$D$6, NA())),"Null")</f>
        <v>CON</v>
      </c>
    </row>
    <row r="780" spans="3:19" hidden="1">
      <c r="C780" s="12" t="s">
        <v>1006</v>
      </c>
      <c r="D780" s="12">
        <v>1041327</v>
      </c>
      <c r="E780" s="12">
        <v>2023</v>
      </c>
      <c r="F780" s="12" t="s">
        <v>539</v>
      </c>
      <c r="G780" s="12" t="s">
        <v>539</v>
      </c>
      <c r="H780" s="36">
        <v>45291</v>
      </c>
      <c r="I780" s="36" t="s">
        <v>539</v>
      </c>
      <c r="J780" s="12" t="s">
        <v>539</v>
      </c>
      <c r="K780" s="12" t="s">
        <v>539</v>
      </c>
      <c r="L780" s="12" t="s">
        <v>539</v>
      </c>
      <c r="M780" s="36" t="s">
        <v>539</v>
      </c>
      <c r="N780" s="12" t="s">
        <v>539</v>
      </c>
      <c r="O780" s="12" t="s">
        <v>539</v>
      </c>
      <c r="R780" s="12" t="str">
        <f t="shared" si="12"/>
        <v>REGULATORY</v>
      </c>
      <c r="S780" s="12" t="str">
        <f>IFERROR(IF(Preferences!$D$6="Default",INDEX('History Check'!$F$6:$O$6,MATCH(MAX('History Check'!$F780:$O780),'History Check'!$F780:$O780,0)),IF(COUNT($F780:$O780) &gt; 0, Preferences!$D$6, NA())),"Null")</f>
        <v>CON</v>
      </c>
    </row>
    <row r="781" spans="3:19" hidden="1">
      <c r="C781" s="12" t="s">
        <v>1006</v>
      </c>
      <c r="D781" s="12">
        <v>1041327</v>
      </c>
      <c r="E781" s="12">
        <v>2022</v>
      </c>
      <c r="F781" s="36" t="s">
        <v>539</v>
      </c>
      <c r="G781" s="12" t="s">
        <v>539</v>
      </c>
      <c r="H781" s="36">
        <v>44926</v>
      </c>
      <c r="I781" s="36" t="s">
        <v>539</v>
      </c>
      <c r="J781" s="12" t="s">
        <v>539</v>
      </c>
      <c r="K781" s="12" t="s">
        <v>539</v>
      </c>
      <c r="L781" s="12" t="s">
        <v>539</v>
      </c>
      <c r="M781" s="12" t="s">
        <v>539</v>
      </c>
      <c r="N781" s="12" t="s">
        <v>539</v>
      </c>
      <c r="O781" s="36" t="s">
        <v>539</v>
      </c>
      <c r="R781" s="12" t="str">
        <f t="shared" si="12"/>
        <v>REGULATORY</v>
      </c>
      <c r="S781" s="12" t="str">
        <f>IFERROR(IF(Preferences!$D$6="Default",INDEX('History Check'!$F$6:$O$6,MATCH(MAX('History Check'!$F781:$O781),'History Check'!$F781:$O781,0)),IF(COUNT($F781:$O781) &gt; 0, Preferences!$D$6, NA())),"Null")</f>
        <v>CON</v>
      </c>
    </row>
    <row r="782" spans="3:19">
      <c r="C782" s="12" t="s">
        <v>1007</v>
      </c>
      <c r="D782" s="12">
        <v>1230931</v>
      </c>
      <c r="E782" s="12">
        <v>2023</v>
      </c>
      <c r="F782" s="36" t="s">
        <v>539</v>
      </c>
      <c r="G782" s="12" t="s">
        <v>539</v>
      </c>
      <c r="H782" s="36" t="s">
        <v>539</v>
      </c>
      <c r="I782" s="36" t="s">
        <v>539</v>
      </c>
      <c r="J782" s="36" t="s">
        <v>539</v>
      </c>
      <c r="K782" s="36" t="s">
        <v>539</v>
      </c>
      <c r="L782" s="12" t="s">
        <v>539</v>
      </c>
      <c r="M782" s="12" t="s">
        <v>539</v>
      </c>
      <c r="N782" s="36" t="s">
        <v>539</v>
      </c>
      <c r="O782" s="36" t="s">
        <v>539</v>
      </c>
      <c r="R782" s="12" t="str">
        <f t="shared" si="12"/>
        <v>Null</v>
      </c>
      <c r="S782" s="12" t="str">
        <f>IFERROR(IF(Preferences!$D$6="Default",INDEX('History Check'!$F$6:$O$6,MATCH(MAX('History Check'!$F782:$O782),'History Check'!$F782:$O782,0)),IF(COUNT($F782:$O782) &gt; 0, Preferences!$D$6, NA())),"Null")</f>
        <v>Null</v>
      </c>
    </row>
    <row r="783" spans="3:19">
      <c r="C783" s="12" t="s">
        <v>1007</v>
      </c>
      <c r="D783" s="12">
        <v>1230931</v>
      </c>
      <c r="E783" s="12">
        <v>2022</v>
      </c>
      <c r="F783" s="36" t="s">
        <v>539</v>
      </c>
      <c r="G783" s="12" t="s">
        <v>539</v>
      </c>
      <c r="H783" s="12" t="s">
        <v>539</v>
      </c>
      <c r="I783" s="12" t="s">
        <v>539</v>
      </c>
      <c r="J783" s="36" t="s">
        <v>539</v>
      </c>
      <c r="K783" s="12" t="s">
        <v>539</v>
      </c>
      <c r="L783" s="12" t="s">
        <v>539</v>
      </c>
      <c r="M783" s="12" t="s">
        <v>539</v>
      </c>
      <c r="N783" s="12" t="s">
        <v>539</v>
      </c>
      <c r="O783" s="12" t="s">
        <v>539</v>
      </c>
      <c r="R783" s="12" t="str">
        <f t="shared" si="12"/>
        <v>Null</v>
      </c>
      <c r="S783" s="12" t="str">
        <f>IFERROR(IF(Preferences!$D$6="Default",INDEX('History Check'!$F$6:$O$6,MATCH(MAX('History Check'!$F783:$O783),'History Check'!$F783:$O783,0)),IF(COUNT($F783:$O783) &gt; 0, Preferences!$D$6, NA())),"Null")</f>
        <v>Null</v>
      </c>
    </row>
    <row r="784" spans="3:19" hidden="1">
      <c r="C784" s="12" t="s">
        <v>1048</v>
      </c>
      <c r="D784" s="12">
        <v>1301070</v>
      </c>
      <c r="E784" s="12">
        <v>2023</v>
      </c>
      <c r="F784" s="36">
        <v>45291</v>
      </c>
      <c r="G784" s="12" t="s">
        <v>539</v>
      </c>
      <c r="H784" s="12" t="s">
        <v>539</v>
      </c>
      <c r="I784" s="12" t="s">
        <v>539</v>
      </c>
      <c r="J784" s="12" t="s">
        <v>539</v>
      </c>
      <c r="K784" s="36">
        <v>45291</v>
      </c>
      <c r="L784" s="12" t="s">
        <v>539</v>
      </c>
      <c r="M784" s="12" t="s">
        <v>539</v>
      </c>
      <c r="N784" s="12" t="s">
        <v>539</v>
      </c>
      <c r="O784" s="36" t="s">
        <v>539</v>
      </c>
      <c r="R784" s="12" t="str">
        <f t="shared" si="12"/>
        <v>IFRS</v>
      </c>
      <c r="S784" s="12" t="str">
        <f>IFERROR(IF(Preferences!$D$6="Default",INDEX('History Check'!$F$6:$O$6,MATCH(MAX('History Check'!$F784:$O784),'History Check'!$F784:$O784,0)),IF(COUNT($F784:$O784) &gt; 0, Preferences!$D$6, NA())),"Null")</f>
        <v>CON</v>
      </c>
    </row>
    <row r="785" spans="3:19" hidden="1">
      <c r="C785" s="12" t="s">
        <v>1048</v>
      </c>
      <c r="D785" s="12">
        <v>1301070</v>
      </c>
      <c r="E785" s="12">
        <v>2022</v>
      </c>
      <c r="F785" s="36">
        <v>44926</v>
      </c>
      <c r="G785" s="12" t="s">
        <v>539</v>
      </c>
      <c r="H785" s="12" t="s">
        <v>539</v>
      </c>
      <c r="I785" s="12" t="s">
        <v>539</v>
      </c>
      <c r="J785" s="12" t="s">
        <v>539</v>
      </c>
      <c r="K785" s="36">
        <v>44926</v>
      </c>
      <c r="L785" s="12" t="s">
        <v>539</v>
      </c>
      <c r="M785" s="12" t="s">
        <v>539</v>
      </c>
      <c r="N785" s="12" t="s">
        <v>539</v>
      </c>
      <c r="O785" s="36" t="s">
        <v>539</v>
      </c>
      <c r="R785" s="12" t="str">
        <f t="shared" si="12"/>
        <v>IFRS</v>
      </c>
      <c r="S785" s="12" t="str">
        <f>IFERROR(IF(Preferences!$D$6="Default",INDEX('History Check'!$F$6:$O$6,MATCH(MAX('History Check'!$F785:$O785),'History Check'!$F785:$O785,0)),IF(COUNT($F785:$O785) &gt; 0, Preferences!$D$6, NA())),"Null")</f>
        <v>CON</v>
      </c>
    </row>
    <row r="786" spans="3:19" hidden="1">
      <c r="C786" s="12" t="s">
        <v>1009</v>
      </c>
      <c r="D786" s="12">
        <v>111949</v>
      </c>
      <c r="E786" s="12">
        <v>2023</v>
      </c>
      <c r="F786" s="36" t="s">
        <v>539</v>
      </c>
      <c r="G786" s="12" t="s">
        <v>539</v>
      </c>
      <c r="H786" s="12" t="s">
        <v>539</v>
      </c>
      <c r="I786" s="12" t="s">
        <v>539</v>
      </c>
      <c r="J786" s="36">
        <v>45291</v>
      </c>
      <c r="K786" s="12" t="s">
        <v>539</v>
      </c>
      <c r="L786" s="12" t="s">
        <v>539</v>
      </c>
      <c r="M786" s="12" t="s">
        <v>539</v>
      </c>
      <c r="N786" s="12" t="s">
        <v>539</v>
      </c>
      <c r="O786" s="36">
        <v>45291</v>
      </c>
      <c r="R786" s="12" t="str">
        <f t="shared" si="12"/>
        <v>LOCAL</v>
      </c>
      <c r="S786" s="12" t="str">
        <f>IFERROR(IF(Preferences!$D$6="Default",INDEX('History Check'!$F$6:$O$6,MATCH(MAX('History Check'!$F786:$O786),'History Check'!$F786:$O786,0)),IF(COUNT($F786:$O786) &gt; 0, Preferences!$D$6, NA())),"Null")</f>
        <v>CON</v>
      </c>
    </row>
    <row r="787" spans="3:19" hidden="1">
      <c r="C787" s="12" t="s">
        <v>1009</v>
      </c>
      <c r="D787" s="12">
        <v>111949</v>
      </c>
      <c r="E787" s="12">
        <v>2022</v>
      </c>
      <c r="F787" s="36" t="s">
        <v>539</v>
      </c>
      <c r="G787" s="12" t="s">
        <v>539</v>
      </c>
      <c r="H787" s="36" t="s">
        <v>539</v>
      </c>
      <c r="I787" s="36" t="s">
        <v>539</v>
      </c>
      <c r="J787" s="36">
        <v>44926</v>
      </c>
      <c r="K787" s="36" t="s">
        <v>539</v>
      </c>
      <c r="L787" s="12" t="s">
        <v>539</v>
      </c>
      <c r="M787" s="12" t="s">
        <v>539</v>
      </c>
      <c r="N787" s="36" t="s">
        <v>539</v>
      </c>
      <c r="O787" s="36">
        <v>44926</v>
      </c>
      <c r="R787" s="12" t="str">
        <f t="shared" si="12"/>
        <v>LOCAL</v>
      </c>
      <c r="S787" s="12" t="str">
        <f>IFERROR(IF(Preferences!$D$6="Default",INDEX('History Check'!$F$6:$O$6,MATCH(MAX('History Check'!$F787:$O787),'History Check'!$F787:$O787,0)),IF(COUNT($F787:$O787) &gt; 0, Preferences!$D$6, NA())),"Null")</f>
        <v>CON</v>
      </c>
    </row>
    <row r="788" spans="3:19" hidden="1">
      <c r="C788" s="12" t="s">
        <v>1050</v>
      </c>
      <c r="D788" s="12">
        <v>1003129</v>
      </c>
      <c r="E788" s="12">
        <v>2023</v>
      </c>
      <c r="F788" s="36" t="s">
        <v>539</v>
      </c>
      <c r="G788" s="12" t="s">
        <v>539</v>
      </c>
      <c r="H788" s="36" t="s">
        <v>539</v>
      </c>
      <c r="I788" s="12" t="s">
        <v>539</v>
      </c>
      <c r="J788" s="36">
        <v>45291</v>
      </c>
      <c r="K788" s="12" t="s">
        <v>539</v>
      </c>
      <c r="L788" s="12" t="s">
        <v>539</v>
      </c>
      <c r="M788" s="12" t="s">
        <v>539</v>
      </c>
      <c r="N788" s="12" t="s">
        <v>539</v>
      </c>
      <c r="O788" s="36" t="s">
        <v>539</v>
      </c>
      <c r="R788" s="12" t="str">
        <f t="shared" si="12"/>
        <v>LOCAL</v>
      </c>
      <c r="S788" s="12" t="str">
        <f>IFERROR(IF(Preferences!$D$6="Default",INDEX('History Check'!$F$6:$O$6,MATCH(MAX('History Check'!$F788:$O788),'History Check'!$F788:$O788,0)),IF(COUNT($F788:$O788) &gt; 0, Preferences!$D$6, NA())),"Null")</f>
        <v>CON</v>
      </c>
    </row>
    <row r="789" spans="3:19" hidden="1">
      <c r="C789" s="12" t="s">
        <v>1050</v>
      </c>
      <c r="D789" s="12">
        <v>1003129</v>
      </c>
      <c r="E789" s="12">
        <v>2022</v>
      </c>
      <c r="F789" s="36" t="s">
        <v>539</v>
      </c>
      <c r="G789" s="12" t="s">
        <v>539</v>
      </c>
      <c r="H789" s="36" t="s">
        <v>539</v>
      </c>
      <c r="I789" s="36" t="s">
        <v>539</v>
      </c>
      <c r="J789" s="36">
        <v>44926</v>
      </c>
      <c r="K789" s="36" t="s">
        <v>539</v>
      </c>
      <c r="L789" s="12" t="s">
        <v>539</v>
      </c>
      <c r="M789" s="12" t="s">
        <v>539</v>
      </c>
      <c r="N789" s="36" t="s">
        <v>539</v>
      </c>
      <c r="O789" s="36" t="s">
        <v>539</v>
      </c>
      <c r="R789" s="12" t="str">
        <f t="shared" si="12"/>
        <v>LOCAL</v>
      </c>
      <c r="S789" s="12" t="str">
        <f>IFERROR(IF(Preferences!$D$6="Default",INDEX('History Check'!$F$6:$O$6,MATCH(MAX('History Check'!$F789:$O789),'History Check'!$F789:$O789,0)),IF(COUNT($F789:$O789) &gt; 0, Preferences!$D$6, NA())),"Null")</f>
        <v>CON</v>
      </c>
    </row>
    <row r="790" spans="3:19" hidden="1">
      <c r="C790" s="12" t="s">
        <v>1051</v>
      </c>
      <c r="D790" s="12">
        <v>1237531</v>
      </c>
      <c r="E790" s="12">
        <v>2023</v>
      </c>
      <c r="F790" s="36" t="s">
        <v>539</v>
      </c>
      <c r="G790" s="12" t="s">
        <v>539</v>
      </c>
      <c r="H790" s="36" t="s">
        <v>539</v>
      </c>
      <c r="I790" s="36" t="s">
        <v>539</v>
      </c>
      <c r="J790" s="36" t="s">
        <v>539</v>
      </c>
      <c r="K790" s="36" t="s">
        <v>539</v>
      </c>
      <c r="L790" s="12" t="s">
        <v>539</v>
      </c>
      <c r="M790" s="36">
        <v>45291</v>
      </c>
      <c r="N790" s="36" t="s">
        <v>539</v>
      </c>
      <c r="O790" s="36" t="s">
        <v>539</v>
      </c>
      <c r="R790" s="12" t="str">
        <f t="shared" si="12"/>
        <v>REGULATORY</v>
      </c>
      <c r="S790" s="12" t="str">
        <f>IFERROR(IF(Preferences!$D$6="Default",INDEX('History Check'!$F$6:$O$6,MATCH(MAX('History Check'!$F790:$O790),'History Check'!$F790:$O790,0)),IF(COUNT($F790:$O790) &gt; 0, Preferences!$D$6, NA())),"Null")</f>
        <v>NONCON</v>
      </c>
    </row>
    <row r="791" spans="3:19" hidden="1">
      <c r="C791" s="12" t="s">
        <v>1051</v>
      </c>
      <c r="D791" s="12">
        <v>1237531</v>
      </c>
      <c r="E791" s="12">
        <v>2022</v>
      </c>
      <c r="F791" s="36" t="s">
        <v>539</v>
      </c>
      <c r="G791" s="12" t="s">
        <v>539</v>
      </c>
      <c r="H791" s="12" t="s">
        <v>539</v>
      </c>
      <c r="I791" s="36" t="s">
        <v>539</v>
      </c>
      <c r="J791" s="12" t="s">
        <v>539</v>
      </c>
      <c r="K791" s="12" t="s">
        <v>539</v>
      </c>
      <c r="L791" s="12" t="s">
        <v>539</v>
      </c>
      <c r="M791" s="36">
        <v>44926</v>
      </c>
      <c r="N791" s="12" t="s">
        <v>539</v>
      </c>
      <c r="O791" s="36" t="s">
        <v>539</v>
      </c>
      <c r="R791" s="12" t="str">
        <f t="shared" si="12"/>
        <v>REGULATORY</v>
      </c>
      <c r="S791" s="12" t="str">
        <f>IFERROR(IF(Preferences!$D$6="Default",INDEX('History Check'!$F$6:$O$6,MATCH(MAX('History Check'!$F791:$O791),'History Check'!$F791:$O791,0)),IF(COUNT($F791:$O791) &gt; 0, Preferences!$D$6, NA())),"Null")</f>
        <v>NONCON</v>
      </c>
    </row>
    <row r="792" spans="3:19" hidden="1">
      <c r="C792" s="12" t="s">
        <v>1052</v>
      </c>
      <c r="D792" s="12">
        <v>108149</v>
      </c>
      <c r="E792" s="12">
        <v>2023</v>
      </c>
      <c r="F792" s="36">
        <v>45291</v>
      </c>
      <c r="G792" s="12" t="s">
        <v>539</v>
      </c>
      <c r="H792" s="12" t="s">
        <v>539</v>
      </c>
      <c r="I792" s="12" t="s">
        <v>539</v>
      </c>
      <c r="J792" s="36" t="s">
        <v>539</v>
      </c>
      <c r="K792" s="36">
        <v>45291</v>
      </c>
      <c r="L792" s="12" t="s">
        <v>539</v>
      </c>
      <c r="M792" s="12" t="s">
        <v>539</v>
      </c>
      <c r="N792" s="12" t="s">
        <v>539</v>
      </c>
      <c r="O792" s="12" t="s">
        <v>539</v>
      </c>
      <c r="R792" s="12" t="str">
        <f t="shared" si="12"/>
        <v>IFRS</v>
      </c>
      <c r="S792" s="12" t="str">
        <f>IFERROR(IF(Preferences!$D$6="Default",INDEX('History Check'!$F$6:$O$6,MATCH(MAX('History Check'!$F792:$O792),'History Check'!$F792:$O792,0)),IF(COUNT($F792:$O792) &gt; 0, Preferences!$D$6, NA())),"Null")</f>
        <v>CON</v>
      </c>
    </row>
    <row r="793" spans="3:19" hidden="1">
      <c r="C793" s="12" t="s">
        <v>1052</v>
      </c>
      <c r="D793" s="12">
        <v>108149</v>
      </c>
      <c r="E793" s="12">
        <v>2022</v>
      </c>
      <c r="F793" s="36">
        <v>44926</v>
      </c>
      <c r="G793" s="12" t="s">
        <v>539</v>
      </c>
      <c r="H793" s="36" t="s">
        <v>539</v>
      </c>
      <c r="I793" s="36" t="s">
        <v>539</v>
      </c>
      <c r="J793" s="36" t="s">
        <v>539</v>
      </c>
      <c r="K793" s="36">
        <v>44926</v>
      </c>
      <c r="L793" s="12" t="s">
        <v>539</v>
      </c>
      <c r="M793" s="12" t="s">
        <v>539</v>
      </c>
      <c r="N793" s="36" t="s">
        <v>539</v>
      </c>
      <c r="O793" s="36" t="s">
        <v>539</v>
      </c>
      <c r="R793" s="12" t="str">
        <f t="shared" si="12"/>
        <v>IFRS</v>
      </c>
      <c r="S793" s="12" t="str">
        <f>IFERROR(IF(Preferences!$D$6="Default",INDEX('History Check'!$F$6:$O$6,MATCH(MAX('History Check'!$F793:$O793),'History Check'!$F793:$O793,0)),IF(COUNT($F793:$O793) &gt; 0, Preferences!$D$6, NA())),"Null")</f>
        <v>CON</v>
      </c>
    </row>
    <row r="794" spans="3:19" hidden="1">
      <c r="C794" s="12" t="s">
        <v>1054</v>
      </c>
      <c r="D794" s="12">
        <v>1087636</v>
      </c>
      <c r="E794" s="12">
        <v>2023</v>
      </c>
      <c r="F794" s="36" t="s">
        <v>539</v>
      </c>
      <c r="G794" s="12" t="s">
        <v>539</v>
      </c>
      <c r="H794" s="36" t="s">
        <v>539</v>
      </c>
      <c r="I794" s="36" t="s">
        <v>539</v>
      </c>
      <c r="J794" s="36" t="s">
        <v>539</v>
      </c>
      <c r="K794" s="36">
        <v>45291</v>
      </c>
      <c r="L794" s="12" t="s">
        <v>539</v>
      </c>
      <c r="M794" s="12" t="s">
        <v>539</v>
      </c>
      <c r="N794" s="36" t="s">
        <v>539</v>
      </c>
      <c r="O794" s="36" t="s">
        <v>539</v>
      </c>
      <c r="R794" s="12" t="str">
        <f t="shared" si="12"/>
        <v>IFRS</v>
      </c>
      <c r="S794" s="12" t="str">
        <f>IFERROR(IF(Preferences!$D$6="Default",INDEX('History Check'!$F$6:$O$6,MATCH(MAX('History Check'!$F794:$O794),'History Check'!$F794:$O794,0)),IF(COUNT($F794:$O794) &gt; 0, Preferences!$D$6, NA())),"Null")</f>
        <v>NONCON</v>
      </c>
    </row>
    <row r="795" spans="3:19" hidden="1">
      <c r="C795" s="12" t="s">
        <v>1054</v>
      </c>
      <c r="D795" s="12">
        <v>1087636</v>
      </c>
      <c r="E795" s="12">
        <v>2022</v>
      </c>
      <c r="F795" s="36" t="s">
        <v>539</v>
      </c>
      <c r="G795" s="12" t="s">
        <v>539</v>
      </c>
      <c r="H795" s="36" t="s">
        <v>539</v>
      </c>
      <c r="I795" s="36" t="s">
        <v>539</v>
      </c>
      <c r="J795" s="12" t="s">
        <v>539</v>
      </c>
      <c r="K795" s="36">
        <v>44926</v>
      </c>
      <c r="L795" s="12" t="s">
        <v>539</v>
      </c>
      <c r="M795" s="12" t="s">
        <v>539</v>
      </c>
      <c r="N795" s="12" t="s">
        <v>539</v>
      </c>
      <c r="O795" s="36" t="s">
        <v>539</v>
      </c>
      <c r="R795" s="12" t="str">
        <f t="shared" si="12"/>
        <v>IFRS</v>
      </c>
      <c r="S795" s="12" t="str">
        <f>IFERROR(IF(Preferences!$D$6="Default",INDEX('History Check'!$F$6:$O$6,MATCH(MAX('History Check'!$F795:$O795),'History Check'!$F795:$O795,0)),IF(COUNT($F795:$O795) &gt; 0, Preferences!$D$6, NA())),"Null")</f>
        <v>NONCON</v>
      </c>
    </row>
    <row r="796" spans="3:19" hidden="1">
      <c r="C796" s="12" t="s">
        <v>1053</v>
      </c>
      <c r="D796" s="12">
        <v>1171334</v>
      </c>
      <c r="E796" s="12">
        <v>2023</v>
      </c>
      <c r="F796" s="36" t="s">
        <v>539</v>
      </c>
      <c r="G796" s="12" t="s">
        <v>539</v>
      </c>
      <c r="H796" s="36" t="s">
        <v>539</v>
      </c>
      <c r="I796" s="36" t="s">
        <v>539</v>
      </c>
      <c r="J796" s="36" t="s">
        <v>539</v>
      </c>
      <c r="K796" s="36" t="s">
        <v>539</v>
      </c>
      <c r="L796" s="12" t="s">
        <v>539</v>
      </c>
      <c r="M796" s="12" t="s">
        <v>539</v>
      </c>
      <c r="N796" s="36" t="s">
        <v>539</v>
      </c>
      <c r="O796" s="36">
        <v>45291</v>
      </c>
      <c r="R796" s="12" t="str">
        <f t="shared" si="12"/>
        <v>LOCAL</v>
      </c>
      <c r="S796" s="12" t="str">
        <f>IFERROR(IF(Preferences!$D$6="Default",INDEX('History Check'!$F$6:$O$6,MATCH(MAX('History Check'!$F796:$O796),'History Check'!$F796:$O796,0)),IF(COUNT($F796:$O796) &gt; 0, Preferences!$D$6, NA())),"Null")</f>
        <v>NONCON</v>
      </c>
    </row>
    <row r="797" spans="3:19" hidden="1">
      <c r="C797" s="12" t="s">
        <v>1053</v>
      </c>
      <c r="D797" s="12">
        <v>1171334</v>
      </c>
      <c r="E797" s="12">
        <v>2022</v>
      </c>
      <c r="F797" s="36" t="s">
        <v>539</v>
      </c>
      <c r="G797" s="12" t="s">
        <v>539</v>
      </c>
      <c r="H797" s="36" t="s">
        <v>539</v>
      </c>
      <c r="I797" s="12" t="s">
        <v>539</v>
      </c>
      <c r="J797" s="36" t="s">
        <v>539</v>
      </c>
      <c r="K797" s="36" t="s">
        <v>539</v>
      </c>
      <c r="L797" s="12" t="s">
        <v>539</v>
      </c>
      <c r="M797" s="12" t="s">
        <v>539</v>
      </c>
      <c r="N797" s="12" t="s">
        <v>539</v>
      </c>
      <c r="O797" s="36">
        <v>44926</v>
      </c>
      <c r="R797" s="12" t="str">
        <f t="shared" si="12"/>
        <v>LOCAL</v>
      </c>
      <c r="S797" s="12" t="str">
        <f>IFERROR(IF(Preferences!$D$6="Default",INDEX('History Check'!$F$6:$O$6,MATCH(MAX('History Check'!$F797:$O797),'History Check'!$F797:$O797,0)),IF(COUNT($F797:$O797) &gt; 0, Preferences!$D$6, NA())),"Null")</f>
        <v>NONCON</v>
      </c>
    </row>
    <row r="798" spans="3:19" hidden="1">
      <c r="C798" s="12" t="s">
        <v>1055</v>
      </c>
      <c r="D798" s="12">
        <v>1170334</v>
      </c>
      <c r="E798" s="12">
        <v>2023</v>
      </c>
      <c r="F798" s="36" t="s">
        <v>539</v>
      </c>
      <c r="G798" s="12" t="s">
        <v>539</v>
      </c>
      <c r="H798" s="12" t="s">
        <v>539</v>
      </c>
      <c r="I798" s="12" t="s">
        <v>539</v>
      </c>
      <c r="J798" s="12" t="s">
        <v>539</v>
      </c>
      <c r="K798" s="36">
        <v>45291</v>
      </c>
      <c r="L798" s="12" t="s">
        <v>539</v>
      </c>
      <c r="M798" s="12" t="s">
        <v>539</v>
      </c>
      <c r="N798" s="12" t="s">
        <v>539</v>
      </c>
      <c r="O798" s="36" t="s">
        <v>539</v>
      </c>
      <c r="R798" s="12" t="str">
        <f t="shared" si="12"/>
        <v>IFRS</v>
      </c>
      <c r="S798" s="12" t="str">
        <f>IFERROR(IF(Preferences!$D$6="Default",INDEX('History Check'!$F$6:$O$6,MATCH(MAX('History Check'!$F798:$O798),'History Check'!$F798:$O798,0)),IF(COUNT($F798:$O798) &gt; 0, Preferences!$D$6, NA())),"Null")</f>
        <v>NONCON</v>
      </c>
    </row>
    <row r="799" spans="3:19" hidden="1">
      <c r="C799" s="12" t="s">
        <v>1055</v>
      </c>
      <c r="D799" s="12">
        <v>1170334</v>
      </c>
      <c r="E799" s="12">
        <v>2022</v>
      </c>
      <c r="F799" s="36" t="s">
        <v>539</v>
      </c>
      <c r="G799" s="12" t="s">
        <v>539</v>
      </c>
      <c r="H799" s="36" t="s">
        <v>539</v>
      </c>
      <c r="I799" s="36" t="s">
        <v>539</v>
      </c>
      <c r="J799" s="36" t="s">
        <v>539</v>
      </c>
      <c r="K799" s="36">
        <v>44926</v>
      </c>
      <c r="L799" s="12" t="s">
        <v>539</v>
      </c>
      <c r="M799" s="12" t="s">
        <v>539</v>
      </c>
      <c r="N799" s="36" t="s">
        <v>539</v>
      </c>
      <c r="O799" s="36" t="s">
        <v>539</v>
      </c>
      <c r="R799" s="12" t="str">
        <f t="shared" si="12"/>
        <v>IFRS</v>
      </c>
      <c r="S799" s="12" t="str">
        <f>IFERROR(IF(Preferences!$D$6="Default",INDEX('History Check'!$F$6:$O$6,MATCH(MAX('History Check'!$F799:$O799),'History Check'!$F799:$O799,0)),IF(COUNT($F799:$O799) &gt; 0, Preferences!$D$6, NA())),"Null")</f>
        <v>NONCON</v>
      </c>
    </row>
    <row r="800" spans="3:19" hidden="1">
      <c r="C800" s="12" t="s">
        <v>1056</v>
      </c>
      <c r="D800" s="12">
        <v>856</v>
      </c>
      <c r="E800" s="12">
        <v>2023</v>
      </c>
      <c r="F800" s="36" t="s">
        <v>539</v>
      </c>
      <c r="G800" s="12" t="s">
        <v>539</v>
      </c>
      <c r="H800" s="36">
        <v>45291</v>
      </c>
      <c r="I800" s="36" t="s">
        <v>539</v>
      </c>
      <c r="J800" s="36" t="s">
        <v>539</v>
      </c>
      <c r="K800" s="36" t="s">
        <v>539</v>
      </c>
      <c r="L800" s="12" t="s">
        <v>539</v>
      </c>
      <c r="M800" s="12" t="s">
        <v>539</v>
      </c>
      <c r="N800" s="36" t="s">
        <v>539</v>
      </c>
      <c r="O800" s="36" t="s">
        <v>539</v>
      </c>
      <c r="R800" s="12" t="str">
        <f t="shared" si="12"/>
        <v>REGULATORY</v>
      </c>
      <c r="S800" s="12" t="str">
        <f>IFERROR(IF(Preferences!$D$6="Default",INDEX('History Check'!$F$6:$O$6,MATCH(MAX('History Check'!$F800:$O800),'History Check'!$F800:$O800,0)),IF(COUNT($F800:$O800) &gt; 0, Preferences!$D$6, NA())),"Null")</f>
        <v>CON</v>
      </c>
    </row>
    <row r="801" spans="3:19" hidden="1">
      <c r="C801" s="12" t="s">
        <v>1056</v>
      </c>
      <c r="D801" s="12">
        <v>856</v>
      </c>
      <c r="E801" s="12">
        <v>2022</v>
      </c>
      <c r="F801" s="36" t="s">
        <v>539</v>
      </c>
      <c r="G801" s="12" t="s">
        <v>539</v>
      </c>
      <c r="H801" s="36">
        <v>44926</v>
      </c>
      <c r="I801" s="12" t="s">
        <v>539</v>
      </c>
      <c r="J801" s="12" t="s">
        <v>539</v>
      </c>
      <c r="K801" s="36" t="s">
        <v>539</v>
      </c>
      <c r="L801" s="12" t="s">
        <v>539</v>
      </c>
      <c r="M801" s="12" t="s">
        <v>539</v>
      </c>
      <c r="N801" s="12" t="s">
        <v>539</v>
      </c>
      <c r="O801" s="36" t="s">
        <v>539</v>
      </c>
      <c r="R801" s="12" t="str">
        <f t="shared" si="12"/>
        <v>REGULATORY</v>
      </c>
      <c r="S801" s="12" t="str">
        <f>IFERROR(IF(Preferences!$D$6="Default",INDEX('History Check'!$F$6:$O$6,MATCH(MAX('History Check'!$F801:$O801),'History Check'!$F801:$O801,0)),IF(COUNT($F801:$O801) &gt; 0, Preferences!$D$6, NA())),"Null")</f>
        <v>CON</v>
      </c>
    </row>
    <row r="802" spans="3:19" hidden="1">
      <c r="C802" s="12" t="s">
        <v>1057</v>
      </c>
      <c r="D802" s="12">
        <v>1002458</v>
      </c>
      <c r="E802" s="12">
        <v>2023</v>
      </c>
      <c r="F802" s="36" t="s">
        <v>539</v>
      </c>
      <c r="G802" s="12" t="s">
        <v>539</v>
      </c>
      <c r="H802" s="36" t="s">
        <v>539</v>
      </c>
      <c r="I802" s="36" t="s">
        <v>539</v>
      </c>
      <c r="J802" s="36" t="s">
        <v>539</v>
      </c>
      <c r="K802" s="36" t="s">
        <v>539</v>
      </c>
      <c r="L802" s="12" t="s">
        <v>539</v>
      </c>
      <c r="M802" s="12" t="s">
        <v>539</v>
      </c>
      <c r="N802" s="36" t="s">
        <v>539</v>
      </c>
      <c r="O802" s="36">
        <v>45291</v>
      </c>
      <c r="R802" s="12" t="str">
        <f t="shared" si="12"/>
        <v>LOCAL</v>
      </c>
      <c r="S802" s="12" t="str">
        <f>IFERROR(IF(Preferences!$D$6="Default",INDEX('History Check'!$F$6:$O$6,MATCH(MAX('History Check'!$F802:$O802),'History Check'!$F802:$O802,0)),IF(COUNT($F802:$O802) &gt; 0, Preferences!$D$6, NA())),"Null")</f>
        <v>NONCON</v>
      </c>
    </row>
    <row r="803" spans="3:19" hidden="1">
      <c r="C803" s="12" t="s">
        <v>1057</v>
      </c>
      <c r="D803" s="12">
        <v>1002458</v>
      </c>
      <c r="E803" s="12">
        <v>2022</v>
      </c>
      <c r="F803" s="36" t="s">
        <v>539</v>
      </c>
      <c r="G803" s="12" t="s">
        <v>539</v>
      </c>
      <c r="H803" s="12" t="s">
        <v>539</v>
      </c>
      <c r="I803" s="12" t="s">
        <v>539</v>
      </c>
      <c r="J803" s="36" t="s">
        <v>539</v>
      </c>
      <c r="K803" s="36" t="s">
        <v>539</v>
      </c>
      <c r="L803" s="12" t="s">
        <v>539</v>
      </c>
      <c r="M803" s="12" t="s">
        <v>539</v>
      </c>
      <c r="N803" s="12" t="s">
        <v>539</v>
      </c>
      <c r="O803" s="36">
        <v>44926</v>
      </c>
      <c r="R803" s="12" t="str">
        <f t="shared" si="12"/>
        <v>LOCAL</v>
      </c>
      <c r="S803" s="12" t="str">
        <f>IFERROR(IF(Preferences!$D$6="Default",INDEX('History Check'!$F$6:$O$6,MATCH(MAX('History Check'!$F803:$O803),'History Check'!$F803:$O803,0)),IF(COUNT($F803:$O803) &gt; 0, Preferences!$D$6, NA())),"Null")</f>
        <v>NONCON</v>
      </c>
    </row>
    <row r="804" spans="3:19">
      <c r="C804" s="12" t="s">
        <v>1049</v>
      </c>
      <c r="D804" s="12">
        <v>116307</v>
      </c>
      <c r="E804" s="12">
        <v>2023</v>
      </c>
      <c r="F804" s="12" t="s">
        <v>539</v>
      </c>
      <c r="G804" s="12" t="s">
        <v>539</v>
      </c>
      <c r="H804" s="12" t="s">
        <v>539</v>
      </c>
      <c r="I804" s="12" t="s">
        <v>539</v>
      </c>
      <c r="J804" s="12" t="s">
        <v>539</v>
      </c>
      <c r="K804" s="36" t="s">
        <v>539</v>
      </c>
      <c r="L804" s="12" t="s">
        <v>539</v>
      </c>
      <c r="M804" s="12" t="s">
        <v>539</v>
      </c>
      <c r="N804" s="12" t="s">
        <v>539</v>
      </c>
      <c r="O804" s="12" t="s">
        <v>539</v>
      </c>
      <c r="R804" s="12" t="str">
        <f t="shared" si="12"/>
        <v>Null</v>
      </c>
      <c r="S804" s="12" t="str">
        <f>IFERROR(IF(Preferences!$D$6="Default",INDEX('History Check'!$F$6:$O$6,MATCH(MAX('History Check'!$F804:$O804),'History Check'!$F804:$O804,0)),IF(COUNT($F804:$O804) &gt; 0, Preferences!$D$6, NA())),"Null")</f>
        <v>Null</v>
      </c>
    </row>
    <row r="805" spans="3:19">
      <c r="C805" s="12" t="s">
        <v>1049</v>
      </c>
      <c r="D805" s="12">
        <v>116307</v>
      </c>
      <c r="E805" s="12">
        <v>2022</v>
      </c>
      <c r="F805" s="36" t="s">
        <v>539</v>
      </c>
      <c r="G805" s="12" t="s">
        <v>539</v>
      </c>
      <c r="H805" s="36" t="s">
        <v>539</v>
      </c>
      <c r="I805" s="36" t="s">
        <v>539</v>
      </c>
      <c r="J805" s="36" t="s">
        <v>539</v>
      </c>
      <c r="K805" s="36" t="s">
        <v>539</v>
      </c>
      <c r="L805" s="12" t="s">
        <v>539</v>
      </c>
      <c r="M805" s="12" t="s">
        <v>539</v>
      </c>
      <c r="N805" s="36" t="s">
        <v>539</v>
      </c>
      <c r="O805" s="36" t="s">
        <v>539</v>
      </c>
      <c r="R805" s="12" t="str">
        <f t="shared" si="12"/>
        <v>Null</v>
      </c>
      <c r="S805" s="12" t="str">
        <f>IFERROR(IF(Preferences!$D$6="Default",INDEX('History Check'!$F$6:$O$6,MATCH(MAX('History Check'!$F805:$O805),'History Check'!$F805:$O805,0)),IF(COUNT($F805:$O805) &gt; 0, Preferences!$D$6, NA())),"Null")</f>
        <v>Null</v>
      </c>
    </row>
    <row r="806" spans="3:19">
      <c r="C806" s="12" t="s">
        <v>1058</v>
      </c>
      <c r="D806" s="12">
        <v>112490</v>
      </c>
      <c r="E806" s="12">
        <v>2023</v>
      </c>
      <c r="F806" s="36" t="s">
        <v>539</v>
      </c>
      <c r="G806" s="12" t="s">
        <v>539</v>
      </c>
      <c r="H806" s="36" t="s">
        <v>539</v>
      </c>
      <c r="I806" s="36" t="s">
        <v>539</v>
      </c>
      <c r="J806" s="36" t="s">
        <v>539</v>
      </c>
      <c r="K806" s="36" t="s">
        <v>539</v>
      </c>
      <c r="L806" s="12" t="s">
        <v>539</v>
      </c>
      <c r="M806" s="12" t="s">
        <v>539</v>
      </c>
      <c r="N806" s="36" t="s">
        <v>539</v>
      </c>
      <c r="O806" s="12" t="s">
        <v>539</v>
      </c>
      <c r="R806" s="12" t="str">
        <f t="shared" si="12"/>
        <v>Null</v>
      </c>
      <c r="S806" s="12" t="str">
        <f>IFERROR(IF(Preferences!$D$6="Default",INDEX('History Check'!$F$6:$O$6,MATCH(MAX('History Check'!$F806:$O806),'History Check'!$F806:$O806,0)),IF(COUNT($F806:$O806) &gt; 0, Preferences!$D$6, NA())),"Null")</f>
        <v>Null</v>
      </c>
    </row>
    <row r="807" spans="3:19">
      <c r="C807" s="12" t="s">
        <v>1058</v>
      </c>
      <c r="D807" s="12">
        <v>112490</v>
      </c>
      <c r="E807" s="12">
        <v>2022</v>
      </c>
      <c r="F807" s="12" t="s">
        <v>539</v>
      </c>
      <c r="G807" s="12" t="s">
        <v>539</v>
      </c>
      <c r="H807" s="12" t="s">
        <v>539</v>
      </c>
      <c r="I807" s="12" t="s">
        <v>539</v>
      </c>
      <c r="J807" s="12" t="s">
        <v>539</v>
      </c>
      <c r="K807" s="36" t="s">
        <v>539</v>
      </c>
      <c r="L807" s="12" t="s">
        <v>539</v>
      </c>
      <c r="M807" s="12" t="s">
        <v>539</v>
      </c>
      <c r="N807" s="36" t="s">
        <v>539</v>
      </c>
      <c r="O807" s="36" t="s">
        <v>539</v>
      </c>
      <c r="R807" s="12" t="str">
        <f t="shared" si="12"/>
        <v>Null</v>
      </c>
      <c r="S807" s="12" t="str">
        <f>IFERROR(IF(Preferences!$D$6="Default",INDEX('History Check'!$F$6:$O$6,MATCH(MAX('History Check'!$F807:$O807),'History Check'!$F807:$O807,0)),IF(COUNT($F807:$O807) &gt; 0, Preferences!$D$6, NA())),"Null")</f>
        <v>Null</v>
      </c>
    </row>
    <row r="808" spans="3:19">
      <c r="C808" s="12" t="s">
        <v>1059</v>
      </c>
      <c r="D808" s="12">
        <v>1295450</v>
      </c>
      <c r="E808" s="12">
        <v>2023</v>
      </c>
      <c r="F808" s="36" t="s">
        <v>539</v>
      </c>
      <c r="G808" s="12" t="s">
        <v>539</v>
      </c>
      <c r="H808" s="12" t="s">
        <v>539</v>
      </c>
      <c r="I808" s="12" t="s">
        <v>539</v>
      </c>
      <c r="J808" s="12" t="s">
        <v>539</v>
      </c>
      <c r="K808" s="36" t="s">
        <v>539</v>
      </c>
      <c r="L808" s="12" t="s">
        <v>539</v>
      </c>
      <c r="M808" s="12" t="s">
        <v>539</v>
      </c>
      <c r="N808" s="12" t="s">
        <v>539</v>
      </c>
      <c r="O808" s="12" t="s">
        <v>539</v>
      </c>
      <c r="R808" s="12" t="str">
        <f t="shared" si="12"/>
        <v>Null</v>
      </c>
      <c r="S808" s="12" t="str">
        <f>IFERROR(IF(Preferences!$D$6="Default",INDEX('History Check'!$F$6:$O$6,MATCH(MAX('History Check'!$F808:$O808),'History Check'!$F808:$O808,0)),IF(COUNT($F808:$O808) &gt; 0, Preferences!$D$6, NA())),"Null")</f>
        <v>Null</v>
      </c>
    </row>
    <row r="809" spans="3:19">
      <c r="C809" s="12" t="s">
        <v>1059</v>
      </c>
      <c r="D809" s="12">
        <v>1295450</v>
      </c>
      <c r="E809" s="12">
        <v>2022</v>
      </c>
      <c r="F809" s="36" t="s">
        <v>539</v>
      </c>
      <c r="G809" s="12" t="s">
        <v>539</v>
      </c>
      <c r="H809" s="12" t="s">
        <v>539</v>
      </c>
      <c r="I809" s="12" t="s">
        <v>539</v>
      </c>
      <c r="J809" s="12" t="s">
        <v>539</v>
      </c>
      <c r="K809" s="12" t="s">
        <v>539</v>
      </c>
      <c r="L809" s="12" t="s">
        <v>539</v>
      </c>
      <c r="M809" s="12" t="s">
        <v>539</v>
      </c>
      <c r="N809" s="12" t="s">
        <v>539</v>
      </c>
      <c r="O809" s="36" t="s">
        <v>539</v>
      </c>
      <c r="R809" s="12" t="str">
        <f t="shared" si="12"/>
        <v>Null</v>
      </c>
      <c r="S809" s="12" t="str">
        <f>IFERROR(IF(Preferences!$D$6="Default",INDEX('History Check'!$F$6:$O$6,MATCH(MAX('History Check'!$F809:$O809),'History Check'!$F809:$O809,0)),IF(COUNT($F809:$O809) &gt; 0, Preferences!$D$6, NA())),"Null")</f>
        <v>Null</v>
      </c>
    </row>
    <row r="810" spans="3:19">
      <c r="C810" s="12" t="s">
        <v>1060</v>
      </c>
      <c r="D810" s="12">
        <v>116783</v>
      </c>
      <c r="E810" s="12">
        <v>2023</v>
      </c>
      <c r="F810" s="36" t="s">
        <v>539</v>
      </c>
      <c r="G810" s="12" t="s">
        <v>539</v>
      </c>
      <c r="H810" s="12" t="s">
        <v>539</v>
      </c>
      <c r="I810" s="12" t="s">
        <v>539</v>
      </c>
      <c r="J810" s="36" t="s">
        <v>539</v>
      </c>
      <c r="K810" s="36" t="s">
        <v>539</v>
      </c>
      <c r="L810" s="12" t="s">
        <v>539</v>
      </c>
      <c r="M810" s="12" t="s">
        <v>539</v>
      </c>
      <c r="N810" s="12" t="s">
        <v>539</v>
      </c>
      <c r="O810" s="36" t="s">
        <v>539</v>
      </c>
      <c r="R810" s="12" t="str">
        <f t="shared" si="12"/>
        <v>Null</v>
      </c>
      <c r="S810" s="12" t="str">
        <f>IFERROR(IF(Preferences!$D$6="Default",INDEX('History Check'!$F$6:$O$6,MATCH(MAX('History Check'!$F810:$O810),'History Check'!$F810:$O810,0)),IF(COUNT($F810:$O810) &gt; 0, Preferences!$D$6, NA())),"Null")</f>
        <v>Null</v>
      </c>
    </row>
    <row r="811" spans="3:19">
      <c r="C811" s="12" t="s">
        <v>1060</v>
      </c>
      <c r="D811" s="12">
        <v>116783</v>
      </c>
      <c r="E811" s="12">
        <v>2022</v>
      </c>
      <c r="F811" s="47" t="s">
        <v>539</v>
      </c>
      <c r="G811" s="47" t="s">
        <v>539</v>
      </c>
      <c r="H811" s="47" t="s">
        <v>539</v>
      </c>
      <c r="I811" s="47" t="s">
        <v>539</v>
      </c>
      <c r="J811" s="47" t="s">
        <v>539</v>
      </c>
      <c r="K811" s="47" t="s">
        <v>539</v>
      </c>
      <c r="L811" s="47" t="s">
        <v>539</v>
      </c>
      <c r="M811" s="47" t="s">
        <v>539</v>
      </c>
      <c r="N811" s="47" t="s">
        <v>539</v>
      </c>
      <c r="O811" s="47" t="s">
        <v>539</v>
      </c>
      <c r="P811" s="47"/>
      <c r="Q811" s="47"/>
      <c r="R811" s="12" t="str">
        <f t="shared" si="12"/>
        <v>Null</v>
      </c>
      <c r="S811" s="12" t="str">
        <f>IFERROR(IF(Preferences!$D$6="Default",INDEX('History Check'!$F$6:$O$6,MATCH(MAX('History Check'!$F811:$O811),'History Check'!$F811:$O811,0)),IF(COUNT($F811:$O811) &gt; 0, Preferences!$D$6, NA())),"Null")</f>
        <v>Null</v>
      </c>
    </row>
    <row r="812" spans="3:19" hidden="1">
      <c r="C812" s="12" t="s">
        <v>1061</v>
      </c>
      <c r="D812" s="12">
        <v>100188</v>
      </c>
      <c r="E812" s="12">
        <v>2023</v>
      </c>
      <c r="F812" s="12" t="s">
        <v>539</v>
      </c>
      <c r="G812" s="12" t="s">
        <v>539</v>
      </c>
      <c r="H812" s="36">
        <v>45291</v>
      </c>
      <c r="I812" s="36">
        <v>45291</v>
      </c>
      <c r="J812" s="12" t="s">
        <v>539</v>
      </c>
      <c r="K812" s="36" t="s">
        <v>539</v>
      </c>
      <c r="L812" s="12" t="s">
        <v>539</v>
      </c>
      <c r="M812" s="12" t="s">
        <v>539</v>
      </c>
      <c r="N812" s="12" t="s">
        <v>539</v>
      </c>
      <c r="O812" s="36" t="s">
        <v>539</v>
      </c>
      <c r="R812" s="12" t="str">
        <f t="shared" si="12"/>
        <v>REGULATORY</v>
      </c>
      <c r="S812" s="12" t="str">
        <f>IFERROR(IF(Preferences!$D$6="Default",INDEX('History Check'!$F$6:$O$6,MATCH(MAX('History Check'!$F812:$O812),'History Check'!$F812:$O812,0)),IF(COUNT($F812:$O812) &gt; 0, Preferences!$D$6, NA())),"Null")</f>
        <v>CON</v>
      </c>
    </row>
    <row r="813" spans="3:19" hidden="1">
      <c r="C813" s="12" t="s">
        <v>1061</v>
      </c>
      <c r="D813" s="12">
        <v>100188</v>
      </c>
      <c r="E813" s="12">
        <v>2022</v>
      </c>
      <c r="F813" s="36" t="s">
        <v>539</v>
      </c>
      <c r="G813" s="12" t="s">
        <v>539</v>
      </c>
      <c r="H813" s="36">
        <v>44926</v>
      </c>
      <c r="I813" s="36">
        <v>44926</v>
      </c>
      <c r="J813" s="12" t="s">
        <v>539</v>
      </c>
      <c r="K813" s="36" t="s">
        <v>539</v>
      </c>
      <c r="L813" s="12" t="s">
        <v>539</v>
      </c>
      <c r="M813" s="12" t="s">
        <v>539</v>
      </c>
      <c r="N813" s="12" t="s">
        <v>539</v>
      </c>
      <c r="O813" s="36" t="s">
        <v>539</v>
      </c>
      <c r="R813" s="12" t="str">
        <f t="shared" si="12"/>
        <v>REGULATORY</v>
      </c>
      <c r="S813" s="12" t="str">
        <f>IFERROR(IF(Preferences!$D$6="Default",INDEX('History Check'!$F$6:$O$6,MATCH(MAX('History Check'!$F813:$O813),'History Check'!$F813:$O813,0)),IF(COUNT($F813:$O813) &gt; 0, Preferences!$D$6, NA())),"Null")</f>
        <v>CON</v>
      </c>
    </row>
    <row r="814" spans="3:19" hidden="1">
      <c r="C814" s="12" t="s">
        <v>1062</v>
      </c>
      <c r="D814" s="12">
        <v>1080230</v>
      </c>
      <c r="E814" s="12">
        <v>2023</v>
      </c>
      <c r="F814" s="12" t="s">
        <v>539</v>
      </c>
      <c r="G814" s="12" t="s">
        <v>539</v>
      </c>
      <c r="H814" s="36">
        <v>45291</v>
      </c>
      <c r="I814" s="12" t="s">
        <v>539</v>
      </c>
      <c r="J814" s="12" t="s">
        <v>539</v>
      </c>
      <c r="K814" s="12" t="s">
        <v>539</v>
      </c>
      <c r="L814" s="36" t="s">
        <v>539</v>
      </c>
      <c r="M814" s="12" t="s">
        <v>539</v>
      </c>
      <c r="N814" s="12" t="s">
        <v>539</v>
      </c>
      <c r="O814" s="12" t="s">
        <v>539</v>
      </c>
      <c r="R814" s="12" t="str">
        <f t="shared" si="12"/>
        <v>REGULATORY</v>
      </c>
      <c r="S814" s="12" t="str">
        <f>IFERROR(IF(Preferences!$D$6="Default",INDEX('History Check'!$F$6:$O$6,MATCH(MAX('History Check'!$F814:$O814),'History Check'!$F814:$O814,0)),IF(COUNT($F814:$O814) &gt; 0, Preferences!$D$6, NA())),"Null")</f>
        <v>CON</v>
      </c>
    </row>
    <row r="815" spans="3:19" hidden="1">
      <c r="C815" s="12" t="s">
        <v>1062</v>
      </c>
      <c r="D815" s="12">
        <v>1080230</v>
      </c>
      <c r="E815" s="12">
        <v>2022</v>
      </c>
      <c r="F815" s="36" t="s">
        <v>539</v>
      </c>
      <c r="G815" s="12" t="s">
        <v>539</v>
      </c>
      <c r="H815" s="36">
        <v>44926</v>
      </c>
      <c r="I815" s="36" t="s">
        <v>539</v>
      </c>
      <c r="J815" s="12" t="s">
        <v>539</v>
      </c>
      <c r="K815" s="36" t="s">
        <v>539</v>
      </c>
      <c r="L815" s="12" t="s">
        <v>539</v>
      </c>
      <c r="M815" s="12" t="s">
        <v>539</v>
      </c>
      <c r="N815" s="12" t="s">
        <v>539</v>
      </c>
      <c r="O815" s="36" t="s">
        <v>539</v>
      </c>
      <c r="R815" s="12" t="str">
        <f t="shared" si="12"/>
        <v>REGULATORY</v>
      </c>
      <c r="S815" s="12" t="str">
        <f>IFERROR(IF(Preferences!$D$6="Default",INDEX('History Check'!$F$6:$O$6,MATCH(MAX('History Check'!$F815:$O815),'History Check'!$F815:$O815,0)),IF(COUNT($F815:$O815) &gt; 0, Preferences!$D$6, NA())),"Null")</f>
        <v>CON</v>
      </c>
    </row>
    <row r="816" spans="3:19" hidden="1">
      <c r="C816" s="12" t="s">
        <v>1063</v>
      </c>
      <c r="D816" s="12">
        <v>113804</v>
      </c>
      <c r="E816" s="12">
        <v>2023</v>
      </c>
      <c r="F816" s="36" t="s">
        <v>539</v>
      </c>
      <c r="G816" s="12" t="s">
        <v>539</v>
      </c>
      <c r="H816" s="36">
        <v>45291</v>
      </c>
      <c r="I816" s="12" t="s">
        <v>539</v>
      </c>
      <c r="J816" s="12" t="s">
        <v>539</v>
      </c>
      <c r="K816" s="12" t="s">
        <v>539</v>
      </c>
      <c r="L816" s="12" t="s">
        <v>539</v>
      </c>
      <c r="M816" s="12" t="s">
        <v>539</v>
      </c>
      <c r="N816" s="12" t="s">
        <v>539</v>
      </c>
      <c r="O816" s="36" t="s">
        <v>539</v>
      </c>
      <c r="R816" s="12" t="str">
        <f t="shared" si="12"/>
        <v>REGULATORY</v>
      </c>
      <c r="S816" s="12" t="str">
        <f>IFERROR(IF(Preferences!$D$6="Default",INDEX('History Check'!$F$6:$O$6,MATCH(MAX('History Check'!$F816:$O816),'History Check'!$F816:$O816,0)),IF(COUNT($F816:$O816) &gt; 0, Preferences!$D$6, NA())),"Null")</f>
        <v>CON</v>
      </c>
    </row>
    <row r="817" spans="3:19" hidden="1">
      <c r="C817" s="12" t="s">
        <v>1063</v>
      </c>
      <c r="D817" s="12">
        <v>113804</v>
      </c>
      <c r="E817" s="12">
        <v>2022</v>
      </c>
      <c r="F817" s="36" t="s">
        <v>539</v>
      </c>
      <c r="G817" s="12" t="s">
        <v>539</v>
      </c>
      <c r="H817" s="36">
        <v>44926</v>
      </c>
      <c r="I817" s="36" t="s">
        <v>539</v>
      </c>
      <c r="J817" s="36" t="s">
        <v>539</v>
      </c>
      <c r="K817" s="36" t="s">
        <v>539</v>
      </c>
      <c r="L817" s="12" t="s">
        <v>539</v>
      </c>
      <c r="M817" s="12" t="s">
        <v>539</v>
      </c>
      <c r="N817" s="36" t="s">
        <v>539</v>
      </c>
      <c r="O817" s="36" t="s">
        <v>539</v>
      </c>
      <c r="R817" s="12" t="str">
        <f t="shared" si="12"/>
        <v>REGULATORY</v>
      </c>
      <c r="S817" s="12" t="str">
        <f>IFERROR(IF(Preferences!$D$6="Default",INDEX('History Check'!$F$6:$O$6,MATCH(MAX('History Check'!$F817:$O817),'History Check'!$F817:$O817,0)),IF(COUNT($F817:$O817) &gt; 0, Preferences!$D$6, NA())),"Null")</f>
        <v>CON</v>
      </c>
    </row>
    <row r="818" spans="3:19" hidden="1">
      <c r="C818" s="12" t="s">
        <v>1064</v>
      </c>
      <c r="D818" s="12">
        <v>134768</v>
      </c>
      <c r="E818" s="12">
        <v>2023</v>
      </c>
      <c r="F818" s="36" t="s">
        <v>539</v>
      </c>
      <c r="G818" s="12" t="s">
        <v>539</v>
      </c>
      <c r="H818" s="36">
        <v>45291</v>
      </c>
      <c r="I818" s="36">
        <v>45291</v>
      </c>
      <c r="J818" s="36" t="s">
        <v>539</v>
      </c>
      <c r="K818" s="36" t="s">
        <v>539</v>
      </c>
      <c r="L818" s="12" t="s">
        <v>539</v>
      </c>
      <c r="M818" s="12" t="s">
        <v>539</v>
      </c>
      <c r="N818" s="36" t="s">
        <v>539</v>
      </c>
      <c r="O818" s="36" t="s">
        <v>539</v>
      </c>
      <c r="R818" s="12" t="str">
        <f t="shared" si="12"/>
        <v>REGULATORY</v>
      </c>
      <c r="S818" s="12" t="str">
        <f>IFERROR(IF(Preferences!$D$6="Default",INDEX('History Check'!$F$6:$O$6,MATCH(MAX('History Check'!$F818:$O818),'History Check'!$F818:$O818,0)),IF(COUNT($F818:$O818) &gt; 0, Preferences!$D$6, NA())),"Null")</f>
        <v>CON</v>
      </c>
    </row>
    <row r="819" spans="3:19" hidden="1">
      <c r="C819" s="12" t="s">
        <v>1064</v>
      </c>
      <c r="D819" s="12">
        <v>134768</v>
      </c>
      <c r="E819" s="12">
        <v>2022</v>
      </c>
      <c r="F819" s="36" t="s">
        <v>539</v>
      </c>
      <c r="G819" s="12" t="s">
        <v>539</v>
      </c>
      <c r="H819" s="36">
        <v>44926</v>
      </c>
      <c r="I819" s="36">
        <v>44926</v>
      </c>
      <c r="J819" s="36" t="s">
        <v>539</v>
      </c>
      <c r="K819" s="36" t="s">
        <v>539</v>
      </c>
      <c r="L819" s="12" t="s">
        <v>539</v>
      </c>
      <c r="M819" s="12" t="s">
        <v>539</v>
      </c>
      <c r="N819" s="36" t="s">
        <v>539</v>
      </c>
      <c r="O819" s="36" t="s">
        <v>539</v>
      </c>
      <c r="R819" s="12" t="str">
        <f t="shared" si="12"/>
        <v>REGULATORY</v>
      </c>
      <c r="S819" s="12" t="str">
        <f>IFERROR(IF(Preferences!$D$6="Default",INDEX('History Check'!$F$6:$O$6,MATCH(MAX('History Check'!$F819:$O819),'History Check'!$F819:$O819,0)),IF(COUNT($F819:$O819) &gt; 0, Preferences!$D$6, NA())),"Null")</f>
        <v>CON</v>
      </c>
    </row>
    <row r="820" spans="3:19" hidden="1">
      <c r="C820" s="12" t="s">
        <v>1065</v>
      </c>
      <c r="D820" s="12">
        <v>107713</v>
      </c>
      <c r="E820" s="12">
        <v>2023</v>
      </c>
      <c r="F820" s="36" t="s">
        <v>539</v>
      </c>
      <c r="G820" s="12" t="s">
        <v>539</v>
      </c>
      <c r="H820" s="36">
        <v>45291</v>
      </c>
      <c r="I820" s="36" t="s">
        <v>539</v>
      </c>
      <c r="J820" s="36" t="s">
        <v>539</v>
      </c>
      <c r="K820" s="36" t="s">
        <v>539</v>
      </c>
      <c r="L820" s="12" t="s">
        <v>539</v>
      </c>
      <c r="M820" s="12" t="s">
        <v>539</v>
      </c>
      <c r="N820" s="36" t="s">
        <v>539</v>
      </c>
      <c r="O820" s="36" t="s">
        <v>539</v>
      </c>
      <c r="R820" s="12" t="str">
        <f t="shared" si="12"/>
        <v>REGULATORY</v>
      </c>
      <c r="S820" s="12" t="str">
        <f>IFERROR(IF(Preferences!$D$6="Default",INDEX('History Check'!$F$6:$O$6,MATCH(MAX('History Check'!$F820:$O820),'History Check'!$F820:$O820,0)),IF(COUNT($F820:$O820) &gt; 0, Preferences!$D$6, NA())),"Null")</f>
        <v>CON</v>
      </c>
    </row>
    <row r="821" spans="3:19" hidden="1">
      <c r="C821" s="12" t="s">
        <v>1065</v>
      </c>
      <c r="D821" s="12">
        <v>107713</v>
      </c>
      <c r="E821" s="12">
        <v>2022</v>
      </c>
      <c r="F821" s="12" t="s">
        <v>539</v>
      </c>
      <c r="G821" s="12" t="s">
        <v>539</v>
      </c>
      <c r="H821" s="36">
        <v>44926</v>
      </c>
      <c r="I821" s="12" t="s">
        <v>539</v>
      </c>
      <c r="J821" s="12" t="s">
        <v>539</v>
      </c>
      <c r="K821" s="36" t="s">
        <v>539</v>
      </c>
      <c r="L821" s="12" t="s">
        <v>539</v>
      </c>
      <c r="M821" s="12" t="s">
        <v>539</v>
      </c>
      <c r="N821" s="12" t="s">
        <v>539</v>
      </c>
      <c r="O821" s="36" t="s">
        <v>539</v>
      </c>
      <c r="R821" s="12" t="str">
        <f t="shared" si="12"/>
        <v>REGULATORY</v>
      </c>
      <c r="S821" s="12" t="str">
        <f>IFERROR(IF(Preferences!$D$6="Default",INDEX('History Check'!$F$6:$O$6,MATCH(MAX('History Check'!$F821:$O821),'History Check'!$F821:$O821,0)),IF(COUNT($F821:$O821) &gt; 0, Preferences!$D$6, NA())),"Null")</f>
        <v>CON</v>
      </c>
    </row>
    <row r="822" spans="3:19" hidden="1">
      <c r="C822" s="12" t="s">
        <v>1066</v>
      </c>
      <c r="D822" s="12">
        <v>1002484</v>
      </c>
      <c r="E822" s="12">
        <v>2023</v>
      </c>
      <c r="F822" s="36" t="s">
        <v>539</v>
      </c>
      <c r="G822" s="12" t="s">
        <v>539</v>
      </c>
      <c r="H822" s="36" t="s">
        <v>539</v>
      </c>
      <c r="I822" s="36" t="s">
        <v>539</v>
      </c>
      <c r="J822" s="36" t="s">
        <v>539</v>
      </c>
      <c r="K822" s="36" t="s">
        <v>539</v>
      </c>
      <c r="L822" s="12" t="s">
        <v>539</v>
      </c>
      <c r="M822" s="12" t="s">
        <v>539</v>
      </c>
      <c r="N822" s="36" t="s">
        <v>539</v>
      </c>
      <c r="O822" s="36">
        <v>45016</v>
      </c>
      <c r="R822" s="12" t="str">
        <f t="shared" si="12"/>
        <v>LOCAL</v>
      </c>
      <c r="S822" s="12" t="str">
        <f>IFERROR(IF(Preferences!$D$6="Default",INDEX('History Check'!$F$6:$O$6,MATCH(MAX('History Check'!$F822:$O822),'History Check'!$F822:$O822,0)),IF(COUNT($F822:$O822) &gt; 0, Preferences!$D$6, NA())),"Null")</f>
        <v>NONCON</v>
      </c>
    </row>
    <row r="823" spans="3:19" hidden="1">
      <c r="C823" s="12" t="s">
        <v>1066</v>
      </c>
      <c r="D823" s="12">
        <v>1002484</v>
      </c>
      <c r="E823" s="12">
        <v>2022</v>
      </c>
      <c r="F823" s="36" t="s">
        <v>539</v>
      </c>
      <c r="G823" s="12" t="s">
        <v>539</v>
      </c>
      <c r="H823" s="36" t="s">
        <v>539</v>
      </c>
      <c r="I823" s="36" t="s">
        <v>539</v>
      </c>
      <c r="J823" s="36" t="s">
        <v>539</v>
      </c>
      <c r="K823" s="36" t="s">
        <v>539</v>
      </c>
      <c r="L823" s="12" t="s">
        <v>539</v>
      </c>
      <c r="M823" s="12" t="s">
        <v>539</v>
      </c>
      <c r="N823" s="36" t="s">
        <v>539</v>
      </c>
      <c r="O823" s="36">
        <v>44651</v>
      </c>
      <c r="R823" s="12" t="str">
        <f t="shared" si="12"/>
        <v>LOCAL</v>
      </c>
      <c r="S823" s="12" t="str">
        <f>IFERROR(IF(Preferences!$D$6="Default",INDEX('History Check'!$F$6:$O$6,MATCH(MAX('History Check'!$F823:$O823),'History Check'!$F823:$O823,0)),IF(COUNT($F823:$O823) &gt; 0, Preferences!$D$6, NA())),"Null")</f>
        <v>NONCON</v>
      </c>
    </row>
    <row r="824" spans="3:19" hidden="1">
      <c r="C824" s="12" t="s">
        <v>1067</v>
      </c>
      <c r="D824" s="12">
        <v>113338</v>
      </c>
      <c r="E824" s="12">
        <v>2023</v>
      </c>
      <c r="F824" s="36" t="s">
        <v>539</v>
      </c>
      <c r="G824" s="12" t="s">
        <v>539</v>
      </c>
      <c r="H824" s="12" t="s">
        <v>539</v>
      </c>
      <c r="I824" s="36">
        <v>45291</v>
      </c>
      <c r="J824" s="12" t="s">
        <v>539</v>
      </c>
      <c r="K824" s="12" t="s">
        <v>539</v>
      </c>
      <c r="L824" s="12" t="s">
        <v>539</v>
      </c>
      <c r="M824" s="12" t="s">
        <v>539</v>
      </c>
      <c r="N824" s="12" t="s">
        <v>539</v>
      </c>
      <c r="O824" s="36" t="s">
        <v>539</v>
      </c>
      <c r="R824" s="12" t="str">
        <f t="shared" si="12"/>
        <v>USGAAP</v>
      </c>
      <c r="S824" s="12" t="str">
        <f>IFERROR(IF(Preferences!$D$6="Default",INDEX('History Check'!$F$6:$O$6,MATCH(MAX('History Check'!$F824:$O824),'History Check'!$F824:$O824,0)),IF(COUNT($F824:$O824) &gt; 0, Preferences!$D$6, NA())),"Null")</f>
        <v>CON</v>
      </c>
    </row>
    <row r="825" spans="3:19" hidden="1">
      <c r="C825" s="12" t="s">
        <v>1067</v>
      </c>
      <c r="D825" s="12">
        <v>113338</v>
      </c>
      <c r="E825" s="12">
        <v>2022</v>
      </c>
      <c r="F825" s="12" t="s">
        <v>539</v>
      </c>
      <c r="G825" s="12" t="s">
        <v>539</v>
      </c>
      <c r="H825" s="12" t="s">
        <v>539</v>
      </c>
      <c r="I825" s="36">
        <v>44926</v>
      </c>
      <c r="J825" s="12" t="s">
        <v>539</v>
      </c>
      <c r="K825" s="36" t="s">
        <v>539</v>
      </c>
      <c r="L825" s="12" t="s">
        <v>539</v>
      </c>
      <c r="M825" s="12" t="s">
        <v>539</v>
      </c>
      <c r="N825" s="12" t="s">
        <v>539</v>
      </c>
      <c r="O825" s="36" t="s">
        <v>539</v>
      </c>
      <c r="R825" s="12" t="str">
        <f t="shared" si="12"/>
        <v>USGAAP</v>
      </c>
      <c r="S825" s="12" t="str">
        <f>IFERROR(IF(Preferences!$D$6="Default",INDEX('History Check'!$F$6:$O$6,MATCH(MAX('History Check'!$F825:$O825),'History Check'!$F825:$O825,0)),IF(COUNT($F825:$O825) &gt; 0, Preferences!$D$6, NA())),"Null")</f>
        <v>CON</v>
      </c>
    </row>
    <row r="826" spans="3:19" hidden="1">
      <c r="C826" s="12" t="s">
        <v>1068</v>
      </c>
      <c r="D826" s="12">
        <v>1002624</v>
      </c>
      <c r="E826" s="12">
        <v>2023</v>
      </c>
      <c r="F826" s="12" t="s">
        <v>539</v>
      </c>
      <c r="G826" s="12" t="s">
        <v>539</v>
      </c>
      <c r="H826" s="36">
        <v>45291</v>
      </c>
      <c r="I826" s="36">
        <v>45291</v>
      </c>
      <c r="J826" s="36" t="s">
        <v>539</v>
      </c>
      <c r="K826" s="36" t="s">
        <v>539</v>
      </c>
      <c r="L826" s="12" t="s">
        <v>539</v>
      </c>
      <c r="M826" s="12" t="s">
        <v>539</v>
      </c>
      <c r="N826" s="36">
        <v>45291</v>
      </c>
      <c r="O826" s="12" t="s">
        <v>539</v>
      </c>
      <c r="R826" s="12" t="str">
        <f t="shared" si="12"/>
        <v>REGULATORY</v>
      </c>
      <c r="S826" s="12" t="str">
        <f>IFERROR(IF(Preferences!$D$6="Default",INDEX('History Check'!$F$6:$O$6,MATCH(MAX('History Check'!$F826:$O826),'History Check'!$F826:$O826,0)),IF(COUNT($F826:$O826) &gt; 0, Preferences!$D$6, NA())),"Null")</f>
        <v>CON</v>
      </c>
    </row>
    <row r="827" spans="3:19" hidden="1">
      <c r="C827" s="12" t="s">
        <v>1068</v>
      </c>
      <c r="D827" s="12">
        <v>1002624</v>
      </c>
      <c r="E827" s="12">
        <v>2022</v>
      </c>
      <c r="F827" s="36" t="s">
        <v>539</v>
      </c>
      <c r="G827" s="12" t="s">
        <v>539</v>
      </c>
      <c r="H827" s="36">
        <v>44926</v>
      </c>
      <c r="I827" s="36">
        <v>44926</v>
      </c>
      <c r="J827" s="36" t="s">
        <v>539</v>
      </c>
      <c r="K827" s="36" t="s">
        <v>539</v>
      </c>
      <c r="L827" s="12" t="s">
        <v>539</v>
      </c>
      <c r="M827" s="12" t="s">
        <v>539</v>
      </c>
      <c r="N827" s="36">
        <v>44926</v>
      </c>
      <c r="O827" s="36" t="s">
        <v>539</v>
      </c>
      <c r="R827" s="12" t="str">
        <f t="shared" si="12"/>
        <v>REGULATORY</v>
      </c>
      <c r="S827" s="12" t="str">
        <f>IFERROR(IF(Preferences!$D$6="Default",INDEX('History Check'!$F$6:$O$6,MATCH(MAX('History Check'!$F827:$O827),'History Check'!$F827:$O827,0)),IF(COUNT($F827:$O827) &gt; 0, Preferences!$D$6, NA())),"Null")</f>
        <v>CON</v>
      </c>
    </row>
    <row r="828" spans="3:19" hidden="1">
      <c r="C828" s="12" t="s">
        <v>1069</v>
      </c>
      <c r="D828" s="12">
        <v>111587</v>
      </c>
      <c r="E828" s="12">
        <v>2023</v>
      </c>
      <c r="F828" s="36" t="s">
        <v>539</v>
      </c>
      <c r="G828" s="12" t="s">
        <v>539</v>
      </c>
      <c r="H828" s="36">
        <v>45291</v>
      </c>
      <c r="I828" s="36" t="s">
        <v>539</v>
      </c>
      <c r="J828" s="36" t="s">
        <v>539</v>
      </c>
      <c r="K828" s="36" t="s">
        <v>539</v>
      </c>
      <c r="L828" s="12" t="s">
        <v>539</v>
      </c>
      <c r="M828" s="12" t="s">
        <v>539</v>
      </c>
      <c r="N828" s="36" t="s">
        <v>539</v>
      </c>
      <c r="O828" s="36" t="s">
        <v>539</v>
      </c>
      <c r="R828" s="12" t="str">
        <f t="shared" si="12"/>
        <v>REGULATORY</v>
      </c>
      <c r="S828" s="12" t="str">
        <f>IFERROR(IF(Preferences!$D$6="Default",INDEX('History Check'!$F$6:$O$6,MATCH(MAX('History Check'!$F828:$O828),'History Check'!$F828:$O828,0)),IF(COUNT($F828:$O828) &gt; 0, Preferences!$D$6, NA())),"Null")</f>
        <v>CON</v>
      </c>
    </row>
    <row r="829" spans="3:19" hidden="1">
      <c r="C829" s="12" t="s">
        <v>1069</v>
      </c>
      <c r="D829" s="12">
        <v>111587</v>
      </c>
      <c r="E829" s="12">
        <v>2022</v>
      </c>
      <c r="F829" s="36" t="s">
        <v>539</v>
      </c>
      <c r="G829" s="12" t="s">
        <v>539</v>
      </c>
      <c r="H829" s="36">
        <v>44926</v>
      </c>
      <c r="I829" s="12" t="s">
        <v>539</v>
      </c>
      <c r="J829" s="12" t="s">
        <v>539</v>
      </c>
      <c r="K829" s="36" t="s">
        <v>539</v>
      </c>
      <c r="L829" s="12" t="s">
        <v>539</v>
      </c>
      <c r="M829" s="12" t="s">
        <v>539</v>
      </c>
      <c r="N829" s="12" t="s">
        <v>539</v>
      </c>
      <c r="O829" s="36" t="s">
        <v>539</v>
      </c>
      <c r="R829" s="12" t="str">
        <f t="shared" si="12"/>
        <v>REGULATORY</v>
      </c>
      <c r="S829" s="12" t="str">
        <f>IFERROR(IF(Preferences!$D$6="Default",INDEX('History Check'!$F$6:$O$6,MATCH(MAX('History Check'!$F829:$O829),'History Check'!$F829:$O829,0)),IF(COUNT($F829:$O829) &gt; 0, Preferences!$D$6, NA())),"Null")</f>
        <v>CON</v>
      </c>
    </row>
    <row r="830" spans="3:19" hidden="1">
      <c r="C830" s="12" t="s">
        <v>1070</v>
      </c>
      <c r="D830" s="12">
        <v>111548</v>
      </c>
      <c r="E830" s="12">
        <v>2023</v>
      </c>
      <c r="F830" s="47" t="s">
        <v>539</v>
      </c>
      <c r="G830" s="47" t="s">
        <v>539</v>
      </c>
      <c r="H830" s="47">
        <v>45291</v>
      </c>
      <c r="I830" s="47">
        <v>45291</v>
      </c>
      <c r="J830" s="47" t="s">
        <v>539</v>
      </c>
      <c r="K830" s="47" t="s">
        <v>539</v>
      </c>
      <c r="L830" s="47" t="s">
        <v>539</v>
      </c>
      <c r="M830" s="47" t="s">
        <v>539</v>
      </c>
      <c r="N830" s="47" t="s">
        <v>539</v>
      </c>
      <c r="O830" s="47" t="s">
        <v>539</v>
      </c>
      <c r="P830" s="47"/>
      <c r="Q830" s="47"/>
      <c r="R830" s="12" t="str">
        <f t="shared" si="12"/>
        <v>REGULATORY</v>
      </c>
      <c r="S830" s="12" t="str">
        <f>IFERROR(IF(Preferences!$D$6="Default",INDEX('History Check'!$F$6:$O$6,MATCH(MAX('History Check'!$F830:$O830),'History Check'!$F830:$O830,0)),IF(COUNT($F830:$O830) &gt; 0, Preferences!$D$6, NA())),"Null")</f>
        <v>CON</v>
      </c>
    </row>
    <row r="831" spans="3:19" hidden="1">
      <c r="C831" s="12" t="s">
        <v>1070</v>
      </c>
      <c r="D831" s="12">
        <v>111548</v>
      </c>
      <c r="E831" s="12">
        <v>2022</v>
      </c>
      <c r="F831" s="12" t="s">
        <v>539</v>
      </c>
      <c r="G831" s="12" t="s">
        <v>539</v>
      </c>
      <c r="H831" s="36">
        <v>44926</v>
      </c>
      <c r="I831" s="36">
        <v>44926</v>
      </c>
      <c r="J831" s="12" t="s">
        <v>539</v>
      </c>
      <c r="K831" s="36" t="s">
        <v>539</v>
      </c>
      <c r="L831" s="12" t="s">
        <v>539</v>
      </c>
      <c r="M831" s="36" t="s">
        <v>539</v>
      </c>
      <c r="N831" s="12" t="s">
        <v>539</v>
      </c>
      <c r="O831" s="36" t="s">
        <v>539</v>
      </c>
      <c r="R831" s="12" t="str">
        <f t="shared" si="12"/>
        <v>REGULATORY</v>
      </c>
      <c r="S831" s="12" t="str">
        <f>IFERROR(IF(Preferences!$D$6="Default",INDEX('History Check'!$F$6:$O$6,MATCH(MAX('History Check'!$F831:$O831),'History Check'!$F831:$O831,0)),IF(COUNT($F831:$O831) &gt; 0, Preferences!$D$6, NA())),"Null")</f>
        <v>CON</v>
      </c>
    </row>
    <row r="832" spans="3:19" hidden="1">
      <c r="C832" s="12" t="s">
        <v>1071</v>
      </c>
      <c r="D832" s="12">
        <v>1002659</v>
      </c>
      <c r="E832" s="12">
        <v>2023</v>
      </c>
      <c r="F832" s="36">
        <v>45291</v>
      </c>
      <c r="G832" s="12" t="s">
        <v>539</v>
      </c>
      <c r="H832" s="36" t="s">
        <v>539</v>
      </c>
      <c r="I832" s="36" t="s">
        <v>539</v>
      </c>
      <c r="J832" s="36" t="s">
        <v>539</v>
      </c>
      <c r="K832" s="36" t="s">
        <v>539</v>
      </c>
      <c r="L832" s="12" t="s">
        <v>539</v>
      </c>
      <c r="M832" s="12" t="s">
        <v>539</v>
      </c>
      <c r="N832" s="36" t="s">
        <v>539</v>
      </c>
      <c r="O832" s="36" t="s">
        <v>539</v>
      </c>
      <c r="R832" s="12" t="str">
        <f t="shared" si="12"/>
        <v>IFRS</v>
      </c>
      <c r="S832" s="12" t="str">
        <f>IFERROR(IF(Preferences!$D$6="Default",INDEX('History Check'!$F$6:$O$6,MATCH(MAX('History Check'!$F832:$O832),'History Check'!$F832:$O832,0)),IF(COUNT($F832:$O832) &gt; 0, Preferences!$D$6, NA())),"Null")</f>
        <v>CON</v>
      </c>
    </row>
    <row r="833" spans="3:19" hidden="1">
      <c r="C833" s="12" t="s">
        <v>1071</v>
      </c>
      <c r="D833" s="12">
        <v>1002659</v>
      </c>
      <c r="E833" s="12">
        <v>2022</v>
      </c>
      <c r="F833" s="36">
        <v>44926</v>
      </c>
      <c r="G833" s="12" t="s">
        <v>539</v>
      </c>
      <c r="H833" s="36" t="s">
        <v>539</v>
      </c>
      <c r="I833" s="36" t="s">
        <v>539</v>
      </c>
      <c r="J833" s="36" t="s">
        <v>539</v>
      </c>
      <c r="K833" s="36" t="s">
        <v>539</v>
      </c>
      <c r="L833" s="12" t="s">
        <v>539</v>
      </c>
      <c r="M833" s="12" t="s">
        <v>539</v>
      </c>
      <c r="N833" s="36" t="s">
        <v>539</v>
      </c>
      <c r="O833" s="36" t="s">
        <v>539</v>
      </c>
      <c r="R833" s="12" t="str">
        <f t="shared" si="12"/>
        <v>IFRS</v>
      </c>
      <c r="S833" s="12" t="str">
        <f>IFERROR(IF(Preferences!$D$6="Default",INDEX('History Check'!$F$6:$O$6,MATCH(MAX('History Check'!$F833:$O833),'History Check'!$F833:$O833,0)),IF(COUNT($F833:$O833) &gt; 0, Preferences!$D$6, NA())),"Null")</f>
        <v>CON</v>
      </c>
    </row>
    <row r="834" spans="3:19" hidden="1">
      <c r="C834" s="12" t="s">
        <v>1072</v>
      </c>
      <c r="D834" s="12">
        <v>115016</v>
      </c>
      <c r="E834" s="12">
        <v>2023</v>
      </c>
      <c r="F834" s="36">
        <v>45291</v>
      </c>
      <c r="G834" s="12" t="s">
        <v>539</v>
      </c>
      <c r="H834" s="36" t="s">
        <v>539</v>
      </c>
      <c r="I834" s="36" t="s">
        <v>539</v>
      </c>
      <c r="J834" s="36" t="s">
        <v>539</v>
      </c>
      <c r="K834" s="36">
        <v>45291</v>
      </c>
      <c r="L834" s="12" t="s">
        <v>539</v>
      </c>
      <c r="M834" s="12" t="s">
        <v>539</v>
      </c>
      <c r="N834" s="36" t="s">
        <v>539</v>
      </c>
      <c r="O834" s="36" t="s">
        <v>539</v>
      </c>
      <c r="R834" s="12" t="str">
        <f t="shared" si="12"/>
        <v>IFRS</v>
      </c>
      <c r="S834" s="12" t="str">
        <f>IFERROR(IF(Preferences!$D$6="Default",INDEX('History Check'!$F$6:$O$6,MATCH(MAX('History Check'!$F834:$O834),'History Check'!$F834:$O834,0)),IF(COUNT($F834:$O834) &gt; 0, Preferences!$D$6, NA())),"Null")</f>
        <v>CON</v>
      </c>
    </row>
    <row r="835" spans="3:19" hidden="1">
      <c r="C835" s="12" t="s">
        <v>1072</v>
      </c>
      <c r="D835" s="12">
        <v>115016</v>
      </c>
      <c r="E835" s="12">
        <v>2022</v>
      </c>
      <c r="F835" s="36">
        <v>44926</v>
      </c>
      <c r="G835" s="12" t="s">
        <v>539</v>
      </c>
      <c r="H835" s="36" t="s">
        <v>539</v>
      </c>
      <c r="I835" s="12" t="s">
        <v>539</v>
      </c>
      <c r="J835" s="36" t="s">
        <v>539</v>
      </c>
      <c r="K835" s="36">
        <v>44926</v>
      </c>
      <c r="L835" s="12" t="s">
        <v>539</v>
      </c>
      <c r="M835" s="12" t="s">
        <v>539</v>
      </c>
      <c r="N835" s="36" t="s">
        <v>539</v>
      </c>
      <c r="O835" s="36" t="s">
        <v>539</v>
      </c>
      <c r="R835" s="12" t="str">
        <f t="shared" si="12"/>
        <v>IFRS</v>
      </c>
      <c r="S835" s="12" t="str">
        <f>IFERROR(IF(Preferences!$D$6="Default",INDEX('History Check'!$F$6:$O$6,MATCH(MAX('History Check'!$F835:$O835),'History Check'!$F835:$O835,0)),IF(COUNT($F835:$O835) &gt; 0, Preferences!$D$6, NA())),"Null")</f>
        <v>CON</v>
      </c>
    </row>
    <row r="836" spans="3:19" hidden="1">
      <c r="C836" s="12" t="s">
        <v>1073</v>
      </c>
      <c r="D836" s="12">
        <v>114866</v>
      </c>
      <c r="E836" s="12">
        <v>2023</v>
      </c>
      <c r="F836" s="36">
        <v>45291</v>
      </c>
      <c r="G836" s="12" t="s">
        <v>539</v>
      </c>
      <c r="H836" s="36" t="s">
        <v>539</v>
      </c>
      <c r="I836" s="36" t="s">
        <v>539</v>
      </c>
      <c r="J836" s="36" t="s">
        <v>539</v>
      </c>
      <c r="K836" s="36" t="s">
        <v>539</v>
      </c>
      <c r="L836" s="12" t="s">
        <v>539</v>
      </c>
      <c r="M836" s="12" t="s">
        <v>539</v>
      </c>
      <c r="N836" s="36" t="s">
        <v>539</v>
      </c>
      <c r="O836" s="36" t="s">
        <v>539</v>
      </c>
      <c r="R836" s="12" t="str">
        <f t="shared" si="12"/>
        <v>IFRS</v>
      </c>
      <c r="S836" s="12" t="str">
        <f>IFERROR(IF(Preferences!$D$6="Default",INDEX('History Check'!$F$6:$O$6,MATCH(MAX('History Check'!$F836:$O836),'History Check'!$F836:$O836,0)),IF(COUNT($F836:$O836) &gt; 0, Preferences!$D$6, NA())),"Null")</f>
        <v>CON</v>
      </c>
    </row>
    <row r="837" spans="3:19" hidden="1">
      <c r="C837" s="12" t="s">
        <v>1073</v>
      </c>
      <c r="D837" s="12">
        <v>114866</v>
      </c>
      <c r="E837" s="12">
        <v>2022</v>
      </c>
      <c r="F837" s="36">
        <v>44926</v>
      </c>
      <c r="G837" s="12" t="s">
        <v>539</v>
      </c>
      <c r="H837" s="12" t="s">
        <v>539</v>
      </c>
      <c r="I837" s="36" t="s">
        <v>539</v>
      </c>
      <c r="J837" s="36" t="s">
        <v>539</v>
      </c>
      <c r="K837" s="12" t="s">
        <v>539</v>
      </c>
      <c r="L837" s="12" t="s">
        <v>539</v>
      </c>
      <c r="M837" s="12" t="s">
        <v>539</v>
      </c>
      <c r="N837" s="12" t="s">
        <v>539</v>
      </c>
      <c r="O837" s="36" t="s">
        <v>539</v>
      </c>
      <c r="R837" s="12" t="str">
        <f t="shared" si="12"/>
        <v>IFRS</v>
      </c>
      <c r="S837" s="12" t="str">
        <f>IFERROR(IF(Preferences!$D$6="Default",INDEX('History Check'!$F$6:$O$6,MATCH(MAX('History Check'!$F837:$O837),'History Check'!$F837:$O837,0)),IF(COUNT($F837:$O837) &gt; 0, Preferences!$D$6, NA())),"Null")</f>
        <v>CON</v>
      </c>
    </row>
    <row r="838" spans="3:19" hidden="1">
      <c r="C838" s="12" t="s">
        <v>1074</v>
      </c>
      <c r="D838" s="12">
        <v>107736</v>
      </c>
      <c r="E838" s="12">
        <v>2023</v>
      </c>
      <c r="F838" s="36">
        <v>45291</v>
      </c>
      <c r="G838" s="12" t="s">
        <v>539</v>
      </c>
      <c r="H838" s="12" t="s">
        <v>539</v>
      </c>
      <c r="I838" s="12" t="s">
        <v>539</v>
      </c>
      <c r="J838" s="12" t="s">
        <v>539</v>
      </c>
      <c r="K838" s="12" t="s">
        <v>539</v>
      </c>
      <c r="L838" s="12" t="s">
        <v>539</v>
      </c>
      <c r="M838" s="12" t="s">
        <v>539</v>
      </c>
      <c r="N838" s="12" t="s">
        <v>539</v>
      </c>
      <c r="O838" s="36" t="s">
        <v>539</v>
      </c>
      <c r="R838" s="12" t="str">
        <f t="shared" si="12"/>
        <v>IFRS</v>
      </c>
      <c r="S838" s="12" t="str">
        <f>IFERROR(IF(Preferences!$D$6="Default",INDEX('History Check'!$F$6:$O$6,MATCH(MAX('History Check'!$F838:$O838),'History Check'!$F838:$O838,0)),IF(COUNT($F838:$O838) &gt; 0, Preferences!$D$6, NA())),"Null")</f>
        <v>CON</v>
      </c>
    </row>
    <row r="839" spans="3:19" hidden="1">
      <c r="C839" s="12" t="s">
        <v>1074</v>
      </c>
      <c r="D839" s="12">
        <v>107736</v>
      </c>
      <c r="E839" s="12">
        <v>2022</v>
      </c>
      <c r="F839" s="36">
        <v>44926</v>
      </c>
      <c r="G839" s="12" t="s">
        <v>539</v>
      </c>
      <c r="H839" s="36" t="s">
        <v>539</v>
      </c>
      <c r="I839" s="12" t="s">
        <v>539</v>
      </c>
      <c r="J839" s="12" t="s">
        <v>539</v>
      </c>
      <c r="K839" s="36" t="s">
        <v>539</v>
      </c>
      <c r="L839" s="12" t="s">
        <v>539</v>
      </c>
      <c r="M839" s="12" t="s">
        <v>539</v>
      </c>
      <c r="N839" s="12" t="s">
        <v>539</v>
      </c>
      <c r="O839" s="36" t="s">
        <v>539</v>
      </c>
      <c r="R839" s="12" t="str">
        <f t="shared" si="12"/>
        <v>IFRS</v>
      </c>
      <c r="S839" s="12" t="str">
        <f>IFERROR(IF(Preferences!$D$6="Default",INDEX('History Check'!$F$6:$O$6,MATCH(MAX('History Check'!$F839:$O839),'History Check'!$F839:$O839,0)),IF(COUNT($F839:$O839) &gt; 0, Preferences!$D$6, NA())),"Null")</f>
        <v>CON</v>
      </c>
    </row>
    <row r="840" spans="3:19" hidden="1">
      <c r="C840" s="12" t="s">
        <v>1075</v>
      </c>
      <c r="D840" s="12">
        <v>111598</v>
      </c>
      <c r="E840" s="12">
        <v>2023</v>
      </c>
      <c r="F840" s="36" t="s">
        <v>539</v>
      </c>
      <c r="G840" s="12" t="s">
        <v>539</v>
      </c>
      <c r="H840" s="36" t="s">
        <v>539</v>
      </c>
      <c r="I840" s="36" t="s">
        <v>539</v>
      </c>
      <c r="J840" s="36">
        <v>45291</v>
      </c>
      <c r="K840" s="36" t="s">
        <v>539</v>
      </c>
      <c r="L840" s="12" t="s">
        <v>539</v>
      </c>
      <c r="M840" s="12" t="s">
        <v>539</v>
      </c>
      <c r="N840" s="36" t="s">
        <v>539</v>
      </c>
      <c r="O840" s="36">
        <v>45291</v>
      </c>
      <c r="R840" s="12" t="str">
        <f t="shared" ref="R840:R903" si="13">IFERROR(INDEX($F$5:$O$5,MATCH(MAX($F840:$O840),$F840:$O840,0)),"Null")</f>
        <v>LOCAL</v>
      </c>
      <c r="S840" s="12" t="str">
        <f>IFERROR(IF(Preferences!$D$6="Default",INDEX('History Check'!$F$6:$O$6,MATCH(MAX('History Check'!$F840:$O840),'History Check'!$F840:$O840,0)),IF(COUNT($F840:$O840) &gt; 0, Preferences!$D$6, NA())),"Null")</f>
        <v>CON</v>
      </c>
    </row>
    <row r="841" spans="3:19" hidden="1">
      <c r="C841" s="12" t="s">
        <v>1075</v>
      </c>
      <c r="D841" s="12">
        <v>111598</v>
      </c>
      <c r="E841" s="12">
        <v>2022</v>
      </c>
      <c r="F841" s="36" t="s">
        <v>539</v>
      </c>
      <c r="G841" s="12" t="s">
        <v>539</v>
      </c>
      <c r="H841" s="12" t="s">
        <v>539</v>
      </c>
      <c r="I841" s="12" t="s">
        <v>539</v>
      </c>
      <c r="J841" s="36">
        <v>44926</v>
      </c>
      <c r="K841" s="36" t="s">
        <v>539</v>
      </c>
      <c r="L841" s="12" t="s">
        <v>539</v>
      </c>
      <c r="M841" s="12" t="s">
        <v>539</v>
      </c>
      <c r="N841" s="12" t="s">
        <v>539</v>
      </c>
      <c r="O841" s="36">
        <v>44926</v>
      </c>
      <c r="R841" s="12" t="str">
        <f t="shared" si="13"/>
        <v>LOCAL</v>
      </c>
      <c r="S841" s="12" t="str">
        <f>IFERROR(IF(Preferences!$D$6="Default",INDEX('History Check'!$F$6:$O$6,MATCH(MAX('History Check'!$F841:$O841),'History Check'!$F841:$O841,0)),IF(COUNT($F841:$O841) &gt; 0, Preferences!$D$6, NA())),"Null")</f>
        <v>CON</v>
      </c>
    </row>
    <row r="842" spans="3:19" hidden="1">
      <c r="C842" s="12" t="s">
        <v>1076</v>
      </c>
      <c r="D842" s="12">
        <v>107737</v>
      </c>
      <c r="E842" s="12">
        <v>2023</v>
      </c>
      <c r="F842" s="36">
        <v>45107</v>
      </c>
      <c r="G842" s="12" t="s">
        <v>539</v>
      </c>
      <c r="H842" s="36" t="s">
        <v>539</v>
      </c>
      <c r="I842" s="36" t="s">
        <v>539</v>
      </c>
      <c r="J842" s="36" t="s">
        <v>539</v>
      </c>
      <c r="K842" s="36">
        <v>45107</v>
      </c>
      <c r="L842" s="12" t="s">
        <v>539</v>
      </c>
      <c r="M842" s="12" t="s">
        <v>539</v>
      </c>
      <c r="N842" s="36" t="s">
        <v>539</v>
      </c>
      <c r="O842" s="36" t="s">
        <v>539</v>
      </c>
      <c r="R842" s="12" t="str">
        <f t="shared" si="13"/>
        <v>IFRS</v>
      </c>
      <c r="S842" s="12" t="str">
        <f>IFERROR(IF(Preferences!$D$6="Default",INDEX('History Check'!$F$6:$O$6,MATCH(MAX('History Check'!$F842:$O842),'History Check'!$F842:$O842,0)),IF(COUNT($F842:$O842) &gt; 0, Preferences!$D$6, NA())),"Null")</f>
        <v>CON</v>
      </c>
    </row>
    <row r="843" spans="3:19" hidden="1">
      <c r="C843" s="12" t="s">
        <v>1076</v>
      </c>
      <c r="D843" s="12">
        <v>107737</v>
      </c>
      <c r="E843" s="12">
        <v>2022</v>
      </c>
      <c r="F843" s="36">
        <v>44742</v>
      </c>
      <c r="G843" s="12" t="s">
        <v>539</v>
      </c>
      <c r="H843" s="12" t="s">
        <v>539</v>
      </c>
      <c r="I843" s="36" t="s">
        <v>539</v>
      </c>
      <c r="J843" s="12" t="s">
        <v>539</v>
      </c>
      <c r="K843" s="36">
        <v>44742</v>
      </c>
      <c r="L843" s="12" t="s">
        <v>539</v>
      </c>
      <c r="M843" s="12" t="s">
        <v>539</v>
      </c>
      <c r="N843" s="12" t="s">
        <v>539</v>
      </c>
      <c r="O843" s="12" t="s">
        <v>539</v>
      </c>
      <c r="R843" s="12" t="str">
        <f t="shared" si="13"/>
        <v>IFRS</v>
      </c>
      <c r="S843" s="12" t="str">
        <f>IFERROR(IF(Preferences!$D$6="Default",INDEX('History Check'!$F$6:$O$6,MATCH(MAX('History Check'!$F843:$O843),'History Check'!$F843:$O843,0)),IF(COUNT($F843:$O843) &gt; 0, Preferences!$D$6, NA())),"Null")</f>
        <v>CON</v>
      </c>
    </row>
    <row r="844" spans="3:19" hidden="1">
      <c r="C844" s="12" t="s">
        <v>1077</v>
      </c>
      <c r="D844" s="12">
        <v>115252</v>
      </c>
      <c r="E844" s="12">
        <v>2023</v>
      </c>
      <c r="F844" s="47" t="s">
        <v>539</v>
      </c>
      <c r="G844" s="47" t="s">
        <v>539</v>
      </c>
      <c r="H844" s="47">
        <v>45291</v>
      </c>
      <c r="I844" s="47" t="s">
        <v>539</v>
      </c>
      <c r="J844" s="47" t="s">
        <v>539</v>
      </c>
      <c r="K844" s="47" t="s">
        <v>539</v>
      </c>
      <c r="L844" s="47" t="s">
        <v>539</v>
      </c>
      <c r="M844" s="47" t="s">
        <v>539</v>
      </c>
      <c r="N844" s="47" t="s">
        <v>539</v>
      </c>
      <c r="O844" s="47" t="s">
        <v>539</v>
      </c>
      <c r="P844" s="47"/>
      <c r="Q844" s="47"/>
      <c r="R844" s="12" t="str">
        <f t="shared" si="13"/>
        <v>REGULATORY</v>
      </c>
      <c r="S844" s="12" t="str">
        <f>IFERROR(IF(Preferences!$D$6="Default",INDEX('History Check'!$F$6:$O$6,MATCH(MAX('History Check'!$F844:$O844),'History Check'!$F844:$O844,0)),IF(COUNT($F844:$O844) &gt; 0, Preferences!$D$6, NA())),"Null")</f>
        <v>CON</v>
      </c>
    </row>
    <row r="845" spans="3:19" hidden="1">
      <c r="C845" s="12" t="s">
        <v>1077</v>
      </c>
      <c r="D845" s="12">
        <v>115252</v>
      </c>
      <c r="E845" s="12">
        <v>2022</v>
      </c>
      <c r="F845" s="47" t="s">
        <v>539</v>
      </c>
      <c r="G845" s="47" t="s">
        <v>539</v>
      </c>
      <c r="H845" s="47">
        <v>44926</v>
      </c>
      <c r="I845" s="47" t="s">
        <v>539</v>
      </c>
      <c r="J845" s="47" t="s">
        <v>539</v>
      </c>
      <c r="K845" s="47" t="s">
        <v>539</v>
      </c>
      <c r="L845" s="47" t="s">
        <v>539</v>
      </c>
      <c r="M845" s="47" t="s">
        <v>539</v>
      </c>
      <c r="N845" s="47" t="s">
        <v>539</v>
      </c>
      <c r="O845" s="47" t="s">
        <v>539</v>
      </c>
      <c r="P845" s="47"/>
      <c r="Q845" s="47"/>
      <c r="R845" s="12" t="str">
        <f t="shared" si="13"/>
        <v>REGULATORY</v>
      </c>
      <c r="S845" s="12" t="str">
        <f>IFERROR(IF(Preferences!$D$6="Default",INDEX('History Check'!$F$6:$O$6,MATCH(MAX('History Check'!$F845:$O845),'History Check'!$F845:$O845,0)),IF(COUNT($F845:$O845) &gt; 0, Preferences!$D$6, NA())),"Null")</f>
        <v>CON</v>
      </c>
    </row>
    <row r="846" spans="3:19" hidden="1">
      <c r="C846" s="12" t="s">
        <v>1078</v>
      </c>
      <c r="D846" s="12">
        <v>112900</v>
      </c>
      <c r="E846" s="12">
        <v>2023</v>
      </c>
      <c r="F846" s="36" t="s">
        <v>539</v>
      </c>
      <c r="G846" s="12" t="s">
        <v>539</v>
      </c>
      <c r="H846" s="36">
        <v>45291</v>
      </c>
      <c r="I846" s="36">
        <v>45291</v>
      </c>
      <c r="J846" s="36" t="s">
        <v>539</v>
      </c>
      <c r="K846" s="36" t="s">
        <v>539</v>
      </c>
      <c r="L846" s="12" t="s">
        <v>539</v>
      </c>
      <c r="M846" s="36" t="s">
        <v>539</v>
      </c>
      <c r="N846" s="36" t="s">
        <v>539</v>
      </c>
      <c r="O846" s="36" t="s">
        <v>539</v>
      </c>
      <c r="R846" s="12" t="str">
        <f t="shared" si="13"/>
        <v>REGULATORY</v>
      </c>
      <c r="S846" s="12" t="str">
        <f>IFERROR(IF(Preferences!$D$6="Default",INDEX('History Check'!$F$6:$O$6,MATCH(MAX('History Check'!$F846:$O846),'History Check'!$F846:$O846,0)),IF(COUNT($F846:$O846) &gt; 0, Preferences!$D$6, NA())),"Null")</f>
        <v>CON</v>
      </c>
    </row>
    <row r="847" spans="3:19" hidden="1">
      <c r="C847" s="12" t="s">
        <v>1078</v>
      </c>
      <c r="D847" s="12">
        <v>112900</v>
      </c>
      <c r="E847" s="12">
        <v>2022</v>
      </c>
      <c r="F847" s="36" t="s">
        <v>539</v>
      </c>
      <c r="G847" s="12" t="s">
        <v>539</v>
      </c>
      <c r="H847" s="36">
        <v>44926</v>
      </c>
      <c r="I847" s="36">
        <v>44926</v>
      </c>
      <c r="J847" s="12" t="s">
        <v>539</v>
      </c>
      <c r="K847" s="36" t="s">
        <v>539</v>
      </c>
      <c r="L847" s="12" t="s">
        <v>539</v>
      </c>
      <c r="M847" s="12" t="s">
        <v>539</v>
      </c>
      <c r="N847" s="12" t="s">
        <v>539</v>
      </c>
      <c r="O847" s="36" t="s">
        <v>539</v>
      </c>
      <c r="R847" s="12" t="str">
        <f t="shared" si="13"/>
        <v>REGULATORY</v>
      </c>
      <c r="S847" s="12" t="str">
        <f>IFERROR(IF(Preferences!$D$6="Default",INDEX('History Check'!$F$6:$O$6,MATCH(MAX('History Check'!$F847:$O847),'History Check'!$F847:$O847,0)),IF(COUNT($F847:$O847) &gt; 0, Preferences!$D$6, NA())),"Null")</f>
        <v>CON</v>
      </c>
    </row>
    <row r="848" spans="3:19" hidden="1">
      <c r="C848" s="12" t="s">
        <v>1079</v>
      </c>
      <c r="D848" s="12">
        <v>1237725</v>
      </c>
      <c r="E848" s="12">
        <v>2023</v>
      </c>
      <c r="F848" s="36" t="s">
        <v>539</v>
      </c>
      <c r="G848" s="12" t="s">
        <v>539</v>
      </c>
      <c r="H848" s="36" t="s">
        <v>539</v>
      </c>
      <c r="I848" s="36" t="s">
        <v>539</v>
      </c>
      <c r="J848" s="36" t="s">
        <v>539</v>
      </c>
      <c r="K848" s="36">
        <v>45291</v>
      </c>
      <c r="L848" s="12" t="s">
        <v>539</v>
      </c>
      <c r="M848" s="36">
        <v>45291</v>
      </c>
      <c r="N848" s="36" t="s">
        <v>539</v>
      </c>
      <c r="O848" s="36" t="s">
        <v>539</v>
      </c>
      <c r="R848" s="12" t="str">
        <f t="shared" si="13"/>
        <v>IFRS</v>
      </c>
      <c r="S848" s="12" t="str">
        <f>IFERROR(IF(Preferences!$D$6="Default",INDEX('History Check'!$F$6:$O$6,MATCH(MAX('History Check'!$F848:$O848),'History Check'!$F848:$O848,0)),IF(COUNT($F848:$O848) &gt; 0, Preferences!$D$6, NA())),"Null")</f>
        <v>NONCON</v>
      </c>
    </row>
    <row r="849" spans="3:19" hidden="1">
      <c r="C849" s="12" t="s">
        <v>1079</v>
      </c>
      <c r="D849" s="12">
        <v>1237725</v>
      </c>
      <c r="E849" s="12">
        <v>2022</v>
      </c>
      <c r="F849" s="36" t="s">
        <v>539</v>
      </c>
      <c r="G849" s="12" t="s">
        <v>539</v>
      </c>
      <c r="H849" s="36" t="s">
        <v>539</v>
      </c>
      <c r="I849" s="36" t="s">
        <v>539</v>
      </c>
      <c r="J849" s="36" t="s">
        <v>539</v>
      </c>
      <c r="K849" s="36">
        <v>44926</v>
      </c>
      <c r="L849" s="12" t="s">
        <v>539</v>
      </c>
      <c r="M849" s="36">
        <v>44926</v>
      </c>
      <c r="N849" s="36" t="s">
        <v>539</v>
      </c>
      <c r="O849" s="36" t="s">
        <v>539</v>
      </c>
      <c r="R849" s="12" t="str">
        <f t="shared" si="13"/>
        <v>IFRS</v>
      </c>
      <c r="S849" s="12" t="str">
        <f>IFERROR(IF(Preferences!$D$6="Default",INDEX('History Check'!$F$6:$O$6,MATCH(MAX('History Check'!$F849:$O849),'History Check'!$F849:$O849,0)),IF(COUNT($F849:$O849) &gt; 0, Preferences!$D$6, NA())),"Null")</f>
        <v>NONCON</v>
      </c>
    </row>
    <row r="850" spans="3:19" hidden="1">
      <c r="C850" s="12" t="s">
        <v>1080</v>
      </c>
      <c r="D850" s="12">
        <v>1207192</v>
      </c>
      <c r="E850" s="12">
        <v>2023</v>
      </c>
      <c r="F850" s="36" t="s">
        <v>539</v>
      </c>
      <c r="G850" s="12" t="s">
        <v>539</v>
      </c>
      <c r="H850" s="36">
        <v>45291</v>
      </c>
      <c r="I850" s="36" t="s">
        <v>539</v>
      </c>
      <c r="J850" s="36" t="s">
        <v>539</v>
      </c>
      <c r="K850" s="36" t="s">
        <v>539</v>
      </c>
      <c r="L850" s="12" t="s">
        <v>539</v>
      </c>
      <c r="M850" s="12" t="s">
        <v>539</v>
      </c>
      <c r="N850" s="36" t="s">
        <v>539</v>
      </c>
      <c r="O850" s="36" t="s">
        <v>539</v>
      </c>
      <c r="R850" s="12" t="str">
        <f t="shared" si="13"/>
        <v>REGULATORY</v>
      </c>
      <c r="S850" s="12" t="str">
        <f>IFERROR(IF(Preferences!$D$6="Default",INDEX('History Check'!$F$6:$O$6,MATCH(MAX('History Check'!$F850:$O850),'History Check'!$F850:$O850,0)),IF(COUNT($F850:$O850) &gt; 0, Preferences!$D$6, NA())),"Null")</f>
        <v>CON</v>
      </c>
    </row>
    <row r="851" spans="3:19" hidden="1">
      <c r="C851" s="12" t="s">
        <v>1080</v>
      </c>
      <c r="D851" s="12">
        <v>1207192</v>
      </c>
      <c r="E851" s="12">
        <v>2022</v>
      </c>
      <c r="F851" s="36" t="s">
        <v>539</v>
      </c>
      <c r="G851" s="12" t="s">
        <v>539</v>
      </c>
      <c r="H851" s="36">
        <v>44926</v>
      </c>
      <c r="I851" s="36" t="s">
        <v>539</v>
      </c>
      <c r="J851" s="12" t="s">
        <v>539</v>
      </c>
      <c r="K851" s="36" t="s">
        <v>539</v>
      </c>
      <c r="L851" s="12" t="s">
        <v>539</v>
      </c>
      <c r="M851" s="12" t="s">
        <v>539</v>
      </c>
      <c r="N851" s="12" t="s">
        <v>539</v>
      </c>
      <c r="O851" s="36" t="s">
        <v>539</v>
      </c>
      <c r="R851" s="12" t="str">
        <f t="shared" si="13"/>
        <v>REGULATORY</v>
      </c>
      <c r="S851" s="12" t="str">
        <f>IFERROR(IF(Preferences!$D$6="Default",INDEX('History Check'!$F$6:$O$6,MATCH(MAX('History Check'!$F851:$O851),'History Check'!$F851:$O851,0)),IF(COUNT($F851:$O851) &gt; 0, Preferences!$D$6, NA())),"Null")</f>
        <v>CON</v>
      </c>
    </row>
    <row r="852" spans="3:19" hidden="1">
      <c r="C852" s="12" t="s">
        <v>1081</v>
      </c>
      <c r="D852" s="12">
        <v>1237703</v>
      </c>
      <c r="E852" s="12">
        <v>2023</v>
      </c>
      <c r="F852" s="36" t="s">
        <v>539</v>
      </c>
      <c r="G852" s="12" t="s">
        <v>539</v>
      </c>
      <c r="H852" s="36" t="s">
        <v>539</v>
      </c>
      <c r="I852" s="36" t="s">
        <v>539</v>
      </c>
      <c r="J852" s="36" t="s">
        <v>539</v>
      </c>
      <c r="K852" s="36" t="s">
        <v>539</v>
      </c>
      <c r="L852" s="12" t="s">
        <v>539</v>
      </c>
      <c r="M852" s="36">
        <v>45291</v>
      </c>
      <c r="N852" s="36" t="s">
        <v>539</v>
      </c>
      <c r="O852" s="36" t="s">
        <v>539</v>
      </c>
      <c r="R852" s="12" t="str">
        <f t="shared" si="13"/>
        <v>REGULATORY</v>
      </c>
      <c r="S852" s="12" t="str">
        <f>IFERROR(IF(Preferences!$D$6="Default",INDEX('History Check'!$F$6:$O$6,MATCH(MAX('History Check'!$F852:$O852),'History Check'!$F852:$O852,0)),IF(COUNT($F852:$O852) &gt; 0, Preferences!$D$6, NA())),"Null")</f>
        <v>NONCON</v>
      </c>
    </row>
    <row r="853" spans="3:19" hidden="1">
      <c r="C853" s="12" t="s">
        <v>1081</v>
      </c>
      <c r="D853" s="12">
        <v>1237703</v>
      </c>
      <c r="E853" s="12">
        <v>2022</v>
      </c>
      <c r="F853" s="12" t="s">
        <v>539</v>
      </c>
      <c r="G853" s="12" t="s">
        <v>539</v>
      </c>
      <c r="H853" s="12" t="s">
        <v>539</v>
      </c>
      <c r="I853" s="12" t="s">
        <v>539</v>
      </c>
      <c r="J853" s="36" t="s">
        <v>539</v>
      </c>
      <c r="K853" s="12" t="s">
        <v>539</v>
      </c>
      <c r="L853" s="12" t="s">
        <v>539</v>
      </c>
      <c r="M853" s="36">
        <v>44926</v>
      </c>
      <c r="N853" s="12" t="s">
        <v>539</v>
      </c>
      <c r="O853" s="36" t="s">
        <v>539</v>
      </c>
      <c r="R853" s="12" t="str">
        <f t="shared" si="13"/>
        <v>REGULATORY</v>
      </c>
      <c r="S853" s="12" t="str">
        <f>IFERROR(IF(Preferences!$D$6="Default",INDEX('History Check'!$F$6:$O$6,MATCH(MAX('History Check'!$F853:$O853),'History Check'!$F853:$O853,0)),IF(COUNT($F853:$O853) &gt; 0, Preferences!$D$6, NA())),"Null")</f>
        <v>NONCON</v>
      </c>
    </row>
    <row r="854" spans="3:19" hidden="1">
      <c r="C854" s="12" t="s">
        <v>1082</v>
      </c>
      <c r="D854" s="12">
        <v>1384111</v>
      </c>
      <c r="E854" s="12">
        <v>2023</v>
      </c>
      <c r="F854" s="36">
        <v>45291</v>
      </c>
      <c r="G854" s="12" t="s">
        <v>539</v>
      </c>
      <c r="H854" s="36" t="s">
        <v>539</v>
      </c>
      <c r="I854" s="36" t="s">
        <v>539</v>
      </c>
      <c r="J854" s="36" t="s">
        <v>539</v>
      </c>
      <c r="K854" s="36" t="s">
        <v>539</v>
      </c>
      <c r="L854" s="12" t="s">
        <v>539</v>
      </c>
      <c r="M854" s="12" t="s">
        <v>539</v>
      </c>
      <c r="N854" s="12" t="s">
        <v>539</v>
      </c>
      <c r="O854" s="36" t="s">
        <v>539</v>
      </c>
      <c r="R854" s="12" t="str">
        <f t="shared" si="13"/>
        <v>IFRS</v>
      </c>
      <c r="S854" s="12" t="str">
        <f>IFERROR(IF(Preferences!$D$6="Default",INDEX('History Check'!$F$6:$O$6,MATCH(MAX('History Check'!$F854:$O854),'History Check'!$F854:$O854,0)),IF(COUNT($F854:$O854) &gt; 0, Preferences!$D$6, NA())),"Null")</f>
        <v>CON</v>
      </c>
    </row>
    <row r="855" spans="3:19" hidden="1">
      <c r="C855" s="12" t="s">
        <v>1082</v>
      </c>
      <c r="D855" s="12">
        <v>1384111</v>
      </c>
      <c r="E855" s="12">
        <v>2022</v>
      </c>
      <c r="F855" s="36">
        <v>44926</v>
      </c>
      <c r="G855" s="12" t="s">
        <v>539</v>
      </c>
      <c r="H855" s="36" t="s">
        <v>539</v>
      </c>
      <c r="I855" s="36" t="s">
        <v>539</v>
      </c>
      <c r="J855" s="12" t="s">
        <v>539</v>
      </c>
      <c r="K855" s="12" t="s">
        <v>539</v>
      </c>
      <c r="L855" s="12" t="s">
        <v>539</v>
      </c>
      <c r="M855" s="12" t="s">
        <v>539</v>
      </c>
      <c r="N855" s="12" t="s">
        <v>539</v>
      </c>
      <c r="O855" s="36" t="s">
        <v>539</v>
      </c>
      <c r="R855" s="12" t="str">
        <f t="shared" si="13"/>
        <v>IFRS</v>
      </c>
      <c r="S855" s="12" t="str">
        <f>IFERROR(IF(Preferences!$D$6="Default",INDEX('History Check'!$F$6:$O$6,MATCH(MAX('History Check'!$F855:$O855),'History Check'!$F855:$O855,0)),IF(COUNT($F855:$O855) &gt; 0, Preferences!$D$6, NA())),"Null")</f>
        <v>CON</v>
      </c>
    </row>
    <row r="856" spans="3:19" hidden="1">
      <c r="C856" s="12" t="s">
        <v>1083</v>
      </c>
      <c r="D856" s="12">
        <v>1520839</v>
      </c>
      <c r="E856" s="12">
        <v>2023</v>
      </c>
      <c r="F856" s="36" t="s">
        <v>539</v>
      </c>
      <c r="G856" s="12" t="s">
        <v>539</v>
      </c>
      <c r="H856" s="36" t="s">
        <v>539</v>
      </c>
      <c r="I856" s="36" t="s">
        <v>539</v>
      </c>
      <c r="J856" s="36" t="s">
        <v>539</v>
      </c>
      <c r="K856" s="36" t="s">
        <v>539</v>
      </c>
      <c r="L856" s="12" t="s">
        <v>539</v>
      </c>
      <c r="M856" s="12" t="s">
        <v>539</v>
      </c>
      <c r="N856" s="36" t="s">
        <v>539</v>
      </c>
      <c r="O856" s="36">
        <v>45291</v>
      </c>
      <c r="R856" s="12" t="str">
        <f t="shared" si="13"/>
        <v>LOCAL</v>
      </c>
      <c r="S856" s="12" t="str">
        <f>IFERROR(IF(Preferences!$D$6="Default",INDEX('History Check'!$F$6:$O$6,MATCH(MAX('History Check'!$F856:$O856),'History Check'!$F856:$O856,0)),IF(COUNT($F856:$O856) &gt; 0, Preferences!$D$6, NA())),"Null")</f>
        <v>NONCON</v>
      </c>
    </row>
    <row r="857" spans="3:19" hidden="1">
      <c r="C857" s="12" t="s">
        <v>1083</v>
      </c>
      <c r="D857" s="12">
        <v>1520839</v>
      </c>
      <c r="E857" s="12">
        <v>2022</v>
      </c>
      <c r="F857" s="36" t="s">
        <v>539</v>
      </c>
      <c r="G857" s="12" t="s">
        <v>539</v>
      </c>
      <c r="H857" s="12" t="s">
        <v>539</v>
      </c>
      <c r="I857" s="36" t="s">
        <v>539</v>
      </c>
      <c r="J857" s="36" t="s">
        <v>539</v>
      </c>
      <c r="K857" s="36" t="s">
        <v>539</v>
      </c>
      <c r="L857" s="12" t="s">
        <v>539</v>
      </c>
      <c r="M857" s="12" t="s">
        <v>539</v>
      </c>
      <c r="N857" s="12" t="s">
        <v>539</v>
      </c>
      <c r="O857" s="36">
        <v>44926</v>
      </c>
      <c r="R857" s="12" t="str">
        <f t="shared" si="13"/>
        <v>LOCAL</v>
      </c>
      <c r="S857" s="12" t="str">
        <f>IFERROR(IF(Preferences!$D$6="Default",INDEX('History Check'!$F$6:$O$6,MATCH(MAX('History Check'!$F857:$O857),'History Check'!$F857:$O857,0)),IF(COUNT($F857:$O857) &gt; 0, Preferences!$D$6, NA())),"Null")</f>
        <v>NONCON</v>
      </c>
    </row>
    <row r="858" spans="3:19">
      <c r="C858" s="12" t="s">
        <v>1085</v>
      </c>
      <c r="D858" s="12">
        <v>1521398</v>
      </c>
      <c r="E858" s="12">
        <v>2023</v>
      </c>
      <c r="F858" s="36" t="s">
        <v>539</v>
      </c>
      <c r="G858" s="12" t="s">
        <v>539</v>
      </c>
      <c r="H858" s="12" t="s">
        <v>539</v>
      </c>
      <c r="I858" s="12" t="s">
        <v>539</v>
      </c>
      <c r="J858" s="12" t="s">
        <v>539</v>
      </c>
      <c r="K858" s="12" t="s">
        <v>539</v>
      </c>
      <c r="L858" s="12" t="s">
        <v>539</v>
      </c>
      <c r="M858" s="12" t="s">
        <v>539</v>
      </c>
      <c r="N858" s="12" t="s">
        <v>539</v>
      </c>
      <c r="O858" s="36" t="s">
        <v>539</v>
      </c>
      <c r="R858" s="12" t="str">
        <f t="shared" si="13"/>
        <v>Null</v>
      </c>
      <c r="S858" s="12" t="str">
        <f>IFERROR(IF(Preferences!$D$6="Default",INDEX('History Check'!$F$6:$O$6,MATCH(MAX('History Check'!$F858:$O858),'History Check'!$F858:$O858,0)),IF(COUNT($F858:$O858) &gt; 0, Preferences!$D$6, NA())),"Null")</f>
        <v>Null</v>
      </c>
    </row>
    <row r="859" spans="3:19" hidden="1">
      <c r="C859" s="12" t="s">
        <v>1085</v>
      </c>
      <c r="D859" s="12">
        <v>1521398</v>
      </c>
      <c r="E859" s="12">
        <v>2022</v>
      </c>
      <c r="F859" s="36" t="s">
        <v>539</v>
      </c>
      <c r="G859" s="12" t="s">
        <v>539</v>
      </c>
      <c r="H859" s="36" t="s">
        <v>539</v>
      </c>
      <c r="I859" s="36" t="s">
        <v>539</v>
      </c>
      <c r="J859" s="36" t="s">
        <v>539</v>
      </c>
      <c r="K859" s="36" t="s">
        <v>539</v>
      </c>
      <c r="L859" s="12" t="s">
        <v>539</v>
      </c>
      <c r="M859" s="12" t="s">
        <v>539</v>
      </c>
      <c r="N859" s="36" t="s">
        <v>539</v>
      </c>
      <c r="O859" s="36">
        <v>44926</v>
      </c>
      <c r="R859" s="12" t="str">
        <f t="shared" si="13"/>
        <v>LOCAL</v>
      </c>
      <c r="S859" s="12" t="str">
        <f>IFERROR(IF(Preferences!$D$6="Default",INDEX('History Check'!$F$6:$O$6,MATCH(MAX('History Check'!$F859:$O859),'History Check'!$F859:$O859,0)),IF(COUNT($F859:$O859) &gt; 0, Preferences!$D$6, NA())),"Null")</f>
        <v>NONCON</v>
      </c>
    </row>
    <row r="860" spans="3:19" hidden="1">
      <c r="C860" s="12" t="s">
        <v>1086</v>
      </c>
      <c r="D860" s="12">
        <v>1503355</v>
      </c>
      <c r="E860" s="12">
        <v>2023</v>
      </c>
      <c r="F860" s="36" t="s">
        <v>539</v>
      </c>
      <c r="G860" s="12" t="s">
        <v>539</v>
      </c>
      <c r="H860" s="36" t="s">
        <v>539</v>
      </c>
      <c r="I860" s="36" t="s">
        <v>539</v>
      </c>
      <c r="J860" s="36" t="s">
        <v>539</v>
      </c>
      <c r="K860" s="36" t="s">
        <v>539</v>
      </c>
      <c r="L860" s="12" t="s">
        <v>539</v>
      </c>
      <c r="M860" s="12" t="s">
        <v>539</v>
      </c>
      <c r="N860" s="36" t="s">
        <v>539</v>
      </c>
      <c r="O860" s="36">
        <v>45291</v>
      </c>
      <c r="R860" s="12" t="str">
        <f t="shared" si="13"/>
        <v>LOCAL</v>
      </c>
      <c r="S860" s="12" t="str">
        <f>IFERROR(IF(Preferences!$D$6="Default",INDEX('History Check'!$F$6:$O$6,MATCH(MAX('History Check'!$F860:$O860),'History Check'!$F860:$O860,0)),IF(COUNT($F860:$O860) &gt; 0, Preferences!$D$6, NA())),"Null")</f>
        <v>NONCON</v>
      </c>
    </row>
    <row r="861" spans="3:19" hidden="1">
      <c r="C861" s="12" t="s">
        <v>1086</v>
      </c>
      <c r="D861" s="12">
        <v>1503355</v>
      </c>
      <c r="E861" s="12">
        <v>2022</v>
      </c>
      <c r="F861" s="36" t="s">
        <v>539</v>
      </c>
      <c r="G861" s="12" t="s">
        <v>539</v>
      </c>
      <c r="H861" s="36" t="s">
        <v>539</v>
      </c>
      <c r="I861" s="36" t="s">
        <v>539</v>
      </c>
      <c r="J861" s="36" t="s">
        <v>539</v>
      </c>
      <c r="K861" s="36" t="s">
        <v>539</v>
      </c>
      <c r="L861" s="12" t="s">
        <v>539</v>
      </c>
      <c r="M861" s="12" t="s">
        <v>539</v>
      </c>
      <c r="N861" s="36" t="s">
        <v>539</v>
      </c>
      <c r="O861" s="36">
        <v>44926</v>
      </c>
      <c r="R861" s="12" t="str">
        <f t="shared" si="13"/>
        <v>LOCAL</v>
      </c>
      <c r="S861" s="12" t="str">
        <f>IFERROR(IF(Preferences!$D$6="Default",INDEX('History Check'!$F$6:$O$6,MATCH(MAX('History Check'!$F861:$O861),'History Check'!$F861:$O861,0)),IF(COUNT($F861:$O861) &gt; 0, Preferences!$D$6, NA())),"Null")</f>
        <v>NONCON</v>
      </c>
    </row>
    <row r="862" spans="3:19" hidden="1">
      <c r="C862" s="12" t="s">
        <v>1084</v>
      </c>
      <c r="D862" s="12">
        <v>1509693</v>
      </c>
      <c r="E862" s="12">
        <v>2023</v>
      </c>
      <c r="F862" s="36" t="s">
        <v>539</v>
      </c>
      <c r="G862" s="12" t="s">
        <v>539</v>
      </c>
      <c r="H862" s="36" t="s">
        <v>539</v>
      </c>
      <c r="I862" s="36" t="s">
        <v>539</v>
      </c>
      <c r="J862" s="36" t="s">
        <v>539</v>
      </c>
      <c r="K862" s="36" t="s">
        <v>539</v>
      </c>
      <c r="L862" s="12" t="s">
        <v>539</v>
      </c>
      <c r="M862" s="12" t="s">
        <v>539</v>
      </c>
      <c r="N862" s="36" t="s">
        <v>539</v>
      </c>
      <c r="O862" s="36">
        <v>45291</v>
      </c>
      <c r="R862" s="12" t="str">
        <f t="shared" si="13"/>
        <v>LOCAL</v>
      </c>
      <c r="S862" s="12" t="str">
        <f>IFERROR(IF(Preferences!$D$6="Default",INDEX('History Check'!$F$6:$O$6,MATCH(MAX('History Check'!$F862:$O862),'History Check'!$F862:$O862,0)),IF(COUNT($F862:$O862) &gt; 0, Preferences!$D$6, NA())),"Null")</f>
        <v>NONCON</v>
      </c>
    </row>
    <row r="863" spans="3:19" hidden="1">
      <c r="C863" s="12" t="s">
        <v>1084</v>
      </c>
      <c r="D863" s="12">
        <v>1509693</v>
      </c>
      <c r="E863" s="12">
        <v>2022</v>
      </c>
      <c r="F863" s="36" t="s">
        <v>539</v>
      </c>
      <c r="G863" s="12" t="s">
        <v>539</v>
      </c>
      <c r="H863" s="36" t="s">
        <v>539</v>
      </c>
      <c r="I863" s="36" t="s">
        <v>539</v>
      </c>
      <c r="J863" s="36" t="s">
        <v>539</v>
      </c>
      <c r="K863" s="36" t="s">
        <v>539</v>
      </c>
      <c r="L863" s="12" t="s">
        <v>539</v>
      </c>
      <c r="M863" s="12" t="s">
        <v>539</v>
      </c>
      <c r="N863" s="36" t="s">
        <v>539</v>
      </c>
      <c r="O863" s="36">
        <v>44926</v>
      </c>
      <c r="R863" s="12" t="str">
        <f t="shared" si="13"/>
        <v>LOCAL</v>
      </c>
      <c r="S863" s="12" t="str">
        <f>IFERROR(IF(Preferences!$D$6="Default",INDEX('History Check'!$F$6:$O$6,MATCH(MAX('History Check'!$F863:$O863),'History Check'!$F863:$O863,0)),IF(COUNT($F863:$O863) &gt; 0, Preferences!$D$6, NA())),"Null")</f>
        <v>NONCON</v>
      </c>
    </row>
    <row r="864" spans="3:19" hidden="1">
      <c r="C864" s="12" t="s">
        <v>1090</v>
      </c>
      <c r="D864" s="12">
        <v>1049378</v>
      </c>
      <c r="E864" s="12">
        <v>2023</v>
      </c>
      <c r="F864" s="36" t="s">
        <v>539</v>
      </c>
      <c r="G864" s="12" t="s">
        <v>539</v>
      </c>
      <c r="H864" s="36" t="s">
        <v>539</v>
      </c>
      <c r="I864" s="36" t="s">
        <v>539</v>
      </c>
      <c r="J864" s="36" t="s">
        <v>539</v>
      </c>
      <c r="K864" s="36" t="s">
        <v>539</v>
      </c>
      <c r="L864" s="12" t="s">
        <v>539</v>
      </c>
      <c r="M864" s="36">
        <v>45291</v>
      </c>
      <c r="N864" s="36" t="s">
        <v>539</v>
      </c>
      <c r="O864" s="36">
        <v>45291</v>
      </c>
      <c r="R864" s="12" t="str">
        <f t="shared" si="13"/>
        <v>REGULATORY</v>
      </c>
      <c r="S864" s="12" t="str">
        <f>IFERROR(IF(Preferences!$D$6="Default",INDEX('History Check'!$F$6:$O$6,MATCH(MAX('History Check'!$F864:$O864),'History Check'!$F864:$O864,0)),IF(COUNT($F864:$O864) &gt; 0, Preferences!$D$6, NA())),"Null")</f>
        <v>NONCON</v>
      </c>
    </row>
    <row r="865" spans="3:19" hidden="1">
      <c r="C865" s="12" t="s">
        <v>1090</v>
      </c>
      <c r="D865" s="12">
        <v>1049378</v>
      </c>
      <c r="E865" s="12">
        <v>2022</v>
      </c>
      <c r="F865" s="36" t="s">
        <v>539</v>
      </c>
      <c r="G865" s="12" t="s">
        <v>539</v>
      </c>
      <c r="H865" s="12" t="s">
        <v>539</v>
      </c>
      <c r="I865" s="12" t="s">
        <v>539</v>
      </c>
      <c r="J865" s="12" t="s">
        <v>539</v>
      </c>
      <c r="K865" s="36" t="s">
        <v>539</v>
      </c>
      <c r="L865" s="12" t="s">
        <v>539</v>
      </c>
      <c r="M865" s="36">
        <v>44926</v>
      </c>
      <c r="N865" s="36" t="s">
        <v>539</v>
      </c>
      <c r="O865" s="36">
        <v>44926</v>
      </c>
      <c r="R865" s="12" t="str">
        <f t="shared" si="13"/>
        <v>REGULATORY</v>
      </c>
      <c r="S865" s="12" t="str">
        <f>IFERROR(IF(Preferences!$D$6="Default",INDEX('History Check'!$F$6:$O$6,MATCH(MAX('History Check'!$F865:$O865),'History Check'!$F865:$O865,0)),IF(COUNT($F865:$O865) &gt; 0, Preferences!$D$6, NA())),"Null")</f>
        <v>NONCON</v>
      </c>
    </row>
    <row r="866" spans="3:19" hidden="1">
      <c r="C866" s="12" t="s">
        <v>1091</v>
      </c>
      <c r="D866" s="12">
        <v>1027820</v>
      </c>
      <c r="E866" s="12">
        <v>2023</v>
      </c>
      <c r="F866" s="36">
        <v>45291</v>
      </c>
      <c r="G866" s="12" t="s">
        <v>539</v>
      </c>
      <c r="H866" s="36" t="s">
        <v>539</v>
      </c>
      <c r="I866" s="36" t="s">
        <v>539</v>
      </c>
      <c r="J866" s="36" t="s">
        <v>539</v>
      </c>
      <c r="K866" s="36" t="s">
        <v>539</v>
      </c>
      <c r="L866" s="12" t="s">
        <v>539</v>
      </c>
      <c r="M866" s="12" t="s">
        <v>539</v>
      </c>
      <c r="N866" s="36" t="s">
        <v>539</v>
      </c>
      <c r="O866" s="36" t="s">
        <v>539</v>
      </c>
      <c r="R866" s="12" t="str">
        <f t="shared" si="13"/>
        <v>IFRS</v>
      </c>
      <c r="S866" s="12" t="str">
        <f>IFERROR(IF(Preferences!$D$6="Default",INDEX('History Check'!$F$6:$O$6,MATCH(MAX('History Check'!$F866:$O866),'History Check'!$F866:$O866,0)),IF(COUNT($F866:$O866) &gt; 0, Preferences!$D$6, NA())),"Null")</f>
        <v>CON</v>
      </c>
    </row>
    <row r="867" spans="3:19" hidden="1">
      <c r="C867" s="12" t="s">
        <v>1091</v>
      </c>
      <c r="D867" s="12">
        <v>1027820</v>
      </c>
      <c r="E867" s="12">
        <v>2022</v>
      </c>
      <c r="F867" s="36">
        <v>44926</v>
      </c>
      <c r="G867" s="12" t="s">
        <v>539</v>
      </c>
      <c r="H867" s="12" t="s">
        <v>539</v>
      </c>
      <c r="I867" s="12" t="s">
        <v>539</v>
      </c>
      <c r="J867" s="12" t="s">
        <v>539</v>
      </c>
      <c r="K867" s="36" t="s">
        <v>539</v>
      </c>
      <c r="L867" s="12" t="s">
        <v>539</v>
      </c>
      <c r="M867" s="36" t="s">
        <v>539</v>
      </c>
      <c r="N867" s="12" t="s">
        <v>539</v>
      </c>
      <c r="O867" s="12" t="s">
        <v>539</v>
      </c>
      <c r="R867" s="12" t="str">
        <f t="shared" si="13"/>
        <v>IFRS</v>
      </c>
      <c r="S867" s="12" t="str">
        <f>IFERROR(IF(Preferences!$D$6="Default",INDEX('History Check'!$F$6:$O$6,MATCH(MAX('History Check'!$F867:$O867),'History Check'!$F867:$O867,0)),IF(COUNT($F867:$O867) &gt; 0, Preferences!$D$6, NA())),"Null")</f>
        <v>CON</v>
      </c>
    </row>
    <row r="868" spans="3:19" hidden="1">
      <c r="C868" s="12" t="s">
        <v>1092</v>
      </c>
      <c r="D868" s="12">
        <v>1049389</v>
      </c>
      <c r="E868" s="12">
        <v>2023</v>
      </c>
      <c r="F868" s="12" t="s">
        <v>539</v>
      </c>
      <c r="G868" s="12" t="s">
        <v>539</v>
      </c>
      <c r="H868" s="36" t="s">
        <v>539</v>
      </c>
      <c r="I868" s="36" t="s">
        <v>539</v>
      </c>
      <c r="J868" s="36">
        <v>45291</v>
      </c>
      <c r="K868" s="12" t="s">
        <v>539</v>
      </c>
      <c r="L868" s="12" t="s">
        <v>539</v>
      </c>
      <c r="M868" s="36">
        <v>45291</v>
      </c>
      <c r="N868" s="12" t="s">
        <v>539</v>
      </c>
      <c r="O868" s="36">
        <v>45291</v>
      </c>
      <c r="R868" s="12" t="str">
        <f t="shared" si="13"/>
        <v>LOCAL</v>
      </c>
      <c r="S868" s="12" t="str">
        <f>IFERROR(IF(Preferences!$D$6="Default",INDEX('History Check'!$F$6:$O$6,MATCH(MAX('History Check'!$F868:$O868),'History Check'!$F868:$O868,0)),IF(COUNT($F868:$O868) &gt; 0, Preferences!$D$6, NA())),"Null")</f>
        <v>CON</v>
      </c>
    </row>
    <row r="869" spans="3:19" hidden="1">
      <c r="C869" s="12" t="s">
        <v>1092</v>
      </c>
      <c r="D869" s="12">
        <v>1049389</v>
      </c>
      <c r="E869" s="12">
        <v>2022</v>
      </c>
      <c r="F869" s="12" t="s">
        <v>539</v>
      </c>
      <c r="G869" s="12" t="s">
        <v>539</v>
      </c>
      <c r="H869" s="12" t="s">
        <v>539</v>
      </c>
      <c r="I869" s="12" t="s">
        <v>539</v>
      </c>
      <c r="J869" s="36">
        <v>44926</v>
      </c>
      <c r="K869" s="12" t="s">
        <v>539</v>
      </c>
      <c r="L869" s="12" t="s">
        <v>539</v>
      </c>
      <c r="M869" s="36">
        <v>44926</v>
      </c>
      <c r="N869" s="12" t="s">
        <v>539</v>
      </c>
      <c r="O869" s="36">
        <v>44926</v>
      </c>
      <c r="R869" s="12" t="str">
        <f t="shared" si="13"/>
        <v>LOCAL</v>
      </c>
      <c r="S869" s="12" t="str">
        <f>IFERROR(IF(Preferences!$D$6="Default",INDEX('History Check'!$F$6:$O$6,MATCH(MAX('History Check'!$F869:$O869),'History Check'!$F869:$O869,0)),IF(COUNT($F869:$O869) &gt; 0, Preferences!$D$6, NA())),"Null")</f>
        <v>CON</v>
      </c>
    </row>
    <row r="870" spans="3:19" hidden="1">
      <c r="C870" s="12" t="s">
        <v>1093</v>
      </c>
      <c r="D870" s="12">
        <v>1523632</v>
      </c>
      <c r="E870" s="12">
        <v>2023</v>
      </c>
      <c r="F870" s="36" t="s">
        <v>539</v>
      </c>
      <c r="G870" s="12" t="s">
        <v>539</v>
      </c>
      <c r="H870" s="12" t="s">
        <v>539</v>
      </c>
      <c r="I870" s="12" t="s">
        <v>539</v>
      </c>
      <c r="J870" s="12" t="s">
        <v>539</v>
      </c>
      <c r="K870" s="12" t="s">
        <v>539</v>
      </c>
      <c r="L870" s="12" t="s">
        <v>539</v>
      </c>
      <c r="M870" s="12" t="s">
        <v>539</v>
      </c>
      <c r="N870" s="12" t="s">
        <v>539</v>
      </c>
      <c r="O870" s="36">
        <v>45291</v>
      </c>
      <c r="R870" s="12" t="str">
        <f t="shared" si="13"/>
        <v>LOCAL</v>
      </c>
      <c r="S870" s="12" t="str">
        <f>IFERROR(IF(Preferences!$D$6="Default",INDEX('History Check'!$F$6:$O$6,MATCH(MAX('History Check'!$F870:$O870),'History Check'!$F870:$O870,0)),IF(COUNT($F870:$O870) &gt; 0, Preferences!$D$6, NA())),"Null")</f>
        <v>NONCON</v>
      </c>
    </row>
    <row r="871" spans="3:19" hidden="1">
      <c r="C871" s="12" t="s">
        <v>1093</v>
      </c>
      <c r="D871" s="12">
        <v>1523632</v>
      </c>
      <c r="E871" s="12">
        <v>2022</v>
      </c>
      <c r="F871" s="36" t="s">
        <v>539</v>
      </c>
      <c r="G871" s="12" t="s">
        <v>539</v>
      </c>
      <c r="H871" s="12" t="s">
        <v>539</v>
      </c>
      <c r="I871" s="12" t="s">
        <v>539</v>
      </c>
      <c r="J871" s="12" t="s">
        <v>539</v>
      </c>
      <c r="K871" s="36" t="s">
        <v>539</v>
      </c>
      <c r="L871" s="12" t="s">
        <v>539</v>
      </c>
      <c r="M871" s="12" t="s">
        <v>539</v>
      </c>
      <c r="N871" s="12" t="s">
        <v>539</v>
      </c>
      <c r="O871" s="36">
        <v>44926</v>
      </c>
      <c r="R871" s="12" t="str">
        <f t="shared" si="13"/>
        <v>LOCAL</v>
      </c>
      <c r="S871" s="12" t="str">
        <f>IFERROR(IF(Preferences!$D$6="Default",INDEX('History Check'!$F$6:$O$6,MATCH(MAX('History Check'!$F871:$O871),'History Check'!$F871:$O871,0)),IF(COUNT($F871:$O871) &gt; 0, Preferences!$D$6, NA())),"Null")</f>
        <v>NONCON</v>
      </c>
    </row>
    <row r="872" spans="3:19" hidden="1">
      <c r="C872" s="12" t="s">
        <v>1094</v>
      </c>
      <c r="D872" s="12">
        <v>1506585</v>
      </c>
      <c r="E872" s="12">
        <v>2023</v>
      </c>
      <c r="F872" s="36" t="s">
        <v>539</v>
      </c>
      <c r="G872" s="12" t="s">
        <v>539</v>
      </c>
      <c r="H872" s="12" t="s">
        <v>539</v>
      </c>
      <c r="I872" s="12" t="s">
        <v>539</v>
      </c>
      <c r="J872" s="12" t="s">
        <v>539</v>
      </c>
      <c r="K872" s="12" t="s">
        <v>539</v>
      </c>
      <c r="L872" s="12" t="s">
        <v>539</v>
      </c>
      <c r="M872" s="12" t="s">
        <v>539</v>
      </c>
      <c r="N872" s="12" t="s">
        <v>539</v>
      </c>
      <c r="O872" s="36">
        <v>45291</v>
      </c>
      <c r="R872" s="12" t="str">
        <f t="shared" si="13"/>
        <v>LOCAL</v>
      </c>
      <c r="S872" s="12" t="str">
        <f>IFERROR(IF(Preferences!$D$6="Default",INDEX('History Check'!$F$6:$O$6,MATCH(MAX('History Check'!$F872:$O872),'History Check'!$F872:$O872,0)),IF(COUNT($F872:$O872) &gt; 0, Preferences!$D$6, NA())),"Null")</f>
        <v>NONCON</v>
      </c>
    </row>
    <row r="873" spans="3:19" hidden="1">
      <c r="C873" s="12" t="s">
        <v>1094</v>
      </c>
      <c r="D873" s="12">
        <v>1506585</v>
      </c>
      <c r="E873" s="12">
        <v>2022</v>
      </c>
      <c r="F873" s="36" t="s">
        <v>539</v>
      </c>
      <c r="G873" s="12" t="s">
        <v>539</v>
      </c>
      <c r="H873" s="36" t="s">
        <v>539</v>
      </c>
      <c r="I873" s="36" t="s">
        <v>539</v>
      </c>
      <c r="J873" s="36" t="s">
        <v>539</v>
      </c>
      <c r="K873" s="36" t="s">
        <v>539</v>
      </c>
      <c r="L873" s="12" t="s">
        <v>539</v>
      </c>
      <c r="M873" s="12" t="s">
        <v>539</v>
      </c>
      <c r="N873" s="36" t="s">
        <v>539</v>
      </c>
      <c r="O873" s="36">
        <v>44926</v>
      </c>
      <c r="R873" s="12" t="str">
        <f t="shared" si="13"/>
        <v>LOCAL</v>
      </c>
      <c r="S873" s="12" t="str">
        <f>IFERROR(IF(Preferences!$D$6="Default",INDEX('History Check'!$F$6:$O$6,MATCH(MAX('History Check'!$F873:$O873),'History Check'!$F873:$O873,0)),IF(COUNT($F873:$O873) &gt; 0, Preferences!$D$6, NA())),"Null")</f>
        <v>NONCON</v>
      </c>
    </row>
    <row r="874" spans="3:19" hidden="1">
      <c r="C874" s="12" t="s">
        <v>1095</v>
      </c>
      <c r="D874" s="12">
        <v>1506584</v>
      </c>
      <c r="E874" s="12">
        <v>2023</v>
      </c>
      <c r="F874" s="36" t="s">
        <v>539</v>
      </c>
      <c r="G874" s="12" t="s">
        <v>539</v>
      </c>
      <c r="H874" s="36" t="s">
        <v>539</v>
      </c>
      <c r="I874" s="36" t="s">
        <v>539</v>
      </c>
      <c r="J874" s="36" t="s">
        <v>539</v>
      </c>
      <c r="K874" s="36" t="s">
        <v>539</v>
      </c>
      <c r="L874" s="12" t="s">
        <v>539</v>
      </c>
      <c r="M874" s="12" t="s">
        <v>539</v>
      </c>
      <c r="N874" s="36" t="s">
        <v>539</v>
      </c>
      <c r="O874" s="36">
        <v>45291</v>
      </c>
      <c r="R874" s="12" t="str">
        <f t="shared" si="13"/>
        <v>LOCAL</v>
      </c>
      <c r="S874" s="12" t="str">
        <f>IFERROR(IF(Preferences!$D$6="Default",INDEX('History Check'!$F$6:$O$6,MATCH(MAX('History Check'!$F874:$O874),'History Check'!$F874:$O874,0)),IF(COUNT($F874:$O874) &gt; 0, Preferences!$D$6, NA())),"Null")</f>
        <v>NONCON</v>
      </c>
    </row>
    <row r="875" spans="3:19" hidden="1">
      <c r="C875" s="12" t="s">
        <v>1095</v>
      </c>
      <c r="D875" s="12">
        <v>1506584</v>
      </c>
      <c r="E875" s="12">
        <v>2022</v>
      </c>
      <c r="F875" s="36" t="s">
        <v>539</v>
      </c>
      <c r="G875" s="12" t="s">
        <v>539</v>
      </c>
      <c r="H875" s="12" t="s">
        <v>539</v>
      </c>
      <c r="I875" s="12" t="s">
        <v>539</v>
      </c>
      <c r="J875" s="12" t="s">
        <v>539</v>
      </c>
      <c r="K875" s="36" t="s">
        <v>539</v>
      </c>
      <c r="L875" s="12" t="s">
        <v>539</v>
      </c>
      <c r="M875" s="12" t="s">
        <v>539</v>
      </c>
      <c r="N875" s="12" t="s">
        <v>539</v>
      </c>
      <c r="O875" s="36">
        <v>44926</v>
      </c>
      <c r="R875" s="12" t="str">
        <f t="shared" si="13"/>
        <v>LOCAL</v>
      </c>
      <c r="S875" s="12" t="str">
        <f>IFERROR(IF(Preferences!$D$6="Default",INDEX('History Check'!$F$6:$O$6,MATCH(MAX('History Check'!$F875:$O875),'History Check'!$F875:$O875,0)),IF(COUNT($F875:$O875) &gt; 0, Preferences!$D$6, NA())),"Null")</f>
        <v>NONCON</v>
      </c>
    </row>
    <row r="876" spans="3:19" hidden="1">
      <c r="C876" s="12" t="s">
        <v>1096</v>
      </c>
      <c r="D876" s="12">
        <v>1513786</v>
      </c>
      <c r="E876" s="12">
        <v>2023</v>
      </c>
      <c r="F876" s="36" t="s">
        <v>539</v>
      </c>
      <c r="G876" s="12" t="s">
        <v>539</v>
      </c>
      <c r="H876" s="12" t="s">
        <v>539</v>
      </c>
      <c r="I876" s="12" t="s">
        <v>539</v>
      </c>
      <c r="J876" s="12" t="s">
        <v>539</v>
      </c>
      <c r="K876" s="36" t="s">
        <v>539</v>
      </c>
      <c r="L876" s="12" t="s">
        <v>539</v>
      </c>
      <c r="M876" s="12" t="s">
        <v>539</v>
      </c>
      <c r="N876" s="12" t="s">
        <v>539</v>
      </c>
      <c r="O876" s="36">
        <v>45291</v>
      </c>
      <c r="R876" s="12" t="str">
        <f t="shared" si="13"/>
        <v>LOCAL</v>
      </c>
      <c r="S876" s="12" t="str">
        <f>IFERROR(IF(Preferences!$D$6="Default",INDEX('History Check'!$F$6:$O$6,MATCH(MAX('History Check'!$F876:$O876),'History Check'!$F876:$O876,0)),IF(COUNT($F876:$O876) &gt; 0, Preferences!$D$6, NA())),"Null")</f>
        <v>NONCON</v>
      </c>
    </row>
    <row r="877" spans="3:19" hidden="1">
      <c r="C877" s="12" t="s">
        <v>1096</v>
      </c>
      <c r="D877" s="12">
        <v>1513786</v>
      </c>
      <c r="E877" s="12">
        <v>2022</v>
      </c>
      <c r="F877" s="47" t="s">
        <v>539</v>
      </c>
      <c r="G877" s="47" t="s">
        <v>539</v>
      </c>
      <c r="H877" s="47" t="s">
        <v>539</v>
      </c>
      <c r="I877" s="47" t="s">
        <v>539</v>
      </c>
      <c r="J877" s="47" t="s">
        <v>539</v>
      </c>
      <c r="K877" s="47" t="s">
        <v>539</v>
      </c>
      <c r="L877" s="47" t="s">
        <v>539</v>
      </c>
      <c r="M877" s="47" t="s">
        <v>539</v>
      </c>
      <c r="N877" s="47" t="s">
        <v>539</v>
      </c>
      <c r="O877" s="47">
        <v>44926</v>
      </c>
      <c r="P877" s="47"/>
      <c r="Q877" s="47"/>
      <c r="R877" s="12" t="str">
        <f t="shared" si="13"/>
        <v>LOCAL</v>
      </c>
      <c r="S877" s="12" t="str">
        <f>IFERROR(IF(Preferences!$D$6="Default",INDEX('History Check'!$F$6:$O$6,MATCH(MAX('History Check'!$F877:$O877),'History Check'!$F877:$O877,0)),IF(COUNT($F877:$O877) &gt; 0, Preferences!$D$6, NA())),"Null")</f>
        <v>NONCON</v>
      </c>
    </row>
    <row r="878" spans="3:19" hidden="1">
      <c r="C878" s="12" t="s">
        <v>1097</v>
      </c>
      <c r="D878" s="12">
        <v>1499534</v>
      </c>
      <c r="E878" s="12">
        <v>2023</v>
      </c>
      <c r="F878" s="36" t="s">
        <v>539</v>
      </c>
      <c r="G878" s="12" t="s">
        <v>539</v>
      </c>
      <c r="H878" s="36" t="s">
        <v>539</v>
      </c>
      <c r="I878" s="36" t="s">
        <v>539</v>
      </c>
      <c r="J878" s="36" t="s">
        <v>539</v>
      </c>
      <c r="K878" s="36" t="s">
        <v>539</v>
      </c>
      <c r="L878" s="12" t="s">
        <v>539</v>
      </c>
      <c r="M878" s="12" t="s">
        <v>539</v>
      </c>
      <c r="N878" s="36" t="s">
        <v>539</v>
      </c>
      <c r="O878" s="36">
        <v>45291</v>
      </c>
      <c r="R878" s="12" t="str">
        <f t="shared" si="13"/>
        <v>LOCAL</v>
      </c>
      <c r="S878" s="12" t="str">
        <f>IFERROR(IF(Preferences!$D$6="Default",INDEX('History Check'!$F$6:$O$6,MATCH(MAX('History Check'!$F878:$O878),'History Check'!$F878:$O878,0)),IF(COUNT($F878:$O878) &gt; 0, Preferences!$D$6, NA())),"Null")</f>
        <v>NONCON</v>
      </c>
    </row>
    <row r="879" spans="3:19" hidden="1">
      <c r="C879" s="12" t="s">
        <v>1097</v>
      </c>
      <c r="D879" s="12">
        <v>1499534</v>
      </c>
      <c r="E879" s="12">
        <v>2022</v>
      </c>
      <c r="F879" s="36" t="s">
        <v>539</v>
      </c>
      <c r="G879" s="12" t="s">
        <v>539</v>
      </c>
      <c r="H879" s="12" t="s">
        <v>539</v>
      </c>
      <c r="I879" s="12" t="s">
        <v>539</v>
      </c>
      <c r="J879" s="12" t="s">
        <v>539</v>
      </c>
      <c r="K879" s="12" t="s">
        <v>539</v>
      </c>
      <c r="L879" s="12" t="s">
        <v>539</v>
      </c>
      <c r="M879" s="12" t="s">
        <v>539</v>
      </c>
      <c r="N879" s="12" t="s">
        <v>539</v>
      </c>
      <c r="O879" s="36">
        <v>44926</v>
      </c>
      <c r="R879" s="12" t="str">
        <f t="shared" si="13"/>
        <v>LOCAL</v>
      </c>
      <c r="S879" s="12" t="str">
        <f>IFERROR(IF(Preferences!$D$6="Default",INDEX('History Check'!$F$6:$O$6,MATCH(MAX('History Check'!$F879:$O879),'History Check'!$F879:$O879,0)),IF(COUNT($F879:$O879) &gt; 0, Preferences!$D$6, NA())),"Null")</f>
        <v>NONCON</v>
      </c>
    </row>
    <row r="880" spans="3:19" hidden="1">
      <c r="C880" s="12" t="s">
        <v>1098</v>
      </c>
      <c r="D880" s="12">
        <v>1506575</v>
      </c>
      <c r="E880" s="12">
        <v>2023</v>
      </c>
      <c r="F880" s="36" t="s">
        <v>539</v>
      </c>
      <c r="G880" s="12" t="s">
        <v>539</v>
      </c>
      <c r="H880" s="36" t="s">
        <v>539</v>
      </c>
      <c r="I880" s="36" t="s">
        <v>539</v>
      </c>
      <c r="J880" s="36" t="s">
        <v>539</v>
      </c>
      <c r="K880" s="36" t="s">
        <v>539</v>
      </c>
      <c r="L880" s="12" t="s">
        <v>539</v>
      </c>
      <c r="M880" s="12" t="s">
        <v>539</v>
      </c>
      <c r="N880" s="36" t="s">
        <v>539</v>
      </c>
      <c r="O880" s="36">
        <v>45291</v>
      </c>
      <c r="R880" s="12" t="str">
        <f t="shared" si="13"/>
        <v>LOCAL</v>
      </c>
      <c r="S880" s="12" t="str">
        <f>IFERROR(IF(Preferences!$D$6="Default",INDEX('History Check'!$F$6:$O$6,MATCH(MAX('History Check'!$F880:$O880),'History Check'!$F880:$O880,0)),IF(COUNT($F880:$O880) &gt; 0, Preferences!$D$6, NA())),"Null")</f>
        <v>NONCON</v>
      </c>
    </row>
    <row r="881" spans="3:19" hidden="1">
      <c r="C881" s="12" t="s">
        <v>1098</v>
      </c>
      <c r="D881" s="12">
        <v>1506575</v>
      </c>
      <c r="E881" s="12">
        <v>2022</v>
      </c>
      <c r="F881" s="12" t="s">
        <v>539</v>
      </c>
      <c r="G881" s="12" t="s">
        <v>539</v>
      </c>
      <c r="H881" s="12" t="s">
        <v>539</v>
      </c>
      <c r="I881" s="12" t="s">
        <v>539</v>
      </c>
      <c r="J881" s="12" t="s">
        <v>539</v>
      </c>
      <c r="K881" s="36" t="s">
        <v>539</v>
      </c>
      <c r="L881" s="12" t="s">
        <v>539</v>
      </c>
      <c r="M881" s="12" t="s">
        <v>539</v>
      </c>
      <c r="N881" s="36" t="s">
        <v>539</v>
      </c>
      <c r="O881" s="36">
        <v>44926</v>
      </c>
      <c r="R881" s="12" t="str">
        <f t="shared" si="13"/>
        <v>LOCAL</v>
      </c>
      <c r="S881" s="12" t="str">
        <f>IFERROR(IF(Preferences!$D$6="Default",INDEX('History Check'!$F$6:$O$6,MATCH(MAX('History Check'!$F881:$O881),'History Check'!$F881:$O881,0)),IF(COUNT($F881:$O881) &gt; 0, Preferences!$D$6, NA())),"Null")</f>
        <v>NONCON</v>
      </c>
    </row>
    <row r="882" spans="3:19" hidden="1">
      <c r="C882" s="12" t="s">
        <v>1105</v>
      </c>
      <c r="D882" s="12">
        <v>1500484</v>
      </c>
      <c r="E882" s="12">
        <v>2023</v>
      </c>
      <c r="F882" s="36" t="s">
        <v>539</v>
      </c>
      <c r="G882" s="12" t="s">
        <v>539</v>
      </c>
      <c r="H882" s="36" t="s">
        <v>539</v>
      </c>
      <c r="I882" s="36" t="s">
        <v>539</v>
      </c>
      <c r="J882" s="36" t="s">
        <v>539</v>
      </c>
      <c r="K882" s="36" t="s">
        <v>539</v>
      </c>
      <c r="L882" s="12" t="s">
        <v>539</v>
      </c>
      <c r="M882" s="12" t="s">
        <v>539</v>
      </c>
      <c r="N882" s="36" t="s">
        <v>539</v>
      </c>
      <c r="O882" s="36">
        <v>45291</v>
      </c>
      <c r="R882" s="12" t="str">
        <f t="shared" si="13"/>
        <v>LOCAL</v>
      </c>
      <c r="S882" s="12" t="str">
        <f>IFERROR(IF(Preferences!$D$6="Default",INDEX('History Check'!$F$6:$O$6,MATCH(MAX('History Check'!$F882:$O882),'History Check'!$F882:$O882,0)),IF(COUNT($F882:$O882) &gt; 0, Preferences!$D$6, NA())),"Null")</f>
        <v>NONCON</v>
      </c>
    </row>
    <row r="883" spans="3:19" hidden="1">
      <c r="C883" s="12" t="s">
        <v>1105</v>
      </c>
      <c r="D883" s="12">
        <v>1500484</v>
      </c>
      <c r="E883" s="12">
        <v>2022</v>
      </c>
      <c r="F883" s="36" t="s">
        <v>539</v>
      </c>
      <c r="G883" s="12" t="s">
        <v>539</v>
      </c>
      <c r="H883" s="12" t="s">
        <v>539</v>
      </c>
      <c r="I883" s="12" t="s">
        <v>539</v>
      </c>
      <c r="J883" s="12" t="s">
        <v>539</v>
      </c>
      <c r="K883" s="12" t="s">
        <v>539</v>
      </c>
      <c r="L883" s="12" t="s">
        <v>539</v>
      </c>
      <c r="M883" s="36" t="s">
        <v>539</v>
      </c>
      <c r="N883" s="12" t="s">
        <v>539</v>
      </c>
      <c r="O883" s="36">
        <v>44926</v>
      </c>
      <c r="R883" s="12" t="str">
        <f t="shared" si="13"/>
        <v>LOCAL</v>
      </c>
      <c r="S883" s="12" t="str">
        <f>IFERROR(IF(Preferences!$D$6="Default",INDEX('History Check'!$F$6:$O$6,MATCH(MAX('History Check'!$F883:$O883),'History Check'!$F883:$O883,0)),IF(COUNT($F883:$O883) &gt; 0, Preferences!$D$6, NA())),"Null")</f>
        <v>NONCON</v>
      </c>
    </row>
    <row r="884" spans="3:19" hidden="1">
      <c r="C884" s="12" t="s">
        <v>1099</v>
      </c>
      <c r="D884" s="12">
        <v>1502750</v>
      </c>
      <c r="E884" s="12">
        <v>2023</v>
      </c>
      <c r="F884" s="36" t="s">
        <v>539</v>
      </c>
      <c r="G884" s="12" t="s">
        <v>539</v>
      </c>
      <c r="H884" s="36" t="s">
        <v>539</v>
      </c>
      <c r="I884" s="36" t="s">
        <v>539</v>
      </c>
      <c r="J884" s="36" t="s">
        <v>539</v>
      </c>
      <c r="K884" s="36" t="s">
        <v>539</v>
      </c>
      <c r="L884" s="36" t="s">
        <v>539</v>
      </c>
      <c r="M884" s="12" t="s">
        <v>539</v>
      </c>
      <c r="N884" s="12" t="s">
        <v>539</v>
      </c>
      <c r="O884" s="36">
        <v>45291</v>
      </c>
      <c r="R884" s="12" t="str">
        <f t="shared" si="13"/>
        <v>LOCAL</v>
      </c>
      <c r="S884" s="12" t="str">
        <f>IFERROR(IF(Preferences!$D$6="Default",INDEX('History Check'!$F$6:$O$6,MATCH(MAX('History Check'!$F884:$O884),'History Check'!$F884:$O884,0)),IF(COUNT($F884:$O884) &gt; 0, Preferences!$D$6, NA())),"Null")</f>
        <v>NONCON</v>
      </c>
    </row>
    <row r="885" spans="3:19" hidden="1">
      <c r="C885" s="12" t="s">
        <v>1099</v>
      </c>
      <c r="D885" s="12">
        <v>1502750</v>
      </c>
      <c r="E885" s="12">
        <v>2022</v>
      </c>
      <c r="F885" s="36" t="s">
        <v>539</v>
      </c>
      <c r="G885" s="12" t="s">
        <v>539</v>
      </c>
      <c r="H885" s="12" t="s">
        <v>539</v>
      </c>
      <c r="I885" s="36" t="s">
        <v>539</v>
      </c>
      <c r="J885" s="36" t="s">
        <v>539</v>
      </c>
      <c r="K885" s="12" t="s">
        <v>539</v>
      </c>
      <c r="L885" s="12" t="s">
        <v>539</v>
      </c>
      <c r="M885" s="12" t="s">
        <v>539</v>
      </c>
      <c r="N885" s="12" t="s">
        <v>539</v>
      </c>
      <c r="O885" s="36">
        <v>44926</v>
      </c>
      <c r="R885" s="12" t="str">
        <f t="shared" si="13"/>
        <v>LOCAL</v>
      </c>
      <c r="S885" s="12" t="str">
        <f>IFERROR(IF(Preferences!$D$6="Default",INDEX('History Check'!$F$6:$O$6,MATCH(MAX('History Check'!$F885:$O885),'History Check'!$F885:$O885,0)),IF(COUNT($F885:$O885) &gt; 0, Preferences!$D$6, NA())),"Null")</f>
        <v>NONCON</v>
      </c>
    </row>
    <row r="886" spans="3:19" hidden="1">
      <c r="C886" s="12" t="s">
        <v>1100</v>
      </c>
      <c r="D886" s="12">
        <v>1506593</v>
      </c>
      <c r="E886" s="12">
        <v>2023</v>
      </c>
      <c r="F886" s="36" t="s">
        <v>539</v>
      </c>
      <c r="G886" s="12" t="s">
        <v>539</v>
      </c>
      <c r="H886" s="12" t="s">
        <v>539</v>
      </c>
      <c r="I886" s="36" t="s">
        <v>539</v>
      </c>
      <c r="J886" s="12" t="s">
        <v>539</v>
      </c>
      <c r="K886" s="36" t="s">
        <v>539</v>
      </c>
      <c r="L886" s="12" t="s">
        <v>539</v>
      </c>
      <c r="M886" s="12" t="s">
        <v>539</v>
      </c>
      <c r="N886" s="12" t="s">
        <v>539</v>
      </c>
      <c r="O886" s="36">
        <v>45291</v>
      </c>
      <c r="R886" s="12" t="str">
        <f t="shared" si="13"/>
        <v>LOCAL</v>
      </c>
      <c r="S886" s="12" t="str">
        <f>IFERROR(IF(Preferences!$D$6="Default",INDEX('History Check'!$F$6:$O$6,MATCH(MAX('History Check'!$F886:$O886),'History Check'!$F886:$O886,0)),IF(COUNT($F886:$O886) &gt; 0, Preferences!$D$6, NA())),"Null")</f>
        <v>NONCON</v>
      </c>
    </row>
    <row r="887" spans="3:19" hidden="1">
      <c r="C887" s="12" t="s">
        <v>1100</v>
      </c>
      <c r="D887" s="12">
        <v>1506593</v>
      </c>
      <c r="E887" s="12">
        <v>2022</v>
      </c>
      <c r="F887" s="36" t="s">
        <v>539</v>
      </c>
      <c r="G887" s="12" t="s">
        <v>539</v>
      </c>
      <c r="H887" s="12" t="s">
        <v>539</v>
      </c>
      <c r="I887" s="12" t="s">
        <v>539</v>
      </c>
      <c r="J887" s="36" t="s">
        <v>539</v>
      </c>
      <c r="K887" s="12" t="s">
        <v>539</v>
      </c>
      <c r="L887" s="12" t="s">
        <v>539</v>
      </c>
      <c r="M887" s="12" t="s">
        <v>539</v>
      </c>
      <c r="N887" s="12" t="s">
        <v>539</v>
      </c>
      <c r="O887" s="36">
        <v>44926</v>
      </c>
      <c r="R887" s="12" t="str">
        <f t="shared" si="13"/>
        <v>LOCAL</v>
      </c>
      <c r="S887" s="12" t="str">
        <f>IFERROR(IF(Preferences!$D$6="Default",INDEX('History Check'!$F$6:$O$6,MATCH(MAX('History Check'!$F887:$O887),'History Check'!$F887:$O887,0)),IF(COUNT($F887:$O887) &gt; 0, Preferences!$D$6, NA())),"Null")</f>
        <v>NONCON</v>
      </c>
    </row>
    <row r="888" spans="3:19" hidden="1">
      <c r="C888" s="12" t="s">
        <v>1101</v>
      </c>
      <c r="D888" s="12">
        <v>1506597</v>
      </c>
      <c r="E888" s="12">
        <v>2023</v>
      </c>
      <c r="F888" s="36" t="s">
        <v>539</v>
      </c>
      <c r="G888" s="12" t="s">
        <v>539</v>
      </c>
      <c r="H888" s="12" t="s">
        <v>539</v>
      </c>
      <c r="I888" s="12" t="s">
        <v>539</v>
      </c>
      <c r="J888" s="36" t="s">
        <v>539</v>
      </c>
      <c r="K888" s="36" t="s">
        <v>539</v>
      </c>
      <c r="L888" s="12" t="s">
        <v>539</v>
      </c>
      <c r="M888" s="12" t="s">
        <v>539</v>
      </c>
      <c r="N888" s="36" t="s">
        <v>539</v>
      </c>
      <c r="O888" s="36">
        <v>45291</v>
      </c>
      <c r="R888" s="12" t="str">
        <f t="shared" si="13"/>
        <v>LOCAL</v>
      </c>
      <c r="S888" s="12" t="str">
        <f>IFERROR(IF(Preferences!$D$6="Default",INDEX('History Check'!$F$6:$O$6,MATCH(MAX('History Check'!$F888:$O888),'History Check'!$F888:$O888,0)),IF(COUNT($F888:$O888) &gt; 0, Preferences!$D$6, NA())),"Null")</f>
        <v>NONCON</v>
      </c>
    </row>
    <row r="889" spans="3:19" hidden="1">
      <c r="C889" s="12" t="s">
        <v>1101</v>
      </c>
      <c r="D889" s="12">
        <v>1506597</v>
      </c>
      <c r="E889" s="12">
        <v>2022</v>
      </c>
      <c r="F889" s="36" t="s">
        <v>539</v>
      </c>
      <c r="G889" s="12" t="s">
        <v>539</v>
      </c>
      <c r="H889" s="36" t="s">
        <v>539</v>
      </c>
      <c r="I889" s="36" t="s">
        <v>539</v>
      </c>
      <c r="J889" s="36" t="s">
        <v>539</v>
      </c>
      <c r="K889" s="36" t="s">
        <v>539</v>
      </c>
      <c r="L889" s="12" t="s">
        <v>539</v>
      </c>
      <c r="M889" s="12" t="s">
        <v>539</v>
      </c>
      <c r="N889" s="36" t="s">
        <v>539</v>
      </c>
      <c r="O889" s="36">
        <v>44926</v>
      </c>
      <c r="R889" s="12" t="str">
        <f t="shared" si="13"/>
        <v>LOCAL</v>
      </c>
      <c r="S889" s="12" t="str">
        <f>IFERROR(IF(Preferences!$D$6="Default",INDEX('History Check'!$F$6:$O$6,MATCH(MAX('History Check'!$F889:$O889),'History Check'!$F889:$O889,0)),IF(COUNT($F889:$O889) &gt; 0, Preferences!$D$6, NA())),"Null")</f>
        <v>NONCON</v>
      </c>
    </row>
    <row r="890" spans="3:19" hidden="1">
      <c r="C890" s="12" t="s">
        <v>1102</v>
      </c>
      <c r="D890" s="12">
        <v>1501358</v>
      </c>
      <c r="E890" s="12">
        <v>2023</v>
      </c>
      <c r="F890" s="12" t="s">
        <v>539</v>
      </c>
      <c r="G890" s="12" t="s">
        <v>539</v>
      </c>
      <c r="H890" s="12" t="s">
        <v>539</v>
      </c>
      <c r="I890" s="12" t="s">
        <v>539</v>
      </c>
      <c r="J890" s="36" t="s">
        <v>539</v>
      </c>
      <c r="K890" s="36" t="s">
        <v>539</v>
      </c>
      <c r="L890" s="12" t="s">
        <v>539</v>
      </c>
      <c r="M890" s="12" t="s">
        <v>539</v>
      </c>
      <c r="N890" s="12" t="s">
        <v>539</v>
      </c>
      <c r="O890" s="36">
        <v>45291</v>
      </c>
      <c r="R890" s="12" t="str">
        <f t="shared" si="13"/>
        <v>LOCAL</v>
      </c>
      <c r="S890" s="12" t="str">
        <f>IFERROR(IF(Preferences!$D$6="Default",INDEX('History Check'!$F$6:$O$6,MATCH(MAX('History Check'!$F890:$O890),'History Check'!$F890:$O890,0)),IF(COUNT($F890:$O890) &gt; 0, Preferences!$D$6, NA())),"Null")</f>
        <v>NONCON</v>
      </c>
    </row>
    <row r="891" spans="3:19" hidden="1">
      <c r="C891" s="12" t="s">
        <v>1102</v>
      </c>
      <c r="D891" s="12">
        <v>1501358</v>
      </c>
      <c r="E891" s="12">
        <v>2022</v>
      </c>
      <c r="F891" s="36" t="s">
        <v>539</v>
      </c>
      <c r="G891" s="12" t="s">
        <v>539</v>
      </c>
      <c r="H891" s="12" t="s">
        <v>539</v>
      </c>
      <c r="I891" s="12" t="s">
        <v>539</v>
      </c>
      <c r="J891" s="12" t="s">
        <v>539</v>
      </c>
      <c r="K891" s="12" t="s">
        <v>539</v>
      </c>
      <c r="L891" s="12" t="s">
        <v>539</v>
      </c>
      <c r="M891" s="36" t="s">
        <v>539</v>
      </c>
      <c r="N891" s="12" t="s">
        <v>539</v>
      </c>
      <c r="O891" s="36">
        <v>44926</v>
      </c>
      <c r="R891" s="12" t="str">
        <f t="shared" si="13"/>
        <v>LOCAL</v>
      </c>
      <c r="S891" s="12" t="str">
        <f>IFERROR(IF(Preferences!$D$6="Default",INDEX('History Check'!$F$6:$O$6,MATCH(MAX('History Check'!$F891:$O891),'History Check'!$F891:$O891,0)),IF(COUNT($F891:$O891) &gt; 0, Preferences!$D$6, NA())),"Null")</f>
        <v>NONCON</v>
      </c>
    </row>
    <row r="892" spans="3:19" hidden="1">
      <c r="C892" s="12" t="s">
        <v>1103</v>
      </c>
      <c r="D892" s="12">
        <v>1512038</v>
      </c>
      <c r="E892" s="12">
        <v>2023</v>
      </c>
      <c r="F892" s="36" t="s">
        <v>539</v>
      </c>
      <c r="G892" s="12" t="s">
        <v>539</v>
      </c>
      <c r="H892" s="36" t="s">
        <v>539</v>
      </c>
      <c r="I892" s="36" t="s">
        <v>539</v>
      </c>
      <c r="J892" s="36" t="s">
        <v>539</v>
      </c>
      <c r="K892" s="36" t="s">
        <v>539</v>
      </c>
      <c r="L892" s="12" t="s">
        <v>539</v>
      </c>
      <c r="M892" s="12" t="s">
        <v>539</v>
      </c>
      <c r="N892" s="36" t="s">
        <v>539</v>
      </c>
      <c r="O892" s="36">
        <v>45291</v>
      </c>
      <c r="R892" s="12" t="str">
        <f t="shared" si="13"/>
        <v>LOCAL</v>
      </c>
      <c r="S892" s="12" t="str">
        <f>IFERROR(IF(Preferences!$D$6="Default",INDEX('History Check'!$F$6:$O$6,MATCH(MAX('History Check'!$F892:$O892),'History Check'!$F892:$O892,0)),IF(COUNT($F892:$O892) &gt; 0, Preferences!$D$6, NA())),"Null")</f>
        <v>NONCON</v>
      </c>
    </row>
    <row r="893" spans="3:19" hidden="1">
      <c r="C893" s="12" t="s">
        <v>1103</v>
      </c>
      <c r="D893" s="12">
        <v>1512038</v>
      </c>
      <c r="E893" s="12">
        <v>2022</v>
      </c>
      <c r="F893" s="36" t="s">
        <v>539</v>
      </c>
      <c r="G893" s="12" t="s">
        <v>539</v>
      </c>
      <c r="H893" s="12" t="s">
        <v>539</v>
      </c>
      <c r="I893" s="12" t="s">
        <v>539</v>
      </c>
      <c r="J893" s="12" t="s">
        <v>539</v>
      </c>
      <c r="K893" s="12" t="s">
        <v>539</v>
      </c>
      <c r="L893" s="12" t="s">
        <v>539</v>
      </c>
      <c r="M893" s="12" t="s">
        <v>539</v>
      </c>
      <c r="N893" s="12" t="s">
        <v>539</v>
      </c>
      <c r="O893" s="36">
        <v>44926</v>
      </c>
      <c r="R893" s="12" t="str">
        <f t="shared" si="13"/>
        <v>LOCAL</v>
      </c>
      <c r="S893" s="12" t="str">
        <f>IFERROR(IF(Preferences!$D$6="Default",INDEX('History Check'!$F$6:$O$6,MATCH(MAX('History Check'!$F893:$O893),'History Check'!$F893:$O893,0)),IF(COUNT($F893:$O893) &gt; 0, Preferences!$D$6, NA())),"Null")</f>
        <v>NONCON</v>
      </c>
    </row>
    <row r="894" spans="3:19" hidden="1">
      <c r="C894" s="12" t="s">
        <v>1087</v>
      </c>
      <c r="D894" s="12">
        <v>1505682</v>
      </c>
      <c r="E894" s="12">
        <v>2023</v>
      </c>
      <c r="F894" s="12" t="s">
        <v>539</v>
      </c>
      <c r="G894" s="12" t="s">
        <v>539</v>
      </c>
      <c r="H894" s="12" t="s">
        <v>539</v>
      </c>
      <c r="I894" s="36" t="s">
        <v>539</v>
      </c>
      <c r="J894" s="36" t="s">
        <v>539</v>
      </c>
      <c r="K894" s="12" t="s">
        <v>539</v>
      </c>
      <c r="L894" s="12" t="s">
        <v>539</v>
      </c>
      <c r="M894" s="12" t="s">
        <v>539</v>
      </c>
      <c r="N894" s="12" t="s">
        <v>539</v>
      </c>
      <c r="O894" s="36">
        <v>45291</v>
      </c>
      <c r="R894" s="12" t="str">
        <f t="shared" si="13"/>
        <v>LOCAL</v>
      </c>
      <c r="S894" s="12" t="str">
        <f>IFERROR(IF(Preferences!$D$6="Default",INDEX('History Check'!$F$6:$O$6,MATCH(MAX('History Check'!$F894:$O894),'History Check'!$F894:$O894,0)),IF(COUNT($F894:$O894) &gt; 0, Preferences!$D$6, NA())),"Null")</f>
        <v>NONCON</v>
      </c>
    </row>
    <row r="895" spans="3:19" hidden="1">
      <c r="C895" s="12" t="s">
        <v>1087</v>
      </c>
      <c r="D895" s="12">
        <v>1505682</v>
      </c>
      <c r="E895" s="12">
        <v>2022</v>
      </c>
      <c r="F895" s="36" t="s">
        <v>539</v>
      </c>
      <c r="G895" s="12" t="s">
        <v>539</v>
      </c>
      <c r="H895" s="36" t="s">
        <v>539</v>
      </c>
      <c r="I895" s="36" t="s">
        <v>539</v>
      </c>
      <c r="J895" s="36" t="s">
        <v>539</v>
      </c>
      <c r="K895" s="36" t="s">
        <v>539</v>
      </c>
      <c r="L895" s="12" t="s">
        <v>539</v>
      </c>
      <c r="M895" s="12" t="s">
        <v>539</v>
      </c>
      <c r="N895" s="36" t="s">
        <v>539</v>
      </c>
      <c r="O895" s="36">
        <v>44926</v>
      </c>
      <c r="R895" s="12" t="str">
        <f t="shared" si="13"/>
        <v>LOCAL</v>
      </c>
      <c r="S895" s="12" t="str">
        <f>IFERROR(IF(Preferences!$D$6="Default",INDEX('History Check'!$F$6:$O$6,MATCH(MAX('History Check'!$F895:$O895),'History Check'!$F895:$O895,0)),IF(COUNT($F895:$O895) &gt; 0, Preferences!$D$6, NA())),"Null")</f>
        <v>NONCON</v>
      </c>
    </row>
    <row r="896" spans="3:19" hidden="1">
      <c r="C896" s="12" t="s">
        <v>1104</v>
      </c>
      <c r="D896" s="12">
        <v>1542181</v>
      </c>
      <c r="E896" s="12">
        <v>2023</v>
      </c>
      <c r="F896" s="36" t="s">
        <v>539</v>
      </c>
      <c r="G896" s="12" t="s">
        <v>539</v>
      </c>
      <c r="H896" s="36" t="s">
        <v>539</v>
      </c>
      <c r="I896" s="12" t="s">
        <v>539</v>
      </c>
      <c r="J896" s="36" t="s">
        <v>539</v>
      </c>
      <c r="K896" s="36" t="s">
        <v>539</v>
      </c>
      <c r="L896" s="12" t="s">
        <v>539</v>
      </c>
      <c r="M896" s="12" t="s">
        <v>539</v>
      </c>
      <c r="N896" s="12" t="s">
        <v>539</v>
      </c>
      <c r="O896" s="36">
        <v>45291</v>
      </c>
      <c r="R896" s="12" t="str">
        <f t="shared" si="13"/>
        <v>LOCAL</v>
      </c>
      <c r="S896" s="12" t="str">
        <f>IFERROR(IF(Preferences!$D$6="Default",INDEX('History Check'!$F$6:$O$6,MATCH(MAX('History Check'!$F896:$O896),'History Check'!$F896:$O896,0)),IF(COUNT($F896:$O896) &gt; 0, Preferences!$D$6, NA())),"Null")</f>
        <v>NONCON</v>
      </c>
    </row>
    <row r="897" spans="3:19" hidden="1">
      <c r="C897" s="12" t="s">
        <v>1104</v>
      </c>
      <c r="D897" s="12">
        <v>1542181</v>
      </c>
      <c r="E897" s="12">
        <v>2022</v>
      </c>
      <c r="F897" s="36" t="s">
        <v>539</v>
      </c>
      <c r="G897" s="12" t="s">
        <v>539</v>
      </c>
      <c r="H897" s="36" t="s">
        <v>539</v>
      </c>
      <c r="I897" s="36" t="s">
        <v>539</v>
      </c>
      <c r="J897" s="36" t="s">
        <v>539</v>
      </c>
      <c r="K897" s="36" t="s">
        <v>539</v>
      </c>
      <c r="L897" s="12" t="s">
        <v>539</v>
      </c>
      <c r="M897" s="12" t="s">
        <v>539</v>
      </c>
      <c r="N897" s="36" t="s">
        <v>539</v>
      </c>
      <c r="O897" s="36">
        <v>44926</v>
      </c>
      <c r="R897" s="12" t="str">
        <f t="shared" si="13"/>
        <v>LOCAL</v>
      </c>
      <c r="S897" s="12" t="str">
        <f>IFERROR(IF(Preferences!$D$6="Default",INDEX('History Check'!$F$6:$O$6,MATCH(MAX('History Check'!$F897:$O897),'History Check'!$F897:$O897,0)),IF(COUNT($F897:$O897) &gt; 0, Preferences!$D$6, NA())),"Null")</f>
        <v>NONCON</v>
      </c>
    </row>
    <row r="898" spans="3:19" hidden="1">
      <c r="C898" s="12" t="s">
        <v>1106</v>
      </c>
      <c r="D898" s="12">
        <v>1558206</v>
      </c>
      <c r="E898" s="12">
        <v>2023</v>
      </c>
      <c r="F898" s="36" t="s">
        <v>539</v>
      </c>
      <c r="G898" s="12" t="s">
        <v>539</v>
      </c>
      <c r="H898" s="36" t="s">
        <v>539</v>
      </c>
      <c r="I898" s="36" t="s">
        <v>539</v>
      </c>
      <c r="J898" s="36" t="s">
        <v>539</v>
      </c>
      <c r="K898" s="36" t="s">
        <v>539</v>
      </c>
      <c r="L898" s="12" t="s">
        <v>539</v>
      </c>
      <c r="M898" s="12" t="s">
        <v>539</v>
      </c>
      <c r="N898" s="36" t="s">
        <v>539</v>
      </c>
      <c r="O898" s="36">
        <v>45291</v>
      </c>
      <c r="R898" s="12" t="str">
        <f t="shared" si="13"/>
        <v>LOCAL</v>
      </c>
      <c r="S898" s="12" t="str">
        <f>IFERROR(IF(Preferences!$D$6="Default",INDEX('History Check'!$F$6:$O$6,MATCH(MAX('History Check'!$F898:$O898),'History Check'!$F898:$O898,0)),IF(COUNT($F898:$O898) &gt; 0, Preferences!$D$6, NA())),"Null")</f>
        <v>NONCON</v>
      </c>
    </row>
    <row r="899" spans="3:19" hidden="1">
      <c r="C899" s="12" t="s">
        <v>1106</v>
      </c>
      <c r="D899" s="12">
        <v>1558206</v>
      </c>
      <c r="E899" s="12">
        <v>2022</v>
      </c>
      <c r="F899" s="36" t="s">
        <v>539</v>
      </c>
      <c r="G899" s="12" t="s">
        <v>539</v>
      </c>
      <c r="H899" s="36" t="s">
        <v>539</v>
      </c>
      <c r="I899" s="36" t="s">
        <v>539</v>
      </c>
      <c r="J899" s="36" t="s">
        <v>539</v>
      </c>
      <c r="K899" s="36" t="s">
        <v>539</v>
      </c>
      <c r="L899" s="12" t="s">
        <v>539</v>
      </c>
      <c r="M899" s="12" t="s">
        <v>539</v>
      </c>
      <c r="N899" s="36" t="s">
        <v>539</v>
      </c>
      <c r="O899" s="36">
        <v>44926</v>
      </c>
      <c r="R899" s="12" t="str">
        <f t="shared" si="13"/>
        <v>LOCAL</v>
      </c>
      <c r="S899" s="12" t="str">
        <f>IFERROR(IF(Preferences!$D$6="Default",INDEX('History Check'!$F$6:$O$6,MATCH(MAX('History Check'!$F899:$O899),'History Check'!$F899:$O899,0)),IF(COUNT($F899:$O899) &gt; 0, Preferences!$D$6, NA())),"Null")</f>
        <v>NONCON</v>
      </c>
    </row>
    <row r="900" spans="3:19" hidden="1">
      <c r="C900" s="12" t="s">
        <v>1088</v>
      </c>
      <c r="D900" s="12">
        <v>1423730</v>
      </c>
      <c r="E900" s="12">
        <v>2023</v>
      </c>
      <c r="F900" s="36" t="s">
        <v>539</v>
      </c>
      <c r="G900" s="12" t="s">
        <v>539</v>
      </c>
      <c r="H900" s="12" t="s">
        <v>539</v>
      </c>
      <c r="I900" s="12" t="s">
        <v>539</v>
      </c>
      <c r="J900" s="12" t="s">
        <v>539</v>
      </c>
      <c r="K900" s="36">
        <v>45291</v>
      </c>
      <c r="L900" s="12" t="s">
        <v>539</v>
      </c>
      <c r="M900" s="12" t="s">
        <v>539</v>
      </c>
      <c r="N900" s="12" t="s">
        <v>539</v>
      </c>
      <c r="O900" s="12" t="s">
        <v>539</v>
      </c>
      <c r="R900" s="12" t="str">
        <f t="shared" si="13"/>
        <v>IFRS</v>
      </c>
      <c r="S900" s="12" t="str">
        <f>IFERROR(IF(Preferences!$D$6="Default",INDEX('History Check'!$F$6:$O$6,MATCH(MAX('History Check'!$F900:$O900),'History Check'!$F900:$O900,0)),IF(COUNT($F900:$O900) &gt; 0, Preferences!$D$6, NA())),"Null")</f>
        <v>NONCON</v>
      </c>
    </row>
    <row r="901" spans="3:19" hidden="1">
      <c r="C901" s="12" t="s">
        <v>1088</v>
      </c>
      <c r="D901" s="12">
        <v>1423730</v>
      </c>
      <c r="E901" s="12">
        <v>2022</v>
      </c>
      <c r="F901" s="12" t="s">
        <v>539</v>
      </c>
      <c r="G901" s="12" t="s">
        <v>539</v>
      </c>
      <c r="H901" s="12" t="s">
        <v>539</v>
      </c>
      <c r="I901" s="12" t="s">
        <v>539</v>
      </c>
      <c r="J901" s="12" t="s">
        <v>539</v>
      </c>
      <c r="K901" s="36">
        <v>44926</v>
      </c>
      <c r="L901" s="12" t="s">
        <v>539</v>
      </c>
      <c r="M901" s="12" t="s">
        <v>539</v>
      </c>
      <c r="N901" s="12" t="s">
        <v>539</v>
      </c>
      <c r="O901" s="12" t="s">
        <v>539</v>
      </c>
      <c r="R901" s="12" t="str">
        <f t="shared" si="13"/>
        <v>IFRS</v>
      </c>
      <c r="S901" s="12" t="str">
        <f>IFERROR(IF(Preferences!$D$6="Default",INDEX('History Check'!$F$6:$O$6,MATCH(MAX('History Check'!$F901:$O901),'History Check'!$F901:$O901,0)),IF(COUNT($F901:$O901) &gt; 0, Preferences!$D$6, NA())),"Null")</f>
        <v>NONCON</v>
      </c>
    </row>
    <row r="902" spans="3:19" hidden="1">
      <c r="C902" s="12" t="s">
        <v>1089</v>
      </c>
      <c r="D902" s="12">
        <v>1293490</v>
      </c>
      <c r="E902" s="12">
        <v>2023</v>
      </c>
      <c r="F902" s="36">
        <v>45291</v>
      </c>
      <c r="G902" s="12" t="s">
        <v>539</v>
      </c>
      <c r="H902" s="36" t="s">
        <v>539</v>
      </c>
      <c r="I902" s="36" t="s">
        <v>539</v>
      </c>
      <c r="J902" s="36" t="s">
        <v>539</v>
      </c>
      <c r="K902" s="36" t="s">
        <v>539</v>
      </c>
      <c r="L902" s="12" t="s">
        <v>539</v>
      </c>
      <c r="M902" s="36">
        <v>45291</v>
      </c>
      <c r="N902" s="36" t="s">
        <v>539</v>
      </c>
      <c r="O902" s="36">
        <v>45291</v>
      </c>
      <c r="R902" s="12" t="str">
        <f t="shared" si="13"/>
        <v>IFRS</v>
      </c>
      <c r="S902" s="12" t="str">
        <f>IFERROR(IF(Preferences!$D$6="Default",INDEX('History Check'!$F$6:$O$6,MATCH(MAX('History Check'!$F902:$O902),'History Check'!$F902:$O902,0)),IF(COUNT($F902:$O902) &gt; 0, Preferences!$D$6, NA())),"Null")</f>
        <v>CON</v>
      </c>
    </row>
    <row r="903" spans="3:19" hidden="1">
      <c r="C903" s="12" t="s">
        <v>1089</v>
      </c>
      <c r="D903" s="12">
        <v>1293490</v>
      </c>
      <c r="E903" s="12">
        <v>2022</v>
      </c>
      <c r="F903" s="36">
        <v>44926</v>
      </c>
      <c r="G903" s="12" t="s">
        <v>539</v>
      </c>
      <c r="H903" s="12" t="s">
        <v>539</v>
      </c>
      <c r="I903" s="36" t="s">
        <v>539</v>
      </c>
      <c r="J903" s="36" t="s">
        <v>539</v>
      </c>
      <c r="K903" s="12" t="s">
        <v>539</v>
      </c>
      <c r="L903" s="12" t="s">
        <v>539</v>
      </c>
      <c r="M903" s="36">
        <v>44926</v>
      </c>
      <c r="N903" s="12" t="s">
        <v>539</v>
      </c>
      <c r="O903" s="36">
        <v>44926</v>
      </c>
      <c r="R903" s="12" t="str">
        <f t="shared" si="13"/>
        <v>IFRS</v>
      </c>
      <c r="S903" s="12" t="str">
        <f>IFERROR(IF(Preferences!$D$6="Default",INDEX('History Check'!$F$6:$O$6,MATCH(MAX('History Check'!$F903:$O903),'History Check'!$F903:$O903,0)),IF(COUNT($F903:$O903) &gt; 0, Preferences!$D$6, NA())),"Null")</f>
        <v>CON</v>
      </c>
    </row>
    <row r="904" spans="3:19">
      <c r="C904" s="12" t="s">
        <v>1107</v>
      </c>
      <c r="D904" s="12">
        <v>112530</v>
      </c>
      <c r="E904" s="12">
        <v>2023</v>
      </c>
      <c r="F904" s="47" t="s">
        <v>539</v>
      </c>
      <c r="G904" s="47" t="s">
        <v>539</v>
      </c>
      <c r="H904" s="47" t="s">
        <v>539</v>
      </c>
      <c r="I904" s="47" t="s">
        <v>539</v>
      </c>
      <c r="J904" s="47" t="s">
        <v>539</v>
      </c>
      <c r="K904" s="47" t="s">
        <v>539</v>
      </c>
      <c r="L904" s="47" t="s">
        <v>539</v>
      </c>
      <c r="M904" s="47" t="s">
        <v>539</v>
      </c>
      <c r="N904" s="47" t="s">
        <v>539</v>
      </c>
      <c r="O904" s="47" t="s">
        <v>539</v>
      </c>
      <c r="P904" s="47"/>
      <c r="Q904" s="47"/>
      <c r="R904" s="12" t="str">
        <f t="shared" ref="R904:R967" si="14">IFERROR(INDEX($F$5:$O$5,MATCH(MAX($F904:$O904),$F904:$O904,0)),"Null")</f>
        <v>Null</v>
      </c>
      <c r="S904" s="12" t="str">
        <f>IFERROR(IF(Preferences!$D$6="Default",INDEX('History Check'!$F$6:$O$6,MATCH(MAX('History Check'!$F904:$O904),'History Check'!$F904:$O904,0)),IF(COUNT($F904:$O904) &gt; 0, Preferences!$D$6, NA())),"Null")</f>
        <v>Null</v>
      </c>
    </row>
    <row r="905" spans="3:19">
      <c r="C905" s="12" t="s">
        <v>1107</v>
      </c>
      <c r="D905" s="12">
        <v>112530</v>
      </c>
      <c r="E905" s="12">
        <v>2022</v>
      </c>
      <c r="F905" s="12" t="s">
        <v>539</v>
      </c>
      <c r="G905" s="12" t="s">
        <v>539</v>
      </c>
      <c r="H905" s="36" t="s">
        <v>539</v>
      </c>
      <c r="I905" s="12" t="s">
        <v>539</v>
      </c>
      <c r="J905" s="12" t="s">
        <v>539</v>
      </c>
      <c r="K905" s="36" t="s">
        <v>539</v>
      </c>
      <c r="L905" s="12" t="s">
        <v>539</v>
      </c>
      <c r="M905" s="36" t="s">
        <v>539</v>
      </c>
      <c r="N905" s="12" t="s">
        <v>539</v>
      </c>
      <c r="O905" s="12" t="s">
        <v>539</v>
      </c>
      <c r="R905" s="12" t="str">
        <f t="shared" si="14"/>
        <v>Null</v>
      </c>
      <c r="S905" s="12" t="str">
        <f>IFERROR(IF(Preferences!$D$6="Default",INDEX('History Check'!$F$6:$O$6,MATCH(MAX('History Check'!$F905:$O905),'History Check'!$F905:$O905,0)),IF(COUNT($F905:$O905) &gt; 0, Preferences!$D$6, NA())),"Null")</f>
        <v>Null</v>
      </c>
    </row>
    <row r="906" spans="3:19">
      <c r="C906" s="12" t="s">
        <v>1108</v>
      </c>
      <c r="D906" s="12">
        <v>112533</v>
      </c>
      <c r="E906" s="12">
        <v>2023</v>
      </c>
      <c r="F906" s="36" t="s">
        <v>539</v>
      </c>
      <c r="G906" s="12" t="s">
        <v>539</v>
      </c>
      <c r="H906" s="36" t="s">
        <v>539</v>
      </c>
      <c r="I906" s="36" t="s">
        <v>539</v>
      </c>
      <c r="J906" s="36" t="s">
        <v>539</v>
      </c>
      <c r="K906" s="36" t="s">
        <v>539</v>
      </c>
      <c r="L906" s="12" t="s">
        <v>539</v>
      </c>
      <c r="M906" s="12" t="s">
        <v>539</v>
      </c>
      <c r="N906" s="36" t="s">
        <v>539</v>
      </c>
      <c r="O906" s="36" t="s">
        <v>539</v>
      </c>
      <c r="R906" s="12" t="str">
        <f t="shared" si="14"/>
        <v>Null</v>
      </c>
      <c r="S906" s="12" t="str">
        <f>IFERROR(IF(Preferences!$D$6="Default",INDEX('History Check'!$F$6:$O$6,MATCH(MAX('History Check'!$F906:$O906),'History Check'!$F906:$O906,0)),IF(COUNT($F906:$O906) &gt; 0, Preferences!$D$6, NA())),"Null")</f>
        <v>Null</v>
      </c>
    </row>
    <row r="907" spans="3:19">
      <c r="C907" s="12" t="s">
        <v>1108</v>
      </c>
      <c r="D907" s="12">
        <v>112533</v>
      </c>
      <c r="E907" s="12">
        <v>2022</v>
      </c>
      <c r="F907" s="36" t="s">
        <v>539</v>
      </c>
      <c r="G907" s="12" t="s">
        <v>539</v>
      </c>
      <c r="H907" s="36" t="s">
        <v>539</v>
      </c>
      <c r="I907" s="12" t="s">
        <v>539</v>
      </c>
      <c r="J907" s="36" t="s">
        <v>539</v>
      </c>
      <c r="K907" s="36" t="s">
        <v>539</v>
      </c>
      <c r="L907" s="12" t="s">
        <v>539</v>
      </c>
      <c r="M907" s="12" t="s">
        <v>539</v>
      </c>
      <c r="N907" s="12" t="s">
        <v>539</v>
      </c>
      <c r="O907" s="36" t="s">
        <v>539</v>
      </c>
      <c r="R907" s="12" t="str">
        <f t="shared" si="14"/>
        <v>Null</v>
      </c>
      <c r="S907" s="12" t="str">
        <f>IFERROR(IF(Preferences!$D$6="Default",INDEX('History Check'!$F$6:$O$6,MATCH(MAX('History Check'!$F907:$O907),'History Check'!$F907:$O907,0)),IF(COUNT($F907:$O907) &gt; 0, Preferences!$D$6, NA())),"Null")</f>
        <v>Null</v>
      </c>
    </row>
    <row r="908" spans="3:19" hidden="1">
      <c r="C908" s="12" t="s">
        <v>1109</v>
      </c>
      <c r="D908" s="12">
        <v>1000114</v>
      </c>
      <c r="E908" s="12">
        <v>2023</v>
      </c>
      <c r="F908" s="36" t="s">
        <v>539</v>
      </c>
      <c r="G908" s="12" t="s">
        <v>539</v>
      </c>
      <c r="H908" s="12" t="s">
        <v>539</v>
      </c>
      <c r="I908" s="12" t="s">
        <v>539</v>
      </c>
      <c r="J908" s="12" t="s">
        <v>539</v>
      </c>
      <c r="K908" s="36">
        <v>45291</v>
      </c>
      <c r="L908" s="12" t="s">
        <v>539</v>
      </c>
      <c r="M908" s="12" t="s">
        <v>539</v>
      </c>
      <c r="N908" s="12" t="s">
        <v>539</v>
      </c>
      <c r="O908" s="12" t="s">
        <v>539</v>
      </c>
      <c r="R908" s="12" t="str">
        <f t="shared" si="14"/>
        <v>IFRS</v>
      </c>
      <c r="S908" s="12" t="str">
        <f>IFERROR(IF(Preferences!$D$6="Default",INDEX('History Check'!$F$6:$O$6,MATCH(MAX('History Check'!$F908:$O908),'History Check'!$F908:$O908,0)),IF(COUNT($F908:$O908) &gt; 0, Preferences!$D$6, NA())),"Null")</f>
        <v>NONCON</v>
      </c>
    </row>
    <row r="909" spans="3:19" hidden="1">
      <c r="C909" s="12" t="s">
        <v>1109</v>
      </c>
      <c r="D909" s="12">
        <v>1000114</v>
      </c>
      <c r="E909" s="12">
        <v>2022</v>
      </c>
      <c r="F909" s="12" t="s">
        <v>539</v>
      </c>
      <c r="G909" s="12" t="s">
        <v>539</v>
      </c>
      <c r="H909" s="12" t="s">
        <v>539</v>
      </c>
      <c r="I909" s="12" t="s">
        <v>539</v>
      </c>
      <c r="J909" s="12" t="s">
        <v>539</v>
      </c>
      <c r="K909" s="36">
        <v>44926</v>
      </c>
      <c r="L909" s="12" t="s">
        <v>539</v>
      </c>
      <c r="M909" s="12" t="s">
        <v>539</v>
      </c>
      <c r="N909" s="36" t="s">
        <v>539</v>
      </c>
      <c r="O909" s="12" t="s">
        <v>539</v>
      </c>
      <c r="R909" s="12" t="str">
        <f t="shared" si="14"/>
        <v>IFRS</v>
      </c>
      <c r="S909" s="12" t="str">
        <f>IFERROR(IF(Preferences!$D$6="Default",INDEX('History Check'!$F$6:$O$6,MATCH(MAX('History Check'!$F909:$O909),'History Check'!$F909:$O909,0)),IF(COUNT($F909:$O909) &gt; 0, Preferences!$D$6, NA())),"Null")</f>
        <v>NONCON</v>
      </c>
    </row>
    <row r="910" spans="3:19" hidden="1">
      <c r="C910" s="12" t="s">
        <v>1110</v>
      </c>
      <c r="D910" s="12">
        <v>116633</v>
      </c>
      <c r="E910" s="12">
        <v>2023</v>
      </c>
      <c r="F910" s="36" t="s">
        <v>539</v>
      </c>
      <c r="G910" s="12" t="s">
        <v>539</v>
      </c>
      <c r="H910" s="12" t="s">
        <v>539</v>
      </c>
      <c r="I910" s="36" t="s">
        <v>539</v>
      </c>
      <c r="J910" s="12" t="s">
        <v>539</v>
      </c>
      <c r="K910" s="12" t="s">
        <v>539</v>
      </c>
      <c r="L910" s="12" t="s">
        <v>539</v>
      </c>
      <c r="M910" s="12" t="s">
        <v>539</v>
      </c>
      <c r="N910" s="36">
        <v>45291</v>
      </c>
      <c r="O910" s="12" t="s">
        <v>539</v>
      </c>
      <c r="R910" s="12" t="str">
        <f t="shared" si="14"/>
        <v>USGAAP</v>
      </c>
      <c r="S910" s="12" t="str">
        <f>IFERROR(IF(Preferences!$D$6="Default",INDEX('History Check'!$F$6:$O$6,MATCH(MAX('History Check'!$F910:$O910),'History Check'!$F910:$O910,0)),IF(COUNT($F910:$O910) &gt; 0, Preferences!$D$6, NA())),"Null")</f>
        <v>NONCON</v>
      </c>
    </row>
    <row r="911" spans="3:19" hidden="1">
      <c r="C911" s="12" t="s">
        <v>1110</v>
      </c>
      <c r="D911" s="12">
        <v>116633</v>
      </c>
      <c r="E911" s="12">
        <v>2022</v>
      </c>
      <c r="F911" s="47" t="s">
        <v>539</v>
      </c>
      <c r="G911" s="47" t="s">
        <v>539</v>
      </c>
      <c r="H911" s="47" t="s">
        <v>539</v>
      </c>
      <c r="I911" s="47" t="s">
        <v>539</v>
      </c>
      <c r="J911" s="47" t="s">
        <v>539</v>
      </c>
      <c r="K911" s="47" t="s">
        <v>539</v>
      </c>
      <c r="L911" s="47" t="s">
        <v>539</v>
      </c>
      <c r="M911" s="47" t="s">
        <v>539</v>
      </c>
      <c r="N911" s="47">
        <v>44926</v>
      </c>
      <c r="O911" s="47" t="s">
        <v>539</v>
      </c>
      <c r="P911" s="47"/>
      <c r="Q911" s="47"/>
      <c r="R911" s="12" t="str">
        <f t="shared" si="14"/>
        <v>USGAAP</v>
      </c>
      <c r="S911" s="12" t="str">
        <f>IFERROR(IF(Preferences!$D$6="Default",INDEX('History Check'!$F$6:$O$6,MATCH(MAX('History Check'!$F911:$O911),'History Check'!$F911:$O911,0)),IF(COUNT($F911:$O911) &gt; 0, Preferences!$D$6, NA())),"Null")</f>
        <v>NONCON</v>
      </c>
    </row>
    <row r="912" spans="3:19" hidden="1">
      <c r="C912" s="12" t="s">
        <v>1111</v>
      </c>
      <c r="D912" s="12">
        <v>1002744</v>
      </c>
      <c r="E912" s="12">
        <v>2023</v>
      </c>
      <c r="F912" s="36">
        <v>45291</v>
      </c>
      <c r="G912" s="12" t="s">
        <v>539</v>
      </c>
      <c r="H912" s="12" t="s">
        <v>539</v>
      </c>
      <c r="I912" s="36" t="s">
        <v>539</v>
      </c>
      <c r="J912" s="36" t="s">
        <v>539</v>
      </c>
      <c r="K912" s="36" t="s">
        <v>539</v>
      </c>
      <c r="L912" s="12" t="s">
        <v>539</v>
      </c>
      <c r="M912" s="12" t="s">
        <v>539</v>
      </c>
      <c r="N912" s="12" t="s">
        <v>539</v>
      </c>
      <c r="O912" s="12" t="s">
        <v>539</v>
      </c>
      <c r="R912" s="12" t="str">
        <f t="shared" si="14"/>
        <v>IFRS</v>
      </c>
      <c r="S912" s="12" t="str">
        <f>IFERROR(IF(Preferences!$D$6="Default",INDEX('History Check'!$F$6:$O$6,MATCH(MAX('History Check'!$F912:$O912),'History Check'!$F912:$O912,0)),IF(COUNT($F912:$O912) &gt; 0, Preferences!$D$6, NA())),"Null")</f>
        <v>CON</v>
      </c>
    </row>
    <row r="913" spans="3:19" hidden="1">
      <c r="C913" s="12" t="s">
        <v>1111</v>
      </c>
      <c r="D913" s="12">
        <v>1002744</v>
      </c>
      <c r="E913" s="12">
        <v>2022</v>
      </c>
      <c r="F913" s="47">
        <v>44926</v>
      </c>
      <c r="G913" s="47" t="s">
        <v>539</v>
      </c>
      <c r="H913" s="47" t="s">
        <v>539</v>
      </c>
      <c r="I913" s="47" t="s">
        <v>539</v>
      </c>
      <c r="J913" s="47" t="s">
        <v>539</v>
      </c>
      <c r="K913" s="47" t="s">
        <v>539</v>
      </c>
      <c r="L913" s="47" t="s">
        <v>539</v>
      </c>
      <c r="M913" s="47">
        <v>44926</v>
      </c>
      <c r="N913" s="47" t="s">
        <v>539</v>
      </c>
      <c r="O913" s="47" t="s">
        <v>539</v>
      </c>
      <c r="P913" s="47"/>
      <c r="Q913" s="47"/>
      <c r="R913" s="12" t="str">
        <f t="shared" si="14"/>
        <v>IFRS</v>
      </c>
      <c r="S913" s="12" t="str">
        <f>IFERROR(IF(Preferences!$D$6="Default",INDEX('History Check'!$F$6:$O$6,MATCH(MAX('History Check'!$F913:$O913),'History Check'!$F913:$O913,0)),IF(COUNT($F913:$O913) &gt; 0, Preferences!$D$6, NA())),"Null")</f>
        <v>CON</v>
      </c>
    </row>
    <row r="914" spans="3:19">
      <c r="C914" s="12" t="s">
        <v>1010</v>
      </c>
      <c r="D914" s="12">
        <v>1050916</v>
      </c>
      <c r="E914" s="12">
        <v>2023</v>
      </c>
      <c r="F914" s="36" t="s">
        <v>539</v>
      </c>
      <c r="G914" s="12" t="s">
        <v>539</v>
      </c>
      <c r="H914" s="36" t="s">
        <v>539</v>
      </c>
      <c r="I914" s="36" t="s">
        <v>539</v>
      </c>
      <c r="J914" s="36" t="s">
        <v>539</v>
      </c>
      <c r="K914" s="36" t="s">
        <v>539</v>
      </c>
      <c r="L914" s="12" t="s">
        <v>539</v>
      </c>
      <c r="M914" s="12" t="s">
        <v>539</v>
      </c>
      <c r="N914" s="36" t="s">
        <v>539</v>
      </c>
      <c r="O914" s="36" t="s">
        <v>539</v>
      </c>
      <c r="R914" s="12" t="str">
        <f t="shared" si="14"/>
        <v>Null</v>
      </c>
      <c r="S914" s="12" t="str">
        <f>IFERROR(IF(Preferences!$D$6="Default",INDEX('History Check'!$F$6:$O$6,MATCH(MAX('History Check'!$F914:$O914),'History Check'!$F914:$O914,0)),IF(COUNT($F914:$O914) &gt; 0, Preferences!$D$6, NA())),"Null")</f>
        <v>Null</v>
      </c>
    </row>
    <row r="915" spans="3:19">
      <c r="C915" s="12" t="s">
        <v>1010</v>
      </c>
      <c r="D915" s="12">
        <v>1050916</v>
      </c>
      <c r="E915" s="12">
        <v>2022</v>
      </c>
      <c r="F915" s="36" t="s">
        <v>539</v>
      </c>
      <c r="G915" s="12" t="s">
        <v>539</v>
      </c>
      <c r="H915" s="36" t="s">
        <v>539</v>
      </c>
      <c r="I915" s="36" t="s">
        <v>539</v>
      </c>
      <c r="J915" s="36" t="s">
        <v>539</v>
      </c>
      <c r="K915" s="36" t="s">
        <v>539</v>
      </c>
      <c r="L915" s="12" t="s">
        <v>539</v>
      </c>
      <c r="M915" s="12" t="s">
        <v>539</v>
      </c>
      <c r="N915" s="36" t="s">
        <v>539</v>
      </c>
      <c r="O915" s="36" t="s">
        <v>539</v>
      </c>
      <c r="R915" s="12" t="str">
        <f t="shared" si="14"/>
        <v>Null</v>
      </c>
      <c r="S915" s="12" t="str">
        <f>IFERROR(IF(Preferences!$D$6="Default",INDEX('History Check'!$F$6:$O$6,MATCH(MAX('History Check'!$F915:$O915),'History Check'!$F915:$O915,0)),IF(COUNT($F915:$O915) &gt; 0, Preferences!$D$6, NA())),"Null")</f>
        <v>Null</v>
      </c>
    </row>
    <row r="916" spans="3:19">
      <c r="C916" s="12" t="s">
        <v>1011</v>
      </c>
      <c r="D916" s="12">
        <v>1050918</v>
      </c>
      <c r="E916" s="12">
        <v>2023</v>
      </c>
      <c r="F916" s="36" t="s">
        <v>539</v>
      </c>
      <c r="G916" s="12" t="s">
        <v>539</v>
      </c>
      <c r="H916" s="36" t="s">
        <v>539</v>
      </c>
      <c r="I916" s="36" t="s">
        <v>539</v>
      </c>
      <c r="J916" s="36" t="s">
        <v>539</v>
      </c>
      <c r="K916" s="36" t="s">
        <v>539</v>
      </c>
      <c r="L916" s="12" t="s">
        <v>539</v>
      </c>
      <c r="M916" s="12" t="s">
        <v>539</v>
      </c>
      <c r="N916" s="12" t="s">
        <v>539</v>
      </c>
      <c r="O916" s="36" t="s">
        <v>539</v>
      </c>
      <c r="R916" s="12" t="str">
        <f t="shared" si="14"/>
        <v>Null</v>
      </c>
      <c r="S916" s="12" t="str">
        <f>IFERROR(IF(Preferences!$D$6="Default",INDEX('History Check'!$F$6:$O$6,MATCH(MAX('History Check'!$F916:$O916),'History Check'!$F916:$O916,0)),IF(COUNT($F916:$O916) &gt; 0, Preferences!$D$6, NA())),"Null")</f>
        <v>Null</v>
      </c>
    </row>
    <row r="917" spans="3:19">
      <c r="C917" s="12" t="s">
        <v>1011</v>
      </c>
      <c r="D917" s="12">
        <v>1050918</v>
      </c>
      <c r="E917" s="12">
        <v>2022</v>
      </c>
      <c r="F917" s="36" t="s">
        <v>539</v>
      </c>
      <c r="G917" s="12" t="s">
        <v>539</v>
      </c>
      <c r="H917" s="36" t="s">
        <v>539</v>
      </c>
      <c r="I917" s="36" t="s">
        <v>539</v>
      </c>
      <c r="J917" s="36" t="s">
        <v>539</v>
      </c>
      <c r="K917" s="36" t="s">
        <v>539</v>
      </c>
      <c r="L917" s="12" t="s">
        <v>539</v>
      </c>
      <c r="M917" s="12" t="s">
        <v>539</v>
      </c>
      <c r="N917" s="12" t="s">
        <v>539</v>
      </c>
      <c r="O917" s="36" t="s">
        <v>539</v>
      </c>
      <c r="R917" s="12" t="str">
        <f t="shared" si="14"/>
        <v>Null</v>
      </c>
      <c r="S917" s="12" t="str">
        <f>IFERROR(IF(Preferences!$D$6="Default",INDEX('History Check'!$F$6:$O$6,MATCH(MAX('History Check'!$F917:$O917),'History Check'!$F917:$O917,0)),IF(COUNT($F917:$O917) &gt; 0, Preferences!$D$6, NA())),"Null")</f>
        <v>Null</v>
      </c>
    </row>
    <row r="918" spans="3:19" hidden="1">
      <c r="C918" s="12" t="s">
        <v>1112</v>
      </c>
      <c r="D918" s="12">
        <v>1002888</v>
      </c>
      <c r="E918" s="12">
        <v>2023</v>
      </c>
      <c r="F918" s="36">
        <v>45107</v>
      </c>
      <c r="G918" s="12" t="s">
        <v>539</v>
      </c>
      <c r="H918" s="12" t="s">
        <v>539</v>
      </c>
      <c r="I918" s="12" t="s">
        <v>539</v>
      </c>
      <c r="J918" s="36" t="s">
        <v>539</v>
      </c>
      <c r="K918" s="36">
        <v>45107</v>
      </c>
      <c r="L918" s="12" t="s">
        <v>539</v>
      </c>
      <c r="M918" s="12" t="s">
        <v>539</v>
      </c>
      <c r="N918" s="12" t="s">
        <v>539</v>
      </c>
      <c r="O918" s="12" t="s">
        <v>539</v>
      </c>
      <c r="R918" s="12" t="str">
        <f t="shared" si="14"/>
        <v>IFRS</v>
      </c>
      <c r="S918" s="12" t="str">
        <f>IFERROR(IF(Preferences!$D$6="Default",INDEX('History Check'!$F$6:$O$6,MATCH(MAX('History Check'!$F918:$O918),'History Check'!$F918:$O918,0)),IF(COUNT($F918:$O918) &gt; 0, Preferences!$D$6, NA())),"Null")</f>
        <v>CON</v>
      </c>
    </row>
    <row r="919" spans="3:19" hidden="1">
      <c r="C919" s="12" t="s">
        <v>1112</v>
      </c>
      <c r="D919" s="12">
        <v>1002888</v>
      </c>
      <c r="E919" s="12">
        <v>2022</v>
      </c>
      <c r="F919" s="36">
        <v>44742</v>
      </c>
      <c r="G919" s="12" t="s">
        <v>539</v>
      </c>
      <c r="H919" s="36" t="s">
        <v>539</v>
      </c>
      <c r="I919" s="36" t="s">
        <v>539</v>
      </c>
      <c r="J919" s="36" t="s">
        <v>539</v>
      </c>
      <c r="K919" s="36">
        <v>44742</v>
      </c>
      <c r="L919" s="12" t="s">
        <v>539</v>
      </c>
      <c r="M919" s="12" t="s">
        <v>539</v>
      </c>
      <c r="N919" s="36" t="s">
        <v>539</v>
      </c>
      <c r="O919" s="36" t="s">
        <v>539</v>
      </c>
      <c r="R919" s="12" t="str">
        <f t="shared" si="14"/>
        <v>IFRS</v>
      </c>
      <c r="S919" s="12" t="str">
        <f>IFERROR(IF(Preferences!$D$6="Default",INDEX('History Check'!$F$6:$O$6,MATCH(MAX('History Check'!$F919:$O919),'History Check'!$F919:$O919,0)),IF(COUNT($F919:$O919) &gt; 0, Preferences!$D$6, NA())),"Null")</f>
        <v>CON</v>
      </c>
    </row>
    <row r="920" spans="3:19">
      <c r="C920" s="12" t="s">
        <v>1113</v>
      </c>
      <c r="D920" s="12">
        <v>1562696</v>
      </c>
      <c r="E920" s="12">
        <v>2023</v>
      </c>
      <c r="F920" s="36" t="s">
        <v>539</v>
      </c>
      <c r="G920" s="12" t="s">
        <v>539</v>
      </c>
      <c r="H920" s="36" t="s">
        <v>539</v>
      </c>
      <c r="I920" s="36" t="s">
        <v>539</v>
      </c>
      <c r="J920" s="36" t="s">
        <v>539</v>
      </c>
      <c r="K920" s="36" t="s">
        <v>539</v>
      </c>
      <c r="L920" s="12" t="s">
        <v>539</v>
      </c>
      <c r="M920" s="12" t="s">
        <v>539</v>
      </c>
      <c r="N920" s="36" t="s">
        <v>539</v>
      </c>
      <c r="O920" s="36" t="s">
        <v>539</v>
      </c>
      <c r="R920" s="12" t="str">
        <f t="shared" si="14"/>
        <v>Null</v>
      </c>
      <c r="S920" s="12" t="str">
        <f>IFERROR(IF(Preferences!$D$6="Default",INDEX('History Check'!$F$6:$O$6,MATCH(MAX('History Check'!$F920:$O920),'History Check'!$F920:$O920,0)),IF(COUNT($F920:$O920) &gt; 0, Preferences!$D$6, NA())),"Null")</f>
        <v>Null</v>
      </c>
    </row>
    <row r="921" spans="3:19">
      <c r="C921" s="12" t="s">
        <v>1113</v>
      </c>
      <c r="D921" s="12">
        <v>1562696</v>
      </c>
      <c r="E921" s="12">
        <v>2022</v>
      </c>
      <c r="F921" s="47" t="s">
        <v>539</v>
      </c>
      <c r="G921" s="47" t="s">
        <v>539</v>
      </c>
      <c r="H921" s="47" t="s">
        <v>539</v>
      </c>
      <c r="I921" s="47" t="s">
        <v>539</v>
      </c>
      <c r="J921" s="47" t="s">
        <v>539</v>
      </c>
      <c r="K921" s="47" t="s">
        <v>539</v>
      </c>
      <c r="L921" s="47" t="s">
        <v>539</v>
      </c>
      <c r="M921" s="47" t="s">
        <v>539</v>
      </c>
      <c r="N921" s="47" t="s">
        <v>539</v>
      </c>
      <c r="O921" s="47" t="s">
        <v>539</v>
      </c>
      <c r="P921" s="47"/>
      <c r="Q921" s="47"/>
      <c r="R921" s="12" t="str">
        <f t="shared" si="14"/>
        <v>Null</v>
      </c>
      <c r="S921" s="12" t="str">
        <f>IFERROR(IF(Preferences!$D$6="Default",INDEX('History Check'!$F$6:$O$6,MATCH(MAX('History Check'!$F921:$O921),'History Check'!$F921:$O921,0)),IF(COUNT($F921:$O921) &gt; 0, Preferences!$D$6, NA())),"Null")</f>
        <v>Null</v>
      </c>
    </row>
    <row r="922" spans="3:19" hidden="1">
      <c r="C922" s="12" t="s">
        <v>1114</v>
      </c>
      <c r="D922" s="12">
        <v>1002855</v>
      </c>
      <c r="E922" s="12">
        <v>2023</v>
      </c>
      <c r="F922" s="36">
        <v>45291</v>
      </c>
      <c r="G922" s="12" t="s">
        <v>539</v>
      </c>
      <c r="H922" s="12" t="s">
        <v>539</v>
      </c>
      <c r="I922" s="36" t="s">
        <v>539</v>
      </c>
      <c r="J922" s="36" t="s">
        <v>539</v>
      </c>
      <c r="K922" s="36">
        <v>45291</v>
      </c>
      <c r="L922" s="12" t="s">
        <v>539</v>
      </c>
      <c r="M922" s="12" t="s">
        <v>539</v>
      </c>
      <c r="N922" s="12" t="s">
        <v>539</v>
      </c>
      <c r="O922" s="12" t="s">
        <v>539</v>
      </c>
      <c r="R922" s="12" t="str">
        <f t="shared" si="14"/>
        <v>IFRS</v>
      </c>
      <c r="S922" s="12" t="str">
        <f>IFERROR(IF(Preferences!$D$6="Default",INDEX('History Check'!$F$6:$O$6,MATCH(MAX('History Check'!$F922:$O922),'History Check'!$F922:$O922,0)),IF(COUNT($F922:$O922) &gt; 0, Preferences!$D$6, NA())),"Null")</f>
        <v>CON</v>
      </c>
    </row>
    <row r="923" spans="3:19" hidden="1">
      <c r="C923" s="12" t="s">
        <v>1114</v>
      </c>
      <c r="D923" s="12">
        <v>1002855</v>
      </c>
      <c r="E923" s="12">
        <v>2022</v>
      </c>
      <c r="F923" s="36">
        <v>44926</v>
      </c>
      <c r="G923" s="12" t="s">
        <v>539</v>
      </c>
      <c r="H923" s="36" t="s">
        <v>539</v>
      </c>
      <c r="I923" s="36" t="s">
        <v>539</v>
      </c>
      <c r="J923" s="36" t="s">
        <v>539</v>
      </c>
      <c r="K923" s="36">
        <v>44926</v>
      </c>
      <c r="L923" s="12" t="s">
        <v>539</v>
      </c>
      <c r="M923" s="12" t="s">
        <v>539</v>
      </c>
      <c r="N923" s="36" t="s">
        <v>539</v>
      </c>
      <c r="O923" s="36" t="s">
        <v>539</v>
      </c>
      <c r="R923" s="12" t="str">
        <f t="shared" si="14"/>
        <v>IFRS</v>
      </c>
      <c r="S923" s="12" t="str">
        <f>IFERROR(IF(Preferences!$D$6="Default",INDEX('History Check'!$F$6:$O$6,MATCH(MAX('History Check'!$F923:$O923),'History Check'!$F923:$O923,0)),IF(COUNT($F923:$O923) &gt; 0, Preferences!$D$6, NA())),"Null")</f>
        <v>CON</v>
      </c>
    </row>
    <row r="924" spans="3:19">
      <c r="C924" s="12" t="s">
        <v>1115</v>
      </c>
      <c r="D924" s="12">
        <v>1584013</v>
      </c>
      <c r="E924" s="12">
        <v>2023</v>
      </c>
      <c r="F924" s="36" t="s">
        <v>539</v>
      </c>
      <c r="G924" s="12" t="s">
        <v>539</v>
      </c>
      <c r="H924" s="36" t="s">
        <v>539</v>
      </c>
      <c r="I924" s="36" t="s">
        <v>539</v>
      </c>
      <c r="J924" s="36" t="s">
        <v>539</v>
      </c>
      <c r="K924" s="36" t="s">
        <v>539</v>
      </c>
      <c r="L924" s="12" t="s">
        <v>539</v>
      </c>
      <c r="M924" s="12" t="s">
        <v>539</v>
      </c>
      <c r="N924" s="36" t="s">
        <v>539</v>
      </c>
      <c r="O924" s="36" t="s">
        <v>539</v>
      </c>
      <c r="R924" s="12" t="str">
        <f t="shared" si="14"/>
        <v>Null</v>
      </c>
      <c r="S924" s="12" t="str">
        <f>IFERROR(IF(Preferences!$D$6="Default",INDEX('History Check'!$F$6:$O$6,MATCH(MAX('History Check'!$F924:$O924),'History Check'!$F924:$O924,0)),IF(COUNT($F924:$O924) &gt; 0, Preferences!$D$6, NA())),"Null")</f>
        <v>Null</v>
      </c>
    </row>
    <row r="925" spans="3:19">
      <c r="C925" s="12" t="s">
        <v>1115</v>
      </c>
      <c r="D925" s="12">
        <v>1584013</v>
      </c>
      <c r="E925" s="12">
        <v>2022</v>
      </c>
      <c r="F925" s="36" t="s">
        <v>539</v>
      </c>
      <c r="G925" s="12" t="s">
        <v>539</v>
      </c>
      <c r="H925" s="36" t="s">
        <v>539</v>
      </c>
      <c r="I925" s="36" t="s">
        <v>539</v>
      </c>
      <c r="J925" s="36" t="s">
        <v>539</v>
      </c>
      <c r="K925" s="36" t="s">
        <v>539</v>
      </c>
      <c r="L925" s="12" t="s">
        <v>539</v>
      </c>
      <c r="M925" s="12" t="s">
        <v>539</v>
      </c>
      <c r="N925" s="36" t="s">
        <v>539</v>
      </c>
      <c r="O925" s="36" t="s">
        <v>539</v>
      </c>
      <c r="R925" s="12" t="str">
        <f t="shared" si="14"/>
        <v>Null</v>
      </c>
      <c r="S925" s="12" t="str">
        <f>IFERROR(IF(Preferences!$D$6="Default",INDEX('History Check'!$F$6:$O$6,MATCH(MAX('History Check'!$F925:$O925),'History Check'!$F925:$O925,0)),IF(COUNT($F925:$O925) &gt; 0, Preferences!$D$6, NA())),"Null")</f>
        <v>Null</v>
      </c>
    </row>
    <row r="926" spans="3:19" hidden="1">
      <c r="C926" s="12" t="s">
        <v>1116</v>
      </c>
      <c r="D926" s="12">
        <v>1002936</v>
      </c>
      <c r="E926" s="12">
        <v>2023</v>
      </c>
      <c r="F926" s="36">
        <v>45291</v>
      </c>
      <c r="G926" s="12" t="s">
        <v>539</v>
      </c>
      <c r="H926" s="36" t="s">
        <v>539</v>
      </c>
      <c r="I926" s="36" t="s">
        <v>539</v>
      </c>
      <c r="J926" s="36" t="s">
        <v>539</v>
      </c>
      <c r="K926" s="36" t="s">
        <v>539</v>
      </c>
      <c r="L926" s="12" t="s">
        <v>539</v>
      </c>
      <c r="M926" s="12" t="s">
        <v>539</v>
      </c>
      <c r="N926" s="36" t="s">
        <v>539</v>
      </c>
      <c r="O926" s="36">
        <v>45291</v>
      </c>
      <c r="R926" s="12" t="str">
        <f t="shared" si="14"/>
        <v>IFRS</v>
      </c>
      <c r="S926" s="12" t="str">
        <f>IFERROR(IF(Preferences!$D$6="Default",INDEX('History Check'!$F$6:$O$6,MATCH(MAX('History Check'!$F926:$O926),'History Check'!$F926:$O926,0)),IF(COUNT($F926:$O926) &gt; 0, Preferences!$D$6, NA())),"Null")</f>
        <v>CON</v>
      </c>
    </row>
    <row r="927" spans="3:19" hidden="1">
      <c r="C927" s="12" t="s">
        <v>1116</v>
      </c>
      <c r="D927" s="12">
        <v>1002936</v>
      </c>
      <c r="E927" s="12">
        <v>2022</v>
      </c>
      <c r="F927" s="36">
        <v>44926</v>
      </c>
      <c r="G927" s="12" t="s">
        <v>539</v>
      </c>
      <c r="H927" s="36" t="s">
        <v>539</v>
      </c>
      <c r="I927" s="36" t="s">
        <v>539</v>
      </c>
      <c r="J927" s="36" t="s">
        <v>539</v>
      </c>
      <c r="K927" s="36" t="s">
        <v>539</v>
      </c>
      <c r="L927" s="12" t="s">
        <v>539</v>
      </c>
      <c r="M927" s="12" t="s">
        <v>539</v>
      </c>
      <c r="N927" s="36" t="s">
        <v>539</v>
      </c>
      <c r="O927" s="36">
        <v>44926</v>
      </c>
      <c r="R927" s="12" t="str">
        <f t="shared" si="14"/>
        <v>IFRS</v>
      </c>
      <c r="S927" s="12" t="str">
        <f>IFERROR(IF(Preferences!$D$6="Default",INDEX('History Check'!$F$6:$O$6,MATCH(MAX('History Check'!$F927:$O927),'History Check'!$F927:$O927,0)),IF(COUNT($F927:$O927) &gt; 0, Preferences!$D$6, NA())),"Null")</f>
        <v>CON</v>
      </c>
    </row>
    <row r="928" spans="3:19">
      <c r="C928" s="12" t="s">
        <v>1117</v>
      </c>
      <c r="D928" s="12">
        <v>116126</v>
      </c>
      <c r="E928" s="12">
        <v>2023</v>
      </c>
      <c r="F928" s="12" t="s">
        <v>539</v>
      </c>
      <c r="G928" s="12" t="s">
        <v>539</v>
      </c>
      <c r="H928" s="12" t="s">
        <v>539</v>
      </c>
      <c r="I928" s="36" t="s">
        <v>539</v>
      </c>
      <c r="J928" s="12" t="s">
        <v>539</v>
      </c>
      <c r="K928" s="12" t="s">
        <v>539</v>
      </c>
      <c r="L928" s="12" t="s">
        <v>539</v>
      </c>
      <c r="M928" s="12" t="s">
        <v>539</v>
      </c>
      <c r="N928" s="12" t="s">
        <v>539</v>
      </c>
      <c r="O928" s="12" t="s">
        <v>539</v>
      </c>
      <c r="R928" s="12" t="str">
        <f t="shared" si="14"/>
        <v>Null</v>
      </c>
      <c r="S928" s="12" t="str">
        <f>IFERROR(IF(Preferences!$D$6="Default",INDEX('History Check'!$F$6:$O$6,MATCH(MAX('History Check'!$F928:$O928),'History Check'!$F928:$O928,0)),IF(COUNT($F928:$O928) &gt; 0, Preferences!$D$6, NA())),"Null")</f>
        <v>Null</v>
      </c>
    </row>
    <row r="929" spans="3:19">
      <c r="C929" s="12" t="s">
        <v>1117</v>
      </c>
      <c r="D929" s="12">
        <v>116126</v>
      </c>
      <c r="E929" s="12">
        <v>2022</v>
      </c>
      <c r="F929" s="36" t="s">
        <v>539</v>
      </c>
      <c r="G929" s="12" t="s">
        <v>539</v>
      </c>
      <c r="H929" s="36" t="s">
        <v>539</v>
      </c>
      <c r="I929" s="12" t="s">
        <v>539</v>
      </c>
      <c r="J929" s="12" t="s">
        <v>539</v>
      </c>
      <c r="K929" s="36" t="s">
        <v>539</v>
      </c>
      <c r="L929" s="12" t="s">
        <v>539</v>
      </c>
      <c r="M929" s="12" t="s">
        <v>539</v>
      </c>
      <c r="N929" s="12" t="s">
        <v>539</v>
      </c>
      <c r="O929" s="36" t="s">
        <v>539</v>
      </c>
      <c r="R929" s="12" t="str">
        <f t="shared" si="14"/>
        <v>Null</v>
      </c>
      <c r="S929" s="12" t="str">
        <f>IFERROR(IF(Preferences!$D$6="Default",INDEX('History Check'!$F$6:$O$6,MATCH(MAX('History Check'!$F929:$O929),'History Check'!$F929:$O929,0)),IF(COUNT($F929:$O929) &gt; 0, Preferences!$D$6, NA())),"Null")</f>
        <v>Null</v>
      </c>
    </row>
    <row r="930" spans="3:19" hidden="1">
      <c r="C930" s="12" t="s">
        <v>1118</v>
      </c>
      <c r="D930" s="12">
        <v>1005074</v>
      </c>
      <c r="E930" s="12">
        <v>2023</v>
      </c>
      <c r="F930" s="36">
        <v>45291</v>
      </c>
      <c r="G930" s="12" t="s">
        <v>539</v>
      </c>
      <c r="H930" s="12" t="s">
        <v>539</v>
      </c>
      <c r="I930" s="12" t="s">
        <v>539</v>
      </c>
      <c r="J930" s="12" t="s">
        <v>539</v>
      </c>
      <c r="K930" s="36" t="s">
        <v>539</v>
      </c>
      <c r="L930" s="12" t="s">
        <v>539</v>
      </c>
      <c r="M930" s="12" t="s">
        <v>539</v>
      </c>
      <c r="N930" s="36" t="s">
        <v>539</v>
      </c>
      <c r="O930" s="36" t="s">
        <v>539</v>
      </c>
      <c r="R930" s="12" t="str">
        <f t="shared" si="14"/>
        <v>IFRS</v>
      </c>
      <c r="S930" s="12" t="str">
        <f>IFERROR(IF(Preferences!$D$6="Default",INDEX('History Check'!$F$6:$O$6,MATCH(MAX('History Check'!$F930:$O930),'History Check'!$F930:$O930,0)),IF(COUNT($F930:$O930) &gt; 0, Preferences!$D$6, NA())),"Null")</f>
        <v>CON</v>
      </c>
    </row>
    <row r="931" spans="3:19" hidden="1">
      <c r="C931" s="12" t="s">
        <v>1118</v>
      </c>
      <c r="D931" s="12">
        <v>1005074</v>
      </c>
      <c r="E931" s="12">
        <v>2022</v>
      </c>
      <c r="F931" s="36">
        <v>44926</v>
      </c>
      <c r="G931" s="12" t="s">
        <v>539</v>
      </c>
      <c r="H931" s="12" t="s">
        <v>539</v>
      </c>
      <c r="I931" s="36" t="s">
        <v>539</v>
      </c>
      <c r="J931" s="36" t="s">
        <v>539</v>
      </c>
      <c r="K931" s="36" t="s">
        <v>539</v>
      </c>
      <c r="L931" s="12" t="s">
        <v>539</v>
      </c>
      <c r="M931" s="12" t="s">
        <v>539</v>
      </c>
      <c r="N931" s="12" t="s">
        <v>539</v>
      </c>
      <c r="O931" s="36" t="s">
        <v>539</v>
      </c>
      <c r="R931" s="12" t="str">
        <f t="shared" si="14"/>
        <v>IFRS</v>
      </c>
      <c r="S931" s="12" t="str">
        <f>IFERROR(IF(Preferences!$D$6="Default",INDEX('History Check'!$F$6:$O$6,MATCH(MAX('History Check'!$F931:$O931),'History Check'!$F931:$O931,0)),IF(COUNT($F931:$O931) &gt; 0, Preferences!$D$6, NA())),"Null")</f>
        <v>CON</v>
      </c>
    </row>
    <row r="932" spans="3:19" hidden="1">
      <c r="C932" s="12" t="s">
        <v>1119</v>
      </c>
      <c r="D932" s="12">
        <v>1384705</v>
      </c>
      <c r="E932" s="12">
        <v>2023</v>
      </c>
      <c r="F932" s="36" t="s">
        <v>539</v>
      </c>
      <c r="G932" s="12" t="s">
        <v>539</v>
      </c>
      <c r="H932" s="36" t="s">
        <v>539</v>
      </c>
      <c r="I932" s="36" t="s">
        <v>539</v>
      </c>
      <c r="J932" s="36" t="s">
        <v>539</v>
      </c>
      <c r="K932" s="36">
        <v>45291</v>
      </c>
      <c r="L932" s="12" t="s">
        <v>539</v>
      </c>
      <c r="M932" s="36">
        <v>45291</v>
      </c>
      <c r="N932" s="36" t="s">
        <v>539</v>
      </c>
      <c r="O932" s="36" t="s">
        <v>539</v>
      </c>
      <c r="R932" s="12" t="str">
        <f t="shared" si="14"/>
        <v>IFRS</v>
      </c>
      <c r="S932" s="12" t="str">
        <f>IFERROR(IF(Preferences!$D$6="Default",INDEX('History Check'!$F$6:$O$6,MATCH(MAX('History Check'!$F932:$O932),'History Check'!$F932:$O932,0)),IF(COUNT($F932:$O932) &gt; 0, Preferences!$D$6, NA())),"Null")</f>
        <v>NONCON</v>
      </c>
    </row>
    <row r="933" spans="3:19" hidden="1">
      <c r="C933" s="12" t="s">
        <v>1119</v>
      </c>
      <c r="D933" s="12">
        <v>1384705</v>
      </c>
      <c r="E933" s="12">
        <v>2022</v>
      </c>
      <c r="F933" s="36" t="s">
        <v>539</v>
      </c>
      <c r="G933" s="12" t="s">
        <v>539</v>
      </c>
      <c r="H933" s="12" t="s">
        <v>539</v>
      </c>
      <c r="I933" s="12" t="s">
        <v>539</v>
      </c>
      <c r="J933" s="12" t="s">
        <v>539</v>
      </c>
      <c r="K933" s="36">
        <v>44926</v>
      </c>
      <c r="L933" s="12" t="s">
        <v>539</v>
      </c>
      <c r="M933" s="36">
        <v>44926</v>
      </c>
      <c r="N933" s="12" t="s">
        <v>539</v>
      </c>
      <c r="O933" s="36" t="s">
        <v>539</v>
      </c>
      <c r="R933" s="12" t="str">
        <f t="shared" si="14"/>
        <v>IFRS</v>
      </c>
      <c r="S933" s="12" t="str">
        <f>IFERROR(IF(Preferences!$D$6="Default",INDEX('History Check'!$F$6:$O$6,MATCH(MAX('History Check'!$F933:$O933),'History Check'!$F933:$O933,0)),IF(COUNT($F933:$O933) &gt; 0, Preferences!$D$6, NA())),"Null")</f>
        <v>NONCON</v>
      </c>
    </row>
    <row r="934" spans="3:19" hidden="1">
      <c r="C934" s="12" t="s">
        <v>1120</v>
      </c>
      <c r="D934" s="12">
        <v>1202847</v>
      </c>
      <c r="E934" s="12">
        <v>2023</v>
      </c>
      <c r="F934" s="36" t="s">
        <v>539</v>
      </c>
      <c r="G934" s="12" t="s">
        <v>539</v>
      </c>
      <c r="H934" s="36">
        <v>45291</v>
      </c>
      <c r="I934" s="12" t="s">
        <v>539</v>
      </c>
      <c r="J934" s="12" t="s">
        <v>539</v>
      </c>
      <c r="K934" s="12" t="s">
        <v>539</v>
      </c>
      <c r="L934" s="12" t="s">
        <v>539</v>
      </c>
      <c r="M934" s="12" t="s">
        <v>539</v>
      </c>
      <c r="N934" s="12" t="s">
        <v>539</v>
      </c>
      <c r="O934" s="36" t="s">
        <v>539</v>
      </c>
      <c r="R934" s="12" t="str">
        <f t="shared" si="14"/>
        <v>REGULATORY</v>
      </c>
      <c r="S934" s="12" t="str">
        <f>IFERROR(IF(Preferences!$D$6="Default",INDEX('History Check'!$F$6:$O$6,MATCH(MAX('History Check'!$F934:$O934),'History Check'!$F934:$O934,0)),IF(COUNT($F934:$O934) &gt; 0, Preferences!$D$6, NA())),"Null")</f>
        <v>CON</v>
      </c>
    </row>
    <row r="935" spans="3:19" hidden="1">
      <c r="C935" s="12" t="s">
        <v>1120</v>
      </c>
      <c r="D935" s="12">
        <v>1202847</v>
      </c>
      <c r="E935" s="12">
        <v>2022</v>
      </c>
      <c r="F935" s="36" t="s">
        <v>539</v>
      </c>
      <c r="G935" s="12" t="s">
        <v>539</v>
      </c>
      <c r="H935" s="36">
        <v>44926</v>
      </c>
      <c r="I935" s="36" t="s">
        <v>539</v>
      </c>
      <c r="J935" s="36" t="s">
        <v>539</v>
      </c>
      <c r="K935" s="36" t="s">
        <v>539</v>
      </c>
      <c r="L935" s="12" t="s">
        <v>539</v>
      </c>
      <c r="M935" s="12" t="s">
        <v>539</v>
      </c>
      <c r="N935" s="36" t="s">
        <v>539</v>
      </c>
      <c r="O935" s="36" t="s">
        <v>539</v>
      </c>
      <c r="R935" s="12" t="str">
        <f t="shared" si="14"/>
        <v>REGULATORY</v>
      </c>
      <c r="S935" s="12" t="str">
        <f>IFERROR(IF(Preferences!$D$6="Default",INDEX('History Check'!$F$6:$O$6,MATCH(MAX('History Check'!$F935:$O935),'History Check'!$F935:$O935,0)),IF(COUNT($F935:$O935) &gt; 0, Preferences!$D$6, NA())),"Null")</f>
        <v>CON</v>
      </c>
    </row>
    <row r="936" spans="3:19" hidden="1">
      <c r="C936" s="12" t="s">
        <v>1012</v>
      </c>
      <c r="D936" s="12">
        <v>1002059</v>
      </c>
      <c r="E936" s="12">
        <v>2023</v>
      </c>
      <c r="F936" s="36" t="s">
        <v>539</v>
      </c>
      <c r="G936" s="12" t="s">
        <v>539</v>
      </c>
      <c r="H936" s="12" t="s">
        <v>539</v>
      </c>
      <c r="I936" s="36" t="s">
        <v>539</v>
      </c>
      <c r="J936" s="36" t="s">
        <v>539</v>
      </c>
      <c r="K936" s="36" t="s">
        <v>539</v>
      </c>
      <c r="L936" s="12" t="s">
        <v>539</v>
      </c>
      <c r="M936" s="12" t="s">
        <v>539</v>
      </c>
      <c r="N936" s="12" t="s">
        <v>539</v>
      </c>
      <c r="O936" s="36">
        <v>45016</v>
      </c>
      <c r="R936" s="12" t="str">
        <f t="shared" si="14"/>
        <v>LOCAL</v>
      </c>
      <c r="S936" s="12" t="str">
        <f>IFERROR(IF(Preferences!$D$6="Default",INDEX('History Check'!$F$6:$O$6,MATCH(MAX('History Check'!$F936:$O936),'History Check'!$F936:$O936,0)),IF(COUNT($F936:$O936) &gt; 0, Preferences!$D$6, NA())),"Null")</f>
        <v>NONCON</v>
      </c>
    </row>
    <row r="937" spans="3:19" hidden="1">
      <c r="C937" s="12" t="s">
        <v>1012</v>
      </c>
      <c r="D937" s="12">
        <v>1002059</v>
      </c>
      <c r="E937" s="12">
        <v>2022</v>
      </c>
      <c r="F937" s="12" t="s">
        <v>539</v>
      </c>
      <c r="G937" s="12" t="s">
        <v>539</v>
      </c>
      <c r="H937" s="36" t="s">
        <v>539</v>
      </c>
      <c r="I937" s="12" t="s">
        <v>539</v>
      </c>
      <c r="J937" s="12" t="s">
        <v>539</v>
      </c>
      <c r="K937" s="12" t="s">
        <v>539</v>
      </c>
      <c r="L937" s="12" t="s">
        <v>539</v>
      </c>
      <c r="M937" s="12" t="s">
        <v>539</v>
      </c>
      <c r="N937" s="12" t="s">
        <v>539</v>
      </c>
      <c r="O937" s="36">
        <v>44651</v>
      </c>
      <c r="R937" s="12" t="str">
        <f t="shared" si="14"/>
        <v>LOCAL</v>
      </c>
      <c r="S937" s="12" t="str">
        <f>IFERROR(IF(Preferences!$D$6="Default",INDEX('History Check'!$F$6:$O$6,MATCH(MAX('History Check'!$F937:$O937),'History Check'!$F937:$O937,0)),IF(COUNT($F937:$O937) &gt; 0, Preferences!$D$6, NA())),"Null")</f>
        <v>NONCON</v>
      </c>
    </row>
    <row r="938" spans="3:19" hidden="1">
      <c r="C938" s="12" t="s">
        <v>1013</v>
      </c>
      <c r="D938" s="12">
        <v>111779</v>
      </c>
      <c r="E938" s="12">
        <v>2023</v>
      </c>
      <c r="F938" s="36">
        <v>45291</v>
      </c>
      <c r="G938" s="12" t="s">
        <v>539</v>
      </c>
      <c r="H938" s="36" t="s">
        <v>539</v>
      </c>
      <c r="I938" s="36" t="s">
        <v>539</v>
      </c>
      <c r="J938" s="36" t="s">
        <v>539</v>
      </c>
      <c r="K938" s="36">
        <v>45291</v>
      </c>
      <c r="L938" s="12" t="s">
        <v>539</v>
      </c>
      <c r="M938" s="12" t="s">
        <v>539</v>
      </c>
      <c r="N938" s="36" t="s">
        <v>539</v>
      </c>
      <c r="O938" s="36" t="s">
        <v>539</v>
      </c>
      <c r="R938" s="12" t="str">
        <f t="shared" si="14"/>
        <v>IFRS</v>
      </c>
      <c r="S938" s="12" t="str">
        <f>IFERROR(IF(Preferences!$D$6="Default",INDEX('History Check'!$F$6:$O$6,MATCH(MAX('History Check'!$F938:$O938),'History Check'!$F938:$O938,0)),IF(COUNT($F938:$O938) &gt; 0, Preferences!$D$6, NA())),"Null")</f>
        <v>CON</v>
      </c>
    </row>
    <row r="939" spans="3:19" hidden="1">
      <c r="C939" s="12" t="s">
        <v>1013</v>
      </c>
      <c r="D939" s="12">
        <v>111779</v>
      </c>
      <c r="E939" s="12">
        <v>2022</v>
      </c>
      <c r="F939" s="36">
        <v>44926</v>
      </c>
      <c r="G939" s="12" t="s">
        <v>539</v>
      </c>
      <c r="H939" s="36" t="s">
        <v>539</v>
      </c>
      <c r="I939" s="36" t="s">
        <v>539</v>
      </c>
      <c r="J939" s="36" t="s">
        <v>539</v>
      </c>
      <c r="K939" s="36">
        <v>44926</v>
      </c>
      <c r="L939" s="12" t="s">
        <v>539</v>
      </c>
      <c r="M939" s="12" t="s">
        <v>539</v>
      </c>
      <c r="N939" s="36" t="s">
        <v>539</v>
      </c>
      <c r="O939" s="36" t="s">
        <v>539</v>
      </c>
      <c r="R939" s="12" t="str">
        <f t="shared" si="14"/>
        <v>IFRS</v>
      </c>
      <c r="S939" s="12" t="str">
        <f>IFERROR(IF(Preferences!$D$6="Default",INDEX('History Check'!$F$6:$O$6,MATCH(MAX('History Check'!$F939:$O939),'History Check'!$F939:$O939,0)),IF(COUNT($F939:$O939) &gt; 0, Preferences!$D$6, NA())),"Null")</f>
        <v>CON</v>
      </c>
    </row>
    <row r="940" spans="3:19" hidden="1">
      <c r="C940" s="12" t="s">
        <v>1014</v>
      </c>
      <c r="D940" s="12">
        <v>115353</v>
      </c>
      <c r="E940" s="12">
        <v>2023</v>
      </c>
      <c r="F940" s="36">
        <v>45291</v>
      </c>
      <c r="G940" s="12" t="s">
        <v>539</v>
      </c>
      <c r="H940" s="12" t="s">
        <v>539</v>
      </c>
      <c r="I940" s="36" t="s">
        <v>539</v>
      </c>
      <c r="J940" s="12" t="s">
        <v>539</v>
      </c>
      <c r="K940" s="36" t="s">
        <v>539</v>
      </c>
      <c r="L940" s="12" t="s">
        <v>539</v>
      </c>
      <c r="M940" s="12" t="s">
        <v>539</v>
      </c>
      <c r="N940" s="12" t="s">
        <v>539</v>
      </c>
      <c r="O940" s="36" t="s">
        <v>539</v>
      </c>
      <c r="R940" s="12" t="str">
        <f t="shared" si="14"/>
        <v>IFRS</v>
      </c>
      <c r="S940" s="12" t="str">
        <f>IFERROR(IF(Preferences!$D$6="Default",INDEX('History Check'!$F$6:$O$6,MATCH(MAX('History Check'!$F940:$O940),'History Check'!$F940:$O940,0)),IF(COUNT($F940:$O940) &gt; 0, Preferences!$D$6, NA())),"Null")</f>
        <v>CON</v>
      </c>
    </row>
    <row r="941" spans="3:19" hidden="1">
      <c r="C941" s="12" t="s">
        <v>1014</v>
      </c>
      <c r="D941" s="12">
        <v>115353</v>
      </c>
      <c r="E941" s="12">
        <v>2022</v>
      </c>
      <c r="F941" s="36">
        <v>44926</v>
      </c>
      <c r="G941" s="12" t="s">
        <v>539</v>
      </c>
      <c r="H941" s="12" t="s">
        <v>539</v>
      </c>
      <c r="I941" s="12" t="s">
        <v>539</v>
      </c>
      <c r="J941" s="12" t="s">
        <v>539</v>
      </c>
      <c r="K941" s="12" t="s">
        <v>539</v>
      </c>
      <c r="L941" s="12" t="s">
        <v>539</v>
      </c>
      <c r="M941" s="12" t="s">
        <v>539</v>
      </c>
      <c r="N941" s="12" t="s">
        <v>539</v>
      </c>
      <c r="O941" s="36" t="s">
        <v>539</v>
      </c>
      <c r="R941" s="12" t="str">
        <f t="shared" si="14"/>
        <v>IFRS</v>
      </c>
      <c r="S941" s="12" t="str">
        <f>IFERROR(IF(Preferences!$D$6="Default",INDEX('History Check'!$F$6:$O$6,MATCH(MAX('History Check'!$F941:$O941),'History Check'!$F941:$O941,0)),IF(COUNT($F941:$O941) &gt; 0, Preferences!$D$6, NA())),"Null")</f>
        <v>CON</v>
      </c>
    </row>
    <row r="942" spans="3:19" hidden="1">
      <c r="C942" s="12" t="s">
        <v>1015</v>
      </c>
      <c r="D942" s="12">
        <v>113803</v>
      </c>
      <c r="E942" s="12">
        <v>2023</v>
      </c>
      <c r="F942" s="12" t="s">
        <v>539</v>
      </c>
      <c r="G942" s="12" t="s">
        <v>539</v>
      </c>
      <c r="H942" s="36">
        <v>45291</v>
      </c>
      <c r="I942" s="36">
        <v>45291</v>
      </c>
      <c r="J942" s="36" t="s">
        <v>539</v>
      </c>
      <c r="K942" s="12" t="s">
        <v>539</v>
      </c>
      <c r="L942" s="12" t="s">
        <v>539</v>
      </c>
      <c r="M942" s="12" t="s">
        <v>539</v>
      </c>
      <c r="N942" s="12" t="s">
        <v>539</v>
      </c>
      <c r="O942" s="36" t="s">
        <v>539</v>
      </c>
      <c r="R942" s="12" t="str">
        <f t="shared" si="14"/>
        <v>REGULATORY</v>
      </c>
      <c r="S942" s="12" t="str">
        <f>IFERROR(IF(Preferences!$D$6="Default",INDEX('History Check'!$F$6:$O$6,MATCH(MAX('History Check'!$F942:$O942),'History Check'!$F942:$O942,0)),IF(COUNT($F942:$O942) &gt; 0, Preferences!$D$6, NA())),"Null")</f>
        <v>CON</v>
      </c>
    </row>
    <row r="943" spans="3:19" hidden="1">
      <c r="C943" s="12" t="s">
        <v>1015</v>
      </c>
      <c r="D943" s="12">
        <v>113803</v>
      </c>
      <c r="E943" s="12">
        <v>2022</v>
      </c>
      <c r="F943" s="12" t="s">
        <v>539</v>
      </c>
      <c r="G943" s="12" t="s">
        <v>539</v>
      </c>
      <c r="H943" s="36">
        <v>44926</v>
      </c>
      <c r="I943" s="36">
        <v>44926</v>
      </c>
      <c r="J943" s="12" t="s">
        <v>539</v>
      </c>
      <c r="K943" s="36" t="s">
        <v>539</v>
      </c>
      <c r="L943" s="12" t="s">
        <v>539</v>
      </c>
      <c r="M943" s="12" t="s">
        <v>539</v>
      </c>
      <c r="N943" s="12" t="s">
        <v>539</v>
      </c>
      <c r="O943" s="36" t="s">
        <v>539</v>
      </c>
      <c r="R943" s="12" t="str">
        <f t="shared" si="14"/>
        <v>REGULATORY</v>
      </c>
      <c r="S943" s="12" t="str">
        <f>IFERROR(IF(Preferences!$D$6="Default",INDEX('History Check'!$F$6:$O$6,MATCH(MAX('History Check'!$F943:$O943),'History Check'!$F943:$O943,0)),IF(COUNT($F943:$O943) &gt; 0, Preferences!$D$6, NA())),"Null")</f>
        <v>CON</v>
      </c>
    </row>
    <row r="944" spans="3:19" hidden="1">
      <c r="C944" s="12" t="s">
        <v>1126</v>
      </c>
      <c r="D944" s="12">
        <v>132729</v>
      </c>
      <c r="E944" s="12">
        <v>2023</v>
      </c>
      <c r="F944" s="47" t="s">
        <v>539</v>
      </c>
      <c r="G944" s="47" t="s">
        <v>539</v>
      </c>
      <c r="H944" s="47" t="s">
        <v>539</v>
      </c>
      <c r="I944" s="47" t="s">
        <v>539</v>
      </c>
      <c r="J944" s="47" t="s">
        <v>539</v>
      </c>
      <c r="K944" s="47">
        <v>45291</v>
      </c>
      <c r="L944" s="47" t="s">
        <v>539</v>
      </c>
      <c r="M944" s="47" t="s">
        <v>539</v>
      </c>
      <c r="N944" s="47" t="s">
        <v>539</v>
      </c>
      <c r="O944" s="47" t="s">
        <v>539</v>
      </c>
      <c r="P944" s="47"/>
      <c r="Q944" s="47"/>
      <c r="R944" s="12" t="str">
        <f t="shared" si="14"/>
        <v>IFRS</v>
      </c>
      <c r="S944" s="12" t="str">
        <f>IFERROR(IF(Preferences!$D$6="Default",INDEX('History Check'!$F$6:$O$6,MATCH(MAX('History Check'!$F944:$O944),'History Check'!$F944:$O944,0)),IF(COUNT($F944:$O944) &gt; 0, Preferences!$D$6, NA())),"Null")</f>
        <v>NONCON</v>
      </c>
    </row>
    <row r="945" spans="3:19" hidden="1">
      <c r="C945" s="12" t="s">
        <v>1126</v>
      </c>
      <c r="D945" s="12">
        <v>132729</v>
      </c>
      <c r="E945" s="12">
        <v>2022</v>
      </c>
      <c r="F945" s="12" t="s">
        <v>539</v>
      </c>
      <c r="G945" s="12" t="s">
        <v>539</v>
      </c>
      <c r="H945" s="12" t="s">
        <v>539</v>
      </c>
      <c r="I945" s="36" t="s">
        <v>539</v>
      </c>
      <c r="J945" s="36" t="s">
        <v>539</v>
      </c>
      <c r="K945" s="36">
        <v>44926</v>
      </c>
      <c r="L945" s="12" t="s">
        <v>539</v>
      </c>
      <c r="M945" s="12" t="s">
        <v>539</v>
      </c>
      <c r="N945" s="12" t="s">
        <v>539</v>
      </c>
      <c r="O945" s="36" t="s">
        <v>539</v>
      </c>
      <c r="R945" s="12" t="str">
        <f t="shared" si="14"/>
        <v>IFRS</v>
      </c>
      <c r="S945" s="12" t="str">
        <f>IFERROR(IF(Preferences!$D$6="Default",INDEX('History Check'!$F$6:$O$6,MATCH(MAX('History Check'!$F945:$O945),'History Check'!$F945:$O945,0)),IF(COUNT($F945:$O945) &gt; 0, Preferences!$D$6, NA())),"Null")</f>
        <v>NONCON</v>
      </c>
    </row>
    <row r="946" spans="3:19" hidden="1">
      <c r="C946" s="12" t="s">
        <v>1127</v>
      </c>
      <c r="D946" s="12">
        <v>111785</v>
      </c>
      <c r="E946" s="12">
        <v>2023</v>
      </c>
      <c r="F946" s="36">
        <v>45291</v>
      </c>
      <c r="G946" s="12" t="s">
        <v>539</v>
      </c>
      <c r="H946" s="12" t="s">
        <v>539</v>
      </c>
      <c r="I946" s="12" t="s">
        <v>539</v>
      </c>
      <c r="J946" s="12" t="s">
        <v>539</v>
      </c>
      <c r="K946" s="36">
        <v>45291</v>
      </c>
      <c r="L946" s="12" t="s">
        <v>539</v>
      </c>
      <c r="M946" s="12" t="s">
        <v>539</v>
      </c>
      <c r="N946" s="12" t="s">
        <v>539</v>
      </c>
      <c r="O946" s="12" t="s">
        <v>539</v>
      </c>
      <c r="R946" s="12" t="str">
        <f t="shared" si="14"/>
        <v>IFRS</v>
      </c>
      <c r="S946" s="12" t="str">
        <f>IFERROR(IF(Preferences!$D$6="Default",INDEX('History Check'!$F$6:$O$6,MATCH(MAX('History Check'!$F946:$O946),'History Check'!$F946:$O946,0)),IF(COUNT($F946:$O946) &gt; 0, Preferences!$D$6, NA())),"Null")</f>
        <v>CON</v>
      </c>
    </row>
    <row r="947" spans="3:19" hidden="1">
      <c r="C947" s="12" t="s">
        <v>1127</v>
      </c>
      <c r="D947" s="12">
        <v>111785</v>
      </c>
      <c r="E947" s="12">
        <v>2022</v>
      </c>
      <c r="F947" s="36">
        <v>44926</v>
      </c>
      <c r="G947" s="12" t="s">
        <v>539</v>
      </c>
      <c r="H947" s="12" t="s">
        <v>539</v>
      </c>
      <c r="I947" s="36" t="s">
        <v>539</v>
      </c>
      <c r="J947" s="12" t="s">
        <v>539</v>
      </c>
      <c r="K947" s="36">
        <v>44926</v>
      </c>
      <c r="L947" s="12" t="s">
        <v>539</v>
      </c>
      <c r="M947" s="12" t="s">
        <v>539</v>
      </c>
      <c r="N947" s="12" t="s">
        <v>539</v>
      </c>
      <c r="O947" s="36" t="s">
        <v>539</v>
      </c>
      <c r="R947" s="12" t="str">
        <f t="shared" si="14"/>
        <v>IFRS</v>
      </c>
      <c r="S947" s="12" t="str">
        <f>IFERROR(IF(Preferences!$D$6="Default",INDEX('History Check'!$F$6:$O$6,MATCH(MAX('History Check'!$F947:$O947),'History Check'!$F947:$O947,0)),IF(COUNT($F947:$O947) &gt; 0, Preferences!$D$6, NA())),"Null")</f>
        <v>CON</v>
      </c>
    </row>
    <row r="948" spans="3:19" hidden="1">
      <c r="C948" s="12" t="s">
        <v>1128</v>
      </c>
      <c r="D948" s="12">
        <v>111703</v>
      </c>
      <c r="E948" s="12">
        <v>2023</v>
      </c>
      <c r="F948" s="12" t="s">
        <v>539</v>
      </c>
      <c r="G948" s="12" t="s">
        <v>539</v>
      </c>
      <c r="H948" s="12" t="s">
        <v>539</v>
      </c>
      <c r="I948" s="12" t="s">
        <v>539</v>
      </c>
      <c r="J948" s="36">
        <v>45016</v>
      </c>
      <c r="K948" s="12" t="s">
        <v>539</v>
      </c>
      <c r="L948" s="12" t="s">
        <v>539</v>
      </c>
      <c r="M948" s="12" t="s">
        <v>539</v>
      </c>
      <c r="N948" s="12" t="s">
        <v>539</v>
      </c>
      <c r="O948" s="36">
        <v>45016</v>
      </c>
      <c r="R948" s="12" t="str">
        <f t="shared" si="14"/>
        <v>LOCAL</v>
      </c>
      <c r="S948" s="12" t="str">
        <f>IFERROR(IF(Preferences!$D$6="Default",INDEX('History Check'!$F$6:$O$6,MATCH(MAX('History Check'!$F948:$O948),'History Check'!$F948:$O948,0)),IF(COUNT($F948:$O948) &gt; 0, Preferences!$D$6, NA())),"Null")</f>
        <v>CON</v>
      </c>
    </row>
    <row r="949" spans="3:19" hidden="1">
      <c r="C949" s="12" t="s">
        <v>1128</v>
      </c>
      <c r="D949" s="12">
        <v>111703</v>
      </c>
      <c r="E949" s="12">
        <v>2022</v>
      </c>
      <c r="F949" s="47" t="s">
        <v>539</v>
      </c>
      <c r="G949" s="47" t="s">
        <v>539</v>
      </c>
      <c r="H949" s="47" t="s">
        <v>539</v>
      </c>
      <c r="I949" s="47" t="s">
        <v>539</v>
      </c>
      <c r="J949" s="47">
        <v>44651</v>
      </c>
      <c r="K949" s="47" t="s">
        <v>539</v>
      </c>
      <c r="L949" s="47" t="s">
        <v>539</v>
      </c>
      <c r="M949" s="47" t="s">
        <v>539</v>
      </c>
      <c r="N949" s="47" t="s">
        <v>539</v>
      </c>
      <c r="O949" s="47">
        <v>44651</v>
      </c>
      <c r="P949" s="47"/>
      <c r="Q949" s="47"/>
      <c r="R949" s="12" t="str">
        <f t="shared" si="14"/>
        <v>LOCAL</v>
      </c>
      <c r="S949" s="12" t="str">
        <f>IFERROR(IF(Preferences!$D$6="Default",INDEX('History Check'!$F$6:$O$6,MATCH(MAX('History Check'!$F949:$O949),'History Check'!$F949:$O949,0)),IF(COUNT($F949:$O949) &gt; 0, Preferences!$D$6, NA())),"Null")</f>
        <v>CON</v>
      </c>
    </row>
    <row r="950" spans="3:19" hidden="1">
      <c r="C950" s="12" t="s">
        <v>1121</v>
      </c>
      <c r="D950" s="12">
        <v>111719</v>
      </c>
      <c r="E950" s="12">
        <v>2023</v>
      </c>
      <c r="F950" s="36">
        <v>45291</v>
      </c>
      <c r="G950" s="12" t="s">
        <v>539</v>
      </c>
      <c r="H950" s="36" t="s">
        <v>539</v>
      </c>
      <c r="I950" s="36" t="s">
        <v>539</v>
      </c>
      <c r="J950" s="36" t="s">
        <v>539</v>
      </c>
      <c r="K950" s="36">
        <v>45291</v>
      </c>
      <c r="L950" s="12" t="s">
        <v>539</v>
      </c>
      <c r="M950" s="12" t="s">
        <v>539</v>
      </c>
      <c r="N950" s="12" t="s">
        <v>539</v>
      </c>
      <c r="O950" s="12" t="s">
        <v>539</v>
      </c>
      <c r="R950" s="12" t="str">
        <f t="shared" si="14"/>
        <v>IFRS</v>
      </c>
      <c r="S950" s="12" t="str">
        <f>IFERROR(IF(Preferences!$D$6="Default",INDEX('History Check'!$F$6:$O$6,MATCH(MAX('History Check'!$F950:$O950),'History Check'!$F950:$O950,0)),IF(COUNT($F950:$O950) &gt; 0, Preferences!$D$6, NA())),"Null")</f>
        <v>CON</v>
      </c>
    </row>
    <row r="951" spans="3:19" hidden="1">
      <c r="C951" s="12" t="s">
        <v>1121</v>
      </c>
      <c r="D951" s="12">
        <v>111719</v>
      </c>
      <c r="E951" s="12">
        <v>2022</v>
      </c>
      <c r="F951" s="36">
        <v>44926</v>
      </c>
      <c r="G951" s="12" t="s">
        <v>539</v>
      </c>
      <c r="H951" s="36" t="s">
        <v>539</v>
      </c>
      <c r="I951" s="36" t="s">
        <v>539</v>
      </c>
      <c r="J951" s="36" t="s">
        <v>539</v>
      </c>
      <c r="K951" s="36">
        <v>44926</v>
      </c>
      <c r="L951" s="12" t="s">
        <v>539</v>
      </c>
      <c r="M951" s="12" t="s">
        <v>539</v>
      </c>
      <c r="N951" s="12" t="s">
        <v>539</v>
      </c>
      <c r="O951" s="36" t="s">
        <v>539</v>
      </c>
      <c r="R951" s="12" t="str">
        <f t="shared" si="14"/>
        <v>IFRS</v>
      </c>
      <c r="S951" s="12" t="str">
        <f>IFERROR(IF(Preferences!$D$6="Default",INDEX('History Check'!$F$6:$O$6,MATCH(MAX('History Check'!$F951:$O951),'History Check'!$F951:$O951,0)),IF(COUNT($F951:$O951) &gt; 0, Preferences!$D$6, NA())),"Null")</f>
        <v>CON</v>
      </c>
    </row>
    <row r="952" spans="3:19" hidden="1">
      <c r="C952" s="12" t="s">
        <v>1122</v>
      </c>
      <c r="D952" s="12">
        <v>1338311</v>
      </c>
      <c r="E952" s="12">
        <v>2023</v>
      </c>
      <c r="F952" s="36" t="s">
        <v>539</v>
      </c>
      <c r="G952" s="12" t="s">
        <v>539</v>
      </c>
      <c r="H952" s="12" t="s">
        <v>539</v>
      </c>
      <c r="I952" s="12" t="s">
        <v>539</v>
      </c>
      <c r="J952" s="12" t="s">
        <v>539</v>
      </c>
      <c r="K952" s="36">
        <v>45291</v>
      </c>
      <c r="L952" s="12" t="s">
        <v>539</v>
      </c>
      <c r="M952" s="12" t="s">
        <v>539</v>
      </c>
      <c r="N952" s="12" t="s">
        <v>539</v>
      </c>
      <c r="O952" s="36" t="s">
        <v>539</v>
      </c>
      <c r="R952" s="12" t="str">
        <f t="shared" si="14"/>
        <v>IFRS</v>
      </c>
      <c r="S952" s="12" t="str">
        <f>IFERROR(IF(Preferences!$D$6="Default",INDEX('History Check'!$F$6:$O$6,MATCH(MAX('History Check'!$F952:$O952),'History Check'!$F952:$O952,0)),IF(COUNT($F952:$O952) &gt; 0, Preferences!$D$6, NA())),"Null")</f>
        <v>NONCON</v>
      </c>
    </row>
    <row r="953" spans="3:19" hidden="1">
      <c r="C953" s="12" t="s">
        <v>1122</v>
      </c>
      <c r="D953" s="12">
        <v>1338311</v>
      </c>
      <c r="E953" s="12">
        <v>2022</v>
      </c>
      <c r="F953" s="36" t="s">
        <v>539</v>
      </c>
      <c r="G953" s="12" t="s">
        <v>539</v>
      </c>
      <c r="H953" s="36" t="s">
        <v>539</v>
      </c>
      <c r="I953" s="36" t="s">
        <v>539</v>
      </c>
      <c r="J953" s="36" t="s">
        <v>539</v>
      </c>
      <c r="K953" s="36">
        <v>44926</v>
      </c>
      <c r="L953" s="12" t="s">
        <v>539</v>
      </c>
      <c r="M953" s="12" t="s">
        <v>539</v>
      </c>
      <c r="N953" s="36" t="s">
        <v>539</v>
      </c>
      <c r="O953" s="36" t="s">
        <v>539</v>
      </c>
      <c r="R953" s="12" t="str">
        <f t="shared" si="14"/>
        <v>IFRS</v>
      </c>
      <c r="S953" s="12" t="str">
        <f>IFERROR(IF(Preferences!$D$6="Default",INDEX('History Check'!$F$6:$O$6,MATCH(MAX('History Check'!$F953:$O953),'History Check'!$F953:$O953,0)),IF(COUNT($F953:$O953) &gt; 0, Preferences!$D$6, NA())),"Null")</f>
        <v>NONCON</v>
      </c>
    </row>
    <row r="954" spans="3:19" hidden="1">
      <c r="C954" s="12" t="s">
        <v>1123</v>
      </c>
      <c r="D954" s="12">
        <v>111518</v>
      </c>
      <c r="E954" s="12">
        <v>2023</v>
      </c>
      <c r="F954" s="36">
        <v>45291</v>
      </c>
      <c r="G954" s="12" t="s">
        <v>539</v>
      </c>
      <c r="H954" s="36" t="s">
        <v>539</v>
      </c>
      <c r="I954" s="36" t="s">
        <v>539</v>
      </c>
      <c r="J954" s="36" t="s">
        <v>539</v>
      </c>
      <c r="K954" s="36">
        <v>45291</v>
      </c>
      <c r="L954" s="12" t="s">
        <v>539</v>
      </c>
      <c r="M954" s="12" t="s">
        <v>539</v>
      </c>
      <c r="N954" s="36" t="s">
        <v>539</v>
      </c>
      <c r="O954" s="36" t="s">
        <v>539</v>
      </c>
      <c r="R954" s="12" t="str">
        <f t="shared" si="14"/>
        <v>IFRS</v>
      </c>
      <c r="S954" s="12" t="str">
        <f>IFERROR(IF(Preferences!$D$6="Default",INDEX('History Check'!$F$6:$O$6,MATCH(MAX('History Check'!$F954:$O954),'History Check'!$F954:$O954,0)),IF(COUNT($F954:$O954) &gt; 0, Preferences!$D$6, NA())),"Null")</f>
        <v>CON</v>
      </c>
    </row>
    <row r="955" spans="3:19" hidden="1">
      <c r="C955" s="12" t="s">
        <v>1123</v>
      </c>
      <c r="D955" s="12">
        <v>111518</v>
      </c>
      <c r="E955" s="12">
        <v>2022</v>
      </c>
      <c r="F955" s="36">
        <v>44926</v>
      </c>
      <c r="G955" s="12" t="s">
        <v>539</v>
      </c>
      <c r="H955" s="12" t="s">
        <v>539</v>
      </c>
      <c r="I955" s="12" t="s">
        <v>539</v>
      </c>
      <c r="J955" s="12" t="s">
        <v>539</v>
      </c>
      <c r="K955" s="36">
        <v>44926</v>
      </c>
      <c r="L955" s="12" t="s">
        <v>539</v>
      </c>
      <c r="M955" s="12" t="s">
        <v>539</v>
      </c>
      <c r="N955" s="12" t="s">
        <v>539</v>
      </c>
      <c r="O955" s="36" t="s">
        <v>539</v>
      </c>
      <c r="R955" s="12" t="str">
        <f t="shared" si="14"/>
        <v>IFRS</v>
      </c>
      <c r="S955" s="12" t="str">
        <f>IFERROR(IF(Preferences!$D$6="Default",INDEX('History Check'!$F$6:$O$6,MATCH(MAX('History Check'!$F955:$O955),'History Check'!$F955:$O955,0)),IF(COUNT($F955:$O955) &gt; 0, Preferences!$D$6, NA())),"Null")</f>
        <v>CON</v>
      </c>
    </row>
    <row r="956" spans="3:19" hidden="1">
      <c r="C956" s="12" t="s">
        <v>1124</v>
      </c>
      <c r="D956" s="12">
        <v>107777</v>
      </c>
      <c r="E956" s="12">
        <v>2023</v>
      </c>
      <c r="F956" s="36">
        <v>45291</v>
      </c>
      <c r="G956" s="12" t="s">
        <v>539</v>
      </c>
      <c r="H956" s="36" t="s">
        <v>539</v>
      </c>
      <c r="I956" s="36" t="s">
        <v>539</v>
      </c>
      <c r="J956" s="36" t="s">
        <v>539</v>
      </c>
      <c r="K956" s="36">
        <v>45291</v>
      </c>
      <c r="L956" s="12" t="s">
        <v>539</v>
      </c>
      <c r="M956" s="12" t="s">
        <v>539</v>
      </c>
      <c r="N956" s="36" t="s">
        <v>539</v>
      </c>
      <c r="O956" s="36" t="s">
        <v>539</v>
      </c>
      <c r="R956" s="12" t="str">
        <f t="shared" si="14"/>
        <v>IFRS</v>
      </c>
      <c r="S956" s="12" t="str">
        <f>IFERROR(IF(Preferences!$D$6="Default",INDEX('History Check'!$F$6:$O$6,MATCH(MAX('History Check'!$F956:$O956),'History Check'!$F956:$O956,0)),IF(COUNT($F956:$O956) &gt; 0, Preferences!$D$6, NA())),"Null")</f>
        <v>CON</v>
      </c>
    </row>
    <row r="957" spans="3:19" hidden="1">
      <c r="C957" s="12" t="s">
        <v>1124</v>
      </c>
      <c r="D957" s="12">
        <v>107777</v>
      </c>
      <c r="E957" s="12">
        <v>2022</v>
      </c>
      <c r="F957" s="36">
        <v>44926</v>
      </c>
      <c r="G957" s="12" t="s">
        <v>539</v>
      </c>
      <c r="H957" s="12" t="s">
        <v>539</v>
      </c>
      <c r="I957" s="36" t="s">
        <v>539</v>
      </c>
      <c r="J957" s="12" t="s">
        <v>539</v>
      </c>
      <c r="K957" s="36">
        <v>44926</v>
      </c>
      <c r="L957" s="12" t="s">
        <v>539</v>
      </c>
      <c r="M957" s="12" t="s">
        <v>539</v>
      </c>
      <c r="N957" s="12" t="s">
        <v>539</v>
      </c>
      <c r="O957" s="12" t="s">
        <v>539</v>
      </c>
      <c r="R957" s="12" t="str">
        <f t="shared" si="14"/>
        <v>IFRS</v>
      </c>
      <c r="S957" s="12" t="str">
        <f>IFERROR(IF(Preferences!$D$6="Default",INDEX('History Check'!$F$6:$O$6,MATCH(MAX('History Check'!$F957:$O957),'History Check'!$F957:$O957,0)),IF(COUNT($F957:$O957) &gt; 0, Preferences!$D$6, NA())),"Null")</f>
        <v>CON</v>
      </c>
    </row>
    <row r="958" spans="3:19" hidden="1">
      <c r="C958" s="12" t="s">
        <v>1129</v>
      </c>
      <c r="D958" s="12">
        <v>115108</v>
      </c>
      <c r="E958" s="12">
        <v>2023</v>
      </c>
      <c r="F958" s="36" t="s">
        <v>539</v>
      </c>
      <c r="G958" s="12" t="s">
        <v>539</v>
      </c>
      <c r="H958" s="36" t="s">
        <v>539</v>
      </c>
      <c r="I958" s="36" t="s">
        <v>539</v>
      </c>
      <c r="J958" s="36">
        <v>45291</v>
      </c>
      <c r="K958" s="12" t="s">
        <v>539</v>
      </c>
      <c r="L958" s="12" t="s">
        <v>539</v>
      </c>
      <c r="M958" s="12" t="s">
        <v>539</v>
      </c>
      <c r="N958" s="36" t="s">
        <v>539</v>
      </c>
      <c r="O958" s="36">
        <v>45291</v>
      </c>
      <c r="R958" s="12" t="str">
        <f t="shared" si="14"/>
        <v>LOCAL</v>
      </c>
      <c r="S958" s="12" t="str">
        <f>IFERROR(IF(Preferences!$D$6="Default",INDEX('History Check'!$F$6:$O$6,MATCH(MAX('History Check'!$F958:$O958),'History Check'!$F958:$O958,0)),IF(COUNT($F958:$O958) &gt; 0, Preferences!$D$6, NA())),"Null")</f>
        <v>CON</v>
      </c>
    </row>
    <row r="959" spans="3:19" hidden="1">
      <c r="C959" s="12" t="s">
        <v>1129</v>
      </c>
      <c r="D959" s="12">
        <v>115108</v>
      </c>
      <c r="E959" s="12">
        <v>2022</v>
      </c>
      <c r="F959" s="47" t="s">
        <v>539</v>
      </c>
      <c r="G959" s="47" t="s">
        <v>539</v>
      </c>
      <c r="H959" s="47" t="s">
        <v>539</v>
      </c>
      <c r="I959" s="47" t="s">
        <v>539</v>
      </c>
      <c r="J959" s="47">
        <v>44926</v>
      </c>
      <c r="K959" s="47" t="s">
        <v>539</v>
      </c>
      <c r="L959" s="47" t="s">
        <v>539</v>
      </c>
      <c r="M959" s="47" t="s">
        <v>539</v>
      </c>
      <c r="N959" s="47" t="s">
        <v>539</v>
      </c>
      <c r="O959" s="47">
        <v>44926</v>
      </c>
      <c r="P959" s="47"/>
      <c r="Q959" s="47"/>
      <c r="R959" s="12" t="str">
        <f t="shared" si="14"/>
        <v>LOCAL</v>
      </c>
      <c r="S959" s="12" t="str">
        <f>IFERROR(IF(Preferences!$D$6="Default",INDEX('History Check'!$F$6:$O$6,MATCH(MAX('History Check'!$F959:$O959),'History Check'!$F959:$O959,0)),IF(COUNT($F959:$O959) &gt; 0, Preferences!$D$6, NA())),"Null")</f>
        <v>CON</v>
      </c>
    </row>
    <row r="960" spans="3:19" hidden="1">
      <c r="C960" s="12" t="s">
        <v>1130</v>
      </c>
      <c r="D960" s="12">
        <v>1007759</v>
      </c>
      <c r="E960" s="12">
        <v>2023</v>
      </c>
      <c r="F960" s="36">
        <v>45291</v>
      </c>
      <c r="G960" s="12" t="s">
        <v>539</v>
      </c>
      <c r="H960" s="36" t="s">
        <v>539</v>
      </c>
      <c r="I960" s="36" t="s">
        <v>539</v>
      </c>
      <c r="J960" s="36" t="s">
        <v>539</v>
      </c>
      <c r="K960" s="36" t="s">
        <v>539</v>
      </c>
      <c r="L960" s="12" t="s">
        <v>539</v>
      </c>
      <c r="M960" s="12" t="s">
        <v>539</v>
      </c>
      <c r="N960" s="36" t="s">
        <v>539</v>
      </c>
      <c r="O960" s="36" t="s">
        <v>539</v>
      </c>
      <c r="R960" s="12" t="str">
        <f t="shared" si="14"/>
        <v>IFRS</v>
      </c>
      <c r="S960" s="12" t="str">
        <f>IFERROR(IF(Preferences!$D$6="Default",INDEX('History Check'!$F$6:$O$6,MATCH(MAX('History Check'!$F960:$O960),'History Check'!$F960:$O960,0)),IF(COUNT($F960:$O960) &gt; 0, Preferences!$D$6, NA())),"Null")</f>
        <v>CON</v>
      </c>
    </row>
    <row r="961" spans="3:19" hidden="1">
      <c r="C961" s="12" t="s">
        <v>1130</v>
      </c>
      <c r="D961" s="12">
        <v>1007759</v>
      </c>
      <c r="E961" s="12">
        <v>2022</v>
      </c>
      <c r="F961" s="36">
        <v>44926</v>
      </c>
      <c r="G961" s="12" t="s">
        <v>539</v>
      </c>
      <c r="H961" s="12" t="s">
        <v>539</v>
      </c>
      <c r="I961" s="12" t="s">
        <v>539</v>
      </c>
      <c r="J961" s="12" t="s">
        <v>539</v>
      </c>
      <c r="K961" s="12" t="s">
        <v>539</v>
      </c>
      <c r="L961" s="12" t="s">
        <v>539</v>
      </c>
      <c r="M961" s="12" t="s">
        <v>539</v>
      </c>
      <c r="N961" s="12" t="s">
        <v>539</v>
      </c>
      <c r="O961" s="36" t="s">
        <v>539</v>
      </c>
      <c r="R961" s="12" t="str">
        <f t="shared" si="14"/>
        <v>IFRS</v>
      </c>
      <c r="S961" s="12" t="str">
        <f>IFERROR(IF(Preferences!$D$6="Default",INDEX('History Check'!$F$6:$O$6,MATCH(MAX('History Check'!$F961:$O961),'History Check'!$F961:$O961,0)),IF(COUNT($F961:$O961) &gt; 0, Preferences!$D$6, NA())),"Null")</f>
        <v>CON</v>
      </c>
    </row>
    <row r="962" spans="3:19" hidden="1">
      <c r="C962" s="12" t="s">
        <v>1131</v>
      </c>
      <c r="D962" s="12">
        <v>138248</v>
      </c>
      <c r="E962" s="12">
        <v>2023</v>
      </c>
      <c r="F962" s="12" t="s">
        <v>539</v>
      </c>
      <c r="G962" s="12" t="s">
        <v>539</v>
      </c>
      <c r="H962" s="36">
        <v>45291</v>
      </c>
      <c r="I962" s="36" t="s">
        <v>539</v>
      </c>
      <c r="J962" s="36" t="s">
        <v>539</v>
      </c>
      <c r="K962" s="36" t="s">
        <v>539</v>
      </c>
      <c r="L962" s="12" t="s">
        <v>539</v>
      </c>
      <c r="M962" s="12" t="s">
        <v>539</v>
      </c>
      <c r="N962" s="12" t="s">
        <v>539</v>
      </c>
      <c r="O962" s="36" t="s">
        <v>539</v>
      </c>
      <c r="R962" s="12" t="str">
        <f t="shared" si="14"/>
        <v>REGULATORY</v>
      </c>
      <c r="S962" s="12" t="str">
        <f>IFERROR(IF(Preferences!$D$6="Default",INDEX('History Check'!$F$6:$O$6,MATCH(MAX('History Check'!$F962:$O962),'History Check'!$F962:$O962,0)),IF(COUNT($F962:$O962) &gt; 0, Preferences!$D$6, NA())),"Null")</f>
        <v>CON</v>
      </c>
    </row>
    <row r="963" spans="3:19" hidden="1">
      <c r="C963" s="12" t="s">
        <v>1131</v>
      </c>
      <c r="D963" s="12">
        <v>138248</v>
      </c>
      <c r="E963" s="12">
        <v>2022</v>
      </c>
      <c r="F963" s="36" t="s">
        <v>539</v>
      </c>
      <c r="G963" s="12" t="s">
        <v>539</v>
      </c>
      <c r="H963" s="36">
        <v>44926</v>
      </c>
      <c r="I963" s="36" t="s">
        <v>539</v>
      </c>
      <c r="J963" s="36" t="s">
        <v>539</v>
      </c>
      <c r="K963" s="36" t="s">
        <v>539</v>
      </c>
      <c r="L963" s="12" t="s">
        <v>539</v>
      </c>
      <c r="M963" s="12" t="s">
        <v>539</v>
      </c>
      <c r="N963" s="12" t="s">
        <v>539</v>
      </c>
      <c r="O963" s="36" t="s">
        <v>539</v>
      </c>
      <c r="R963" s="12" t="str">
        <f t="shared" si="14"/>
        <v>REGULATORY</v>
      </c>
      <c r="S963" s="12" t="str">
        <f>IFERROR(IF(Preferences!$D$6="Default",INDEX('History Check'!$F$6:$O$6,MATCH(MAX('History Check'!$F963:$O963),'History Check'!$F963:$O963,0)),IF(COUNT($F963:$O963) &gt; 0, Preferences!$D$6, NA())),"Null")</f>
        <v>CON</v>
      </c>
    </row>
    <row r="964" spans="3:19" hidden="1">
      <c r="C964" s="12" t="s">
        <v>1132</v>
      </c>
      <c r="D964" s="12">
        <v>132724</v>
      </c>
      <c r="E964" s="12">
        <v>2023</v>
      </c>
      <c r="F964" s="12" t="s">
        <v>539</v>
      </c>
      <c r="G964" s="12" t="s">
        <v>539</v>
      </c>
      <c r="H964" s="12" t="s">
        <v>539</v>
      </c>
      <c r="I964" s="12" t="s">
        <v>539</v>
      </c>
      <c r="J964" s="12" t="s">
        <v>539</v>
      </c>
      <c r="K964" s="36">
        <v>45291</v>
      </c>
      <c r="L964" s="12" t="s">
        <v>539</v>
      </c>
      <c r="M964" s="12" t="s">
        <v>539</v>
      </c>
      <c r="N964" s="12" t="s">
        <v>539</v>
      </c>
      <c r="O964" s="36">
        <v>45291</v>
      </c>
      <c r="R964" s="12" t="str">
        <f t="shared" si="14"/>
        <v>IFRS</v>
      </c>
      <c r="S964" s="12" t="str">
        <f>IFERROR(IF(Preferences!$D$6="Default",INDEX('History Check'!$F$6:$O$6,MATCH(MAX('History Check'!$F964:$O964),'History Check'!$F964:$O964,0)),IF(COUNT($F964:$O964) &gt; 0, Preferences!$D$6, NA())),"Null")</f>
        <v>NONCON</v>
      </c>
    </row>
    <row r="965" spans="3:19" hidden="1">
      <c r="C965" s="12" t="s">
        <v>1132</v>
      </c>
      <c r="D965" s="12">
        <v>132724</v>
      </c>
      <c r="E965" s="12">
        <v>2022</v>
      </c>
      <c r="F965" s="12" t="s">
        <v>539</v>
      </c>
      <c r="G965" s="12" t="s">
        <v>539</v>
      </c>
      <c r="H965" s="12" t="s">
        <v>539</v>
      </c>
      <c r="I965" s="12" t="s">
        <v>539</v>
      </c>
      <c r="J965" s="12" t="s">
        <v>539</v>
      </c>
      <c r="K965" s="36">
        <v>44926</v>
      </c>
      <c r="L965" s="12" t="s">
        <v>539</v>
      </c>
      <c r="M965" s="12" t="s">
        <v>539</v>
      </c>
      <c r="N965" s="12" t="s">
        <v>539</v>
      </c>
      <c r="O965" s="36">
        <v>44926</v>
      </c>
      <c r="R965" s="12" t="str">
        <f t="shared" si="14"/>
        <v>IFRS</v>
      </c>
      <c r="S965" s="12" t="str">
        <f>IFERROR(IF(Preferences!$D$6="Default",INDEX('History Check'!$F$6:$O$6,MATCH(MAX('History Check'!$F965:$O965),'History Check'!$F965:$O965,0)),IF(COUNT($F965:$O965) &gt; 0, Preferences!$D$6, NA())),"Null")</f>
        <v>NONCON</v>
      </c>
    </row>
    <row r="966" spans="3:19" hidden="1">
      <c r="C966" s="12" t="s">
        <v>1133</v>
      </c>
      <c r="D966" s="12">
        <v>47218</v>
      </c>
      <c r="E966" s="12">
        <v>2023</v>
      </c>
      <c r="F966" s="36" t="s">
        <v>539</v>
      </c>
      <c r="G966" s="12" t="s">
        <v>539</v>
      </c>
      <c r="H966" s="36" t="s">
        <v>539</v>
      </c>
      <c r="I966" s="36">
        <v>45291</v>
      </c>
      <c r="J966" s="36" t="s">
        <v>539</v>
      </c>
      <c r="K966" s="36" t="s">
        <v>539</v>
      </c>
      <c r="L966" s="12" t="s">
        <v>539</v>
      </c>
      <c r="M966" s="12" t="s">
        <v>539</v>
      </c>
      <c r="N966" s="36" t="s">
        <v>539</v>
      </c>
      <c r="O966" s="36" t="s">
        <v>539</v>
      </c>
      <c r="R966" s="12" t="str">
        <f t="shared" si="14"/>
        <v>USGAAP</v>
      </c>
      <c r="S966" s="12" t="str">
        <f>IFERROR(IF(Preferences!$D$6="Default",INDEX('History Check'!$F$6:$O$6,MATCH(MAX('History Check'!$F966:$O966),'History Check'!$F966:$O966,0)),IF(COUNT($F966:$O966) &gt; 0, Preferences!$D$6, NA())),"Null")</f>
        <v>CON</v>
      </c>
    </row>
    <row r="967" spans="3:19" hidden="1">
      <c r="C967" s="12" t="s">
        <v>1133</v>
      </c>
      <c r="D967" s="12">
        <v>47218</v>
      </c>
      <c r="E967" s="12">
        <v>2022</v>
      </c>
      <c r="F967" s="36" t="s">
        <v>539</v>
      </c>
      <c r="G967" s="12" t="s">
        <v>539</v>
      </c>
      <c r="H967" s="12" t="s">
        <v>539</v>
      </c>
      <c r="I967" s="36">
        <v>44926</v>
      </c>
      <c r="J967" s="12" t="s">
        <v>539</v>
      </c>
      <c r="K967" s="36" t="s">
        <v>539</v>
      </c>
      <c r="L967" s="12" t="s">
        <v>539</v>
      </c>
      <c r="M967" s="12" t="s">
        <v>539</v>
      </c>
      <c r="N967" s="12" t="s">
        <v>539</v>
      </c>
      <c r="O967" s="36" t="s">
        <v>539</v>
      </c>
      <c r="R967" s="12" t="str">
        <f t="shared" si="14"/>
        <v>USGAAP</v>
      </c>
      <c r="S967" s="12" t="str">
        <f>IFERROR(IF(Preferences!$D$6="Default",INDEX('History Check'!$F$6:$O$6,MATCH(MAX('History Check'!$F967:$O967),'History Check'!$F967:$O967,0)),IF(COUNT($F967:$O967) &gt; 0, Preferences!$D$6, NA())),"Null")</f>
        <v>CON</v>
      </c>
    </row>
    <row r="968" spans="3:19" hidden="1">
      <c r="C968" s="12" t="s">
        <v>1134</v>
      </c>
      <c r="D968" s="12">
        <v>106060</v>
      </c>
      <c r="E968" s="12">
        <v>2023</v>
      </c>
      <c r="F968" s="36" t="s">
        <v>539</v>
      </c>
      <c r="G968" s="12" t="s">
        <v>539</v>
      </c>
      <c r="H968" s="36">
        <v>45291</v>
      </c>
      <c r="I968" s="12" t="s">
        <v>539</v>
      </c>
      <c r="J968" s="36" t="s">
        <v>539</v>
      </c>
      <c r="K968" s="12" t="s">
        <v>539</v>
      </c>
      <c r="L968" s="12" t="s">
        <v>539</v>
      </c>
      <c r="M968" s="12" t="s">
        <v>539</v>
      </c>
      <c r="N968" s="12" t="s">
        <v>539</v>
      </c>
      <c r="O968" s="36" t="s">
        <v>539</v>
      </c>
      <c r="R968" s="12" t="str">
        <f t="shared" ref="R968:R1031" si="15">IFERROR(INDEX($F$5:$O$5,MATCH(MAX($F968:$O968),$F968:$O968,0)),"Null")</f>
        <v>REGULATORY</v>
      </c>
      <c r="S968" s="12" t="str">
        <f>IFERROR(IF(Preferences!$D$6="Default",INDEX('History Check'!$F$6:$O$6,MATCH(MAX('History Check'!$F968:$O968),'History Check'!$F968:$O968,0)),IF(COUNT($F968:$O968) &gt; 0, Preferences!$D$6, NA())),"Null")</f>
        <v>CON</v>
      </c>
    </row>
    <row r="969" spans="3:19" hidden="1">
      <c r="C969" s="12" t="s">
        <v>1134</v>
      </c>
      <c r="D969" s="12">
        <v>106060</v>
      </c>
      <c r="E969" s="12">
        <v>2022</v>
      </c>
      <c r="F969" s="36" t="s">
        <v>539</v>
      </c>
      <c r="G969" s="12" t="s">
        <v>539</v>
      </c>
      <c r="H969" s="36">
        <v>44926</v>
      </c>
      <c r="I969" s="12" t="s">
        <v>539</v>
      </c>
      <c r="J969" s="12" t="s">
        <v>539</v>
      </c>
      <c r="K969" s="36" t="s">
        <v>539</v>
      </c>
      <c r="L969" s="12" t="s">
        <v>539</v>
      </c>
      <c r="M969" s="12" t="s">
        <v>539</v>
      </c>
      <c r="N969" s="12" t="s">
        <v>539</v>
      </c>
      <c r="O969" s="36" t="s">
        <v>539</v>
      </c>
      <c r="R969" s="12" t="str">
        <f t="shared" si="15"/>
        <v>REGULATORY</v>
      </c>
      <c r="S969" s="12" t="str">
        <f>IFERROR(IF(Preferences!$D$6="Default",INDEX('History Check'!$F$6:$O$6,MATCH(MAX('History Check'!$F969:$O969),'History Check'!$F969:$O969,0)),IF(COUNT($F969:$O969) &gt; 0, Preferences!$D$6, NA())),"Null")</f>
        <v>CON</v>
      </c>
    </row>
    <row r="970" spans="3:19">
      <c r="C970" s="12" t="s">
        <v>1135</v>
      </c>
      <c r="D970" s="12">
        <v>110632</v>
      </c>
      <c r="E970" s="12">
        <v>2023</v>
      </c>
      <c r="F970" s="36" t="s">
        <v>539</v>
      </c>
      <c r="G970" s="12" t="s">
        <v>539</v>
      </c>
      <c r="H970" s="12" t="s">
        <v>539</v>
      </c>
      <c r="I970" s="12" t="s">
        <v>539</v>
      </c>
      <c r="J970" s="12" t="s">
        <v>539</v>
      </c>
      <c r="K970" s="12" t="s">
        <v>539</v>
      </c>
      <c r="L970" s="12" t="s">
        <v>539</v>
      </c>
      <c r="M970" s="12" t="s">
        <v>539</v>
      </c>
      <c r="N970" s="12" t="s">
        <v>539</v>
      </c>
      <c r="O970" s="36" t="s">
        <v>539</v>
      </c>
      <c r="R970" s="12" t="str">
        <f t="shared" si="15"/>
        <v>Null</v>
      </c>
      <c r="S970" s="12" t="str">
        <f>IFERROR(IF(Preferences!$D$6="Default",INDEX('History Check'!$F$6:$O$6,MATCH(MAX('History Check'!$F970:$O970),'History Check'!$F970:$O970,0)),IF(COUNT($F970:$O970) &gt; 0, Preferences!$D$6, NA())),"Null")</f>
        <v>Null</v>
      </c>
    </row>
    <row r="971" spans="3:19">
      <c r="C971" s="12" t="s">
        <v>1135</v>
      </c>
      <c r="D971" s="12">
        <v>110632</v>
      </c>
      <c r="E971" s="12">
        <v>2022</v>
      </c>
      <c r="F971" s="36" t="s">
        <v>539</v>
      </c>
      <c r="G971" s="12" t="s">
        <v>539</v>
      </c>
      <c r="H971" s="36" t="s">
        <v>539</v>
      </c>
      <c r="I971" s="36" t="s">
        <v>539</v>
      </c>
      <c r="J971" s="36" t="s">
        <v>539</v>
      </c>
      <c r="K971" s="36" t="s">
        <v>539</v>
      </c>
      <c r="L971" s="12" t="s">
        <v>539</v>
      </c>
      <c r="M971" s="12" t="s">
        <v>539</v>
      </c>
      <c r="N971" s="36" t="s">
        <v>539</v>
      </c>
      <c r="O971" s="36" t="s">
        <v>539</v>
      </c>
      <c r="R971" s="12" t="str">
        <f t="shared" si="15"/>
        <v>Null</v>
      </c>
      <c r="S971" s="12" t="str">
        <f>IFERROR(IF(Preferences!$D$6="Default",INDEX('History Check'!$F$6:$O$6,MATCH(MAX('History Check'!$F971:$O971),'History Check'!$F971:$O971,0)),IF(COUNT($F971:$O971) &gt; 0, Preferences!$D$6, NA())),"Null")</f>
        <v>Null</v>
      </c>
    </row>
    <row r="972" spans="3:19">
      <c r="C972" s="12" t="s">
        <v>1136</v>
      </c>
      <c r="D972" s="12">
        <v>1047887</v>
      </c>
      <c r="E972" s="12">
        <v>2023</v>
      </c>
      <c r="F972" s="36" t="s">
        <v>539</v>
      </c>
      <c r="G972" s="12" t="s">
        <v>539</v>
      </c>
      <c r="H972" s="36" t="s">
        <v>539</v>
      </c>
      <c r="I972" s="36" t="s">
        <v>539</v>
      </c>
      <c r="J972" s="12" t="s">
        <v>539</v>
      </c>
      <c r="K972" s="12" t="s">
        <v>539</v>
      </c>
      <c r="L972" s="12" t="s">
        <v>539</v>
      </c>
      <c r="M972" s="12" t="s">
        <v>539</v>
      </c>
      <c r="N972" s="36" t="s">
        <v>539</v>
      </c>
      <c r="O972" s="12" t="s">
        <v>539</v>
      </c>
      <c r="R972" s="12" t="str">
        <f t="shared" si="15"/>
        <v>Null</v>
      </c>
      <c r="S972" s="12" t="str">
        <f>IFERROR(IF(Preferences!$D$6="Default",INDEX('History Check'!$F$6:$O$6,MATCH(MAX('History Check'!$F972:$O972),'History Check'!$F972:$O972,0)),IF(COUNT($F972:$O972) &gt; 0, Preferences!$D$6, NA())),"Null")</f>
        <v>Null</v>
      </c>
    </row>
    <row r="973" spans="3:19">
      <c r="C973" s="12" t="s">
        <v>1136</v>
      </c>
      <c r="D973" s="12">
        <v>1047887</v>
      </c>
      <c r="E973" s="12">
        <v>2022</v>
      </c>
      <c r="F973" s="36" t="s">
        <v>539</v>
      </c>
      <c r="G973" s="12" t="s">
        <v>539</v>
      </c>
      <c r="H973" s="12" t="s">
        <v>539</v>
      </c>
      <c r="I973" s="36" t="s">
        <v>539</v>
      </c>
      <c r="J973" s="12" t="s">
        <v>539</v>
      </c>
      <c r="K973" s="36" t="s">
        <v>539</v>
      </c>
      <c r="L973" s="12" t="s">
        <v>539</v>
      </c>
      <c r="M973" s="12" t="s">
        <v>539</v>
      </c>
      <c r="N973" s="12" t="s">
        <v>539</v>
      </c>
      <c r="O973" s="36" t="s">
        <v>539</v>
      </c>
      <c r="R973" s="12" t="str">
        <f t="shared" si="15"/>
        <v>Null</v>
      </c>
      <c r="S973" s="12" t="str">
        <f>IFERROR(IF(Preferences!$D$6="Default",INDEX('History Check'!$F$6:$O$6,MATCH(MAX('History Check'!$F973:$O973),'History Check'!$F973:$O973,0)),IF(COUNT($F973:$O973) &gt; 0, Preferences!$D$6, NA())),"Null")</f>
        <v>Null</v>
      </c>
    </row>
    <row r="974" spans="3:19" hidden="1">
      <c r="C974" s="12" t="s">
        <v>1137</v>
      </c>
      <c r="D974" s="12">
        <v>113960</v>
      </c>
      <c r="E974" s="12">
        <v>2023</v>
      </c>
      <c r="F974" s="36">
        <v>45291</v>
      </c>
      <c r="G974" s="12" t="s">
        <v>539</v>
      </c>
      <c r="H974" s="36" t="s">
        <v>539</v>
      </c>
      <c r="I974" s="36" t="s">
        <v>539</v>
      </c>
      <c r="J974" s="12" t="s">
        <v>539</v>
      </c>
      <c r="K974" s="36" t="s">
        <v>539</v>
      </c>
      <c r="L974" s="12" t="s">
        <v>539</v>
      </c>
      <c r="M974" s="12" t="s">
        <v>539</v>
      </c>
      <c r="N974" s="12" t="s">
        <v>539</v>
      </c>
      <c r="O974" s="12" t="s">
        <v>539</v>
      </c>
      <c r="R974" s="12" t="str">
        <f t="shared" si="15"/>
        <v>IFRS</v>
      </c>
      <c r="S974" s="12" t="str">
        <f>IFERROR(IF(Preferences!$D$6="Default",INDEX('History Check'!$F$6:$O$6,MATCH(MAX('History Check'!$F974:$O974),'History Check'!$F974:$O974,0)),IF(COUNT($F974:$O974) &gt; 0, Preferences!$D$6, NA())),"Null")</f>
        <v>CON</v>
      </c>
    </row>
    <row r="975" spans="3:19" hidden="1">
      <c r="C975" s="12" t="s">
        <v>1137</v>
      </c>
      <c r="D975" s="12">
        <v>113960</v>
      </c>
      <c r="E975" s="12">
        <v>2022</v>
      </c>
      <c r="F975" s="36">
        <v>44926</v>
      </c>
      <c r="G975" s="12" t="s">
        <v>539</v>
      </c>
      <c r="H975" s="12" t="s">
        <v>539</v>
      </c>
      <c r="I975" s="12" t="s">
        <v>539</v>
      </c>
      <c r="J975" s="36" t="s">
        <v>539</v>
      </c>
      <c r="K975" s="12" t="s">
        <v>539</v>
      </c>
      <c r="L975" s="12" t="s">
        <v>539</v>
      </c>
      <c r="M975" s="12" t="s">
        <v>539</v>
      </c>
      <c r="N975" s="12" t="s">
        <v>539</v>
      </c>
      <c r="O975" s="12" t="s">
        <v>539</v>
      </c>
      <c r="R975" s="12" t="str">
        <f t="shared" si="15"/>
        <v>IFRS</v>
      </c>
      <c r="S975" s="12" t="str">
        <f>IFERROR(IF(Preferences!$D$6="Default",INDEX('History Check'!$F$6:$O$6,MATCH(MAX('History Check'!$F975:$O975),'History Check'!$F975:$O975,0)),IF(COUNT($F975:$O975) &gt; 0, Preferences!$D$6, NA())),"Null")</f>
        <v>CON</v>
      </c>
    </row>
    <row r="976" spans="3:19" hidden="1">
      <c r="C976" s="12" t="s">
        <v>1138</v>
      </c>
      <c r="D976" s="12">
        <v>1413993</v>
      </c>
      <c r="E976" s="12">
        <v>2023</v>
      </c>
      <c r="F976" s="36">
        <v>45291</v>
      </c>
      <c r="G976" s="12" t="s">
        <v>539</v>
      </c>
      <c r="H976" s="36" t="s">
        <v>539</v>
      </c>
      <c r="I976" s="36" t="s">
        <v>539</v>
      </c>
      <c r="J976" s="36" t="s">
        <v>539</v>
      </c>
      <c r="K976" s="36">
        <v>45291</v>
      </c>
      <c r="L976" s="12" t="s">
        <v>539</v>
      </c>
      <c r="M976" s="12" t="s">
        <v>539</v>
      </c>
      <c r="N976" s="36" t="s">
        <v>539</v>
      </c>
      <c r="O976" s="36" t="s">
        <v>539</v>
      </c>
      <c r="R976" s="12" t="str">
        <f t="shared" si="15"/>
        <v>IFRS</v>
      </c>
      <c r="S976" s="12" t="str">
        <f>IFERROR(IF(Preferences!$D$6="Default",INDEX('History Check'!$F$6:$O$6,MATCH(MAX('History Check'!$F976:$O976),'History Check'!$F976:$O976,0)),IF(COUNT($F976:$O976) &gt; 0, Preferences!$D$6, NA())),"Null")</f>
        <v>CON</v>
      </c>
    </row>
    <row r="977" spans="3:19" hidden="1">
      <c r="C977" s="12" t="s">
        <v>1138</v>
      </c>
      <c r="D977" s="12">
        <v>1413993</v>
      </c>
      <c r="E977" s="12">
        <v>2022</v>
      </c>
      <c r="F977" s="36">
        <v>44926</v>
      </c>
      <c r="G977" s="12" t="s">
        <v>539</v>
      </c>
      <c r="H977" s="36" t="s">
        <v>539</v>
      </c>
      <c r="I977" s="12" t="s">
        <v>539</v>
      </c>
      <c r="J977" s="36" t="s">
        <v>539</v>
      </c>
      <c r="K977" s="36">
        <v>44926</v>
      </c>
      <c r="L977" s="12" t="s">
        <v>539</v>
      </c>
      <c r="M977" s="12" t="s">
        <v>539</v>
      </c>
      <c r="N977" s="12" t="s">
        <v>539</v>
      </c>
      <c r="O977" s="36" t="s">
        <v>539</v>
      </c>
      <c r="R977" s="12" t="str">
        <f t="shared" si="15"/>
        <v>IFRS</v>
      </c>
      <c r="S977" s="12" t="str">
        <f>IFERROR(IF(Preferences!$D$6="Default",INDEX('History Check'!$F$6:$O$6,MATCH(MAX('History Check'!$F977:$O977),'History Check'!$F977:$O977,0)),IF(COUNT($F977:$O977) &gt; 0, Preferences!$D$6, NA())),"Null")</f>
        <v>CON</v>
      </c>
    </row>
    <row r="978" spans="3:19" hidden="1">
      <c r="C978" s="12" t="s">
        <v>1139</v>
      </c>
      <c r="D978" s="12">
        <v>1114370</v>
      </c>
      <c r="E978" s="12">
        <v>2023</v>
      </c>
      <c r="F978" s="36" t="s">
        <v>539</v>
      </c>
      <c r="G978" s="12" t="s">
        <v>539</v>
      </c>
      <c r="H978" s="12" t="s">
        <v>539</v>
      </c>
      <c r="I978" s="12" t="s">
        <v>539</v>
      </c>
      <c r="J978" s="12" t="s">
        <v>539</v>
      </c>
      <c r="K978" s="36">
        <v>45016</v>
      </c>
      <c r="L978" s="12" t="s">
        <v>539</v>
      </c>
      <c r="M978" s="12" t="s">
        <v>539</v>
      </c>
      <c r="N978" s="12" t="s">
        <v>539</v>
      </c>
      <c r="O978" s="36" t="s">
        <v>539</v>
      </c>
      <c r="R978" s="12" t="str">
        <f t="shared" si="15"/>
        <v>IFRS</v>
      </c>
      <c r="S978" s="12" t="str">
        <f>IFERROR(IF(Preferences!$D$6="Default",INDEX('History Check'!$F$6:$O$6,MATCH(MAX('History Check'!$F978:$O978),'History Check'!$F978:$O978,0)),IF(COUNT($F978:$O978) &gt; 0, Preferences!$D$6, NA())),"Null")</f>
        <v>NONCON</v>
      </c>
    </row>
    <row r="979" spans="3:19" hidden="1">
      <c r="C979" s="12" t="s">
        <v>1139</v>
      </c>
      <c r="D979" s="12">
        <v>1114370</v>
      </c>
      <c r="E979" s="12">
        <v>2022</v>
      </c>
      <c r="F979" s="36" t="s">
        <v>539</v>
      </c>
      <c r="G979" s="12" t="s">
        <v>539</v>
      </c>
      <c r="H979" s="12" t="s">
        <v>539</v>
      </c>
      <c r="I979" s="12" t="s">
        <v>539</v>
      </c>
      <c r="J979" s="36" t="s">
        <v>539</v>
      </c>
      <c r="K979" s="36">
        <v>44651</v>
      </c>
      <c r="L979" s="12" t="s">
        <v>539</v>
      </c>
      <c r="M979" s="12" t="s">
        <v>539</v>
      </c>
      <c r="N979" s="12" t="s">
        <v>539</v>
      </c>
      <c r="O979" s="36" t="s">
        <v>539</v>
      </c>
      <c r="R979" s="12" t="str">
        <f t="shared" si="15"/>
        <v>IFRS</v>
      </c>
      <c r="S979" s="12" t="str">
        <f>IFERROR(IF(Preferences!$D$6="Default",INDEX('History Check'!$F$6:$O$6,MATCH(MAX('History Check'!$F979:$O979),'History Check'!$F979:$O979,0)),IF(COUNT($F979:$O979) &gt; 0, Preferences!$D$6, NA())),"Null")</f>
        <v>NONCON</v>
      </c>
    </row>
    <row r="980" spans="3:19" hidden="1">
      <c r="C980" s="12" t="s">
        <v>1140</v>
      </c>
      <c r="D980" s="12">
        <v>1009700</v>
      </c>
      <c r="E980" s="12">
        <v>2023</v>
      </c>
      <c r="F980" s="36" t="s">
        <v>539</v>
      </c>
      <c r="G980" s="12" t="s">
        <v>539</v>
      </c>
      <c r="H980" s="36" t="s">
        <v>539</v>
      </c>
      <c r="I980" s="12" t="s">
        <v>539</v>
      </c>
      <c r="J980" s="36" t="s">
        <v>539</v>
      </c>
      <c r="K980" s="36">
        <v>45291</v>
      </c>
      <c r="L980" s="12" t="s">
        <v>539</v>
      </c>
      <c r="M980" s="12" t="s">
        <v>539</v>
      </c>
      <c r="N980" s="12" t="s">
        <v>539</v>
      </c>
      <c r="O980" s="36" t="s">
        <v>539</v>
      </c>
      <c r="R980" s="12" t="str">
        <f t="shared" si="15"/>
        <v>IFRS</v>
      </c>
      <c r="S980" s="12" t="str">
        <f>IFERROR(IF(Preferences!$D$6="Default",INDEX('History Check'!$F$6:$O$6,MATCH(MAX('History Check'!$F980:$O980),'History Check'!$F980:$O980,0)),IF(COUNT($F980:$O980) &gt; 0, Preferences!$D$6, NA())),"Null")</f>
        <v>NONCON</v>
      </c>
    </row>
    <row r="981" spans="3:19" hidden="1">
      <c r="C981" s="12" t="s">
        <v>1140</v>
      </c>
      <c r="D981" s="12">
        <v>1009700</v>
      </c>
      <c r="E981" s="12">
        <v>2022</v>
      </c>
      <c r="F981" s="36" t="s">
        <v>539</v>
      </c>
      <c r="G981" s="12" t="s">
        <v>539</v>
      </c>
      <c r="H981" s="12" t="s">
        <v>539</v>
      </c>
      <c r="I981" s="12" t="s">
        <v>539</v>
      </c>
      <c r="J981" s="36" t="s">
        <v>539</v>
      </c>
      <c r="K981" s="36">
        <v>44926</v>
      </c>
      <c r="L981" s="12" t="s">
        <v>539</v>
      </c>
      <c r="M981" s="12" t="s">
        <v>539</v>
      </c>
      <c r="N981" s="12" t="s">
        <v>539</v>
      </c>
      <c r="O981" s="36" t="s">
        <v>539</v>
      </c>
      <c r="R981" s="12" t="str">
        <f t="shared" si="15"/>
        <v>IFRS</v>
      </c>
      <c r="S981" s="12" t="str">
        <f>IFERROR(IF(Preferences!$D$6="Default",INDEX('History Check'!$F$6:$O$6,MATCH(MAX('History Check'!$F981:$O981),'History Check'!$F981:$O981,0)),IF(COUNT($F981:$O981) &gt; 0, Preferences!$D$6, NA())),"Null")</f>
        <v>NONCON</v>
      </c>
    </row>
    <row r="982" spans="3:19" hidden="1">
      <c r="C982" s="12" t="s">
        <v>1141</v>
      </c>
      <c r="D982" s="12">
        <v>111847</v>
      </c>
      <c r="E982" s="12">
        <v>2023</v>
      </c>
      <c r="F982" s="36">
        <v>45291</v>
      </c>
      <c r="G982" s="12" t="s">
        <v>539</v>
      </c>
      <c r="H982" s="36" t="s">
        <v>539</v>
      </c>
      <c r="I982" s="36" t="s">
        <v>539</v>
      </c>
      <c r="J982" s="12" t="s">
        <v>539</v>
      </c>
      <c r="K982" s="36">
        <v>45291</v>
      </c>
      <c r="L982" s="12" t="s">
        <v>539</v>
      </c>
      <c r="M982" s="12" t="s">
        <v>539</v>
      </c>
      <c r="N982" s="36" t="s">
        <v>539</v>
      </c>
      <c r="O982" s="36" t="s">
        <v>539</v>
      </c>
      <c r="R982" s="12" t="str">
        <f t="shared" si="15"/>
        <v>IFRS</v>
      </c>
      <c r="S982" s="12" t="str">
        <f>IFERROR(IF(Preferences!$D$6="Default",INDEX('History Check'!$F$6:$O$6,MATCH(MAX('History Check'!$F982:$O982),'History Check'!$F982:$O982,0)),IF(COUNT($F982:$O982) &gt; 0, Preferences!$D$6, NA())),"Null")</f>
        <v>CON</v>
      </c>
    </row>
    <row r="983" spans="3:19" hidden="1">
      <c r="C983" s="12" t="s">
        <v>1141</v>
      </c>
      <c r="D983" s="12">
        <v>111847</v>
      </c>
      <c r="E983" s="12">
        <v>2022</v>
      </c>
      <c r="F983" s="36">
        <v>44926</v>
      </c>
      <c r="G983" s="12" t="s">
        <v>539</v>
      </c>
      <c r="H983" s="36" t="s">
        <v>539</v>
      </c>
      <c r="I983" s="36" t="s">
        <v>539</v>
      </c>
      <c r="J983" s="36" t="s">
        <v>539</v>
      </c>
      <c r="K983" s="36">
        <v>44926</v>
      </c>
      <c r="L983" s="12" t="s">
        <v>539</v>
      </c>
      <c r="M983" s="12" t="s">
        <v>539</v>
      </c>
      <c r="N983" s="36" t="s">
        <v>539</v>
      </c>
      <c r="O983" s="36" t="s">
        <v>539</v>
      </c>
      <c r="R983" s="12" t="str">
        <f t="shared" si="15"/>
        <v>IFRS</v>
      </c>
      <c r="S983" s="12" t="str">
        <f>IFERROR(IF(Preferences!$D$6="Default",INDEX('History Check'!$F$6:$O$6,MATCH(MAX('History Check'!$F983:$O983),'History Check'!$F983:$O983,0)),IF(COUNT($F983:$O983) &gt; 0, Preferences!$D$6, NA())),"Null")</f>
        <v>CON</v>
      </c>
    </row>
    <row r="984" spans="3:19" hidden="1">
      <c r="C984" s="12" t="s">
        <v>1125</v>
      </c>
      <c r="D984" s="12">
        <v>1003323</v>
      </c>
      <c r="E984" s="12">
        <v>2023</v>
      </c>
      <c r="F984" s="36">
        <v>45291</v>
      </c>
      <c r="G984" s="12" t="s">
        <v>539</v>
      </c>
      <c r="H984" s="36" t="s">
        <v>539</v>
      </c>
      <c r="I984" s="36" t="s">
        <v>539</v>
      </c>
      <c r="J984" s="12" t="s">
        <v>539</v>
      </c>
      <c r="K984" s="36">
        <v>45291</v>
      </c>
      <c r="L984" s="12" t="s">
        <v>539</v>
      </c>
      <c r="M984" s="12" t="s">
        <v>539</v>
      </c>
      <c r="N984" s="12" t="s">
        <v>539</v>
      </c>
      <c r="O984" s="36" t="s">
        <v>539</v>
      </c>
      <c r="R984" s="12" t="str">
        <f t="shared" si="15"/>
        <v>IFRS</v>
      </c>
      <c r="S984" s="12" t="str">
        <f>IFERROR(IF(Preferences!$D$6="Default",INDEX('History Check'!$F$6:$O$6,MATCH(MAX('History Check'!$F984:$O984),'History Check'!$F984:$O984,0)),IF(COUNT($F984:$O984) &gt; 0, Preferences!$D$6, NA())),"Null")</f>
        <v>CON</v>
      </c>
    </row>
    <row r="985" spans="3:19" hidden="1">
      <c r="C985" s="12" t="s">
        <v>1125</v>
      </c>
      <c r="D985" s="12">
        <v>1003323</v>
      </c>
      <c r="E985" s="12">
        <v>2022</v>
      </c>
      <c r="F985" s="47">
        <v>44926</v>
      </c>
      <c r="G985" s="47" t="s">
        <v>539</v>
      </c>
      <c r="H985" s="47" t="s">
        <v>539</v>
      </c>
      <c r="I985" s="47" t="s">
        <v>539</v>
      </c>
      <c r="J985" s="47" t="s">
        <v>539</v>
      </c>
      <c r="K985" s="47">
        <v>44926</v>
      </c>
      <c r="L985" s="47" t="s">
        <v>539</v>
      </c>
      <c r="M985" s="47" t="s">
        <v>539</v>
      </c>
      <c r="N985" s="47" t="s">
        <v>539</v>
      </c>
      <c r="O985" s="47" t="s">
        <v>539</v>
      </c>
      <c r="P985" s="47"/>
      <c r="Q985" s="47"/>
      <c r="R985" s="12" t="str">
        <f t="shared" si="15"/>
        <v>IFRS</v>
      </c>
      <c r="S985" s="12" t="str">
        <f>IFERROR(IF(Preferences!$D$6="Default",INDEX('History Check'!$F$6:$O$6,MATCH(MAX('History Check'!$F985:$O985),'History Check'!$F985:$O985,0)),IF(COUNT($F985:$O985) &gt; 0, Preferences!$D$6, NA())),"Null")</f>
        <v>CON</v>
      </c>
    </row>
    <row r="986" spans="3:19" hidden="1">
      <c r="C986" s="12" t="s">
        <v>1142</v>
      </c>
      <c r="D986" s="12">
        <v>105239</v>
      </c>
      <c r="E986" s="12">
        <v>2023</v>
      </c>
      <c r="F986" s="36" t="s">
        <v>539</v>
      </c>
      <c r="G986" s="12" t="s">
        <v>539</v>
      </c>
      <c r="H986" s="36">
        <v>45291</v>
      </c>
      <c r="I986" s="12" t="s">
        <v>539</v>
      </c>
      <c r="J986" s="12" t="s">
        <v>539</v>
      </c>
      <c r="K986" s="12" t="s">
        <v>539</v>
      </c>
      <c r="L986" s="12" t="s">
        <v>539</v>
      </c>
      <c r="M986" s="12" t="s">
        <v>539</v>
      </c>
      <c r="N986" s="12" t="s">
        <v>539</v>
      </c>
      <c r="O986" s="36" t="s">
        <v>539</v>
      </c>
      <c r="R986" s="12" t="str">
        <f t="shared" si="15"/>
        <v>REGULATORY</v>
      </c>
      <c r="S986" s="12" t="str">
        <f>IFERROR(IF(Preferences!$D$6="Default",INDEX('History Check'!$F$6:$O$6,MATCH(MAX('History Check'!$F986:$O986),'History Check'!$F986:$O986,0)),IF(COUNT($F986:$O986) &gt; 0, Preferences!$D$6, NA())),"Null")</f>
        <v>CON</v>
      </c>
    </row>
    <row r="987" spans="3:19" hidden="1">
      <c r="C987" s="12" t="s">
        <v>1142</v>
      </c>
      <c r="D987" s="12">
        <v>105239</v>
      </c>
      <c r="E987" s="12">
        <v>2022</v>
      </c>
      <c r="F987" s="36" t="s">
        <v>539</v>
      </c>
      <c r="G987" s="12" t="s">
        <v>539</v>
      </c>
      <c r="H987" s="36">
        <v>44926</v>
      </c>
      <c r="I987" s="12" t="s">
        <v>539</v>
      </c>
      <c r="J987" s="12" t="s">
        <v>539</v>
      </c>
      <c r="K987" s="12" t="s">
        <v>539</v>
      </c>
      <c r="L987" s="12" t="s">
        <v>539</v>
      </c>
      <c r="M987" s="12" t="s">
        <v>539</v>
      </c>
      <c r="N987" s="12" t="s">
        <v>539</v>
      </c>
      <c r="O987" s="12" t="s">
        <v>539</v>
      </c>
      <c r="R987" s="12" t="str">
        <f t="shared" si="15"/>
        <v>REGULATORY</v>
      </c>
      <c r="S987" s="12" t="str">
        <f>IFERROR(IF(Preferences!$D$6="Default",INDEX('History Check'!$F$6:$O$6,MATCH(MAX('History Check'!$F987:$O987),'History Check'!$F987:$O987,0)),IF(COUNT($F987:$O987) &gt; 0, Preferences!$D$6, NA())),"Null")</f>
        <v>CON</v>
      </c>
    </row>
    <row r="988" spans="3:19" hidden="1">
      <c r="C988" s="12" t="s">
        <v>1143</v>
      </c>
      <c r="D988" s="12">
        <v>1139670</v>
      </c>
      <c r="E988" s="12">
        <v>2023</v>
      </c>
      <c r="F988" s="36" t="s">
        <v>539</v>
      </c>
      <c r="G988" s="12" t="s">
        <v>539</v>
      </c>
      <c r="H988" s="36">
        <v>45291</v>
      </c>
      <c r="I988" s="36">
        <v>45291</v>
      </c>
      <c r="J988" s="36" t="s">
        <v>539</v>
      </c>
      <c r="K988" s="36" t="s">
        <v>539</v>
      </c>
      <c r="L988" s="12" t="s">
        <v>539</v>
      </c>
      <c r="M988" s="12" t="s">
        <v>539</v>
      </c>
      <c r="N988" s="36" t="s">
        <v>539</v>
      </c>
      <c r="O988" s="36" t="s">
        <v>539</v>
      </c>
      <c r="R988" s="12" t="str">
        <f t="shared" si="15"/>
        <v>REGULATORY</v>
      </c>
      <c r="S988" s="12" t="str">
        <f>IFERROR(IF(Preferences!$D$6="Default",INDEX('History Check'!$F$6:$O$6,MATCH(MAX('History Check'!$F988:$O988),'History Check'!$F988:$O988,0)),IF(COUNT($F988:$O988) &gt; 0, Preferences!$D$6, NA())),"Null")</f>
        <v>CON</v>
      </c>
    </row>
    <row r="989" spans="3:19" hidden="1">
      <c r="C989" s="12" t="s">
        <v>1143</v>
      </c>
      <c r="D989" s="12">
        <v>1139670</v>
      </c>
      <c r="E989" s="12">
        <v>2022</v>
      </c>
      <c r="F989" s="36" t="s">
        <v>539</v>
      </c>
      <c r="G989" s="12" t="s">
        <v>539</v>
      </c>
      <c r="H989" s="36">
        <v>44926</v>
      </c>
      <c r="I989" s="36">
        <v>44926</v>
      </c>
      <c r="J989" s="36" t="s">
        <v>539</v>
      </c>
      <c r="K989" s="36" t="s">
        <v>539</v>
      </c>
      <c r="L989" s="12" t="s">
        <v>539</v>
      </c>
      <c r="M989" s="12" t="s">
        <v>539</v>
      </c>
      <c r="N989" s="36" t="s">
        <v>539</v>
      </c>
      <c r="O989" s="36" t="s">
        <v>539</v>
      </c>
      <c r="R989" s="12" t="str">
        <f t="shared" si="15"/>
        <v>REGULATORY</v>
      </c>
      <c r="S989" s="12" t="str">
        <f>IFERROR(IF(Preferences!$D$6="Default",INDEX('History Check'!$F$6:$O$6,MATCH(MAX('History Check'!$F989:$O989),'History Check'!$F989:$O989,0)),IF(COUNT($F989:$O989) &gt; 0, Preferences!$D$6, NA())),"Null")</f>
        <v>CON</v>
      </c>
    </row>
    <row r="990" spans="3:19" hidden="1">
      <c r="C990" s="12" t="s">
        <v>1144</v>
      </c>
      <c r="D990" s="12">
        <v>115071</v>
      </c>
      <c r="E990" s="12">
        <v>2023</v>
      </c>
      <c r="F990" s="36">
        <v>45291</v>
      </c>
      <c r="G990" s="12" t="s">
        <v>539</v>
      </c>
      <c r="H990" s="12" t="s">
        <v>539</v>
      </c>
      <c r="I990" s="12" t="s">
        <v>539</v>
      </c>
      <c r="J990" s="12" t="s">
        <v>539</v>
      </c>
      <c r="K990" s="36" t="s">
        <v>539</v>
      </c>
      <c r="L990" s="12" t="s">
        <v>539</v>
      </c>
      <c r="M990" s="12" t="s">
        <v>539</v>
      </c>
      <c r="N990" s="12" t="s">
        <v>539</v>
      </c>
      <c r="O990" s="12" t="s">
        <v>539</v>
      </c>
      <c r="R990" s="12" t="str">
        <f t="shared" si="15"/>
        <v>IFRS</v>
      </c>
      <c r="S990" s="12" t="str">
        <f>IFERROR(IF(Preferences!$D$6="Default",INDEX('History Check'!$F$6:$O$6,MATCH(MAX('History Check'!$F990:$O990),'History Check'!$F990:$O990,0)),IF(COUNT($F990:$O990) &gt; 0, Preferences!$D$6, NA())),"Null")</f>
        <v>CON</v>
      </c>
    </row>
    <row r="991" spans="3:19" hidden="1">
      <c r="C991" s="12" t="s">
        <v>1144</v>
      </c>
      <c r="D991" s="12">
        <v>115071</v>
      </c>
      <c r="E991" s="12">
        <v>2022</v>
      </c>
      <c r="F991" s="36">
        <v>44926</v>
      </c>
      <c r="G991" s="12" t="s">
        <v>539</v>
      </c>
      <c r="H991" s="36" t="s">
        <v>539</v>
      </c>
      <c r="I991" s="36" t="s">
        <v>539</v>
      </c>
      <c r="J991" s="36" t="s">
        <v>539</v>
      </c>
      <c r="K991" s="36" t="s">
        <v>539</v>
      </c>
      <c r="L991" s="12" t="s">
        <v>539</v>
      </c>
      <c r="M991" s="12" t="s">
        <v>539</v>
      </c>
      <c r="N991" s="36" t="s">
        <v>539</v>
      </c>
      <c r="O991" s="36" t="s">
        <v>539</v>
      </c>
      <c r="R991" s="12" t="str">
        <f t="shared" si="15"/>
        <v>IFRS</v>
      </c>
      <c r="S991" s="12" t="str">
        <f>IFERROR(IF(Preferences!$D$6="Default",INDEX('History Check'!$F$6:$O$6,MATCH(MAX('History Check'!$F991:$O991),'History Check'!$F991:$O991,0)),IF(COUNT($F991:$O991) &gt; 0, Preferences!$D$6, NA())),"Null")</f>
        <v>CON</v>
      </c>
    </row>
    <row r="992" spans="3:19">
      <c r="C992" s="12" t="s">
        <v>1145</v>
      </c>
      <c r="D992" s="12">
        <v>1341853</v>
      </c>
      <c r="E992" s="12">
        <v>2023</v>
      </c>
      <c r="F992" s="36" t="s">
        <v>539</v>
      </c>
      <c r="G992" s="12" t="s">
        <v>539</v>
      </c>
      <c r="H992" s="12" t="s">
        <v>539</v>
      </c>
      <c r="I992" s="12" t="s">
        <v>539</v>
      </c>
      <c r="J992" s="12" t="s">
        <v>539</v>
      </c>
      <c r="K992" s="12" t="s">
        <v>539</v>
      </c>
      <c r="L992" s="12" t="s">
        <v>539</v>
      </c>
      <c r="M992" s="12" t="s">
        <v>539</v>
      </c>
      <c r="N992" s="12" t="s">
        <v>539</v>
      </c>
      <c r="O992" s="12" t="s">
        <v>539</v>
      </c>
      <c r="R992" s="12" t="str">
        <f t="shared" si="15"/>
        <v>Null</v>
      </c>
      <c r="S992" s="12" t="str">
        <f>IFERROR(IF(Preferences!$D$6="Default",INDEX('History Check'!$F$6:$O$6,MATCH(MAX('History Check'!$F992:$O992),'History Check'!$F992:$O992,0)),IF(COUNT($F992:$O992) &gt; 0, Preferences!$D$6, NA())),"Null")</f>
        <v>Null</v>
      </c>
    </row>
    <row r="993" spans="3:19">
      <c r="C993" s="12" t="s">
        <v>1145</v>
      </c>
      <c r="D993" s="12">
        <v>1341853</v>
      </c>
      <c r="E993" s="12">
        <v>2022</v>
      </c>
      <c r="F993" s="36" t="s">
        <v>539</v>
      </c>
      <c r="G993" s="12" t="s">
        <v>539</v>
      </c>
      <c r="H993" s="12" t="s">
        <v>539</v>
      </c>
      <c r="I993" s="12" t="s">
        <v>539</v>
      </c>
      <c r="J993" s="12" t="s">
        <v>539</v>
      </c>
      <c r="K993" s="36" t="s">
        <v>539</v>
      </c>
      <c r="L993" s="12" t="s">
        <v>539</v>
      </c>
      <c r="M993" s="12" t="s">
        <v>539</v>
      </c>
      <c r="N993" s="12" t="s">
        <v>539</v>
      </c>
      <c r="O993" s="36" t="s">
        <v>539</v>
      </c>
      <c r="R993" s="12" t="str">
        <f t="shared" si="15"/>
        <v>Null</v>
      </c>
      <c r="S993" s="12" t="str">
        <f>IFERROR(IF(Preferences!$D$6="Default",INDEX('History Check'!$F$6:$O$6,MATCH(MAX('History Check'!$F993:$O993),'History Check'!$F993:$O993,0)),IF(COUNT($F993:$O993) &gt; 0, Preferences!$D$6, NA())),"Null")</f>
        <v>Null</v>
      </c>
    </row>
    <row r="994" spans="3:19" hidden="1">
      <c r="C994" s="12" t="s">
        <v>1146</v>
      </c>
      <c r="D994" s="12">
        <v>107813</v>
      </c>
      <c r="E994" s="12">
        <v>2023</v>
      </c>
      <c r="F994" s="36">
        <v>45291</v>
      </c>
      <c r="G994" s="12" t="s">
        <v>539</v>
      </c>
      <c r="H994" s="12" t="s">
        <v>539</v>
      </c>
      <c r="I994" s="12" t="s">
        <v>539</v>
      </c>
      <c r="J994" s="36" t="s">
        <v>539</v>
      </c>
      <c r="K994" s="36" t="s">
        <v>539</v>
      </c>
      <c r="L994" s="12" t="s">
        <v>539</v>
      </c>
      <c r="M994" s="12" t="s">
        <v>539</v>
      </c>
      <c r="N994" s="12" t="s">
        <v>539</v>
      </c>
      <c r="O994" s="36" t="s">
        <v>539</v>
      </c>
      <c r="R994" s="12" t="str">
        <f t="shared" si="15"/>
        <v>IFRS</v>
      </c>
      <c r="S994" s="12" t="str">
        <f>IFERROR(IF(Preferences!$D$6="Default",INDEX('History Check'!$F$6:$O$6,MATCH(MAX('History Check'!$F994:$O994),'History Check'!$F994:$O994,0)),IF(COUNT($F994:$O994) &gt; 0, Preferences!$D$6, NA())),"Null")</f>
        <v>CON</v>
      </c>
    </row>
    <row r="995" spans="3:19" hidden="1">
      <c r="C995" s="12" t="s">
        <v>1146</v>
      </c>
      <c r="D995" s="12">
        <v>107813</v>
      </c>
      <c r="E995" s="12">
        <v>2022</v>
      </c>
      <c r="F995" s="36">
        <v>44926</v>
      </c>
      <c r="G995" s="12" t="s">
        <v>539</v>
      </c>
      <c r="H995" s="36" t="s">
        <v>539</v>
      </c>
      <c r="I995" s="36" t="s">
        <v>539</v>
      </c>
      <c r="J995" s="12" t="s">
        <v>539</v>
      </c>
      <c r="K995" s="36" t="s">
        <v>539</v>
      </c>
      <c r="L995" s="12" t="s">
        <v>539</v>
      </c>
      <c r="M995" s="12" t="s">
        <v>539</v>
      </c>
      <c r="N995" s="12" t="s">
        <v>539</v>
      </c>
      <c r="O995" s="12" t="s">
        <v>539</v>
      </c>
      <c r="R995" s="12" t="str">
        <f t="shared" si="15"/>
        <v>IFRS</v>
      </c>
      <c r="S995" s="12" t="str">
        <f>IFERROR(IF(Preferences!$D$6="Default",INDEX('History Check'!$F$6:$O$6,MATCH(MAX('History Check'!$F995:$O995),'History Check'!$F995:$O995,0)),IF(COUNT($F995:$O995) &gt; 0, Preferences!$D$6, NA())),"Null")</f>
        <v>CON</v>
      </c>
    </row>
    <row r="996" spans="3:19" hidden="1">
      <c r="C996" s="12" t="s">
        <v>1147</v>
      </c>
      <c r="D996" s="12">
        <v>1286490</v>
      </c>
      <c r="E996" s="12">
        <v>2023</v>
      </c>
      <c r="F996" s="12" t="s">
        <v>539</v>
      </c>
      <c r="G996" s="12" t="s">
        <v>539</v>
      </c>
      <c r="H996" s="12" t="s">
        <v>539</v>
      </c>
      <c r="I996" s="12" t="s">
        <v>539</v>
      </c>
      <c r="J996" s="36">
        <v>45291</v>
      </c>
      <c r="K996" s="12" t="s">
        <v>539</v>
      </c>
      <c r="L996" s="12" t="s">
        <v>539</v>
      </c>
      <c r="M996" s="12" t="s">
        <v>539</v>
      </c>
      <c r="N996" s="12" t="s">
        <v>539</v>
      </c>
      <c r="O996" s="36" t="s">
        <v>539</v>
      </c>
      <c r="R996" s="12" t="str">
        <f t="shared" si="15"/>
        <v>LOCAL</v>
      </c>
      <c r="S996" s="12" t="str">
        <f>IFERROR(IF(Preferences!$D$6="Default",INDEX('History Check'!$F$6:$O$6,MATCH(MAX('History Check'!$F996:$O996),'History Check'!$F996:$O996,0)),IF(COUNT($F996:$O996) &gt; 0, Preferences!$D$6, NA())),"Null")</f>
        <v>CON</v>
      </c>
    </row>
    <row r="997" spans="3:19" hidden="1">
      <c r="C997" s="12" t="s">
        <v>1147</v>
      </c>
      <c r="D997" s="12">
        <v>1286490</v>
      </c>
      <c r="E997" s="12">
        <v>2022</v>
      </c>
      <c r="F997" s="36" t="s">
        <v>539</v>
      </c>
      <c r="G997" s="12" t="s">
        <v>539</v>
      </c>
      <c r="H997" s="36" t="s">
        <v>539</v>
      </c>
      <c r="I997" s="36" t="s">
        <v>539</v>
      </c>
      <c r="J997" s="36">
        <v>44926</v>
      </c>
      <c r="K997" s="36" t="s">
        <v>539</v>
      </c>
      <c r="L997" s="12" t="s">
        <v>539</v>
      </c>
      <c r="M997" s="12" t="s">
        <v>539</v>
      </c>
      <c r="N997" s="36" t="s">
        <v>539</v>
      </c>
      <c r="O997" s="36" t="s">
        <v>539</v>
      </c>
      <c r="R997" s="12" t="str">
        <f t="shared" si="15"/>
        <v>LOCAL</v>
      </c>
      <c r="S997" s="12" t="str">
        <f>IFERROR(IF(Preferences!$D$6="Default",INDEX('History Check'!$F$6:$O$6,MATCH(MAX('History Check'!$F997:$O997),'History Check'!$F997:$O997,0)),IF(COUNT($F997:$O997) &gt; 0, Preferences!$D$6, NA())),"Null")</f>
        <v>CON</v>
      </c>
    </row>
    <row r="998" spans="3:19" hidden="1">
      <c r="C998" s="12" t="s">
        <v>1149</v>
      </c>
      <c r="D998" s="12">
        <v>1003585</v>
      </c>
      <c r="E998" s="12">
        <v>2023</v>
      </c>
      <c r="F998" s="12" t="s">
        <v>539</v>
      </c>
      <c r="G998" s="12" t="s">
        <v>539</v>
      </c>
      <c r="H998" s="36">
        <v>45291</v>
      </c>
      <c r="I998" s="36">
        <v>45291</v>
      </c>
      <c r="J998" s="36" t="s">
        <v>539</v>
      </c>
      <c r="K998" s="12" t="s">
        <v>539</v>
      </c>
      <c r="L998" s="12" t="s">
        <v>539</v>
      </c>
      <c r="M998" s="12" t="s">
        <v>539</v>
      </c>
      <c r="N998" s="12" t="s">
        <v>539</v>
      </c>
      <c r="O998" s="36" t="s">
        <v>539</v>
      </c>
      <c r="R998" s="12" t="str">
        <f t="shared" si="15"/>
        <v>REGULATORY</v>
      </c>
      <c r="S998" s="12" t="str">
        <f>IFERROR(IF(Preferences!$D$6="Default",INDEX('History Check'!$F$6:$O$6,MATCH(MAX('History Check'!$F998:$O998),'History Check'!$F998:$O998,0)),IF(COUNT($F998:$O998) &gt; 0, Preferences!$D$6, NA())),"Null")</f>
        <v>CON</v>
      </c>
    </row>
    <row r="999" spans="3:19" hidden="1">
      <c r="C999" s="12" t="s">
        <v>1149</v>
      </c>
      <c r="D999" s="12">
        <v>1003585</v>
      </c>
      <c r="E999" s="12">
        <v>2022</v>
      </c>
      <c r="F999" s="36" t="s">
        <v>539</v>
      </c>
      <c r="G999" s="12" t="s">
        <v>539</v>
      </c>
      <c r="H999" s="36">
        <v>44926</v>
      </c>
      <c r="I999" s="36">
        <v>44926</v>
      </c>
      <c r="J999" s="36" t="s">
        <v>539</v>
      </c>
      <c r="K999" s="12" t="s">
        <v>539</v>
      </c>
      <c r="L999" s="12" t="s">
        <v>539</v>
      </c>
      <c r="M999" s="12" t="s">
        <v>539</v>
      </c>
      <c r="N999" s="12" t="s">
        <v>539</v>
      </c>
      <c r="O999" s="36" t="s">
        <v>539</v>
      </c>
      <c r="R999" s="12" t="str">
        <f t="shared" si="15"/>
        <v>REGULATORY</v>
      </c>
      <c r="S999" s="12" t="str">
        <f>IFERROR(IF(Preferences!$D$6="Default",INDEX('History Check'!$F$6:$O$6,MATCH(MAX('History Check'!$F999:$O999),'History Check'!$F999:$O999,0)),IF(COUNT($F999:$O999) &gt; 0, Preferences!$D$6, NA())),"Null")</f>
        <v>CON</v>
      </c>
    </row>
    <row r="1000" spans="3:19" hidden="1">
      <c r="C1000" s="12" t="s">
        <v>1150</v>
      </c>
      <c r="D1000" s="12">
        <v>107827</v>
      </c>
      <c r="E1000" s="12">
        <v>2023</v>
      </c>
      <c r="F1000" s="36" t="s">
        <v>539</v>
      </c>
      <c r="G1000" s="12" t="s">
        <v>539</v>
      </c>
      <c r="H1000" s="36">
        <v>45291</v>
      </c>
      <c r="I1000" s="36" t="s">
        <v>539</v>
      </c>
      <c r="J1000" s="36" t="s">
        <v>539</v>
      </c>
      <c r="K1000" s="12" t="s">
        <v>539</v>
      </c>
      <c r="L1000" s="12" t="s">
        <v>539</v>
      </c>
      <c r="M1000" s="12" t="s">
        <v>539</v>
      </c>
      <c r="N1000" s="12" t="s">
        <v>539</v>
      </c>
      <c r="O1000" s="36" t="s">
        <v>539</v>
      </c>
      <c r="R1000" s="12" t="str">
        <f t="shared" si="15"/>
        <v>REGULATORY</v>
      </c>
      <c r="S1000" s="12" t="str">
        <f>IFERROR(IF(Preferences!$D$6="Default",INDEX('History Check'!$F$6:$O$6,MATCH(MAX('History Check'!$F1000:$O1000),'History Check'!$F1000:$O1000,0)),IF(COUNT($F1000:$O1000) &gt; 0, Preferences!$D$6, NA())),"Null")</f>
        <v>CON</v>
      </c>
    </row>
    <row r="1001" spans="3:19" hidden="1">
      <c r="C1001" s="12" t="s">
        <v>1150</v>
      </c>
      <c r="D1001" s="12">
        <v>107827</v>
      </c>
      <c r="E1001" s="12">
        <v>2022</v>
      </c>
      <c r="F1001" s="36" t="s">
        <v>539</v>
      </c>
      <c r="G1001" s="12" t="s">
        <v>539</v>
      </c>
      <c r="H1001" s="36">
        <v>44926</v>
      </c>
      <c r="I1001" s="36" t="s">
        <v>539</v>
      </c>
      <c r="J1001" s="36" t="s">
        <v>539</v>
      </c>
      <c r="K1001" s="36" t="s">
        <v>539</v>
      </c>
      <c r="L1001" s="12" t="s">
        <v>539</v>
      </c>
      <c r="M1001" s="12" t="s">
        <v>539</v>
      </c>
      <c r="N1001" s="36" t="s">
        <v>539</v>
      </c>
      <c r="O1001" s="36" t="s">
        <v>539</v>
      </c>
      <c r="R1001" s="12" t="str">
        <f t="shared" si="15"/>
        <v>REGULATORY</v>
      </c>
      <c r="S1001" s="12" t="str">
        <f>IFERROR(IF(Preferences!$D$6="Default",INDEX('History Check'!$F$6:$O$6,MATCH(MAX('History Check'!$F1001:$O1001),'History Check'!$F1001:$O1001,0)),IF(COUNT($F1001:$O1001) &gt; 0, Preferences!$D$6, NA())),"Null")</f>
        <v>CON</v>
      </c>
    </row>
    <row r="1002" spans="3:19">
      <c r="C1002" s="12" t="s">
        <v>1151</v>
      </c>
      <c r="D1002" s="12">
        <v>1295331</v>
      </c>
      <c r="E1002" s="12">
        <v>2023</v>
      </c>
      <c r="F1002" s="36" t="s">
        <v>539</v>
      </c>
      <c r="G1002" s="12" t="s">
        <v>539</v>
      </c>
      <c r="H1002" s="36" t="s">
        <v>539</v>
      </c>
      <c r="I1002" s="36" t="s">
        <v>539</v>
      </c>
      <c r="J1002" s="36" t="s">
        <v>539</v>
      </c>
      <c r="K1002" s="36" t="s">
        <v>539</v>
      </c>
      <c r="L1002" s="12" t="s">
        <v>539</v>
      </c>
      <c r="M1002" s="12" t="s">
        <v>539</v>
      </c>
      <c r="N1002" s="36" t="s">
        <v>539</v>
      </c>
      <c r="O1002" s="36" t="s">
        <v>539</v>
      </c>
      <c r="R1002" s="12" t="str">
        <f t="shared" si="15"/>
        <v>Null</v>
      </c>
      <c r="S1002" s="12" t="str">
        <f>IFERROR(IF(Preferences!$D$6="Default",INDEX('History Check'!$F$6:$O$6,MATCH(MAX('History Check'!$F1002:$O1002),'History Check'!$F1002:$O1002,0)),IF(COUNT($F1002:$O1002) &gt; 0, Preferences!$D$6, NA())),"Null")</f>
        <v>Null</v>
      </c>
    </row>
    <row r="1003" spans="3:19">
      <c r="C1003" s="12" t="s">
        <v>1151</v>
      </c>
      <c r="D1003" s="12">
        <v>1295331</v>
      </c>
      <c r="E1003" s="12">
        <v>2022</v>
      </c>
      <c r="F1003" s="36" t="s">
        <v>539</v>
      </c>
      <c r="G1003" s="12" t="s">
        <v>539</v>
      </c>
      <c r="H1003" s="36" t="s">
        <v>539</v>
      </c>
      <c r="I1003" s="36" t="s">
        <v>539</v>
      </c>
      <c r="J1003" s="36" t="s">
        <v>539</v>
      </c>
      <c r="K1003" s="36" t="s">
        <v>539</v>
      </c>
      <c r="L1003" s="12" t="s">
        <v>539</v>
      </c>
      <c r="M1003" s="12" t="s">
        <v>539</v>
      </c>
      <c r="N1003" s="36" t="s">
        <v>539</v>
      </c>
      <c r="O1003" s="36" t="s">
        <v>539</v>
      </c>
      <c r="R1003" s="12" t="str">
        <f t="shared" si="15"/>
        <v>Null</v>
      </c>
      <c r="S1003" s="12" t="str">
        <f>IFERROR(IF(Preferences!$D$6="Default",INDEX('History Check'!$F$6:$O$6,MATCH(MAX('History Check'!$F1003:$O1003),'History Check'!$F1003:$O1003,0)),IF(COUNT($F1003:$O1003) &gt; 0, Preferences!$D$6, NA())),"Null")</f>
        <v>Null</v>
      </c>
    </row>
    <row r="1004" spans="3:19">
      <c r="C1004" s="12" t="s">
        <v>1152</v>
      </c>
      <c r="D1004" s="12">
        <v>1295313</v>
      </c>
      <c r="E1004" s="12">
        <v>2023</v>
      </c>
      <c r="F1004" s="36" t="s">
        <v>539</v>
      </c>
      <c r="G1004" s="12" t="s">
        <v>539</v>
      </c>
      <c r="H1004" s="12" t="s">
        <v>539</v>
      </c>
      <c r="I1004" s="12" t="s">
        <v>539</v>
      </c>
      <c r="J1004" s="12" t="s">
        <v>539</v>
      </c>
      <c r="K1004" s="36" t="s">
        <v>539</v>
      </c>
      <c r="L1004" s="12" t="s">
        <v>539</v>
      </c>
      <c r="M1004" s="12" t="s">
        <v>539</v>
      </c>
      <c r="N1004" s="36" t="s">
        <v>539</v>
      </c>
      <c r="O1004" s="12" t="s">
        <v>539</v>
      </c>
      <c r="R1004" s="12" t="str">
        <f t="shared" si="15"/>
        <v>Null</v>
      </c>
      <c r="S1004" s="12" t="str">
        <f>IFERROR(IF(Preferences!$D$6="Default",INDEX('History Check'!$F$6:$O$6,MATCH(MAX('History Check'!$F1004:$O1004),'History Check'!$F1004:$O1004,0)),IF(COUNT($F1004:$O1004) &gt; 0, Preferences!$D$6, NA())),"Null")</f>
        <v>Null</v>
      </c>
    </row>
    <row r="1005" spans="3:19">
      <c r="C1005" s="12" t="s">
        <v>1152</v>
      </c>
      <c r="D1005" s="12">
        <v>1295313</v>
      </c>
      <c r="E1005" s="12">
        <v>2022</v>
      </c>
      <c r="F1005" s="36" t="s">
        <v>539</v>
      </c>
      <c r="G1005" s="12" t="s">
        <v>539</v>
      </c>
      <c r="H1005" s="36" t="s">
        <v>539</v>
      </c>
      <c r="I1005" s="36" t="s">
        <v>539</v>
      </c>
      <c r="J1005" s="36" t="s">
        <v>539</v>
      </c>
      <c r="K1005" s="36" t="s">
        <v>539</v>
      </c>
      <c r="L1005" s="12" t="s">
        <v>539</v>
      </c>
      <c r="M1005" s="12" t="s">
        <v>539</v>
      </c>
      <c r="N1005" s="36" t="s">
        <v>539</v>
      </c>
      <c r="O1005" s="36" t="s">
        <v>539</v>
      </c>
      <c r="R1005" s="12" t="str">
        <f t="shared" si="15"/>
        <v>Null</v>
      </c>
      <c r="S1005" s="12" t="str">
        <f>IFERROR(IF(Preferences!$D$6="Default",INDEX('History Check'!$F$6:$O$6,MATCH(MAX('History Check'!$F1005:$O1005),'History Check'!$F1005:$O1005,0)),IF(COUNT($F1005:$O1005) &gt; 0, Preferences!$D$6, NA())),"Null")</f>
        <v>Null</v>
      </c>
    </row>
    <row r="1006" spans="3:19">
      <c r="C1006" s="12" t="s">
        <v>1153</v>
      </c>
      <c r="D1006" s="12">
        <v>1295314</v>
      </c>
      <c r="E1006" s="12">
        <v>2023</v>
      </c>
      <c r="F1006" s="36" t="s">
        <v>539</v>
      </c>
      <c r="G1006" s="12" t="s">
        <v>539</v>
      </c>
      <c r="H1006" s="36" t="s">
        <v>539</v>
      </c>
      <c r="I1006" s="12" t="s">
        <v>539</v>
      </c>
      <c r="J1006" s="12" t="s">
        <v>539</v>
      </c>
      <c r="K1006" s="12" t="s">
        <v>539</v>
      </c>
      <c r="L1006" s="12" t="s">
        <v>539</v>
      </c>
      <c r="M1006" s="12" t="s">
        <v>539</v>
      </c>
      <c r="N1006" s="12" t="s">
        <v>539</v>
      </c>
      <c r="O1006" s="12" t="s">
        <v>539</v>
      </c>
      <c r="R1006" s="12" t="str">
        <f t="shared" si="15"/>
        <v>Null</v>
      </c>
      <c r="S1006" s="12" t="str">
        <f>IFERROR(IF(Preferences!$D$6="Default",INDEX('History Check'!$F$6:$O$6,MATCH(MAX('History Check'!$F1006:$O1006),'History Check'!$F1006:$O1006,0)),IF(COUNT($F1006:$O1006) &gt; 0, Preferences!$D$6, NA())),"Null")</f>
        <v>Null</v>
      </c>
    </row>
    <row r="1007" spans="3:19">
      <c r="C1007" s="12" t="s">
        <v>1153</v>
      </c>
      <c r="D1007" s="12">
        <v>1295314</v>
      </c>
      <c r="E1007" s="12">
        <v>2022</v>
      </c>
      <c r="F1007" s="36" t="s">
        <v>539</v>
      </c>
      <c r="G1007" s="12" t="s">
        <v>539</v>
      </c>
      <c r="H1007" s="36" t="s">
        <v>539</v>
      </c>
      <c r="I1007" s="36" t="s">
        <v>539</v>
      </c>
      <c r="J1007" s="36" t="s">
        <v>539</v>
      </c>
      <c r="K1007" s="36" t="s">
        <v>539</v>
      </c>
      <c r="L1007" s="12" t="s">
        <v>539</v>
      </c>
      <c r="M1007" s="12" t="s">
        <v>539</v>
      </c>
      <c r="N1007" s="36" t="s">
        <v>539</v>
      </c>
      <c r="O1007" s="36" t="s">
        <v>539</v>
      </c>
      <c r="R1007" s="12" t="str">
        <f t="shared" si="15"/>
        <v>Null</v>
      </c>
      <c r="S1007" s="12" t="str">
        <f>IFERROR(IF(Preferences!$D$6="Default",INDEX('History Check'!$F$6:$O$6,MATCH(MAX('History Check'!$F1007:$O1007),'History Check'!$F1007:$O1007,0)),IF(COUNT($F1007:$O1007) &gt; 0, Preferences!$D$6, NA())),"Null")</f>
        <v>Null</v>
      </c>
    </row>
    <row r="1008" spans="3:19">
      <c r="C1008" s="12" t="s">
        <v>1154</v>
      </c>
      <c r="D1008" s="12">
        <v>1295315</v>
      </c>
      <c r="E1008" s="12">
        <v>2023</v>
      </c>
      <c r="F1008" s="36" t="s">
        <v>539</v>
      </c>
      <c r="G1008" s="12" t="s">
        <v>539</v>
      </c>
      <c r="H1008" s="36" t="s">
        <v>539</v>
      </c>
      <c r="I1008" s="36" t="s">
        <v>539</v>
      </c>
      <c r="J1008" s="12" t="s">
        <v>539</v>
      </c>
      <c r="K1008" s="36" t="s">
        <v>539</v>
      </c>
      <c r="L1008" s="12" t="s">
        <v>539</v>
      </c>
      <c r="M1008" s="12" t="s">
        <v>539</v>
      </c>
      <c r="N1008" s="12" t="s">
        <v>539</v>
      </c>
      <c r="O1008" s="36" t="s">
        <v>539</v>
      </c>
      <c r="R1008" s="12" t="str">
        <f t="shared" si="15"/>
        <v>Null</v>
      </c>
      <c r="S1008" s="12" t="str">
        <f>IFERROR(IF(Preferences!$D$6="Default",INDEX('History Check'!$F$6:$O$6,MATCH(MAX('History Check'!$F1008:$O1008),'History Check'!$F1008:$O1008,0)),IF(COUNT($F1008:$O1008) &gt; 0, Preferences!$D$6, NA())),"Null")</f>
        <v>Null</v>
      </c>
    </row>
    <row r="1009" spans="3:19">
      <c r="C1009" s="12" t="s">
        <v>1154</v>
      </c>
      <c r="D1009" s="12">
        <v>1295315</v>
      </c>
      <c r="E1009" s="12">
        <v>2022</v>
      </c>
      <c r="F1009" s="36" t="s">
        <v>539</v>
      </c>
      <c r="G1009" s="12" t="s">
        <v>539</v>
      </c>
      <c r="H1009" s="12" t="s">
        <v>539</v>
      </c>
      <c r="I1009" s="12" t="s">
        <v>539</v>
      </c>
      <c r="J1009" s="12" t="s">
        <v>539</v>
      </c>
      <c r="K1009" s="36" t="s">
        <v>539</v>
      </c>
      <c r="L1009" s="12" t="s">
        <v>539</v>
      </c>
      <c r="M1009" s="12" t="s">
        <v>539</v>
      </c>
      <c r="N1009" s="36" t="s">
        <v>539</v>
      </c>
      <c r="O1009" s="36" t="s">
        <v>539</v>
      </c>
      <c r="R1009" s="12" t="str">
        <f t="shared" si="15"/>
        <v>Null</v>
      </c>
      <c r="S1009" s="12" t="str">
        <f>IFERROR(IF(Preferences!$D$6="Default",INDEX('History Check'!$F$6:$O$6,MATCH(MAX('History Check'!$F1009:$O1009),'History Check'!$F1009:$O1009,0)),IF(COUNT($F1009:$O1009) &gt; 0, Preferences!$D$6, NA())),"Null")</f>
        <v>Null</v>
      </c>
    </row>
    <row r="1010" spans="3:19">
      <c r="C1010" s="12" t="s">
        <v>1155</v>
      </c>
      <c r="D1010" s="12">
        <v>1295330</v>
      </c>
      <c r="E1010" s="12">
        <v>2023</v>
      </c>
      <c r="F1010" s="12" t="s">
        <v>539</v>
      </c>
      <c r="G1010" s="12" t="s">
        <v>539</v>
      </c>
      <c r="H1010" s="12" t="s">
        <v>539</v>
      </c>
      <c r="I1010" s="12" t="s">
        <v>539</v>
      </c>
      <c r="J1010" s="36" t="s">
        <v>539</v>
      </c>
      <c r="K1010" s="12" t="s">
        <v>539</v>
      </c>
      <c r="L1010" s="12" t="s">
        <v>539</v>
      </c>
      <c r="M1010" s="12" t="s">
        <v>539</v>
      </c>
      <c r="N1010" s="12" t="s">
        <v>539</v>
      </c>
      <c r="O1010" s="12" t="s">
        <v>539</v>
      </c>
      <c r="R1010" s="12" t="str">
        <f t="shared" si="15"/>
        <v>Null</v>
      </c>
      <c r="S1010" s="12" t="str">
        <f>IFERROR(IF(Preferences!$D$6="Default",INDEX('History Check'!$F$6:$O$6,MATCH(MAX('History Check'!$F1010:$O1010),'History Check'!$F1010:$O1010,0)),IF(COUNT($F1010:$O1010) &gt; 0, Preferences!$D$6, NA())),"Null")</f>
        <v>Null</v>
      </c>
    </row>
    <row r="1011" spans="3:19">
      <c r="C1011" s="12" t="s">
        <v>1155</v>
      </c>
      <c r="D1011" s="12">
        <v>1295330</v>
      </c>
      <c r="E1011" s="12">
        <v>2022</v>
      </c>
      <c r="F1011" s="36" t="s">
        <v>539</v>
      </c>
      <c r="G1011" s="12" t="s">
        <v>539</v>
      </c>
      <c r="H1011" s="36" t="s">
        <v>539</v>
      </c>
      <c r="I1011" s="36" t="s">
        <v>539</v>
      </c>
      <c r="J1011" s="36" t="s">
        <v>539</v>
      </c>
      <c r="K1011" s="36" t="s">
        <v>539</v>
      </c>
      <c r="L1011" s="12" t="s">
        <v>539</v>
      </c>
      <c r="M1011" s="12" t="s">
        <v>539</v>
      </c>
      <c r="N1011" s="36" t="s">
        <v>539</v>
      </c>
      <c r="O1011" s="36" t="s">
        <v>539</v>
      </c>
      <c r="R1011" s="12" t="str">
        <f t="shared" si="15"/>
        <v>Null</v>
      </c>
      <c r="S1011" s="12" t="str">
        <f>IFERROR(IF(Preferences!$D$6="Default",INDEX('History Check'!$F$6:$O$6,MATCH(MAX('History Check'!$F1011:$O1011),'History Check'!$F1011:$O1011,0)),IF(COUNT($F1011:$O1011) &gt; 0, Preferences!$D$6, NA())),"Null")</f>
        <v>Null</v>
      </c>
    </row>
    <row r="1012" spans="3:19" hidden="1">
      <c r="C1012" s="12" t="s">
        <v>1156</v>
      </c>
      <c r="D1012" s="12">
        <v>1003619</v>
      </c>
      <c r="E1012" s="12">
        <v>2023</v>
      </c>
      <c r="F1012" s="12" t="s">
        <v>539</v>
      </c>
      <c r="G1012" s="12" t="s">
        <v>539</v>
      </c>
      <c r="H1012" s="12" t="s">
        <v>539</v>
      </c>
      <c r="I1012" s="12" t="s">
        <v>539</v>
      </c>
      <c r="J1012" s="36" t="s">
        <v>539</v>
      </c>
      <c r="K1012" s="36">
        <v>45291</v>
      </c>
      <c r="L1012" s="12" t="s">
        <v>539</v>
      </c>
      <c r="M1012" s="12" t="s">
        <v>539</v>
      </c>
      <c r="N1012" s="12" t="s">
        <v>539</v>
      </c>
      <c r="O1012" s="12" t="s">
        <v>539</v>
      </c>
      <c r="R1012" s="12" t="str">
        <f t="shared" si="15"/>
        <v>IFRS</v>
      </c>
      <c r="S1012" s="12" t="str">
        <f>IFERROR(IF(Preferences!$D$6="Default",INDEX('History Check'!$F$6:$O$6,MATCH(MAX('History Check'!$F1012:$O1012),'History Check'!$F1012:$O1012,0)),IF(COUNT($F1012:$O1012) &gt; 0, Preferences!$D$6, NA())),"Null")</f>
        <v>NONCON</v>
      </c>
    </row>
    <row r="1013" spans="3:19" hidden="1">
      <c r="C1013" s="12" t="s">
        <v>1156</v>
      </c>
      <c r="D1013" s="12">
        <v>1003619</v>
      </c>
      <c r="E1013" s="12">
        <v>2022</v>
      </c>
      <c r="F1013" s="36" t="s">
        <v>539</v>
      </c>
      <c r="G1013" s="12" t="s">
        <v>539</v>
      </c>
      <c r="H1013" s="36" t="s">
        <v>539</v>
      </c>
      <c r="I1013" s="36" t="s">
        <v>539</v>
      </c>
      <c r="J1013" s="36" t="s">
        <v>539</v>
      </c>
      <c r="K1013" s="36">
        <v>44926</v>
      </c>
      <c r="L1013" s="12" t="s">
        <v>539</v>
      </c>
      <c r="M1013" s="12" t="s">
        <v>539</v>
      </c>
      <c r="N1013" s="36" t="s">
        <v>539</v>
      </c>
      <c r="O1013" s="36" t="s">
        <v>539</v>
      </c>
      <c r="R1013" s="12" t="str">
        <f t="shared" si="15"/>
        <v>IFRS</v>
      </c>
      <c r="S1013" s="12" t="str">
        <f>IFERROR(IF(Preferences!$D$6="Default",INDEX('History Check'!$F$6:$O$6,MATCH(MAX('History Check'!$F1013:$O1013),'History Check'!$F1013:$O1013,0)),IF(COUNT($F1013:$O1013) &gt; 0, Preferences!$D$6, NA())),"Null")</f>
        <v>NONCON</v>
      </c>
    </row>
    <row r="1014" spans="3:19" hidden="1">
      <c r="C1014" s="12" t="s">
        <v>1157</v>
      </c>
      <c r="D1014" s="12">
        <v>1003635</v>
      </c>
      <c r="E1014" s="12">
        <v>2023</v>
      </c>
      <c r="F1014" s="47">
        <v>45291</v>
      </c>
      <c r="G1014" s="47" t="s">
        <v>539</v>
      </c>
      <c r="H1014" s="47" t="s">
        <v>539</v>
      </c>
      <c r="I1014" s="47" t="s">
        <v>539</v>
      </c>
      <c r="J1014" s="47" t="s">
        <v>539</v>
      </c>
      <c r="K1014" s="47">
        <v>45291</v>
      </c>
      <c r="L1014" s="47" t="s">
        <v>539</v>
      </c>
      <c r="M1014" s="47" t="s">
        <v>539</v>
      </c>
      <c r="N1014" s="47" t="s">
        <v>539</v>
      </c>
      <c r="O1014" s="47" t="s">
        <v>539</v>
      </c>
      <c r="P1014" s="47"/>
      <c r="Q1014" s="47"/>
      <c r="R1014" s="12" t="str">
        <f t="shared" si="15"/>
        <v>IFRS</v>
      </c>
      <c r="S1014" s="12" t="str">
        <f>IFERROR(IF(Preferences!$D$6="Default",INDEX('History Check'!$F$6:$O$6,MATCH(MAX('History Check'!$F1014:$O1014),'History Check'!$F1014:$O1014,0)),IF(COUNT($F1014:$O1014) &gt; 0, Preferences!$D$6, NA())),"Null")</f>
        <v>CON</v>
      </c>
    </row>
    <row r="1015" spans="3:19" hidden="1">
      <c r="C1015" s="12" t="s">
        <v>1157</v>
      </c>
      <c r="D1015" s="12">
        <v>1003635</v>
      </c>
      <c r="E1015" s="12">
        <v>2022</v>
      </c>
      <c r="F1015" s="36">
        <v>44926</v>
      </c>
      <c r="G1015" s="12" t="s">
        <v>539</v>
      </c>
      <c r="H1015" s="36" t="s">
        <v>539</v>
      </c>
      <c r="I1015" s="36" t="s">
        <v>539</v>
      </c>
      <c r="J1015" s="36" t="s">
        <v>539</v>
      </c>
      <c r="K1015" s="36">
        <v>44926</v>
      </c>
      <c r="L1015" s="12" t="s">
        <v>539</v>
      </c>
      <c r="M1015" s="12" t="s">
        <v>539</v>
      </c>
      <c r="N1015" s="36" t="s">
        <v>539</v>
      </c>
      <c r="O1015" s="36" t="s">
        <v>539</v>
      </c>
      <c r="R1015" s="12" t="str">
        <f t="shared" si="15"/>
        <v>IFRS</v>
      </c>
      <c r="S1015" s="12" t="str">
        <f>IFERROR(IF(Preferences!$D$6="Default",INDEX('History Check'!$F$6:$O$6,MATCH(MAX('History Check'!$F1015:$O1015),'History Check'!$F1015:$O1015,0)),IF(COUNT($F1015:$O1015) &gt; 0, Preferences!$D$6, NA())),"Null")</f>
        <v>CON</v>
      </c>
    </row>
    <row r="1016" spans="3:19" hidden="1">
      <c r="C1016" s="12" t="s">
        <v>1158</v>
      </c>
      <c r="D1016" s="12">
        <v>1497692</v>
      </c>
      <c r="E1016" s="12">
        <v>2023</v>
      </c>
      <c r="F1016" s="36">
        <v>45291</v>
      </c>
      <c r="G1016" s="12" t="s">
        <v>539</v>
      </c>
      <c r="H1016" s="36" t="s">
        <v>539</v>
      </c>
      <c r="I1016" s="36" t="s">
        <v>539</v>
      </c>
      <c r="J1016" s="36" t="s">
        <v>539</v>
      </c>
      <c r="K1016" s="36" t="s">
        <v>539</v>
      </c>
      <c r="L1016" s="12" t="s">
        <v>539</v>
      </c>
      <c r="M1016" s="12" t="s">
        <v>539</v>
      </c>
      <c r="N1016" s="36" t="s">
        <v>539</v>
      </c>
      <c r="O1016" s="36" t="s">
        <v>539</v>
      </c>
      <c r="R1016" s="12" t="str">
        <f t="shared" si="15"/>
        <v>IFRS</v>
      </c>
      <c r="S1016" s="12" t="str">
        <f>IFERROR(IF(Preferences!$D$6="Default",INDEX('History Check'!$F$6:$O$6,MATCH(MAX('History Check'!$F1016:$O1016),'History Check'!$F1016:$O1016,0)),IF(COUNT($F1016:$O1016) &gt; 0, Preferences!$D$6, NA())),"Null")</f>
        <v>CON</v>
      </c>
    </row>
    <row r="1017" spans="3:19" hidden="1">
      <c r="C1017" s="12" t="s">
        <v>1158</v>
      </c>
      <c r="D1017" s="12">
        <v>1497692</v>
      </c>
      <c r="E1017" s="12">
        <v>2022</v>
      </c>
      <c r="F1017" s="36">
        <v>44926</v>
      </c>
      <c r="G1017" s="12" t="s">
        <v>539</v>
      </c>
      <c r="H1017" s="12" t="s">
        <v>539</v>
      </c>
      <c r="I1017" s="36" t="s">
        <v>539</v>
      </c>
      <c r="J1017" s="12" t="s">
        <v>539</v>
      </c>
      <c r="K1017" s="12" t="s">
        <v>539</v>
      </c>
      <c r="L1017" s="12" t="s">
        <v>539</v>
      </c>
      <c r="M1017" s="12" t="s">
        <v>539</v>
      </c>
      <c r="N1017" s="12" t="s">
        <v>539</v>
      </c>
      <c r="O1017" s="36" t="s">
        <v>539</v>
      </c>
      <c r="R1017" s="12" t="str">
        <f t="shared" si="15"/>
        <v>IFRS</v>
      </c>
      <c r="S1017" s="12" t="str">
        <f>IFERROR(IF(Preferences!$D$6="Default",INDEX('History Check'!$F$6:$O$6,MATCH(MAX('History Check'!$F1017:$O1017),'History Check'!$F1017:$O1017,0)),IF(COUNT($F1017:$O1017) &gt; 0, Preferences!$D$6, NA())),"Null")</f>
        <v>CON</v>
      </c>
    </row>
    <row r="1018" spans="3:19" hidden="1">
      <c r="C1018" s="12" t="s">
        <v>1159</v>
      </c>
      <c r="D1018" s="12">
        <v>1007347</v>
      </c>
      <c r="E1018" s="12">
        <v>2023</v>
      </c>
      <c r="F1018" s="36">
        <v>45291</v>
      </c>
      <c r="G1018" s="12" t="s">
        <v>539</v>
      </c>
      <c r="H1018" s="36" t="s">
        <v>539</v>
      </c>
      <c r="I1018" s="36" t="s">
        <v>539</v>
      </c>
      <c r="J1018" s="12" t="s">
        <v>539</v>
      </c>
      <c r="K1018" s="36" t="s">
        <v>539</v>
      </c>
      <c r="L1018" s="12" t="s">
        <v>539</v>
      </c>
      <c r="M1018" s="12" t="s">
        <v>539</v>
      </c>
      <c r="N1018" s="12" t="s">
        <v>539</v>
      </c>
      <c r="O1018" s="36" t="s">
        <v>539</v>
      </c>
      <c r="R1018" s="12" t="str">
        <f t="shared" si="15"/>
        <v>IFRS</v>
      </c>
      <c r="S1018" s="12" t="str">
        <f>IFERROR(IF(Preferences!$D$6="Default",INDEX('History Check'!$F$6:$O$6,MATCH(MAX('History Check'!$F1018:$O1018),'History Check'!$F1018:$O1018,0)),IF(COUNT($F1018:$O1018) &gt; 0, Preferences!$D$6, NA())),"Null")</f>
        <v>CON</v>
      </c>
    </row>
    <row r="1019" spans="3:19" hidden="1">
      <c r="C1019" s="12" t="s">
        <v>1159</v>
      </c>
      <c r="D1019" s="12">
        <v>1007347</v>
      </c>
      <c r="E1019" s="12">
        <v>2022</v>
      </c>
      <c r="F1019" s="36">
        <v>44926</v>
      </c>
      <c r="G1019" s="12" t="s">
        <v>539</v>
      </c>
      <c r="H1019" s="12" t="s">
        <v>539</v>
      </c>
      <c r="I1019" s="12" t="s">
        <v>539</v>
      </c>
      <c r="J1019" s="12" t="s">
        <v>539</v>
      </c>
      <c r="K1019" s="12" t="s">
        <v>539</v>
      </c>
      <c r="L1019" s="12" t="s">
        <v>539</v>
      </c>
      <c r="M1019" s="12" t="s">
        <v>539</v>
      </c>
      <c r="N1019" s="12" t="s">
        <v>539</v>
      </c>
      <c r="O1019" s="36" t="s">
        <v>539</v>
      </c>
      <c r="R1019" s="12" t="str">
        <f t="shared" si="15"/>
        <v>IFRS</v>
      </c>
      <c r="S1019" s="12" t="str">
        <f>IFERROR(IF(Preferences!$D$6="Default",INDEX('History Check'!$F$6:$O$6,MATCH(MAX('History Check'!$F1019:$O1019),'History Check'!$F1019:$O1019,0)),IF(COUNT($F1019:$O1019) &gt; 0, Preferences!$D$6, NA())),"Null")</f>
        <v>CON</v>
      </c>
    </row>
    <row r="1020" spans="3:19" hidden="1">
      <c r="C1020" s="12" t="s">
        <v>1160</v>
      </c>
      <c r="D1020" s="12">
        <v>1178730</v>
      </c>
      <c r="E1020" s="12">
        <v>2023</v>
      </c>
      <c r="F1020" s="36">
        <v>45291</v>
      </c>
      <c r="G1020" s="12" t="s">
        <v>539</v>
      </c>
      <c r="H1020" s="12" t="s">
        <v>539</v>
      </c>
      <c r="I1020" s="36" t="s">
        <v>539</v>
      </c>
      <c r="J1020" s="36" t="s">
        <v>539</v>
      </c>
      <c r="K1020" s="36" t="s">
        <v>539</v>
      </c>
      <c r="L1020" s="12" t="s">
        <v>539</v>
      </c>
      <c r="M1020" s="12" t="s">
        <v>539</v>
      </c>
      <c r="N1020" s="12" t="s">
        <v>539</v>
      </c>
      <c r="O1020" s="36" t="s">
        <v>539</v>
      </c>
      <c r="R1020" s="12" t="str">
        <f t="shared" si="15"/>
        <v>IFRS</v>
      </c>
      <c r="S1020" s="12" t="str">
        <f>IFERROR(IF(Preferences!$D$6="Default",INDEX('History Check'!$F$6:$O$6,MATCH(MAX('History Check'!$F1020:$O1020),'History Check'!$F1020:$O1020,0)),IF(COUNT($F1020:$O1020) &gt; 0, Preferences!$D$6, NA())),"Null")</f>
        <v>CON</v>
      </c>
    </row>
    <row r="1021" spans="3:19" hidden="1">
      <c r="C1021" s="12" t="s">
        <v>1160</v>
      </c>
      <c r="D1021" s="12">
        <v>1178730</v>
      </c>
      <c r="E1021" s="12">
        <v>2022</v>
      </c>
      <c r="F1021" s="36">
        <v>44926</v>
      </c>
      <c r="G1021" s="12" t="s">
        <v>539</v>
      </c>
      <c r="H1021" s="12" t="s">
        <v>539</v>
      </c>
      <c r="I1021" s="12" t="s">
        <v>539</v>
      </c>
      <c r="J1021" s="36" t="s">
        <v>539</v>
      </c>
      <c r="K1021" s="36" t="s">
        <v>539</v>
      </c>
      <c r="L1021" s="12" t="s">
        <v>539</v>
      </c>
      <c r="M1021" s="12" t="s">
        <v>539</v>
      </c>
      <c r="N1021" s="12" t="s">
        <v>539</v>
      </c>
      <c r="O1021" s="36" t="s">
        <v>539</v>
      </c>
      <c r="R1021" s="12" t="str">
        <f t="shared" si="15"/>
        <v>IFRS</v>
      </c>
      <c r="S1021" s="12" t="str">
        <f>IFERROR(IF(Preferences!$D$6="Default",INDEX('History Check'!$F$6:$O$6,MATCH(MAX('History Check'!$F1021:$O1021),'History Check'!$F1021:$O1021,0)),IF(COUNT($F1021:$O1021) &gt; 0, Preferences!$D$6, NA())),"Null")</f>
        <v>CON</v>
      </c>
    </row>
    <row r="1022" spans="3:19" hidden="1">
      <c r="C1022" s="12" t="s">
        <v>1161</v>
      </c>
      <c r="D1022" s="12">
        <v>1053514</v>
      </c>
      <c r="E1022" s="12">
        <v>2023</v>
      </c>
      <c r="F1022" s="36">
        <v>45291</v>
      </c>
      <c r="G1022" s="12" t="s">
        <v>539</v>
      </c>
      <c r="H1022" s="12" t="s">
        <v>539</v>
      </c>
      <c r="I1022" s="12" t="s">
        <v>539</v>
      </c>
      <c r="J1022" s="36" t="s">
        <v>539</v>
      </c>
      <c r="K1022" s="12" t="s">
        <v>539</v>
      </c>
      <c r="L1022" s="12" t="s">
        <v>539</v>
      </c>
      <c r="M1022" s="12" t="s">
        <v>539</v>
      </c>
      <c r="N1022" s="12" t="s">
        <v>539</v>
      </c>
      <c r="O1022" s="36" t="s">
        <v>539</v>
      </c>
      <c r="R1022" s="12" t="str">
        <f t="shared" si="15"/>
        <v>IFRS</v>
      </c>
      <c r="S1022" s="12" t="str">
        <f>IFERROR(IF(Preferences!$D$6="Default",INDEX('History Check'!$F$6:$O$6,MATCH(MAX('History Check'!$F1022:$O1022),'History Check'!$F1022:$O1022,0)),IF(COUNT($F1022:$O1022) &gt; 0, Preferences!$D$6, NA())),"Null")</f>
        <v>CON</v>
      </c>
    </row>
    <row r="1023" spans="3:19" hidden="1">
      <c r="C1023" s="12" t="s">
        <v>1161</v>
      </c>
      <c r="D1023" s="12">
        <v>1053514</v>
      </c>
      <c r="E1023" s="12">
        <v>2022</v>
      </c>
      <c r="F1023" s="36">
        <v>44926</v>
      </c>
      <c r="G1023" s="12" t="s">
        <v>539</v>
      </c>
      <c r="H1023" s="12" t="s">
        <v>539</v>
      </c>
      <c r="I1023" s="12" t="s">
        <v>539</v>
      </c>
      <c r="J1023" s="36" t="s">
        <v>539</v>
      </c>
      <c r="K1023" s="12" t="s">
        <v>539</v>
      </c>
      <c r="L1023" s="12" t="s">
        <v>539</v>
      </c>
      <c r="M1023" s="12" t="s">
        <v>539</v>
      </c>
      <c r="N1023" s="12" t="s">
        <v>539</v>
      </c>
      <c r="O1023" s="36" t="s">
        <v>539</v>
      </c>
      <c r="R1023" s="12" t="str">
        <f t="shared" si="15"/>
        <v>IFRS</v>
      </c>
      <c r="S1023" s="12" t="str">
        <f>IFERROR(IF(Preferences!$D$6="Default",INDEX('History Check'!$F$6:$O$6,MATCH(MAX('History Check'!$F1023:$O1023),'History Check'!$F1023:$O1023,0)),IF(COUNT($F1023:$O1023) &gt; 0, Preferences!$D$6, NA())),"Null")</f>
        <v>CON</v>
      </c>
    </row>
    <row r="1024" spans="3:19" hidden="1">
      <c r="C1024" s="12" t="s">
        <v>1162</v>
      </c>
      <c r="D1024" s="12">
        <v>115118</v>
      </c>
      <c r="E1024" s="12">
        <v>2023</v>
      </c>
      <c r="F1024" s="12" t="s">
        <v>539</v>
      </c>
      <c r="G1024" s="12" t="s">
        <v>539</v>
      </c>
      <c r="H1024" s="12" t="s">
        <v>539</v>
      </c>
      <c r="I1024" s="36" t="s">
        <v>539</v>
      </c>
      <c r="J1024" s="36" t="s">
        <v>539</v>
      </c>
      <c r="K1024" s="36">
        <v>45291</v>
      </c>
      <c r="L1024" s="12" t="s">
        <v>539</v>
      </c>
      <c r="M1024" s="12" t="s">
        <v>539</v>
      </c>
      <c r="N1024" s="12" t="s">
        <v>539</v>
      </c>
      <c r="O1024" s="12" t="s">
        <v>539</v>
      </c>
      <c r="R1024" s="12" t="str">
        <f t="shared" si="15"/>
        <v>IFRS</v>
      </c>
      <c r="S1024" s="12" t="str">
        <f>IFERROR(IF(Preferences!$D$6="Default",INDEX('History Check'!$F$6:$O$6,MATCH(MAX('History Check'!$F1024:$O1024),'History Check'!$F1024:$O1024,0)),IF(COUNT($F1024:$O1024) &gt; 0, Preferences!$D$6, NA())),"Null")</f>
        <v>NONCON</v>
      </c>
    </row>
    <row r="1025" spans="3:19" hidden="1">
      <c r="C1025" s="12" t="s">
        <v>1162</v>
      </c>
      <c r="D1025" s="12">
        <v>115118</v>
      </c>
      <c r="E1025" s="12">
        <v>2022</v>
      </c>
      <c r="F1025" s="47" t="s">
        <v>539</v>
      </c>
      <c r="G1025" s="47" t="s">
        <v>539</v>
      </c>
      <c r="H1025" s="47" t="s">
        <v>539</v>
      </c>
      <c r="I1025" s="47" t="s">
        <v>539</v>
      </c>
      <c r="J1025" s="47" t="s">
        <v>539</v>
      </c>
      <c r="K1025" s="47">
        <v>44926</v>
      </c>
      <c r="L1025" s="47" t="s">
        <v>539</v>
      </c>
      <c r="M1025" s="47" t="s">
        <v>539</v>
      </c>
      <c r="N1025" s="47" t="s">
        <v>539</v>
      </c>
      <c r="O1025" s="47" t="s">
        <v>539</v>
      </c>
      <c r="P1025" s="47"/>
      <c r="Q1025" s="47"/>
      <c r="R1025" s="12" t="str">
        <f t="shared" si="15"/>
        <v>IFRS</v>
      </c>
      <c r="S1025" s="12" t="str">
        <f>IFERROR(IF(Preferences!$D$6="Default",INDEX('History Check'!$F$6:$O$6,MATCH(MAX('History Check'!$F1025:$O1025),'History Check'!$F1025:$O1025,0)),IF(COUNT($F1025:$O1025) &gt; 0, Preferences!$D$6, NA())),"Null")</f>
        <v>NONCON</v>
      </c>
    </row>
    <row r="1026" spans="3:19" hidden="1">
      <c r="C1026" s="12" t="s">
        <v>1163</v>
      </c>
      <c r="D1026" s="12">
        <v>1267530</v>
      </c>
      <c r="E1026" s="12">
        <v>2023</v>
      </c>
      <c r="F1026" s="36">
        <v>45230</v>
      </c>
      <c r="G1026" s="12" t="s">
        <v>539</v>
      </c>
      <c r="H1026" s="12" t="s">
        <v>539</v>
      </c>
      <c r="I1026" s="12" t="s">
        <v>539</v>
      </c>
      <c r="J1026" s="36">
        <v>45291</v>
      </c>
      <c r="K1026" s="36" t="s">
        <v>539</v>
      </c>
      <c r="L1026" s="12" t="s">
        <v>539</v>
      </c>
      <c r="M1026" s="12" t="s">
        <v>539</v>
      </c>
      <c r="N1026" s="12" t="s">
        <v>539</v>
      </c>
      <c r="O1026" s="12" t="s">
        <v>539</v>
      </c>
      <c r="R1026" s="12" t="str">
        <f t="shared" si="15"/>
        <v>LOCAL</v>
      </c>
      <c r="S1026" s="12" t="str">
        <f>IFERROR(IF(Preferences!$D$6="Default",INDEX('History Check'!$F$6:$O$6,MATCH(MAX('History Check'!$F1026:$O1026),'History Check'!$F1026:$O1026,0)),IF(COUNT($F1026:$O1026) &gt; 0, Preferences!$D$6, NA())),"Null")</f>
        <v>CON</v>
      </c>
    </row>
    <row r="1027" spans="3:19" hidden="1">
      <c r="C1027" s="12" t="s">
        <v>1163</v>
      </c>
      <c r="D1027" s="12">
        <v>1267530</v>
      </c>
      <c r="E1027" s="12">
        <v>2022</v>
      </c>
      <c r="F1027" s="36">
        <v>44926</v>
      </c>
      <c r="G1027" s="12" t="s">
        <v>539</v>
      </c>
      <c r="H1027" s="36" t="s">
        <v>539</v>
      </c>
      <c r="I1027" s="36" t="s">
        <v>539</v>
      </c>
      <c r="J1027" s="36">
        <v>44926</v>
      </c>
      <c r="K1027" s="36" t="s">
        <v>539</v>
      </c>
      <c r="L1027" s="12" t="s">
        <v>539</v>
      </c>
      <c r="M1027" s="12" t="s">
        <v>539</v>
      </c>
      <c r="N1027" s="36" t="s">
        <v>539</v>
      </c>
      <c r="O1027" s="36" t="s">
        <v>539</v>
      </c>
      <c r="R1027" s="12" t="str">
        <f t="shared" si="15"/>
        <v>IFRS</v>
      </c>
      <c r="S1027" s="12" t="str">
        <f>IFERROR(IF(Preferences!$D$6="Default",INDEX('History Check'!$F$6:$O$6,MATCH(MAX('History Check'!$F1027:$O1027),'History Check'!$F1027:$O1027,0)),IF(COUNT($F1027:$O1027) &gt; 0, Preferences!$D$6, NA())),"Null")</f>
        <v>CON</v>
      </c>
    </row>
    <row r="1028" spans="3:19">
      <c r="C1028" s="12" t="s">
        <v>1164</v>
      </c>
      <c r="D1028" s="12">
        <v>1086150</v>
      </c>
      <c r="E1028" s="12">
        <v>2023</v>
      </c>
      <c r="F1028" s="36" t="s">
        <v>539</v>
      </c>
      <c r="G1028" s="12" t="s">
        <v>539</v>
      </c>
      <c r="H1028" s="12" t="s">
        <v>539</v>
      </c>
      <c r="I1028" s="36" t="s">
        <v>539</v>
      </c>
      <c r="J1028" s="12" t="s">
        <v>539</v>
      </c>
      <c r="K1028" s="36" t="s">
        <v>539</v>
      </c>
      <c r="L1028" s="12" t="s">
        <v>539</v>
      </c>
      <c r="M1028" s="12" t="s">
        <v>539</v>
      </c>
      <c r="N1028" s="12" t="s">
        <v>539</v>
      </c>
      <c r="O1028" s="36" t="s">
        <v>539</v>
      </c>
      <c r="R1028" s="12" t="str">
        <f t="shared" si="15"/>
        <v>Null</v>
      </c>
      <c r="S1028" s="12" t="str">
        <f>IFERROR(IF(Preferences!$D$6="Default",INDEX('History Check'!$F$6:$O$6,MATCH(MAX('History Check'!$F1028:$O1028),'History Check'!$F1028:$O1028,0)),IF(COUNT($F1028:$O1028) &gt; 0, Preferences!$D$6, NA())),"Null")</f>
        <v>Null</v>
      </c>
    </row>
    <row r="1029" spans="3:19">
      <c r="C1029" s="12" t="s">
        <v>1164</v>
      </c>
      <c r="D1029" s="12">
        <v>1086150</v>
      </c>
      <c r="E1029" s="12">
        <v>2022</v>
      </c>
      <c r="F1029" s="36" t="s">
        <v>539</v>
      </c>
      <c r="G1029" s="12" t="s">
        <v>539</v>
      </c>
      <c r="H1029" s="36" t="s">
        <v>539</v>
      </c>
      <c r="I1029" s="12" t="s">
        <v>539</v>
      </c>
      <c r="J1029" s="36" t="s">
        <v>539</v>
      </c>
      <c r="K1029" s="12" t="s">
        <v>539</v>
      </c>
      <c r="L1029" s="12" t="s">
        <v>539</v>
      </c>
      <c r="M1029" s="12" t="s">
        <v>539</v>
      </c>
      <c r="N1029" s="12" t="s">
        <v>539</v>
      </c>
      <c r="O1029" s="36" t="s">
        <v>539</v>
      </c>
      <c r="R1029" s="12" t="str">
        <f t="shared" si="15"/>
        <v>Null</v>
      </c>
      <c r="S1029" s="12" t="str">
        <f>IFERROR(IF(Preferences!$D$6="Default",INDEX('History Check'!$F$6:$O$6,MATCH(MAX('History Check'!$F1029:$O1029),'History Check'!$F1029:$O1029,0)),IF(COUNT($F1029:$O1029) &gt; 0, Preferences!$D$6, NA())),"Null")</f>
        <v>Null</v>
      </c>
    </row>
    <row r="1030" spans="3:19" hidden="1">
      <c r="C1030" s="12" t="s">
        <v>1165</v>
      </c>
      <c r="D1030" s="12">
        <v>1376726</v>
      </c>
      <c r="E1030" s="12">
        <v>2023</v>
      </c>
      <c r="F1030" s="36" t="s">
        <v>539</v>
      </c>
      <c r="G1030" s="12" t="s">
        <v>539</v>
      </c>
      <c r="H1030" s="36">
        <v>45291</v>
      </c>
      <c r="I1030" s="36" t="s">
        <v>539</v>
      </c>
      <c r="J1030" s="36" t="s">
        <v>539</v>
      </c>
      <c r="K1030" s="36" t="s">
        <v>539</v>
      </c>
      <c r="L1030" s="12" t="s">
        <v>539</v>
      </c>
      <c r="M1030" s="12" t="s">
        <v>539</v>
      </c>
      <c r="N1030" s="36" t="s">
        <v>539</v>
      </c>
      <c r="O1030" s="36" t="s">
        <v>539</v>
      </c>
      <c r="R1030" s="12" t="str">
        <f t="shared" si="15"/>
        <v>REGULATORY</v>
      </c>
      <c r="S1030" s="12" t="str">
        <f>IFERROR(IF(Preferences!$D$6="Default",INDEX('History Check'!$F$6:$O$6,MATCH(MAX('History Check'!$F1030:$O1030),'History Check'!$F1030:$O1030,0)),IF(COUNT($F1030:$O1030) &gt; 0, Preferences!$D$6, NA())),"Null")</f>
        <v>CON</v>
      </c>
    </row>
    <row r="1031" spans="3:19">
      <c r="C1031" s="12" t="s">
        <v>1165</v>
      </c>
      <c r="D1031" s="12">
        <v>1376726</v>
      </c>
      <c r="E1031" s="12">
        <v>2022</v>
      </c>
      <c r="F1031" s="36" t="s">
        <v>539</v>
      </c>
      <c r="G1031" s="12" t="s">
        <v>539</v>
      </c>
      <c r="H1031" s="12" t="s">
        <v>539</v>
      </c>
      <c r="I1031" s="36" t="s">
        <v>539</v>
      </c>
      <c r="J1031" s="12" t="s">
        <v>539</v>
      </c>
      <c r="K1031" s="12" t="s">
        <v>539</v>
      </c>
      <c r="L1031" s="12" t="s">
        <v>539</v>
      </c>
      <c r="M1031" s="12" t="s">
        <v>539</v>
      </c>
      <c r="N1031" s="36" t="s">
        <v>539</v>
      </c>
      <c r="O1031" s="36" t="s">
        <v>539</v>
      </c>
      <c r="R1031" s="12" t="str">
        <f t="shared" si="15"/>
        <v>Null</v>
      </c>
      <c r="S1031" s="12" t="str">
        <f>IFERROR(IF(Preferences!$D$6="Default",INDEX('History Check'!$F$6:$O$6,MATCH(MAX('History Check'!$F1031:$O1031),'History Check'!$F1031:$O1031,0)),IF(COUNT($F1031:$O1031) &gt; 0, Preferences!$D$6, NA())),"Null")</f>
        <v>Null</v>
      </c>
    </row>
    <row r="1032" spans="3:19">
      <c r="C1032" s="12" t="s">
        <v>1166</v>
      </c>
      <c r="D1032" s="12">
        <v>1527867</v>
      </c>
      <c r="E1032" s="12">
        <v>2023</v>
      </c>
      <c r="F1032" s="12" t="s">
        <v>539</v>
      </c>
      <c r="G1032" s="12" t="s">
        <v>539</v>
      </c>
      <c r="H1032" s="12" t="s">
        <v>539</v>
      </c>
      <c r="I1032" s="12" t="s">
        <v>539</v>
      </c>
      <c r="J1032" s="36" t="s">
        <v>539</v>
      </c>
      <c r="K1032" s="12" t="s">
        <v>539</v>
      </c>
      <c r="L1032" s="12" t="s">
        <v>539</v>
      </c>
      <c r="M1032" s="12" t="s">
        <v>539</v>
      </c>
      <c r="N1032" s="12" t="s">
        <v>539</v>
      </c>
      <c r="O1032" s="12" t="s">
        <v>539</v>
      </c>
      <c r="R1032" s="12" t="str">
        <f t="shared" ref="R1032:R1095" si="16">IFERROR(INDEX($F$5:$O$5,MATCH(MAX($F1032:$O1032),$F1032:$O1032,0)),"Null")</f>
        <v>Null</v>
      </c>
      <c r="S1032" s="12" t="str">
        <f>IFERROR(IF(Preferences!$D$6="Default",INDEX('History Check'!$F$6:$O$6,MATCH(MAX('History Check'!$F1032:$O1032),'History Check'!$F1032:$O1032,0)),IF(COUNT($F1032:$O1032) &gt; 0, Preferences!$D$6, NA())),"Null")</f>
        <v>Null</v>
      </c>
    </row>
    <row r="1033" spans="3:19">
      <c r="C1033" s="12" t="s">
        <v>1166</v>
      </c>
      <c r="D1033" s="12">
        <v>1527867</v>
      </c>
      <c r="E1033" s="12">
        <v>2022</v>
      </c>
      <c r="F1033" s="36" t="s">
        <v>539</v>
      </c>
      <c r="G1033" s="12" t="s">
        <v>539</v>
      </c>
      <c r="H1033" s="12" t="s">
        <v>539</v>
      </c>
      <c r="I1033" s="36" t="s">
        <v>539</v>
      </c>
      <c r="J1033" s="36" t="s">
        <v>539</v>
      </c>
      <c r="K1033" s="12" t="s">
        <v>539</v>
      </c>
      <c r="L1033" s="12" t="s">
        <v>539</v>
      </c>
      <c r="M1033" s="36" t="s">
        <v>539</v>
      </c>
      <c r="N1033" s="12" t="s">
        <v>539</v>
      </c>
      <c r="O1033" s="12" t="s">
        <v>539</v>
      </c>
      <c r="R1033" s="12" t="str">
        <f t="shared" si="16"/>
        <v>Null</v>
      </c>
      <c r="S1033" s="12" t="str">
        <f>IFERROR(IF(Preferences!$D$6="Default",INDEX('History Check'!$F$6:$O$6,MATCH(MAX('History Check'!$F1033:$O1033),'History Check'!$F1033:$O1033,0)),IF(COUNT($F1033:$O1033) &gt; 0, Preferences!$D$6, NA())),"Null")</f>
        <v>Null</v>
      </c>
    </row>
    <row r="1034" spans="3:19">
      <c r="C1034" s="12" t="s">
        <v>1167</v>
      </c>
      <c r="D1034" s="12">
        <v>1527874</v>
      </c>
      <c r="E1034" s="12">
        <v>2023</v>
      </c>
      <c r="F1034" s="36" t="s">
        <v>539</v>
      </c>
      <c r="G1034" s="12" t="s">
        <v>539</v>
      </c>
      <c r="H1034" s="36" t="s">
        <v>539</v>
      </c>
      <c r="I1034" s="36" t="s">
        <v>539</v>
      </c>
      <c r="J1034" s="36" t="s">
        <v>539</v>
      </c>
      <c r="K1034" s="36" t="s">
        <v>539</v>
      </c>
      <c r="L1034" s="12" t="s">
        <v>539</v>
      </c>
      <c r="M1034" s="12" t="s">
        <v>539</v>
      </c>
      <c r="N1034" s="36" t="s">
        <v>539</v>
      </c>
      <c r="O1034" s="36" t="s">
        <v>539</v>
      </c>
      <c r="R1034" s="12" t="str">
        <f t="shared" si="16"/>
        <v>Null</v>
      </c>
      <c r="S1034" s="12" t="str">
        <f>IFERROR(IF(Preferences!$D$6="Default",INDEX('History Check'!$F$6:$O$6,MATCH(MAX('History Check'!$F1034:$O1034),'History Check'!$F1034:$O1034,0)),IF(COUNT($F1034:$O1034) &gt; 0, Preferences!$D$6, NA())),"Null")</f>
        <v>Null</v>
      </c>
    </row>
    <row r="1035" spans="3:19">
      <c r="C1035" s="12" t="s">
        <v>1167</v>
      </c>
      <c r="D1035" s="12">
        <v>1527874</v>
      </c>
      <c r="E1035" s="12">
        <v>2022</v>
      </c>
      <c r="F1035" s="36" t="s">
        <v>539</v>
      </c>
      <c r="G1035" s="12" t="s">
        <v>539</v>
      </c>
      <c r="H1035" s="36" t="s">
        <v>539</v>
      </c>
      <c r="I1035" s="36" t="s">
        <v>539</v>
      </c>
      <c r="J1035" s="36" t="s">
        <v>539</v>
      </c>
      <c r="K1035" s="36" t="s">
        <v>539</v>
      </c>
      <c r="L1035" s="12" t="s">
        <v>539</v>
      </c>
      <c r="M1035" s="12" t="s">
        <v>539</v>
      </c>
      <c r="N1035" s="36" t="s">
        <v>539</v>
      </c>
      <c r="O1035" s="36" t="s">
        <v>539</v>
      </c>
      <c r="R1035" s="12" t="str">
        <f t="shared" si="16"/>
        <v>Null</v>
      </c>
      <c r="S1035" s="12" t="str">
        <f>IFERROR(IF(Preferences!$D$6="Default",INDEX('History Check'!$F$6:$O$6,MATCH(MAX('History Check'!$F1035:$O1035),'History Check'!$F1035:$O1035,0)),IF(COUNT($F1035:$O1035) &gt; 0, Preferences!$D$6, NA())),"Null")</f>
        <v>Null</v>
      </c>
    </row>
    <row r="1036" spans="3:19">
      <c r="C1036" s="12" t="s">
        <v>1170</v>
      </c>
      <c r="D1036" s="12">
        <v>1527870</v>
      </c>
      <c r="E1036" s="12">
        <v>2023</v>
      </c>
      <c r="F1036" s="36" t="s">
        <v>539</v>
      </c>
      <c r="G1036" s="12" t="s">
        <v>539</v>
      </c>
      <c r="H1036" s="36" t="s">
        <v>539</v>
      </c>
      <c r="I1036" s="36" t="s">
        <v>539</v>
      </c>
      <c r="J1036" s="36" t="s">
        <v>539</v>
      </c>
      <c r="K1036" s="36" t="s">
        <v>539</v>
      </c>
      <c r="L1036" s="12" t="s">
        <v>539</v>
      </c>
      <c r="M1036" s="12" t="s">
        <v>539</v>
      </c>
      <c r="N1036" s="36" t="s">
        <v>539</v>
      </c>
      <c r="O1036" s="36" t="s">
        <v>539</v>
      </c>
      <c r="R1036" s="12" t="str">
        <f t="shared" si="16"/>
        <v>Null</v>
      </c>
      <c r="S1036" s="12" t="str">
        <f>IFERROR(IF(Preferences!$D$6="Default",INDEX('History Check'!$F$6:$O$6,MATCH(MAX('History Check'!$F1036:$O1036),'History Check'!$F1036:$O1036,0)),IF(COUNT($F1036:$O1036) &gt; 0, Preferences!$D$6, NA())),"Null")</f>
        <v>Null</v>
      </c>
    </row>
    <row r="1037" spans="3:19">
      <c r="C1037" s="12" t="s">
        <v>1170</v>
      </c>
      <c r="D1037" s="12">
        <v>1527870</v>
      </c>
      <c r="E1037" s="12">
        <v>2022</v>
      </c>
      <c r="F1037" s="36" t="s">
        <v>539</v>
      </c>
      <c r="G1037" s="12" t="s">
        <v>539</v>
      </c>
      <c r="H1037" s="36" t="s">
        <v>539</v>
      </c>
      <c r="I1037" s="36" t="s">
        <v>539</v>
      </c>
      <c r="J1037" s="36" t="s">
        <v>539</v>
      </c>
      <c r="K1037" s="36" t="s">
        <v>539</v>
      </c>
      <c r="L1037" s="12" t="s">
        <v>539</v>
      </c>
      <c r="M1037" s="12" t="s">
        <v>539</v>
      </c>
      <c r="N1037" s="36" t="s">
        <v>539</v>
      </c>
      <c r="O1037" s="36" t="s">
        <v>539</v>
      </c>
      <c r="R1037" s="12" t="str">
        <f t="shared" si="16"/>
        <v>Null</v>
      </c>
      <c r="S1037" s="12" t="str">
        <f>IFERROR(IF(Preferences!$D$6="Default",INDEX('History Check'!$F$6:$O$6,MATCH(MAX('History Check'!$F1037:$O1037),'History Check'!$F1037:$O1037,0)),IF(COUNT($F1037:$O1037) &gt; 0, Preferences!$D$6, NA())),"Null")</f>
        <v>Null</v>
      </c>
    </row>
    <row r="1038" spans="3:19">
      <c r="C1038" s="12" t="s">
        <v>1168</v>
      </c>
      <c r="D1038" s="12">
        <v>1527871</v>
      </c>
      <c r="E1038" s="12">
        <v>2023</v>
      </c>
      <c r="F1038" s="36" t="s">
        <v>539</v>
      </c>
      <c r="G1038" s="12" t="s">
        <v>539</v>
      </c>
      <c r="H1038" s="12" t="s">
        <v>539</v>
      </c>
      <c r="I1038" s="12" t="s">
        <v>539</v>
      </c>
      <c r="J1038" s="36" t="s">
        <v>539</v>
      </c>
      <c r="K1038" s="36" t="s">
        <v>539</v>
      </c>
      <c r="L1038" s="12" t="s">
        <v>539</v>
      </c>
      <c r="M1038" s="12" t="s">
        <v>539</v>
      </c>
      <c r="N1038" s="12" t="s">
        <v>539</v>
      </c>
      <c r="O1038" s="36" t="s">
        <v>539</v>
      </c>
      <c r="R1038" s="12" t="str">
        <f t="shared" si="16"/>
        <v>Null</v>
      </c>
      <c r="S1038" s="12" t="str">
        <f>IFERROR(IF(Preferences!$D$6="Default",INDEX('History Check'!$F$6:$O$6,MATCH(MAX('History Check'!$F1038:$O1038),'History Check'!$F1038:$O1038,0)),IF(COUNT($F1038:$O1038) &gt; 0, Preferences!$D$6, NA())),"Null")</f>
        <v>Null</v>
      </c>
    </row>
    <row r="1039" spans="3:19">
      <c r="C1039" s="12" t="s">
        <v>1168</v>
      </c>
      <c r="D1039" s="12">
        <v>1527871</v>
      </c>
      <c r="E1039" s="12">
        <v>2022</v>
      </c>
      <c r="F1039" s="12" t="s">
        <v>539</v>
      </c>
      <c r="G1039" s="12" t="s">
        <v>539</v>
      </c>
      <c r="H1039" s="12" t="s">
        <v>539</v>
      </c>
      <c r="I1039" s="36" t="s">
        <v>539</v>
      </c>
      <c r="J1039" s="36" t="s">
        <v>539</v>
      </c>
      <c r="K1039" s="12" t="s">
        <v>539</v>
      </c>
      <c r="L1039" s="12" t="s">
        <v>539</v>
      </c>
      <c r="M1039" s="12" t="s">
        <v>539</v>
      </c>
      <c r="N1039" s="12" t="s">
        <v>539</v>
      </c>
      <c r="O1039" s="36" t="s">
        <v>539</v>
      </c>
      <c r="R1039" s="12" t="str">
        <f t="shared" si="16"/>
        <v>Null</v>
      </c>
      <c r="S1039" s="12" t="str">
        <f>IFERROR(IF(Preferences!$D$6="Default",INDEX('History Check'!$F$6:$O$6,MATCH(MAX('History Check'!$F1039:$O1039),'History Check'!$F1039:$O1039,0)),IF(COUNT($F1039:$O1039) &gt; 0, Preferences!$D$6, NA())),"Null")</f>
        <v>Null</v>
      </c>
    </row>
    <row r="1040" spans="3:19">
      <c r="C1040" s="12" t="s">
        <v>1169</v>
      </c>
      <c r="D1040" s="12">
        <v>1527872</v>
      </c>
      <c r="E1040" s="12">
        <v>2023</v>
      </c>
      <c r="F1040" s="36" t="s">
        <v>539</v>
      </c>
      <c r="G1040" s="12" t="s">
        <v>539</v>
      </c>
      <c r="H1040" s="36" t="s">
        <v>539</v>
      </c>
      <c r="I1040" s="36" t="s">
        <v>539</v>
      </c>
      <c r="J1040" s="36" t="s">
        <v>539</v>
      </c>
      <c r="K1040" s="36" t="s">
        <v>539</v>
      </c>
      <c r="L1040" s="12" t="s">
        <v>539</v>
      </c>
      <c r="M1040" s="12" t="s">
        <v>539</v>
      </c>
      <c r="N1040" s="36" t="s">
        <v>539</v>
      </c>
      <c r="O1040" s="36" t="s">
        <v>539</v>
      </c>
      <c r="R1040" s="12" t="str">
        <f t="shared" si="16"/>
        <v>Null</v>
      </c>
      <c r="S1040" s="12" t="str">
        <f>IFERROR(IF(Preferences!$D$6="Default",INDEX('History Check'!$F$6:$O$6,MATCH(MAX('History Check'!$F1040:$O1040),'History Check'!$F1040:$O1040,0)),IF(COUNT($F1040:$O1040) &gt; 0, Preferences!$D$6, NA())),"Null")</f>
        <v>Null</v>
      </c>
    </row>
    <row r="1041" spans="3:19">
      <c r="C1041" s="12" t="s">
        <v>1169</v>
      </c>
      <c r="D1041" s="12">
        <v>1527872</v>
      </c>
      <c r="E1041" s="12">
        <v>2022</v>
      </c>
      <c r="F1041" s="36" t="s">
        <v>539</v>
      </c>
      <c r="G1041" s="12" t="s">
        <v>539</v>
      </c>
      <c r="H1041" s="12" t="s">
        <v>539</v>
      </c>
      <c r="I1041" s="36" t="s">
        <v>539</v>
      </c>
      <c r="J1041" s="36" t="s">
        <v>539</v>
      </c>
      <c r="K1041" s="12" t="s">
        <v>539</v>
      </c>
      <c r="L1041" s="12" t="s">
        <v>539</v>
      </c>
      <c r="M1041" s="12" t="s">
        <v>539</v>
      </c>
      <c r="N1041" s="12" t="s">
        <v>539</v>
      </c>
      <c r="O1041" s="12" t="s">
        <v>539</v>
      </c>
      <c r="R1041" s="12" t="str">
        <f t="shared" si="16"/>
        <v>Null</v>
      </c>
      <c r="S1041" s="12" t="str">
        <f>IFERROR(IF(Preferences!$D$6="Default",INDEX('History Check'!$F$6:$O$6,MATCH(MAX('History Check'!$F1041:$O1041),'History Check'!$F1041:$O1041,0)),IF(COUNT($F1041:$O1041) &gt; 0, Preferences!$D$6, NA())),"Null")</f>
        <v>Null</v>
      </c>
    </row>
    <row r="1042" spans="3:19">
      <c r="C1042" s="12" t="s">
        <v>1171</v>
      </c>
      <c r="D1042" s="12">
        <v>1527873</v>
      </c>
      <c r="E1042" s="12">
        <v>2023</v>
      </c>
      <c r="F1042" s="36" t="s">
        <v>539</v>
      </c>
      <c r="G1042" s="12" t="s">
        <v>539</v>
      </c>
      <c r="H1042" s="12" t="s">
        <v>539</v>
      </c>
      <c r="I1042" s="36" t="s">
        <v>539</v>
      </c>
      <c r="J1042" s="36" t="s">
        <v>539</v>
      </c>
      <c r="K1042" s="12" t="s">
        <v>539</v>
      </c>
      <c r="L1042" s="12" t="s">
        <v>539</v>
      </c>
      <c r="M1042" s="12" t="s">
        <v>539</v>
      </c>
      <c r="N1042" s="12" t="s">
        <v>539</v>
      </c>
      <c r="O1042" s="36" t="s">
        <v>539</v>
      </c>
      <c r="R1042" s="12" t="str">
        <f t="shared" si="16"/>
        <v>Null</v>
      </c>
      <c r="S1042" s="12" t="str">
        <f>IFERROR(IF(Preferences!$D$6="Default",INDEX('History Check'!$F$6:$O$6,MATCH(MAX('History Check'!$F1042:$O1042),'History Check'!$F1042:$O1042,0)),IF(COUNT($F1042:$O1042) &gt; 0, Preferences!$D$6, NA())),"Null")</f>
        <v>Null</v>
      </c>
    </row>
    <row r="1043" spans="3:19">
      <c r="C1043" s="12" t="s">
        <v>1171</v>
      </c>
      <c r="D1043" s="12">
        <v>1527873</v>
      </c>
      <c r="E1043" s="12">
        <v>2022</v>
      </c>
      <c r="F1043" s="36" t="s">
        <v>539</v>
      </c>
      <c r="G1043" s="12" t="s">
        <v>539</v>
      </c>
      <c r="H1043" s="36" t="s">
        <v>539</v>
      </c>
      <c r="I1043" s="36" t="s">
        <v>539</v>
      </c>
      <c r="J1043" s="36" t="s">
        <v>539</v>
      </c>
      <c r="K1043" s="36" t="s">
        <v>539</v>
      </c>
      <c r="L1043" s="12" t="s">
        <v>539</v>
      </c>
      <c r="M1043" s="12" t="s">
        <v>539</v>
      </c>
      <c r="N1043" s="36" t="s">
        <v>539</v>
      </c>
      <c r="O1043" s="36" t="s">
        <v>539</v>
      </c>
      <c r="R1043" s="12" t="str">
        <f t="shared" si="16"/>
        <v>Null</v>
      </c>
      <c r="S1043" s="12" t="str">
        <f>IFERROR(IF(Preferences!$D$6="Default",INDEX('History Check'!$F$6:$O$6,MATCH(MAX('History Check'!$F1043:$O1043),'History Check'!$F1043:$O1043,0)),IF(COUNT($F1043:$O1043) &gt; 0, Preferences!$D$6, NA())),"Null")</f>
        <v>Null</v>
      </c>
    </row>
    <row r="1044" spans="3:19" hidden="1">
      <c r="C1044" s="12" t="s">
        <v>1172</v>
      </c>
      <c r="D1044" s="12">
        <v>1020500</v>
      </c>
      <c r="E1044" s="12">
        <v>2023</v>
      </c>
      <c r="F1044" s="36" t="s">
        <v>539</v>
      </c>
      <c r="G1044" s="12" t="s">
        <v>539</v>
      </c>
      <c r="H1044" s="36">
        <v>45291</v>
      </c>
      <c r="I1044" s="36" t="s">
        <v>539</v>
      </c>
      <c r="J1044" s="36" t="s">
        <v>539</v>
      </c>
      <c r="K1044" s="36" t="s">
        <v>539</v>
      </c>
      <c r="L1044" s="12" t="s">
        <v>539</v>
      </c>
      <c r="M1044" s="12" t="s">
        <v>539</v>
      </c>
      <c r="N1044" s="36" t="s">
        <v>539</v>
      </c>
      <c r="O1044" s="36" t="s">
        <v>539</v>
      </c>
      <c r="R1044" s="12" t="str">
        <f t="shared" si="16"/>
        <v>REGULATORY</v>
      </c>
      <c r="S1044" s="12" t="str">
        <f>IFERROR(IF(Preferences!$D$6="Default",INDEX('History Check'!$F$6:$O$6,MATCH(MAX('History Check'!$F1044:$O1044),'History Check'!$F1044:$O1044,0)),IF(COUNT($F1044:$O1044) &gt; 0, Preferences!$D$6, NA())),"Null")</f>
        <v>CON</v>
      </c>
    </row>
    <row r="1045" spans="3:19" hidden="1">
      <c r="C1045" s="12" t="s">
        <v>1172</v>
      </c>
      <c r="D1045" s="12">
        <v>1020500</v>
      </c>
      <c r="E1045" s="12">
        <v>2022</v>
      </c>
      <c r="F1045" s="36" t="s">
        <v>539</v>
      </c>
      <c r="G1045" s="12" t="s">
        <v>539</v>
      </c>
      <c r="H1045" s="36">
        <v>44926</v>
      </c>
      <c r="I1045" s="36" t="s">
        <v>539</v>
      </c>
      <c r="J1045" s="36" t="s">
        <v>539</v>
      </c>
      <c r="K1045" s="36" t="s">
        <v>539</v>
      </c>
      <c r="L1045" s="12" t="s">
        <v>539</v>
      </c>
      <c r="M1045" s="12" t="s">
        <v>539</v>
      </c>
      <c r="N1045" s="36" t="s">
        <v>539</v>
      </c>
      <c r="O1045" s="36" t="s">
        <v>539</v>
      </c>
      <c r="R1045" s="12" t="str">
        <f t="shared" si="16"/>
        <v>REGULATORY</v>
      </c>
      <c r="S1045" s="12" t="str">
        <f>IFERROR(IF(Preferences!$D$6="Default",INDEX('History Check'!$F$6:$O$6,MATCH(MAX('History Check'!$F1045:$O1045),'History Check'!$F1045:$O1045,0)),IF(COUNT($F1045:$O1045) &gt; 0, Preferences!$D$6, NA())),"Null")</f>
        <v>CON</v>
      </c>
    </row>
    <row r="1046" spans="3:19">
      <c r="C1046" s="12" t="s">
        <v>1148</v>
      </c>
      <c r="D1046" s="12">
        <v>1508427</v>
      </c>
      <c r="E1046" s="12">
        <v>2023</v>
      </c>
      <c r="F1046" s="36" t="s">
        <v>539</v>
      </c>
      <c r="G1046" s="12" t="s">
        <v>539</v>
      </c>
      <c r="H1046" s="12" t="s">
        <v>539</v>
      </c>
      <c r="I1046" s="12" t="s">
        <v>539</v>
      </c>
      <c r="J1046" s="12" t="s">
        <v>539</v>
      </c>
      <c r="K1046" s="36" t="s">
        <v>539</v>
      </c>
      <c r="L1046" s="12" t="s">
        <v>539</v>
      </c>
      <c r="M1046" s="12" t="s">
        <v>539</v>
      </c>
      <c r="N1046" s="12" t="s">
        <v>539</v>
      </c>
      <c r="O1046" s="12" t="s">
        <v>539</v>
      </c>
      <c r="R1046" s="12" t="str">
        <f t="shared" si="16"/>
        <v>Null</v>
      </c>
      <c r="S1046" s="12" t="str">
        <f>IFERROR(IF(Preferences!$D$6="Default",INDEX('History Check'!$F$6:$O$6,MATCH(MAX('History Check'!$F1046:$O1046),'History Check'!$F1046:$O1046,0)),IF(COUNT($F1046:$O1046) &gt; 0, Preferences!$D$6, NA())),"Null")</f>
        <v>Null</v>
      </c>
    </row>
    <row r="1047" spans="3:19">
      <c r="C1047" s="12" t="s">
        <v>1148</v>
      </c>
      <c r="D1047" s="12">
        <v>1508427</v>
      </c>
      <c r="E1047" s="12">
        <v>2022</v>
      </c>
      <c r="F1047" s="36" t="s">
        <v>539</v>
      </c>
      <c r="G1047" s="12" t="s">
        <v>539</v>
      </c>
      <c r="H1047" s="36" t="s">
        <v>539</v>
      </c>
      <c r="I1047" s="36" t="s">
        <v>539</v>
      </c>
      <c r="J1047" s="36" t="s">
        <v>539</v>
      </c>
      <c r="K1047" s="36" t="s">
        <v>539</v>
      </c>
      <c r="L1047" s="12" t="s">
        <v>539</v>
      </c>
      <c r="M1047" s="12" t="s">
        <v>539</v>
      </c>
      <c r="N1047" s="36" t="s">
        <v>539</v>
      </c>
      <c r="O1047" s="36" t="s">
        <v>539</v>
      </c>
      <c r="R1047" s="12" t="str">
        <f t="shared" si="16"/>
        <v>Null</v>
      </c>
      <c r="S1047" s="12" t="str">
        <f>IFERROR(IF(Preferences!$D$6="Default",INDEX('History Check'!$F$6:$O$6,MATCH(MAX('History Check'!$F1047:$O1047),'History Check'!$F1047:$O1047,0)),IF(COUNT($F1047:$O1047) &gt; 0, Preferences!$D$6, NA())),"Null")</f>
        <v>Null</v>
      </c>
    </row>
    <row r="1048" spans="3:19" hidden="1">
      <c r="C1048" s="12" t="s">
        <v>1173</v>
      </c>
      <c r="D1048" s="12">
        <v>150393</v>
      </c>
      <c r="E1048" s="12">
        <v>2023</v>
      </c>
      <c r="F1048" s="36" t="s">
        <v>539</v>
      </c>
      <c r="G1048" s="12" t="s">
        <v>539</v>
      </c>
      <c r="H1048" s="36" t="s">
        <v>539</v>
      </c>
      <c r="I1048" s="36" t="s">
        <v>539</v>
      </c>
      <c r="J1048" s="36" t="s">
        <v>539</v>
      </c>
      <c r="K1048" s="36" t="s">
        <v>539</v>
      </c>
      <c r="L1048" s="12" t="s">
        <v>539</v>
      </c>
      <c r="M1048" s="12" t="s">
        <v>539</v>
      </c>
      <c r="N1048" s="36" t="s">
        <v>539</v>
      </c>
      <c r="O1048" s="36">
        <v>45016</v>
      </c>
      <c r="R1048" s="12" t="str">
        <f t="shared" si="16"/>
        <v>LOCAL</v>
      </c>
      <c r="S1048" s="12" t="str">
        <f>IFERROR(IF(Preferences!$D$6="Default",INDEX('History Check'!$F$6:$O$6,MATCH(MAX('History Check'!$F1048:$O1048),'History Check'!$F1048:$O1048,0)),IF(COUNT($F1048:$O1048) &gt; 0, Preferences!$D$6, NA())),"Null")</f>
        <v>NONCON</v>
      </c>
    </row>
    <row r="1049" spans="3:19" hidden="1">
      <c r="C1049" s="12" t="s">
        <v>1173</v>
      </c>
      <c r="D1049" s="12">
        <v>150393</v>
      </c>
      <c r="E1049" s="12">
        <v>2022</v>
      </c>
      <c r="F1049" s="36" t="s">
        <v>539</v>
      </c>
      <c r="G1049" s="12" t="s">
        <v>539</v>
      </c>
      <c r="H1049" s="12" t="s">
        <v>539</v>
      </c>
      <c r="I1049" s="36" t="s">
        <v>539</v>
      </c>
      <c r="J1049" s="12" t="s">
        <v>539</v>
      </c>
      <c r="K1049" s="36" t="s">
        <v>539</v>
      </c>
      <c r="L1049" s="12" t="s">
        <v>539</v>
      </c>
      <c r="M1049" s="12" t="s">
        <v>539</v>
      </c>
      <c r="N1049" s="12" t="s">
        <v>539</v>
      </c>
      <c r="O1049" s="36">
        <v>44651</v>
      </c>
      <c r="R1049" s="12" t="str">
        <f t="shared" si="16"/>
        <v>LOCAL</v>
      </c>
      <c r="S1049" s="12" t="str">
        <f>IFERROR(IF(Preferences!$D$6="Default",INDEX('History Check'!$F$6:$O$6,MATCH(MAX('History Check'!$F1049:$O1049),'History Check'!$F1049:$O1049,0)),IF(COUNT($F1049:$O1049) &gt; 0, Preferences!$D$6, NA())),"Null")</f>
        <v>NONCON</v>
      </c>
    </row>
    <row r="1050" spans="3:19" hidden="1">
      <c r="C1050" s="12" t="s">
        <v>1174</v>
      </c>
      <c r="D1050" s="12">
        <v>1003961</v>
      </c>
      <c r="E1050" s="12">
        <v>2023</v>
      </c>
      <c r="F1050" s="36">
        <v>45291</v>
      </c>
      <c r="G1050" s="12" t="s">
        <v>539</v>
      </c>
      <c r="H1050" s="36" t="s">
        <v>539</v>
      </c>
      <c r="I1050" s="36" t="s">
        <v>539</v>
      </c>
      <c r="J1050" s="36" t="s">
        <v>539</v>
      </c>
      <c r="K1050" s="36">
        <v>45291</v>
      </c>
      <c r="L1050" s="12" t="s">
        <v>539</v>
      </c>
      <c r="M1050" s="12" t="s">
        <v>539</v>
      </c>
      <c r="N1050" s="36" t="s">
        <v>539</v>
      </c>
      <c r="O1050" s="36" t="s">
        <v>539</v>
      </c>
      <c r="R1050" s="12" t="str">
        <f t="shared" si="16"/>
        <v>IFRS</v>
      </c>
      <c r="S1050" s="12" t="str">
        <f>IFERROR(IF(Preferences!$D$6="Default",INDEX('History Check'!$F$6:$O$6,MATCH(MAX('History Check'!$F1050:$O1050),'History Check'!$F1050:$O1050,0)),IF(COUNT($F1050:$O1050) &gt; 0, Preferences!$D$6, NA())),"Null")</f>
        <v>CON</v>
      </c>
    </row>
    <row r="1051" spans="3:19" hidden="1">
      <c r="C1051" s="12" t="s">
        <v>1174</v>
      </c>
      <c r="D1051" s="12">
        <v>1003961</v>
      </c>
      <c r="E1051" s="12">
        <v>2022</v>
      </c>
      <c r="F1051" s="36">
        <v>44926</v>
      </c>
      <c r="G1051" s="12" t="s">
        <v>539</v>
      </c>
      <c r="H1051" s="12" t="s">
        <v>539</v>
      </c>
      <c r="I1051" s="12" t="s">
        <v>539</v>
      </c>
      <c r="J1051" s="36" t="s">
        <v>539</v>
      </c>
      <c r="K1051" s="36">
        <v>44926</v>
      </c>
      <c r="L1051" s="12" t="s">
        <v>539</v>
      </c>
      <c r="M1051" s="12" t="s">
        <v>539</v>
      </c>
      <c r="N1051" s="12" t="s">
        <v>539</v>
      </c>
      <c r="O1051" s="36" t="s">
        <v>539</v>
      </c>
      <c r="R1051" s="12" t="str">
        <f t="shared" si="16"/>
        <v>IFRS</v>
      </c>
      <c r="S1051" s="12" t="str">
        <f>IFERROR(IF(Preferences!$D$6="Default",INDEX('History Check'!$F$6:$O$6,MATCH(MAX('History Check'!$F1051:$O1051),'History Check'!$F1051:$O1051,0)),IF(COUNT($F1051:$O1051) &gt; 0, Preferences!$D$6, NA())),"Null")</f>
        <v>CON</v>
      </c>
    </row>
    <row r="1052" spans="3:19" hidden="1">
      <c r="C1052" s="12" t="s">
        <v>1175</v>
      </c>
      <c r="D1052" s="12">
        <v>112104</v>
      </c>
      <c r="E1052" s="12">
        <v>2023</v>
      </c>
      <c r="F1052" s="36" t="s">
        <v>539</v>
      </c>
      <c r="G1052" s="12" t="s">
        <v>539</v>
      </c>
      <c r="H1052" s="12" t="s">
        <v>539</v>
      </c>
      <c r="I1052" s="36" t="s">
        <v>539</v>
      </c>
      <c r="J1052" s="12" t="s">
        <v>539</v>
      </c>
      <c r="K1052" s="36" t="s">
        <v>539</v>
      </c>
      <c r="L1052" s="12" t="s">
        <v>539</v>
      </c>
      <c r="M1052" s="12" t="s">
        <v>539</v>
      </c>
      <c r="N1052" s="12" t="s">
        <v>539</v>
      </c>
      <c r="O1052" s="36">
        <v>45291</v>
      </c>
      <c r="R1052" s="12" t="str">
        <f t="shared" si="16"/>
        <v>LOCAL</v>
      </c>
      <c r="S1052" s="12" t="str">
        <f>IFERROR(IF(Preferences!$D$6="Default",INDEX('History Check'!$F$6:$O$6,MATCH(MAX('History Check'!$F1052:$O1052),'History Check'!$F1052:$O1052,0)),IF(COUNT($F1052:$O1052) &gt; 0, Preferences!$D$6, NA())),"Null")</f>
        <v>NONCON</v>
      </c>
    </row>
    <row r="1053" spans="3:19" hidden="1">
      <c r="C1053" s="12" t="s">
        <v>1175</v>
      </c>
      <c r="D1053" s="12">
        <v>112104</v>
      </c>
      <c r="E1053" s="12">
        <v>2022</v>
      </c>
      <c r="F1053" s="36" t="s">
        <v>539</v>
      </c>
      <c r="G1053" s="12" t="s">
        <v>539</v>
      </c>
      <c r="H1053" s="36" t="s">
        <v>539</v>
      </c>
      <c r="I1053" s="36" t="s">
        <v>539</v>
      </c>
      <c r="J1053" s="36" t="s">
        <v>539</v>
      </c>
      <c r="K1053" s="36" t="s">
        <v>539</v>
      </c>
      <c r="L1053" s="12" t="s">
        <v>539</v>
      </c>
      <c r="M1053" s="12" t="s">
        <v>539</v>
      </c>
      <c r="N1053" s="36" t="s">
        <v>539</v>
      </c>
      <c r="O1053" s="36">
        <v>44926</v>
      </c>
      <c r="R1053" s="12" t="str">
        <f t="shared" si="16"/>
        <v>LOCAL</v>
      </c>
      <c r="S1053" s="12" t="str">
        <f>IFERROR(IF(Preferences!$D$6="Default",INDEX('History Check'!$F$6:$O$6,MATCH(MAX('History Check'!$F1053:$O1053),'History Check'!$F1053:$O1053,0)),IF(COUNT($F1053:$O1053) &gt; 0, Preferences!$D$6, NA())),"Null")</f>
        <v>NONCON</v>
      </c>
    </row>
    <row r="1054" spans="3:19" hidden="1">
      <c r="C1054" s="12" t="s">
        <v>1177</v>
      </c>
      <c r="D1054" s="12">
        <v>115117</v>
      </c>
      <c r="E1054" s="12">
        <v>2023</v>
      </c>
      <c r="F1054" s="36">
        <v>45291</v>
      </c>
      <c r="G1054" s="12" t="s">
        <v>539</v>
      </c>
      <c r="H1054" s="36" t="s">
        <v>539</v>
      </c>
      <c r="I1054" s="36" t="s">
        <v>539</v>
      </c>
      <c r="J1054" s="12" t="s">
        <v>539</v>
      </c>
      <c r="K1054" s="36">
        <v>45291</v>
      </c>
      <c r="L1054" s="12" t="s">
        <v>539</v>
      </c>
      <c r="M1054" s="12" t="s">
        <v>539</v>
      </c>
      <c r="N1054" s="36" t="s">
        <v>539</v>
      </c>
      <c r="O1054" s="36" t="s">
        <v>539</v>
      </c>
      <c r="R1054" s="12" t="str">
        <f t="shared" si="16"/>
        <v>IFRS</v>
      </c>
      <c r="S1054" s="12" t="str">
        <f>IFERROR(IF(Preferences!$D$6="Default",INDEX('History Check'!$F$6:$O$6,MATCH(MAX('History Check'!$F1054:$O1054),'History Check'!$F1054:$O1054,0)),IF(COUNT($F1054:$O1054) &gt; 0, Preferences!$D$6, NA())),"Null")</f>
        <v>CON</v>
      </c>
    </row>
    <row r="1055" spans="3:19" hidden="1">
      <c r="C1055" s="12" t="s">
        <v>1177</v>
      </c>
      <c r="D1055" s="12">
        <v>115117</v>
      </c>
      <c r="E1055" s="12">
        <v>2022</v>
      </c>
      <c r="F1055" s="36">
        <v>44926</v>
      </c>
      <c r="G1055" s="12" t="s">
        <v>539</v>
      </c>
      <c r="H1055" s="12" t="s">
        <v>539</v>
      </c>
      <c r="I1055" s="12" t="s">
        <v>539</v>
      </c>
      <c r="J1055" s="12" t="s">
        <v>539</v>
      </c>
      <c r="K1055" s="36">
        <v>44926</v>
      </c>
      <c r="L1055" s="12" t="s">
        <v>539</v>
      </c>
      <c r="M1055" s="12" t="s">
        <v>539</v>
      </c>
      <c r="N1055" s="12" t="s">
        <v>539</v>
      </c>
      <c r="O1055" s="12" t="s">
        <v>539</v>
      </c>
      <c r="R1055" s="12" t="str">
        <f t="shared" si="16"/>
        <v>IFRS</v>
      </c>
      <c r="S1055" s="12" t="str">
        <f>IFERROR(IF(Preferences!$D$6="Default",INDEX('History Check'!$F$6:$O$6,MATCH(MAX('History Check'!$F1055:$O1055),'History Check'!$F1055:$O1055,0)),IF(COUNT($F1055:$O1055) &gt; 0, Preferences!$D$6, NA())),"Null")</f>
        <v>CON</v>
      </c>
    </row>
    <row r="1056" spans="3:19" hidden="1">
      <c r="C1056" s="12" t="s">
        <v>1178</v>
      </c>
      <c r="D1056" s="12">
        <v>1004059</v>
      </c>
      <c r="E1056" s="12">
        <v>2023</v>
      </c>
      <c r="F1056" s="47" t="s">
        <v>539</v>
      </c>
      <c r="G1056" s="47" t="s">
        <v>539</v>
      </c>
      <c r="H1056" s="47" t="s">
        <v>539</v>
      </c>
      <c r="I1056" s="47" t="s">
        <v>539</v>
      </c>
      <c r="J1056" s="47" t="s">
        <v>539</v>
      </c>
      <c r="K1056" s="47" t="s">
        <v>539</v>
      </c>
      <c r="L1056" s="47" t="s">
        <v>539</v>
      </c>
      <c r="M1056" s="47" t="s">
        <v>539</v>
      </c>
      <c r="N1056" s="47">
        <v>45291</v>
      </c>
      <c r="O1056" s="47" t="s">
        <v>539</v>
      </c>
      <c r="P1056" s="47"/>
      <c r="Q1056" s="47"/>
      <c r="R1056" s="12" t="str">
        <f t="shared" si="16"/>
        <v>USGAAP</v>
      </c>
      <c r="S1056" s="12" t="str">
        <f>IFERROR(IF(Preferences!$D$6="Default",INDEX('History Check'!$F$6:$O$6,MATCH(MAX('History Check'!$F1056:$O1056),'History Check'!$F1056:$O1056,0)),IF(COUNT($F1056:$O1056) &gt; 0, Preferences!$D$6, NA())),"Null")</f>
        <v>NONCON</v>
      </c>
    </row>
    <row r="1057" spans="3:19" hidden="1">
      <c r="C1057" s="12" t="s">
        <v>1178</v>
      </c>
      <c r="D1057" s="12">
        <v>1004059</v>
      </c>
      <c r="E1057" s="12">
        <v>2022</v>
      </c>
      <c r="F1057" s="36" t="s">
        <v>539</v>
      </c>
      <c r="G1057" s="12" t="s">
        <v>539</v>
      </c>
      <c r="H1057" s="36" t="s">
        <v>539</v>
      </c>
      <c r="I1057" s="36" t="s">
        <v>539</v>
      </c>
      <c r="J1057" s="36" t="s">
        <v>539</v>
      </c>
      <c r="K1057" s="36" t="s">
        <v>539</v>
      </c>
      <c r="L1057" s="12" t="s">
        <v>539</v>
      </c>
      <c r="M1057" s="12" t="s">
        <v>539</v>
      </c>
      <c r="N1057" s="36">
        <v>44926</v>
      </c>
      <c r="O1057" s="36" t="s">
        <v>539</v>
      </c>
      <c r="R1057" s="12" t="str">
        <f t="shared" si="16"/>
        <v>USGAAP</v>
      </c>
      <c r="S1057" s="12" t="str">
        <f>IFERROR(IF(Preferences!$D$6="Default",INDEX('History Check'!$F$6:$O$6,MATCH(MAX('History Check'!$F1057:$O1057),'History Check'!$F1057:$O1057,0)),IF(COUNT($F1057:$O1057) &gt; 0, Preferences!$D$6, NA())),"Null")</f>
        <v>NONCON</v>
      </c>
    </row>
    <row r="1058" spans="3:19" hidden="1">
      <c r="C1058" s="12" t="s">
        <v>1179</v>
      </c>
      <c r="D1058" s="12">
        <v>1137530</v>
      </c>
      <c r="E1058" s="12">
        <v>2023</v>
      </c>
      <c r="F1058" s="36" t="s">
        <v>539</v>
      </c>
      <c r="G1058" s="12" t="s">
        <v>539</v>
      </c>
      <c r="H1058" s="36" t="s">
        <v>539</v>
      </c>
      <c r="I1058" s="36">
        <v>45291</v>
      </c>
      <c r="J1058" s="12" t="s">
        <v>539</v>
      </c>
      <c r="K1058" s="12" t="s">
        <v>539</v>
      </c>
      <c r="L1058" s="12" t="s">
        <v>539</v>
      </c>
      <c r="M1058" s="12" t="s">
        <v>539</v>
      </c>
      <c r="N1058" s="12" t="s">
        <v>539</v>
      </c>
      <c r="O1058" s="12" t="s">
        <v>539</v>
      </c>
      <c r="R1058" s="12" t="str">
        <f t="shared" si="16"/>
        <v>USGAAP</v>
      </c>
      <c r="S1058" s="12" t="str">
        <f>IFERROR(IF(Preferences!$D$6="Default",INDEX('History Check'!$F$6:$O$6,MATCH(MAX('History Check'!$F1058:$O1058),'History Check'!$F1058:$O1058,0)),IF(COUNT($F1058:$O1058) &gt; 0, Preferences!$D$6, NA())),"Null")</f>
        <v>CON</v>
      </c>
    </row>
    <row r="1059" spans="3:19" hidden="1">
      <c r="C1059" s="12" t="s">
        <v>1179</v>
      </c>
      <c r="D1059" s="12">
        <v>1137530</v>
      </c>
      <c r="E1059" s="12">
        <v>2022</v>
      </c>
      <c r="F1059" s="36" t="s">
        <v>539</v>
      </c>
      <c r="G1059" s="12" t="s">
        <v>539</v>
      </c>
      <c r="H1059" s="36" t="s">
        <v>539</v>
      </c>
      <c r="I1059" s="36">
        <v>44926</v>
      </c>
      <c r="J1059" s="36" t="s">
        <v>539</v>
      </c>
      <c r="K1059" s="36" t="s">
        <v>539</v>
      </c>
      <c r="L1059" s="12" t="s">
        <v>539</v>
      </c>
      <c r="M1059" s="12" t="s">
        <v>539</v>
      </c>
      <c r="N1059" s="36" t="s">
        <v>539</v>
      </c>
      <c r="O1059" s="36" t="s">
        <v>539</v>
      </c>
      <c r="R1059" s="12" t="str">
        <f t="shared" si="16"/>
        <v>USGAAP</v>
      </c>
      <c r="S1059" s="12" t="str">
        <f>IFERROR(IF(Preferences!$D$6="Default",INDEX('History Check'!$F$6:$O$6,MATCH(MAX('History Check'!$F1059:$O1059),'History Check'!$F1059:$O1059,0)),IF(COUNT($F1059:$O1059) &gt; 0, Preferences!$D$6, NA())),"Null")</f>
        <v>CON</v>
      </c>
    </row>
    <row r="1060" spans="3:19" hidden="1">
      <c r="C1060" s="12" t="s">
        <v>1176</v>
      </c>
      <c r="D1060" s="12">
        <v>1386830</v>
      </c>
      <c r="E1060" s="12">
        <v>2023</v>
      </c>
      <c r="F1060" s="36">
        <v>45291</v>
      </c>
      <c r="G1060" s="12" t="s">
        <v>539</v>
      </c>
      <c r="H1060" s="12" t="s">
        <v>539</v>
      </c>
      <c r="I1060" s="12" t="s">
        <v>539</v>
      </c>
      <c r="J1060" s="36" t="s">
        <v>539</v>
      </c>
      <c r="K1060" s="36">
        <v>45291</v>
      </c>
      <c r="L1060" s="12" t="s">
        <v>539</v>
      </c>
      <c r="M1060" s="12" t="s">
        <v>539</v>
      </c>
      <c r="N1060" s="12" t="s">
        <v>539</v>
      </c>
      <c r="O1060" s="36" t="s">
        <v>539</v>
      </c>
      <c r="R1060" s="12" t="str">
        <f t="shared" si="16"/>
        <v>IFRS</v>
      </c>
      <c r="S1060" s="12" t="str">
        <f>IFERROR(IF(Preferences!$D$6="Default",INDEX('History Check'!$F$6:$O$6,MATCH(MAX('History Check'!$F1060:$O1060),'History Check'!$F1060:$O1060,0)),IF(COUNT($F1060:$O1060) &gt; 0, Preferences!$D$6, NA())),"Null")</f>
        <v>CON</v>
      </c>
    </row>
    <row r="1061" spans="3:19" hidden="1">
      <c r="C1061" s="12" t="s">
        <v>1176</v>
      </c>
      <c r="D1061" s="12">
        <v>1386830</v>
      </c>
      <c r="E1061" s="12">
        <v>2022</v>
      </c>
      <c r="F1061" s="36">
        <v>44926</v>
      </c>
      <c r="G1061" s="12" t="s">
        <v>539</v>
      </c>
      <c r="H1061" s="36" t="s">
        <v>539</v>
      </c>
      <c r="I1061" s="36" t="s">
        <v>539</v>
      </c>
      <c r="J1061" s="36" t="s">
        <v>539</v>
      </c>
      <c r="K1061" s="36">
        <v>44926</v>
      </c>
      <c r="L1061" s="12" t="s">
        <v>539</v>
      </c>
      <c r="M1061" s="12" t="s">
        <v>539</v>
      </c>
      <c r="N1061" s="36" t="s">
        <v>539</v>
      </c>
      <c r="O1061" s="36" t="s">
        <v>539</v>
      </c>
      <c r="R1061" s="12" t="str">
        <f t="shared" si="16"/>
        <v>IFRS</v>
      </c>
      <c r="S1061" s="12" t="str">
        <f>IFERROR(IF(Preferences!$D$6="Default",INDEX('History Check'!$F$6:$O$6,MATCH(MAX('History Check'!$F1061:$O1061),'History Check'!$F1061:$O1061,0)),IF(COUNT($F1061:$O1061) &gt; 0, Preferences!$D$6, NA())),"Null")</f>
        <v>CON</v>
      </c>
    </row>
    <row r="1062" spans="3:19" hidden="1">
      <c r="C1062" s="12" t="s">
        <v>1180</v>
      </c>
      <c r="D1062" s="12">
        <v>135329</v>
      </c>
      <c r="E1062" s="12">
        <v>2023</v>
      </c>
      <c r="F1062" s="36" t="s">
        <v>539</v>
      </c>
      <c r="G1062" s="12" t="s">
        <v>539</v>
      </c>
      <c r="H1062" s="36" t="s">
        <v>539</v>
      </c>
      <c r="I1062" s="36" t="s">
        <v>539</v>
      </c>
      <c r="J1062" s="36" t="s">
        <v>539</v>
      </c>
      <c r="K1062" s="36" t="s">
        <v>539</v>
      </c>
      <c r="L1062" s="12" t="s">
        <v>539</v>
      </c>
      <c r="M1062" s="12" t="s">
        <v>539</v>
      </c>
      <c r="N1062" s="36">
        <v>45291</v>
      </c>
      <c r="O1062" s="36" t="s">
        <v>539</v>
      </c>
      <c r="R1062" s="12" t="str">
        <f t="shared" si="16"/>
        <v>USGAAP</v>
      </c>
      <c r="S1062" s="12" t="str">
        <f>IFERROR(IF(Preferences!$D$6="Default",INDEX('History Check'!$F$6:$O$6,MATCH(MAX('History Check'!$F1062:$O1062),'History Check'!$F1062:$O1062,0)),IF(COUNT($F1062:$O1062) &gt; 0, Preferences!$D$6, NA())),"Null")</f>
        <v>NONCON</v>
      </c>
    </row>
    <row r="1063" spans="3:19" hidden="1">
      <c r="C1063" s="12" t="s">
        <v>1180</v>
      </c>
      <c r="D1063" s="12">
        <v>135329</v>
      </c>
      <c r="E1063" s="12">
        <v>2022</v>
      </c>
      <c r="F1063" s="36" t="s">
        <v>539</v>
      </c>
      <c r="G1063" s="12" t="s">
        <v>539</v>
      </c>
      <c r="H1063" s="12" t="s">
        <v>539</v>
      </c>
      <c r="I1063" s="12" t="s">
        <v>539</v>
      </c>
      <c r="J1063" s="36" t="s">
        <v>539</v>
      </c>
      <c r="K1063" s="36" t="s">
        <v>539</v>
      </c>
      <c r="L1063" s="12" t="s">
        <v>539</v>
      </c>
      <c r="M1063" s="12" t="s">
        <v>539</v>
      </c>
      <c r="N1063" s="36">
        <v>44926</v>
      </c>
      <c r="O1063" s="36" t="s">
        <v>539</v>
      </c>
      <c r="R1063" s="12" t="str">
        <f t="shared" si="16"/>
        <v>USGAAP</v>
      </c>
      <c r="S1063" s="12" t="str">
        <f>IFERROR(IF(Preferences!$D$6="Default",INDEX('History Check'!$F$6:$O$6,MATCH(MAX('History Check'!$F1063:$O1063),'History Check'!$F1063:$O1063,0)),IF(COUNT($F1063:$O1063) &gt; 0, Preferences!$D$6, NA())),"Null")</f>
        <v>NONCON</v>
      </c>
    </row>
    <row r="1064" spans="3:19">
      <c r="C1064" s="12" t="s">
        <v>1181</v>
      </c>
      <c r="D1064" s="12">
        <v>1269610</v>
      </c>
      <c r="E1064" s="12">
        <v>2023</v>
      </c>
      <c r="F1064" s="36" t="s">
        <v>539</v>
      </c>
      <c r="G1064" s="12" t="s">
        <v>539</v>
      </c>
      <c r="H1064" s="36" t="s">
        <v>539</v>
      </c>
      <c r="I1064" s="12" t="s">
        <v>539</v>
      </c>
      <c r="J1064" s="12" t="s">
        <v>539</v>
      </c>
      <c r="K1064" s="36" t="s">
        <v>539</v>
      </c>
      <c r="L1064" s="12" t="s">
        <v>539</v>
      </c>
      <c r="M1064" s="12" t="s">
        <v>539</v>
      </c>
      <c r="N1064" s="36" t="s">
        <v>539</v>
      </c>
      <c r="O1064" s="36" t="s">
        <v>539</v>
      </c>
      <c r="R1064" s="12" t="str">
        <f t="shared" si="16"/>
        <v>Null</v>
      </c>
      <c r="S1064" s="12" t="str">
        <f>IFERROR(IF(Preferences!$D$6="Default",INDEX('History Check'!$F$6:$O$6,MATCH(MAX('History Check'!$F1064:$O1064),'History Check'!$F1064:$O1064,0)),IF(COUNT($F1064:$O1064) &gt; 0, Preferences!$D$6, NA())),"Null")</f>
        <v>Null</v>
      </c>
    </row>
    <row r="1065" spans="3:19">
      <c r="C1065" s="12" t="s">
        <v>1181</v>
      </c>
      <c r="D1065" s="12">
        <v>1269610</v>
      </c>
      <c r="E1065" s="12">
        <v>2022</v>
      </c>
      <c r="F1065" s="12" t="s">
        <v>539</v>
      </c>
      <c r="G1065" s="12" t="s">
        <v>539</v>
      </c>
      <c r="H1065" s="12" t="s">
        <v>539</v>
      </c>
      <c r="I1065" s="36" t="s">
        <v>539</v>
      </c>
      <c r="J1065" s="12" t="s">
        <v>539</v>
      </c>
      <c r="K1065" s="12" t="s">
        <v>539</v>
      </c>
      <c r="L1065" s="12" t="s">
        <v>539</v>
      </c>
      <c r="M1065" s="12" t="s">
        <v>539</v>
      </c>
      <c r="N1065" s="12" t="s">
        <v>539</v>
      </c>
      <c r="O1065" s="12" t="s">
        <v>539</v>
      </c>
      <c r="R1065" s="12" t="str">
        <f t="shared" si="16"/>
        <v>Null</v>
      </c>
      <c r="S1065" s="12" t="str">
        <f>IFERROR(IF(Preferences!$D$6="Default",INDEX('History Check'!$F$6:$O$6,MATCH(MAX('History Check'!$F1065:$O1065),'History Check'!$F1065:$O1065,0)),IF(COUNT($F1065:$O1065) &gt; 0, Preferences!$D$6, NA())),"Null")</f>
        <v>Null</v>
      </c>
    </row>
    <row r="1066" spans="3:19" hidden="1">
      <c r="C1066" s="12" t="s">
        <v>1182</v>
      </c>
      <c r="D1066" s="12">
        <v>1167390</v>
      </c>
      <c r="E1066" s="12">
        <v>2023</v>
      </c>
      <c r="F1066" s="36" t="s">
        <v>539</v>
      </c>
      <c r="G1066" s="12" t="s">
        <v>539</v>
      </c>
      <c r="H1066" s="12" t="s">
        <v>539</v>
      </c>
      <c r="I1066" s="12" t="s">
        <v>539</v>
      </c>
      <c r="J1066" s="36">
        <v>45291</v>
      </c>
      <c r="K1066" s="36" t="s">
        <v>539</v>
      </c>
      <c r="L1066" s="12" t="s">
        <v>539</v>
      </c>
      <c r="M1066" s="12" t="s">
        <v>539</v>
      </c>
      <c r="N1066" s="12" t="s">
        <v>539</v>
      </c>
      <c r="O1066" s="36">
        <v>45291</v>
      </c>
      <c r="R1066" s="12" t="str">
        <f t="shared" si="16"/>
        <v>LOCAL</v>
      </c>
      <c r="S1066" s="12" t="str">
        <f>IFERROR(IF(Preferences!$D$6="Default",INDEX('History Check'!$F$6:$O$6,MATCH(MAX('History Check'!$F1066:$O1066),'History Check'!$F1066:$O1066,0)),IF(COUNT($F1066:$O1066) &gt; 0, Preferences!$D$6, NA())),"Null")</f>
        <v>CON</v>
      </c>
    </row>
    <row r="1067" spans="3:19" hidden="1">
      <c r="C1067" s="12" t="s">
        <v>1182</v>
      </c>
      <c r="D1067" s="12">
        <v>1167390</v>
      </c>
      <c r="E1067" s="12">
        <v>2022</v>
      </c>
      <c r="F1067" s="36" t="s">
        <v>539</v>
      </c>
      <c r="G1067" s="12" t="s">
        <v>539</v>
      </c>
      <c r="H1067" s="12" t="s">
        <v>539</v>
      </c>
      <c r="I1067" s="12" t="s">
        <v>539</v>
      </c>
      <c r="J1067" s="36">
        <v>44926</v>
      </c>
      <c r="K1067" s="36" t="s">
        <v>539</v>
      </c>
      <c r="L1067" s="12" t="s">
        <v>539</v>
      </c>
      <c r="M1067" s="12" t="s">
        <v>539</v>
      </c>
      <c r="N1067" s="12" t="s">
        <v>539</v>
      </c>
      <c r="O1067" s="36">
        <v>44926</v>
      </c>
      <c r="R1067" s="12" t="str">
        <f t="shared" si="16"/>
        <v>LOCAL</v>
      </c>
      <c r="S1067" s="12" t="str">
        <f>IFERROR(IF(Preferences!$D$6="Default",INDEX('History Check'!$F$6:$O$6,MATCH(MAX('History Check'!$F1067:$O1067),'History Check'!$F1067:$O1067,0)),IF(COUNT($F1067:$O1067) &gt; 0, Preferences!$D$6, NA())),"Null")</f>
        <v>CON</v>
      </c>
    </row>
    <row r="1068" spans="3:19" hidden="1">
      <c r="C1068" s="12" t="s">
        <v>1183</v>
      </c>
      <c r="D1068" s="12">
        <v>1004170</v>
      </c>
      <c r="E1068" s="12">
        <v>2023</v>
      </c>
      <c r="F1068" s="36">
        <v>45291</v>
      </c>
      <c r="G1068" s="12" t="s">
        <v>539</v>
      </c>
      <c r="H1068" s="36" t="s">
        <v>539</v>
      </c>
      <c r="I1068" s="36" t="s">
        <v>539</v>
      </c>
      <c r="J1068" s="36" t="s">
        <v>539</v>
      </c>
      <c r="K1068" s="36">
        <v>45291</v>
      </c>
      <c r="L1068" s="12" t="s">
        <v>539</v>
      </c>
      <c r="M1068" s="12" t="s">
        <v>539</v>
      </c>
      <c r="N1068" s="36" t="s">
        <v>539</v>
      </c>
      <c r="O1068" s="36" t="s">
        <v>539</v>
      </c>
      <c r="R1068" s="12" t="str">
        <f t="shared" si="16"/>
        <v>IFRS</v>
      </c>
      <c r="S1068" s="12" t="str">
        <f>IFERROR(IF(Preferences!$D$6="Default",INDEX('History Check'!$F$6:$O$6,MATCH(MAX('History Check'!$F1068:$O1068),'History Check'!$F1068:$O1068,0)),IF(COUNT($F1068:$O1068) &gt; 0, Preferences!$D$6, NA())),"Null")</f>
        <v>CON</v>
      </c>
    </row>
    <row r="1069" spans="3:19" hidden="1">
      <c r="C1069" s="12" t="s">
        <v>1183</v>
      </c>
      <c r="D1069" s="12">
        <v>1004170</v>
      </c>
      <c r="E1069" s="12">
        <v>2022</v>
      </c>
      <c r="F1069" s="36" t="s">
        <v>539</v>
      </c>
      <c r="G1069" s="12" t="s">
        <v>539</v>
      </c>
      <c r="H1069" s="36" t="s">
        <v>539</v>
      </c>
      <c r="I1069" s="36" t="s">
        <v>539</v>
      </c>
      <c r="J1069" s="36" t="s">
        <v>539</v>
      </c>
      <c r="K1069" s="36">
        <v>44926</v>
      </c>
      <c r="L1069" s="12" t="s">
        <v>539</v>
      </c>
      <c r="M1069" s="12" t="s">
        <v>539</v>
      </c>
      <c r="N1069" s="36" t="s">
        <v>539</v>
      </c>
      <c r="O1069" s="36" t="s">
        <v>539</v>
      </c>
      <c r="R1069" s="12" t="str">
        <f t="shared" si="16"/>
        <v>IFRS</v>
      </c>
      <c r="S1069" s="12" t="str">
        <f>IFERROR(IF(Preferences!$D$6="Default",INDEX('History Check'!$F$6:$O$6,MATCH(MAX('History Check'!$F1069:$O1069),'History Check'!$F1069:$O1069,0)),IF(COUNT($F1069:$O1069) &gt; 0, Preferences!$D$6, NA())),"Null")</f>
        <v>NONCON</v>
      </c>
    </row>
    <row r="1070" spans="3:19">
      <c r="C1070" s="12" t="s">
        <v>1184</v>
      </c>
      <c r="D1070" s="12">
        <v>1237092</v>
      </c>
      <c r="E1070" s="12">
        <v>2023</v>
      </c>
      <c r="F1070" s="12" t="s">
        <v>539</v>
      </c>
      <c r="G1070" s="12" t="s">
        <v>539</v>
      </c>
      <c r="H1070" s="12" t="s">
        <v>539</v>
      </c>
      <c r="I1070" s="12" t="s">
        <v>539</v>
      </c>
      <c r="J1070" s="12" t="s">
        <v>539</v>
      </c>
      <c r="K1070" s="36" t="s">
        <v>539</v>
      </c>
      <c r="L1070" s="12" t="s">
        <v>539</v>
      </c>
      <c r="M1070" s="12" t="s">
        <v>539</v>
      </c>
      <c r="N1070" s="12" t="s">
        <v>539</v>
      </c>
      <c r="O1070" s="36" t="s">
        <v>539</v>
      </c>
      <c r="R1070" s="12" t="str">
        <f t="shared" si="16"/>
        <v>Null</v>
      </c>
      <c r="S1070" s="12" t="str">
        <f>IFERROR(IF(Preferences!$D$6="Default",INDEX('History Check'!$F$6:$O$6,MATCH(MAX('History Check'!$F1070:$O1070),'History Check'!$F1070:$O1070,0)),IF(COUNT($F1070:$O1070) &gt; 0, Preferences!$D$6, NA())),"Null")</f>
        <v>Null</v>
      </c>
    </row>
    <row r="1071" spans="3:19">
      <c r="C1071" s="12" t="s">
        <v>1184</v>
      </c>
      <c r="D1071" s="12">
        <v>1237092</v>
      </c>
      <c r="E1071" s="12">
        <v>2022</v>
      </c>
      <c r="F1071" s="36" t="s">
        <v>539</v>
      </c>
      <c r="G1071" s="12" t="s">
        <v>539</v>
      </c>
      <c r="H1071" s="12" t="s">
        <v>539</v>
      </c>
      <c r="I1071" s="36" t="s">
        <v>539</v>
      </c>
      <c r="J1071" s="12" t="s">
        <v>539</v>
      </c>
      <c r="K1071" s="36" t="s">
        <v>539</v>
      </c>
      <c r="L1071" s="12" t="s">
        <v>539</v>
      </c>
      <c r="M1071" s="12" t="s">
        <v>539</v>
      </c>
      <c r="N1071" s="12" t="s">
        <v>539</v>
      </c>
      <c r="O1071" s="36" t="s">
        <v>539</v>
      </c>
      <c r="R1071" s="12" t="str">
        <f t="shared" si="16"/>
        <v>Null</v>
      </c>
      <c r="S1071" s="12" t="str">
        <f>IFERROR(IF(Preferences!$D$6="Default",INDEX('History Check'!$F$6:$O$6,MATCH(MAX('History Check'!$F1071:$O1071),'History Check'!$F1071:$O1071,0)),IF(COUNT($F1071:$O1071) &gt; 0, Preferences!$D$6, NA())),"Null")</f>
        <v>Null</v>
      </c>
    </row>
    <row r="1072" spans="3:19" hidden="1">
      <c r="C1072" s="12" t="s">
        <v>1185</v>
      </c>
      <c r="D1072" s="12">
        <v>110708</v>
      </c>
      <c r="E1072" s="12">
        <v>2023</v>
      </c>
      <c r="F1072" s="36" t="s">
        <v>539</v>
      </c>
      <c r="G1072" s="12" t="s">
        <v>539</v>
      </c>
      <c r="H1072" s="36">
        <v>45291</v>
      </c>
      <c r="I1072" s="36">
        <v>45291</v>
      </c>
      <c r="J1072" s="36" t="s">
        <v>539</v>
      </c>
      <c r="K1072" s="36" t="s">
        <v>539</v>
      </c>
      <c r="L1072" s="12" t="s">
        <v>539</v>
      </c>
      <c r="M1072" s="12" t="s">
        <v>539</v>
      </c>
      <c r="N1072" s="36" t="s">
        <v>539</v>
      </c>
      <c r="O1072" s="36" t="s">
        <v>539</v>
      </c>
      <c r="R1072" s="12" t="str">
        <f t="shared" si="16"/>
        <v>REGULATORY</v>
      </c>
      <c r="S1072" s="12" t="str">
        <f>IFERROR(IF(Preferences!$D$6="Default",INDEX('History Check'!$F$6:$O$6,MATCH(MAX('History Check'!$F1072:$O1072),'History Check'!$F1072:$O1072,0)),IF(COUNT($F1072:$O1072) &gt; 0, Preferences!$D$6, NA())),"Null")</f>
        <v>CON</v>
      </c>
    </row>
    <row r="1073" spans="3:19" hidden="1">
      <c r="C1073" s="12" t="s">
        <v>1185</v>
      </c>
      <c r="D1073" s="12">
        <v>110708</v>
      </c>
      <c r="E1073" s="12">
        <v>2022</v>
      </c>
      <c r="F1073" s="36" t="s">
        <v>539</v>
      </c>
      <c r="G1073" s="12" t="s">
        <v>539</v>
      </c>
      <c r="H1073" s="36">
        <v>44926</v>
      </c>
      <c r="I1073" s="36">
        <v>44926</v>
      </c>
      <c r="J1073" s="36" t="s">
        <v>539</v>
      </c>
      <c r="K1073" s="36" t="s">
        <v>539</v>
      </c>
      <c r="L1073" s="12" t="s">
        <v>539</v>
      </c>
      <c r="M1073" s="12" t="s">
        <v>539</v>
      </c>
      <c r="N1073" s="36" t="s">
        <v>539</v>
      </c>
      <c r="O1073" s="36" t="s">
        <v>539</v>
      </c>
      <c r="R1073" s="12" t="str">
        <f t="shared" si="16"/>
        <v>REGULATORY</v>
      </c>
      <c r="S1073" s="12" t="str">
        <f>IFERROR(IF(Preferences!$D$6="Default",INDEX('History Check'!$F$6:$O$6,MATCH(MAX('History Check'!$F1073:$O1073),'History Check'!$F1073:$O1073,0)),IF(COUNT($F1073:$O1073) &gt; 0, Preferences!$D$6, NA())),"Null")</f>
        <v>CON</v>
      </c>
    </row>
    <row r="1074" spans="3:19" hidden="1">
      <c r="C1074" s="12" t="s">
        <v>1186</v>
      </c>
      <c r="D1074" s="12">
        <v>110709</v>
      </c>
      <c r="E1074" s="12">
        <v>2023</v>
      </c>
      <c r="F1074" s="36" t="s">
        <v>539</v>
      </c>
      <c r="G1074" s="12" t="s">
        <v>539</v>
      </c>
      <c r="H1074" s="36">
        <v>45291</v>
      </c>
      <c r="I1074" s="12" t="s">
        <v>539</v>
      </c>
      <c r="J1074" s="36" t="s">
        <v>539</v>
      </c>
      <c r="K1074" s="12" t="s">
        <v>539</v>
      </c>
      <c r="L1074" s="12" t="s">
        <v>539</v>
      </c>
      <c r="M1074" s="12" t="s">
        <v>539</v>
      </c>
      <c r="N1074" s="12" t="s">
        <v>539</v>
      </c>
      <c r="O1074" s="36" t="s">
        <v>539</v>
      </c>
      <c r="R1074" s="12" t="str">
        <f t="shared" si="16"/>
        <v>REGULATORY</v>
      </c>
      <c r="S1074" s="12" t="str">
        <f>IFERROR(IF(Preferences!$D$6="Default",INDEX('History Check'!$F$6:$O$6,MATCH(MAX('History Check'!$F1074:$O1074),'History Check'!$F1074:$O1074,0)),IF(COUNT($F1074:$O1074) &gt; 0, Preferences!$D$6, NA())),"Null")</f>
        <v>CON</v>
      </c>
    </row>
    <row r="1075" spans="3:19" hidden="1">
      <c r="C1075" s="12" t="s">
        <v>1186</v>
      </c>
      <c r="D1075" s="12">
        <v>110709</v>
      </c>
      <c r="E1075" s="12">
        <v>2022</v>
      </c>
      <c r="F1075" s="12" t="s">
        <v>539</v>
      </c>
      <c r="G1075" s="12" t="s">
        <v>539</v>
      </c>
      <c r="H1075" s="36">
        <v>44926</v>
      </c>
      <c r="I1075" s="36" t="s">
        <v>539</v>
      </c>
      <c r="J1075" s="36" t="s">
        <v>539</v>
      </c>
      <c r="K1075" s="12" t="s">
        <v>539</v>
      </c>
      <c r="L1075" s="12" t="s">
        <v>539</v>
      </c>
      <c r="M1075" s="12" t="s">
        <v>539</v>
      </c>
      <c r="N1075" s="12" t="s">
        <v>539</v>
      </c>
      <c r="O1075" s="36" t="s">
        <v>539</v>
      </c>
      <c r="R1075" s="12" t="str">
        <f t="shared" si="16"/>
        <v>REGULATORY</v>
      </c>
      <c r="S1075" s="12" t="str">
        <f>IFERROR(IF(Preferences!$D$6="Default",INDEX('History Check'!$F$6:$O$6,MATCH(MAX('History Check'!$F1075:$O1075),'History Check'!$F1075:$O1075,0)),IF(COUNT($F1075:$O1075) &gt; 0, Preferences!$D$6, NA())),"Null")</f>
        <v>CON</v>
      </c>
    </row>
    <row r="1076" spans="3:19" hidden="1">
      <c r="C1076" s="12" t="s">
        <v>1187</v>
      </c>
      <c r="D1076" s="12">
        <v>112439</v>
      </c>
      <c r="E1076" s="12">
        <v>2023</v>
      </c>
      <c r="F1076" s="47" t="s">
        <v>539</v>
      </c>
      <c r="G1076" s="47" t="s">
        <v>539</v>
      </c>
      <c r="H1076" s="47" t="s">
        <v>539</v>
      </c>
      <c r="I1076" s="47" t="s">
        <v>539</v>
      </c>
      <c r="J1076" s="47" t="s">
        <v>539</v>
      </c>
      <c r="K1076" s="47" t="s">
        <v>539</v>
      </c>
      <c r="L1076" s="47" t="s">
        <v>539</v>
      </c>
      <c r="M1076" s="47">
        <v>45291</v>
      </c>
      <c r="N1076" s="47" t="s">
        <v>539</v>
      </c>
      <c r="O1076" s="47" t="s">
        <v>539</v>
      </c>
      <c r="P1076" s="47"/>
      <c r="Q1076" s="47"/>
      <c r="R1076" s="12" t="str">
        <f t="shared" si="16"/>
        <v>REGULATORY</v>
      </c>
      <c r="S1076" s="12" t="str">
        <f>IFERROR(IF(Preferences!$D$6="Default",INDEX('History Check'!$F$6:$O$6,MATCH(MAX('History Check'!$F1076:$O1076),'History Check'!$F1076:$O1076,0)),IF(COUNT($F1076:$O1076) &gt; 0, Preferences!$D$6, NA())),"Null")</f>
        <v>NONCON</v>
      </c>
    </row>
    <row r="1077" spans="3:19" hidden="1">
      <c r="C1077" s="12" t="s">
        <v>1187</v>
      </c>
      <c r="D1077" s="12">
        <v>112439</v>
      </c>
      <c r="E1077" s="12">
        <v>2022</v>
      </c>
      <c r="F1077" s="36" t="s">
        <v>539</v>
      </c>
      <c r="G1077" s="12" t="s">
        <v>539</v>
      </c>
      <c r="H1077" s="12" t="s">
        <v>539</v>
      </c>
      <c r="I1077" s="12" t="s">
        <v>539</v>
      </c>
      <c r="J1077" s="12" t="s">
        <v>539</v>
      </c>
      <c r="K1077" s="36" t="s">
        <v>539</v>
      </c>
      <c r="L1077" s="12" t="s">
        <v>539</v>
      </c>
      <c r="M1077" s="36">
        <v>44926</v>
      </c>
      <c r="N1077" s="12" t="s">
        <v>539</v>
      </c>
      <c r="O1077" s="12" t="s">
        <v>539</v>
      </c>
      <c r="R1077" s="12" t="str">
        <f t="shared" si="16"/>
        <v>REGULATORY</v>
      </c>
      <c r="S1077" s="12" t="str">
        <f>IFERROR(IF(Preferences!$D$6="Default",INDEX('History Check'!$F$6:$O$6,MATCH(MAX('History Check'!$F1077:$O1077),'History Check'!$F1077:$O1077,0)),IF(COUNT($F1077:$O1077) &gt; 0, Preferences!$D$6, NA())),"Null")</f>
        <v>NONCON</v>
      </c>
    </row>
    <row r="1078" spans="3:19" hidden="1">
      <c r="C1078" s="12" t="s">
        <v>1188</v>
      </c>
      <c r="D1078" s="12">
        <v>1175310</v>
      </c>
      <c r="E1078" s="12">
        <v>2023</v>
      </c>
      <c r="F1078" s="36" t="s">
        <v>539</v>
      </c>
      <c r="G1078" s="12" t="s">
        <v>539</v>
      </c>
      <c r="H1078" s="36" t="s">
        <v>539</v>
      </c>
      <c r="I1078" s="36" t="s">
        <v>539</v>
      </c>
      <c r="J1078" s="36" t="s">
        <v>539</v>
      </c>
      <c r="K1078" s="36" t="s">
        <v>539</v>
      </c>
      <c r="L1078" s="12" t="s">
        <v>539</v>
      </c>
      <c r="M1078" s="36">
        <v>45291</v>
      </c>
      <c r="N1078" s="12" t="s">
        <v>539</v>
      </c>
      <c r="O1078" s="36" t="s">
        <v>539</v>
      </c>
      <c r="R1078" s="12" t="str">
        <f t="shared" si="16"/>
        <v>REGULATORY</v>
      </c>
      <c r="S1078" s="12" t="str">
        <f>IFERROR(IF(Preferences!$D$6="Default",INDEX('History Check'!$F$6:$O$6,MATCH(MAX('History Check'!$F1078:$O1078),'History Check'!$F1078:$O1078,0)),IF(COUNT($F1078:$O1078) &gt; 0, Preferences!$D$6, NA())),"Null")</f>
        <v>NONCON</v>
      </c>
    </row>
    <row r="1079" spans="3:19" hidden="1">
      <c r="C1079" s="12" t="s">
        <v>1188</v>
      </c>
      <c r="D1079" s="12">
        <v>1175310</v>
      </c>
      <c r="E1079" s="12">
        <v>2022</v>
      </c>
      <c r="F1079" s="36" t="s">
        <v>539</v>
      </c>
      <c r="G1079" s="12" t="s">
        <v>539</v>
      </c>
      <c r="H1079" s="12" t="s">
        <v>539</v>
      </c>
      <c r="I1079" s="36" t="s">
        <v>539</v>
      </c>
      <c r="J1079" s="12" t="s">
        <v>539</v>
      </c>
      <c r="K1079" s="12" t="s">
        <v>539</v>
      </c>
      <c r="L1079" s="12" t="s">
        <v>539</v>
      </c>
      <c r="M1079" s="36">
        <v>44926</v>
      </c>
      <c r="N1079" s="12" t="s">
        <v>539</v>
      </c>
      <c r="O1079" s="12" t="s">
        <v>539</v>
      </c>
      <c r="R1079" s="12" t="str">
        <f t="shared" si="16"/>
        <v>REGULATORY</v>
      </c>
      <c r="S1079" s="12" t="str">
        <f>IFERROR(IF(Preferences!$D$6="Default",INDEX('History Check'!$F$6:$O$6,MATCH(MAX('History Check'!$F1079:$O1079),'History Check'!$F1079:$O1079,0)),IF(COUNT($F1079:$O1079) &gt; 0, Preferences!$D$6, NA())),"Null")</f>
        <v>NONCON</v>
      </c>
    </row>
    <row r="1080" spans="3:19" hidden="1">
      <c r="C1080" s="12" t="s">
        <v>1189</v>
      </c>
      <c r="D1080" s="12">
        <v>108301</v>
      </c>
      <c r="E1080" s="12">
        <v>2023</v>
      </c>
      <c r="F1080" s="36">
        <v>45291</v>
      </c>
      <c r="G1080" s="12" t="s">
        <v>539</v>
      </c>
      <c r="H1080" s="12" t="s">
        <v>539</v>
      </c>
      <c r="I1080" s="12" t="s">
        <v>539</v>
      </c>
      <c r="J1080" s="12" t="s">
        <v>539</v>
      </c>
      <c r="K1080" s="36" t="s">
        <v>539</v>
      </c>
      <c r="L1080" s="12" t="s">
        <v>539</v>
      </c>
      <c r="M1080" s="12" t="s">
        <v>539</v>
      </c>
      <c r="N1080" s="12" t="s">
        <v>539</v>
      </c>
      <c r="O1080" s="36" t="s">
        <v>539</v>
      </c>
      <c r="R1080" s="12" t="str">
        <f t="shared" si="16"/>
        <v>IFRS</v>
      </c>
      <c r="S1080" s="12" t="str">
        <f>IFERROR(IF(Preferences!$D$6="Default",INDEX('History Check'!$F$6:$O$6,MATCH(MAX('History Check'!$F1080:$O1080),'History Check'!$F1080:$O1080,0)),IF(COUNT($F1080:$O1080) &gt; 0, Preferences!$D$6, NA())),"Null")</f>
        <v>CON</v>
      </c>
    </row>
    <row r="1081" spans="3:19" hidden="1">
      <c r="C1081" s="12" t="s">
        <v>1189</v>
      </c>
      <c r="D1081" s="12">
        <v>108301</v>
      </c>
      <c r="E1081" s="12">
        <v>2022</v>
      </c>
      <c r="F1081" s="36">
        <v>44926</v>
      </c>
      <c r="G1081" s="12" t="s">
        <v>539</v>
      </c>
      <c r="H1081" s="12" t="s">
        <v>539</v>
      </c>
      <c r="I1081" s="12" t="s">
        <v>539</v>
      </c>
      <c r="J1081" s="36" t="s">
        <v>539</v>
      </c>
      <c r="K1081" s="36" t="s">
        <v>539</v>
      </c>
      <c r="L1081" s="12" t="s">
        <v>539</v>
      </c>
      <c r="M1081" s="12" t="s">
        <v>539</v>
      </c>
      <c r="N1081" s="12" t="s">
        <v>539</v>
      </c>
      <c r="O1081" s="36" t="s">
        <v>539</v>
      </c>
      <c r="R1081" s="12" t="str">
        <f t="shared" si="16"/>
        <v>IFRS</v>
      </c>
      <c r="S1081" s="12" t="str">
        <f>IFERROR(IF(Preferences!$D$6="Default",INDEX('History Check'!$F$6:$O$6,MATCH(MAX('History Check'!$F1081:$O1081),'History Check'!$F1081:$O1081,0)),IF(COUNT($F1081:$O1081) &gt; 0, Preferences!$D$6, NA())),"Null")</f>
        <v>CON</v>
      </c>
    </row>
    <row r="1082" spans="3:19" hidden="1">
      <c r="C1082" s="12" t="s">
        <v>1190</v>
      </c>
      <c r="D1082" s="12">
        <v>112730</v>
      </c>
      <c r="E1082" s="12">
        <v>2023</v>
      </c>
      <c r="F1082" s="36" t="s">
        <v>539</v>
      </c>
      <c r="G1082" s="12" t="s">
        <v>539</v>
      </c>
      <c r="H1082" s="36">
        <v>45291</v>
      </c>
      <c r="I1082" s="36">
        <v>45291</v>
      </c>
      <c r="J1082" s="36" t="s">
        <v>539</v>
      </c>
      <c r="K1082" s="36" t="s">
        <v>539</v>
      </c>
      <c r="L1082" s="12" t="s">
        <v>539</v>
      </c>
      <c r="M1082" s="12" t="s">
        <v>539</v>
      </c>
      <c r="N1082" s="36" t="s">
        <v>539</v>
      </c>
      <c r="O1082" s="36" t="s">
        <v>539</v>
      </c>
      <c r="R1082" s="12" t="str">
        <f t="shared" si="16"/>
        <v>REGULATORY</v>
      </c>
      <c r="S1082" s="12" t="str">
        <f>IFERROR(IF(Preferences!$D$6="Default",INDEX('History Check'!$F$6:$O$6,MATCH(MAX('History Check'!$F1082:$O1082),'History Check'!$F1082:$O1082,0)),IF(COUNT($F1082:$O1082) &gt; 0, Preferences!$D$6, NA())),"Null")</f>
        <v>CON</v>
      </c>
    </row>
    <row r="1083" spans="3:19" hidden="1">
      <c r="C1083" s="12" t="s">
        <v>1190</v>
      </c>
      <c r="D1083" s="12">
        <v>112730</v>
      </c>
      <c r="E1083" s="12">
        <v>2022</v>
      </c>
      <c r="F1083" s="36" t="s">
        <v>539</v>
      </c>
      <c r="G1083" s="12" t="s">
        <v>539</v>
      </c>
      <c r="H1083" s="36">
        <v>44926</v>
      </c>
      <c r="I1083" s="36">
        <v>44926</v>
      </c>
      <c r="J1083" s="12" t="s">
        <v>539</v>
      </c>
      <c r="K1083" s="12" t="s">
        <v>539</v>
      </c>
      <c r="L1083" s="12" t="s">
        <v>539</v>
      </c>
      <c r="M1083" s="36" t="s">
        <v>539</v>
      </c>
      <c r="N1083" s="12" t="s">
        <v>539</v>
      </c>
      <c r="O1083" s="36" t="s">
        <v>539</v>
      </c>
      <c r="R1083" s="12" t="str">
        <f t="shared" si="16"/>
        <v>REGULATORY</v>
      </c>
      <c r="S1083" s="12" t="str">
        <f>IFERROR(IF(Preferences!$D$6="Default",INDEX('History Check'!$F$6:$O$6,MATCH(MAX('History Check'!$F1083:$O1083),'History Check'!$F1083:$O1083,0)),IF(COUNT($F1083:$O1083) &gt; 0, Preferences!$D$6, NA())),"Null")</f>
        <v>CON</v>
      </c>
    </row>
    <row r="1084" spans="3:19">
      <c r="C1084" s="12" t="s">
        <v>1191</v>
      </c>
      <c r="D1084" s="12">
        <v>139445</v>
      </c>
      <c r="E1084" s="12">
        <v>2023</v>
      </c>
      <c r="F1084" s="36" t="s">
        <v>539</v>
      </c>
      <c r="G1084" s="36" t="s">
        <v>539</v>
      </c>
      <c r="H1084" s="12" t="s">
        <v>539</v>
      </c>
      <c r="I1084" s="12" t="s">
        <v>539</v>
      </c>
      <c r="J1084" s="12" t="s">
        <v>539</v>
      </c>
      <c r="K1084" s="36" t="s">
        <v>539</v>
      </c>
      <c r="L1084" s="12" t="s">
        <v>539</v>
      </c>
      <c r="M1084" s="12" t="s">
        <v>539</v>
      </c>
      <c r="N1084" s="12" t="s">
        <v>539</v>
      </c>
      <c r="O1084" s="12" t="s">
        <v>539</v>
      </c>
      <c r="R1084" s="12" t="str">
        <f t="shared" si="16"/>
        <v>Null</v>
      </c>
      <c r="S1084" s="12" t="str">
        <f>IFERROR(IF(Preferences!$D$6="Default",INDEX('History Check'!$F$6:$O$6,MATCH(MAX('History Check'!$F1084:$O1084),'History Check'!$F1084:$O1084,0)),IF(COUNT($F1084:$O1084) &gt; 0, Preferences!$D$6, NA())),"Null")</f>
        <v>Null</v>
      </c>
    </row>
    <row r="1085" spans="3:19">
      <c r="C1085" s="12" t="s">
        <v>1191</v>
      </c>
      <c r="D1085" s="12">
        <v>139445</v>
      </c>
      <c r="E1085" s="12">
        <v>2022</v>
      </c>
      <c r="F1085" s="36" t="s">
        <v>539</v>
      </c>
      <c r="G1085" s="12" t="s">
        <v>539</v>
      </c>
      <c r="H1085" s="36" t="s">
        <v>539</v>
      </c>
      <c r="I1085" s="36" t="s">
        <v>539</v>
      </c>
      <c r="J1085" s="36" t="s">
        <v>539</v>
      </c>
      <c r="K1085" s="36" t="s">
        <v>539</v>
      </c>
      <c r="L1085" s="12" t="s">
        <v>539</v>
      </c>
      <c r="M1085" s="12" t="s">
        <v>539</v>
      </c>
      <c r="N1085" s="36" t="s">
        <v>539</v>
      </c>
      <c r="O1085" s="36" t="s">
        <v>539</v>
      </c>
      <c r="R1085" s="12" t="str">
        <f t="shared" si="16"/>
        <v>Null</v>
      </c>
      <c r="S1085" s="12" t="str">
        <f>IFERROR(IF(Preferences!$D$6="Default",INDEX('History Check'!$F$6:$O$6,MATCH(MAX('History Check'!$F1085:$O1085),'History Check'!$F1085:$O1085,0)),IF(COUNT($F1085:$O1085) &gt; 0, Preferences!$D$6, NA())),"Null")</f>
        <v>Null</v>
      </c>
    </row>
    <row r="1086" spans="3:19">
      <c r="C1086" s="12" t="s">
        <v>1192</v>
      </c>
      <c r="D1086" s="12">
        <v>1004065</v>
      </c>
      <c r="E1086" s="12">
        <v>2023</v>
      </c>
      <c r="F1086" s="36" t="s">
        <v>539</v>
      </c>
      <c r="G1086" s="12" t="s">
        <v>539</v>
      </c>
      <c r="H1086" s="12" t="s">
        <v>539</v>
      </c>
      <c r="I1086" s="12" t="s">
        <v>539</v>
      </c>
      <c r="J1086" s="12" t="s">
        <v>539</v>
      </c>
      <c r="K1086" s="36" t="s">
        <v>539</v>
      </c>
      <c r="L1086" s="12" t="s">
        <v>539</v>
      </c>
      <c r="M1086" s="12" t="s">
        <v>539</v>
      </c>
      <c r="N1086" s="12" t="s">
        <v>539</v>
      </c>
      <c r="O1086" s="36" t="s">
        <v>539</v>
      </c>
      <c r="R1086" s="12" t="str">
        <f t="shared" si="16"/>
        <v>Null</v>
      </c>
      <c r="S1086" s="12" t="str">
        <f>IFERROR(IF(Preferences!$D$6="Default",INDEX('History Check'!$F$6:$O$6,MATCH(MAX('History Check'!$F1086:$O1086),'History Check'!$F1086:$O1086,0)),IF(COUNT($F1086:$O1086) &gt; 0, Preferences!$D$6, NA())),"Null")</f>
        <v>Null</v>
      </c>
    </row>
    <row r="1087" spans="3:19">
      <c r="C1087" s="12" t="s">
        <v>1192</v>
      </c>
      <c r="D1087" s="12">
        <v>1004065</v>
      </c>
      <c r="E1087" s="12">
        <v>2022</v>
      </c>
      <c r="F1087" s="12" t="s">
        <v>539</v>
      </c>
      <c r="G1087" s="12" t="s">
        <v>539</v>
      </c>
      <c r="H1087" s="12" t="s">
        <v>539</v>
      </c>
      <c r="I1087" s="36" t="s">
        <v>539</v>
      </c>
      <c r="J1087" s="12" t="s">
        <v>539</v>
      </c>
      <c r="K1087" s="12" t="s">
        <v>539</v>
      </c>
      <c r="L1087" s="12" t="s">
        <v>539</v>
      </c>
      <c r="M1087" s="12" t="s">
        <v>539</v>
      </c>
      <c r="N1087" s="12" t="s">
        <v>539</v>
      </c>
      <c r="O1087" s="36" t="s">
        <v>539</v>
      </c>
      <c r="R1087" s="12" t="str">
        <f t="shared" si="16"/>
        <v>Null</v>
      </c>
      <c r="S1087" s="12" t="str">
        <f>IFERROR(IF(Preferences!$D$6="Default",INDEX('History Check'!$F$6:$O$6,MATCH(MAX('History Check'!$F1087:$O1087),'History Check'!$F1087:$O1087,0)),IF(COUNT($F1087:$O1087) &gt; 0, Preferences!$D$6, NA())),"Null")</f>
        <v>Null</v>
      </c>
    </row>
    <row r="1088" spans="3:19" hidden="1">
      <c r="C1088" s="12" t="s">
        <v>1193</v>
      </c>
      <c r="D1088" s="12">
        <v>1373793</v>
      </c>
      <c r="E1088" s="12">
        <v>2023</v>
      </c>
      <c r="F1088" s="36">
        <v>45107</v>
      </c>
      <c r="G1088" s="12" t="s">
        <v>539</v>
      </c>
      <c r="H1088" s="12" t="s">
        <v>539</v>
      </c>
      <c r="I1088" s="36" t="s">
        <v>539</v>
      </c>
      <c r="J1088" s="12" t="s">
        <v>539</v>
      </c>
      <c r="K1088" s="12" t="s">
        <v>539</v>
      </c>
      <c r="L1088" s="12" t="s">
        <v>539</v>
      </c>
      <c r="M1088" s="36" t="s">
        <v>539</v>
      </c>
      <c r="N1088" s="12" t="s">
        <v>539</v>
      </c>
      <c r="O1088" s="12" t="s">
        <v>539</v>
      </c>
      <c r="R1088" s="12" t="str">
        <f t="shared" si="16"/>
        <v>IFRS</v>
      </c>
      <c r="S1088" s="12" t="str">
        <f>IFERROR(IF(Preferences!$D$6="Default",INDEX('History Check'!$F$6:$O$6,MATCH(MAX('History Check'!$F1088:$O1088),'History Check'!$F1088:$O1088,0)),IF(COUNT($F1088:$O1088) &gt; 0, Preferences!$D$6, NA())),"Null")</f>
        <v>CON</v>
      </c>
    </row>
    <row r="1089" spans="3:19" hidden="1">
      <c r="C1089" s="12" t="s">
        <v>1193</v>
      </c>
      <c r="D1089" s="12">
        <v>1373793</v>
      </c>
      <c r="E1089" s="12">
        <v>2022</v>
      </c>
      <c r="F1089" s="36">
        <v>44742</v>
      </c>
      <c r="G1089" s="12" t="s">
        <v>539</v>
      </c>
      <c r="H1089" s="12" t="s">
        <v>539</v>
      </c>
      <c r="I1089" s="12" t="s">
        <v>539</v>
      </c>
      <c r="J1089" s="12" t="s">
        <v>539</v>
      </c>
      <c r="K1089" s="36" t="s">
        <v>539</v>
      </c>
      <c r="L1089" s="12" t="s">
        <v>539</v>
      </c>
      <c r="M1089" s="12" t="s">
        <v>539</v>
      </c>
      <c r="N1089" s="12" t="s">
        <v>539</v>
      </c>
      <c r="O1089" s="12" t="s">
        <v>539</v>
      </c>
      <c r="R1089" s="12" t="str">
        <f t="shared" si="16"/>
        <v>IFRS</v>
      </c>
      <c r="S1089" s="12" t="str">
        <f>IFERROR(IF(Preferences!$D$6="Default",INDEX('History Check'!$F$6:$O$6,MATCH(MAX('History Check'!$F1089:$O1089),'History Check'!$F1089:$O1089,0)),IF(COUNT($F1089:$O1089) &gt; 0, Preferences!$D$6, NA())),"Null")</f>
        <v>CON</v>
      </c>
    </row>
    <row r="1090" spans="3:19" hidden="1">
      <c r="C1090" s="12" t="s">
        <v>1194</v>
      </c>
      <c r="D1090" s="12">
        <v>100280</v>
      </c>
      <c r="E1090" s="12">
        <v>2023</v>
      </c>
      <c r="F1090" s="12" t="s">
        <v>539</v>
      </c>
      <c r="G1090" s="12" t="s">
        <v>539</v>
      </c>
      <c r="H1090" s="36">
        <v>45291</v>
      </c>
      <c r="I1090" s="12" t="s">
        <v>539</v>
      </c>
      <c r="J1090" s="12" t="s">
        <v>539</v>
      </c>
      <c r="K1090" s="36" t="s">
        <v>539</v>
      </c>
      <c r="L1090" s="12" t="s">
        <v>539</v>
      </c>
      <c r="M1090" s="12" t="s">
        <v>539</v>
      </c>
      <c r="N1090" s="12" t="s">
        <v>539</v>
      </c>
      <c r="O1090" s="36" t="s">
        <v>539</v>
      </c>
      <c r="R1090" s="12" t="str">
        <f t="shared" si="16"/>
        <v>REGULATORY</v>
      </c>
      <c r="S1090" s="12" t="str">
        <f>IFERROR(IF(Preferences!$D$6="Default",INDEX('History Check'!$F$6:$O$6,MATCH(MAX('History Check'!$F1090:$O1090),'History Check'!$F1090:$O1090,0)),IF(COUNT($F1090:$O1090) &gt; 0, Preferences!$D$6, NA())),"Null")</f>
        <v>CON</v>
      </c>
    </row>
    <row r="1091" spans="3:19" hidden="1">
      <c r="C1091" s="12" t="s">
        <v>1194</v>
      </c>
      <c r="D1091" s="12">
        <v>100280</v>
      </c>
      <c r="E1091" s="12">
        <v>2022</v>
      </c>
      <c r="F1091" s="36" t="s">
        <v>539</v>
      </c>
      <c r="G1091" s="12" t="s">
        <v>539</v>
      </c>
      <c r="H1091" s="36">
        <v>44926</v>
      </c>
      <c r="I1091" s="12" t="s">
        <v>539</v>
      </c>
      <c r="J1091" s="36" t="s">
        <v>539</v>
      </c>
      <c r="K1091" s="12" t="s">
        <v>539</v>
      </c>
      <c r="L1091" s="12" t="s">
        <v>539</v>
      </c>
      <c r="M1091" s="12" t="s">
        <v>539</v>
      </c>
      <c r="N1091" s="12" t="s">
        <v>539</v>
      </c>
      <c r="O1091" s="36" t="s">
        <v>539</v>
      </c>
      <c r="R1091" s="12" t="str">
        <f t="shared" si="16"/>
        <v>REGULATORY</v>
      </c>
      <c r="S1091" s="12" t="str">
        <f>IFERROR(IF(Preferences!$D$6="Default",INDEX('History Check'!$F$6:$O$6,MATCH(MAX('History Check'!$F1091:$O1091),'History Check'!$F1091:$O1091,0)),IF(COUNT($F1091:$O1091) &gt; 0, Preferences!$D$6, NA())),"Null")</f>
        <v>CON</v>
      </c>
    </row>
    <row r="1092" spans="3:19" hidden="1">
      <c r="C1092" s="12" t="s">
        <v>1195</v>
      </c>
      <c r="D1092" s="12">
        <v>107926</v>
      </c>
      <c r="E1092" s="12">
        <v>2023</v>
      </c>
      <c r="F1092" s="36" t="s">
        <v>539</v>
      </c>
      <c r="G1092" s="12" t="s">
        <v>539</v>
      </c>
      <c r="H1092" s="36">
        <v>45291</v>
      </c>
      <c r="I1092" s="36">
        <v>45291</v>
      </c>
      <c r="J1092" s="12" t="s">
        <v>539</v>
      </c>
      <c r="K1092" s="36" t="s">
        <v>539</v>
      </c>
      <c r="L1092" s="12" t="s">
        <v>539</v>
      </c>
      <c r="M1092" s="12" t="s">
        <v>539</v>
      </c>
      <c r="N1092" s="12" t="s">
        <v>539</v>
      </c>
      <c r="O1092" s="36" t="s">
        <v>539</v>
      </c>
      <c r="R1092" s="12" t="str">
        <f t="shared" si="16"/>
        <v>REGULATORY</v>
      </c>
      <c r="S1092" s="12" t="str">
        <f>IFERROR(IF(Preferences!$D$6="Default",INDEX('History Check'!$F$6:$O$6,MATCH(MAX('History Check'!$F1092:$O1092),'History Check'!$F1092:$O1092,0)),IF(COUNT($F1092:$O1092) &gt; 0, Preferences!$D$6, NA())),"Null")</f>
        <v>CON</v>
      </c>
    </row>
    <row r="1093" spans="3:19" hidden="1">
      <c r="C1093" s="12" t="s">
        <v>1195</v>
      </c>
      <c r="D1093" s="12">
        <v>107926</v>
      </c>
      <c r="E1093" s="12">
        <v>2022</v>
      </c>
      <c r="F1093" s="36" t="s">
        <v>539</v>
      </c>
      <c r="G1093" s="12" t="s">
        <v>539</v>
      </c>
      <c r="H1093" s="36">
        <v>44926</v>
      </c>
      <c r="I1093" s="36">
        <v>44926</v>
      </c>
      <c r="J1093" s="12" t="s">
        <v>539</v>
      </c>
      <c r="K1093" s="36" t="s">
        <v>539</v>
      </c>
      <c r="L1093" s="12" t="s">
        <v>539</v>
      </c>
      <c r="M1093" s="12" t="s">
        <v>539</v>
      </c>
      <c r="N1093" s="12" t="s">
        <v>539</v>
      </c>
      <c r="O1093" s="12" t="s">
        <v>539</v>
      </c>
      <c r="R1093" s="12" t="str">
        <f t="shared" si="16"/>
        <v>REGULATORY</v>
      </c>
      <c r="S1093" s="12" t="str">
        <f>IFERROR(IF(Preferences!$D$6="Default",INDEX('History Check'!$F$6:$O$6,MATCH(MAX('History Check'!$F1093:$O1093),'History Check'!$F1093:$O1093,0)),IF(COUNT($F1093:$O1093) &gt; 0, Preferences!$D$6, NA())),"Null")</f>
        <v>CON</v>
      </c>
    </row>
    <row r="1094" spans="3:19" hidden="1">
      <c r="C1094" s="12" t="s">
        <v>1196</v>
      </c>
      <c r="D1094" s="12">
        <v>100063</v>
      </c>
      <c r="E1094" s="12">
        <v>2023</v>
      </c>
      <c r="F1094" s="36" t="s">
        <v>539</v>
      </c>
      <c r="G1094" s="12" t="s">
        <v>539</v>
      </c>
      <c r="H1094" s="36">
        <v>45291</v>
      </c>
      <c r="I1094" s="12" t="s">
        <v>539</v>
      </c>
      <c r="J1094" s="12" t="s">
        <v>539</v>
      </c>
      <c r="K1094" s="12" t="s">
        <v>539</v>
      </c>
      <c r="L1094" s="12" t="s">
        <v>539</v>
      </c>
      <c r="M1094" s="12" t="s">
        <v>539</v>
      </c>
      <c r="N1094" s="12" t="s">
        <v>539</v>
      </c>
      <c r="O1094" s="36" t="s">
        <v>539</v>
      </c>
      <c r="R1094" s="12" t="str">
        <f t="shared" si="16"/>
        <v>REGULATORY</v>
      </c>
      <c r="S1094" s="12" t="str">
        <f>IFERROR(IF(Preferences!$D$6="Default",INDEX('History Check'!$F$6:$O$6,MATCH(MAX('History Check'!$F1094:$O1094),'History Check'!$F1094:$O1094,0)),IF(COUNT($F1094:$O1094) &gt; 0, Preferences!$D$6, NA())),"Null")</f>
        <v>CON</v>
      </c>
    </row>
    <row r="1095" spans="3:19" hidden="1">
      <c r="C1095" s="12" t="s">
        <v>1196</v>
      </c>
      <c r="D1095" s="12">
        <v>100063</v>
      </c>
      <c r="E1095" s="12">
        <v>2022</v>
      </c>
      <c r="F1095" s="36" t="s">
        <v>539</v>
      </c>
      <c r="G1095" s="12" t="s">
        <v>539</v>
      </c>
      <c r="H1095" s="36">
        <v>44926</v>
      </c>
      <c r="I1095" s="36" t="s">
        <v>539</v>
      </c>
      <c r="J1095" s="36" t="s">
        <v>539</v>
      </c>
      <c r="K1095" s="36" t="s">
        <v>539</v>
      </c>
      <c r="L1095" s="12" t="s">
        <v>539</v>
      </c>
      <c r="M1095" s="12" t="s">
        <v>539</v>
      </c>
      <c r="N1095" s="36" t="s">
        <v>539</v>
      </c>
      <c r="O1095" s="36" t="s">
        <v>539</v>
      </c>
      <c r="R1095" s="12" t="str">
        <f t="shared" si="16"/>
        <v>REGULATORY</v>
      </c>
      <c r="S1095" s="12" t="str">
        <f>IFERROR(IF(Preferences!$D$6="Default",INDEX('History Check'!$F$6:$O$6,MATCH(MAX('History Check'!$F1095:$O1095),'History Check'!$F1095:$O1095,0)),IF(COUNT($F1095:$O1095) &gt; 0, Preferences!$D$6, NA())),"Null")</f>
        <v>CON</v>
      </c>
    </row>
    <row r="1096" spans="3:19" hidden="1">
      <c r="C1096" s="12" t="s">
        <v>1197</v>
      </c>
      <c r="D1096" s="12">
        <v>112914</v>
      </c>
      <c r="E1096" s="12">
        <v>2023</v>
      </c>
      <c r="F1096" s="36" t="s">
        <v>539</v>
      </c>
      <c r="G1096" s="12" t="s">
        <v>539</v>
      </c>
      <c r="H1096" s="36">
        <v>45291</v>
      </c>
      <c r="I1096" s="12" t="s">
        <v>539</v>
      </c>
      <c r="J1096" s="12" t="s">
        <v>539</v>
      </c>
      <c r="K1096" s="12" t="s">
        <v>539</v>
      </c>
      <c r="L1096" s="12" t="s">
        <v>539</v>
      </c>
      <c r="M1096" s="12" t="s">
        <v>539</v>
      </c>
      <c r="N1096" s="12" t="s">
        <v>539</v>
      </c>
      <c r="O1096" s="36" t="s">
        <v>539</v>
      </c>
      <c r="R1096" s="12" t="str">
        <f t="shared" ref="R1096:R1159" si="17">IFERROR(INDEX($F$5:$O$5,MATCH(MAX($F1096:$O1096),$F1096:$O1096,0)),"Null")</f>
        <v>REGULATORY</v>
      </c>
      <c r="S1096" s="12" t="str">
        <f>IFERROR(IF(Preferences!$D$6="Default",INDEX('History Check'!$F$6:$O$6,MATCH(MAX('History Check'!$F1096:$O1096),'History Check'!$F1096:$O1096,0)),IF(COUNT($F1096:$O1096) &gt; 0, Preferences!$D$6, NA())),"Null")</f>
        <v>CON</v>
      </c>
    </row>
    <row r="1097" spans="3:19" hidden="1">
      <c r="C1097" s="12" t="s">
        <v>1197</v>
      </c>
      <c r="D1097" s="12">
        <v>112914</v>
      </c>
      <c r="E1097" s="12">
        <v>2022</v>
      </c>
      <c r="F1097" s="36" t="s">
        <v>539</v>
      </c>
      <c r="G1097" s="12" t="s">
        <v>539</v>
      </c>
      <c r="H1097" s="36">
        <v>44926</v>
      </c>
      <c r="I1097" s="36" t="s">
        <v>539</v>
      </c>
      <c r="J1097" s="36" t="s">
        <v>539</v>
      </c>
      <c r="K1097" s="36" t="s">
        <v>539</v>
      </c>
      <c r="L1097" s="12" t="s">
        <v>539</v>
      </c>
      <c r="M1097" s="12" t="s">
        <v>539</v>
      </c>
      <c r="N1097" s="36" t="s">
        <v>539</v>
      </c>
      <c r="O1097" s="36" t="s">
        <v>539</v>
      </c>
      <c r="R1097" s="12" t="str">
        <f t="shared" si="17"/>
        <v>REGULATORY</v>
      </c>
      <c r="S1097" s="12" t="str">
        <f>IFERROR(IF(Preferences!$D$6="Default",INDEX('History Check'!$F$6:$O$6,MATCH(MAX('History Check'!$F1097:$O1097),'History Check'!$F1097:$O1097,0)),IF(COUNT($F1097:$O1097) &gt; 0, Preferences!$D$6, NA())),"Null")</f>
        <v>CON</v>
      </c>
    </row>
    <row r="1098" spans="3:19">
      <c r="C1098" s="12" t="s">
        <v>1198</v>
      </c>
      <c r="D1098" s="12">
        <v>155280</v>
      </c>
      <c r="E1098" s="12">
        <v>2023</v>
      </c>
      <c r="F1098" s="36" t="s">
        <v>539</v>
      </c>
      <c r="G1098" s="12" t="s">
        <v>539</v>
      </c>
      <c r="H1098" s="12" t="s">
        <v>539</v>
      </c>
      <c r="I1098" s="12" t="s">
        <v>539</v>
      </c>
      <c r="J1098" s="12" t="s">
        <v>539</v>
      </c>
      <c r="K1098" s="36" t="s">
        <v>539</v>
      </c>
      <c r="L1098" s="12" t="s">
        <v>539</v>
      </c>
      <c r="M1098" s="12" t="s">
        <v>539</v>
      </c>
      <c r="N1098" s="12" t="s">
        <v>539</v>
      </c>
      <c r="O1098" s="12" t="s">
        <v>539</v>
      </c>
      <c r="R1098" s="12" t="str">
        <f t="shared" si="17"/>
        <v>Null</v>
      </c>
      <c r="S1098" s="12" t="str">
        <f>IFERROR(IF(Preferences!$D$6="Default",INDEX('History Check'!$F$6:$O$6,MATCH(MAX('History Check'!$F1098:$O1098),'History Check'!$F1098:$O1098,0)),IF(COUNT($F1098:$O1098) &gt; 0, Preferences!$D$6, NA())),"Null")</f>
        <v>Null</v>
      </c>
    </row>
    <row r="1099" spans="3:19">
      <c r="C1099" s="12" t="s">
        <v>1198</v>
      </c>
      <c r="D1099" s="12">
        <v>155280</v>
      </c>
      <c r="E1099" s="12">
        <v>2022</v>
      </c>
      <c r="F1099" s="36" t="s">
        <v>539</v>
      </c>
      <c r="G1099" s="12" t="s">
        <v>539</v>
      </c>
      <c r="H1099" s="12" t="s">
        <v>539</v>
      </c>
      <c r="I1099" s="12" t="s">
        <v>539</v>
      </c>
      <c r="J1099" s="12" t="s">
        <v>539</v>
      </c>
      <c r="K1099" s="36" t="s">
        <v>539</v>
      </c>
      <c r="L1099" s="12" t="s">
        <v>539</v>
      </c>
      <c r="M1099" s="12" t="s">
        <v>539</v>
      </c>
      <c r="N1099" s="12" t="s">
        <v>539</v>
      </c>
      <c r="O1099" s="36" t="s">
        <v>539</v>
      </c>
      <c r="R1099" s="12" t="str">
        <f t="shared" si="17"/>
        <v>Null</v>
      </c>
      <c r="S1099" s="12" t="str">
        <f>IFERROR(IF(Preferences!$D$6="Default",INDEX('History Check'!$F$6:$O$6,MATCH(MAX('History Check'!$F1099:$O1099),'History Check'!$F1099:$O1099,0)),IF(COUNT($F1099:$O1099) &gt; 0, Preferences!$D$6, NA())),"Null")</f>
        <v>Null</v>
      </c>
    </row>
    <row r="1100" spans="3:19" hidden="1">
      <c r="C1100" s="12" t="s">
        <v>1199</v>
      </c>
      <c r="D1100" s="12">
        <v>100263</v>
      </c>
      <c r="E1100" s="12">
        <v>2023</v>
      </c>
      <c r="F1100" s="36" t="s">
        <v>539</v>
      </c>
      <c r="G1100" s="12" t="s">
        <v>539</v>
      </c>
      <c r="H1100" s="36">
        <v>45291</v>
      </c>
      <c r="I1100" s="36" t="s">
        <v>539</v>
      </c>
      <c r="J1100" s="36" t="s">
        <v>539</v>
      </c>
      <c r="K1100" s="36" t="s">
        <v>539</v>
      </c>
      <c r="L1100" s="12" t="s">
        <v>539</v>
      </c>
      <c r="M1100" s="12" t="s">
        <v>539</v>
      </c>
      <c r="N1100" s="36" t="s">
        <v>539</v>
      </c>
      <c r="O1100" s="36" t="s">
        <v>539</v>
      </c>
      <c r="R1100" s="12" t="str">
        <f t="shared" si="17"/>
        <v>REGULATORY</v>
      </c>
      <c r="S1100" s="12" t="str">
        <f>IFERROR(IF(Preferences!$D$6="Default",INDEX('History Check'!$F$6:$O$6,MATCH(MAX('History Check'!$F1100:$O1100),'History Check'!$F1100:$O1100,0)),IF(COUNT($F1100:$O1100) &gt; 0, Preferences!$D$6, NA())),"Null")</f>
        <v>CON</v>
      </c>
    </row>
    <row r="1101" spans="3:19" hidden="1">
      <c r="C1101" s="12" t="s">
        <v>1199</v>
      </c>
      <c r="D1101" s="12">
        <v>100263</v>
      </c>
      <c r="E1101" s="12">
        <v>2022</v>
      </c>
      <c r="F1101" s="36" t="s">
        <v>539</v>
      </c>
      <c r="G1101" s="12" t="s">
        <v>539</v>
      </c>
      <c r="H1101" s="36">
        <v>44926</v>
      </c>
      <c r="I1101" s="12" t="s">
        <v>539</v>
      </c>
      <c r="J1101" s="12" t="s">
        <v>539</v>
      </c>
      <c r="K1101" s="12" t="s">
        <v>539</v>
      </c>
      <c r="L1101" s="12" t="s">
        <v>539</v>
      </c>
      <c r="M1101" s="12" t="s">
        <v>539</v>
      </c>
      <c r="N1101" s="12" t="s">
        <v>539</v>
      </c>
      <c r="O1101" s="36" t="s">
        <v>539</v>
      </c>
      <c r="R1101" s="12" t="str">
        <f t="shared" si="17"/>
        <v>REGULATORY</v>
      </c>
      <c r="S1101" s="12" t="str">
        <f>IFERROR(IF(Preferences!$D$6="Default",INDEX('History Check'!$F$6:$O$6,MATCH(MAX('History Check'!$F1101:$O1101),'History Check'!$F1101:$O1101,0)),IF(COUNT($F1101:$O1101) &gt; 0, Preferences!$D$6, NA())),"Null")</f>
        <v>CON</v>
      </c>
    </row>
    <row r="1102" spans="3:19" hidden="1">
      <c r="C1102" s="12" t="s">
        <v>1200</v>
      </c>
      <c r="D1102" s="12">
        <v>111721</v>
      </c>
      <c r="E1102" s="12">
        <v>2023</v>
      </c>
      <c r="F1102" s="36" t="s">
        <v>539</v>
      </c>
      <c r="G1102" s="12" t="s">
        <v>539</v>
      </c>
      <c r="H1102" s="36" t="s">
        <v>539</v>
      </c>
      <c r="I1102" s="36" t="s">
        <v>539</v>
      </c>
      <c r="J1102" s="36" t="s">
        <v>539</v>
      </c>
      <c r="K1102" s="36">
        <v>45107</v>
      </c>
      <c r="L1102" s="12" t="s">
        <v>539</v>
      </c>
      <c r="M1102" s="12" t="s">
        <v>539</v>
      </c>
      <c r="N1102" s="36" t="s">
        <v>539</v>
      </c>
      <c r="O1102" s="36" t="s">
        <v>539</v>
      </c>
      <c r="R1102" s="12" t="str">
        <f t="shared" si="17"/>
        <v>IFRS</v>
      </c>
      <c r="S1102" s="12" t="str">
        <f>IFERROR(IF(Preferences!$D$6="Default",INDEX('History Check'!$F$6:$O$6,MATCH(MAX('History Check'!$F1102:$O1102),'History Check'!$F1102:$O1102,0)),IF(COUNT($F1102:$O1102) &gt; 0, Preferences!$D$6, NA())),"Null")</f>
        <v>NONCON</v>
      </c>
    </row>
    <row r="1103" spans="3:19" hidden="1">
      <c r="C1103" s="12" t="s">
        <v>1200</v>
      </c>
      <c r="D1103" s="12">
        <v>111721</v>
      </c>
      <c r="E1103" s="12">
        <v>2022</v>
      </c>
      <c r="F1103" s="12" t="s">
        <v>539</v>
      </c>
      <c r="G1103" s="12" t="s">
        <v>539</v>
      </c>
      <c r="H1103" s="12" t="s">
        <v>539</v>
      </c>
      <c r="I1103" s="12" t="s">
        <v>539</v>
      </c>
      <c r="J1103" s="12" t="s">
        <v>539</v>
      </c>
      <c r="K1103" s="36">
        <v>44742</v>
      </c>
      <c r="L1103" s="12" t="s">
        <v>539</v>
      </c>
      <c r="M1103" s="12" t="s">
        <v>539</v>
      </c>
      <c r="N1103" s="12" t="s">
        <v>539</v>
      </c>
      <c r="O1103" s="36" t="s">
        <v>539</v>
      </c>
      <c r="R1103" s="12" t="str">
        <f t="shared" si="17"/>
        <v>IFRS</v>
      </c>
      <c r="S1103" s="12" t="str">
        <f>IFERROR(IF(Preferences!$D$6="Default",INDEX('History Check'!$F$6:$O$6,MATCH(MAX('History Check'!$F1103:$O1103),'History Check'!$F1103:$O1103,0)),IF(COUNT($F1103:$O1103) &gt; 0, Preferences!$D$6, NA())),"Null")</f>
        <v>NONCON</v>
      </c>
    </row>
    <row r="1104" spans="3:19" hidden="1">
      <c r="C1104" s="12" t="s">
        <v>1201</v>
      </c>
      <c r="D1104" s="12">
        <v>113649</v>
      </c>
      <c r="E1104" s="12">
        <v>2023</v>
      </c>
      <c r="F1104" s="12" t="s">
        <v>539</v>
      </c>
      <c r="G1104" s="12" t="s">
        <v>539</v>
      </c>
      <c r="H1104" s="36">
        <v>45291</v>
      </c>
      <c r="I1104" s="12" t="s">
        <v>539</v>
      </c>
      <c r="J1104" s="36" t="s">
        <v>539</v>
      </c>
      <c r="K1104" s="36" t="s">
        <v>539</v>
      </c>
      <c r="L1104" s="12" t="s">
        <v>539</v>
      </c>
      <c r="M1104" s="36" t="s">
        <v>539</v>
      </c>
      <c r="N1104" s="12" t="s">
        <v>539</v>
      </c>
      <c r="O1104" s="12" t="s">
        <v>539</v>
      </c>
      <c r="R1104" s="12" t="str">
        <f t="shared" si="17"/>
        <v>REGULATORY</v>
      </c>
      <c r="S1104" s="12" t="str">
        <f>IFERROR(IF(Preferences!$D$6="Default",INDEX('History Check'!$F$6:$O$6,MATCH(MAX('History Check'!$F1104:$O1104),'History Check'!$F1104:$O1104,0)),IF(COUNT($F1104:$O1104) &gt; 0, Preferences!$D$6, NA())),"Null")</f>
        <v>CON</v>
      </c>
    </row>
    <row r="1105" spans="3:19" hidden="1">
      <c r="C1105" s="12" t="s">
        <v>1201</v>
      </c>
      <c r="D1105" s="12">
        <v>113649</v>
      </c>
      <c r="E1105" s="12">
        <v>2022</v>
      </c>
      <c r="F1105" s="12" t="s">
        <v>539</v>
      </c>
      <c r="G1105" s="12" t="s">
        <v>539</v>
      </c>
      <c r="H1105" s="36">
        <v>44926</v>
      </c>
      <c r="I1105" s="36" t="s">
        <v>539</v>
      </c>
      <c r="J1105" s="12" t="s">
        <v>539</v>
      </c>
      <c r="K1105" s="12" t="s">
        <v>539</v>
      </c>
      <c r="L1105" s="12" t="s">
        <v>539</v>
      </c>
      <c r="M1105" s="12" t="s">
        <v>539</v>
      </c>
      <c r="N1105" s="36" t="s">
        <v>539</v>
      </c>
      <c r="O1105" s="12" t="s">
        <v>539</v>
      </c>
      <c r="R1105" s="12" t="str">
        <f t="shared" si="17"/>
        <v>REGULATORY</v>
      </c>
      <c r="S1105" s="12" t="str">
        <f>IFERROR(IF(Preferences!$D$6="Default",INDEX('History Check'!$F$6:$O$6,MATCH(MAX('History Check'!$F1105:$O1105),'History Check'!$F1105:$O1105,0)),IF(COUNT($F1105:$O1105) &gt; 0, Preferences!$D$6, NA())),"Null")</f>
        <v>CON</v>
      </c>
    </row>
    <row r="1106" spans="3:19" hidden="1">
      <c r="C1106" s="12" t="s">
        <v>1202</v>
      </c>
      <c r="D1106" s="12">
        <v>113648</v>
      </c>
      <c r="E1106" s="12">
        <v>2023</v>
      </c>
      <c r="F1106" s="36" t="s">
        <v>539</v>
      </c>
      <c r="G1106" s="12" t="s">
        <v>539</v>
      </c>
      <c r="H1106" s="36">
        <v>45291</v>
      </c>
      <c r="I1106" s="36">
        <v>45291</v>
      </c>
      <c r="J1106" s="36" t="s">
        <v>539</v>
      </c>
      <c r="K1106" s="36" t="s">
        <v>539</v>
      </c>
      <c r="L1106" s="12" t="s">
        <v>539</v>
      </c>
      <c r="M1106" s="12" t="s">
        <v>539</v>
      </c>
      <c r="N1106" s="36" t="s">
        <v>539</v>
      </c>
      <c r="O1106" s="36" t="s">
        <v>539</v>
      </c>
      <c r="R1106" s="12" t="str">
        <f t="shared" si="17"/>
        <v>REGULATORY</v>
      </c>
      <c r="S1106" s="12" t="str">
        <f>IFERROR(IF(Preferences!$D$6="Default",INDEX('History Check'!$F$6:$O$6,MATCH(MAX('History Check'!$F1106:$O1106),'History Check'!$F1106:$O1106,0)),IF(COUNT($F1106:$O1106) &gt; 0, Preferences!$D$6, NA())),"Null")</f>
        <v>CON</v>
      </c>
    </row>
    <row r="1107" spans="3:19" hidden="1">
      <c r="C1107" s="12" t="s">
        <v>1202</v>
      </c>
      <c r="D1107" s="12">
        <v>113648</v>
      </c>
      <c r="E1107" s="12">
        <v>2022</v>
      </c>
      <c r="F1107" s="36" t="s">
        <v>539</v>
      </c>
      <c r="G1107" s="12" t="s">
        <v>539</v>
      </c>
      <c r="H1107" s="36">
        <v>44926</v>
      </c>
      <c r="I1107" s="36">
        <v>44926</v>
      </c>
      <c r="J1107" s="36" t="s">
        <v>539</v>
      </c>
      <c r="K1107" s="36" t="s">
        <v>539</v>
      </c>
      <c r="L1107" s="12" t="s">
        <v>539</v>
      </c>
      <c r="M1107" s="12" t="s">
        <v>539</v>
      </c>
      <c r="N1107" s="12" t="s">
        <v>539</v>
      </c>
      <c r="O1107" s="36" t="s">
        <v>539</v>
      </c>
      <c r="R1107" s="12" t="str">
        <f t="shared" si="17"/>
        <v>REGULATORY</v>
      </c>
      <c r="S1107" s="12" t="str">
        <f>IFERROR(IF(Preferences!$D$6="Default",INDEX('History Check'!$F$6:$O$6,MATCH(MAX('History Check'!$F1107:$O1107),'History Check'!$F1107:$O1107,0)),IF(COUNT($F1107:$O1107) &gt; 0, Preferences!$D$6, NA())),"Null")</f>
        <v>CON</v>
      </c>
    </row>
    <row r="1108" spans="3:19" hidden="1">
      <c r="C1108" s="12" t="s">
        <v>1203</v>
      </c>
      <c r="D1108" s="12">
        <v>115717</v>
      </c>
      <c r="E1108" s="12">
        <v>2023</v>
      </c>
      <c r="F1108" s="47">
        <v>45291</v>
      </c>
      <c r="G1108" s="47" t="s">
        <v>539</v>
      </c>
      <c r="H1108" s="47" t="s">
        <v>539</v>
      </c>
      <c r="I1108" s="47" t="s">
        <v>539</v>
      </c>
      <c r="J1108" s="47" t="s">
        <v>539</v>
      </c>
      <c r="K1108" s="47" t="s">
        <v>539</v>
      </c>
      <c r="L1108" s="47" t="s">
        <v>539</v>
      </c>
      <c r="M1108" s="47" t="s">
        <v>539</v>
      </c>
      <c r="N1108" s="47" t="s">
        <v>539</v>
      </c>
      <c r="O1108" s="47" t="s">
        <v>539</v>
      </c>
      <c r="P1108" s="47"/>
      <c r="Q1108" s="47"/>
      <c r="R1108" s="12" t="str">
        <f t="shared" si="17"/>
        <v>IFRS</v>
      </c>
      <c r="S1108" s="12" t="str">
        <f>IFERROR(IF(Preferences!$D$6="Default",INDEX('History Check'!$F$6:$O$6,MATCH(MAX('History Check'!$F1108:$O1108),'History Check'!$F1108:$O1108,0)),IF(COUNT($F1108:$O1108) &gt; 0, Preferences!$D$6, NA())),"Null")</f>
        <v>CON</v>
      </c>
    </row>
    <row r="1109" spans="3:19" hidden="1">
      <c r="C1109" s="12" t="s">
        <v>1203</v>
      </c>
      <c r="D1109" s="12">
        <v>115717</v>
      </c>
      <c r="E1109" s="12">
        <v>2022</v>
      </c>
      <c r="F1109" s="36">
        <v>44926</v>
      </c>
      <c r="G1109" s="12" t="s">
        <v>539</v>
      </c>
      <c r="H1109" s="12" t="s">
        <v>539</v>
      </c>
      <c r="I1109" s="12" t="s">
        <v>539</v>
      </c>
      <c r="J1109" s="12" t="s">
        <v>539</v>
      </c>
      <c r="K1109" s="36" t="s">
        <v>539</v>
      </c>
      <c r="L1109" s="12" t="s">
        <v>539</v>
      </c>
      <c r="M1109" s="12" t="s">
        <v>539</v>
      </c>
      <c r="N1109" s="36" t="s">
        <v>539</v>
      </c>
      <c r="O1109" s="12" t="s">
        <v>539</v>
      </c>
      <c r="R1109" s="12" t="str">
        <f t="shared" si="17"/>
        <v>IFRS</v>
      </c>
      <c r="S1109" s="12" t="str">
        <f>IFERROR(IF(Preferences!$D$6="Default",INDEX('History Check'!$F$6:$O$6,MATCH(MAX('History Check'!$F1109:$O1109),'History Check'!$F1109:$O1109,0)),IF(COUNT($F1109:$O1109) &gt; 0, Preferences!$D$6, NA())),"Null")</f>
        <v>CON</v>
      </c>
    </row>
    <row r="1110" spans="3:19" hidden="1">
      <c r="C1110" s="12" t="s">
        <v>1205</v>
      </c>
      <c r="D1110" s="12">
        <v>1004912</v>
      </c>
      <c r="E1110" s="12">
        <v>2023</v>
      </c>
      <c r="F1110" s="36">
        <v>45107</v>
      </c>
      <c r="G1110" s="12" t="s">
        <v>539</v>
      </c>
      <c r="H1110" s="12" t="s">
        <v>539</v>
      </c>
      <c r="I1110" s="36" t="s">
        <v>539</v>
      </c>
      <c r="J1110" s="12" t="s">
        <v>539</v>
      </c>
      <c r="K1110" s="12" t="s">
        <v>539</v>
      </c>
      <c r="L1110" s="12" t="s">
        <v>539</v>
      </c>
      <c r="M1110" s="12" t="s">
        <v>539</v>
      </c>
      <c r="N1110" s="12" t="s">
        <v>539</v>
      </c>
      <c r="O1110" s="36" t="s">
        <v>539</v>
      </c>
      <c r="R1110" s="12" t="str">
        <f t="shared" si="17"/>
        <v>IFRS</v>
      </c>
      <c r="S1110" s="12" t="str">
        <f>IFERROR(IF(Preferences!$D$6="Default",INDEX('History Check'!$F$6:$O$6,MATCH(MAX('History Check'!$F1110:$O1110),'History Check'!$F1110:$O1110,0)),IF(COUNT($F1110:$O1110) &gt; 0, Preferences!$D$6, NA())),"Null")</f>
        <v>CON</v>
      </c>
    </row>
    <row r="1111" spans="3:19" hidden="1">
      <c r="C1111" s="12" t="s">
        <v>1205</v>
      </c>
      <c r="D1111" s="12">
        <v>1004912</v>
      </c>
      <c r="E1111" s="12">
        <v>2022</v>
      </c>
      <c r="F1111" s="36">
        <v>44742</v>
      </c>
      <c r="G1111" s="12" t="s">
        <v>539</v>
      </c>
      <c r="H1111" s="12" t="s">
        <v>539</v>
      </c>
      <c r="I1111" s="36" t="s">
        <v>539</v>
      </c>
      <c r="J1111" s="36" t="s">
        <v>539</v>
      </c>
      <c r="K1111" s="12" t="s">
        <v>539</v>
      </c>
      <c r="L1111" s="12" t="s">
        <v>539</v>
      </c>
      <c r="M1111" s="12" t="s">
        <v>539</v>
      </c>
      <c r="N1111" s="12" t="s">
        <v>539</v>
      </c>
      <c r="O1111" s="36" t="s">
        <v>539</v>
      </c>
      <c r="R1111" s="12" t="str">
        <f t="shared" si="17"/>
        <v>IFRS</v>
      </c>
      <c r="S1111" s="12" t="str">
        <f>IFERROR(IF(Preferences!$D$6="Default",INDEX('History Check'!$F$6:$O$6,MATCH(MAX('History Check'!$F1111:$O1111),'History Check'!$F1111:$O1111,0)),IF(COUNT($F1111:$O1111) &gt; 0, Preferences!$D$6, NA())),"Null")</f>
        <v>CON</v>
      </c>
    </row>
    <row r="1112" spans="3:19" hidden="1">
      <c r="C1112" s="12" t="s">
        <v>1206</v>
      </c>
      <c r="D1112" s="12">
        <v>1559243</v>
      </c>
      <c r="E1112" s="12">
        <v>2023</v>
      </c>
      <c r="F1112" s="36" t="s">
        <v>539</v>
      </c>
      <c r="G1112" s="12" t="s">
        <v>539</v>
      </c>
      <c r="H1112" s="12" t="s">
        <v>539</v>
      </c>
      <c r="I1112" s="12" t="s">
        <v>539</v>
      </c>
      <c r="J1112" s="36">
        <v>45291</v>
      </c>
      <c r="K1112" s="12" t="s">
        <v>539</v>
      </c>
      <c r="L1112" s="12" t="s">
        <v>539</v>
      </c>
      <c r="M1112" s="12" t="s">
        <v>539</v>
      </c>
      <c r="N1112" s="36" t="s">
        <v>539</v>
      </c>
      <c r="O1112" s="36">
        <v>45291</v>
      </c>
      <c r="R1112" s="12" t="str">
        <f t="shared" si="17"/>
        <v>LOCAL</v>
      </c>
      <c r="S1112" s="12" t="str">
        <f>IFERROR(IF(Preferences!$D$6="Default",INDEX('History Check'!$F$6:$O$6,MATCH(MAX('History Check'!$F1112:$O1112),'History Check'!$F1112:$O1112,0)),IF(COUNT($F1112:$O1112) &gt; 0, Preferences!$D$6, NA())),"Null")</f>
        <v>CON</v>
      </c>
    </row>
    <row r="1113" spans="3:19" hidden="1">
      <c r="C1113" s="12" t="s">
        <v>1206</v>
      </c>
      <c r="D1113" s="12">
        <v>1559243</v>
      </c>
      <c r="E1113" s="12">
        <v>2022</v>
      </c>
      <c r="F1113" s="36" t="s">
        <v>539</v>
      </c>
      <c r="G1113" s="12" t="s">
        <v>539</v>
      </c>
      <c r="H1113" s="36" t="s">
        <v>539</v>
      </c>
      <c r="I1113" s="36" t="s">
        <v>539</v>
      </c>
      <c r="J1113" s="36">
        <v>44926</v>
      </c>
      <c r="K1113" s="36" t="s">
        <v>539</v>
      </c>
      <c r="L1113" s="12" t="s">
        <v>539</v>
      </c>
      <c r="M1113" s="12" t="s">
        <v>539</v>
      </c>
      <c r="N1113" s="36" t="s">
        <v>539</v>
      </c>
      <c r="O1113" s="36">
        <v>44926</v>
      </c>
      <c r="R1113" s="12" t="str">
        <f t="shared" si="17"/>
        <v>LOCAL</v>
      </c>
      <c r="S1113" s="12" t="str">
        <f>IFERROR(IF(Preferences!$D$6="Default",INDEX('History Check'!$F$6:$O$6,MATCH(MAX('History Check'!$F1113:$O1113),'History Check'!$F1113:$O1113,0)),IF(COUNT($F1113:$O1113) &gt; 0, Preferences!$D$6, NA())),"Null")</f>
        <v>CON</v>
      </c>
    </row>
    <row r="1114" spans="3:19" hidden="1">
      <c r="C1114" s="12" t="s">
        <v>1207</v>
      </c>
      <c r="D1114" s="12">
        <v>143209</v>
      </c>
      <c r="E1114" s="12">
        <v>2023</v>
      </c>
      <c r="F1114" s="36" t="s">
        <v>539</v>
      </c>
      <c r="G1114" s="12" t="s">
        <v>539</v>
      </c>
      <c r="H1114" s="36" t="s">
        <v>539</v>
      </c>
      <c r="I1114" s="36">
        <v>45291</v>
      </c>
      <c r="J1114" s="36" t="s">
        <v>539</v>
      </c>
      <c r="K1114" s="36" t="s">
        <v>539</v>
      </c>
      <c r="L1114" s="12" t="s">
        <v>539</v>
      </c>
      <c r="M1114" s="12" t="s">
        <v>539</v>
      </c>
      <c r="N1114" s="36" t="s">
        <v>539</v>
      </c>
      <c r="O1114" s="36" t="s">
        <v>539</v>
      </c>
      <c r="R1114" s="12" t="str">
        <f t="shared" si="17"/>
        <v>USGAAP</v>
      </c>
      <c r="S1114" s="12" t="str">
        <f>IFERROR(IF(Preferences!$D$6="Default",INDEX('History Check'!$F$6:$O$6,MATCH(MAX('History Check'!$F1114:$O1114),'History Check'!$F1114:$O1114,0)),IF(COUNT($F1114:$O1114) &gt; 0, Preferences!$D$6, NA())),"Null")</f>
        <v>CON</v>
      </c>
    </row>
    <row r="1115" spans="3:19" hidden="1">
      <c r="C1115" s="12" t="s">
        <v>1207</v>
      </c>
      <c r="D1115" s="12">
        <v>143209</v>
      </c>
      <c r="E1115" s="12">
        <v>2022</v>
      </c>
      <c r="F1115" s="36" t="s">
        <v>539</v>
      </c>
      <c r="G1115" s="12" t="s">
        <v>539</v>
      </c>
      <c r="H1115" s="36" t="s">
        <v>539</v>
      </c>
      <c r="I1115" s="36">
        <v>44926</v>
      </c>
      <c r="J1115" s="36" t="s">
        <v>539</v>
      </c>
      <c r="K1115" s="36" t="s">
        <v>539</v>
      </c>
      <c r="L1115" s="12" t="s">
        <v>539</v>
      </c>
      <c r="M1115" s="12" t="s">
        <v>539</v>
      </c>
      <c r="N1115" s="36" t="s">
        <v>539</v>
      </c>
      <c r="O1115" s="36" t="s">
        <v>539</v>
      </c>
      <c r="R1115" s="12" t="str">
        <f t="shared" si="17"/>
        <v>USGAAP</v>
      </c>
      <c r="S1115" s="12" t="str">
        <f>IFERROR(IF(Preferences!$D$6="Default",INDEX('History Check'!$F$6:$O$6,MATCH(MAX('History Check'!$F1115:$O1115),'History Check'!$F1115:$O1115,0)),IF(COUNT($F1115:$O1115) &gt; 0, Preferences!$D$6, NA())),"Null")</f>
        <v>CON</v>
      </c>
    </row>
    <row r="1116" spans="3:19" hidden="1">
      <c r="C1116" s="12" t="s">
        <v>1208</v>
      </c>
      <c r="D1116" s="12">
        <v>1203747</v>
      </c>
      <c r="E1116" s="12">
        <v>2023</v>
      </c>
      <c r="F1116" s="36" t="s">
        <v>539</v>
      </c>
      <c r="G1116" s="12" t="s">
        <v>539</v>
      </c>
      <c r="H1116" s="36">
        <v>45291</v>
      </c>
      <c r="I1116" s="36">
        <v>45291</v>
      </c>
      <c r="J1116" s="12" t="s">
        <v>539</v>
      </c>
      <c r="K1116" s="36" t="s">
        <v>539</v>
      </c>
      <c r="L1116" s="12" t="s">
        <v>539</v>
      </c>
      <c r="M1116" s="12" t="s">
        <v>539</v>
      </c>
      <c r="N1116" s="12" t="s">
        <v>539</v>
      </c>
      <c r="O1116" s="36" t="s">
        <v>539</v>
      </c>
      <c r="R1116" s="12" t="str">
        <f t="shared" si="17"/>
        <v>REGULATORY</v>
      </c>
      <c r="S1116" s="12" t="str">
        <f>IFERROR(IF(Preferences!$D$6="Default",INDEX('History Check'!$F$6:$O$6,MATCH(MAX('History Check'!$F1116:$O1116),'History Check'!$F1116:$O1116,0)),IF(COUNT($F1116:$O1116) &gt; 0, Preferences!$D$6, NA())),"Null")</f>
        <v>CON</v>
      </c>
    </row>
    <row r="1117" spans="3:19" hidden="1">
      <c r="C1117" s="12" t="s">
        <v>1208</v>
      </c>
      <c r="D1117" s="12">
        <v>1203747</v>
      </c>
      <c r="E1117" s="12">
        <v>2022</v>
      </c>
      <c r="F1117" s="36" t="s">
        <v>539</v>
      </c>
      <c r="G1117" s="12" t="s">
        <v>539</v>
      </c>
      <c r="H1117" s="36">
        <v>44926</v>
      </c>
      <c r="I1117" s="36">
        <v>44926</v>
      </c>
      <c r="J1117" s="12" t="s">
        <v>539</v>
      </c>
      <c r="K1117" s="12" t="s">
        <v>539</v>
      </c>
      <c r="L1117" s="12" t="s">
        <v>539</v>
      </c>
      <c r="M1117" s="12" t="s">
        <v>539</v>
      </c>
      <c r="N1117" s="12" t="s">
        <v>539</v>
      </c>
      <c r="O1117" s="12" t="s">
        <v>539</v>
      </c>
      <c r="R1117" s="12" t="str">
        <f t="shared" si="17"/>
        <v>REGULATORY</v>
      </c>
      <c r="S1117" s="12" t="str">
        <f>IFERROR(IF(Preferences!$D$6="Default",INDEX('History Check'!$F$6:$O$6,MATCH(MAX('History Check'!$F1117:$O1117),'History Check'!$F1117:$O1117,0)),IF(COUNT($F1117:$O1117) &gt; 0, Preferences!$D$6, NA())),"Null")</f>
        <v>CON</v>
      </c>
    </row>
    <row r="1118" spans="3:19" hidden="1">
      <c r="C1118" s="12" t="s">
        <v>1210</v>
      </c>
      <c r="D1118" s="12">
        <v>1032696</v>
      </c>
      <c r="E1118" s="12">
        <v>2023</v>
      </c>
      <c r="F1118" s="36">
        <v>45291</v>
      </c>
      <c r="G1118" s="12" t="s">
        <v>539</v>
      </c>
      <c r="H1118" s="12" t="s">
        <v>539</v>
      </c>
      <c r="I1118" s="36" t="s">
        <v>539</v>
      </c>
      <c r="J1118" s="12" t="s">
        <v>539</v>
      </c>
      <c r="K1118" s="36" t="s">
        <v>539</v>
      </c>
      <c r="L1118" s="12" t="s">
        <v>539</v>
      </c>
      <c r="M1118" s="12" t="s">
        <v>539</v>
      </c>
      <c r="N1118" s="12" t="s">
        <v>539</v>
      </c>
      <c r="O1118" s="36">
        <v>45291</v>
      </c>
      <c r="R1118" s="12" t="str">
        <f t="shared" si="17"/>
        <v>IFRS</v>
      </c>
      <c r="S1118" s="12" t="str">
        <f>IFERROR(IF(Preferences!$D$6="Default",INDEX('History Check'!$F$6:$O$6,MATCH(MAX('History Check'!$F1118:$O1118),'History Check'!$F1118:$O1118,0)),IF(COUNT($F1118:$O1118) &gt; 0, Preferences!$D$6, NA())),"Null")</f>
        <v>CON</v>
      </c>
    </row>
    <row r="1119" spans="3:19" hidden="1">
      <c r="C1119" s="12" t="s">
        <v>1210</v>
      </c>
      <c r="D1119" s="12">
        <v>1032696</v>
      </c>
      <c r="E1119" s="12">
        <v>2022</v>
      </c>
      <c r="F1119" s="36">
        <v>44926</v>
      </c>
      <c r="G1119" s="12" t="s">
        <v>539</v>
      </c>
      <c r="H1119" s="12" t="s">
        <v>539</v>
      </c>
      <c r="I1119" s="36" t="s">
        <v>539</v>
      </c>
      <c r="J1119" s="36" t="s">
        <v>539</v>
      </c>
      <c r="K1119" s="12" t="s">
        <v>539</v>
      </c>
      <c r="L1119" s="12" t="s">
        <v>539</v>
      </c>
      <c r="M1119" s="36" t="s">
        <v>539</v>
      </c>
      <c r="N1119" s="12" t="s">
        <v>539</v>
      </c>
      <c r="O1119" s="36">
        <v>44926</v>
      </c>
      <c r="R1119" s="12" t="str">
        <f t="shared" si="17"/>
        <v>IFRS</v>
      </c>
      <c r="S1119" s="12" t="str">
        <f>IFERROR(IF(Preferences!$D$6="Default",INDEX('History Check'!$F$6:$O$6,MATCH(MAX('History Check'!$F1119:$O1119),'History Check'!$F1119:$O1119,0)),IF(COUNT($F1119:$O1119) &gt; 0, Preferences!$D$6, NA())),"Null")</f>
        <v>CON</v>
      </c>
    </row>
    <row r="1120" spans="3:19">
      <c r="C1120" s="12" t="s">
        <v>1209</v>
      </c>
      <c r="D1120" s="12">
        <v>1337410</v>
      </c>
      <c r="E1120" s="12">
        <v>2023</v>
      </c>
      <c r="F1120" s="36" t="s">
        <v>539</v>
      </c>
      <c r="G1120" s="12" t="s">
        <v>539</v>
      </c>
      <c r="H1120" s="36" t="s">
        <v>539</v>
      </c>
      <c r="I1120" s="36" t="s">
        <v>539</v>
      </c>
      <c r="J1120" s="36" t="s">
        <v>539</v>
      </c>
      <c r="K1120" s="36" t="s">
        <v>539</v>
      </c>
      <c r="L1120" s="12" t="s">
        <v>539</v>
      </c>
      <c r="M1120" s="12" t="s">
        <v>539</v>
      </c>
      <c r="N1120" s="36" t="s">
        <v>539</v>
      </c>
      <c r="O1120" s="36" t="s">
        <v>539</v>
      </c>
      <c r="R1120" s="12" t="str">
        <f t="shared" si="17"/>
        <v>Null</v>
      </c>
      <c r="S1120" s="12" t="str">
        <f>IFERROR(IF(Preferences!$D$6="Default",INDEX('History Check'!$F$6:$O$6,MATCH(MAX('History Check'!$F1120:$O1120),'History Check'!$F1120:$O1120,0)),IF(COUNT($F1120:$O1120) &gt; 0, Preferences!$D$6, NA())),"Null")</f>
        <v>Null</v>
      </c>
    </row>
    <row r="1121" spans="3:19">
      <c r="C1121" s="12" t="s">
        <v>1209</v>
      </c>
      <c r="D1121" s="12">
        <v>1337410</v>
      </c>
      <c r="E1121" s="12">
        <v>2022</v>
      </c>
      <c r="F1121" s="36" t="s">
        <v>539</v>
      </c>
      <c r="G1121" s="12" t="s">
        <v>539</v>
      </c>
      <c r="H1121" s="36" t="s">
        <v>539</v>
      </c>
      <c r="I1121" s="36" t="s">
        <v>539</v>
      </c>
      <c r="J1121" s="36" t="s">
        <v>539</v>
      </c>
      <c r="K1121" s="36" t="s">
        <v>539</v>
      </c>
      <c r="L1121" s="12" t="s">
        <v>539</v>
      </c>
      <c r="M1121" s="12" t="s">
        <v>539</v>
      </c>
      <c r="N1121" s="36" t="s">
        <v>539</v>
      </c>
      <c r="O1121" s="36" t="s">
        <v>539</v>
      </c>
      <c r="R1121" s="12" t="str">
        <f t="shared" si="17"/>
        <v>Null</v>
      </c>
      <c r="S1121" s="12" t="str">
        <f>IFERROR(IF(Preferences!$D$6="Default",INDEX('History Check'!$F$6:$O$6,MATCH(MAX('History Check'!$F1121:$O1121),'History Check'!$F1121:$O1121,0)),IF(COUNT($F1121:$O1121) &gt; 0, Preferences!$D$6, NA())),"Null")</f>
        <v>Null</v>
      </c>
    </row>
    <row r="1122" spans="3:19" hidden="1">
      <c r="C1122" s="12" t="s">
        <v>1211</v>
      </c>
      <c r="D1122" s="12">
        <v>139563</v>
      </c>
      <c r="E1122" s="12">
        <v>2023</v>
      </c>
      <c r="F1122" s="36" t="s">
        <v>539</v>
      </c>
      <c r="G1122" s="12" t="s">
        <v>539</v>
      </c>
      <c r="H1122" s="12" t="s">
        <v>539</v>
      </c>
      <c r="I1122" s="12" t="s">
        <v>539</v>
      </c>
      <c r="J1122" s="12" t="s">
        <v>539</v>
      </c>
      <c r="K1122" s="36">
        <v>45291</v>
      </c>
      <c r="L1122" s="12" t="s">
        <v>539</v>
      </c>
      <c r="M1122" s="12" t="s">
        <v>539</v>
      </c>
      <c r="N1122" s="12" t="s">
        <v>539</v>
      </c>
      <c r="O1122" s="12" t="s">
        <v>539</v>
      </c>
      <c r="R1122" s="12" t="str">
        <f t="shared" si="17"/>
        <v>IFRS</v>
      </c>
      <c r="S1122" s="12" t="str">
        <f>IFERROR(IF(Preferences!$D$6="Default",INDEX('History Check'!$F$6:$O$6,MATCH(MAX('History Check'!$F1122:$O1122),'History Check'!$F1122:$O1122,0)),IF(COUNT($F1122:$O1122) &gt; 0, Preferences!$D$6, NA())),"Null")</f>
        <v>NONCON</v>
      </c>
    </row>
    <row r="1123" spans="3:19" hidden="1">
      <c r="C1123" s="12" t="s">
        <v>1211</v>
      </c>
      <c r="D1123" s="12">
        <v>139563</v>
      </c>
      <c r="E1123" s="12">
        <v>2022</v>
      </c>
      <c r="F1123" s="36" t="s">
        <v>539</v>
      </c>
      <c r="G1123" s="12" t="s">
        <v>539</v>
      </c>
      <c r="H1123" s="36" t="s">
        <v>539</v>
      </c>
      <c r="I1123" s="36" t="s">
        <v>539</v>
      </c>
      <c r="J1123" s="36" t="s">
        <v>539</v>
      </c>
      <c r="K1123" s="36">
        <v>44926</v>
      </c>
      <c r="L1123" s="12" t="s">
        <v>539</v>
      </c>
      <c r="M1123" s="12" t="s">
        <v>539</v>
      </c>
      <c r="N1123" s="36" t="s">
        <v>539</v>
      </c>
      <c r="O1123" s="36" t="s">
        <v>539</v>
      </c>
      <c r="R1123" s="12" t="str">
        <f t="shared" si="17"/>
        <v>IFRS</v>
      </c>
      <c r="S1123" s="12" t="str">
        <f>IFERROR(IF(Preferences!$D$6="Default",INDEX('History Check'!$F$6:$O$6,MATCH(MAX('History Check'!$F1123:$O1123),'History Check'!$F1123:$O1123,0)),IF(COUNT($F1123:$O1123) &gt; 0, Preferences!$D$6, NA())),"Null")</f>
        <v>NONCON</v>
      </c>
    </row>
    <row r="1124" spans="3:19" hidden="1">
      <c r="C1124" s="12" t="s">
        <v>1212</v>
      </c>
      <c r="D1124" s="12">
        <v>1042248</v>
      </c>
      <c r="E1124" s="12">
        <v>2023</v>
      </c>
      <c r="F1124" s="36">
        <v>45291</v>
      </c>
      <c r="G1124" s="12" t="s">
        <v>539</v>
      </c>
      <c r="H1124" s="36" t="s">
        <v>539</v>
      </c>
      <c r="I1124" s="36" t="s">
        <v>539</v>
      </c>
      <c r="J1124" s="36" t="s">
        <v>539</v>
      </c>
      <c r="K1124" s="36" t="s">
        <v>539</v>
      </c>
      <c r="L1124" s="12" t="s">
        <v>539</v>
      </c>
      <c r="M1124" s="12" t="s">
        <v>539</v>
      </c>
      <c r="N1124" s="36" t="s">
        <v>539</v>
      </c>
      <c r="O1124" s="36" t="s">
        <v>539</v>
      </c>
      <c r="R1124" s="12" t="str">
        <f t="shared" si="17"/>
        <v>IFRS</v>
      </c>
      <c r="S1124" s="12" t="str">
        <f>IFERROR(IF(Preferences!$D$6="Default",INDEX('History Check'!$F$6:$O$6,MATCH(MAX('History Check'!$F1124:$O1124),'History Check'!$F1124:$O1124,0)),IF(COUNT($F1124:$O1124) &gt; 0, Preferences!$D$6, NA())),"Null")</f>
        <v>CON</v>
      </c>
    </row>
    <row r="1125" spans="3:19" hidden="1">
      <c r="C1125" s="12" t="s">
        <v>1212</v>
      </c>
      <c r="D1125" s="12">
        <v>1042248</v>
      </c>
      <c r="E1125" s="12">
        <v>2022</v>
      </c>
      <c r="F1125" s="36">
        <v>44926</v>
      </c>
      <c r="G1125" s="12" t="s">
        <v>539</v>
      </c>
      <c r="H1125" s="36" t="s">
        <v>539</v>
      </c>
      <c r="I1125" s="36" t="s">
        <v>539</v>
      </c>
      <c r="J1125" s="36" t="s">
        <v>539</v>
      </c>
      <c r="K1125" s="36" t="s">
        <v>539</v>
      </c>
      <c r="L1125" s="12" t="s">
        <v>539</v>
      </c>
      <c r="M1125" s="12" t="s">
        <v>539</v>
      </c>
      <c r="N1125" s="36" t="s">
        <v>539</v>
      </c>
      <c r="O1125" s="36" t="s">
        <v>539</v>
      </c>
      <c r="R1125" s="12" t="str">
        <f t="shared" si="17"/>
        <v>IFRS</v>
      </c>
      <c r="S1125" s="12" t="str">
        <f>IFERROR(IF(Preferences!$D$6="Default",INDEX('History Check'!$F$6:$O$6,MATCH(MAX('History Check'!$F1125:$O1125),'History Check'!$F1125:$O1125,0)),IF(COUNT($F1125:$O1125) &gt; 0, Preferences!$D$6, NA())),"Null")</f>
        <v>CON</v>
      </c>
    </row>
    <row r="1126" spans="3:19">
      <c r="C1126" s="12" t="s">
        <v>1213</v>
      </c>
      <c r="D1126" s="12">
        <v>1237727</v>
      </c>
      <c r="E1126" s="12">
        <v>2023</v>
      </c>
      <c r="F1126" s="36" t="s">
        <v>539</v>
      </c>
      <c r="G1126" s="12" t="s">
        <v>539</v>
      </c>
      <c r="H1126" s="12" t="s">
        <v>539</v>
      </c>
      <c r="I1126" s="12" t="s">
        <v>539</v>
      </c>
      <c r="J1126" s="12" t="s">
        <v>539</v>
      </c>
      <c r="K1126" s="12" t="s">
        <v>539</v>
      </c>
      <c r="L1126" s="12" t="s">
        <v>539</v>
      </c>
      <c r="M1126" s="12" t="s">
        <v>539</v>
      </c>
      <c r="N1126" s="12" t="s">
        <v>539</v>
      </c>
      <c r="O1126" s="12" t="s">
        <v>539</v>
      </c>
      <c r="R1126" s="12" t="str">
        <f t="shared" si="17"/>
        <v>Null</v>
      </c>
      <c r="S1126" s="12" t="str">
        <f>IFERROR(IF(Preferences!$D$6="Default",INDEX('History Check'!$F$6:$O$6,MATCH(MAX('History Check'!$F1126:$O1126),'History Check'!$F1126:$O1126,0)),IF(COUNT($F1126:$O1126) &gt; 0, Preferences!$D$6, NA())),"Null")</f>
        <v>Null</v>
      </c>
    </row>
    <row r="1127" spans="3:19">
      <c r="C1127" s="12" t="s">
        <v>1213</v>
      </c>
      <c r="D1127" s="12">
        <v>1237727</v>
      </c>
      <c r="E1127" s="12">
        <v>2022</v>
      </c>
      <c r="F1127" s="36" t="s">
        <v>539</v>
      </c>
      <c r="G1127" s="12" t="s">
        <v>539</v>
      </c>
      <c r="H1127" s="12" t="s">
        <v>539</v>
      </c>
      <c r="I1127" s="12" t="s">
        <v>539</v>
      </c>
      <c r="J1127" s="12" t="s">
        <v>539</v>
      </c>
      <c r="K1127" s="12" t="s">
        <v>539</v>
      </c>
      <c r="L1127" s="12" t="s">
        <v>539</v>
      </c>
      <c r="M1127" s="36" t="s">
        <v>539</v>
      </c>
      <c r="N1127" s="36" t="s">
        <v>539</v>
      </c>
      <c r="O1127" s="36" t="s">
        <v>539</v>
      </c>
      <c r="R1127" s="12" t="str">
        <f t="shared" si="17"/>
        <v>Null</v>
      </c>
      <c r="S1127" s="12" t="str">
        <f>IFERROR(IF(Preferences!$D$6="Default",INDEX('History Check'!$F$6:$O$6,MATCH(MAX('History Check'!$F1127:$O1127),'History Check'!$F1127:$O1127,0)),IF(COUNT($F1127:$O1127) &gt; 0, Preferences!$D$6, NA())),"Null")</f>
        <v>Null</v>
      </c>
    </row>
    <row r="1128" spans="3:19" hidden="1">
      <c r="C1128" s="12" t="s">
        <v>1214</v>
      </c>
      <c r="D1128" s="12">
        <v>1178771</v>
      </c>
      <c r="E1128" s="12">
        <v>2023</v>
      </c>
      <c r="F1128" s="36">
        <v>45291</v>
      </c>
      <c r="G1128" s="12" t="s">
        <v>539</v>
      </c>
      <c r="H1128" s="36" t="s">
        <v>539</v>
      </c>
      <c r="I1128" s="36" t="s">
        <v>539</v>
      </c>
      <c r="J1128" s="36" t="s">
        <v>539</v>
      </c>
      <c r="K1128" s="36">
        <v>45291</v>
      </c>
      <c r="L1128" s="12" t="s">
        <v>539</v>
      </c>
      <c r="M1128" s="12" t="s">
        <v>539</v>
      </c>
      <c r="N1128" s="36" t="s">
        <v>539</v>
      </c>
      <c r="O1128" s="36" t="s">
        <v>539</v>
      </c>
      <c r="R1128" s="12" t="str">
        <f t="shared" si="17"/>
        <v>IFRS</v>
      </c>
      <c r="S1128" s="12" t="str">
        <f>IFERROR(IF(Preferences!$D$6="Default",INDEX('History Check'!$F$6:$O$6,MATCH(MAX('History Check'!$F1128:$O1128),'History Check'!$F1128:$O1128,0)),IF(COUNT($F1128:$O1128) &gt; 0, Preferences!$D$6, NA())),"Null")</f>
        <v>CON</v>
      </c>
    </row>
    <row r="1129" spans="3:19" hidden="1">
      <c r="C1129" s="12" t="s">
        <v>1214</v>
      </c>
      <c r="D1129" s="12">
        <v>1178771</v>
      </c>
      <c r="E1129" s="12">
        <v>2022</v>
      </c>
      <c r="F1129" s="36">
        <v>44926</v>
      </c>
      <c r="G1129" s="12" t="s">
        <v>539</v>
      </c>
      <c r="H1129" s="12" t="s">
        <v>539</v>
      </c>
      <c r="I1129" s="36" t="s">
        <v>539</v>
      </c>
      <c r="J1129" s="36" t="s">
        <v>539</v>
      </c>
      <c r="K1129" s="36">
        <v>44926</v>
      </c>
      <c r="L1129" s="12" t="s">
        <v>539</v>
      </c>
      <c r="M1129" s="12" t="s">
        <v>539</v>
      </c>
      <c r="N1129" s="12" t="s">
        <v>539</v>
      </c>
      <c r="O1129" s="36" t="s">
        <v>539</v>
      </c>
      <c r="R1129" s="12" t="str">
        <f t="shared" si="17"/>
        <v>IFRS</v>
      </c>
      <c r="S1129" s="12" t="str">
        <f>IFERROR(IF(Preferences!$D$6="Default",INDEX('History Check'!$F$6:$O$6,MATCH(MAX('History Check'!$F1129:$O1129),'History Check'!$F1129:$O1129,0)),IF(COUNT($F1129:$O1129) &gt; 0, Preferences!$D$6, NA())),"Null")</f>
        <v>CON</v>
      </c>
    </row>
    <row r="1130" spans="3:19" hidden="1">
      <c r="C1130" s="12" t="s">
        <v>1217</v>
      </c>
      <c r="D1130" s="12">
        <v>1237672</v>
      </c>
      <c r="E1130" s="12">
        <v>2023</v>
      </c>
      <c r="F1130" s="36">
        <v>45291</v>
      </c>
      <c r="G1130" s="12" t="s">
        <v>539</v>
      </c>
      <c r="H1130" s="36" t="s">
        <v>539</v>
      </c>
      <c r="I1130" s="36" t="s">
        <v>539</v>
      </c>
      <c r="J1130" s="36" t="s">
        <v>539</v>
      </c>
      <c r="K1130" s="36">
        <v>45291</v>
      </c>
      <c r="L1130" s="12" t="s">
        <v>539</v>
      </c>
      <c r="M1130" s="12" t="s">
        <v>539</v>
      </c>
      <c r="N1130" s="36" t="s">
        <v>539</v>
      </c>
      <c r="O1130" s="36" t="s">
        <v>539</v>
      </c>
      <c r="R1130" s="12" t="str">
        <f t="shared" si="17"/>
        <v>IFRS</v>
      </c>
      <c r="S1130" s="12" t="str">
        <f>IFERROR(IF(Preferences!$D$6="Default",INDEX('History Check'!$F$6:$O$6,MATCH(MAX('History Check'!$F1130:$O1130),'History Check'!$F1130:$O1130,0)),IF(COUNT($F1130:$O1130) &gt; 0, Preferences!$D$6, NA())),"Null")</f>
        <v>CON</v>
      </c>
    </row>
    <row r="1131" spans="3:19" hidden="1">
      <c r="C1131" s="12" t="s">
        <v>1217</v>
      </c>
      <c r="D1131" s="12">
        <v>1237672</v>
      </c>
      <c r="E1131" s="12">
        <v>2022</v>
      </c>
      <c r="F1131" s="36">
        <v>44926</v>
      </c>
      <c r="G1131" s="12" t="s">
        <v>539</v>
      </c>
      <c r="H1131" s="36" t="s">
        <v>539</v>
      </c>
      <c r="I1131" s="36" t="s">
        <v>539</v>
      </c>
      <c r="J1131" s="36" t="s">
        <v>539</v>
      </c>
      <c r="K1131" s="36">
        <v>44926</v>
      </c>
      <c r="L1131" s="12" t="s">
        <v>539</v>
      </c>
      <c r="M1131" s="12" t="s">
        <v>539</v>
      </c>
      <c r="N1131" s="36" t="s">
        <v>539</v>
      </c>
      <c r="O1131" s="36" t="s">
        <v>539</v>
      </c>
      <c r="R1131" s="12" t="str">
        <f t="shared" si="17"/>
        <v>IFRS</v>
      </c>
      <c r="S1131" s="12" t="str">
        <f>IFERROR(IF(Preferences!$D$6="Default",INDEX('History Check'!$F$6:$O$6,MATCH(MAX('History Check'!$F1131:$O1131),'History Check'!$F1131:$O1131,0)),IF(COUNT($F1131:$O1131) &gt; 0, Preferences!$D$6, NA())),"Null")</f>
        <v>CON</v>
      </c>
    </row>
    <row r="1132" spans="3:19" hidden="1">
      <c r="C1132" s="12" t="s">
        <v>1215</v>
      </c>
      <c r="D1132" s="12">
        <v>1040466</v>
      </c>
      <c r="E1132" s="12">
        <v>2023</v>
      </c>
      <c r="F1132" s="36">
        <v>45291</v>
      </c>
      <c r="G1132" s="12" t="s">
        <v>539</v>
      </c>
      <c r="H1132" s="12" t="s">
        <v>539</v>
      </c>
      <c r="I1132" s="12" t="s">
        <v>539</v>
      </c>
      <c r="J1132" s="12" t="s">
        <v>539</v>
      </c>
      <c r="K1132" s="36" t="s">
        <v>539</v>
      </c>
      <c r="L1132" s="12" t="s">
        <v>539</v>
      </c>
      <c r="M1132" s="12" t="s">
        <v>539</v>
      </c>
      <c r="N1132" s="12" t="s">
        <v>539</v>
      </c>
      <c r="O1132" s="36" t="s">
        <v>539</v>
      </c>
      <c r="R1132" s="12" t="str">
        <f t="shared" si="17"/>
        <v>IFRS</v>
      </c>
      <c r="S1132" s="12" t="str">
        <f>IFERROR(IF(Preferences!$D$6="Default",INDEX('History Check'!$F$6:$O$6,MATCH(MAX('History Check'!$F1132:$O1132),'History Check'!$F1132:$O1132,0)),IF(COUNT($F1132:$O1132) &gt; 0, Preferences!$D$6, NA())),"Null")</f>
        <v>CON</v>
      </c>
    </row>
    <row r="1133" spans="3:19" hidden="1">
      <c r="C1133" s="12" t="s">
        <v>1215</v>
      </c>
      <c r="D1133" s="12">
        <v>1040466</v>
      </c>
      <c r="E1133" s="12">
        <v>2022</v>
      </c>
      <c r="F1133" s="36">
        <v>44926</v>
      </c>
      <c r="G1133" s="12" t="s">
        <v>539</v>
      </c>
      <c r="H1133" s="36" t="s">
        <v>539</v>
      </c>
      <c r="I1133" s="36" t="s">
        <v>539</v>
      </c>
      <c r="J1133" s="36" t="s">
        <v>539</v>
      </c>
      <c r="K1133" s="36" t="s">
        <v>539</v>
      </c>
      <c r="L1133" s="12" t="s">
        <v>539</v>
      </c>
      <c r="M1133" s="12" t="s">
        <v>539</v>
      </c>
      <c r="N1133" s="36" t="s">
        <v>539</v>
      </c>
      <c r="O1133" s="36" t="s">
        <v>539</v>
      </c>
      <c r="R1133" s="12" t="str">
        <f t="shared" si="17"/>
        <v>IFRS</v>
      </c>
      <c r="S1133" s="12" t="str">
        <f>IFERROR(IF(Preferences!$D$6="Default",INDEX('History Check'!$F$6:$O$6,MATCH(MAX('History Check'!$F1133:$O1133),'History Check'!$F1133:$O1133,0)),IF(COUNT($F1133:$O1133) &gt; 0, Preferences!$D$6, NA())),"Null")</f>
        <v>CON</v>
      </c>
    </row>
    <row r="1134" spans="3:19" hidden="1">
      <c r="C1134" s="12" t="s">
        <v>1216</v>
      </c>
      <c r="D1134" s="12">
        <v>113198</v>
      </c>
      <c r="E1134" s="12">
        <v>2023</v>
      </c>
      <c r="F1134" s="36">
        <v>45291</v>
      </c>
      <c r="G1134" s="12" t="s">
        <v>539</v>
      </c>
      <c r="H1134" s="12" t="s">
        <v>539</v>
      </c>
      <c r="I1134" s="12" t="s">
        <v>539</v>
      </c>
      <c r="J1134" s="36" t="s">
        <v>539</v>
      </c>
      <c r="K1134" s="12" t="s">
        <v>539</v>
      </c>
      <c r="L1134" s="12" t="s">
        <v>539</v>
      </c>
      <c r="M1134" s="12" t="s">
        <v>539</v>
      </c>
      <c r="N1134" s="12" t="s">
        <v>539</v>
      </c>
      <c r="O1134" s="12" t="s">
        <v>539</v>
      </c>
      <c r="R1134" s="12" t="str">
        <f t="shared" si="17"/>
        <v>IFRS</v>
      </c>
      <c r="S1134" s="12" t="str">
        <f>IFERROR(IF(Preferences!$D$6="Default",INDEX('History Check'!$F$6:$O$6,MATCH(MAX('History Check'!$F1134:$O1134),'History Check'!$F1134:$O1134,0)),IF(COUNT($F1134:$O1134) &gt; 0, Preferences!$D$6, NA())),"Null")</f>
        <v>CON</v>
      </c>
    </row>
    <row r="1135" spans="3:19" hidden="1">
      <c r="C1135" s="12" t="s">
        <v>1216</v>
      </c>
      <c r="D1135" s="12">
        <v>113198</v>
      </c>
      <c r="E1135" s="12">
        <v>2022</v>
      </c>
      <c r="F1135" s="36">
        <v>44926</v>
      </c>
      <c r="G1135" s="12" t="s">
        <v>539</v>
      </c>
      <c r="H1135" s="12" t="s">
        <v>539</v>
      </c>
      <c r="I1135" s="12" t="s">
        <v>539</v>
      </c>
      <c r="J1135" s="36" t="s">
        <v>539</v>
      </c>
      <c r="K1135" s="12" t="s">
        <v>539</v>
      </c>
      <c r="L1135" s="12" t="s">
        <v>539</v>
      </c>
      <c r="M1135" s="12" t="s">
        <v>539</v>
      </c>
      <c r="N1135" s="12" t="s">
        <v>539</v>
      </c>
      <c r="O1135" s="36" t="s">
        <v>539</v>
      </c>
      <c r="R1135" s="12" t="str">
        <f t="shared" si="17"/>
        <v>IFRS</v>
      </c>
      <c r="S1135" s="12" t="str">
        <f>IFERROR(IF(Preferences!$D$6="Default",INDEX('History Check'!$F$6:$O$6,MATCH(MAX('History Check'!$F1135:$O1135),'History Check'!$F1135:$O1135,0)),IF(COUNT($F1135:$O1135) &gt; 0, Preferences!$D$6, NA())),"Null")</f>
        <v>CON</v>
      </c>
    </row>
    <row r="1136" spans="3:19">
      <c r="C1136" s="12" t="s">
        <v>1204</v>
      </c>
      <c r="D1136" s="12">
        <v>1494434</v>
      </c>
      <c r="E1136" s="12">
        <v>2023</v>
      </c>
      <c r="F1136" s="47" t="s">
        <v>539</v>
      </c>
      <c r="G1136" s="47" t="s">
        <v>539</v>
      </c>
      <c r="H1136" s="47" t="s">
        <v>539</v>
      </c>
      <c r="I1136" s="47" t="s">
        <v>539</v>
      </c>
      <c r="J1136" s="47" t="s">
        <v>539</v>
      </c>
      <c r="K1136" s="47" t="s">
        <v>539</v>
      </c>
      <c r="L1136" s="47" t="s">
        <v>539</v>
      </c>
      <c r="M1136" s="47" t="s">
        <v>539</v>
      </c>
      <c r="N1136" s="47" t="s">
        <v>539</v>
      </c>
      <c r="O1136" s="47" t="s">
        <v>539</v>
      </c>
      <c r="P1136" s="47"/>
      <c r="Q1136" s="47"/>
      <c r="R1136" s="12" t="str">
        <f t="shared" si="17"/>
        <v>Null</v>
      </c>
      <c r="S1136" s="12" t="str">
        <f>IFERROR(IF(Preferences!$D$6="Default",INDEX('History Check'!$F$6:$O$6,MATCH(MAX('History Check'!$F1136:$O1136),'History Check'!$F1136:$O1136,0)),IF(COUNT($F1136:$O1136) &gt; 0, Preferences!$D$6, NA())),"Null")</f>
        <v>Null</v>
      </c>
    </row>
    <row r="1137" spans="3:19">
      <c r="C1137" s="12" t="s">
        <v>1204</v>
      </c>
      <c r="D1137" s="12">
        <v>1494434</v>
      </c>
      <c r="E1137" s="12">
        <v>2022</v>
      </c>
      <c r="F1137" s="36" t="s">
        <v>539</v>
      </c>
      <c r="G1137" s="12" t="s">
        <v>539</v>
      </c>
      <c r="H1137" s="12" t="s">
        <v>539</v>
      </c>
      <c r="I1137" s="12" t="s">
        <v>539</v>
      </c>
      <c r="J1137" s="36" t="s">
        <v>539</v>
      </c>
      <c r="K1137" s="12" t="s">
        <v>539</v>
      </c>
      <c r="L1137" s="12" t="s">
        <v>539</v>
      </c>
      <c r="M1137" s="12" t="s">
        <v>539</v>
      </c>
      <c r="N1137" s="12" t="s">
        <v>539</v>
      </c>
      <c r="O1137" s="36" t="s">
        <v>539</v>
      </c>
      <c r="R1137" s="12" t="str">
        <f t="shared" si="17"/>
        <v>Null</v>
      </c>
      <c r="S1137" s="12" t="str">
        <f>IFERROR(IF(Preferences!$D$6="Default",INDEX('History Check'!$F$6:$O$6,MATCH(MAX('History Check'!$F1137:$O1137),'History Check'!$F1137:$O1137,0)),IF(COUNT($F1137:$O1137) &gt; 0, Preferences!$D$6, NA())),"Null")</f>
        <v>Null</v>
      </c>
    </row>
    <row r="1138" spans="3:19" hidden="1">
      <c r="C1138" s="12" t="s">
        <v>1218</v>
      </c>
      <c r="D1138" s="12">
        <v>1193511</v>
      </c>
      <c r="E1138" s="12">
        <v>2023</v>
      </c>
      <c r="F1138" s="36" t="s">
        <v>539</v>
      </c>
      <c r="G1138" s="12" t="s">
        <v>539</v>
      </c>
      <c r="H1138" s="12" t="s">
        <v>539</v>
      </c>
      <c r="I1138" s="12" t="s">
        <v>539</v>
      </c>
      <c r="J1138" s="12" t="s">
        <v>539</v>
      </c>
      <c r="K1138" s="36">
        <v>45291</v>
      </c>
      <c r="L1138" s="12" t="s">
        <v>539</v>
      </c>
      <c r="M1138" s="12" t="s">
        <v>539</v>
      </c>
      <c r="N1138" s="12" t="s">
        <v>539</v>
      </c>
      <c r="O1138" s="12" t="s">
        <v>539</v>
      </c>
      <c r="R1138" s="12" t="str">
        <f t="shared" si="17"/>
        <v>IFRS</v>
      </c>
      <c r="S1138" s="12" t="str">
        <f>IFERROR(IF(Preferences!$D$6="Default",INDEX('History Check'!$F$6:$O$6,MATCH(MAX('History Check'!$F1138:$O1138),'History Check'!$F1138:$O1138,0)),IF(COUNT($F1138:$O1138) &gt; 0, Preferences!$D$6, NA())),"Null")</f>
        <v>NONCON</v>
      </c>
    </row>
    <row r="1139" spans="3:19" hidden="1">
      <c r="C1139" s="12" t="s">
        <v>1218</v>
      </c>
      <c r="D1139" s="12">
        <v>1193511</v>
      </c>
      <c r="E1139" s="12">
        <v>2022</v>
      </c>
      <c r="F1139" s="36" t="s">
        <v>539</v>
      </c>
      <c r="G1139" s="12" t="s">
        <v>539</v>
      </c>
      <c r="H1139" s="36" t="s">
        <v>539</v>
      </c>
      <c r="I1139" s="36" t="s">
        <v>539</v>
      </c>
      <c r="J1139" s="36" t="s">
        <v>539</v>
      </c>
      <c r="K1139" s="36">
        <v>44926</v>
      </c>
      <c r="L1139" s="12" t="s">
        <v>539</v>
      </c>
      <c r="M1139" s="12" t="s">
        <v>539</v>
      </c>
      <c r="N1139" s="36" t="s">
        <v>539</v>
      </c>
      <c r="O1139" s="36" t="s">
        <v>539</v>
      </c>
      <c r="R1139" s="12" t="str">
        <f t="shared" si="17"/>
        <v>IFRS</v>
      </c>
      <c r="S1139" s="12" t="str">
        <f>IFERROR(IF(Preferences!$D$6="Default",INDEX('History Check'!$F$6:$O$6,MATCH(MAX('History Check'!$F1139:$O1139),'History Check'!$F1139:$O1139,0)),IF(COUNT($F1139:$O1139) &gt; 0, Preferences!$D$6, NA())),"Null")</f>
        <v>NONCON</v>
      </c>
    </row>
    <row r="1140" spans="3:19" hidden="1">
      <c r="C1140" s="12" t="s">
        <v>1219</v>
      </c>
      <c r="D1140" s="12">
        <v>1005063</v>
      </c>
      <c r="E1140" s="12">
        <v>2023</v>
      </c>
      <c r="F1140" s="36" t="s">
        <v>539</v>
      </c>
      <c r="G1140" s="12" t="s">
        <v>539</v>
      </c>
      <c r="H1140" s="36" t="s">
        <v>539</v>
      </c>
      <c r="I1140" s="12" t="s">
        <v>539</v>
      </c>
      <c r="J1140" s="12" t="s">
        <v>539</v>
      </c>
      <c r="K1140" s="36">
        <v>45291</v>
      </c>
      <c r="L1140" s="12" t="s">
        <v>539</v>
      </c>
      <c r="M1140" s="12" t="s">
        <v>539</v>
      </c>
      <c r="N1140" s="12" t="s">
        <v>539</v>
      </c>
      <c r="O1140" s="12" t="s">
        <v>539</v>
      </c>
      <c r="R1140" s="12" t="str">
        <f t="shared" si="17"/>
        <v>IFRS</v>
      </c>
      <c r="S1140" s="12" t="str">
        <f>IFERROR(IF(Preferences!$D$6="Default",INDEX('History Check'!$F$6:$O$6,MATCH(MAX('History Check'!$F1140:$O1140),'History Check'!$F1140:$O1140,0)),IF(COUNT($F1140:$O1140) &gt; 0, Preferences!$D$6, NA())),"Null")</f>
        <v>NONCON</v>
      </c>
    </row>
    <row r="1141" spans="3:19" hidden="1">
      <c r="C1141" s="12" t="s">
        <v>1219</v>
      </c>
      <c r="D1141" s="12">
        <v>1005063</v>
      </c>
      <c r="E1141" s="12">
        <v>2022</v>
      </c>
      <c r="F1141" s="36" t="s">
        <v>539</v>
      </c>
      <c r="G1141" s="12" t="s">
        <v>539</v>
      </c>
      <c r="H1141" s="12" t="s">
        <v>539</v>
      </c>
      <c r="I1141" s="36" t="s">
        <v>539</v>
      </c>
      <c r="J1141" s="36" t="s">
        <v>539</v>
      </c>
      <c r="K1141" s="36">
        <v>44926</v>
      </c>
      <c r="L1141" s="12" t="s">
        <v>539</v>
      </c>
      <c r="M1141" s="12" t="s">
        <v>539</v>
      </c>
      <c r="N1141" s="12" t="s">
        <v>539</v>
      </c>
      <c r="O1141" s="36" t="s">
        <v>539</v>
      </c>
      <c r="R1141" s="12" t="str">
        <f t="shared" si="17"/>
        <v>IFRS</v>
      </c>
      <c r="S1141" s="12" t="str">
        <f>IFERROR(IF(Preferences!$D$6="Default",INDEX('History Check'!$F$6:$O$6,MATCH(MAX('History Check'!$F1141:$O1141),'History Check'!$F1141:$O1141,0)),IF(COUNT($F1141:$O1141) &gt; 0, Preferences!$D$6, NA())),"Null")</f>
        <v>NONCON</v>
      </c>
    </row>
    <row r="1142" spans="3:19" hidden="1">
      <c r="C1142" s="12" t="s">
        <v>1220</v>
      </c>
      <c r="D1142" s="12">
        <v>1554735</v>
      </c>
      <c r="E1142" s="12">
        <v>2023</v>
      </c>
      <c r="F1142" s="36">
        <v>45291</v>
      </c>
      <c r="G1142" s="12" t="s">
        <v>539</v>
      </c>
      <c r="H1142" s="36" t="s">
        <v>539</v>
      </c>
      <c r="I1142" s="36" t="s">
        <v>539</v>
      </c>
      <c r="J1142" s="36" t="s">
        <v>539</v>
      </c>
      <c r="K1142" s="36">
        <v>45291</v>
      </c>
      <c r="L1142" s="12" t="s">
        <v>539</v>
      </c>
      <c r="M1142" s="12" t="s">
        <v>539</v>
      </c>
      <c r="N1142" s="36" t="s">
        <v>539</v>
      </c>
      <c r="O1142" s="36" t="s">
        <v>539</v>
      </c>
      <c r="R1142" s="12" t="str">
        <f t="shared" si="17"/>
        <v>IFRS</v>
      </c>
      <c r="S1142" s="12" t="str">
        <f>IFERROR(IF(Preferences!$D$6="Default",INDEX('History Check'!$F$6:$O$6,MATCH(MAX('History Check'!$F1142:$O1142),'History Check'!$F1142:$O1142,0)),IF(COUNT($F1142:$O1142) &gt; 0, Preferences!$D$6, NA())),"Null")</f>
        <v>CON</v>
      </c>
    </row>
    <row r="1143" spans="3:19" hidden="1">
      <c r="C1143" s="12" t="s">
        <v>1220</v>
      </c>
      <c r="D1143" s="12">
        <v>1554735</v>
      </c>
      <c r="E1143" s="12">
        <v>2022</v>
      </c>
      <c r="F1143" s="36">
        <v>44926</v>
      </c>
      <c r="G1143" s="12" t="s">
        <v>539</v>
      </c>
      <c r="H1143" s="36" t="s">
        <v>539</v>
      </c>
      <c r="I1143" s="36" t="s">
        <v>539</v>
      </c>
      <c r="J1143" s="36" t="s">
        <v>539</v>
      </c>
      <c r="K1143" s="36">
        <v>44926</v>
      </c>
      <c r="L1143" s="12" t="s">
        <v>539</v>
      </c>
      <c r="M1143" s="12" t="s">
        <v>539</v>
      </c>
      <c r="N1143" s="36" t="s">
        <v>539</v>
      </c>
      <c r="O1143" s="36" t="s">
        <v>539</v>
      </c>
      <c r="R1143" s="12" t="str">
        <f t="shared" si="17"/>
        <v>IFRS</v>
      </c>
      <c r="S1143" s="12" t="str">
        <f>IFERROR(IF(Preferences!$D$6="Default",INDEX('History Check'!$F$6:$O$6,MATCH(MAX('History Check'!$F1143:$O1143),'History Check'!$F1143:$O1143,0)),IF(COUNT($F1143:$O1143) &gt; 0, Preferences!$D$6, NA())),"Null")</f>
        <v>CON</v>
      </c>
    </row>
    <row r="1144" spans="3:19" hidden="1">
      <c r="C1144" s="12" t="s">
        <v>1221</v>
      </c>
      <c r="D1144" s="12">
        <v>111667</v>
      </c>
      <c r="E1144" s="12">
        <v>2023</v>
      </c>
      <c r="F1144" s="36">
        <v>45291</v>
      </c>
      <c r="G1144" s="12" t="s">
        <v>539</v>
      </c>
      <c r="H1144" s="36" t="s">
        <v>539</v>
      </c>
      <c r="I1144" s="36" t="s">
        <v>539</v>
      </c>
      <c r="J1144" s="12" t="s">
        <v>539</v>
      </c>
      <c r="K1144" s="36" t="s">
        <v>539</v>
      </c>
      <c r="L1144" s="12" t="s">
        <v>539</v>
      </c>
      <c r="M1144" s="12" t="s">
        <v>539</v>
      </c>
      <c r="N1144" s="36" t="s">
        <v>539</v>
      </c>
      <c r="O1144" s="36" t="s">
        <v>539</v>
      </c>
      <c r="R1144" s="12" t="str">
        <f t="shared" si="17"/>
        <v>IFRS</v>
      </c>
      <c r="S1144" s="12" t="str">
        <f>IFERROR(IF(Preferences!$D$6="Default",INDEX('History Check'!$F$6:$O$6,MATCH(MAX('History Check'!$F1144:$O1144),'History Check'!$F1144:$O1144,0)),IF(COUNT($F1144:$O1144) &gt; 0, Preferences!$D$6, NA())),"Null")</f>
        <v>CON</v>
      </c>
    </row>
    <row r="1145" spans="3:19" hidden="1">
      <c r="C1145" s="12" t="s">
        <v>1221</v>
      </c>
      <c r="D1145" s="12">
        <v>111667</v>
      </c>
      <c r="E1145" s="12">
        <v>2022</v>
      </c>
      <c r="F1145" s="36">
        <v>44926</v>
      </c>
      <c r="G1145" s="12" t="s">
        <v>539</v>
      </c>
      <c r="H1145" s="36" t="s">
        <v>539</v>
      </c>
      <c r="I1145" s="36" t="s">
        <v>539</v>
      </c>
      <c r="J1145" s="36" t="s">
        <v>539</v>
      </c>
      <c r="K1145" s="36">
        <v>44926</v>
      </c>
      <c r="L1145" s="12" t="s">
        <v>539</v>
      </c>
      <c r="M1145" s="12" t="s">
        <v>539</v>
      </c>
      <c r="N1145" s="36" t="s">
        <v>539</v>
      </c>
      <c r="O1145" s="36" t="s">
        <v>539</v>
      </c>
      <c r="R1145" s="12" t="str">
        <f t="shared" si="17"/>
        <v>IFRS</v>
      </c>
      <c r="S1145" s="12" t="str">
        <f>IFERROR(IF(Preferences!$D$6="Default",INDEX('History Check'!$F$6:$O$6,MATCH(MAX('History Check'!$F1145:$O1145),'History Check'!$F1145:$O1145,0)),IF(COUNT($F1145:$O1145) &gt; 0, Preferences!$D$6, NA())),"Null")</f>
        <v>CON</v>
      </c>
    </row>
    <row r="1146" spans="3:19" hidden="1">
      <c r="C1146" s="12" t="s">
        <v>1222</v>
      </c>
      <c r="D1146" s="12">
        <v>1246070</v>
      </c>
      <c r="E1146" s="12">
        <v>2023</v>
      </c>
      <c r="F1146" s="12" t="s">
        <v>539</v>
      </c>
      <c r="G1146" s="12" t="s">
        <v>539</v>
      </c>
      <c r="H1146" s="12" t="s">
        <v>539</v>
      </c>
      <c r="I1146" s="12" t="s">
        <v>539</v>
      </c>
      <c r="J1146" s="12" t="s">
        <v>539</v>
      </c>
      <c r="K1146" s="36" t="s">
        <v>539</v>
      </c>
      <c r="L1146" s="12" t="s">
        <v>539</v>
      </c>
      <c r="M1146" s="12" t="s">
        <v>539</v>
      </c>
      <c r="N1146" s="12" t="s">
        <v>539</v>
      </c>
      <c r="O1146" s="36">
        <v>45291</v>
      </c>
      <c r="R1146" s="12" t="str">
        <f t="shared" si="17"/>
        <v>LOCAL</v>
      </c>
      <c r="S1146" s="12" t="str">
        <f>IFERROR(IF(Preferences!$D$6="Default",INDEX('History Check'!$F$6:$O$6,MATCH(MAX('History Check'!$F1146:$O1146),'History Check'!$F1146:$O1146,0)),IF(COUNT($F1146:$O1146) &gt; 0, Preferences!$D$6, NA())),"Null")</f>
        <v>NONCON</v>
      </c>
    </row>
    <row r="1147" spans="3:19" hidden="1">
      <c r="C1147" s="12" t="s">
        <v>1222</v>
      </c>
      <c r="D1147" s="12">
        <v>1246070</v>
      </c>
      <c r="E1147" s="12">
        <v>2022</v>
      </c>
      <c r="F1147" s="36" t="s">
        <v>539</v>
      </c>
      <c r="G1147" s="12" t="s">
        <v>539</v>
      </c>
      <c r="H1147" s="12" t="s">
        <v>539</v>
      </c>
      <c r="I1147" s="12" t="s">
        <v>539</v>
      </c>
      <c r="J1147" s="12" t="s">
        <v>539</v>
      </c>
      <c r="K1147" s="12" t="s">
        <v>539</v>
      </c>
      <c r="L1147" s="12" t="s">
        <v>539</v>
      </c>
      <c r="M1147" s="36" t="s">
        <v>539</v>
      </c>
      <c r="N1147" s="12" t="s">
        <v>539</v>
      </c>
      <c r="O1147" s="36">
        <v>44926</v>
      </c>
      <c r="R1147" s="12" t="str">
        <f t="shared" si="17"/>
        <v>LOCAL</v>
      </c>
      <c r="S1147" s="12" t="str">
        <f>IFERROR(IF(Preferences!$D$6="Default",INDEX('History Check'!$F$6:$O$6,MATCH(MAX('History Check'!$F1147:$O1147),'History Check'!$F1147:$O1147,0)),IF(COUNT($F1147:$O1147) &gt; 0, Preferences!$D$6, NA())),"Null")</f>
        <v>NONCON</v>
      </c>
    </row>
    <row r="1148" spans="3:19" hidden="1">
      <c r="C1148" s="12" t="s">
        <v>1223</v>
      </c>
      <c r="D1148" s="12">
        <v>1501757</v>
      </c>
      <c r="E1148" s="12">
        <v>2023</v>
      </c>
      <c r="F1148" s="36">
        <v>45291</v>
      </c>
      <c r="G1148" s="12" t="s">
        <v>539</v>
      </c>
      <c r="H1148" s="36" t="s">
        <v>539</v>
      </c>
      <c r="I1148" s="12" t="s">
        <v>539</v>
      </c>
      <c r="J1148" s="12" t="s">
        <v>539</v>
      </c>
      <c r="K1148" s="36" t="s">
        <v>539</v>
      </c>
      <c r="L1148" s="12" t="s">
        <v>539</v>
      </c>
      <c r="M1148" s="12" t="s">
        <v>539</v>
      </c>
      <c r="N1148" s="12" t="s">
        <v>539</v>
      </c>
      <c r="O1148" s="12" t="s">
        <v>539</v>
      </c>
      <c r="R1148" s="12" t="str">
        <f t="shared" si="17"/>
        <v>IFRS</v>
      </c>
      <c r="S1148" s="12" t="str">
        <f>IFERROR(IF(Preferences!$D$6="Default",INDEX('History Check'!$F$6:$O$6,MATCH(MAX('History Check'!$F1148:$O1148),'History Check'!$F1148:$O1148,0)),IF(COUNT($F1148:$O1148) &gt; 0, Preferences!$D$6, NA())),"Null")</f>
        <v>CON</v>
      </c>
    </row>
    <row r="1149" spans="3:19" hidden="1">
      <c r="C1149" s="12" t="s">
        <v>1223</v>
      </c>
      <c r="D1149" s="12">
        <v>1501757</v>
      </c>
      <c r="E1149" s="12">
        <v>2022</v>
      </c>
      <c r="F1149" s="36">
        <v>44926</v>
      </c>
      <c r="G1149" s="12" t="s">
        <v>539</v>
      </c>
      <c r="H1149" s="36" t="s">
        <v>539</v>
      </c>
      <c r="I1149" s="36" t="s">
        <v>539</v>
      </c>
      <c r="J1149" s="36" t="s">
        <v>539</v>
      </c>
      <c r="K1149" s="36" t="s">
        <v>539</v>
      </c>
      <c r="L1149" s="12" t="s">
        <v>539</v>
      </c>
      <c r="M1149" s="12" t="s">
        <v>539</v>
      </c>
      <c r="N1149" s="36" t="s">
        <v>539</v>
      </c>
      <c r="O1149" s="36" t="s">
        <v>539</v>
      </c>
      <c r="R1149" s="12" t="str">
        <f t="shared" si="17"/>
        <v>IFRS</v>
      </c>
      <c r="S1149" s="12" t="str">
        <f>IFERROR(IF(Preferences!$D$6="Default",INDEX('History Check'!$F$6:$O$6,MATCH(MAX('History Check'!$F1149:$O1149),'History Check'!$F1149:$O1149,0)),IF(COUNT($F1149:$O1149) &gt; 0, Preferences!$D$6, NA())),"Null")</f>
        <v>CON</v>
      </c>
    </row>
    <row r="1150" spans="3:19" hidden="1">
      <c r="C1150" s="12" t="s">
        <v>1224</v>
      </c>
      <c r="D1150" s="12">
        <v>112354</v>
      </c>
      <c r="E1150" s="12">
        <v>2023</v>
      </c>
      <c r="F1150" s="36">
        <v>45291</v>
      </c>
      <c r="G1150" s="12" t="s">
        <v>539</v>
      </c>
      <c r="H1150" s="12" t="s">
        <v>539</v>
      </c>
      <c r="I1150" s="12" t="s">
        <v>539</v>
      </c>
      <c r="J1150" s="12" t="s">
        <v>539</v>
      </c>
      <c r="K1150" s="12" t="s">
        <v>539</v>
      </c>
      <c r="L1150" s="12" t="s">
        <v>539</v>
      </c>
      <c r="M1150" s="12" t="s">
        <v>539</v>
      </c>
      <c r="N1150" s="36" t="s">
        <v>539</v>
      </c>
      <c r="O1150" s="36" t="s">
        <v>539</v>
      </c>
      <c r="R1150" s="12" t="str">
        <f t="shared" si="17"/>
        <v>IFRS</v>
      </c>
      <c r="S1150" s="12" t="str">
        <f>IFERROR(IF(Preferences!$D$6="Default",INDEX('History Check'!$F$6:$O$6,MATCH(MAX('History Check'!$F1150:$O1150),'History Check'!$F1150:$O1150,0)),IF(COUNT($F1150:$O1150) &gt; 0, Preferences!$D$6, NA())),"Null")</f>
        <v>CON</v>
      </c>
    </row>
    <row r="1151" spans="3:19" hidden="1">
      <c r="C1151" s="12" t="s">
        <v>1224</v>
      </c>
      <c r="D1151" s="12">
        <v>112354</v>
      </c>
      <c r="E1151" s="12">
        <v>2022</v>
      </c>
      <c r="F1151" s="36">
        <v>44926</v>
      </c>
      <c r="G1151" s="12" t="s">
        <v>539</v>
      </c>
      <c r="H1151" s="12" t="s">
        <v>539</v>
      </c>
      <c r="I1151" s="12" t="s">
        <v>539</v>
      </c>
      <c r="J1151" s="12" t="s">
        <v>539</v>
      </c>
      <c r="K1151" s="36" t="s">
        <v>539</v>
      </c>
      <c r="L1151" s="12" t="s">
        <v>539</v>
      </c>
      <c r="M1151" s="12" t="s">
        <v>539</v>
      </c>
      <c r="N1151" s="12" t="s">
        <v>539</v>
      </c>
      <c r="O1151" s="36" t="s">
        <v>539</v>
      </c>
      <c r="R1151" s="12" t="str">
        <f t="shared" si="17"/>
        <v>IFRS</v>
      </c>
      <c r="S1151" s="12" t="str">
        <f>IFERROR(IF(Preferences!$D$6="Default",INDEX('History Check'!$F$6:$O$6,MATCH(MAX('History Check'!$F1151:$O1151),'History Check'!$F1151:$O1151,0)),IF(COUNT($F1151:$O1151) &gt; 0, Preferences!$D$6, NA())),"Null")</f>
        <v>CON</v>
      </c>
    </row>
    <row r="1152" spans="3:19" hidden="1">
      <c r="C1152" s="12" t="s">
        <v>1235</v>
      </c>
      <c r="D1152" s="12">
        <v>1502958</v>
      </c>
      <c r="E1152" s="12">
        <v>2023</v>
      </c>
      <c r="F1152" s="36" t="s">
        <v>539</v>
      </c>
      <c r="G1152" s="12" t="s">
        <v>539</v>
      </c>
      <c r="H1152" s="36" t="s">
        <v>539</v>
      </c>
      <c r="I1152" s="36" t="s">
        <v>539</v>
      </c>
      <c r="J1152" s="36" t="s">
        <v>539</v>
      </c>
      <c r="K1152" s="36">
        <v>45291</v>
      </c>
      <c r="L1152" s="12" t="s">
        <v>539</v>
      </c>
      <c r="M1152" s="12" t="s">
        <v>539</v>
      </c>
      <c r="N1152" s="36" t="s">
        <v>539</v>
      </c>
      <c r="O1152" s="36" t="s">
        <v>539</v>
      </c>
      <c r="R1152" s="12" t="str">
        <f t="shared" si="17"/>
        <v>IFRS</v>
      </c>
      <c r="S1152" s="12" t="str">
        <f>IFERROR(IF(Preferences!$D$6="Default",INDEX('History Check'!$F$6:$O$6,MATCH(MAX('History Check'!$F1152:$O1152),'History Check'!$F1152:$O1152,0)),IF(COUNT($F1152:$O1152) &gt; 0, Preferences!$D$6, NA())),"Null")</f>
        <v>NONCON</v>
      </c>
    </row>
    <row r="1153" spans="3:19" hidden="1">
      <c r="C1153" s="12" t="s">
        <v>1235</v>
      </c>
      <c r="D1153" s="12">
        <v>1502958</v>
      </c>
      <c r="E1153" s="12">
        <v>2022</v>
      </c>
      <c r="F1153" s="36" t="s">
        <v>539</v>
      </c>
      <c r="G1153" s="12" t="s">
        <v>539</v>
      </c>
      <c r="H1153" s="12" t="s">
        <v>539</v>
      </c>
      <c r="I1153" s="12" t="s">
        <v>539</v>
      </c>
      <c r="J1153" s="12" t="s">
        <v>539</v>
      </c>
      <c r="K1153" s="36">
        <v>44926</v>
      </c>
      <c r="L1153" s="12" t="s">
        <v>539</v>
      </c>
      <c r="M1153" s="12" t="s">
        <v>539</v>
      </c>
      <c r="N1153" s="12" t="s">
        <v>539</v>
      </c>
      <c r="O1153" s="36" t="s">
        <v>539</v>
      </c>
      <c r="R1153" s="12" t="str">
        <f t="shared" si="17"/>
        <v>IFRS</v>
      </c>
      <c r="S1153" s="12" t="str">
        <f>IFERROR(IF(Preferences!$D$6="Default",INDEX('History Check'!$F$6:$O$6,MATCH(MAX('History Check'!$F1153:$O1153),'History Check'!$F1153:$O1153,0)),IF(COUNT($F1153:$O1153) &gt; 0, Preferences!$D$6, NA())),"Null")</f>
        <v>NONCON</v>
      </c>
    </row>
    <row r="1154" spans="3:19" hidden="1">
      <c r="C1154" s="12" t="s">
        <v>1236</v>
      </c>
      <c r="D1154" s="12">
        <v>111718</v>
      </c>
      <c r="E1154" s="12">
        <v>2023</v>
      </c>
      <c r="F1154" s="36">
        <v>45291</v>
      </c>
      <c r="G1154" s="12" t="s">
        <v>539</v>
      </c>
      <c r="H1154" s="12" t="s">
        <v>539</v>
      </c>
      <c r="I1154" s="12" t="s">
        <v>539</v>
      </c>
      <c r="J1154" s="12" t="s">
        <v>539</v>
      </c>
      <c r="K1154" s="36">
        <v>45291</v>
      </c>
      <c r="L1154" s="12" t="s">
        <v>539</v>
      </c>
      <c r="M1154" s="12" t="s">
        <v>539</v>
      </c>
      <c r="N1154" s="12" t="s">
        <v>539</v>
      </c>
      <c r="O1154" s="36" t="s">
        <v>539</v>
      </c>
      <c r="R1154" s="12" t="str">
        <f t="shared" si="17"/>
        <v>IFRS</v>
      </c>
      <c r="S1154" s="12" t="str">
        <f>IFERROR(IF(Preferences!$D$6="Default",INDEX('History Check'!$F$6:$O$6,MATCH(MAX('History Check'!$F1154:$O1154),'History Check'!$F1154:$O1154,0)),IF(COUNT($F1154:$O1154) &gt; 0, Preferences!$D$6, NA())),"Null")</f>
        <v>CON</v>
      </c>
    </row>
    <row r="1155" spans="3:19" hidden="1">
      <c r="C1155" s="12" t="s">
        <v>1236</v>
      </c>
      <c r="D1155" s="12">
        <v>111718</v>
      </c>
      <c r="E1155" s="12">
        <v>2022</v>
      </c>
      <c r="F1155" s="36">
        <v>44926</v>
      </c>
      <c r="G1155" s="12" t="s">
        <v>539</v>
      </c>
      <c r="H1155" s="12" t="s">
        <v>539</v>
      </c>
      <c r="I1155" s="12" t="s">
        <v>539</v>
      </c>
      <c r="J1155" s="12" t="s">
        <v>539</v>
      </c>
      <c r="K1155" s="36">
        <v>44926</v>
      </c>
      <c r="L1155" s="12" t="s">
        <v>539</v>
      </c>
      <c r="M1155" s="12" t="s">
        <v>539</v>
      </c>
      <c r="N1155" s="12" t="s">
        <v>539</v>
      </c>
      <c r="O1155" s="36" t="s">
        <v>539</v>
      </c>
      <c r="R1155" s="12" t="str">
        <f t="shared" si="17"/>
        <v>IFRS</v>
      </c>
      <c r="S1155" s="12" t="str">
        <f>IFERROR(IF(Preferences!$D$6="Default",INDEX('History Check'!$F$6:$O$6,MATCH(MAX('History Check'!$F1155:$O1155),'History Check'!$F1155:$O1155,0)),IF(COUNT($F1155:$O1155) &gt; 0, Preferences!$D$6, NA())),"Null")</f>
        <v>CON</v>
      </c>
    </row>
    <row r="1156" spans="3:19" hidden="1">
      <c r="C1156" s="12" t="s">
        <v>1237</v>
      </c>
      <c r="D1156" s="12">
        <v>115015</v>
      </c>
      <c r="E1156" s="12">
        <v>2023</v>
      </c>
      <c r="F1156" s="36">
        <v>45291</v>
      </c>
      <c r="G1156" s="12" t="s">
        <v>539</v>
      </c>
      <c r="H1156" s="36" t="s">
        <v>539</v>
      </c>
      <c r="I1156" s="36" t="s">
        <v>539</v>
      </c>
      <c r="J1156" s="36" t="s">
        <v>539</v>
      </c>
      <c r="K1156" s="36">
        <v>45291</v>
      </c>
      <c r="L1156" s="12" t="s">
        <v>539</v>
      </c>
      <c r="M1156" s="12" t="s">
        <v>539</v>
      </c>
      <c r="N1156" s="36" t="s">
        <v>539</v>
      </c>
      <c r="O1156" s="36" t="s">
        <v>539</v>
      </c>
      <c r="R1156" s="12" t="str">
        <f t="shared" si="17"/>
        <v>IFRS</v>
      </c>
      <c r="S1156" s="12" t="str">
        <f>IFERROR(IF(Preferences!$D$6="Default",INDEX('History Check'!$F$6:$O$6,MATCH(MAX('History Check'!$F1156:$O1156),'History Check'!$F1156:$O1156,0)),IF(COUNT($F1156:$O1156) &gt; 0, Preferences!$D$6, NA())),"Null")</f>
        <v>CON</v>
      </c>
    </row>
    <row r="1157" spans="3:19" hidden="1">
      <c r="C1157" s="12" t="s">
        <v>1237</v>
      </c>
      <c r="D1157" s="12">
        <v>115015</v>
      </c>
      <c r="E1157" s="12">
        <v>2022</v>
      </c>
      <c r="F1157" s="36">
        <v>44926</v>
      </c>
      <c r="G1157" s="12" t="s">
        <v>539</v>
      </c>
      <c r="H1157" s="36" t="s">
        <v>539</v>
      </c>
      <c r="I1157" s="36" t="s">
        <v>539</v>
      </c>
      <c r="J1157" s="36" t="s">
        <v>539</v>
      </c>
      <c r="K1157" s="36">
        <v>44926</v>
      </c>
      <c r="L1157" s="12" t="s">
        <v>539</v>
      </c>
      <c r="M1157" s="12" t="s">
        <v>539</v>
      </c>
      <c r="N1157" s="36" t="s">
        <v>539</v>
      </c>
      <c r="O1157" s="36" t="s">
        <v>539</v>
      </c>
      <c r="R1157" s="12" t="str">
        <f t="shared" si="17"/>
        <v>IFRS</v>
      </c>
      <c r="S1157" s="12" t="str">
        <f>IFERROR(IF(Preferences!$D$6="Default",INDEX('History Check'!$F$6:$O$6,MATCH(MAX('History Check'!$F1157:$O1157),'History Check'!$F1157:$O1157,0)),IF(COUNT($F1157:$O1157) &gt; 0, Preferences!$D$6, NA())),"Null")</f>
        <v>CON</v>
      </c>
    </row>
    <row r="1158" spans="3:19">
      <c r="C1158" s="12" t="s">
        <v>1225</v>
      </c>
      <c r="D1158" s="12">
        <v>1479247</v>
      </c>
      <c r="E1158" s="12">
        <v>2023</v>
      </c>
      <c r="F1158" s="12" t="s">
        <v>539</v>
      </c>
      <c r="G1158" s="12" t="s">
        <v>539</v>
      </c>
      <c r="H1158" s="12" t="s">
        <v>539</v>
      </c>
      <c r="I1158" s="12" t="s">
        <v>539</v>
      </c>
      <c r="J1158" s="12" t="s">
        <v>539</v>
      </c>
      <c r="K1158" s="36" t="s">
        <v>539</v>
      </c>
      <c r="L1158" s="12" t="s">
        <v>539</v>
      </c>
      <c r="M1158" s="12" t="s">
        <v>539</v>
      </c>
      <c r="N1158" s="12" t="s">
        <v>539</v>
      </c>
      <c r="O1158" s="12" t="s">
        <v>539</v>
      </c>
      <c r="R1158" s="12" t="str">
        <f t="shared" si="17"/>
        <v>Null</v>
      </c>
      <c r="S1158" s="12" t="str">
        <f>IFERROR(IF(Preferences!$D$6="Default",INDEX('History Check'!$F$6:$O$6,MATCH(MAX('History Check'!$F1158:$O1158),'History Check'!$F1158:$O1158,0)),IF(COUNT($F1158:$O1158) &gt; 0, Preferences!$D$6, NA())),"Null")</f>
        <v>Null</v>
      </c>
    </row>
    <row r="1159" spans="3:19">
      <c r="C1159" s="12" t="s">
        <v>1225</v>
      </c>
      <c r="D1159" s="12">
        <v>1479247</v>
      </c>
      <c r="E1159" s="12">
        <v>2022</v>
      </c>
      <c r="F1159" s="36" t="s">
        <v>539</v>
      </c>
      <c r="G1159" s="12" t="s">
        <v>539</v>
      </c>
      <c r="H1159" s="12" t="s">
        <v>539</v>
      </c>
      <c r="I1159" s="12" t="s">
        <v>539</v>
      </c>
      <c r="J1159" s="12" t="s">
        <v>539</v>
      </c>
      <c r="K1159" s="36" t="s">
        <v>539</v>
      </c>
      <c r="L1159" s="12" t="s">
        <v>539</v>
      </c>
      <c r="M1159" s="12" t="s">
        <v>539</v>
      </c>
      <c r="N1159" s="12" t="s">
        <v>539</v>
      </c>
      <c r="O1159" s="36" t="s">
        <v>539</v>
      </c>
      <c r="R1159" s="12" t="str">
        <f t="shared" si="17"/>
        <v>Null</v>
      </c>
      <c r="S1159" s="12" t="str">
        <f>IFERROR(IF(Preferences!$D$6="Default",INDEX('History Check'!$F$6:$O$6,MATCH(MAX('History Check'!$F1159:$O1159),'History Check'!$F1159:$O1159,0)),IF(COUNT($F1159:$O1159) &gt; 0, Preferences!$D$6, NA())),"Null")</f>
        <v>Null</v>
      </c>
    </row>
    <row r="1160" spans="3:19" hidden="1">
      <c r="C1160" s="12" t="s">
        <v>1226</v>
      </c>
      <c r="D1160" s="12">
        <v>112082</v>
      </c>
      <c r="E1160" s="12">
        <v>2023</v>
      </c>
      <c r="F1160" s="12" t="s">
        <v>539</v>
      </c>
      <c r="G1160" s="36" t="s">
        <v>539</v>
      </c>
      <c r="H1160" s="12" t="s">
        <v>539</v>
      </c>
      <c r="I1160" s="12" t="s">
        <v>539</v>
      </c>
      <c r="J1160" s="36">
        <v>45016</v>
      </c>
      <c r="K1160" s="36" t="s">
        <v>539</v>
      </c>
      <c r="L1160" s="12" t="s">
        <v>539</v>
      </c>
      <c r="M1160" s="12" t="s">
        <v>539</v>
      </c>
      <c r="N1160" s="12" t="s">
        <v>539</v>
      </c>
      <c r="O1160" s="36">
        <v>45016</v>
      </c>
      <c r="R1160" s="12" t="str">
        <f t="shared" ref="R1160:R1223" si="18">IFERROR(INDEX($F$5:$O$5,MATCH(MAX($F1160:$O1160),$F1160:$O1160,0)),"Null")</f>
        <v>LOCAL</v>
      </c>
      <c r="S1160" s="12" t="str">
        <f>IFERROR(IF(Preferences!$D$6="Default",INDEX('History Check'!$F$6:$O$6,MATCH(MAX('History Check'!$F1160:$O1160),'History Check'!$F1160:$O1160,0)),IF(COUNT($F1160:$O1160) &gt; 0, Preferences!$D$6, NA())),"Null")</f>
        <v>CON</v>
      </c>
    </row>
    <row r="1161" spans="3:19" hidden="1">
      <c r="C1161" s="12" t="s">
        <v>1226</v>
      </c>
      <c r="D1161" s="12">
        <v>112082</v>
      </c>
      <c r="E1161" s="12">
        <v>2022</v>
      </c>
      <c r="F1161" s="12" t="s">
        <v>539</v>
      </c>
      <c r="G1161" s="12" t="s">
        <v>539</v>
      </c>
      <c r="H1161" s="12" t="s">
        <v>539</v>
      </c>
      <c r="I1161" s="36" t="s">
        <v>539</v>
      </c>
      <c r="J1161" s="36">
        <v>44651</v>
      </c>
      <c r="K1161" s="36" t="s">
        <v>539</v>
      </c>
      <c r="L1161" s="12" t="s">
        <v>539</v>
      </c>
      <c r="M1161" s="12" t="s">
        <v>539</v>
      </c>
      <c r="N1161" s="12" t="s">
        <v>539</v>
      </c>
      <c r="O1161" s="36">
        <v>44651</v>
      </c>
      <c r="R1161" s="12" t="str">
        <f t="shared" si="18"/>
        <v>LOCAL</v>
      </c>
      <c r="S1161" s="12" t="str">
        <f>IFERROR(IF(Preferences!$D$6="Default",INDEX('History Check'!$F$6:$O$6,MATCH(MAX('History Check'!$F1161:$O1161),'History Check'!$F1161:$O1161,0)),IF(COUNT($F1161:$O1161) &gt; 0, Preferences!$D$6, NA())),"Null")</f>
        <v>CON</v>
      </c>
    </row>
    <row r="1162" spans="3:19" hidden="1">
      <c r="C1162" s="12" t="s">
        <v>1238</v>
      </c>
      <c r="D1162" s="12">
        <v>1574746</v>
      </c>
      <c r="E1162" s="12">
        <v>2023</v>
      </c>
      <c r="F1162" s="12" t="s">
        <v>539</v>
      </c>
      <c r="G1162" s="12" t="s">
        <v>539</v>
      </c>
      <c r="H1162" s="12" t="s">
        <v>539</v>
      </c>
      <c r="I1162" s="12" t="s">
        <v>539</v>
      </c>
      <c r="J1162" s="12" t="s">
        <v>539</v>
      </c>
      <c r="K1162" s="36">
        <v>45107</v>
      </c>
      <c r="L1162" s="12" t="s">
        <v>539</v>
      </c>
      <c r="M1162" s="12" t="s">
        <v>539</v>
      </c>
      <c r="N1162" s="12" t="s">
        <v>539</v>
      </c>
      <c r="O1162" s="12" t="s">
        <v>539</v>
      </c>
      <c r="R1162" s="12" t="str">
        <f t="shared" si="18"/>
        <v>IFRS</v>
      </c>
      <c r="S1162" s="12" t="str">
        <f>IFERROR(IF(Preferences!$D$6="Default",INDEX('History Check'!$F$6:$O$6,MATCH(MAX('History Check'!$F1162:$O1162),'History Check'!$F1162:$O1162,0)),IF(COUNT($F1162:$O1162) &gt; 0, Preferences!$D$6, NA())),"Null")</f>
        <v>NONCON</v>
      </c>
    </row>
    <row r="1163" spans="3:19" hidden="1">
      <c r="C1163" s="12" t="s">
        <v>1238</v>
      </c>
      <c r="D1163" s="12">
        <v>1574746</v>
      </c>
      <c r="E1163" s="12">
        <v>2022</v>
      </c>
      <c r="F1163" s="36" t="s">
        <v>539</v>
      </c>
      <c r="G1163" s="12" t="s">
        <v>539</v>
      </c>
      <c r="H1163" s="36" t="s">
        <v>539</v>
      </c>
      <c r="I1163" s="36" t="s">
        <v>539</v>
      </c>
      <c r="J1163" s="36" t="s">
        <v>539</v>
      </c>
      <c r="K1163" s="36">
        <v>44742</v>
      </c>
      <c r="L1163" s="12" t="s">
        <v>539</v>
      </c>
      <c r="M1163" s="12" t="s">
        <v>539</v>
      </c>
      <c r="N1163" s="36" t="s">
        <v>539</v>
      </c>
      <c r="O1163" s="36" t="s">
        <v>539</v>
      </c>
      <c r="R1163" s="12" t="str">
        <f t="shared" si="18"/>
        <v>IFRS</v>
      </c>
      <c r="S1163" s="12" t="str">
        <f>IFERROR(IF(Preferences!$D$6="Default",INDEX('History Check'!$F$6:$O$6,MATCH(MAX('History Check'!$F1163:$O1163),'History Check'!$F1163:$O1163,0)),IF(COUNT($F1163:$O1163) &gt; 0, Preferences!$D$6, NA())),"Null")</f>
        <v>NONCON</v>
      </c>
    </row>
    <row r="1164" spans="3:19" hidden="1">
      <c r="C1164" s="12" t="s">
        <v>1239</v>
      </c>
      <c r="D1164" s="12">
        <v>1415110</v>
      </c>
      <c r="E1164" s="12">
        <v>2023</v>
      </c>
      <c r="F1164" s="36">
        <v>45107</v>
      </c>
      <c r="G1164" s="12" t="s">
        <v>539</v>
      </c>
      <c r="H1164" s="12" t="s">
        <v>539</v>
      </c>
      <c r="I1164" s="36" t="s">
        <v>539</v>
      </c>
      <c r="J1164" s="12" t="s">
        <v>539</v>
      </c>
      <c r="K1164" s="12" t="s">
        <v>539</v>
      </c>
      <c r="L1164" s="12" t="s">
        <v>539</v>
      </c>
      <c r="M1164" s="12" t="s">
        <v>539</v>
      </c>
      <c r="N1164" s="12" t="s">
        <v>539</v>
      </c>
      <c r="O1164" s="12" t="s">
        <v>539</v>
      </c>
      <c r="R1164" s="12" t="str">
        <f t="shared" si="18"/>
        <v>IFRS</v>
      </c>
      <c r="S1164" s="12" t="str">
        <f>IFERROR(IF(Preferences!$D$6="Default",INDEX('History Check'!$F$6:$O$6,MATCH(MAX('History Check'!$F1164:$O1164),'History Check'!$F1164:$O1164,0)),IF(COUNT($F1164:$O1164) &gt; 0, Preferences!$D$6, NA())),"Null")</f>
        <v>CON</v>
      </c>
    </row>
    <row r="1165" spans="3:19" hidden="1">
      <c r="C1165" s="12" t="s">
        <v>1239</v>
      </c>
      <c r="D1165" s="12">
        <v>1415110</v>
      </c>
      <c r="E1165" s="12">
        <v>2022</v>
      </c>
      <c r="F1165" s="36">
        <v>44742</v>
      </c>
      <c r="G1165" s="12" t="s">
        <v>539</v>
      </c>
      <c r="H1165" s="12" t="s">
        <v>539</v>
      </c>
      <c r="I1165" s="12" t="s">
        <v>539</v>
      </c>
      <c r="J1165" s="12" t="s">
        <v>539</v>
      </c>
      <c r="K1165" s="36" t="s">
        <v>539</v>
      </c>
      <c r="L1165" s="12" t="s">
        <v>539</v>
      </c>
      <c r="M1165" s="12" t="s">
        <v>539</v>
      </c>
      <c r="N1165" s="12" t="s">
        <v>539</v>
      </c>
      <c r="O1165" s="12" t="s">
        <v>539</v>
      </c>
      <c r="R1165" s="12" t="str">
        <f t="shared" si="18"/>
        <v>IFRS</v>
      </c>
      <c r="S1165" s="12" t="str">
        <f>IFERROR(IF(Preferences!$D$6="Default",INDEX('History Check'!$F$6:$O$6,MATCH(MAX('History Check'!$F1165:$O1165),'History Check'!$F1165:$O1165,0)),IF(COUNT($F1165:$O1165) &gt; 0, Preferences!$D$6, NA())),"Null")</f>
        <v>CON</v>
      </c>
    </row>
    <row r="1166" spans="3:19" hidden="1">
      <c r="C1166" s="12" t="s">
        <v>1240</v>
      </c>
      <c r="D1166" s="12">
        <v>1501248</v>
      </c>
      <c r="E1166" s="12">
        <v>2023</v>
      </c>
      <c r="F1166" s="36">
        <v>45107</v>
      </c>
      <c r="G1166" s="12" t="s">
        <v>539</v>
      </c>
      <c r="H1166" s="36" t="s">
        <v>539</v>
      </c>
      <c r="I1166" s="36" t="s">
        <v>539</v>
      </c>
      <c r="J1166" s="36" t="s">
        <v>539</v>
      </c>
      <c r="K1166" s="36" t="s">
        <v>539</v>
      </c>
      <c r="L1166" s="12" t="s">
        <v>539</v>
      </c>
      <c r="M1166" s="12" t="s">
        <v>539</v>
      </c>
      <c r="N1166" s="36" t="s">
        <v>539</v>
      </c>
      <c r="O1166" s="36" t="s">
        <v>539</v>
      </c>
      <c r="R1166" s="12" t="str">
        <f t="shared" si="18"/>
        <v>IFRS</v>
      </c>
      <c r="S1166" s="12" t="str">
        <f>IFERROR(IF(Preferences!$D$6="Default",INDEX('History Check'!$F$6:$O$6,MATCH(MAX('History Check'!$F1166:$O1166),'History Check'!$F1166:$O1166,0)),IF(COUNT($F1166:$O1166) &gt; 0, Preferences!$D$6, NA())),"Null")</f>
        <v>CON</v>
      </c>
    </row>
    <row r="1167" spans="3:19" hidden="1">
      <c r="C1167" s="12" t="s">
        <v>1240</v>
      </c>
      <c r="D1167" s="12">
        <v>1501248</v>
      </c>
      <c r="E1167" s="12">
        <v>2022</v>
      </c>
      <c r="F1167" s="36">
        <v>44742</v>
      </c>
      <c r="G1167" s="12" t="s">
        <v>539</v>
      </c>
      <c r="H1167" s="12" t="s">
        <v>539</v>
      </c>
      <c r="I1167" s="36" t="s">
        <v>539</v>
      </c>
      <c r="J1167" s="36" t="s">
        <v>539</v>
      </c>
      <c r="K1167" s="12" t="s">
        <v>539</v>
      </c>
      <c r="L1167" s="12" t="s">
        <v>539</v>
      </c>
      <c r="M1167" s="12" t="s">
        <v>539</v>
      </c>
      <c r="N1167" s="12" t="s">
        <v>539</v>
      </c>
      <c r="O1167" s="36" t="s">
        <v>539</v>
      </c>
      <c r="R1167" s="12" t="str">
        <f t="shared" si="18"/>
        <v>IFRS</v>
      </c>
      <c r="S1167" s="12" t="str">
        <f>IFERROR(IF(Preferences!$D$6="Default",INDEX('History Check'!$F$6:$O$6,MATCH(MAX('History Check'!$F1167:$O1167),'History Check'!$F1167:$O1167,0)),IF(COUNT($F1167:$O1167) &gt; 0, Preferences!$D$6, NA())),"Null")</f>
        <v>CON</v>
      </c>
    </row>
    <row r="1168" spans="3:19" hidden="1">
      <c r="C1168" s="12" t="s">
        <v>1241</v>
      </c>
      <c r="D1168" s="12">
        <v>1407617</v>
      </c>
      <c r="E1168" s="12">
        <v>2023</v>
      </c>
      <c r="F1168" s="36" t="s">
        <v>539</v>
      </c>
      <c r="G1168" s="12" t="s">
        <v>539</v>
      </c>
      <c r="H1168" s="36">
        <v>45291</v>
      </c>
      <c r="I1168" s="36">
        <v>45291</v>
      </c>
      <c r="J1168" s="12" t="s">
        <v>539</v>
      </c>
      <c r="K1168" s="12" t="s">
        <v>539</v>
      </c>
      <c r="L1168" s="12" t="s">
        <v>539</v>
      </c>
      <c r="M1168" s="12" t="s">
        <v>539</v>
      </c>
      <c r="N1168" s="12" t="s">
        <v>539</v>
      </c>
      <c r="O1168" s="12" t="s">
        <v>539</v>
      </c>
      <c r="R1168" s="12" t="str">
        <f t="shared" si="18"/>
        <v>REGULATORY</v>
      </c>
      <c r="S1168" s="12" t="str">
        <f>IFERROR(IF(Preferences!$D$6="Default",INDEX('History Check'!$F$6:$O$6,MATCH(MAX('History Check'!$F1168:$O1168),'History Check'!$F1168:$O1168,0)),IF(COUNT($F1168:$O1168) &gt; 0, Preferences!$D$6, NA())),"Null")</f>
        <v>CON</v>
      </c>
    </row>
    <row r="1169" spans="3:19" hidden="1">
      <c r="C1169" s="12" t="s">
        <v>1241</v>
      </c>
      <c r="D1169" s="12">
        <v>1407617</v>
      </c>
      <c r="E1169" s="12">
        <v>2022</v>
      </c>
      <c r="F1169" s="36" t="s">
        <v>539</v>
      </c>
      <c r="G1169" s="12" t="s">
        <v>539</v>
      </c>
      <c r="H1169" s="36">
        <v>44926</v>
      </c>
      <c r="I1169" s="36">
        <v>44926</v>
      </c>
      <c r="J1169" s="12" t="s">
        <v>539</v>
      </c>
      <c r="K1169" s="36" t="s">
        <v>539</v>
      </c>
      <c r="L1169" s="12" t="s">
        <v>539</v>
      </c>
      <c r="M1169" s="12" t="s">
        <v>539</v>
      </c>
      <c r="N1169" s="12" t="s">
        <v>539</v>
      </c>
      <c r="O1169" s="36" t="s">
        <v>539</v>
      </c>
      <c r="R1169" s="12" t="str">
        <f t="shared" si="18"/>
        <v>REGULATORY</v>
      </c>
      <c r="S1169" s="12" t="str">
        <f>IFERROR(IF(Preferences!$D$6="Default",INDEX('History Check'!$F$6:$O$6,MATCH(MAX('History Check'!$F1169:$O1169),'History Check'!$F1169:$O1169,0)),IF(COUNT($F1169:$O1169) &gt; 0, Preferences!$D$6, NA())),"Null")</f>
        <v>CON</v>
      </c>
    </row>
    <row r="1170" spans="3:19" hidden="1">
      <c r="C1170" s="12" t="s">
        <v>1242</v>
      </c>
      <c r="D1170" s="12">
        <v>1207162</v>
      </c>
      <c r="E1170" s="12">
        <v>2023</v>
      </c>
      <c r="F1170" s="36" t="s">
        <v>539</v>
      </c>
      <c r="G1170" s="12" t="s">
        <v>539</v>
      </c>
      <c r="H1170" s="36">
        <v>45291</v>
      </c>
      <c r="I1170" s="12" t="s">
        <v>539</v>
      </c>
      <c r="J1170" s="12" t="s">
        <v>539</v>
      </c>
      <c r="K1170" s="12" t="s">
        <v>539</v>
      </c>
      <c r="L1170" s="12" t="s">
        <v>539</v>
      </c>
      <c r="M1170" s="36" t="s">
        <v>539</v>
      </c>
      <c r="N1170" s="12" t="s">
        <v>539</v>
      </c>
      <c r="O1170" s="36" t="s">
        <v>539</v>
      </c>
      <c r="R1170" s="12" t="str">
        <f t="shared" si="18"/>
        <v>REGULATORY</v>
      </c>
      <c r="S1170" s="12" t="str">
        <f>IFERROR(IF(Preferences!$D$6="Default",INDEX('History Check'!$F$6:$O$6,MATCH(MAX('History Check'!$F1170:$O1170),'History Check'!$F1170:$O1170,0)),IF(COUNT($F1170:$O1170) &gt; 0, Preferences!$D$6, NA())),"Null")</f>
        <v>CON</v>
      </c>
    </row>
    <row r="1171" spans="3:19" hidden="1">
      <c r="C1171" s="12" t="s">
        <v>1242</v>
      </c>
      <c r="D1171" s="12">
        <v>1207162</v>
      </c>
      <c r="E1171" s="12">
        <v>2022</v>
      </c>
      <c r="F1171" s="36" t="s">
        <v>539</v>
      </c>
      <c r="G1171" s="12" t="s">
        <v>539</v>
      </c>
      <c r="H1171" s="36">
        <v>44926</v>
      </c>
      <c r="I1171" s="36" t="s">
        <v>539</v>
      </c>
      <c r="J1171" s="36" t="s">
        <v>539</v>
      </c>
      <c r="K1171" s="36" t="s">
        <v>539</v>
      </c>
      <c r="L1171" s="12" t="s">
        <v>539</v>
      </c>
      <c r="M1171" s="12" t="s">
        <v>539</v>
      </c>
      <c r="N1171" s="36" t="s">
        <v>539</v>
      </c>
      <c r="O1171" s="36" t="s">
        <v>539</v>
      </c>
      <c r="R1171" s="12" t="str">
        <f t="shared" si="18"/>
        <v>REGULATORY</v>
      </c>
      <c r="S1171" s="12" t="str">
        <f>IFERROR(IF(Preferences!$D$6="Default",INDEX('History Check'!$F$6:$O$6,MATCH(MAX('History Check'!$F1171:$O1171),'History Check'!$F1171:$O1171,0)),IF(COUNT($F1171:$O1171) &gt; 0, Preferences!$D$6, NA())),"Null")</f>
        <v>CON</v>
      </c>
    </row>
    <row r="1172" spans="3:19" hidden="1">
      <c r="C1172" s="12" t="s">
        <v>1243</v>
      </c>
      <c r="D1172" s="12">
        <v>111822</v>
      </c>
      <c r="E1172" s="12">
        <v>2023</v>
      </c>
      <c r="F1172" s="36">
        <v>45107</v>
      </c>
      <c r="G1172" s="12" t="s">
        <v>539</v>
      </c>
      <c r="H1172" s="36" t="s">
        <v>539</v>
      </c>
      <c r="I1172" s="36" t="s">
        <v>539</v>
      </c>
      <c r="J1172" s="36" t="s">
        <v>539</v>
      </c>
      <c r="K1172" s="36">
        <v>45107</v>
      </c>
      <c r="L1172" s="12" t="s">
        <v>539</v>
      </c>
      <c r="M1172" s="12" t="s">
        <v>539</v>
      </c>
      <c r="N1172" s="36" t="s">
        <v>539</v>
      </c>
      <c r="O1172" s="36" t="s">
        <v>539</v>
      </c>
      <c r="R1172" s="12" t="str">
        <f t="shared" si="18"/>
        <v>IFRS</v>
      </c>
      <c r="S1172" s="12" t="str">
        <f>IFERROR(IF(Preferences!$D$6="Default",INDEX('History Check'!$F$6:$O$6,MATCH(MAX('History Check'!$F1172:$O1172),'History Check'!$F1172:$O1172,0)),IF(COUNT($F1172:$O1172) &gt; 0, Preferences!$D$6, NA())),"Null")</f>
        <v>CON</v>
      </c>
    </row>
    <row r="1173" spans="3:19" hidden="1">
      <c r="C1173" s="12" t="s">
        <v>1243</v>
      </c>
      <c r="D1173" s="12">
        <v>111822</v>
      </c>
      <c r="E1173" s="12">
        <v>2022</v>
      </c>
      <c r="F1173" s="36">
        <v>44742</v>
      </c>
      <c r="G1173" s="12" t="s">
        <v>539</v>
      </c>
      <c r="H1173" s="36" t="s">
        <v>539</v>
      </c>
      <c r="I1173" s="36" t="s">
        <v>539</v>
      </c>
      <c r="J1173" s="12" t="s">
        <v>539</v>
      </c>
      <c r="K1173" s="36">
        <v>44742</v>
      </c>
      <c r="L1173" s="12" t="s">
        <v>539</v>
      </c>
      <c r="M1173" s="12" t="s">
        <v>539</v>
      </c>
      <c r="N1173" s="12" t="s">
        <v>539</v>
      </c>
      <c r="O1173" s="12" t="s">
        <v>539</v>
      </c>
      <c r="R1173" s="12" t="str">
        <f t="shared" si="18"/>
        <v>IFRS</v>
      </c>
      <c r="S1173" s="12" t="str">
        <f>IFERROR(IF(Preferences!$D$6="Default",INDEX('History Check'!$F$6:$O$6,MATCH(MAX('History Check'!$F1173:$O1173),'History Check'!$F1173:$O1173,0)),IF(COUNT($F1173:$O1173) &gt; 0, Preferences!$D$6, NA())),"Null")</f>
        <v>CON</v>
      </c>
    </row>
    <row r="1174" spans="3:19" hidden="1">
      <c r="C1174" s="12" t="s">
        <v>1244</v>
      </c>
      <c r="D1174" s="12">
        <v>1046888</v>
      </c>
      <c r="E1174" s="12">
        <v>2023</v>
      </c>
      <c r="F1174" s="36" t="s">
        <v>539</v>
      </c>
      <c r="G1174" s="12" t="s">
        <v>539</v>
      </c>
      <c r="H1174" s="12" t="s">
        <v>539</v>
      </c>
      <c r="I1174" s="12" t="s">
        <v>539</v>
      </c>
      <c r="J1174" s="12" t="s">
        <v>539</v>
      </c>
      <c r="K1174" s="36">
        <v>45291</v>
      </c>
      <c r="L1174" s="12" t="s">
        <v>539</v>
      </c>
      <c r="M1174" s="12" t="s">
        <v>539</v>
      </c>
      <c r="N1174" s="12" t="s">
        <v>539</v>
      </c>
      <c r="O1174" s="12" t="s">
        <v>539</v>
      </c>
      <c r="R1174" s="12" t="str">
        <f t="shared" si="18"/>
        <v>IFRS</v>
      </c>
      <c r="S1174" s="12" t="str">
        <f>IFERROR(IF(Preferences!$D$6="Default",INDEX('History Check'!$F$6:$O$6,MATCH(MAX('History Check'!$F1174:$O1174),'History Check'!$F1174:$O1174,0)),IF(COUNT($F1174:$O1174) &gt; 0, Preferences!$D$6, NA())),"Null")</f>
        <v>NONCON</v>
      </c>
    </row>
    <row r="1175" spans="3:19" hidden="1">
      <c r="C1175" s="12" t="s">
        <v>1244</v>
      </c>
      <c r="D1175" s="12">
        <v>1046888</v>
      </c>
      <c r="E1175" s="12">
        <v>2022</v>
      </c>
      <c r="F1175" s="36" t="s">
        <v>539</v>
      </c>
      <c r="G1175" s="12" t="s">
        <v>539</v>
      </c>
      <c r="H1175" s="36" t="s">
        <v>539</v>
      </c>
      <c r="I1175" s="36" t="s">
        <v>539</v>
      </c>
      <c r="J1175" s="36" t="s">
        <v>539</v>
      </c>
      <c r="K1175" s="36">
        <v>44926</v>
      </c>
      <c r="L1175" s="12" t="s">
        <v>539</v>
      </c>
      <c r="M1175" s="12" t="s">
        <v>539</v>
      </c>
      <c r="N1175" s="36" t="s">
        <v>539</v>
      </c>
      <c r="O1175" s="36" t="s">
        <v>539</v>
      </c>
      <c r="R1175" s="12" t="str">
        <f t="shared" si="18"/>
        <v>IFRS</v>
      </c>
      <c r="S1175" s="12" t="str">
        <f>IFERROR(IF(Preferences!$D$6="Default",INDEX('History Check'!$F$6:$O$6,MATCH(MAX('History Check'!$F1175:$O1175),'History Check'!$F1175:$O1175,0)),IF(COUNT($F1175:$O1175) &gt; 0, Preferences!$D$6, NA())),"Null")</f>
        <v>NONCON</v>
      </c>
    </row>
    <row r="1176" spans="3:19" hidden="1">
      <c r="C1176" s="12" t="s">
        <v>1227</v>
      </c>
      <c r="D1176" s="12">
        <v>113178</v>
      </c>
      <c r="E1176" s="12">
        <v>2023</v>
      </c>
      <c r="F1176" s="36" t="s">
        <v>539</v>
      </c>
      <c r="G1176" s="12" t="s">
        <v>539</v>
      </c>
      <c r="H1176" s="36">
        <v>45291</v>
      </c>
      <c r="I1176" s="12" t="s">
        <v>539</v>
      </c>
      <c r="J1176" s="12" t="s">
        <v>539</v>
      </c>
      <c r="K1176" s="36">
        <v>45291</v>
      </c>
      <c r="L1176" s="12" t="s">
        <v>539</v>
      </c>
      <c r="M1176" s="12" t="s">
        <v>539</v>
      </c>
      <c r="N1176" s="12" t="s">
        <v>539</v>
      </c>
      <c r="O1176" s="36" t="s">
        <v>539</v>
      </c>
      <c r="R1176" s="12" t="str">
        <f t="shared" si="18"/>
        <v>REGULATORY</v>
      </c>
      <c r="S1176" s="12" t="str">
        <f>IFERROR(IF(Preferences!$D$6="Default",INDEX('History Check'!$F$6:$O$6,MATCH(MAX('History Check'!$F1176:$O1176),'History Check'!$F1176:$O1176,0)),IF(COUNT($F1176:$O1176) &gt; 0, Preferences!$D$6, NA())),"Null")</f>
        <v>CON</v>
      </c>
    </row>
    <row r="1177" spans="3:19" hidden="1">
      <c r="C1177" s="12" t="s">
        <v>1227</v>
      </c>
      <c r="D1177" s="12">
        <v>113178</v>
      </c>
      <c r="E1177" s="12">
        <v>2022</v>
      </c>
      <c r="F1177" s="12" t="s">
        <v>539</v>
      </c>
      <c r="G1177" s="12" t="s">
        <v>539</v>
      </c>
      <c r="H1177" s="36">
        <v>44926</v>
      </c>
      <c r="I1177" s="12" t="s">
        <v>539</v>
      </c>
      <c r="J1177" s="36" t="s">
        <v>539</v>
      </c>
      <c r="K1177" s="36">
        <v>44926</v>
      </c>
      <c r="L1177" s="12" t="s">
        <v>539</v>
      </c>
      <c r="M1177" s="12" t="s">
        <v>539</v>
      </c>
      <c r="N1177" s="12" t="s">
        <v>539</v>
      </c>
      <c r="O1177" s="36" t="s">
        <v>539</v>
      </c>
      <c r="R1177" s="12" t="str">
        <f t="shared" si="18"/>
        <v>REGULATORY</v>
      </c>
      <c r="S1177" s="12" t="str">
        <f>IFERROR(IF(Preferences!$D$6="Default",INDEX('History Check'!$F$6:$O$6,MATCH(MAX('History Check'!$F1177:$O1177),'History Check'!$F1177:$O1177,0)),IF(COUNT($F1177:$O1177) &gt; 0, Preferences!$D$6, NA())),"Null")</f>
        <v>CON</v>
      </c>
    </row>
    <row r="1178" spans="3:19" hidden="1">
      <c r="C1178" s="12" t="s">
        <v>1228</v>
      </c>
      <c r="D1178" s="12">
        <v>113961</v>
      </c>
      <c r="E1178" s="12">
        <v>2023</v>
      </c>
      <c r="F1178" s="36" t="s">
        <v>539</v>
      </c>
      <c r="G1178" s="12" t="s">
        <v>539</v>
      </c>
      <c r="H1178" s="36" t="s">
        <v>539</v>
      </c>
      <c r="I1178" s="36" t="s">
        <v>539</v>
      </c>
      <c r="J1178" s="36" t="s">
        <v>539</v>
      </c>
      <c r="K1178" s="36">
        <v>45291</v>
      </c>
      <c r="L1178" s="12" t="s">
        <v>539</v>
      </c>
      <c r="M1178" s="12" t="s">
        <v>539</v>
      </c>
      <c r="N1178" s="36" t="s">
        <v>539</v>
      </c>
      <c r="O1178" s="36" t="s">
        <v>539</v>
      </c>
      <c r="R1178" s="12" t="str">
        <f t="shared" si="18"/>
        <v>IFRS</v>
      </c>
      <c r="S1178" s="12" t="str">
        <f>IFERROR(IF(Preferences!$D$6="Default",INDEX('History Check'!$F$6:$O$6,MATCH(MAX('History Check'!$F1178:$O1178),'History Check'!$F1178:$O1178,0)),IF(COUNT($F1178:$O1178) &gt; 0, Preferences!$D$6, NA())),"Null")</f>
        <v>NONCON</v>
      </c>
    </row>
    <row r="1179" spans="3:19" hidden="1">
      <c r="C1179" s="12" t="s">
        <v>1228</v>
      </c>
      <c r="D1179" s="12">
        <v>113961</v>
      </c>
      <c r="E1179" s="12">
        <v>2022</v>
      </c>
      <c r="F1179" s="36" t="s">
        <v>539</v>
      </c>
      <c r="G1179" s="12" t="s">
        <v>539</v>
      </c>
      <c r="H1179" s="36" t="s">
        <v>539</v>
      </c>
      <c r="I1179" s="36" t="s">
        <v>539</v>
      </c>
      <c r="J1179" s="12" t="s">
        <v>539</v>
      </c>
      <c r="K1179" s="36">
        <v>44926</v>
      </c>
      <c r="L1179" s="12" t="s">
        <v>539</v>
      </c>
      <c r="M1179" s="12" t="s">
        <v>539</v>
      </c>
      <c r="N1179" s="12" t="s">
        <v>539</v>
      </c>
      <c r="O1179" s="12" t="s">
        <v>539</v>
      </c>
      <c r="R1179" s="12" t="str">
        <f t="shared" si="18"/>
        <v>IFRS</v>
      </c>
      <c r="S1179" s="12" t="str">
        <f>IFERROR(IF(Preferences!$D$6="Default",INDEX('History Check'!$F$6:$O$6,MATCH(MAX('History Check'!$F1179:$O1179),'History Check'!$F1179:$O1179,0)),IF(COUNT($F1179:$O1179) &gt; 0, Preferences!$D$6, NA())),"Null")</f>
        <v>NONCON</v>
      </c>
    </row>
    <row r="1180" spans="3:19" hidden="1">
      <c r="C1180" s="12" t="s">
        <v>1229</v>
      </c>
      <c r="D1180" s="12">
        <v>1285419</v>
      </c>
      <c r="E1180" s="12">
        <v>2023</v>
      </c>
      <c r="F1180" s="12" t="s">
        <v>539</v>
      </c>
      <c r="G1180" s="12" t="s">
        <v>539</v>
      </c>
      <c r="H1180" s="12" t="s">
        <v>539</v>
      </c>
      <c r="I1180" s="36" t="s">
        <v>539</v>
      </c>
      <c r="J1180" s="12" t="s">
        <v>539</v>
      </c>
      <c r="K1180" s="36" t="s">
        <v>539</v>
      </c>
      <c r="L1180" s="12" t="s">
        <v>539</v>
      </c>
      <c r="M1180" s="12" t="s">
        <v>539</v>
      </c>
      <c r="N1180" s="12" t="s">
        <v>539</v>
      </c>
      <c r="O1180" s="36">
        <v>45291</v>
      </c>
      <c r="R1180" s="12" t="str">
        <f t="shared" si="18"/>
        <v>LOCAL</v>
      </c>
      <c r="S1180" s="12" t="str">
        <f>IFERROR(IF(Preferences!$D$6="Default",INDEX('History Check'!$F$6:$O$6,MATCH(MAX('History Check'!$F1180:$O1180),'History Check'!$F1180:$O1180,0)),IF(COUNT($F1180:$O1180) &gt; 0, Preferences!$D$6, NA())),"Null")</f>
        <v>NONCON</v>
      </c>
    </row>
    <row r="1181" spans="3:19" hidden="1">
      <c r="C1181" s="12" t="s">
        <v>1229</v>
      </c>
      <c r="D1181" s="12">
        <v>1285419</v>
      </c>
      <c r="E1181" s="12">
        <v>2022</v>
      </c>
      <c r="F1181" s="36" t="s">
        <v>539</v>
      </c>
      <c r="G1181" s="12" t="s">
        <v>539</v>
      </c>
      <c r="H1181" s="12" t="s">
        <v>539</v>
      </c>
      <c r="I1181" s="12" t="s">
        <v>539</v>
      </c>
      <c r="J1181" s="36" t="s">
        <v>539</v>
      </c>
      <c r="K1181" s="12" t="s">
        <v>539</v>
      </c>
      <c r="L1181" s="12" t="s">
        <v>539</v>
      </c>
      <c r="M1181" s="12" t="s">
        <v>539</v>
      </c>
      <c r="N1181" s="12" t="s">
        <v>539</v>
      </c>
      <c r="O1181" s="36">
        <v>44926</v>
      </c>
      <c r="R1181" s="12" t="str">
        <f t="shared" si="18"/>
        <v>LOCAL</v>
      </c>
      <c r="S1181" s="12" t="str">
        <f>IFERROR(IF(Preferences!$D$6="Default",INDEX('History Check'!$F$6:$O$6,MATCH(MAX('History Check'!$F1181:$O1181),'History Check'!$F1181:$O1181,0)),IF(COUNT($F1181:$O1181) &gt; 0, Preferences!$D$6, NA())),"Null")</f>
        <v>NONCON</v>
      </c>
    </row>
    <row r="1182" spans="3:19" hidden="1">
      <c r="C1182" s="12" t="s">
        <v>1230</v>
      </c>
      <c r="D1182" s="12">
        <v>1005466</v>
      </c>
      <c r="E1182" s="12">
        <v>2023</v>
      </c>
      <c r="F1182" s="36">
        <v>45291</v>
      </c>
      <c r="G1182" s="12" t="s">
        <v>539</v>
      </c>
      <c r="H1182" s="12" t="s">
        <v>539</v>
      </c>
      <c r="I1182" s="12" t="s">
        <v>539</v>
      </c>
      <c r="J1182" s="12" t="s">
        <v>539</v>
      </c>
      <c r="K1182" s="36" t="s">
        <v>539</v>
      </c>
      <c r="L1182" s="12" t="s">
        <v>539</v>
      </c>
      <c r="M1182" s="12" t="s">
        <v>539</v>
      </c>
      <c r="N1182" s="12" t="s">
        <v>539</v>
      </c>
      <c r="O1182" s="12" t="s">
        <v>539</v>
      </c>
      <c r="R1182" s="12" t="str">
        <f t="shared" si="18"/>
        <v>IFRS</v>
      </c>
      <c r="S1182" s="12" t="str">
        <f>IFERROR(IF(Preferences!$D$6="Default",INDEX('History Check'!$F$6:$O$6,MATCH(MAX('History Check'!$F1182:$O1182),'History Check'!$F1182:$O1182,0)),IF(COUNT($F1182:$O1182) &gt; 0, Preferences!$D$6, NA())),"Null")</f>
        <v>CON</v>
      </c>
    </row>
    <row r="1183" spans="3:19" hidden="1">
      <c r="C1183" s="12" t="s">
        <v>1230</v>
      </c>
      <c r="D1183" s="12">
        <v>1005466</v>
      </c>
      <c r="E1183" s="12">
        <v>2022</v>
      </c>
      <c r="F1183" s="36">
        <v>44926</v>
      </c>
      <c r="G1183" s="12" t="s">
        <v>539</v>
      </c>
      <c r="H1183" s="12" t="s">
        <v>539</v>
      </c>
      <c r="I1183" s="12" t="s">
        <v>539</v>
      </c>
      <c r="J1183" s="12" t="s">
        <v>539</v>
      </c>
      <c r="K1183" s="36" t="s">
        <v>539</v>
      </c>
      <c r="L1183" s="12" t="s">
        <v>539</v>
      </c>
      <c r="M1183" s="12" t="s">
        <v>539</v>
      </c>
      <c r="N1183" s="12" t="s">
        <v>539</v>
      </c>
      <c r="O1183" s="36" t="s">
        <v>539</v>
      </c>
      <c r="R1183" s="12" t="str">
        <f t="shared" si="18"/>
        <v>IFRS</v>
      </c>
      <c r="S1183" s="12" t="str">
        <f>IFERROR(IF(Preferences!$D$6="Default",INDEX('History Check'!$F$6:$O$6,MATCH(MAX('History Check'!$F1183:$O1183),'History Check'!$F1183:$O1183,0)),IF(COUNT($F1183:$O1183) &gt; 0, Preferences!$D$6, NA())),"Null")</f>
        <v>CON</v>
      </c>
    </row>
    <row r="1184" spans="3:19" hidden="1">
      <c r="C1184" s="12" t="s">
        <v>1231</v>
      </c>
      <c r="D1184" s="12">
        <v>138403</v>
      </c>
      <c r="E1184" s="12">
        <v>2023</v>
      </c>
      <c r="F1184" s="36">
        <v>45291</v>
      </c>
      <c r="G1184" s="12" t="s">
        <v>539</v>
      </c>
      <c r="H1184" s="12" t="s">
        <v>539</v>
      </c>
      <c r="I1184" s="12" t="s">
        <v>539</v>
      </c>
      <c r="J1184" s="12" t="s">
        <v>539</v>
      </c>
      <c r="K1184" s="36" t="s">
        <v>539</v>
      </c>
      <c r="L1184" s="12" t="s">
        <v>539</v>
      </c>
      <c r="M1184" s="12" t="s">
        <v>539</v>
      </c>
      <c r="N1184" s="12" t="s">
        <v>539</v>
      </c>
      <c r="O1184" s="36" t="s">
        <v>539</v>
      </c>
      <c r="R1184" s="12" t="str">
        <f t="shared" si="18"/>
        <v>IFRS</v>
      </c>
      <c r="S1184" s="12" t="str">
        <f>IFERROR(IF(Preferences!$D$6="Default",INDEX('History Check'!$F$6:$O$6,MATCH(MAX('History Check'!$F1184:$O1184),'History Check'!$F1184:$O1184,0)),IF(COUNT($F1184:$O1184) &gt; 0, Preferences!$D$6, NA())),"Null")</f>
        <v>CON</v>
      </c>
    </row>
    <row r="1185" spans="3:19" hidden="1">
      <c r="C1185" s="12" t="s">
        <v>1231</v>
      </c>
      <c r="D1185" s="12">
        <v>138403</v>
      </c>
      <c r="E1185" s="12">
        <v>2022</v>
      </c>
      <c r="F1185" s="36">
        <v>44926</v>
      </c>
      <c r="G1185" s="12" t="s">
        <v>539</v>
      </c>
      <c r="H1185" s="12" t="s">
        <v>539</v>
      </c>
      <c r="I1185" s="12" t="s">
        <v>539</v>
      </c>
      <c r="J1185" s="36" t="s">
        <v>539</v>
      </c>
      <c r="K1185" s="36" t="s">
        <v>539</v>
      </c>
      <c r="L1185" s="12" t="s">
        <v>539</v>
      </c>
      <c r="M1185" s="12" t="s">
        <v>539</v>
      </c>
      <c r="N1185" s="12" t="s">
        <v>539</v>
      </c>
      <c r="O1185" s="36" t="s">
        <v>539</v>
      </c>
      <c r="R1185" s="12" t="str">
        <f t="shared" si="18"/>
        <v>IFRS</v>
      </c>
      <c r="S1185" s="12" t="str">
        <f>IFERROR(IF(Preferences!$D$6="Default",INDEX('History Check'!$F$6:$O$6,MATCH(MAX('History Check'!$F1185:$O1185),'History Check'!$F1185:$O1185,0)),IF(COUNT($F1185:$O1185) &gt; 0, Preferences!$D$6, NA())),"Null")</f>
        <v>CON</v>
      </c>
    </row>
    <row r="1186" spans="3:19" hidden="1">
      <c r="C1186" s="12" t="s">
        <v>1232</v>
      </c>
      <c r="D1186" s="12">
        <v>104188</v>
      </c>
      <c r="E1186" s="12">
        <v>2023</v>
      </c>
      <c r="F1186" s="36" t="s">
        <v>539</v>
      </c>
      <c r="G1186" s="12" t="s">
        <v>539</v>
      </c>
      <c r="H1186" s="36">
        <v>45291</v>
      </c>
      <c r="I1186" s="36" t="s">
        <v>539</v>
      </c>
      <c r="J1186" s="36" t="s">
        <v>539</v>
      </c>
      <c r="K1186" s="36" t="s">
        <v>539</v>
      </c>
      <c r="L1186" s="12" t="s">
        <v>539</v>
      </c>
      <c r="M1186" s="12" t="s">
        <v>539</v>
      </c>
      <c r="N1186" s="12" t="s">
        <v>539</v>
      </c>
      <c r="O1186" s="36" t="s">
        <v>539</v>
      </c>
      <c r="R1186" s="12" t="str">
        <f t="shared" si="18"/>
        <v>REGULATORY</v>
      </c>
      <c r="S1186" s="12" t="str">
        <f>IFERROR(IF(Preferences!$D$6="Default",INDEX('History Check'!$F$6:$O$6,MATCH(MAX('History Check'!$F1186:$O1186),'History Check'!$F1186:$O1186,0)),IF(COUNT($F1186:$O1186) &gt; 0, Preferences!$D$6, NA())),"Null")</f>
        <v>CON</v>
      </c>
    </row>
    <row r="1187" spans="3:19" hidden="1">
      <c r="C1187" s="12" t="s">
        <v>1232</v>
      </c>
      <c r="D1187" s="12">
        <v>104188</v>
      </c>
      <c r="E1187" s="12">
        <v>2022</v>
      </c>
      <c r="F1187" s="36" t="s">
        <v>539</v>
      </c>
      <c r="G1187" s="12" t="s">
        <v>539</v>
      </c>
      <c r="H1187" s="36">
        <v>44926</v>
      </c>
      <c r="I1187" s="12" t="s">
        <v>539</v>
      </c>
      <c r="J1187" s="36" t="s">
        <v>539</v>
      </c>
      <c r="K1187" s="36" t="s">
        <v>539</v>
      </c>
      <c r="L1187" s="12" t="s">
        <v>539</v>
      </c>
      <c r="M1187" s="12" t="s">
        <v>539</v>
      </c>
      <c r="N1187" s="12" t="s">
        <v>539</v>
      </c>
      <c r="O1187" s="36" t="s">
        <v>539</v>
      </c>
      <c r="R1187" s="12" t="str">
        <f t="shared" si="18"/>
        <v>REGULATORY</v>
      </c>
      <c r="S1187" s="12" t="str">
        <f>IFERROR(IF(Preferences!$D$6="Default",INDEX('History Check'!$F$6:$O$6,MATCH(MAX('History Check'!$F1187:$O1187),'History Check'!$F1187:$O1187,0)),IF(COUNT($F1187:$O1187) &gt; 0, Preferences!$D$6, NA())),"Null")</f>
        <v>CON</v>
      </c>
    </row>
    <row r="1188" spans="3:19" hidden="1">
      <c r="C1188" s="12" t="s">
        <v>1233</v>
      </c>
      <c r="D1188" s="12">
        <v>111606</v>
      </c>
      <c r="E1188" s="12">
        <v>2023</v>
      </c>
      <c r="F1188" s="36">
        <v>45291</v>
      </c>
      <c r="G1188" s="12" t="s">
        <v>539</v>
      </c>
      <c r="H1188" s="36" t="s">
        <v>539</v>
      </c>
      <c r="I1188" s="12" t="s">
        <v>539</v>
      </c>
      <c r="J1188" s="36" t="s">
        <v>539</v>
      </c>
      <c r="K1188" s="36" t="s">
        <v>539</v>
      </c>
      <c r="L1188" s="12" t="s">
        <v>539</v>
      </c>
      <c r="M1188" s="12" t="s">
        <v>539</v>
      </c>
      <c r="N1188" s="12" t="s">
        <v>539</v>
      </c>
      <c r="O1188" s="36" t="s">
        <v>539</v>
      </c>
      <c r="R1188" s="12" t="str">
        <f t="shared" si="18"/>
        <v>IFRS</v>
      </c>
      <c r="S1188" s="12" t="str">
        <f>IFERROR(IF(Preferences!$D$6="Default",INDEX('History Check'!$F$6:$O$6,MATCH(MAX('History Check'!$F1188:$O1188),'History Check'!$F1188:$O1188,0)),IF(COUNT($F1188:$O1188) &gt; 0, Preferences!$D$6, NA())),"Null")</f>
        <v>CON</v>
      </c>
    </row>
    <row r="1189" spans="3:19" hidden="1">
      <c r="C1189" s="12" t="s">
        <v>1233</v>
      </c>
      <c r="D1189" s="12">
        <v>111606</v>
      </c>
      <c r="E1189" s="12">
        <v>2022</v>
      </c>
      <c r="F1189" s="36">
        <v>44926</v>
      </c>
      <c r="G1189" s="12" t="s">
        <v>539</v>
      </c>
      <c r="H1189" s="36" t="s">
        <v>539</v>
      </c>
      <c r="I1189" s="36" t="s">
        <v>539</v>
      </c>
      <c r="J1189" s="36" t="s">
        <v>539</v>
      </c>
      <c r="K1189" s="36" t="s">
        <v>539</v>
      </c>
      <c r="L1189" s="12" t="s">
        <v>539</v>
      </c>
      <c r="M1189" s="12" t="s">
        <v>539</v>
      </c>
      <c r="N1189" s="36" t="s">
        <v>539</v>
      </c>
      <c r="O1189" s="36" t="s">
        <v>539</v>
      </c>
      <c r="R1189" s="12" t="str">
        <f t="shared" si="18"/>
        <v>IFRS</v>
      </c>
      <c r="S1189" s="12" t="str">
        <f>IFERROR(IF(Preferences!$D$6="Default",INDEX('History Check'!$F$6:$O$6,MATCH(MAX('History Check'!$F1189:$O1189),'History Check'!$F1189:$O1189,0)),IF(COUNT($F1189:$O1189) &gt; 0, Preferences!$D$6, NA())),"Null")</f>
        <v>CON</v>
      </c>
    </row>
    <row r="1190" spans="3:19" hidden="1">
      <c r="C1190" s="12" t="s">
        <v>1234</v>
      </c>
      <c r="D1190" s="12">
        <v>110612</v>
      </c>
      <c r="E1190" s="12">
        <v>2023</v>
      </c>
      <c r="F1190" s="36" t="s">
        <v>539</v>
      </c>
      <c r="G1190" s="12" t="s">
        <v>539</v>
      </c>
      <c r="H1190" s="12" t="s">
        <v>539</v>
      </c>
      <c r="I1190" s="36">
        <v>45291</v>
      </c>
      <c r="J1190" s="36" t="s">
        <v>539</v>
      </c>
      <c r="K1190" s="12" t="s">
        <v>539</v>
      </c>
      <c r="L1190" s="12" t="s">
        <v>539</v>
      </c>
      <c r="M1190" s="12" t="s">
        <v>539</v>
      </c>
      <c r="N1190" s="12" t="s">
        <v>539</v>
      </c>
      <c r="O1190" s="36" t="s">
        <v>539</v>
      </c>
      <c r="R1190" s="12" t="str">
        <f t="shared" si="18"/>
        <v>USGAAP</v>
      </c>
      <c r="S1190" s="12" t="str">
        <f>IFERROR(IF(Preferences!$D$6="Default",INDEX('History Check'!$F$6:$O$6,MATCH(MAX('History Check'!$F1190:$O1190),'History Check'!$F1190:$O1190,0)),IF(COUNT($F1190:$O1190) &gt; 0, Preferences!$D$6, NA())),"Null")</f>
        <v>CON</v>
      </c>
    </row>
    <row r="1191" spans="3:19" hidden="1">
      <c r="C1191" s="12" t="s">
        <v>1234</v>
      </c>
      <c r="D1191" s="12">
        <v>110612</v>
      </c>
      <c r="E1191" s="12">
        <v>2022</v>
      </c>
      <c r="F1191" s="36" t="s">
        <v>539</v>
      </c>
      <c r="G1191" s="12" t="s">
        <v>539</v>
      </c>
      <c r="H1191" s="36" t="s">
        <v>539</v>
      </c>
      <c r="I1191" s="36">
        <v>44926</v>
      </c>
      <c r="J1191" s="36" t="s">
        <v>539</v>
      </c>
      <c r="K1191" s="36" t="s">
        <v>539</v>
      </c>
      <c r="L1191" s="12" t="s">
        <v>539</v>
      </c>
      <c r="M1191" s="12" t="s">
        <v>539</v>
      </c>
      <c r="N1191" s="12" t="s">
        <v>539</v>
      </c>
      <c r="O1191" s="36" t="s">
        <v>539</v>
      </c>
      <c r="R1191" s="12" t="str">
        <f t="shared" si="18"/>
        <v>USGAAP</v>
      </c>
      <c r="S1191" s="12" t="str">
        <f>IFERROR(IF(Preferences!$D$6="Default",INDEX('History Check'!$F$6:$O$6,MATCH(MAX('History Check'!$F1191:$O1191),'History Check'!$F1191:$O1191,0)),IF(COUNT($F1191:$O1191) &gt; 0, Preferences!$D$6, NA())),"Null")</f>
        <v>CON</v>
      </c>
    </row>
    <row r="1192" spans="3:19" hidden="1">
      <c r="C1192" s="12" t="s">
        <v>1245</v>
      </c>
      <c r="D1192" s="12">
        <v>112031</v>
      </c>
      <c r="E1192" s="12">
        <v>2023</v>
      </c>
      <c r="F1192" s="47" t="s">
        <v>539</v>
      </c>
      <c r="G1192" s="47" t="s">
        <v>539</v>
      </c>
      <c r="H1192" s="47" t="s">
        <v>539</v>
      </c>
      <c r="I1192" s="47" t="s">
        <v>539</v>
      </c>
      <c r="J1192" s="47">
        <v>45291</v>
      </c>
      <c r="K1192" s="47" t="s">
        <v>539</v>
      </c>
      <c r="L1192" s="47" t="s">
        <v>539</v>
      </c>
      <c r="M1192" s="47" t="s">
        <v>539</v>
      </c>
      <c r="N1192" s="47" t="s">
        <v>539</v>
      </c>
      <c r="O1192" s="47">
        <v>45291</v>
      </c>
      <c r="P1192" s="47"/>
      <c r="Q1192" s="47"/>
      <c r="R1192" s="12" t="str">
        <f t="shared" si="18"/>
        <v>LOCAL</v>
      </c>
      <c r="S1192" s="12" t="str">
        <f>IFERROR(IF(Preferences!$D$6="Default",INDEX('History Check'!$F$6:$O$6,MATCH(MAX('History Check'!$F1192:$O1192),'History Check'!$F1192:$O1192,0)),IF(COUNT($F1192:$O1192) &gt; 0, Preferences!$D$6, NA())),"Null")</f>
        <v>CON</v>
      </c>
    </row>
    <row r="1193" spans="3:19" hidden="1">
      <c r="C1193" s="12" t="s">
        <v>1245</v>
      </c>
      <c r="D1193" s="12">
        <v>112031</v>
      </c>
      <c r="E1193" s="12">
        <v>2022</v>
      </c>
      <c r="F1193" s="12" t="s">
        <v>539</v>
      </c>
      <c r="G1193" s="12" t="s">
        <v>539</v>
      </c>
      <c r="H1193" s="36" t="s">
        <v>539</v>
      </c>
      <c r="I1193" s="36" t="s">
        <v>539</v>
      </c>
      <c r="J1193" s="36">
        <v>44926</v>
      </c>
      <c r="K1193" s="12" t="s">
        <v>539</v>
      </c>
      <c r="L1193" s="12" t="s">
        <v>539</v>
      </c>
      <c r="M1193" s="12" t="s">
        <v>539</v>
      </c>
      <c r="N1193" s="12" t="s">
        <v>539</v>
      </c>
      <c r="O1193" s="36">
        <v>44926</v>
      </c>
      <c r="R1193" s="12" t="str">
        <f t="shared" si="18"/>
        <v>LOCAL</v>
      </c>
      <c r="S1193" s="12" t="str">
        <f>IFERROR(IF(Preferences!$D$6="Default",INDEX('History Check'!$F$6:$O$6,MATCH(MAX('History Check'!$F1193:$O1193),'History Check'!$F1193:$O1193,0)),IF(COUNT($F1193:$O1193) &gt; 0, Preferences!$D$6, NA())),"Null")</f>
        <v>CON</v>
      </c>
    </row>
    <row r="1194" spans="3:19">
      <c r="C1194" s="12" t="s">
        <v>1246</v>
      </c>
      <c r="D1194" s="12">
        <v>1479248</v>
      </c>
      <c r="E1194" s="12">
        <v>2023</v>
      </c>
      <c r="F1194" s="36" t="s">
        <v>539</v>
      </c>
      <c r="G1194" s="12" t="s">
        <v>539</v>
      </c>
      <c r="H1194" s="36" t="s">
        <v>539</v>
      </c>
      <c r="I1194" s="36" t="s">
        <v>539</v>
      </c>
      <c r="J1194" s="36" t="s">
        <v>539</v>
      </c>
      <c r="K1194" s="36" t="s">
        <v>539</v>
      </c>
      <c r="L1194" s="12" t="s">
        <v>539</v>
      </c>
      <c r="M1194" s="12" t="s">
        <v>539</v>
      </c>
      <c r="N1194" s="12" t="s">
        <v>539</v>
      </c>
      <c r="O1194" s="36" t="s">
        <v>539</v>
      </c>
      <c r="R1194" s="12" t="str">
        <f t="shared" si="18"/>
        <v>Null</v>
      </c>
      <c r="S1194" s="12" t="str">
        <f>IFERROR(IF(Preferences!$D$6="Default",INDEX('History Check'!$F$6:$O$6,MATCH(MAX('History Check'!$F1194:$O1194),'History Check'!$F1194:$O1194,0)),IF(COUNT($F1194:$O1194) &gt; 0, Preferences!$D$6, NA())),"Null")</f>
        <v>Null</v>
      </c>
    </row>
    <row r="1195" spans="3:19">
      <c r="C1195" s="12" t="s">
        <v>1246</v>
      </c>
      <c r="D1195" s="12">
        <v>1479248</v>
      </c>
      <c r="E1195" s="12">
        <v>2022</v>
      </c>
      <c r="F1195" s="36" t="s">
        <v>539</v>
      </c>
      <c r="G1195" s="12" t="s">
        <v>539</v>
      </c>
      <c r="H1195" s="36" t="s">
        <v>539</v>
      </c>
      <c r="I1195" s="36" t="s">
        <v>539</v>
      </c>
      <c r="J1195" s="36" t="s">
        <v>539</v>
      </c>
      <c r="K1195" s="36" t="s">
        <v>539</v>
      </c>
      <c r="L1195" s="12" t="s">
        <v>539</v>
      </c>
      <c r="M1195" s="12" t="s">
        <v>539</v>
      </c>
      <c r="N1195" s="36" t="s">
        <v>539</v>
      </c>
      <c r="O1195" s="36" t="s">
        <v>539</v>
      </c>
      <c r="R1195" s="12" t="str">
        <f t="shared" si="18"/>
        <v>Null</v>
      </c>
      <c r="S1195" s="12" t="str">
        <f>IFERROR(IF(Preferences!$D$6="Default",INDEX('History Check'!$F$6:$O$6,MATCH(MAX('History Check'!$F1195:$O1195),'History Check'!$F1195:$O1195,0)),IF(COUNT($F1195:$O1195) &gt; 0, Preferences!$D$6, NA())),"Null")</f>
        <v>Null</v>
      </c>
    </row>
    <row r="1196" spans="3:19">
      <c r="C1196" s="12" t="s">
        <v>1247</v>
      </c>
      <c r="D1196" s="12">
        <v>1479249</v>
      </c>
      <c r="E1196" s="12">
        <v>2023</v>
      </c>
      <c r="F1196" s="12" t="s">
        <v>539</v>
      </c>
      <c r="G1196" s="12" t="s">
        <v>539</v>
      </c>
      <c r="H1196" s="12" t="s">
        <v>539</v>
      </c>
      <c r="I1196" s="12" t="s">
        <v>539</v>
      </c>
      <c r="J1196" s="36" t="s">
        <v>539</v>
      </c>
      <c r="K1196" s="36" t="s">
        <v>539</v>
      </c>
      <c r="L1196" s="12" t="s">
        <v>539</v>
      </c>
      <c r="M1196" s="12" t="s">
        <v>539</v>
      </c>
      <c r="N1196" s="12" t="s">
        <v>539</v>
      </c>
      <c r="O1196" s="36" t="s">
        <v>539</v>
      </c>
      <c r="R1196" s="12" t="str">
        <f t="shared" si="18"/>
        <v>Null</v>
      </c>
      <c r="S1196" s="12" t="str">
        <f>IFERROR(IF(Preferences!$D$6="Default",INDEX('History Check'!$F$6:$O$6,MATCH(MAX('History Check'!$F1196:$O1196),'History Check'!$F1196:$O1196,0)),IF(COUNT($F1196:$O1196) &gt; 0, Preferences!$D$6, NA())),"Null")</f>
        <v>Null</v>
      </c>
    </row>
    <row r="1197" spans="3:19">
      <c r="C1197" s="12" t="s">
        <v>1247</v>
      </c>
      <c r="D1197" s="12">
        <v>1479249</v>
      </c>
      <c r="E1197" s="12">
        <v>2022</v>
      </c>
      <c r="F1197" s="36" t="s">
        <v>539</v>
      </c>
      <c r="G1197" s="12" t="s">
        <v>539</v>
      </c>
      <c r="H1197" s="12" t="s">
        <v>539</v>
      </c>
      <c r="I1197" s="12" t="s">
        <v>539</v>
      </c>
      <c r="J1197" s="12" t="s">
        <v>539</v>
      </c>
      <c r="K1197" s="36" t="s">
        <v>539</v>
      </c>
      <c r="L1197" s="12" t="s">
        <v>539</v>
      </c>
      <c r="M1197" s="12" t="s">
        <v>539</v>
      </c>
      <c r="N1197" s="12" t="s">
        <v>539</v>
      </c>
      <c r="O1197" s="36" t="s">
        <v>539</v>
      </c>
      <c r="R1197" s="12" t="str">
        <f t="shared" si="18"/>
        <v>Null</v>
      </c>
      <c r="S1197" s="12" t="str">
        <f>IFERROR(IF(Preferences!$D$6="Default",INDEX('History Check'!$F$6:$O$6,MATCH(MAX('History Check'!$F1197:$O1197),'History Check'!$F1197:$O1197,0)),IF(COUNT($F1197:$O1197) &gt; 0, Preferences!$D$6, NA())),"Null")</f>
        <v>Null</v>
      </c>
    </row>
    <row r="1198" spans="3:19">
      <c r="C1198" s="12" t="s">
        <v>1248</v>
      </c>
      <c r="D1198" s="12">
        <v>1479250</v>
      </c>
      <c r="E1198" s="12">
        <v>2023</v>
      </c>
      <c r="F1198" s="36" t="s">
        <v>539</v>
      </c>
      <c r="G1198" s="12" t="s">
        <v>539</v>
      </c>
      <c r="H1198" s="36" t="s">
        <v>539</v>
      </c>
      <c r="I1198" s="36" t="s">
        <v>539</v>
      </c>
      <c r="J1198" s="36" t="s">
        <v>539</v>
      </c>
      <c r="K1198" s="36" t="s">
        <v>539</v>
      </c>
      <c r="L1198" s="12" t="s">
        <v>539</v>
      </c>
      <c r="M1198" s="12" t="s">
        <v>539</v>
      </c>
      <c r="N1198" s="36" t="s">
        <v>539</v>
      </c>
      <c r="O1198" s="36" t="s">
        <v>539</v>
      </c>
      <c r="R1198" s="12" t="str">
        <f t="shared" si="18"/>
        <v>Null</v>
      </c>
      <c r="S1198" s="12" t="str">
        <f>IFERROR(IF(Preferences!$D$6="Default",INDEX('History Check'!$F$6:$O$6,MATCH(MAX('History Check'!$F1198:$O1198),'History Check'!$F1198:$O1198,0)),IF(COUNT($F1198:$O1198) &gt; 0, Preferences!$D$6, NA())),"Null")</f>
        <v>Null</v>
      </c>
    </row>
    <row r="1199" spans="3:19">
      <c r="C1199" s="12" t="s">
        <v>1248</v>
      </c>
      <c r="D1199" s="12">
        <v>1479250</v>
      </c>
      <c r="E1199" s="12">
        <v>2022</v>
      </c>
      <c r="F1199" s="36" t="s">
        <v>539</v>
      </c>
      <c r="G1199" s="12" t="s">
        <v>539</v>
      </c>
      <c r="H1199" s="36" t="s">
        <v>539</v>
      </c>
      <c r="I1199" s="36" t="s">
        <v>539</v>
      </c>
      <c r="J1199" s="36" t="s">
        <v>539</v>
      </c>
      <c r="K1199" s="36" t="s">
        <v>539</v>
      </c>
      <c r="L1199" s="12" t="s">
        <v>539</v>
      </c>
      <c r="M1199" s="12" t="s">
        <v>539</v>
      </c>
      <c r="N1199" s="36" t="s">
        <v>539</v>
      </c>
      <c r="O1199" s="36" t="s">
        <v>539</v>
      </c>
      <c r="R1199" s="12" t="str">
        <f t="shared" si="18"/>
        <v>Null</v>
      </c>
      <c r="S1199" s="12" t="str">
        <f>IFERROR(IF(Preferences!$D$6="Default",INDEX('History Check'!$F$6:$O$6,MATCH(MAX('History Check'!$F1199:$O1199),'History Check'!$F1199:$O1199,0)),IF(COUNT($F1199:$O1199) &gt; 0, Preferences!$D$6, NA())),"Null")</f>
        <v>Null</v>
      </c>
    </row>
    <row r="1200" spans="3:19" hidden="1">
      <c r="C1200" s="12" t="s">
        <v>1249</v>
      </c>
      <c r="D1200" s="12">
        <v>1021609</v>
      </c>
      <c r="E1200" s="12">
        <v>2023</v>
      </c>
      <c r="F1200" s="36">
        <v>45107</v>
      </c>
      <c r="G1200" s="12" t="s">
        <v>539</v>
      </c>
      <c r="H1200" s="36" t="s">
        <v>539</v>
      </c>
      <c r="I1200" s="36" t="s">
        <v>539</v>
      </c>
      <c r="J1200" s="36" t="s">
        <v>539</v>
      </c>
      <c r="K1200" s="36" t="s">
        <v>539</v>
      </c>
      <c r="L1200" s="12" t="s">
        <v>539</v>
      </c>
      <c r="M1200" s="12" t="s">
        <v>539</v>
      </c>
      <c r="N1200" s="36" t="s">
        <v>539</v>
      </c>
      <c r="O1200" s="36" t="s">
        <v>539</v>
      </c>
      <c r="R1200" s="12" t="str">
        <f t="shared" si="18"/>
        <v>IFRS</v>
      </c>
      <c r="S1200" s="12" t="str">
        <f>IFERROR(IF(Preferences!$D$6="Default",INDEX('History Check'!$F$6:$O$6,MATCH(MAX('History Check'!$F1200:$O1200),'History Check'!$F1200:$O1200,0)),IF(COUNT($F1200:$O1200) &gt; 0, Preferences!$D$6, NA())),"Null")</f>
        <v>CON</v>
      </c>
    </row>
    <row r="1201" spans="3:19" hidden="1">
      <c r="C1201" s="12" t="s">
        <v>1249</v>
      </c>
      <c r="D1201" s="12">
        <v>1021609</v>
      </c>
      <c r="E1201" s="12">
        <v>2022</v>
      </c>
      <c r="F1201" s="36">
        <v>44742</v>
      </c>
      <c r="G1201" s="12" t="s">
        <v>539</v>
      </c>
      <c r="H1201" s="36" t="s">
        <v>539</v>
      </c>
      <c r="I1201" s="36" t="s">
        <v>539</v>
      </c>
      <c r="J1201" s="36" t="s">
        <v>539</v>
      </c>
      <c r="K1201" s="36" t="s">
        <v>539</v>
      </c>
      <c r="L1201" s="12" t="s">
        <v>539</v>
      </c>
      <c r="M1201" s="12" t="s">
        <v>539</v>
      </c>
      <c r="N1201" s="36" t="s">
        <v>539</v>
      </c>
      <c r="O1201" s="36" t="s">
        <v>539</v>
      </c>
      <c r="R1201" s="12" t="str">
        <f t="shared" si="18"/>
        <v>IFRS</v>
      </c>
      <c r="S1201" s="12" t="str">
        <f>IFERROR(IF(Preferences!$D$6="Default",INDEX('History Check'!$F$6:$O$6,MATCH(MAX('History Check'!$F1201:$O1201),'History Check'!$F1201:$O1201,0)),IF(COUNT($F1201:$O1201) &gt; 0, Preferences!$D$6, NA())),"Null")</f>
        <v>CON</v>
      </c>
    </row>
    <row r="1202" spans="3:19" hidden="1">
      <c r="C1202" s="12" t="s">
        <v>1250</v>
      </c>
      <c r="D1202" s="12">
        <v>110616</v>
      </c>
      <c r="E1202" s="12">
        <v>2023</v>
      </c>
      <c r="F1202" s="36" t="s">
        <v>539</v>
      </c>
      <c r="G1202" s="12" t="s">
        <v>539</v>
      </c>
      <c r="H1202" s="36">
        <v>45291</v>
      </c>
      <c r="I1202" s="36">
        <v>45291</v>
      </c>
      <c r="J1202" s="36" t="s">
        <v>539</v>
      </c>
      <c r="K1202" s="36" t="s">
        <v>539</v>
      </c>
      <c r="L1202" s="12" t="s">
        <v>539</v>
      </c>
      <c r="M1202" s="12" t="s">
        <v>539</v>
      </c>
      <c r="N1202" s="36" t="s">
        <v>539</v>
      </c>
      <c r="O1202" s="36" t="s">
        <v>539</v>
      </c>
      <c r="R1202" s="12" t="str">
        <f t="shared" si="18"/>
        <v>REGULATORY</v>
      </c>
      <c r="S1202" s="12" t="str">
        <f>IFERROR(IF(Preferences!$D$6="Default",INDEX('History Check'!$F$6:$O$6,MATCH(MAX('History Check'!$F1202:$O1202),'History Check'!$F1202:$O1202,0)),IF(COUNT($F1202:$O1202) &gt; 0, Preferences!$D$6, NA())),"Null")</f>
        <v>CON</v>
      </c>
    </row>
    <row r="1203" spans="3:19" hidden="1">
      <c r="C1203" s="12" t="s">
        <v>1250</v>
      </c>
      <c r="D1203" s="12">
        <v>110616</v>
      </c>
      <c r="E1203" s="12">
        <v>2022</v>
      </c>
      <c r="F1203" s="36" t="s">
        <v>539</v>
      </c>
      <c r="G1203" s="12" t="s">
        <v>539</v>
      </c>
      <c r="H1203" s="36">
        <v>44926</v>
      </c>
      <c r="I1203" s="36">
        <v>44926</v>
      </c>
      <c r="J1203" s="12" t="s">
        <v>539</v>
      </c>
      <c r="K1203" s="36" t="s">
        <v>539</v>
      </c>
      <c r="L1203" s="12" t="s">
        <v>539</v>
      </c>
      <c r="M1203" s="12" t="s">
        <v>539</v>
      </c>
      <c r="N1203" s="12" t="s">
        <v>539</v>
      </c>
      <c r="O1203" s="12" t="s">
        <v>539</v>
      </c>
      <c r="R1203" s="12" t="str">
        <f t="shared" si="18"/>
        <v>REGULATORY</v>
      </c>
      <c r="S1203" s="12" t="str">
        <f>IFERROR(IF(Preferences!$D$6="Default",INDEX('History Check'!$F$6:$O$6,MATCH(MAX('History Check'!$F1203:$O1203),'History Check'!$F1203:$O1203,0)),IF(COUNT($F1203:$O1203) &gt; 0, Preferences!$D$6, NA())),"Null")</f>
        <v>CON</v>
      </c>
    </row>
    <row r="1204" spans="3:19">
      <c r="C1204" s="12" t="s">
        <v>1251</v>
      </c>
      <c r="D1204" s="12">
        <v>112953</v>
      </c>
      <c r="E1204" s="12">
        <v>2023</v>
      </c>
      <c r="F1204" s="36" t="s">
        <v>539</v>
      </c>
      <c r="G1204" s="12" t="s">
        <v>539</v>
      </c>
      <c r="H1204" s="12" t="s">
        <v>539</v>
      </c>
      <c r="I1204" s="36" t="s">
        <v>539</v>
      </c>
      <c r="J1204" s="36" t="s">
        <v>539</v>
      </c>
      <c r="K1204" s="36" t="s">
        <v>539</v>
      </c>
      <c r="L1204" s="12" t="s">
        <v>539</v>
      </c>
      <c r="M1204" s="12" t="s">
        <v>539</v>
      </c>
      <c r="N1204" s="12" t="s">
        <v>539</v>
      </c>
      <c r="O1204" s="36" t="s">
        <v>539</v>
      </c>
      <c r="R1204" s="12" t="str">
        <f t="shared" si="18"/>
        <v>Null</v>
      </c>
      <c r="S1204" s="12" t="str">
        <f>IFERROR(IF(Preferences!$D$6="Default",INDEX('History Check'!$F$6:$O$6,MATCH(MAX('History Check'!$F1204:$O1204),'History Check'!$F1204:$O1204,0)),IF(COUNT($F1204:$O1204) &gt; 0, Preferences!$D$6, NA())),"Null")</f>
        <v>Null</v>
      </c>
    </row>
    <row r="1205" spans="3:19">
      <c r="C1205" s="12" t="s">
        <v>1251</v>
      </c>
      <c r="D1205" s="12">
        <v>112953</v>
      </c>
      <c r="E1205" s="12">
        <v>2022</v>
      </c>
      <c r="F1205" s="36" t="s">
        <v>539</v>
      </c>
      <c r="G1205" s="12" t="s">
        <v>539</v>
      </c>
      <c r="H1205" s="12" t="s">
        <v>539</v>
      </c>
      <c r="I1205" s="12" t="s">
        <v>539</v>
      </c>
      <c r="J1205" s="12" t="s">
        <v>539</v>
      </c>
      <c r="K1205" s="36" t="s">
        <v>539</v>
      </c>
      <c r="L1205" s="12" t="s">
        <v>539</v>
      </c>
      <c r="M1205" s="12" t="s">
        <v>539</v>
      </c>
      <c r="N1205" s="12" t="s">
        <v>539</v>
      </c>
      <c r="O1205" s="12" t="s">
        <v>539</v>
      </c>
      <c r="R1205" s="12" t="str">
        <f t="shared" si="18"/>
        <v>Null</v>
      </c>
      <c r="S1205" s="12" t="str">
        <f>IFERROR(IF(Preferences!$D$6="Default",INDEX('History Check'!$F$6:$O$6,MATCH(MAX('History Check'!$F1205:$O1205),'History Check'!$F1205:$O1205,0)),IF(COUNT($F1205:$O1205) &gt; 0, Preferences!$D$6, NA())),"Null")</f>
        <v>Null</v>
      </c>
    </row>
    <row r="1206" spans="3:19">
      <c r="C1206" s="12" t="s">
        <v>1252</v>
      </c>
      <c r="D1206" s="12">
        <v>112954</v>
      </c>
      <c r="E1206" s="12">
        <v>2023</v>
      </c>
      <c r="F1206" s="47" t="s">
        <v>539</v>
      </c>
      <c r="G1206" s="47" t="s">
        <v>539</v>
      </c>
      <c r="H1206" s="47" t="s">
        <v>539</v>
      </c>
      <c r="I1206" s="47" t="s">
        <v>539</v>
      </c>
      <c r="J1206" s="47" t="s">
        <v>539</v>
      </c>
      <c r="K1206" s="47" t="s">
        <v>539</v>
      </c>
      <c r="L1206" s="47" t="s">
        <v>539</v>
      </c>
      <c r="M1206" s="47" t="s">
        <v>539</v>
      </c>
      <c r="N1206" s="47" t="s">
        <v>539</v>
      </c>
      <c r="O1206" s="47" t="s">
        <v>539</v>
      </c>
      <c r="P1206" s="47"/>
      <c r="Q1206" s="47"/>
      <c r="R1206" s="12" t="str">
        <f t="shared" si="18"/>
        <v>Null</v>
      </c>
      <c r="S1206" s="12" t="str">
        <f>IFERROR(IF(Preferences!$D$6="Default",INDEX('History Check'!$F$6:$O$6,MATCH(MAX('History Check'!$F1206:$O1206),'History Check'!$F1206:$O1206,0)),IF(COUNT($F1206:$O1206) &gt; 0, Preferences!$D$6, NA())),"Null")</f>
        <v>Null</v>
      </c>
    </row>
    <row r="1207" spans="3:19">
      <c r="C1207" s="12" t="s">
        <v>1252</v>
      </c>
      <c r="D1207" s="12">
        <v>112954</v>
      </c>
      <c r="E1207" s="12">
        <v>2022</v>
      </c>
      <c r="F1207" s="12" t="s">
        <v>539</v>
      </c>
      <c r="G1207" s="12" t="s">
        <v>539</v>
      </c>
      <c r="H1207" s="12" t="s">
        <v>539</v>
      </c>
      <c r="I1207" s="36" t="s">
        <v>539</v>
      </c>
      <c r="J1207" s="12" t="s">
        <v>539</v>
      </c>
      <c r="K1207" s="12" t="s">
        <v>539</v>
      </c>
      <c r="L1207" s="12" t="s">
        <v>539</v>
      </c>
      <c r="M1207" s="12" t="s">
        <v>539</v>
      </c>
      <c r="N1207" s="36" t="s">
        <v>539</v>
      </c>
      <c r="O1207" s="12" t="s">
        <v>539</v>
      </c>
      <c r="R1207" s="12" t="str">
        <f t="shared" si="18"/>
        <v>Null</v>
      </c>
      <c r="S1207" s="12" t="str">
        <f>IFERROR(IF(Preferences!$D$6="Default",INDEX('History Check'!$F$6:$O$6,MATCH(MAX('History Check'!$F1207:$O1207),'History Check'!$F1207:$O1207,0)),IF(COUNT($F1207:$O1207) &gt; 0, Preferences!$D$6, NA())),"Null")</f>
        <v>Null</v>
      </c>
    </row>
    <row r="1208" spans="3:19" hidden="1">
      <c r="C1208" s="12" t="s">
        <v>1253</v>
      </c>
      <c r="D1208" s="12">
        <v>142825</v>
      </c>
      <c r="E1208" s="12">
        <v>2023</v>
      </c>
      <c r="F1208" s="12" t="s">
        <v>539</v>
      </c>
      <c r="G1208" s="12" t="s">
        <v>539</v>
      </c>
      <c r="H1208" s="12" t="s">
        <v>539</v>
      </c>
      <c r="I1208" s="36" t="s">
        <v>539</v>
      </c>
      <c r="J1208" s="36" t="s">
        <v>539</v>
      </c>
      <c r="K1208" s="36">
        <v>45291</v>
      </c>
      <c r="L1208" s="12" t="s">
        <v>539</v>
      </c>
      <c r="M1208" s="12" t="s">
        <v>539</v>
      </c>
      <c r="N1208" s="12" t="s">
        <v>539</v>
      </c>
      <c r="O1208" s="36" t="s">
        <v>539</v>
      </c>
      <c r="R1208" s="12" t="str">
        <f t="shared" si="18"/>
        <v>IFRS</v>
      </c>
      <c r="S1208" s="12" t="str">
        <f>IFERROR(IF(Preferences!$D$6="Default",INDEX('History Check'!$F$6:$O$6,MATCH(MAX('History Check'!$F1208:$O1208),'History Check'!$F1208:$O1208,0)),IF(COUNT($F1208:$O1208) &gt; 0, Preferences!$D$6, NA())),"Null")</f>
        <v>NONCON</v>
      </c>
    </row>
    <row r="1209" spans="3:19" hidden="1">
      <c r="C1209" s="12" t="s">
        <v>1253</v>
      </c>
      <c r="D1209" s="12">
        <v>142825</v>
      </c>
      <c r="E1209" s="12">
        <v>2022</v>
      </c>
      <c r="F1209" s="36" t="s">
        <v>539</v>
      </c>
      <c r="G1209" s="12" t="s">
        <v>539</v>
      </c>
      <c r="H1209" s="36" t="s">
        <v>539</v>
      </c>
      <c r="I1209" s="12" t="s">
        <v>539</v>
      </c>
      <c r="J1209" s="36" t="s">
        <v>539</v>
      </c>
      <c r="K1209" s="36">
        <v>44926</v>
      </c>
      <c r="L1209" s="12" t="s">
        <v>539</v>
      </c>
      <c r="M1209" s="12" t="s">
        <v>539</v>
      </c>
      <c r="N1209" s="12" t="s">
        <v>539</v>
      </c>
      <c r="O1209" s="12" t="s">
        <v>539</v>
      </c>
      <c r="R1209" s="12" t="str">
        <f t="shared" si="18"/>
        <v>IFRS</v>
      </c>
      <c r="S1209" s="12" t="str">
        <f>IFERROR(IF(Preferences!$D$6="Default",INDEX('History Check'!$F$6:$O$6,MATCH(MAX('History Check'!$F1209:$O1209),'History Check'!$F1209:$O1209,0)),IF(COUNT($F1209:$O1209) &gt; 0, Preferences!$D$6, NA())),"Null")</f>
        <v>NONCON</v>
      </c>
    </row>
    <row r="1210" spans="3:19" hidden="1">
      <c r="C1210" s="12" t="s">
        <v>1254</v>
      </c>
      <c r="D1210" s="12">
        <v>114988</v>
      </c>
      <c r="E1210" s="12">
        <v>2023</v>
      </c>
      <c r="F1210" s="36">
        <v>45291</v>
      </c>
      <c r="G1210" s="12" t="s">
        <v>539</v>
      </c>
      <c r="H1210" s="12" t="s">
        <v>539</v>
      </c>
      <c r="I1210" s="12" t="s">
        <v>539</v>
      </c>
      <c r="J1210" s="12" t="s">
        <v>539</v>
      </c>
      <c r="K1210" s="36">
        <v>45291</v>
      </c>
      <c r="L1210" s="12" t="s">
        <v>539</v>
      </c>
      <c r="M1210" s="12" t="s">
        <v>539</v>
      </c>
      <c r="N1210" s="12" t="s">
        <v>539</v>
      </c>
      <c r="O1210" s="36" t="s">
        <v>539</v>
      </c>
      <c r="R1210" s="12" t="str">
        <f t="shared" si="18"/>
        <v>IFRS</v>
      </c>
      <c r="S1210" s="12" t="str">
        <f>IFERROR(IF(Preferences!$D$6="Default",INDEX('History Check'!$F$6:$O$6,MATCH(MAX('History Check'!$F1210:$O1210),'History Check'!$F1210:$O1210,0)),IF(COUNT($F1210:$O1210) &gt; 0, Preferences!$D$6, NA())),"Null")</f>
        <v>CON</v>
      </c>
    </row>
    <row r="1211" spans="3:19" hidden="1">
      <c r="C1211" s="12" t="s">
        <v>1254</v>
      </c>
      <c r="D1211" s="12">
        <v>114988</v>
      </c>
      <c r="E1211" s="12">
        <v>2022</v>
      </c>
      <c r="F1211" s="36">
        <v>44926</v>
      </c>
      <c r="G1211" s="12" t="s">
        <v>539</v>
      </c>
      <c r="H1211" s="12" t="s">
        <v>539</v>
      </c>
      <c r="I1211" s="12" t="s">
        <v>539</v>
      </c>
      <c r="J1211" s="12" t="s">
        <v>539</v>
      </c>
      <c r="K1211" s="36">
        <v>44926</v>
      </c>
      <c r="L1211" s="12" t="s">
        <v>539</v>
      </c>
      <c r="M1211" s="12" t="s">
        <v>539</v>
      </c>
      <c r="N1211" s="12" t="s">
        <v>539</v>
      </c>
      <c r="O1211" s="12" t="s">
        <v>539</v>
      </c>
      <c r="R1211" s="12" t="str">
        <f t="shared" si="18"/>
        <v>IFRS</v>
      </c>
      <c r="S1211" s="12" t="str">
        <f>IFERROR(IF(Preferences!$D$6="Default",INDEX('History Check'!$F$6:$O$6,MATCH(MAX('History Check'!$F1211:$O1211),'History Check'!$F1211:$O1211,0)),IF(COUNT($F1211:$O1211) &gt; 0, Preferences!$D$6, NA())),"Null")</f>
        <v>CON</v>
      </c>
    </row>
    <row r="1212" spans="3:19" hidden="1">
      <c r="C1212" s="12" t="s">
        <v>1255</v>
      </c>
      <c r="D1212" s="12">
        <v>1464706</v>
      </c>
      <c r="E1212" s="12">
        <v>2023</v>
      </c>
      <c r="F1212" s="36">
        <v>45291</v>
      </c>
      <c r="G1212" s="12" t="s">
        <v>539</v>
      </c>
      <c r="H1212" s="12" t="s">
        <v>539</v>
      </c>
      <c r="I1212" s="12" t="s">
        <v>539</v>
      </c>
      <c r="J1212" s="36" t="s">
        <v>539</v>
      </c>
      <c r="K1212" s="36">
        <v>45291</v>
      </c>
      <c r="L1212" s="12" t="s">
        <v>539</v>
      </c>
      <c r="M1212" s="12" t="s">
        <v>539</v>
      </c>
      <c r="N1212" s="12" t="s">
        <v>539</v>
      </c>
      <c r="O1212" s="36" t="s">
        <v>539</v>
      </c>
      <c r="R1212" s="12" t="str">
        <f t="shared" si="18"/>
        <v>IFRS</v>
      </c>
      <c r="S1212" s="12" t="str">
        <f>IFERROR(IF(Preferences!$D$6="Default",INDEX('History Check'!$F$6:$O$6,MATCH(MAX('History Check'!$F1212:$O1212),'History Check'!$F1212:$O1212,0)),IF(COUNT($F1212:$O1212) &gt; 0, Preferences!$D$6, NA())),"Null")</f>
        <v>CON</v>
      </c>
    </row>
    <row r="1213" spans="3:19" hidden="1">
      <c r="C1213" s="12" t="s">
        <v>1255</v>
      </c>
      <c r="D1213" s="12">
        <v>1464706</v>
      </c>
      <c r="E1213" s="12">
        <v>2022</v>
      </c>
      <c r="F1213" s="36">
        <v>44926</v>
      </c>
      <c r="G1213" s="12" t="s">
        <v>539</v>
      </c>
      <c r="H1213" s="36" t="s">
        <v>539</v>
      </c>
      <c r="I1213" s="36" t="s">
        <v>539</v>
      </c>
      <c r="J1213" s="36" t="s">
        <v>539</v>
      </c>
      <c r="K1213" s="36">
        <v>44926</v>
      </c>
      <c r="L1213" s="12" t="s">
        <v>539</v>
      </c>
      <c r="M1213" s="12" t="s">
        <v>539</v>
      </c>
      <c r="N1213" s="36" t="s">
        <v>539</v>
      </c>
      <c r="O1213" s="36" t="s">
        <v>539</v>
      </c>
      <c r="R1213" s="12" t="str">
        <f t="shared" si="18"/>
        <v>IFRS</v>
      </c>
      <c r="S1213" s="12" t="str">
        <f>IFERROR(IF(Preferences!$D$6="Default",INDEX('History Check'!$F$6:$O$6,MATCH(MAX('History Check'!$F1213:$O1213),'History Check'!$F1213:$O1213,0)),IF(COUNT($F1213:$O1213) &gt; 0, Preferences!$D$6, NA())),"Null")</f>
        <v>CON</v>
      </c>
    </row>
    <row r="1214" spans="3:19" hidden="1">
      <c r="C1214" s="12" t="s">
        <v>1256</v>
      </c>
      <c r="D1214" s="12">
        <v>1048030</v>
      </c>
      <c r="E1214" s="12">
        <v>2023</v>
      </c>
      <c r="F1214" s="36">
        <v>45291</v>
      </c>
      <c r="G1214" s="12" t="s">
        <v>539</v>
      </c>
      <c r="H1214" s="36" t="s">
        <v>539</v>
      </c>
      <c r="I1214" s="12" t="s">
        <v>539</v>
      </c>
      <c r="J1214" s="36" t="s">
        <v>539</v>
      </c>
      <c r="K1214" s="12" t="s">
        <v>539</v>
      </c>
      <c r="L1214" s="12" t="s">
        <v>539</v>
      </c>
      <c r="M1214" s="12" t="s">
        <v>539</v>
      </c>
      <c r="N1214" s="12" t="s">
        <v>539</v>
      </c>
      <c r="O1214" s="36" t="s">
        <v>539</v>
      </c>
      <c r="R1214" s="12" t="str">
        <f t="shared" si="18"/>
        <v>IFRS</v>
      </c>
      <c r="S1214" s="12" t="str">
        <f>IFERROR(IF(Preferences!$D$6="Default",INDEX('History Check'!$F$6:$O$6,MATCH(MAX('History Check'!$F1214:$O1214),'History Check'!$F1214:$O1214,0)),IF(COUNT($F1214:$O1214) &gt; 0, Preferences!$D$6, NA())),"Null")</f>
        <v>CON</v>
      </c>
    </row>
    <row r="1215" spans="3:19" hidden="1">
      <c r="C1215" s="12" t="s">
        <v>1256</v>
      </c>
      <c r="D1215" s="12">
        <v>1048030</v>
      </c>
      <c r="E1215" s="12">
        <v>2022</v>
      </c>
      <c r="F1215" s="36">
        <v>44926</v>
      </c>
      <c r="G1215" s="12" t="s">
        <v>539</v>
      </c>
      <c r="H1215" s="12" t="s">
        <v>539</v>
      </c>
      <c r="I1215" s="12" t="s">
        <v>539</v>
      </c>
      <c r="J1215" s="36" t="s">
        <v>539</v>
      </c>
      <c r="K1215" s="12" t="s">
        <v>539</v>
      </c>
      <c r="L1215" s="12" t="s">
        <v>539</v>
      </c>
      <c r="M1215" s="12" t="s">
        <v>539</v>
      </c>
      <c r="N1215" s="12" t="s">
        <v>539</v>
      </c>
      <c r="O1215" s="36" t="s">
        <v>539</v>
      </c>
      <c r="R1215" s="12" t="str">
        <f t="shared" si="18"/>
        <v>IFRS</v>
      </c>
      <c r="S1215" s="12" t="str">
        <f>IFERROR(IF(Preferences!$D$6="Default",INDEX('History Check'!$F$6:$O$6,MATCH(MAX('History Check'!$F1215:$O1215),'History Check'!$F1215:$O1215,0)),IF(COUNT($F1215:$O1215) &gt; 0, Preferences!$D$6, NA())),"Null")</f>
        <v>CON</v>
      </c>
    </row>
    <row r="1216" spans="3:19" hidden="1">
      <c r="C1216" s="12" t="s">
        <v>1257</v>
      </c>
      <c r="D1216" s="12">
        <v>112083</v>
      </c>
      <c r="E1216" s="12">
        <v>2023</v>
      </c>
      <c r="F1216" s="36" t="s">
        <v>539</v>
      </c>
      <c r="G1216" s="12" t="s">
        <v>539</v>
      </c>
      <c r="H1216" s="36" t="s">
        <v>539</v>
      </c>
      <c r="I1216" s="12" t="s">
        <v>539</v>
      </c>
      <c r="J1216" s="36">
        <v>45016</v>
      </c>
      <c r="K1216" s="36" t="s">
        <v>539</v>
      </c>
      <c r="L1216" s="12" t="s">
        <v>539</v>
      </c>
      <c r="M1216" s="12" t="s">
        <v>539</v>
      </c>
      <c r="N1216" s="12" t="s">
        <v>539</v>
      </c>
      <c r="O1216" s="36">
        <v>45016</v>
      </c>
      <c r="R1216" s="12" t="str">
        <f t="shared" si="18"/>
        <v>LOCAL</v>
      </c>
      <c r="S1216" s="12" t="str">
        <f>IFERROR(IF(Preferences!$D$6="Default",INDEX('History Check'!$F$6:$O$6,MATCH(MAX('History Check'!$F1216:$O1216),'History Check'!$F1216:$O1216,0)),IF(COUNT($F1216:$O1216) &gt; 0, Preferences!$D$6, NA())),"Null")</f>
        <v>CON</v>
      </c>
    </row>
    <row r="1217" spans="3:19" hidden="1">
      <c r="C1217" s="12" t="s">
        <v>1257</v>
      </c>
      <c r="D1217" s="12">
        <v>112083</v>
      </c>
      <c r="E1217" s="12">
        <v>2022</v>
      </c>
      <c r="F1217" s="12" t="s">
        <v>539</v>
      </c>
      <c r="G1217" s="12" t="s">
        <v>539</v>
      </c>
      <c r="H1217" s="12" t="s">
        <v>539</v>
      </c>
      <c r="I1217" s="36" t="s">
        <v>539</v>
      </c>
      <c r="J1217" s="36">
        <v>44651</v>
      </c>
      <c r="K1217" s="36" t="s">
        <v>539</v>
      </c>
      <c r="L1217" s="12" t="s">
        <v>539</v>
      </c>
      <c r="M1217" s="12" t="s">
        <v>539</v>
      </c>
      <c r="N1217" s="12" t="s">
        <v>539</v>
      </c>
      <c r="O1217" s="36">
        <v>44651</v>
      </c>
      <c r="R1217" s="12" t="str">
        <f t="shared" si="18"/>
        <v>LOCAL</v>
      </c>
      <c r="S1217" s="12" t="str">
        <f>IFERROR(IF(Preferences!$D$6="Default",INDEX('History Check'!$F$6:$O$6,MATCH(MAX('History Check'!$F1217:$O1217),'History Check'!$F1217:$O1217,0)),IF(COUNT($F1217:$O1217) &gt; 0, Preferences!$D$6, NA())),"Null")</f>
        <v>CON</v>
      </c>
    </row>
    <row r="1218" spans="3:19" hidden="1">
      <c r="C1218" s="12" t="s">
        <v>1258</v>
      </c>
      <c r="D1218" s="12">
        <v>112085</v>
      </c>
      <c r="E1218" s="12">
        <v>2023</v>
      </c>
      <c r="F1218" s="36" t="s">
        <v>539</v>
      </c>
      <c r="G1218" s="12" t="s">
        <v>539</v>
      </c>
      <c r="H1218" s="36" t="s">
        <v>539</v>
      </c>
      <c r="I1218" s="12" t="s">
        <v>539</v>
      </c>
      <c r="J1218" s="36">
        <v>45016</v>
      </c>
      <c r="K1218" s="36" t="s">
        <v>539</v>
      </c>
      <c r="L1218" s="12" t="s">
        <v>539</v>
      </c>
      <c r="M1218" s="12" t="s">
        <v>539</v>
      </c>
      <c r="N1218" s="36" t="s">
        <v>539</v>
      </c>
      <c r="O1218" s="36">
        <v>45016</v>
      </c>
      <c r="R1218" s="12" t="str">
        <f t="shared" si="18"/>
        <v>LOCAL</v>
      </c>
      <c r="S1218" s="12" t="str">
        <f>IFERROR(IF(Preferences!$D$6="Default",INDEX('History Check'!$F$6:$O$6,MATCH(MAX('History Check'!$F1218:$O1218),'History Check'!$F1218:$O1218,0)),IF(COUNT($F1218:$O1218) &gt; 0, Preferences!$D$6, NA())),"Null")</f>
        <v>CON</v>
      </c>
    </row>
    <row r="1219" spans="3:19" hidden="1">
      <c r="C1219" s="12" t="s">
        <v>1258</v>
      </c>
      <c r="D1219" s="12">
        <v>112085</v>
      </c>
      <c r="E1219" s="12">
        <v>2022</v>
      </c>
      <c r="F1219" s="36" t="s">
        <v>539</v>
      </c>
      <c r="G1219" s="12" t="s">
        <v>539</v>
      </c>
      <c r="H1219" s="12" t="s">
        <v>539</v>
      </c>
      <c r="I1219" s="12" t="s">
        <v>539</v>
      </c>
      <c r="J1219" s="36">
        <v>44651</v>
      </c>
      <c r="K1219" s="36" t="s">
        <v>539</v>
      </c>
      <c r="L1219" s="12" t="s">
        <v>539</v>
      </c>
      <c r="M1219" s="12" t="s">
        <v>539</v>
      </c>
      <c r="N1219" s="12" t="s">
        <v>539</v>
      </c>
      <c r="O1219" s="36">
        <v>44651</v>
      </c>
      <c r="R1219" s="12" t="str">
        <f t="shared" si="18"/>
        <v>LOCAL</v>
      </c>
      <c r="S1219" s="12" t="str">
        <f>IFERROR(IF(Preferences!$D$6="Default",INDEX('History Check'!$F$6:$O$6,MATCH(MAX('History Check'!$F1219:$O1219),'History Check'!$F1219:$O1219,0)),IF(COUNT($F1219:$O1219) &gt; 0, Preferences!$D$6, NA())),"Null")</f>
        <v>CON</v>
      </c>
    </row>
    <row r="1220" spans="3:19" hidden="1">
      <c r="C1220" s="12" t="s">
        <v>1259</v>
      </c>
      <c r="D1220" s="12">
        <v>1005780</v>
      </c>
      <c r="E1220" s="12">
        <v>2023</v>
      </c>
      <c r="F1220" s="47">
        <v>45107</v>
      </c>
      <c r="G1220" s="47" t="s">
        <v>539</v>
      </c>
      <c r="H1220" s="47" t="s">
        <v>539</v>
      </c>
      <c r="I1220" s="47" t="s">
        <v>539</v>
      </c>
      <c r="J1220" s="47" t="s">
        <v>539</v>
      </c>
      <c r="K1220" s="47">
        <v>45107</v>
      </c>
      <c r="L1220" s="47" t="s">
        <v>539</v>
      </c>
      <c r="M1220" s="47" t="s">
        <v>539</v>
      </c>
      <c r="N1220" s="47" t="s">
        <v>539</v>
      </c>
      <c r="O1220" s="47" t="s">
        <v>539</v>
      </c>
      <c r="P1220" s="47"/>
      <c r="Q1220" s="47"/>
      <c r="R1220" s="12" t="str">
        <f t="shared" si="18"/>
        <v>IFRS</v>
      </c>
      <c r="S1220" s="12" t="str">
        <f>IFERROR(IF(Preferences!$D$6="Default",INDEX('History Check'!$F$6:$O$6,MATCH(MAX('History Check'!$F1220:$O1220),'History Check'!$F1220:$O1220,0)),IF(COUNT($F1220:$O1220) &gt; 0, Preferences!$D$6, NA())),"Null")</f>
        <v>CON</v>
      </c>
    </row>
    <row r="1221" spans="3:19" hidden="1">
      <c r="C1221" s="12" t="s">
        <v>1259</v>
      </c>
      <c r="D1221" s="12">
        <v>1005780</v>
      </c>
      <c r="E1221" s="12">
        <v>2022</v>
      </c>
      <c r="F1221" s="36">
        <v>44742</v>
      </c>
      <c r="G1221" s="12" t="s">
        <v>539</v>
      </c>
      <c r="H1221" s="36" t="s">
        <v>539</v>
      </c>
      <c r="I1221" s="12" t="s">
        <v>539</v>
      </c>
      <c r="J1221" s="12" t="s">
        <v>539</v>
      </c>
      <c r="K1221" s="36">
        <v>44742</v>
      </c>
      <c r="L1221" s="12" t="s">
        <v>539</v>
      </c>
      <c r="M1221" s="12" t="s">
        <v>539</v>
      </c>
      <c r="N1221" s="12" t="s">
        <v>539</v>
      </c>
      <c r="O1221" s="12" t="s">
        <v>539</v>
      </c>
      <c r="R1221" s="12" t="str">
        <f t="shared" si="18"/>
        <v>IFRS</v>
      </c>
      <c r="S1221" s="12" t="str">
        <f>IFERROR(IF(Preferences!$D$6="Default",INDEX('History Check'!$F$6:$O$6,MATCH(MAX('History Check'!$F1221:$O1221),'History Check'!$F1221:$O1221,0)),IF(COUNT($F1221:$O1221) &gt; 0, Preferences!$D$6, NA())),"Null")</f>
        <v>CON</v>
      </c>
    </row>
    <row r="1222" spans="3:19" hidden="1">
      <c r="C1222" s="12" t="s">
        <v>1262</v>
      </c>
      <c r="D1222" s="12">
        <v>112732</v>
      </c>
      <c r="E1222" s="12">
        <v>2023</v>
      </c>
      <c r="F1222" s="47" t="s">
        <v>539</v>
      </c>
      <c r="G1222" s="47" t="s">
        <v>539</v>
      </c>
      <c r="H1222" s="47">
        <v>45291</v>
      </c>
      <c r="I1222" s="47">
        <v>45291</v>
      </c>
      <c r="J1222" s="47" t="s">
        <v>539</v>
      </c>
      <c r="K1222" s="47" t="s">
        <v>539</v>
      </c>
      <c r="L1222" s="47" t="s">
        <v>539</v>
      </c>
      <c r="M1222" s="47" t="s">
        <v>539</v>
      </c>
      <c r="N1222" s="47" t="s">
        <v>539</v>
      </c>
      <c r="O1222" s="47" t="s">
        <v>539</v>
      </c>
      <c r="P1222" s="47"/>
      <c r="Q1222" s="47"/>
      <c r="R1222" s="12" t="str">
        <f t="shared" si="18"/>
        <v>REGULATORY</v>
      </c>
      <c r="S1222" s="12" t="str">
        <f>IFERROR(IF(Preferences!$D$6="Default",INDEX('History Check'!$F$6:$O$6,MATCH(MAX('History Check'!$F1222:$O1222),'History Check'!$F1222:$O1222,0)),IF(COUNT($F1222:$O1222) &gt; 0, Preferences!$D$6, NA())),"Null")</f>
        <v>CON</v>
      </c>
    </row>
    <row r="1223" spans="3:19" hidden="1">
      <c r="C1223" s="12" t="s">
        <v>1262</v>
      </c>
      <c r="D1223" s="12">
        <v>112732</v>
      </c>
      <c r="E1223" s="12">
        <v>2022</v>
      </c>
      <c r="F1223" s="36" t="s">
        <v>539</v>
      </c>
      <c r="G1223" s="12" t="s">
        <v>539</v>
      </c>
      <c r="H1223" s="36">
        <v>44926</v>
      </c>
      <c r="I1223" s="36">
        <v>44926</v>
      </c>
      <c r="J1223" s="12" t="s">
        <v>539</v>
      </c>
      <c r="K1223" s="36" t="s">
        <v>539</v>
      </c>
      <c r="L1223" s="12" t="s">
        <v>539</v>
      </c>
      <c r="M1223" s="12" t="s">
        <v>539</v>
      </c>
      <c r="N1223" s="12" t="s">
        <v>539</v>
      </c>
      <c r="O1223" s="12" t="s">
        <v>539</v>
      </c>
      <c r="R1223" s="12" t="str">
        <f t="shared" si="18"/>
        <v>REGULATORY</v>
      </c>
      <c r="S1223" s="12" t="str">
        <f>IFERROR(IF(Preferences!$D$6="Default",INDEX('History Check'!$F$6:$O$6,MATCH(MAX('History Check'!$F1223:$O1223),'History Check'!$F1223:$O1223,0)),IF(COUNT($F1223:$O1223) &gt; 0, Preferences!$D$6, NA())),"Null")</f>
        <v>CON</v>
      </c>
    </row>
    <row r="1224" spans="3:19" hidden="1">
      <c r="C1224" s="12" t="s">
        <v>1263</v>
      </c>
      <c r="D1224" s="12">
        <v>114974</v>
      </c>
      <c r="E1224" s="12">
        <v>2023</v>
      </c>
      <c r="F1224" s="36" t="s">
        <v>539</v>
      </c>
      <c r="G1224" s="12" t="s">
        <v>539</v>
      </c>
      <c r="H1224" s="12" t="s">
        <v>539</v>
      </c>
      <c r="I1224" s="12" t="s">
        <v>539</v>
      </c>
      <c r="J1224" s="36">
        <v>45016</v>
      </c>
      <c r="K1224" s="36" t="s">
        <v>539</v>
      </c>
      <c r="L1224" s="12" t="s">
        <v>539</v>
      </c>
      <c r="M1224" s="12" t="s">
        <v>539</v>
      </c>
      <c r="N1224" s="36" t="s">
        <v>539</v>
      </c>
      <c r="O1224" s="36">
        <v>45016</v>
      </c>
      <c r="R1224" s="12" t="str">
        <f t="shared" ref="R1224:R1287" si="19">IFERROR(INDEX($F$5:$O$5,MATCH(MAX($F1224:$O1224),$F1224:$O1224,0)),"Null")</f>
        <v>LOCAL</v>
      </c>
      <c r="S1224" s="12" t="str">
        <f>IFERROR(IF(Preferences!$D$6="Default",INDEX('History Check'!$F$6:$O$6,MATCH(MAX('History Check'!$F1224:$O1224),'History Check'!$F1224:$O1224,0)),IF(COUNT($F1224:$O1224) &gt; 0, Preferences!$D$6, NA())),"Null")</f>
        <v>CON</v>
      </c>
    </row>
    <row r="1225" spans="3:19" hidden="1">
      <c r="C1225" s="12" t="s">
        <v>1263</v>
      </c>
      <c r="D1225" s="12">
        <v>114974</v>
      </c>
      <c r="E1225" s="12">
        <v>2022</v>
      </c>
      <c r="F1225" s="36" t="s">
        <v>539</v>
      </c>
      <c r="G1225" s="12" t="s">
        <v>539</v>
      </c>
      <c r="H1225" s="12" t="s">
        <v>539</v>
      </c>
      <c r="I1225" s="12" t="s">
        <v>539</v>
      </c>
      <c r="J1225" s="36">
        <v>44651</v>
      </c>
      <c r="K1225" s="36" t="s">
        <v>539</v>
      </c>
      <c r="L1225" s="12" t="s">
        <v>539</v>
      </c>
      <c r="M1225" s="12" t="s">
        <v>539</v>
      </c>
      <c r="N1225" s="12" t="s">
        <v>539</v>
      </c>
      <c r="O1225" s="36">
        <v>44651</v>
      </c>
      <c r="R1225" s="12" t="str">
        <f t="shared" si="19"/>
        <v>LOCAL</v>
      </c>
      <c r="S1225" s="12" t="str">
        <f>IFERROR(IF(Preferences!$D$6="Default",INDEX('History Check'!$F$6:$O$6,MATCH(MAX('History Check'!$F1225:$O1225),'History Check'!$F1225:$O1225,0)),IF(COUNT($F1225:$O1225) &gt; 0, Preferences!$D$6, NA())),"Null")</f>
        <v>CON</v>
      </c>
    </row>
    <row r="1226" spans="3:19" hidden="1">
      <c r="C1226" s="12" t="s">
        <v>1264</v>
      </c>
      <c r="D1226" s="12">
        <v>114973</v>
      </c>
      <c r="E1226" s="12">
        <v>2023</v>
      </c>
      <c r="F1226" s="36" t="s">
        <v>539</v>
      </c>
      <c r="G1226" s="12" t="s">
        <v>539</v>
      </c>
      <c r="H1226" s="36" t="s">
        <v>539</v>
      </c>
      <c r="I1226" s="36" t="s">
        <v>539</v>
      </c>
      <c r="J1226" s="36">
        <v>45016</v>
      </c>
      <c r="K1226" s="36" t="s">
        <v>539</v>
      </c>
      <c r="L1226" s="12" t="s">
        <v>539</v>
      </c>
      <c r="M1226" s="12" t="s">
        <v>539</v>
      </c>
      <c r="N1226" s="36" t="s">
        <v>539</v>
      </c>
      <c r="O1226" s="36">
        <v>45016</v>
      </c>
      <c r="R1226" s="12" t="str">
        <f t="shared" si="19"/>
        <v>LOCAL</v>
      </c>
      <c r="S1226" s="12" t="str">
        <f>IFERROR(IF(Preferences!$D$6="Default",INDEX('History Check'!$F$6:$O$6,MATCH(MAX('History Check'!$F1226:$O1226),'History Check'!$F1226:$O1226,0)),IF(COUNT($F1226:$O1226) &gt; 0, Preferences!$D$6, NA())),"Null")</f>
        <v>CON</v>
      </c>
    </row>
    <row r="1227" spans="3:19" hidden="1">
      <c r="C1227" s="12" t="s">
        <v>1264</v>
      </c>
      <c r="D1227" s="12">
        <v>114973</v>
      </c>
      <c r="E1227" s="12">
        <v>2022</v>
      </c>
      <c r="F1227" s="36" t="s">
        <v>539</v>
      </c>
      <c r="G1227" s="12" t="s">
        <v>539</v>
      </c>
      <c r="H1227" s="12" t="s">
        <v>539</v>
      </c>
      <c r="I1227" s="36" t="s">
        <v>539</v>
      </c>
      <c r="J1227" s="36">
        <v>44651</v>
      </c>
      <c r="K1227" s="36" t="s">
        <v>539</v>
      </c>
      <c r="L1227" s="12" t="s">
        <v>539</v>
      </c>
      <c r="M1227" s="12" t="s">
        <v>539</v>
      </c>
      <c r="N1227" s="12" t="s">
        <v>539</v>
      </c>
      <c r="O1227" s="36">
        <v>44651</v>
      </c>
      <c r="R1227" s="12" t="str">
        <f t="shared" si="19"/>
        <v>LOCAL</v>
      </c>
      <c r="S1227" s="12" t="str">
        <f>IFERROR(IF(Preferences!$D$6="Default",INDEX('History Check'!$F$6:$O$6,MATCH(MAX('History Check'!$F1227:$O1227),'History Check'!$F1227:$O1227,0)),IF(COUNT($F1227:$O1227) &gt; 0, Preferences!$D$6, NA())),"Null")</f>
        <v>CON</v>
      </c>
    </row>
    <row r="1228" spans="3:19" hidden="1">
      <c r="C1228" s="12" t="s">
        <v>1265</v>
      </c>
      <c r="D1228" s="12">
        <v>112084</v>
      </c>
      <c r="E1228" s="12">
        <v>2023</v>
      </c>
      <c r="F1228" s="36" t="s">
        <v>539</v>
      </c>
      <c r="G1228" s="12" t="s">
        <v>539</v>
      </c>
      <c r="H1228" s="12" t="s">
        <v>539</v>
      </c>
      <c r="I1228" s="12" t="s">
        <v>539</v>
      </c>
      <c r="J1228" s="36">
        <v>45016</v>
      </c>
      <c r="K1228" s="36" t="s">
        <v>539</v>
      </c>
      <c r="L1228" s="12" t="s">
        <v>539</v>
      </c>
      <c r="M1228" s="12" t="s">
        <v>539</v>
      </c>
      <c r="N1228" s="12" t="s">
        <v>539</v>
      </c>
      <c r="O1228" s="36">
        <v>45016</v>
      </c>
      <c r="R1228" s="12" t="str">
        <f t="shared" si="19"/>
        <v>LOCAL</v>
      </c>
      <c r="S1228" s="12" t="str">
        <f>IFERROR(IF(Preferences!$D$6="Default",INDEX('History Check'!$F$6:$O$6,MATCH(MAX('History Check'!$F1228:$O1228),'History Check'!$F1228:$O1228,0)),IF(COUNT($F1228:$O1228) &gt; 0, Preferences!$D$6, NA())),"Null")</f>
        <v>CON</v>
      </c>
    </row>
    <row r="1229" spans="3:19" hidden="1">
      <c r="C1229" s="12" t="s">
        <v>1265</v>
      </c>
      <c r="D1229" s="12">
        <v>112084</v>
      </c>
      <c r="E1229" s="12">
        <v>2022</v>
      </c>
      <c r="F1229" s="36" t="s">
        <v>539</v>
      </c>
      <c r="G1229" s="12" t="s">
        <v>539</v>
      </c>
      <c r="H1229" s="12" t="s">
        <v>539</v>
      </c>
      <c r="I1229" s="36" t="s">
        <v>539</v>
      </c>
      <c r="J1229" s="36">
        <v>44651</v>
      </c>
      <c r="K1229" s="36" t="s">
        <v>539</v>
      </c>
      <c r="L1229" s="12" t="s">
        <v>539</v>
      </c>
      <c r="M1229" s="12" t="s">
        <v>539</v>
      </c>
      <c r="N1229" s="12" t="s">
        <v>539</v>
      </c>
      <c r="O1229" s="36">
        <v>44651</v>
      </c>
      <c r="R1229" s="12" t="str">
        <f t="shared" si="19"/>
        <v>LOCAL</v>
      </c>
      <c r="S1229" s="12" t="str">
        <f>IFERROR(IF(Preferences!$D$6="Default",INDEX('History Check'!$F$6:$O$6,MATCH(MAX('History Check'!$F1229:$O1229),'History Check'!$F1229:$O1229,0)),IF(COUNT($F1229:$O1229) &gt; 0, Preferences!$D$6, NA())),"Null")</f>
        <v>CON</v>
      </c>
    </row>
    <row r="1230" spans="3:19" hidden="1">
      <c r="C1230" s="12" t="s">
        <v>1266</v>
      </c>
      <c r="D1230" s="12">
        <v>1475266</v>
      </c>
      <c r="E1230" s="12">
        <v>2023</v>
      </c>
      <c r="F1230" s="36" t="s">
        <v>539</v>
      </c>
      <c r="G1230" s="12" t="s">
        <v>539</v>
      </c>
      <c r="H1230" s="36" t="s">
        <v>539</v>
      </c>
      <c r="I1230" s="12" t="s">
        <v>539</v>
      </c>
      <c r="J1230" s="12" t="s">
        <v>539</v>
      </c>
      <c r="K1230" s="36">
        <v>45291</v>
      </c>
      <c r="L1230" s="12" t="s">
        <v>539</v>
      </c>
      <c r="M1230" s="12" t="s">
        <v>539</v>
      </c>
      <c r="N1230" s="12" t="s">
        <v>539</v>
      </c>
      <c r="O1230" s="12" t="s">
        <v>539</v>
      </c>
      <c r="R1230" s="12" t="str">
        <f t="shared" si="19"/>
        <v>IFRS</v>
      </c>
      <c r="S1230" s="12" t="str">
        <f>IFERROR(IF(Preferences!$D$6="Default",INDEX('History Check'!$F$6:$O$6,MATCH(MAX('History Check'!$F1230:$O1230),'History Check'!$F1230:$O1230,0)),IF(COUNT($F1230:$O1230) &gt; 0, Preferences!$D$6, NA())),"Null")</f>
        <v>NONCON</v>
      </c>
    </row>
    <row r="1231" spans="3:19" hidden="1">
      <c r="C1231" s="12" t="s">
        <v>1266</v>
      </c>
      <c r="D1231" s="12">
        <v>1475266</v>
      </c>
      <c r="E1231" s="12">
        <v>2022</v>
      </c>
      <c r="F1231" s="12" t="s">
        <v>539</v>
      </c>
      <c r="G1231" s="12" t="s">
        <v>539</v>
      </c>
      <c r="H1231" s="12" t="s">
        <v>539</v>
      </c>
      <c r="I1231" s="12" t="s">
        <v>539</v>
      </c>
      <c r="J1231" s="36" t="s">
        <v>539</v>
      </c>
      <c r="K1231" s="36">
        <v>44926</v>
      </c>
      <c r="L1231" s="12" t="s">
        <v>539</v>
      </c>
      <c r="M1231" s="12" t="s">
        <v>539</v>
      </c>
      <c r="N1231" s="12" t="s">
        <v>539</v>
      </c>
      <c r="O1231" s="36" t="s">
        <v>539</v>
      </c>
      <c r="R1231" s="12" t="str">
        <f t="shared" si="19"/>
        <v>IFRS</v>
      </c>
      <c r="S1231" s="12" t="str">
        <f>IFERROR(IF(Preferences!$D$6="Default",INDEX('History Check'!$F$6:$O$6,MATCH(MAX('History Check'!$F1231:$O1231),'History Check'!$F1231:$O1231,0)),IF(COUNT($F1231:$O1231) &gt; 0, Preferences!$D$6, NA())),"Null")</f>
        <v>NONCON</v>
      </c>
    </row>
    <row r="1232" spans="3:19" hidden="1">
      <c r="C1232" s="12" t="s">
        <v>1269</v>
      </c>
      <c r="D1232" s="12">
        <v>115029</v>
      </c>
      <c r="E1232" s="12">
        <v>2023</v>
      </c>
      <c r="F1232" s="36">
        <v>45291</v>
      </c>
      <c r="G1232" s="12" t="s">
        <v>539</v>
      </c>
      <c r="H1232" s="36" t="s">
        <v>539</v>
      </c>
      <c r="I1232" s="36" t="s">
        <v>539</v>
      </c>
      <c r="J1232" s="12" t="s">
        <v>539</v>
      </c>
      <c r="K1232" s="36">
        <v>45291</v>
      </c>
      <c r="L1232" s="12" t="s">
        <v>539</v>
      </c>
      <c r="M1232" s="36" t="s">
        <v>539</v>
      </c>
      <c r="N1232" s="36" t="s">
        <v>539</v>
      </c>
      <c r="O1232" s="36" t="s">
        <v>539</v>
      </c>
      <c r="R1232" s="12" t="str">
        <f t="shared" si="19"/>
        <v>IFRS</v>
      </c>
      <c r="S1232" s="12" t="str">
        <f>IFERROR(IF(Preferences!$D$6="Default",INDEX('History Check'!$F$6:$O$6,MATCH(MAX('History Check'!$F1232:$O1232),'History Check'!$F1232:$O1232,0)),IF(COUNT($F1232:$O1232) &gt; 0, Preferences!$D$6, NA())),"Null")</f>
        <v>CON</v>
      </c>
    </row>
    <row r="1233" spans="3:19" hidden="1">
      <c r="C1233" s="12" t="s">
        <v>1269</v>
      </c>
      <c r="D1233" s="12">
        <v>115029</v>
      </c>
      <c r="E1233" s="12">
        <v>2022</v>
      </c>
      <c r="F1233" s="36">
        <v>44926</v>
      </c>
      <c r="G1233" s="12" t="s">
        <v>539</v>
      </c>
      <c r="H1233" s="12" t="s">
        <v>539</v>
      </c>
      <c r="I1233" s="36" t="s">
        <v>539</v>
      </c>
      <c r="J1233" s="12" t="s">
        <v>539</v>
      </c>
      <c r="K1233" s="36">
        <v>44926</v>
      </c>
      <c r="L1233" s="12" t="s">
        <v>539</v>
      </c>
      <c r="M1233" s="12" t="s">
        <v>539</v>
      </c>
      <c r="N1233" s="12" t="s">
        <v>539</v>
      </c>
      <c r="O1233" s="36" t="s">
        <v>539</v>
      </c>
      <c r="R1233" s="12" t="str">
        <f t="shared" si="19"/>
        <v>IFRS</v>
      </c>
      <c r="S1233" s="12" t="str">
        <f>IFERROR(IF(Preferences!$D$6="Default",INDEX('History Check'!$F$6:$O$6,MATCH(MAX('History Check'!$F1233:$O1233),'History Check'!$F1233:$O1233,0)),IF(COUNT($F1233:$O1233) &gt; 0, Preferences!$D$6, NA())),"Null")</f>
        <v>CON</v>
      </c>
    </row>
    <row r="1234" spans="3:19" hidden="1">
      <c r="C1234" s="12" t="s">
        <v>1270</v>
      </c>
      <c r="D1234" s="12">
        <v>1011092</v>
      </c>
      <c r="E1234" s="12">
        <v>2023</v>
      </c>
      <c r="F1234" s="36" t="s">
        <v>539</v>
      </c>
      <c r="G1234" s="12" t="s">
        <v>539</v>
      </c>
      <c r="H1234" s="12" t="s">
        <v>539</v>
      </c>
      <c r="I1234" s="12" t="s">
        <v>539</v>
      </c>
      <c r="J1234" s="36">
        <v>45291</v>
      </c>
      <c r="K1234" s="36" t="s">
        <v>539</v>
      </c>
      <c r="L1234" s="12" t="s">
        <v>539</v>
      </c>
      <c r="M1234" s="36" t="s">
        <v>539</v>
      </c>
      <c r="N1234" s="12" t="s">
        <v>539</v>
      </c>
      <c r="O1234" s="36">
        <v>45291</v>
      </c>
      <c r="R1234" s="12" t="str">
        <f t="shared" si="19"/>
        <v>LOCAL</v>
      </c>
      <c r="S1234" s="12" t="str">
        <f>IFERROR(IF(Preferences!$D$6="Default",INDEX('History Check'!$F$6:$O$6,MATCH(MAX('History Check'!$F1234:$O1234),'History Check'!$F1234:$O1234,0)),IF(COUNT($F1234:$O1234) &gt; 0, Preferences!$D$6, NA())),"Null")</f>
        <v>CON</v>
      </c>
    </row>
    <row r="1235" spans="3:19" hidden="1">
      <c r="C1235" s="12" t="s">
        <v>1270</v>
      </c>
      <c r="D1235" s="12">
        <v>1011092</v>
      </c>
      <c r="E1235" s="12">
        <v>2022</v>
      </c>
      <c r="F1235" s="36" t="s">
        <v>539</v>
      </c>
      <c r="G1235" s="12" t="s">
        <v>539</v>
      </c>
      <c r="H1235" s="36" t="s">
        <v>539</v>
      </c>
      <c r="I1235" s="36" t="s">
        <v>539</v>
      </c>
      <c r="J1235" s="36">
        <v>44926</v>
      </c>
      <c r="K1235" s="36" t="s">
        <v>539</v>
      </c>
      <c r="L1235" s="12" t="s">
        <v>539</v>
      </c>
      <c r="M1235" s="12" t="s">
        <v>539</v>
      </c>
      <c r="N1235" s="36" t="s">
        <v>539</v>
      </c>
      <c r="O1235" s="36">
        <v>44926</v>
      </c>
      <c r="R1235" s="12" t="str">
        <f t="shared" si="19"/>
        <v>LOCAL</v>
      </c>
      <c r="S1235" s="12" t="str">
        <f>IFERROR(IF(Preferences!$D$6="Default",INDEX('History Check'!$F$6:$O$6,MATCH(MAX('History Check'!$F1235:$O1235),'History Check'!$F1235:$O1235,0)),IF(COUNT($F1235:$O1235) &gt; 0, Preferences!$D$6, NA())),"Null")</f>
        <v>CON</v>
      </c>
    </row>
    <row r="1236" spans="3:19" hidden="1">
      <c r="C1236" s="12" t="s">
        <v>1271</v>
      </c>
      <c r="D1236" s="12">
        <v>114903</v>
      </c>
      <c r="E1236" s="12">
        <v>2023</v>
      </c>
      <c r="F1236" s="36">
        <v>45291</v>
      </c>
      <c r="G1236" s="12" t="s">
        <v>539</v>
      </c>
      <c r="H1236" s="12" t="s">
        <v>539</v>
      </c>
      <c r="I1236" s="36" t="s">
        <v>539</v>
      </c>
      <c r="J1236" s="36">
        <v>45291</v>
      </c>
      <c r="K1236" s="36">
        <v>45291</v>
      </c>
      <c r="L1236" s="12" t="s">
        <v>539</v>
      </c>
      <c r="M1236" s="12" t="s">
        <v>539</v>
      </c>
      <c r="N1236" s="12" t="s">
        <v>539</v>
      </c>
      <c r="O1236" s="36">
        <v>45291</v>
      </c>
      <c r="R1236" s="12" t="str">
        <f t="shared" si="19"/>
        <v>IFRS</v>
      </c>
      <c r="S1236" s="12" t="str">
        <f>IFERROR(IF(Preferences!$D$6="Default",INDEX('History Check'!$F$6:$O$6,MATCH(MAX('History Check'!$F1236:$O1236),'History Check'!$F1236:$O1236,0)),IF(COUNT($F1236:$O1236) &gt; 0, Preferences!$D$6, NA())),"Null")</f>
        <v>CON</v>
      </c>
    </row>
    <row r="1237" spans="3:19" hidden="1">
      <c r="C1237" s="12" t="s">
        <v>1271</v>
      </c>
      <c r="D1237" s="12">
        <v>114903</v>
      </c>
      <c r="E1237" s="12">
        <v>2022</v>
      </c>
      <c r="F1237" s="36">
        <v>44926</v>
      </c>
      <c r="G1237" s="12" t="s">
        <v>539</v>
      </c>
      <c r="H1237" s="36" t="s">
        <v>539</v>
      </c>
      <c r="I1237" s="12" t="s">
        <v>539</v>
      </c>
      <c r="J1237" s="36">
        <v>44926</v>
      </c>
      <c r="K1237" s="36">
        <v>44926</v>
      </c>
      <c r="L1237" s="12" t="s">
        <v>539</v>
      </c>
      <c r="M1237" s="12" t="s">
        <v>539</v>
      </c>
      <c r="N1237" s="12" t="s">
        <v>539</v>
      </c>
      <c r="O1237" s="36">
        <v>44926</v>
      </c>
      <c r="R1237" s="12" t="str">
        <f t="shared" si="19"/>
        <v>IFRS</v>
      </c>
      <c r="S1237" s="12" t="str">
        <f>IFERROR(IF(Preferences!$D$6="Default",INDEX('History Check'!$F$6:$O$6,MATCH(MAX('History Check'!$F1237:$O1237),'History Check'!$F1237:$O1237,0)),IF(COUNT($F1237:$O1237) &gt; 0, Preferences!$D$6, NA())),"Null")</f>
        <v>CON</v>
      </c>
    </row>
    <row r="1238" spans="3:19" hidden="1">
      <c r="C1238" s="12" t="s">
        <v>1272</v>
      </c>
      <c r="D1238" s="12">
        <v>1568303</v>
      </c>
      <c r="E1238" s="12">
        <v>2023</v>
      </c>
      <c r="F1238" s="36" t="s">
        <v>539</v>
      </c>
      <c r="G1238" s="12" t="s">
        <v>539</v>
      </c>
      <c r="H1238" s="36" t="s">
        <v>539</v>
      </c>
      <c r="I1238" s="36" t="s">
        <v>539</v>
      </c>
      <c r="J1238" s="36" t="s">
        <v>539</v>
      </c>
      <c r="K1238" s="36">
        <v>45291</v>
      </c>
      <c r="L1238" s="12" t="s">
        <v>539</v>
      </c>
      <c r="M1238" s="12" t="s">
        <v>539</v>
      </c>
      <c r="N1238" s="12" t="s">
        <v>539</v>
      </c>
      <c r="O1238" s="36" t="s">
        <v>539</v>
      </c>
      <c r="R1238" s="12" t="str">
        <f t="shared" si="19"/>
        <v>IFRS</v>
      </c>
      <c r="S1238" s="12" t="str">
        <f>IFERROR(IF(Preferences!$D$6="Default",INDEX('History Check'!$F$6:$O$6,MATCH(MAX('History Check'!$F1238:$O1238),'History Check'!$F1238:$O1238,0)),IF(COUNT($F1238:$O1238) &gt; 0, Preferences!$D$6, NA())),"Null")</f>
        <v>NONCON</v>
      </c>
    </row>
    <row r="1239" spans="3:19" hidden="1">
      <c r="C1239" s="12" t="s">
        <v>1272</v>
      </c>
      <c r="D1239" s="12">
        <v>1568303</v>
      </c>
      <c r="E1239" s="12">
        <v>2022</v>
      </c>
      <c r="F1239" s="36" t="s">
        <v>539</v>
      </c>
      <c r="G1239" s="12" t="s">
        <v>539</v>
      </c>
      <c r="H1239" s="12" t="s">
        <v>539</v>
      </c>
      <c r="I1239" s="12" t="s">
        <v>539</v>
      </c>
      <c r="J1239" s="12" t="s">
        <v>539</v>
      </c>
      <c r="K1239" s="36">
        <v>44926</v>
      </c>
      <c r="L1239" s="12" t="s">
        <v>539</v>
      </c>
      <c r="M1239" s="36" t="s">
        <v>539</v>
      </c>
      <c r="N1239" s="12" t="s">
        <v>539</v>
      </c>
      <c r="O1239" s="12" t="s">
        <v>539</v>
      </c>
      <c r="R1239" s="12" t="str">
        <f t="shared" si="19"/>
        <v>IFRS</v>
      </c>
      <c r="S1239" s="12" t="str">
        <f>IFERROR(IF(Preferences!$D$6="Default",INDEX('History Check'!$F$6:$O$6,MATCH(MAX('History Check'!$F1239:$O1239),'History Check'!$F1239:$O1239,0)),IF(COUNT($F1239:$O1239) &gt; 0, Preferences!$D$6, NA())),"Null")</f>
        <v>NONCON</v>
      </c>
    </row>
    <row r="1240" spans="3:19" hidden="1">
      <c r="C1240" s="12" t="s">
        <v>1273</v>
      </c>
      <c r="D1240" s="12">
        <v>1474957</v>
      </c>
      <c r="E1240" s="12">
        <v>2023</v>
      </c>
      <c r="F1240" s="36" t="s">
        <v>539</v>
      </c>
      <c r="G1240" s="12" t="s">
        <v>539</v>
      </c>
      <c r="H1240" s="12" t="s">
        <v>539</v>
      </c>
      <c r="I1240" s="12" t="s">
        <v>539</v>
      </c>
      <c r="J1240" s="36" t="s">
        <v>539</v>
      </c>
      <c r="K1240" s="36">
        <v>45291</v>
      </c>
      <c r="L1240" s="12" t="s">
        <v>539</v>
      </c>
      <c r="M1240" s="12" t="s">
        <v>539</v>
      </c>
      <c r="N1240" s="36" t="s">
        <v>539</v>
      </c>
      <c r="O1240" s="36" t="s">
        <v>539</v>
      </c>
      <c r="R1240" s="12" t="str">
        <f t="shared" si="19"/>
        <v>IFRS</v>
      </c>
      <c r="S1240" s="12" t="str">
        <f>IFERROR(IF(Preferences!$D$6="Default",INDEX('History Check'!$F$6:$O$6,MATCH(MAX('History Check'!$F1240:$O1240),'History Check'!$F1240:$O1240,0)),IF(COUNT($F1240:$O1240) &gt; 0, Preferences!$D$6, NA())),"Null")</f>
        <v>NONCON</v>
      </c>
    </row>
    <row r="1241" spans="3:19" hidden="1">
      <c r="C1241" s="12" t="s">
        <v>1273</v>
      </c>
      <c r="D1241" s="12">
        <v>1474957</v>
      </c>
      <c r="E1241" s="12">
        <v>2022</v>
      </c>
      <c r="F1241" s="12" t="s">
        <v>539</v>
      </c>
      <c r="G1241" s="36" t="s">
        <v>539</v>
      </c>
      <c r="H1241" s="12" t="s">
        <v>539</v>
      </c>
      <c r="I1241" s="12" t="s">
        <v>539</v>
      </c>
      <c r="J1241" s="12" t="s">
        <v>539</v>
      </c>
      <c r="K1241" s="36">
        <v>44926</v>
      </c>
      <c r="L1241" s="12" t="s">
        <v>539</v>
      </c>
      <c r="M1241" s="12" t="s">
        <v>539</v>
      </c>
      <c r="N1241" s="12" t="s">
        <v>539</v>
      </c>
      <c r="O1241" s="12" t="s">
        <v>539</v>
      </c>
      <c r="R1241" s="12" t="str">
        <f t="shared" si="19"/>
        <v>IFRS</v>
      </c>
      <c r="S1241" s="12" t="str">
        <f>IFERROR(IF(Preferences!$D$6="Default",INDEX('History Check'!$F$6:$O$6,MATCH(MAX('History Check'!$F1241:$O1241),'History Check'!$F1241:$O1241,0)),IF(COUNT($F1241:$O1241) &gt; 0, Preferences!$D$6, NA())),"Null")</f>
        <v>NONCON</v>
      </c>
    </row>
    <row r="1242" spans="3:19" hidden="1">
      <c r="C1242" s="12" t="s">
        <v>1267</v>
      </c>
      <c r="D1242" s="12">
        <v>114905</v>
      </c>
      <c r="E1242" s="12">
        <v>2023</v>
      </c>
      <c r="F1242" s="36" t="s">
        <v>539</v>
      </c>
      <c r="G1242" s="12" t="s">
        <v>539</v>
      </c>
      <c r="H1242" s="12" t="s">
        <v>539</v>
      </c>
      <c r="I1242" s="12" t="s">
        <v>539</v>
      </c>
      <c r="J1242" s="36">
        <v>45291</v>
      </c>
      <c r="K1242" s="36" t="s">
        <v>539</v>
      </c>
      <c r="L1242" s="12" t="s">
        <v>539</v>
      </c>
      <c r="M1242" s="12" t="s">
        <v>539</v>
      </c>
      <c r="N1242" s="12" t="s">
        <v>539</v>
      </c>
      <c r="O1242" s="36">
        <v>45291</v>
      </c>
      <c r="R1242" s="12" t="str">
        <f t="shared" si="19"/>
        <v>LOCAL</v>
      </c>
      <c r="S1242" s="12" t="str">
        <f>IFERROR(IF(Preferences!$D$6="Default",INDEX('History Check'!$F$6:$O$6,MATCH(MAX('History Check'!$F1242:$O1242),'History Check'!$F1242:$O1242,0)),IF(COUNT($F1242:$O1242) &gt; 0, Preferences!$D$6, NA())),"Null")</f>
        <v>CON</v>
      </c>
    </row>
    <row r="1243" spans="3:19" hidden="1">
      <c r="C1243" s="12" t="s">
        <v>1267</v>
      </c>
      <c r="D1243" s="12">
        <v>114905</v>
      </c>
      <c r="E1243" s="12">
        <v>2022</v>
      </c>
      <c r="F1243" s="36" t="s">
        <v>539</v>
      </c>
      <c r="G1243" s="12" t="s">
        <v>539</v>
      </c>
      <c r="H1243" s="36" t="s">
        <v>539</v>
      </c>
      <c r="I1243" s="36" t="s">
        <v>539</v>
      </c>
      <c r="J1243" s="36">
        <v>44926</v>
      </c>
      <c r="K1243" s="36" t="s">
        <v>539</v>
      </c>
      <c r="L1243" s="12" t="s">
        <v>539</v>
      </c>
      <c r="M1243" s="12" t="s">
        <v>539</v>
      </c>
      <c r="N1243" s="36" t="s">
        <v>539</v>
      </c>
      <c r="O1243" s="36">
        <v>44926</v>
      </c>
      <c r="R1243" s="12" t="str">
        <f t="shared" si="19"/>
        <v>LOCAL</v>
      </c>
      <c r="S1243" s="12" t="str">
        <f>IFERROR(IF(Preferences!$D$6="Default",INDEX('History Check'!$F$6:$O$6,MATCH(MAX('History Check'!$F1243:$O1243),'History Check'!$F1243:$O1243,0)),IF(COUNT($F1243:$O1243) &gt; 0, Preferences!$D$6, NA())),"Null")</f>
        <v>CON</v>
      </c>
    </row>
    <row r="1244" spans="3:19" hidden="1">
      <c r="C1244" s="12" t="s">
        <v>1268</v>
      </c>
      <c r="D1244" s="12">
        <v>111716</v>
      </c>
      <c r="E1244" s="12">
        <v>2023</v>
      </c>
      <c r="F1244" s="36">
        <v>45291</v>
      </c>
      <c r="G1244" s="12" t="s">
        <v>539</v>
      </c>
      <c r="H1244" s="36" t="s">
        <v>539</v>
      </c>
      <c r="I1244" s="36" t="s">
        <v>539</v>
      </c>
      <c r="J1244" s="36" t="s">
        <v>539</v>
      </c>
      <c r="K1244" s="36">
        <v>45291</v>
      </c>
      <c r="L1244" s="12" t="s">
        <v>539</v>
      </c>
      <c r="M1244" s="12" t="s">
        <v>539</v>
      </c>
      <c r="N1244" s="36" t="s">
        <v>539</v>
      </c>
      <c r="O1244" s="36" t="s">
        <v>539</v>
      </c>
      <c r="R1244" s="12" t="str">
        <f t="shared" si="19"/>
        <v>IFRS</v>
      </c>
      <c r="S1244" s="12" t="str">
        <f>IFERROR(IF(Preferences!$D$6="Default",INDEX('History Check'!$F$6:$O$6,MATCH(MAX('History Check'!$F1244:$O1244),'History Check'!$F1244:$O1244,0)),IF(COUNT($F1244:$O1244) &gt; 0, Preferences!$D$6, NA())),"Null")</f>
        <v>CON</v>
      </c>
    </row>
    <row r="1245" spans="3:19" hidden="1">
      <c r="C1245" s="12" t="s">
        <v>1268</v>
      </c>
      <c r="D1245" s="12">
        <v>111716</v>
      </c>
      <c r="E1245" s="12">
        <v>2022</v>
      </c>
      <c r="F1245" s="36">
        <v>44926</v>
      </c>
      <c r="G1245" s="12" t="s">
        <v>539</v>
      </c>
      <c r="H1245" s="12" t="s">
        <v>539</v>
      </c>
      <c r="I1245" s="36" t="s">
        <v>539</v>
      </c>
      <c r="J1245" s="12" t="s">
        <v>539</v>
      </c>
      <c r="K1245" s="36">
        <v>44926</v>
      </c>
      <c r="L1245" s="12" t="s">
        <v>539</v>
      </c>
      <c r="M1245" s="12" t="s">
        <v>539</v>
      </c>
      <c r="N1245" s="12" t="s">
        <v>539</v>
      </c>
      <c r="O1245" s="12" t="s">
        <v>539</v>
      </c>
      <c r="R1245" s="12" t="str">
        <f t="shared" si="19"/>
        <v>IFRS</v>
      </c>
      <c r="S1245" s="12" t="str">
        <f>IFERROR(IF(Preferences!$D$6="Default",INDEX('History Check'!$F$6:$O$6,MATCH(MAX('History Check'!$F1245:$O1245),'History Check'!$F1245:$O1245,0)),IF(COUNT($F1245:$O1245) &gt; 0, Preferences!$D$6, NA())),"Null")</f>
        <v>CON</v>
      </c>
    </row>
    <row r="1246" spans="3:19" hidden="1">
      <c r="C1246" s="12" t="s">
        <v>1260</v>
      </c>
      <c r="D1246" s="12">
        <v>1005878</v>
      </c>
      <c r="E1246" s="12">
        <v>2023</v>
      </c>
      <c r="F1246" s="36">
        <v>45291</v>
      </c>
      <c r="G1246" s="12" t="s">
        <v>539</v>
      </c>
      <c r="H1246" s="12" t="s">
        <v>539</v>
      </c>
      <c r="I1246" s="12" t="s">
        <v>539</v>
      </c>
      <c r="J1246" s="36" t="s">
        <v>539</v>
      </c>
      <c r="K1246" s="36">
        <v>45291</v>
      </c>
      <c r="L1246" s="12" t="s">
        <v>539</v>
      </c>
      <c r="M1246" s="12" t="s">
        <v>539</v>
      </c>
      <c r="N1246" s="12" t="s">
        <v>539</v>
      </c>
      <c r="O1246" s="36" t="s">
        <v>539</v>
      </c>
      <c r="R1246" s="12" t="str">
        <f t="shared" si="19"/>
        <v>IFRS</v>
      </c>
      <c r="S1246" s="12" t="str">
        <f>IFERROR(IF(Preferences!$D$6="Default",INDEX('History Check'!$F$6:$O$6,MATCH(MAX('History Check'!$F1246:$O1246),'History Check'!$F1246:$O1246,0)),IF(COUNT($F1246:$O1246) &gt; 0, Preferences!$D$6, NA())),"Null")</f>
        <v>CON</v>
      </c>
    </row>
    <row r="1247" spans="3:19" hidden="1">
      <c r="C1247" s="12" t="s">
        <v>1260</v>
      </c>
      <c r="D1247" s="12">
        <v>1005878</v>
      </c>
      <c r="E1247" s="12">
        <v>2022</v>
      </c>
      <c r="F1247" s="36">
        <v>44926</v>
      </c>
      <c r="G1247" s="12" t="s">
        <v>539</v>
      </c>
      <c r="H1247" s="36" t="s">
        <v>539</v>
      </c>
      <c r="I1247" s="36" t="s">
        <v>539</v>
      </c>
      <c r="J1247" s="36" t="s">
        <v>539</v>
      </c>
      <c r="K1247" s="36">
        <v>44926</v>
      </c>
      <c r="L1247" s="12" t="s">
        <v>539</v>
      </c>
      <c r="M1247" s="12" t="s">
        <v>539</v>
      </c>
      <c r="N1247" s="36" t="s">
        <v>539</v>
      </c>
      <c r="O1247" s="36" t="s">
        <v>539</v>
      </c>
      <c r="R1247" s="12" t="str">
        <f t="shared" si="19"/>
        <v>IFRS</v>
      </c>
      <c r="S1247" s="12" t="str">
        <f>IFERROR(IF(Preferences!$D$6="Default",INDEX('History Check'!$F$6:$O$6,MATCH(MAX('History Check'!$F1247:$O1247),'History Check'!$F1247:$O1247,0)),IF(COUNT($F1247:$O1247) &gt; 0, Preferences!$D$6, NA())),"Null")</f>
        <v>CON</v>
      </c>
    </row>
    <row r="1248" spans="3:19" hidden="1">
      <c r="C1248" s="12" t="s">
        <v>1261</v>
      </c>
      <c r="D1248" s="12">
        <v>112468</v>
      </c>
      <c r="E1248" s="12">
        <v>2023</v>
      </c>
      <c r="F1248" s="36" t="s">
        <v>539</v>
      </c>
      <c r="G1248" s="12" t="s">
        <v>539</v>
      </c>
      <c r="H1248" s="12" t="s">
        <v>539</v>
      </c>
      <c r="I1248" s="12" t="s">
        <v>539</v>
      </c>
      <c r="J1248" s="36">
        <v>45291</v>
      </c>
      <c r="K1248" s="12" t="s">
        <v>539</v>
      </c>
      <c r="L1248" s="12" t="s">
        <v>539</v>
      </c>
      <c r="M1248" s="12" t="s">
        <v>539</v>
      </c>
      <c r="N1248" s="12" t="s">
        <v>539</v>
      </c>
      <c r="O1248" s="36">
        <v>45291</v>
      </c>
      <c r="R1248" s="12" t="str">
        <f t="shared" si="19"/>
        <v>LOCAL</v>
      </c>
      <c r="S1248" s="12" t="str">
        <f>IFERROR(IF(Preferences!$D$6="Default",INDEX('History Check'!$F$6:$O$6,MATCH(MAX('History Check'!$F1248:$O1248),'History Check'!$F1248:$O1248,0)),IF(COUNT($F1248:$O1248) &gt; 0, Preferences!$D$6, NA())),"Null")</f>
        <v>CON</v>
      </c>
    </row>
    <row r="1249" spans="3:19" hidden="1">
      <c r="C1249" s="12" t="s">
        <v>1261</v>
      </c>
      <c r="D1249" s="12">
        <v>112468</v>
      </c>
      <c r="E1249" s="12">
        <v>2022</v>
      </c>
      <c r="F1249" s="36" t="s">
        <v>539</v>
      </c>
      <c r="G1249" s="12" t="s">
        <v>539</v>
      </c>
      <c r="H1249" s="12" t="s">
        <v>539</v>
      </c>
      <c r="I1249" s="12" t="s">
        <v>539</v>
      </c>
      <c r="J1249" s="36">
        <v>44926</v>
      </c>
      <c r="K1249" s="36" t="s">
        <v>539</v>
      </c>
      <c r="L1249" s="12" t="s">
        <v>539</v>
      </c>
      <c r="M1249" s="12" t="s">
        <v>539</v>
      </c>
      <c r="N1249" s="36" t="s">
        <v>539</v>
      </c>
      <c r="O1249" s="36">
        <v>44926</v>
      </c>
      <c r="R1249" s="12" t="str">
        <f t="shared" si="19"/>
        <v>LOCAL</v>
      </c>
      <c r="S1249" s="12" t="str">
        <f>IFERROR(IF(Preferences!$D$6="Default",INDEX('History Check'!$F$6:$O$6,MATCH(MAX('History Check'!$F1249:$O1249),'History Check'!$F1249:$O1249,0)),IF(COUNT($F1249:$O1249) &gt; 0, Preferences!$D$6, NA())),"Null")</f>
        <v>CON</v>
      </c>
    </row>
    <row r="1250" spans="3:19" hidden="1">
      <c r="C1250" s="12" t="s">
        <v>1274</v>
      </c>
      <c r="D1250" s="12">
        <v>108098</v>
      </c>
      <c r="E1250" s="12">
        <v>2023</v>
      </c>
      <c r="F1250" s="12" t="s">
        <v>539</v>
      </c>
      <c r="G1250" s="12" t="s">
        <v>539</v>
      </c>
      <c r="H1250" s="12" t="s">
        <v>539</v>
      </c>
      <c r="I1250" s="12" t="s">
        <v>539</v>
      </c>
      <c r="J1250" s="12" t="s">
        <v>539</v>
      </c>
      <c r="K1250" s="12" t="s">
        <v>539</v>
      </c>
      <c r="L1250" s="12" t="s">
        <v>539</v>
      </c>
      <c r="M1250" s="12" t="s">
        <v>539</v>
      </c>
      <c r="N1250" s="36">
        <v>45291</v>
      </c>
      <c r="O1250" s="36" t="s">
        <v>539</v>
      </c>
      <c r="R1250" s="12" t="str">
        <f t="shared" si="19"/>
        <v>USGAAP</v>
      </c>
      <c r="S1250" s="12" t="str">
        <f>IFERROR(IF(Preferences!$D$6="Default",INDEX('History Check'!$F$6:$O$6,MATCH(MAX('History Check'!$F1250:$O1250),'History Check'!$F1250:$O1250,0)),IF(COUNT($F1250:$O1250) &gt; 0, Preferences!$D$6, NA())),"Null")</f>
        <v>NONCON</v>
      </c>
    </row>
    <row r="1251" spans="3:19" hidden="1">
      <c r="C1251" s="12" t="s">
        <v>1274</v>
      </c>
      <c r="D1251" s="12">
        <v>108098</v>
      </c>
      <c r="E1251" s="12">
        <v>2022</v>
      </c>
      <c r="F1251" s="36" t="s">
        <v>539</v>
      </c>
      <c r="G1251" s="12" t="s">
        <v>539</v>
      </c>
      <c r="H1251" s="36" t="s">
        <v>539</v>
      </c>
      <c r="I1251" s="36" t="s">
        <v>539</v>
      </c>
      <c r="J1251" s="36" t="s">
        <v>539</v>
      </c>
      <c r="K1251" s="36" t="s">
        <v>539</v>
      </c>
      <c r="L1251" s="12" t="s">
        <v>539</v>
      </c>
      <c r="M1251" s="12" t="s">
        <v>539</v>
      </c>
      <c r="N1251" s="36">
        <v>44926</v>
      </c>
      <c r="O1251" s="36" t="s">
        <v>539</v>
      </c>
      <c r="R1251" s="12" t="str">
        <f t="shared" si="19"/>
        <v>USGAAP</v>
      </c>
      <c r="S1251" s="12" t="str">
        <f>IFERROR(IF(Preferences!$D$6="Default",INDEX('History Check'!$F$6:$O$6,MATCH(MAX('History Check'!$F1251:$O1251),'History Check'!$F1251:$O1251,0)),IF(COUNT($F1251:$O1251) &gt; 0, Preferences!$D$6, NA())),"Null")</f>
        <v>NONCON</v>
      </c>
    </row>
    <row r="1252" spans="3:19" hidden="1">
      <c r="C1252" s="12" t="s">
        <v>1275</v>
      </c>
      <c r="D1252" s="12">
        <v>1320730</v>
      </c>
      <c r="E1252" s="12">
        <v>2023</v>
      </c>
      <c r="F1252" s="36">
        <v>45291</v>
      </c>
      <c r="G1252" s="12" t="s">
        <v>539</v>
      </c>
      <c r="H1252" s="12" t="s">
        <v>539</v>
      </c>
      <c r="I1252" s="36" t="s">
        <v>539</v>
      </c>
      <c r="J1252" s="12" t="s">
        <v>539</v>
      </c>
      <c r="K1252" s="36" t="s">
        <v>539</v>
      </c>
      <c r="L1252" s="12" t="s">
        <v>539</v>
      </c>
      <c r="M1252" s="12" t="s">
        <v>539</v>
      </c>
      <c r="N1252" s="12" t="s">
        <v>539</v>
      </c>
      <c r="O1252" s="36" t="s">
        <v>539</v>
      </c>
      <c r="R1252" s="12" t="str">
        <f t="shared" si="19"/>
        <v>IFRS</v>
      </c>
      <c r="S1252" s="12" t="str">
        <f>IFERROR(IF(Preferences!$D$6="Default",INDEX('History Check'!$F$6:$O$6,MATCH(MAX('History Check'!$F1252:$O1252),'History Check'!$F1252:$O1252,0)),IF(COUNT($F1252:$O1252) &gt; 0, Preferences!$D$6, NA())),"Null")</f>
        <v>CON</v>
      </c>
    </row>
    <row r="1253" spans="3:19" hidden="1">
      <c r="C1253" s="12" t="s">
        <v>1275</v>
      </c>
      <c r="D1253" s="12">
        <v>1320730</v>
      </c>
      <c r="E1253" s="12">
        <v>2022</v>
      </c>
      <c r="F1253" s="36">
        <v>44926</v>
      </c>
      <c r="G1253" s="12" t="s">
        <v>539</v>
      </c>
      <c r="H1253" s="36" t="s">
        <v>539</v>
      </c>
      <c r="I1253" s="36" t="s">
        <v>539</v>
      </c>
      <c r="J1253" s="36" t="s">
        <v>539</v>
      </c>
      <c r="K1253" s="36" t="s">
        <v>539</v>
      </c>
      <c r="L1253" s="12" t="s">
        <v>539</v>
      </c>
      <c r="M1253" s="12" t="s">
        <v>539</v>
      </c>
      <c r="N1253" s="36" t="s">
        <v>539</v>
      </c>
      <c r="O1253" s="36" t="s">
        <v>539</v>
      </c>
      <c r="R1253" s="12" t="str">
        <f t="shared" si="19"/>
        <v>IFRS</v>
      </c>
      <c r="S1253" s="12" t="str">
        <f>IFERROR(IF(Preferences!$D$6="Default",INDEX('History Check'!$F$6:$O$6,MATCH(MAX('History Check'!$F1253:$O1253),'History Check'!$F1253:$O1253,0)),IF(COUNT($F1253:$O1253) &gt; 0, Preferences!$D$6, NA())),"Null")</f>
        <v>CON</v>
      </c>
    </row>
    <row r="1254" spans="3:19" hidden="1">
      <c r="C1254" s="12" t="s">
        <v>1276</v>
      </c>
      <c r="D1254" s="12">
        <v>1219852</v>
      </c>
      <c r="E1254" s="12">
        <v>2023</v>
      </c>
      <c r="F1254" s="36">
        <v>45291</v>
      </c>
      <c r="G1254" s="12" t="s">
        <v>539</v>
      </c>
      <c r="H1254" s="36" t="s">
        <v>539</v>
      </c>
      <c r="I1254" s="36" t="s">
        <v>539</v>
      </c>
      <c r="J1254" s="12" t="s">
        <v>539</v>
      </c>
      <c r="K1254" s="36" t="s">
        <v>539</v>
      </c>
      <c r="L1254" s="12" t="s">
        <v>539</v>
      </c>
      <c r="M1254" s="12" t="s">
        <v>539</v>
      </c>
      <c r="N1254" s="12" t="s">
        <v>539</v>
      </c>
      <c r="O1254" s="12" t="s">
        <v>539</v>
      </c>
      <c r="R1254" s="12" t="str">
        <f t="shared" si="19"/>
        <v>IFRS</v>
      </c>
      <c r="S1254" s="12" t="str">
        <f>IFERROR(IF(Preferences!$D$6="Default",INDEX('History Check'!$F$6:$O$6,MATCH(MAX('History Check'!$F1254:$O1254),'History Check'!$F1254:$O1254,0)),IF(COUNT($F1254:$O1254) &gt; 0, Preferences!$D$6, NA())),"Null")</f>
        <v>CON</v>
      </c>
    </row>
    <row r="1255" spans="3:19" hidden="1">
      <c r="C1255" s="12" t="s">
        <v>1276</v>
      </c>
      <c r="D1255" s="12">
        <v>1219852</v>
      </c>
      <c r="E1255" s="12">
        <v>2022</v>
      </c>
      <c r="F1255" s="36">
        <v>44926</v>
      </c>
      <c r="G1255" s="12" t="s">
        <v>539</v>
      </c>
      <c r="H1255" s="36" t="s">
        <v>539</v>
      </c>
      <c r="I1255" s="36" t="s">
        <v>539</v>
      </c>
      <c r="J1255" s="36" t="s">
        <v>539</v>
      </c>
      <c r="K1255" s="36" t="s">
        <v>539</v>
      </c>
      <c r="L1255" s="12" t="s">
        <v>539</v>
      </c>
      <c r="M1255" s="12" t="s">
        <v>539</v>
      </c>
      <c r="N1255" s="36" t="s">
        <v>539</v>
      </c>
      <c r="O1255" s="36" t="s">
        <v>539</v>
      </c>
      <c r="R1255" s="12" t="str">
        <f t="shared" si="19"/>
        <v>IFRS</v>
      </c>
      <c r="S1255" s="12" t="str">
        <f>IFERROR(IF(Preferences!$D$6="Default",INDEX('History Check'!$F$6:$O$6,MATCH(MAX('History Check'!$F1255:$O1255),'History Check'!$F1255:$O1255,0)),IF(COUNT($F1255:$O1255) &gt; 0, Preferences!$D$6, NA())),"Null")</f>
        <v>CON</v>
      </c>
    </row>
    <row r="1256" spans="3:19" hidden="1">
      <c r="C1256" s="12" t="s">
        <v>1277</v>
      </c>
      <c r="D1256" s="12">
        <v>116297</v>
      </c>
      <c r="E1256" s="12">
        <v>2023</v>
      </c>
      <c r="F1256" s="36" t="s">
        <v>539</v>
      </c>
      <c r="G1256" s="12" t="s">
        <v>539</v>
      </c>
      <c r="H1256" s="36" t="s">
        <v>539</v>
      </c>
      <c r="I1256" s="36" t="s">
        <v>539</v>
      </c>
      <c r="J1256" s="36" t="s">
        <v>539</v>
      </c>
      <c r="K1256" s="36">
        <v>45291</v>
      </c>
      <c r="L1256" s="12" t="s">
        <v>539</v>
      </c>
      <c r="M1256" s="12" t="s">
        <v>539</v>
      </c>
      <c r="N1256" s="36" t="s">
        <v>539</v>
      </c>
      <c r="O1256" s="36" t="s">
        <v>539</v>
      </c>
      <c r="R1256" s="12" t="str">
        <f t="shared" si="19"/>
        <v>IFRS</v>
      </c>
      <c r="S1256" s="12" t="str">
        <f>IFERROR(IF(Preferences!$D$6="Default",INDEX('History Check'!$F$6:$O$6,MATCH(MAX('History Check'!$F1256:$O1256),'History Check'!$F1256:$O1256,0)),IF(COUNT($F1256:$O1256) &gt; 0, Preferences!$D$6, NA())),"Null")</f>
        <v>NONCON</v>
      </c>
    </row>
    <row r="1257" spans="3:19" hidden="1">
      <c r="C1257" s="12" t="s">
        <v>1277</v>
      </c>
      <c r="D1257" s="12">
        <v>116297</v>
      </c>
      <c r="E1257" s="12">
        <v>2022</v>
      </c>
      <c r="F1257" s="36" t="s">
        <v>539</v>
      </c>
      <c r="G1257" s="12" t="s">
        <v>539</v>
      </c>
      <c r="H1257" s="12" t="s">
        <v>539</v>
      </c>
      <c r="I1257" s="12" t="s">
        <v>539</v>
      </c>
      <c r="J1257" s="36" t="s">
        <v>539</v>
      </c>
      <c r="K1257" s="36">
        <v>44926</v>
      </c>
      <c r="L1257" s="12" t="s">
        <v>539</v>
      </c>
      <c r="M1257" s="12" t="s">
        <v>539</v>
      </c>
      <c r="N1257" s="12" t="s">
        <v>539</v>
      </c>
      <c r="O1257" s="36" t="s">
        <v>539</v>
      </c>
      <c r="R1257" s="12" t="str">
        <f t="shared" si="19"/>
        <v>IFRS</v>
      </c>
      <c r="S1257" s="12" t="str">
        <f>IFERROR(IF(Preferences!$D$6="Default",INDEX('History Check'!$F$6:$O$6,MATCH(MAX('History Check'!$F1257:$O1257),'History Check'!$F1257:$O1257,0)),IF(COUNT($F1257:$O1257) &gt; 0, Preferences!$D$6, NA())),"Null")</f>
        <v>NONCON</v>
      </c>
    </row>
    <row r="1258" spans="3:19" hidden="1">
      <c r="C1258" s="12" t="s">
        <v>1278</v>
      </c>
      <c r="D1258" s="12">
        <v>1475505</v>
      </c>
      <c r="E1258" s="12">
        <v>2023</v>
      </c>
      <c r="F1258" s="36" t="s">
        <v>539</v>
      </c>
      <c r="G1258" s="12" t="s">
        <v>539</v>
      </c>
      <c r="H1258" s="12" t="s">
        <v>539</v>
      </c>
      <c r="I1258" s="12" t="s">
        <v>539</v>
      </c>
      <c r="J1258" s="12" t="s">
        <v>539</v>
      </c>
      <c r="K1258" s="12" t="s">
        <v>539</v>
      </c>
      <c r="L1258" s="12" t="s">
        <v>539</v>
      </c>
      <c r="M1258" s="12" t="s">
        <v>539</v>
      </c>
      <c r="N1258" s="12" t="s">
        <v>539</v>
      </c>
      <c r="O1258" s="36">
        <v>45291</v>
      </c>
      <c r="R1258" s="12" t="str">
        <f t="shared" si="19"/>
        <v>LOCAL</v>
      </c>
      <c r="S1258" s="12" t="str">
        <f>IFERROR(IF(Preferences!$D$6="Default",INDEX('History Check'!$F$6:$O$6,MATCH(MAX('History Check'!$F1258:$O1258),'History Check'!$F1258:$O1258,0)),IF(COUNT($F1258:$O1258) &gt; 0, Preferences!$D$6, NA())),"Null")</f>
        <v>NONCON</v>
      </c>
    </row>
    <row r="1259" spans="3:19" hidden="1">
      <c r="C1259" s="12" t="s">
        <v>1278</v>
      </c>
      <c r="D1259" s="12">
        <v>1475505</v>
      </c>
      <c r="E1259" s="12">
        <v>2022</v>
      </c>
      <c r="F1259" s="36" t="s">
        <v>539</v>
      </c>
      <c r="G1259" s="12" t="s">
        <v>539</v>
      </c>
      <c r="H1259" s="36" t="s">
        <v>539</v>
      </c>
      <c r="I1259" s="12" t="s">
        <v>539</v>
      </c>
      <c r="J1259" s="12" t="s">
        <v>539</v>
      </c>
      <c r="K1259" s="36" t="s">
        <v>539</v>
      </c>
      <c r="L1259" s="12" t="s">
        <v>539</v>
      </c>
      <c r="M1259" s="12" t="s">
        <v>539</v>
      </c>
      <c r="N1259" s="12" t="s">
        <v>539</v>
      </c>
      <c r="O1259" s="36">
        <v>44926</v>
      </c>
      <c r="R1259" s="12" t="str">
        <f t="shared" si="19"/>
        <v>LOCAL</v>
      </c>
      <c r="S1259" s="12" t="str">
        <f>IFERROR(IF(Preferences!$D$6="Default",INDEX('History Check'!$F$6:$O$6,MATCH(MAX('History Check'!$F1259:$O1259),'History Check'!$F1259:$O1259,0)),IF(COUNT($F1259:$O1259) &gt; 0, Preferences!$D$6, NA())),"Null")</f>
        <v>NONCON</v>
      </c>
    </row>
    <row r="1260" spans="3:19">
      <c r="C1260" s="12" t="s">
        <v>1279</v>
      </c>
      <c r="D1260" s="12">
        <v>1021882</v>
      </c>
      <c r="E1260" s="12">
        <v>2023</v>
      </c>
      <c r="F1260" s="36" t="s">
        <v>539</v>
      </c>
      <c r="G1260" s="12" t="s">
        <v>539</v>
      </c>
      <c r="H1260" s="12" t="s">
        <v>539</v>
      </c>
      <c r="I1260" s="12" t="s">
        <v>539</v>
      </c>
      <c r="J1260" s="12" t="s">
        <v>539</v>
      </c>
      <c r="K1260" s="12" t="s">
        <v>539</v>
      </c>
      <c r="L1260" s="12" t="s">
        <v>539</v>
      </c>
      <c r="M1260" s="12" t="s">
        <v>539</v>
      </c>
      <c r="N1260" s="12" t="s">
        <v>539</v>
      </c>
      <c r="O1260" s="36" t="s">
        <v>539</v>
      </c>
      <c r="R1260" s="12" t="str">
        <f t="shared" si="19"/>
        <v>Null</v>
      </c>
      <c r="S1260" s="12" t="str">
        <f>IFERROR(IF(Preferences!$D$6="Default",INDEX('History Check'!$F$6:$O$6,MATCH(MAX('History Check'!$F1260:$O1260),'History Check'!$F1260:$O1260,0)),IF(COUNT($F1260:$O1260) &gt; 0, Preferences!$D$6, NA())),"Null")</f>
        <v>Null</v>
      </c>
    </row>
    <row r="1261" spans="3:19">
      <c r="C1261" s="12" t="s">
        <v>1279</v>
      </c>
      <c r="D1261" s="12">
        <v>1021882</v>
      </c>
      <c r="E1261" s="12">
        <v>2022</v>
      </c>
      <c r="F1261" s="36" t="s">
        <v>539</v>
      </c>
      <c r="G1261" s="12" t="s">
        <v>539</v>
      </c>
      <c r="H1261" s="36" t="s">
        <v>539</v>
      </c>
      <c r="I1261" s="36" t="s">
        <v>539</v>
      </c>
      <c r="J1261" s="36" t="s">
        <v>539</v>
      </c>
      <c r="K1261" s="36" t="s">
        <v>539</v>
      </c>
      <c r="L1261" s="12" t="s">
        <v>539</v>
      </c>
      <c r="M1261" s="12" t="s">
        <v>539</v>
      </c>
      <c r="N1261" s="36" t="s">
        <v>539</v>
      </c>
      <c r="O1261" s="36" t="s">
        <v>539</v>
      </c>
      <c r="R1261" s="12" t="str">
        <f t="shared" si="19"/>
        <v>Null</v>
      </c>
      <c r="S1261" s="12" t="str">
        <f>IFERROR(IF(Preferences!$D$6="Default",INDEX('History Check'!$F$6:$O$6,MATCH(MAX('History Check'!$F1261:$O1261),'History Check'!$F1261:$O1261,0)),IF(COUNT($F1261:$O1261) &gt; 0, Preferences!$D$6, NA())),"Null")</f>
        <v>Null</v>
      </c>
    </row>
    <row r="1262" spans="3:19" hidden="1">
      <c r="C1262" s="12" t="s">
        <v>1280</v>
      </c>
      <c r="D1262" s="12">
        <v>1454924</v>
      </c>
      <c r="E1262" s="12">
        <v>2023</v>
      </c>
      <c r="F1262" s="36" t="s">
        <v>539</v>
      </c>
      <c r="G1262" s="12" t="s">
        <v>539</v>
      </c>
      <c r="H1262" s="36" t="s">
        <v>539</v>
      </c>
      <c r="I1262" s="36" t="s">
        <v>539</v>
      </c>
      <c r="J1262" s="36">
        <v>45291</v>
      </c>
      <c r="K1262" s="36" t="s">
        <v>539</v>
      </c>
      <c r="L1262" s="12" t="s">
        <v>539</v>
      </c>
      <c r="M1262" s="12" t="s">
        <v>539</v>
      </c>
      <c r="N1262" s="12" t="s">
        <v>539</v>
      </c>
      <c r="O1262" s="36" t="s">
        <v>539</v>
      </c>
      <c r="R1262" s="12" t="str">
        <f t="shared" si="19"/>
        <v>LOCAL</v>
      </c>
      <c r="S1262" s="12" t="str">
        <f>IFERROR(IF(Preferences!$D$6="Default",INDEX('History Check'!$F$6:$O$6,MATCH(MAX('History Check'!$F1262:$O1262),'History Check'!$F1262:$O1262,0)),IF(COUNT($F1262:$O1262) &gt; 0, Preferences!$D$6, NA())),"Null")</f>
        <v>CON</v>
      </c>
    </row>
    <row r="1263" spans="3:19" hidden="1">
      <c r="C1263" s="12" t="s">
        <v>1280</v>
      </c>
      <c r="D1263" s="12">
        <v>1454924</v>
      </c>
      <c r="E1263" s="12">
        <v>2022</v>
      </c>
      <c r="F1263" s="36" t="s">
        <v>539</v>
      </c>
      <c r="G1263" s="12" t="s">
        <v>539</v>
      </c>
      <c r="H1263" s="12" t="s">
        <v>539</v>
      </c>
      <c r="I1263" s="12" t="s">
        <v>539</v>
      </c>
      <c r="J1263" s="36">
        <v>44926</v>
      </c>
      <c r="K1263" s="12" t="s">
        <v>539</v>
      </c>
      <c r="L1263" s="12" t="s">
        <v>539</v>
      </c>
      <c r="M1263" s="12" t="s">
        <v>539</v>
      </c>
      <c r="N1263" s="12" t="s">
        <v>539</v>
      </c>
      <c r="O1263" s="12" t="s">
        <v>539</v>
      </c>
      <c r="R1263" s="12" t="str">
        <f t="shared" si="19"/>
        <v>LOCAL</v>
      </c>
      <c r="S1263" s="12" t="str">
        <f>IFERROR(IF(Preferences!$D$6="Default",INDEX('History Check'!$F$6:$O$6,MATCH(MAX('History Check'!$F1263:$O1263),'History Check'!$F1263:$O1263,0)),IF(COUNT($F1263:$O1263) &gt; 0, Preferences!$D$6, NA())),"Null")</f>
        <v>CON</v>
      </c>
    </row>
    <row r="1264" spans="3:19" hidden="1">
      <c r="C1264" s="12" t="s">
        <v>1281</v>
      </c>
      <c r="D1264" s="12">
        <v>1053756</v>
      </c>
      <c r="E1264" s="12">
        <v>2023</v>
      </c>
      <c r="F1264" s="36" t="s">
        <v>539</v>
      </c>
      <c r="G1264" s="12" t="s">
        <v>539</v>
      </c>
      <c r="H1264" s="12" t="s">
        <v>539</v>
      </c>
      <c r="I1264" s="12" t="s">
        <v>539</v>
      </c>
      <c r="J1264" s="36">
        <v>45291</v>
      </c>
      <c r="K1264" s="12" t="s">
        <v>539</v>
      </c>
      <c r="L1264" s="12" t="s">
        <v>539</v>
      </c>
      <c r="M1264" s="12" t="s">
        <v>539</v>
      </c>
      <c r="N1264" s="12" t="s">
        <v>539</v>
      </c>
      <c r="O1264" s="36" t="s">
        <v>539</v>
      </c>
      <c r="R1264" s="12" t="str">
        <f t="shared" si="19"/>
        <v>LOCAL</v>
      </c>
      <c r="S1264" s="12" t="str">
        <f>IFERROR(IF(Preferences!$D$6="Default",INDEX('History Check'!$F$6:$O$6,MATCH(MAX('History Check'!$F1264:$O1264),'History Check'!$F1264:$O1264,0)),IF(COUNT($F1264:$O1264) &gt; 0, Preferences!$D$6, NA())),"Null")</f>
        <v>CON</v>
      </c>
    </row>
    <row r="1265" spans="3:19" hidden="1">
      <c r="C1265" s="12" t="s">
        <v>1281</v>
      </c>
      <c r="D1265" s="12">
        <v>1053756</v>
      </c>
      <c r="E1265" s="12">
        <v>2022</v>
      </c>
      <c r="F1265" s="36" t="s">
        <v>539</v>
      </c>
      <c r="G1265" s="12" t="s">
        <v>539</v>
      </c>
      <c r="H1265" s="36" t="s">
        <v>539</v>
      </c>
      <c r="I1265" s="36" t="s">
        <v>539</v>
      </c>
      <c r="J1265" s="36">
        <v>44926</v>
      </c>
      <c r="K1265" s="36" t="s">
        <v>539</v>
      </c>
      <c r="L1265" s="12" t="s">
        <v>539</v>
      </c>
      <c r="M1265" s="12" t="s">
        <v>539</v>
      </c>
      <c r="N1265" s="36" t="s">
        <v>539</v>
      </c>
      <c r="O1265" s="36" t="s">
        <v>539</v>
      </c>
      <c r="R1265" s="12" t="str">
        <f t="shared" si="19"/>
        <v>LOCAL</v>
      </c>
      <c r="S1265" s="12" t="str">
        <f>IFERROR(IF(Preferences!$D$6="Default",INDEX('History Check'!$F$6:$O$6,MATCH(MAX('History Check'!$F1265:$O1265),'History Check'!$F1265:$O1265,0)),IF(COUNT($F1265:$O1265) &gt; 0, Preferences!$D$6, NA())),"Null")</f>
        <v>CON</v>
      </c>
    </row>
    <row r="1266" spans="3:19" hidden="1">
      <c r="C1266" s="12" t="s">
        <v>1282</v>
      </c>
      <c r="D1266" s="12">
        <v>1108651</v>
      </c>
      <c r="E1266" s="12">
        <v>2023</v>
      </c>
      <c r="F1266" s="36" t="s">
        <v>539</v>
      </c>
      <c r="G1266" s="12" t="s">
        <v>539</v>
      </c>
      <c r="H1266" s="12" t="s">
        <v>539</v>
      </c>
      <c r="I1266" s="12" t="s">
        <v>539</v>
      </c>
      <c r="J1266" s="36">
        <v>45291</v>
      </c>
      <c r="K1266" s="36" t="s">
        <v>539</v>
      </c>
      <c r="L1266" s="12" t="s">
        <v>539</v>
      </c>
      <c r="M1266" s="12" t="s">
        <v>539</v>
      </c>
      <c r="N1266" s="12" t="s">
        <v>539</v>
      </c>
      <c r="O1266" s="12" t="s">
        <v>539</v>
      </c>
      <c r="R1266" s="12" t="str">
        <f t="shared" si="19"/>
        <v>LOCAL</v>
      </c>
      <c r="S1266" s="12" t="str">
        <f>IFERROR(IF(Preferences!$D$6="Default",INDEX('History Check'!$F$6:$O$6,MATCH(MAX('History Check'!$F1266:$O1266),'History Check'!$F1266:$O1266,0)),IF(COUNT($F1266:$O1266) &gt; 0, Preferences!$D$6, NA())),"Null")</f>
        <v>CON</v>
      </c>
    </row>
    <row r="1267" spans="3:19" hidden="1">
      <c r="C1267" s="12" t="s">
        <v>1282</v>
      </c>
      <c r="D1267" s="12">
        <v>1108651</v>
      </c>
      <c r="E1267" s="12">
        <v>2022</v>
      </c>
      <c r="F1267" s="36" t="s">
        <v>539</v>
      </c>
      <c r="G1267" s="12" t="s">
        <v>539</v>
      </c>
      <c r="H1267" s="12" t="s">
        <v>539</v>
      </c>
      <c r="I1267" s="12" t="s">
        <v>539</v>
      </c>
      <c r="J1267" s="36">
        <v>44926</v>
      </c>
      <c r="K1267" s="12" t="s">
        <v>539</v>
      </c>
      <c r="L1267" s="12" t="s">
        <v>539</v>
      </c>
      <c r="M1267" s="12" t="s">
        <v>539</v>
      </c>
      <c r="N1267" s="12" t="s">
        <v>539</v>
      </c>
      <c r="O1267" s="36" t="s">
        <v>539</v>
      </c>
      <c r="R1267" s="12" t="str">
        <f t="shared" si="19"/>
        <v>LOCAL</v>
      </c>
      <c r="S1267" s="12" t="str">
        <f>IFERROR(IF(Preferences!$D$6="Default",INDEX('History Check'!$F$6:$O$6,MATCH(MAX('History Check'!$F1267:$O1267),'History Check'!$F1267:$O1267,0)),IF(COUNT($F1267:$O1267) &gt; 0, Preferences!$D$6, NA())),"Null")</f>
        <v>CON</v>
      </c>
    </row>
    <row r="1268" spans="3:19" hidden="1">
      <c r="C1268" s="12" t="s">
        <v>1283</v>
      </c>
      <c r="D1268" s="12">
        <v>1099430</v>
      </c>
      <c r="E1268" s="12">
        <v>2023</v>
      </c>
      <c r="F1268" s="12" t="s">
        <v>539</v>
      </c>
      <c r="G1268" s="12" t="s">
        <v>539</v>
      </c>
      <c r="H1268" s="12" t="s">
        <v>539</v>
      </c>
      <c r="I1268" s="12" t="s">
        <v>539</v>
      </c>
      <c r="J1268" s="36">
        <v>45291</v>
      </c>
      <c r="K1268" s="12" t="s">
        <v>539</v>
      </c>
      <c r="L1268" s="12" t="s">
        <v>539</v>
      </c>
      <c r="M1268" s="12" t="s">
        <v>539</v>
      </c>
      <c r="N1268" s="12" t="s">
        <v>539</v>
      </c>
      <c r="O1268" s="36" t="s">
        <v>539</v>
      </c>
      <c r="R1268" s="12" t="str">
        <f t="shared" si="19"/>
        <v>LOCAL</v>
      </c>
      <c r="S1268" s="12" t="str">
        <f>IFERROR(IF(Preferences!$D$6="Default",INDEX('History Check'!$F$6:$O$6,MATCH(MAX('History Check'!$F1268:$O1268),'History Check'!$F1268:$O1268,0)),IF(COUNT($F1268:$O1268) &gt; 0, Preferences!$D$6, NA())),"Null")</f>
        <v>CON</v>
      </c>
    </row>
    <row r="1269" spans="3:19" hidden="1">
      <c r="C1269" s="12" t="s">
        <v>1283</v>
      </c>
      <c r="D1269" s="12">
        <v>1099430</v>
      </c>
      <c r="E1269" s="12">
        <v>2022</v>
      </c>
      <c r="F1269" s="36" t="s">
        <v>539</v>
      </c>
      <c r="G1269" s="12" t="s">
        <v>539</v>
      </c>
      <c r="H1269" s="12" t="s">
        <v>539</v>
      </c>
      <c r="I1269" s="12" t="s">
        <v>539</v>
      </c>
      <c r="J1269" s="36">
        <v>44926</v>
      </c>
      <c r="K1269" s="36" t="s">
        <v>539</v>
      </c>
      <c r="L1269" s="12" t="s">
        <v>539</v>
      </c>
      <c r="M1269" s="12" t="s">
        <v>539</v>
      </c>
      <c r="N1269" s="36" t="s">
        <v>539</v>
      </c>
      <c r="O1269" s="12" t="s">
        <v>539</v>
      </c>
      <c r="R1269" s="12" t="str">
        <f t="shared" si="19"/>
        <v>LOCAL</v>
      </c>
      <c r="S1269" s="12" t="str">
        <f>IFERROR(IF(Preferences!$D$6="Default",INDEX('History Check'!$F$6:$O$6,MATCH(MAX('History Check'!$F1269:$O1269),'History Check'!$F1269:$O1269,0)),IF(COUNT($F1269:$O1269) &gt; 0, Preferences!$D$6, NA())),"Null")</f>
        <v>CON</v>
      </c>
    </row>
    <row r="1270" spans="3:19" hidden="1">
      <c r="C1270" s="12" t="s">
        <v>1284</v>
      </c>
      <c r="D1270" s="12">
        <v>113832</v>
      </c>
      <c r="E1270" s="12">
        <v>2023</v>
      </c>
      <c r="F1270" s="36">
        <v>45016</v>
      </c>
      <c r="G1270" s="12" t="s">
        <v>539</v>
      </c>
      <c r="H1270" s="36" t="s">
        <v>539</v>
      </c>
      <c r="I1270" s="36" t="s">
        <v>539</v>
      </c>
      <c r="J1270" s="36" t="s">
        <v>539</v>
      </c>
      <c r="K1270" s="36">
        <v>45016</v>
      </c>
      <c r="L1270" s="12" t="s">
        <v>539</v>
      </c>
      <c r="M1270" s="12" t="s">
        <v>539</v>
      </c>
      <c r="N1270" s="36" t="s">
        <v>539</v>
      </c>
      <c r="O1270" s="36" t="s">
        <v>539</v>
      </c>
      <c r="R1270" s="12" t="str">
        <f t="shared" si="19"/>
        <v>IFRS</v>
      </c>
      <c r="S1270" s="12" t="str">
        <f>IFERROR(IF(Preferences!$D$6="Default",INDEX('History Check'!$F$6:$O$6,MATCH(MAX('History Check'!$F1270:$O1270),'History Check'!$F1270:$O1270,0)),IF(COUNT($F1270:$O1270) &gt; 0, Preferences!$D$6, NA())),"Null")</f>
        <v>CON</v>
      </c>
    </row>
    <row r="1271" spans="3:19" hidden="1">
      <c r="C1271" s="12" t="s">
        <v>1284</v>
      </c>
      <c r="D1271" s="12">
        <v>113832</v>
      </c>
      <c r="E1271" s="12">
        <v>2022</v>
      </c>
      <c r="F1271" s="36">
        <v>44651</v>
      </c>
      <c r="G1271" s="12" t="s">
        <v>539</v>
      </c>
      <c r="H1271" s="36" t="s">
        <v>539</v>
      </c>
      <c r="I1271" s="36" t="s">
        <v>539</v>
      </c>
      <c r="J1271" s="36" t="s">
        <v>539</v>
      </c>
      <c r="K1271" s="36">
        <v>44651</v>
      </c>
      <c r="L1271" s="12" t="s">
        <v>539</v>
      </c>
      <c r="M1271" s="12" t="s">
        <v>539</v>
      </c>
      <c r="N1271" s="36" t="s">
        <v>539</v>
      </c>
      <c r="O1271" s="36" t="s">
        <v>539</v>
      </c>
      <c r="R1271" s="12" t="str">
        <f t="shared" si="19"/>
        <v>IFRS</v>
      </c>
      <c r="S1271" s="12" t="str">
        <f>IFERROR(IF(Preferences!$D$6="Default",INDEX('History Check'!$F$6:$O$6,MATCH(MAX('History Check'!$F1271:$O1271),'History Check'!$F1271:$O1271,0)),IF(COUNT($F1271:$O1271) &gt; 0, Preferences!$D$6, NA())),"Null")</f>
        <v>CON</v>
      </c>
    </row>
    <row r="1272" spans="3:19" hidden="1">
      <c r="C1272" s="12" t="s">
        <v>1285</v>
      </c>
      <c r="D1272" s="12">
        <v>111683</v>
      </c>
      <c r="E1272" s="12">
        <v>2023</v>
      </c>
      <c r="F1272" s="36">
        <v>45016</v>
      </c>
      <c r="G1272" s="12" t="s">
        <v>539</v>
      </c>
      <c r="H1272" s="36" t="s">
        <v>539</v>
      </c>
      <c r="I1272" s="36" t="s">
        <v>539</v>
      </c>
      <c r="J1272" s="36" t="s">
        <v>539</v>
      </c>
      <c r="K1272" s="36">
        <v>45016</v>
      </c>
      <c r="L1272" s="12" t="s">
        <v>539</v>
      </c>
      <c r="M1272" s="12" t="s">
        <v>539</v>
      </c>
      <c r="N1272" s="36" t="s">
        <v>539</v>
      </c>
      <c r="O1272" s="36" t="s">
        <v>539</v>
      </c>
      <c r="R1272" s="12" t="str">
        <f t="shared" si="19"/>
        <v>IFRS</v>
      </c>
      <c r="S1272" s="12" t="str">
        <f>IFERROR(IF(Preferences!$D$6="Default",INDEX('History Check'!$F$6:$O$6,MATCH(MAX('History Check'!$F1272:$O1272),'History Check'!$F1272:$O1272,0)),IF(COUNT($F1272:$O1272) &gt; 0, Preferences!$D$6, NA())),"Null")</f>
        <v>CON</v>
      </c>
    </row>
    <row r="1273" spans="3:19" hidden="1">
      <c r="C1273" s="12" t="s">
        <v>1285</v>
      </c>
      <c r="D1273" s="12">
        <v>111683</v>
      </c>
      <c r="E1273" s="12">
        <v>2022</v>
      </c>
      <c r="F1273" s="36">
        <v>44651</v>
      </c>
      <c r="G1273" s="12" t="s">
        <v>539</v>
      </c>
      <c r="H1273" s="12" t="s">
        <v>539</v>
      </c>
      <c r="I1273" s="36" t="s">
        <v>539</v>
      </c>
      <c r="J1273" s="36" t="s">
        <v>539</v>
      </c>
      <c r="K1273" s="36">
        <v>44651</v>
      </c>
      <c r="L1273" s="12" t="s">
        <v>539</v>
      </c>
      <c r="M1273" s="12" t="s">
        <v>539</v>
      </c>
      <c r="N1273" s="12" t="s">
        <v>539</v>
      </c>
      <c r="O1273" s="12" t="s">
        <v>539</v>
      </c>
      <c r="R1273" s="12" t="str">
        <f t="shared" si="19"/>
        <v>IFRS</v>
      </c>
      <c r="S1273" s="12" t="str">
        <f>IFERROR(IF(Preferences!$D$6="Default",INDEX('History Check'!$F$6:$O$6,MATCH(MAX('History Check'!$F1273:$O1273),'History Check'!$F1273:$O1273,0)),IF(COUNT($F1273:$O1273) &gt; 0, Preferences!$D$6, NA())),"Null")</f>
        <v>CON</v>
      </c>
    </row>
    <row r="1274" spans="3:19" hidden="1">
      <c r="C1274" s="12" t="s">
        <v>1286</v>
      </c>
      <c r="D1274" s="12">
        <v>1273442</v>
      </c>
      <c r="E1274" s="12">
        <v>2023</v>
      </c>
      <c r="F1274" s="36">
        <v>45291</v>
      </c>
      <c r="G1274" s="12" t="s">
        <v>539</v>
      </c>
      <c r="H1274" s="36" t="s">
        <v>539</v>
      </c>
      <c r="I1274" s="12" t="s">
        <v>539</v>
      </c>
      <c r="J1274" s="36" t="s">
        <v>539</v>
      </c>
      <c r="K1274" s="36" t="s">
        <v>539</v>
      </c>
      <c r="L1274" s="12" t="s">
        <v>539</v>
      </c>
      <c r="M1274" s="12" t="s">
        <v>539</v>
      </c>
      <c r="N1274" s="12" t="s">
        <v>539</v>
      </c>
      <c r="O1274" s="36" t="s">
        <v>539</v>
      </c>
      <c r="R1274" s="12" t="str">
        <f t="shared" si="19"/>
        <v>IFRS</v>
      </c>
      <c r="S1274" s="12" t="str">
        <f>IFERROR(IF(Preferences!$D$6="Default",INDEX('History Check'!$F$6:$O$6,MATCH(MAX('History Check'!$F1274:$O1274),'History Check'!$F1274:$O1274,0)),IF(COUNT($F1274:$O1274) &gt; 0, Preferences!$D$6, NA())),"Null")</f>
        <v>CON</v>
      </c>
    </row>
    <row r="1275" spans="3:19" hidden="1">
      <c r="C1275" s="12" t="s">
        <v>1286</v>
      </c>
      <c r="D1275" s="12">
        <v>1273442</v>
      </c>
      <c r="E1275" s="12">
        <v>2022</v>
      </c>
      <c r="F1275" s="36">
        <v>44926</v>
      </c>
      <c r="G1275" s="12" t="s">
        <v>539</v>
      </c>
      <c r="H1275" s="36" t="s">
        <v>539</v>
      </c>
      <c r="I1275" s="36" t="s">
        <v>539</v>
      </c>
      <c r="J1275" s="36" t="s">
        <v>539</v>
      </c>
      <c r="K1275" s="36" t="s">
        <v>539</v>
      </c>
      <c r="L1275" s="12" t="s">
        <v>539</v>
      </c>
      <c r="M1275" s="12" t="s">
        <v>539</v>
      </c>
      <c r="N1275" s="36" t="s">
        <v>539</v>
      </c>
      <c r="O1275" s="36" t="s">
        <v>539</v>
      </c>
      <c r="R1275" s="12" t="str">
        <f t="shared" si="19"/>
        <v>IFRS</v>
      </c>
      <c r="S1275" s="12" t="str">
        <f>IFERROR(IF(Preferences!$D$6="Default",INDEX('History Check'!$F$6:$O$6,MATCH(MAX('History Check'!$F1275:$O1275),'History Check'!$F1275:$O1275,0)),IF(COUNT($F1275:$O1275) &gt; 0, Preferences!$D$6, NA())),"Null")</f>
        <v>CON</v>
      </c>
    </row>
    <row r="1276" spans="3:19" hidden="1">
      <c r="C1276" s="12" t="s">
        <v>1287</v>
      </c>
      <c r="D1276" s="12">
        <v>1366290</v>
      </c>
      <c r="E1276" s="12">
        <v>2023</v>
      </c>
      <c r="F1276" s="36">
        <v>45291</v>
      </c>
      <c r="G1276" s="12" t="s">
        <v>539</v>
      </c>
      <c r="H1276" s="12" t="s">
        <v>539</v>
      </c>
      <c r="I1276" s="12" t="s">
        <v>539</v>
      </c>
      <c r="J1276" s="12" t="s">
        <v>539</v>
      </c>
      <c r="K1276" s="36">
        <v>45291</v>
      </c>
      <c r="L1276" s="12" t="s">
        <v>539</v>
      </c>
      <c r="M1276" s="12" t="s">
        <v>539</v>
      </c>
      <c r="N1276" s="12" t="s">
        <v>539</v>
      </c>
      <c r="O1276" s="36" t="s">
        <v>539</v>
      </c>
      <c r="R1276" s="12" t="str">
        <f t="shared" si="19"/>
        <v>IFRS</v>
      </c>
      <c r="S1276" s="12" t="str">
        <f>IFERROR(IF(Preferences!$D$6="Default",INDEX('History Check'!$F$6:$O$6,MATCH(MAX('History Check'!$F1276:$O1276),'History Check'!$F1276:$O1276,0)),IF(COUNT($F1276:$O1276) &gt; 0, Preferences!$D$6, NA())),"Null")</f>
        <v>CON</v>
      </c>
    </row>
    <row r="1277" spans="3:19" hidden="1">
      <c r="C1277" s="12" t="s">
        <v>1287</v>
      </c>
      <c r="D1277" s="12">
        <v>1366290</v>
      </c>
      <c r="E1277" s="12">
        <v>2022</v>
      </c>
      <c r="F1277" s="36">
        <v>44926</v>
      </c>
      <c r="G1277" s="12" t="s">
        <v>539</v>
      </c>
      <c r="H1277" s="12" t="s">
        <v>539</v>
      </c>
      <c r="I1277" s="12" t="s">
        <v>539</v>
      </c>
      <c r="J1277" s="12" t="s">
        <v>539</v>
      </c>
      <c r="K1277" s="36">
        <v>44926</v>
      </c>
      <c r="L1277" s="12" t="s">
        <v>539</v>
      </c>
      <c r="M1277" s="12" t="s">
        <v>539</v>
      </c>
      <c r="N1277" s="12" t="s">
        <v>539</v>
      </c>
      <c r="O1277" s="12" t="s">
        <v>539</v>
      </c>
      <c r="R1277" s="12" t="str">
        <f t="shared" si="19"/>
        <v>IFRS</v>
      </c>
      <c r="S1277" s="12" t="str">
        <f>IFERROR(IF(Preferences!$D$6="Default",INDEX('History Check'!$F$6:$O$6,MATCH(MAX('History Check'!$F1277:$O1277),'History Check'!$F1277:$O1277,0)),IF(COUNT($F1277:$O1277) &gt; 0, Preferences!$D$6, NA())),"Null")</f>
        <v>CON</v>
      </c>
    </row>
    <row r="1278" spans="3:19" hidden="1">
      <c r="C1278" s="12" t="s">
        <v>1288</v>
      </c>
      <c r="D1278" s="12">
        <v>1041006</v>
      </c>
      <c r="E1278" s="12">
        <v>2023</v>
      </c>
      <c r="F1278" s="12" t="s">
        <v>539</v>
      </c>
      <c r="G1278" s="12" t="s">
        <v>539</v>
      </c>
      <c r="H1278" s="12" t="s">
        <v>539</v>
      </c>
      <c r="I1278" s="12" t="s">
        <v>539</v>
      </c>
      <c r="J1278" s="36">
        <v>45291</v>
      </c>
      <c r="K1278" s="12" t="s">
        <v>539</v>
      </c>
      <c r="L1278" s="12" t="s">
        <v>539</v>
      </c>
      <c r="M1278" s="12" t="s">
        <v>539</v>
      </c>
      <c r="N1278" s="12" t="s">
        <v>539</v>
      </c>
      <c r="O1278" s="36">
        <v>45291</v>
      </c>
      <c r="R1278" s="12" t="str">
        <f t="shared" si="19"/>
        <v>LOCAL</v>
      </c>
      <c r="S1278" s="12" t="str">
        <f>IFERROR(IF(Preferences!$D$6="Default",INDEX('History Check'!$F$6:$O$6,MATCH(MAX('History Check'!$F1278:$O1278),'History Check'!$F1278:$O1278,0)),IF(COUNT($F1278:$O1278) &gt; 0, Preferences!$D$6, NA())),"Null")</f>
        <v>CON</v>
      </c>
    </row>
    <row r="1279" spans="3:19" hidden="1">
      <c r="C1279" s="12" t="s">
        <v>1288</v>
      </c>
      <c r="D1279" s="12">
        <v>1041006</v>
      </c>
      <c r="E1279" s="12">
        <v>2022</v>
      </c>
      <c r="F1279" s="36" t="s">
        <v>539</v>
      </c>
      <c r="G1279" s="12" t="s">
        <v>539</v>
      </c>
      <c r="H1279" s="36" t="s">
        <v>539</v>
      </c>
      <c r="I1279" s="36" t="s">
        <v>539</v>
      </c>
      <c r="J1279" s="36">
        <v>44926</v>
      </c>
      <c r="K1279" s="36" t="s">
        <v>539</v>
      </c>
      <c r="L1279" s="12" t="s">
        <v>539</v>
      </c>
      <c r="M1279" s="12" t="s">
        <v>539</v>
      </c>
      <c r="N1279" s="36" t="s">
        <v>539</v>
      </c>
      <c r="O1279" s="36">
        <v>44926</v>
      </c>
      <c r="R1279" s="12" t="str">
        <f t="shared" si="19"/>
        <v>LOCAL</v>
      </c>
      <c r="S1279" s="12" t="str">
        <f>IFERROR(IF(Preferences!$D$6="Default",INDEX('History Check'!$F$6:$O$6,MATCH(MAX('History Check'!$F1279:$O1279),'History Check'!$F1279:$O1279,0)),IF(COUNT($F1279:$O1279) &gt; 0, Preferences!$D$6, NA())),"Null")</f>
        <v>CON</v>
      </c>
    </row>
    <row r="1280" spans="3:19" hidden="1">
      <c r="C1280" s="12" t="s">
        <v>1289</v>
      </c>
      <c r="D1280" s="12">
        <v>114957</v>
      </c>
      <c r="E1280" s="12">
        <v>2023</v>
      </c>
      <c r="F1280" s="36" t="s">
        <v>539</v>
      </c>
      <c r="G1280" s="12" t="s">
        <v>539</v>
      </c>
      <c r="H1280" s="36" t="s">
        <v>539</v>
      </c>
      <c r="I1280" s="36" t="s">
        <v>539</v>
      </c>
      <c r="J1280" s="36">
        <v>45291</v>
      </c>
      <c r="K1280" s="36" t="s">
        <v>539</v>
      </c>
      <c r="L1280" s="12" t="s">
        <v>539</v>
      </c>
      <c r="M1280" s="12" t="s">
        <v>539</v>
      </c>
      <c r="N1280" s="36" t="s">
        <v>539</v>
      </c>
      <c r="O1280" s="36">
        <v>45291</v>
      </c>
      <c r="R1280" s="12" t="str">
        <f t="shared" si="19"/>
        <v>LOCAL</v>
      </c>
      <c r="S1280" s="12" t="str">
        <f>IFERROR(IF(Preferences!$D$6="Default",INDEX('History Check'!$F$6:$O$6,MATCH(MAX('History Check'!$F1280:$O1280),'History Check'!$F1280:$O1280,0)),IF(COUNT($F1280:$O1280) &gt; 0, Preferences!$D$6, NA())),"Null")</f>
        <v>CON</v>
      </c>
    </row>
    <row r="1281" spans="3:19" hidden="1">
      <c r="C1281" s="12" t="s">
        <v>1289</v>
      </c>
      <c r="D1281" s="12">
        <v>114957</v>
      </c>
      <c r="E1281" s="12">
        <v>2022</v>
      </c>
      <c r="F1281" s="12" t="s">
        <v>539</v>
      </c>
      <c r="G1281" s="12" t="s">
        <v>539</v>
      </c>
      <c r="H1281" s="36" t="s">
        <v>539</v>
      </c>
      <c r="I1281" s="36" t="s">
        <v>539</v>
      </c>
      <c r="J1281" s="36">
        <v>44926</v>
      </c>
      <c r="K1281" s="12" t="s">
        <v>539</v>
      </c>
      <c r="L1281" s="12" t="s">
        <v>539</v>
      </c>
      <c r="M1281" s="12" t="s">
        <v>539</v>
      </c>
      <c r="N1281" s="36" t="s">
        <v>539</v>
      </c>
      <c r="O1281" s="36">
        <v>44926</v>
      </c>
      <c r="R1281" s="12" t="str">
        <f t="shared" si="19"/>
        <v>LOCAL</v>
      </c>
      <c r="S1281" s="12" t="str">
        <f>IFERROR(IF(Preferences!$D$6="Default",INDEX('History Check'!$F$6:$O$6,MATCH(MAX('History Check'!$F1281:$O1281),'History Check'!$F1281:$O1281,0)),IF(COUNT($F1281:$O1281) &gt; 0, Preferences!$D$6, NA())),"Null")</f>
        <v>CON</v>
      </c>
    </row>
    <row r="1282" spans="3:19" hidden="1">
      <c r="C1282" s="12" t="s">
        <v>1290</v>
      </c>
      <c r="D1282" s="12">
        <v>112015</v>
      </c>
      <c r="E1282" s="12">
        <v>2023</v>
      </c>
      <c r="F1282" s="47">
        <v>45291</v>
      </c>
      <c r="G1282" s="47" t="s">
        <v>539</v>
      </c>
      <c r="H1282" s="47" t="s">
        <v>539</v>
      </c>
      <c r="I1282" s="47" t="s">
        <v>539</v>
      </c>
      <c r="J1282" s="47" t="s">
        <v>539</v>
      </c>
      <c r="K1282" s="47" t="s">
        <v>539</v>
      </c>
      <c r="L1282" s="47" t="s">
        <v>539</v>
      </c>
      <c r="M1282" s="47">
        <v>45291</v>
      </c>
      <c r="N1282" s="47" t="s">
        <v>539</v>
      </c>
      <c r="O1282" s="47" t="s">
        <v>539</v>
      </c>
      <c r="P1282" s="47"/>
      <c r="Q1282" s="47"/>
      <c r="R1282" s="12" t="str">
        <f t="shared" si="19"/>
        <v>IFRS</v>
      </c>
      <c r="S1282" s="12" t="str">
        <f>IFERROR(IF(Preferences!$D$6="Default",INDEX('History Check'!$F$6:$O$6,MATCH(MAX('History Check'!$F1282:$O1282),'History Check'!$F1282:$O1282,0)),IF(COUNT($F1282:$O1282) &gt; 0, Preferences!$D$6, NA())),"Null")</f>
        <v>CON</v>
      </c>
    </row>
    <row r="1283" spans="3:19" hidden="1">
      <c r="C1283" s="12" t="s">
        <v>1290</v>
      </c>
      <c r="D1283" s="12">
        <v>112015</v>
      </c>
      <c r="E1283" s="12">
        <v>2022</v>
      </c>
      <c r="F1283" s="36">
        <v>44926</v>
      </c>
      <c r="G1283" s="12" t="s">
        <v>539</v>
      </c>
      <c r="H1283" s="36" t="s">
        <v>539</v>
      </c>
      <c r="I1283" s="36" t="s">
        <v>539</v>
      </c>
      <c r="J1283" s="36" t="s">
        <v>539</v>
      </c>
      <c r="K1283" s="36" t="s">
        <v>539</v>
      </c>
      <c r="L1283" s="12" t="s">
        <v>539</v>
      </c>
      <c r="M1283" s="36">
        <v>44926</v>
      </c>
      <c r="N1283" s="12" t="s">
        <v>539</v>
      </c>
      <c r="O1283" s="36" t="s">
        <v>539</v>
      </c>
      <c r="R1283" s="12" t="str">
        <f t="shared" si="19"/>
        <v>IFRS</v>
      </c>
      <c r="S1283" s="12" t="str">
        <f>IFERROR(IF(Preferences!$D$6="Default",INDEX('History Check'!$F$6:$O$6,MATCH(MAX('History Check'!$F1283:$O1283),'History Check'!$F1283:$O1283,0)),IF(COUNT($F1283:$O1283) &gt; 0, Preferences!$D$6, NA())),"Null")</f>
        <v>CON</v>
      </c>
    </row>
    <row r="1284" spans="3:19" hidden="1">
      <c r="C1284" s="12" t="s">
        <v>1291</v>
      </c>
      <c r="D1284" s="12">
        <v>146523</v>
      </c>
      <c r="E1284" s="12">
        <v>2023</v>
      </c>
      <c r="F1284" s="36">
        <v>45291</v>
      </c>
      <c r="G1284" s="12" t="s">
        <v>539</v>
      </c>
      <c r="H1284" s="36" t="s">
        <v>539</v>
      </c>
      <c r="I1284" s="36" t="s">
        <v>539</v>
      </c>
      <c r="J1284" s="36">
        <v>45291</v>
      </c>
      <c r="K1284" s="36" t="s">
        <v>539</v>
      </c>
      <c r="L1284" s="12" t="s">
        <v>539</v>
      </c>
      <c r="M1284" s="12" t="s">
        <v>539</v>
      </c>
      <c r="N1284" s="36" t="s">
        <v>539</v>
      </c>
      <c r="O1284" s="36">
        <v>45291</v>
      </c>
      <c r="R1284" s="12" t="str">
        <f t="shared" si="19"/>
        <v>IFRS</v>
      </c>
      <c r="S1284" s="12" t="str">
        <f>IFERROR(IF(Preferences!$D$6="Default",INDEX('History Check'!$F$6:$O$6,MATCH(MAX('History Check'!$F1284:$O1284),'History Check'!$F1284:$O1284,0)),IF(COUNT($F1284:$O1284) &gt; 0, Preferences!$D$6, NA())),"Null")</f>
        <v>CON</v>
      </c>
    </row>
    <row r="1285" spans="3:19" hidden="1">
      <c r="C1285" s="12" t="s">
        <v>1291</v>
      </c>
      <c r="D1285" s="12">
        <v>146523</v>
      </c>
      <c r="E1285" s="12">
        <v>2022</v>
      </c>
      <c r="F1285" s="36">
        <v>44926</v>
      </c>
      <c r="G1285" s="12" t="s">
        <v>539</v>
      </c>
      <c r="H1285" s="36" t="s">
        <v>539</v>
      </c>
      <c r="I1285" s="12" t="s">
        <v>539</v>
      </c>
      <c r="J1285" s="36">
        <v>44926</v>
      </c>
      <c r="K1285" s="36" t="s">
        <v>539</v>
      </c>
      <c r="L1285" s="12" t="s">
        <v>539</v>
      </c>
      <c r="M1285" s="12" t="s">
        <v>539</v>
      </c>
      <c r="N1285" s="36" t="s">
        <v>539</v>
      </c>
      <c r="O1285" s="36">
        <v>44926</v>
      </c>
      <c r="R1285" s="12" t="str">
        <f t="shared" si="19"/>
        <v>IFRS</v>
      </c>
      <c r="S1285" s="12" t="str">
        <f>IFERROR(IF(Preferences!$D$6="Default",INDEX('History Check'!$F$6:$O$6,MATCH(MAX('History Check'!$F1285:$O1285),'History Check'!$F1285:$O1285,0)),IF(COUNT($F1285:$O1285) &gt; 0, Preferences!$D$6, NA())),"Null")</f>
        <v>CON</v>
      </c>
    </row>
    <row r="1286" spans="3:19" hidden="1">
      <c r="C1286" s="12" t="s">
        <v>1292</v>
      </c>
      <c r="D1286" s="12">
        <v>107471</v>
      </c>
      <c r="E1286" s="12">
        <v>2023</v>
      </c>
      <c r="F1286" s="36" t="s">
        <v>539</v>
      </c>
      <c r="G1286" s="12" t="s">
        <v>539</v>
      </c>
      <c r="H1286" s="36" t="s">
        <v>539</v>
      </c>
      <c r="I1286" s="36" t="s">
        <v>539</v>
      </c>
      <c r="J1286" s="36" t="s">
        <v>539</v>
      </c>
      <c r="K1286" s="36" t="s">
        <v>539</v>
      </c>
      <c r="L1286" s="12" t="s">
        <v>539</v>
      </c>
      <c r="M1286" s="12" t="s">
        <v>539</v>
      </c>
      <c r="N1286" s="36" t="s">
        <v>539</v>
      </c>
      <c r="O1286" s="36">
        <v>45291</v>
      </c>
      <c r="R1286" s="12" t="str">
        <f t="shared" si="19"/>
        <v>LOCAL</v>
      </c>
      <c r="S1286" s="12" t="str">
        <f>IFERROR(IF(Preferences!$D$6="Default",INDEX('History Check'!$F$6:$O$6,MATCH(MAX('History Check'!$F1286:$O1286),'History Check'!$F1286:$O1286,0)),IF(COUNT($F1286:$O1286) &gt; 0, Preferences!$D$6, NA())),"Null")</f>
        <v>NONCON</v>
      </c>
    </row>
    <row r="1287" spans="3:19" hidden="1">
      <c r="C1287" s="12" t="s">
        <v>1292</v>
      </c>
      <c r="D1287" s="12">
        <v>107471</v>
      </c>
      <c r="E1287" s="12">
        <v>2022</v>
      </c>
      <c r="F1287" s="36" t="s">
        <v>539</v>
      </c>
      <c r="G1287" s="12" t="s">
        <v>539</v>
      </c>
      <c r="H1287" s="36" t="s">
        <v>539</v>
      </c>
      <c r="I1287" s="36" t="s">
        <v>539</v>
      </c>
      <c r="J1287" s="36" t="s">
        <v>539</v>
      </c>
      <c r="K1287" s="36" t="s">
        <v>539</v>
      </c>
      <c r="L1287" s="12" t="s">
        <v>539</v>
      </c>
      <c r="M1287" s="12" t="s">
        <v>539</v>
      </c>
      <c r="N1287" s="36" t="s">
        <v>539</v>
      </c>
      <c r="O1287" s="36">
        <v>44926</v>
      </c>
      <c r="R1287" s="12" t="str">
        <f t="shared" si="19"/>
        <v>LOCAL</v>
      </c>
      <c r="S1287" s="12" t="str">
        <f>IFERROR(IF(Preferences!$D$6="Default",INDEX('History Check'!$F$6:$O$6,MATCH(MAX('History Check'!$F1287:$O1287),'History Check'!$F1287:$O1287,0)),IF(COUNT($F1287:$O1287) &gt; 0, Preferences!$D$6, NA())),"Null")</f>
        <v>NONCON</v>
      </c>
    </row>
    <row r="1288" spans="3:19" hidden="1">
      <c r="C1288" s="12" t="s">
        <v>1293</v>
      </c>
      <c r="D1288" s="12">
        <v>147123</v>
      </c>
      <c r="E1288" s="12">
        <v>2023</v>
      </c>
      <c r="F1288" s="36" t="s">
        <v>539</v>
      </c>
      <c r="G1288" s="12" t="s">
        <v>539</v>
      </c>
      <c r="H1288" s="36">
        <v>45291</v>
      </c>
      <c r="I1288" s="36" t="s">
        <v>539</v>
      </c>
      <c r="J1288" s="36" t="s">
        <v>539</v>
      </c>
      <c r="K1288" s="36">
        <v>45291</v>
      </c>
      <c r="L1288" s="12" t="s">
        <v>539</v>
      </c>
      <c r="M1288" s="12" t="s">
        <v>539</v>
      </c>
      <c r="N1288" s="12" t="s">
        <v>539</v>
      </c>
      <c r="O1288" s="36" t="s">
        <v>539</v>
      </c>
      <c r="R1288" s="12" t="str">
        <f t="shared" ref="R1288:R1351" si="20">IFERROR(INDEX($F$5:$O$5,MATCH(MAX($F1288:$O1288),$F1288:$O1288,0)),"Null")</f>
        <v>REGULATORY</v>
      </c>
      <c r="S1288" s="12" t="str">
        <f>IFERROR(IF(Preferences!$D$6="Default",INDEX('History Check'!$F$6:$O$6,MATCH(MAX('History Check'!$F1288:$O1288),'History Check'!$F1288:$O1288,0)),IF(COUNT($F1288:$O1288) &gt; 0, Preferences!$D$6, NA())),"Null")</f>
        <v>CON</v>
      </c>
    </row>
    <row r="1289" spans="3:19" hidden="1">
      <c r="C1289" s="12" t="s">
        <v>1293</v>
      </c>
      <c r="D1289" s="12">
        <v>147123</v>
      </c>
      <c r="E1289" s="12">
        <v>2022</v>
      </c>
      <c r="F1289" s="36" t="s">
        <v>539</v>
      </c>
      <c r="G1289" s="12" t="s">
        <v>539</v>
      </c>
      <c r="H1289" s="36">
        <v>44926</v>
      </c>
      <c r="I1289" s="12" t="s">
        <v>539</v>
      </c>
      <c r="J1289" s="12" t="s">
        <v>539</v>
      </c>
      <c r="K1289" s="36">
        <v>44926</v>
      </c>
      <c r="L1289" s="12" t="s">
        <v>539</v>
      </c>
      <c r="M1289" s="12" t="s">
        <v>539</v>
      </c>
      <c r="N1289" s="12" t="s">
        <v>539</v>
      </c>
      <c r="O1289" s="36" t="s">
        <v>539</v>
      </c>
      <c r="R1289" s="12" t="str">
        <f t="shared" si="20"/>
        <v>REGULATORY</v>
      </c>
      <c r="S1289" s="12" t="str">
        <f>IFERROR(IF(Preferences!$D$6="Default",INDEX('History Check'!$F$6:$O$6,MATCH(MAX('History Check'!$F1289:$O1289),'History Check'!$F1289:$O1289,0)),IF(COUNT($F1289:$O1289) &gt; 0, Preferences!$D$6, NA())),"Null")</f>
        <v>CON</v>
      </c>
    </row>
    <row r="1290" spans="3:19" hidden="1">
      <c r="C1290" s="12" t="s">
        <v>1294</v>
      </c>
      <c r="D1290" s="12">
        <v>1322590</v>
      </c>
      <c r="E1290" s="12">
        <v>2023</v>
      </c>
      <c r="F1290" s="36" t="s">
        <v>539</v>
      </c>
      <c r="G1290" s="12" t="s">
        <v>539</v>
      </c>
      <c r="H1290" s="12" t="s">
        <v>539</v>
      </c>
      <c r="I1290" s="36">
        <v>45291</v>
      </c>
      <c r="J1290" s="36" t="s">
        <v>539</v>
      </c>
      <c r="K1290" s="12" t="s">
        <v>539</v>
      </c>
      <c r="L1290" s="12" t="s">
        <v>539</v>
      </c>
      <c r="M1290" s="12" t="s">
        <v>539</v>
      </c>
      <c r="N1290" s="12" t="s">
        <v>539</v>
      </c>
      <c r="O1290" s="36" t="s">
        <v>539</v>
      </c>
      <c r="R1290" s="12" t="str">
        <f t="shared" si="20"/>
        <v>USGAAP</v>
      </c>
      <c r="S1290" s="12" t="str">
        <f>IFERROR(IF(Preferences!$D$6="Default",INDEX('History Check'!$F$6:$O$6,MATCH(MAX('History Check'!$F1290:$O1290),'History Check'!$F1290:$O1290,0)),IF(COUNT($F1290:$O1290) &gt; 0, Preferences!$D$6, NA())),"Null")</f>
        <v>CON</v>
      </c>
    </row>
    <row r="1291" spans="3:19" hidden="1">
      <c r="C1291" s="12" t="s">
        <v>1294</v>
      </c>
      <c r="D1291" s="12">
        <v>1322590</v>
      </c>
      <c r="E1291" s="12">
        <v>2022</v>
      </c>
      <c r="F1291" s="36" t="s">
        <v>539</v>
      </c>
      <c r="G1291" s="12" t="s">
        <v>539</v>
      </c>
      <c r="H1291" s="36" t="s">
        <v>539</v>
      </c>
      <c r="I1291" s="36">
        <v>44926</v>
      </c>
      <c r="J1291" s="36" t="s">
        <v>539</v>
      </c>
      <c r="K1291" s="36" t="s">
        <v>539</v>
      </c>
      <c r="L1291" s="12" t="s">
        <v>539</v>
      </c>
      <c r="M1291" s="12" t="s">
        <v>539</v>
      </c>
      <c r="N1291" s="12" t="s">
        <v>539</v>
      </c>
      <c r="O1291" s="36" t="s">
        <v>539</v>
      </c>
      <c r="R1291" s="12" t="str">
        <f t="shared" si="20"/>
        <v>USGAAP</v>
      </c>
      <c r="S1291" s="12" t="str">
        <f>IFERROR(IF(Preferences!$D$6="Default",INDEX('History Check'!$F$6:$O$6,MATCH(MAX('History Check'!$F1291:$O1291),'History Check'!$F1291:$O1291,0)),IF(COUNT($F1291:$O1291) &gt; 0, Preferences!$D$6, NA())),"Null")</f>
        <v>CON</v>
      </c>
    </row>
    <row r="1292" spans="3:19" hidden="1">
      <c r="C1292" s="12" t="s">
        <v>1308</v>
      </c>
      <c r="D1292" s="12">
        <v>1417336</v>
      </c>
      <c r="E1292" s="12">
        <v>2023</v>
      </c>
      <c r="F1292" s="36" t="s">
        <v>539</v>
      </c>
      <c r="G1292" s="12" t="s">
        <v>539</v>
      </c>
      <c r="H1292" s="12" t="s">
        <v>539</v>
      </c>
      <c r="I1292" s="12" t="s">
        <v>539</v>
      </c>
      <c r="J1292" s="12" t="s">
        <v>539</v>
      </c>
      <c r="K1292" s="36">
        <v>45291</v>
      </c>
      <c r="L1292" s="12" t="s">
        <v>539</v>
      </c>
      <c r="M1292" s="12" t="s">
        <v>539</v>
      </c>
      <c r="N1292" s="12" t="s">
        <v>539</v>
      </c>
      <c r="O1292" s="36" t="s">
        <v>539</v>
      </c>
      <c r="R1292" s="12" t="str">
        <f t="shared" si="20"/>
        <v>IFRS</v>
      </c>
      <c r="S1292" s="12" t="str">
        <f>IFERROR(IF(Preferences!$D$6="Default",INDEX('History Check'!$F$6:$O$6,MATCH(MAX('History Check'!$F1292:$O1292),'History Check'!$F1292:$O1292,0)),IF(COUNT($F1292:$O1292) &gt; 0, Preferences!$D$6, NA())),"Null")</f>
        <v>NONCON</v>
      </c>
    </row>
    <row r="1293" spans="3:19" hidden="1">
      <c r="C1293" s="12" t="s">
        <v>1308</v>
      </c>
      <c r="D1293" s="12">
        <v>1417336</v>
      </c>
      <c r="E1293" s="12">
        <v>2022</v>
      </c>
      <c r="F1293" s="12" t="s">
        <v>539</v>
      </c>
      <c r="G1293" s="12" t="s">
        <v>539</v>
      </c>
      <c r="H1293" s="36" t="s">
        <v>539</v>
      </c>
      <c r="I1293" s="12" t="s">
        <v>539</v>
      </c>
      <c r="J1293" s="36" t="s">
        <v>539</v>
      </c>
      <c r="K1293" s="36">
        <v>44926</v>
      </c>
      <c r="L1293" s="12" t="s">
        <v>539</v>
      </c>
      <c r="M1293" s="12" t="s">
        <v>539</v>
      </c>
      <c r="N1293" s="12" t="s">
        <v>539</v>
      </c>
      <c r="O1293" s="36" t="s">
        <v>539</v>
      </c>
      <c r="R1293" s="12" t="str">
        <f t="shared" si="20"/>
        <v>IFRS</v>
      </c>
      <c r="S1293" s="12" t="str">
        <f>IFERROR(IF(Preferences!$D$6="Default",INDEX('History Check'!$F$6:$O$6,MATCH(MAX('History Check'!$F1293:$O1293),'History Check'!$F1293:$O1293,0)),IF(COUNT($F1293:$O1293) &gt; 0, Preferences!$D$6, NA())),"Null")</f>
        <v>NONCON</v>
      </c>
    </row>
    <row r="1294" spans="3:19" hidden="1">
      <c r="C1294" s="12" t="s">
        <v>1309</v>
      </c>
      <c r="D1294" s="12">
        <v>114972</v>
      </c>
      <c r="E1294" s="12">
        <v>2023</v>
      </c>
      <c r="F1294" s="36" t="s">
        <v>539</v>
      </c>
      <c r="G1294" s="12" t="s">
        <v>539</v>
      </c>
      <c r="H1294" s="12" t="s">
        <v>539</v>
      </c>
      <c r="I1294" s="12" t="s">
        <v>539</v>
      </c>
      <c r="J1294" s="36">
        <v>45016</v>
      </c>
      <c r="K1294" s="12" t="s">
        <v>539</v>
      </c>
      <c r="L1294" s="12" t="s">
        <v>539</v>
      </c>
      <c r="M1294" s="12" t="s">
        <v>539</v>
      </c>
      <c r="N1294" s="12" t="s">
        <v>539</v>
      </c>
      <c r="O1294" s="36">
        <v>45016</v>
      </c>
      <c r="R1294" s="12" t="str">
        <f t="shared" si="20"/>
        <v>LOCAL</v>
      </c>
      <c r="S1294" s="12" t="str">
        <f>IFERROR(IF(Preferences!$D$6="Default",INDEX('History Check'!$F$6:$O$6,MATCH(MAX('History Check'!$F1294:$O1294),'History Check'!$F1294:$O1294,0)),IF(COUNT($F1294:$O1294) &gt; 0, Preferences!$D$6, NA())),"Null")</f>
        <v>CON</v>
      </c>
    </row>
    <row r="1295" spans="3:19" hidden="1">
      <c r="C1295" s="12" t="s">
        <v>1309</v>
      </c>
      <c r="D1295" s="12">
        <v>114972</v>
      </c>
      <c r="E1295" s="12">
        <v>2022</v>
      </c>
      <c r="F1295" s="36" t="s">
        <v>539</v>
      </c>
      <c r="G1295" s="12" t="s">
        <v>539</v>
      </c>
      <c r="H1295" s="12" t="s">
        <v>539</v>
      </c>
      <c r="I1295" s="12" t="s">
        <v>539</v>
      </c>
      <c r="J1295" s="36">
        <v>44651</v>
      </c>
      <c r="K1295" s="36" t="s">
        <v>539</v>
      </c>
      <c r="L1295" s="12" t="s">
        <v>539</v>
      </c>
      <c r="M1295" s="12" t="s">
        <v>539</v>
      </c>
      <c r="N1295" s="12" t="s">
        <v>539</v>
      </c>
      <c r="O1295" s="36">
        <v>44651</v>
      </c>
      <c r="R1295" s="12" t="str">
        <f t="shared" si="20"/>
        <v>LOCAL</v>
      </c>
      <c r="S1295" s="12" t="str">
        <f>IFERROR(IF(Preferences!$D$6="Default",INDEX('History Check'!$F$6:$O$6,MATCH(MAX('History Check'!$F1295:$O1295),'History Check'!$F1295:$O1295,0)),IF(COUNT($F1295:$O1295) &gt; 0, Preferences!$D$6, NA())),"Null")</f>
        <v>CON</v>
      </c>
    </row>
    <row r="1296" spans="3:19" hidden="1">
      <c r="C1296" s="12" t="s">
        <v>1310</v>
      </c>
      <c r="D1296" s="12">
        <v>112994</v>
      </c>
      <c r="E1296" s="12">
        <v>2023</v>
      </c>
      <c r="F1296" s="36" t="s">
        <v>539</v>
      </c>
      <c r="G1296" s="12" t="s">
        <v>539</v>
      </c>
      <c r="H1296" s="12" t="s">
        <v>539</v>
      </c>
      <c r="I1296" s="12" t="s">
        <v>539</v>
      </c>
      <c r="J1296" s="36">
        <v>45291</v>
      </c>
      <c r="K1296" s="36" t="s">
        <v>539</v>
      </c>
      <c r="L1296" s="12" t="s">
        <v>539</v>
      </c>
      <c r="M1296" s="12" t="s">
        <v>539</v>
      </c>
      <c r="N1296" s="36" t="s">
        <v>539</v>
      </c>
      <c r="O1296" s="36">
        <v>45291</v>
      </c>
      <c r="R1296" s="12" t="str">
        <f t="shared" si="20"/>
        <v>LOCAL</v>
      </c>
      <c r="S1296" s="12" t="str">
        <f>IFERROR(IF(Preferences!$D$6="Default",INDEX('History Check'!$F$6:$O$6,MATCH(MAX('History Check'!$F1296:$O1296),'History Check'!$F1296:$O1296,0)),IF(COUNT($F1296:$O1296) &gt; 0, Preferences!$D$6, NA())),"Null")</f>
        <v>CON</v>
      </c>
    </row>
    <row r="1297" spans="3:19" hidden="1">
      <c r="C1297" s="12" t="s">
        <v>1310</v>
      </c>
      <c r="D1297" s="12">
        <v>112994</v>
      </c>
      <c r="E1297" s="12">
        <v>2022</v>
      </c>
      <c r="F1297" s="36" t="s">
        <v>539</v>
      </c>
      <c r="G1297" s="12" t="s">
        <v>539</v>
      </c>
      <c r="H1297" s="12" t="s">
        <v>539</v>
      </c>
      <c r="I1297" s="12" t="s">
        <v>539</v>
      </c>
      <c r="J1297" s="36">
        <v>44926</v>
      </c>
      <c r="K1297" s="12" t="s">
        <v>539</v>
      </c>
      <c r="L1297" s="12" t="s">
        <v>539</v>
      </c>
      <c r="M1297" s="12" t="s">
        <v>539</v>
      </c>
      <c r="N1297" s="12" t="s">
        <v>539</v>
      </c>
      <c r="O1297" s="36">
        <v>44926</v>
      </c>
      <c r="R1297" s="12" t="str">
        <f t="shared" si="20"/>
        <v>LOCAL</v>
      </c>
      <c r="S1297" s="12" t="str">
        <f>IFERROR(IF(Preferences!$D$6="Default",INDEX('History Check'!$F$6:$O$6,MATCH(MAX('History Check'!$F1297:$O1297),'History Check'!$F1297:$O1297,0)),IF(COUNT($F1297:$O1297) &gt; 0, Preferences!$D$6, NA())),"Null")</f>
        <v>CON</v>
      </c>
    </row>
    <row r="1298" spans="3:19" hidden="1">
      <c r="C1298" s="12" t="s">
        <v>1311</v>
      </c>
      <c r="D1298" s="12">
        <v>1579476</v>
      </c>
      <c r="E1298" s="12">
        <v>2023</v>
      </c>
      <c r="F1298" s="36">
        <v>45291</v>
      </c>
      <c r="G1298" s="12" t="s">
        <v>539</v>
      </c>
      <c r="H1298" s="36" t="s">
        <v>539</v>
      </c>
      <c r="I1298" s="12" t="s">
        <v>539</v>
      </c>
      <c r="J1298" s="36" t="s">
        <v>539</v>
      </c>
      <c r="K1298" s="12" t="s">
        <v>539</v>
      </c>
      <c r="L1298" s="12" t="s">
        <v>539</v>
      </c>
      <c r="M1298" s="12" t="s">
        <v>539</v>
      </c>
      <c r="N1298" s="12" t="s">
        <v>539</v>
      </c>
      <c r="O1298" s="36" t="s">
        <v>539</v>
      </c>
      <c r="R1298" s="12" t="str">
        <f t="shared" si="20"/>
        <v>IFRS</v>
      </c>
      <c r="S1298" s="12" t="str">
        <f>IFERROR(IF(Preferences!$D$6="Default",INDEX('History Check'!$F$6:$O$6,MATCH(MAX('History Check'!$F1298:$O1298),'History Check'!$F1298:$O1298,0)),IF(COUNT($F1298:$O1298) &gt; 0, Preferences!$D$6, NA())),"Null")</f>
        <v>CON</v>
      </c>
    </row>
    <row r="1299" spans="3:19" hidden="1">
      <c r="C1299" s="12" t="s">
        <v>1311</v>
      </c>
      <c r="D1299" s="12">
        <v>1579476</v>
      </c>
      <c r="E1299" s="12">
        <v>2022</v>
      </c>
      <c r="F1299" s="36">
        <v>44926</v>
      </c>
      <c r="G1299" s="12" t="s">
        <v>539</v>
      </c>
      <c r="H1299" s="36" t="s">
        <v>539</v>
      </c>
      <c r="I1299" s="36" t="s">
        <v>539</v>
      </c>
      <c r="J1299" s="12" t="s">
        <v>539</v>
      </c>
      <c r="K1299" s="36" t="s">
        <v>539</v>
      </c>
      <c r="L1299" s="12" t="s">
        <v>539</v>
      </c>
      <c r="M1299" s="12" t="s">
        <v>539</v>
      </c>
      <c r="N1299" s="36" t="s">
        <v>539</v>
      </c>
      <c r="O1299" s="36" t="s">
        <v>539</v>
      </c>
      <c r="R1299" s="12" t="str">
        <f t="shared" si="20"/>
        <v>IFRS</v>
      </c>
      <c r="S1299" s="12" t="str">
        <f>IFERROR(IF(Preferences!$D$6="Default",INDEX('History Check'!$F$6:$O$6,MATCH(MAX('History Check'!$F1299:$O1299),'History Check'!$F1299:$O1299,0)),IF(COUNT($F1299:$O1299) &gt; 0, Preferences!$D$6, NA())),"Null")</f>
        <v>CON</v>
      </c>
    </row>
    <row r="1300" spans="3:19" hidden="1">
      <c r="C1300" s="12" t="s">
        <v>1312</v>
      </c>
      <c r="D1300" s="12">
        <v>1315910</v>
      </c>
      <c r="E1300" s="12">
        <v>2023</v>
      </c>
      <c r="F1300" s="36" t="s">
        <v>539</v>
      </c>
      <c r="G1300" s="12" t="s">
        <v>539</v>
      </c>
      <c r="H1300" s="12" t="s">
        <v>539</v>
      </c>
      <c r="I1300" s="12" t="s">
        <v>539</v>
      </c>
      <c r="J1300" s="12" t="s">
        <v>539</v>
      </c>
      <c r="K1300" s="36">
        <v>45291</v>
      </c>
      <c r="L1300" s="12" t="s">
        <v>539</v>
      </c>
      <c r="M1300" s="12" t="s">
        <v>539</v>
      </c>
      <c r="N1300" s="12" t="s">
        <v>539</v>
      </c>
      <c r="O1300" s="12" t="s">
        <v>539</v>
      </c>
      <c r="R1300" s="12" t="str">
        <f t="shared" si="20"/>
        <v>IFRS</v>
      </c>
      <c r="S1300" s="12" t="str">
        <f>IFERROR(IF(Preferences!$D$6="Default",INDEX('History Check'!$F$6:$O$6,MATCH(MAX('History Check'!$F1300:$O1300),'History Check'!$F1300:$O1300,0)),IF(COUNT($F1300:$O1300) &gt; 0, Preferences!$D$6, NA())),"Null")</f>
        <v>NONCON</v>
      </c>
    </row>
    <row r="1301" spans="3:19" hidden="1">
      <c r="C1301" s="12" t="s">
        <v>1312</v>
      </c>
      <c r="D1301" s="12">
        <v>1315910</v>
      </c>
      <c r="E1301" s="12">
        <v>2022</v>
      </c>
      <c r="F1301" s="36" t="s">
        <v>539</v>
      </c>
      <c r="G1301" s="12" t="s">
        <v>539</v>
      </c>
      <c r="H1301" s="36" t="s">
        <v>539</v>
      </c>
      <c r="I1301" s="12" t="s">
        <v>539</v>
      </c>
      <c r="J1301" s="12" t="s">
        <v>539</v>
      </c>
      <c r="K1301" s="36">
        <v>44926</v>
      </c>
      <c r="L1301" s="12" t="s">
        <v>539</v>
      </c>
      <c r="M1301" s="12" t="s">
        <v>539</v>
      </c>
      <c r="N1301" s="12" t="s">
        <v>539</v>
      </c>
      <c r="O1301" s="36" t="s">
        <v>539</v>
      </c>
      <c r="R1301" s="12" t="str">
        <f t="shared" si="20"/>
        <v>IFRS</v>
      </c>
      <c r="S1301" s="12" t="str">
        <f>IFERROR(IF(Preferences!$D$6="Default",INDEX('History Check'!$F$6:$O$6,MATCH(MAX('History Check'!$F1301:$O1301),'History Check'!$F1301:$O1301,0)),IF(COUNT($F1301:$O1301) &gt; 0, Preferences!$D$6, NA())),"Null")</f>
        <v>NONCON</v>
      </c>
    </row>
    <row r="1302" spans="3:19" hidden="1">
      <c r="C1302" s="12" t="s">
        <v>1313</v>
      </c>
      <c r="D1302" s="12">
        <v>1476029</v>
      </c>
      <c r="E1302" s="12">
        <v>2023</v>
      </c>
      <c r="F1302" s="36">
        <v>45291</v>
      </c>
      <c r="G1302" s="12" t="s">
        <v>539</v>
      </c>
      <c r="H1302" s="12" t="s">
        <v>539</v>
      </c>
      <c r="I1302" s="12" t="s">
        <v>539</v>
      </c>
      <c r="J1302" s="36" t="s">
        <v>539</v>
      </c>
      <c r="K1302" s="36" t="s">
        <v>539</v>
      </c>
      <c r="L1302" s="12" t="s">
        <v>539</v>
      </c>
      <c r="M1302" s="12" t="s">
        <v>539</v>
      </c>
      <c r="N1302" s="12" t="s">
        <v>539</v>
      </c>
      <c r="O1302" s="36" t="s">
        <v>539</v>
      </c>
      <c r="R1302" s="12" t="str">
        <f t="shared" si="20"/>
        <v>IFRS</v>
      </c>
      <c r="S1302" s="12" t="str">
        <f>IFERROR(IF(Preferences!$D$6="Default",INDEX('History Check'!$F$6:$O$6,MATCH(MAX('History Check'!$F1302:$O1302),'History Check'!$F1302:$O1302,0)),IF(COUNT($F1302:$O1302) &gt; 0, Preferences!$D$6, NA())),"Null")</f>
        <v>CON</v>
      </c>
    </row>
    <row r="1303" spans="3:19" hidden="1">
      <c r="C1303" s="12" t="s">
        <v>1313</v>
      </c>
      <c r="D1303" s="12">
        <v>1476029</v>
      </c>
      <c r="E1303" s="12">
        <v>2022</v>
      </c>
      <c r="F1303" s="36">
        <v>44926</v>
      </c>
      <c r="G1303" s="12" t="s">
        <v>539</v>
      </c>
      <c r="H1303" s="12" t="s">
        <v>539</v>
      </c>
      <c r="I1303" s="12" t="s">
        <v>539</v>
      </c>
      <c r="J1303" s="36" t="s">
        <v>539</v>
      </c>
      <c r="K1303" s="36" t="s">
        <v>539</v>
      </c>
      <c r="L1303" s="12" t="s">
        <v>539</v>
      </c>
      <c r="M1303" s="12" t="s">
        <v>539</v>
      </c>
      <c r="N1303" s="12" t="s">
        <v>539</v>
      </c>
      <c r="O1303" s="12" t="s">
        <v>539</v>
      </c>
      <c r="R1303" s="12" t="str">
        <f t="shared" si="20"/>
        <v>IFRS</v>
      </c>
      <c r="S1303" s="12" t="str">
        <f>IFERROR(IF(Preferences!$D$6="Default",INDEX('History Check'!$F$6:$O$6,MATCH(MAX('History Check'!$F1303:$O1303),'History Check'!$F1303:$O1303,0)),IF(COUNT($F1303:$O1303) &gt; 0, Preferences!$D$6, NA())),"Null")</f>
        <v>CON</v>
      </c>
    </row>
    <row r="1304" spans="3:19" hidden="1">
      <c r="C1304" s="12" t="s">
        <v>1314</v>
      </c>
      <c r="D1304" s="12">
        <v>1081990</v>
      </c>
      <c r="E1304" s="12">
        <v>2023</v>
      </c>
      <c r="F1304" s="36" t="s">
        <v>539</v>
      </c>
      <c r="G1304" s="12" t="s">
        <v>539</v>
      </c>
      <c r="H1304" s="36" t="s">
        <v>539</v>
      </c>
      <c r="I1304" s="36" t="s">
        <v>539</v>
      </c>
      <c r="J1304" s="36" t="s">
        <v>539</v>
      </c>
      <c r="K1304" s="36">
        <v>45291</v>
      </c>
      <c r="L1304" s="12" t="s">
        <v>539</v>
      </c>
      <c r="M1304" s="12" t="s">
        <v>539</v>
      </c>
      <c r="N1304" s="36" t="s">
        <v>539</v>
      </c>
      <c r="O1304" s="36" t="s">
        <v>539</v>
      </c>
      <c r="R1304" s="12" t="str">
        <f t="shared" si="20"/>
        <v>IFRS</v>
      </c>
      <c r="S1304" s="12" t="str">
        <f>IFERROR(IF(Preferences!$D$6="Default",INDEX('History Check'!$F$6:$O$6,MATCH(MAX('History Check'!$F1304:$O1304),'History Check'!$F1304:$O1304,0)),IF(COUNT($F1304:$O1304) &gt; 0, Preferences!$D$6, NA())),"Null")</f>
        <v>NONCON</v>
      </c>
    </row>
    <row r="1305" spans="3:19" hidden="1">
      <c r="C1305" s="12" t="s">
        <v>1314</v>
      </c>
      <c r="D1305" s="12">
        <v>1081990</v>
      </c>
      <c r="E1305" s="12">
        <v>2022</v>
      </c>
      <c r="F1305" s="36" t="s">
        <v>539</v>
      </c>
      <c r="G1305" s="12" t="s">
        <v>539</v>
      </c>
      <c r="H1305" s="12" t="s">
        <v>539</v>
      </c>
      <c r="I1305" s="36" t="s">
        <v>539</v>
      </c>
      <c r="J1305" s="36" t="s">
        <v>539</v>
      </c>
      <c r="K1305" s="36">
        <v>44926</v>
      </c>
      <c r="L1305" s="12" t="s">
        <v>539</v>
      </c>
      <c r="M1305" s="12" t="s">
        <v>539</v>
      </c>
      <c r="N1305" s="12" t="s">
        <v>539</v>
      </c>
      <c r="O1305" s="36" t="s">
        <v>539</v>
      </c>
      <c r="R1305" s="12" t="str">
        <f t="shared" si="20"/>
        <v>IFRS</v>
      </c>
      <c r="S1305" s="12" t="str">
        <f>IFERROR(IF(Preferences!$D$6="Default",INDEX('History Check'!$F$6:$O$6,MATCH(MAX('History Check'!$F1305:$O1305),'History Check'!$F1305:$O1305,0)),IF(COUNT($F1305:$O1305) &gt; 0, Preferences!$D$6, NA())),"Null")</f>
        <v>NONCON</v>
      </c>
    </row>
    <row r="1306" spans="3:19" hidden="1">
      <c r="C1306" s="12" t="s">
        <v>1315</v>
      </c>
      <c r="D1306" s="12">
        <v>1578312</v>
      </c>
      <c r="E1306" s="12">
        <v>2023</v>
      </c>
      <c r="F1306" s="36">
        <v>45291</v>
      </c>
      <c r="G1306" s="12" t="s">
        <v>539</v>
      </c>
      <c r="H1306" s="12" t="s">
        <v>539</v>
      </c>
      <c r="I1306" s="12" t="s">
        <v>539</v>
      </c>
      <c r="J1306" s="12" t="s">
        <v>539</v>
      </c>
      <c r="K1306" s="36">
        <v>45291</v>
      </c>
      <c r="L1306" s="12" t="s">
        <v>539</v>
      </c>
      <c r="M1306" s="12" t="s">
        <v>539</v>
      </c>
      <c r="N1306" s="12" t="s">
        <v>539</v>
      </c>
      <c r="O1306" s="36" t="s">
        <v>539</v>
      </c>
      <c r="R1306" s="12" t="str">
        <f t="shared" si="20"/>
        <v>IFRS</v>
      </c>
      <c r="S1306" s="12" t="str">
        <f>IFERROR(IF(Preferences!$D$6="Default",INDEX('History Check'!$F$6:$O$6,MATCH(MAX('History Check'!$F1306:$O1306),'History Check'!$F1306:$O1306,0)),IF(COUNT($F1306:$O1306) &gt; 0, Preferences!$D$6, NA())),"Null")</f>
        <v>CON</v>
      </c>
    </row>
    <row r="1307" spans="3:19" hidden="1">
      <c r="C1307" s="12" t="s">
        <v>1315</v>
      </c>
      <c r="D1307" s="12">
        <v>1578312</v>
      </c>
      <c r="E1307" s="12">
        <v>2022</v>
      </c>
      <c r="F1307" s="36">
        <v>44926</v>
      </c>
      <c r="G1307" s="12" t="s">
        <v>539</v>
      </c>
      <c r="H1307" s="36" t="s">
        <v>539</v>
      </c>
      <c r="I1307" s="36" t="s">
        <v>539</v>
      </c>
      <c r="J1307" s="12" t="s">
        <v>539</v>
      </c>
      <c r="K1307" s="36">
        <v>44926</v>
      </c>
      <c r="L1307" s="12" t="s">
        <v>539</v>
      </c>
      <c r="M1307" s="36" t="s">
        <v>539</v>
      </c>
      <c r="N1307" s="12" t="s">
        <v>539</v>
      </c>
      <c r="O1307" s="36" t="s">
        <v>539</v>
      </c>
      <c r="R1307" s="12" t="str">
        <f t="shared" si="20"/>
        <v>IFRS</v>
      </c>
      <c r="S1307" s="12" t="str">
        <f>IFERROR(IF(Preferences!$D$6="Default",INDEX('History Check'!$F$6:$O$6,MATCH(MAX('History Check'!$F1307:$O1307),'History Check'!$F1307:$O1307,0)),IF(COUNT($F1307:$O1307) &gt; 0, Preferences!$D$6, NA())),"Null")</f>
        <v>CON</v>
      </c>
    </row>
    <row r="1308" spans="3:19" hidden="1">
      <c r="C1308" s="12" t="s">
        <v>1316</v>
      </c>
      <c r="D1308" s="12">
        <v>115301</v>
      </c>
      <c r="E1308" s="12">
        <v>2023</v>
      </c>
      <c r="F1308" s="36">
        <v>45291</v>
      </c>
      <c r="G1308" s="12" t="s">
        <v>539</v>
      </c>
      <c r="H1308" s="12" t="s">
        <v>539</v>
      </c>
      <c r="I1308" s="36" t="s">
        <v>539</v>
      </c>
      <c r="J1308" s="12" t="s">
        <v>539</v>
      </c>
      <c r="K1308" s="12" t="s">
        <v>539</v>
      </c>
      <c r="L1308" s="12" t="s">
        <v>539</v>
      </c>
      <c r="M1308" s="12" t="s">
        <v>539</v>
      </c>
      <c r="N1308" s="12" t="s">
        <v>539</v>
      </c>
      <c r="O1308" s="12" t="s">
        <v>539</v>
      </c>
      <c r="R1308" s="12" t="str">
        <f t="shared" si="20"/>
        <v>IFRS</v>
      </c>
      <c r="S1308" s="12" t="str">
        <f>IFERROR(IF(Preferences!$D$6="Default",INDEX('History Check'!$F$6:$O$6,MATCH(MAX('History Check'!$F1308:$O1308),'History Check'!$F1308:$O1308,0)),IF(COUNT($F1308:$O1308) &gt; 0, Preferences!$D$6, NA())),"Null")</f>
        <v>CON</v>
      </c>
    </row>
    <row r="1309" spans="3:19" hidden="1">
      <c r="C1309" s="12" t="s">
        <v>1316</v>
      </c>
      <c r="D1309" s="12">
        <v>115301</v>
      </c>
      <c r="E1309" s="12">
        <v>2022</v>
      </c>
      <c r="F1309" s="36">
        <v>44926</v>
      </c>
      <c r="G1309" s="12" t="s">
        <v>539</v>
      </c>
      <c r="H1309" s="12" t="s">
        <v>539</v>
      </c>
      <c r="I1309" s="12" t="s">
        <v>539</v>
      </c>
      <c r="J1309" s="12" t="s">
        <v>539</v>
      </c>
      <c r="K1309" s="36">
        <v>44926</v>
      </c>
      <c r="L1309" s="12" t="s">
        <v>539</v>
      </c>
      <c r="M1309" s="12" t="s">
        <v>539</v>
      </c>
      <c r="N1309" s="12" t="s">
        <v>539</v>
      </c>
      <c r="O1309" s="12" t="s">
        <v>539</v>
      </c>
      <c r="R1309" s="12" t="str">
        <f t="shared" si="20"/>
        <v>IFRS</v>
      </c>
      <c r="S1309" s="12" t="str">
        <f>IFERROR(IF(Preferences!$D$6="Default",INDEX('History Check'!$F$6:$O$6,MATCH(MAX('History Check'!$F1309:$O1309),'History Check'!$F1309:$O1309,0)),IF(COUNT($F1309:$O1309) &gt; 0, Preferences!$D$6, NA())),"Null")</f>
        <v>CON</v>
      </c>
    </row>
    <row r="1310" spans="3:19" hidden="1">
      <c r="C1310" s="12" t="s">
        <v>1317</v>
      </c>
      <c r="D1310" s="12">
        <v>1508238</v>
      </c>
      <c r="E1310" s="12">
        <v>2023</v>
      </c>
      <c r="F1310" s="36">
        <v>45291</v>
      </c>
      <c r="G1310" s="12" t="s">
        <v>539</v>
      </c>
      <c r="H1310" s="12" t="s">
        <v>539</v>
      </c>
      <c r="I1310" s="12" t="s">
        <v>539</v>
      </c>
      <c r="J1310" s="12" t="s">
        <v>539</v>
      </c>
      <c r="K1310" s="36" t="s">
        <v>539</v>
      </c>
      <c r="L1310" s="12" t="s">
        <v>539</v>
      </c>
      <c r="M1310" s="12" t="s">
        <v>539</v>
      </c>
      <c r="N1310" s="12" t="s">
        <v>539</v>
      </c>
      <c r="O1310" s="12" t="s">
        <v>539</v>
      </c>
      <c r="R1310" s="12" t="str">
        <f t="shared" si="20"/>
        <v>IFRS</v>
      </c>
      <c r="S1310" s="12" t="str">
        <f>IFERROR(IF(Preferences!$D$6="Default",INDEX('History Check'!$F$6:$O$6,MATCH(MAX('History Check'!$F1310:$O1310),'History Check'!$F1310:$O1310,0)),IF(COUNT($F1310:$O1310) &gt; 0, Preferences!$D$6, NA())),"Null")</f>
        <v>CON</v>
      </c>
    </row>
    <row r="1311" spans="3:19" hidden="1">
      <c r="C1311" s="12" t="s">
        <v>1317</v>
      </c>
      <c r="D1311" s="12">
        <v>1508238</v>
      </c>
      <c r="E1311" s="12">
        <v>2022</v>
      </c>
      <c r="F1311" s="36">
        <v>44926</v>
      </c>
      <c r="G1311" s="12" t="s">
        <v>539</v>
      </c>
      <c r="H1311" s="12" t="s">
        <v>539</v>
      </c>
      <c r="I1311" s="36" t="s">
        <v>539</v>
      </c>
      <c r="J1311" s="12" t="s">
        <v>539</v>
      </c>
      <c r="K1311" s="36" t="s">
        <v>539</v>
      </c>
      <c r="L1311" s="12" t="s">
        <v>539</v>
      </c>
      <c r="M1311" s="12" t="s">
        <v>539</v>
      </c>
      <c r="N1311" s="12" t="s">
        <v>539</v>
      </c>
      <c r="O1311" s="36">
        <v>44926</v>
      </c>
      <c r="R1311" s="12" t="str">
        <f t="shared" si="20"/>
        <v>IFRS</v>
      </c>
      <c r="S1311" s="12" t="str">
        <f>IFERROR(IF(Preferences!$D$6="Default",INDEX('History Check'!$F$6:$O$6,MATCH(MAX('History Check'!$F1311:$O1311),'History Check'!$F1311:$O1311,0)),IF(COUNT($F1311:$O1311) &gt; 0, Preferences!$D$6, NA())),"Null")</f>
        <v>CON</v>
      </c>
    </row>
    <row r="1312" spans="3:19" hidden="1">
      <c r="C1312" s="12" t="s">
        <v>1318</v>
      </c>
      <c r="D1312" s="12">
        <v>1108772</v>
      </c>
      <c r="E1312" s="12">
        <v>2023</v>
      </c>
      <c r="F1312" s="47">
        <v>45291</v>
      </c>
      <c r="G1312" s="47" t="s">
        <v>539</v>
      </c>
      <c r="H1312" s="47" t="s">
        <v>539</v>
      </c>
      <c r="I1312" s="47" t="s">
        <v>539</v>
      </c>
      <c r="J1312" s="47" t="s">
        <v>539</v>
      </c>
      <c r="K1312" s="47" t="s">
        <v>539</v>
      </c>
      <c r="L1312" s="47" t="s">
        <v>539</v>
      </c>
      <c r="M1312" s="47" t="s">
        <v>539</v>
      </c>
      <c r="N1312" s="47" t="s">
        <v>539</v>
      </c>
      <c r="O1312" s="47">
        <v>45289</v>
      </c>
      <c r="P1312" s="47"/>
      <c r="Q1312" s="47"/>
      <c r="R1312" s="12" t="str">
        <f t="shared" si="20"/>
        <v>IFRS</v>
      </c>
      <c r="S1312" s="12" t="str">
        <f>IFERROR(IF(Preferences!$D$6="Default",INDEX('History Check'!$F$6:$O$6,MATCH(MAX('History Check'!$F1312:$O1312),'History Check'!$F1312:$O1312,0)),IF(COUNT($F1312:$O1312) &gt; 0, Preferences!$D$6, NA())),"Null")</f>
        <v>CON</v>
      </c>
    </row>
    <row r="1313" spans="3:19" hidden="1">
      <c r="C1313" s="12" t="s">
        <v>1318</v>
      </c>
      <c r="D1313" s="12">
        <v>1108772</v>
      </c>
      <c r="E1313" s="12">
        <v>2022</v>
      </c>
      <c r="F1313" s="36">
        <v>44926</v>
      </c>
      <c r="G1313" s="12" t="s">
        <v>539</v>
      </c>
      <c r="H1313" s="12" t="s">
        <v>539</v>
      </c>
      <c r="I1313" s="12" t="s">
        <v>539</v>
      </c>
      <c r="J1313" s="12" t="s">
        <v>539</v>
      </c>
      <c r="K1313" s="36" t="s">
        <v>539</v>
      </c>
      <c r="L1313" s="12" t="s">
        <v>539</v>
      </c>
      <c r="M1313" s="12" t="s">
        <v>539</v>
      </c>
      <c r="N1313" s="12" t="s">
        <v>539</v>
      </c>
      <c r="O1313" s="36">
        <v>44926</v>
      </c>
      <c r="R1313" s="12" t="str">
        <f t="shared" si="20"/>
        <v>IFRS</v>
      </c>
      <c r="S1313" s="12" t="str">
        <f>IFERROR(IF(Preferences!$D$6="Default",INDEX('History Check'!$F$6:$O$6,MATCH(MAX('History Check'!$F1313:$O1313),'History Check'!$F1313:$O1313,0)),IF(COUNT($F1313:$O1313) &gt; 0, Preferences!$D$6, NA())),"Null")</f>
        <v>CON</v>
      </c>
    </row>
    <row r="1314" spans="3:19" hidden="1">
      <c r="C1314" s="12" t="s">
        <v>1320</v>
      </c>
      <c r="D1314" s="12">
        <v>1570890</v>
      </c>
      <c r="E1314" s="12">
        <v>2023</v>
      </c>
      <c r="F1314" s="36" t="s">
        <v>539</v>
      </c>
      <c r="G1314" s="12" t="s">
        <v>539</v>
      </c>
      <c r="H1314" s="36" t="s">
        <v>539</v>
      </c>
      <c r="I1314" s="36" t="s">
        <v>539</v>
      </c>
      <c r="J1314" s="36" t="s">
        <v>539</v>
      </c>
      <c r="K1314" s="36">
        <v>45291</v>
      </c>
      <c r="L1314" s="12" t="s">
        <v>539</v>
      </c>
      <c r="M1314" s="36" t="s">
        <v>539</v>
      </c>
      <c r="N1314" s="36" t="s">
        <v>539</v>
      </c>
      <c r="O1314" s="36" t="s">
        <v>539</v>
      </c>
      <c r="R1314" s="12" t="str">
        <f t="shared" si="20"/>
        <v>IFRS</v>
      </c>
      <c r="S1314" s="12" t="str">
        <f>IFERROR(IF(Preferences!$D$6="Default",INDEX('History Check'!$F$6:$O$6,MATCH(MAX('History Check'!$F1314:$O1314),'History Check'!$F1314:$O1314,0)),IF(COUNT($F1314:$O1314) &gt; 0, Preferences!$D$6, NA())),"Null")</f>
        <v>NONCON</v>
      </c>
    </row>
    <row r="1315" spans="3:19" hidden="1">
      <c r="C1315" s="12" t="s">
        <v>1320</v>
      </c>
      <c r="D1315" s="12">
        <v>1570890</v>
      </c>
      <c r="E1315" s="12">
        <v>2022</v>
      </c>
      <c r="F1315" s="36" t="s">
        <v>539</v>
      </c>
      <c r="G1315" s="12" t="s">
        <v>539</v>
      </c>
      <c r="H1315" s="36" t="s">
        <v>539</v>
      </c>
      <c r="I1315" s="36" t="s">
        <v>539</v>
      </c>
      <c r="J1315" s="36" t="s">
        <v>539</v>
      </c>
      <c r="K1315" s="36">
        <v>44926</v>
      </c>
      <c r="L1315" s="12" t="s">
        <v>539</v>
      </c>
      <c r="M1315" s="12" t="s">
        <v>539</v>
      </c>
      <c r="N1315" s="36" t="s">
        <v>539</v>
      </c>
      <c r="O1315" s="36" t="s">
        <v>539</v>
      </c>
      <c r="R1315" s="12" t="str">
        <f t="shared" si="20"/>
        <v>IFRS</v>
      </c>
      <c r="S1315" s="12" t="str">
        <f>IFERROR(IF(Preferences!$D$6="Default",INDEX('History Check'!$F$6:$O$6,MATCH(MAX('History Check'!$F1315:$O1315),'History Check'!$F1315:$O1315,0)),IF(COUNT($F1315:$O1315) &gt; 0, Preferences!$D$6, NA())),"Null")</f>
        <v>NONCON</v>
      </c>
    </row>
    <row r="1316" spans="3:19" hidden="1">
      <c r="C1316" s="12" t="s">
        <v>1319</v>
      </c>
      <c r="D1316" s="12">
        <v>107408</v>
      </c>
      <c r="E1316" s="12">
        <v>2023</v>
      </c>
      <c r="F1316" s="36">
        <v>45291</v>
      </c>
      <c r="G1316" s="12" t="s">
        <v>539</v>
      </c>
      <c r="H1316" s="36" t="s">
        <v>539</v>
      </c>
      <c r="I1316" s="36" t="s">
        <v>539</v>
      </c>
      <c r="J1316" s="36" t="s">
        <v>539</v>
      </c>
      <c r="K1316" s="36">
        <v>45289</v>
      </c>
      <c r="L1316" s="12" t="s">
        <v>539</v>
      </c>
      <c r="M1316" s="12" t="s">
        <v>539</v>
      </c>
      <c r="N1316" s="36" t="s">
        <v>539</v>
      </c>
      <c r="O1316" s="36" t="s">
        <v>539</v>
      </c>
      <c r="R1316" s="12" t="str">
        <f t="shared" si="20"/>
        <v>IFRS</v>
      </c>
      <c r="S1316" s="12" t="str">
        <f>IFERROR(IF(Preferences!$D$6="Default",INDEX('History Check'!$F$6:$O$6,MATCH(MAX('History Check'!$F1316:$O1316),'History Check'!$F1316:$O1316,0)),IF(COUNT($F1316:$O1316) &gt; 0, Preferences!$D$6, NA())),"Null")</f>
        <v>CON</v>
      </c>
    </row>
    <row r="1317" spans="3:19" hidden="1">
      <c r="C1317" s="12" t="s">
        <v>1319</v>
      </c>
      <c r="D1317" s="12">
        <v>107408</v>
      </c>
      <c r="E1317" s="12">
        <v>2022</v>
      </c>
      <c r="F1317" s="36">
        <v>44926</v>
      </c>
      <c r="G1317" s="12" t="s">
        <v>539</v>
      </c>
      <c r="H1317" s="12" t="s">
        <v>539</v>
      </c>
      <c r="I1317" s="36" t="s">
        <v>539</v>
      </c>
      <c r="J1317" s="36" t="s">
        <v>539</v>
      </c>
      <c r="K1317" s="36">
        <v>44925</v>
      </c>
      <c r="L1317" s="12" t="s">
        <v>539</v>
      </c>
      <c r="M1317" s="12" t="s">
        <v>539</v>
      </c>
      <c r="N1317" s="12" t="s">
        <v>539</v>
      </c>
      <c r="O1317" s="36" t="s">
        <v>539</v>
      </c>
      <c r="R1317" s="12" t="str">
        <f t="shared" si="20"/>
        <v>IFRS</v>
      </c>
      <c r="S1317" s="12" t="str">
        <f>IFERROR(IF(Preferences!$D$6="Default",INDEX('History Check'!$F$6:$O$6,MATCH(MAX('History Check'!$F1317:$O1317),'History Check'!$F1317:$O1317,0)),IF(COUNT($F1317:$O1317) &gt; 0, Preferences!$D$6, NA())),"Null")</f>
        <v>CON</v>
      </c>
    </row>
    <row r="1318" spans="3:19" hidden="1">
      <c r="C1318" s="12" t="s">
        <v>1321</v>
      </c>
      <c r="D1318" s="12">
        <v>1006166</v>
      </c>
      <c r="E1318" s="12">
        <v>2023</v>
      </c>
      <c r="F1318" s="36">
        <v>45291</v>
      </c>
      <c r="G1318" s="12" t="s">
        <v>539</v>
      </c>
      <c r="H1318" s="12" t="s">
        <v>539</v>
      </c>
      <c r="I1318" s="12" t="s">
        <v>539</v>
      </c>
      <c r="J1318" s="36" t="s">
        <v>539</v>
      </c>
      <c r="K1318" s="36" t="s">
        <v>539</v>
      </c>
      <c r="L1318" s="12" t="s">
        <v>539</v>
      </c>
      <c r="M1318" s="12" t="s">
        <v>539</v>
      </c>
      <c r="N1318" s="12" t="s">
        <v>539</v>
      </c>
      <c r="O1318" s="36" t="s">
        <v>539</v>
      </c>
      <c r="R1318" s="12" t="str">
        <f t="shared" si="20"/>
        <v>IFRS</v>
      </c>
      <c r="S1318" s="12" t="str">
        <f>IFERROR(IF(Preferences!$D$6="Default",INDEX('History Check'!$F$6:$O$6,MATCH(MAX('History Check'!$F1318:$O1318),'History Check'!$F1318:$O1318,0)),IF(COUNT($F1318:$O1318) &gt; 0, Preferences!$D$6, NA())),"Null")</f>
        <v>CON</v>
      </c>
    </row>
    <row r="1319" spans="3:19" hidden="1">
      <c r="C1319" s="12" t="s">
        <v>1321</v>
      </c>
      <c r="D1319" s="12">
        <v>1006166</v>
      </c>
      <c r="E1319" s="12">
        <v>2022</v>
      </c>
      <c r="F1319" s="47">
        <v>44926</v>
      </c>
      <c r="G1319" s="47" t="s">
        <v>539</v>
      </c>
      <c r="H1319" s="47" t="s">
        <v>539</v>
      </c>
      <c r="I1319" s="47" t="s">
        <v>539</v>
      </c>
      <c r="J1319" s="47" t="s">
        <v>539</v>
      </c>
      <c r="K1319" s="47" t="s">
        <v>539</v>
      </c>
      <c r="L1319" s="47" t="s">
        <v>539</v>
      </c>
      <c r="M1319" s="47" t="s">
        <v>539</v>
      </c>
      <c r="N1319" s="47" t="s">
        <v>539</v>
      </c>
      <c r="O1319" s="47" t="s">
        <v>539</v>
      </c>
      <c r="P1319" s="47"/>
      <c r="Q1319" s="47"/>
      <c r="R1319" s="12" t="str">
        <f t="shared" si="20"/>
        <v>IFRS</v>
      </c>
      <c r="S1319" s="12" t="str">
        <f>IFERROR(IF(Preferences!$D$6="Default",INDEX('History Check'!$F$6:$O$6,MATCH(MAX('History Check'!$F1319:$O1319),'History Check'!$F1319:$O1319,0)),IF(COUNT($F1319:$O1319) &gt; 0, Preferences!$D$6, NA())),"Null")</f>
        <v>CON</v>
      </c>
    </row>
    <row r="1320" spans="3:19" hidden="1">
      <c r="C1320" s="12" t="s">
        <v>1322</v>
      </c>
      <c r="D1320" s="12">
        <v>1006179</v>
      </c>
      <c r="E1320" s="12">
        <v>2023</v>
      </c>
      <c r="F1320" s="36">
        <v>45291</v>
      </c>
      <c r="G1320" s="12" t="s">
        <v>539</v>
      </c>
      <c r="H1320" s="12" t="s">
        <v>539</v>
      </c>
      <c r="I1320" s="12" t="s">
        <v>539</v>
      </c>
      <c r="J1320" s="12" t="s">
        <v>539</v>
      </c>
      <c r="K1320" s="12" t="s">
        <v>539</v>
      </c>
      <c r="L1320" s="12" t="s">
        <v>539</v>
      </c>
      <c r="M1320" s="12" t="s">
        <v>539</v>
      </c>
      <c r="N1320" s="12" t="s">
        <v>539</v>
      </c>
      <c r="O1320" s="36" t="s">
        <v>539</v>
      </c>
      <c r="R1320" s="12" t="str">
        <f t="shared" si="20"/>
        <v>IFRS</v>
      </c>
      <c r="S1320" s="12" t="str">
        <f>IFERROR(IF(Preferences!$D$6="Default",INDEX('History Check'!$F$6:$O$6,MATCH(MAX('History Check'!$F1320:$O1320),'History Check'!$F1320:$O1320,0)),IF(COUNT($F1320:$O1320) &gt; 0, Preferences!$D$6, NA())),"Null")</f>
        <v>CON</v>
      </c>
    </row>
    <row r="1321" spans="3:19" hidden="1">
      <c r="C1321" s="12" t="s">
        <v>1322</v>
      </c>
      <c r="D1321" s="12">
        <v>1006179</v>
      </c>
      <c r="E1321" s="12">
        <v>2022</v>
      </c>
      <c r="F1321" s="36">
        <v>44926</v>
      </c>
      <c r="G1321" s="12" t="s">
        <v>539</v>
      </c>
      <c r="H1321" s="36" t="s">
        <v>539</v>
      </c>
      <c r="I1321" s="36" t="s">
        <v>539</v>
      </c>
      <c r="J1321" s="36" t="s">
        <v>539</v>
      </c>
      <c r="K1321" s="36" t="s">
        <v>539</v>
      </c>
      <c r="L1321" s="12" t="s">
        <v>539</v>
      </c>
      <c r="M1321" s="12" t="s">
        <v>539</v>
      </c>
      <c r="N1321" s="12" t="s">
        <v>539</v>
      </c>
      <c r="O1321" s="36" t="s">
        <v>539</v>
      </c>
      <c r="R1321" s="12" t="str">
        <f t="shared" si="20"/>
        <v>IFRS</v>
      </c>
      <c r="S1321" s="12" t="str">
        <f>IFERROR(IF(Preferences!$D$6="Default",INDEX('History Check'!$F$6:$O$6,MATCH(MAX('History Check'!$F1321:$O1321),'History Check'!$F1321:$O1321,0)),IF(COUNT($F1321:$O1321) &gt; 0, Preferences!$D$6, NA())),"Null")</f>
        <v>CON</v>
      </c>
    </row>
    <row r="1322" spans="3:19" hidden="1">
      <c r="C1322" s="12" t="s">
        <v>1323</v>
      </c>
      <c r="D1322" s="12">
        <v>1006164</v>
      </c>
      <c r="E1322" s="12">
        <v>2023</v>
      </c>
      <c r="F1322" s="36">
        <v>45291</v>
      </c>
      <c r="G1322" s="12" t="s">
        <v>539</v>
      </c>
      <c r="H1322" s="36" t="s">
        <v>539</v>
      </c>
      <c r="I1322" s="36" t="s">
        <v>539</v>
      </c>
      <c r="J1322" s="36" t="s">
        <v>539</v>
      </c>
      <c r="K1322" s="36" t="s">
        <v>539</v>
      </c>
      <c r="L1322" s="12" t="s">
        <v>539</v>
      </c>
      <c r="M1322" s="12" t="s">
        <v>539</v>
      </c>
      <c r="N1322" s="36" t="s">
        <v>539</v>
      </c>
      <c r="O1322" s="36" t="s">
        <v>539</v>
      </c>
      <c r="R1322" s="12" t="str">
        <f t="shared" si="20"/>
        <v>IFRS</v>
      </c>
      <c r="S1322" s="12" t="str">
        <f>IFERROR(IF(Preferences!$D$6="Default",INDEX('History Check'!$F$6:$O$6,MATCH(MAX('History Check'!$F1322:$O1322),'History Check'!$F1322:$O1322,0)),IF(COUNT($F1322:$O1322) &gt; 0, Preferences!$D$6, NA())),"Null")</f>
        <v>CON</v>
      </c>
    </row>
    <row r="1323" spans="3:19" hidden="1">
      <c r="C1323" s="12" t="s">
        <v>1323</v>
      </c>
      <c r="D1323" s="12">
        <v>1006164</v>
      </c>
      <c r="E1323" s="12">
        <v>2022</v>
      </c>
      <c r="F1323" s="36">
        <v>44926</v>
      </c>
      <c r="G1323" s="12" t="s">
        <v>539</v>
      </c>
      <c r="H1323" s="36" t="s">
        <v>539</v>
      </c>
      <c r="I1323" s="36" t="s">
        <v>539</v>
      </c>
      <c r="J1323" s="36" t="s">
        <v>539</v>
      </c>
      <c r="K1323" s="36" t="s">
        <v>539</v>
      </c>
      <c r="L1323" s="12" t="s">
        <v>539</v>
      </c>
      <c r="M1323" s="12" t="s">
        <v>539</v>
      </c>
      <c r="N1323" s="36" t="s">
        <v>539</v>
      </c>
      <c r="O1323" s="36" t="s">
        <v>539</v>
      </c>
      <c r="R1323" s="12" t="str">
        <f t="shared" si="20"/>
        <v>IFRS</v>
      </c>
      <c r="S1323" s="12" t="str">
        <f>IFERROR(IF(Preferences!$D$6="Default",INDEX('History Check'!$F$6:$O$6,MATCH(MAX('History Check'!$F1323:$O1323),'History Check'!$F1323:$O1323,0)),IF(COUNT($F1323:$O1323) &gt; 0, Preferences!$D$6, NA())),"Null")</f>
        <v>CON</v>
      </c>
    </row>
    <row r="1324" spans="3:19">
      <c r="C1324" s="12" t="s">
        <v>1295</v>
      </c>
      <c r="D1324" s="12">
        <v>111094</v>
      </c>
      <c r="E1324" s="12">
        <v>2023</v>
      </c>
      <c r="F1324" s="36" t="s">
        <v>539</v>
      </c>
      <c r="G1324" s="12" t="s">
        <v>539</v>
      </c>
      <c r="H1324" s="36" t="s">
        <v>539</v>
      </c>
      <c r="I1324" s="12" t="s">
        <v>539</v>
      </c>
      <c r="J1324" s="12" t="s">
        <v>539</v>
      </c>
      <c r="K1324" s="36" t="s">
        <v>539</v>
      </c>
      <c r="L1324" s="12" t="s">
        <v>539</v>
      </c>
      <c r="M1324" s="12" t="s">
        <v>539</v>
      </c>
      <c r="N1324" s="12" t="s">
        <v>539</v>
      </c>
      <c r="O1324" s="36" t="s">
        <v>539</v>
      </c>
      <c r="R1324" s="12" t="str">
        <f t="shared" si="20"/>
        <v>Null</v>
      </c>
      <c r="S1324" s="12" t="str">
        <f>IFERROR(IF(Preferences!$D$6="Default",INDEX('History Check'!$F$6:$O$6,MATCH(MAX('History Check'!$F1324:$O1324),'History Check'!$F1324:$O1324,0)),IF(COUNT($F1324:$O1324) &gt; 0, Preferences!$D$6, NA())),"Null")</f>
        <v>Null</v>
      </c>
    </row>
    <row r="1325" spans="3:19">
      <c r="C1325" s="12" t="s">
        <v>1295</v>
      </c>
      <c r="D1325" s="12">
        <v>111094</v>
      </c>
      <c r="E1325" s="12">
        <v>2022</v>
      </c>
      <c r="F1325" s="36" t="s">
        <v>539</v>
      </c>
      <c r="G1325" s="12" t="s">
        <v>539</v>
      </c>
      <c r="H1325" s="36" t="s">
        <v>539</v>
      </c>
      <c r="I1325" s="36" t="s">
        <v>539</v>
      </c>
      <c r="J1325" s="36" t="s">
        <v>539</v>
      </c>
      <c r="K1325" s="36" t="s">
        <v>539</v>
      </c>
      <c r="L1325" s="12" t="s">
        <v>539</v>
      </c>
      <c r="M1325" s="12" t="s">
        <v>539</v>
      </c>
      <c r="N1325" s="36" t="s">
        <v>539</v>
      </c>
      <c r="O1325" s="36" t="s">
        <v>539</v>
      </c>
      <c r="R1325" s="12" t="str">
        <f t="shared" si="20"/>
        <v>Null</v>
      </c>
      <c r="S1325" s="12" t="str">
        <f>IFERROR(IF(Preferences!$D$6="Default",INDEX('History Check'!$F$6:$O$6,MATCH(MAX('History Check'!$F1325:$O1325),'History Check'!$F1325:$O1325,0)),IF(COUNT($F1325:$O1325) &gt; 0, Preferences!$D$6, NA())),"Null")</f>
        <v>Null</v>
      </c>
    </row>
    <row r="1326" spans="3:19" hidden="1">
      <c r="C1326" s="12" t="s">
        <v>1296</v>
      </c>
      <c r="D1326" s="12">
        <v>14528</v>
      </c>
      <c r="E1326" s="12">
        <v>2023</v>
      </c>
      <c r="F1326" s="36" t="s">
        <v>539</v>
      </c>
      <c r="G1326" s="12" t="s">
        <v>539</v>
      </c>
      <c r="H1326" s="36">
        <v>45291</v>
      </c>
      <c r="I1326" s="36">
        <v>45291</v>
      </c>
      <c r="J1326" s="36" t="s">
        <v>539</v>
      </c>
      <c r="K1326" s="36" t="s">
        <v>539</v>
      </c>
      <c r="L1326" s="12" t="s">
        <v>539</v>
      </c>
      <c r="M1326" s="12" t="s">
        <v>539</v>
      </c>
      <c r="N1326" s="36" t="s">
        <v>539</v>
      </c>
      <c r="O1326" s="36" t="s">
        <v>539</v>
      </c>
      <c r="R1326" s="12" t="str">
        <f t="shared" si="20"/>
        <v>REGULATORY</v>
      </c>
      <c r="S1326" s="12" t="str">
        <f>IFERROR(IF(Preferences!$D$6="Default",INDEX('History Check'!$F$6:$O$6,MATCH(MAX('History Check'!$F1326:$O1326),'History Check'!$F1326:$O1326,0)),IF(COUNT($F1326:$O1326) &gt; 0, Preferences!$D$6, NA())),"Null")</f>
        <v>CON</v>
      </c>
    </row>
    <row r="1327" spans="3:19" hidden="1">
      <c r="C1327" s="12" t="s">
        <v>1296</v>
      </c>
      <c r="D1327" s="12">
        <v>14528</v>
      </c>
      <c r="E1327" s="12">
        <v>2022</v>
      </c>
      <c r="F1327" s="36" t="s">
        <v>539</v>
      </c>
      <c r="G1327" s="12" t="s">
        <v>539</v>
      </c>
      <c r="H1327" s="36">
        <v>44926</v>
      </c>
      <c r="I1327" s="36">
        <v>44926</v>
      </c>
      <c r="J1327" s="36" t="s">
        <v>539</v>
      </c>
      <c r="K1327" s="36" t="s">
        <v>539</v>
      </c>
      <c r="L1327" s="12" t="s">
        <v>539</v>
      </c>
      <c r="M1327" s="12" t="s">
        <v>539</v>
      </c>
      <c r="N1327" s="12" t="s">
        <v>539</v>
      </c>
      <c r="O1327" s="36" t="s">
        <v>539</v>
      </c>
      <c r="R1327" s="12" t="str">
        <f t="shared" si="20"/>
        <v>REGULATORY</v>
      </c>
      <c r="S1327" s="12" t="str">
        <f>IFERROR(IF(Preferences!$D$6="Default",INDEX('History Check'!$F$6:$O$6,MATCH(MAX('History Check'!$F1327:$O1327),'History Check'!$F1327:$O1327,0)),IF(COUNT($F1327:$O1327) &gt; 0, Preferences!$D$6, NA())),"Null")</f>
        <v>CON</v>
      </c>
    </row>
    <row r="1328" spans="3:19" hidden="1">
      <c r="C1328" s="12" t="s">
        <v>1297</v>
      </c>
      <c r="D1328" s="12">
        <v>1126690</v>
      </c>
      <c r="E1328" s="12">
        <v>2023</v>
      </c>
      <c r="F1328" s="36" t="s">
        <v>539</v>
      </c>
      <c r="G1328" s="12" t="s">
        <v>539</v>
      </c>
      <c r="H1328" s="36">
        <v>45291</v>
      </c>
      <c r="I1328" s="36" t="s">
        <v>539</v>
      </c>
      <c r="J1328" s="36" t="s">
        <v>539</v>
      </c>
      <c r="K1328" s="36" t="s">
        <v>539</v>
      </c>
      <c r="L1328" s="12" t="s">
        <v>539</v>
      </c>
      <c r="M1328" s="12" t="s">
        <v>539</v>
      </c>
      <c r="N1328" s="36" t="s">
        <v>539</v>
      </c>
      <c r="O1328" s="36" t="s">
        <v>539</v>
      </c>
      <c r="R1328" s="12" t="str">
        <f t="shared" si="20"/>
        <v>REGULATORY</v>
      </c>
      <c r="S1328" s="12" t="str">
        <f>IFERROR(IF(Preferences!$D$6="Default",INDEX('History Check'!$F$6:$O$6,MATCH(MAX('History Check'!$F1328:$O1328),'History Check'!$F1328:$O1328,0)),IF(COUNT($F1328:$O1328) &gt; 0, Preferences!$D$6, NA())),"Null")</f>
        <v>CON</v>
      </c>
    </row>
    <row r="1329" spans="3:19" hidden="1">
      <c r="C1329" s="12" t="s">
        <v>1297</v>
      </c>
      <c r="D1329" s="12">
        <v>1126690</v>
      </c>
      <c r="E1329" s="12">
        <v>2022</v>
      </c>
      <c r="F1329" s="36" t="s">
        <v>539</v>
      </c>
      <c r="G1329" s="12" t="s">
        <v>539</v>
      </c>
      <c r="H1329" s="36">
        <v>44926</v>
      </c>
      <c r="I1329" s="36" t="s">
        <v>539</v>
      </c>
      <c r="J1329" s="36" t="s">
        <v>539</v>
      </c>
      <c r="K1329" s="36" t="s">
        <v>539</v>
      </c>
      <c r="L1329" s="12" t="s">
        <v>539</v>
      </c>
      <c r="M1329" s="12" t="s">
        <v>539</v>
      </c>
      <c r="N1329" s="36" t="s">
        <v>539</v>
      </c>
      <c r="O1329" s="36" t="s">
        <v>539</v>
      </c>
      <c r="R1329" s="12" t="str">
        <f t="shared" si="20"/>
        <v>REGULATORY</v>
      </c>
      <c r="S1329" s="12" t="str">
        <f>IFERROR(IF(Preferences!$D$6="Default",INDEX('History Check'!$F$6:$O$6,MATCH(MAX('History Check'!$F1329:$O1329),'History Check'!$F1329:$O1329,0)),IF(COUNT($F1329:$O1329) &gt; 0, Preferences!$D$6, NA())),"Null")</f>
        <v>CON</v>
      </c>
    </row>
    <row r="1330" spans="3:19" hidden="1">
      <c r="C1330" s="12" t="s">
        <v>1298</v>
      </c>
      <c r="D1330" s="12">
        <v>105279</v>
      </c>
      <c r="E1330" s="12">
        <v>2023</v>
      </c>
      <c r="F1330" s="36" t="s">
        <v>539</v>
      </c>
      <c r="G1330" s="12" t="s">
        <v>539</v>
      </c>
      <c r="H1330" s="36">
        <v>45291</v>
      </c>
      <c r="I1330" s="36" t="s">
        <v>539</v>
      </c>
      <c r="J1330" s="12" t="s">
        <v>539</v>
      </c>
      <c r="K1330" s="36" t="s">
        <v>539</v>
      </c>
      <c r="L1330" s="12" t="s">
        <v>539</v>
      </c>
      <c r="M1330" s="12" t="s">
        <v>539</v>
      </c>
      <c r="N1330" s="12" t="s">
        <v>539</v>
      </c>
      <c r="O1330" s="12" t="s">
        <v>539</v>
      </c>
      <c r="R1330" s="12" t="str">
        <f t="shared" si="20"/>
        <v>REGULATORY</v>
      </c>
      <c r="S1330" s="12" t="str">
        <f>IFERROR(IF(Preferences!$D$6="Default",INDEX('History Check'!$F$6:$O$6,MATCH(MAX('History Check'!$F1330:$O1330),'History Check'!$F1330:$O1330,0)),IF(COUNT($F1330:$O1330) &gt; 0, Preferences!$D$6, NA())),"Null")</f>
        <v>CON</v>
      </c>
    </row>
    <row r="1331" spans="3:19" hidden="1">
      <c r="C1331" s="12" t="s">
        <v>1298</v>
      </c>
      <c r="D1331" s="12">
        <v>105279</v>
      </c>
      <c r="E1331" s="12">
        <v>2022</v>
      </c>
      <c r="F1331" s="36" t="s">
        <v>539</v>
      </c>
      <c r="G1331" s="12" t="s">
        <v>539</v>
      </c>
      <c r="H1331" s="36">
        <v>44926</v>
      </c>
      <c r="I1331" s="12" t="s">
        <v>539</v>
      </c>
      <c r="J1331" s="36" t="s">
        <v>539</v>
      </c>
      <c r="K1331" s="36" t="s">
        <v>539</v>
      </c>
      <c r="L1331" s="12" t="s">
        <v>539</v>
      </c>
      <c r="M1331" s="12" t="s">
        <v>539</v>
      </c>
      <c r="N1331" s="12" t="s">
        <v>539</v>
      </c>
      <c r="O1331" s="36" t="s">
        <v>539</v>
      </c>
      <c r="R1331" s="12" t="str">
        <f t="shared" si="20"/>
        <v>REGULATORY</v>
      </c>
      <c r="S1331" s="12" t="str">
        <f>IFERROR(IF(Preferences!$D$6="Default",INDEX('History Check'!$F$6:$O$6,MATCH(MAX('History Check'!$F1331:$O1331),'History Check'!$F1331:$O1331,0)),IF(COUNT($F1331:$O1331) &gt; 0, Preferences!$D$6, NA())),"Null")</f>
        <v>CON</v>
      </c>
    </row>
    <row r="1332" spans="3:19">
      <c r="C1332" s="12" t="s">
        <v>1299</v>
      </c>
      <c r="D1332" s="12">
        <v>1516429</v>
      </c>
      <c r="E1332" s="12">
        <v>2023</v>
      </c>
      <c r="F1332" s="36" t="s">
        <v>539</v>
      </c>
      <c r="G1332" s="12" t="s">
        <v>539</v>
      </c>
      <c r="H1332" s="12" t="s">
        <v>539</v>
      </c>
      <c r="I1332" s="12" t="s">
        <v>539</v>
      </c>
      <c r="J1332" s="12" t="s">
        <v>539</v>
      </c>
      <c r="K1332" s="36" t="s">
        <v>539</v>
      </c>
      <c r="L1332" s="12" t="s">
        <v>539</v>
      </c>
      <c r="M1332" s="12" t="s">
        <v>539</v>
      </c>
      <c r="N1332" s="12" t="s">
        <v>539</v>
      </c>
      <c r="O1332" s="36" t="s">
        <v>539</v>
      </c>
      <c r="R1332" s="12" t="str">
        <f t="shared" si="20"/>
        <v>Null</v>
      </c>
      <c r="S1332" s="12" t="str">
        <f>IFERROR(IF(Preferences!$D$6="Default",INDEX('History Check'!$F$6:$O$6,MATCH(MAX('History Check'!$F1332:$O1332),'History Check'!$F1332:$O1332,0)),IF(COUNT($F1332:$O1332) &gt; 0, Preferences!$D$6, NA())),"Null")</f>
        <v>Null</v>
      </c>
    </row>
    <row r="1333" spans="3:19">
      <c r="C1333" s="12" t="s">
        <v>1299</v>
      </c>
      <c r="D1333" s="12">
        <v>1516429</v>
      </c>
      <c r="E1333" s="12">
        <v>2022</v>
      </c>
      <c r="F1333" s="36" t="s">
        <v>539</v>
      </c>
      <c r="G1333" s="12" t="s">
        <v>539</v>
      </c>
      <c r="H1333" s="12" t="s">
        <v>539</v>
      </c>
      <c r="I1333" s="36" t="s">
        <v>539</v>
      </c>
      <c r="J1333" s="12" t="s">
        <v>539</v>
      </c>
      <c r="K1333" s="12" t="s">
        <v>539</v>
      </c>
      <c r="L1333" s="12" t="s">
        <v>539</v>
      </c>
      <c r="M1333" s="12" t="s">
        <v>539</v>
      </c>
      <c r="N1333" s="12" t="s">
        <v>539</v>
      </c>
      <c r="O1333" s="36" t="s">
        <v>539</v>
      </c>
      <c r="R1333" s="12" t="str">
        <f t="shared" si="20"/>
        <v>Null</v>
      </c>
      <c r="S1333" s="12" t="str">
        <f>IFERROR(IF(Preferences!$D$6="Default",INDEX('History Check'!$F$6:$O$6,MATCH(MAX('History Check'!$F1333:$O1333),'History Check'!$F1333:$O1333,0)),IF(COUNT($F1333:$O1333) &gt; 0, Preferences!$D$6, NA())),"Null")</f>
        <v>Null</v>
      </c>
    </row>
    <row r="1334" spans="3:19">
      <c r="C1334" s="12" t="s">
        <v>1300</v>
      </c>
      <c r="D1334" s="12">
        <v>1551064</v>
      </c>
      <c r="E1334" s="12">
        <v>2023</v>
      </c>
      <c r="F1334" s="36" t="s">
        <v>539</v>
      </c>
      <c r="G1334" s="12" t="s">
        <v>539</v>
      </c>
      <c r="H1334" s="36" t="s">
        <v>539</v>
      </c>
      <c r="I1334" s="36" t="s">
        <v>539</v>
      </c>
      <c r="J1334" s="36" t="s">
        <v>539</v>
      </c>
      <c r="K1334" s="36" t="s">
        <v>539</v>
      </c>
      <c r="L1334" s="12" t="s">
        <v>539</v>
      </c>
      <c r="M1334" s="12" t="s">
        <v>539</v>
      </c>
      <c r="N1334" s="36" t="s">
        <v>539</v>
      </c>
      <c r="O1334" s="36" t="s">
        <v>539</v>
      </c>
      <c r="R1334" s="12" t="str">
        <f t="shared" si="20"/>
        <v>Null</v>
      </c>
      <c r="S1334" s="12" t="str">
        <f>IFERROR(IF(Preferences!$D$6="Default",INDEX('History Check'!$F$6:$O$6,MATCH(MAX('History Check'!$F1334:$O1334),'History Check'!$F1334:$O1334,0)),IF(COUNT($F1334:$O1334) &gt; 0, Preferences!$D$6, NA())),"Null")</f>
        <v>Null</v>
      </c>
    </row>
    <row r="1335" spans="3:19">
      <c r="C1335" s="12" t="s">
        <v>1300</v>
      </c>
      <c r="D1335" s="12">
        <v>1551064</v>
      </c>
      <c r="E1335" s="12">
        <v>2022</v>
      </c>
      <c r="F1335" s="12" t="s">
        <v>539</v>
      </c>
      <c r="G1335" s="12" t="s">
        <v>539</v>
      </c>
      <c r="H1335" s="12" t="s">
        <v>539</v>
      </c>
      <c r="I1335" s="12" t="s">
        <v>539</v>
      </c>
      <c r="J1335" s="36" t="s">
        <v>539</v>
      </c>
      <c r="K1335" s="12" t="s">
        <v>539</v>
      </c>
      <c r="L1335" s="12" t="s">
        <v>539</v>
      </c>
      <c r="M1335" s="12" t="s">
        <v>539</v>
      </c>
      <c r="N1335" s="12" t="s">
        <v>539</v>
      </c>
      <c r="O1335" s="36" t="s">
        <v>539</v>
      </c>
      <c r="R1335" s="12" t="str">
        <f t="shared" si="20"/>
        <v>Null</v>
      </c>
      <c r="S1335" s="12" t="str">
        <f>IFERROR(IF(Preferences!$D$6="Default",INDEX('History Check'!$F$6:$O$6,MATCH(MAX('History Check'!$F1335:$O1335),'History Check'!$F1335:$O1335,0)),IF(COUNT($F1335:$O1335) &gt; 0, Preferences!$D$6, NA())),"Null")</f>
        <v>Null</v>
      </c>
    </row>
    <row r="1336" spans="3:19" hidden="1">
      <c r="C1336" s="12" t="s">
        <v>1301</v>
      </c>
      <c r="D1336" s="12">
        <v>1263610</v>
      </c>
      <c r="E1336" s="12">
        <v>2023</v>
      </c>
      <c r="F1336" s="36" t="s">
        <v>539</v>
      </c>
      <c r="G1336" s="12" t="s">
        <v>539</v>
      </c>
      <c r="H1336" s="36" t="s">
        <v>539</v>
      </c>
      <c r="I1336" s="36" t="s">
        <v>539</v>
      </c>
      <c r="J1336" s="36" t="s">
        <v>539</v>
      </c>
      <c r="K1336" s="36">
        <v>45291</v>
      </c>
      <c r="L1336" s="12" t="s">
        <v>539</v>
      </c>
      <c r="M1336" s="12" t="s">
        <v>539</v>
      </c>
      <c r="N1336" s="36" t="s">
        <v>539</v>
      </c>
      <c r="O1336" s="36" t="s">
        <v>539</v>
      </c>
      <c r="R1336" s="12" t="str">
        <f t="shared" si="20"/>
        <v>IFRS</v>
      </c>
      <c r="S1336" s="12" t="str">
        <f>IFERROR(IF(Preferences!$D$6="Default",INDEX('History Check'!$F$6:$O$6,MATCH(MAX('History Check'!$F1336:$O1336),'History Check'!$F1336:$O1336,0)),IF(COUNT($F1336:$O1336) &gt; 0, Preferences!$D$6, NA())),"Null")</f>
        <v>NONCON</v>
      </c>
    </row>
    <row r="1337" spans="3:19" hidden="1">
      <c r="C1337" s="12" t="s">
        <v>1301</v>
      </c>
      <c r="D1337" s="12">
        <v>1263610</v>
      </c>
      <c r="E1337" s="12">
        <v>2022</v>
      </c>
      <c r="F1337" s="36" t="s">
        <v>539</v>
      </c>
      <c r="G1337" s="12" t="s">
        <v>539</v>
      </c>
      <c r="H1337" s="12" t="s">
        <v>539</v>
      </c>
      <c r="I1337" s="12" t="s">
        <v>539</v>
      </c>
      <c r="J1337" s="12" t="s">
        <v>539</v>
      </c>
      <c r="K1337" s="36">
        <v>44926</v>
      </c>
      <c r="L1337" s="12" t="s">
        <v>539</v>
      </c>
      <c r="M1337" s="12" t="s">
        <v>539</v>
      </c>
      <c r="N1337" s="36" t="s">
        <v>539</v>
      </c>
      <c r="O1337" s="36" t="s">
        <v>539</v>
      </c>
      <c r="R1337" s="12" t="str">
        <f t="shared" si="20"/>
        <v>IFRS</v>
      </c>
      <c r="S1337" s="12" t="str">
        <f>IFERROR(IF(Preferences!$D$6="Default",INDEX('History Check'!$F$6:$O$6,MATCH(MAX('History Check'!$F1337:$O1337),'History Check'!$F1337:$O1337,0)),IF(COUNT($F1337:$O1337) &gt; 0, Preferences!$D$6, NA())),"Null")</f>
        <v>NONCON</v>
      </c>
    </row>
    <row r="1338" spans="3:19" hidden="1">
      <c r="C1338" s="12" t="s">
        <v>1302</v>
      </c>
      <c r="D1338" s="12">
        <v>115006</v>
      </c>
      <c r="E1338" s="12">
        <v>2023</v>
      </c>
      <c r="F1338" s="36">
        <v>45291</v>
      </c>
      <c r="G1338" s="12" t="s">
        <v>539</v>
      </c>
      <c r="H1338" s="12" t="s">
        <v>539</v>
      </c>
      <c r="I1338" s="12" t="s">
        <v>539</v>
      </c>
      <c r="J1338" s="12" t="s">
        <v>539</v>
      </c>
      <c r="K1338" s="36" t="s">
        <v>539</v>
      </c>
      <c r="L1338" s="12" t="s">
        <v>539</v>
      </c>
      <c r="M1338" s="12" t="s">
        <v>539</v>
      </c>
      <c r="N1338" s="12" t="s">
        <v>539</v>
      </c>
      <c r="O1338" s="36" t="s">
        <v>539</v>
      </c>
      <c r="R1338" s="12" t="str">
        <f t="shared" si="20"/>
        <v>IFRS</v>
      </c>
      <c r="S1338" s="12" t="str">
        <f>IFERROR(IF(Preferences!$D$6="Default",INDEX('History Check'!$F$6:$O$6,MATCH(MAX('History Check'!$F1338:$O1338),'History Check'!$F1338:$O1338,0)),IF(COUNT($F1338:$O1338) &gt; 0, Preferences!$D$6, NA())),"Null")</f>
        <v>CON</v>
      </c>
    </row>
    <row r="1339" spans="3:19" hidden="1">
      <c r="C1339" s="12" t="s">
        <v>1302</v>
      </c>
      <c r="D1339" s="12">
        <v>115006</v>
      </c>
      <c r="E1339" s="12">
        <v>2022</v>
      </c>
      <c r="F1339" s="36">
        <v>44926</v>
      </c>
      <c r="G1339" s="12" t="s">
        <v>539</v>
      </c>
      <c r="H1339" s="12" t="s">
        <v>539</v>
      </c>
      <c r="I1339" s="12" t="s">
        <v>539</v>
      </c>
      <c r="J1339" s="36" t="s">
        <v>539</v>
      </c>
      <c r="K1339" s="36" t="s">
        <v>539</v>
      </c>
      <c r="L1339" s="12" t="s">
        <v>539</v>
      </c>
      <c r="M1339" s="12" t="s">
        <v>539</v>
      </c>
      <c r="N1339" s="36" t="s">
        <v>539</v>
      </c>
      <c r="O1339" s="12" t="s">
        <v>539</v>
      </c>
      <c r="R1339" s="12" t="str">
        <f t="shared" si="20"/>
        <v>IFRS</v>
      </c>
      <c r="S1339" s="12" t="str">
        <f>IFERROR(IF(Preferences!$D$6="Default",INDEX('History Check'!$F$6:$O$6,MATCH(MAX('History Check'!$F1339:$O1339),'History Check'!$F1339:$O1339,0)),IF(COUNT($F1339:$O1339) &gt; 0, Preferences!$D$6, NA())),"Null")</f>
        <v>CON</v>
      </c>
    </row>
    <row r="1340" spans="3:19" hidden="1">
      <c r="C1340" s="12" t="s">
        <v>1303</v>
      </c>
      <c r="D1340" s="12">
        <v>1398271</v>
      </c>
      <c r="E1340" s="12">
        <v>2023</v>
      </c>
      <c r="F1340" s="36" t="s">
        <v>539</v>
      </c>
      <c r="G1340" s="12" t="s">
        <v>539</v>
      </c>
      <c r="H1340" s="36" t="s">
        <v>539</v>
      </c>
      <c r="I1340" s="36" t="s">
        <v>539</v>
      </c>
      <c r="J1340" s="12" t="s">
        <v>539</v>
      </c>
      <c r="K1340" s="36">
        <v>45291</v>
      </c>
      <c r="L1340" s="12" t="s">
        <v>539</v>
      </c>
      <c r="M1340" s="12" t="s">
        <v>539</v>
      </c>
      <c r="N1340" s="36" t="s">
        <v>539</v>
      </c>
      <c r="O1340" s="12" t="s">
        <v>539</v>
      </c>
      <c r="R1340" s="12" t="str">
        <f t="shared" si="20"/>
        <v>IFRS</v>
      </c>
      <c r="S1340" s="12" t="str">
        <f>IFERROR(IF(Preferences!$D$6="Default",INDEX('History Check'!$F$6:$O$6,MATCH(MAX('History Check'!$F1340:$O1340),'History Check'!$F1340:$O1340,0)),IF(COUNT($F1340:$O1340) &gt; 0, Preferences!$D$6, NA())),"Null")</f>
        <v>NONCON</v>
      </c>
    </row>
    <row r="1341" spans="3:19" hidden="1">
      <c r="C1341" s="12" t="s">
        <v>1303</v>
      </c>
      <c r="D1341" s="12">
        <v>1398271</v>
      </c>
      <c r="E1341" s="12">
        <v>2022</v>
      </c>
      <c r="F1341" s="36" t="s">
        <v>539</v>
      </c>
      <c r="G1341" s="12" t="s">
        <v>539</v>
      </c>
      <c r="H1341" s="36" t="s">
        <v>539</v>
      </c>
      <c r="I1341" s="36" t="s">
        <v>539</v>
      </c>
      <c r="J1341" s="36" t="s">
        <v>539</v>
      </c>
      <c r="K1341" s="36">
        <v>44926</v>
      </c>
      <c r="L1341" s="12" t="s">
        <v>539</v>
      </c>
      <c r="M1341" s="12" t="s">
        <v>539</v>
      </c>
      <c r="N1341" s="12" t="s">
        <v>539</v>
      </c>
      <c r="O1341" s="36" t="s">
        <v>539</v>
      </c>
      <c r="R1341" s="12" t="str">
        <f t="shared" si="20"/>
        <v>IFRS</v>
      </c>
      <c r="S1341" s="12" t="str">
        <f>IFERROR(IF(Preferences!$D$6="Default",INDEX('History Check'!$F$6:$O$6,MATCH(MAX('History Check'!$F1341:$O1341),'History Check'!$F1341:$O1341,0)),IF(COUNT($F1341:$O1341) &gt; 0, Preferences!$D$6, NA())),"Null")</f>
        <v>NONCON</v>
      </c>
    </row>
    <row r="1342" spans="3:19" hidden="1">
      <c r="C1342" s="12" t="s">
        <v>1304</v>
      </c>
      <c r="D1342" s="12">
        <v>115008</v>
      </c>
      <c r="E1342" s="12">
        <v>2023</v>
      </c>
      <c r="F1342" s="36">
        <v>45291</v>
      </c>
      <c r="G1342" s="12" t="s">
        <v>539</v>
      </c>
      <c r="H1342" s="12" t="s">
        <v>539</v>
      </c>
      <c r="I1342" s="36" t="s">
        <v>539</v>
      </c>
      <c r="J1342" s="12" t="s">
        <v>539</v>
      </c>
      <c r="K1342" s="12" t="s">
        <v>539</v>
      </c>
      <c r="L1342" s="12" t="s">
        <v>539</v>
      </c>
      <c r="M1342" s="12" t="s">
        <v>539</v>
      </c>
      <c r="N1342" s="12" t="s">
        <v>539</v>
      </c>
      <c r="O1342" s="36" t="s">
        <v>539</v>
      </c>
      <c r="R1342" s="12" t="str">
        <f t="shared" si="20"/>
        <v>IFRS</v>
      </c>
      <c r="S1342" s="12" t="str">
        <f>IFERROR(IF(Preferences!$D$6="Default",INDEX('History Check'!$F$6:$O$6,MATCH(MAX('History Check'!$F1342:$O1342),'History Check'!$F1342:$O1342,0)),IF(COUNT($F1342:$O1342) &gt; 0, Preferences!$D$6, NA())),"Null")</f>
        <v>CON</v>
      </c>
    </row>
    <row r="1343" spans="3:19" hidden="1">
      <c r="C1343" s="12" t="s">
        <v>1304</v>
      </c>
      <c r="D1343" s="12">
        <v>115008</v>
      </c>
      <c r="E1343" s="12">
        <v>2022</v>
      </c>
      <c r="F1343" s="36">
        <v>44926</v>
      </c>
      <c r="G1343" s="12" t="s">
        <v>539</v>
      </c>
      <c r="H1343" s="12" t="s">
        <v>539</v>
      </c>
      <c r="I1343" s="36" t="s">
        <v>539</v>
      </c>
      <c r="J1343" s="36" t="s">
        <v>539</v>
      </c>
      <c r="K1343" s="36" t="s">
        <v>539</v>
      </c>
      <c r="L1343" s="12" t="s">
        <v>539</v>
      </c>
      <c r="M1343" s="12" t="s">
        <v>539</v>
      </c>
      <c r="N1343" s="12" t="s">
        <v>539</v>
      </c>
      <c r="O1343" s="12" t="s">
        <v>539</v>
      </c>
      <c r="R1343" s="12" t="str">
        <f t="shared" si="20"/>
        <v>IFRS</v>
      </c>
      <c r="S1343" s="12" t="str">
        <f>IFERROR(IF(Preferences!$D$6="Default",INDEX('History Check'!$F$6:$O$6,MATCH(MAX('History Check'!$F1343:$O1343),'History Check'!$F1343:$O1343,0)),IF(COUNT($F1343:$O1343) &gt; 0, Preferences!$D$6, NA())),"Null")</f>
        <v>CON</v>
      </c>
    </row>
    <row r="1344" spans="3:19" hidden="1">
      <c r="C1344" s="12" t="s">
        <v>1305</v>
      </c>
      <c r="D1344" s="12">
        <v>115302</v>
      </c>
      <c r="E1344" s="12">
        <v>2023</v>
      </c>
      <c r="F1344" s="36">
        <v>45291</v>
      </c>
      <c r="G1344" s="12" t="s">
        <v>539</v>
      </c>
      <c r="H1344" s="12" t="s">
        <v>539</v>
      </c>
      <c r="I1344" s="12" t="s">
        <v>539</v>
      </c>
      <c r="J1344" s="12" t="s">
        <v>539</v>
      </c>
      <c r="K1344" s="36" t="s">
        <v>539</v>
      </c>
      <c r="L1344" s="12" t="s">
        <v>539</v>
      </c>
      <c r="M1344" s="12" t="s">
        <v>539</v>
      </c>
      <c r="N1344" s="36" t="s">
        <v>539</v>
      </c>
      <c r="O1344" s="36">
        <v>45291</v>
      </c>
      <c r="R1344" s="12" t="str">
        <f t="shared" si="20"/>
        <v>IFRS</v>
      </c>
      <c r="S1344" s="12" t="str">
        <f>IFERROR(IF(Preferences!$D$6="Default",INDEX('History Check'!$F$6:$O$6,MATCH(MAX('History Check'!$F1344:$O1344),'History Check'!$F1344:$O1344,0)),IF(COUNT($F1344:$O1344) &gt; 0, Preferences!$D$6, NA())),"Null")</f>
        <v>CON</v>
      </c>
    </row>
    <row r="1345" spans="3:19" hidden="1">
      <c r="C1345" s="12" t="s">
        <v>1305</v>
      </c>
      <c r="D1345" s="12">
        <v>115302</v>
      </c>
      <c r="E1345" s="12">
        <v>2022</v>
      </c>
      <c r="F1345" s="36">
        <v>44926</v>
      </c>
      <c r="G1345" s="12" t="s">
        <v>539</v>
      </c>
      <c r="H1345" s="36" t="s">
        <v>539</v>
      </c>
      <c r="I1345" s="36" t="s">
        <v>539</v>
      </c>
      <c r="J1345" s="36" t="s">
        <v>539</v>
      </c>
      <c r="K1345" s="36" t="s">
        <v>539</v>
      </c>
      <c r="L1345" s="12" t="s">
        <v>539</v>
      </c>
      <c r="M1345" s="12" t="s">
        <v>539</v>
      </c>
      <c r="N1345" s="36" t="s">
        <v>539</v>
      </c>
      <c r="O1345" s="36">
        <v>44926</v>
      </c>
      <c r="R1345" s="12" t="str">
        <f t="shared" si="20"/>
        <v>IFRS</v>
      </c>
      <c r="S1345" s="12" t="str">
        <f>IFERROR(IF(Preferences!$D$6="Default",INDEX('History Check'!$F$6:$O$6,MATCH(MAX('History Check'!$F1345:$O1345),'History Check'!$F1345:$O1345,0)),IF(COUNT($F1345:$O1345) &gt; 0, Preferences!$D$6, NA())),"Null")</f>
        <v>CON</v>
      </c>
    </row>
    <row r="1346" spans="3:19" hidden="1">
      <c r="C1346" s="12" t="s">
        <v>1306</v>
      </c>
      <c r="D1346" s="12">
        <v>1455397</v>
      </c>
      <c r="E1346" s="12">
        <v>2023</v>
      </c>
      <c r="F1346" s="36" t="s">
        <v>539</v>
      </c>
      <c r="G1346" s="12" t="s">
        <v>539</v>
      </c>
      <c r="H1346" s="36" t="s">
        <v>539</v>
      </c>
      <c r="I1346" s="36" t="s">
        <v>539</v>
      </c>
      <c r="J1346" s="12" t="s">
        <v>539</v>
      </c>
      <c r="K1346" s="36">
        <v>45291</v>
      </c>
      <c r="L1346" s="12" t="s">
        <v>539</v>
      </c>
      <c r="M1346" s="12" t="s">
        <v>539</v>
      </c>
      <c r="N1346" s="12" t="s">
        <v>539</v>
      </c>
      <c r="O1346" s="36" t="s">
        <v>539</v>
      </c>
      <c r="R1346" s="12" t="str">
        <f t="shared" si="20"/>
        <v>IFRS</v>
      </c>
      <c r="S1346" s="12" t="str">
        <f>IFERROR(IF(Preferences!$D$6="Default",INDEX('History Check'!$F$6:$O$6,MATCH(MAX('History Check'!$F1346:$O1346),'History Check'!$F1346:$O1346,0)),IF(COUNT($F1346:$O1346) &gt; 0, Preferences!$D$6, NA())),"Null")</f>
        <v>NONCON</v>
      </c>
    </row>
    <row r="1347" spans="3:19" hidden="1">
      <c r="C1347" s="12" t="s">
        <v>1306</v>
      </c>
      <c r="D1347" s="12">
        <v>1455397</v>
      </c>
      <c r="E1347" s="12">
        <v>2022</v>
      </c>
      <c r="F1347" s="36" t="s">
        <v>539</v>
      </c>
      <c r="G1347" s="12" t="s">
        <v>539</v>
      </c>
      <c r="H1347" s="36" t="s">
        <v>539</v>
      </c>
      <c r="I1347" s="36" t="s">
        <v>539</v>
      </c>
      <c r="J1347" s="12" t="s">
        <v>539</v>
      </c>
      <c r="K1347" s="36">
        <v>44926</v>
      </c>
      <c r="L1347" s="12" t="s">
        <v>539</v>
      </c>
      <c r="M1347" s="12" t="s">
        <v>539</v>
      </c>
      <c r="N1347" s="12" t="s">
        <v>539</v>
      </c>
      <c r="O1347" s="36" t="s">
        <v>539</v>
      </c>
      <c r="R1347" s="12" t="str">
        <f t="shared" si="20"/>
        <v>IFRS</v>
      </c>
      <c r="S1347" s="12" t="str">
        <f>IFERROR(IF(Preferences!$D$6="Default",INDEX('History Check'!$F$6:$O$6,MATCH(MAX('History Check'!$F1347:$O1347),'History Check'!$F1347:$O1347,0)),IF(COUNT($F1347:$O1347) &gt; 0, Preferences!$D$6, NA())),"Null")</f>
        <v>NONCON</v>
      </c>
    </row>
    <row r="1348" spans="3:19" hidden="1">
      <c r="C1348" s="12" t="s">
        <v>1307</v>
      </c>
      <c r="D1348" s="12">
        <v>1065095</v>
      </c>
      <c r="E1348" s="12">
        <v>2023</v>
      </c>
      <c r="F1348" s="36">
        <v>45291</v>
      </c>
      <c r="G1348" s="12" t="s">
        <v>539</v>
      </c>
      <c r="H1348" s="36" t="s">
        <v>539</v>
      </c>
      <c r="I1348" s="36" t="s">
        <v>539</v>
      </c>
      <c r="J1348" s="36" t="s">
        <v>539</v>
      </c>
      <c r="K1348" s="36">
        <v>45291</v>
      </c>
      <c r="L1348" s="12" t="s">
        <v>539</v>
      </c>
      <c r="M1348" s="12" t="s">
        <v>539</v>
      </c>
      <c r="N1348" s="36" t="s">
        <v>539</v>
      </c>
      <c r="O1348" s="36" t="s">
        <v>539</v>
      </c>
      <c r="R1348" s="12" t="str">
        <f t="shared" si="20"/>
        <v>IFRS</v>
      </c>
      <c r="S1348" s="12" t="str">
        <f>IFERROR(IF(Preferences!$D$6="Default",INDEX('History Check'!$F$6:$O$6,MATCH(MAX('History Check'!$F1348:$O1348),'History Check'!$F1348:$O1348,0)),IF(COUNT($F1348:$O1348) &gt; 0, Preferences!$D$6, NA())),"Null")</f>
        <v>CON</v>
      </c>
    </row>
    <row r="1349" spans="3:19" hidden="1">
      <c r="C1349" s="12" t="s">
        <v>1307</v>
      </c>
      <c r="D1349" s="12">
        <v>1065095</v>
      </c>
      <c r="E1349" s="12">
        <v>2022</v>
      </c>
      <c r="F1349" s="36">
        <v>44926</v>
      </c>
      <c r="G1349" s="12" t="s">
        <v>539</v>
      </c>
      <c r="H1349" s="36" t="s">
        <v>539</v>
      </c>
      <c r="I1349" s="36" t="s">
        <v>539</v>
      </c>
      <c r="J1349" s="36" t="s">
        <v>539</v>
      </c>
      <c r="K1349" s="36">
        <v>44926</v>
      </c>
      <c r="L1349" s="12" t="s">
        <v>539</v>
      </c>
      <c r="M1349" s="12" t="s">
        <v>539</v>
      </c>
      <c r="N1349" s="36" t="s">
        <v>539</v>
      </c>
      <c r="O1349" s="36" t="s">
        <v>539</v>
      </c>
      <c r="R1349" s="12" t="str">
        <f t="shared" si="20"/>
        <v>IFRS</v>
      </c>
      <c r="S1349" s="12" t="str">
        <f>IFERROR(IF(Preferences!$D$6="Default",INDEX('History Check'!$F$6:$O$6,MATCH(MAX('History Check'!$F1349:$O1349),'History Check'!$F1349:$O1349,0)),IF(COUNT($F1349:$O1349) &gt; 0, Preferences!$D$6, NA())),"Null")</f>
        <v>CON</v>
      </c>
    </row>
    <row r="1350" spans="3:19" hidden="1">
      <c r="C1350" s="12" t="s">
        <v>1324</v>
      </c>
      <c r="D1350" s="12">
        <v>111758</v>
      </c>
      <c r="E1350" s="12">
        <v>2023</v>
      </c>
      <c r="F1350" s="36" t="s">
        <v>539</v>
      </c>
      <c r="G1350" s="12" t="s">
        <v>539</v>
      </c>
      <c r="H1350" s="36" t="s">
        <v>539</v>
      </c>
      <c r="I1350" s="36" t="s">
        <v>539</v>
      </c>
      <c r="J1350" s="36">
        <v>45291</v>
      </c>
      <c r="K1350" s="36" t="s">
        <v>539</v>
      </c>
      <c r="L1350" s="12" t="s">
        <v>539</v>
      </c>
      <c r="M1350" s="12" t="s">
        <v>539</v>
      </c>
      <c r="N1350" s="36" t="s">
        <v>539</v>
      </c>
      <c r="O1350" s="36">
        <v>45291</v>
      </c>
      <c r="R1350" s="12" t="str">
        <f t="shared" si="20"/>
        <v>LOCAL</v>
      </c>
      <c r="S1350" s="12" t="str">
        <f>IFERROR(IF(Preferences!$D$6="Default",INDEX('History Check'!$F$6:$O$6,MATCH(MAX('History Check'!$F1350:$O1350),'History Check'!$F1350:$O1350,0)),IF(COUNT($F1350:$O1350) &gt; 0, Preferences!$D$6, NA())),"Null")</f>
        <v>CON</v>
      </c>
    </row>
    <row r="1351" spans="3:19" hidden="1">
      <c r="C1351" s="12" t="s">
        <v>1324</v>
      </c>
      <c r="D1351" s="12">
        <v>111758</v>
      </c>
      <c r="E1351" s="12">
        <v>2022</v>
      </c>
      <c r="F1351" s="36" t="s">
        <v>539</v>
      </c>
      <c r="G1351" s="12" t="s">
        <v>539</v>
      </c>
      <c r="H1351" s="36" t="s">
        <v>539</v>
      </c>
      <c r="I1351" s="12" t="s">
        <v>539</v>
      </c>
      <c r="J1351" s="36">
        <v>44926</v>
      </c>
      <c r="K1351" s="36" t="s">
        <v>539</v>
      </c>
      <c r="L1351" s="12" t="s">
        <v>539</v>
      </c>
      <c r="M1351" s="36" t="s">
        <v>539</v>
      </c>
      <c r="N1351" s="12" t="s">
        <v>539</v>
      </c>
      <c r="O1351" s="36">
        <v>44926</v>
      </c>
      <c r="R1351" s="12" t="str">
        <f t="shared" si="20"/>
        <v>LOCAL</v>
      </c>
      <c r="S1351" s="12" t="str">
        <f>IFERROR(IF(Preferences!$D$6="Default",INDEX('History Check'!$F$6:$O$6,MATCH(MAX('History Check'!$F1351:$O1351),'History Check'!$F1351:$O1351,0)),IF(COUNT($F1351:$O1351) &gt; 0, Preferences!$D$6, NA())),"Null")</f>
        <v>CON</v>
      </c>
    </row>
    <row r="1352" spans="3:19" hidden="1">
      <c r="C1352" s="12" t="s">
        <v>1333</v>
      </c>
      <c r="D1352" s="12">
        <v>1578242</v>
      </c>
      <c r="E1352" s="12">
        <v>2023</v>
      </c>
      <c r="F1352" s="36">
        <v>45291</v>
      </c>
      <c r="G1352" s="12" t="s">
        <v>539</v>
      </c>
      <c r="H1352" s="36" t="s">
        <v>539</v>
      </c>
      <c r="I1352" s="36" t="s">
        <v>539</v>
      </c>
      <c r="J1352" s="36" t="s">
        <v>539</v>
      </c>
      <c r="K1352" s="36" t="s">
        <v>539</v>
      </c>
      <c r="L1352" s="12" t="s">
        <v>539</v>
      </c>
      <c r="M1352" s="12" t="s">
        <v>539</v>
      </c>
      <c r="N1352" s="36" t="s">
        <v>539</v>
      </c>
      <c r="O1352" s="36" t="s">
        <v>539</v>
      </c>
      <c r="R1352" s="12" t="str">
        <f t="shared" ref="R1352:R1415" si="21">IFERROR(INDEX($F$5:$O$5,MATCH(MAX($F1352:$O1352),$F1352:$O1352,0)),"Null")</f>
        <v>IFRS</v>
      </c>
      <c r="S1352" s="12" t="str">
        <f>IFERROR(IF(Preferences!$D$6="Default",INDEX('History Check'!$F$6:$O$6,MATCH(MAX('History Check'!$F1352:$O1352),'History Check'!$F1352:$O1352,0)),IF(COUNT($F1352:$O1352) &gt; 0, Preferences!$D$6, NA())),"Null")</f>
        <v>CON</v>
      </c>
    </row>
    <row r="1353" spans="3:19" hidden="1">
      <c r="C1353" s="12" t="s">
        <v>1333</v>
      </c>
      <c r="D1353" s="12">
        <v>1578242</v>
      </c>
      <c r="E1353" s="12">
        <v>2022</v>
      </c>
      <c r="F1353" s="36">
        <v>44926</v>
      </c>
      <c r="G1353" s="12" t="s">
        <v>539</v>
      </c>
      <c r="H1353" s="36" t="s">
        <v>539</v>
      </c>
      <c r="I1353" s="36" t="s">
        <v>539</v>
      </c>
      <c r="J1353" s="36" t="s">
        <v>539</v>
      </c>
      <c r="K1353" s="36" t="s">
        <v>539</v>
      </c>
      <c r="L1353" s="12" t="s">
        <v>539</v>
      </c>
      <c r="M1353" s="12" t="s">
        <v>539</v>
      </c>
      <c r="N1353" s="36" t="s">
        <v>539</v>
      </c>
      <c r="O1353" s="36" t="s">
        <v>539</v>
      </c>
      <c r="R1353" s="12" t="str">
        <f t="shared" si="21"/>
        <v>IFRS</v>
      </c>
      <c r="S1353" s="12" t="str">
        <f>IFERROR(IF(Preferences!$D$6="Default",INDEX('History Check'!$F$6:$O$6,MATCH(MAX('History Check'!$F1353:$O1353),'History Check'!$F1353:$O1353,0)),IF(COUNT($F1353:$O1353) &gt; 0, Preferences!$D$6, NA())),"Null")</f>
        <v>CON</v>
      </c>
    </row>
    <row r="1354" spans="3:19" hidden="1">
      <c r="C1354" s="12" t="s">
        <v>1325</v>
      </c>
      <c r="D1354" s="12">
        <v>1479911</v>
      </c>
      <c r="E1354" s="12">
        <v>2023</v>
      </c>
      <c r="F1354" s="36" t="s">
        <v>539</v>
      </c>
      <c r="G1354" s="12" t="s">
        <v>539</v>
      </c>
      <c r="H1354" s="12" t="s">
        <v>539</v>
      </c>
      <c r="I1354" s="12" t="s">
        <v>539</v>
      </c>
      <c r="J1354" s="36" t="s">
        <v>539</v>
      </c>
      <c r="K1354" s="36">
        <v>45291</v>
      </c>
      <c r="L1354" s="12" t="s">
        <v>539</v>
      </c>
      <c r="M1354" s="12" t="s">
        <v>539</v>
      </c>
      <c r="N1354" s="12" t="s">
        <v>539</v>
      </c>
      <c r="O1354" s="36" t="s">
        <v>539</v>
      </c>
      <c r="R1354" s="12" t="str">
        <f t="shared" si="21"/>
        <v>IFRS</v>
      </c>
      <c r="S1354" s="12" t="str">
        <f>IFERROR(IF(Preferences!$D$6="Default",INDEX('History Check'!$F$6:$O$6,MATCH(MAX('History Check'!$F1354:$O1354),'History Check'!$F1354:$O1354,0)),IF(COUNT($F1354:$O1354) &gt; 0, Preferences!$D$6, NA())),"Null")</f>
        <v>NONCON</v>
      </c>
    </row>
    <row r="1355" spans="3:19" hidden="1">
      <c r="C1355" s="12" t="s">
        <v>1325</v>
      </c>
      <c r="D1355" s="12">
        <v>1479911</v>
      </c>
      <c r="E1355" s="12">
        <v>2022</v>
      </c>
      <c r="F1355" s="36" t="s">
        <v>539</v>
      </c>
      <c r="G1355" s="12" t="s">
        <v>539</v>
      </c>
      <c r="H1355" s="36" t="s">
        <v>539</v>
      </c>
      <c r="I1355" s="36" t="s">
        <v>539</v>
      </c>
      <c r="J1355" s="36" t="s">
        <v>539</v>
      </c>
      <c r="K1355" s="36">
        <v>44926</v>
      </c>
      <c r="L1355" s="12" t="s">
        <v>539</v>
      </c>
      <c r="M1355" s="12" t="s">
        <v>539</v>
      </c>
      <c r="N1355" s="36" t="s">
        <v>539</v>
      </c>
      <c r="O1355" s="36" t="s">
        <v>539</v>
      </c>
      <c r="R1355" s="12" t="str">
        <f t="shared" si="21"/>
        <v>IFRS</v>
      </c>
      <c r="S1355" s="12" t="str">
        <f>IFERROR(IF(Preferences!$D$6="Default",INDEX('History Check'!$F$6:$O$6,MATCH(MAX('History Check'!$F1355:$O1355),'History Check'!$F1355:$O1355,0)),IF(COUNT($F1355:$O1355) &gt; 0, Preferences!$D$6, NA())),"Null")</f>
        <v>NONCON</v>
      </c>
    </row>
    <row r="1356" spans="3:19" hidden="1">
      <c r="C1356" s="12" t="s">
        <v>1326</v>
      </c>
      <c r="D1356" s="12">
        <v>114987</v>
      </c>
      <c r="E1356" s="12">
        <v>2023</v>
      </c>
      <c r="F1356" s="36">
        <v>45291</v>
      </c>
      <c r="G1356" s="12" t="s">
        <v>539</v>
      </c>
      <c r="H1356" s="36" t="s">
        <v>539</v>
      </c>
      <c r="I1356" s="36" t="s">
        <v>539</v>
      </c>
      <c r="J1356" s="36" t="s">
        <v>539</v>
      </c>
      <c r="K1356" s="36">
        <v>45291</v>
      </c>
      <c r="L1356" s="12" t="s">
        <v>539</v>
      </c>
      <c r="M1356" s="12" t="s">
        <v>539</v>
      </c>
      <c r="N1356" s="36" t="s">
        <v>539</v>
      </c>
      <c r="O1356" s="36" t="s">
        <v>539</v>
      </c>
      <c r="R1356" s="12" t="str">
        <f t="shared" si="21"/>
        <v>IFRS</v>
      </c>
      <c r="S1356" s="12" t="str">
        <f>IFERROR(IF(Preferences!$D$6="Default",INDEX('History Check'!$F$6:$O$6,MATCH(MAX('History Check'!$F1356:$O1356),'History Check'!$F1356:$O1356,0)),IF(COUNT($F1356:$O1356) &gt; 0, Preferences!$D$6, NA())),"Null")</f>
        <v>CON</v>
      </c>
    </row>
    <row r="1357" spans="3:19" hidden="1">
      <c r="C1357" s="12" t="s">
        <v>1326</v>
      </c>
      <c r="D1357" s="12">
        <v>114987</v>
      </c>
      <c r="E1357" s="12">
        <v>2022</v>
      </c>
      <c r="F1357" s="36">
        <v>44926</v>
      </c>
      <c r="G1357" s="12" t="s">
        <v>539</v>
      </c>
      <c r="H1357" s="12" t="s">
        <v>539</v>
      </c>
      <c r="I1357" s="12" t="s">
        <v>539</v>
      </c>
      <c r="J1357" s="36" t="s">
        <v>539</v>
      </c>
      <c r="K1357" s="36">
        <v>44926</v>
      </c>
      <c r="L1357" s="12" t="s">
        <v>539</v>
      </c>
      <c r="M1357" s="12" t="s">
        <v>539</v>
      </c>
      <c r="N1357" s="36" t="s">
        <v>539</v>
      </c>
      <c r="O1357" s="36" t="s">
        <v>539</v>
      </c>
      <c r="R1357" s="12" t="str">
        <f t="shared" si="21"/>
        <v>IFRS</v>
      </c>
      <c r="S1357" s="12" t="str">
        <f>IFERROR(IF(Preferences!$D$6="Default",INDEX('History Check'!$F$6:$O$6,MATCH(MAX('History Check'!$F1357:$O1357),'History Check'!$F1357:$O1357,0)),IF(COUNT($F1357:$O1357) &gt; 0, Preferences!$D$6, NA())),"Null")</f>
        <v>CON</v>
      </c>
    </row>
    <row r="1358" spans="3:19" hidden="1">
      <c r="C1358" s="12" t="s">
        <v>1327</v>
      </c>
      <c r="D1358" s="12">
        <v>111616</v>
      </c>
      <c r="E1358" s="12">
        <v>2023</v>
      </c>
      <c r="F1358" s="36">
        <v>45291</v>
      </c>
      <c r="G1358" s="12" t="s">
        <v>539</v>
      </c>
      <c r="H1358" s="36" t="s">
        <v>539</v>
      </c>
      <c r="I1358" s="36" t="s">
        <v>539</v>
      </c>
      <c r="J1358" s="36" t="s">
        <v>539</v>
      </c>
      <c r="K1358" s="36">
        <v>45291</v>
      </c>
      <c r="L1358" s="12" t="s">
        <v>539</v>
      </c>
      <c r="M1358" s="12" t="s">
        <v>539</v>
      </c>
      <c r="N1358" s="12" t="s">
        <v>539</v>
      </c>
      <c r="O1358" s="12" t="s">
        <v>539</v>
      </c>
      <c r="R1358" s="12" t="str">
        <f t="shared" si="21"/>
        <v>IFRS</v>
      </c>
      <c r="S1358" s="12" t="str">
        <f>IFERROR(IF(Preferences!$D$6="Default",INDEX('History Check'!$F$6:$O$6,MATCH(MAX('History Check'!$F1358:$O1358),'History Check'!$F1358:$O1358,0)),IF(COUNT($F1358:$O1358) &gt; 0, Preferences!$D$6, NA())),"Null")</f>
        <v>CON</v>
      </c>
    </row>
    <row r="1359" spans="3:19" hidden="1">
      <c r="C1359" s="12" t="s">
        <v>1327</v>
      </c>
      <c r="D1359" s="12">
        <v>111616</v>
      </c>
      <c r="E1359" s="12">
        <v>2022</v>
      </c>
      <c r="F1359" s="36">
        <v>44926</v>
      </c>
      <c r="G1359" s="12" t="s">
        <v>539</v>
      </c>
      <c r="H1359" s="12" t="s">
        <v>539</v>
      </c>
      <c r="I1359" s="12" t="s">
        <v>539</v>
      </c>
      <c r="J1359" s="36" t="s">
        <v>539</v>
      </c>
      <c r="K1359" s="36">
        <v>44926</v>
      </c>
      <c r="L1359" s="12" t="s">
        <v>539</v>
      </c>
      <c r="M1359" s="12" t="s">
        <v>539</v>
      </c>
      <c r="N1359" s="12" t="s">
        <v>539</v>
      </c>
      <c r="O1359" s="36" t="s">
        <v>539</v>
      </c>
      <c r="R1359" s="12" t="str">
        <f t="shared" si="21"/>
        <v>IFRS</v>
      </c>
      <c r="S1359" s="12" t="str">
        <f>IFERROR(IF(Preferences!$D$6="Default",INDEX('History Check'!$F$6:$O$6,MATCH(MAX('History Check'!$F1359:$O1359),'History Check'!$F1359:$O1359,0)),IF(COUNT($F1359:$O1359) &gt; 0, Preferences!$D$6, NA())),"Null")</f>
        <v>CON</v>
      </c>
    </row>
    <row r="1360" spans="3:19">
      <c r="C1360" s="12" t="s">
        <v>1328</v>
      </c>
      <c r="D1360" s="12">
        <v>1563969</v>
      </c>
      <c r="E1360" s="12">
        <v>2023</v>
      </c>
      <c r="F1360" s="12" t="s">
        <v>539</v>
      </c>
      <c r="G1360" s="12" t="s">
        <v>539</v>
      </c>
      <c r="H1360" s="36" t="s">
        <v>539</v>
      </c>
      <c r="I1360" s="36" t="s">
        <v>539</v>
      </c>
      <c r="J1360" s="12" t="s">
        <v>539</v>
      </c>
      <c r="K1360" s="36" t="s">
        <v>539</v>
      </c>
      <c r="L1360" s="12" t="s">
        <v>539</v>
      </c>
      <c r="M1360" s="12" t="s">
        <v>539</v>
      </c>
      <c r="N1360" s="12" t="s">
        <v>539</v>
      </c>
      <c r="O1360" s="36" t="s">
        <v>539</v>
      </c>
      <c r="R1360" s="12" t="str">
        <f t="shared" si="21"/>
        <v>Null</v>
      </c>
      <c r="S1360" s="12" t="str">
        <f>IFERROR(IF(Preferences!$D$6="Default",INDEX('History Check'!$F$6:$O$6,MATCH(MAX('History Check'!$F1360:$O1360),'History Check'!$F1360:$O1360,0)),IF(COUNT($F1360:$O1360) &gt; 0, Preferences!$D$6, NA())),"Null")</f>
        <v>Null</v>
      </c>
    </row>
    <row r="1361" spans="3:19">
      <c r="C1361" s="12" t="s">
        <v>1328</v>
      </c>
      <c r="D1361" s="12">
        <v>1563969</v>
      </c>
      <c r="E1361" s="12">
        <v>2022</v>
      </c>
      <c r="F1361" s="12" t="s">
        <v>539</v>
      </c>
      <c r="G1361" s="12" t="s">
        <v>539</v>
      </c>
      <c r="H1361" s="12" t="s">
        <v>539</v>
      </c>
      <c r="I1361" s="36" t="s">
        <v>539</v>
      </c>
      <c r="J1361" s="12" t="s">
        <v>539</v>
      </c>
      <c r="K1361" s="12" t="s">
        <v>539</v>
      </c>
      <c r="L1361" s="12" t="s">
        <v>539</v>
      </c>
      <c r="M1361" s="12" t="s">
        <v>539</v>
      </c>
      <c r="N1361" s="12" t="s">
        <v>539</v>
      </c>
      <c r="O1361" s="12" t="s">
        <v>539</v>
      </c>
      <c r="R1361" s="12" t="str">
        <f t="shared" si="21"/>
        <v>Null</v>
      </c>
      <c r="S1361" s="12" t="str">
        <f>IFERROR(IF(Preferences!$D$6="Default",INDEX('History Check'!$F$6:$O$6,MATCH(MAX('History Check'!$F1361:$O1361),'History Check'!$F1361:$O1361,0)),IF(COUNT($F1361:$O1361) &gt; 0, Preferences!$D$6, NA())),"Null")</f>
        <v>Null</v>
      </c>
    </row>
    <row r="1362" spans="3:19">
      <c r="C1362" s="12" t="s">
        <v>1329</v>
      </c>
      <c r="D1362" s="12">
        <v>1563962</v>
      </c>
      <c r="E1362" s="12">
        <v>2023</v>
      </c>
      <c r="F1362" s="36" t="s">
        <v>539</v>
      </c>
      <c r="G1362" s="12" t="s">
        <v>539</v>
      </c>
      <c r="H1362" s="12" t="s">
        <v>539</v>
      </c>
      <c r="I1362" s="12" t="s">
        <v>539</v>
      </c>
      <c r="J1362" s="12" t="s">
        <v>539</v>
      </c>
      <c r="K1362" s="36" t="s">
        <v>539</v>
      </c>
      <c r="L1362" s="12" t="s">
        <v>539</v>
      </c>
      <c r="M1362" s="12" t="s">
        <v>539</v>
      </c>
      <c r="N1362" s="12" t="s">
        <v>539</v>
      </c>
      <c r="O1362" s="12" t="s">
        <v>539</v>
      </c>
      <c r="R1362" s="12" t="str">
        <f t="shared" si="21"/>
        <v>Null</v>
      </c>
      <c r="S1362" s="12" t="str">
        <f>IFERROR(IF(Preferences!$D$6="Default",INDEX('History Check'!$F$6:$O$6,MATCH(MAX('History Check'!$F1362:$O1362),'History Check'!$F1362:$O1362,0)),IF(COUNT($F1362:$O1362) &gt; 0, Preferences!$D$6, NA())),"Null")</f>
        <v>Null</v>
      </c>
    </row>
    <row r="1363" spans="3:19">
      <c r="C1363" s="12" t="s">
        <v>1329</v>
      </c>
      <c r="D1363" s="12">
        <v>1563962</v>
      </c>
      <c r="E1363" s="12">
        <v>2022</v>
      </c>
      <c r="F1363" s="47" t="s">
        <v>539</v>
      </c>
      <c r="G1363" s="47" t="s">
        <v>539</v>
      </c>
      <c r="H1363" s="47" t="s">
        <v>539</v>
      </c>
      <c r="I1363" s="47" t="s">
        <v>539</v>
      </c>
      <c r="J1363" s="47" t="s">
        <v>539</v>
      </c>
      <c r="K1363" s="47" t="s">
        <v>539</v>
      </c>
      <c r="L1363" s="47" t="s">
        <v>539</v>
      </c>
      <c r="M1363" s="47" t="s">
        <v>539</v>
      </c>
      <c r="N1363" s="47" t="s">
        <v>539</v>
      </c>
      <c r="O1363" s="47" t="s">
        <v>539</v>
      </c>
      <c r="P1363" s="47"/>
      <c r="Q1363" s="47"/>
      <c r="R1363" s="12" t="str">
        <f t="shared" si="21"/>
        <v>Null</v>
      </c>
      <c r="S1363" s="12" t="str">
        <f>IFERROR(IF(Preferences!$D$6="Default",INDEX('History Check'!$F$6:$O$6,MATCH(MAX('History Check'!$F1363:$O1363),'History Check'!$F1363:$O1363,0)),IF(COUNT($F1363:$O1363) &gt; 0, Preferences!$D$6, NA())),"Null")</f>
        <v>Null</v>
      </c>
    </row>
    <row r="1364" spans="3:19" hidden="1">
      <c r="C1364" s="12" t="s">
        <v>1334</v>
      </c>
      <c r="D1364" s="12">
        <v>100486</v>
      </c>
      <c r="E1364" s="12">
        <v>2023</v>
      </c>
      <c r="F1364" s="12" t="s">
        <v>539</v>
      </c>
      <c r="G1364" s="12" t="s">
        <v>539</v>
      </c>
      <c r="H1364" s="36">
        <v>45291</v>
      </c>
      <c r="I1364" s="36" t="s">
        <v>539</v>
      </c>
      <c r="J1364" s="12" t="s">
        <v>539</v>
      </c>
      <c r="K1364" s="12" t="s">
        <v>539</v>
      </c>
      <c r="L1364" s="12" t="s">
        <v>539</v>
      </c>
      <c r="M1364" s="12" t="s">
        <v>539</v>
      </c>
      <c r="N1364" s="12" t="s">
        <v>539</v>
      </c>
      <c r="O1364" s="36" t="s">
        <v>539</v>
      </c>
      <c r="R1364" s="12" t="str">
        <f t="shared" si="21"/>
        <v>REGULATORY</v>
      </c>
      <c r="S1364" s="12" t="str">
        <f>IFERROR(IF(Preferences!$D$6="Default",INDEX('History Check'!$F$6:$O$6,MATCH(MAX('History Check'!$F1364:$O1364),'History Check'!$F1364:$O1364,0)),IF(COUNT($F1364:$O1364) &gt; 0, Preferences!$D$6, NA())),"Null")</f>
        <v>CON</v>
      </c>
    </row>
    <row r="1365" spans="3:19" hidden="1">
      <c r="C1365" s="12" t="s">
        <v>1334</v>
      </c>
      <c r="D1365" s="12">
        <v>100486</v>
      </c>
      <c r="E1365" s="12">
        <v>2022</v>
      </c>
      <c r="F1365" s="36" t="s">
        <v>539</v>
      </c>
      <c r="G1365" s="12" t="s">
        <v>539</v>
      </c>
      <c r="H1365" s="36">
        <v>44926</v>
      </c>
      <c r="I1365" s="12" t="s">
        <v>539</v>
      </c>
      <c r="J1365" s="36" t="s">
        <v>539</v>
      </c>
      <c r="K1365" s="12" t="s">
        <v>539</v>
      </c>
      <c r="L1365" s="12" t="s">
        <v>539</v>
      </c>
      <c r="M1365" s="12" t="s">
        <v>539</v>
      </c>
      <c r="N1365" s="12" t="s">
        <v>539</v>
      </c>
      <c r="O1365" s="36" t="s">
        <v>539</v>
      </c>
      <c r="R1365" s="12" t="str">
        <f t="shared" si="21"/>
        <v>REGULATORY</v>
      </c>
      <c r="S1365" s="12" t="str">
        <f>IFERROR(IF(Preferences!$D$6="Default",INDEX('History Check'!$F$6:$O$6,MATCH(MAX('History Check'!$F1365:$O1365),'History Check'!$F1365:$O1365,0)),IF(COUNT($F1365:$O1365) &gt; 0, Preferences!$D$6, NA())),"Null")</f>
        <v>CON</v>
      </c>
    </row>
    <row r="1366" spans="3:19" hidden="1">
      <c r="C1366" s="12" t="s">
        <v>1335</v>
      </c>
      <c r="D1366" s="12">
        <v>102880</v>
      </c>
      <c r="E1366" s="12">
        <v>2023</v>
      </c>
      <c r="F1366" s="36" t="s">
        <v>539</v>
      </c>
      <c r="G1366" s="12" t="s">
        <v>539</v>
      </c>
      <c r="H1366" s="36">
        <v>45291</v>
      </c>
      <c r="I1366" s="36">
        <v>45291</v>
      </c>
      <c r="J1366" s="36" t="s">
        <v>539</v>
      </c>
      <c r="K1366" s="36" t="s">
        <v>539</v>
      </c>
      <c r="L1366" s="12" t="s">
        <v>539</v>
      </c>
      <c r="M1366" s="12" t="s">
        <v>539</v>
      </c>
      <c r="N1366" s="36" t="s">
        <v>539</v>
      </c>
      <c r="O1366" s="36" t="s">
        <v>539</v>
      </c>
      <c r="R1366" s="12" t="str">
        <f t="shared" si="21"/>
        <v>REGULATORY</v>
      </c>
      <c r="S1366" s="12" t="str">
        <f>IFERROR(IF(Preferences!$D$6="Default",INDEX('History Check'!$F$6:$O$6,MATCH(MAX('History Check'!$F1366:$O1366),'History Check'!$F1366:$O1366,0)),IF(COUNT($F1366:$O1366) &gt; 0, Preferences!$D$6, NA())),"Null")</f>
        <v>CON</v>
      </c>
    </row>
    <row r="1367" spans="3:19" hidden="1">
      <c r="C1367" s="12" t="s">
        <v>1335</v>
      </c>
      <c r="D1367" s="12">
        <v>102880</v>
      </c>
      <c r="E1367" s="12">
        <v>2022</v>
      </c>
      <c r="F1367" s="36" t="s">
        <v>539</v>
      </c>
      <c r="G1367" s="12" t="s">
        <v>539</v>
      </c>
      <c r="H1367" s="36">
        <v>44926</v>
      </c>
      <c r="I1367" s="36">
        <v>44926</v>
      </c>
      <c r="J1367" s="36" t="s">
        <v>539</v>
      </c>
      <c r="K1367" s="36" t="s">
        <v>539</v>
      </c>
      <c r="L1367" s="12" t="s">
        <v>539</v>
      </c>
      <c r="M1367" s="12" t="s">
        <v>539</v>
      </c>
      <c r="N1367" s="36" t="s">
        <v>539</v>
      </c>
      <c r="O1367" s="36" t="s">
        <v>539</v>
      </c>
      <c r="R1367" s="12" t="str">
        <f t="shared" si="21"/>
        <v>REGULATORY</v>
      </c>
      <c r="S1367" s="12" t="str">
        <f>IFERROR(IF(Preferences!$D$6="Default",INDEX('History Check'!$F$6:$O$6,MATCH(MAX('History Check'!$F1367:$O1367),'History Check'!$F1367:$O1367,0)),IF(COUNT($F1367:$O1367) &gt; 0, Preferences!$D$6, NA())),"Null")</f>
        <v>CON</v>
      </c>
    </row>
    <row r="1368" spans="3:19">
      <c r="C1368" s="12" t="s">
        <v>1336</v>
      </c>
      <c r="D1368" s="12">
        <v>112565</v>
      </c>
      <c r="E1368" s="12">
        <v>2023</v>
      </c>
      <c r="F1368" s="47" t="s">
        <v>539</v>
      </c>
      <c r="G1368" s="47" t="s">
        <v>539</v>
      </c>
      <c r="H1368" s="47" t="s">
        <v>539</v>
      </c>
      <c r="I1368" s="47" t="s">
        <v>539</v>
      </c>
      <c r="J1368" s="47" t="s">
        <v>539</v>
      </c>
      <c r="K1368" s="47" t="s">
        <v>539</v>
      </c>
      <c r="L1368" s="47" t="s">
        <v>539</v>
      </c>
      <c r="M1368" s="47" t="s">
        <v>539</v>
      </c>
      <c r="N1368" s="47" t="s">
        <v>539</v>
      </c>
      <c r="O1368" s="47" t="s">
        <v>539</v>
      </c>
      <c r="P1368" s="47"/>
      <c r="Q1368" s="47"/>
      <c r="R1368" s="12" t="str">
        <f t="shared" si="21"/>
        <v>Null</v>
      </c>
      <c r="S1368" s="12" t="str">
        <f>IFERROR(IF(Preferences!$D$6="Default",INDEX('History Check'!$F$6:$O$6,MATCH(MAX('History Check'!$F1368:$O1368),'History Check'!$F1368:$O1368,0)),IF(COUNT($F1368:$O1368) &gt; 0, Preferences!$D$6, NA())),"Null")</f>
        <v>Null</v>
      </c>
    </row>
    <row r="1369" spans="3:19">
      <c r="C1369" s="12" t="s">
        <v>1336</v>
      </c>
      <c r="D1369" s="12">
        <v>112565</v>
      </c>
      <c r="E1369" s="12">
        <v>2022</v>
      </c>
      <c r="F1369" s="36" t="s">
        <v>539</v>
      </c>
      <c r="G1369" s="12" t="s">
        <v>539</v>
      </c>
      <c r="H1369" s="12" t="s">
        <v>539</v>
      </c>
      <c r="I1369" s="12" t="s">
        <v>539</v>
      </c>
      <c r="J1369" s="36" t="s">
        <v>539</v>
      </c>
      <c r="K1369" s="12" t="s">
        <v>539</v>
      </c>
      <c r="L1369" s="12" t="s">
        <v>539</v>
      </c>
      <c r="M1369" s="12" t="s">
        <v>539</v>
      </c>
      <c r="N1369" s="12" t="s">
        <v>539</v>
      </c>
      <c r="O1369" s="36" t="s">
        <v>539</v>
      </c>
      <c r="R1369" s="12" t="str">
        <f t="shared" si="21"/>
        <v>Null</v>
      </c>
      <c r="S1369" s="12" t="str">
        <f>IFERROR(IF(Preferences!$D$6="Default",INDEX('History Check'!$F$6:$O$6,MATCH(MAX('History Check'!$F1369:$O1369),'History Check'!$F1369:$O1369,0)),IF(COUNT($F1369:$O1369) &gt; 0, Preferences!$D$6, NA())),"Null")</f>
        <v>Null</v>
      </c>
    </row>
    <row r="1370" spans="3:19">
      <c r="C1370" s="12" t="s">
        <v>1337</v>
      </c>
      <c r="D1370" s="12">
        <v>112566</v>
      </c>
      <c r="E1370" s="12">
        <v>2023</v>
      </c>
      <c r="F1370" s="36" t="s">
        <v>539</v>
      </c>
      <c r="G1370" s="12" t="s">
        <v>539</v>
      </c>
      <c r="H1370" s="36" t="s">
        <v>539</v>
      </c>
      <c r="I1370" s="36" t="s">
        <v>539</v>
      </c>
      <c r="J1370" s="36" t="s">
        <v>539</v>
      </c>
      <c r="K1370" s="36" t="s">
        <v>539</v>
      </c>
      <c r="L1370" s="12" t="s">
        <v>539</v>
      </c>
      <c r="M1370" s="12" t="s">
        <v>539</v>
      </c>
      <c r="N1370" s="36" t="s">
        <v>539</v>
      </c>
      <c r="O1370" s="36" t="s">
        <v>539</v>
      </c>
      <c r="R1370" s="12" t="str">
        <f t="shared" si="21"/>
        <v>Null</v>
      </c>
      <c r="S1370" s="12" t="str">
        <f>IFERROR(IF(Preferences!$D$6="Default",INDEX('History Check'!$F$6:$O$6,MATCH(MAX('History Check'!$F1370:$O1370),'History Check'!$F1370:$O1370,0)),IF(COUNT($F1370:$O1370) &gt; 0, Preferences!$D$6, NA())),"Null")</f>
        <v>Null</v>
      </c>
    </row>
    <row r="1371" spans="3:19">
      <c r="C1371" s="12" t="s">
        <v>1337</v>
      </c>
      <c r="D1371" s="12">
        <v>112566</v>
      </c>
      <c r="E1371" s="12">
        <v>2022</v>
      </c>
      <c r="F1371" s="36" t="s">
        <v>539</v>
      </c>
      <c r="G1371" s="12" t="s">
        <v>539</v>
      </c>
      <c r="H1371" s="36" t="s">
        <v>539</v>
      </c>
      <c r="I1371" s="36" t="s">
        <v>539</v>
      </c>
      <c r="J1371" s="36" t="s">
        <v>539</v>
      </c>
      <c r="K1371" s="36" t="s">
        <v>539</v>
      </c>
      <c r="L1371" s="12" t="s">
        <v>539</v>
      </c>
      <c r="M1371" s="12" t="s">
        <v>539</v>
      </c>
      <c r="N1371" s="36" t="s">
        <v>539</v>
      </c>
      <c r="O1371" s="36" t="s">
        <v>539</v>
      </c>
      <c r="R1371" s="12" t="str">
        <f t="shared" si="21"/>
        <v>Null</v>
      </c>
      <c r="S1371" s="12" t="str">
        <f>IFERROR(IF(Preferences!$D$6="Default",INDEX('History Check'!$F$6:$O$6,MATCH(MAX('History Check'!$F1371:$O1371),'History Check'!$F1371:$O1371,0)),IF(COUNT($F1371:$O1371) &gt; 0, Preferences!$D$6, NA())),"Null")</f>
        <v>Null</v>
      </c>
    </row>
    <row r="1372" spans="3:19">
      <c r="C1372" s="12" t="s">
        <v>1338</v>
      </c>
      <c r="D1372" s="12">
        <v>112567</v>
      </c>
      <c r="E1372" s="12">
        <v>2023</v>
      </c>
      <c r="F1372" s="36" t="s">
        <v>539</v>
      </c>
      <c r="G1372" s="12" t="s">
        <v>539</v>
      </c>
      <c r="H1372" s="36" t="s">
        <v>539</v>
      </c>
      <c r="I1372" s="36" t="s">
        <v>539</v>
      </c>
      <c r="J1372" s="36" t="s">
        <v>539</v>
      </c>
      <c r="K1372" s="36" t="s">
        <v>539</v>
      </c>
      <c r="L1372" s="12" t="s">
        <v>539</v>
      </c>
      <c r="M1372" s="12" t="s">
        <v>539</v>
      </c>
      <c r="N1372" s="36" t="s">
        <v>539</v>
      </c>
      <c r="O1372" s="36" t="s">
        <v>539</v>
      </c>
      <c r="R1372" s="12" t="str">
        <f t="shared" si="21"/>
        <v>Null</v>
      </c>
      <c r="S1372" s="12" t="str">
        <f>IFERROR(IF(Preferences!$D$6="Default",INDEX('History Check'!$F$6:$O$6,MATCH(MAX('History Check'!$F1372:$O1372),'History Check'!$F1372:$O1372,0)),IF(COUNT($F1372:$O1372) &gt; 0, Preferences!$D$6, NA())),"Null")</f>
        <v>Null</v>
      </c>
    </row>
    <row r="1373" spans="3:19">
      <c r="C1373" s="12" t="s">
        <v>1338</v>
      </c>
      <c r="D1373" s="12">
        <v>112567</v>
      </c>
      <c r="E1373" s="12">
        <v>2022</v>
      </c>
      <c r="F1373" s="36" t="s">
        <v>539</v>
      </c>
      <c r="G1373" s="12" t="s">
        <v>539</v>
      </c>
      <c r="H1373" s="36" t="s">
        <v>539</v>
      </c>
      <c r="I1373" s="36" t="s">
        <v>539</v>
      </c>
      <c r="J1373" s="36" t="s">
        <v>539</v>
      </c>
      <c r="K1373" s="36" t="s">
        <v>539</v>
      </c>
      <c r="L1373" s="12" t="s">
        <v>539</v>
      </c>
      <c r="M1373" s="12" t="s">
        <v>539</v>
      </c>
      <c r="N1373" s="36" t="s">
        <v>539</v>
      </c>
      <c r="O1373" s="36" t="s">
        <v>539</v>
      </c>
      <c r="R1373" s="12" t="str">
        <f t="shared" si="21"/>
        <v>Null</v>
      </c>
      <c r="S1373" s="12" t="str">
        <f>IFERROR(IF(Preferences!$D$6="Default",INDEX('History Check'!$F$6:$O$6,MATCH(MAX('History Check'!$F1373:$O1373),'History Check'!$F1373:$O1373,0)),IF(COUNT($F1373:$O1373) &gt; 0, Preferences!$D$6, NA())),"Null")</f>
        <v>Null</v>
      </c>
    </row>
    <row r="1374" spans="3:19">
      <c r="C1374" s="12" t="s">
        <v>1330</v>
      </c>
      <c r="D1374" s="12">
        <v>1569104</v>
      </c>
      <c r="E1374" s="12">
        <v>2023</v>
      </c>
      <c r="F1374" s="36" t="s">
        <v>539</v>
      </c>
      <c r="G1374" s="12" t="s">
        <v>539</v>
      </c>
      <c r="H1374" s="36" t="s">
        <v>539</v>
      </c>
      <c r="I1374" s="36" t="s">
        <v>539</v>
      </c>
      <c r="J1374" s="36" t="s">
        <v>539</v>
      </c>
      <c r="K1374" s="36" t="s">
        <v>539</v>
      </c>
      <c r="L1374" s="12" t="s">
        <v>539</v>
      </c>
      <c r="M1374" s="12" t="s">
        <v>539</v>
      </c>
      <c r="N1374" s="36" t="s">
        <v>539</v>
      </c>
      <c r="O1374" s="36" t="s">
        <v>539</v>
      </c>
      <c r="R1374" s="12" t="str">
        <f t="shared" si="21"/>
        <v>Null</v>
      </c>
      <c r="S1374" s="12" t="str">
        <f>IFERROR(IF(Preferences!$D$6="Default",INDEX('History Check'!$F$6:$O$6,MATCH(MAX('History Check'!$F1374:$O1374),'History Check'!$F1374:$O1374,0)),IF(COUNT($F1374:$O1374) &gt; 0, Preferences!$D$6, NA())),"Null")</f>
        <v>Null</v>
      </c>
    </row>
    <row r="1375" spans="3:19">
      <c r="C1375" s="12" t="s">
        <v>1330</v>
      </c>
      <c r="D1375" s="12">
        <v>1569104</v>
      </c>
      <c r="E1375" s="12">
        <v>2022</v>
      </c>
      <c r="F1375" s="36" t="s">
        <v>539</v>
      </c>
      <c r="G1375" s="12" t="s">
        <v>539</v>
      </c>
      <c r="H1375" s="12" t="s">
        <v>539</v>
      </c>
      <c r="I1375" s="36" t="s">
        <v>539</v>
      </c>
      <c r="J1375" s="12" t="s">
        <v>539</v>
      </c>
      <c r="K1375" s="36" t="s">
        <v>539</v>
      </c>
      <c r="L1375" s="12" t="s">
        <v>539</v>
      </c>
      <c r="M1375" s="12" t="s">
        <v>539</v>
      </c>
      <c r="N1375" s="12" t="s">
        <v>539</v>
      </c>
      <c r="O1375" s="36" t="s">
        <v>539</v>
      </c>
      <c r="R1375" s="12" t="str">
        <f t="shared" si="21"/>
        <v>Null</v>
      </c>
      <c r="S1375" s="12" t="str">
        <f>IFERROR(IF(Preferences!$D$6="Default",INDEX('History Check'!$F$6:$O$6,MATCH(MAX('History Check'!$F1375:$O1375),'History Check'!$F1375:$O1375,0)),IF(COUNT($F1375:$O1375) &gt; 0, Preferences!$D$6, NA())),"Null")</f>
        <v>Null</v>
      </c>
    </row>
    <row r="1376" spans="3:19" hidden="1">
      <c r="C1376" s="12" t="s">
        <v>1339</v>
      </c>
      <c r="D1376" s="12">
        <v>1000158</v>
      </c>
      <c r="E1376" s="12">
        <v>2023</v>
      </c>
      <c r="F1376" s="36" t="s">
        <v>539</v>
      </c>
      <c r="G1376" s="12" t="s">
        <v>539</v>
      </c>
      <c r="H1376" s="36" t="s">
        <v>539</v>
      </c>
      <c r="I1376" s="36" t="s">
        <v>539</v>
      </c>
      <c r="J1376" s="36" t="s">
        <v>539</v>
      </c>
      <c r="K1376" s="36">
        <v>45291</v>
      </c>
      <c r="L1376" s="12" t="s">
        <v>539</v>
      </c>
      <c r="M1376" s="12" t="s">
        <v>539</v>
      </c>
      <c r="N1376" s="36" t="s">
        <v>539</v>
      </c>
      <c r="O1376" s="36" t="s">
        <v>539</v>
      </c>
      <c r="R1376" s="12" t="str">
        <f t="shared" si="21"/>
        <v>IFRS</v>
      </c>
      <c r="S1376" s="12" t="str">
        <f>IFERROR(IF(Preferences!$D$6="Default",INDEX('History Check'!$F$6:$O$6,MATCH(MAX('History Check'!$F1376:$O1376),'History Check'!$F1376:$O1376,0)),IF(COUNT($F1376:$O1376) &gt; 0, Preferences!$D$6, NA())),"Null")</f>
        <v>NONCON</v>
      </c>
    </row>
    <row r="1377" spans="3:19" hidden="1">
      <c r="C1377" s="12" t="s">
        <v>1339</v>
      </c>
      <c r="D1377" s="12">
        <v>1000158</v>
      </c>
      <c r="E1377" s="12">
        <v>2022</v>
      </c>
      <c r="F1377" s="36" t="s">
        <v>539</v>
      </c>
      <c r="G1377" s="12" t="s">
        <v>539</v>
      </c>
      <c r="H1377" s="36" t="s">
        <v>539</v>
      </c>
      <c r="I1377" s="36" t="s">
        <v>539</v>
      </c>
      <c r="J1377" s="36" t="s">
        <v>539</v>
      </c>
      <c r="K1377" s="36">
        <v>44926</v>
      </c>
      <c r="L1377" s="12" t="s">
        <v>539</v>
      </c>
      <c r="M1377" s="12" t="s">
        <v>539</v>
      </c>
      <c r="N1377" s="36" t="s">
        <v>539</v>
      </c>
      <c r="O1377" s="36" t="s">
        <v>539</v>
      </c>
      <c r="R1377" s="12" t="str">
        <f t="shared" si="21"/>
        <v>IFRS</v>
      </c>
      <c r="S1377" s="12" t="str">
        <f>IFERROR(IF(Preferences!$D$6="Default",INDEX('History Check'!$F$6:$O$6,MATCH(MAX('History Check'!$F1377:$O1377),'History Check'!$F1377:$O1377,0)),IF(COUNT($F1377:$O1377) &gt; 0, Preferences!$D$6, NA())),"Null")</f>
        <v>NONCON</v>
      </c>
    </row>
    <row r="1378" spans="3:19">
      <c r="C1378" s="12" t="s">
        <v>1331</v>
      </c>
      <c r="D1378" s="12">
        <v>1521990</v>
      </c>
      <c r="E1378" s="12">
        <v>2023</v>
      </c>
      <c r="F1378" s="36" t="s">
        <v>539</v>
      </c>
      <c r="G1378" s="12" t="s">
        <v>539</v>
      </c>
      <c r="H1378" s="12" t="s">
        <v>539</v>
      </c>
      <c r="I1378" s="12" t="s">
        <v>539</v>
      </c>
      <c r="J1378" s="36" t="s">
        <v>539</v>
      </c>
      <c r="K1378" s="12" t="s">
        <v>539</v>
      </c>
      <c r="L1378" s="12" t="s">
        <v>539</v>
      </c>
      <c r="M1378" s="12" t="s">
        <v>539</v>
      </c>
      <c r="N1378" s="12" t="s">
        <v>539</v>
      </c>
      <c r="O1378" s="36" t="s">
        <v>539</v>
      </c>
      <c r="R1378" s="12" t="str">
        <f t="shared" si="21"/>
        <v>Null</v>
      </c>
      <c r="S1378" s="12" t="str">
        <f>IFERROR(IF(Preferences!$D$6="Default",INDEX('History Check'!$F$6:$O$6,MATCH(MAX('History Check'!$F1378:$O1378),'History Check'!$F1378:$O1378,0)),IF(COUNT($F1378:$O1378) &gt; 0, Preferences!$D$6, NA())),"Null")</f>
        <v>Null</v>
      </c>
    </row>
    <row r="1379" spans="3:19">
      <c r="C1379" s="12" t="s">
        <v>1331</v>
      </c>
      <c r="D1379" s="12">
        <v>1521990</v>
      </c>
      <c r="E1379" s="12">
        <v>2022</v>
      </c>
      <c r="F1379" s="36" t="s">
        <v>539</v>
      </c>
      <c r="G1379" s="12" t="s">
        <v>539</v>
      </c>
      <c r="H1379" s="12" t="s">
        <v>539</v>
      </c>
      <c r="I1379" s="36" t="s">
        <v>539</v>
      </c>
      <c r="J1379" s="12" t="s">
        <v>539</v>
      </c>
      <c r="K1379" s="12" t="s">
        <v>539</v>
      </c>
      <c r="L1379" s="12" t="s">
        <v>539</v>
      </c>
      <c r="M1379" s="12" t="s">
        <v>539</v>
      </c>
      <c r="N1379" s="12" t="s">
        <v>539</v>
      </c>
      <c r="O1379" s="12" t="s">
        <v>539</v>
      </c>
      <c r="R1379" s="12" t="str">
        <f t="shared" si="21"/>
        <v>Null</v>
      </c>
      <c r="S1379" s="12" t="str">
        <f>IFERROR(IF(Preferences!$D$6="Default",INDEX('History Check'!$F$6:$O$6,MATCH(MAX('History Check'!$F1379:$O1379),'History Check'!$F1379:$O1379,0)),IF(COUNT($F1379:$O1379) &gt; 0, Preferences!$D$6, NA())),"Null")</f>
        <v>Null</v>
      </c>
    </row>
    <row r="1380" spans="3:19" hidden="1">
      <c r="C1380" s="12" t="s">
        <v>1340</v>
      </c>
      <c r="D1380" s="12">
        <v>1102550</v>
      </c>
      <c r="E1380" s="12">
        <v>2023</v>
      </c>
      <c r="F1380" s="36">
        <v>45291</v>
      </c>
      <c r="G1380" s="12" t="s">
        <v>539</v>
      </c>
      <c r="H1380" s="12" t="s">
        <v>539</v>
      </c>
      <c r="I1380" s="36" t="s">
        <v>539</v>
      </c>
      <c r="J1380" s="12" t="s">
        <v>539</v>
      </c>
      <c r="K1380" s="36">
        <v>45291</v>
      </c>
      <c r="L1380" s="12" t="s">
        <v>539</v>
      </c>
      <c r="M1380" s="12" t="s">
        <v>539</v>
      </c>
      <c r="N1380" s="12" t="s">
        <v>539</v>
      </c>
      <c r="O1380" s="12" t="s">
        <v>539</v>
      </c>
      <c r="R1380" s="12" t="str">
        <f t="shared" si="21"/>
        <v>IFRS</v>
      </c>
      <c r="S1380" s="12" t="str">
        <f>IFERROR(IF(Preferences!$D$6="Default",INDEX('History Check'!$F$6:$O$6,MATCH(MAX('History Check'!$F1380:$O1380),'History Check'!$F1380:$O1380,0)),IF(COUNT($F1380:$O1380) &gt; 0, Preferences!$D$6, NA())),"Null")</f>
        <v>CON</v>
      </c>
    </row>
    <row r="1381" spans="3:19" hidden="1">
      <c r="C1381" s="12" t="s">
        <v>1340</v>
      </c>
      <c r="D1381" s="12">
        <v>1102550</v>
      </c>
      <c r="E1381" s="12">
        <v>2022</v>
      </c>
      <c r="F1381" s="36">
        <v>44926</v>
      </c>
      <c r="G1381" s="12" t="s">
        <v>539</v>
      </c>
      <c r="H1381" s="12" t="s">
        <v>539</v>
      </c>
      <c r="I1381" s="12" t="s">
        <v>539</v>
      </c>
      <c r="J1381" s="12" t="s">
        <v>539</v>
      </c>
      <c r="K1381" s="36">
        <v>44926</v>
      </c>
      <c r="L1381" s="12" t="s">
        <v>539</v>
      </c>
      <c r="M1381" s="36" t="s">
        <v>539</v>
      </c>
      <c r="N1381" s="12" t="s">
        <v>539</v>
      </c>
      <c r="O1381" s="12" t="s">
        <v>539</v>
      </c>
      <c r="R1381" s="12" t="str">
        <f t="shared" si="21"/>
        <v>IFRS</v>
      </c>
      <c r="S1381" s="12" t="str">
        <f>IFERROR(IF(Preferences!$D$6="Default",INDEX('History Check'!$F$6:$O$6,MATCH(MAX('History Check'!$F1381:$O1381),'History Check'!$F1381:$O1381,0)),IF(COUNT($F1381:$O1381) &gt; 0, Preferences!$D$6, NA())),"Null")</f>
        <v>CON</v>
      </c>
    </row>
    <row r="1382" spans="3:19" hidden="1">
      <c r="C1382" s="12" t="s">
        <v>1341</v>
      </c>
      <c r="D1382" s="12">
        <v>1049247</v>
      </c>
      <c r="E1382" s="12">
        <v>2023</v>
      </c>
      <c r="F1382" s="36">
        <v>45107</v>
      </c>
      <c r="G1382" s="12" t="s">
        <v>539</v>
      </c>
      <c r="H1382" s="12" t="s">
        <v>539</v>
      </c>
      <c r="I1382" s="12" t="s">
        <v>539</v>
      </c>
      <c r="J1382" s="36" t="s">
        <v>539</v>
      </c>
      <c r="K1382" s="12" t="s">
        <v>539</v>
      </c>
      <c r="L1382" s="12" t="s">
        <v>539</v>
      </c>
      <c r="M1382" s="12" t="s">
        <v>539</v>
      </c>
      <c r="N1382" s="12" t="s">
        <v>539</v>
      </c>
      <c r="O1382" s="36" t="s">
        <v>539</v>
      </c>
      <c r="R1382" s="12" t="str">
        <f t="shared" si="21"/>
        <v>IFRS</v>
      </c>
      <c r="S1382" s="12" t="str">
        <f>IFERROR(IF(Preferences!$D$6="Default",INDEX('History Check'!$F$6:$O$6,MATCH(MAX('History Check'!$F1382:$O1382),'History Check'!$F1382:$O1382,0)),IF(COUNT($F1382:$O1382) &gt; 0, Preferences!$D$6, NA())),"Null")</f>
        <v>CON</v>
      </c>
    </row>
    <row r="1383" spans="3:19" hidden="1">
      <c r="C1383" s="12" t="s">
        <v>1341</v>
      </c>
      <c r="D1383" s="12">
        <v>1049247</v>
      </c>
      <c r="E1383" s="12">
        <v>2022</v>
      </c>
      <c r="F1383" s="36">
        <v>44742</v>
      </c>
      <c r="G1383" s="12" t="s">
        <v>539</v>
      </c>
      <c r="H1383" s="12" t="s">
        <v>539</v>
      </c>
      <c r="I1383" s="12" t="s">
        <v>539</v>
      </c>
      <c r="J1383" s="12" t="s">
        <v>539</v>
      </c>
      <c r="K1383" s="36" t="s">
        <v>539</v>
      </c>
      <c r="L1383" s="12" t="s">
        <v>539</v>
      </c>
      <c r="M1383" s="12" t="s">
        <v>539</v>
      </c>
      <c r="N1383" s="12" t="s">
        <v>539</v>
      </c>
      <c r="O1383" s="36" t="s">
        <v>539</v>
      </c>
      <c r="R1383" s="12" t="str">
        <f t="shared" si="21"/>
        <v>IFRS</v>
      </c>
      <c r="S1383" s="12" t="str">
        <f>IFERROR(IF(Preferences!$D$6="Default",INDEX('History Check'!$F$6:$O$6,MATCH(MAX('History Check'!$F1383:$O1383),'History Check'!$F1383:$O1383,0)),IF(COUNT($F1383:$O1383) &gt; 0, Preferences!$D$6, NA())),"Null")</f>
        <v>CON</v>
      </c>
    </row>
    <row r="1384" spans="3:19">
      <c r="C1384" s="12" t="s">
        <v>1342</v>
      </c>
      <c r="D1384" s="12">
        <v>1479246</v>
      </c>
      <c r="E1384" s="12">
        <v>2023</v>
      </c>
      <c r="F1384" s="36" t="s">
        <v>539</v>
      </c>
      <c r="G1384" s="12" t="s">
        <v>539</v>
      </c>
      <c r="H1384" s="36" t="s">
        <v>539</v>
      </c>
      <c r="I1384" s="36" t="s">
        <v>539</v>
      </c>
      <c r="J1384" s="36" t="s">
        <v>539</v>
      </c>
      <c r="K1384" s="36" t="s">
        <v>539</v>
      </c>
      <c r="L1384" s="12" t="s">
        <v>539</v>
      </c>
      <c r="M1384" s="12" t="s">
        <v>539</v>
      </c>
      <c r="N1384" s="36" t="s">
        <v>539</v>
      </c>
      <c r="O1384" s="36" t="s">
        <v>539</v>
      </c>
      <c r="R1384" s="12" t="str">
        <f t="shared" si="21"/>
        <v>Null</v>
      </c>
      <c r="S1384" s="12" t="str">
        <f>IFERROR(IF(Preferences!$D$6="Default",INDEX('History Check'!$F$6:$O$6,MATCH(MAX('History Check'!$F1384:$O1384),'History Check'!$F1384:$O1384,0)),IF(COUNT($F1384:$O1384) &gt; 0, Preferences!$D$6, NA())),"Null")</f>
        <v>Null</v>
      </c>
    </row>
    <row r="1385" spans="3:19">
      <c r="C1385" s="12" t="s">
        <v>1342</v>
      </c>
      <c r="D1385" s="12">
        <v>1479246</v>
      </c>
      <c r="E1385" s="12">
        <v>2022</v>
      </c>
      <c r="F1385" s="47" t="s">
        <v>539</v>
      </c>
      <c r="G1385" s="47" t="s">
        <v>539</v>
      </c>
      <c r="H1385" s="47" t="s">
        <v>539</v>
      </c>
      <c r="I1385" s="47" t="s">
        <v>539</v>
      </c>
      <c r="J1385" s="47" t="s">
        <v>539</v>
      </c>
      <c r="K1385" s="47" t="s">
        <v>539</v>
      </c>
      <c r="L1385" s="47" t="s">
        <v>539</v>
      </c>
      <c r="M1385" s="47" t="s">
        <v>539</v>
      </c>
      <c r="N1385" s="47" t="s">
        <v>539</v>
      </c>
      <c r="O1385" s="47" t="s">
        <v>539</v>
      </c>
      <c r="P1385" s="47"/>
      <c r="Q1385" s="47"/>
      <c r="R1385" s="12" t="str">
        <f t="shared" si="21"/>
        <v>Null</v>
      </c>
      <c r="S1385" s="12" t="str">
        <f>IFERROR(IF(Preferences!$D$6="Default",INDEX('History Check'!$F$6:$O$6,MATCH(MAX('History Check'!$F1385:$O1385),'History Check'!$F1385:$O1385,0)),IF(COUNT($F1385:$O1385) &gt; 0, Preferences!$D$6, NA())),"Null")</f>
        <v>Null</v>
      </c>
    </row>
    <row r="1386" spans="3:19" hidden="1">
      <c r="C1386" s="12" t="s">
        <v>1343</v>
      </c>
      <c r="D1386" s="12">
        <v>108148</v>
      </c>
      <c r="E1386" s="12">
        <v>2023</v>
      </c>
      <c r="F1386" s="36">
        <v>45291</v>
      </c>
      <c r="G1386" s="12" t="s">
        <v>539</v>
      </c>
      <c r="H1386" s="12" t="s">
        <v>539</v>
      </c>
      <c r="I1386" s="12" t="s">
        <v>539</v>
      </c>
      <c r="J1386" s="36" t="s">
        <v>539</v>
      </c>
      <c r="K1386" s="36">
        <v>45291</v>
      </c>
      <c r="L1386" s="12" t="s">
        <v>539</v>
      </c>
      <c r="M1386" s="12" t="s">
        <v>539</v>
      </c>
      <c r="N1386" s="12" t="s">
        <v>539</v>
      </c>
      <c r="O1386" s="36" t="s">
        <v>539</v>
      </c>
      <c r="R1386" s="12" t="str">
        <f t="shared" si="21"/>
        <v>IFRS</v>
      </c>
      <c r="S1386" s="12" t="str">
        <f>IFERROR(IF(Preferences!$D$6="Default",INDEX('History Check'!$F$6:$O$6,MATCH(MAX('History Check'!$F1386:$O1386),'History Check'!$F1386:$O1386,0)),IF(COUNT($F1386:$O1386) &gt; 0, Preferences!$D$6, NA())),"Null")</f>
        <v>CON</v>
      </c>
    </row>
    <row r="1387" spans="3:19" hidden="1">
      <c r="C1387" s="12" t="s">
        <v>1343</v>
      </c>
      <c r="D1387" s="12">
        <v>108148</v>
      </c>
      <c r="E1387" s="12">
        <v>2022</v>
      </c>
      <c r="F1387" s="36">
        <v>44926</v>
      </c>
      <c r="G1387" s="12" t="s">
        <v>539</v>
      </c>
      <c r="H1387" s="36" t="s">
        <v>539</v>
      </c>
      <c r="I1387" s="36" t="s">
        <v>539</v>
      </c>
      <c r="J1387" s="36" t="s">
        <v>539</v>
      </c>
      <c r="K1387" s="36">
        <v>44926</v>
      </c>
      <c r="L1387" s="12" t="s">
        <v>539</v>
      </c>
      <c r="M1387" s="12" t="s">
        <v>539</v>
      </c>
      <c r="N1387" s="36" t="s">
        <v>539</v>
      </c>
      <c r="O1387" s="36" t="s">
        <v>539</v>
      </c>
      <c r="R1387" s="12" t="str">
        <f t="shared" si="21"/>
        <v>IFRS</v>
      </c>
      <c r="S1387" s="12" t="str">
        <f>IFERROR(IF(Preferences!$D$6="Default",INDEX('History Check'!$F$6:$O$6,MATCH(MAX('History Check'!$F1387:$O1387),'History Check'!$F1387:$O1387,0)),IF(COUNT($F1387:$O1387) &gt; 0, Preferences!$D$6, NA())),"Null")</f>
        <v>CON</v>
      </c>
    </row>
    <row r="1388" spans="3:19" hidden="1">
      <c r="C1388" s="12" t="s">
        <v>1344</v>
      </c>
      <c r="D1388" s="12">
        <v>111757</v>
      </c>
      <c r="E1388" s="12">
        <v>2023</v>
      </c>
      <c r="F1388" s="36">
        <v>45291</v>
      </c>
      <c r="G1388" s="12" t="s">
        <v>539</v>
      </c>
      <c r="H1388" s="12" t="s">
        <v>539</v>
      </c>
      <c r="I1388" s="12" t="s">
        <v>539</v>
      </c>
      <c r="J1388" s="12" t="s">
        <v>539</v>
      </c>
      <c r="K1388" s="36">
        <v>45291</v>
      </c>
      <c r="L1388" s="12" t="s">
        <v>539</v>
      </c>
      <c r="M1388" s="12" t="s">
        <v>539</v>
      </c>
      <c r="N1388" s="36" t="s">
        <v>539</v>
      </c>
      <c r="O1388" s="12" t="s">
        <v>539</v>
      </c>
      <c r="R1388" s="12" t="str">
        <f t="shared" si="21"/>
        <v>IFRS</v>
      </c>
      <c r="S1388" s="12" t="str">
        <f>IFERROR(IF(Preferences!$D$6="Default",INDEX('History Check'!$F$6:$O$6,MATCH(MAX('History Check'!$F1388:$O1388),'History Check'!$F1388:$O1388,0)),IF(COUNT($F1388:$O1388) &gt; 0, Preferences!$D$6, NA())),"Null")</f>
        <v>CON</v>
      </c>
    </row>
    <row r="1389" spans="3:19" hidden="1">
      <c r="C1389" s="12" t="s">
        <v>1344</v>
      </c>
      <c r="D1389" s="12">
        <v>111757</v>
      </c>
      <c r="E1389" s="12">
        <v>2022</v>
      </c>
      <c r="F1389" s="36">
        <v>44926</v>
      </c>
      <c r="G1389" s="12" t="s">
        <v>539</v>
      </c>
      <c r="H1389" s="36" t="s">
        <v>539</v>
      </c>
      <c r="I1389" s="36" t="s">
        <v>539</v>
      </c>
      <c r="J1389" s="36" t="s">
        <v>539</v>
      </c>
      <c r="K1389" s="36">
        <v>44926</v>
      </c>
      <c r="L1389" s="12" t="s">
        <v>539</v>
      </c>
      <c r="M1389" s="12" t="s">
        <v>539</v>
      </c>
      <c r="N1389" s="12" t="s">
        <v>539</v>
      </c>
      <c r="O1389" s="36" t="s">
        <v>539</v>
      </c>
      <c r="R1389" s="12" t="str">
        <f t="shared" si="21"/>
        <v>IFRS</v>
      </c>
      <c r="S1389" s="12" t="str">
        <f>IFERROR(IF(Preferences!$D$6="Default",INDEX('History Check'!$F$6:$O$6,MATCH(MAX('History Check'!$F1389:$O1389),'History Check'!$F1389:$O1389,0)),IF(COUNT($F1389:$O1389) &gt; 0, Preferences!$D$6, NA())),"Null")</f>
        <v>CON</v>
      </c>
    </row>
    <row r="1390" spans="3:19" hidden="1">
      <c r="C1390" s="12" t="s">
        <v>1345</v>
      </c>
      <c r="D1390" s="12">
        <v>1561652</v>
      </c>
      <c r="E1390" s="12">
        <v>2023</v>
      </c>
      <c r="F1390" s="36" t="s">
        <v>539</v>
      </c>
      <c r="G1390" s="12" t="s">
        <v>539</v>
      </c>
      <c r="H1390" s="36" t="s">
        <v>539</v>
      </c>
      <c r="I1390" s="36" t="s">
        <v>539</v>
      </c>
      <c r="J1390" s="36" t="s">
        <v>539</v>
      </c>
      <c r="K1390" s="36">
        <v>45291</v>
      </c>
      <c r="L1390" s="12" t="s">
        <v>539</v>
      </c>
      <c r="M1390" s="12" t="s">
        <v>539</v>
      </c>
      <c r="N1390" s="36" t="s">
        <v>539</v>
      </c>
      <c r="O1390" s="36" t="s">
        <v>539</v>
      </c>
      <c r="R1390" s="12" t="str">
        <f t="shared" si="21"/>
        <v>IFRS</v>
      </c>
      <c r="S1390" s="12" t="str">
        <f>IFERROR(IF(Preferences!$D$6="Default",INDEX('History Check'!$F$6:$O$6,MATCH(MAX('History Check'!$F1390:$O1390),'History Check'!$F1390:$O1390,0)),IF(COUNT($F1390:$O1390) &gt; 0, Preferences!$D$6, NA())),"Null")</f>
        <v>NONCON</v>
      </c>
    </row>
    <row r="1391" spans="3:19" hidden="1">
      <c r="C1391" s="12" t="s">
        <v>1345</v>
      </c>
      <c r="D1391" s="12">
        <v>1561652</v>
      </c>
      <c r="E1391" s="12">
        <v>2022</v>
      </c>
      <c r="F1391" s="47" t="s">
        <v>539</v>
      </c>
      <c r="G1391" s="47" t="s">
        <v>539</v>
      </c>
      <c r="H1391" s="47" t="s">
        <v>539</v>
      </c>
      <c r="I1391" s="47" t="s">
        <v>539</v>
      </c>
      <c r="J1391" s="47" t="s">
        <v>539</v>
      </c>
      <c r="K1391" s="47">
        <v>44926</v>
      </c>
      <c r="L1391" s="47" t="s">
        <v>539</v>
      </c>
      <c r="M1391" s="47" t="s">
        <v>539</v>
      </c>
      <c r="N1391" s="47" t="s">
        <v>539</v>
      </c>
      <c r="O1391" s="47" t="s">
        <v>539</v>
      </c>
      <c r="P1391" s="47"/>
      <c r="Q1391" s="47"/>
      <c r="R1391" s="12" t="str">
        <f t="shared" si="21"/>
        <v>IFRS</v>
      </c>
      <c r="S1391" s="12" t="str">
        <f>IFERROR(IF(Preferences!$D$6="Default",INDEX('History Check'!$F$6:$O$6,MATCH(MAX('History Check'!$F1391:$O1391),'History Check'!$F1391:$O1391,0)),IF(COUNT($F1391:$O1391) &gt; 0, Preferences!$D$6, NA())),"Null")</f>
        <v>NONCON</v>
      </c>
    </row>
    <row r="1392" spans="3:19">
      <c r="C1392" s="12" t="s">
        <v>1346</v>
      </c>
      <c r="D1392" s="12">
        <v>1073269</v>
      </c>
      <c r="E1392" s="12">
        <v>2023</v>
      </c>
      <c r="F1392" s="36" t="s">
        <v>539</v>
      </c>
      <c r="G1392" s="12" t="s">
        <v>539</v>
      </c>
      <c r="H1392" s="36" t="s">
        <v>539</v>
      </c>
      <c r="I1392" s="36" t="s">
        <v>539</v>
      </c>
      <c r="J1392" s="36" t="s">
        <v>539</v>
      </c>
      <c r="K1392" s="36" t="s">
        <v>539</v>
      </c>
      <c r="L1392" s="12" t="s">
        <v>539</v>
      </c>
      <c r="M1392" s="12" t="s">
        <v>539</v>
      </c>
      <c r="N1392" s="36" t="s">
        <v>539</v>
      </c>
      <c r="O1392" s="36" t="s">
        <v>539</v>
      </c>
      <c r="R1392" s="12" t="str">
        <f t="shared" si="21"/>
        <v>Null</v>
      </c>
      <c r="S1392" s="12" t="str">
        <f>IFERROR(IF(Preferences!$D$6="Default",INDEX('History Check'!$F$6:$O$6,MATCH(MAX('History Check'!$F1392:$O1392),'History Check'!$F1392:$O1392,0)),IF(COUNT($F1392:$O1392) &gt; 0, Preferences!$D$6, NA())),"Null")</f>
        <v>Null</v>
      </c>
    </row>
    <row r="1393" spans="3:19">
      <c r="C1393" s="12" t="s">
        <v>1346</v>
      </c>
      <c r="D1393" s="12">
        <v>1073269</v>
      </c>
      <c r="E1393" s="12">
        <v>2022</v>
      </c>
      <c r="F1393" s="12" t="s">
        <v>539</v>
      </c>
      <c r="G1393" s="36" t="s">
        <v>539</v>
      </c>
      <c r="H1393" s="12" t="s">
        <v>539</v>
      </c>
      <c r="I1393" s="12" t="s">
        <v>539</v>
      </c>
      <c r="J1393" s="12" t="s">
        <v>539</v>
      </c>
      <c r="K1393" s="12" t="s">
        <v>539</v>
      </c>
      <c r="L1393" s="12" t="s">
        <v>539</v>
      </c>
      <c r="M1393" s="12" t="s">
        <v>539</v>
      </c>
      <c r="N1393" s="12" t="s">
        <v>539</v>
      </c>
      <c r="O1393" s="36" t="s">
        <v>539</v>
      </c>
      <c r="R1393" s="12" t="str">
        <f t="shared" si="21"/>
        <v>Null</v>
      </c>
      <c r="S1393" s="12" t="str">
        <f>IFERROR(IF(Preferences!$D$6="Default",INDEX('History Check'!$F$6:$O$6,MATCH(MAX('History Check'!$F1393:$O1393),'History Check'!$F1393:$O1393,0)),IF(COUNT($F1393:$O1393) &gt; 0, Preferences!$D$6, NA())),"Null")</f>
        <v>Null</v>
      </c>
    </row>
    <row r="1394" spans="3:19">
      <c r="C1394" s="12" t="s">
        <v>1347</v>
      </c>
      <c r="D1394" s="12">
        <v>1518209</v>
      </c>
      <c r="E1394" s="12">
        <v>2023</v>
      </c>
      <c r="F1394" s="36" t="s">
        <v>539</v>
      </c>
      <c r="G1394" s="12" t="s">
        <v>539</v>
      </c>
      <c r="H1394" s="36" t="s">
        <v>539</v>
      </c>
      <c r="I1394" s="36" t="s">
        <v>539</v>
      </c>
      <c r="J1394" s="12" t="s">
        <v>539</v>
      </c>
      <c r="K1394" s="36" t="s">
        <v>539</v>
      </c>
      <c r="L1394" s="12" t="s">
        <v>539</v>
      </c>
      <c r="M1394" s="12" t="s">
        <v>539</v>
      </c>
      <c r="N1394" s="36" t="s">
        <v>539</v>
      </c>
      <c r="O1394" s="36" t="s">
        <v>539</v>
      </c>
      <c r="R1394" s="12" t="str">
        <f t="shared" si="21"/>
        <v>Null</v>
      </c>
      <c r="S1394" s="12" t="str">
        <f>IFERROR(IF(Preferences!$D$6="Default",INDEX('History Check'!$F$6:$O$6,MATCH(MAX('History Check'!$F1394:$O1394),'History Check'!$F1394:$O1394,0)),IF(COUNT($F1394:$O1394) &gt; 0, Preferences!$D$6, NA())),"Null")</f>
        <v>Null</v>
      </c>
    </row>
    <row r="1395" spans="3:19">
      <c r="C1395" s="12" t="s">
        <v>1347</v>
      </c>
      <c r="D1395" s="12">
        <v>1518209</v>
      </c>
      <c r="E1395" s="12">
        <v>2022</v>
      </c>
      <c r="F1395" s="36" t="s">
        <v>539</v>
      </c>
      <c r="G1395" s="12" t="s">
        <v>539</v>
      </c>
      <c r="H1395" s="36" t="s">
        <v>539</v>
      </c>
      <c r="I1395" s="12" t="s">
        <v>539</v>
      </c>
      <c r="J1395" s="36" t="s">
        <v>539</v>
      </c>
      <c r="K1395" s="12" t="s">
        <v>539</v>
      </c>
      <c r="L1395" s="12" t="s">
        <v>539</v>
      </c>
      <c r="M1395" s="12" t="s">
        <v>539</v>
      </c>
      <c r="N1395" s="12" t="s">
        <v>539</v>
      </c>
      <c r="O1395" s="12" t="s">
        <v>539</v>
      </c>
      <c r="R1395" s="12" t="str">
        <f t="shared" si="21"/>
        <v>Null</v>
      </c>
      <c r="S1395" s="12" t="str">
        <f>IFERROR(IF(Preferences!$D$6="Default",INDEX('History Check'!$F$6:$O$6,MATCH(MAX('History Check'!$F1395:$O1395),'History Check'!$F1395:$O1395,0)),IF(COUNT($F1395:$O1395) &gt; 0, Preferences!$D$6, NA())),"Null")</f>
        <v>Null</v>
      </c>
    </row>
    <row r="1396" spans="3:19" hidden="1">
      <c r="C1396" s="12" t="s">
        <v>1348</v>
      </c>
      <c r="D1396" s="12">
        <v>1518207</v>
      </c>
      <c r="E1396" s="12">
        <v>2023</v>
      </c>
      <c r="F1396" s="36" t="s">
        <v>539</v>
      </c>
      <c r="G1396" s="12" t="s">
        <v>539</v>
      </c>
      <c r="H1396" s="12" t="s">
        <v>539</v>
      </c>
      <c r="I1396" s="36" t="s">
        <v>539</v>
      </c>
      <c r="J1396" s="36" t="s">
        <v>539</v>
      </c>
      <c r="K1396" s="12" t="s">
        <v>539</v>
      </c>
      <c r="L1396" s="12" t="s">
        <v>539</v>
      </c>
      <c r="M1396" s="12" t="s">
        <v>539</v>
      </c>
      <c r="N1396" s="12" t="s">
        <v>539</v>
      </c>
      <c r="O1396" s="36">
        <v>45291</v>
      </c>
      <c r="R1396" s="12" t="str">
        <f t="shared" si="21"/>
        <v>LOCAL</v>
      </c>
      <c r="S1396" s="12" t="str">
        <f>IFERROR(IF(Preferences!$D$6="Default",INDEX('History Check'!$F$6:$O$6,MATCH(MAX('History Check'!$F1396:$O1396),'History Check'!$F1396:$O1396,0)),IF(COUNT($F1396:$O1396) &gt; 0, Preferences!$D$6, NA())),"Null")</f>
        <v>NONCON</v>
      </c>
    </row>
    <row r="1397" spans="3:19" hidden="1">
      <c r="C1397" s="12" t="s">
        <v>1348</v>
      </c>
      <c r="D1397" s="12">
        <v>1518207</v>
      </c>
      <c r="E1397" s="12">
        <v>2022</v>
      </c>
      <c r="F1397" s="36" t="s">
        <v>539</v>
      </c>
      <c r="G1397" s="12" t="s">
        <v>539</v>
      </c>
      <c r="H1397" s="36" t="s">
        <v>539</v>
      </c>
      <c r="I1397" s="36" t="s">
        <v>539</v>
      </c>
      <c r="J1397" s="36" t="s">
        <v>539</v>
      </c>
      <c r="K1397" s="36" t="s">
        <v>539</v>
      </c>
      <c r="L1397" s="12" t="s">
        <v>539</v>
      </c>
      <c r="M1397" s="12" t="s">
        <v>539</v>
      </c>
      <c r="N1397" s="36" t="s">
        <v>539</v>
      </c>
      <c r="O1397" s="36">
        <v>44926</v>
      </c>
      <c r="R1397" s="12" t="str">
        <f t="shared" si="21"/>
        <v>LOCAL</v>
      </c>
      <c r="S1397" s="12" t="str">
        <f>IFERROR(IF(Preferences!$D$6="Default",INDEX('History Check'!$F$6:$O$6,MATCH(MAX('History Check'!$F1397:$O1397),'History Check'!$F1397:$O1397,0)),IF(COUNT($F1397:$O1397) &gt; 0, Preferences!$D$6, NA())),"Null")</f>
        <v>NONCON</v>
      </c>
    </row>
    <row r="1398" spans="3:19" hidden="1">
      <c r="C1398" s="12" t="s">
        <v>1349</v>
      </c>
      <c r="D1398" s="12">
        <v>148224</v>
      </c>
      <c r="E1398" s="12">
        <v>2023</v>
      </c>
      <c r="F1398" s="36" t="s">
        <v>539</v>
      </c>
      <c r="G1398" s="12" t="s">
        <v>539</v>
      </c>
      <c r="H1398" s="12" t="s">
        <v>539</v>
      </c>
      <c r="I1398" s="12" t="s">
        <v>539</v>
      </c>
      <c r="J1398" s="36">
        <v>45016</v>
      </c>
      <c r="K1398" s="36" t="s">
        <v>539</v>
      </c>
      <c r="L1398" s="12" t="s">
        <v>539</v>
      </c>
      <c r="M1398" s="12" t="s">
        <v>539</v>
      </c>
      <c r="N1398" s="12" t="s">
        <v>539</v>
      </c>
      <c r="O1398" s="36">
        <v>45016</v>
      </c>
      <c r="R1398" s="12" t="str">
        <f t="shared" si="21"/>
        <v>LOCAL</v>
      </c>
      <c r="S1398" s="12" t="str">
        <f>IFERROR(IF(Preferences!$D$6="Default",INDEX('History Check'!$F$6:$O$6,MATCH(MAX('History Check'!$F1398:$O1398),'History Check'!$F1398:$O1398,0)),IF(COUNT($F1398:$O1398) &gt; 0, Preferences!$D$6, NA())),"Null")</f>
        <v>CON</v>
      </c>
    </row>
    <row r="1399" spans="3:19" hidden="1">
      <c r="C1399" s="12" t="s">
        <v>1349</v>
      </c>
      <c r="D1399" s="12">
        <v>148224</v>
      </c>
      <c r="E1399" s="12">
        <v>2022</v>
      </c>
      <c r="F1399" s="12" t="s">
        <v>539</v>
      </c>
      <c r="G1399" s="12" t="s">
        <v>539</v>
      </c>
      <c r="H1399" s="12" t="s">
        <v>539</v>
      </c>
      <c r="I1399" s="12" t="s">
        <v>539</v>
      </c>
      <c r="J1399" s="36">
        <v>44651</v>
      </c>
      <c r="K1399" s="12" t="s">
        <v>539</v>
      </c>
      <c r="L1399" s="12" t="s">
        <v>539</v>
      </c>
      <c r="M1399" s="36" t="s">
        <v>539</v>
      </c>
      <c r="N1399" s="12" t="s">
        <v>539</v>
      </c>
      <c r="O1399" s="36">
        <v>44651</v>
      </c>
      <c r="R1399" s="12" t="str">
        <f t="shared" si="21"/>
        <v>LOCAL</v>
      </c>
      <c r="S1399" s="12" t="str">
        <f>IFERROR(IF(Preferences!$D$6="Default",INDEX('History Check'!$F$6:$O$6,MATCH(MAX('History Check'!$F1399:$O1399),'History Check'!$F1399:$O1399,0)),IF(COUNT($F1399:$O1399) &gt; 0, Preferences!$D$6, NA())),"Null")</f>
        <v>CON</v>
      </c>
    </row>
    <row r="1400" spans="3:19" hidden="1">
      <c r="C1400" s="12" t="s">
        <v>1350</v>
      </c>
      <c r="D1400" s="12">
        <v>111756</v>
      </c>
      <c r="E1400" s="12">
        <v>2023</v>
      </c>
      <c r="F1400" s="36" t="s">
        <v>539</v>
      </c>
      <c r="G1400" s="12" t="s">
        <v>539</v>
      </c>
      <c r="H1400" s="36" t="s">
        <v>539</v>
      </c>
      <c r="I1400" s="36" t="s">
        <v>539</v>
      </c>
      <c r="J1400" s="36">
        <v>45291</v>
      </c>
      <c r="K1400" s="36" t="s">
        <v>539</v>
      </c>
      <c r="L1400" s="12" t="s">
        <v>539</v>
      </c>
      <c r="M1400" s="12" t="s">
        <v>539</v>
      </c>
      <c r="N1400" s="36" t="s">
        <v>539</v>
      </c>
      <c r="O1400" s="36">
        <v>45291</v>
      </c>
      <c r="R1400" s="12" t="str">
        <f t="shared" si="21"/>
        <v>LOCAL</v>
      </c>
      <c r="S1400" s="12" t="str">
        <f>IFERROR(IF(Preferences!$D$6="Default",INDEX('History Check'!$F$6:$O$6,MATCH(MAX('History Check'!$F1400:$O1400),'History Check'!$F1400:$O1400,0)),IF(COUNT($F1400:$O1400) &gt; 0, Preferences!$D$6, NA())),"Null")</f>
        <v>CON</v>
      </c>
    </row>
    <row r="1401" spans="3:19" hidden="1">
      <c r="C1401" s="12" t="s">
        <v>1350</v>
      </c>
      <c r="D1401" s="12">
        <v>111756</v>
      </c>
      <c r="E1401" s="12">
        <v>2022</v>
      </c>
      <c r="F1401" s="36" t="s">
        <v>539</v>
      </c>
      <c r="G1401" s="12" t="s">
        <v>539</v>
      </c>
      <c r="H1401" s="12" t="s">
        <v>539</v>
      </c>
      <c r="I1401" s="12" t="s">
        <v>539</v>
      </c>
      <c r="J1401" s="36">
        <v>44926</v>
      </c>
      <c r="K1401" s="12" t="s">
        <v>539</v>
      </c>
      <c r="L1401" s="12" t="s">
        <v>539</v>
      </c>
      <c r="M1401" s="12" t="s">
        <v>539</v>
      </c>
      <c r="N1401" s="12" t="s">
        <v>539</v>
      </c>
      <c r="O1401" s="36">
        <v>44926</v>
      </c>
      <c r="R1401" s="12" t="str">
        <f t="shared" si="21"/>
        <v>LOCAL</v>
      </c>
      <c r="S1401" s="12" t="str">
        <f>IFERROR(IF(Preferences!$D$6="Default",INDEX('History Check'!$F$6:$O$6,MATCH(MAX('History Check'!$F1401:$O1401),'History Check'!$F1401:$O1401,0)),IF(COUNT($F1401:$O1401) &gt; 0, Preferences!$D$6, NA())),"Null")</f>
        <v>CON</v>
      </c>
    </row>
    <row r="1402" spans="3:19">
      <c r="C1402" s="12" t="s">
        <v>1332</v>
      </c>
      <c r="D1402" s="12">
        <v>1556795</v>
      </c>
      <c r="E1402" s="12">
        <v>2023</v>
      </c>
      <c r="F1402" s="36" t="s">
        <v>539</v>
      </c>
      <c r="G1402" s="12" t="s">
        <v>539</v>
      </c>
      <c r="H1402" s="36" t="s">
        <v>539</v>
      </c>
      <c r="I1402" s="36" t="s">
        <v>539</v>
      </c>
      <c r="J1402" s="36" t="s">
        <v>539</v>
      </c>
      <c r="K1402" s="36" t="s">
        <v>539</v>
      </c>
      <c r="L1402" s="12" t="s">
        <v>539</v>
      </c>
      <c r="M1402" s="12" t="s">
        <v>539</v>
      </c>
      <c r="N1402" s="36" t="s">
        <v>539</v>
      </c>
      <c r="O1402" s="36" t="s">
        <v>539</v>
      </c>
      <c r="R1402" s="12" t="str">
        <f t="shared" si="21"/>
        <v>Null</v>
      </c>
      <c r="S1402" s="12" t="str">
        <f>IFERROR(IF(Preferences!$D$6="Default",INDEX('History Check'!$F$6:$O$6,MATCH(MAX('History Check'!$F1402:$O1402),'History Check'!$F1402:$O1402,0)),IF(COUNT($F1402:$O1402) &gt; 0, Preferences!$D$6, NA())),"Null")</f>
        <v>Null</v>
      </c>
    </row>
    <row r="1403" spans="3:19">
      <c r="C1403" s="12" t="s">
        <v>1332</v>
      </c>
      <c r="D1403" s="12">
        <v>1556795</v>
      </c>
      <c r="E1403" s="12">
        <v>2022</v>
      </c>
      <c r="F1403" s="36" t="s">
        <v>539</v>
      </c>
      <c r="G1403" s="12" t="s">
        <v>539</v>
      </c>
      <c r="H1403" s="36" t="s">
        <v>539</v>
      </c>
      <c r="I1403" s="36" t="s">
        <v>539</v>
      </c>
      <c r="J1403" s="36" t="s">
        <v>539</v>
      </c>
      <c r="K1403" s="36" t="s">
        <v>539</v>
      </c>
      <c r="L1403" s="12" t="s">
        <v>539</v>
      </c>
      <c r="M1403" s="12" t="s">
        <v>539</v>
      </c>
      <c r="N1403" s="12" t="s">
        <v>539</v>
      </c>
      <c r="O1403" s="36" t="s">
        <v>539</v>
      </c>
      <c r="R1403" s="12" t="str">
        <f t="shared" si="21"/>
        <v>Null</v>
      </c>
      <c r="S1403" s="12" t="str">
        <f>IFERROR(IF(Preferences!$D$6="Default",INDEX('History Check'!$F$6:$O$6,MATCH(MAX('History Check'!$F1403:$O1403),'History Check'!$F1403:$O1403,0)),IF(COUNT($F1403:$O1403) &gt; 0, Preferences!$D$6, NA())),"Null")</f>
        <v>Null</v>
      </c>
    </row>
    <row r="1404" spans="3:19" hidden="1">
      <c r="C1404" s="12" t="s">
        <v>1351</v>
      </c>
      <c r="D1404" s="12">
        <v>115479</v>
      </c>
      <c r="E1404" s="12">
        <v>2023</v>
      </c>
      <c r="F1404" s="12" t="s">
        <v>539</v>
      </c>
      <c r="G1404" s="12" t="s">
        <v>539</v>
      </c>
      <c r="H1404" s="12" t="s">
        <v>539</v>
      </c>
      <c r="I1404" s="36" t="s">
        <v>539</v>
      </c>
      <c r="J1404" s="36">
        <v>45291</v>
      </c>
      <c r="K1404" s="36" t="s">
        <v>539</v>
      </c>
      <c r="L1404" s="12" t="s">
        <v>539</v>
      </c>
      <c r="M1404" s="12" t="s">
        <v>539</v>
      </c>
      <c r="N1404" s="12" t="s">
        <v>539</v>
      </c>
      <c r="O1404" s="36">
        <v>45291</v>
      </c>
      <c r="R1404" s="12" t="str">
        <f t="shared" si="21"/>
        <v>LOCAL</v>
      </c>
      <c r="S1404" s="12" t="str">
        <f>IFERROR(IF(Preferences!$D$6="Default",INDEX('History Check'!$F$6:$O$6,MATCH(MAX('History Check'!$F1404:$O1404),'History Check'!$F1404:$O1404,0)),IF(COUNT($F1404:$O1404) &gt; 0, Preferences!$D$6, NA())),"Null")</f>
        <v>CON</v>
      </c>
    </row>
    <row r="1405" spans="3:19" hidden="1">
      <c r="C1405" s="12" t="s">
        <v>1351</v>
      </c>
      <c r="D1405" s="12">
        <v>115479</v>
      </c>
      <c r="E1405" s="12">
        <v>2022</v>
      </c>
      <c r="F1405" s="36" t="s">
        <v>539</v>
      </c>
      <c r="G1405" s="12" t="s">
        <v>539</v>
      </c>
      <c r="H1405" s="12" t="s">
        <v>539</v>
      </c>
      <c r="I1405" s="12" t="s">
        <v>539</v>
      </c>
      <c r="J1405" s="36">
        <v>44926</v>
      </c>
      <c r="K1405" s="36" t="s">
        <v>539</v>
      </c>
      <c r="L1405" s="12" t="s">
        <v>539</v>
      </c>
      <c r="M1405" s="12" t="s">
        <v>539</v>
      </c>
      <c r="N1405" s="12" t="s">
        <v>539</v>
      </c>
      <c r="O1405" s="36">
        <v>44926</v>
      </c>
      <c r="R1405" s="12" t="str">
        <f t="shared" si="21"/>
        <v>LOCAL</v>
      </c>
      <c r="S1405" s="12" t="str">
        <f>IFERROR(IF(Preferences!$D$6="Default",INDEX('History Check'!$F$6:$O$6,MATCH(MAX('History Check'!$F1405:$O1405),'History Check'!$F1405:$O1405,0)),IF(COUNT($F1405:$O1405) &gt; 0, Preferences!$D$6, NA())),"Null")</f>
        <v>CON</v>
      </c>
    </row>
    <row r="1406" spans="3:19" hidden="1">
      <c r="C1406" s="12" t="s">
        <v>1352</v>
      </c>
      <c r="D1406" s="12">
        <v>108155</v>
      </c>
      <c r="E1406" s="12">
        <v>2023</v>
      </c>
      <c r="F1406" s="36">
        <v>45291</v>
      </c>
      <c r="G1406" s="12" t="s">
        <v>539</v>
      </c>
      <c r="H1406" s="12" t="s">
        <v>539</v>
      </c>
      <c r="I1406" s="12" t="s">
        <v>539</v>
      </c>
      <c r="J1406" s="36" t="s">
        <v>539</v>
      </c>
      <c r="K1406" s="36" t="s">
        <v>539</v>
      </c>
      <c r="L1406" s="12" t="s">
        <v>539</v>
      </c>
      <c r="M1406" s="12" t="s">
        <v>539</v>
      </c>
      <c r="N1406" s="36" t="s">
        <v>539</v>
      </c>
      <c r="O1406" s="36" t="s">
        <v>539</v>
      </c>
      <c r="R1406" s="12" t="str">
        <f t="shared" si="21"/>
        <v>IFRS</v>
      </c>
      <c r="S1406" s="12" t="str">
        <f>IFERROR(IF(Preferences!$D$6="Default",INDEX('History Check'!$F$6:$O$6,MATCH(MAX('History Check'!$F1406:$O1406),'History Check'!$F1406:$O1406,0)),IF(COUNT($F1406:$O1406) &gt; 0, Preferences!$D$6, NA())),"Null")</f>
        <v>CON</v>
      </c>
    </row>
    <row r="1407" spans="3:19" hidden="1">
      <c r="C1407" s="12" t="s">
        <v>1352</v>
      </c>
      <c r="D1407" s="12">
        <v>108155</v>
      </c>
      <c r="E1407" s="12">
        <v>2022</v>
      </c>
      <c r="F1407" s="36">
        <v>44926</v>
      </c>
      <c r="G1407" s="12" t="s">
        <v>539</v>
      </c>
      <c r="H1407" s="12" t="s">
        <v>539</v>
      </c>
      <c r="I1407" s="36" t="s">
        <v>539</v>
      </c>
      <c r="J1407" s="36" t="s">
        <v>539</v>
      </c>
      <c r="K1407" s="12" t="s">
        <v>539</v>
      </c>
      <c r="L1407" s="12" t="s">
        <v>539</v>
      </c>
      <c r="M1407" s="12" t="s">
        <v>539</v>
      </c>
      <c r="N1407" s="12" t="s">
        <v>539</v>
      </c>
      <c r="O1407" s="12" t="s">
        <v>539</v>
      </c>
      <c r="R1407" s="12" t="str">
        <f t="shared" si="21"/>
        <v>IFRS</v>
      </c>
      <c r="S1407" s="12" t="str">
        <f>IFERROR(IF(Preferences!$D$6="Default",INDEX('History Check'!$F$6:$O$6,MATCH(MAX('History Check'!$F1407:$O1407),'History Check'!$F1407:$O1407,0)),IF(COUNT($F1407:$O1407) &gt; 0, Preferences!$D$6, NA())),"Null")</f>
        <v>CON</v>
      </c>
    </row>
    <row r="1408" spans="3:19" hidden="1">
      <c r="C1408" s="12" t="s">
        <v>1353</v>
      </c>
      <c r="D1408" s="12">
        <v>138782</v>
      </c>
      <c r="E1408" s="12">
        <v>2023</v>
      </c>
      <c r="F1408" s="36">
        <v>45291</v>
      </c>
      <c r="G1408" s="12" t="s">
        <v>539</v>
      </c>
      <c r="H1408" s="12" t="s">
        <v>539</v>
      </c>
      <c r="I1408" s="36" t="s">
        <v>539</v>
      </c>
      <c r="J1408" s="12" t="s">
        <v>539</v>
      </c>
      <c r="K1408" s="36" t="s">
        <v>539</v>
      </c>
      <c r="L1408" s="12" t="s">
        <v>539</v>
      </c>
      <c r="M1408" s="12" t="s">
        <v>539</v>
      </c>
      <c r="N1408" s="12" t="s">
        <v>539</v>
      </c>
      <c r="O1408" s="12" t="s">
        <v>539</v>
      </c>
      <c r="R1408" s="12" t="str">
        <f t="shared" si="21"/>
        <v>IFRS</v>
      </c>
      <c r="S1408" s="12" t="str">
        <f>IFERROR(IF(Preferences!$D$6="Default",INDEX('History Check'!$F$6:$O$6,MATCH(MAX('History Check'!$F1408:$O1408),'History Check'!$F1408:$O1408,0)),IF(COUNT($F1408:$O1408) &gt; 0, Preferences!$D$6, NA())),"Null")</f>
        <v>CON</v>
      </c>
    </row>
    <row r="1409" spans="3:19" hidden="1">
      <c r="C1409" s="12" t="s">
        <v>1353</v>
      </c>
      <c r="D1409" s="12">
        <v>138782</v>
      </c>
      <c r="E1409" s="12">
        <v>2022</v>
      </c>
      <c r="F1409" s="36">
        <v>44926</v>
      </c>
      <c r="G1409" s="12" t="s">
        <v>539</v>
      </c>
      <c r="H1409" s="36" t="s">
        <v>539</v>
      </c>
      <c r="I1409" s="36" t="s">
        <v>539</v>
      </c>
      <c r="J1409" s="36" t="s">
        <v>539</v>
      </c>
      <c r="K1409" s="36" t="s">
        <v>539</v>
      </c>
      <c r="L1409" s="12" t="s">
        <v>539</v>
      </c>
      <c r="M1409" s="12" t="s">
        <v>539</v>
      </c>
      <c r="N1409" s="36" t="s">
        <v>539</v>
      </c>
      <c r="O1409" s="36" t="s">
        <v>539</v>
      </c>
      <c r="R1409" s="12" t="str">
        <f t="shared" si="21"/>
        <v>IFRS</v>
      </c>
      <c r="S1409" s="12" t="str">
        <f>IFERROR(IF(Preferences!$D$6="Default",INDEX('History Check'!$F$6:$O$6,MATCH(MAX('History Check'!$F1409:$O1409),'History Check'!$F1409:$O1409,0)),IF(COUNT($F1409:$O1409) &gt; 0, Preferences!$D$6, NA())),"Null")</f>
        <v>CON</v>
      </c>
    </row>
    <row r="1410" spans="3:19" hidden="1">
      <c r="C1410" s="12" t="s">
        <v>1356</v>
      </c>
      <c r="D1410" s="12">
        <v>1454686</v>
      </c>
      <c r="E1410" s="12">
        <v>2023</v>
      </c>
      <c r="F1410" s="36" t="s">
        <v>539</v>
      </c>
      <c r="G1410" s="12" t="s">
        <v>539</v>
      </c>
      <c r="H1410" s="36" t="s">
        <v>539</v>
      </c>
      <c r="I1410" s="36" t="s">
        <v>539</v>
      </c>
      <c r="J1410" s="36" t="s">
        <v>539</v>
      </c>
      <c r="K1410" s="36" t="s">
        <v>539</v>
      </c>
      <c r="L1410" s="12" t="s">
        <v>539</v>
      </c>
      <c r="M1410" s="36">
        <v>45291</v>
      </c>
      <c r="N1410" s="36" t="s">
        <v>539</v>
      </c>
      <c r="O1410" s="36" t="s">
        <v>539</v>
      </c>
      <c r="R1410" s="12" t="str">
        <f t="shared" si="21"/>
        <v>REGULATORY</v>
      </c>
      <c r="S1410" s="12" t="str">
        <f>IFERROR(IF(Preferences!$D$6="Default",INDEX('History Check'!$F$6:$O$6,MATCH(MAX('History Check'!$F1410:$O1410),'History Check'!$F1410:$O1410,0)),IF(COUNT($F1410:$O1410) &gt; 0, Preferences!$D$6, NA())),"Null")</f>
        <v>NONCON</v>
      </c>
    </row>
    <row r="1411" spans="3:19" hidden="1">
      <c r="C1411" s="12" t="s">
        <v>1356</v>
      </c>
      <c r="D1411" s="12">
        <v>1454686</v>
      </c>
      <c r="E1411" s="12">
        <v>2022</v>
      </c>
      <c r="F1411" s="12" t="s">
        <v>539</v>
      </c>
      <c r="G1411" s="12" t="s">
        <v>539</v>
      </c>
      <c r="H1411" s="12" t="s">
        <v>539</v>
      </c>
      <c r="I1411" s="36" t="s">
        <v>539</v>
      </c>
      <c r="J1411" s="36" t="s">
        <v>539</v>
      </c>
      <c r="K1411" s="12" t="s">
        <v>539</v>
      </c>
      <c r="L1411" s="12" t="s">
        <v>539</v>
      </c>
      <c r="M1411" s="36">
        <v>44926</v>
      </c>
      <c r="N1411" s="36" t="s">
        <v>539</v>
      </c>
      <c r="O1411" s="12" t="s">
        <v>539</v>
      </c>
      <c r="R1411" s="12" t="str">
        <f t="shared" si="21"/>
        <v>REGULATORY</v>
      </c>
      <c r="S1411" s="12" t="str">
        <f>IFERROR(IF(Preferences!$D$6="Default",INDEX('History Check'!$F$6:$O$6,MATCH(MAX('History Check'!$F1411:$O1411),'History Check'!$F1411:$O1411,0)),IF(COUNT($F1411:$O1411) &gt; 0, Preferences!$D$6, NA())),"Null")</f>
        <v>NONCON</v>
      </c>
    </row>
    <row r="1412" spans="3:19" hidden="1">
      <c r="C1412" s="12" t="s">
        <v>1357</v>
      </c>
      <c r="D1412" s="12">
        <v>1202174</v>
      </c>
      <c r="E1412" s="12">
        <v>2023</v>
      </c>
      <c r="F1412" s="36" t="s">
        <v>539</v>
      </c>
      <c r="G1412" s="12" t="s">
        <v>539</v>
      </c>
      <c r="H1412" s="36">
        <v>45291</v>
      </c>
      <c r="I1412" s="12" t="s">
        <v>539</v>
      </c>
      <c r="J1412" s="12" t="s">
        <v>539</v>
      </c>
      <c r="K1412" s="12" t="s">
        <v>539</v>
      </c>
      <c r="L1412" s="12" t="s">
        <v>539</v>
      </c>
      <c r="M1412" s="12" t="s">
        <v>539</v>
      </c>
      <c r="N1412" s="12" t="s">
        <v>539</v>
      </c>
      <c r="O1412" s="12" t="s">
        <v>539</v>
      </c>
      <c r="R1412" s="12" t="str">
        <f t="shared" si="21"/>
        <v>REGULATORY</v>
      </c>
      <c r="S1412" s="12" t="str">
        <f>IFERROR(IF(Preferences!$D$6="Default",INDEX('History Check'!$F$6:$O$6,MATCH(MAX('History Check'!$F1412:$O1412),'History Check'!$F1412:$O1412,0)),IF(COUNT($F1412:$O1412) &gt; 0, Preferences!$D$6, NA())),"Null")</f>
        <v>CON</v>
      </c>
    </row>
    <row r="1413" spans="3:19" hidden="1">
      <c r="C1413" s="12" t="s">
        <v>1357</v>
      </c>
      <c r="D1413" s="12">
        <v>1202174</v>
      </c>
      <c r="E1413" s="12">
        <v>2022</v>
      </c>
      <c r="F1413" s="36" t="s">
        <v>539</v>
      </c>
      <c r="G1413" s="12" t="s">
        <v>539</v>
      </c>
      <c r="H1413" s="36">
        <v>44926</v>
      </c>
      <c r="I1413" s="36" t="s">
        <v>539</v>
      </c>
      <c r="J1413" s="12" t="s">
        <v>539</v>
      </c>
      <c r="K1413" s="36" t="s">
        <v>539</v>
      </c>
      <c r="L1413" s="12" t="s">
        <v>539</v>
      </c>
      <c r="M1413" s="12" t="s">
        <v>539</v>
      </c>
      <c r="N1413" s="12" t="s">
        <v>539</v>
      </c>
      <c r="O1413" s="12" t="s">
        <v>539</v>
      </c>
      <c r="R1413" s="12" t="str">
        <f t="shared" si="21"/>
        <v>REGULATORY</v>
      </c>
      <c r="S1413" s="12" t="str">
        <f>IFERROR(IF(Preferences!$D$6="Default",INDEX('History Check'!$F$6:$O$6,MATCH(MAX('History Check'!$F1413:$O1413),'History Check'!$F1413:$O1413,0)),IF(COUNT($F1413:$O1413) &gt; 0, Preferences!$D$6, NA())),"Null")</f>
        <v>CON</v>
      </c>
    </row>
    <row r="1414" spans="3:19" hidden="1">
      <c r="C1414" s="12" t="s">
        <v>1359</v>
      </c>
      <c r="D1414" s="12">
        <v>1131670</v>
      </c>
      <c r="E1414" s="12">
        <v>2023</v>
      </c>
      <c r="F1414" s="36" t="s">
        <v>539</v>
      </c>
      <c r="G1414" s="12" t="s">
        <v>539</v>
      </c>
      <c r="H1414" s="12" t="s">
        <v>539</v>
      </c>
      <c r="I1414" s="12" t="s">
        <v>539</v>
      </c>
      <c r="J1414" s="12" t="s">
        <v>539</v>
      </c>
      <c r="K1414" s="12" t="s">
        <v>539</v>
      </c>
      <c r="L1414" s="12" t="s">
        <v>539</v>
      </c>
      <c r="M1414" s="12" t="s">
        <v>539</v>
      </c>
      <c r="N1414" s="12" t="s">
        <v>539</v>
      </c>
      <c r="O1414" s="36">
        <v>45291</v>
      </c>
      <c r="R1414" s="12" t="str">
        <f t="shared" si="21"/>
        <v>LOCAL</v>
      </c>
      <c r="S1414" s="12" t="str">
        <f>IFERROR(IF(Preferences!$D$6="Default",INDEX('History Check'!$F$6:$O$6,MATCH(MAX('History Check'!$F1414:$O1414),'History Check'!$F1414:$O1414,0)),IF(COUNT($F1414:$O1414) &gt; 0, Preferences!$D$6, NA())),"Null")</f>
        <v>NONCON</v>
      </c>
    </row>
    <row r="1415" spans="3:19" hidden="1">
      <c r="C1415" s="12" t="s">
        <v>1359</v>
      </c>
      <c r="D1415" s="12">
        <v>1131670</v>
      </c>
      <c r="E1415" s="12">
        <v>2022</v>
      </c>
      <c r="F1415" s="36" t="s">
        <v>539</v>
      </c>
      <c r="G1415" s="12" t="s">
        <v>539</v>
      </c>
      <c r="H1415" s="36" t="s">
        <v>539</v>
      </c>
      <c r="I1415" s="36" t="s">
        <v>539</v>
      </c>
      <c r="J1415" s="36" t="s">
        <v>539</v>
      </c>
      <c r="K1415" s="36" t="s">
        <v>539</v>
      </c>
      <c r="L1415" s="12" t="s">
        <v>539</v>
      </c>
      <c r="M1415" s="12" t="s">
        <v>539</v>
      </c>
      <c r="N1415" s="36" t="s">
        <v>539</v>
      </c>
      <c r="O1415" s="36">
        <v>44926</v>
      </c>
      <c r="R1415" s="12" t="str">
        <f t="shared" si="21"/>
        <v>LOCAL</v>
      </c>
      <c r="S1415" s="12" t="str">
        <f>IFERROR(IF(Preferences!$D$6="Default",INDEX('History Check'!$F$6:$O$6,MATCH(MAX('History Check'!$F1415:$O1415),'History Check'!$F1415:$O1415,0)),IF(COUNT($F1415:$O1415) &gt; 0, Preferences!$D$6, NA())),"Null")</f>
        <v>NONCON</v>
      </c>
    </row>
    <row r="1416" spans="3:19" hidden="1">
      <c r="C1416" s="12" t="s">
        <v>1358</v>
      </c>
      <c r="D1416" s="12">
        <v>111848</v>
      </c>
      <c r="E1416" s="12">
        <v>2023</v>
      </c>
      <c r="F1416" s="36">
        <v>45291</v>
      </c>
      <c r="G1416" s="12" t="s">
        <v>539</v>
      </c>
      <c r="H1416" s="36" t="s">
        <v>539</v>
      </c>
      <c r="I1416" s="36" t="s">
        <v>539</v>
      </c>
      <c r="J1416" s="12" t="s">
        <v>539</v>
      </c>
      <c r="K1416" s="36">
        <v>45291</v>
      </c>
      <c r="L1416" s="12" t="s">
        <v>539</v>
      </c>
      <c r="M1416" s="12" t="s">
        <v>539</v>
      </c>
      <c r="N1416" s="12" t="s">
        <v>539</v>
      </c>
      <c r="O1416" s="36" t="s">
        <v>539</v>
      </c>
      <c r="R1416" s="12" t="str">
        <f t="shared" ref="R1416:R1479" si="22">IFERROR(INDEX($F$5:$O$5,MATCH(MAX($F1416:$O1416),$F1416:$O1416,0)),"Null")</f>
        <v>IFRS</v>
      </c>
      <c r="S1416" s="12" t="str">
        <f>IFERROR(IF(Preferences!$D$6="Default",INDEX('History Check'!$F$6:$O$6,MATCH(MAX('History Check'!$F1416:$O1416),'History Check'!$F1416:$O1416,0)),IF(COUNT($F1416:$O1416) &gt; 0, Preferences!$D$6, NA())),"Null")</f>
        <v>CON</v>
      </c>
    </row>
    <row r="1417" spans="3:19" hidden="1">
      <c r="C1417" s="12" t="s">
        <v>1358</v>
      </c>
      <c r="D1417" s="12">
        <v>111848</v>
      </c>
      <c r="E1417" s="12">
        <v>2022</v>
      </c>
      <c r="F1417" s="36">
        <v>44926</v>
      </c>
      <c r="G1417" s="12" t="s">
        <v>539</v>
      </c>
      <c r="H1417" s="12" t="s">
        <v>539</v>
      </c>
      <c r="I1417" s="12" t="s">
        <v>539</v>
      </c>
      <c r="J1417" s="12" t="s">
        <v>539</v>
      </c>
      <c r="K1417" s="36">
        <v>44926</v>
      </c>
      <c r="L1417" s="12" t="s">
        <v>539</v>
      </c>
      <c r="M1417" s="12" t="s">
        <v>539</v>
      </c>
      <c r="N1417" s="12" t="s">
        <v>539</v>
      </c>
      <c r="O1417" s="12" t="s">
        <v>539</v>
      </c>
      <c r="R1417" s="12" t="str">
        <f t="shared" si="22"/>
        <v>IFRS</v>
      </c>
      <c r="S1417" s="12" t="str">
        <f>IFERROR(IF(Preferences!$D$6="Default",INDEX('History Check'!$F$6:$O$6,MATCH(MAX('History Check'!$F1417:$O1417),'History Check'!$F1417:$O1417,0)),IF(COUNT($F1417:$O1417) &gt; 0, Preferences!$D$6, NA())),"Null")</f>
        <v>CON</v>
      </c>
    </row>
    <row r="1418" spans="3:19" hidden="1">
      <c r="C1418" s="12" t="s">
        <v>1360</v>
      </c>
      <c r="D1418" s="12">
        <v>1003713</v>
      </c>
      <c r="E1418" s="12">
        <v>2023</v>
      </c>
      <c r="F1418" s="36" t="s">
        <v>539</v>
      </c>
      <c r="G1418" s="12" t="s">
        <v>539</v>
      </c>
      <c r="H1418" s="12" t="s">
        <v>539</v>
      </c>
      <c r="I1418" s="12" t="s">
        <v>539</v>
      </c>
      <c r="J1418" s="36">
        <v>45291</v>
      </c>
      <c r="K1418" s="12" t="s">
        <v>539</v>
      </c>
      <c r="L1418" s="12" t="s">
        <v>539</v>
      </c>
      <c r="M1418" s="12" t="s">
        <v>539</v>
      </c>
      <c r="N1418" s="12" t="s">
        <v>539</v>
      </c>
      <c r="O1418" s="36">
        <v>45291</v>
      </c>
      <c r="R1418" s="12" t="str">
        <f t="shared" si="22"/>
        <v>LOCAL</v>
      </c>
      <c r="S1418" s="12" t="str">
        <f>IFERROR(IF(Preferences!$D$6="Default",INDEX('History Check'!$F$6:$O$6,MATCH(MAX('History Check'!$F1418:$O1418),'History Check'!$F1418:$O1418,0)),IF(COUNT($F1418:$O1418) &gt; 0, Preferences!$D$6, NA())),"Null")</f>
        <v>CON</v>
      </c>
    </row>
    <row r="1419" spans="3:19" hidden="1">
      <c r="C1419" s="12" t="s">
        <v>1360</v>
      </c>
      <c r="D1419" s="12">
        <v>1003713</v>
      </c>
      <c r="E1419" s="12">
        <v>2022</v>
      </c>
      <c r="F1419" s="36" t="s">
        <v>539</v>
      </c>
      <c r="G1419" s="12" t="s">
        <v>539</v>
      </c>
      <c r="H1419" s="36" t="s">
        <v>539</v>
      </c>
      <c r="I1419" s="36" t="s">
        <v>539</v>
      </c>
      <c r="J1419" s="36">
        <v>44926</v>
      </c>
      <c r="K1419" s="36" t="s">
        <v>539</v>
      </c>
      <c r="L1419" s="12" t="s">
        <v>539</v>
      </c>
      <c r="M1419" s="12" t="s">
        <v>539</v>
      </c>
      <c r="N1419" s="36" t="s">
        <v>539</v>
      </c>
      <c r="O1419" s="36">
        <v>44926</v>
      </c>
      <c r="R1419" s="12" t="str">
        <f t="shared" si="22"/>
        <v>LOCAL</v>
      </c>
      <c r="S1419" s="12" t="str">
        <f>IFERROR(IF(Preferences!$D$6="Default",INDEX('History Check'!$F$6:$O$6,MATCH(MAX('History Check'!$F1419:$O1419),'History Check'!$F1419:$O1419,0)),IF(COUNT($F1419:$O1419) &gt; 0, Preferences!$D$6, NA())),"Null")</f>
        <v>CON</v>
      </c>
    </row>
    <row r="1420" spans="3:19" hidden="1">
      <c r="C1420" s="12" t="s">
        <v>1354</v>
      </c>
      <c r="D1420" s="12">
        <v>1463233</v>
      </c>
      <c r="E1420" s="12">
        <v>2023</v>
      </c>
      <c r="F1420" s="36" t="s">
        <v>539</v>
      </c>
      <c r="G1420" s="12" t="s">
        <v>539</v>
      </c>
      <c r="H1420" s="36" t="s">
        <v>539</v>
      </c>
      <c r="I1420" s="36" t="s">
        <v>539</v>
      </c>
      <c r="J1420" s="36">
        <v>45291</v>
      </c>
      <c r="K1420" s="36" t="s">
        <v>539</v>
      </c>
      <c r="L1420" s="12" t="s">
        <v>539</v>
      </c>
      <c r="M1420" s="36" t="s">
        <v>539</v>
      </c>
      <c r="N1420" s="12" t="s">
        <v>539</v>
      </c>
      <c r="O1420" s="36">
        <v>45291</v>
      </c>
      <c r="R1420" s="12" t="str">
        <f t="shared" si="22"/>
        <v>LOCAL</v>
      </c>
      <c r="S1420" s="12" t="str">
        <f>IFERROR(IF(Preferences!$D$6="Default",INDEX('History Check'!$F$6:$O$6,MATCH(MAX('History Check'!$F1420:$O1420),'History Check'!$F1420:$O1420,0)),IF(COUNT($F1420:$O1420) &gt; 0, Preferences!$D$6, NA())),"Null")</f>
        <v>CON</v>
      </c>
    </row>
    <row r="1421" spans="3:19" hidden="1">
      <c r="C1421" s="12" t="s">
        <v>1354</v>
      </c>
      <c r="D1421" s="12">
        <v>1463233</v>
      </c>
      <c r="E1421" s="12">
        <v>2022</v>
      </c>
      <c r="F1421" s="36" t="s">
        <v>539</v>
      </c>
      <c r="G1421" s="12" t="s">
        <v>539</v>
      </c>
      <c r="H1421" s="12" t="s">
        <v>539</v>
      </c>
      <c r="I1421" s="12" t="s">
        <v>539</v>
      </c>
      <c r="J1421" s="36">
        <v>44926</v>
      </c>
      <c r="K1421" s="36" t="s">
        <v>539</v>
      </c>
      <c r="L1421" s="12" t="s">
        <v>539</v>
      </c>
      <c r="M1421" s="12" t="s">
        <v>539</v>
      </c>
      <c r="N1421" s="12" t="s">
        <v>539</v>
      </c>
      <c r="O1421" s="36">
        <v>44926</v>
      </c>
      <c r="R1421" s="12" t="str">
        <f t="shared" si="22"/>
        <v>LOCAL</v>
      </c>
      <c r="S1421" s="12" t="str">
        <f>IFERROR(IF(Preferences!$D$6="Default",INDEX('History Check'!$F$6:$O$6,MATCH(MAX('History Check'!$F1421:$O1421),'History Check'!$F1421:$O1421,0)),IF(COUNT($F1421:$O1421) &gt; 0, Preferences!$D$6, NA())),"Null")</f>
        <v>CON</v>
      </c>
    </row>
    <row r="1422" spans="3:19" hidden="1">
      <c r="C1422" s="12" t="s">
        <v>1361</v>
      </c>
      <c r="D1422" s="12">
        <v>1208150</v>
      </c>
      <c r="E1422" s="12">
        <v>2023</v>
      </c>
      <c r="F1422" s="36" t="s">
        <v>539</v>
      </c>
      <c r="G1422" s="12" t="s">
        <v>539</v>
      </c>
      <c r="H1422" s="36">
        <v>45291</v>
      </c>
      <c r="I1422" s="12" t="s">
        <v>539</v>
      </c>
      <c r="J1422" s="12" t="s">
        <v>539</v>
      </c>
      <c r="K1422" s="12" t="s">
        <v>539</v>
      </c>
      <c r="L1422" s="12" t="s">
        <v>539</v>
      </c>
      <c r="M1422" s="12" t="s">
        <v>539</v>
      </c>
      <c r="N1422" s="12" t="s">
        <v>539</v>
      </c>
      <c r="O1422" s="36" t="s">
        <v>539</v>
      </c>
      <c r="R1422" s="12" t="str">
        <f t="shared" si="22"/>
        <v>REGULATORY</v>
      </c>
      <c r="S1422" s="12" t="str">
        <f>IFERROR(IF(Preferences!$D$6="Default",INDEX('History Check'!$F$6:$O$6,MATCH(MAX('History Check'!$F1422:$O1422),'History Check'!$F1422:$O1422,0)),IF(COUNT($F1422:$O1422) &gt; 0, Preferences!$D$6, NA())),"Null")</f>
        <v>CON</v>
      </c>
    </row>
    <row r="1423" spans="3:19" hidden="1">
      <c r="C1423" s="12" t="s">
        <v>1361</v>
      </c>
      <c r="D1423" s="12">
        <v>1208150</v>
      </c>
      <c r="E1423" s="12">
        <v>2022</v>
      </c>
      <c r="F1423" s="36" t="s">
        <v>539</v>
      </c>
      <c r="G1423" s="12" t="s">
        <v>539</v>
      </c>
      <c r="H1423" s="36">
        <v>44926</v>
      </c>
      <c r="I1423" s="36" t="s">
        <v>539</v>
      </c>
      <c r="J1423" s="36" t="s">
        <v>539</v>
      </c>
      <c r="K1423" s="36" t="s">
        <v>539</v>
      </c>
      <c r="L1423" s="12" t="s">
        <v>539</v>
      </c>
      <c r="M1423" s="12" t="s">
        <v>539</v>
      </c>
      <c r="N1423" s="36" t="s">
        <v>539</v>
      </c>
      <c r="O1423" s="36" t="s">
        <v>539</v>
      </c>
      <c r="R1423" s="12" t="str">
        <f t="shared" si="22"/>
        <v>REGULATORY</v>
      </c>
      <c r="S1423" s="12" t="str">
        <f>IFERROR(IF(Preferences!$D$6="Default",INDEX('History Check'!$F$6:$O$6,MATCH(MAX('History Check'!$F1423:$O1423),'History Check'!$F1423:$O1423,0)),IF(COUNT($F1423:$O1423) &gt; 0, Preferences!$D$6, NA())),"Null")</f>
        <v>CON</v>
      </c>
    </row>
    <row r="1424" spans="3:19" hidden="1">
      <c r="C1424" s="12" t="s">
        <v>1355</v>
      </c>
      <c r="D1424" s="12">
        <v>1525303</v>
      </c>
      <c r="E1424" s="12">
        <v>2023</v>
      </c>
      <c r="F1424" s="36" t="s">
        <v>539</v>
      </c>
      <c r="G1424" s="12" t="s">
        <v>539</v>
      </c>
      <c r="H1424" s="36" t="s">
        <v>539</v>
      </c>
      <c r="I1424" s="36" t="s">
        <v>539</v>
      </c>
      <c r="J1424" s="36" t="s">
        <v>539</v>
      </c>
      <c r="K1424" s="36">
        <v>45291</v>
      </c>
      <c r="L1424" s="12" t="s">
        <v>539</v>
      </c>
      <c r="M1424" s="12" t="s">
        <v>539</v>
      </c>
      <c r="N1424" s="36" t="s">
        <v>539</v>
      </c>
      <c r="O1424" s="36" t="s">
        <v>539</v>
      </c>
      <c r="R1424" s="12" t="str">
        <f t="shared" si="22"/>
        <v>IFRS</v>
      </c>
      <c r="S1424" s="12" t="str">
        <f>IFERROR(IF(Preferences!$D$6="Default",INDEX('History Check'!$F$6:$O$6,MATCH(MAX('History Check'!$F1424:$O1424),'History Check'!$F1424:$O1424,0)),IF(COUNT($F1424:$O1424) &gt; 0, Preferences!$D$6, NA())),"Null")</f>
        <v>NONCON</v>
      </c>
    </row>
    <row r="1425" spans="3:19" hidden="1">
      <c r="C1425" s="12" t="s">
        <v>1355</v>
      </c>
      <c r="D1425" s="12">
        <v>1525303</v>
      </c>
      <c r="E1425" s="12">
        <v>2022</v>
      </c>
      <c r="F1425" s="36" t="s">
        <v>539</v>
      </c>
      <c r="G1425" s="12" t="s">
        <v>539</v>
      </c>
      <c r="H1425" s="36" t="s">
        <v>539</v>
      </c>
      <c r="I1425" s="36" t="s">
        <v>539</v>
      </c>
      <c r="J1425" s="36" t="s">
        <v>539</v>
      </c>
      <c r="K1425" s="36">
        <v>44926</v>
      </c>
      <c r="L1425" s="12" t="s">
        <v>539</v>
      </c>
      <c r="M1425" s="12" t="s">
        <v>539</v>
      </c>
      <c r="N1425" s="36" t="s">
        <v>539</v>
      </c>
      <c r="O1425" s="36" t="s">
        <v>539</v>
      </c>
      <c r="R1425" s="12" t="str">
        <f t="shared" si="22"/>
        <v>IFRS</v>
      </c>
      <c r="S1425" s="12" t="str">
        <f>IFERROR(IF(Preferences!$D$6="Default",INDEX('History Check'!$F$6:$O$6,MATCH(MAX('History Check'!$F1425:$O1425),'History Check'!$F1425:$O1425,0)),IF(COUNT($F1425:$O1425) &gt; 0, Preferences!$D$6, NA())),"Null")</f>
        <v>NONCON</v>
      </c>
    </row>
    <row r="1426" spans="3:19">
      <c r="C1426" s="12" t="s">
        <v>1362</v>
      </c>
      <c r="D1426" s="12">
        <v>1479244</v>
      </c>
      <c r="E1426" s="12">
        <v>2023</v>
      </c>
      <c r="F1426" s="36" t="s">
        <v>539</v>
      </c>
      <c r="G1426" s="12" t="s">
        <v>539</v>
      </c>
      <c r="H1426" s="36" t="s">
        <v>539</v>
      </c>
      <c r="I1426" s="36" t="s">
        <v>539</v>
      </c>
      <c r="J1426" s="36" t="s">
        <v>539</v>
      </c>
      <c r="K1426" s="36" t="s">
        <v>539</v>
      </c>
      <c r="L1426" s="12" t="s">
        <v>539</v>
      </c>
      <c r="M1426" s="12" t="s">
        <v>539</v>
      </c>
      <c r="N1426" s="36" t="s">
        <v>539</v>
      </c>
      <c r="O1426" s="36" t="s">
        <v>539</v>
      </c>
      <c r="R1426" s="12" t="str">
        <f t="shared" si="22"/>
        <v>Null</v>
      </c>
      <c r="S1426" s="12" t="str">
        <f>IFERROR(IF(Preferences!$D$6="Default",INDEX('History Check'!$F$6:$O$6,MATCH(MAX('History Check'!$F1426:$O1426),'History Check'!$F1426:$O1426,0)),IF(COUNT($F1426:$O1426) &gt; 0, Preferences!$D$6, NA())),"Null")</f>
        <v>Null</v>
      </c>
    </row>
    <row r="1427" spans="3:19">
      <c r="C1427" s="12" t="s">
        <v>1362</v>
      </c>
      <c r="D1427" s="12">
        <v>1479244</v>
      </c>
      <c r="E1427" s="12">
        <v>2022</v>
      </c>
      <c r="F1427" s="36" t="s">
        <v>539</v>
      </c>
      <c r="G1427" s="12" t="s">
        <v>539</v>
      </c>
      <c r="H1427" s="36" t="s">
        <v>539</v>
      </c>
      <c r="I1427" s="36" t="s">
        <v>539</v>
      </c>
      <c r="J1427" s="36" t="s">
        <v>539</v>
      </c>
      <c r="K1427" s="36" t="s">
        <v>539</v>
      </c>
      <c r="L1427" s="12" t="s">
        <v>539</v>
      </c>
      <c r="M1427" s="12" t="s">
        <v>539</v>
      </c>
      <c r="N1427" s="36" t="s">
        <v>539</v>
      </c>
      <c r="O1427" s="36" t="s">
        <v>539</v>
      </c>
      <c r="R1427" s="12" t="str">
        <f t="shared" si="22"/>
        <v>Null</v>
      </c>
      <c r="S1427" s="12" t="str">
        <f>IFERROR(IF(Preferences!$D$6="Default",INDEX('History Check'!$F$6:$O$6,MATCH(MAX('History Check'!$F1427:$O1427),'History Check'!$F1427:$O1427,0)),IF(COUNT($F1427:$O1427) &gt; 0, Preferences!$D$6, NA())),"Null")</f>
        <v>Null</v>
      </c>
    </row>
    <row r="1428" spans="3:19">
      <c r="C1428" s="12" t="s">
        <v>1363</v>
      </c>
      <c r="D1428" s="12">
        <v>1479245</v>
      </c>
      <c r="E1428" s="12">
        <v>2023</v>
      </c>
      <c r="F1428" s="36" t="s">
        <v>539</v>
      </c>
      <c r="G1428" s="12" t="s">
        <v>539</v>
      </c>
      <c r="H1428" s="36" t="s">
        <v>539</v>
      </c>
      <c r="I1428" s="36" t="s">
        <v>539</v>
      </c>
      <c r="J1428" s="36" t="s">
        <v>539</v>
      </c>
      <c r="K1428" s="36" t="s">
        <v>539</v>
      </c>
      <c r="L1428" s="12" t="s">
        <v>539</v>
      </c>
      <c r="M1428" s="12" t="s">
        <v>539</v>
      </c>
      <c r="N1428" s="36" t="s">
        <v>539</v>
      </c>
      <c r="O1428" s="36" t="s">
        <v>539</v>
      </c>
      <c r="R1428" s="12" t="str">
        <f t="shared" si="22"/>
        <v>Null</v>
      </c>
      <c r="S1428" s="12" t="str">
        <f>IFERROR(IF(Preferences!$D$6="Default",INDEX('History Check'!$F$6:$O$6,MATCH(MAX('History Check'!$F1428:$O1428),'History Check'!$F1428:$O1428,0)),IF(COUNT($F1428:$O1428) &gt; 0, Preferences!$D$6, NA())),"Null")</f>
        <v>Null</v>
      </c>
    </row>
    <row r="1429" spans="3:19">
      <c r="C1429" s="12" t="s">
        <v>1363</v>
      </c>
      <c r="D1429" s="12">
        <v>1479245</v>
      </c>
      <c r="E1429" s="12">
        <v>2022</v>
      </c>
      <c r="F1429" s="12" t="s">
        <v>539</v>
      </c>
      <c r="G1429" s="12" t="s">
        <v>539</v>
      </c>
      <c r="H1429" s="12" t="s">
        <v>539</v>
      </c>
      <c r="I1429" s="12" t="s">
        <v>539</v>
      </c>
      <c r="J1429" s="36" t="s">
        <v>539</v>
      </c>
      <c r="K1429" s="12" t="s">
        <v>539</v>
      </c>
      <c r="L1429" s="12" t="s">
        <v>539</v>
      </c>
      <c r="M1429" s="12" t="s">
        <v>539</v>
      </c>
      <c r="N1429" s="12" t="s">
        <v>539</v>
      </c>
      <c r="O1429" s="36" t="s">
        <v>539</v>
      </c>
      <c r="R1429" s="12" t="str">
        <f t="shared" si="22"/>
        <v>Null</v>
      </c>
      <c r="S1429" s="12" t="str">
        <f>IFERROR(IF(Preferences!$D$6="Default",INDEX('History Check'!$F$6:$O$6,MATCH(MAX('History Check'!$F1429:$O1429),'History Check'!$F1429:$O1429,0)),IF(COUNT($F1429:$O1429) &gt; 0, Preferences!$D$6, NA())),"Null")</f>
        <v>Null</v>
      </c>
    </row>
    <row r="1430" spans="3:19" hidden="1">
      <c r="C1430" s="12" t="s">
        <v>1364</v>
      </c>
      <c r="D1430" s="12">
        <v>112924</v>
      </c>
      <c r="E1430" s="12">
        <v>2023</v>
      </c>
      <c r="F1430" s="36" t="s">
        <v>539</v>
      </c>
      <c r="G1430" s="12" t="s">
        <v>539</v>
      </c>
      <c r="H1430" s="36">
        <v>45291</v>
      </c>
      <c r="I1430" s="36">
        <v>45291</v>
      </c>
      <c r="J1430" s="36" t="s">
        <v>539</v>
      </c>
      <c r="K1430" s="36" t="s">
        <v>539</v>
      </c>
      <c r="L1430" s="12" t="s">
        <v>539</v>
      </c>
      <c r="M1430" s="12" t="s">
        <v>539</v>
      </c>
      <c r="N1430" s="36" t="s">
        <v>539</v>
      </c>
      <c r="O1430" s="36" t="s">
        <v>539</v>
      </c>
      <c r="R1430" s="12" t="str">
        <f t="shared" si="22"/>
        <v>REGULATORY</v>
      </c>
      <c r="S1430" s="12" t="str">
        <f>IFERROR(IF(Preferences!$D$6="Default",INDEX('History Check'!$F$6:$O$6,MATCH(MAX('History Check'!$F1430:$O1430),'History Check'!$F1430:$O1430,0)),IF(COUNT($F1430:$O1430) &gt; 0, Preferences!$D$6, NA())),"Null")</f>
        <v>CON</v>
      </c>
    </row>
    <row r="1431" spans="3:19" hidden="1">
      <c r="C1431" s="12" t="s">
        <v>1364</v>
      </c>
      <c r="D1431" s="12">
        <v>112924</v>
      </c>
      <c r="E1431" s="12">
        <v>2022</v>
      </c>
      <c r="F1431" s="36" t="s">
        <v>539</v>
      </c>
      <c r="G1431" s="12" t="s">
        <v>539</v>
      </c>
      <c r="H1431" s="36">
        <v>44926</v>
      </c>
      <c r="I1431" s="36">
        <v>44926</v>
      </c>
      <c r="J1431" s="36" t="s">
        <v>539</v>
      </c>
      <c r="K1431" s="36" t="s">
        <v>539</v>
      </c>
      <c r="L1431" s="12" t="s">
        <v>539</v>
      </c>
      <c r="M1431" s="12" t="s">
        <v>539</v>
      </c>
      <c r="N1431" s="36" t="s">
        <v>539</v>
      </c>
      <c r="O1431" s="36" t="s">
        <v>539</v>
      </c>
      <c r="R1431" s="12" t="str">
        <f t="shared" si="22"/>
        <v>REGULATORY</v>
      </c>
      <c r="S1431" s="12" t="str">
        <f>IFERROR(IF(Preferences!$D$6="Default",INDEX('History Check'!$F$6:$O$6,MATCH(MAX('History Check'!$F1431:$O1431),'History Check'!$F1431:$O1431,0)),IF(COUNT($F1431:$O1431) &gt; 0, Preferences!$D$6, NA())),"Null")</f>
        <v>CON</v>
      </c>
    </row>
    <row r="1432" spans="3:19" hidden="1">
      <c r="C1432" s="12" t="s">
        <v>1369</v>
      </c>
      <c r="D1432" s="12">
        <v>111127</v>
      </c>
      <c r="E1432" s="12">
        <v>2023</v>
      </c>
      <c r="F1432" s="36">
        <v>45016</v>
      </c>
      <c r="G1432" s="12" t="s">
        <v>539</v>
      </c>
      <c r="H1432" s="12" t="s">
        <v>539</v>
      </c>
      <c r="I1432" s="36" t="s">
        <v>539</v>
      </c>
      <c r="J1432" s="12" t="s">
        <v>539</v>
      </c>
      <c r="K1432" s="36">
        <v>45016</v>
      </c>
      <c r="L1432" s="12" t="s">
        <v>539</v>
      </c>
      <c r="M1432" s="12" t="s">
        <v>539</v>
      </c>
      <c r="N1432" s="12" t="s">
        <v>539</v>
      </c>
      <c r="O1432" s="12" t="s">
        <v>539</v>
      </c>
      <c r="R1432" s="12" t="str">
        <f t="shared" si="22"/>
        <v>IFRS</v>
      </c>
      <c r="S1432" s="12" t="str">
        <f>IFERROR(IF(Preferences!$D$6="Default",INDEX('History Check'!$F$6:$O$6,MATCH(MAX('History Check'!$F1432:$O1432),'History Check'!$F1432:$O1432,0)),IF(COUNT($F1432:$O1432) &gt; 0, Preferences!$D$6, NA())),"Null")</f>
        <v>CON</v>
      </c>
    </row>
    <row r="1433" spans="3:19" hidden="1">
      <c r="C1433" s="12" t="s">
        <v>1369</v>
      </c>
      <c r="D1433" s="12">
        <v>111127</v>
      </c>
      <c r="E1433" s="12">
        <v>2022</v>
      </c>
      <c r="F1433" s="36">
        <v>44651</v>
      </c>
      <c r="G1433" s="12" t="s">
        <v>539</v>
      </c>
      <c r="H1433" s="12" t="s">
        <v>539</v>
      </c>
      <c r="I1433" s="12" t="s">
        <v>539</v>
      </c>
      <c r="J1433" s="36" t="s">
        <v>539</v>
      </c>
      <c r="K1433" s="36">
        <v>44651</v>
      </c>
      <c r="L1433" s="12" t="s">
        <v>539</v>
      </c>
      <c r="M1433" s="12" t="s">
        <v>539</v>
      </c>
      <c r="N1433" s="12" t="s">
        <v>539</v>
      </c>
      <c r="O1433" s="36" t="s">
        <v>539</v>
      </c>
      <c r="R1433" s="12" t="str">
        <f t="shared" si="22"/>
        <v>IFRS</v>
      </c>
      <c r="S1433" s="12" t="str">
        <f>IFERROR(IF(Preferences!$D$6="Default",INDEX('History Check'!$F$6:$O$6,MATCH(MAX('History Check'!$F1433:$O1433),'History Check'!$F1433:$O1433,0)),IF(COUNT($F1433:$O1433) &gt; 0, Preferences!$D$6, NA())),"Null")</f>
        <v>CON</v>
      </c>
    </row>
    <row r="1434" spans="3:19" hidden="1">
      <c r="C1434" s="12" t="s">
        <v>1370</v>
      </c>
      <c r="D1434" s="12">
        <v>1167912</v>
      </c>
      <c r="E1434" s="12">
        <v>2023</v>
      </c>
      <c r="F1434" s="36">
        <v>45016</v>
      </c>
      <c r="G1434" s="12" t="s">
        <v>539</v>
      </c>
      <c r="H1434" s="36" t="s">
        <v>539</v>
      </c>
      <c r="I1434" s="36" t="s">
        <v>539</v>
      </c>
      <c r="J1434" s="36" t="s">
        <v>539</v>
      </c>
      <c r="K1434" s="36" t="s">
        <v>539</v>
      </c>
      <c r="L1434" s="12" t="s">
        <v>539</v>
      </c>
      <c r="M1434" s="12" t="s">
        <v>539</v>
      </c>
      <c r="N1434" s="36" t="s">
        <v>539</v>
      </c>
      <c r="O1434" s="36" t="s">
        <v>539</v>
      </c>
      <c r="R1434" s="12" t="str">
        <f t="shared" si="22"/>
        <v>IFRS</v>
      </c>
      <c r="S1434" s="12" t="str">
        <f>IFERROR(IF(Preferences!$D$6="Default",INDEX('History Check'!$F$6:$O$6,MATCH(MAX('History Check'!$F1434:$O1434),'History Check'!$F1434:$O1434,0)),IF(COUNT($F1434:$O1434) &gt; 0, Preferences!$D$6, NA())),"Null")</f>
        <v>CON</v>
      </c>
    </row>
    <row r="1435" spans="3:19" hidden="1">
      <c r="C1435" s="12" t="s">
        <v>1370</v>
      </c>
      <c r="D1435" s="12">
        <v>1167912</v>
      </c>
      <c r="E1435" s="12">
        <v>2022</v>
      </c>
      <c r="F1435" s="36">
        <v>44651</v>
      </c>
      <c r="G1435" s="12" t="s">
        <v>539</v>
      </c>
      <c r="H1435" s="12" t="s">
        <v>539</v>
      </c>
      <c r="I1435" s="12" t="s">
        <v>539</v>
      </c>
      <c r="J1435" s="12" t="s">
        <v>539</v>
      </c>
      <c r="K1435" s="12" t="s">
        <v>539</v>
      </c>
      <c r="L1435" s="12" t="s">
        <v>539</v>
      </c>
      <c r="M1435" s="12" t="s">
        <v>539</v>
      </c>
      <c r="N1435" s="12" t="s">
        <v>539</v>
      </c>
      <c r="O1435" s="36" t="s">
        <v>539</v>
      </c>
      <c r="R1435" s="12" t="str">
        <f t="shared" si="22"/>
        <v>IFRS</v>
      </c>
      <c r="S1435" s="12" t="str">
        <f>IFERROR(IF(Preferences!$D$6="Default",INDEX('History Check'!$F$6:$O$6,MATCH(MAX('History Check'!$F1435:$O1435),'History Check'!$F1435:$O1435,0)),IF(COUNT($F1435:$O1435) &gt; 0, Preferences!$D$6, NA())),"Null")</f>
        <v>CON</v>
      </c>
    </row>
    <row r="1436" spans="3:19" hidden="1">
      <c r="C1436" s="12" t="s">
        <v>1371</v>
      </c>
      <c r="D1436" s="12">
        <v>1167911</v>
      </c>
      <c r="E1436" s="12">
        <v>2023</v>
      </c>
      <c r="F1436" s="36">
        <v>45016</v>
      </c>
      <c r="G1436" s="12" t="s">
        <v>539</v>
      </c>
      <c r="H1436" s="12" t="s">
        <v>539</v>
      </c>
      <c r="I1436" s="12" t="s">
        <v>539</v>
      </c>
      <c r="J1436" s="12" t="s">
        <v>539</v>
      </c>
      <c r="K1436" s="36">
        <v>45016</v>
      </c>
      <c r="L1436" s="12" t="s">
        <v>539</v>
      </c>
      <c r="M1436" s="12" t="s">
        <v>539</v>
      </c>
      <c r="N1436" s="12" t="s">
        <v>539</v>
      </c>
      <c r="O1436" s="12" t="s">
        <v>539</v>
      </c>
      <c r="R1436" s="12" t="str">
        <f t="shared" si="22"/>
        <v>IFRS</v>
      </c>
      <c r="S1436" s="12" t="str">
        <f>IFERROR(IF(Preferences!$D$6="Default",INDEX('History Check'!$F$6:$O$6,MATCH(MAX('History Check'!$F1436:$O1436),'History Check'!$F1436:$O1436,0)),IF(COUNT($F1436:$O1436) &gt; 0, Preferences!$D$6, NA())),"Null")</f>
        <v>CON</v>
      </c>
    </row>
    <row r="1437" spans="3:19" hidden="1">
      <c r="C1437" s="12" t="s">
        <v>1371</v>
      </c>
      <c r="D1437" s="12">
        <v>1167911</v>
      </c>
      <c r="E1437" s="12">
        <v>2022</v>
      </c>
      <c r="F1437" s="36">
        <v>44651</v>
      </c>
      <c r="G1437" s="12" t="s">
        <v>539</v>
      </c>
      <c r="H1437" s="12" t="s">
        <v>539</v>
      </c>
      <c r="I1437" s="12" t="s">
        <v>539</v>
      </c>
      <c r="J1437" s="36" t="s">
        <v>539</v>
      </c>
      <c r="K1437" s="36">
        <v>44651</v>
      </c>
      <c r="L1437" s="12" t="s">
        <v>539</v>
      </c>
      <c r="M1437" s="12" t="s">
        <v>539</v>
      </c>
      <c r="N1437" s="12" t="s">
        <v>539</v>
      </c>
      <c r="O1437" s="36" t="s">
        <v>539</v>
      </c>
      <c r="R1437" s="12" t="str">
        <f t="shared" si="22"/>
        <v>IFRS</v>
      </c>
      <c r="S1437" s="12" t="str">
        <f>IFERROR(IF(Preferences!$D$6="Default",INDEX('History Check'!$F$6:$O$6,MATCH(MAX('History Check'!$F1437:$O1437),'History Check'!$F1437:$O1437,0)),IF(COUNT($F1437:$O1437) &gt; 0, Preferences!$D$6, NA())),"Null")</f>
        <v>CON</v>
      </c>
    </row>
    <row r="1438" spans="3:19" hidden="1">
      <c r="C1438" s="12" t="s">
        <v>1372</v>
      </c>
      <c r="D1438" s="12">
        <v>1341871</v>
      </c>
      <c r="E1438" s="12">
        <v>2023</v>
      </c>
      <c r="F1438" s="36" t="s">
        <v>539</v>
      </c>
      <c r="G1438" s="12" t="s">
        <v>539</v>
      </c>
      <c r="H1438" s="12" t="s">
        <v>539</v>
      </c>
      <c r="I1438" s="12" t="s">
        <v>539</v>
      </c>
      <c r="J1438" s="12" t="s">
        <v>539</v>
      </c>
      <c r="K1438" s="36">
        <v>45291</v>
      </c>
      <c r="L1438" s="12" t="s">
        <v>539</v>
      </c>
      <c r="M1438" s="12" t="s">
        <v>539</v>
      </c>
      <c r="N1438" s="12" t="s">
        <v>539</v>
      </c>
      <c r="O1438" s="12" t="s">
        <v>539</v>
      </c>
      <c r="R1438" s="12" t="str">
        <f t="shared" si="22"/>
        <v>IFRS</v>
      </c>
      <c r="S1438" s="12" t="str">
        <f>IFERROR(IF(Preferences!$D$6="Default",INDEX('History Check'!$F$6:$O$6,MATCH(MAX('History Check'!$F1438:$O1438),'History Check'!$F1438:$O1438,0)),IF(COUNT($F1438:$O1438) &gt; 0, Preferences!$D$6, NA())),"Null")</f>
        <v>NONCON</v>
      </c>
    </row>
    <row r="1439" spans="3:19" hidden="1">
      <c r="C1439" s="12" t="s">
        <v>1372</v>
      </c>
      <c r="D1439" s="12">
        <v>1341871</v>
      </c>
      <c r="E1439" s="12">
        <v>2022</v>
      </c>
      <c r="F1439" s="36" t="s">
        <v>539</v>
      </c>
      <c r="G1439" s="12" t="s">
        <v>539</v>
      </c>
      <c r="H1439" s="12" t="s">
        <v>539</v>
      </c>
      <c r="I1439" s="36" t="s">
        <v>539</v>
      </c>
      <c r="J1439" s="12" t="s">
        <v>539</v>
      </c>
      <c r="K1439" s="36">
        <v>44926</v>
      </c>
      <c r="L1439" s="12" t="s">
        <v>539</v>
      </c>
      <c r="M1439" s="12" t="s">
        <v>539</v>
      </c>
      <c r="N1439" s="12" t="s">
        <v>539</v>
      </c>
      <c r="O1439" s="36" t="s">
        <v>539</v>
      </c>
      <c r="R1439" s="12" t="str">
        <f t="shared" si="22"/>
        <v>IFRS</v>
      </c>
      <c r="S1439" s="12" t="str">
        <f>IFERROR(IF(Preferences!$D$6="Default",INDEX('History Check'!$F$6:$O$6,MATCH(MAX('History Check'!$F1439:$O1439),'History Check'!$F1439:$O1439,0)),IF(COUNT($F1439:$O1439) &gt; 0, Preferences!$D$6, NA())),"Null")</f>
        <v>NONCON</v>
      </c>
    </row>
    <row r="1440" spans="3:19" hidden="1">
      <c r="C1440" s="12" t="s">
        <v>1373</v>
      </c>
      <c r="D1440" s="12">
        <v>104195</v>
      </c>
      <c r="E1440" s="12">
        <v>2023</v>
      </c>
      <c r="F1440" s="36" t="s">
        <v>539</v>
      </c>
      <c r="G1440" s="12" t="s">
        <v>539</v>
      </c>
      <c r="H1440" s="36">
        <v>45291</v>
      </c>
      <c r="I1440" s="36" t="s">
        <v>539</v>
      </c>
      <c r="J1440" s="12" t="s">
        <v>539</v>
      </c>
      <c r="K1440" s="36" t="s">
        <v>539</v>
      </c>
      <c r="L1440" s="12" t="s">
        <v>539</v>
      </c>
      <c r="M1440" s="12" t="s">
        <v>539</v>
      </c>
      <c r="N1440" s="36" t="s">
        <v>539</v>
      </c>
      <c r="O1440" s="36" t="s">
        <v>539</v>
      </c>
      <c r="R1440" s="12" t="str">
        <f t="shared" si="22"/>
        <v>REGULATORY</v>
      </c>
      <c r="S1440" s="12" t="str">
        <f>IFERROR(IF(Preferences!$D$6="Default",INDEX('History Check'!$F$6:$O$6,MATCH(MAX('History Check'!$F1440:$O1440),'History Check'!$F1440:$O1440,0)),IF(COUNT($F1440:$O1440) &gt; 0, Preferences!$D$6, NA())),"Null")</f>
        <v>CON</v>
      </c>
    </row>
    <row r="1441" spans="3:19" hidden="1">
      <c r="C1441" s="12" t="s">
        <v>1373</v>
      </c>
      <c r="D1441" s="12">
        <v>104195</v>
      </c>
      <c r="E1441" s="12">
        <v>2022</v>
      </c>
      <c r="F1441" s="36" t="s">
        <v>539</v>
      </c>
      <c r="G1441" s="12" t="s">
        <v>539</v>
      </c>
      <c r="H1441" s="36">
        <v>44926</v>
      </c>
      <c r="I1441" s="36" t="s">
        <v>539</v>
      </c>
      <c r="J1441" s="36" t="s">
        <v>539</v>
      </c>
      <c r="K1441" s="36" t="s">
        <v>539</v>
      </c>
      <c r="L1441" s="12" t="s">
        <v>539</v>
      </c>
      <c r="M1441" s="12" t="s">
        <v>539</v>
      </c>
      <c r="N1441" s="36" t="s">
        <v>539</v>
      </c>
      <c r="O1441" s="36" t="s">
        <v>539</v>
      </c>
      <c r="R1441" s="12" t="str">
        <f t="shared" si="22"/>
        <v>REGULATORY</v>
      </c>
      <c r="S1441" s="12" t="str">
        <f>IFERROR(IF(Preferences!$D$6="Default",INDEX('History Check'!$F$6:$O$6,MATCH(MAX('History Check'!$F1441:$O1441),'History Check'!$F1441:$O1441,0)),IF(COUNT($F1441:$O1441) &gt; 0, Preferences!$D$6, NA())),"Null")</f>
        <v>CON</v>
      </c>
    </row>
    <row r="1442" spans="3:19" hidden="1">
      <c r="C1442" s="12" t="s">
        <v>1374</v>
      </c>
      <c r="D1442" s="12">
        <v>108229</v>
      </c>
      <c r="E1442" s="12">
        <v>2023</v>
      </c>
      <c r="F1442" s="36">
        <v>45291</v>
      </c>
      <c r="G1442" s="12" t="s">
        <v>539</v>
      </c>
      <c r="H1442" s="12" t="s">
        <v>539</v>
      </c>
      <c r="I1442" s="12" t="s">
        <v>539</v>
      </c>
      <c r="J1442" s="12" t="s">
        <v>539</v>
      </c>
      <c r="K1442" s="36" t="s">
        <v>539</v>
      </c>
      <c r="L1442" s="12" t="s">
        <v>539</v>
      </c>
      <c r="M1442" s="12" t="s">
        <v>539</v>
      </c>
      <c r="N1442" s="12" t="s">
        <v>539</v>
      </c>
      <c r="O1442" s="36" t="s">
        <v>539</v>
      </c>
      <c r="R1442" s="12" t="str">
        <f t="shared" si="22"/>
        <v>IFRS</v>
      </c>
      <c r="S1442" s="12" t="str">
        <f>IFERROR(IF(Preferences!$D$6="Default",INDEX('History Check'!$F$6:$O$6,MATCH(MAX('History Check'!$F1442:$O1442),'History Check'!$F1442:$O1442,0)),IF(COUNT($F1442:$O1442) &gt; 0, Preferences!$D$6, NA())),"Null")</f>
        <v>CON</v>
      </c>
    </row>
    <row r="1443" spans="3:19" hidden="1">
      <c r="C1443" s="12" t="s">
        <v>1374</v>
      </c>
      <c r="D1443" s="12">
        <v>108229</v>
      </c>
      <c r="E1443" s="12">
        <v>2022</v>
      </c>
      <c r="F1443" s="36">
        <v>44926</v>
      </c>
      <c r="G1443" s="12" t="s">
        <v>539</v>
      </c>
      <c r="H1443" s="36" t="s">
        <v>539</v>
      </c>
      <c r="I1443" s="36" t="s">
        <v>539</v>
      </c>
      <c r="J1443" s="36" t="s">
        <v>539</v>
      </c>
      <c r="K1443" s="36" t="s">
        <v>539</v>
      </c>
      <c r="L1443" s="12" t="s">
        <v>539</v>
      </c>
      <c r="M1443" s="12" t="s">
        <v>539</v>
      </c>
      <c r="N1443" s="36" t="s">
        <v>539</v>
      </c>
      <c r="O1443" s="36" t="s">
        <v>539</v>
      </c>
      <c r="R1443" s="12" t="str">
        <f t="shared" si="22"/>
        <v>IFRS</v>
      </c>
      <c r="S1443" s="12" t="str">
        <f>IFERROR(IF(Preferences!$D$6="Default",INDEX('History Check'!$F$6:$O$6,MATCH(MAX('History Check'!$F1443:$O1443),'History Check'!$F1443:$O1443,0)),IF(COUNT($F1443:$O1443) &gt; 0, Preferences!$D$6, NA())),"Null")</f>
        <v>CON</v>
      </c>
    </row>
    <row r="1444" spans="3:19" hidden="1">
      <c r="C1444" s="12" t="s">
        <v>1365</v>
      </c>
      <c r="D1444" s="12">
        <v>1473815</v>
      </c>
      <c r="E1444" s="12">
        <v>2023</v>
      </c>
      <c r="F1444" s="36" t="s">
        <v>539</v>
      </c>
      <c r="G1444" s="12" t="s">
        <v>539</v>
      </c>
      <c r="H1444" s="12" t="s">
        <v>539</v>
      </c>
      <c r="I1444" s="12" t="s">
        <v>539</v>
      </c>
      <c r="J1444" s="12" t="s">
        <v>539</v>
      </c>
      <c r="K1444" s="36">
        <v>45291</v>
      </c>
      <c r="L1444" s="12" t="s">
        <v>539</v>
      </c>
      <c r="M1444" s="12" t="s">
        <v>539</v>
      </c>
      <c r="N1444" s="12" t="s">
        <v>539</v>
      </c>
      <c r="O1444" s="36" t="s">
        <v>539</v>
      </c>
      <c r="R1444" s="12" t="str">
        <f t="shared" si="22"/>
        <v>IFRS</v>
      </c>
      <c r="S1444" s="12" t="str">
        <f>IFERROR(IF(Preferences!$D$6="Default",INDEX('History Check'!$F$6:$O$6,MATCH(MAX('History Check'!$F1444:$O1444),'History Check'!$F1444:$O1444,0)),IF(COUNT($F1444:$O1444) &gt; 0, Preferences!$D$6, NA())),"Null")</f>
        <v>NONCON</v>
      </c>
    </row>
    <row r="1445" spans="3:19" hidden="1">
      <c r="C1445" s="12" t="s">
        <v>1365</v>
      </c>
      <c r="D1445" s="12">
        <v>1473815</v>
      </c>
      <c r="E1445" s="12">
        <v>2022</v>
      </c>
      <c r="F1445" s="36" t="s">
        <v>539</v>
      </c>
      <c r="G1445" s="12" t="s">
        <v>539</v>
      </c>
      <c r="H1445" s="36" t="s">
        <v>539</v>
      </c>
      <c r="I1445" s="36" t="s">
        <v>539</v>
      </c>
      <c r="J1445" s="36" t="s">
        <v>539</v>
      </c>
      <c r="K1445" s="36">
        <v>44926</v>
      </c>
      <c r="L1445" s="12" t="s">
        <v>539</v>
      </c>
      <c r="M1445" s="12" t="s">
        <v>539</v>
      </c>
      <c r="N1445" s="36" t="s">
        <v>539</v>
      </c>
      <c r="O1445" s="36" t="s">
        <v>539</v>
      </c>
      <c r="R1445" s="12" t="str">
        <f t="shared" si="22"/>
        <v>IFRS</v>
      </c>
      <c r="S1445" s="12" t="str">
        <f>IFERROR(IF(Preferences!$D$6="Default",INDEX('History Check'!$F$6:$O$6,MATCH(MAX('History Check'!$F1445:$O1445),'History Check'!$F1445:$O1445,0)),IF(COUNT($F1445:$O1445) &gt; 0, Preferences!$D$6, NA())),"Null")</f>
        <v>NONCON</v>
      </c>
    </row>
    <row r="1446" spans="3:19">
      <c r="C1446" s="12" t="s">
        <v>1375</v>
      </c>
      <c r="D1446" s="12">
        <v>1143450</v>
      </c>
      <c r="E1446" s="12">
        <v>2023</v>
      </c>
      <c r="F1446" s="36" t="s">
        <v>539</v>
      </c>
      <c r="G1446" s="12" t="s">
        <v>539</v>
      </c>
      <c r="H1446" s="36" t="s">
        <v>539</v>
      </c>
      <c r="I1446" s="36" t="s">
        <v>539</v>
      </c>
      <c r="J1446" s="12" t="s">
        <v>539</v>
      </c>
      <c r="K1446" s="36" t="s">
        <v>539</v>
      </c>
      <c r="L1446" s="12" t="s">
        <v>539</v>
      </c>
      <c r="M1446" s="12" t="s">
        <v>539</v>
      </c>
      <c r="N1446" s="12" t="s">
        <v>539</v>
      </c>
      <c r="O1446" s="36" t="s">
        <v>539</v>
      </c>
      <c r="R1446" s="12" t="str">
        <f t="shared" si="22"/>
        <v>Null</v>
      </c>
      <c r="S1446" s="12" t="str">
        <f>IFERROR(IF(Preferences!$D$6="Default",INDEX('History Check'!$F$6:$O$6,MATCH(MAX('History Check'!$F1446:$O1446),'History Check'!$F1446:$O1446,0)),IF(COUNT($F1446:$O1446) &gt; 0, Preferences!$D$6, NA())),"Null")</f>
        <v>Null</v>
      </c>
    </row>
    <row r="1447" spans="3:19">
      <c r="C1447" s="12" t="s">
        <v>1375</v>
      </c>
      <c r="D1447" s="12">
        <v>1143450</v>
      </c>
      <c r="E1447" s="12">
        <v>2022</v>
      </c>
      <c r="F1447" s="36" t="s">
        <v>539</v>
      </c>
      <c r="G1447" s="12" t="s">
        <v>539</v>
      </c>
      <c r="H1447" s="12" t="s">
        <v>539</v>
      </c>
      <c r="I1447" s="12" t="s">
        <v>539</v>
      </c>
      <c r="J1447" s="12" t="s">
        <v>539</v>
      </c>
      <c r="K1447" s="36" t="s">
        <v>539</v>
      </c>
      <c r="L1447" s="12" t="s">
        <v>539</v>
      </c>
      <c r="M1447" s="12" t="s">
        <v>539</v>
      </c>
      <c r="N1447" s="12" t="s">
        <v>539</v>
      </c>
      <c r="O1447" s="36" t="s">
        <v>539</v>
      </c>
      <c r="R1447" s="12" t="str">
        <f t="shared" si="22"/>
        <v>Null</v>
      </c>
      <c r="S1447" s="12" t="str">
        <f>IFERROR(IF(Preferences!$D$6="Default",INDEX('History Check'!$F$6:$O$6,MATCH(MAX('History Check'!$F1447:$O1447),'History Check'!$F1447:$O1447,0)),IF(COUNT($F1447:$O1447) &gt; 0, Preferences!$D$6, NA())),"Null")</f>
        <v>Null</v>
      </c>
    </row>
    <row r="1448" spans="3:19">
      <c r="C1448" s="12" t="s">
        <v>1376</v>
      </c>
      <c r="D1448" s="12">
        <v>111083</v>
      </c>
      <c r="E1448" s="12">
        <v>2023</v>
      </c>
      <c r="F1448" s="36" t="s">
        <v>539</v>
      </c>
      <c r="G1448" s="12" t="s">
        <v>539</v>
      </c>
      <c r="H1448" s="12" t="s">
        <v>539</v>
      </c>
      <c r="I1448" s="12" t="s">
        <v>539</v>
      </c>
      <c r="J1448" s="36" t="s">
        <v>539</v>
      </c>
      <c r="K1448" s="12" t="s">
        <v>539</v>
      </c>
      <c r="L1448" s="12" t="s">
        <v>539</v>
      </c>
      <c r="M1448" s="12" t="s">
        <v>539</v>
      </c>
      <c r="N1448" s="12" t="s">
        <v>539</v>
      </c>
      <c r="O1448" s="12" t="s">
        <v>539</v>
      </c>
      <c r="R1448" s="12" t="str">
        <f t="shared" si="22"/>
        <v>Null</v>
      </c>
      <c r="S1448" s="12" t="str">
        <f>IFERROR(IF(Preferences!$D$6="Default",INDEX('History Check'!$F$6:$O$6,MATCH(MAX('History Check'!$F1448:$O1448),'History Check'!$F1448:$O1448,0)),IF(COUNT($F1448:$O1448) &gt; 0, Preferences!$D$6, NA())),"Null")</f>
        <v>Null</v>
      </c>
    </row>
    <row r="1449" spans="3:19">
      <c r="C1449" s="12" t="s">
        <v>1376</v>
      </c>
      <c r="D1449" s="12">
        <v>111083</v>
      </c>
      <c r="E1449" s="12">
        <v>2022</v>
      </c>
      <c r="F1449" s="36" t="s">
        <v>539</v>
      </c>
      <c r="G1449" s="12" t="s">
        <v>539</v>
      </c>
      <c r="H1449" s="12" t="s">
        <v>539</v>
      </c>
      <c r="I1449" s="12" t="s">
        <v>539</v>
      </c>
      <c r="J1449" s="36" t="s">
        <v>539</v>
      </c>
      <c r="K1449" s="36" t="s">
        <v>539</v>
      </c>
      <c r="L1449" s="12" t="s">
        <v>539</v>
      </c>
      <c r="M1449" s="12" t="s">
        <v>539</v>
      </c>
      <c r="N1449" s="12" t="s">
        <v>539</v>
      </c>
      <c r="O1449" s="36" t="s">
        <v>539</v>
      </c>
      <c r="R1449" s="12" t="str">
        <f t="shared" si="22"/>
        <v>Null</v>
      </c>
      <c r="S1449" s="12" t="str">
        <f>IFERROR(IF(Preferences!$D$6="Default",INDEX('History Check'!$F$6:$O$6,MATCH(MAX('History Check'!$F1449:$O1449),'History Check'!$F1449:$O1449,0)),IF(COUNT($F1449:$O1449) &gt; 0, Preferences!$D$6, NA())),"Null")</f>
        <v>Null</v>
      </c>
    </row>
    <row r="1450" spans="3:19" hidden="1">
      <c r="C1450" s="12" t="s">
        <v>1377</v>
      </c>
      <c r="D1450" s="12">
        <v>1002174</v>
      </c>
      <c r="E1450" s="12">
        <v>2023</v>
      </c>
      <c r="F1450" s="36">
        <v>45291</v>
      </c>
      <c r="G1450" s="12" t="s">
        <v>539</v>
      </c>
      <c r="H1450" s="36" t="s">
        <v>539</v>
      </c>
      <c r="I1450" s="12" t="s">
        <v>539</v>
      </c>
      <c r="J1450" s="12" t="s">
        <v>539</v>
      </c>
      <c r="K1450" s="36" t="s">
        <v>539</v>
      </c>
      <c r="L1450" s="12" t="s">
        <v>539</v>
      </c>
      <c r="M1450" s="12" t="s">
        <v>539</v>
      </c>
      <c r="N1450" s="12" t="s">
        <v>539</v>
      </c>
      <c r="O1450" s="36" t="s">
        <v>539</v>
      </c>
      <c r="R1450" s="12" t="str">
        <f t="shared" si="22"/>
        <v>IFRS</v>
      </c>
      <c r="S1450" s="12" t="str">
        <f>IFERROR(IF(Preferences!$D$6="Default",INDEX('History Check'!$F$6:$O$6,MATCH(MAX('History Check'!$F1450:$O1450),'History Check'!$F1450:$O1450,0)),IF(COUNT($F1450:$O1450) &gt; 0, Preferences!$D$6, NA())),"Null")</f>
        <v>CON</v>
      </c>
    </row>
    <row r="1451" spans="3:19" hidden="1">
      <c r="C1451" s="12" t="s">
        <v>1377</v>
      </c>
      <c r="D1451" s="12">
        <v>1002174</v>
      </c>
      <c r="E1451" s="12">
        <v>2022</v>
      </c>
      <c r="F1451" s="36">
        <v>44926</v>
      </c>
      <c r="G1451" s="12" t="s">
        <v>539</v>
      </c>
      <c r="H1451" s="12" t="s">
        <v>539</v>
      </c>
      <c r="I1451" s="12" t="s">
        <v>539</v>
      </c>
      <c r="J1451" s="12" t="s">
        <v>539</v>
      </c>
      <c r="K1451" s="36">
        <v>44926</v>
      </c>
      <c r="L1451" s="12" t="s">
        <v>539</v>
      </c>
      <c r="M1451" s="12" t="s">
        <v>539</v>
      </c>
      <c r="N1451" s="12" t="s">
        <v>539</v>
      </c>
      <c r="O1451" s="36" t="s">
        <v>539</v>
      </c>
      <c r="R1451" s="12" t="str">
        <f t="shared" si="22"/>
        <v>IFRS</v>
      </c>
      <c r="S1451" s="12" t="str">
        <f>IFERROR(IF(Preferences!$D$6="Default",INDEX('History Check'!$F$6:$O$6,MATCH(MAX('History Check'!$F1451:$O1451),'History Check'!$F1451:$O1451,0)),IF(COUNT($F1451:$O1451) &gt; 0, Preferences!$D$6, NA())),"Null")</f>
        <v>CON</v>
      </c>
    </row>
    <row r="1452" spans="3:19" hidden="1">
      <c r="C1452" s="12" t="s">
        <v>1378</v>
      </c>
      <c r="D1452" s="12">
        <v>1509348</v>
      </c>
      <c r="E1452" s="12">
        <v>2023</v>
      </c>
      <c r="F1452" s="36">
        <v>45291</v>
      </c>
      <c r="G1452" s="12" t="s">
        <v>539</v>
      </c>
      <c r="H1452" s="12" t="s">
        <v>539</v>
      </c>
      <c r="I1452" s="12" t="s">
        <v>539</v>
      </c>
      <c r="J1452" s="12" t="s">
        <v>539</v>
      </c>
      <c r="K1452" s="12" t="s">
        <v>539</v>
      </c>
      <c r="L1452" s="12" t="s">
        <v>539</v>
      </c>
      <c r="M1452" s="12" t="s">
        <v>539</v>
      </c>
      <c r="N1452" s="12" t="s">
        <v>539</v>
      </c>
      <c r="O1452" s="36" t="s">
        <v>539</v>
      </c>
      <c r="R1452" s="12" t="str">
        <f t="shared" si="22"/>
        <v>IFRS</v>
      </c>
      <c r="S1452" s="12" t="str">
        <f>IFERROR(IF(Preferences!$D$6="Default",INDEX('History Check'!$F$6:$O$6,MATCH(MAX('History Check'!$F1452:$O1452),'History Check'!$F1452:$O1452,0)),IF(COUNT($F1452:$O1452) &gt; 0, Preferences!$D$6, NA())),"Null")</f>
        <v>CON</v>
      </c>
    </row>
    <row r="1453" spans="3:19" hidden="1">
      <c r="C1453" s="12" t="s">
        <v>1378</v>
      </c>
      <c r="D1453" s="12">
        <v>1509348</v>
      </c>
      <c r="E1453" s="12">
        <v>2022</v>
      </c>
      <c r="F1453" s="36">
        <v>44926</v>
      </c>
      <c r="G1453" s="12" t="s">
        <v>539</v>
      </c>
      <c r="H1453" s="36" t="s">
        <v>539</v>
      </c>
      <c r="I1453" s="36" t="s">
        <v>539</v>
      </c>
      <c r="J1453" s="36" t="s">
        <v>539</v>
      </c>
      <c r="K1453" s="36" t="s">
        <v>539</v>
      </c>
      <c r="L1453" s="12" t="s">
        <v>539</v>
      </c>
      <c r="M1453" s="12" t="s">
        <v>539</v>
      </c>
      <c r="N1453" s="36" t="s">
        <v>539</v>
      </c>
      <c r="O1453" s="36" t="s">
        <v>539</v>
      </c>
      <c r="R1453" s="12" t="str">
        <f t="shared" si="22"/>
        <v>IFRS</v>
      </c>
      <c r="S1453" s="12" t="str">
        <f>IFERROR(IF(Preferences!$D$6="Default",INDEX('History Check'!$F$6:$O$6,MATCH(MAX('History Check'!$F1453:$O1453),'History Check'!$F1453:$O1453,0)),IF(COUNT($F1453:$O1453) &gt; 0, Preferences!$D$6, NA())),"Null")</f>
        <v>CON</v>
      </c>
    </row>
    <row r="1454" spans="3:19" hidden="1">
      <c r="C1454" s="12" t="s">
        <v>1379</v>
      </c>
      <c r="D1454" s="12">
        <v>108798</v>
      </c>
      <c r="E1454" s="12">
        <v>2023</v>
      </c>
      <c r="F1454" s="36" t="s">
        <v>539</v>
      </c>
      <c r="G1454" s="12" t="s">
        <v>539</v>
      </c>
      <c r="H1454" s="36" t="s">
        <v>539</v>
      </c>
      <c r="I1454" s="36" t="s">
        <v>539</v>
      </c>
      <c r="J1454" s="36">
        <v>45291</v>
      </c>
      <c r="K1454" s="36" t="s">
        <v>539</v>
      </c>
      <c r="L1454" s="12" t="s">
        <v>539</v>
      </c>
      <c r="M1454" s="12" t="s">
        <v>539</v>
      </c>
      <c r="N1454" s="36" t="s">
        <v>539</v>
      </c>
      <c r="O1454" s="36" t="s">
        <v>539</v>
      </c>
      <c r="R1454" s="12" t="str">
        <f t="shared" si="22"/>
        <v>LOCAL</v>
      </c>
      <c r="S1454" s="12" t="str">
        <f>IFERROR(IF(Preferences!$D$6="Default",INDEX('History Check'!$F$6:$O$6,MATCH(MAX('History Check'!$F1454:$O1454),'History Check'!$F1454:$O1454,0)),IF(COUNT($F1454:$O1454) &gt; 0, Preferences!$D$6, NA())),"Null")</f>
        <v>CON</v>
      </c>
    </row>
    <row r="1455" spans="3:19" hidden="1">
      <c r="C1455" s="12" t="s">
        <v>1379</v>
      </c>
      <c r="D1455" s="12">
        <v>108798</v>
      </c>
      <c r="E1455" s="12">
        <v>2022</v>
      </c>
      <c r="F1455" s="36" t="s">
        <v>539</v>
      </c>
      <c r="G1455" s="12" t="s">
        <v>539</v>
      </c>
      <c r="H1455" s="36" t="s">
        <v>539</v>
      </c>
      <c r="I1455" s="36" t="s">
        <v>539</v>
      </c>
      <c r="J1455" s="36">
        <v>44926</v>
      </c>
      <c r="K1455" s="36" t="s">
        <v>539</v>
      </c>
      <c r="L1455" s="12" t="s">
        <v>539</v>
      </c>
      <c r="M1455" s="12" t="s">
        <v>539</v>
      </c>
      <c r="N1455" s="36" t="s">
        <v>539</v>
      </c>
      <c r="O1455" s="36">
        <v>44926</v>
      </c>
      <c r="R1455" s="12" t="str">
        <f t="shared" si="22"/>
        <v>LOCAL</v>
      </c>
      <c r="S1455" s="12" t="str">
        <f>IFERROR(IF(Preferences!$D$6="Default",INDEX('History Check'!$F$6:$O$6,MATCH(MAX('History Check'!$F1455:$O1455),'History Check'!$F1455:$O1455,0)),IF(COUNT($F1455:$O1455) &gt; 0, Preferences!$D$6, NA())),"Null")</f>
        <v>CON</v>
      </c>
    </row>
    <row r="1456" spans="3:19" hidden="1">
      <c r="C1456" s="12" t="s">
        <v>1380</v>
      </c>
      <c r="D1456" s="12">
        <v>3283</v>
      </c>
      <c r="E1456" s="12">
        <v>2023</v>
      </c>
      <c r="F1456" s="36" t="s">
        <v>539</v>
      </c>
      <c r="G1456" s="12" t="s">
        <v>539</v>
      </c>
      <c r="H1456" s="12" t="s">
        <v>539</v>
      </c>
      <c r="I1456" s="36">
        <v>45291</v>
      </c>
      <c r="J1456" s="12" t="s">
        <v>539</v>
      </c>
      <c r="K1456" s="12" t="s">
        <v>539</v>
      </c>
      <c r="L1456" s="12" t="s">
        <v>539</v>
      </c>
      <c r="M1456" s="12" t="s">
        <v>539</v>
      </c>
      <c r="N1456" s="36" t="s">
        <v>539</v>
      </c>
      <c r="O1456" s="12" t="s">
        <v>539</v>
      </c>
      <c r="R1456" s="12" t="str">
        <f t="shared" si="22"/>
        <v>USGAAP</v>
      </c>
      <c r="S1456" s="12" t="str">
        <f>IFERROR(IF(Preferences!$D$6="Default",INDEX('History Check'!$F$6:$O$6,MATCH(MAX('History Check'!$F1456:$O1456),'History Check'!$F1456:$O1456,0)),IF(COUNT($F1456:$O1456) &gt; 0, Preferences!$D$6, NA())),"Null")</f>
        <v>CON</v>
      </c>
    </row>
    <row r="1457" spans="3:19" hidden="1">
      <c r="C1457" s="12" t="s">
        <v>1380</v>
      </c>
      <c r="D1457" s="12">
        <v>3283</v>
      </c>
      <c r="E1457" s="12">
        <v>2022</v>
      </c>
      <c r="F1457" s="36" t="s">
        <v>539</v>
      </c>
      <c r="G1457" s="12" t="s">
        <v>539</v>
      </c>
      <c r="H1457" s="12" t="s">
        <v>539</v>
      </c>
      <c r="I1457" s="36">
        <v>44926</v>
      </c>
      <c r="J1457" s="12" t="s">
        <v>539</v>
      </c>
      <c r="K1457" s="36" t="s">
        <v>539</v>
      </c>
      <c r="L1457" s="12" t="s">
        <v>539</v>
      </c>
      <c r="M1457" s="12" t="s">
        <v>539</v>
      </c>
      <c r="N1457" s="12" t="s">
        <v>539</v>
      </c>
      <c r="O1457" s="12" t="s">
        <v>539</v>
      </c>
      <c r="R1457" s="12" t="str">
        <f t="shared" si="22"/>
        <v>USGAAP</v>
      </c>
      <c r="S1457" s="12" t="str">
        <f>IFERROR(IF(Preferences!$D$6="Default",INDEX('History Check'!$F$6:$O$6,MATCH(MAX('History Check'!$F1457:$O1457),'History Check'!$F1457:$O1457,0)),IF(COUNT($F1457:$O1457) &gt; 0, Preferences!$D$6, NA())),"Null")</f>
        <v>CON</v>
      </c>
    </row>
    <row r="1458" spans="3:19" hidden="1">
      <c r="C1458" s="12" t="s">
        <v>1381</v>
      </c>
      <c r="D1458" s="12">
        <v>1000686</v>
      </c>
      <c r="E1458" s="12">
        <v>2023</v>
      </c>
      <c r="F1458" s="36">
        <v>45291</v>
      </c>
      <c r="G1458" s="12" t="s">
        <v>539</v>
      </c>
      <c r="H1458" s="12" t="s">
        <v>539</v>
      </c>
      <c r="I1458" s="12" t="s">
        <v>539</v>
      </c>
      <c r="J1458" s="36" t="s">
        <v>539</v>
      </c>
      <c r="K1458" s="36" t="s">
        <v>539</v>
      </c>
      <c r="L1458" s="12" t="s">
        <v>539</v>
      </c>
      <c r="M1458" s="12" t="s">
        <v>539</v>
      </c>
      <c r="N1458" s="36" t="s">
        <v>539</v>
      </c>
      <c r="O1458" s="12" t="s">
        <v>539</v>
      </c>
      <c r="R1458" s="12" t="str">
        <f t="shared" si="22"/>
        <v>IFRS</v>
      </c>
      <c r="S1458" s="12" t="str">
        <f>IFERROR(IF(Preferences!$D$6="Default",INDEX('History Check'!$F$6:$O$6,MATCH(MAX('History Check'!$F1458:$O1458),'History Check'!$F1458:$O1458,0)),IF(COUNT($F1458:$O1458) &gt; 0, Preferences!$D$6, NA())),"Null")</f>
        <v>CON</v>
      </c>
    </row>
    <row r="1459" spans="3:19" hidden="1">
      <c r="C1459" s="12" t="s">
        <v>1381</v>
      </c>
      <c r="D1459" s="12">
        <v>1000686</v>
      </c>
      <c r="E1459" s="12">
        <v>2022</v>
      </c>
      <c r="F1459" s="36">
        <v>44926</v>
      </c>
      <c r="G1459" s="12" t="s">
        <v>539</v>
      </c>
      <c r="H1459" s="36" t="s">
        <v>539</v>
      </c>
      <c r="I1459" s="36" t="s">
        <v>539</v>
      </c>
      <c r="J1459" s="36" t="s">
        <v>539</v>
      </c>
      <c r="K1459" s="36" t="s">
        <v>539</v>
      </c>
      <c r="L1459" s="12" t="s">
        <v>539</v>
      </c>
      <c r="M1459" s="12" t="s">
        <v>539</v>
      </c>
      <c r="N1459" s="36" t="s">
        <v>539</v>
      </c>
      <c r="O1459" s="36" t="s">
        <v>539</v>
      </c>
      <c r="R1459" s="12" t="str">
        <f t="shared" si="22"/>
        <v>IFRS</v>
      </c>
      <c r="S1459" s="12" t="str">
        <f>IFERROR(IF(Preferences!$D$6="Default",INDEX('History Check'!$F$6:$O$6,MATCH(MAX('History Check'!$F1459:$O1459),'History Check'!$F1459:$O1459,0)),IF(COUNT($F1459:$O1459) &gt; 0, Preferences!$D$6, NA())),"Null")</f>
        <v>CON</v>
      </c>
    </row>
    <row r="1460" spans="3:19" hidden="1">
      <c r="C1460" s="12" t="s">
        <v>1382</v>
      </c>
      <c r="D1460" s="12">
        <v>111842</v>
      </c>
      <c r="E1460" s="12">
        <v>2023</v>
      </c>
      <c r="F1460" s="36">
        <v>45291</v>
      </c>
      <c r="G1460" s="12" t="s">
        <v>539</v>
      </c>
      <c r="H1460" s="12" t="s">
        <v>539</v>
      </c>
      <c r="I1460" s="12" t="s">
        <v>539</v>
      </c>
      <c r="J1460" s="12" t="s">
        <v>539</v>
      </c>
      <c r="K1460" s="36">
        <v>45291</v>
      </c>
      <c r="L1460" s="12" t="s">
        <v>539</v>
      </c>
      <c r="M1460" s="12" t="s">
        <v>539</v>
      </c>
      <c r="N1460" s="12" t="s">
        <v>539</v>
      </c>
      <c r="O1460" s="36" t="s">
        <v>539</v>
      </c>
      <c r="R1460" s="12" t="str">
        <f t="shared" si="22"/>
        <v>IFRS</v>
      </c>
      <c r="S1460" s="12" t="str">
        <f>IFERROR(IF(Preferences!$D$6="Default",INDEX('History Check'!$F$6:$O$6,MATCH(MAX('History Check'!$F1460:$O1460),'History Check'!$F1460:$O1460,0)),IF(COUNT($F1460:$O1460) &gt; 0, Preferences!$D$6, NA())),"Null")</f>
        <v>CON</v>
      </c>
    </row>
    <row r="1461" spans="3:19" hidden="1">
      <c r="C1461" s="12" t="s">
        <v>1382</v>
      </c>
      <c r="D1461" s="12">
        <v>111842</v>
      </c>
      <c r="E1461" s="12">
        <v>2022</v>
      </c>
      <c r="F1461" s="36">
        <v>44926</v>
      </c>
      <c r="G1461" s="12" t="s">
        <v>539</v>
      </c>
      <c r="H1461" s="12" t="s">
        <v>539</v>
      </c>
      <c r="I1461" s="36" t="s">
        <v>539</v>
      </c>
      <c r="J1461" s="12" t="s">
        <v>539</v>
      </c>
      <c r="K1461" s="36">
        <v>44926</v>
      </c>
      <c r="L1461" s="12" t="s">
        <v>539</v>
      </c>
      <c r="M1461" s="12" t="s">
        <v>539</v>
      </c>
      <c r="N1461" s="12" t="s">
        <v>539</v>
      </c>
      <c r="O1461" s="12" t="s">
        <v>539</v>
      </c>
      <c r="R1461" s="12" t="str">
        <f t="shared" si="22"/>
        <v>IFRS</v>
      </c>
      <c r="S1461" s="12" t="str">
        <f>IFERROR(IF(Preferences!$D$6="Default",INDEX('History Check'!$F$6:$O$6,MATCH(MAX('History Check'!$F1461:$O1461),'History Check'!$F1461:$O1461,0)),IF(COUNT($F1461:$O1461) &gt; 0, Preferences!$D$6, NA())),"Null")</f>
        <v>CON</v>
      </c>
    </row>
    <row r="1462" spans="3:19" hidden="1">
      <c r="C1462" s="12" t="s">
        <v>1383</v>
      </c>
      <c r="D1462" s="12">
        <v>1384696</v>
      </c>
      <c r="E1462" s="12">
        <v>2023</v>
      </c>
      <c r="F1462" s="36" t="s">
        <v>539</v>
      </c>
      <c r="G1462" s="12" t="s">
        <v>539</v>
      </c>
      <c r="H1462" s="36" t="s">
        <v>539</v>
      </c>
      <c r="I1462" s="36" t="s">
        <v>539</v>
      </c>
      <c r="J1462" s="36" t="s">
        <v>539</v>
      </c>
      <c r="K1462" s="36" t="s">
        <v>539</v>
      </c>
      <c r="L1462" s="12" t="s">
        <v>539</v>
      </c>
      <c r="M1462" s="36">
        <v>45291</v>
      </c>
      <c r="N1462" s="36" t="s">
        <v>539</v>
      </c>
      <c r="O1462" s="36" t="s">
        <v>539</v>
      </c>
      <c r="R1462" s="12" t="str">
        <f t="shared" si="22"/>
        <v>REGULATORY</v>
      </c>
      <c r="S1462" s="12" t="str">
        <f>IFERROR(IF(Preferences!$D$6="Default",INDEX('History Check'!$F$6:$O$6,MATCH(MAX('History Check'!$F1462:$O1462),'History Check'!$F1462:$O1462,0)),IF(COUNT($F1462:$O1462) &gt; 0, Preferences!$D$6, NA())),"Null")</f>
        <v>NONCON</v>
      </c>
    </row>
    <row r="1463" spans="3:19" hidden="1">
      <c r="C1463" s="12" t="s">
        <v>1383</v>
      </c>
      <c r="D1463" s="12">
        <v>1384696</v>
      </c>
      <c r="E1463" s="12">
        <v>2022</v>
      </c>
      <c r="F1463" s="12" t="s">
        <v>539</v>
      </c>
      <c r="G1463" s="12" t="s">
        <v>539</v>
      </c>
      <c r="H1463" s="12" t="s">
        <v>539</v>
      </c>
      <c r="I1463" s="12" t="s">
        <v>539</v>
      </c>
      <c r="J1463" s="36" t="s">
        <v>539</v>
      </c>
      <c r="K1463" s="36" t="s">
        <v>539</v>
      </c>
      <c r="L1463" s="12" t="s">
        <v>539</v>
      </c>
      <c r="M1463" s="36">
        <v>44926</v>
      </c>
      <c r="N1463" s="12" t="s">
        <v>539</v>
      </c>
      <c r="O1463" s="36" t="s">
        <v>539</v>
      </c>
      <c r="R1463" s="12" t="str">
        <f t="shared" si="22"/>
        <v>REGULATORY</v>
      </c>
      <c r="S1463" s="12" t="str">
        <f>IFERROR(IF(Preferences!$D$6="Default",INDEX('History Check'!$F$6:$O$6,MATCH(MAX('History Check'!$F1463:$O1463),'History Check'!$F1463:$O1463,0)),IF(COUNT($F1463:$O1463) &gt; 0, Preferences!$D$6, NA())),"Null")</f>
        <v>NONCON</v>
      </c>
    </row>
    <row r="1464" spans="3:19" hidden="1">
      <c r="C1464" s="12" t="s">
        <v>1384</v>
      </c>
      <c r="D1464" s="12">
        <v>1221270</v>
      </c>
      <c r="E1464" s="12">
        <v>2023</v>
      </c>
      <c r="F1464" s="36" t="s">
        <v>539</v>
      </c>
      <c r="G1464" s="12" t="s">
        <v>539</v>
      </c>
      <c r="H1464" s="12" t="s">
        <v>539</v>
      </c>
      <c r="I1464" s="12" t="s">
        <v>539</v>
      </c>
      <c r="J1464" s="12" t="s">
        <v>539</v>
      </c>
      <c r="K1464" s="36">
        <v>45291</v>
      </c>
      <c r="L1464" s="12" t="s">
        <v>539</v>
      </c>
      <c r="M1464" s="12" t="s">
        <v>539</v>
      </c>
      <c r="N1464" s="12" t="s">
        <v>539</v>
      </c>
      <c r="O1464" s="12" t="s">
        <v>539</v>
      </c>
      <c r="R1464" s="12" t="str">
        <f t="shared" si="22"/>
        <v>IFRS</v>
      </c>
      <c r="S1464" s="12" t="str">
        <f>IFERROR(IF(Preferences!$D$6="Default",INDEX('History Check'!$F$6:$O$6,MATCH(MAX('History Check'!$F1464:$O1464),'History Check'!$F1464:$O1464,0)),IF(COUNT($F1464:$O1464) &gt; 0, Preferences!$D$6, NA())),"Null")</f>
        <v>NONCON</v>
      </c>
    </row>
    <row r="1465" spans="3:19" hidden="1">
      <c r="C1465" s="12" t="s">
        <v>1384</v>
      </c>
      <c r="D1465" s="12">
        <v>1221270</v>
      </c>
      <c r="E1465" s="12">
        <v>2022</v>
      </c>
      <c r="F1465" s="36" t="s">
        <v>539</v>
      </c>
      <c r="G1465" s="12" t="s">
        <v>539</v>
      </c>
      <c r="H1465" s="36" t="s">
        <v>539</v>
      </c>
      <c r="I1465" s="36" t="s">
        <v>539</v>
      </c>
      <c r="J1465" s="36" t="s">
        <v>539</v>
      </c>
      <c r="K1465" s="36">
        <v>44926</v>
      </c>
      <c r="L1465" s="12" t="s">
        <v>539</v>
      </c>
      <c r="M1465" s="12" t="s">
        <v>539</v>
      </c>
      <c r="N1465" s="36" t="s">
        <v>539</v>
      </c>
      <c r="O1465" s="36" t="s">
        <v>539</v>
      </c>
      <c r="R1465" s="12" t="str">
        <f t="shared" si="22"/>
        <v>IFRS</v>
      </c>
      <c r="S1465" s="12" t="str">
        <f>IFERROR(IF(Preferences!$D$6="Default",INDEX('History Check'!$F$6:$O$6,MATCH(MAX('History Check'!$F1465:$O1465),'History Check'!$F1465:$O1465,0)),IF(COUNT($F1465:$O1465) &gt; 0, Preferences!$D$6, NA())),"Null")</f>
        <v>NONCON</v>
      </c>
    </row>
    <row r="1466" spans="3:19" hidden="1">
      <c r="C1466" s="12" t="s">
        <v>1385</v>
      </c>
      <c r="D1466" s="12">
        <v>1007338</v>
      </c>
      <c r="E1466" s="12">
        <v>2023</v>
      </c>
      <c r="F1466" s="36" t="s">
        <v>539</v>
      </c>
      <c r="G1466" s="12" t="s">
        <v>539</v>
      </c>
      <c r="H1466" s="36" t="s">
        <v>539</v>
      </c>
      <c r="I1466" s="36" t="s">
        <v>539</v>
      </c>
      <c r="J1466" s="36">
        <v>45291</v>
      </c>
      <c r="K1466" s="36" t="s">
        <v>539</v>
      </c>
      <c r="L1466" s="12" t="s">
        <v>539</v>
      </c>
      <c r="M1466" s="12" t="s">
        <v>539</v>
      </c>
      <c r="N1466" s="12" t="s">
        <v>539</v>
      </c>
      <c r="O1466" s="36">
        <v>45291</v>
      </c>
      <c r="R1466" s="12" t="str">
        <f t="shared" si="22"/>
        <v>LOCAL</v>
      </c>
      <c r="S1466" s="12" t="str">
        <f>IFERROR(IF(Preferences!$D$6="Default",INDEX('History Check'!$F$6:$O$6,MATCH(MAX('History Check'!$F1466:$O1466),'History Check'!$F1466:$O1466,0)),IF(COUNT($F1466:$O1466) &gt; 0, Preferences!$D$6, NA())),"Null")</f>
        <v>CON</v>
      </c>
    </row>
    <row r="1467" spans="3:19" hidden="1">
      <c r="C1467" s="12" t="s">
        <v>1385</v>
      </c>
      <c r="D1467" s="12">
        <v>1007338</v>
      </c>
      <c r="E1467" s="12">
        <v>2022</v>
      </c>
      <c r="F1467" s="36" t="s">
        <v>539</v>
      </c>
      <c r="G1467" s="12" t="s">
        <v>539</v>
      </c>
      <c r="H1467" s="36" t="s">
        <v>539</v>
      </c>
      <c r="I1467" s="36" t="s">
        <v>539</v>
      </c>
      <c r="J1467" s="36">
        <v>44926</v>
      </c>
      <c r="K1467" s="36" t="s">
        <v>539</v>
      </c>
      <c r="L1467" s="12" t="s">
        <v>539</v>
      </c>
      <c r="M1467" s="12" t="s">
        <v>539</v>
      </c>
      <c r="N1467" s="36" t="s">
        <v>539</v>
      </c>
      <c r="O1467" s="36">
        <v>44926</v>
      </c>
      <c r="R1467" s="12" t="str">
        <f t="shared" si="22"/>
        <v>LOCAL</v>
      </c>
      <c r="S1467" s="12" t="str">
        <f>IFERROR(IF(Preferences!$D$6="Default",INDEX('History Check'!$F$6:$O$6,MATCH(MAX('History Check'!$F1467:$O1467),'History Check'!$F1467:$O1467,0)),IF(COUNT($F1467:$O1467) &gt; 0, Preferences!$D$6, NA())),"Null")</f>
        <v>CON</v>
      </c>
    </row>
    <row r="1468" spans="3:19" hidden="1">
      <c r="C1468" s="12" t="s">
        <v>1386</v>
      </c>
      <c r="D1468" s="12">
        <v>1007780</v>
      </c>
      <c r="E1468" s="12">
        <v>2023</v>
      </c>
      <c r="F1468" s="47" t="s">
        <v>539</v>
      </c>
      <c r="G1468" s="47" t="s">
        <v>539</v>
      </c>
      <c r="H1468" s="47" t="s">
        <v>539</v>
      </c>
      <c r="I1468" s="47">
        <v>45016</v>
      </c>
      <c r="J1468" s="47">
        <v>45016</v>
      </c>
      <c r="K1468" s="47" t="s">
        <v>539</v>
      </c>
      <c r="L1468" s="47" t="s">
        <v>539</v>
      </c>
      <c r="M1468" s="47" t="s">
        <v>539</v>
      </c>
      <c r="N1468" s="47" t="s">
        <v>539</v>
      </c>
      <c r="O1468" s="47">
        <v>45016</v>
      </c>
      <c r="P1468" s="47"/>
      <c r="Q1468" s="47"/>
      <c r="R1468" s="12" t="str">
        <f t="shared" si="22"/>
        <v>USGAAP</v>
      </c>
      <c r="S1468" s="12" t="str">
        <f>IFERROR(IF(Preferences!$D$6="Default",INDEX('History Check'!$F$6:$O$6,MATCH(MAX('History Check'!$F1468:$O1468),'History Check'!$F1468:$O1468,0)),IF(COUNT($F1468:$O1468) &gt; 0, Preferences!$D$6, NA())),"Null")</f>
        <v>CON</v>
      </c>
    </row>
    <row r="1469" spans="3:19" hidden="1">
      <c r="C1469" s="12" t="s">
        <v>1386</v>
      </c>
      <c r="D1469" s="12">
        <v>1007780</v>
      </c>
      <c r="E1469" s="12">
        <v>2022</v>
      </c>
      <c r="F1469" s="36" t="s">
        <v>539</v>
      </c>
      <c r="G1469" s="12" t="s">
        <v>539</v>
      </c>
      <c r="H1469" s="36" t="s">
        <v>539</v>
      </c>
      <c r="I1469" s="36">
        <v>44651</v>
      </c>
      <c r="J1469" s="36">
        <v>44651</v>
      </c>
      <c r="K1469" s="36" t="s">
        <v>539</v>
      </c>
      <c r="L1469" s="12" t="s">
        <v>539</v>
      </c>
      <c r="M1469" s="12" t="s">
        <v>539</v>
      </c>
      <c r="N1469" s="36" t="s">
        <v>539</v>
      </c>
      <c r="O1469" s="36">
        <v>44651</v>
      </c>
      <c r="R1469" s="12" t="str">
        <f t="shared" si="22"/>
        <v>USGAAP</v>
      </c>
      <c r="S1469" s="12" t="str">
        <f>IFERROR(IF(Preferences!$D$6="Default",INDEX('History Check'!$F$6:$O$6,MATCH(MAX('History Check'!$F1469:$O1469),'History Check'!$F1469:$O1469,0)),IF(COUNT($F1469:$O1469) &gt; 0, Preferences!$D$6, NA())),"Null")</f>
        <v>CON</v>
      </c>
    </row>
    <row r="1470" spans="3:19" hidden="1">
      <c r="C1470" s="12" t="s">
        <v>1387</v>
      </c>
      <c r="D1470" s="12">
        <v>111490</v>
      </c>
      <c r="E1470" s="12">
        <v>2023</v>
      </c>
      <c r="F1470" s="36" t="s">
        <v>539</v>
      </c>
      <c r="G1470" s="12" t="s">
        <v>539</v>
      </c>
      <c r="H1470" s="12" t="s">
        <v>539</v>
      </c>
      <c r="I1470" s="12" t="s">
        <v>539</v>
      </c>
      <c r="J1470" s="36">
        <v>45016</v>
      </c>
      <c r="K1470" s="12" t="s">
        <v>539</v>
      </c>
      <c r="L1470" s="12" t="s">
        <v>539</v>
      </c>
      <c r="M1470" s="12" t="s">
        <v>539</v>
      </c>
      <c r="N1470" s="12" t="s">
        <v>539</v>
      </c>
      <c r="O1470" s="36">
        <v>45016</v>
      </c>
      <c r="R1470" s="12" t="str">
        <f t="shared" si="22"/>
        <v>LOCAL</v>
      </c>
      <c r="S1470" s="12" t="str">
        <f>IFERROR(IF(Preferences!$D$6="Default",INDEX('History Check'!$F$6:$O$6,MATCH(MAX('History Check'!$F1470:$O1470),'History Check'!$F1470:$O1470,0)),IF(COUNT($F1470:$O1470) &gt; 0, Preferences!$D$6, NA())),"Null")</f>
        <v>CON</v>
      </c>
    </row>
    <row r="1471" spans="3:19" hidden="1">
      <c r="C1471" s="12" t="s">
        <v>1387</v>
      </c>
      <c r="D1471" s="12">
        <v>111490</v>
      </c>
      <c r="E1471" s="12">
        <v>2022</v>
      </c>
      <c r="F1471" s="12" t="s">
        <v>539</v>
      </c>
      <c r="G1471" s="12" t="s">
        <v>539</v>
      </c>
      <c r="H1471" s="12" t="s">
        <v>539</v>
      </c>
      <c r="I1471" s="12" t="s">
        <v>539</v>
      </c>
      <c r="J1471" s="36">
        <v>44651</v>
      </c>
      <c r="K1471" s="12" t="s">
        <v>539</v>
      </c>
      <c r="L1471" s="12" t="s">
        <v>539</v>
      </c>
      <c r="M1471" s="12" t="s">
        <v>539</v>
      </c>
      <c r="N1471" s="12" t="s">
        <v>539</v>
      </c>
      <c r="O1471" s="36">
        <v>44651</v>
      </c>
      <c r="R1471" s="12" t="str">
        <f t="shared" si="22"/>
        <v>LOCAL</v>
      </c>
      <c r="S1471" s="12" t="str">
        <f>IFERROR(IF(Preferences!$D$6="Default",INDEX('History Check'!$F$6:$O$6,MATCH(MAX('History Check'!$F1471:$O1471),'History Check'!$F1471:$O1471,0)),IF(COUNT($F1471:$O1471) &gt; 0, Preferences!$D$6, NA())),"Null")</f>
        <v>CON</v>
      </c>
    </row>
    <row r="1472" spans="3:19" hidden="1">
      <c r="C1472" s="12" t="s">
        <v>1388</v>
      </c>
      <c r="D1472" s="12">
        <v>108679</v>
      </c>
      <c r="E1472" s="12">
        <v>2023</v>
      </c>
      <c r="F1472" s="36" t="s">
        <v>539</v>
      </c>
      <c r="G1472" s="12" t="s">
        <v>539</v>
      </c>
      <c r="H1472" s="12" t="s">
        <v>539</v>
      </c>
      <c r="I1472" s="36" t="s">
        <v>539</v>
      </c>
      <c r="J1472" s="36">
        <v>45291</v>
      </c>
      <c r="K1472" s="36" t="s">
        <v>539</v>
      </c>
      <c r="L1472" s="12" t="s">
        <v>539</v>
      </c>
      <c r="M1472" s="12" t="s">
        <v>539</v>
      </c>
      <c r="N1472" s="12" t="s">
        <v>539</v>
      </c>
      <c r="O1472" s="36">
        <v>45291</v>
      </c>
      <c r="R1472" s="12" t="str">
        <f t="shared" si="22"/>
        <v>LOCAL</v>
      </c>
      <c r="S1472" s="12" t="str">
        <f>IFERROR(IF(Preferences!$D$6="Default",INDEX('History Check'!$F$6:$O$6,MATCH(MAX('History Check'!$F1472:$O1472),'History Check'!$F1472:$O1472,0)),IF(COUNT($F1472:$O1472) &gt; 0, Preferences!$D$6, NA())),"Null")</f>
        <v>CON</v>
      </c>
    </row>
    <row r="1473" spans="3:19" hidden="1">
      <c r="C1473" s="12" t="s">
        <v>1388</v>
      </c>
      <c r="D1473" s="12">
        <v>108679</v>
      </c>
      <c r="E1473" s="12">
        <v>2022</v>
      </c>
      <c r="F1473" s="36" t="s">
        <v>539</v>
      </c>
      <c r="G1473" s="12" t="s">
        <v>539</v>
      </c>
      <c r="H1473" s="36" t="s">
        <v>539</v>
      </c>
      <c r="I1473" s="36" t="s">
        <v>539</v>
      </c>
      <c r="J1473" s="36">
        <v>44926</v>
      </c>
      <c r="K1473" s="36" t="s">
        <v>539</v>
      </c>
      <c r="L1473" s="12" t="s">
        <v>539</v>
      </c>
      <c r="M1473" s="12" t="s">
        <v>539</v>
      </c>
      <c r="N1473" s="12" t="s">
        <v>539</v>
      </c>
      <c r="O1473" s="36">
        <v>44926</v>
      </c>
      <c r="R1473" s="12" t="str">
        <f t="shared" si="22"/>
        <v>LOCAL</v>
      </c>
      <c r="S1473" s="12" t="str">
        <f>IFERROR(IF(Preferences!$D$6="Default",INDEX('History Check'!$F$6:$O$6,MATCH(MAX('History Check'!$F1473:$O1473),'History Check'!$F1473:$O1473,0)),IF(COUNT($F1473:$O1473) &gt; 0, Preferences!$D$6, NA())),"Null")</f>
        <v>CON</v>
      </c>
    </row>
    <row r="1474" spans="3:19" hidden="1">
      <c r="C1474" s="12" t="s">
        <v>1389</v>
      </c>
      <c r="D1474" s="12">
        <v>1491929</v>
      </c>
      <c r="E1474" s="12">
        <v>2023</v>
      </c>
      <c r="F1474" s="36" t="s">
        <v>539</v>
      </c>
      <c r="G1474" s="12" t="s">
        <v>539</v>
      </c>
      <c r="H1474" s="36" t="s">
        <v>539</v>
      </c>
      <c r="I1474" s="36" t="s">
        <v>539</v>
      </c>
      <c r="J1474" s="36" t="s">
        <v>539</v>
      </c>
      <c r="K1474" s="36">
        <v>45291</v>
      </c>
      <c r="L1474" s="12" t="s">
        <v>539</v>
      </c>
      <c r="M1474" s="12" t="s">
        <v>539</v>
      </c>
      <c r="N1474" s="36" t="s">
        <v>539</v>
      </c>
      <c r="O1474" s="36" t="s">
        <v>539</v>
      </c>
      <c r="R1474" s="12" t="str">
        <f t="shared" si="22"/>
        <v>IFRS</v>
      </c>
      <c r="S1474" s="12" t="str">
        <f>IFERROR(IF(Preferences!$D$6="Default",INDEX('History Check'!$F$6:$O$6,MATCH(MAX('History Check'!$F1474:$O1474),'History Check'!$F1474:$O1474,0)),IF(COUNT($F1474:$O1474) &gt; 0, Preferences!$D$6, NA())),"Null")</f>
        <v>NONCON</v>
      </c>
    </row>
    <row r="1475" spans="3:19" hidden="1">
      <c r="C1475" s="12" t="s">
        <v>1389</v>
      </c>
      <c r="D1475" s="12">
        <v>1491929</v>
      </c>
      <c r="E1475" s="12">
        <v>2022</v>
      </c>
      <c r="F1475" s="36" t="s">
        <v>539</v>
      </c>
      <c r="G1475" s="12" t="s">
        <v>539</v>
      </c>
      <c r="H1475" s="36" t="s">
        <v>539</v>
      </c>
      <c r="I1475" s="36" t="s">
        <v>539</v>
      </c>
      <c r="J1475" s="36" t="s">
        <v>539</v>
      </c>
      <c r="K1475" s="36">
        <v>44926</v>
      </c>
      <c r="L1475" s="12" t="s">
        <v>539</v>
      </c>
      <c r="M1475" s="12" t="s">
        <v>539</v>
      </c>
      <c r="N1475" s="36" t="s">
        <v>539</v>
      </c>
      <c r="O1475" s="36" t="s">
        <v>539</v>
      </c>
      <c r="R1475" s="12" t="str">
        <f t="shared" si="22"/>
        <v>IFRS</v>
      </c>
      <c r="S1475" s="12" t="str">
        <f>IFERROR(IF(Preferences!$D$6="Default",INDEX('History Check'!$F$6:$O$6,MATCH(MAX('History Check'!$F1475:$O1475),'History Check'!$F1475:$O1475,0)),IF(COUNT($F1475:$O1475) &gt; 0, Preferences!$D$6, NA())),"Null")</f>
        <v>NONCON</v>
      </c>
    </row>
    <row r="1476" spans="3:19" hidden="1">
      <c r="C1476" s="12" t="s">
        <v>1390</v>
      </c>
      <c r="D1476" s="12">
        <v>108273</v>
      </c>
      <c r="E1476" s="12">
        <v>2023</v>
      </c>
      <c r="F1476" s="36" t="s">
        <v>539</v>
      </c>
      <c r="G1476" s="12" t="s">
        <v>539</v>
      </c>
      <c r="H1476" s="12" t="s">
        <v>539</v>
      </c>
      <c r="I1476" s="12" t="s">
        <v>539</v>
      </c>
      <c r="J1476" s="36">
        <v>45016</v>
      </c>
      <c r="K1476" s="36" t="s">
        <v>539</v>
      </c>
      <c r="L1476" s="12" t="s">
        <v>539</v>
      </c>
      <c r="M1476" s="12" t="s">
        <v>539</v>
      </c>
      <c r="N1476" s="12" t="s">
        <v>539</v>
      </c>
      <c r="O1476" s="36">
        <v>45016</v>
      </c>
      <c r="R1476" s="12" t="str">
        <f t="shared" si="22"/>
        <v>LOCAL</v>
      </c>
      <c r="S1476" s="12" t="str">
        <f>IFERROR(IF(Preferences!$D$6="Default",INDEX('History Check'!$F$6:$O$6,MATCH(MAX('History Check'!$F1476:$O1476),'History Check'!$F1476:$O1476,0)),IF(COUNT($F1476:$O1476) &gt; 0, Preferences!$D$6, NA())),"Null")</f>
        <v>CON</v>
      </c>
    </row>
    <row r="1477" spans="3:19" hidden="1">
      <c r="C1477" s="12" t="s">
        <v>1390</v>
      </c>
      <c r="D1477" s="12">
        <v>108273</v>
      </c>
      <c r="E1477" s="12">
        <v>2022</v>
      </c>
      <c r="F1477" s="36" t="s">
        <v>539</v>
      </c>
      <c r="G1477" s="12" t="s">
        <v>539</v>
      </c>
      <c r="H1477" s="36" t="s">
        <v>539</v>
      </c>
      <c r="I1477" s="36" t="s">
        <v>539</v>
      </c>
      <c r="J1477" s="36">
        <v>44651</v>
      </c>
      <c r="K1477" s="36" t="s">
        <v>539</v>
      </c>
      <c r="L1477" s="12" t="s">
        <v>539</v>
      </c>
      <c r="M1477" s="12" t="s">
        <v>539</v>
      </c>
      <c r="N1477" s="36" t="s">
        <v>539</v>
      </c>
      <c r="O1477" s="36">
        <v>44651</v>
      </c>
      <c r="R1477" s="12" t="str">
        <f t="shared" si="22"/>
        <v>LOCAL</v>
      </c>
      <c r="S1477" s="12" t="str">
        <f>IFERROR(IF(Preferences!$D$6="Default",INDEX('History Check'!$F$6:$O$6,MATCH(MAX('History Check'!$F1477:$O1477),'History Check'!$F1477:$O1477,0)),IF(COUNT($F1477:$O1477) &gt; 0, Preferences!$D$6, NA())),"Null")</f>
        <v>CON</v>
      </c>
    </row>
    <row r="1478" spans="3:19">
      <c r="C1478" s="12" t="s">
        <v>1391</v>
      </c>
      <c r="D1478" s="12">
        <v>1420590</v>
      </c>
      <c r="E1478" s="12">
        <v>2023</v>
      </c>
      <c r="F1478" s="36" t="s">
        <v>539</v>
      </c>
      <c r="G1478" s="12" t="s">
        <v>539</v>
      </c>
      <c r="H1478" s="12" t="s">
        <v>539</v>
      </c>
      <c r="I1478" s="36" t="s">
        <v>539</v>
      </c>
      <c r="J1478" s="36" t="s">
        <v>539</v>
      </c>
      <c r="K1478" s="12" t="s">
        <v>539</v>
      </c>
      <c r="L1478" s="12" t="s">
        <v>539</v>
      </c>
      <c r="M1478" s="12" t="s">
        <v>539</v>
      </c>
      <c r="N1478" s="12" t="s">
        <v>539</v>
      </c>
      <c r="O1478" s="36" t="s">
        <v>539</v>
      </c>
      <c r="R1478" s="12" t="str">
        <f t="shared" si="22"/>
        <v>Null</v>
      </c>
      <c r="S1478" s="12" t="str">
        <f>IFERROR(IF(Preferences!$D$6="Default",INDEX('History Check'!$F$6:$O$6,MATCH(MAX('History Check'!$F1478:$O1478),'History Check'!$F1478:$O1478,0)),IF(COUNT($F1478:$O1478) &gt; 0, Preferences!$D$6, NA())),"Null")</f>
        <v>Null</v>
      </c>
    </row>
    <row r="1479" spans="3:19">
      <c r="C1479" s="12" t="s">
        <v>1391</v>
      </c>
      <c r="D1479" s="12">
        <v>1420590</v>
      </c>
      <c r="E1479" s="12">
        <v>2022</v>
      </c>
      <c r="F1479" s="36" t="s">
        <v>539</v>
      </c>
      <c r="G1479" s="12" t="s">
        <v>539</v>
      </c>
      <c r="H1479" s="36" t="s">
        <v>539</v>
      </c>
      <c r="I1479" s="36" t="s">
        <v>539</v>
      </c>
      <c r="J1479" s="12" t="s">
        <v>539</v>
      </c>
      <c r="K1479" s="12" t="s">
        <v>539</v>
      </c>
      <c r="L1479" s="12" t="s">
        <v>539</v>
      </c>
      <c r="M1479" s="12" t="s">
        <v>539</v>
      </c>
      <c r="N1479" s="12" t="s">
        <v>539</v>
      </c>
      <c r="O1479" s="12" t="s">
        <v>539</v>
      </c>
      <c r="R1479" s="12" t="str">
        <f t="shared" si="22"/>
        <v>Null</v>
      </c>
      <c r="S1479" s="12" t="str">
        <f>IFERROR(IF(Preferences!$D$6="Default",INDEX('History Check'!$F$6:$O$6,MATCH(MAX('History Check'!$F1479:$O1479),'History Check'!$F1479:$O1479,0)),IF(COUNT($F1479:$O1479) &gt; 0, Preferences!$D$6, NA())),"Null")</f>
        <v>Null</v>
      </c>
    </row>
    <row r="1480" spans="3:19" hidden="1">
      <c r="C1480" s="12" t="s">
        <v>1392</v>
      </c>
      <c r="D1480" s="12">
        <v>154189</v>
      </c>
      <c r="E1480" s="12">
        <v>2023</v>
      </c>
      <c r="F1480" s="36" t="s">
        <v>539</v>
      </c>
      <c r="G1480" s="12" t="s">
        <v>539</v>
      </c>
      <c r="H1480" s="12" t="s">
        <v>539</v>
      </c>
      <c r="I1480" s="36">
        <v>45016</v>
      </c>
      <c r="J1480" s="36">
        <v>45016</v>
      </c>
      <c r="K1480" s="12" t="s">
        <v>539</v>
      </c>
      <c r="L1480" s="12" t="s">
        <v>539</v>
      </c>
      <c r="M1480" s="12" t="s">
        <v>539</v>
      </c>
      <c r="N1480" s="12" t="s">
        <v>539</v>
      </c>
      <c r="O1480" s="36">
        <v>45016</v>
      </c>
      <c r="R1480" s="12" t="str">
        <f t="shared" ref="R1480:R1543" si="23">IFERROR(INDEX($F$5:$O$5,MATCH(MAX($F1480:$O1480),$F1480:$O1480,0)),"Null")</f>
        <v>USGAAP</v>
      </c>
      <c r="S1480" s="12" t="str">
        <f>IFERROR(IF(Preferences!$D$6="Default",INDEX('History Check'!$F$6:$O$6,MATCH(MAX('History Check'!$F1480:$O1480),'History Check'!$F1480:$O1480,0)),IF(COUNT($F1480:$O1480) &gt; 0, Preferences!$D$6, NA())),"Null")</f>
        <v>CON</v>
      </c>
    </row>
    <row r="1481" spans="3:19" hidden="1">
      <c r="C1481" s="12" t="s">
        <v>1392</v>
      </c>
      <c r="D1481" s="12">
        <v>154189</v>
      </c>
      <c r="E1481" s="12">
        <v>2022</v>
      </c>
      <c r="F1481" s="36" t="s">
        <v>539</v>
      </c>
      <c r="G1481" s="12" t="s">
        <v>539</v>
      </c>
      <c r="H1481" s="12" t="s">
        <v>539</v>
      </c>
      <c r="I1481" s="36">
        <v>44651</v>
      </c>
      <c r="J1481" s="36">
        <v>44651</v>
      </c>
      <c r="K1481" s="36" t="s">
        <v>539</v>
      </c>
      <c r="L1481" s="12" t="s">
        <v>539</v>
      </c>
      <c r="M1481" s="12" t="s">
        <v>539</v>
      </c>
      <c r="N1481" s="12" t="s">
        <v>539</v>
      </c>
      <c r="O1481" s="36">
        <v>44651</v>
      </c>
      <c r="R1481" s="12" t="str">
        <f t="shared" si="23"/>
        <v>USGAAP</v>
      </c>
      <c r="S1481" s="12" t="str">
        <f>IFERROR(IF(Preferences!$D$6="Default",INDEX('History Check'!$F$6:$O$6,MATCH(MAX('History Check'!$F1481:$O1481),'History Check'!$F1481:$O1481,0)),IF(COUNT($F1481:$O1481) &gt; 0, Preferences!$D$6, NA())),"Null")</f>
        <v>CON</v>
      </c>
    </row>
    <row r="1482" spans="3:19">
      <c r="C1482" s="12" t="s">
        <v>1393</v>
      </c>
      <c r="D1482" s="12">
        <v>1542021</v>
      </c>
      <c r="E1482" s="12">
        <v>2023</v>
      </c>
      <c r="F1482" s="36" t="s">
        <v>539</v>
      </c>
      <c r="G1482" s="12" t="s">
        <v>539</v>
      </c>
      <c r="H1482" s="12" t="s">
        <v>539</v>
      </c>
      <c r="I1482" s="12" t="s">
        <v>539</v>
      </c>
      <c r="J1482" s="36" t="s">
        <v>539</v>
      </c>
      <c r="K1482" s="12" t="s">
        <v>539</v>
      </c>
      <c r="L1482" s="12" t="s">
        <v>539</v>
      </c>
      <c r="M1482" s="12" t="s">
        <v>539</v>
      </c>
      <c r="N1482" s="12" t="s">
        <v>539</v>
      </c>
      <c r="O1482" s="12" t="s">
        <v>539</v>
      </c>
      <c r="R1482" s="12" t="str">
        <f t="shared" si="23"/>
        <v>Null</v>
      </c>
      <c r="S1482" s="12" t="str">
        <f>IFERROR(IF(Preferences!$D$6="Default",INDEX('History Check'!$F$6:$O$6,MATCH(MAX('History Check'!$F1482:$O1482),'History Check'!$F1482:$O1482,0)),IF(COUNT($F1482:$O1482) &gt; 0, Preferences!$D$6, NA())),"Null")</f>
        <v>Null</v>
      </c>
    </row>
    <row r="1483" spans="3:19">
      <c r="C1483" s="12" t="s">
        <v>1393</v>
      </c>
      <c r="D1483" s="12">
        <v>1542021</v>
      </c>
      <c r="E1483" s="12">
        <v>2022</v>
      </c>
      <c r="F1483" s="36" t="s">
        <v>539</v>
      </c>
      <c r="G1483" s="12" t="s">
        <v>539</v>
      </c>
      <c r="H1483" s="12" t="s">
        <v>539</v>
      </c>
      <c r="I1483" s="12" t="s">
        <v>539</v>
      </c>
      <c r="J1483" s="36" t="s">
        <v>539</v>
      </c>
      <c r="K1483" s="12" t="s">
        <v>539</v>
      </c>
      <c r="L1483" s="12" t="s">
        <v>539</v>
      </c>
      <c r="M1483" s="12" t="s">
        <v>539</v>
      </c>
      <c r="N1483" s="12" t="s">
        <v>539</v>
      </c>
      <c r="O1483" s="36" t="s">
        <v>539</v>
      </c>
      <c r="R1483" s="12" t="str">
        <f t="shared" si="23"/>
        <v>Null</v>
      </c>
      <c r="S1483" s="12" t="str">
        <f>IFERROR(IF(Preferences!$D$6="Default",INDEX('History Check'!$F$6:$O$6,MATCH(MAX('History Check'!$F1483:$O1483),'History Check'!$F1483:$O1483,0)),IF(COUNT($F1483:$O1483) &gt; 0, Preferences!$D$6, NA())),"Null")</f>
        <v>Null</v>
      </c>
    </row>
    <row r="1484" spans="3:19" hidden="1">
      <c r="C1484" s="12" t="s">
        <v>1394</v>
      </c>
      <c r="D1484" s="12">
        <v>106539</v>
      </c>
      <c r="E1484" s="12">
        <v>2023</v>
      </c>
      <c r="F1484" s="12" t="s">
        <v>539</v>
      </c>
      <c r="G1484" s="12" t="s">
        <v>539</v>
      </c>
      <c r="H1484" s="12" t="s">
        <v>539</v>
      </c>
      <c r="I1484" s="12" t="s">
        <v>539</v>
      </c>
      <c r="J1484" s="36">
        <v>45016</v>
      </c>
      <c r="K1484" s="12" t="s">
        <v>539</v>
      </c>
      <c r="L1484" s="12" t="s">
        <v>539</v>
      </c>
      <c r="M1484" s="12" t="s">
        <v>539</v>
      </c>
      <c r="N1484" s="12" t="s">
        <v>539</v>
      </c>
      <c r="O1484" s="36">
        <v>45016</v>
      </c>
      <c r="R1484" s="12" t="str">
        <f t="shared" si="23"/>
        <v>LOCAL</v>
      </c>
      <c r="S1484" s="12" t="str">
        <f>IFERROR(IF(Preferences!$D$6="Default",INDEX('History Check'!$F$6:$O$6,MATCH(MAX('History Check'!$F1484:$O1484),'History Check'!$F1484:$O1484,0)),IF(COUNT($F1484:$O1484) &gt; 0, Preferences!$D$6, NA())),"Null")</f>
        <v>CON</v>
      </c>
    </row>
    <row r="1485" spans="3:19" hidden="1">
      <c r="C1485" s="12" t="s">
        <v>1394</v>
      </c>
      <c r="D1485" s="12">
        <v>106539</v>
      </c>
      <c r="E1485" s="12">
        <v>2022</v>
      </c>
      <c r="F1485" s="36" t="s">
        <v>539</v>
      </c>
      <c r="G1485" s="12" t="s">
        <v>539</v>
      </c>
      <c r="H1485" s="36" t="s">
        <v>539</v>
      </c>
      <c r="I1485" s="36" t="s">
        <v>539</v>
      </c>
      <c r="J1485" s="36">
        <v>44651</v>
      </c>
      <c r="K1485" s="36" t="s">
        <v>539</v>
      </c>
      <c r="L1485" s="12" t="s">
        <v>539</v>
      </c>
      <c r="M1485" s="12" t="s">
        <v>539</v>
      </c>
      <c r="N1485" s="36" t="s">
        <v>539</v>
      </c>
      <c r="O1485" s="36">
        <v>44651</v>
      </c>
      <c r="R1485" s="12" t="str">
        <f t="shared" si="23"/>
        <v>LOCAL</v>
      </c>
      <c r="S1485" s="12" t="str">
        <f>IFERROR(IF(Preferences!$D$6="Default",INDEX('History Check'!$F$6:$O$6,MATCH(MAX('History Check'!$F1485:$O1485),'History Check'!$F1485:$O1485,0)),IF(COUNT($F1485:$O1485) &gt; 0, Preferences!$D$6, NA())),"Null")</f>
        <v>CON</v>
      </c>
    </row>
    <row r="1486" spans="3:19" hidden="1">
      <c r="C1486" s="12" t="s">
        <v>1366</v>
      </c>
      <c r="D1486" s="12">
        <v>1216910</v>
      </c>
      <c r="E1486" s="12">
        <v>2023</v>
      </c>
      <c r="F1486" s="36">
        <v>45199</v>
      </c>
      <c r="G1486" s="12" t="s">
        <v>539</v>
      </c>
      <c r="H1486" s="12" t="s">
        <v>539</v>
      </c>
      <c r="I1486" s="12" t="s">
        <v>539</v>
      </c>
      <c r="J1486" s="36" t="s">
        <v>539</v>
      </c>
      <c r="K1486" s="12" t="s">
        <v>539</v>
      </c>
      <c r="L1486" s="12" t="s">
        <v>539</v>
      </c>
      <c r="M1486" s="12" t="s">
        <v>539</v>
      </c>
      <c r="N1486" s="12" t="s">
        <v>539</v>
      </c>
      <c r="O1486" s="36" t="s">
        <v>539</v>
      </c>
      <c r="R1486" s="12" t="str">
        <f t="shared" si="23"/>
        <v>IFRS</v>
      </c>
      <c r="S1486" s="12" t="str">
        <f>IFERROR(IF(Preferences!$D$6="Default",INDEX('History Check'!$F$6:$O$6,MATCH(MAX('History Check'!$F1486:$O1486),'History Check'!$F1486:$O1486,0)),IF(COUNT($F1486:$O1486) &gt; 0, Preferences!$D$6, NA())),"Null")</f>
        <v>CON</v>
      </c>
    </row>
    <row r="1487" spans="3:19" hidden="1">
      <c r="C1487" s="12" t="s">
        <v>1366</v>
      </c>
      <c r="D1487" s="12">
        <v>1216910</v>
      </c>
      <c r="E1487" s="12">
        <v>2022</v>
      </c>
      <c r="F1487" s="36">
        <v>44834</v>
      </c>
      <c r="G1487" s="12" t="s">
        <v>539</v>
      </c>
      <c r="H1487" s="12" t="s">
        <v>539</v>
      </c>
      <c r="I1487" s="36" t="s">
        <v>539</v>
      </c>
      <c r="J1487" s="12" t="s">
        <v>539</v>
      </c>
      <c r="K1487" s="36" t="s">
        <v>539</v>
      </c>
      <c r="L1487" s="12" t="s">
        <v>539</v>
      </c>
      <c r="M1487" s="12" t="s">
        <v>539</v>
      </c>
      <c r="N1487" s="12" t="s">
        <v>539</v>
      </c>
      <c r="O1487" s="12" t="s">
        <v>539</v>
      </c>
      <c r="R1487" s="12" t="str">
        <f t="shared" si="23"/>
        <v>IFRS</v>
      </c>
      <c r="S1487" s="12" t="str">
        <f>IFERROR(IF(Preferences!$D$6="Default",INDEX('History Check'!$F$6:$O$6,MATCH(MAX('History Check'!$F1487:$O1487),'History Check'!$F1487:$O1487,0)),IF(COUNT($F1487:$O1487) &gt; 0, Preferences!$D$6, NA())),"Null")</f>
        <v>CON</v>
      </c>
    </row>
    <row r="1488" spans="3:19" hidden="1">
      <c r="C1488" s="12" t="s">
        <v>1395</v>
      </c>
      <c r="D1488" s="12">
        <v>1355750</v>
      </c>
      <c r="E1488" s="12">
        <v>2023</v>
      </c>
      <c r="F1488" s="36">
        <v>45291</v>
      </c>
      <c r="G1488" s="12" t="s">
        <v>539</v>
      </c>
      <c r="H1488" s="36" t="s">
        <v>539</v>
      </c>
      <c r="I1488" s="12" t="s">
        <v>539</v>
      </c>
      <c r="J1488" s="36" t="s">
        <v>539</v>
      </c>
      <c r="K1488" s="12" t="s">
        <v>539</v>
      </c>
      <c r="L1488" s="12" t="s">
        <v>539</v>
      </c>
      <c r="M1488" s="12" t="s">
        <v>539</v>
      </c>
      <c r="N1488" s="12" t="s">
        <v>539</v>
      </c>
      <c r="O1488" s="36" t="s">
        <v>539</v>
      </c>
      <c r="R1488" s="12" t="str">
        <f t="shared" si="23"/>
        <v>IFRS</v>
      </c>
      <c r="S1488" s="12" t="str">
        <f>IFERROR(IF(Preferences!$D$6="Default",INDEX('History Check'!$F$6:$O$6,MATCH(MAX('History Check'!$F1488:$O1488),'History Check'!$F1488:$O1488,0)),IF(COUNT($F1488:$O1488) &gt; 0, Preferences!$D$6, NA())),"Null")</f>
        <v>CON</v>
      </c>
    </row>
    <row r="1489" spans="3:19" hidden="1">
      <c r="C1489" s="12" t="s">
        <v>1395</v>
      </c>
      <c r="D1489" s="12">
        <v>1355750</v>
      </c>
      <c r="E1489" s="12">
        <v>2022</v>
      </c>
      <c r="F1489" s="36">
        <v>44926</v>
      </c>
      <c r="G1489" s="12" t="s">
        <v>539</v>
      </c>
      <c r="H1489" s="36" t="s">
        <v>539</v>
      </c>
      <c r="I1489" s="36" t="s">
        <v>539</v>
      </c>
      <c r="J1489" s="36" t="s">
        <v>539</v>
      </c>
      <c r="K1489" s="36" t="s">
        <v>539</v>
      </c>
      <c r="L1489" s="12" t="s">
        <v>539</v>
      </c>
      <c r="M1489" s="12" t="s">
        <v>539</v>
      </c>
      <c r="N1489" s="36" t="s">
        <v>539</v>
      </c>
      <c r="O1489" s="36" t="s">
        <v>539</v>
      </c>
      <c r="R1489" s="12" t="str">
        <f t="shared" si="23"/>
        <v>IFRS</v>
      </c>
      <c r="S1489" s="12" t="str">
        <f>IFERROR(IF(Preferences!$D$6="Default",INDEX('History Check'!$F$6:$O$6,MATCH(MAX('History Check'!$F1489:$O1489),'History Check'!$F1489:$O1489,0)),IF(COUNT($F1489:$O1489) &gt; 0, Preferences!$D$6, NA())),"Null")</f>
        <v>CON</v>
      </c>
    </row>
    <row r="1490" spans="3:19">
      <c r="C1490" s="12" t="s">
        <v>1396</v>
      </c>
      <c r="D1490" s="12">
        <v>4305</v>
      </c>
      <c r="E1490" s="12">
        <v>2023</v>
      </c>
      <c r="F1490" s="36" t="s">
        <v>539</v>
      </c>
      <c r="G1490" s="12" t="s">
        <v>539</v>
      </c>
      <c r="H1490" s="12" t="s">
        <v>539</v>
      </c>
      <c r="I1490" s="12" t="s">
        <v>539</v>
      </c>
      <c r="J1490" s="12" t="s">
        <v>539</v>
      </c>
      <c r="K1490" s="36" t="s">
        <v>539</v>
      </c>
      <c r="L1490" s="12" t="s">
        <v>539</v>
      </c>
      <c r="M1490" s="12" t="s">
        <v>539</v>
      </c>
      <c r="N1490" s="12" t="s">
        <v>539</v>
      </c>
      <c r="O1490" s="12" t="s">
        <v>539</v>
      </c>
      <c r="R1490" s="12" t="str">
        <f t="shared" si="23"/>
        <v>Null</v>
      </c>
      <c r="S1490" s="12" t="str">
        <f>IFERROR(IF(Preferences!$D$6="Default",INDEX('History Check'!$F$6:$O$6,MATCH(MAX('History Check'!$F1490:$O1490),'History Check'!$F1490:$O1490,0)),IF(COUNT($F1490:$O1490) &gt; 0, Preferences!$D$6, NA())),"Null")</f>
        <v>Null</v>
      </c>
    </row>
    <row r="1491" spans="3:19">
      <c r="C1491" s="12" t="s">
        <v>1396</v>
      </c>
      <c r="D1491" s="12">
        <v>4305</v>
      </c>
      <c r="E1491" s="12">
        <v>2022</v>
      </c>
      <c r="F1491" s="36" t="s">
        <v>539</v>
      </c>
      <c r="G1491" s="12" t="s">
        <v>539</v>
      </c>
      <c r="H1491" s="12" t="s">
        <v>539</v>
      </c>
      <c r="I1491" s="12" t="s">
        <v>539</v>
      </c>
      <c r="J1491" s="12" t="s">
        <v>539</v>
      </c>
      <c r="K1491" s="36" t="s">
        <v>539</v>
      </c>
      <c r="L1491" s="12" t="s">
        <v>539</v>
      </c>
      <c r="M1491" s="12" t="s">
        <v>539</v>
      </c>
      <c r="N1491" s="12" t="s">
        <v>539</v>
      </c>
      <c r="O1491" s="12" t="s">
        <v>539</v>
      </c>
      <c r="R1491" s="12" t="str">
        <f t="shared" si="23"/>
        <v>Null</v>
      </c>
      <c r="S1491" s="12" t="str">
        <f>IFERROR(IF(Preferences!$D$6="Default",INDEX('History Check'!$F$6:$O$6,MATCH(MAX('History Check'!$F1491:$O1491),'History Check'!$F1491:$O1491,0)),IF(COUNT($F1491:$O1491) &gt; 0, Preferences!$D$6, NA())),"Null")</f>
        <v>Null</v>
      </c>
    </row>
    <row r="1492" spans="3:19" hidden="1">
      <c r="C1492" s="12" t="s">
        <v>1397</v>
      </c>
      <c r="D1492" s="12">
        <v>20477</v>
      </c>
      <c r="E1492" s="12">
        <v>2023</v>
      </c>
      <c r="F1492" s="36" t="s">
        <v>539</v>
      </c>
      <c r="G1492" s="12" t="s">
        <v>539</v>
      </c>
      <c r="H1492" s="36">
        <v>45291</v>
      </c>
      <c r="I1492" s="36">
        <v>45291</v>
      </c>
      <c r="J1492" s="36" t="s">
        <v>539</v>
      </c>
      <c r="K1492" s="36" t="s">
        <v>539</v>
      </c>
      <c r="L1492" s="12" t="s">
        <v>539</v>
      </c>
      <c r="M1492" s="12" t="s">
        <v>539</v>
      </c>
      <c r="N1492" s="36">
        <v>45291</v>
      </c>
      <c r="O1492" s="36" t="s">
        <v>539</v>
      </c>
      <c r="R1492" s="12" t="str">
        <f t="shared" si="23"/>
        <v>REGULATORY</v>
      </c>
      <c r="S1492" s="12" t="str">
        <f>IFERROR(IF(Preferences!$D$6="Default",INDEX('History Check'!$F$6:$O$6,MATCH(MAX('History Check'!$F1492:$O1492),'History Check'!$F1492:$O1492,0)),IF(COUNT($F1492:$O1492) &gt; 0, Preferences!$D$6, NA())),"Null")</f>
        <v>CON</v>
      </c>
    </row>
    <row r="1493" spans="3:19" hidden="1">
      <c r="C1493" s="12" t="s">
        <v>1397</v>
      </c>
      <c r="D1493" s="12">
        <v>20477</v>
      </c>
      <c r="E1493" s="12">
        <v>2022</v>
      </c>
      <c r="F1493" s="36" t="s">
        <v>539</v>
      </c>
      <c r="G1493" s="12" t="s">
        <v>539</v>
      </c>
      <c r="H1493" s="36">
        <v>44926</v>
      </c>
      <c r="I1493" s="36">
        <v>44926</v>
      </c>
      <c r="J1493" s="12" t="s">
        <v>539</v>
      </c>
      <c r="K1493" s="12" t="s">
        <v>539</v>
      </c>
      <c r="L1493" s="12" t="s">
        <v>539</v>
      </c>
      <c r="M1493" s="12" t="s">
        <v>539</v>
      </c>
      <c r="N1493" s="36">
        <v>44926</v>
      </c>
      <c r="O1493" s="36" t="s">
        <v>539</v>
      </c>
      <c r="R1493" s="12" t="str">
        <f t="shared" si="23"/>
        <v>REGULATORY</v>
      </c>
      <c r="S1493" s="12" t="str">
        <f>IFERROR(IF(Preferences!$D$6="Default",INDEX('History Check'!$F$6:$O$6,MATCH(MAX('History Check'!$F1493:$O1493),'History Check'!$F1493:$O1493,0)),IF(COUNT($F1493:$O1493) &gt; 0, Preferences!$D$6, NA())),"Null")</f>
        <v>CON</v>
      </c>
    </row>
    <row r="1494" spans="3:19" hidden="1">
      <c r="C1494" s="12" t="s">
        <v>1398</v>
      </c>
      <c r="D1494" s="12">
        <v>148242</v>
      </c>
      <c r="E1494" s="12">
        <v>2023</v>
      </c>
      <c r="F1494" s="47" t="s">
        <v>539</v>
      </c>
      <c r="G1494" s="47" t="s">
        <v>539</v>
      </c>
      <c r="H1494" s="47">
        <v>45291</v>
      </c>
      <c r="I1494" s="47" t="s">
        <v>539</v>
      </c>
      <c r="J1494" s="47" t="s">
        <v>539</v>
      </c>
      <c r="K1494" s="47" t="s">
        <v>539</v>
      </c>
      <c r="L1494" s="47" t="s">
        <v>539</v>
      </c>
      <c r="M1494" s="47" t="s">
        <v>539</v>
      </c>
      <c r="N1494" s="47" t="s">
        <v>539</v>
      </c>
      <c r="O1494" s="47" t="s">
        <v>539</v>
      </c>
      <c r="P1494" s="47"/>
      <c r="Q1494" s="47"/>
      <c r="R1494" s="12" t="str">
        <f t="shared" si="23"/>
        <v>REGULATORY</v>
      </c>
      <c r="S1494" s="12" t="str">
        <f>IFERROR(IF(Preferences!$D$6="Default",INDEX('History Check'!$F$6:$O$6,MATCH(MAX('History Check'!$F1494:$O1494),'History Check'!$F1494:$O1494,0)),IF(COUNT($F1494:$O1494) &gt; 0, Preferences!$D$6, NA())),"Null")</f>
        <v>CON</v>
      </c>
    </row>
    <row r="1495" spans="3:19" hidden="1">
      <c r="C1495" s="12" t="s">
        <v>1398</v>
      </c>
      <c r="D1495" s="12">
        <v>148242</v>
      </c>
      <c r="E1495" s="12">
        <v>2022</v>
      </c>
      <c r="F1495" s="36" t="s">
        <v>539</v>
      </c>
      <c r="G1495" s="12" t="s">
        <v>539</v>
      </c>
      <c r="H1495" s="36">
        <v>44926</v>
      </c>
      <c r="I1495" s="36" t="s">
        <v>539</v>
      </c>
      <c r="J1495" s="36" t="s">
        <v>539</v>
      </c>
      <c r="K1495" s="36" t="s">
        <v>539</v>
      </c>
      <c r="L1495" s="12" t="s">
        <v>539</v>
      </c>
      <c r="M1495" s="12" t="s">
        <v>539</v>
      </c>
      <c r="N1495" s="36" t="s">
        <v>539</v>
      </c>
      <c r="O1495" s="36" t="s">
        <v>539</v>
      </c>
      <c r="R1495" s="12" t="str">
        <f t="shared" si="23"/>
        <v>REGULATORY</v>
      </c>
      <c r="S1495" s="12" t="str">
        <f>IFERROR(IF(Preferences!$D$6="Default",INDEX('History Check'!$F$6:$O$6,MATCH(MAX('History Check'!$F1495:$O1495),'History Check'!$F1495:$O1495,0)),IF(COUNT($F1495:$O1495) &gt; 0, Preferences!$D$6, NA())),"Null")</f>
        <v>CON</v>
      </c>
    </row>
    <row r="1496" spans="3:19">
      <c r="C1496" s="12" t="s">
        <v>1399</v>
      </c>
      <c r="D1496" s="12">
        <v>1500592</v>
      </c>
      <c r="E1496" s="12">
        <v>2023</v>
      </c>
      <c r="F1496" s="36" t="s">
        <v>539</v>
      </c>
      <c r="G1496" s="12" t="s">
        <v>539</v>
      </c>
      <c r="H1496" s="36" t="s">
        <v>539</v>
      </c>
      <c r="I1496" s="36" t="s">
        <v>539</v>
      </c>
      <c r="J1496" s="36" t="s">
        <v>539</v>
      </c>
      <c r="K1496" s="36" t="s">
        <v>539</v>
      </c>
      <c r="L1496" s="12" t="s">
        <v>539</v>
      </c>
      <c r="M1496" s="12" t="s">
        <v>539</v>
      </c>
      <c r="N1496" s="36" t="s">
        <v>539</v>
      </c>
      <c r="O1496" s="36" t="s">
        <v>539</v>
      </c>
      <c r="R1496" s="12" t="str">
        <f t="shared" si="23"/>
        <v>Null</v>
      </c>
      <c r="S1496" s="12" t="str">
        <f>IFERROR(IF(Preferences!$D$6="Default",INDEX('History Check'!$F$6:$O$6,MATCH(MAX('History Check'!$F1496:$O1496),'History Check'!$F1496:$O1496,0)),IF(COUNT($F1496:$O1496) &gt; 0, Preferences!$D$6, NA())),"Null")</f>
        <v>Null</v>
      </c>
    </row>
    <row r="1497" spans="3:19">
      <c r="C1497" s="12" t="s">
        <v>1399</v>
      </c>
      <c r="D1497" s="12">
        <v>1500592</v>
      </c>
      <c r="E1497" s="12">
        <v>2022</v>
      </c>
      <c r="F1497" s="36" t="s">
        <v>539</v>
      </c>
      <c r="G1497" s="12" t="s">
        <v>539</v>
      </c>
      <c r="H1497" s="36" t="s">
        <v>539</v>
      </c>
      <c r="I1497" s="36" t="s">
        <v>539</v>
      </c>
      <c r="J1497" s="36" t="s">
        <v>539</v>
      </c>
      <c r="K1497" s="36" t="s">
        <v>539</v>
      </c>
      <c r="L1497" s="12" t="s">
        <v>539</v>
      </c>
      <c r="M1497" s="12" t="s">
        <v>539</v>
      </c>
      <c r="N1497" s="36" t="s">
        <v>539</v>
      </c>
      <c r="O1497" s="36" t="s">
        <v>539</v>
      </c>
      <c r="R1497" s="12" t="str">
        <f t="shared" si="23"/>
        <v>Null</v>
      </c>
      <c r="S1497" s="12" t="str">
        <f>IFERROR(IF(Preferences!$D$6="Default",INDEX('History Check'!$F$6:$O$6,MATCH(MAX('History Check'!$F1497:$O1497),'History Check'!$F1497:$O1497,0)),IF(COUNT($F1497:$O1497) &gt; 0, Preferences!$D$6, NA())),"Null")</f>
        <v>Null</v>
      </c>
    </row>
    <row r="1498" spans="3:19" hidden="1">
      <c r="C1498" s="12" t="s">
        <v>1400</v>
      </c>
      <c r="D1498" s="12">
        <v>1143230</v>
      </c>
      <c r="E1498" s="12">
        <v>2023</v>
      </c>
      <c r="F1498" s="36" t="s">
        <v>539</v>
      </c>
      <c r="G1498" s="12" t="s">
        <v>539</v>
      </c>
      <c r="H1498" s="12" t="s">
        <v>539</v>
      </c>
      <c r="I1498" s="12" t="s">
        <v>539</v>
      </c>
      <c r="J1498" s="12" t="s">
        <v>539</v>
      </c>
      <c r="K1498" s="12" t="s">
        <v>539</v>
      </c>
      <c r="L1498" s="12" t="s">
        <v>539</v>
      </c>
      <c r="M1498" s="12" t="s">
        <v>539</v>
      </c>
      <c r="N1498" s="12" t="s">
        <v>539</v>
      </c>
      <c r="O1498" s="36">
        <v>45291</v>
      </c>
      <c r="R1498" s="12" t="str">
        <f t="shared" si="23"/>
        <v>LOCAL</v>
      </c>
      <c r="S1498" s="12" t="str">
        <f>IFERROR(IF(Preferences!$D$6="Default",INDEX('History Check'!$F$6:$O$6,MATCH(MAX('History Check'!$F1498:$O1498),'History Check'!$F1498:$O1498,0)),IF(COUNT($F1498:$O1498) &gt; 0, Preferences!$D$6, NA())),"Null")</f>
        <v>NONCON</v>
      </c>
    </row>
    <row r="1499" spans="3:19" hidden="1">
      <c r="C1499" s="12" t="s">
        <v>1400</v>
      </c>
      <c r="D1499" s="12">
        <v>1143230</v>
      </c>
      <c r="E1499" s="12">
        <v>2022</v>
      </c>
      <c r="F1499" s="36" t="s">
        <v>539</v>
      </c>
      <c r="G1499" s="12" t="s">
        <v>539</v>
      </c>
      <c r="H1499" s="36" t="s">
        <v>539</v>
      </c>
      <c r="I1499" s="36" t="s">
        <v>539</v>
      </c>
      <c r="J1499" s="36" t="s">
        <v>539</v>
      </c>
      <c r="K1499" s="36" t="s">
        <v>539</v>
      </c>
      <c r="L1499" s="12" t="s">
        <v>539</v>
      </c>
      <c r="M1499" s="12" t="s">
        <v>539</v>
      </c>
      <c r="N1499" s="36" t="s">
        <v>539</v>
      </c>
      <c r="O1499" s="36">
        <v>44926</v>
      </c>
      <c r="R1499" s="12" t="str">
        <f t="shared" si="23"/>
        <v>LOCAL</v>
      </c>
      <c r="S1499" s="12" t="str">
        <f>IFERROR(IF(Preferences!$D$6="Default",INDEX('History Check'!$F$6:$O$6,MATCH(MAX('History Check'!$F1499:$O1499),'History Check'!$F1499:$O1499,0)),IF(COUNT($F1499:$O1499) &gt; 0, Preferences!$D$6, NA())),"Null")</f>
        <v>NONCON</v>
      </c>
    </row>
    <row r="1500" spans="3:19" hidden="1">
      <c r="C1500" s="12" t="s">
        <v>1367</v>
      </c>
      <c r="D1500" s="12">
        <v>1011585</v>
      </c>
      <c r="E1500" s="12">
        <v>2023</v>
      </c>
      <c r="F1500" s="36" t="s">
        <v>539</v>
      </c>
      <c r="G1500" s="12" t="s">
        <v>539</v>
      </c>
      <c r="H1500" s="12" t="s">
        <v>539</v>
      </c>
      <c r="I1500" s="12" t="s">
        <v>539</v>
      </c>
      <c r="J1500" s="12" t="s">
        <v>539</v>
      </c>
      <c r="K1500" s="36">
        <v>45291</v>
      </c>
      <c r="L1500" s="12" t="s">
        <v>539</v>
      </c>
      <c r="M1500" s="12" t="s">
        <v>539</v>
      </c>
      <c r="N1500" s="12" t="s">
        <v>539</v>
      </c>
      <c r="O1500" s="12" t="s">
        <v>539</v>
      </c>
      <c r="R1500" s="12" t="str">
        <f t="shared" si="23"/>
        <v>IFRS</v>
      </c>
      <c r="S1500" s="12" t="str">
        <f>IFERROR(IF(Preferences!$D$6="Default",INDEX('History Check'!$F$6:$O$6,MATCH(MAX('History Check'!$F1500:$O1500),'History Check'!$F1500:$O1500,0)),IF(COUNT($F1500:$O1500) &gt; 0, Preferences!$D$6, NA())),"Null")</f>
        <v>NONCON</v>
      </c>
    </row>
    <row r="1501" spans="3:19" hidden="1">
      <c r="C1501" s="12" t="s">
        <v>1367</v>
      </c>
      <c r="D1501" s="12">
        <v>1011585</v>
      </c>
      <c r="E1501" s="12">
        <v>2022</v>
      </c>
      <c r="F1501" s="36" t="s">
        <v>539</v>
      </c>
      <c r="G1501" s="12" t="s">
        <v>539</v>
      </c>
      <c r="H1501" s="36" t="s">
        <v>539</v>
      </c>
      <c r="I1501" s="36" t="s">
        <v>539</v>
      </c>
      <c r="J1501" s="12" t="s">
        <v>539</v>
      </c>
      <c r="K1501" s="36">
        <v>44926</v>
      </c>
      <c r="L1501" s="12" t="s">
        <v>539</v>
      </c>
      <c r="M1501" s="12" t="s">
        <v>539</v>
      </c>
      <c r="N1501" s="12" t="s">
        <v>539</v>
      </c>
      <c r="O1501" s="36" t="s">
        <v>539</v>
      </c>
      <c r="R1501" s="12" t="str">
        <f t="shared" si="23"/>
        <v>IFRS</v>
      </c>
      <c r="S1501" s="12" t="str">
        <f>IFERROR(IF(Preferences!$D$6="Default",INDEX('History Check'!$F$6:$O$6,MATCH(MAX('History Check'!$F1501:$O1501),'History Check'!$F1501:$O1501,0)),IF(COUNT($F1501:$O1501) &gt; 0, Preferences!$D$6, NA())),"Null")</f>
        <v>NONCON</v>
      </c>
    </row>
    <row r="1502" spans="3:19" hidden="1">
      <c r="C1502" s="12" t="s">
        <v>1368</v>
      </c>
      <c r="D1502" s="12">
        <v>111772</v>
      </c>
      <c r="E1502" s="12">
        <v>2023</v>
      </c>
      <c r="F1502" s="36" t="s">
        <v>539</v>
      </c>
      <c r="G1502" s="12" t="s">
        <v>539</v>
      </c>
      <c r="H1502" s="36" t="s">
        <v>539</v>
      </c>
      <c r="I1502" s="36" t="s">
        <v>539</v>
      </c>
      <c r="J1502" s="36">
        <v>45016</v>
      </c>
      <c r="K1502" s="36" t="s">
        <v>539</v>
      </c>
      <c r="L1502" s="12" t="s">
        <v>539</v>
      </c>
      <c r="M1502" s="12" t="s">
        <v>539</v>
      </c>
      <c r="N1502" s="36" t="s">
        <v>539</v>
      </c>
      <c r="O1502" s="36">
        <v>45016</v>
      </c>
      <c r="R1502" s="12" t="str">
        <f t="shared" si="23"/>
        <v>LOCAL</v>
      </c>
      <c r="S1502" s="12" t="str">
        <f>IFERROR(IF(Preferences!$D$6="Default",INDEX('History Check'!$F$6:$O$6,MATCH(MAX('History Check'!$F1502:$O1502),'History Check'!$F1502:$O1502,0)),IF(COUNT($F1502:$O1502) &gt; 0, Preferences!$D$6, NA())),"Null")</f>
        <v>CON</v>
      </c>
    </row>
    <row r="1503" spans="3:19" hidden="1">
      <c r="C1503" s="12" t="s">
        <v>1368</v>
      </c>
      <c r="D1503" s="12">
        <v>111772</v>
      </c>
      <c r="E1503" s="12">
        <v>2022</v>
      </c>
      <c r="F1503" s="47" t="s">
        <v>539</v>
      </c>
      <c r="G1503" s="47" t="s">
        <v>539</v>
      </c>
      <c r="H1503" s="47" t="s">
        <v>539</v>
      </c>
      <c r="I1503" s="47" t="s">
        <v>539</v>
      </c>
      <c r="J1503" s="47">
        <v>44651</v>
      </c>
      <c r="K1503" s="47" t="s">
        <v>539</v>
      </c>
      <c r="L1503" s="47" t="s">
        <v>539</v>
      </c>
      <c r="M1503" s="47" t="s">
        <v>539</v>
      </c>
      <c r="N1503" s="47" t="s">
        <v>539</v>
      </c>
      <c r="O1503" s="47">
        <v>44651</v>
      </c>
      <c r="P1503" s="47"/>
      <c r="Q1503" s="47"/>
      <c r="R1503" s="12" t="str">
        <f t="shared" si="23"/>
        <v>LOCAL</v>
      </c>
      <c r="S1503" s="12" t="str">
        <f>IFERROR(IF(Preferences!$D$6="Default",INDEX('History Check'!$F$6:$O$6,MATCH(MAX('History Check'!$F1503:$O1503),'History Check'!$F1503:$O1503,0)),IF(COUNT($F1503:$O1503) &gt; 0, Preferences!$D$6, NA())),"Null")</f>
        <v>CON</v>
      </c>
    </row>
    <row r="1504" spans="3:19" hidden="1">
      <c r="C1504" s="12" t="s">
        <v>1401</v>
      </c>
      <c r="D1504" s="12">
        <v>1475495</v>
      </c>
      <c r="E1504" s="12">
        <v>2023</v>
      </c>
      <c r="F1504" s="36" t="s">
        <v>539</v>
      </c>
      <c r="G1504" s="12" t="s">
        <v>539</v>
      </c>
      <c r="H1504" s="12" t="s">
        <v>539</v>
      </c>
      <c r="I1504" s="12" t="s">
        <v>539</v>
      </c>
      <c r="J1504" s="12" t="s">
        <v>539</v>
      </c>
      <c r="K1504" s="12" t="s">
        <v>539</v>
      </c>
      <c r="L1504" s="12" t="s">
        <v>539</v>
      </c>
      <c r="M1504" s="12" t="s">
        <v>539</v>
      </c>
      <c r="N1504" s="12" t="s">
        <v>539</v>
      </c>
      <c r="O1504" s="36">
        <v>45291</v>
      </c>
      <c r="R1504" s="12" t="str">
        <f t="shared" si="23"/>
        <v>LOCAL</v>
      </c>
      <c r="S1504" s="12" t="str">
        <f>IFERROR(IF(Preferences!$D$6="Default",INDEX('History Check'!$F$6:$O$6,MATCH(MAX('History Check'!$F1504:$O1504),'History Check'!$F1504:$O1504,0)),IF(COUNT($F1504:$O1504) &gt; 0, Preferences!$D$6, NA())),"Null")</f>
        <v>NONCON</v>
      </c>
    </row>
    <row r="1505" spans="3:19" hidden="1">
      <c r="C1505" s="12" t="s">
        <v>1401</v>
      </c>
      <c r="D1505" s="12">
        <v>1475495</v>
      </c>
      <c r="E1505" s="12">
        <v>2022</v>
      </c>
      <c r="F1505" s="36" t="s">
        <v>539</v>
      </c>
      <c r="G1505" s="12" t="s">
        <v>539</v>
      </c>
      <c r="H1505" s="12" t="s">
        <v>539</v>
      </c>
      <c r="I1505" s="12" t="s">
        <v>539</v>
      </c>
      <c r="J1505" s="12" t="s">
        <v>539</v>
      </c>
      <c r="K1505" s="36" t="s">
        <v>539</v>
      </c>
      <c r="L1505" s="12" t="s">
        <v>539</v>
      </c>
      <c r="M1505" s="12" t="s">
        <v>539</v>
      </c>
      <c r="N1505" s="36" t="s">
        <v>539</v>
      </c>
      <c r="O1505" s="36">
        <v>44926</v>
      </c>
      <c r="R1505" s="12" t="str">
        <f t="shared" si="23"/>
        <v>LOCAL</v>
      </c>
      <c r="S1505" s="12" t="str">
        <f>IFERROR(IF(Preferences!$D$6="Default",INDEX('History Check'!$F$6:$O$6,MATCH(MAX('History Check'!$F1505:$O1505),'History Check'!$F1505:$O1505,0)),IF(COUNT($F1505:$O1505) &gt; 0, Preferences!$D$6, NA())),"Null")</f>
        <v>NONCON</v>
      </c>
    </row>
    <row r="1506" spans="3:19" hidden="1">
      <c r="C1506" s="12" t="s">
        <v>1402</v>
      </c>
      <c r="D1506" s="12">
        <v>1180130</v>
      </c>
      <c r="E1506" s="12">
        <v>2023</v>
      </c>
      <c r="F1506" s="47">
        <v>45291</v>
      </c>
      <c r="G1506" s="47" t="s">
        <v>539</v>
      </c>
      <c r="H1506" s="47" t="s">
        <v>539</v>
      </c>
      <c r="I1506" s="47" t="s">
        <v>539</v>
      </c>
      <c r="J1506" s="47" t="s">
        <v>539</v>
      </c>
      <c r="K1506" s="47" t="s">
        <v>539</v>
      </c>
      <c r="L1506" s="47" t="s">
        <v>539</v>
      </c>
      <c r="M1506" s="47" t="s">
        <v>539</v>
      </c>
      <c r="N1506" s="47" t="s">
        <v>539</v>
      </c>
      <c r="O1506" s="47" t="s">
        <v>539</v>
      </c>
      <c r="P1506" s="47"/>
      <c r="Q1506" s="47"/>
      <c r="R1506" s="12" t="str">
        <f t="shared" si="23"/>
        <v>IFRS</v>
      </c>
      <c r="S1506" s="12" t="str">
        <f>IFERROR(IF(Preferences!$D$6="Default",INDEX('History Check'!$F$6:$O$6,MATCH(MAX('History Check'!$F1506:$O1506),'History Check'!$F1506:$O1506,0)),IF(COUNT($F1506:$O1506) &gt; 0, Preferences!$D$6, NA())),"Null")</f>
        <v>CON</v>
      </c>
    </row>
    <row r="1507" spans="3:19" hidden="1">
      <c r="C1507" s="12" t="s">
        <v>1402</v>
      </c>
      <c r="D1507" s="12">
        <v>1180130</v>
      </c>
      <c r="E1507" s="12">
        <v>2022</v>
      </c>
      <c r="F1507" s="36">
        <v>44926</v>
      </c>
      <c r="G1507" s="12" t="s">
        <v>539</v>
      </c>
      <c r="H1507" s="36" t="s">
        <v>539</v>
      </c>
      <c r="I1507" s="36" t="s">
        <v>539</v>
      </c>
      <c r="J1507" s="36" t="s">
        <v>539</v>
      </c>
      <c r="K1507" s="36" t="s">
        <v>539</v>
      </c>
      <c r="L1507" s="12" t="s">
        <v>539</v>
      </c>
      <c r="M1507" s="12" t="s">
        <v>539</v>
      </c>
      <c r="N1507" s="36" t="s">
        <v>539</v>
      </c>
      <c r="O1507" s="36" t="s">
        <v>539</v>
      </c>
      <c r="R1507" s="12" t="str">
        <f t="shared" si="23"/>
        <v>IFRS</v>
      </c>
      <c r="S1507" s="12" t="str">
        <f>IFERROR(IF(Preferences!$D$6="Default",INDEX('History Check'!$F$6:$O$6,MATCH(MAX('History Check'!$F1507:$O1507),'History Check'!$F1507:$O1507,0)),IF(COUNT($F1507:$O1507) &gt; 0, Preferences!$D$6, NA())),"Null")</f>
        <v>CON</v>
      </c>
    </row>
    <row r="1508" spans="3:19" hidden="1">
      <c r="C1508" s="12" t="s">
        <v>1403</v>
      </c>
      <c r="D1508" s="12">
        <v>1049399</v>
      </c>
      <c r="E1508" s="12">
        <v>2023</v>
      </c>
      <c r="F1508" s="36" t="s">
        <v>539</v>
      </c>
      <c r="G1508" s="12" t="s">
        <v>539</v>
      </c>
      <c r="H1508" s="36" t="s">
        <v>539</v>
      </c>
      <c r="I1508" s="36" t="s">
        <v>539</v>
      </c>
      <c r="J1508" s="12" t="s">
        <v>539</v>
      </c>
      <c r="K1508" s="36" t="s">
        <v>539</v>
      </c>
      <c r="L1508" s="12" t="s">
        <v>539</v>
      </c>
      <c r="M1508" s="36">
        <v>45291</v>
      </c>
      <c r="N1508" s="12" t="s">
        <v>539</v>
      </c>
      <c r="O1508" s="36">
        <v>45291</v>
      </c>
      <c r="R1508" s="12" t="str">
        <f t="shared" si="23"/>
        <v>REGULATORY</v>
      </c>
      <c r="S1508" s="12" t="str">
        <f>IFERROR(IF(Preferences!$D$6="Default",INDEX('History Check'!$F$6:$O$6,MATCH(MAX('History Check'!$F1508:$O1508),'History Check'!$F1508:$O1508,0)),IF(COUNT($F1508:$O1508) &gt; 0, Preferences!$D$6, NA())),"Null")</f>
        <v>NONCON</v>
      </c>
    </row>
    <row r="1509" spans="3:19" hidden="1">
      <c r="C1509" s="12" t="s">
        <v>1403</v>
      </c>
      <c r="D1509" s="12">
        <v>1049399</v>
      </c>
      <c r="E1509" s="12">
        <v>2022</v>
      </c>
      <c r="F1509" s="36" t="s">
        <v>539</v>
      </c>
      <c r="G1509" s="12" t="s">
        <v>539</v>
      </c>
      <c r="H1509" s="12" t="s">
        <v>539</v>
      </c>
      <c r="I1509" s="12" t="s">
        <v>539</v>
      </c>
      <c r="J1509" s="12" t="s">
        <v>539</v>
      </c>
      <c r="K1509" s="36" t="s">
        <v>539</v>
      </c>
      <c r="L1509" s="12" t="s">
        <v>539</v>
      </c>
      <c r="M1509" s="36">
        <v>44926</v>
      </c>
      <c r="N1509" s="12" t="s">
        <v>539</v>
      </c>
      <c r="O1509" s="36">
        <v>44926</v>
      </c>
      <c r="R1509" s="12" t="str">
        <f t="shared" si="23"/>
        <v>REGULATORY</v>
      </c>
      <c r="S1509" s="12" t="str">
        <f>IFERROR(IF(Preferences!$D$6="Default",INDEX('History Check'!$F$6:$O$6,MATCH(MAX('History Check'!$F1509:$O1509),'History Check'!$F1509:$O1509,0)),IF(COUNT($F1509:$O1509) &gt; 0, Preferences!$D$6, NA())),"Null")</f>
        <v>NONCON</v>
      </c>
    </row>
    <row r="1510" spans="3:19" hidden="1">
      <c r="C1510" s="12" t="s">
        <v>1404</v>
      </c>
      <c r="D1510" s="12">
        <v>1267310</v>
      </c>
      <c r="E1510" s="12">
        <v>2023</v>
      </c>
      <c r="F1510" s="36">
        <v>45107</v>
      </c>
      <c r="G1510" s="12" t="s">
        <v>539</v>
      </c>
      <c r="H1510" s="12" t="s">
        <v>539</v>
      </c>
      <c r="I1510" s="12" t="s">
        <v>539</v>
      </c>
      <c r="J1510" s="36" t="s">
        <v>539</v>
      </c>
      <c r="K1510" s="36">
        <v>45107</v>
      </c>
      <c r="L1510" s="12" t="s">
        <v>539</v>
      </c>
      <c r="M1510" s="12" t="s">
        <v>539</v>
      </c>
      <c r="N1510" s="12" t="s">
        <v>539</v>
      </c>
      <c r="O1510" s="36" t="s">
        <v>539</v>
      </c>
      <c r="R1510" s="12" t="str">
        <f t="shared" si="23"/>
        <v>IFRS</v>
      </c>
      <c r="S1510" s="12" t="str">
        <f>IFERROR(IF(Preferences!$D$6="Default",INDEX('History Check'!$F$6:$O$6,MATCH(MAX('History Check'!$F1510:$O1510),'History Check'!$F1510:$O1510,0)),IF(COUNT($F1510:$O1510) &gt; 0, Preferences!$D$6, NA())),"Null")</f>
        <v>CON</v>
      </c>
    </row>
    <row r="1511" spans="3:19" hidden="1">
      <c r="C1511" s="12" t="s">
        <v>1404</v>
      </c>
      <c r="D1511" s="12">
        <v>1267310</v>
      </c>
      <c r="E1511" s="12">
        <v>2022</v>
      </c>
      <c r="F1511" s="36">
        <v>44742</v>
      </c>
      <c r="G1511" s="12" t="s">
        <v>539</v>
      </c>
      <c r="H1511" s="36" t="s">
        <v>539</v>
      </c>
      <c r="I1511" s="36" t="s">
        <v>539</v>
      </c>
      <c r="J1511" s="36" t="s">
        <v>539</v>
      </c>
      <c r="K1511" s="36">
        <v>44742</v>
      </c>
      <c r="L1511" s="12" t="s">
        <v>539</v>
      </c>
      <c r="M1511" s="12" t="s">
        <v>539</v>
      </c>
      <c r="N1511" s="36" t="s">
        <v>539</v>
      </c>
      <c r="O1511" s="36" t="s">
        <v>539</v>
      </c>
      <c r="R1511" s="12" t="str">
        <f t="shared" si="23"/>
        <v>IFRS</v>
      </c>
      <c r="S1511" s="12" t="str">
        <f>IFERROR(IF(Preferences!$D$6="Default",INDEX('History Check'!$F$6:$O$6,MATCH(MAX('History Check'!$F1511:$O1511),'History Check'!$F1511:$O1511,0)),IF(COUNT($F1511:$O1511) &gt; 0, Preferences!$D$6, NA())),"Null")</f>
        <v>CON</v>
      </c>
    </row>
    <row r="1512" spans="3:19" hidden="1">
      <c r="C1512" s="12" t="s">
        <v>1405</v>
      </c>
      <c r="D1512" s="12">
        <v>1393710</v>
      </c>
      <c r="E1512" s="12">
        <v>2023</v>
      </c>
      <c r="F1512" s="36">
        <v>45107</v>
      </c>
      <c r="G1512" s="12" t="s">
        <v>539</v>
      </c>
      <c r="H1512" s="12" t="s">
        <v>539</v>
      </c>
      <c r="I1512" s="12" t="s">
        <v>539</v>
      </c>
      <c r="J1512" s="12" t="s">
        <v>539</v>
      </c>
      <c r="K1512" s="36">
        <v>45107</v>
      </c>
      <c r="L1512" s="12" t="s">
        <v>539</v>
      </c>
      <c r="M1512" s="12" t="s">
        <v>539</v>
      </c>
      <c r="N1512" s="12" t="s">
        <v>539</v>
      </c>
      <c r="O1512" s="36" t="s">
        <v>539</v>
      </c>
      <c r="R1512" s="12" t="str">
        <f t="shared" si="23"/>
        <v>IFRS</v>
      </c>
      <c r="S1512" s="12" t="str">
        <f>IFERROR(IF(Preferences!$D$6="Default",INDEX('History Check'!$F$6:$O$6,MATCH(MAX('History Check'!$F1512:$O1512),'History Check'!$F1512:$O1512,0)),IF(COUNT($F1512:$O1512) &gt; 0, Preferences!$D$6, NA())),"Null")</f>
        <v>CON</v>
      </c>
    </row>
    <row r="1513" spans="3:19" hidden="1">
      <c r="C1513" s="12" t="s">
        <v>1405</v>
      </c>
      <c r="D1513" s="12">
        <v>1393710</v>
      </c>
      <c r="E1513" s="12">
        <v>2022</v>
      </c>
      <c r="F1513" s="36">
        <v>44742</v>
      </c>
      <c r="G1513" s="12" t="s">
        <v>539</v>
      </c>
      <c r="H1513" s="12" t="s">
        <v>539</v>
      </c>
      <c r="I1513" s="12" t="s">
        <v>539</v>
      </c>
      <c r="J1513" s="12" t="s">
        <v>539</v>
      </c>
      <c r="K1513" s="36">
        <v>44742</v>
      </c>
      <c r="L1513" s="12" t="s">
        <v>539</v>
      </c>
      <c r="M1513" s="12" t="s">
        <v>539</v>
      </c>
      <c r="N1513" s="12" t="s">
        <v>539</v>
      </c>
      <c r="O1513" s="36" t="s">
        <v>539</v>
      </c>
      <c r="R1513" s="12" t="str">
        <f t="shared" si="23"/>
        <v>IFRS</v>
      </c>
      <c r="S1513" s="12" t="str">
        <f>IFERROR(IF(Preferences!$D$6="Default",INDEX('History Check'!$F$6:$O$6,MATCH(MAX('History Check'!$F1513:$O1513),'History Check'!$F1513:$O1513,0)),IF(COUNT($F1513:$O1513) &gt; 0, Preferences!$D$6, NA())),"Null")</f>
        <v>CON</v>
      </c>
    </row>
    <row r="1514" spans="3:19" hidden="1">
      <c r="C1514" s="12" t="s">
        <v>1412</v>
      </c>
      <c r="D1514" s="12">
        <v>108295</v>
      </c>
      <c r="E1514" s="12">
        <v>2023</v>
      </c>
      <c r="F1514" s="36">
        <v>45291</v>
      </c>
      <c r="G1514" s="12" t="s">
        <v>539</v>
      </c>
      <c r="H1514" s="36" t="s">
        <v>539</v>
      </c>
      <c r="I1514" s="36" t="s">
        <v>539</v>
      </c>
      <c r="J1514" s="36" t="s">
        <v>539</v>
      </c>
      <c r="K1514" s="36" t="s">
        <v>539</v>
      </c>
      <c r="L1514" s="12" t="s">
        <v>539</v>
      </c>
      <c r="M1514" s="12" t="s">
        <v>539</v>
      </c>
      <c r="N1514" s="36" t="s">
        <v>539</v>
      </c>
      <c r="O1514" s="36" t="s">
        <v>539</v>
      </c>
      <c r="R1514" s="12" t="str">
        <f t="shared" si="23"/>
        <v>IFRS</v>
      </c>
      <c r="S1514" s="12" t="str">
        <f>IFERROR(IF(Preferences!$D$6="Default",INDEX('History Check'!$F$6:$O$6,MATCH(MAX('History Check'!$F1514:$O1514),'History Check'!$F1514:$O1514,0)),IF(COUNT($F1514:$O1514) &gt; 0, Preferences!$D$6, NA())),"Null")</f>
        <v>CON</v>
      </c>
    </row>
    <row r="1515" spans="3:19" hidden="1">
      <c r="C1515" s="12" t="s">
        <v>1412</v>
      </c>
      <c r="D1515" s="12">
        <v>108295</v>
      </c>
      <c r="E1515" s="12">
        <v>2022</v>
      </c>
      <c r="F1515" s="36">
        <v>44926</v>
      </c>
      <c r="G1515" s="12" t="s">
        <v>539</v>
      </c>
      <c r="H1515" s="12" t="s">
        <v>539</v>
      </c>
      <c r="I1515" s="36" t="s">
        <v>539</v>
      </c>
      <c r="J1515" s="12" t="s">
        <v>539</v>
      </c>
      <c r="K1515" s="12" t="s">
        <v>539</v>
      </c>
      <c r="L1515" s="12" t="s">
        <v>539</v>
      </c>
      <c r="M1515" s="12" t="s">
        <v>539</v>
      </c>
      <c r="N1515" s="12" t="s">
        <v>539</v>
      </c>
      <c r="O1515" s="36" t="s">
        <v>539</v>
      </c>
      <c r="R1515" s="12" t="str">
        <f t="shared" si="23"/>
        <v>IFRS</v>
      </c>
      <c r="S1515" s="12" t="str">
        <f>IFERROR(IF(Preferences!$D$6="Default",INDEX('History Check'!$F$6:$O$6,MATCH(MAX('History Check'!$F1515:$O1515),'History Check'!$F1515:$O1515,0)),IF(COUNT($F1515:$O1515) &gt; 0, Preferences!$D$6, NA())),"Null")</f>
        <v>CON</v>
      </c>
    </row>
    <row r="1516" spans="3:19" hidden="1">
      <c r="C1516" s="12" t="s">
        <v>1413</v>
      </c>
      <c r="D1516" s="12">
        <v>108299</v>
      </c>
      <c r="E1516" s="12">
        <v>2023</v>
      </c>
      <c r="F1516" s="36">
        <v>45199</v>
      </c>
      <c r="G1516" s="12" t="s">
        <v>539</v>
      </c>
      <c r="H1516" s="36" t="s">
        <v>539</v>
      </c>
      <c r="I1516" s="36" t="s">
        <v>539</v>
      </c>
      <c r="J1516" s="12" t="s">
        <v>539</v>
      </c>
      <c r="K1516" s="36">
        <v>45199</v>
      </c>
      <c r="L1516" s="12" t="s">
        <v>539</v>
      </c>
      <c r="M1516" s="12" t="s">
        <v>539</v>
      </c>
      <c r="N1516" s="12" t="s">
        <v>539</v>
      </c>
      <c r="O1516" s="36" t="s">
        <v>539</v>
      </c>
      <c r="R1516" s="12" t="str">
        <f t="shared" si="23"/>
        <v>IFRS</v>
      </c>
      <c r="S1516" s="12" t="str">
        <f>IFERROR(IF(Preferences!$D$6="Default",INDEX('History Check'!$F$6:$O$6,MATCH(MAX('History Check'!$F1516:$O1516),'History Check'!$F1516:$O1516,0)),IF(COUNT($F1516:$O1516) &gt; 0, Preferences!$D$6, NA())),"Null")</f>
        <v>CON</v>
      </c>
    </row>
    <row r="1517" spans="3:19" hidden="1">
      <c r="C1517" s="12" t="s">
        <v>1413</v>
      </c>
      <c r="D1517" s="12">
        <v>108299</v>
      </c>
      <c r="E1517" s="12">
        <v>2022</v>
      </c>
      <c r="F1517" s="36">
        <v>44834</v>
      </c>
      <c r="G1517" s="12" t="s">
        <v>539</v>
      </c>
      <c r="H1517" s="12" t="s">
        <v>539</v>
      </c>
      <c r="I1517" s="12" t="s">
        <v>539</v>
      </c>
      <c r="J1517" s="12" t="s">
        <v>539</v>
      </c>
      <c r="K1517" s="36">
        <v>44834</v>
      </c>
      <c r="L1517" s="12" t="s">
        <v>539</v>
      </c>
      <c r="M1517" s="12" t="s">
        <v>539</v>
      </c>
      <c r="N1517" s="12" t="s">
        <v>539</v>
      </c>
      <c r="O1517" s="12" t="s">
        <v>539</v>
      </c>
      <c r="R1517" s="12" t="str">
        <f t="shared" si="23"/>
        <v>IFRS</v>
      </c>
      <c r="S1517" s="12" t="str">
        <f>IFERROR(IF(Preferences!$D$6="Default",INDEX('History Check'!$F$6:$O$6,MATCH(MAX('History Check'!$F1517:$O1517),'History Check'!$F1517:$O1517,0)),IF(COUNT($F1517:$O1517) &gt; 0, Preferences!$D$6, NA())),"Null")</f>
        <v>CON</v>
      </c>
    </row>
    <row r="1518" spans="3:19" hidden="1">
      <c r="C1518" s="12" t="s">
        <v>1414</v>
      </c>
      <c r="D1518" s="12">
        <v>114887</v>
      </c>
      <c r="E1518" s="12">
        <v>2023</v>
      </c>
      <c r="F1518" s="36">
        <v>45291</v>
      </c>
      <c r="G1518" s="12" t="s">
        <v>539</v>
      </c>
      <c r="H1518" s="12" t="s">
        <v>539</v>
      </c>
      <c r="I1518" s="12" t="s">
        <v>539</v>
      </c>
      <c r="J1518" s="36" t="s">
        <v>539</v>
      </c>
      <c r="K1518" s="36" t="s">
        <v>539</v>
      </c>
      <c r="L1518" s="12" t="s">
        <v>539</v>
      </c>
      <c r="M1518" s="12" t="s">
        <v>539</v>
      </c>
      <c r="N1518" s="12" t="s">
        <v>539</v>
      </c>
      <c r="O1518" s="36" t="s">
        <v>539</v>
      </c>
      <c r="R1518" s="12" t="str">
        <f t="shared" si="23"/>
        <v>IFRS</v>
      </c>
      <c r="S1518" s="12" t="str">
        <f>IFERROR(IF(Preferences!$D$6="Default",INDEX('History Check'!$F$6:$O$6,MATCH(MAX('History Check'!$F1518:$O1518),'History Check'!$F1518:$O1518,0)),IF(COUNT($F1518:$O1518) &gt; 0, Preferences!$D$6, NA())),"Null")</f>
        <v>CON</v>
      </c>
    </row>
    <row r="1519" spans="3:19" hidden="1">
      <c r="C1519" s="12" t="s">
        <v>1414</v>
      </c>
      <c r="D1519" s="12">
        <v>114887</v>
      </c>
      <c r="E1519" s="12">
        <v>2022</v>
      </c>
      <c r="F1519" s="36">
        <v>44926</v>
      </c>
      <c r="G1519" s="12" t="s">
        <v>539</v>
      </c>
      <c r="H1519" s="36" t="s">
        <v>539</v>
      </c>
      <c r="I1519" s="36" t="s">
        <v>539</v>
      </c>
      <c r="J1519" s="36" t="s">
        <v>539</v>
      </c>
      <c r="K1519" s="36" t="s">
        <v>539</v>
      </c>
      <c r="L1519" s="12" t="s">
        <v>539</v>
      </c>
      <c r="M1519" s="12" t="s">
        <v>539</v>
      </c>
      <c r="N1519" s="12" t="s">
        <v>539</v>
      </c>
      <c r="O1519" s="36" t="s">
        <v>539</v>
      </c>
      <c r="R1519" s="12" t="str">
        <f t="shared" si="23"/>
        <v>IFRS</v>
      </c>
      <c r="S1519" s="12" t="str">
        <f>IFERROR(IF(Preferences!$D$6="Default",INDEX('History Check'!$F$6:$O$6,MATCH(MAX('History Check'!$F1519:$O1519),'History Check'!$F1519:$O1519,0)),IF(COUNT($F1519:$O1519) &gt; 0, Preferences!$D$6, NA())),"Null")</f>
        <v>CON</v>
      </c>
    </row>
    <row r="1520" spans="3:19" hidden="1">
      <c r="C1520" s="12" t="s">
        <v>1415</v>
      </c>
      <c r="D1520" s="12">
        <v>111447</v>
      </c>
      <c r="E1520" s="12">
        <v>2023</v>
      </c>
      <c r="F1520" s="36">
        <v>45230</v>
      </c>
      <c r="G1520" s="12" t="s">
        <v>539</v>
      </c>
      <c r="H1520" s="12" t="s">
        <v>539</v>
      </c>
      <c r="I1520" s="12" t="s">
        <v>539</v>
      </c>
      <c r="J1520" s="36" t="s">
        <v>539</v>
      </c>
      <c r="K1520" s="12" t="s">
        <v>539</v>
      </c>
      <c r="L1520" s="12" t="s">
        <v>539</v>
      </c>
      <c r="M1520" s="12" t="s">
        <v>539</v>
      </c>
      <c r="N1520" s="12" t="s">
        <v>539</v>
      </c>
      <c r="O1520" s="12" t="s">
        <v>539</v>
      </c>
      <c r="R1520" s="12" t="str">
        <f t="shared" si="23"/>
        <v>IFRS</v>
      </c>
      <c r="S1520" s="12" t="str">
        <f>IFERROR(IF(Preferences!$D$6="Default",INDEX('History Check'!$F$6:$O$6,MATCH(MAX('History Check'!$F1520:$O1520),'History Check'!$F1520:$O1520,0)),IF(COUNT($F1520:$O1520) &gt; 0, Preferences!$D$6, NA())),"Null")</f>
        <v>CON</v>
      </c>
    </row>
    <row r="1521" spans="3:19" hidden="1">
      <c r="C1521" s="12" t="s">
        <v>1415</v>
      </c>
      <c r="D1521" s="12">
        <v>111447</v>
      </c>
      <c r="E1521" s="12">
        <v>2022</v>
      </c>
      <c r="F1521" s="47">
        <v>44865</v>
      </c>
      <c r="G1521" s="47" t="s">
        <v>539</v>
      </c>
      <c r="H1521" s="47" t="s">
        <v>539</v>
      </c>
      <c r="I1521" s="47" t="s">
        <v>539</v>
      </c>
      <c r="J1521" s="47" t="s">
        <v>539</v>
      </c>
      <c r="K1521" s="47" t="s">
        <v>539</v>
      </c>
      <c r="L1521" s="47" t="s">
        <v>539</v>
      </c>
      <c r="M1521" s="47" t="s">
        <v>539</v>
      </c>
      <c r="N1521" s="47" t="s">
        <v>539</v>
      </c>
      <c r="O1521" s="47" t="s">
        <v>539</v>
      </c>
      <c r="P1521" s="47"/>
      <c r="Q1521" s="47"/>
      <c r="R1521" s="12" t="str">
        <f t="shared" si="23"/>
        <v>IFRS</v>
      </c>
      <c r="S1521" s="12" t="str">
        <f>IFERROR(IF(Preferences!$D$6="Default",INDEX('History Check'!$F$6:$O$6,MATCH(MAX('History Check'!$F1521:$O1521),'History Check'!$F1521:$O1521,0)),IF(COUNT($F1521:$O1521) &gt; 0, Preferences!$D$6, NA())),"Null")</f>
        <v>CON</v>
      </c>
    </row>
    <row r="1522" spans="3:19">
      <c r="C1522" s="12" t="s">
        <v>1416</v>
      </c>
      <c r="D1522" s="12">
        <v>142568</v>
      </c>
      <c r="E1522" s="12">
        <v>2023</v>
      </c>
      <c r="F1522" s="36" t="s">
        <v>539</v>
      </c>
      <c r="G1522" s="12" t="s">
        <v>539</v>
      </c>
      <c r="H1522" s="36" t="s">
        <v>539</v>
      </c>
      <c r="I1522" s="36" t="s">
        <v>539</v>
      </c>
      <c r="J1522" s="36" t="s">
        <v>539</v>
      </c>
      <c r="K1522" s="36" t="s">
        <v>539</v>
      </c>
      <c r="L1522" s="12" t="s">
        <v>539</v>
      </c>
      <c r="M1522" s="12" t="s">
        <v>539</v>
      </c>
      <c r="N1522" s="36" t="s">
        <v>539</v>
      </c>
      <c r="O1522" s="36" t="s">
        <v>539</v>
      </c>
      <c r="R1522" s="12" t="str">
        <f t="shared" si="23"/>
        <v>Null</v>
      </c>
      <c r="S1522" s="12" t="str">
        <f>IFERROR(IF(Preferences!$D$6="Default",INDEX('History Check'!$F$6:$O$6,MATCH(MAX('History Check'!$F1522:$O1522),'History Check'!$F1522:$O1522,0)),IF(COUNT($F1522:$O1522) &gt; 0, Preferences!$D$6, NA())),"Null")</f>
        <v>Null</v>
      </c>
    </row>
    <row r="1523" spans="3:19">
      <c r="C1523" s="12" t="s">
        <v>1416</v>
      </c>
      <c r="D1523" s="12">
        <v>142568</v>
      </c>
      <c r="E1523" s="12">
        <v>2022</v>
      </c>
      <c r="F1523" s="12" t="s">
        <v>539</v>
      </c>
      <c r="G1523" s="12" t="s">
        <v>539</v>
      </c>
      <c r="H1523" s="12" t="s">
        <v>539</v>
      </c>
      <c r="I1523" s="36" t="s">
        <v>539</v>
      </c>
      <c r="J1523" s="36" t="s">
        <v>539</v>
      </c>
      <c r="K1523" s="36" t="s">
        <v>539</v>
      </c>
      <c r="L1523" s="12" t="s">
        <v>539</v>
      </c>
      <c r="M1523" s="12" t="s">
        <v>539</v>
      </c>
      <c r="N1523" s="12" t="s">
        <v>539</v>
      </c>
      <c r="O1523" s="12" t="s">
        <v>539</v>
      </c>
      <c r="R1523" s="12" t="str">
        <f t="shared" si="23"/>
        <v>Null</v>
      </c>
      <c r="S1523" s="12" t="str">
        <f>IFERROR(IF(Preferences!$D$6="Default",INDEX('History Check'!$F$6:$O$6,MATCH(MAX('History Check'!$F1523:$O1523),'History Check'!$F1523:$O1523,0)),IF(COUNT($F1523:$O1523) &gt; 0, Preferences!$D$6, NA())),"Null")</f>
        <v>Null</v>
      </c>
    </row>
    <row r="1524" spans="3:19" hidden="1">
      <c r="C1524" s="12" t="s">
        <v>1417</v>
      </c>
      <c r="D1524" s="12">
        <v>111997</v>
      </c>
      <c r="E1524" s="12">
        <v>2023</v>
      </c>
      <c r="F1524" s="36" t="s">
        <v>539</v>
      </c>
      <c r="G1524" s="12" t="s">
        <v>539</v>
      </c>
      <c r="H1524" s="12" t="s">
        <v>539</v>
      </c>
      <c r="I1524" s="12" t="s">
        <v>539</v>
      </c>
      <c r="J1524" s="12" t="s">
        <v>539</v>
      </c>
      <c r="K1524" s="36" t="s">
        <v>539</v>
      </c>
      <c r="L1524" s="12" t="s">
        <v>539</v>
      </c>
      <c r="M1524" s="12" t="s">
        <v>539</v>
      </c>
      <c r="N1524" s="12" t="s">
        <v>539</v>
      </c>
      <c r="O1524" s="36">
        <v>45291</v>
      </c>
      <c r="R1524" s="12" t="str">
        <f t="shared" si="23"/>
        <v>LOCAL</v>
      </c>
      <c r="S1524" s="12" t="str">
        <f>IFERROR(IF(Preferences!$D$6="Default",INDEX('History Check'!$F$6:$O$6,MATCH(MAX('History Check'!$F1524:$O1524),'History Check'!$F1524:$O1524,0)),IF(COUNT($F1524:$O1524) &gt; 0, Preferences!$D$6, NA())),"Null")</f>
        <v>NONCON</v>
      </c>
    </row>
    <row r="1525" spans="3:19" hidden="1">
      <c r="C1525" s="12" t="s">
        <v>1417</v>
      </c>
      <c r="D1525" s="12">
        <v>111997</v>
      </c>
      <c r="E1525" s="12">
        <v>2022</v>
      </c>
      <c r="F1525" s="36" t="s">
        <v>539</v>
      </c>
      <c r="G1525" s="12" t="s">
        <v>539</v>
      </c>
      <c r="H1525" s="12" t="s">
        <v>539</v>
      </c>
      <c r="I1525" s="36" t="s">
        <v>539</v>
      </c>
      <c r="J1525" s="36" t="s">
        <v>539</v>
      </c>
      <c r="K1525" s="36" t="s">
        <v>539</v>
      </c>
      <c r="L1525" s="12" t="s">
        <v>539</v>
      </c>
      <c r="M1525" s="12" t="s">
        <v>539</v>
      </c>
      <c r="N1525" s="12" t="s">
        <v>539</v>
      </c>
      <c r="O1525" s="36">
        <v>44926</v>
      </c>
      <c r="R1525" s="12" t="str">
        <f t="shared" si="23"/>
        <v>LOCAL</v>
      </c>
      <c r="S1525" s="12" t="str">
        <f>IFERROR(IF(Preferences!$D$6="Default",INDEX('History Check'!$F$6:$O$6,MATCH(MAX('History Check'!$F1525:$O1525),'History Check'!$F1525:$O1525,0)),IF(COUNT($F1525:$O1525) &gt; 0, Preferences!$D$6, NA())),"Null")</f>
        <v>NONCON</v>
      </c>
    </row>
    <row r="1526" spans="3:19" hidden="1">
      <c r="C1526" s="12" t="s">
        <v>1418</v>
      </c>
      <c r="D1526" s="12">
        <v>108306</v>
      </c>
      <c r="E1526" s="12">
        <v>2023</v>
      </c>
      <c r="F1526" s="36">
        <v>45291</v>
      </c>
      <c r="G1526" s="12" t="s">
        <v>539</v>
      </c>
      <c r="H1526" s="36" t="s">
        <v>539</v>
      </c>
      <c r="I1526" s="36" t="s">
        <v>539</v>
      </c>
      <c r="J1526" s="36" t="s">
        <v>539</v>
      </c>
      <c r="K1526" s="36" t="s">
        <v>539</v>
      </c>
      <c r="L1526" s="12" t="s">
        <v>539</v>
      </c>
      <c r="M1526" s="12" t="s">
        <v>539</v>
      </c>
      <c r="N1526" s="36" t="s">
        <v>539</v>
      </c>
      <c r="O1526" s="36" t="s">
        <v>539</v>
      </c>
      <c r="R1526" s="12" t="str">
        <f t="shared" si="23"/>
        <v>IFRS</v>
      </c>
      <c r="S1526" s="12" t="str">
        <f>IFERROR(IF(Preferences!$D$6="Default",INDEX('History Check'!$F$6:$O$6,MATCH(MAX('History Check'!$F1526:$O1526),'History Check'!$F1526:$O1526,0)),IF(COUNT($F1526:$O1526) &gt; 0, Preferences!$D$6, NA())),"Null")</f>
        <v>CON</v>
      </c>
    </row>
    <row r="1527" spans="3:19" hidden="1">
      <c r="C1527" s="12" t="s">
        <v>1418</v>
      </c>
      <c r="D1527" s="12">
        <v>108306</v>
      </c>
      <c r="E1527" s="12">
        <v>2022</v>
      </c>
      <c r="F1527" s="36">
        <v>44926</v>
      </c>
      <c r="G1527" s="12" t="s">
        <v>539</v>
      </c>
      <c r="H1527" s="36" t="s">
        <v>539</v>
      </c>
      <c r="I1527" s="36" t="s">
        <v>539</v>
      </c>
      <c r="J1527" s="36" t="s">
        <v>539</v>
      </c>
      <c r="K1527" s="36" t="s">
        <v>539</v>
      </c>
      <c r="L1527" s="12" t="s">
        <v>539</v>
      </c>
      <c r="M1527" s="12" t="s">
        <v>539</v>
      </c>
      <c r="N1527" s="36" t="s">
        <v>539</v>
      </c>
      <c r="O1527" s="36" t="s">
        <v>539</v>
      </c>
      <c r="R1527" s="12" t="str">
        <f t="shared" si="23"/>
        <v>IFRS</v>
      </c>
      <c r="S1527" s="12" t="str">
        <f>IFERROR(IF(Preferences!$D$6="Default",INDEX('History Check'!$F$6:$O$6,MATCH(MAX('History Check'!$F1527:$O1527),'History Check'!$F1527:$O1527,0)),IF(COUNT($F1527:$O1527) &gt; 0, Preferences!$D$6, NA())),"Null")</f>
        <v>CON</v>
      </c>
    </row>
    <row r="1528" spans="3:19" hidden="1">
      <c r="C1528" s="12" t="s">
        <v>1419</v>
      </c>
      <c r="D1528" s="12">
        <v>115046</v>
      </c>
      <c r="E1528" s="12">
        <v>2023</v>
      </c>
      <c r="F1528" s="36" t="s">
        <v>539</v>
      </c>
      <c r="G1528" s="12" t="s">
        <v>539</v>
      </c>
      <c r="H1528" s="36" t="s">
        <v>539</v>
      </c>
      <c r="I1528" s="12" t="s">
        <v>539</v>
      </c>
      <c r="J1528" s="12" t="s">
        <v>539</v>
      </c>
      <c r="K1528" s="36">
        <v>45291</v>
      </c>
      <c r="L1528" s="12" t="s">
        <v>539</v>
      </c>
      <c r="M1528" s="12" t="s">
        <v>539</v>
      </c>
      <c r="N1528" s="12" t="s">
        <v>539</v>
      </c>
      <c r="O1528" s="36" t="s">
        <v>539</v>
      </c>
      <c r="R1528" s="12" t="str">
        <f t="shared" si="23"/>
        <v>IFRS</v>
      </c>
      <c r="S1528" s="12" t="str">
        <f>IFERROR(IF(Preferences!$D$6="Default",INDEX('History Check'!$F$6:$O$6,MATCH(MAX('History Check'!$F1528:$O1528),'History Check'!$F1528:$O1528,0)),IF(COUNT($F1528:$O1528) &gt; 0, Preferences!$D$6, NA())),"Null")</f>
        <v>NONCON</v>
      </c>
    </row>
    <row r="1529" spans="3:19" hidden="1">
      <c r="C1529" s="12" t="s">
        <v>1419</v>
      </c>
      <c r="D1529" s="12">
        <v>115046</v>
      </c>
      <c r="E1529" s="12">
        <v>2022</v>
      </c>
      <c r="F1529" s="12" t="s">
        <v>539</v>
      </c>
      <c r="G1529" s="12" t="s">
        <v>539</v>
      </c>
      <c r="H1529" s="12" t="s">
        <v>539</v>
      </c>
      <c r="I1529" s="12" t="s">
        <v>539</v>
      </c>
      <c r="J1529" s="36" t="s">
        <v>539</v>
      </c>
      <c r="K1529" s="36">
        <v>44926</v>
      </c>
      <c r="L1529" s="12" t="s">
        <v>539</v>
      </c>
      <c r="M1529" s="12" t="s">
        <v>539</v>
      </c>
      <c r="N1529" s="12" t="s">
        <v>539</v>
      </c>
      <c r="O1529" s="36" t="s">
        <v>539</v>
      </c>
      <c r="R1529" s="12" t="str">
        <f t="shared" si="23"/>
        <v>IFRS</v>
      </c>
      <c r="S1529" s="12" t="str">
        <f>IFERROR(IF(Preferences!$D$6="Default",INDEX('History Check'!$F$6:$O$6,MATCH(MAX('History Check'!$F1529:$O1529),'History Check'!$F1529:$O1529,0)),IF(COUNT($F1529:$O1529) &gt; 0, Preferences!$D$6, NA())),"Null")</f>
        <v>NONCON</v>
      </c>
    </row>
    <row r="1530" spans="3:19">
      <c r="C1530" s="12" t="s">
        <v>1420</v>
      </c>
      <c r="D1530" s="12">
        <v>111077</v>
      </c>
      <c r="E1530" s="12">
        <v>2023</v>
      </c>
      <c r="F1530" s="36" t="s">
        <v>539</v>
      </c>
      <c r="G1530" s="12" t="s">
        <v>539</v>
      </c>
      <c r="H1530" s="36" t="s">
        <v>539</v>
      </c>
      <c r="I1530" s="36" t="s">
        <v>539</v>
      </c>
      <c r="J1530" s="12" t="s">
        <v>539</v>
      </c>
      <c r="K1530" s="36" t="s">
        <v>539</v>
      </c>
      <c r="L1530" s="12" t="s">
        <v>539</v>
      </c>
      <c r="M1530" s="12" t="s">
        <v>539</v>
      </c>
      <c r="N1530" s="36" t="s">
        <v>539</v>
      </c>
      <c r="O1530" s="36" t="s">
        <v>539</v>
      </c>
      <c r="R1530" s="12" t="str">
        <f t="shared" si="23"/>
        <v>Null</v>
      </c>
      <c r="S1530" s="12" t="str">
        <f>IFERROR(IF(Preferences!$D$6="Default",INDEX('History Check'!$F$6:$O$6,MATCH(MAX('History Check'!$F1530:$O1530),'History Check'!$F1530:$O1530,0)),IF(COUNT($F1530:$O1530) &gt; 0, Preferences!$D$6, NA())),"Null")</f>
        <v>Null</v>
      </c>
    </row>
    <row r="1531" spans="3:19">
      <c r="C1531" s="12" t="s">
        <v>1420</v>
      </c>
      <c r="D1531" s="12">
        <v>111077</v>
      </c>
      <c r="E1531" s="12">
        <v>2022</v>
      </c>
      <c r="F1531" s="36" t="s">
        <v>539</v>
      </c>
      <c r="G1531" s="12" t="s">
        <v>539</v>
      </c>
      <c r="H1531" s="36" t="s">
        <v>539</v>
      </c>
      <c r="I1531" s="36" t="s">
        <v>539</v>
      </c>
      <c r="J1531" s="36" t="s">
        <v>539</v>
      </c>
      <c r="K1531" s="36" t="s">
        <v>539</v>
      </c>
      <c r="L1531" s="12" t="s">
        <v>539</v>
      </c>
      <c r="M1531" s="12" t="s">
        <v>539</v>
      </c>
      <c r="N1531" s="36" t="s">
        <v>539</v>
      </c>
      <c r="O1531" s="36" t="s">
        <v>539</v>
      </c>
      <c r="R1531" s="12" t="str">
        <f t="shared" si="23"/>
        <v>Null</v>
      </c>
      <c r="S1531" s="12" t="str">
        <f>IFERROR(IF(Preferences!$D$6="Default",INDEX('History Check'!$F$6:$O$6,MATCH(MAX('History Check'!$F1531:$O1531),'History Check'!$F1531:$O1531,0)),IF(COUNT($F1531:$O1531) &gt; 0, Preferences!$D$6, NA())),"Null")</f>
        <v>Null</v>
      </c>
    </row>
    <row r="1532" spans="3:19">
      <c r="C1532" s="12" t="s">
        <v>1421</v>
      </c>
      <c r="D1532" s="12">
        <v>112538</v>
      </c>
      <c r="E1532" s="12">
        <v>2023</v>
      </c>
      <c r="F1532" s="36" t="s">
        <v>539</v>
      </c>
      <c r="G1532" s="12" t="s">
        <v>539</v>
      </c>
      <c r="H1532" s="36" t="s">
        <v>539</v>
      </c>
      <c r="I1532" s="36" t="s">
        <v>539</v>
      </c>
      <c r="J1532" s="36" t="s">
        <v>539</v>
      </c>
      <c r="K1532" s="36" t="s">
        <v>539</v>
      </c>
      <c r="L1532" s="12" t="s">
        <v>539</v>
      </c>
      <c r="M1532" s="12" t="s">
        <v>539</v>
      </c>
      <c r="N1532" s="36" t="s">
        <v>539</v>
      </c>
      <c r="O1532" s="36" t="s">
        <v>539</v>
      </c>
      <c r="R1532" s="12" t="str">
        <f t="shared" si="23"/>
        <v>Null</v>
      </c>
      <c r="S1532" s="12" t="str">
        <f>IFERROR(IF(Preferences!$D$6="Default",INDEX('History Check'!$F$6:$O$6,MATCH(MAX('History Check'!$F1532:$O1532),'History Check'!$F1532:$O1532,0)),IF(COUNT($F1532:$O1532) &gt; 0, Preferences!$D$6, NA())),"Null")</f>
        <v>Null</v>
      </c>
    </row>
    <row r="1533" spans="3:19">
      <c r="C1533" s="12" t="s">
        <v>1421</v>
      </c>
      <c r="D1533" s="12">
        <v>112538</v>
      </c>
      <c r="E1533" s="12">
        <v>2022</v>
      </c>
      <c r="F1533" s="36" t="s">
        <v>539</v>
      </c>
      <c r="G1533" s="12" t="s">
        <v>539</v>
      </c>
      <c r="H1533" s="36" t="s">
        <v>539</v>
      </c>
      <c r="I1533" s="36" t="s">
        <v>539</v>
      </c>
      <c r="J1533" s="36" t="s">
        <v>539</v>
      </c>
      <c r="K1533" s="36" t="s">
        <v>539</v>
      </c>
      <c r="L1533" s="12" t="s">
        <v>539</v>
      </c>
      <c r="M1533" s="12" t="s">
        <v>539</v>
      </c>
      <c r="N1533" s="36" t="s">
        <v>539</v>
      </c>
      <c r="O1533" s="36" t="s">
        <v>539</v>
      </c>
      <c r="R1533" s="12" t="str">
        <f t="shared" si="23"/>
        <v>Null</v>
      </c>
      <c r="S1533" s="12" t="str">
        <f>IFERROR(IF(Preferences!$D$6="Default",INDEX('History Check'!$F$6:$O$6,MATCH(MAX('History Check'!$F1533:$O1533),'History Check'!$F1533:$O1533,0)),IF(COUNT($F1533:$O1533) &gt; 0, Preferences!$D$6, NA())),"Null")</f>
        <v>Null</v>
      </c>
    </row>
    <row r="1534" spans="3:19">
      <c r="C1534" s="12" t="s">
        <v>1422</v>
      </c>
      <c r="D1534" s="12">
        <v>113807</v>
      </c>
      <c r="E1534" s="12">
        <v>2023</v>
      </c>
      <c r="F1534" s="36" t="s">
        <v>539</v>
      </c>
      <c r="G1534" s="12" t="s">
        <v>539</v>
      </c>
      <c r="H1534" s="12" t="s">
        <v>539</v>
      </c>
      <c r="I1534" s="12" t="s">
        <v>539</v>
      </c>
      <c r="J1534" s="12" t="s">
        <v>539</v>
      </c>
      <c r="K1534" s="36" t="s">
        <v>539</v>
      </c>
      <c r="L1534" s="12" t="s">
        <v>539</v>
      </c>
      <c r="M1534" s="12" t="s">
        <v>539</v>
      </c>
      <c r="N1534" s="12" t="s">
        <v>539</v>
      </c>
      <c r="O1534" s="12" t="s">
        <v>539</v>
      </c>
      <c r="R1534" s="12" t="str">
        <f t="shared" si="23"/>
        <v>Null</v>
      </c>
      <c r="S1534" s="12" t="str">
        <f>IFERROR(IF(Preferences!$D$6="Default",INDEX('History Check'!$F$6:$O$6,MATCH(MAX('History Check'!$F1534:$O1534),'History Check'!$F1534:$O1534,0)),IF(COUNT($F1534:$O1534) &gt; 0, Preferences!$D$6, NA())),"Null")</f>
        <v>Null</v>
      </c>
    </row>
    <row r="1535" spans="3:19">
      <c r="C1535" s="12" t="s">
        <v>1422</v>
      </c>
      <c r="D1535" s="12">
        <v>113807</v>
      </c>
      <c r="E1535" s="12">
        <v>2022</v>
      </c>
      <c r="F1535" s="36" t="s">
        <v>539</v>
      </c>
      <c r="G1535" s="12" t="s">
        <v>539</v>
      </c>
      <c r="H1535" s="12" t="s">
        <v>539</v>
      </c>
      <c r="I1535" s="12" t="s">
        <v>539</v>
      </c>
      <c r="J1535" s="12" t="s">
        <v>539</v>
      </c>
      <c r="K1535" s="36" t="s">
        <v>539</v>
      </c>
      <c r="L1535" s="12" t="s">
        <v>539</v>
      </c>
      <c r="M1535" s="12" t="s">
        <v>539</v>
      </c>
      <c r="N1535" s="12" t="s">
        <v>539</v>
      </c>
      <c r="O1535" s="36" t="s">
        <v>539</v>
      </c>
      <c r="R1535" s="12" t="str">
        <f t="shared" si="23"/>
        <v>Null</v>
      </c>
      <c r="S1535" s="12" t="str">
        <f>IFERROR(IF(Preferences!$D$6="Default",INDEX('History Check'!$F$6:$O$6,MATCH(MAX('History Check'!$F1535:$O1535),'History Check'!$F1535:$O1535,0)),IF(COUNT($F1535:$O1535) &gt; 0, Preferences!$D$6, NA())),"Null")</f>
        <v>Null</v>
      </c>
    </row>
    <row r="1536" spans="3:19" hidden="1">
      <c r="C1536" s="12" t="s">
        <v>1423</v>
      </c>
      <c r="D1536" s="12">
        <v>1008039</v>
      </c>
      <c r="E1536" s="12">
        <v>2023</v>
      </c>
      <c r="F1536" s="36">
        <v>45199</v>
      </c>
      <c r="G1536" s="12" t="s">
        <v>539</v>
      </c>
      <c r="H1536" s="12" t="s">
        <v>539</v>
      </c>
      <c r="I1536" s="12" t="s">
        <v>539</v>
      </c>
      <c r="J1536" s="12" t="s">
        <v>539</v>
      </c>
      <c r="K1536" s="36">
        <v>45199</v>
      </c>
      <c r="L1536" s="12" t="s">
        <v>539</v>
      </c>
      <c r="M1536" s="12" t="s">
        <v>539</v>
      </c>
      <c r="N1536" s="12" t="s">
        <v>539</v>
      </c>
      <c r="O1536" s="12" t="s">
        <v>539</v>
      </c>
      <c r="R1536" s="12" t="str">
        <f t="shared" si="23"/>
        <v>IFRS</v>
      </c>
      <c r="S1536" s="12" t="str">
        <f>IFERROR(IF(Preferences!$D$6="Default",INDEX('History Check'!$F$6:$O$6,MATCH(MAX('History Check'!$F1536:$O1536),'History Check'!$F1536:$O1536,0)),IF(COUNT($F1536:$O1536) &gt; 0, Preferences!$D$6, NA())),"Null")</f>
        <v>CON</v>
      </c>
    </row>
    <row r="1537" spans="3:19" hidden="1">
      <c r="C1537" s="12" t="s">
        <v>1423</v>
      </c>
      <c r="D1537" s="12">
        <v>1008039</v>
      </c>
      <c r="E1537" s="12">
        <v>2022</v>
      </c>
      <c r="F1537" s="36">
        <v>44834</v>
      </c>
      <c r="G1537" s="12" t="s">
        <v>539</v>
      </c>
      <c r="H1537" s="36" t="s">
        <v>539</v>
      </c>
      <c r="I1537" s="36" t="s">
        <v>539</v>
      </c>
      <c r="J1537" s="36" t="s">
        <v>539</v>
      </c>
      <c r="K1537" s="36">
        <v>44834</v>
      </c>
      <c r="L1537" s="12" t="s">
        <v>539</v>
      </c>
      <c r="M1537" s="12" t="s">
        <v>539</v>
      </c>
      <c r="N1537" s="36" t="s">
        <v>539</v>
      </c>
      <c r="O1537" s="36" t="s">
        <v>539</v>
      </c>
      <c r="R1537" s="12" t="str">
        <f t="shared" si="23"/>
        <v>IFRS</v>
      </c>
      <c r="S1537" s="12" t="str">
        <f>IFERROR(IF(Preferences!$D$6="Default",INDEX('History Check'!$F$6:$O$6,MATCH(MAX('History Check'!$F1537:$O1537),'History Check'!$F1537:$O1537,0)),IF(COUNT($F1537:$O1537) &gt; 0, Preferences!$D$6, NA())),"Null")</f>
        <v>CON</v>
      </c>
    </row>
    <row r="1538" spans="3:19" hidden="1">
      <c r="C1538" s="12" t="s">
        <v>1424</v>
      </c>
      <c r="D1538" s="12">
        <v>1003941</v>
      </c>
      <c r="E1538" s="12">
        <v>2023</v>
      </c>
      <c r="F1538" s="36">
        <v>45291</v>
      </c>
      <c r="G1538" s="12" t="s">
        <v>539</v>
      </c>
      <c r="H1538" s="12" t="s">
        <v>539</v>
      </c>
      <c r="I1538" s="12" t="s">
        <v>539</v>
      </c>
      <c r="J1538" s="36" t="s">
        <v>539</v>
      </c>
      <c r="K1538" s="36">
        <v>45291</v>
      </c>
      <c r="L1538" s="12" t="s">
        <v>539</v>
      </c>
      <c r="M1538" s="12" t="s">
        <v>539</v>
      </c>
      <c r="N1538" s="12" t="s">
        <v>539</v>
      </c>
      <c r="O1538" s="36" t="s">
        <v>539</v>
      </c>
      <c r="R1538" s="12" t="str">
        <f t="shared" si="23"/>
        <v>IFRS</v>
      </c>
      <c r="S1538" s="12" t="str">
        <f>IFERROR(IF(Preferences!$D$6="Default",INDEX('History Check'!$F$6:$O$6,MATCH(MAX('History Check'!$F1538:$O1538),'History Check'!$F1538:$O1538,0)),IF(COUNT($F1538:$O1538) &gt; 0, Preferences!$D$6, NA())),"Null")</f>
        <v>CON</v>
      </c>
    </row>
    <row r="1539" spans="3:19" hidden="1">
      <c r="C1539" s="12" t="s">
        <v>1424</v>
      </c>
      <c r="D1539" s="12">
        <v>1003941</v>
      </c>
      <c r="E1539" s="12">
        <v>2022</v>
      </c>
      <c r="F1539" s="36">
        <v>44926</v>
      </c>
      <c r="G1539" s="12" t="s">
        <v>539</v>
      </c>
      <c r="H1539" s="12" t="s">
        <v>539</v>
      </c>
      <c r="I1539" s="36" t="s">
        <v>539</v>
      </c>
      <c r="J1539" s="36" t="s">
        <v>539</v>
      </c>
      <c r="K1539" s="36">
        <v>44926</v>
      </c>
      <c r="L1539" s="12" t="s">
        <v>539</v>
      </c>
      <c r="M1539" s="12" t="s">
        <v>539</v>
      </c>
      <c r="N1539" s="12" t="s">
        <v>539</v>
      </c>
      <c r="O1539" s="36" t="s">
        <v>539</v>
      </c>
      <c r="R1539" s="12" t="str">
        <f t="shared" si="23"/>
        <v>IFRS</v>
      </c>
      <c r="S1539" s="12" t="str">
        <f>IFERROR(IF(Preferences!$D$6="Default",INDEX('History Check'!$F$6:$O$6,MATCH(MAX('History Check'!$F1539:$O1539),'History Check'!$F1539:$O1539,0)),IF(COUNT($F1539:$O1539) &gt; 0, Preferences!$D$6, NA())),"Null")</f>
        <v>CON</v>
      </c>
    </row>
    <row r="1540" spans="3:19" hidden="1">
      <c r="C1540" s="12" t="s">
        <v>1425</v>
      </c>
      <c r="D1540" s="12">
        <v>1008386</v>
      </c>
      <c r="E1540" s="12">
        <v>2023</v>
      </c>
      <c r="F1540" s="36">
        <v>45291</v>
      </c>
      <c r="G1540" s="12" t="s">
        <v>539</v>
      </c>
      <c r="H1540" s="36" t="s">
        <v>539</v>
      </c>
      <c r="I1540" s="36" t="s">
        <v>539</v>
      </c>
      <c r="J1540" s="12" t="s">
        <v>539</v>
      </c>
      <c r="K1540" s="36">
        <v>45291</v>
      </c>
      <c r="L1540" s="12" t="s">
        <v>539</v>
      </c>
      <c r="M1540" s="12" t="s">
        <v>539</v>
      </c>
      <c r="N1540" s="12" t="s">
        <v>539</v>
      </c>
      <c r="O1540" s="12" t="s">
        <v>539</v>
      </c>
      <c r="R1540" s="12" t="str">
        <f t="shared" si="23"/>
        <v>IFRS</v>
      </c>
      <c r="S1540" s="12" t="str">
        <f>IFERROR(IF(Preferences!$D$6="Default",INDEX('History Check'!$F$6:$O$6,MATCH(MAX('History Check'!$F1540:$O1540),'History Check'!$F1540:$O1540,0)),IF(COUNT($F1540:$O1540) &gt; 0, Preferences!$D$6, NA())),"Null")</f>
        <v>CON</v>
      </c>
    </row>
    <row r="1541" spans="3:19" hidden="1">
      <c r="C1541" s="12" t="s">
        <v>1425</v>
      </c>
      <c r="D1541" s="12">
        <v>1008386</v>
      </c>
      <c r="E1541" s="12">
        <v>2022</v>
      </c>
      <c r="F1541" s="36">
        <v>44926</v>
      </c>
      <c r="G1541" s="12" t="s">
        <v>539</v>
      </c>
      <c r="H1541" s="12" t="s">
        <v>539</v>
      </c>
      <c r="I1541" s="12" t="s">
        <v>539</v>
      </c>
      <c r="J1541" s="12" t="s">
        <v>539</v>
      </c>
      <c r="K1541" s="36">
        <v>44926</v>
      </c>
      <c r="L1541" s="12" t="s">
        <v>539</v>
      </c>
      <c r="M1541" s="12" t="s">
        <v>539</v>
      </c>
      <c r="N1541" s="36" t="s">
        <v>539</v>
      </c>
      <c r="O1541" s="36" t="s">
        <v>539</v>
      </c>
      <c r="R1541" s="12" t="str">
        <f t="shared" si="23"/>
        <v>IFRS</v>
      </c>
      <c r="S1541" s="12" t="str">
        <f>IFERROR(IF(Preferences!$D$6="Default",INDEX('History Check'!$F$6:$O$6,MATCH(MAX('History Check'!$F1541:$O1541),'History Check'!$F1541:$O1541,0)),IF(COUNT($F1541:$O1541) &gt; 0, Preferences!$D$6, NA())),"Null")</f>
        <v>CON</v>
      </c>
    </row>
    <row r="1542" spans="3:19">
      <c r="C1542" s="12" t="s">
        <v>1406</v>
      </c>
      <c r="D1542" s="12">
        <v>114273</v>
      </c>
      <c r="E1542" s="12">
        <v>2023</v>
      </c>
      <c r="F1542" s="36" t="s">
        <v>539</v>
      </c>
      <c r="G1542" s="12" t="s">
        <v>539</v>
      </c>
      <c r="H1542" s="36" t="s">
        <v>539</v>
      </c>
      <c r="I1542" s="36" t="s">
        <v>539</v>
      </c>
      <c r="J1542" s="36" t="s">
        <v>539</v>
      </c>
      <c r="K1542" s="36" t="s">
        <v>539</v>
      </c>
      <c r="L1542" s="12" t="s">
        <v>539</v>
      </c>
      <c r="M1542" s="12" t="s">
        <v>539</v>
      </c>
      <c r="N1542" s="36" t="s">
        <v>539</v>
      </c>
      <c r="O1542" s="36" t="s">
        <v>539</v>
      </c>
      <c r="R1542" s="12" t="str">
        <f t="shared" si="23"/>
        <v>Null</v>
      </c>
      <c r="S1542" s="12" t="str">
        <f>IFERROR(IF(Preferences!$D$6="Default",INDEX('History Check'!$F$6:$O$6,MATCH(MAX('History Check'!$F1542:$O1542),'History Check'!$F1542:$O1542,0)),IF(COUNT($F1542:$O1542) &gt; 0, Preferences!$D$6, NA())),"Null")</f>
        <v>Null</v>
      </c>
    </row>
    <row r="1543" spans="3:19">
      <c r="C1543" s="12" t="s">
        <v>1406</v>
      </c>
      <c r="D1543" s="12">
        <v>114273</v>
      </c>
      <c r="E1543" s="12">
        <v>2022</v>
      </c>
      <c r="F1543" s="36" t="s">
        <v>539</v>
      </c>
      <c r="G1543" s="12" t="s">
        <v>539</v>
      </c>
      <c r="H1543" s="12" t="s">
        <v>539</v>
      </c>
      <c r="I1543" s="12" t="s">
        <v>539</v>
      </c>
      <c r="J1543" s="12" t="s">
        <v>539</v>
      </c>
      <c r="K1543" s="36" t="s">
        <v>539</v>
      </c>
      <c r="L1543" s="12" t="s">
        <v>539</v>
      </c>
      <c r="M1543" s="12" t="s">
        <v>539</v>
      </c>
      <c r="N1543" s="12" t="s">
        <v>539</v>
      </c>
      <c r="O1543" s="36" t="s">
        <v>539</v>
      </c>
      <c r="R1543" s="12" t="str">
        <f t="shared" si="23"/>
        <v>Null</v>
      </c>
      <c r="S1543" s="12" t="str">
        <f>IFERROR(IF(Preferences!$D$6="Default",INDEX('History Check'!$F$6:$O$6,MATCH(MAX('History Check'!$F1543:$O1543),'History Check'!$F1543:$O1543,0)),IF(COUNT($F1543:$O1543) &gt; 0, Preferences!$D$6, NA())),"Null")</f>
        <v>Null</v>
      </c>
    </row>
    <row r="1544" spans="3:19">
      <c r="C1544" s="12" t="s">
        <v>1407</v>
      </c>
      <c r="D1544" s="12">
        <v>1479652</v>
      </c>
      <c r="E1544" s="12">
        <v>2023</v>
      </c>
      <c r="F1544" s="36" t="s">
        <v>539</v>
      </c>
      <c r="G1544" s="12" t="s">
        <v>539</v>
      </c>
      <c r="H1544" s="12" t="s">
        <v>539</v>
      </c>
      <c r="I1544" s="12" t="s">
        <v>539</v>
      </c>
      <c r="J1544" s="12" t="s">
        <v>539</v>
      </c>
      <c r="K1544" s="36" t="s">
        <v>539</v>
      </c>
      <c r="L1544" s="12" t="s">
        <v>539</v>
      </c>
      <c r="M1544" s="12" t="s">
        <v>539</v>
      </c>
      <c r="N1544" s="12" t="s">
        <v>539</v>
      </c>
      <c r="O1544" s="12" t="s">
        <v>539</v>
      </c>
      <c r="R1544" s="12" t="str">
        <f t="shared" ref="R1544:R1607" si="24">IFERROR(INDEX($F$5:$O$5,MATCH(MAX($F1544:$O1544),$F1544:$O1544,0)),"Null")</f>
        <v>Null</v>
      </c>
      <c r="S1544" s="12" t="str">
        <f>IFERROR(IF(Preferences!$D$6="Default",INDEX('History Check'!$F$6:$O$6,MATCH(MAX('History Check'!$F1544:$O1544),'History Check'!$F1544:$O1544,0)),IF(COUNT($F1544:$O1544) &gt; 0, Preferences!$D$6, NA())),"Null")</f>
        <v>Null</v>
      </c>
    </row>
    <row r="1545" spans="3:19">
      <c r="C1545" s="12" t="s">
        <v>1407</v>
      </c>
      <c r="D1545" s="12">
        <v>1479652</v>
      </c>
      <c r="E1545" s="12">
        <v>2022</v>
      </c>
      <c r="F1545" s="36" t="s">
        <v>539</v>
      </c>
      <c r="G1545" s="12" t="s">
        <v>539</v>
      </c>
      <c r="H1545" s="36" t="s">
        <v>539</v>
      </c>
      <c r="I1545" s="36" t="s">
        <v>539</v>
      </c>
      <c r="J1545" s="36" t="s">
        <v>539</v>
      </c>
      <c r="K1545" s="36" t="s">
        <v>539</v>
      </c>
      <c r="L1545" s="12" t="s">
        <v>539</v>
      </c>
      <c r="M1545" s="12" t="s">
        <v>539</v>
      </c>
      <c r="N1545" s="36" t="s">
        <v>539</v>
      </c>
      <c r="O1545" s="36" t="s">
        <v>539</v>
      </c>
      <c r="R1545" s="12" t="str">
        <f t="shared" si="24"/>
        <v>Null</v>
      </c>
      <c r="S1545" s="12" t="str">
        <f>IFERROR(IF(Preferences!$D$6="Default",INDEX('History Check'!$F$6:$O$6,MATCH(MAX('History Check'!$F1545:$O1545),'History Check'!$F1545:$O1545,0)),IF(COUNT($F1545:$O1545) &gt; 0, Preferences!$D$6, NA())),"Null")</f>
        <v>Null</v>
      </c>
    </row>
    <row r="1546" spans="3:19" hidden="1">
      <c r="C1546" s="12" t="s">
        <v>1408</v>
      </c>
      <c r="D1546" s="12">
        <v>1479643</v>
      </c>
      <c r="E1546" s="12">
        <v>2023</v>
      </c>
      <c r="F1546" s="36">
        <v>45199</v>
      </c>
      <c r="G1546" s="12" t="s">
        <v>539</v>
      </c>
      <c r="H1546" s="12" t="s">
        <v>539</v>
      </c>
      <c r="I1546" s="36" t="s">
        <v>539</v>
      </c>
      <c r="J1546" s="36" t="s">
        <v>539</v>
      </c>
      <c r="K1546" s="36">
        <v>45199</v>
      </c>
      <c r="L1546" s="12" t="s">
        <v>539</v>
      </c>
      <c r="M1546" s="12" t="s">
        <v>539</v>
      </c>
      <c r="N1546" s="12" t="s">
        <v>539</v>
      </c>
      <c r="O1546" s="36" t="s">
        <v>539</v>
      </c>
      <c r="R1546" s="12" t="str">
        <f t="shared" si="24"/>
        <v>IFRS</v>
      </c>
      <c r="S1546" s="12" t="str">
        <f>IFERROR(IF(Preferences!$D$6="Default",INDEX('History Check'!$F$6:$O$6,MATCH(MAX('History Check'!$F1546:$O1546),'History Check'!$F1546:$O1546,0)),IF(COUNT($F1546:$O1546) &gt; 0, Preferences!$D$6, NA())),"Null")</f>
        <v>CON</v>
      </c>
    </row>
    <row r="1547" spans="3:19" hidden="1">
      <c r="C1547" s="12" t="s">
        <v>1408</v>
      </c>
      <c r="D1547" s="12">
        <v>1479643</v>
      </c>
      <c r="E1547" s="12">
        <v>2022</v>
      </c>
      <c r="F1547" s="36">
        <v>44834</v>
      </c>
      <c r="G1547" s="12" t="s">
        <v>539</v>
      </c>
      <c r="H1547" s="12" t="s">
        <v>539</v>
      </c>
      <c r="I1547" s="12" t="s">
        <v>539</v>
      </c>
      <c r="J1547" s="12" t="s">
        <v>539</v>
      </c>
      <c r="K1547" s="36">
        <v>44834</v>
      </c>
      <c r="L1547" s="12" t="s">
        <v>539</v>
      </c>
      <c r="M1547" s="36" t="s">
        <v>539</v>
      </c>
      <c r="N1547" s="12" t="s">
        <v>539</v>
      </c>
      <c r="O1547" s="36" t="s">
        <v>539</v>
      </c>
      <c r="R1547" s="12" t="str">
        <f t="shared" si="24"/>
        <v>IFRS</v>
      </c>
      <c r="S1547" s="12" t="str">
        <f>IFERROR(IF(Preferences!$D$6="Default",INDEX('History Check'!$F$6:$O$6,MATCH(MAX('History Check'!$F1547:$O1547),'History Check'!$F1547:$O1547,0)),IF(COUNT($F1547:$O1547) &gt; 0, Preferences!$D$6, NA())),"Null")</f>
        <v>CON</v>
      </c>
    </row>
    <row r="1548" spans="3:19" hidden="1">
      <c r="C1548" s="12" t="s">
        <v>1409</v>
      </c>
      <c r="D1548" s="12">
        <v>114990</v>
      </c>
      <c r="E1548" s="12">
        <v>2023</v>
      </c>
      <c r="F1548" s="36" t="s">
        <v>539</v>
      </c>
      <c r="G1548" s="12" t="s">
        <v>539</v>
      </c>
      <c r="H1548" s="36" t="s">
        <v>539</v>
      </c>
      <c r="I1548" s="36" t="s">
        <v>539</v>
      </c>
      <c r="J1548" s="36" t="s">
        <v>539</v>
      </c>
      <c r="K1548" s="36">
        <v>45291</v>
      </c>
      <c r="L1548" s="12" t="s">
        <v>539</v>
      </c>
      <c r="M1548" s="12" t="s">
        <v>539</v>
      </c>
      <c r="N1548" s="36" t="s">
        <v>539</v>
      </c>
      <c r="O1548" s="36" t="s">
        <v>539</v>
      </c>
      <c r="R1548" s="12" t="str">
        <f t="shared" si="24"/>
        <v>IFRS</v>
      </c>
      <c r="S1548" s="12" t="str">
        <f>IFERROR(IF(Preferences!$D$6="Default",INDEX('History Check'!$F$6:$O$6,MATCH(MAX('History Check'!$F1548:$O1548),'History Check'!$F1548:$O1548,0)),IF(COUNT($F1548:$O1548) &gt; 0, Preferences!$D$6, NA())),"Null")</f>
        <v>NONCON</v>
      </c>
    </row>
    <row r="1549" spans="3:19" hidden="1">
      <c r="C1549" s="12" t="s">
        <v>1409</v>
      </c>
      <c r="D1549" s="12">
        <v>114990</v>
      </c>
      <c r="E1549" s="12">
        <v>2022</v>
      </c>
      <c r="F1549" s="36" t="s">
        <v>539</v>
      </c>
      <c r="G1549" s="12" t="s">
        <v>539</v>
      </c>
      <c r="H1549" s="36" t="s">
        <v>539</v>
      </c>
      <c r="I1549" s="12" t="s">
        <v>539</v>
      </c>
      <c r="J1549" s="36" t="s">
        <v>539</v>
      </c>
      <c r="K1549" s="36">
        <v>44926</v>
      </c>
      <c r="L1549" s="12" t="s">
        <v>539</v>
      </c>
      <c r="M1549" s="12" t="s">
        <v>539</v>
      </c>
      <c r="N1549" s="36" t="s">
        <v>539</v>
      </c>
      <c r="O1549" s="36" t="s">
        <v>539</v>
      </c>
      <c r="R1549" s="12" t="str">
        <f t="shared" si="24"/>
        <v>IFRS</v>
      </c>
      <c r="S1549" s="12" t="str">
        <f>IFERROR(IF(Preferences!$D$6="Default",INDEX('History Check'!$F$6:$O$6,MATCH(MAX('History Check'!$F1549:$O1549),'History Check'!$F1549:$O1549,0)),IF(COUNT($F1549:$O1549) &gt; 0, Preferences!$D$6, NA())),"Null")</f>
        <v>NONCON</v>
      </c>
    </row>
    <row r="1550" spans="3:19" hidden="1">
      <c r="C1550" s="12" t="s">
        <v>1410</v>
      </c>
      <c r="D1550" s="12">
        <v>1544039</v>
      </c>
      <c r="E1550" s="12">
        <v>2023</v>
      </c>
      <c r="F1550" s="36">
        <v>45291</v>
      </c>
      <c r="G1550" s="12" t="s">
        <v>539</v>
      </c>
      <c r="H1550" s="12" t="s">
        <v>539</v>
      </c>
      <c r="I1550" s="36" t="s">
        <v>539</v>
      </c>
      <c r="J1550" s="12" t="s">
        <v>539</v>
      </c>
      <c r="K1550" s="36">
        <v>45291</v>
      </c>
      <c r="L1550" s="12" t="s">
        <v>539</v>
      </c>
      <c r="M1550" s="12" t="s">
        <v>539</v>
      </c>
      <c r="N1550" s="12" t="s">
        <v>539</v>
      </c>
      <c r="O1550" s="12" t="s">
        <v>539</v>
      </c>
      <c r="R1550" s="12" t="str">
        <f t="shared" si="24"/>
        <v>IFRS</v>
      </c>
      <c r="S1550" s="12" t="str">
        <f>IFERROR(IF(Preferences!$D$6="Default",INDEX('History Check'!$F$6:$O$6,MATCH(MAX('History Check'!$F1550:$O1550),'History Check'!$F1550:$O1550,0)),IF(COUNT($F1550:$O1550) &gt; 0, Preferences!$D$6, NA())),"Null")</f>
        <v>CON</v>
      </c>
    </row>
    <row r="1551" spans="3:19" hidden="1">
      <c r="C1551" s="12" t="s">
        <v>1410</v>
      </c>
      <c r="D1551" s="12">
        <v>1544039</v>
      </c>
      <c r="E1551" s="12">
        <v>2022</v>
      </c>
      <c r="F1551" s="36">
        <v>44926</v>
      </c>
      <c r="G1551" s="12" t="s">
        <v>539</v>
      </c>
      <c r="H1551" s="12" t="s">
        <v>539</v>
      </c>
      <c r="I1551" s="36" t="s">
        <v>539</v>
      </c>
      <c r="J1551" s="36" t="s">
        <v>539</v>
      </c>
      <c r="K1551" s="36">
        <v>44926</v>
      </c>
      <c r="L1551" s="12" t="s">
        <v>539</v>
      </c>
      <c r="M1551" s="12" t="s">
        <v>539</v>
      </c>
      <c r="N1551" s="12" t="s">
        <v>539</v>
      </c>
      <c r="O1551" s="36" t="s">
        <v>539</v>
      </c>
      <c r="R1551" s="12" t="str">
        <f t="shared" si="24"/>
        <v>IFRS</v>
      </c>
      <c r="S1551" s="12" t="str">
        <f>IFERROR(IF(Preferences!$D$6="Default",INDEX('History Check'!$F$6:$O$6,MATCH(MAX('History Check'!$F1551:$O1551),'History Check'!$F1551:$O1551,0)),IF(COUNT($F1551:$O1551) &gt; 0, Preferences!$D$6, NA())),"Null")</f>
        <v>CON</v>
      </c>
    </row>
    <row r="1552" spans="3:19">
      <c r="C1552" s="12" t="s">
        <v>1411</v>
      </c>
      <c r="D1552" s="12">
        <v>1472956</v>
      </c>
      <c r="E1552" s="12">
        <v>2023</v>
      </c>
      <c r="F1552" s="12" t="s">
        <v>539</v>
      </c>
      <c r="G1552" s="12" t="s">
        <v>539</v>
      </c>
      <c r="H1552" s="12" t="s">
        <v>539</v>
      </c>
      <c r="I1552" s="36" t="s">
        <v>539</v>
      </c>
      <c r="J1552" s="36" t="s">
        <v>539</v>
      </c>
      <c r="K1552" s="12" t="s">
        <v>539</v>
      </c>
      <c r="L1552" s="12" t="s">
        <v>539</v>
      </c>
      <c r="M1552" s="12" t="s">
        <v>539</v>
      </c>
      <c r="N1552" s="12" t="s">
        <v>539</v>
      </c>
      <c r="O1552" s="36" t="s">
        <v>539</v>
      </c>
      <c r="R1552" s="12" t="str">
        <f t="shared" si="24"/>
        <v>Null</v>
      </c>
      <c r="S1552" s="12" t="str">
        <f>IFERROR(IF(Preferences!$D$6="Default",INDEX('History Check'!$F$6:$O$6,MATCH(MAX('History Check'!$F1552:$O1552),'History Check'!$F1552:$O1552,0)),IF(COUNT($F1552:$O1552) &gt; 0, Preferences!$D$6, NA())),"Null")</f>
        <v>Null</v>
      </c>
    </row>
    <row r="1553" spans="3:19" hidden="1">
      <c r="C1553" s="12" t="s">
        <v>1411</v>
      </c>
      <c r="D1553" s="12">
        <v>1472956</v>
      </c>
      <c r="E1553" s="12">
        <v>2022</v>
      </c>
      <c r="F1553" s="36" t="s">
        <v>539</v>
      </c>
      <c r="G1553" s="12" t="s">
        <v>539</v>
      </c>
      <c r="H1553" s="12" t="s">
        <v>539</v>
      </c>
      <c r="I1553" s="12" t="s">
        <v>539</v>
      </c>
      <c r="J1553" s="12" t="s">
        <v>539</v>
      </c>
      <c r="K1553" s="36" t="s">
        <v>539</v>
      </c>
      <c r="L1553" s="12" t="s">
        <v>539</v>
      </c>
      <c r="M1553" s="12" t="s">
        <v>539</v>
      </c>
      <c r="N1553" s="12" t="s">
        <v>539</v>
      </c>
      <c r="O1553" s="36">
        <v>44926</v>
      </c>
      <c r="R1553" s="12" t="str">
        <f t="shared" si="24"/>
        <v>LOCAL</v>
      </c>
      <c r="S1553" s="12" t="str">
        <f>IFERROR(IF(Preferences!$D$6="Default",INDEX('History Check'!$F$6:$O$6,MATCH(MAX('History Check'!$F1553:$O1553),'History Check'!$F1553:$O1553,0)),IF(COUNT($F1553:$O1553) &gt; 0, Preferences!$D$6, NA())),"Null")</f>
        <v>NONCON</v>
      </c>
    </row>
    <row r="1554" spans="3:19" hidden="1">
      <c r="C1554" s="12" t="s">
        <v>1426</v>
      </c>
      <c r="D1554" s="12">
        <v>115310</v>
      </c>
      <c r="E1554" s="12">
        <v>2023</v>
      </c>
      <c r="F1554" s="36">
        <v>45291</v>
      </c>
      <c r="G1554" s="12" t="s">
        <v>539</v>
      </c>
      <c r="H1554" s="36" t="s">
        <v>539</v>
      </c>
      <c r="I1554" s="36" t="s">
        <v>539</v>
      </c>
      <c r="J1554" s="36" t="s">
        <v>539</v>
      </c>
      <c r="K1554" s="36" t="s">
        <v>539</v>
      </c>
      <c r="L1554" s="12" t="s">
        <v>539</v>
      </c>
      <c r="M1554" s="12" t="s">
        <v>539</v>
      </c>
      <c r="N1554" s="12" t="s">
        <v>539</v>
      </c>
      <c r="O1554" s="36" t="s">
        <v>539</v>
      </c>
      <c r="R1554" s="12" t="str">
        <f t="shared" si="24"/>
        <v>IFRS</v>
      </c>
      <c r="S1554" s="12" t="str">
        <f>IFERROR(IF(Preferences!$D$6="Default",INDEX('History Check'!$F$6:$O$6,MATCH(MAX('History Check'!$F1554:$O1554),'History Check'!$F1554:$O1554,0)),IF(COUNT($F1554:$O1554) &gt; 0, Preferences!$D$6, NA())),"Null")</f>
        <v>CON</v>
      </c>
    </row>
    <row r="1555" spans="3:19" hidden="1">
      <c r="C1555" s="12" t="s">
        <v>1426</v>
      </c>
      <c r="D1555" s="12">
        <v>115310</v>
      </c>
      <c r="E1555" s="12">
        <v>2022</v>
      </c>
      <c r="F1555" s="36">
        <v>44926</v>
      </c>
      <c r="G1555" s="12" t="s">
        <v>539</v>
      </c>
      <c r="H1555" s="12" t="s">
        <v>539</v>
      </c>
      <c r="I1555" s="12" t="s">
        <v>539</v>
      </c>
      <c r="J1555" s="12" t="s">
        <v>539</v>
      </c>
      <c r="K1555" s="12" t="s">
        <v>539</v>
      </c>
      <c r="L1555" s="12" t="s">
        <v>539</v>
      </c>
      <c r="M1555" s="12" t="s">
        <v>539</v>
      </c>
      <c r="N1555" s="36" t="s">
        <v>539</v>
      </c>
      <c r="O1555" s="12" t="s">
        <v>539</v>
      </c>
      <c r="R1555" s="12" t="str">
        <f t="shared" si="24"/>
        <v>IFRS</v>
      </c>
      <c r="S1555" s="12" t="str">
        <f>IFERROR(IF(Preferences!$D$6="Default",INDEX('History Check'!$F$6:$O$6,MATCH(MAX('History Check'!$F1555:$O1555),'History Check'!$F1555:$O1555,0)),IF(COUNT($F1555:$O1555) &gt; 0, Preferences!$D$6, NA())),"Null")</f>
        <v>CON</v>
      </c>
    </row>
    <row r="1556" spans="3:19" hidden="1">
      <c r="C1556" s="12" t="s">
        <v>1427</v>
      </c>
      <c r="D1556" s="12">
        <v>113276</v>
      </c>
      <c r="E1556" s="12">
        <v>2023</v>
      </c>
      <c r="F1556" s="36">
        <v>45291</v>
      </c>
      <c r="G1556" s="12" t="s">
        <v>539</v>
      </c>
      <c r="H1556" s="12" t="s">
        <v>539</v>
      </c>
      <c r="I1556" s="36" t="s">
        <v>539</v>
      </c>
      <c r="J1556" s="12" t="s">
        <v>539</v>
      </c>
      <c r="K1556" s="36" t="s">
        <v>539</v>
      </c>
      <c r="L1556" s="12" t="s">
        <v>539</v>
      </c>
      <c r="M1556" s="12" t="s">
        <v>539</v>
      </c>
      <c r="N1556" s="12" t="s">
        <v>539</v>
      </c>
      <c r="O1556" s="36" t="s">
        <v>539</v>
      </c>
      <c r="R1556" s="12" t="str">
        <f t="shared" si="24"/>
        <v>IFRS</v>
      </c>
      <c r="S1556" s="12" t="str">
        <f>IFERROR(IF(Preferences!$D$6="Default",INDEX('History Check'!$F$6:$O$6,MATCH(MAX('History Check'!$F1556:$O1556),'History Check'!$F1556:$O1556,0)),IF(COUNT($F1556:$O1556) &gt; 0, Preferences!$D$6, NA())),"Null")</f>
        <v>CON</v>
      </c>
    </row>
    <row r="1557" spans="3:19" hidden="1">
      <c r="C1557" s="12" t="s">
        <v>1427</v>
      </c>
      <c r="D1557" s="12">
        <v>113276</v>
      </c>
      <c r="E1557" s="12">
        <v>2022</v>
      </c>
      <c r="F1557" s="36">
        <v>44926</v>
      </c>
      <c r="G1557" s="12" t="s">
        <v>539</v>
      </c>
      <c r="H1557" s="36" t="s">
        <v>539</v>
      </c>
      <c r="I1557" s="36" t="s">
        <v>539</v>
      </c>
      <c r="J1557" s="36" t="s">
        <v>539</v>
      </c>
      <c r="K1557" s="36" t="s">
        <v>539</v>
      </c>
      <c r="L1557" s="12" t="s">
        <v>539</v>
      </c>
      <c r="M1557" s="12" t="s">
        <v>539</v>
      </c>
      <c r="N1557" s="36" t="s">
        <v>539</v>
      </c>
      <c r="O1557" s="36" t="s">
        <v>539</v>
      </c>
      <c r="R1557" s="12" t="str">
        <f t="shared" si="24"/>
        <v>IFRS</v>
      </c>
      <c r="S1557" s="12" t="str">
        <f>IFERROR(IF(Preferences!$D$6="Default",INDEX('History Check'!$F$6:$O$6,MATCH(MAX('History Check'!$F1557:$O1557),'History Check'!$F1557:$O1557,0)),IF(COUNT($F1557:$O1557) &gt; 0, Preferences!$D$6, NA())),"Null")</f>
        <v>CON</v>
      </c>
    </row>
    <row r="1558" spans="3:19" hidden="1">
      <c r="C1558" s="12" t="s">
        <v>1428</v>
      </c>
      <c r="D1558" s="12">
        <v>1159970</v>
      </c>
      <c r="E1558" s="12">
        <v>2023</v>
      </c>
      <c r="F1558" s="36" t="s">
        <v>539</v>
      </c>
      <c r="G1558" s="12" t="s">
        <v>539</v>
      </c>
      <c r="H1558" s="12" t="s">
        <v>539</v>
      </c>
      <c r="I1558" s="12" t="s">
        <v>539</v>
      </c>
      <c r="J1558" s="12" t="s">
        <v>539</v>
      </c>
      <c r="K1558" s="36">
        <v>45016</v>
      </c>
      <c r="L1558" s="12" t="s">
        <v>539</v>
      </c>
      <c r="M1558" s="12" t="s">
        <v>539</v>
      </c>
      <c r="N1558" s="12" t="s">
        <v>539</v>
      </c>
      <c r="O1558" s="36" t="s">
        <v>539</v>
      </c>
      <c r="R1558" s="12" t="str">
        <f t="shared" si="24"/>
        <v>IFRS</v>
      </c>
      <c r="S1558" s="12" t="str">
        <f>IFERROR(IF(Preferences!$D$6="Default",INDEX('History Check'!$F$6:$O$6,MATCH(MAX('History Check'!$F1558:$O1558),'History Check'!$F1558:$O1558,0)),IF(COUNT($F1558:$O1558) &gt; 0, Preferences!$D$6, NA())),"Null")</f>
        <v>NONCON</v>
      </c>
    </row>
    <row r="1559" spans="3:19" hidden="1">
      <c r="C1559" s="12" t="s">
        <v>1428</v>
      </c>
      <c r="D1559" s="12">
        <v>1159970</v>
      </c>
      <c r="E1559" s="12">
        <v>2022</v>
      </c>
      <c r="F1559" s="36" t="s">
        <v>539</v>
      </c>
      <c r="G1559" s="12" t="s">
        <v>539</v>
      </c>
      <c r="H1559" s="12" t="s">
        <v>539</v>
      </c>
      <c r="I1559" s="12" t="s">
        <v>539</v>
      </c>
      <c r="J1559" s="12" t="s">
        <v>539</v>
      </c>
      <c r="K1559" s="36">
        <v>44651</v>
      </c>
      <c r="L1559" s="12" t="s">
        <v>539</v>
      </c>
      <c r="M1559" s="12" t="s">
        <v>539</v>
      </c>
      <c r="N1559" s="12" t="s">
        <v>539</v>
      </c>
      <c r="O1559" s="36" t="s">
        <v>539</v>
      </c>
      <c r="R1559" s="12" t="str">
        <f t="shared" si="24"/>
        <v>IFRS</v>
      </c>
      <c r="S1559" s="12" t="str">
        <f>IFERROR(IF(Preferences!$D$6="Default",INDEX('History Check'!$F$6:$O$6,MATCH(MAX('History Check'!$F1559:$O1559),'History Check'!$F1559:$O1559,0)),IF(COUNT($F1559:$O1559) &gt; 0, Preferences!$D$6, NA())),"Null")</f>
        <v>NONCON</v>
      </c>
    </row>
    <row r="1560" spans="3:19" hidden="1">
      <c r="C1560" s="12" t="s">
        <v>1429</v>
      </c>
      <c r="D1560" s="12">
        <v>111493</v>
      </c>
      <c r="E1560" s="12">
        <v>2023</v>
      </c>
      <c r="F1560" s="36" t="s">
        <v>539</v>
      </c>
      <c r="G1560" s="12" t="s">
        <v>539</v>
      </c>
      <c r="H1560" s="36" t="s">
        <v>539</v>
      </c>
      <c r="I1560" s="36">
        <v>45016</v>
      </c>
      <c r="J1560" s="36" t="s">
        <v>539</v>
      </c>
      <c r="K1560" s="36" t="s">
        <v>539</v>
      </c>
      <c r="L1560" s="12" t="s">
        <v>539</v>
      </c>
      <c r="M1560" s="12" t="s">
        <v>539</v>
      </c>
      <c r="N1560" s="36" t="s">
        <v>539</v>
      </c>
      <c r="O1560" s="36">
        <v>45016</v>
      </c>
      <c r="R1560" s="12" t="str">
        <f t="shared" si="24"/>
        <v>USGAAP</v>
      </c>
      <c r="S1560" s="12" t="str">
        <f>IFERROR(IF(Preferences!$D$6="Default",INDEX('History Check'!$F$6:$O$6,MATCH(MAX('History Check'!$F1560:$O1560),'History Check'!$F1560:$O1560,0)),IF(COUNT($F1560:$O1560) &gt; 0, Preferences!$D$6, NA())),"Null")</f>
        <v>CON</v>
      </c>
    </row>
    <row r="1561" spans="3:19" hidden="1">
      <c r="C1561" s="12" t="s">
        <v>1429</v>
      </c>
      <c r="D1561" s="12">
        <v>111493</v>
      </c>
      <c r="E1561" s="12">
        <v>2022</v>
      </c>
      <c r="F1561" s="47" t="s">
        <v>539</v>
      </c>
      <c r="G1561" s="47" t="s">
        <v>539</v>
      </c>
      <c r="H1561" s="47" t="s">
        <v>539</v>
      </c>
      <c r="I1561" s="47">
        <v>44651</v>
      </c>
      <c r="J1561" s="47" t="s">
        <v>539</v>
      </c>
      <c r="K1561" s="47" t="s">
        <v>539</v>
      </c>
      <c r="L1561" s="47" t="s">
        <v>539</v>
      </c>
      <c r="M1561" s="47" t="s">
        <v>539</v>
      </c>
      <c r="N1561" s="47" t="s">
        <v>539</v>
      </c>
      <c r="O1561" s="47">
        <v>44651</v>
      </c>
      <c r="P1561" s="47"/>
      <c r="Q1561" s="47"/>
      <c r="R1561" s="12" t="str">
        <f t="shared" si="24"/>
        <v>USGAAP</v>
      </c>
      <c r="S1561" s="12" t="str">
        <f>IFERROR(IF(Preferences!$D$6="Default",INDEX('History Check'!$F$6:$O$6,MATCH(MAX('History Check'!$F1561:$O1561),'History Check'!$F1561:$O1561,0)),IF(COUNT($F1561:$O1561) &gt; 0, Preferences!$D$6, NA())),"Null")</f>
        <v>CON</v>
      </c>
    </row>
    <row r="1562" spans="3:19" hidden="1">
      <c r="C1562" s="12" t="s">
        <v>1430</v>
      </c>
      <c r="D1562" s="12">
        <v>1352570</v>
      </c>
      <c r="E1562" s="12">
        <v>2023</v>
      </c>
      <c r="F1562" s="36">
        <v>45291</v>
      </c>
      <c r="G1562" s="12" t="s">
        <v>539</v>
      </c>
      <c r="H1562" s="36" t="s">
        <v>539</v>
      </c>
      <c r="I1562" s="36" t="s">
        <v>539</v>
      </c>
      <c r="J1562" s="36" t="s">
        <v>539</v>
      </c>
      <c r="K1562" s="36">
        <v>45291</v>
      </c>
      <c r="L1562" s="12" t="s">
        <v>539</v>
      </c>
      <c r="M1562" s="12" t="s">
        <v>539</v>
      </c>
      <c r="N1562" s="36" t="s">
        <v>539</v>
      </c>
      <c r="O1562" s="36" t="s">
        <v>539</v>
      </c>
      <c r="R1562" s="12" t="str">
        <f t="shared" si="24"/>
        <v>IFRS</v>
      </c>
      <c r="S1562" s="12" t="str">
        <f>IFERROR(IF(Preferences!$D$6="Default",INDEX('History Check'!$F$6:$O$6,MATCH(MAX('History Check'!$F1562:$O1562),'History Check'!$F1562:$O1562,0)),IF(COUNT($F1562:$O1562) &gt; 0, Preferences!$D$6, NA())),"Null")</f>
        <v>CON</v>
      </c>
    </row>
    <row r="1563" spans="3:19" hidden="1">
      <c r="C1563" s="12" t="s">
        <v>1430</v>
      </c>
      <c r="D1563" s="12">
        <v>1352570</v>
      </c>
      <c r="E1563" s="12">
        <v>2022</v>
      </c>
      <c r="F1563" s="47">
        <v>44926</v>
      </c>
      <c r="G1563" s="47" t="s">
        <v>539</v>
      </c>
      <c r="H1563" s="47" t="s">
        <v>539</v>
      </c>
      <c r="I1563" s="47" t="s">
        <v>539</v>
      </c>
      <c r="J1563" s="47" t="s">
        <v>539</v>
      </c>
      <c r="K1563" s="47">
        <v>44926</v>
      </c>
      <c r="L1563" s="47" t="s">
        <v>539</v>
      </c>
      <c r="M1563" s="47" t="s">
        <v>539</v>
      </c>
      <c r="N1563" s="47" t="s">
        <v>539</v>
      </c>
      <c r="O1563" s="47" t="s">
        <v>539</v>
      </c>
      <c r="P1563" s="47"/>
      <c r="Q1563" s="47"/>
      <c r="R1563" s="12" t="str">
        <f t="shared" si="24"/>
        <v>IFRS</v>
      </c>
      <c r="S1563" s="12" t="str">
        <f>IFERROR(IF(Preferences!$D$6="Default",INDEX('History Check'!$F$6:$O$6,MATCH(MAX('History Check'!$F1563:$O1563),'History Check'!$F1563:$O1563,0)),IF(COUNT($F1563:$O1563) &gt; 0, Preferences!$D$6, NA())),"Null")</f>
        <v>CON</v>
      </c>
    </row>
    <row r="1564" spans="3:19" hidden="1">
      <c r="C1564" s="12" t="s">
        <v>1431</v>
      </c>
      <c r="D1564" s="12">
        <v>109542</v>
      </c>
      <c r="E1564" s="12">
        <v>2023</v>
      </c>
      <c r="F1564" s="36">
        <v>45107</v>
      </c>
      <c r="G1564" s="12" t="s">
        <v>539</v>
      </c>
      <c r="H1564" s="12" t="s">
        <v>539</v>
      </c>
      <c r="I1564" s="12" t="s">
        <v>539</v>
      </c>
      <c r="J1564" s="12" t="s">
        <v>539</v>
      </c>
      <c r="K1564" s="36">
        <v>45107</v>
      </c>
      <c r="L1564" s="12" t="s">
        <v>539</v>
      </c>
      <c r="M1564" s="12" t="s">
        <v>539</v>
      </c>
      <c r="N1564" s="12" t="s">
        <v>539</v>
      </c>
      <c r="O1564" s="36" t="s">
        <v>539</v>
      </c>
      <c r="R1564" s="12" t="str">
        <f t="shared" si="24"/>
        <v>IFRS</v>
      </c>
      <c r="S1564" s="12" t="str">
        <f>IFERROR(IF(Preferences!$D$6="Default",INDEX('History Check'!$F$6:$O$6,MATCH(MAX('History Check'!$F1564:$O1564),'History Check'!$F1564:$O1564,0)),IF(COUNT($F1564:$O1564) &gt; 0, Preferences!$D$6, NA())),"Null")</f>
        <v>CON</v>
      </c>
    </row>
    <row r="1565" spans="3:19" hidden="1">
      <c r="C1565" s="12" t="s">
        <v>1431</v>
      </c>
      <c r="D1565" s="12">
        <v>109542</v>
      </c>
      <c r="E1565" s="12">
        <v>2022</v>
      </c>
      <c r="F1565" s="36">
        <v>44742</v>
      </c>
      <c r="G1565" s="12" t="s">
        <v>539</v>
      </c>
      <c r="H1565" s="12" t="s">
        <v>539</v>
      </c>
      <c r="I1565" s="12" t="s">
        <v>539</v>
      </c>
      <c r="J1565" s="12" t="s">
        <v>539</v>
      </c>
      <c r="K1565" s="36">
        <v>44742</v>
      </c>
      <c r="L1565" s="12" t="s">
        <v>539</v>
      </c>
      <c r="M1565" s="12" t="s">
        <v>539</v>
      </c>
      <c r="N1565" s="12" t="s">
        <v>539</v>
      </c>
      <c r="O1565" s="12" t="s">
        <v>539</v>
      </c>
      <c r="R1565" s="12" t="str">
        <f t="shared" si="24"/>
        <v>IFRS</v>
      </c>
      <c r="S1565" s="12" t="str">
        <f>IFERROR(IF(Preferences!$D$6="Default",INDEX('History Check'!$F$6:$O$6,MATCH(MAX('History Check'!$F1565:$O1565),'History Check'!$F1565:$O1565,0)),IF(COUNT($F1565:$O1565) &gt; 0, Preferences!$D$6, NA())),"Null")</f>
        <v>CON</v>
      </c>
    </row>
    <row r="1566" spans="3:19" hidden="1">
      <c r="C1566" s="12" t="s">
        <v>1432</v>
      </c>
      <c r="D1566" s="12">
        <v>1207004</v>
      </c>
      <c r="E1566" s="12">
        <v>2023</v>
      </c>
      <c r="F1566" s="36" t="s">
        <v>539</v>
      </c>
      <c r="G1566" s="12" t="s">
        <v>539</v>
      </c>
      <c r="H1566" s="36">
        <v>45291</v>
      </c>
      <c r="I1566" s="12" t="s">
        <v>539</v>
      </c>
      <c r="J1566" s="12" t="s">
        <v>539</v>
      </c>
      <c r="K1566" s="36" t="s">
        <v>539</v>
      </c>
      <c r="L1566" s="12" t="s">
        <v>539</v>
      </c>
      <c r="M1566" s="12" t="s">
        <v>539</v>
      </c>
      <c r="N1566" s="12" t="s">
        <v>539</v>
      </c>
      <c r="O1566" s="36" t="s">
        <v>539</v>
      </c>
      <c r="R1566" s="12" t="str">
        <f t="shared" si="24"/>
        <v>REGULATORY</v>
      </c>
      <c r="S1566" s="12" t="str">
        <f>IFERROR(IF(Preferences!$D$6="Default",INDEX('History Check'!$F$6:$O$6,MATCH(MAX('History Check'!$F1566:$O1566),'History Check'!$F1566:$O1566,0)),IF(COUNT($F1566:$O1566) &gt; 0, Preferences!$D$6, NA())),"Null")</f>
        <v>CON</v>
      </c>
    </row>
    <row r="1567" spans="3:19" hidden="1">
      <c r="C1567" s="12" t="s">
        <v>1432</v>
      </c>
      <c r="D1567" s="12">
        <v>1207004</v>
      </c>
      <c r="E1567" s="12">
        <v>2022</v>
      </c>
      <c r="F1567" s="36" t="s">
        <v>539</v>
      </c>
      <c r="G1567" s="12" t="s">
        <v>539</v>
      </c>
      <c r="H1567" s="36">
        <v>44926</v>
      </c>
      <c r="I1567" s="12" t="s">
        <v>539</v>
      </c>
      <c r="J1567" s="12" t="s">
        <v>539</v>
      </c>
      <c r="K1567" s="36" t="s">
        <v>539</v>
      </c>
      <c r="L1567" s="12" t="s">
        <v>539</v>
      </c>
      <c r="M1567" s="12" t="s">
        <v>539</v>
      </c>
      <c r="N1567" s="12" t="s">
        <v>539</v>
      </c>
      <c r="O1567" s="12" t="s">
        <v>539</v>
      </c>
      <c r="R1567" s="12" t="str">
        <f t="shared" si="24"/>
        <v>REGULATORY</v>
      </c>
      <c r="S1567" s="12" t="str">
        <f>IFERROR(IF(Preferences!$D$6="Default",INDEX('History Check'!$F$6:$O$6,MATCH(MAX('History Check'!$F1567:$O1567),'History Check'!$F1567:$O1567,0)),IF(COUNT($F1567:$O1567) &gt; 0, Preferences!$D$6, NA())),"Null")</f>
        <v>CON</v>
      </c>
    </row>
    <row r="1568" spans="3:19" hidden="1">
      <c r="C1568" s="12" t="s">
        <v>1433</v>
      </c>
      <c r="D1568" s="12">
        <v>111549</v>
      </c>
      <c r="E1568" s="12">
        <v>2023</v>
      </c>
      <c r="F1568" s="12" t="s">
        <v>539</v>
      </c>
      <c r="G1568" s="12" t="s">
        <v>539</v>
      </c>
      <c r="H1568" s="36">
        <v>45291</v>
      </c>
      <c r="I1568" s="36">
        <v>45291</v>
      </c>
      <c r="J1568" s="36" t="s">
        <v>539</v>
      </c>
      <c r="K1568" s="12" t="s">
        <v>539</v>
      </c>
      <c r="L1568" s="12" t="s">
        <v>539</v>
      </c>
      <c r="M1568" s="12" t="s">
        <v>539</v>
      </c>
      <c r="N1568" s="12" t="s">
        <v>539</v>
      </c>
      <c r="O1568" s="36" t="s">
        <v>539</v>
      </c>
      <c r="R1568" s="12" t="str">
        <f t="shared" si="24"/>
        <v>REGULATORY</v>
      </c>
      <c r="S1568" s="12" t="str">
        <f>IFERROR(IF(Preferences!$D$6="Default",INDEX('History Check'!$F$6:$O$6,MATCH(MAX('History Check'!$F1568:$O1568),'History Check'!$F1568:$O1568,0)),IF(COUNT($F1568:$O1568) &gt; 0, Preferences!$D$6, NA())),"Null")</f>
        <v>CON</v>
      </c>
    </row>
    <row r="1569" spans="3:19" hidden="1">
      <c r="C1569" s="12" t="s">
        <v>1433</v>
      </c>
      <c r="D1569" s="12">
        <v>111549</v>
      </c>
      <c r="E1569" s="12">
        <v>2022</v>
      </c>
      <c r="F1569" s="36" t="s">
        <v>539</v>
      </c>
      <c r="G1569" s="12" t="s">
        <v>539</v>
      </c>
      <c r="H1569" s="36">
        <v>44926</v>
      </c>
      <c r="I1569" s="36">
        <v>44926</v>
      </c>
      <c r="J1569" s="36" t="s">
        <v>539</v>
      </c>
      <c r="K1569" s="36" t="s">
        <v>539</v>
      </c>
      <c r="L1569" s="12" t="s">
        <v>539</v>
      </c>
      <c r="M1569" s="12" t="s">
        <v>539</v>
      </c>
      <c r="N1569" s="36" t="s">
        <v>539</v>
      </c>
      <c r="O1569" s="36" t="s">
        <v>539</v>
      </c>
      <c r="R1569" s="12" t="str">
        <f t="shared" si="24"/>
        <v>REGULATORY</v>
      </c>
      <c r="S1569" s="12" t="str">
        <f>IFERROR(IF(Preferences!$D$6="Default",INDEX('History Check'!$F$6:$O$6,MATCH(MAX('History Check'!$F1569:$O1569),'History Check'!$F1569:$O1569,0)),IF(COUNT($F1569:$O1569) &gt; 0, Preferences!$D$6, NA())),"Null")</f>
        <v>CON</v>
      </c>
    </row>
    <row r="1570" spans="3:19" hidden="1">
      <c r="C1570" s="12" t="s">
        <v>1434</v>
      </c>
      <c r="D1570" s="12">
        <v>1012075</v>
      </c>
      <c r="E1570" s="12">
        <v>2023</v>
      </c>
      <c r="F1570" s="12" t="s">
        <v>539</v>
      </c>
      <c r="G1570" s="12" t="s">
        <v>539</v>
      </c>
      <c r="H1570" s="36" t="s">
        <v>539</v>
      </c>
      <c r="I1570" s="36" t="s">
        <v>539</v>
      </c>
      <c r="J1570" s="36" t="s">
        <v>539</v>
      </c>
      <c r="K1570" s="12" t="s">
        <v>539</v>
      </c>
      <c r="L1570" s="12" t="s">
        <v>539</v>
      </c>
      <c r="M1570" s="12" t="s">
        <v>539</v>
      </c>
      <c r="N1570" s="12" t="s">
        <v>539</v>
      </c>
      <c r="O1570" s="36">
        <v>45291</v>
      </c>
      <c r="R1570" s="12" t="str">
        <f t="shared" si="24"/>
        <v>LOCAL</v>
      </c>
      <c r="S1570" s="12" t="str">
        <f>IFERROR(IF(Preferences!$D$6="Default",INDEX('History Check'!$F$6:$O$6,MATCH(MAX('History Check'!$F1570:$O1570),'History Check'!$F1570:$O1570,0)),IF(COUNT($F1570:$O1570) &gt; 0, Preferences!$D$6, NA())),"Null")</f>
        <v>NONCON</v>
      </c>
    </row>
    <row r="1571" spans="3:19" hidden="1">
      <c r="C1571" s="12" t="s">
        <v>1434</v>
      </c>
      <c r="D1571" s="12">
        <v>1012075</v>
      </c>
      <c r="E1571" s="12">
        <v>2022</v>
      </c>
      <c r="F1571" s="36" t="s">
        <v>539</v>
      </c>
      <c r="G1571" s="12" t="s">
        <v>539</v>
      </c>
      <c r="H1571" s="36" t="s">
        <v>539</v>
      </c>
      <c r="I1571" s="36" t="s">
        <v>539</v>
      </c>
      <c r="J1571" s="36" t="s">
        <v>539</v>
      </c>
      <c r="K1571" s="36" t="s">
        <v>539</v>
      </c>
      <c r="L1571" s="12" t="s">
        <v>539</v>
      </c>
      <c r="M1571" s="12" t="s">
        <v>539</v>
      </c>
      <c r="N1571" s="36" t="s">
        <v>539</v>
      </c>
      <c r="O1571" s="36">
        <v>44926</v>
      </c>
      <c r="R1571" s="12" t="str">
        <f t="shared" si="24"/>
        <v>LOCAL</v>
      </c>
      <c r="S1571" s="12" t="str">
        <f>IFERROR(IF(Preferences!$D$6="Default",INDEX('History Check'!$F$6:$O$6,MATCH(MAX('History Check'!$F1571:$O1571),'History Check'!$F1571:$O1571,0)),IF(COUNT($F1571:$O1571) &gt; 0, Preferences!$D$6, NA())),"Null")</f>
        <v>NONCON</v>
      </c>
    </row>
    <row r="1572" spans="3:19" hidden="1">
      <c r="C1572" s="12" t="s">
        <v>1435</v>
      </c>
      <c r="D1572" s="12">
        <v>1136370</v>
      </c>
      <c r="E1572" s="12">
        <v>2023</v>
      </c>
      <c r="F1572" s="36" t="s">
        <v>539</v>
      </c>
      <c r="G1572" s="12" t="s">
        <v>539</v>
      </c>
      <c r="H1572" s="36" t="s">
        <v>539</v>
      </c>
      <c r="I1572" s="36" t="s">
        <v>539</v>
      </c>
      <c r="J1572" s="36" t="s">
        <v>539</v>
      </c>
      <c r="K1572" s="36">
        <v>45291</v>
      </c>
      <c r="L1572" s="12" t="s">
        <v>539</v>
      </c>
      <c r="M1572" s="12" t="s">
        <v>539</v>
      </c>
      <c r="N1572" s="12" t="s">
        <v>539</v>
      </c>
      <c r="O1572" s="12" t="s">
        <v>539</v>
      </c>
      <c r="R1572" s="12" t="str">
        <f t="shared" si="24"/>
        <v>IFRS</v>
      </c>
      <c r="S1572" s="12" t="str">
        <f>IFERROR(IF(Preferences!$D$6="Default",INDEX('History Check'!$F$6:$O$6,MATCH(MAX('History Check'!$F1572:$O1572),'History Check'!$F1572:$O1572,0)),IF(COUNT($F1572:$O1572) &gt; 0, Preferences!$D$6, NA())),"Null")</f>
        <v>NONCON</v>
      </c>
    </row>
    <row r="1573" spans="3:19" hidden="1">
      <c r="C1573" s="12" t="s">
        <v>1435</v>
      </c>
      <c r="D1573" s="12">
        <v>1136370</v>
      </c>
      <c r="E1573" s="12">
        <v>2022</v>
      </c>
      <c r="F1573" s="36" t="s">
        <v>539</v>
      </c>
      <c r="G1573" s="12" t="s">
        <v>539</v>
      </c>
      <c r="H1573" s="36" t="s">
        <v>539</v>
      </c>
      <c r="I1573" s="36" t="s">
        <v>539</v>
      </c>
      <c r="J1573" s="36" t="s">
        <v>539</v>
      </c>
      <c r="K1573" s="36">
        <v>44926</v>
      </c>
      <c r="L1573" s="12" t="s">
        <v>539</v>
      </c>
      <c r="M1573" s="12" t="s">
        <v>539</v>
      </c>
      <c r="N1573" s="36" t="s">
        <v>539</v>
      </c>
      <c r="O1573" s="36" t="s">
        <v>539</v>
      </c>
      <c r="R1573" s="12" t="str">
        <f t="shared" si="24"/>
        <v>IFRS</v>
      </c>
      <c r="S1573" s="12" t="str">
        <f>IFERROR(IF(Preferences!$D$6="Default",INDEX('History Check'!$F$6:$O$6,MATCH(MAX('History Check'!$F1573:$O1573),'History Check'!$F1573:$O1573,0)),IF(COUNT($F1573:$O1573) &gt; 0, Preferences!$D$6, NA())),"Null")</f>
        <v>NONCON</v>
      </c>
    </row>
    <row r="1574" spans="3:19" hidden="1">
      <c r="C1574" s="12" t="s">
        <v>1436</v>
      </c>
      <c r="D1574" s="12">
        <v>1376250</v>
      </c>
      <c r="E1574" s="12">
        <v>2023</v>
      </c>
      <c r="F1574" s="36" t="s">
        <v>539</v>
      </c>
      <c r="G1574" s="12" t="s">
        <v>539</v>
      </c>
      <c r="H1574" s="36" t="s">
        <v>539</v>
      </c>
      <c r="I1574" s="36" t="s">
        <v>539</v>
      </c>
      <c r="J1574" s="36" t="s">
        <v>539</v>
      </c>
      <c r="K1574" s="36" t="s">
        <v>539</v>
      </c>
      <c r="L1574" s="12" t="s">
        <v>539</v>
      </c>
      <c r="M1574" s="12" t="s">
        <v>539</v>
      </c>
      <c r="N1574" s="36" t="s">
        <v>539</v>
      </c>
      <c r="O1574" s="36">
        <v>45291</v>
      </c>
      <c r="R1574" s="12" t="str">
        <f t="shared" si="24"/>
        <v>LOCAL</v>
      </c>
      <c r="S1574" s="12" t="str">
        <f>IFERROR(IF(Preferences!$D$6="Default",INDEX('History Check'!$F$6:$O$6,MATCH(MAX('History Check'!$F1574:$O1574),'History Check'!$F1574:$O1574,0)),IF(COUNT($F1574:$O1574) &gt; 0, Preferences!$D$6, NA())),"Null")</f>
        <v>NONCON</v>
      </c>
    </row>
    <row r="1575" spans="3:19" hidden="1">
      <c r="C1575" s="12" t="s">
        <v>1436</v>
      </c>
      <c r="D1575" s="12">
        <v>1376250</v>
      </c>
      <c r="E1575" s="12">
        <v>2022</v>
      </c>
      <c r="F1575" s="36" t="s">
        <v>539</v>
      </c>
      <c r="G1575" s="12" t="s">
        <v>539</v>
      </c>
      <c r="H1575" s="12" t="s">
        <v>539</v>
      </c>
      <c r="I1575" s="12" t="s">
        <v>539</v>
      </c>
      <c r="J1575" s="12" t="s">
        <v>539</v>
      </c>
      <c r="K1575" s="12" t="s">
        <v>539</v>
      </c>
      <c r="L1575" s="12" t="s">
        <v>539</v>
      </c>
      <c r="M1575" s="12" t="s">
        <v>539</v>
      </c>
      <c r="N1575" s="12" t="s">
        <v>539</v>
      </c>
      <c r="O1575" s="36">
        <v>44926</v>
      </c>
      <c r="R1575" s="12" t="str">
        <f t="shared" si="24"/>
        <v>LOCAL</v>
      </c>
      <c r="S1575" s="12" t="str">
        <f>IFERROR(IF(Preferences!$D$6="Default",INDEX('History Check'!$F$6:$O$6,MATCH(MAX('History Check'!$F1575:$O1575),'History Check'!$F1575:$O1575,0)),IF(COUNT($F1575:$O1575) &gt; 0, Preferences!$D$6, NA())),"Null")</f>
        <v>NONCON</v>
      </c>
    </row>
    <row r="1576" spans="3:19" hidden="1">
      <c r="C1576" s="12" t="s">
        <v>1437</v>
      </c>
      <c r="D1576" s="12">
        <v>1207956</v>
      </c>
      <c r="E1576" s="12">
        <v>2023</v>
      </c>
      <c r="F1576" s="36" t="s">
        <v>539</v>
      </c>
      <c r="G1576" s="12" t="s">
        <v>539</v>
      </c>
      <c r="H1576" s="36">
        <v>45291</v>
      </c>
      <c r="I1576" s="12" t="s">
        <v>539</v>
      </c>
      <c r="J1576" s="12" t="s">
        <v>539</v>
      </c>
      <c r="K1576" s="36" t="s">
        <v>539</v>
      </c>
      <c r="L1576" s="12" t="s">
        <v>539</v>
      </c>
      <c r="M1576" s="12" t="s">
        <v>539</v>
      </c>
      <c r="N1576" s="36" t="s">
        <v>539</v>
      </c>
      <c r="O1576" s="36" t="s">
        <v>539</v>
      </c>
      <c r="R1576" s="12" t="str">
        <f t="shared" si="24"/>
        <v>REGULATORY</v>
      </c>
      <c r="S1576" s="12" t="str">
        <f>IFERROR(IF(Preferences!$D$6="Default",INDEX('History Check'!$F$6:$O$6,MATCH(MAX('History Check'!$F1576:$O1576),'History Check'!$F1576:$O1576,0)),IF(COUNT($F1576:$O1576) &gt; 0, Preferences!$D$6, NA())),"Null")</f>
        <v>CON</v>
      </c>
    </row>
    <row r="1577" spans="3:19" hidden="1">
      <c r="C1577" s="12" t="s">
        <v>1437</v>
      </c>
      <c r="D1577" s="12">
        <v>1207956</v>
      </c>
      <c r="E1577" s="12">
        <v>2022</v>
      </c>
      <c r="F1577" s="36" t="s">
        <v>539</v>
      </c>
      <c r="G1577" s="12" t="s">
        <v>539</v>
      </c>
      <c r="H1577" s="36">
        <v>44926</v>
      </c>
      <c r="I1577" s="36" t="s">
        <v>539</v>
      </c>
      <c r="J1577" s="12" t="s">
        <v>539</v>
      </c>
      <c r="K1577" s="36" t="s">
        <v>539</v>
      </c>
      <c r="L1577" s="12" t="s">
        <v>539</v>
      </c>
      <c r="M1577" s="12" t="s">
        <v>539</v>
      </c>
      <c r="N1577" s="12" t="s">
        <v>539</v>
      </c>
      <c r="O1577" s="12" t="s">
        <v>539</v>
      </c>
      <c r="R1577" s="12" t="str">
        <f t="shared" si="24"/>
        <v>REGULATORY</v>
      </c>
      <c r="S1577" s="12" t="str">
        <f>IFERROR(IF(Preferences!$D$6="Default",INDEX('History Check'!$F$6:$O$6,MATCH(MAX('History Check'!$F1577:$O1577),'History Check'!$F1577:$O1577,0)),IF(COUNT($F1577:$O1577) &gt; 0, Preferences!$D$6, NA())),"Null")</f>
        <v>CON</v>
      </c>
    </row>
    <row r="1578" spans="3:19" hidden="1">
      <c r="C1578" s="12" t="s">
        <v>1438</v>
      </c>
      <c r="D1578" s="12">
        <v>143674</v>
      </c>
      <c r="E1578" s="12">
        <v>2023</v>
      </c>
      <c r="F1578" s="36" t="s">
        <v>539</v>
      </c>
      <c r="G1578" s="12" t="s">
        <v>539</v>
      </c>
      <c r="H1578" s="12" t="s">
        <v>539</v>
      </c>
      <c r="I1578" s="12" t="s">
        <v>539</v>
      </c>
      <c r="J1578" s="36" t="s">
        <v>539</v>
      </c>
      <c r="K1578" s="36" t="s">
        <v>539</v>
      </c>
      <c r="L1578" s="12" t="s">
        <v>539</v>
      </c>
      <c r="M1578" s="12" t="s">
        <v>539</v>
      </c>
      <c r="N1578" s="12" t="s">
        <v>539</v>
      </c>
      <c r="O1578" s="36">
        <v>45291</v>
      </c>
      <c r="R1578" s="12" t="str">
        <f t="shared" si="24"/>
        <v>LOCAL</v>
      </c>
      <c r="S1578" s="12" t="str">
        <f>IFERROR(IF(Preferences!$D$6="Default",INDEX('History Check'!$F$6:$O$6,MATCH(MAX('History Check'!$F1578:$O1578),'History Check'!$F1578:$O1578,0)),IF(COUNT($F1578:$O1578) &gt; 0, Preferences!$D$6, NA())),"Null")</f>
        <v>NONCON</v>
      </c>
    </row>
    <row r="1579" spans="3:19" hidden="1">
      <c r="C1579" s="12" t="s">
        <v>1438</v>
      </c>
      <c r="D1579" s="12">
        <v>143674</v>
      </c>
      <c r="E1579" s="12">
        <v>2022</v>
      </c>
      <c r="F1579" s="36" t="s">
        <v>539</v>
      </c>
      <c r="G1579" s="12" t="s">
        <v>539</v>
      </c>
      <c r="H1579" s="12" t="s">
        <v>539</v>
      </c>
      <c r="I1579" s="12" t="s">
        <v>539</v>
      </c>
      <c r="J1579" s="36" t="s">
        <v>539</v>
      </c>
      <c r="K1579" s="12" t="s">
        <v>539</v>
      </c>
      <c r="L1579" s="12" t="s">
        <v>539</v>
      </c>
      <c r="M1579" s="12" t="s">
        <v>539</v>
      </c>
      <c r="N1579" s="12" t="s">
        <v>539</v>
      </c>
      <c r="O1579" s="36">
        <v>44926</v>
      </c>
      <c r="R1579" s="12" t="str">
        <f t="shared" si="24"/>
        <v>LOCAL</v>
      </c>
      <c r="S1579" s="12" t="str">
        <f>IFERROR(IF(Preferences!$D$6="Default",INDEX('History Check'!$F$6:$O$6,MATCH(MAX('History Check'!$F1579:$O1579),'History Check'!$F1579:$O1579,0)),IF(COUNT($F1579:$O1579) &gt; 0, Preferences!$D$6, NA())),"Null")</f>
        <v>NONCON</v>
      </c>
    </row>
    <row r="1580" spans="3:19" hidden="1">
      <c r="C1580" s="12" t="s">
        <v>1439</v>
      </c>
      <c r="D1580" s="12">
        <v>1008570</v>
      </c>
      <c r="E1580" s="12">
        <v>2023</v>
      </c>
      <c r="F1580" s="36" t="s">
        <v>539</v>
      </c>
      <c r="G1580" s="12" t="s">
        <v>539</v>
      </c>
      <c r="H1580" s="12" t="s">
        <v>539</v>
      </c>
      <c r="I1580" s="12" t="s">
        <v>539</v>
      </c>
      <c r="J1580" s="12" t="s">
        <v>539</v>
      </c>
      <c r="K1580" s="12" t="s">
        <v>539</v>
      </c>
      <c r="L1580" s="12" t="s">
        <v>539</v>
      </c>
      <c r="M1580" s="12" t="s">
        <v>539</v>
      </c>
      <c r="N1580" s="12" t="s">
        <v>539</v>
      </c>
      <c r="O1580" s="36">
        <v>45291</v>
      </c>
      <c r="R1580" s="12" t="str">
        <f t="shared" si="24"/>
        <v>LOCAL</v>
      </c>
      <c r="S1580" s="12" t="str">
        <f>IFERROR(IF(Preferences!$D$6="Default",INDEX('History Check'!$F$6:$O$6,MATCH(MAX('History Check'!$F1580:$O1580),'History Check'!$F1580:$O1580,0)),IF(COUNT($F1580:$O1580) &gt; 0, Preferences!$D$6, NA())),"Null")</f>
        <v>NONCON</v>
      </c>
    </row>
    <row r="1581" spans="3:19" hidden="1">
      <c r="C1581" s="12" t="s">
        <v>1439</v>
      </c>
      <c r="D1581" s="12">
        <v>1008570</v>
      </c>
      <c r="E1581" s="12">
        <v>2022</v>
      </c>
      <c r="F1581" s="12" t="s">
        <v>539</v>
      </c>
      <c r="G1581" s="12" t="s">
        <v>539</v>
      </c>
      <c r="H1581" s="12" t="s">
        <v>539</v>
      </c>
      <c r="I1581" s="12" t="s">
        <v>539</v>
      </c>
      <c r="J1581" s="12" t="s">
        <v>539</v>
      </c>
      <c r="K1581" s="12" t="s">
        <v>539</v>
      </c>
      <c r="L1581" s="12" t="s">
        <v>539</v>
      </c>
      <c r="M1581" s="12" t="s">
        <v>539</v>
      </c>
      <c r="N1581" s="12" t="s">
        <v>539</v>
      </c>
      <c r="O1581" s="36">
        <v>44926</v>
      </c>
      <c r="R1581" s="12" t="str">
        <f t="shared" si="24"/>
        <v>LOCAL</v>
      </c>
      <c r="S1581" s="12" t="str">
        <f>IFERROR(IF(Preferences!$D$6="Default",INDEX('History Check'!$F$6:$O$6,MATCH(MAX('History Check'!$F1581:$O1581),'History Check'!$F1581:$O1581,0)),IF(COUNT($F1581:$O1581) &gt; 0, Preferences!$D$6, NA())),"Null")</f>
        <v>NONCON</v>
      </c>
    </row>
    <row r="1582" spans="3:19" hidden="1">
      <c r="C1582" s="12" t="s">
        <v>1440</v>
      </c>
      <c r="D1582" s="12">
        <v>1255690</v>
      </c>
      <c r="E1582" s="12">
        <v>2023</v>
      </c>
      <c r="F1582" s="36" t="s">
        <v>539</v>
      </c>
      <c r="G1582" s="12" t="s">
        <v>539</v>
      </c>
      <c r="H1582" s="12" t="s">
        <v>539</v>
      </c>
      <c r="I1582" s="36" t="s">
        <v>539</v>
      </c>
      <c r="J1582" s="12" t="s">
        <v>539</v>
      </c>
      <c r="K1582" s="36">
        <v>45291</v>
      </c>
      <c r="L1582" s="12" t="s">
        <v>539</v>
      </c>
      <c r="M1582" s="12" t="s">
        <v>539</v>
      </c>
      <c r="N1582" s="12" t="s">
        <v>539</v>
      </c>
      <c r="O1582" s="36">
        <v>45291</v>
      </c>
      <c r="R1582" s="12" t="str">
        <f t="shared" si="24"/>
        <v>IFRS</v>
      </c>
      <c r="S1582" s="12" t="str">
        <f>IFERROR(IF(Preferences!$D$6="Default",INDEX('History Check'!$F$6:$O$6,MATCH(MAX('History Check'!$F1582:$O1582),'History Check'!$F1582:$O1582,0)),IF(COUNT($F1582:$O1582) &gt; 0, Preferences!$D$6, NA())),"Null")</f>
        <v>NONCON</v>
      </c>
    </row>
    <row r="1583" spans="3:19" hidden="1">
      <c r="C1583" s="12" t="s">
        <v>1440</v>
      </c>
      <c r="D1583" s="12">
        <v>1255690</v>
      </c>
      <c r="E1583" s="12">
        <v>2022</v>
      </c>
      <c r="F1583" s="36" t="s">
        <v>539</v>
      </c>
      <c r="G1583" s="12" t="s">
        <v>539</v>
      </c>
      <c r="H1583" s="36" t="s">
        <v>539</v>
      </c>
      <c r="I1583" s="36" t="s">
        <v>539</v>
      </c>
      <c r="J1583" s="36" t="s">
        <v>539</v>
      </c>
      <c r="K1583" s="36">
        <v>44926</v>
      </c>
      <c r="L1583" s="12" t="s">
        <v>539</v>
      </c>
      <c r="M1583" s="12" t="s">
        <v>539</v>
      </c>
      <c r="N1583" s="36" t="s">
        <v>539</v>
      </c>
      <c r="O1583" s="36">
        <v>44926</v>
      </c>
      <c r="R1583" s="12" t="str">
        <f t="shared" si="24"/>
        <v>IFRS</v>
      </c>
      <c r="S1583" s="12" t="str">
        <f>IFERROR(IF(Preferences!$D$6="Default",INDEX('History Check'!$F$6:$O$6,MATCH(MAX('History Check'!$F1583:$O1583),'History Check'!$F1583:$O1583,0)),IF(COUNT($F1583:$O1583) &gt; 0, Preferences!$D$6, NA())),"Null")</f>
        <v>NONCON</v>
      </c>
    </row>
    <row r="1584" spans="3:19">
      <c r="C1584" s="12" t="s">
        <v>1441</v>
      </c>
      <c r="D1584" s="12">
        <v>1570575</v>
      </c>
      <c r="E1584" s="12">
        <v>2023</v>
      </c>
      <c r="F1584" s="36" t="s">
        <v>539</v>
      </c>
      <c r="G1584" s="12" t="s">
        <v>539</v>
      </c>
      <c r="H1584" s="12" t="s">
        <v>539</v>
      </c>
      <c r="I1584" s="12" t="s">
        <v>539</v>
      </c>
      <c r="J1584" s="12" t="s">
        <v>539</v>
      </c>
      <c r="K1584" s="36" t="s">
        <v>539</v>
      </c>
      <c r="L1584" s="12" t="s">
        <v>539</v>
      </c>
      <c r="M1584" s="12" t="s">
        <v>539</v>
      </c>
      <c r="N1584" s="12" t="s">
        <v>539</v>
      </c>
      <c r="O1584" s="36" t="s">
        <v>539</v>
      </c>
      <c r="R1584" s="12" t="str">
        <f t="shared" si="24"/>
        <v>Null</v>
      </c>
      <c r="S1584" s="12" t="str">
        <f>IFERROR(IF(Preferences!$D$6="Default",INDEX('History Check'!$F$6:$O$6,MATCH(MAX('History Check'!$F1584:$O1584),'History Check'!$F1584:$O1584,0)),IF(COUNT($F1584:$O1584) &gt; 0, Preferences!$D$6, NA())),"Null")</f>
        <v>Null</v>
      </c>
    </row>
    <row r="1585" spans="3:19">
      <c r="C1585" s="12" t="s">
        <v>1441</v>
      </c>
      <c r="D1585" s="12">
        <v>1570575</v>
      </c>
      <c r="E1585" s="12">
        <v>2022</v>
      </c>
      <c r="F1585" s="36" t="s">
        <v>539</v>
      </c>
      <c r="G1585" s="12" t="s">
        <v>539</v>
      </c>
      <c r="H1585" s="36" t="s">
        <v>539</v>
      </c>
      <c r="I1585" s="36" t="s">
        <v>539</v>
      </c>
      <c r="J1585" s="36" t="s">
        <v>539</v>
      </c>
      <c r="K1585" s="36" t="s">
        <v>539</v>
      </c>
      <c r="L1585" s="12" t="s">
        <v>539</v>
      </c>
      <c r="M1585" s="12" t="s">
        <v>539</v>
      </c>
      <c r="N1585" s="36" t="s">
        <v>539</v>
      </c>
      <c r="O1585" s="36" t="s">
        <v>539</v>
      </c>
      <c r="R1585" s="12" t="str">
        <f t="shared" si="24"/>
        <v>Null</v>
      </c>
      <c r="S1585" s="12" t="str">
        <f>IFERROR(IF(Preferences!$D$6="Default",INDEX('History Check'!$F$6:$O$6,MATCH(MAX('History Check'!$F1585:$O1585),'History Check'!$F1585:$O1585,0)),IF(COUNT($F1585:$O1585) &gt; 0, Preferences!$D$6, NA())),"Null")</f>
        <v>Null</v>
      </c>
    </row>
    <row r="1586" spans="3:19">
      <c r="C1586" s="12" t="s">
        <v>1442</v>
      </c>
      <c r="D1586" s="12">
        <v>1352230</v>
      </c>
      <c r="E1586" s="12">
        <v>2023</v>
      </c>
      <c r="F1586" s="36" t="s">
        <v>539</v>
      </c>
      <c r="G1586" s="12" t="s">
        <v>539</v>
      </c>
      <c r="H1586" s="36" t="s">
        <v>539</v>
      </c>
      <c r="I1586" s="36" t="s">
        <v>539</v>
      </c>
      <c r="J1586" s="36" t="s">
        <v>539</v>
      </c>
      <c r="K1586" s="36" t="s">
        <v>539</v>
      </c>
      <c r="L1586" s="12" t="s">
        <v>539</v>
      </c>
      <c r="M1586" s="12" t="s">
        <v>539</v>
      </c>
      <c r="N1586" s="36" t="s">
        <v>539</v>
      </c>
      <c r="O1586" s="36" t="s">
        <v>539</v>
      </c>
      <c r="R1586" s="12" t="str">
        <f t="shared" si="24"/>
        <v>Null</v>
      </c>
      <c r="S1586" s="12" t="str">
        <f>IFERROR(IF(Preferences!$D$6="Default",INDEX('History Check'!$F$6:$O$6,MATCH(MAX('History Check'!$F1586:$O1586),'History Check'!$F1586:$O1586,0)),IF(COUNT($F1586:$O1586) &gt; 0, Preferences!$D$6, NA())),"Null")</f>
        <v>Null</v>
      </c>
    </row>
    <row r="1587" spans="3:19" hidden="1">
      <c r="C1587" s="12" t="s">
        <v>1442</v>
      </c>
      <c r="D1587" s="12">
        <v>1352230</v>
      </c>
      <c r="E1587" s="12">
        <v>2022</v>
      </c>
      <c r="F1587" s="36">
        <v>44926</v>
      </c>
      <c r="G1587" s="12" t="s">
        <v>539</v>
      </c>
      <c r="H1587" s="12" t="s">
        <v>539</v>
      </c>
      <c r="I1587" s="12" t="s">
        <v>539</v>
      </c>
      <c r="J1587" s="12" t="s">
        <v>539</v>
      </c>
      <c r="K1587" s="36">
        <v>44926</v>
      </c>
      <c r="L1587" s="12" t="s">
        <v>539</v>
      </c>
      <c r="M1587" s="12" t="s">
        <v>539</v>
      </c>
      <c r="N1587" s="36" t="s">
        <v>539</v>
      </c>
      <c r="O1587" s="36">
        <v>44926</v>
      </c>
      <c r="R1587" s="12" t="str">
        <f t="shared" si="24"/>
        <v>IFRS</v>
      </c>
      <c r="S1587" s="12" t="str">
        <f>IFERROR(IF(Preferences!$D$6="Default",INDEX('History Check'!$F$6:$O$6,MATCH(MAX('History Check'!$F1587:$O1587),'History Check'!$F1587:$O1587,0)),IF(COUNT($F1587:$O1587) &gt; 0, Preferences!$D$6, NA())),"Null")</f>
        <v>CON</v>
      </c>
    </row>
    <row r="1588" spans="3:19" hidden="1">
      <c r="C1588" s="12" t="s">
        <v>1443</v>
      </c>
      <c r="D1588" s="12">
        <v>111519</v>
      </c>
      <c r="E1588" s="12">
        <v>2023</v>
      </c>
      <c r="F1588" s="36">
        <v>45291</v>
      </c>
      <c r="G1588" s="12" t="s">
        <v>539</v>
      </c>
      <c r="H1588" s="36" t="s">
        <v>539</v>
      </c>
      <c r="I1588" s="36" t="s">
        <v>539</v>
      </c>
      <c r="J1588" s="36" t="s">
        <v>539</v>
      </c>
      <c r="K1588" s="36">
        <v>45291</v>
      </c>
      <c r="L1588" s="12" t="s">
        <v>539</v>
      </c>
      <c r="M1588" s="12" t="s">
        <v>539</v>
      </c>
      <c r="N1588" s="36" t="s">
        <v>539</v>
      </c>
      <c r="O1588" s="36" t="s">
        <v>539</v>
      </c>
      <c r="R1588" s="12" t="str">
        <f t="shared" si="24"/>
        <v>IFRS</v>
      </c>
      <c r="S1588" s="12" t="str">
        <f>IFERROR(IF(Preferences!$D$6="Default",INDEX('History Check'!$F$6:$O$6,MATCH(MAX('History Check'!$F1588:$O1588),'History Check'!$F1588:$O1588,0)),IF(COUNT($F1588:$O1588) &gt; 0, Preferences!$D$6, NA())),"Null")</f>
        <v>CON</v>
      </c>
    </row>
    <row r="1589" spans="3:19" hidden="1">
      <c r="C1589" s="12" t="s">
        <v>1443</v>
      </c>
      <c r="D1589" s="12">
        <v>111519</v>
      </c>
      <c r="E1589" s="12">
        <v>2022</v>
      </c>
      <c r="F1589" s="36">
        <v>44926</v>
      </c>
      <c r="G1589" s="12" t="s">
        <v>539</v>
      </c>
      <c r="H1589" s="12" t="s">
        <v>539</v>
      </c>
      <c r="I1589" s="36" t="s">
        <v>539</v>
      </c>
      <c r="J1589" s="12" t="s">
        <v>539</v>
      </c>
      <c r="K1589" s="36">
        <v>44926</v>
      </c>
      <c r="L1589" s="12" t="s">
        <v>539</v>
      </c>
      <c r="M1589" s="12" t="s">
        <v>539</v>
      </c>
      <c r="N1589" s="12" t="s">
        <v>539</v>
      </c>
      <c r="O1589" s="36" t="s">
        <v>539</v>
      </c>
      <c r="R1589" s="12" t="str">
        <f t="shared" si="24"/>
        <v>IFRS</v>
      </c>
      <c r="S1589" s="12" t="str">
        <f>IFERROR(IF(Preferences!$D$6="Default",INDEX('History Check'!$F$6:$O$6,MATCH(MAX('History Check'!$F1589:$O1589),'History Check'!$F1589:$O1589,0)),IF(COUNT($F1589:$O1589) &gt; 0, Preferences!$D$6, NA())),"Null")</f>
        <v>CON</v>
      </c>
    </row>
    <row r="1590" spans="3:19" hidden="1">
      <c r="C1590" s="12" t="s">
        <v>1444</v>
      </c>
      <c r="D1590" s="12">
        <v>111788</v>
      </c>
      <c r="E1590" s="12">
        <v>2023</v>
      </c>
      <c r="F1590" s="36" t="s">
        <v>539</v>
      </c>
      <c r="G1590" s="12" t="s">
        <v>539</v>
      </c>
      <c r="H1590" s="12" t="s">
        <v>539</v>
      </c>
      <c r="I1590" s="12" t="s">
        <v>539</v>
      </c>
      <c r="J1590" s="36">
        <v>45291</v>
      </c>
      <c r="K1590" s="36" t="s">
        <v>539</v>
      </c>
      <c r="L1590" s="12" t="s">
        <v>539</v>
      </c>
      <c r="M1590" s="12" t="s">
        <v>539</v>
      </c>
      <c r="N1590" s="12" t="s">
        <v>539</v>
      </c>
      <c r="O1590" s="36">
        <v>45291</v>
      </c>
      <c r="R1590" s="12" t="str">
        <f t="shared" si="24"/>
        <v>LOCAL</v>
      </c>
      <c r="S1590" s="12" t="str">
        <f>IFERROR(IF(Preferences!$D$6="Default",INDEX('History Check'!$F$6:$O$6,MATCH(MAX('History Check'!$F1590:$O1590),'History Check'!$F1590:$O1590,0)),IF(COUNT($F1590:$O1590) &gt; 0, Preferences!$D$6, NA())),"Null")</f>
        <v>CON</v>
      </c>
    </row>
    <row r="1591" spans="3:19" hidden="1">
      <c r="C1591" s="12" t="s">
        <v>1444</v>
      </c>
      <c r="D1591" s="12">
        <v>111788</v>
      </c>
      <c r="E1591" s="12">
        <v>2022</v>
      </c>
      <c r="F1591" s="36" t="s">
        <v>539</v>
      </c>
      <c r="G1591" s="12" t="s">
        <v>539</v>
      </c>
      <c r="H1591" s="36" t="s">
        <v>539</v>
      </c>
      <c r="I1591" s="36" t="s">
        <v>539</v>
      </c>
      <c r="J1591" s="36">
        <v>44926</v>
      </c>
      <c r="K1591" s="36" t="s">
        <v>539</v>
      </c>
      <c r="L1591" s="12" t="s">
        <v>539</v>
      </c>
      <c r="M1591" s="12" t="s">
        <v>539</v>
      </c>
      <c r="N1591" s="36" t="s">
        <v>539</v>
      </c>
      <c r="O1591" s="36">
        <v>44926</v>
      </c>
      <c r="R1591" s="12" t="str">
        <f t="shared" si="24"/>
        <v>LOCAL</v>
      </c>
      <c r="S1591" s="12" t="str">
        <f>IFERROR(IF(Preferences!$D$6="Default",INDEX('History Check'!$F$6:$O$6,MATCH(MAX('History Check'!$F1591:$O1591),'History Check'!$F1591:$O1591,0)),IF(COUNT($F1591:$O1591) &gt; 0, Preferences!$D$6, NA())),"Null")</f>
        <v>CON</v>
      </c>
    </row>
    <row r="1592" spans="3:19" hidden="1">
      <c r="C1592" s="12" t="s">
        <v>1481</v>
      </c>
      <c r="D1592" s="12">
        <v>1008752</v>
      </c>
      <c r="E1592" s="12">
        <v>2023</v>
      </c>
      <c r="F1592" s="36" t="s">
        <v>539</v>
      </c>
      <c r="G1592" s="12" t="s">
        <v>539</v>
      </c>
      <c r="H1592" s="12" t="s">
        <v>539</v>
      </c>
      <c r="I1592" s="12" t="s">
        <v>539</v>
      </c>
      <c r="J1592" s="12" t="s">
        <v>539</v>
      </c>
      <c r="K1592" s="36">
        <v>45291</v>
      </c>
      <c r="L1592" s="12" t="s">
        <v>539</v>
      </c>
      <c r="M1592" s="12" t="s">
        <v>539</v>
      </c>
      <c r="N1592" s="12" t="s">
        <v>539</v>
      </c>
      <c r="O1592" s="12" t="s">
        <v>539</v>
      </c>
      <c r="R1592" s="12" t="str">
        <f t="shared" si="24"/>
        <v>IFRS</v>
      </c>
      <c r="S1592" s="12" t="str">
        <f>IFERROR(IF(Preferences!$D$6="Default",INDEX('History Check'!$F$6:$O$6,MATCH(MAX('History Check'!$F1592:$O1592),'History Check'!$F1592:$O1592,0)),IF(COUNT($F1592:$O1592) &gt; 0, Preferences!$D$6, NA())),"Null")</f>
        <v>NONCON</v>
      </c>
    </row>
    <row r="1593" spans="3:19" hidden="1">
      <c r="C1593" s="12" t="s">
        <v>1481</v>
      </c>
      <c r="D1593" s="12">
        <v>1008752</v>
      </c>
      <c r="E1593" s="12">
        <v>2022</v>
      </c>
      <c r="F1593" s="36" t="s">
        <v>539</v>
      </c>
      <c r="G1593" s="12" t="s">
        <v>539</v>
      </c>
      <c r="H1593" s="12" t="s">
        <v>539</v>
      </c>
      <c r="I1593" s="12" t="s">
        <v>539</v>
      </c>
      <c r="J1593" s="12" t="s">
        <v>539</v>
      </c>
      <c r="K1593" s="36">
        <v>44926</v>
      </c>
      <c r="L1593" s="12" t="s">
        <v>539</v>
      </c>
      <c r="M1593" s="12" t="s">
        <v>539</v>
      </c>
      <c r="N1593" s="12" t="s">
        <v>539</v>
      </c>
      <c r="O1593" s="36" t="s">
        <v>539</v>
      </c>
      <c r="R1593" s="12" t="str">
        <f t="shared" si="24"/>
        <v>IFRS</v>
      </c>
      <c r="S1593" s="12" t="str">
        <f>IFERROR(IF(Preferences!$D$6="Default",INDEX('History Check'!$F$6:$O$6,MATCH(MAX('History Check'!$F1593:$O1593),'History Check'!$F1593:$O1593,0)),IF(COUNT($F1593:$O1593) &gt; 0, Preferences!$D$6, NA())),"Null")</f>
        <v>NONCON</v>
      </c>
    </row>
    <row r="1594" spans="3:19" hidden="1">
      <c r="C1594" s="12" t="s">
        <v>1482</v>
      </c>
      <c r="D1594" s="12">
        <v>1032686</v>
      </c>
      <c r="E1594" s="12">
        <v>2023</v>
      </c>
      <c r="F1594" s="36">
        <v>45291</v>
      </c>
      <c r="G1594" s="12" t="s">
        <v>539</v>
      </c>
      <c r="H1594" s="36" t="s">
        <v>539</v>
      </c>
      <c r="I1594" s="36" t="s">
        <v>539</v>
      </c>
      <c r="J1594" s="12" t="s">
        <v>539</v>
      </c>
      <c r="K1594" s="36" t="s">
        <v>539</v>
      </c>
      <c r="L1594" s="12" t="s">
        <v>539</v>
      </c>
      <c r="M1594" s="12" t="s">
        <v>539</v>
      </c>
      <c r="N1594" s="12" t="s">
        <v>539</v>
      </c>
      <c r="O1594" s="36">
        <v>45291</v>
      </c>
      <c r="R1594" s="12" t="str">
        <f t="shared" si="24"/>
        <v>IFRS</v>
      </c>
      <c r="S1594" s="12" t="str">
        <f>IFERROR(IF(Preferences!$D$6="Default",INDEX('History Check'!$F$6:$O$6,MATCH(MAX('History Check'!$F1594:$O1594),'History Check'!$F1594:$O1594,0)),IF(COUNT($F1594:$O1594) &gt; 0, Preferences!$D$6, NA())),"Null")</f>
        <v>CON</v>
      </c>
    </row>
    <row r="1595" spans="3:19" hidden="1">
      <c r="C1595" s="12" t="s">
        <v>1482</v>
      </c>
      <c r="D1595" s="12">
        <v>1032686</v>
      </c>
      <c r="E1595" s="12">
        <v>2022</v>
      </c>
      <c r="F1595" s="36">
        <v>44926</v>
      </c>
      <c r="G1595" s="12" t="s">
        <v>539</v>
      </c>
      <c r="H1595" s="36" t="s">
        <v>539</v>
      </c>
      <c r="I1595" s="36" t="s">
        <v>539</v>
      </c>
      <c r="J1595" s="36" t="s">
        <v>539</v>
      </c>
      <c r="K1595" s="36" t="s">
        <v>539</v>
      </c>
      <c r="L1595" s="12" t="s">
        <v>539</v>
      </c>
      <c r="M1595" s="12" t="s">
        <v>539</v>
      </c>
      <c r="N1595" s="36" t="s">
        <v>539</v>
      </c>
      <c r="O1595" s="36">
        <v>44926</v>
      </c>
      <c r="R1595" s="12" t="str">
        <f t="shared" si="24"/>
        <v>IFRS</v>
      </c>
      <c r="S1595" s="12" t="str">
        <f>IFERROR(IF(Preferences!$D$6="Default",INDEX('History Check'!$F$6:$O$6,MATCH(MAX('History Check'!$F1595:$O1595),'History Check'!$F1595:$O1595,0)),IF(COUNT($F1595:$O1595) &gt; 0, Preferences!$D$6, NA())),"Null")</f>
        <v>CON</v>
      </c>
    </row>
    <row r="1596" spans="3:19" hidden="1">
      <c r="C1596" s="12" t="s">
        <v>1483</v>
      </c>
      <c r="D1596" s="12">
        <v>113013</v>
      </c>
      <c r="E1596" s="12">
        <v>2023</v>
      </c>
      <c r="F1596" s="36">
        <v>45291</v>
      </c>
      <c r="G1596" s="12" t="s">
        <v>539</v>
      </c>
      <c r="H1596" s="12" t="s">
        <v>539</v>
      </c>
      <c r="I1596" s="36" t="s">
        <v>539</v>
      </c>
      <c r="J1596" s="12" t="s">
        <v>539</v>
      </c>
      <c r="K1596" s="36">
        <v>45291</v>
      </c>
      <c r="L1596" s="12" t="s">
        <v>539</v>
      </c>
      <c r="M1596" s="12" t="s">
        <v>539</v>
      </c>
      <c r="N1596" s="36" t="s">
        <v>539</v>
      </c>
      <c r="O1596" s="12" t="s">
        <v>539</v>
      </c>
      <c r="R1596" s="12" t="str">
        <f t="shared" si="24"/>
        <v>IFRS</v>
      </c>
      <c r="S1596" s="12" t="str">
        <f>IFERROR(IF(Preferences!$D$6="Default",INDEX('History Check'!$F$6:$O$6,MATCH(MAX('History Check'!$F1596:$O1596),'History Check'!$F1596:$O1596,0)),IF(COUNT($F1596:$O1596) &gt; 0, Preferences!$D$6, NA())),"Null")</f>
        <v>CON</v>
      </c>
    </row>
    <row r="1597" spans="3:19" hidden="1">
      <c r="C1597" s="12" t="s">
        <v>1483</v>
      </c>
      <c r="D1597" s="12">
        <v>113013</v>
      </c>
      <c r="E1597" s="12">
        <v>2022</v>
      </c>
      <c r="F1597" s="36">
        <v>44926</v>
      </c>
      <c r="G1597" s="12" t="s">
        <v>539</v>
      </c>
      <c r="H1597" s="12" t="s">
        <v>539</v>
      </c>
      <c r="I1597" s="12" t="s">
        <v>539</v>
      </c>
      <c r="J1597" s="12" t="s">
        <v>539</v>
      </c>
      <c r="K1597" s="36">
        <v>44926</v>
      </c>
      <c r="L1597" s="12" t="s">
        <v>539</v>
      </c>
      <c r="M1597" s="12" t="s">
        <v>539</v>
      </c>
      <c r="N1597" s="12" t="s">
        <v>539</v>
      </c>
      <c r="O1597" s="36" t="s">
        <v>539</v>
      </c>
      <c r="R1597" s="12" t="str">
        <f t="shared" si="24"/>
        <v>IFRS</v>
      </c>
      <c r="S1597" s="12" t="str">
        <f>IFERROR(IF(Preferences!$D$6="Default",INDEX('History Check'!$F$6:$O$6,MATCH(MAX('History Check'!$F1597:$O1597),'History Check'!$F1597:$O1597,0)),IF(COUNT($F1597:$O1597) &gt; 0, Preferences!$D$6, NA())),"Null")</f>
        <v>CON</v>
      </c>
    </row>
    <row r="1598" spans="3:19" hidden="1">
      <c r="C1598" s="12" t="s">
        <v>1484</v>
      </c>
      <c r="D1598" s="12">
        <v>112029</v>
      </c>
      <c r="E1598" s="12">
        <v>2023</v>
      </c>
      <c r="F1598" s="36" t="s">
        <v>539</v>
      </c>
      <c r="G1598" s="12" t="s">
        <v>539</v>
      </c>
      <c r="H1598" s="36" t="s">
        <v>539</v>
      </c>
      <c r="I1598" s="36" t="s">
        <v>539</v>
      </c>
      <c r="J1598" s="36">
        <v>45291</v>
      </c>
      <c r="K1598" s="36" t="s">
        <v>539</v>
      </c>
      <c r="L1598" s="12" t="s">
        <v>539</v>
      </c>
      <c r="M1598" s="12" t="s">
        <v>539</v>
      </c>
      <c r="N1598" s="36" t="s">
        <v>539</v>
      </c>
      <c r="O1598" s="36">
        <v>45291</v>
      </c>
      <c r="R1598" s="12" t="str">
        <f t="shared" si="24"/>
        <v>LOCAL</v>
      </c>
      <c r="S1598" s="12" t="str">
        <f>IFERROR(IF(Preferences!$D$6="Default",INDEX('History Check'!$F$6:$O$6,MATCH(MAX('History Check'!$F1598:$O1598),'History Check'!$F1598:$O1598,0)),IF(COUNT($F1598:$O1598) &gt; 0, Preferences!$D$6, NA())),"Null")</f>
        <v>CON</v>
      </c>
    </row>
    <row r="1599" spans="3:19" hidden="1">
      <c r="C1599" s="12" t="s">
        <v>1484</v>
      </c>
      <c r="D1599" s="12">
        <v>112029</v>
      </c>
      <c r="E1599" s="12">
        <v>2022</v>
      </c>
      <c r="F1599" s="36" t="s">
        <v>539</v>
      </c>
      <c r="G1599" s="12" t="s">
        <v>539</v>
      </c>
      <c r="H1599" s="36" t="s">
        <v>539</v>
      </c>
      <c r="I1599" s="36" t="s">
        <v>539</v>
      </c>
      <c r="J1599" s="36">
        <v>44926</v>
      </c>
      <c r="K1599" s="36" t="s">
        <v>539</v>
      </c>
      <c r="L1599" s="12" t="s">
        <v>539</v>
      </c>
      <c r="M1599" s="12" t="s">
        <v>539</v>
      </c>
      <c r="N1599" s="36" t="s">
        <v>539</v>
      </c>
      <c r="O1599" s="36">
        <v>44926</v>
      </c>
      <c r="R1599" s="12" t="str">
        <f t="shared" si="24"/>
        <v>LOCAL</v>
      </c>
      <c r="S1599" s="12" t="str">
        <f>IFERROR(IF(Preferences!$D$6="Default",INDEX('History Check'!$F$6:$O$6,MATCH(MAX('History Check'!$F1599:$O1599),'History Check'!$F1599:$O1599,0)),IF(COUNT($F1599:$O1599) &gt; 0, Preferences!$D$6, NA())),"Null")</f>
        <v>CON</v>
      </c>
    </row>
    <row r="1600" spans="3:19" hidden="1">
      <c r="C1600" s="12" t="s">
        <v>1485</v>
      </c>
      <c r="D1600" s="12">
        <v>1008978</v>
      </c>
      <c r="E1600" s="12">
        <v>2023</v>
      </c>
      <c r="F1600" s="36" t="s">
        <v>539</v>
      </c>
      <c r="G1600" s="12" t="s">
        <v>539</v>
      </c>
      <c r="H1600" s="36">
        <v>45291</v>
      </c>
      <c r="I1600" s="36" t="s">
        <v>539</v>
      </c>
      <c r="J1600" s="36" t="s">
        <v>539</v>
      </c>
      <c r="K1600" s="36" t="s">
        <v>539</v>
      </c>
      <c r="L1600" s="12" t="s">
        <v>539</v>
      </c>
      <c r="M1600" s="12" t="s">
        <v>539</v>
      </c>
      <c r="N1600" s="36" t="s">
        <v>539</v>
      </c>
      <c r="O1600" s="36" t="s">
        <v>539</v>
      </c>
      <c r="R1600" s="12" t="str">
        <f t="shared" si="24"/>
        <v>REGULATORY</v>
      </c>
      <c r="S1600" s="12" t="str">
        <f>IFERROR(IF(Preferences!$D$6="Default",INDEX('History Check'!$F$6:$O$6,MATCH(MAX('History Check'!$F1600:$O1600),'History Check'!$F1600:$O1600,0)),IF(COUNT($F1600:$O1600) &gt; 0, Preferences!$D$6, NA())),"Null")</f>
        <v>CON</v>
      </c>
    </row>
    <row r="1601" spans="3:19" hidden="1">
      <c r="C1601" s="12" t="s">
        <v>1485</v>
      </c>
      <c r="D1601" s="12">
        <v>1008978</v>
      </c>
      <c r="E1601" s="12">
        <v>2022</v>
      </c>
      <c r="F1601" s="47" t="s">
        <v>539</v>
      </c>
      <c r="G1601" s="47" t="s">
        <v>539</v>
      </c>
      <c r="H1601" s="47">
        <v>44926</v>
      </c>
      <c r="I1601" s="47" t="s">
        <v>539</v>
      </c>
      <c r="J1601" s="47" t="s">
        <v>539</v>
      </c>
      <c r="K1601" s="47" t="s">
        <v>539</v>
      </c>
      <c r="L1601" s="47" t="s">
        <v>539</v>
      </c>
      <c r="M1601" s="47" t="s">
        <v>539</v>
      </c>
      <c r="N1601" s="47" t="s">
        <v>539</v>
      </c>
      <c r="O1601" s="47" t="s">
        <v>539</v>
      </c>
      <c r="P1601" s="47"/>
      <c r="Q1601" s="47"/>
      <c r="R1601" s="12" t="str">
        <f t="shared" si="24"/>
        <v>REGULATORY</v>
      </c>
      <c r="S1601" s="12" t="str">
        <f>IFERROR(IF(Preferences!$D$6="Default",INDEX('History Check'!$F$6:$O$6,MATCH(MAX('History Check'!$F1601:$O1601),'History Check'!$F1601:$O1601,0)),IF(COUNT($F1601:$O1601) &gt; 0, Preferences!$D$6, NA())),"Null")</f>
        <v>CON</v>
      </c>
    </row>
    <row r="1602" spans="3:19">
      <c r="C1602" s="12" t="s">
        <v>1486</v>
      </c>
      <c r="D1602" s="12">
        <v>1209512</v>
      </c>
      <c r="E1602" s="12">
        <v>2023</v>
      </c>
      <c r="F1602" s="36" t="s">
        <v>539</v>
      </c>
      <c r="G1602" s="12" t="s">
        <v>539</v>
      </c>
      <c r="H1602" s="12" t="s">
        <v>539</v>
      </c>
      <c r="I1602" s="12" t="s">
        <v>539</v>
      </c>
      <c r="J1602" s="12" t="s">
        <v>539</v>
      </c>
      <c r="K1602" s="36" t="s">
        <v>539</v>
      </c>
      <c r="L1602" s="12" t="s">
        <v>539</v>
      </c>
      <c r="M1602" s="12" t="s">
        <v>539</v>
      </c>
      <c r="N1602" s="12" t="s">
        <v>539</v>
      </c>
      <c r="O1602" s="36" t="s">
        <v>539</v>
      </c>
      <c r="R1602" s="12" t="str">
        <f t="shared" si="24"/>
        <v>Null</v>
      </c>
      <c r="S1602" s="12" t="str">
        <f>IFERROR(IF(Preferences!$D$6="Default",INDEX('History Check'!$F$6:$O$6,MATCH(MAX('History Check'!$F1602:$O1602),'History Check'!$F1602:$O1602,0)),IF(COUNT($F1602:$O1602) &gt; 0, Preferences!$D$6, NA())),"Null")</f>
        <v>Null</v>
      </c>
    </row>
    <row r="1603" spans="3:19">
      <c r="C1603" s="12" t="s">
        <v>1486</v>
      </c>
      <c r="D1603" s="12">
        <v>1209512</v>
      </c>
      <c r="E1603" s="12">
        <v>2022</v>
      </c>
      <c r="F1603" s="36" t="s">
        <v>539</v>
      </c>
      <c r="G1603" s="12" t="s">
        <v>539</v>
      </c>
      <c r="H1603" s="12" t="s">
        <v>539</v>
      </c>
      <c r="I1603" s="12" t="s">
        <v>539</v>
      </c>
      <c r="J1603" s="36" t="s">
        <v>539</v>
      </c>
      <c r="K1603" s="36" t="s">
        <v>539</v>
      </c>
      <c r="L1603" s="12" t="s">
        <v>539</v>
      </c>
      <c r="M1603" s="12" t="s">
        <v>539</v>
      </c>
      <c r="N1603" s="12" t="s">
        <v>539</v>
      </c>
      <c r="O1603" s="12" t="s">
        <v>539</v>
      </c>
      <c r="R1603" s="12" t="str">
        <f t="shared" si="24"/>
        <v>Null</v>
      </c>
      <c r="S1603" s="12" t="str">
        <f>IFERROR(IF(Preferences!$D$6="Default",INDEX('History Check'!$F$6:$O$6,MATCH(MAX('History Check'!$F1603:$O1603),'History Check'!$F1603:$O1603,0)),IF(COUNT($F1603:$O1603) &gt; 0, Preferences!$D$6, NA())),"Null")</f>
        <v>Null</v>
      </c>
    </row>
    <row r="1604" spans="3:19" hidden="1">
      <c r="C1604" s="12" t="s">
        <v>1445</v>
      </c>
      <c r="D1604" s="12">
        <v>102883</v>
      </c>
      <c r="E1604" s="12">
        <v>2023</v>
      </c>
      <c r="F1604" s="36" t="s">
        <v>539</v>
      </c>
      <c r="G1604" s="12" t="s">
        <v>539</v>
      </c>
      <c r="H1604" s="36">
        <v>45291</v>
      </c>
      <c r="I1604" s="12" t="s">
        <v>539</v>
      </c>
      <c r="J1604" s="12" t="s">
        <v>539</v>
      </c>
      <c r="K1604" s="36" t="s">
        <v>539</v>
      </c>
      <c r="L1604" s="12" t="s">
        <v>539</v>
      </c>
      <c r="M1604" s="12" t="s">
        <v>539</v>
      </c>
      <c r="N1604" s="12" t="s">
        <v>539</v>
      </c>
      <c r="O1604" s="12" t="s">
        <v>539</v>
      </c>
      <c r="R1604" s="12" t="str">
        <f t="shared" si="24"/>
        <v>REGULATORY</v>
      </c>
      <c r="S1604" s="12" t="str">
        <f>IFERROR(IF(Preferences!$D$6="Default",INDEX('History Check'!$F$6:$O$6,MATCH(MAX('History Check'!$F1604:$O1604),'History Check'!$F1604:$O1604,0)),IF(COUNT($F1604:$O1604) &gt; 0, Preferences!$D$6, NA())),"Null")</f>
        <v>CON</v>
      </c>
    </row>
    <row r="1605" spans="3:19" hidden="1">
      <c r="C1605" s="12" t="s">
        <v>1445</v>
      </c>
      <c r="D1605" s="12">
        <v>102883</v>
      </c>
      <c r="E1605" s="12">
        <v>2022</v>
      </c>
      <c r="F1605" s="36" t="s">
        <v>539</v>
      </c>
      <c r="G1605" s="12" t="s">
        <v>539</v>
      </c>
      <c r="H1605" s="36">
        <v>44926</v>
      </c>
      <c r="I1605" s="36" t="s">
        <v>539</v>
      </c>
      <c r="J1605" s="36" t="s">
        <v>539</v>
      </c>
      <c r="K1605" s="36" t="s">
        <v>539</v>
      </c>
      <c r="L1605" s="12" t="s">
        <v>539</v>
      </c>
      <c r="M1605" s="12" t="s">
        <v>539</v>
      </c>
      <c r="N1605" s="36" t="s">
        <v>539</v>
      </c>
      <c r="O1605" s="36" t="s">
        <v>539</v>
      </c>
      <c r="R1605" s="12" t="str">
        <f t="shared" si="24"/>
        <v>REGULATORY</v>
      </c>
      <c r="S1605" s="12" t="str">
        <f>IFERROR(IF(Preferences!$D$6="Default",INDEX('History Check'!$F$6:$O$6,MATCH(MAX('History Check'!$F1605:$O1605),'History Check'!$F1605:$O1605,0)),IF(COUNT($F1605:$O1605) &gt; 0, Preferences!$D$6, NA())),"Null")</f>
        <v>CON</v>
      </c>
    </row>
    <row r="1606" spans="3:19">
      <c r="C1606" s="12" t="s">
        <v>1446</v>
      </c>
      <c r="D1606" s="12">
        <v>112525</v>
      </c>
      <c r="E1606" s="12">
        <v>2023</v>
      </c>
      <c r="F1606" s="36" t="s">
        <v>539</v>
      </c>
      <c r="G1606" s="12" t="s">
        <v>539</v>
      </c>
      <c r="H1606" s="36" t="s">
        <v>539</v>
      </c>
      <c r="I1606" s="36" t="s">
        <v>539</v>
      </c>
      <c r="J1606" s="36" t="s">
        <v>539</v>
      </c>
      <c r="K1606" s="36" t="s">
        <v>539</v>
      </c>
      <c r="L1606" s="12" t="s">
        <v>539</v>
      </c>
      <c r="M1606" s="12" t="s">
        <v>539</v>
      </c>
      <c r="N1606" s="36" t="s">
        <v>539</v>
      </c>
      <c r="O1606" s="36" t="s">
        <v>539</v>
      </c>
      <c r="R1606" s="12" t="str">
        <f t="shared" si="24"/>
        <v>Null</v>
      </c>
      <c r="S1606" s="12" t="str">
        <f>IFERROR(IF(Preferences!$D$6="Default",INDEX('History Check'!$F$6:$O$6,MATCH(MAX('History Check'!$F1606:$O1606),'History Check'!$F1606:$O1606,0)),IF(COUNT($F1606:$O1606) &gt; 0, Preferences!$D$6, NA())),"Null")</f>
        <v>Null</v>
      </c>
    </row>
    <row r="1607" spans="3:19">
      <c r="C1607" s="12" t="s">
        <v>1446</v>
      </c>
      <c r="D1607" s="12">
        <v>112525</v>
      </c>
      <c r="E1607" s="12">
        <v>2022</v>
      </c>
      <c r="F1607" s="12" t="s">
        <v>539</v>
      </c>
      <c r="G1607" s="12" t="s">
        <v>539</v>
      </c>
      <c r="H1607" s="12" t="s">
        <v>539</v>
      </c>
      <c r="I1607" s="36" t="s">
        <v>539</v>
      </c>
      <c r="J1607" s="12" t="s">
        <v>539</v>
      </c>
      <c r="K1607" s="12" t="s">
        <v>539</v>
      </c>
      <c r="L1607" s="12" t="s">
        <v>539</v>
      </c>
      <c r="M1607" s="12" t="s">
        <v>539</v>
      </c>
      <c r="N1607" s="12" t="s">
        <v>539</v>
      </c>
      <c r="O1607" s="36" t="s">
        <v>539</v>
      </c>
      <c r="R1607" s="12" t="str">
        <f t="shared" si="24"/>
        <v>Null</v>
      </c>
      <c r="S1607" s="12" t="str">
        <f>IFERROR(IF(Preferences!$D$6="Default",INDEX('History Check'!$F$6:$O$6,MATCH(MAX('History Check'!$F1607:$O1607),'History Check'!$F1607:$O1607,0)),IF(COUNT($F1607:$O1607) &gt; 0, Preferences!$D$6, NA())),"Null")</f>
        <v>Null</v>
      </c>
    </row>
    <row r="1608" spans="3:19">
      <c r="C1608" s="12" t="s">
        <v>1447</v>
      </c>
      <c r="D1608" s="12">
        <v>116477</v>
      </c>
      <c r="E1608" s="12">
        <v>2023</v>
      </c>
      <c r="F1608" s="36" t="s">
        <v>539</v>
      </c>
      <c r="G1608" s="12" t="s">
        <v>539</v>
      </c>
      <c r="H1608" s="36" t="s">
        <v>539</v>
      </c>
      <c r="I1608" s="36" t="s">
        <v>539</v>
      </c>
      <c r="J1608" s="36" t="s">
        <v>539</v>
      </c>
      <c r="K1608" s="36" t="s">
        <v>539</v>
      </c>
      <c r="L1608" s="12" t="s">
        <v>539</v>
      </c>
      <c r="M1608" s="12" t="s">
        <v>539</v>
      </c>
      <c r="N1608" s="36" t="s">
        <v>539</v>
      </c>
      <c r="O1608" s="36" t="s">
        <v>539</v>
      </c>
      <c r="R1608" s="12" t="str">
        <f t="shared" ref="R1608:R1671" si="25">IFERROR(INDEX($F$5:$O$5,MATCH(MAX($F1608:$O1608),$F1608:$O1608,0)),"Null")</f>
        <v>Null</v>
      </c>
      <c r="S1608" s="12" t="str">
        <f>IFERROR(IF(Preferences!$D$6="Default",INDEX('History Check'!$F$6:$O$6,MATCH(MAX('History Check'!$F1608:$O1608),'History Check'!$F1608:$O1608,0)),IF(COUNT($F1608:$O1608) &gt; 0, Preferences!$D$6, NA())),"Null")</f>
        <v>Null</v>
      </c>
    </row>
    <row r="1609" spans="3:19">
      <c r="C1609" s="12" t="s">
        <v>1447</v>
      </c>
      <c r="D1609" s="12">
        <v>116477</v>
      </c>
      <c r="E1609" s="12">
        <v>2022</v>
      </c>
      <c r="F1609" s="36" t="s">
        <v>539</v>
      </c>
      <c r="G1609" s="12" t="s">
        <v>539</v>
      </c>
      <c r="H1609" s="36" t="s">
        <v>539</v>
      </c>
      <c r="I1609" s="36" t="s">
        <v>539</v>
      </c>
      <c r="J1609" s="36" t="s">
        <v>539</v>
      </c>
      <c r="K1609" s="36" t="s">
        <v>539</v>
      </c>
      <c r="L1609" s="12" t="s">
        <v>539</v>
      </c>
      <c r="M1609" s="12" t="s">
        <v>539</v>
      </c>
      <c r="N1609" s="36" t="s">
        <v>539</v>
      </c>
      <c r="O1609" s="36" t="s">
        <v>539</v>
      </c>
      <c r="R1609" s="12" t="str">
        <f t="shared" si="25"/>
        <v>Null</v>
      </c>
      <c r="S1609" s="12" t="str">
        <f>IFERROR(IF(Preferences!$D$6="Default",INDEX('History Check'!$F$6:$O$6,MATCH(MAX('History Check'!$F1609:$O1609),'History Check'!$F1609:$O1609,0)),IF(COUNT($F1609:$O1609) &gt; 0, Preferences!$D$6, NA())),"Null")</f>
        <v>Null</v>
      </c>
    </row>
    <row r="1610" spans="3:19" hidden="1">
      <c r="C1610" s="12" t="s">
        <v>1487</v>
      </c>
      <c r="D1610" s="12">
        <v>1373792</v>
      </c>
      <c r="E1610" s="12">
        <v>2023</v>
      </c>
      <c r="F1610" s="36">
        <v>45107</v>
      </c>
      <c r="G1610" s="12" t="s">
        <v>539</v>
      </c>
      <c r="H1610" s="36" t="s">
        <v>539</v>
      </c>
      <c r="I1610" s="12" t="s">
        <v>539</v>
      </c>
      <c r="J1610" s="36" t="s">
        <v>539</v>
      </c>
      <c r="K1610" s="36">
        <v>45107</v>
      </c>
      <c r="L1610" s="12" t="s">
        <v>539</v>
      </c>
      <c r="M1610" s="12" t="s">
        <v>539</v>
      </c>
      <c r="N1610" s="12" t="s">
        <v>539</v>
      </c>
      <c r="O1610" s="12" t="s">
        <v>539</v>
      </c>
      <c r="R1610" s="12" t="str">
        <f t="shared" si="25"/>
        <v>IFRS</v>
      </c>
      <c r="S1610" s="12" t="str">
        <f>IFERROR(IF(Preferences!$D$6="Default",INDEX('History Check'!$F$6:$O$6,MATCH(MAX('History Check'!$F1610:$O1610),'History Check'!$F1610:$O1610,0)),IF(COUNT($F1610:$O1610) &gt; 0, Preferences!$D$6, NA())),"Null")</f>
        <v>CON</v>
      </c>
    </row>
    <row r="1611" spans="3:19" hidden="1">
      <c r="C1611" s="12" t="s">
        <v>1487</v>
      </c>
      <c r="D1611" s="12">
        <v>1373792</v>
      </c>
      <c r="E1611" s="12">
        <v>2022</v>
      </c>
      <c r="F1611" s="36">
        <v>44742</v>
      </c>
      <c r="G1611" s="12" t="s">
        <v>539</v>
      </c>
      <c r="H1611" s="36" t="s">
        <v>539</v>
      </c>
      <c r="I1611" s="36" t="s">
        <v>539</v>
      </c>
      <c r="J1611" s="36" t="s">
        <v>539</v>
      </c>
      <c r="K1611" s="36">
        <v>44742</v>
      </c>
      <c r="L1611" s="12" t="s">
        <v>539</v>
      </c>
      <c r="M1611" s="12" t="s">
        <v>539</v>
      </c>
      <c r="N1611" s="36" t="s">
        <v>539</v>
      </c>
      <c r="O1611" s="36" t="s">
        <v>539</v>
      </c>
      <c r="R1611" s="12" t="str">
        <f t="shared" si="25"/>
        <v>IFRS</v>
      </c>
      <c r="S1611" s="12" t="str">
        <f>IFERROR(IF(Preferences!$D$6="Default",INDEX('History Check'!$F$6:$O$6,MATCH(MAX('History Check'!$F1611:$O1611),'History Check'!$F1611:$O1611,0)),IF(COUNT($F1611:$O1611) &gt; 0, Preferences!$D$6, NA())),"Null")</f>
        <v>CON</v>
      </c>
    </row>
    <row r="1612" spans="3:19" hidden="1">
      <c r="C1612" s="12" t="s">
        <v>1488</v>
      </c>
      <c r="D1612" s="12">
        <v>114686</v>
      </c>
      <c r="E1612" s="12">
        <v>2023</v>
      </c>
      <c r="F1612" s="12" t="s">
        <v>539</v>
      </c>
      <c r="G1612" s="12" t="s">
        <v>539</v>
      </c>
      <c r="H1612" s="36">
        <v>45291</v>
      </c>
      <c r="I1612" s="12" t="s">
        <v>539</v>
      </c>
      <c r="J1612" s="36" t="s">
        <v>539</v>
      </c>
      <c r="K1612" s="36" t="s">
        <v>539</v>
      </c>
      <c r="L1612" s="12" t="s">
        <v>539</v>
      </c>
      <c r="M1612" s="12" t="s">
        <v>539</v>
      </c>
      <c r="N1612" s="12" t="s">
        <v>539</v>
      </c>
      <c r="O1612" s="36" t="s">
        <v>539</v>
      </c>
      <c r="R1612" s="12" t="str">
        <f t="shared" si="25"/>
        <v>REGULATORY</v>
      </c>
      <c r="S1612" s="12" t="str">
        <f>IFERROR(IF(Preferences!$D$6="Default",INDEX('History Check'!$F$6:$O$6,MATCH(MAX('History Check'!$F1612:$O1612),'History Check'!$F1612:$O1612,0)),IF(COUNT($F1612:$O1612) &gt; 0, Preferences!$D$6, NA())),"Null")</f>
        <v>CON</v>
      </c>
    </row>
    <row r="1613" spans="3:19" hidden="1">
      <c r="C1613" s="12" t="s">
        <v>1488</v>
      </c>
      <c r="D1613" s="12">
        <v>114686</v>
      </c>
      <c r="E1613" s="12">
        <v>2022</v>
      </c>
      <c r="F1613" s="12" t="s">
        <v>539</v>
      </c>
      <c r="G1613" s="12" t="s">
        <v>539</v>
      </c>
      <c r="H1613" s="36">
        <v>44926</v>
      </c>
      <c r="I1613" s="36" t="s">
        <v>539</v>
      </c>
      <c r="J1613" s="36" t="s">
        <v>539</v>
      </c>
      <c r="K1613" s="12" t="s">
        <v>539</v>
      </c>
      <c r="L1613" s="12" t="s">
        <v>539</v>
      </c>
      <c r="M1613" s="12" t="s">
        <v>539</v>
      </c>
      <c r="N1613" s="12" t="s">
        <v>539</v>
      </c>
      <c r="O1613" s="36" t="s">
        <v>539</v>
      </c>
      <c r="R1613" s="12" t="str">
        <f t="shared" si="25"/>
        <v>REGULATORY</v>
      </c>
      <c r="S1613" s="12" t="str">
        <f>IFERROR(IF(Preferences!$D$6="Default",INDEX('History Check'!$F$6:$O$6,MATCH(MAX('History Check'!$F1613:$O1613),'History Check'!$F1613:$O1613,0)),IF(COUNT($F1613:$O1613) &gt; 0, Preferences!$D$6, NA())),"Null")</f>
        <v>CON</v>
      </c>
    </row>
    <row r="1614" spans="3:19">
      <c r="C1614" s="12" t="s">
        <v>1489</v>
      </c>
      <c r="D1614" s="12">
        <v>1317772</v>
      </c>
      <c r="E1614" s="12">
        <v>2023</v>
      </c>
      <c r="F1614" s="36" t="s">
        <v>539</v>
      </c>
      <c r="G1614" s="12" t="s">
        <v>539</v>
      </c>
      <c r="H1614" s="12" t="s">
        <v>539</v>
      </c>
      <c r="I1614" s="12" t="s">
        <v>539</v>
      </c>
      <c r="J1614" s="12" t="s">
        <v>539</v>
      </c>
      <c r="K1614" s="12" t="s">
        <v>539</v>
      </c>
      <c r="L1614" s="12" t="s">
        <v>539</v>
      </c>
      <c r="M1614" s="12" t="s">
        <v>539</v>
      </c>
      <c r="N1614" s="12" t="s">
        <v>539</v>
      </c>
      <c r="O1614" s="12" t="s">
        <v>539</v>
      </c>
      <c r="R1614" s="12" t="str">
        <f t="shared" si="25"/>
        <v>Null</v>
      </c>
      <c r="S1614" s="12" t="str">
        <f>IFERROR(IF(Preferences!$D$6="Default",INDEX('History Check'!$F$6:$O$6,MATCH(MAX('History Check'!$F1614:$O1614),'History Check'!$F1614:$O1614,0)),IF(COUNT($F1614:$O1614) &gt; 0, Preferences!$D$6, NA())),"Null")</f>
        <v>Null</v>
      </c>
    </row>
    <row r="1615" spans="3:19">
      <c r="C1615" s="12" t="s">
        <v>1489</v>
      </c>
      <c r="D1615" s="12">
        <v>1317772</v>
      </c>
      <c r="E1615" s="12">
        <v>2022</v>
      </c>
      <c r="F1615" s="36" t="s">
        <v>539</v>
      </c>
      <c r="G1615" s="12" t="s">
        <v>539</v>
      </c>
      <c r="H1615" s="12" t="s">
        <v>539</v>
      </c>
      <c r="I1615" s="12" t="s">
        <v>539</v>
      </c>
      <c r="J1615" s="12" t="s">
        <v>539</v>
      </c>
      <c r="K1615" s="36" t="s">
        <v>539</v>
      </c>
      <c r="L1615" s="12" t="s">
        <v>539</v>
      </c>
      <c r="M1615" s="12" t="s">
        <v>539</v>
      </c>
      <c r="N1615" s="12" t="s">
        <v>539</v>
      </c>
      <c r="O1615" s="12" t="s">
        <v>539</v>
      </c>
      <c r="R1615" s="12" t="str">
        <f t="shared" si="25"/>
        <v>Null</v>
      </c>
      <c r="S1615" s="12" t="str">
        <f>IFERROR(IF(Preferences!$D$6="Default",INDEX('History Check'!$F$6:$O$6,MATCH(MAX('History Check'!$F1615:$O1615),'History Check'!$F1615:$O1615,0)),IF(COUNT($F1615:$O1615) &gt; 0, Preferences!$D$6, NA())),"Null")</f>
        <v>Null</v>
      </c>
    </row>
    <row r="1616" spans="3:19" hidden="1">
      <c r="C1616" s="12" t="s">
        <v>1490</v>
      </c>
      <c r="D1616" s="12">
        <v>1001083</v>
      </c>
      <c r="E1616" s="12">
        <v>2023</v>
      </c>
      <c r="F1616" s="36">
        <v>45291</v>
      </c>
      <c r="G1616" s="12" t="s">
        <v>539</v>
      </c>
      <c r="H1616" s="12" t="s">
        <v>539</v>
      </c>
      <c r="I1616" s="12" t="s">
        <v>539</v>
      </c>
      <c r="J1616" s="36" t="s">
        <v>539</v>
      </c>
      <c r="K1616" s="12" t="s">
        <v>539</v>
      </c>
      <c r="L1616" s="12" t="s">
        <v>539</v>
      </c>
      <c r="M1616" s="12" t="s">
        <v>539</v>
      </c>
      <c r="N1616" s="12" t="s">
        <v>539</v>
      </c>
      <c r="O1616" s="36" t="s">
        <v>539</v>
      </c>
      <c r="R1616" s="12" t="str">
        <f t="shared" si="25"/>
        <v>IFRS</v>
      </c>
      <c r="S1616" s="12" t="str">
        <f>IFERROR(IF(Preferences!$D$6="Default",INDEX('History Check'!$F$6:$O$6,MATCH(MAX('History Check'!$F1616:$O1616),'History Check'!$F1616:$O1616,0)),IF(COUNT($F1616:$O1616) &gt; 0, Preferences!$D$6, NA())),"Null")</f>
        <v>CON</v>
      </c>
    </row>
    <row r="1617" spans="3:19" hidden="1">
      <c r="C1617" s="12" t="s">
        <v>1490</v>
      </c>
      <c r="D1617" s="12">
        <v>1001083</v>
      </c>
      <c r="E1617" s="12">
        <v>2022</v>
      </c>
      <c r="F1617" s="36">
        <v>44926</v>
      </c>
      <c r="G1617" s="12" t="s">
        <v>539</v>
      </c>
      <c r="H1617" s="12" t="s">
        <v>539</v>
      </c>
      <c r="I1617" s="36" t="s">
        <v>539</v>
      </c>
      <c r="J1617" s="12" t="s">
        <v>539</v>
      </c>
      <c r="K1617" s="12" t="s">
        <v>539</v>
      </c>
      <c r="L1617" s="12" t="s">
        <v>539</v>
      </c>
      <c r="M1617" s="12" t="s">
        <v>539</v>
      </c>
      <c r="N1617" s="12" t="s">
        <v>539</v>
      </c>
      <c r="O1617" s="12" t="s">
        <v>539</v>
      </c>
      <c r="R1617" s="12" t="str">
        <f t="shared" si="25"/>
        <v>IFRS</v>
      </c>
      <c r="S1617" s="12" t="str">
        <f>IFERROR(IF(Preferences!$D$6="Default",INDEX('History Check'!$F$6:$O$6,MATCH(MAX('History Check'!$F1617:$O1617),'History Check'!$F1617:$O1617,0)),IF(COUNT($F1617:$O1617) &gt; 0, Preferences!$D$6, NA())),"Null")</f>
        <v>CON</v>
      </c>
    </row>
    <row r="1618" spans="3:19">
      <c r="C1618" s="12" t="s">
        <v>1491</v>
      </c>
      <c r="D1618" s="12">
        <v>1062595</v>
      </c>
      <c r="E1618" s="12">
        <v>2023</v>
      </c>
      <c r="F1618" s="36" t="s">
        <v>539</v>
      </c>
      <c r="G1618" s="12" t="s">
        <v>539</v>
      </c>
      <c r="H1618" s="36" t="s">
        <v>539</v>
      </c>
      <c r="I1618" s="36" t="s">
        <v>539</v>
      </c>
      <c r="J1618" s="36" t="s">
        <v>539</v>
      </c>
      <c r="K1618" s="36" t="s">
        <v>539</v>
      </c>
      <c r="L1618" s="12" t="s">
        <v>539</v>
      </c>
      <c r="M1618" s="12" t="s">
        <v>539</v>
      </c>
      <c r="N1618" s="36" t="s">
        <v>539</v>
      </c>
      <c r="O1618" s="36" t="s">
        <v>539</v>
      </c>
      <c r="R1618" s="12" t="str">
        <f t="shared" si="25"/>
        <v>Null</v>
      </c>
      <c r="S1618" s="12" t="str">
        <f>IFERROR(IF(Preferences!$D$6="Default",INDEX('History Check'!$F$6:$O$6,MATCH(MAX('History Check'!$F1618:$O1618),'History Check'!$F1618:$O1618,0)),IF(COUNT($F1618:$O1618) &gt; 0, Preferences!$D$6, NA())),"Null")</f>
        <v>Null</v>
      </c>
    </row>
    <row r="1619" spans="3:19">
      <c r="C1619" s="12" t="s">
        <v>1491</v>
      </c>
      <c r="D1619" s="12">
        <v>1062595</v>
      </c>
      <c r="E1619" s="12">
        <v>2022</v>
      </c>
      <c r="F1619" s="36" t="s">
        <v>539</v>
      </c>
      <c r="G1619" s="12" t="s">
        <v>539</v>
      </c>
      <c r="H1619" s="12" t="s">
        <v>539</v>
      </c>
      <c r="I1619" s="36" t="s">
        <v>539</v>
      </c>
      <c r="J1619" s="12" t="s">
        <v>539</v>
      </c>
      <c r="K1619" s="36" t="s">
        <v>539</v>
      </c>
      <c r="L1619" s="12" t="s">
        <v>539</v>
      </c>
      <c r="M1619" s="12" t="s">
        <v>539</v>
      </c>
      <c r="N1619" s="12" t="s">
        <v>539</v>
      </c>
      <c r="O1619" s="36" t="s">
        <v>539</v>
      </c>
      <c r="R1619" s="12" t="str">
        <f t="shared" si="25"/>
        <v>Null</v>
      </c>
      <c r="S1619" s="12" t="str">
        <f>IFERROR(IF(Preferences!$D$6="Default",INDEX('History Check'!$F$6:$O$6,MATCH(MAX('History Check'!$F1619:$O1619),'History Check'!$F1619:$O1619,0)),IF(COUNT($F1619:$O1619) &gt; 0, Preferences!$D$6, NA())),"Null")</f>
        <v>Null</v>
      </c>
    </row>
    <row r="1620" spans="3:19">
      <c r="C1620" s="12" t="s">
        <v>1492</v>
      </c>
      <c r="D1620" s="12">
        <v>1062596</v>
      </c>
      <c r="E1620" s="12">
        <v>2023</v>
      </c>
      <c r="F1620" s="36" t="s">
        <v>539</v>
      </c>
      <c r="G1620" s="12" t="s">
        <v>539</v>
      </c>
      <c r="H1620" s="36" t="s">
        <v>539</v>
      </c>
      <c r="I1620" s="36" t="s">
        <v>539</v>
      </c>
      <c r="J1620" s="12" t="s">
        <v>539</v>
      </c>
      <c r="K1620" s="36" t="s">
        <v>539</v>
      </c>
      <c r="L1620" s="12" t="s">
        <v>539</v>
      </c>
      <c r="M1620" s="12" t="s">
        <v>539</v>
      </c>
      <c r="N1620" s="12" t="s">
        <v>539</v>
      </c>
      <c r="O1620" s="12" t="s">
        <v>539</v>
      </c>
      <c r="R1620" s="12" t="str">
        <f t="shared" si="25"/>
        <v>Null</v>
      </c>
      <c r="S1620" s="12" t="str">
        <f>IFERROR(IF(Preferences!$D$6="Default",INDEX('History Check'!$F$6:$O$6,MATCH(MAX('History Check'!$F1620:$O1620),'History Check'!$F1620:$O1620,0)),IF(COUNT($F1620:$O1620) &gt; 0, Preferences!$D$6, NA())),"Null")</f>
        <v>Null</v>
      </c>
    </row>
    <row r="1621" spans="3:19">
      <c r="C1621" s="12" t="s">
        <v>1492</v>
      </c>
      <c r="D1621" s="12">
        <v>1062596</v>
      </c>
      <c r="E1621" s="12">
        <v>2022</v>
      </c>
      <c r="F1621" s="36" t="s">
        <v>539</v>
      </c>
      <c r="G1621" s="12" t="s">
        <v>539</v>
      </c>
      <c r="H1621" s="12" t="s">
        <v>539</v>
      </c>
      <c r="I1621" s="12" t="s">
        <v>539</v>
      </c>
      <c r="J1621" s="36" t="s">
        <v>539</v>
      </c>
      <c r="K1621" s="36" t="s">
        <v>539</v>
      </c>
      <c r="L1621" s="12" t="s">
        <v>539</v>
      </c>
      <c r="M1621" s="12" t="s">
        <v>539</v>
      </c>
      <c r="N1621" s="12" t="s">
        <v>539</v>
      </c>
      <c r="O1621" s="36" t="s">
        <v>539</v>
      </c>
      <c r="R1621" s="12" t="str">
        <f t="shared" si="25"/>
        <v>Null</v>
      </c>
      <c r="S1621" s="12" t="str">
        <f>IFERROR(IF(Preferences!$D$6="Default",INDEX('History Check'!$F$6:$O$6,MATCH(MAX('History Check'!$F1621:$O1621),'History Check'!$F1621:$O1621,0)),IF(COUNT($F1621:$O1621) &gt; 0, Preferences!$D$6, NA())),"Null")</f>
        <v>Null</v>
      </c>
    </row>
    <row r="1622" spans="3:19">
      <c r="C1622" s="12" t="s">
        <v>1493</v>
      </c>
      <c r="D1622" s="12">
        <v>114069</v>
      </c>
      <c r="E1622" s="12">
        <v>2023</v>
      </c>
      <c r="F1622" s="36" t="s">
        <v>539</v>
      </c>
      <c r="G1622" s="12" t="s">
        <v>539</v>
      </c>
      <c r="H1622" s="36" t="s">
        <v>539</v>
      </c>
      <c r="I1622" s="36" t="s">
        <v>539</v>
      </c>
      <c r="J1622" s="36" t="s">
        <v>539</v>
      </c>
      <c r="K1622" s="36" t="s">
        <v>539</v>
      </c>
      <c r="L1622" s="12" t="s">
        <v>539</v>
      </c>
      <c r="M1622" s="12" t="s">
        <v>539</v>
      </c>
      <c r="N1622" s="36" t="s">
        <v>539</v>
      </c>
      <c r="O1622" s="36" t="s">
        <v>539</v>
      </c>
      <c r="R1622" s="12" t="str">
        <f t="shared" si="25"/>
        <v>Null</v>
      </c>
      <c r="S1622" s="12" t="str">
        <f>IFERROR(IF(Preferences!$D$6="Default",INDEX('History Check'!$F$6:$O$6,MATCH(MAX('History Check'!$F1622:$O1622),'History Check'!$F1622:$O1622,0)),IF(COUNT($F1622:$O1622) &gt; 0, Preferences!$D$6, NA())),"Null")</f>
        <v>Null</v>
      </c>
    </row>
    <row r="1623" spans="3:19">
      <c r="C1623" s="12" t="s">
        <v>1493</v>
      </c>
      <c r="D1623" s="12">
        <v>114069</v>
      </c>
      <c r="E1623" s="12">
        <v>2022</v>
      </c>
      <c r="F1623" s="36" t="s">
        <v>539</v>
      </c>
      <c r="G1623" s="12" t="s">
        <v>539</v>
      </c>
      <c r="H1623" s="12" t="s">
        <v>539</v>
      </c>
      <c r="I1623" s="12" t="s">
        <v>539</v>
      </c>
      <c r="J1623" s="12" t="s">
        <v>539</v>
      </c>
      <c r="K1623" s="36" t="s">
        <v>539</v>
      </c>
      <c r="L1623" s="12" t="s">
        <v>539</v>
      </c>
      <c r="M1623" s="12" t="s">
        <v>539</v>
      </c>
      <c r="N1623" s="12" t="s">
        <v>539</v>
      </c>
      <c r="O1623" s="12" t="s">
        <v>539</v>
      </c>
      <c r="R1623" s="12" t="str">
        <f t="shared" si="25"/>
        <v>Null</v>
      </c>
      <c r="S1623" s="12" t="str">
        <f>IFERROR(IF(Preferences!$D$6="Default",INDEX('History Check'!$F$6:$O$6,MATCH(MAX('History Check'!$F1623:$O1623),'History Check'!$F1623:$O1623,0)),IF(COUNT($F1623:$O1623) &gt; 0, Preferences!$D$6, NA())),"Null")</f>
        <v>Null</v>
      </c>
    </row>
    <row r="1624" spans="3:19" hidden="1">
      <c r="C1624" s="12" t="s">
        <v>1494</v>
      </c>
      <c r="D1624" s="12">
        <v>105379</v>
      </c>
      <c r="E1624" s="12">
        <v>2023</v>
      </c>
      <c r="F1624" s="36" t="s">
        <v>539</v>
      </c>
      <c r="G1624" s="12" t="s">
        <v>539</v>
      </c>
      <c r="H1624" s="36">
        <v>45291</v>
      </c>
      <c r="I1624" s="36">
        <v>45291</v>
      </c>
      <c r="J1624" s="36" t="s">
        <v>539</v>
      </c>
      <c r="K1624" s="36" t="s">
        <v>539</v>
      </c>
      <c r="L1624" s="12" t="s">
        <v>539</v>
      </c>
      <c r="M1624" s="12" t="s">
        <v>539</v>
      </c>
      <c r="N1624" s="36" t="s">
        <v>539</v>
      </c>
      <c r="O1624" s="36" t="s">
        <v>539</v>
      </c>
      <c r="R1624" s="12" t="str">
        <f t="shared" si="25"/>
        <v>REGULATORY</v>
      </c>
      <c r="S1624" s="12" t="str">
        <f>IFERROR(IF(Preferences!$D$6="Default",INDEX('History Check'!$F$6:$O$6,MATCH(MAX('History Check'!$F1624:$O1624),'History Check'!$F1624:$O1624,0)),IF(COUNT($F1624:$O1624) &gt; 0, Preferences!$D$6, NA())),"Null")</f>
        <v>CON</v>
      </c>
    </row>
    <row r="1625" spans="3:19" hidden="1">
      <c r="C1625" s="12" t="s">
        <v>1494</v>
      </c>
      <c r="D1625" s="12">
        <v>105379</v>
      </c>
      <c r="E1625" s="12">
        <v>2022</v>
      </c>
      <c r="F1625" s="47" t="s">
        <v>539</v>
      </c>
      <c r="G1625" s="47" t="s">
        <v>539</v>
      </c>
      <c r="H1625" s="47">
        <v>44926</v>
      </c>
      <c r="I1625" s="47">
        <v>44926</v>
      </c>
      <c r="J1625" s="47" t="s">
        <v>539</v>
      </c>
      <c r="K1625" s="47" t="s">
        <v>539</v>
      </c>
      <c r="L1625" s="47" t="s">
        <v>539</v>
      </c>
      <c r="M1625" s="47" t="s">
        <v>539</v>
      </c>
      <c r="N1625" s="47" t="s">
        <v>539</v>
      </c>
      <c r="O1625" s="47" t="s">
        <v>539</v>
      </c>
      <c r="P1625" s="47"/>
      <c r="Q1625" s="47"/>
      <c r="R1625" s="12" t="str">
        <f t="shared" si="25"/>
        <v>REGULATORY</v>
      </c>
      <c r="S1625" s="12" t="str">
        <f>IFERROR(IF(Preferences!$D$6="Default",INDEX('History Check'!$F$6:$O$6,MATCH(MAX('History Check'!$F1625:$O1625),'History Check'!$F1625:$O1625,0)),IF(COUNT($F1625:$O1625) &gt; 0, Preferences!$D$6, NA())),"Null")</f>
        <v>CON</v>
      </c>
    </row>
    <row r="1626" spans="3:19" hidden="1">
      <c r="C1626" s="12" t="s">
        <v>1495</v>
      </c>
      <c r="D1626" s="12">
        <v>1239731</v>
      </c>
      <c r="E1626" s="12">
        <v>2023</v>
      </c>
      <c r="F1626" s="36">
        <v>45291</v>
      </c>
      <c r="G1626" s="12" t="s">
        <v>539</v>
      </c>
      <c r="H1626" s="12" t="s">
        <v>539</v>
      </c>
      <c r="I1626" s="36" t="s">
        <v>539</v>
      </c>
      <c r="J1626" s="36">
        <v>45291</v>
      </c>
      <c r="K1626" s="36">
        <v>45291</v>
      </c>
      <c r="L1626" s="12" t="s">
        <v>539</v>
      </c>
      <c r="M1626" s="12" t="s">
        <v>539</v>
      </c>
      <c r="N1626" s="12" t="s">
        <v>539</v>
      </c>
      <c r="O1626" s="36">
        <v>45291</v>
      </c>
      <c r="R1626" s="12" t="str">
        <f t="shared" si="25"/>
        <v>IFRS</v>
      </c>
      <c r="S1626" s="12" t="str">
        <f>IFERROR(IF(Preferences!$D$6="Default",INDEX('History Check'!$F$6:$O$6,MATCH(MAX('History Check'!$F1626:$O1626),'History Check'!$F1626:$O1626,0)),IF(COUNT($F1626:$O1626) &gt; 0, Preferences!$D$6, NA())),"Null")</f>
        <v>CON</v>
      </c>
    </row>
    <row r="1627" spans="3:19" hidden="1">
      <c r="C1627" s="12" t="s">
        <v>1495</v>
      </c>
      <c r="D1627" s="12">
        <v>1239731</v>
      </c>
      <c r="E1627" s="12">
        <v>2022</v>
      </c>
      <c r="F1627" s="36">
        <v>44926</v>
      </c>
      <c r="G1627" s="12" t="s">
        <v>539</v>
      </c>
      <c r="H1627" s="36" t="s">
        <v>539</v>
      </c>
      <c r="I1627" s="36" t="s">
        <v>539</v>
      </c>
      <c r="J1627" s="36">
        <v>44926</v>
      </c>
      <c r="K1627" s="36">
        <v>44926</v>
      </c>
      <c r="L1627" s="12" t="s">
        <v>539</v>
      </c>
      <c r="M1627" s="12" t="s">
        <v>539</v>
      </c>
      <c r="N1627" s="36" t="s">
        <v>539</v>
      </c>
      <c r="O1627" s="36">
        <v>44926</v>
      </c>
      <c r="R1627" s="12" t="str">
        <f t="shared" si="25"/>
        <v>IFRS</v>
      </c>
      <c r="S1627" s="12" t="str">
        <f>IFERROR(IF(Preferences!$D$6="Default",INDEX('History Check'!$F$6:$O$6,MATCH(MAX('History Check'!$F1627:$O1627),'History Check'!$F1627:$O1627,0)),IF(COUNT($F1627:$O1627) &gt; 0, Preferences!$D$6, NA())),"Null")</f>
        <v>CON</v>
      </c>
    </row>
    <row r="1628" spans="3:19" hidden="1">
      <c r="C1628" s="12" t="s">
        <v>1496</v>
      </c>
      <c r="D1628" s="12">
        <v>1198150</v>
      </c>
      <c r="E1628" s="12">
        <v>2023</v>
      </c>
      <c r="F1628" s="36">
        <v>45291</v>
      </c>
      <c r="G1628" s="12" t="s">
        <v>539</v>
      </c>
      <c r="H1628" s="12" t="s">
        <v>539</v>
      </c>
      <c r="I1628" s="12" t="s">
        <v>539</v>
      </c>
      <c r="J1628" s="36" t="s">
        <v>539</v>
      </c>
      <c r="K1628" s="12" t="s">
        <v>539</v>
      </c>
      <c r="L1628" s="12" t="s">
        <v>539</v>
      </c>
      <c r="M1628" s="36" t="s">
        <v>539</v>
      </c>
      <c r="N1628" s="12" t="s">
        <v>539</v>
      </c>
      <c r="O1628" s="12" t="s">
        <v>539</v>
      </c>
      <c r="R1628" s="12" t="str">
        <f t="shared" si="25"/>
        <v>IFRS</v>
      </c>
      <c r="S1628" s="12" t="str">
        <f>IFERROR(IF(Preferences!$D$6="Default",INDEX('History Check'!$F$6:$O$6,MATCH(MAX('History Check'!$F1628:$O1628),'History Check'!$F1628:$O1628,0)),IF(COUNT($F1628:$O1628) &gt; 0, Preferences!$D$6, NA())),"Null")</f>
        <v>CON</v>
      </c>
    </row>
    <row r="1629" spans="3:19" hidden="1">
      <c r="C1629" s="12" t="s">
        <v>1496</v>
      </c>
      <c r="D1629" s="12">
        <v>1198150</v>
      </c>
      <c r="E1629" s="12">
        <v>2022</v>
      </c>
      <c r="F1629" s="36">
        <v>44926</v>
      </c>
      <c r="G1629" s="12" t="s">
        <v>539</v>
      </c>
      <c r="H1629" s="36" t="s">
        <v>539</v>
      </c>
      <c r="I1629" s="36" t="s">
        <v>539</v>
      </c>
      <c r="J1629" s="36" t="s">
        <v>539</v>
      </c>
      <c r="K1629" s="36" t="s">
        <v>539</v>
      </c>
      <c r="L1629" s="12" t="s">
        <v>539</v>
      </c>
      <c r="M1629" s="12" t="s">
        <v>539</v>
      </c>
      <c r="N1629" s="36" t="s">
        <v>539</v>
      </c>
      <c r="O1629" s="36" t="s">
        <v>539</v>
      </c>
      <c r="R1629" s="12" t="str">
        <f t="shared" si="25"/>
        <v>IFRS</v>
      </c>
      <c r="S1629" s="12" t="str">
        <f>IFERROR(IF(Preferences!$D$6="Default",INDEX('History Check'!$F$6:$O$6,MATCH(MAX('History Check'!$F1629:$O1629),'History Check'!$F1629:$O1629,0)),IF(COUNT($F1629:$O1629) &gt; 0, Preferences!$D$6, NA())),"Null")</f>
        <v>CON</v>
      </c>
    </row>
    <row r="1630" spans="3:19" hidden="1">
      <c r="C1630" s="12" t="s">
        <v>1497</v>
      </c>
      <c r="D1630" s="12">
        <v>1259092</v>
      </c>
      <c r="E1630" s="12">
        <v>2023</v>
      </c>
      <c r="F1630" s="36">
        <v>45291</v>
      </c>
      <c r="G1630" s="12" t="s">
        <v>539</v>
      </c>
      <c r="H1630" s="36" t="s">
        <v>539</v>
      </c>
      <c r="I1630" s="12" t="s">
        <v>539</v>
      </c>
      <c r="J1630" s="12" t="s">
        <v>539</v>
      </c>
      <c r="K1630" s="36" t="s">
        <v>539</v>
      </c>
      <c r="L1630" s="12" t="s">
        <v>539</v>
      </c>
      <c r="M1630" s="12" t="s">
        <v>539</v>
      </c>
      <c r="N1630" s="12" t="s">
        <v>539</v>
      </c>
      <c r="O1630" s="36" t="s">
        <v>539</v>
      </c>
      <c r="R1630" s="12" t="str">
        <f t="shared" si="25"/>
        <v>IFRS</v>
      </c>
      <c r="S1630" s="12" t="str">
        <f>IFERROR(IF(Preferences!$D$6="Default",INDEX('History Check'!$F$6:$O$6,MATCH(MAX('History Check'!$F1630:$O1630),'History Check'!$F1630:$O1630,0)),IF(COUNT($F1630:$O1630) &gt; 0, Preferences!$D$6, NA())),"Null")</f>
        <v>CON</v>
      </c>
    </row>
    <row r="1631" spans="3:19" hidden="1">
      <c r="C1631" s="12" t="s">
        <v>1497</v>
      </c>
      <c r="D1631" s="12">
        <v>1259092</v>
      </c>
      <c r="E1631" s="12">
        <v>2022</v>
      </c>
      <c r="F1631" s="36">
        <v>44926</v>
      </c>
      <c r="G1631" s="12" t="s">
        <v>539</v>
      </c>
      <c r="H1631" s="12" t="s">
        <v>539</v>
      </c>
      <c r="I1631" s="12" t="s">
        <v>539</v>
      </c>
      <c r="J1631" s="12" t="s">
        <v>539</v>
      </c>
      <c r="K1631" s="36" t="s">
        <v>539</v>
      </c>
      <c r="L1631" s="12" t="s">
        <v>539</v>
      </c>
      <c r="M1631" s="12" t="s">
        <v>539</v>
      </c>
      <c r="N1631" s="12" t="s">
        <v>539</v>
      </c>
      <c r="O1631" s="36" t="s">
        <v>539</v>
      </c>
      <c r="R1631" s="12" t="str">
        <f t="shared" si="25"/>
        <v>IFRS</v>
      </c>
      <c r="S1631" s="12" t="str">
        <f>IFERROR(IF(Preferences!$D$6="Default",INDEX('History Check'!$F$6:$O$6,MATCH(MAX('History Check'!$F1631:$O1631),'History Check'!$F1631:$O1631,0)),IF(COUNT($F1631:$O1631) &gt; 0, Preferences!$D$6, NA())),"Null")</f>
        <v>CON</v>
      </c>
    </row>
    <row r="1632" spans="3:19">
      <c r="C1632" s="12" t="s">
        <v>1498</v>
      </c>
      <c r="D1632" s="12">
        <v>112951</v>
      </c>
      <c r="E1632" s="12">
        <v>2023</v>
      </c>
      <c r="F1632" s="12" t="s">
        <v>539</v>
      </c>
      <c r="G1632" s="12" t="s">
        <v>539</v>
      </c>
      <c r="H1632" s="12" t="s">
        <v>539</v>
      </c>
      <c r="I1632" s="36" t="s">
        <v>539</v>
      </c>
      <c r="J1632" s="12" t="s">
        <v>539</v>
      </c>
      <c r="K1632" s="12" t="s">
        <v>539</v>
      </c>
      <c r="L1632" s="12" t="s">
        <v>539</v>
      </c>
      <c r="M1632" s="12" t="s">
        <v>539</v>
      </c>
      <c r="N1632" s="12" t="s">
        <v>539</v>
      </c>
      <c r="O1632" s="36" t="s">
        <v>539</v>
      </c>
      <c r="R1632" s="12" t="str">
        <f t="shared" si="25"/>
        <v>Null</v>
      </c>
      <c r="S1632" s="12" t="str">
        <f>IFERROR(IF(Preferences!$D$6="Default",INDEX('History Check'!$F$6:$O$6,MATCH(MAX('History Check'!$F1632:$O1632),'History Check'!$F1632:$O1632,0)),IF(COUNT($F1632:$O1632) &gt; 0, Preferences!$D$6, NA())),"Null")</f>
        <v>Null</v>
      </c>
    </row>
    <row r="1633" spans="3:19">
      <c r="C1633" s="12" t="s">
        <v>1498</v>
      </c>
      <c r="D1633" s="12">
        <v>112951</v>
      </c>
      <c r="E1633" s="12">
        <v>2022</v>
      </c>
      <c r="F1633" s="36" t="s">
        <v>539</v>
      </c>
      <c r="G1633" s="12" t="s">
        <v>539</v>
      </c>
      <c r="H1633" s="36" t="s">
        <v>539</v>
      </c>
      <c r="I1633" s="36" t="s">
        <v>539</v>
      </c>
      <c r="J1633" s="36" t="s">
        <v>539</v>
      </c>
      <c r="K1633" s="36" t="s">
        <v>539</v>
      </c>
      <c r="L1633" s="12" t="s">
        <v>539</v>
      </c>
      <c r="M1633" s="12" t="s">
        <v>539</v>
      </c>
      <c r="N1633" s="36" t="s">
        <v>539</v>
      </c>
      <c r="O1633" s="36" t="s">
        <v>539</v>
      </c>
      <c r="R1633" s="12" t="str">
        <f t="shared" si="25"/>
        <v>Null</v>
      </c>
      <c r="S1633" s="12" t="str">
        <f>IFERROR(IF(Preferences!$D$6="Default",INDEX('History Check'!$F$6:$O$6,MATCH(MAX('History Check'!$F1633:$O1633),'History Check'!$F1633:$O1633,0)),IF(COUNT($F1633:$O1633) &gt; 0, Preferences!$D$6, NA())),"Null")</f>
        <v>Null</v>
      </c>
    </row>
    <row r="1634" spans="3:19" hidden="1">
      <c r="C1634" s="12" t="s">
        <v>1499</v>
      </c>
      <c r="D1634" s="12">
        <v>1471223</v>
      </c>
      <c r="E1634" s="12">
        <v>2023</v>
      </c>
      <c r="F1634" s="36" t="s">
        <v>539</v>
      </c>
      <c r="G1634" s="12" t="s">
        <v>539</v>
      </c>
      <c r="H1634" s="36" t="s">
        <v>539</v>
      </c>
      <c r="I1634" s="36" t="s">
        <v>539</v>
      </c>
      <c r="J1634" s="36" t="s">
        <v>539</v>
      </c>
      <c r="K1634" s="36">
        <v>45291</v>
      </c>
      <c r="L1634" s="12" t="s">
        <v>539</v>
      </c>
      <c r="M1634" s="12" t="s">
        <v>539</v>
      </c>
      <c r="N1634" s="36" t="s">
        <v>539</v>
      </c>
      <c r="O1634" s="36" t="s">
        <v>539</v>
      </c>
      <c r="R1634" s="12" t="str">
        <f t="shared" si="25"/>
        <v>IFRS</v>
      </c>
      <c r="S1634" s="12" t="str">
        <f>IFERROR(IF(Preferences!$D$6="Default",INDEX('History Check'!$F$6:$O$6,MATCH(MAX('History Check'!$F1634:$O1634),'History Check'!$F1634:$O1634,0)),IF(COUNT($F1634:$O1634) &gt; 0, Preferences!$D$6, NA())),"Null")</f>
        <v>NONCON</v>
      </c>
    </row>
    <row r="1635" spans="3:19" hidden="1">
      <c r="C1635" s="12" t="s">
        <v>1499</v>
      </c>
      <c r="D1635" s="12">
        <v>1471223</v>
      </c>
      <c r="E1635" s="12">
        <v>2022</v>
      </c>
      <c r="F1635" s="36" t="s">
        <v>539</v>
      </c>
      <c r="G1635" s="12" t="s">
        <v>539</v>
      </c>
      <c r="H1635" s="36" t="s">
        <v>539</v>
      </c>
      <c r="I1635" s="36" t="s">
        <v>539</v>
      </c>
      <c r="J1635" s="36" t="s">
        <v>539</v>
      </c>
      <c r="K1635" s="36">
        <v>44926</v>
      </c>
      <c r="L1635" s="12" t="s">
        <v>539</v>
      </c>
      <c r="M1635" s="12" t="s">
        <v>539</v>
      </c>
      <c r="N1635" s="36" t="s">
        <v>539</v>
      </c>
      <c r="O1635" s="36" t="s">
        <v>539</v>
      </c>
      <c r="R1635" s="12" t="str">
        <f t="shared" si="25"/>
        <v>IFRS</v>
      </c>
      <c r="S1635" s="12" t="str">
        <f>IFERROR(IF(Preferences!$D$6="Default",INDEX('History Check'!$F$6:$O$6,MATCH(MAX('History Check'!$F1635:$O1635),'History Check'!$F1635:$O1635,0)),IF(COUNT($F1635:$O1635) &gt; 0, Preferences!$D$6, NA())),"Null")</f>
        <v>NONCON</v>
      </c>
    </row>
    <row r="1636" spans="3:19" hidden="1">
      <c r="C1636" s="12" t="s">
        <v>1448</v>
      </c>
      <c r="D1636" s="12">
        <v>1000510</v>
      </c>
      <c r="E1636" s="12">
        <v>2023</v>
      </c>
      <c r="F1636" s="36" t="s">
        <v>539</v>
      </c>
      <c r="G1636" s="12" t="s">
        <v>539</v>
      </c>
      <c r="H1636" s="12" t="s">
        <v>539</v>
      </c>
      <c r="I1636" s="12" t="s">
        <v>539</v>
      </c>
      <c r="J1636" s="12" t="s">
        <v>539</v>
      </c>
      <c r="K1636" s="36" t="s">
        <v>539</v>
      </c>
      <c r="L1636" s="12" t="s">
        <v>539</v>
      </c>
      <c r="M1636" s="12" t="s">
        <v>539</v>
      </c>
      <c r="N1636" s="12" t="s">
        <v>539</v>
      </c>
      <c r="O1636" s="36">
        <v>45291</v>
      </c>
      <c r="R1636" s="12" t="str">
        <f t="shared" si="25"/>
        <v>LOCAL</v>
      </c>
      <c r="S1636" s="12" t="str">
        <f>IFERROR(IF(Preferences!$D$6="Default",INDEX('History Check'!$F$6:$O$6,MATCH(MAX('History Check'!$F1636:$O1636),'History Check'!$F1636:$O1636,0)),IF(COUNT($F1636:$O1636) &gt; 0, Preferences!$D$6, NA())),"Null")</f>
        <v>NONCON</v>
      </c>
    </row>
    <row r="1637" spans="3:19" hidden="1">
      <c r="C1637" s="12" t="s">
        <v>1448</v>
      </c>
      <c r="D1637" s="12">
        <v>1000510</v>
      </c>
      <c r="E1637" s="12">
        <v>2022</v>
      </c>
      <c r="F1637" s="36" t="s">
        <v>539</v>
      </c>
      <c r="G1637" s="12" t="s">
        <v>539</v>
      </c>
      <c r="H1637" s="12" t="s">
        <v>539</v>
      </c>
      <c r="I1637" s="12" t="s">
        <v>539</v>
      </c>
      <c r="J1637" s="36" t="s">
        <v>539</v>
      </c>
      <c r="K1637" s="36" t="s">
        <v>539</v>
      </c>
      <c r="L1637" s="12" t="s">
        <v>539</v>
      </c>
      <c r="M1637" s="12" t="s">
        <v>539</v>
      </c>
      <c r="N1637" s="12" t="s">
        <v>539</v>
      </c>
      <c r="O1637" s="36">
        <v>44926</v>
      </c>
      <c r="R1637" s="12" t="str">
        <f t="shared" si="25"/>
        <v>LOCAL</v>
      </c>
      <c r="S1637" s="12" t="str">
        <f>IFERROR(IF(Preferences!$D$6="Default",INDEX('History Check'!$F$6:$O$6,MATCH(MAX('History Check'!$F1637:$O1637),'History Check'!$F1637:$O1637,0)),IF(COUNT($F1637:$O1637) &gt; 0, Preferences!$D$6, NA())),"Null")</f>
        <v>NONCON</v>
      </c>
    </row>
    <row r="1638" spans="3:19" hidden="1">
      <c r="C1638" s="12" t="s">
        <v>1449</v>
      </c>
      <c r="D1638" s="12">
        <v>1469516</v>
      </c>
      <c r="E1638" s="12">
        <v>2023</v>
      </c>
      <c r="F1638" s="36" t="s">
        <v>539</v>
      </c>
      <c r="G1638" s="12" t="s">
        <v>539</v>
      </c>
      <c r="H1638" s="12" t="s">
        <v>539</v>
      </c>
      <c r="I1638" s="12" t="s">
        <v>539</v>
      </c>
      <c r="J1638" s="36">
        <v>45291</v>
      </c>
      <c r="K1638" s="12" t="s">
        <v>539</v>
      </c>
      <c r="L1638" s="12" t="s">
        <v>539</v>
      </c>
      <c r="M1638" s="12" t="s">
        <v>539</v>
      </c>
      <c r="N1638" s="12" t="s">
        <v>539</v>
      </c>
      <c r="O1638" s="36">
        <v>45291</v>
      </c>
      <c r="R1638" s="12" t="str">
        <f t="shared" si="25"/>
        <v>LOCAL</v>
      </c>
      <c r="S1638" s="12" t="str">
        <f>IFERROR(IF(Preferences!$D$6="Default",INDEX('History Check'!$F$6:$O$6,MATCH(MAX('History Check'!$F1638:$O1638),'History Check'!$F1638:$O1638,0)),IF(COUNT($F1638:$O1638) &gt; 0, Preferences!$D$6, NA())),"Null")</f>
        <v>CON</v>
      </c>
    </row>
    <row r="1639" spans="3:19" hidden="1">
      <c r="C1639" s="12" t="s">
        <v>1449</v>
      </c>
      <c r="D1639" s="12">
        <v>1469516</v>
      </c>
      <c r="E1639" s="12">
        <v>2022</v>
      </c>
      <c r="F1639" s="36" t="s">
        <v>539</v>
      </c>
      <c r="G1639" s="12" t="s">
        <v>539</v>
      </c>
      <c r="H1639" s="12" t="s">
        <v>539</v>
      </c>
      <c r="I1639" s="12" t="s">
        <v>539</v>
      </c>
      <c r="J1639" s="36">
        <v>44926</v>
      </c>
      <c r="K1639" s="36" t="s">
        <v>539</v>
      </c>
      <c r="L1639" s="12" t="s">
        <v>539</v>
      </c>
      <c r="M1639" s="12" t="s">
        <v>539</v>
      </c>
      <c r="N1639" s="12" t="s">
        <v>539</v>
      </c>
      <c r="O1639" s="36">
        <v>44926</v>
      </c>
      <c r="R1639" s="12" t="str">
        <f t="shared" si="25"/>
        <v>LOCAL</v>
      </c>
      <c r="S1639" s="12" t="str">
        <f>IFERROR(IF(Preferences!$D$6="Default",INDEX('History Check'!$F$6:$O$6,MATCH(MAX('History Check'!$F1639:$O1639),'History Check'!$F1639:$O1639,0)),IF(COUNT($F1639:$O1639) &gt; 0, Preferences!$D$6, NA())),"Null")</f>
        <v>CON</v>
      </c>
    </row>
    <row r="1640" spans="3:19" hidden="1">
      <c r="C1640" s="12" t="s">
        <v>1450</v>
      </c>
      <c r="D1640" s="12">
        <v>111771</v>
      </c>
      <c r="E1640" s="12">
        <v>2023</v>
      </c>
      <c r="F1640" s="36" t="s">
        <v>539</v>
      </c>
      <c r="G1640" s="12" t="s">
        <v>539</v>
      </c>
      <c r="H1640" s="36" t="s">
        <v>539</v>
      </c>
      <c r="I1640" s="36" t="s">
        <v>539</v>
      </c>
      <c r="J1640" s="36">
        <v>45291</v>
      </c>
      <c r="K1640" s="36" t="s">
        <v>539</v>
      </c>
      <c r="L1640" s="12" t="s">
        <v>539</v>
      </c>
      <c r="M1640" s="12" t="s">
        <v>539</v>
      </c>
      <c r="N1640" s="36" t="s">
        <v>539</v>
      </c>
      <c r="O1640" s="36">
        <v>45291</v>
      </c>
      <c r="R1640" s="12" t="str">
        <f t="shared" si="25"/>
        <v>LOCAL</v>
      </c>
      <c r="S1640" s="12" t="str">
        <f>IFERROR(IF(Preferences!$D$6="Default",INDEX('History Check'!$F$6:$O$6,MATCH(MAX('History Check'!$F1640:$O1640),'History Check'!$F1640:$O1640,0)),IF(COUNT($F1640:$O1640) &gt; 0, Preferences!$D$6, NA())),"Null")</f>
        <v>CON</v>
      </c>
    </row>
    <row r="1641" spans="3:19" hidden="1">
      <c r="C1641" s="12" t="s">
        <v>1450</v>
      </c>
      <c r="D1641" s="12">
        <v>111771</v>
      </c>
      <c r="E1641" s="12">
        <v>2022</v>
      </c>
      <c r="F1641" s="36" t="s">
        <v>539</v>
      </c>
      <c r="G1641" s="12" t="s">
        <v>539</v>
      </c>
      <c r="H1641" s="12" t="s">
        <v>539</v>
      </c>
      <c r="I1641" s="12" t="s">
        <v>539</v>
      </c>
      <c r="J1641" s="36">
        <v>44926</v>
      </c>
      <c r="K1641" s="12" t="s">
        <v>539</v>
      </c>
      <c r="L1641" s="12" t="s">
        <v>539</v>
      </c>
      <c r="M1641" s="12" t="s">
        <v>539</v>
      </c>
      <c r="N1641" s="12" t="s">
        <v>539</v>
      </c>
      <c r="O1641" s="36">
        <v>44926</v>
      </c>
      <c r="R1641" s="12" t="str">
        <f t="shared" si="25"/>
        <v>LOCAL</v>
      </c>
      <c r="S1641" s="12" t="str">
        <f>IFERROR(IF(Preferences!$D$6="Default",INDEX('History Check'!$F$6:$O$6,MATCH(MAX('History Check'!$F1641:$O1641),'History Check'!$F1641:$O1641,0)),IF(COUNT($F1641:$O1641) &gt; 0, Preferences!$D$6, NA())),"Null")</f>
        <v>CON</v>
      </c>
    </row>
    <row r="1642" spans="3:19" hidden="1">
      <c r="C1642" s="12" t="s">
        <v>1451</v>
      </c>
      <c r="D1642" s="12">
        <v>1001511</v>
      </c>
      <c r="E1642" s="12">
        <v>2023</v>
      </c>
      <c r="F1642" s="36" t="s">
        <v>539</v>
      </c>
      <c r="G1642" s="12" t="s">
        <v>539</v>
      </c>
      <c r="H1642" s="12" t="s">
        <v>539</v>
      </c>
      <c r="I1642" s="12" t="s">
        <v>539</v>
      </c>
      <c r="J1642" s="12" t="s">
        <v>539</v>
      </c>
      <c r="K1642" s="36" t="s">
        <v>539</v>
      </c>
      <c r="L1642" s="12" t="s">
        <v>539</v>
      </c>
      <c r="M1642" s="12" t="s">
        <v>539</v>
      </c>
      <c r="N1642" s="12" t="s">
        <v>539</v>
      </c>
      <c r="O1642" s="36">
        <v>45291</v>
      </c>
      <c r="R1642" s="12" t="str">
        <f t="shared" si="25"/>
        <v>LOCAL</v>
      </c>
      <c r="S1642" s="12" t="str">
        <f>IFERROR(IF(Preferences!$D$6="Default",INDEX('History Check'!$F$6:$O$6,MATCH(MAX('History Check'!$F1642:$O1642),'History Check'!$F1642:$O1642,0)),IF(COUNT($F1642:$O1642) &gt; 0, Preferences!$D$6, NA())),"Null")</f>
        <v>NONCON</v>
      </c>
    </row>
    <row r="1643" spans="3:19" hidden="1">
      <c r="C1643" s="12" t="s">
        <v>1451</v>
      </c>
      <c r="D1643" s="12">
        <v>1001511</v>
      </c>
      <c r="E1643" s="12">
        <v>2022</v>
      </c>
      <c r="F1643" s="36" t="s">
        <v>539</v>
      </c>
      <c r="G1643" s="12" t="s">
        <v>539</v>
      </c>
      <c r="H1643" s="12" t="s">
        <v>539</v>
      </c>
      <c r="I1643" s="36" t="s">
        <v>539</v>
      </c>
      <c r="J1643" s="36" t="s">
        <v>539</v>
      </c>
      <c r="K1643" s="36" t="s">
        <v>539</v>
      </c>
      <c r="L1643" s="12" t="s">
        <v>539</v>
      </c>
      <c r="M1643" s="12" t="s">
        <v>539</v>
      </c>
      <c r="N1643" s="12" t="s">
        <v>539</v>
      </c>
      <c r="O1643" s="36">
        <v>44926</v>
      </c>
      <c r="R1643" s="12" t="str">
        <f t="shared" si="25"/>
        <v>LOCAL</v>
      </c>
      <c r="S1643" s="12" t="str">
        <f>IFERROR(IF(Preferences!$D$6="Default",INDEX('History Check'!$F$6:$O$6,MATCH(MAX('History Check'!$F1643:$O1643),'History Check'!$F1643:$O1643,0)),IF(COUNT($F1643:$O1643) &gt; 0, Preferences!$D$6, NA())),"Null")</f>
        <v>NONCON</v>
      </c>
    </row>
    <row r="1644" spans="3:19" hidden="1">
      <c r="C1644" s="12" t="s">
        <v>1453</v>
      </c>
      <c r="D1644" s="12">
        <v>111789</v>
      </c>
      <c r="E1644" s="12">
        <v>2023</v>
      </c>
      <c r="F1644" s="36" t="s">
        <v>539</v>
      </c>
      <c r="G1644" s="12" t="s">
        <v>539</v>
      </c>
      <c r="H1644" s="12" t="s">
        <v>539</v>
      </c>
      <c r="I1644" s="12" t="s">
        <v>539</v>
      </c>
      <c r="J1644" s="36">
        <v>45291</v>
      </c>
      <c r="K1644" s="36" t="s">
        <v>539</v>
      </c>
      <c r="L1644" s="12" t="s">
        <v>539</v>
      </c>
      <c r="M1644" s="12" t="s">
        <v>539</v>
      </c>
      <c r="N1644" s="12" t="s">
        <v>539</v>
      </c>
      <c r="O1644" s="36">
        <v>45291</v>
      </c>
      <c r="R1644" s="12" t="str">
        <f t="shared" si="25"/>
        <v>LOCAL</v>
      </c>
      <c r="S1644" s="12" t="str">
        <f>IFERROR(IF(Preferences!$D$6="Default",INDEX('History Check'!$F$6:$O$6,MATCH(MAX('History Check'!$F1644:$O1644),'History Check'!$F1644:$O1644,0)),IF(COUNT($F1644:$O1644) &gt; 0, Preferences!$D$6, NA())),"Null")</f>
        <v>CON</v>
      </c>
    </row>
    <row r="1645" spans="3:19" hidden="1">
      <c r="C1645" s="12" t="s">
        <v>1453</v>
      </c>
      <c r="D1645" s="12">
        <v>111789</v>
      </c>
      <c r="E1645" s="12">
        <v>2022</v>
      </c>
      <c r="F1645" s="36" t="s">
        <v>539</v>
      </c>
      <c r="G1645" s="12" t="s">
        <v>539</v>
      </c>
      <c r="H1645" s="12" t="s">
        <v>539</v>
      </c>
      <c r="I1645" s="36" t="s">
        <v>539</v>
      </c>
      <c r="J1645" s="36">
        <v>44926</v>
      </c>
      <c r="K1645" s="12" t="s">
        <v>539</v>
      </c>
      <c r="L1645" s="12" t="s">
        <v>539</v>
      </c>
      <c r="M1645" s="12" t="s">
        <v>539</v>
      </c>
      <c r="N1645" s="12" t="s">
        <v>539</v>
      </c>
      <c r="O1645" s="36">
        <v>44926</v>
      </c>
      <c r="R1645" s="12" t="str">
        <f t="shared" si="25"/>
        <v>LOCAL</v>
      </c>
      <c r="S1645" s="12" t="str">
        <f>IFERROR(IF(Preferences!$D$6="Default",INDEX('History Check'!$F$6:$O$6,MATCH(MAX('History Check'!$F1645:$O1645),'History Check'!$F1645:$O1645,0)),IF(COUNT($F1645:$O1645) &gt; 0, Preferences!$D$6, NA())),"Null")</f>
        <v>CON</v>
      </c>
    </row>
    <row r="1646" spans="3:19" hidden="1">
      <c r="C1646" s="12" t="s">
        <v>1452</v>
      </c>
      <c r="D1646" s="12">
        <v>1001769</v>
      </c>
      <c r="E1646" s="12">
        <v>2023</v>
      </c>
      <c r="F1646" s="36" t="s">
        <v>539</v>
      </c>
      <c r="G1646" s="12" t="s">
        <v>539</v>
      </c>
      <c r="H1646" s="12" t="s">
        <v>539</v>
      </c>
      <c r="I1646" s="36" t="s">
        <v>539</v>
      </c>
      <c r="J1646" s="36" t="s">
        <v>539</v>
      </c>
      <c r="K1646" s="36" t="s">
        <v>539</v>
      </c>
      <c r="L1646" s="12" t="s">
        <v>539</v>
      </c>
      <c r="M1646" s="12" t="s">
        <v>539</v>
      </c>
      <c r="N1646" s="12" t="s">
        <v>539</v>
      </c>
      <c r="O1646" s="36">
        <v>45291</v>
      </c>
      <c r="R1646" s="12" t="str">
        <f t="shared" si="25"/>
        <v>LOCAL</v>
      </c>
      <c r="S1646" s="12" t="str">
        <f>IFERROR(IF(Preferences!$D$6="Default",INDEX('History Check'!$F$6:$O$6,MATCH(MAX('History Check'!$F1646:$O1646),'History Check'!$F1646:$O1646,0)),IF(COUNT($F1646:$O1646) &gt; 0, Preferences!$D$6, NA())),"Null")</f>
        <v>NONCON</v>
      </c>
    </row>
    <row r="1647" spans="3:19" hidden="1">
      <c r="C1647" s="12" t="s">
        <v>1452</v>
      </c>
      <c r="D1647" s="12">
        <v>1001769</v>
      </c>
      <c r="E1647" s="12">
        <v>2022</v>
      </c>
      <c r="F1647" s="36" t="s">
        <v>539</v>
      </c>
      <c r="G1647" s="12" t="s">
        <v>539</v>
      </c>
      <c r="H1647" s="12" t="s">
        <v>539</v>
      </c>
      <c r="I1647" s="12" t="s">
        <v>539</v>
      </c>
      <c r="J1647" s="12" t="s">
        <v>539</v>
      </c>
      <c r="K1647" s="36" t="s">
        <v>539</v>
      </c>
      <c r="L1647" s="12" t="s">
        <v>539</v>
      </c>
      <c r="M1647" s="12" t="s">
        <v>539</v>
      </c>
      <c r="N1647" s="12" t="s">
        <v>539</v>
      </c>
      <c r="O1647" s="36">
        <v>44926</v>
      </c>
      <c r="R1647" s="12" t="str">
        <f t="shared" si="25"/>
        <v>LOCAL</v>
      </c>
      <c r="S1647" s="12" t="str">
        <f>IFERROR(IF(Preferences!$D$6="Default",INDEX('History Check'!$F$6:$O$6,MATCH(MAX('History Check'!$F1647:$O1647),'History Check'!$F1647:$O1647,0)),IF(COUNT($F1647:$O1647) &gt; 0, Preferences!$D$6, NA())),"Null")</f>
        <v>NONCON</v>
      </c>
    </row>
    <row r="1648" spans="3:19" hidden="1">
      <c r="C1648" s="12" t="s">
        <v>1454</v>
      </c>
      <c r="D1648" s="12">
        <v>1005180</v>
      </c>
      <c r="E1648" s="12">
        <v>2023</v>
      </c>
      <c r="F1648" s="36" t="s">
        <v>539</v>
      </c>
      <c r="G1648" s="12" t="s">
        <v>539</v>
      </c>
      <c r="H1648" s="36" t="s">
        <v>539</v>
      </c>
      <c r="I1648" s="36" t="s">
        <v>539</v>
      </c>
      <c r="J1648" s="36" t="s">
        <v>539</v>
      </c>
      <c r="K1648" s="36" t="s">
        <v>539</v>
      </c>
      <c r="L1648" s="12" t="s">
        <v>539</v>
      </c>
      <c r="M1648" s="12" t="s">
        <v>539</v>
      </c>
      <c r="N1648" s="36" t="s">
        <v>539</v>
      </c>
      <c r="O1648" s="36">
        <v>45291</v>
      </c>
      <c r="R1648" s="12" t="str">
        <f t="shared" si="25"/>
        <v>LOCAL</v>
      </c>
      <c r="S1648" s="12" t="str">
        <f>IFERROR(IF(Preferences!$D$6="Default",INDEX('History Check'!$F$6:$O$6,MATCH(MAX('History Check'!$F1648:$O1648),'History Check'!$F1648:$O1648,0)),IF(COUNT($F1648:$O1648) &gt; 0, Preferences!$D$6, NA())),"Null")</f>
        <v>NONCON</v>
      </c>
    </row>
    <row r="1649" spans="3:19" hidden="1">
      <c r="C1649" s="12" t="s">
        <v>1454</v>
      </c>
      <c r="D1649" s="12">
        <v>1005180</v>
      </c>
      <c r="E1649" s="12">
        <v>2022</v>
      </c>
      <c r="F1649" s="12" t="s">
        <v>539</v>
      </c>
      <c r="G1649" s="12" t="s">
        <v>539</v>
      </c>
      <c r="H1649" s="12" t="s">
        <v>539</v>
      </c>
      <c r="I1649" s="36" t="s">
        <v>539</v>
      </c>
      <c r="J1649" s="12" t="s">
        <v>539</v>
      </c>
      <c r="K1649" s="36" t="s">
        <v>539</v>
      </c>
      <c r="L1649" s="12" t="s">
        <v>539</v>
      </c>
      <c r="M1649" s="12" t="s">
        <v>539</v>
      </c>
      <c r="N1649" s="12" t="s">
        <v>539</v>
      </c>
      <c r="O1649" s="36">
        <v>44926</v>
      </c>
      <c r="R1649" s="12" t="str">
        <f t="shared" si="25"/>
        <v>LOCAL</v>
      </c>
      <c r="S1649" s="12" t="str">
        <f>IFERROR(IF(Preferences!$D$6="Default",INDEX('History Check'!$F$6:$O$6,MATCH(MAX('History Check'!$F1649:$O1649),'History Check'!$F1649:$O1649,0)),IF(COUNT($F1649:$O1649) &gt; 0, Preferences!$D$6, NA())),"Null")</f>
        <v>NONCON</v>
      </c>
    </row>
    <row r="1650" spans="3:19" hidden="1">
      <c r="C1650" s="12" t="s">
        <v>1455</v>
      </c>
      <c r="D1650" s="12">
        <v>1414360</v>
      </c>
      <c r="E1650" s="12">
        <v>2023</v>
      </c>
      <c r="F1650" s="47" t="s">
        <v>539</v>
      </c>
      <c r="G1650" s="47" t="s">
        <v>539</v>
      </c>
      <c r="H1650" s="47" t="s">
        <v>539</v>
      </c>
      <c r="I1650" s="47" t="s">
        <v>539</v>
      </c>
      <c r="J1650" s="47" t="s">
        <v>539</v>
      </c>
      <c r="K1650" s="47" t="s">
        <v>539</v>
      </c>
      <c r="L1650" s="47" t="s">
        <v>539</v>
      </c>
      <c r="M1650" s="47" t="s">
        <v>539</v>
      </c>
      <c r="N1650" s="47" t="s">
        <v>539</v>
      </c>
      <c r="O1650" s="47">
        <v>45291</v>
      </c>
      <c r="P1650" s="47"/>
      <c r="Q1650" s="47"/>
      <c r="R1650" s="12" t="str">
        <f t="shared" si="25"/>
        <v>LOCAL</v>
      </c>
      <c r="S1650" s="12" t="str">
        <f>IFERROR(IF(Preferences!$D$6="Default",INDEX('History Check'!$F$6:$O$6,MATCH(MAX('History Check'!$F1650:$O1650),'History Check'!$F1650:$O1650,0)),IF(COUNT($F1650:$O1650) &gt; 0, Preferences!$D$6, NA())),"Null")</f>
        <v>NONCON</v>
      </c>
    </row>
    <row r="1651" spans="3:19" hidden="1">
      <c r="C1651" s="12" t="s">
        <v>1455</v>
      </c>
      <c r="D1651" s="12">
        <v>1414360</v>
      </c>
      <c r="E1651" s="12">
        <v>2022</v>
      </c>
      <c r="F1651" s="36" t="s">
        <v>539</v>
      </c>
      <c r="G1651" s="12" t="s">
        <v>539</v>
      </c>
      <c r="H1651" s="12" t="s">
        <v>539</v>
      </c>
      <c r="I1651" s="12" t="s">
        <v>539</v>
      </c>
      <c r="J1651" s="36" t="s">
        <v>539</v>
      </c>
      <c r="K1651" s="36" t="s">
        <v>539</v>
      </c>
      <c r="L1651" s="12" t="s">
        <v>539</v>
      </c>
      <c r="M1651" s="12" t="s">
        <v>539</v>
      </c>
      <c r="N1651" s="12" t="s">
        <v>539</v>
      </c>
      <c r="O1651" s="36">
        <v>44926</v>
      </c>
      <c r="R1651" s="12" t="str">
        <f t="shared" si="25"/>
        <v>LOCAL</v>
      </c>
      <c r="S1651" s="12" t="str">
        <f>IFERROR(IF(Preferences!$D$6="Default",INDEX('History Check'!$F$6:$O$6,MATCH(MAX('History Check'!$F1651:$O1651),'History Check'!$F1651:$O1651,0)),IF(COUNT($F1651:$O1651) &gt; 0, Preferences!$D$6, NA())),"Null")</f>
        <v>NONCON</v>
      </c>
    </row>
    <row r="1652" spans="3:19" hidden="1">
      <c r="C1652" s="12" t="s">
        <v>1456</v>
      </c>
      <c r="D1652" s="12">
        <v>1011912</v>
      </c>
      <c r="E1652" s="12">
        <v>2023</v>
      </c>
      <c r="F1652" s="36" t="s">
        <v>539</v>
      </c>
      <c r="G1652" s="12" t="s">
        <v>539</v>
      </c>
      <c r="H1652" s="36" t="s">
        <v>539</v>
      </c>
      <c r="I1652" s="36" t="s">
        <v>539</v>
      </c>
      <c r="J1652" s="36">
        <v>45291</v>
      </c>
      <c r="K1652" s="36" t="s">
        <v>539</v>
      </c>
      <c r="L1652" s="12" t="s">
        <v>539</v>
      </c>
      <c r="M1652" s="12" t="s">
        <v>539</v>
      </c>
      <c r="N1652" s="12" t="s">
        <v>539</v>
      </c>
      <c r="O1652" s="36">
        <v>45291</v>
      </c>
      <c r="R1652" s="12" t="str">
        <f t="shared" si="25"/>
        <v>LOCAL</v>
      </c>
      <c r="S1652" s="12" t="str">
        <f>IFERROR(IF(Preferences!$D$6="Default",INDEX('History Check'!$F$6:$O$6,MATCH(MAX('History Check'!$F1652:$O1652),'History Check'!$F1652:$O1652,0)),IF(COUNT($F1652:$O1652) &gt; 0, Preferences!$D$6, NA())),"Null")</f>
        <v>CON</v>
      </c>
    </row>
    <row r="1653" spans="3:19" hidden="1">
      <c r="C1653" s="12" t="s">
        <v>1456</v>
      </c>
      <c r="D1653" s="12">
        <v>1011912</v>
      </c>
      <c r="E1653" s="12">
        <v>2022</v>
      </c>
      <c r="F1653" s="36" t="s">
        <v>539</v>
      </c>
      <c r="G1653" s="12" t="s">
        <v>539</v>
      </c>
      <c r="H1653" s="12" t="s">
        <v>539</v>
      </c>
      <c r="I1653" s="12" t="s">
        <v>539</v>
      </c>
      <c r="J1653" s="36">
        <v>44926</v>
      </c>
      <c r="K1653" s="12" t="s">
        <v>539</v>
      </c>
      <c r="L1653" s="12" t="s">
        <v>539</v>
      </c>
      <c r="M1653" s="12" t="s">
        <v>539</v>
      </c>
      <c r="N1653" s="36" t="s">
        <v>539</v>
      </c>
      <c r="O1653" s="36">
        <v>44926</v>
      </c>
      <c r="R1653" s="12" t="str">
        <f t="shared" si="25"/>
        <v>LOCAL</v>
      </c>
      <c r="S1653" s="12" t="str">
        <f>IFERROR(IF(Preferences!$D$6="Default",INDEX('History Check'!$F$6:$O$6,MATCH(MAX('History Check'!$F1653:$O1653),'History Check'!$F1653:$O1653,0)),IF(COUNT($F1653:$O1653) &gt; 0, Preferences!$D$6, NA())),"Null")</f>
        <v>CON</v>
      </c>
    </row>
    <row r="1654" spans="3:19" hidden="1">
      <c r="C1654" s="12" t="s">
        <v>1457</v>
      </c>
      <c r="D1654" s="12">
        <v>1254312</v>
      </c>
      <c r="E1654" s="12">
        <v>2023</v>
      </c>
      <c r="F1654" s="36" t="s">
        <v>539</v>
      </c>
      <c r="G1654" s="12" t="s">
        <v>539</v>
      </c>
      <c r="H1654" s="12" t="s">
        <v>539</v>
      </c>
      <c r="I1654" s="12" t="s">
        <v>539</v>
      </c>
      <c r="J1654" s="36" t="s">
        <v>539</v>
      </c>
      <c r="K1654" s="12" t="s">
        <v>539</v>
      </c>
      <c r="L1654" s="12" t="s">
        <v>539</v>
      </c>
      <c r="M1654" s="12" t="s">
        <v>539</v>
      </c>
      <c r="N1654" s="12" t="s">
        <v>539</v>
      </c>
      <c r="O1654" s="36">
        <v>45291</v>
      </c>
      <c r="R1654" s="12" t="str">
        <f t="shared" si="25"/>
        <v>LOCAL</v>
      </c>
      <c r="S1654" s="12" t="str">
        <f>IFERROR(IF(Preferences!$D$6="Default",INDEX('History Check'!$F$6:$O$6,MATCH(MAX('History Check'!$F1654:$O1654),'History Check'!$F1654:$O1654,0)),IF(COUNT($F1654:$O1654) &gt; 0, Preferences!$D$6, NA())),"Null")</f>
        <v>NONCON</v>
      </c>
    </row>
    <row r="1655" spans="3:19" hidden="1">
      <c r="C1655" s="12" t="s">
        <v>1457</v>
      </c>
      <c r="D1655" s="12">
        <v>1254312</v>
      </c>
      <c r="E1655" s="12">
        <v>2022</v>
      </c>
      <c r="F1655" s="36" t="s">
        <v>539</v>
      </c>
      <c r="G1655" s="12" t="s">
        <v>539</v>
      </c>
      <c r="H1655" s="12" t="s">
        <v>539</v>
      </c>
      <c r="I1655" s="12" t="s">
        <v>539</v>
      </c>
      <c r="J1655" s="36" t="s">
        <v>539</v>
      </c>
      <c r="K1655" s="36" t="s">
        <v>539</v>
      </c>
      <c r="L1655" s="12" t="s">
        <v>539</v>
      </c>
      <c r="M1655" s="12" t="s">
        <v>539</v>
      </c>
      <c r="N1655" s="12" t="s">
        <v>539</v>
      </c>
      <c r="O1655" s="36">
        <v>44926</v>
      </c>
      <c r="R1655" s="12" t="str">
        <f t="shared" si="25"/>
        <v>LOCAL</v>
      </c>
      <c r="S1655" s="12" t="str">
        <f>IFERROR(IF(Preferences!$D$6="Default",INDEX('History Check'!$F$6:$O$6,MATCH(MAX('History Check'!$F1655:$O1655),'History Check'!$F1655:$O1655,0)),IF(COUNT($F1655:$O1655) &gt; 0, Preferences!$D$6, NA())),"Null")</f>
        <v>NONCON</v>
      </c>
    </row>
    <row r="1656" spans="3:19" hidden="1">
      <c r="C1656" s="12" t="s">
        <v>1458</v>
      </c>
      <c r="D1656" s="12">
        <v>107505</v>
      </c>
      <c r="E1656" s="12">
        <v>2023</v>
      </c>
      <c r="F1656" s="36" t="s">
        <v>539</v>
      </c>
      <c r="G1656" s="12" t="s">
        <v>539</v>
      </c>
      <c r="H1656" s="36" t="s">
        <v>539</v>
      </c>
      <c r="I1656" s="36" t="s">
        <v>539</v>
      </c>
      <c r="J1656" s="36">
        <v>45291</v>
      </c>
      <c r="K1656" s="36" t="s">
        <v>539</v>
      </c>
      <c r="L1656" s="12" t="s">
        <v>539</v>
      </c>
      <c r="M1656" s="12" t="s">
        <v>539</v>
      </c>
      <c r="N1656" s="36" t="s">
        <v>539</v>
      </c>
      <c r="O1656" s="36">
        <v>45291</v>
      </c>
      <c r="R1656" s="12" t="str">
        <f t="shared" si="25"/>
        <v>LOCAL</v>
      </c>
      <c r="S1656" s="12" t="str">
        <f>IFERROR(IF(Preferences!$D$6="Default",INDEX('History Check'!$F$6:$O$6,MATCH(MAX('History Check'!$F1656:$O1656),'History Check'!$F1656:$O1656,0)),IF(COUNT($F1656:$O1656) &gt; 0, Preferences!$D$6, NA())),"Null")</f>
        <v>CON</v>
      </c>
    </row>
    <row r="1657" spans="3:19" hidden="1">
      <c r="C1657" s="12" t="s">
        <v>1458</v>
      </c>
      <c r="D1657" s="12">
        <v>107505</v>
      </c>
      <c r="E1657" s="12">
        <v>2022</v>
      </c>
      <c r="F1657" s="36" t="s">
        <v>539</v>
      </c>
      <c r="G1657" s="12" t="s">
        <v>539</v>
      </c>
      <c r="H1657" s="36" t="s">
        <v>539</v>
      </c>
      <c r="I1657" s="36" t="s">
        <v>539</v>
      </c>
      <c r="J1657" s="36">
        <v>44926</v>
      </c>
      <c r="K1657" s="36" t="s">
        <v>539</v>
      </c>
      <c r="L1657" s="12" t="s">
        <v>539</v>
      </c>
      <c r="M1657" s="12" t="s">
        <v>539</v>
      </c>
      <c r="N1657" s="36" t="s">
        <v>539</v>
      </c>
      <c r="O1657" s="36">
        <v>44926</v>
      </c>
      <c r="R1657" s="12" t="str">
        <f t="shared" si="25"/>
        <v>LOCAL</v>
      </c>
      <c r="S1657" s="12" t="str">
        <f>IFERROR(IF(Preferences!$D$6="Default",INDEX('History Check'!$F$6:$O$6,MATCH(MAX('History Check'!$F1657:$O1657),'History Check'!$F1657:$O1657,0)),IF(COUNT($F1657:$O1657) &gt; 0, Preferences!$D$6, NA())),"Null")</f>
        <v>CON</v>
      </c>
    </row>
    <row r="1658" spans="3:19" hidden="1">
      <c r="C1658" s="12" t="s">
        <v>1459</v>
      </c>
      <c r="D1658" s="12">
        <v>1472545</v>
      </c>
      <c r="E1658" s="12">
        <v>2023</v>
      </c>
      <c r="F1658" s="36" t="s">
        <v>539</v>
      </c>
      <c r="G1658" s="12" t="s">
        <v>539</v>
      </c>
      <c r="H1658" s="12" t="s">
        <v>539</v>
      </c>
      <c r="I1658" s="12" t="s">
        <v>539</v>
      </c>
      <c r="J1658" s="12" t="s">
        <v>539</v>
      </c>
      <c r="K1658" s="36" t="s">
        <v>539</v>
      </c>
      <c r="L1658" s="12" t="s">
        <v>539</v>
      </c>
      <c r="M1658" s="12" t="s">
        <v>539</v>
      </c>
      <c r="N1658" s="12" t="s">
        <v>539</v>
      </c>
      <c r="O1658" s="36">
        <v>45291</v>
      </c>
      <c r="R1658" s="12" t="str">
        <f t="shared" si="25"/>
        <v>LOCAL</v>
      </c>
      <c r="S1658" s="12" t="str">
        <f>IFERROR(IF(Preferences!$D$6="Default",INDEX('History Check'!$F$6:$O$6,MATCH(MAX('History Check'!$F1658:$O1658),'History Check'!$F1658:$O1658,0)),IF(COUNT($F1658:$O1658) &gt; 0, Preferences!$D$6, NA())),"Null")</f>
        <v>NONCON</v>
      </c>
    </row>
    <row r="1659" spans="3:19" hidden="1">
      <c r="C1659" s="12" t="s">
        <v>1459</v>
      </c>
      <c r="D1659" s="12">
        <v>1472545</v>
      </c>
      <c r="E1659" s="12">
        <v>2022</v>
      </c>
      <c r="F1659" s="36" t="s">
        <v>539</v>
      </c>
      <c r="G1659" s="12" t="s">
        <v>539</v>
      </c>
      <c r="H1659" s="12" t="s">
        <v>539</v>
      </c>
      <c r="I1659" s="12" t="s">
        <v>539</v>
      </c>
      <c r="J1659" s="12" t="s">
        <v>539</v>
      </c>
      <c r="K1659" s="12" t="s">
        <v>539</v>
      </c>
      <c r="L1659" s="12" t="s">
        <v>539</v>
      </c>
      <c r="M1659" s="12" t="s">
        <v>539</v>
      </c>
      <c r="N1659" s="12" t="s">
        <v>539</v>
      </c>
      <c r="O1659" s="36">
        <v>44926</v>
      </c>
      <c r="R1659" s="12" t="str">
        <f t="shared" si="25"/>
        <v>LOCAL</v>
      </c>
      <c r="S1659" s="12" t="str">
        <f>IFERROR(IF(Preferences!$D$6="Default",INDEX('History Check'!$F$6:$O$6,MATCH(MAX('History Check'!$F1659:$O1659),'History Check'!$F1659:$O1659,0)),IF(COUNT($F1659:$O1659) &gt; 0, Preferences!$D$6, NA())),"Null")</f>
        <v>NONCON</v>
      </c>
    </row>
    <row r="1660" spans="3:19" hidden="1">
      <c r="C1660" s="12" t="s">
        <v>1460</v>
      </c>
      <c r="D1660" s="12">
        <v>1007290</v>
      </c>
      <c r="E1660" s="12">
        <v>2023</v>
      </c>
      <c r="F1660" s="36" t="s">
        <v>539</v>
      </c>
      <c r="G1660" s="12" t="s">
        <v>539</v>
      </c>
      <c r="H1660" s="12" t="s">
        <v>539</v>
      </c>
      <c r="I1660" s="12" t="s">
        <v>539</v>
      </c>
      <c r="J1660" s="12" t="s">
        <v>539</v>
      </c>
      <c r="K1660" s="36" t="s">
        <v>539</v>
      </c>
      <c r="L1660" s="12" t="s">
        <v>539</v>
      </c>
      <c r="M1660" s="12" t="s">
        <v>539</v>
      </c>
      <c r="N1660" s="12" t="s">
        <v>539</v>
      </c>
      <c r="O1660" s="36">
        <v>45291</v>
      </c>
      <c r="R1660" s="12" t="str">
        <f t="shared" si="25"/>
        <v>LOCAL</v>
      </c>
      <c r="S1660" s="12" t="str">
        <f>IFERROR(IF(Preferences!$D$6="Default",INDEX('History Check'!$F$6:$O$6,MATCH(MAX('History Check'!$F1660:$O1660),'History Check'!$F1660:$O1660,0)),IF(COUNT($F1660:$O1660) &gt; 0, Preferences!$D$6, NA())),"Null")</f>
        <v>NONCON</v>
      </c>
    </row>
    <row r="1661" spans="3:19" hidden="1">
      <c r="C1661" s="12" t="s">
        <v>1460</v>
      </c>
      <c r="D1661" s="12">
        <v>1007290</v>
      </c>
      <c r="E1661" s="12">
        <v>2022</v>
      </c>
      <c r="F1661" s="36" t="s">
        <v>539</v>
      </c>
      <c r="G1661" s="12" t="s">
        <v>539</v>
      </c>
      <c r="H1661" s="36" t="s">
        <v>539</v>
      </c>
      <c r="I1661" s="36" t="s">
        <v>539</v>
      </c>
      <c r="J1661" s="36" t="s">
        <v>539</v>
      </c>
      <c r="K1661" s="36" t="s">
        <v>539</v>
      </c>
      <c r="L1661" s="12" t="s">
        <v>539</v>
      </c>
      <c r="M1661" s="12" t="s">
        <v>539</v>
      </c>
      <c r="N1661" s="36" t="s">
        <v>539</v>
      </c>
      <c r="O1661" s="36">
        <v>44926</v>
      </c>
      <c r="R1661" s="12" t="str">
        <f t="shared" si="25"/>
        <v>LOCAL</v>
      </c>
      <c r="S1661" s="12" t="str">
        <f>IFERROR(IF(Preferences!$D$6="Default",INDEX('History Check'!$F$6:$O$6,MATCH(MAX('History Check'!$F1661:$O1661),'History Check'!$F1661:$O1661,0)),IF(COUNT($F1661:$O1661) &gt; 0, Preferences!$D$6, NA())),"Null")</f>
        <v>NONCON</v>
      </c>
    </row>
    <row r="1662" spans="3:19" hidden="1">
      <c r="C1662" s="12" t="s">
        <v>1461</v>
      </c>
      <c r="D1662" s="12">
        <v>107497</v>
      </c>
      <c r="E1662" s="12">
        <v>2023</v>
      </c>
      <c r="F1662" s="36" t="s">
        <v>539</v>
      </c>
      <c r="G1662" s="12" t="s">
        <v>539</v>
      </c>
      <c r="H1662" s="12" t="s">
        <v>539</v>
      </c>
      <c r="I1662" s="12" t="s">
        <v>539</v>
      </c>
      <c r="J1662" s="36">
        <v>45291</v>
      </c>
      <c r="K1662" s="36" t="s">
        <v>539</v>
      </c>
      <c r="L1662" s="12" t="s">
        <v>539</v>
      </c>
      <c r="M1662" s="12" t="s">
        <v>539</v>
      </c>
      <c r="N1662" s="12" t="s">
        <v>539</v>
      </c>
      <c r="O1662" s="36">
        <v>45291</v>
      </c>
      <c r="R1662" s="12" t="str">
        <f t="shared" si="25"/>
        <v>LOCAL</v>
      </c>
      <c r="S1662" s="12" t="str">
        <f>IFERROR(IF(Preferences!$D$6="Default",INDEX('History Check'!$F$6:$O$6,MATCH(MAX('History Check'!$F1662:$O1662),'History Check'!$F1662:$O1662,0)),IF(COUNT($F1662:$O1662) &gt; 0, Preferences!$D$6, NA())),"Null")</f>
        <v>CON</v>
      </c>
    </row>
    <row r="1663" spans="3:19" hidden="1">
      <c r="C1663" s="12" t="s">
        <v>1461</v>
      </c>
      <c r="D1663" s="12">
        <v>107497</v>
      </c>
      <c r="E1663" s="12">
        <v>2022</v>
      </c>
      <c r="F1663" s="36" t="s">
        <v>539</v>
      </c>
      <c r="G1663" s="12" t="s">
        <v>539</v>
      </c>
      <c r="H1663" s="36" t="s">
        <v>539</v>
      </c>
      <c r="I1663" s="36" t="s">
        <v>539</v>
      </c>
      <c r="J1663" s="36">
        <v>44926</v>
      </c>
      <c r="K1663" s="36" t="s">
        <v>539</v>
      </c>
      <c r="L1663" s="12" t="s">
        <v>539</v>
      </c>
      <c r="M1663" s="12" t="s">
        <v>539</v>
      </c>
      <c r="N1663" s="36" t="s">
        <v>539</v>
      </c>
      <c r="O1663" s="36">
        <v>44926</v>
      </c>
      <c r="R1663" s="12" t="str">
        <f t="shared" si="25"/>
        <v>LOCAL</v>
      </c>
      <c r="S1663" s="12" t="str">
        <f>IFERROR(IF(Preferences!$D$6="Default",INDEX('History Check'!$F$6:$O$6,MATCH(MAX('History Check'!$F1663:$O1663),'History Check'!$F1663:$O1663,0)),IF(COUNT($F1663:$O1663) &gt; 0, Preferences!$D$6, NA())),"Null")</f>
        <v>CON</v>
      </c>
    </row>
    <row r="1664" spans="3:19" hidden="1">
      <c r="C1664" s="12" t="s">
        <v>1462</v>
      </c>
      <c r="D1664" s="12">
        <v>111773</v>
      </c>
      <c r="E1664" s="12">
        <v>2023</v>
      </c>
      <c r="F1664" s="36" t="s">
        <v>539</v>
      </c>
      <c r="G1664" s="12" t="s">
        <v>539</v>
      </c>
      <c r="H1664" s="12" t="s">
        <v>539</v>
      </c>
      <c r="I1664" s="12" t="s">
        <v>539</v>
      </c>
      <c r="J1664" s="36">
        <v>45291</v>
      </c>
      <c r="K1664" s="12" t="s">
        <v>539</v>
      </c>
      <c r="L1664" s="12" t="s">
        <v>539</v>
      </c>
      <c r="M1664" s="12" t="s">
        <v>539</v>
      </c>
      <c r="N1664" s="12" t="s">
        <v>539</v>
      </c>
      <c r="O1664" s="36">
        <v>45291</v>
      </c>
      <c r="R1664" s="12" t="str">
        <f t="shared" si="25"/>
        <v>LOCAL</v>
      </c>
      <c r="S1664" s="12" t="str">
        <f>IFERROR(IF(Preferences!$D$6="Default",INDEX('History Check'!$F$6:$O$6,MATCH(MAX('History Check'!$F1664:$O1664),'History Check'!$F1664:$O1664,0)),IF(COUNT($F1664:$O1664) &gt; 0, Preferences!$D$6, NA())),"Null")</f>
        <v>CON</v>
      </c>
    </row>
    <row r="1665" spans="3:19" hidden="1">
      <c r="C1665" s="12" t="s">
        <v>1462</v>
      </c>
      <c r="D1665" s="12">
        <v>111773</v>
      </c>
      <c r="E1665" s="12">
        <v>2022</v>
      </c>
      <c r="F1665" s="36" t="s">
        <v>539</v>
      </c>
      <c r="G1665" s="12" t="s">
        <v>539</v>
      </c>
      <c r="H1665" s="12" t="s">
        <v>539</v>
      </c>
      <c r="I1665" s="12" t="s">
        <v>539</v>
      </c>
      <c r="J1665" s="36">
        <v>44926</v>
      </c>
      <c r="K1665" s="12" t="s">
        <v>539</v>
      </c>
      <c r="L1665" s="12" t="s">
        <v>539</v>
      </c>
      <c r="M1665" s="12" t="s">
        <v>539</v>
      </c>
      <c r="N1665" s="12" t="s">
        <v>539</v>
      </c>
      <c r="O1665" s="36">
        <v>44926</v>
      </c>
      <c r="R1665" s="12" t="str">
        <f t="shared" si="25"/>
        <v>LOCAL</v>
      </c>
      <c r="S1665" s="12" t="str">
        <f>IFERROR(IF(Preferences!$D$6="Default",INDEX('History Check'!$F$6:$O$6,MATCH(MAX('History Check'!$F1665:$O1665),'History Check'!$F1665:$O1665,0)),IF(COUNT($F1665:$O1665) &gt; 0, Preferences!$D$6, NA())),"Null")</f>
        <v>CON</v>
      </c>
    </row>
    <row r="1666" spans="3:19" hidden="1">
      <c r="C1666" s="12" t="s">
        <v>1463</v>
      </c>
      <c r="D1666" s="12">
        <v>107511</v>
      </c>
      <c r="E1666" s="12">
        <v>2023</v>
      </c>
      <c r="F1666" s="36" t="s">
        <v>539</v>
      </c>
      <c r="G1666" s="12" t="s">
        <v>539</v>
      </c>
      <c r="H1666" s="12" t="s">
        <v>539</v>
      </c>
      <c r="I1666" s="36" t="s">
        <v>539</v>
      </c>
      <c r="J1666" s="36">
        <v>45291</v>
      </c>
      <c r="K1666" s="36" t="s">
        <v>539</v>
      </c>
      <c r="L1666" s="12" t="s">
        <v>539</v>
      </c>
      <c r="M1666" s="12" t="s">
        <v>539</v>
      </c>
      <c r="N1666" s="12" t="s">
        <v>539</v>
      </c>
      <c r="O1666" s="36">
        <v>45291</v>
      </c>
      <c r="R1666" s="12" t="str">
        <f t="shared" si="25"/>
        <v>LOCAL</v>
      </c>
      <c r="S1666" s="12" t="str">
        <f>IFERROR(IF(Preferences!$D$6="Default",INDEX('History Check'!$F$6:$O$6,MATCH(MAX('History Check'!$F1666:$O1666),'History Check'!$F1666:$O1666,0)),IF(COUNT($F1666:$O1666) &gt; 0, Preferences!$D$6, NA())),"Null")</f>
        <v>CON</v>
      </c>
    </row>
    <row r="1667" spans="3:19" hidden="1">
      <c r="C1667" s="12" t="s">
        <v>1463</v>
      </c>
      <c r="D1667" s="12">
        <v>107511</v>
      </c>
      <c r="E1667" s="12">
        <v>2022</v>
      </c>
      <c r="F1667" s="36" t="s">
        <v>539</v>
      </c>
      <c r="G1667" s="12" t="s">
        <v>539</v>
      </c>
      <c r="H1667" s="36" t="s">
        <v>539</v>
      </c>
      <c r="I1667" s="12" t="s">
        <v>539</v>
      </c>
      <c r="J1667" s="36">
        <v>44926</v>
      </c>
      <c r="K1667" s="12" t="s">
        <v>539</v>
      </c>
      <c r="L1667" s="12" t="s">
        <v>539</v>
      </c>
      <c r="M1667" s="12" t="s">
        <v>539</v>
      </c>
      <c r="N1667" s="12" t="s">
        <v>539</v>
      </c>
      <c r="O1667" s="36">
        <v>44926</v>
      </c>
      <c r="R1667" s="12" t="str">
        <f t="shared" si="25"/>
        <v>LOCAL</v>
      </c>
      <c r="S1667" s="12" t="str">
        <f>IFERROR(IF(Preferences!$D$6="Default",INDEX('History Check'!$F$6:$O$6,MATCH(MAX('History Check'!$F1667:$O1667),'History Check'!$F1667:$O1667,0)),IF(COUNT($F1667:$O1667) &gt; 0, Preferences!$D$6, NA())),"Null")</f>
        <v>CON</v>
      </c>
    </row>
    <row r="1668" spans="3:19" hidden="1">
      <c r="C1668" s="12" t="s">
        <v>1464</v>
      </c>
      <c r="D1668" s="12">
        <v>1378030</v>
      </c>
      <c r="E1668" s="12">
        <v>2023</v>
      </c>
      <c r="F1668" s="12" t="s">
        <v>539</v>
      </c>
      <c r="G1668" s="12" t="s">
        <v>539</v>
      </c>
      <c r="H1668" s="12" t="s">
        <v>539</v>
      </c>
      <c r="I1668" s="12" t="s">
        <v>539</v>
      </c>
      <c r="J1668" s="12" t="s">
        <v>539</v>
      </c>
      <c r="K1668" s="12" t="s">
        <v>539</v>
      </c>
      <c r="L1668" s="12" t="s">
        <v>539</v>
      </c>
      <c r="M1668" s="12" t="s">
        <v>539</v>
      </c>
      <c r="N1668" s="12" t="s">
        <v>539</v>
      </c>
      <c r="O1668" s="36">
        <v>45291</v>
      </c>
      <c r="R1668" s="12" t="str">
        <f t="shared" si="25"/>
        <v>LOCAL</v>
      </c>
      <c r="S1668" s="12" t="str">
        <f>IFERROR(IF(Preferences!$D$6="Default",INDEX('History Check'!$F$6:$O$6,MATCH(MAX('History Check'!$F1668:$O1668),'History Check'!$F1668:$O1668,0)),IF(COUNT($F1668:$O1668) &gt; 0, Preferences!$D$6, NA())),"Null")</f>
        <v>NONCON</v>
      </c>
    </row>
    <row r="1669" spans="3:19" hidden="1">
      <c r="C1669" s="12" t="s">
        <v>1464</v>
      </c>
      <c r="D1669" s="12">
        <v>1378030</v>
      </c>
      <c r="E1669" s="12">
        <v>2022</v>
      </c>
      <c r="F1669" s="12" t="s">
        <v>539</v>
      </c>
      <c r="G1669" s="12" t="s">
        <v>539</v>
      </c>
      <c r="H1669" s="12" t="s">
        <v>539</v>
      </c>
      <c r="I1669" s="36" t="s">
        <v>539</v>
      </c>
      <c r="J1669" s="12" t="s">
        <v>539</v>
      </c>
      <c r="K1669" s="12" t="s">
        <v>539</v>
      </c>
      <c r="L1669" s="12" t="s">
        <v>539</v>
      </c>
      <c r="M1669" s="12" t="s">
        <v>539</v>
      </c>
      <c r="N1669" s="12" t="s">
        <v>539</v>
      </c>
      <c r="O1669" s="36">
        <v>44926</v>
      </c>
      <c r="R1669" s="12" t="str">
        <f t="shared" si="25"/>
        <v>LOCAL</v>
      </c>
      <c r="S1669" s="12" t="str">
        <f>IFERROR(IF(Preferences!$D$6="Default",INDEX('History Check'!$F$6:$O$6,MATCH(MAX('History Check'!$F1669:$O1669),'History Check'!$F1669:$O1669,0)),IF(COUNT($F1669:$O1669) &gt; 0, Preferences!$D$6, NA())),"Null")</f>
        <v>NONCON</v>
      </c>
    </row>
    <row r="1670" spans="3:19" hidden="1">
      <c r="C1670" s="12" t="s">
        <v>1465</v>
      </c>
      <c r="D1670" s="12">
        <v>1472539</v>
      </c>
      <c r="E1670" s="12">
        <v>2023</v>
      </c>
      <c r="F1670" s="36" t="s">
        <v>539</v>
      </c>
      <c r="G1670" s="12" t="s">
        <v>539</v>
      </c>
      <c r="H1670" s="36" t="s">
        <v>539</v>
      </c>
      <c r="I1670" s="36" t="s">
        <v>539</v>
      </c>
      <c r="J1670" s="36" t="s">
        <v>539</v>
      </c>
      <c r="K1670" s="36" t="s">
        <v>539</v>
      </c>
      <c r="L1670" s="12" t="s">
        <v>539</v>
      </c>
      <c r="M1670" s="12" t="s">
        <v>539</v>
      </c>
      <c r="N1670" s="36" t="s">
        <v>539</v>
      </c>
      <c r="O1670" s="36">
        <v>45291</v>
      </c>
      <c r="R1670" s="12" t="str">
        <f t="shared" si="25"/>
        <v>LOCAL</v>
      </c>
      <c r="S1670" s="12" t="str">
        <f>IFERROR(IF(Preferences!$D$6="Default",INDEX('History Check'!$F$6:$O$6,MATCH(MAX('History Check'!$F1670:$O1670),'History Check'!$F1670:$O1670,0)),IF(COUNT($F1670:$O1670) &gt; 0, Preferences!$D$6, NA())),"Null")</f>
        <v>NONCON</v>
      </c>
    </row>
    <row r="1671" spans="3:19" hidden="1">
      <c r="C1671" s="12" t="s">
        <v>1465</v>
      </c>
      <c r="D1671" s="12">
        <v>1472539</v>
      </c>
      <c r="E1671" s="12">
        <v>2022</v>
      </c>
      <c r="F1671" s="12" t="s">
        <v>539</v>
      </c>
      <c r="G1671" s="12" t="s">
        <v>539</v>
      </c>
      <c r="H1671" s="12" t="s">
        <v>539</v>
      </c>
      <c r="I1671" s="12" t="s">
        <v>539</v>
      </c>
      <c r="J1671" s="12" t="s">
        <v>539</v>
      </c>
      <c r="K1671" s="36" t="s">
        <v>539</v>
      </c>
      <c r="L1671" s="12" t="s">
        <v>539</v>
      </c>
      <c r="M1671" s="12" t="s">
        <v>539</v>
      </c>
      <c r="N1671" s="12" t="s">
        <v>539</v>
      </c>
      <c r="O1671" s="36">
        <v>44926</v>
      </c>
      <c r="R1671" s="12" t="str">
        <f t="shared" si="25"/>
        <v>LOCAL</v>
      </c>
      <c r="S1671" s="12" t="str">
        <f>IFERROR(IF(Preferences!$D$6="Default",INDEX('History Check'!$F$6:$O$6,MATCH(MAX('History Check'!$F1671:$O1671),'History Check'!$F1671:$O1671,0)),IF(COUNT($F1671:$O1671) &gt; 0, Preferences!$D$6, NA())),"Null")</f>
        <v>NONCON</v>
      </c>
    </row>
    <row r="1672" spans="3:19" hidden="1">
      <c r="C1672" s="12" t="s">
        <v>1466</v>
      </c>
      <c r="D1672" s="12">
        <v>1108590</v>
      </c>
      <c r="E1672" s="12">
        <v>2023</v>
      </c>
      <c r="F1672" s="12" t="s">
        <v>539</v>
      </c>
      <c r="G1672" s="12" t="s">
        <v>539</v>
      </c>
      <c r="H1672" s="12" t="s">
        <v>539</v>
      </c>
      <c r="I1672" s="36" t="s">
        <v>539</v>
      </c>
      <c r="J1672" s="36">
        <v>45291</v>
      </c>
      <c r="K1672" s="12" t="s">
        <v>539</v>
      </c>
      <c r="L1672" s="12" t="s">
        <v>539</v>
      </c>
      <c r="M1672" s="12" t="s">
        <v>539</v>
      </c>
      <c r="N1672" s="12" t="s">
        <v>539</v>
      </c>
      <c r="O1672" s="36">
        <v>45291</v>
      </c>
      <c r="R1672" s="12" t="str">
        <f t="shared" ref="R1672:R1735" si="26">IFERROR(INDEX($F$5:$O$5,MATCH(MAX($F1672:$O1672),$F1672:$O1672,0)),"Null")</f>
        <v>LOCAL</v>
      </c>
      <c r="S1672" s="12" t="str">
        <f>IFERROR(IF(Preferences!$D$6="Default",INDEX('History Check'!$F$6:$O$6,MATCH(MAX('History Check'!$F1672:$O1672),'History Check'!$F1672:$O1672,0)),IF(COUNT($F1672:$O1672) &gt; 0, Preferences!$D$6, NA())),"Null")</f>
        <v>CON</v>
      </c>
    </row>
    <row r="1673" spans="3:19" hidden="1">
      <c r="C1673" s="12" t="s">
        <v>1466</v>
      </c>
      <c r="D1673" s="12">
        <v>1108590</v>
      </c>
      <c r="E1673" s="12">
        <v>2022</v>
      </c>
      <c r="F1673" s="12" t="s">
        <v>539</v>
      </c>
      <c r="G1673" s="12" t="s">
        <v>539</v>
      </c>
      <c r="H1673" s="12" t="s">
        <v>539</v>
      </c>
      <c r="I1673" s="12" t="s">
        <v>539</v>
      </c>
      <c r="J1673" s="36">
        <v>44926</v>
      </c>
      <c r="K1673" s="36" t="s">
        <v>539</v>
      </c>
      <c r="L1673" s="12" t="s">
        <v>539</v>
      </c>
      <c r="M1673" s="12" t="s">
        <v>539</v>
      </c>
      <c r="N1673" s="12" t="s">
        <v>539</v>
      </c>
      <c r="O1673" s="36">
        <v>44926</v>
      </c>
      <c r="R1673" s="12" t="str">
        <f t="shared" si="26"/>
        <v>LOCAL</v>
      </c>
      <c r="S1673" s="12" t="str">
        <f>IFERROR(IF(Preferences!$D$6="Default",INDEX('History Check'!$F$6:$O$6,MATCH(MAX('History Check'!$F1673:$O1673),'History Check'!$F1673:$O1673,0)),IF(COUNT($F1673:$O1673) &gt; 0, Preferences!$D$6, NA())),"Null")</f>
        <v>CON</v>
      </c>
    </row>
    <row r="1674" spans="3:19" hidden="1">
      <c r="C1674" s="12" t="s">
        <v>1467</v>
      </c>
      <c r="D1674" s="12">
        <v>1442323</v>
      </c>
      <c r="E1674" s="12">
        <v>2023</v>
      </c>
      <c r="F1674" s="36" t="s">
        <v>539</v>
      </c>
      <c r="G1674" s="12" t="s">
        <v>539</v>
      </c>
      <c r="H1674" s="36" t="s">
        <v>539</v>
      </c>
      <c r="I1674" s="36" t="s">
        <v>539</v>
      </c>
      <c r="J1674" s="36" t="s">
        <v>539</v>
      </c>
      <c r="K1674" s="36" t="s">
        <v>539</v>
      </c>
      <c r="L1674" s="12" t="s">
        <v>539</v>
      </c>
      <c r="M1674" s="12" t="s">
        <v>539</v>
      </c>
      <c r="N1674" s="36" t="s">
        <v>539</v>
      </c>
      <c r="O1674" s="36">
        <v>45291</v>
      </c>
      <c r="R1674" s="12" t="str">
        <f t="shared" si="26"/>
        <v>LOCAL</v>
      </c>
      <c r="S1674" s="12" t="str">
        <f>IFERROR(IF(Preferences!$D$6="Default",INDEX('History Check'!$F$6:$O$6,MATCH(MAX('History Check'!$F1674:$O1674),'History Check'!$F1674:$O1674,0)),IF(COUNT($F1674:$O1674) &gt; 0, Preferences!$D$6, NA())),"Null")</f>
        <v>NONCON</v>
      </c>
    </row>
    <row r="1675" spans="3:19" hidden="1">
      <c r="C1675" s="12" t="s">
        <v>1467</v>
      </c>
      <c r="D1675" s="12">
        <v>1442323</v>
      </c>
      <c r="E1675" s="12">
        <v>2022</v>
      </c>
      <c r="F1675" s="36" t="s">
        <v>539</v>
      </c>
      <c r="G1675" s="12" t="s">
        <v>539</v>
      </c>
      <c r="H1675" s="36" t="s">
        <v>539</v>
      </c>
      <c r="I1675" s="36" t="s">
        <v>539</v>
      </c>
      <c r="J1675" s="36" t="s">
        <v>539</v>
      </c>
      <c r="K1675" s="36" t="s">
        <v>539</v>
      </c>
      <c r="L1675" s="12" t="s">
        <v>539</v>
      </c>
      <c r="M1675" s="12" t="s">
        <v>539</v>
      </c>
      <c r="N1675" s="36" t="s">
        <v>539</v>
      </c>
      <c r="O1675" s="36">
        <v>44926</v>
      </c>
      <c r="R1675" s="12" t="str">
        <f t="shared" si="26"/>
        <v>LOCAL</v>
      </c>
      <c r="S1675" s="12" t="str">
        <f>IFERROR(IF(Preferences!$D$6="Default",INDEX('History Check'!$F$6:$O$6,MATCH(MAX('History Check'!$F1675:$O1675),'History Check'!$F1675:$O1675,0)),IF(COUNT($F1675:$O1675) &gt; 0, Preferences!$D$6, NA())),"Null")</f>
        <v>NONCON</v>
      </c>
    </row>
    <row r="1676" spans="3:19" hidden="1">
      <c r="C1676" s="12" t="s">
        <v>1468</v>
      </c>
      <c r="D1676" s="12">
        <v>1472540</v>
      </c>
      <c r="E1676" s="12">
        <v>2023</v>
      </c>
      <c r="F1676" s="12" t="s">
        <v>539</v>
      </c>
      <c r="G1676" s="12" t="s">
        <v>539</v>
      </c>
      <c r="H1676" s="12" t="s">
        <v>539</v>
      </c>
      <c r="I1676" s="12" t="s">
        <v>539</v>
      </c>
      <c r="J1676" s="36" t="s">
        <v>539</v>
      </c>
      <c r="K1676" s="12" t="s">
        <v>539</v>
      </c>
      <c r="L1676" s="12" t="s">
        <v>539</v>
      </c>
      <c r="M1676" s="12" t="s">
        <v>539</v>
      </c>
      <c r="N1676" s="12" t="s">
        <v>539</v>
      </c>
      <c r="O1676" s="36">
        <v>45291</v>
      </c>
      <c r="R1676" s="12" t="str">
        <f t="shared" si="26"/>
        <v>LOCAL</v>
      </c>
      <c r="S1676" s="12" t="str">
        <f>IFERROR(IF(Preferences!$D$6="Default",INDEX('History Check'!$F$6:$O$6,MATCH(MAX('History Check'!$F1676:$O1676),'History Check'!$F1676:$O1676,0)),IF(COUNT($F1676:$O1676) &gt; 0, Preferences!$D$6, NA())),"Null")</f>
        <v>NONCON</v>
      </c>
    </row>
    <row r="1677" spans="3:19" hidden="1">
      <c r="C1677" s="12" t="s">
        <v>1468</v>
      </c>
      <c r="D1677" s="12">
        <v>1472540</v>
      </c>
      <c r="E1677" s="12">
        <v>2022</v>
      </c>
      <c r="F1677" s="36" t="s">
        <v>539</v>
      </c>
      <c r="G1677" s="12" t="s">
        <v>539</v>
      </c>
      <c r="H1677" s="12" t="s">
        <v>539</v>
      </c>
      <c r="I1677" s="12" t="s">
        <v>539</v>
      </c>
      <c r="J1677" s="36" t="s">
        <v>539</v>
      </c>
      <c r="K1677" s="36" t="s">
        <v>539</v>
      </c>
      <c r="L1677" s="12" t="s">
        <v>539</v>
      </c>
      <c r="M1677" s="12" t="s">
        <v>539</v>
      </c>
      <c r="N1677" s="12" t="s">
        <v>539</v>
      </c>
      <c r="O1677" s="36">
        <v>44926</v>
      </c>
      <c r="R1677" s="12" t="str">
        <f t="shared" si="26"/>
        <v>LOCAL</v>
      </c>
      <c r="S1677" s="12" t="str">
        <f>IFERROR(IF(Preferences!$D$6="Default",INDEX('History Check'!$F$6:$O$6,MATCH(MAX('History Check'!$F1677:$O1677),'History Check'!$F1677:$O1677,0)),IF(COUNT($F1677:$O1677) &gt; 0, Preferences!$D$6, NA())),"Null")</f>
        <v>NONCON</v>
      </c>
    </row>
    <row r="1678" spans="3:19" hidden="1">
      <c r="C1678" s="12" t="s">
        <v>1469</v>
      </c>
      <c r="D1678" s="12">
        <v>1319831</v>
      </c>
      <c r="E1678" s="12">
        <v>2023</v>
      </c>
      <c r="F1678" s="36" t="s">
        <v>539</v>
      </c>
      <c r="G1678" s="12" t="s">
        <v>539</v>
      </c>
      <c r="H1678" s="12" t="s">
        <v>539</v>
      </c>
      <c r="I1678" s="12" t="s">
        <v>539</v>
      </c>
      <c r="J1678" s="12" t="s">
        <v>539</v>
      </c>
      <c r="K1678" s="12" t="s">
        <v>539</v>
      </c>
      <c r="L1678" s="12" t="s">
        <v>539</v>
      </c>
      <c r="M1678" s="12" t="s">
        <v>539</v>
      </c>
      <c r="N1678" s="12" t="s">
        <v>539</v>
      </c>
      <c r="O1678" s="36">
        <v>45291</v>
      </c>
      <c r="R1678" s="12" t="str">
        <f t="shared" si="26"/>
        <v>LOCAL</v>
      </c>
      <c r="S1678" s="12" t="str">
        <f>IFERROR(IF(Preferences!$D$6="Default",INDEX('History Check'!$F$6:$O$6,MATCH(MAX('History Check'!$F1678:$O1678),'History Check'!$F1678:$O1678,0)),IF(COUNT($F1678:$O1678) &gt; 0, Preferences!$D$6, NA())),"Null")</f>
        <v>NONCON</v>
      </c>
    </row>
    <row r="1679" spans="3:19" hidden="1">
      <c r="C1679" s="12" t="s">
        <v>1469</v>
      </c>
      <c r="D1679" s="12">
        <v>1319831</v>
      </c>
      <c r="E1679" s="12">
        <v>2022</v>
      </c>
      <c r="F1679" s="36" t="s">
        <v>539</v>
      </c>
      <c r="G1679" s="12" t="s">
        <v>539</v>
      </c>
      <c r="H1679" s="36" t="s">
        <v>539</v>
      </c>
      <c r="I1679" s="36" t="s">
        <v>539</v>
      </c>
      <c r="J1679" s="36" t="s">
        <v>539</v>
      </c>
      <c r="K1679" s="36" t="s">
        <v>539</v>
      </c>
      <c r="L1679" s="12" t="s">
        <v>539</v>
      </c>
      <c r="M1679" s="12" t="s">
        <v>539</v>
      </c>
      <c r="N1679" s="36" t="s">
        <v>539</v>
      </c>
      <c r="O1679" s="36">
        <v>44926</v>
      </c>
      <c r="R1679" s="12" t="str">
        <f t="shared" si="26"/>
        <v>LOCAL</v>
      </c>
      <c r="S1679" s="12" t="str">
        <f>IFERROR(IF(Preferences!$D$6="Default",INDEX('History Check'!$F$6:$O$6,MATCH(MAX('History Check'!$F1679:$O1679),'History Check'!$F1679:$O1679,0)),IF(COUNT($F1679:$O1679) &gt; 0, Preferences!$D$6, NA())),"Null")</f>
        <v>NONCON</v>
      </c>
    </row>
    <row r="1680" spans="3:19" hidden="1">
      <c r="C1680" s="12" t="s">
        <v>1470</v>
      </c>
      <c r="D1680" s="12">
        <v>1279050</v>
      </c>
      <c r="E1680" s="12">
        <v>2023</v>
      </c>
      <c r="F1680" s="36" t="s">
        <v>539</v>
      </c>
      <c r="G1680" s="12" t="s">
        <v>539</v>
      </c>
      <c r="H1680" s="12" t="s">
        <v>539</v>
      </c>
      <c r="I1680" s="36" t="s">
        <v>539</v>
      </c>
      <c r="J1680" s="12" t="s">
        <v>539</v>
      </c>
      <c r="K1680" s="36" t="s">
        <v>539</v>
      </c>
      <c r="L1680" s="12" t="s">
        <v>539</v>
      </c>
      <c r="M1680" s="12" t="s">
        <v>539</v>
      </c>
      <c r="N1680" s="12" t="s">
        <v>539</v>
      </c>
      <c r="O1680" s="36">
        <v>45291</v>
      </c>
      <c r="R1680" s="12" t="str">
        <f t="shared" si="26"/>
        <v>LOCAL</v>
      </c>
      <c r="S1680" s="12" t="str">
        <f>IFERROR(IF(Preferences!$D$6="Default",INDEX('History Check'!$F$6:$O$6,MATCH(MAX('History Check'!$F1680:$O1680),'History Check'!$F1680:$O1680,0)),IF(COUNT($F1680:$O1680) &gt; 0, Preferences!$D$6, NA())),"Null")</f>
        <v>NONCON</v>
      </c>
    </row>
    <row r="1681" spans="3:19" hidden="1">
      <c r="C1681" s="12" t="s">
        <v>1470</v>
      </c>
      <c r="D1681" s="12">
        <v>1279050</v>
      </c>
      <c r="E1681" s="12">
        <v>2022</v>
      </c>
      <c r="F1681" s="12" t="s">
        <v>539</v>
      </c>
      <c r="G1681" s="12" t="s">
        <v>539</v>
      </c>
      <c r="H1681" s="12" t="s">
        <v>539</v>
      </c>
      <c r="I1681" s="12" t="s">
        <v>539</v>
      </c>
      <c r="J1681" s="12" t="s">
        <v>539</v>
      </c>
      <c r="K1681" s="36" t="s">
        <v>539</v>
      </c>
      <c r="L1681" s="12" t="s">
        <v>539</v>
      </c>
      <c r="M1681" s="12" t="s">
        <v>539</v>
      </c>
      <c r="N1681" s="12" t="s">
        <v>539</v>
      </c>
      <c r="O1681" s="36">
        <v>44926</v>
      </c>
      <c r="R1681" s="12" t="str">
        <f t="shared" si="26"/>
        <v>LOCAL</v>
      </c>
      <c r="S1681" s="12" t="str">
        <f>IFERROR(IF(Preferences!$D$6="Default",INDEX('History Check'!$F$6:$O$6,MATCH(MAX('History Check'!$F1681:$O1681),'History Check'!$F1681:$O1681,0)),IF(COUNT($F1681:$O1681) &gt; 0, Preferences!$D$6, NA())),"Null")</f>
        <v>NONCON</v>
      </c>
    </row>
    <row r="1682" spans="3:19" hidden="1">
      <c r="C1682" s="12" t="s">
        <v>1471</v>
      </c>
      <c r="D1682" s="12">
        <v>1412214</v>
      </c>
      <c r="E1682" s="12">
        <v>2023</v>
      </c>
      <c r="F1682" s="36" t="s">
        <v>539</v>
      </c>
      <c r="G1682" s="12" t="s">
        <v>539</v>
      </c>
      <c r="H1682" s="36" t="s">
        <v>539</v>
      </c>
      <c r="I1682" s="12" t="s">
        <v>539</v>
      </c>
      <c r="J1682" s="12" t="s">
        <v>539</v>
      </c>
      <c r="K1682" s="36" t="s">
        <v>539</v>
      </c>
      <c r="L1682" s="12" t="s">
        <v>539</v>
      </c>
      <c r="M1682" s="12" t="s">
        <v>539</v>
      </c>
      <c r="N1682" s="12" t="s">
        <v>539</v>
      </c>
      <c r="O1682" s="36">
        <v>45291</v>
      </c>
      <c r="R1682" s="12" t="str">
        <f t="shared" si="26"/>
        <v>LOCAL</v>
      </c>
      <c r="S1682" s="12" t="str">
        <f>IFERROR(IF(Preferences!$D$6="Default",INDEX('History Check'!$F$6:$O$6,MATCH(MAX('History Check'!$F1682:$O1682),'History Check'!$F1682:$O1682,0)),IF(COUNT($F1682:$O1682) &gt; 0, Preferences!$D$6, NA())),"Null")</f>
        <v>NONCON</v>
      </c>
    </row>
    <row r="1683" spans="3:19" hidden="1">
      <c r="C1683" s="12" t="s">
        <v>1471</v>
      </c>
      <c r="D1683" s="12">
        <v>1412214</v>
      </c>
      <c r="E1683" s="12">
        <v>2022</v>
      </c>
      <c r="F1683" s="12" t="s">
        <v>539</v>
      </c>
      <c r="G1683" s="12" t="s">
        <v>539</v>
      </c>
      <c r="H1683" s="12" t="s">
        <v>539</v>
      </c>
      <c r="I1683" s="12" t="s">
        <v>539</v>
      </c>
      <c r="J1683" s="12" t="s">
        <v>539</v>
      </c>
      <c r="K1683" s="36" t="s">
        <v>539</v>
      </c>
      <c r="L1683" s="12" t="s">
        <v>539</v>
      </c>
      <c r="M1683" s="12" t="s">
        <v>539</v>
      </c>
      <c r="N1683" s="12" t="s">
        <v>539</v>
      </c>
      <c r="O1683" s="36">
        <v>44926</v>
      </c>
      <c r="R1683" s="12" t="str">
        <f t="shared" si="26"/>
        <v>LOCAL</v>
      </c>
      <c r="S1683" s="12" t="str">
        <f>IFERROR(IF(Preferences!$D$6="Default",INDEX('History Check'!$F$6:$O$6,MATCH(MAX('History Check'!$F1683:$O1683),'History Check'!$F1683:$O1683,0)),IF(COUNT($F1683:$O1683) &gt; 0, Preferences!$D$6, NA())),"Null")</f>
        <v>NONCON</v>
      </c>
    </row>
    <row r="1684" spans="3:19" hidden="1">
      <c r="C1684" s="12" t="s">
        <v>1472</v>
      </c>
      <c r="D1684" s="12">
        <v>1009171</v>
      </c>
      <c r="E1684" s="12">
        <v>2023</v>
      </c>
      <c r="F1684" s="47" t="s">
        <v>539</v>
      </c>
      <c r="G1684" s="47" t="s">
        <v>539</v>
      </c>
      <c r="H1684" s="47" t="s">
        <v>539</v>
      </c>
      <c r="I1684" s="47" t="s">
        <v>539</v>
      </c>
      <c r="J1684" s="47" t="s">
        <v>539</v>
      </c>
      <c r="K1684" s="47" t="s">
        <v>539</v>
      </c>
      <c r="L1684" s="47" t="s">
        <v>539</v>
      </c>
      <c r="M1684" s="47" t="s">
        <v>539</v>
      </c>
      <c r="N1684" s="47" t="s">
        <v>539</v>
      </c>
      <c r="O1684" s="47">
        <v>45291</v>
      </c>
      <c r="P1684" s="47"/>
      <c r="Q1684" s="47"/>
      <c r="R1684" s="12" t="str">
        <f t="shared" si="26"/>
        <v>LOCAL</v>
      </c>
      <c r="S1684" s="12" t="str">
        <f>IFERROR(IF(Preferences!$D$6="Default",INDEX('History Check'!$F$6:$O$6,MATCH(MAX('History Check'!$F1684:$O1684),'History Check'!$F1684:$O1684,0)),IF(COUNT($F1684:$O1684) &gt; 0, Preferences!$D$6, NA())),"Null")</f>
        <v>NONCON</v>
      </c>
    </row>
    <row r="1685" spans="3:19" hidden="1">
      <c r="C1685" s="12" t="s">
        <v>1472</v>
      </c>
      <c r="D1685" s="12">
        <v>1009171</v>
      </c>
      <c r="E1685" s="12">
        <v>2022</v>
      </c>
      <c r="F1685" s="36" t="s">
        <v>539</v>
      </c>
      <c r="G1685" s="12" t="s">
        <v>539</v>
      </c>
      <c r="H1685" s="36" t="s">
        <v>539</v>
      </c>
      <c r="I1685" s="36" t="s">
        <v>539</v>
      </c>
      <c r="J1685" s="36" t="s">
        <v>539</v>
      </c>
      <c r="K1685" s="36" t="s">
        <v>539</v>
      </c>
      <c r="L1685" s="12" t="s">
        <v>539</v>
      </c>
      <c r="M1685" s="12" t="s">
        <v>539</v>
      </c>
      <c r="N1685" s="36" t="s">
        <v>539</v>
      </c>
      <c r="O1685" s="36">
        <v>44926</v>
      </c>
      <c r="R1685" s="12" t="str">
        <f t="shared" si="26"/>
        <v>LOCAL</v>
      </c>
      <c r="S1685" s="12" t="str">
        <f>IFERROR(IF(Preferences!$D$6="Default",INDEX('History Check'!$F$6:$O$6,MATCH(MAX('History Check'!$F1685:$O1685),'History Check'!$F1685:$O1685,0)),IF(COUNT($F1685:$O1685) &gt; 0, Preferences!$D$6, NA())),"Null")</f>
        <v>NONCON</v>
      </c>
    </row>
    <row r="1686" spans="3:19" hidden="1">
      <c r="C1686" s="12" t="s">
        <v>1473</v>
      </c>
      <c r="D1686" s="12">
        <v>107538</v>
      </c>
      <c r="E1686" s="12">
        <v>2023</v>
      </c>
      <c r="F1686" s="36" t="s">
        <v>539</v>
      </c>
      <c r="G1686" s="12" t="s">
        <v>539</v>
      </c>
      <c r="H1686" s="36" t="s">
        <v>539</v>
      </c>
      <c r="I1686" s="36" t="s">
        <v>539</v>
      </c>
      <c r="J1686" s="36">
        <v>45291</v>
      </c>
      <c r="K1686" s="36" t="s">
        <v>539</v>
      </c>
      <c r="L1686" s="12" t="s">
        <v>539</v>
      </c>
      <c r="M1686" s="12" t="s">
        <v>539</v>
      </c>
      <c r="N1686" s="36" t="s">
        <v>539</v>
      </c>
      <c r="O1686" s="36">
        <v>45291</v>
      </c>
      <c r="R1686" s="12" t="str">
        <f t="shared" si="26"/>
        <v>LOCAL</v>
      </c>
      <c r="S1686" s="12" t="str">
        <f>IFERROR(IF(Preferences!$D$6="Default",INDEX('History Check'!$F$6:$O$6,MATCH(MAX('History Check'!$F1686:$O1686),'History Check'!$F1686:$O1686,0)),IF(COUNT($F1686:$O1686) &gt; 0, Preferences!$D$6, NA())),"Null")</f>
        <v>CON</v>
      </c>
    </row>
    <row r="1687" spans="3:19" hidden="1">
      <c r="C1687" s="12" t="s">
        <v>1473</v>
      </c>
      <c r="D1687" s="12">
        <v>107538</v>
      </c>
      <c r="E1687" s="12">
        <v>2022</v>
      </c>
      <c r="F1687" s="36" t="s">
        <v>539</v>
      </c>
      <c r="G1687" s="12" t="s">
        <v>539</v>
      </c>
      <c r="H1687" s="36" t="s">
        <v>539</v>
      </c>
      <c r="I1687" s="12" t="s">
        <v>539</v>
      </c>
      <c r="J1687" s="36">
        <v>44926</v>
      </c>
      <c r="K1687" s="36" t="s">
        <v>539</v>
      </c>
      <c r="L1687" s="12" t="s">
        <v>539</v>
      </c>
      <c r="M1687" s="12" t="s">
        <v>539</v>
      </c>
      <c r="N1687" s="12" t="s">
        <v>539</v>
      </c>
      <c r="O1687" s="36">
        <v>44926</v>
      </c>
      <c r="R1687" s="12" t="str">
        <f t="shared" si="26"/>
        <v>LOCAL</v>
      </c>
      <c r="S1687" s="12" t="str">
        <f>IFERROR(IF(Preferences!$D$6="Default",INDEX('History Check'!$F$6:$O$6,MATCH(MAX('History Check'!$F1687:$O1687),'History Check'!$F1687:$O1687,0)),IF(COUNT($F1687:$O1687) &gt; 0, Preferences!$D$6, NA())),"Null")</f>
        <v>CON</v>
      </c>
    </row>
    <row r="1688" spans="3:19" hidden="1">
      <c r="C1688" s="12" t="s">
        <v>1475</v>
      </c>
      <c r="D1688" s="12">
        <v>1007479</v>
      </c>
      <c r="E1688" s="12">
        <v>2023</v>
      </c>
      <c r="F1688" s="12" t="s">
        <v>539</v>
      </c>
      <c r="G1688" s="12" t="s">
        <v>539</v>
      </c>
      <c r="H1688" s="12" t="s">
        <v>539</v>
      </c>
      <c r="I1688" s="12" t="s">
        <v>539</v>
      </c>
      <c r="J1688" s="36" t="s">
        <v>539</v>
      </c>
      <c r="K1688" s="12" t="s">
        <v>539</v>
      </c>
      <c r="L1688" s="12" t="s">
        <v>539</v>
      </c>
      <c r="M1688" s="12" t="s">
        <v>539</v>
      </c>
      <c r="N1688" s="12" t="s">
        <v>539</v>
      </c>
      <c r="O1688" s="36">
        <v>45291</v>
      </c>
      <c r="R1688" s="12" t="str">
        <f t="shared" si="26"/>
        <v>LOCAL</v>
      </c>
      <c r="S1688" s="12" t="str">
        <f>IFERROR(IF(Preferences!$D$6="Default",INDEX('History Check'!$F$6:$O$6,MATCH(MAX('History Check'!$F1688:$O1688),'History Check'!$F1688:$O1688,0)),IF(COUNT($F1688:$O1688) &gt; 0, Preferences!$D$6, NA())),"Null")</f>
        <v>NONCON</v>
      </c>
    </row>
    <row r="1689" spans="3:19" hidden="1">
      <c r="C1689" s="12" t="s">
        <v>1475</v>
      </c>
      <c r="D1689" s="12">
        <v>1007479</v>
      </c>
      <c r="E1689" s="12">
        <v>2022</v>
      </c>
      <c r="F1689" s="36" t="s">
        <v>539</v>
      </c>
      <c r="G1689" s="12" t="s">
        <v>539</v>
      </c>
      <c r="H1689" s="36" t="s">
        <v>539</v>
      </c>
      <c r="I1689" s="36" t="s">
        <v>539</v>
      </c>
      <c r="J1689" s="36" t="s">
        <v>539</v>
      </c>
      <c r="K1689" s="36" t="s">
        <v>539</v>
      </c>
      <c r="L1689" s="12" t="s">
        <v>539</v>
      </c>
      <c r="M1689" s="12" t="s">
        <v>539</v>
      </c>
      <c r="N1689" s="36" t="s">
        <v>539</v>
      </c>
      <c r="O1689" s="36">
        <v>44926</v>
      </c>
      <c r="R1689" s="12" t="str">
        <f t="shared" si="26"/>
        <v>LOCAL</v>
      </c>
      <c r="S1689" s="12" t="str">
        <f>IFERROR(IF(Preferences!$D$6="Default",INDEX('History Check'!$F$6:$O$6,MATCH(MAX('History Check'!$F1689:$O1689),'History Check'!$F1689:$O1689,0)),IF(COUNT($F1689:$O1689) &gt; 0, Preferences!$D$6, NA())),"Null")</f>
        <v>NONCON</v>
      </c>
    </row>
    <row r="1690" spans="3:19" hidden="1">
      <c r="C1690" s="12" t="s">
        <v>1476</v>
      </c>
      <c r="D1690" s="12">
        <v>1010545</v>
      </c>
      <c r="E1690" s="12">
        <v>2023</v>
      </c>
      <c r="F1690" s="36" t="s">
        <v>539</v>
      </c>
      <c r="G1690" s="12" t="s">
        <v>539</v>
      </c>
      <c r="H1690" s="36" t="s">
        <v>539</v>
      </c>
      <c r="I1690" s="36" t="s">
        <v>539</v>
      </c>
      <c r="J1690" s="36" t="s">
        <v>539</v>
      </c>
      <c r="K1690" s="36" t="s">
        <v>539</v>
      </c>
      <c r="L1690" s="12" t="s">
        <v>539</v>
      </c>
      <c r="M1690" s="12" t="s">
        <v>539</v>
      </c>
      <c r="N1690" s="36" t="s">
        <v>539</v>
      </c>
      <c r="O1690" s="36">
        <v>45291</v>
      </c>
      <c r="R1690" s="12" t="str">
        <f t="shared" si="26"/>
        <v>LOCAL</v>
      </c>
      <c r="S1690" s="12" t="str">
        <f>IFERROR(IF(Preferences!$D$6="Default",INDEX('History Check'!$F$6:$O$6,MATCH(MAX('History Check'!$F1690:$O1690),'History Check'!$F1690:$O1690,0)),IF(COUNT($F1690:$O1690) &gt; 0, Preferences!$D$6, NA())),"Null")</f>
        <v>NONCON</v>
      </c>
    </row>
    <row r="1691" spans="3:19" hidden="1">
      <c r="C1691" s="12" t="s">
        <v>1476</v>
      </c>
      <c r="D1691" s="12">
        <v>1010545</v>
      </c>
      <c r="E1691" s="12">
        <v>2022</v>
      </c>
      <c r="F1691" s="12" t="s">
        <v>539</v>
      </c>
      <c r="G1691" s="12" t="s">
        <v>539</v>
      </c>
      <c r="H1691" s="12" t="s">
        <v>539</v>
      </c>
      <c r="I1691" s="12" t="s">
        <v>539</v>
      </c>
      <c r="J1691" s="36" t="s">
        <v>539</v>
      </c>
      <c r="K1691" s="36" t="s">
        <v>539</v>
      </c>
      <c r="L1691" s="12" t="s">
        <v>539</v>
      </c>
      <c r="M1691" s="12" t="s">
        <v>539</v>
      </c>
      <c r="N1691" s="12" t="s">
        <v>539</v>
      </c>
      <c r="O1691" s="36">
        <v>44926</v>
      </c>
      <c r="R1691" s="12" t="str">
        <f t="shared" si="26"/>
        <v>LOCAL</v>
      </c>
      <c r="S1691" s="12" t="str">
        <f>IFERROR(IF(Preferences!$D$6="Default",INDEX('History Check'!$F$6:$O$6,MATCH(MAX('History Check'!$F1691:$O1691),'History Check'!$F1691:$O1691,0)),IF(COUNT($F1691:$O1691) &gt; 0, Preferences!$D$6, NA())),"Null")</f>
        <v>NONCON</v>
      </c>
    </row>
    <row r="1692" spans="3:19" hidden="1">
      <c r="C1692" s="12" t="s">
        <v>1474</v>
      </c>
      <c r="D1692" s="12">
        <v>1120911</v>
      </c>
      <c r="E1692" s="12">
        <v>2023</v>
      </c>
      <c r="F1692" s="36" t="s">
        <v>539</v>
      </c>
      <c r="G1692" s="12" t="s">
        <v>539</v>
      </c>
      <c r="H1692" s="12" t="s">
        <v>539</v>
      </c>
      <c r="I1692" s="12" t="s">
        <v>539</v>
      </c>
      <c r="J1692" s="36">
        <v>45291</v>
      </c>
      <c r="K1692" s="36" t="s">
        <v>539</v>
      </c>
      <c r="L1692" s="12" t="s">
        <v>539</v>
      </c>
      <c r="M1692" s="12" t="s">
        <v>539</v>
      </c>
      <c r="N1692" s="12" t="s">
        <v>539</v>
      </c>
      <c r="O1692" s="36">
        <v>45291</v>
      </c>
      <c r="R1692" s="12" t="str">
        <f t="shared" si="26"/>
        <v>LOCAL</v>
      </c>
      <c r="S1692" s="12" t="str">
        <f>IFERROR(IF(Preferences!$D$6="Default",INDEX('History Check'!$F$6:$O$6,MATCH(MAX('History Check'!$F1692:$O1692),'History Check'!$F1692:$O1692,0)),IF(COUNT($F1692:$O1692) &gt; 0, Preferences!$D$6, NA())),"Null")</f>
        <v>CON</v>
      </c>
    </row>
    <row r="1693" spans="3:19" hidden="1">
      <c r="C1693" s="12" t="s">
        <v>1474</v>
      </c>
      <c r="D1693" s="12">
        <v>1120911</v>
      </c>
      <c r="E1693" s="12">
        <v>2022</v>
      </c>
      <c r="F1693" s="36" t="s">
        <v>539</v>
      </c>
      <c r="G1693" s="12" t="s">
        <v>539</v>
      </c>
      <c r="H1693" s="12" t="s">
        <v>539</v>
      </c>
      <c r="I1693" s="12" t="s">
        <v>539</v>
      </c>
      <c r="J1693" s="36">
        <v>44926</v>
      </c>
      <c r="K1693" s="12" t="s">
        <v>539</v>
      </c>
      <c r="L1693" s="12" t="s">
        <v>539</v>
      </c>
      <c r="M1693" s="12" t="s">
        <v>539</v>
      </c>
      <c r="N1693" s="12" t="s">
        <v>539</v>
      </c>
      <c r="O1693" s="36">
        <v>44926</v>
      </c>
      <c r="R1693" s="12" t="str">
        <f t="shared" si="26"/>
        <v>LOCAL</v>
      </c>
      <c r="S1693" s="12" t="str">
        <f>IFERROR(IF(Preferences!$D$6="Default",INDEX('History Check'!$F$6:$O$6,MATCH(MAX('History Check'!$F1693:$O1693),'History Check'!$F1693:$O1693,0)),IF(COUNT($F1693:$O1693) &gt; 0, Preferences!$D$6, NA())),"Null")</f>
        <v>CON</v>
      </c>
    </row>
    <row r="1694" spans="3:19" hidden="1">
      <c r="C1694" s="12" t="s">
        <v>1477</v>
      </c>
      <c r="D1694" s="12">
        <v>1345812</v>
      </c>
      <c r="E1694" s="12">
        <v>2023</v>
      </c>
      <c r="F1694" s="36" t="s">
        <v>539</v>
      </c>
      <c r="G1694" s="12" t="s">
        <v>539</v>
      </c>
      <c r="H1694" s="12" t="s">
        <v>539</v>
      </c>
      <c r="I1694" s="36" t="s">
        <v>539</v>
      </c>
      <c r="J1694" s="12" t="s">
        <v>539</v>
      </c>
      <c r="K1694" s="36" t="s">
        <v>539</v>
      </c>
      <c r="L1694" s="12" t="s">
        <v>539</v>
      </c>
      <c r="M1694" s="12" t="s">
        <v>539</v>
      </c>
      <c r="N1694" s="12" t="s">
        <v>539</v>
      </c>
      <c r="O1694" s="36">
        <v>45291</v>
      </c>
      <c r="R1694" s="12" t="str">
        <f t="shared" si="26"/>
        <v>LOCAL</v>
      </c>
      <c r="S1694" s="12" t="str">
        <f>IFERROR(IF(Preferences!$D$6="Default",INDEX('History Check'!$F$6:$O$6,MATCH(MAX('History Check'!$F1694:$O1694),'History Check'!$F1694:$O1694,0)),IF(COUNT($F1694:$O1694) &gt; 0, Preferences!$D$6, NA())),"Null")</f>
        <v>NONCON</v>
      </c>
    </row>
    <row r="1695" spans="3:19" hidden="1">
      <c r="C1695" s="12" t="s">
        <v>1477</v>
      </c>
      <c r="D1695" s="12">
        <v>1345812</v>
      </c>
      <c r="E1695" s="12">
        <v>2022</v>
      </c>
      <c r="F1695" s="12" t="s">
        <v>539</v>
      </c>
      <c r="G1695" s="12" t="s">
        <v>539</v>
      </c>
      <c r="H1695" s="12" t="s">
        <v>539</v>
      </c>
      <c r="I1695" s="12" t="s">
        <v>539</v>
      </c>
      <c r="J1695" s="36" t="s">
        <v>539</v>
      </c>
      <c r="K1695" s="12" t="s">
        <v>539</v>
      </c>
      <c r="L1695" s="12" t="s">
        <v>539</v>
      </c>
      <c r="M1695" s="12" t="s">
        <v>539</v>
      </c>
      <c r="N1695" s="12" t="s">
        <v>539</v>
      </c>
      <c r="O1695" s="36">
        <v>44926</v>
      </c>
      <c r="R1695" s="12" t="str">
        <f t="shared" si="26"/>
        <v>LOCAL</v>
      </c>
      <c r="S1695" s="12" t="str">
        <f>IFERROR(IF(Preferences!$D$6="Default",INDEX('History Check'!$F$6:$O$6,MATCH(MAX('History Check'!$F1695:$O1695),'History Check'!$F1695:$O1695,0)),IF(COUNT($F1695:$O1695) &gt; 0, Preferences!$D$6, NA())),"Null")</f>
        <v>NONCON</v>
      </c>
    </row>
    <row r="1696" spans="3:19" hidden="1">
      <c r="C1696" s="12" t="s">
        <v>1478</v>
      </c>
      <c r="D1696" s="12">
        <v>114955</v>
      </c>
      <c r="E1696" s="12">
        <v>2023</v>
      </c>
      <c r="F1696" s="36" t="s">
        <v>539</v>
      </c>
      <c r="G1696" s="12" t="s">
        <v>539</v>
      </c>
      <c r="H1696" s="12" t="s">
        <v>539</v>
      </c>
      <c r="I1696" s="36" t="s">
        <v>539</v>
      </c>
      <c r="J1696" s="36" t="s">
        <v>539</v>
      </c>
      <c r="K1696" s="36" t="s">
        <v>539</v>
      </c>
      <c r="L1696" s="12" t="s">
        <v>539</v>
      </c>
      <c r="M1696" s="12" t="s">
        <v>539</v>
      </c>
      <c r="N1696" s="12" t="s">
        <v>539</v>
      </c>
      <c r="O1696" s="36">
        <v>45291</v>
      </c>
      <c r="R1696" s="12" t="str">
        <f t="shared" si="26"/>
        <v>LOCAL</v>
      </c>
      <c r="S1696" s="12" t="str">
        <f>IFERROR(IF(Preferences!$D$6="Default",INDEX('History Check'!$F$6:$O$6,MATCH(MAX('History Check'!$F1696:$O1696),'History Check'!$F1696:$O1696,0)),IF(COUNT($F1696:$O1696) &gt; 0, Preferences!$D$6, NA())),"Null")</f>
        <v>NONCON</v>
      </c>
    </row>
    <row r="1697" spans="3:19" hidden="1">
      <c r="C1697" s="12" t="s">
        <v>1478</v>
      </c>
      <c r="D1697" s="12">
        <v>114955</v>
      </c>
      <c r="E1697" s="12">
        <v>2022</v>
      </c>
      <c r="F1697" s="36" t="s">
        <v>539</v>
      </c>
      <c r="G1697" s="12" t="s">
        <v>539</v>
      </c>
      <c r="H1697" s="12" t="s">
        <v>539</v>
      </c>
      <c r="I1697" s="12" t="s">
        <v>539</v>
      </c>
      <c r="J1697" s="12" t="s">
        <v>539</v>
      </c>
      <c r="K1697" s="36" t="s">
        <v>539</v>
      </c>
      <c r="L1697" s="12" t="s">
        <v>539</v>
      </c>
      <c r="M1697" s="12" t="s">
        <v>539</v>
      </c>
      <c r="N1697" s="12" t="s">
        <v>539</v>
      </c>
      <c r="O1697" s="36">
        <v>44926</v>
      </c>
      <c r="R1697" s="12" t="str">
        <f t="shared" si="26"/>
        <v>LOCAL</v>
      </c>
      <c r="S1697" s="12" t="str">
        <f>IFERROR(IF(Preferences!$D$6="Default",INDEX('History Check'!$F$6:$O$6,MATCH(MAX('History Check'!$F1697:$O1697),'History Check'!$F1697:$O1697,0)),IF(COUNT($F1697:$O1697) &gt; 0, Preferences!$D$6, NA())),"Null")</f>
        <v>NONCON</v>
      </c>
    </row>
    <row r="1698" spans="3:19" hidden="1">
      <c r="C1698" s="12" t="s">
        <v>1479</v>
      </c>
      <c r="D1698" s="12">
        <v>112986</v>
      </c>
      <c r="E1698" s="12">
        <v>2023</v>
      </c>
      <c r="F1698" s="36" t="s">
        <v>539</v>
      </c>
      <c r="G1698" s="12" t="s">
        <v>539</v>
      </c>
      <c r="H1698" s="12" t="s">
        <v>539</v>
      </c>
      <c r="I1698" s="12" t="s">
        <v>539</v>
      </c>
      <c r="J1698" s="36" t="s">
        <v>539</v>
      </c>
      <c r="K1698" s="12" t="s">
        <v>539</v>
      </c>
      <c r="L1698" s="12" t="s">
        <v>539</v>
      </c>
      <c r="M1698" s="12" t="s">
        <v>539</v>
      </c>
      <c r="N1698" s="12" t="s">
        <v>539</v>
      </c>
      <c r="O1698" s="36">
        <v>45291</v>
      </c>
      <c r="R1698" s="12" t="str">
        <f t="shared" si="26"/>
        <v>LOCAL</v>
      </c>
      <c r="S1698" s="12" t="str">
        <f>IFERROR(IF(Preferences!$D$6="Default",INDEX('History Check'!$F$6:$O$6,MATCH(MAX('History Check'!$F1698:$O1698),'History Check'!$F1698:$O1698,0)),IF(COUNT($F1698:$O1698) &gt; 0, Preferences!$D$6, NA())),"Null")</f>
        <v>NONCON</v>
      </c>
    </row>
    <row r="1699" spans="3:19" hidden="1">
      <c r="C1699" s="12" t="s">
        <v>1479</v>
      </c>
      <c r="D1699" s="12">
        <v>112986</v>
      </c>
      <c r="E1699" s="12">
        <v>2022</v>
      </c>
      <c r="F1699" s="36" t="s">
        <v>539</v>
      </c>
      <c r="G1699" s="12" t="s">
        <v>539</v>
      </c>
      <c r="H1699" s="36" t="s">
        <v>539</v>
      </c>
      <c r="I1699" s="36" t="s">
        <v>539</v>
      </c>
      <c r="J1699" s="36" t="s">
        <v>539</v>
      </c>
      <c r="K1699" s="36" t="s">
        <v>539</v>
      </c>
      <c r="L1699" s="12" t="s">
        <v>539</v>
      </c>
      <c r="M1699" s="12" t="s">
        <v>539</v>
      </c>
      <c r="N1699" s="36" t="s">
        <v>539</v>
      </c>
      <c r="O1699" s="36">
        <v>44926</v>
      </c>
      <c r="R1699" s="12" t="str">
        <f t="shared" si="26"/>
        <v>LOCAL</v>
      </c>
      <c r="S1699" s="12" t="str">
        <f>IFERROR(IF(Preferences!$D$6="Default",INDEX('History Check'!$F$6:$O$6,MATCH(MAX('History Check'!$F1699:$O1699),'History Check'!$F1699:$O1699,0)),IF(COUNT($F1699:$O1699) &gt; 0, Preferences!$D$6, NA())),"Null")</f>
        <v>NONCON</v>
      </c>
    </row>
    <row r="1700" spans="3:19" hidden="1">
      <c r="C1700" s="12" t="s">
        <v>1480</v>
      </c>
      <c r="D1700" s="12">
        <v>1261530</v>
      </c>
      <c r="E1700" s="12">
        <v>2023</v>
      </c>
      <c r="F1700" s="36" t="s">
        <v>539</v>
      </c>
      <c r="G1700" s="12" t="s">
        <v>539</v>
      </c>
      <c r="H1700" s="36" t="s">
        <v>539</v>
      </c>
      <c r="I1700" s="36" t="s">
        <v>539</v>
      </c>
      <c r="J1700" s="36" t="s">
        <v>539</v>
      </c>
      <c r="K1700" s="36" t="s">
        <v>539</v>
      </c>
      <c r="L1700" s="12" t="s">
        <v>539</v>
      </c>
      <c r="M1700" s="12" t="s">
        <v>539</v>
      </c>
      <c r="N1700" s="36" t="s">
        <v>539</v>
      </c>
      <c r="O1700" s="36">
        <v>45291</v>
      </c>
      <c r="R1700" s="12" t="str">
        <f t="shared" si="26"/>
        <v>LOCAL</v>
      </c>
      <c r="S1700" s="12" t="str">
        <f>IFERROR(IF(Preferences!$D$6="Default",INDEX('History Check'!$F$6:$O$6,MATCH(MAX('History Check'!$F1700:$O1700),'History Check'!$F1700:$O1700,0)),IF(COUNT($F1700:$O1700) &gt; 0, Preferences!$D$6, NA())),"Null")</f>
        <v>NONCON</v>
      </c>
    </row>
    <row r="1701" spans="3:19" hidden="1">
      <c r="C1701" s="12" t="s">
        <v>1480</v>
      </c>
      <c r="D1701" s="12">
        <v>1261530</v>
      </c>
      <c r="E1701" s="12">
        <v>2022</v>
      </c>
      <c r="F1701" s="36" t="s">
        <v>539</v>
      </c>
      <c r="G1701" s="12" t="s">
        <v>539</v>
      </c>
      <c r="H1701" s="12" t="s">
        <v>539</v>
      </c>
      <c r="I1701" s="12" t="s">
        <v>539</v>
      </c>
      <c r="J1701" s="36" t="s">
        <v>539</v>
      </c>
      <c r="K1701" s="12" t="s">
        <v>539</v>
      </c>
      <c r="L1701" s="12" t="s">
        <v>539</v>
      </c>
      <c r="M1701" s="12" t="s">
        <v>539</v>
      </c>
      <c r="N1701" s="12" t="s">
        <v>539</v>
      </c>
      <c r="O1701" s="36">
        <v>44926</v>
      </c>
      <c r="R1701" s="12" t="str">
        <f t="shared" si="26"/>
        <v>LOCAL</v>
      </c>
      <c r="S1701" s="12" t="str">
        <f>IFERROR(IF(Preferences!$D$6="Default",INDEX('History Check'!$F$6:$O$6,MATCH(MAX('History Check'!$F1701:$O1701),'History Check'!$F1701:$O1701,0)),IF(COUNT($F1701:$O1701) &gt; 0, Preferences!$D$6, NA())),"Null")</f>
        <v>NONCON</v>
      </c>
    </row>
    <row r="1702" spans="3:19" hidden="1">
      <c r="C1702" s="12" t="s">
        <v>1500</v>
      </c>
      <c r="D1702" s="12">
        <v>113985</v>
      </c>
      <c r="E1702" s="12">
        <v>2023</v>
      </c>
      <c r="F1702" s="36" t="s">
        <v>539</v>
      </c>
      <c r="G1702" s="12" t="s">
        <v>539</v>
      </c>
      <c r="H1702" s="36" t="s">
        <v>539</v>
      </c>
      <c r="I1702" s="36" t="s">
        <v>539</v>
      </c>
      <c r="J1702" s="36">
        <v>45016</v>
      </c>
      <c r="K1702" s="36" t="s">
        <v>539</v>
      </c>
      <c r="L1702" s="12" t="s">
        <v>539</v>
      </c>
      <c r="M1702" s="12" t="s">
        <v>539</v>
      </c>
      <c r="N1702" s="36" t="s">
        <v>539</v>
      </c>
      <c r="O1702" s="36">
        <v>45016</v>
      </c>
      <c r="R1702" s="12" t="str">
        <f t="shared" si="26"/>
        <v>LOCAL</v>
      </c>
      <c r="S1702" s="12" t="str">
        <f>IFERROR(IF(Preferences!$D$6="Default",INDEX('History Check'!$F$6:$O$6,MATCH(MAX('History Check'!$F1702:$O1702),'History Check'!$F1702:$O1702,0)),IF(COUNT($F1702:$O1702) &gt; 0, Preferences!$D$6, NA())),"Null")</f>
        <v>CON</v>
      </c>
    </row>
    <row r="1703" spans="3:19" hidden="1">
      <c r="C1703" s="12" t="s">
        <v>1500</v>
      </c>
      <c r="D1703" s="12">
        <v>113985</v>
      </c>
      <c r="E1703" s="12">
        <v>2022</v>
      </c>
      <c r="F1703" s="36" t="s">
        <v>539</v>
      </c>
      <c r="G1703" s="12" t="s">
        <v>539</v>
      </c>
      <c r="H1703" s="36" t="s">
        <v>539</v>
      </c>
      <c r="I1703" s="36" t="s">
        <v>539</v>
      </c>
      <c r="J1703" s="36">
        <v>44651</v>
      </c>
      <c r="K1703" s="36" t="s">
        <v>539</v>
      </c>
      <c r="L1703" s="12" t="s">
        <v>539</v>
      </c>
      <c r="M1703" s="12" t="s">
        <v>539</v>
      </c>
      <c r="N1703" s="36" t="s">
        <v>539</v>
      </c>
      <c r="O1703" s="36">
        <v>44651</v>
      </c>
      <c r="R1703" s="12" t="str">
        <f t="shared" si="26"/>
        <v>LOCAL</v>
      </c>
      <c r="S1703" s="12" t="str">
        <f>IFERROR(IF(Preferences!$D$6="Default",INDEX('History Check'!$F$6:$O$6,MATCH(MAX('History Check'!$F1703:$O1703),'History Check'!$F1703:$O1703,0)),IF(COUNT($F1703:$O1703) &gt; 0, Preferences!$D$6, NA())),"Null")</f>
        <v>CON</v>
      </c>
    </row>
    <row r="1704" spans="3:19" hidden="1">
      <c r="C1704" s="12" t="s">
        <v>1505</v>
      </c>
      <c r="D1704" s="12">
        <v>1009191</v>
      </c>
      <c r="E1704" s="12">
        <v>2023</v>
      </c>
      <c r="F1704" s="36">
        <v>45291</v>
      </c>
      <c r="G1704" s="12" t="s">
        <v>539</v>
      </c>
      <c r="H1704" s="36" t="s">
        <v>539</v>
      </c>
      <c r="I1704" s="36" t="s">
        <v>539</v>
      </c>
      <c r="J1704" s="36" t="s">
        <v>539</v>
      </c>
      <c r="K1704" s="36" t="s">
        <v>539</v>
      </c>
      <c r="L1704" s="12" t="s">
        <v>539</v>
      </c>
      <c r="M1704" s="12" t="s">
        <v>539</v>
      </c>
      <c r="N1704" s="36" t="s">
        <v>539</v>
      </c>
      <c r="O1704" s="36" t="s">
        <v>539</v>
      </c>
      <c r="R1704" s="12" t="str">
        <f t="shared" si="26"/>
        <v>IFRS</v>
      </c>
      <c r="S1704" s="12" t="str">
        <f>IFERROR(IF(Preferences!$D$6="Default",INDEX('History Check'!$F$6:$O$6,MATCH(MAX('History Check'!$F1704:$O1704),'History Check'!$F1704:$O1704,0)),IF(COUNT($F1704:$O1704) &gt; 0, Preferences!$D$6, NA())),"Null")</f>
        <v>CON</v>
      </c>
    </row>
    <row r="1705" spans="3:19" hidden="1">
      <c r="C1705" s="12" t="s">
        <v>1505</v>
      </c>
      <c r="D1705" s="12">
        <v>1009191</v>
      </c>
      <c r="E1705" s="12">
        <v>2022</v>
      </c>
      <c r="F1705" s="36">
        <v>44926</v>
      </c>
      <c r="G1705" s="12" t="s">
        <v>539</v>
      </c>
      <c r="H1705" s="12" t="s">
        <v>539</v>
      </c>
      <c r="I1705" s="12" t="s">
        <v>539</v>
      </c>
      <c r="J1705" s="36" t="s">
        <v>539</v>
      </c>
      <c r="K1705" s="12" t="s">
        <v>539</v>
      </c>
      <c r="L1705" s="12" t="s">
        <v>539</v>
      </c>
      <c r="M1705" s="12" t="s">
        <v>539</v>
      </c>
      <c r="N1705" s="12" t="s">
        <v>539</v>
      </c>
      <c r="O1705" s="12" t="s">
        <v>539</v>
      </c>
      <c r="R1705" s="12" t="str">
        <f t="shared" si="26"/>
        <v>IFRS</v>
      </c>
      <c r="S1705" s="12" t="str">
        <f>IFERROR(IF(Preferences!$D$6="Default",INDEX('History Check'!$F$6:$O$6,MATCH(MAX('History Check'!$F1705:$O1705),'History Check'!$F1705:$O1705,0)),IF(COUNT($F1705:$O1705) &gt; 0, Preferences!$D$6, NA())),"Null")</f>
        <v>CON</v>
      </c>
    </row>
    <row r="1706" spans="3:19" hidden="1">
      <c r="C1706" s="12" t="s">
        <v>1506</v>
      </c>
      <c r="D1706" s="12">
        <v>115069</v>
      </c>
      <c r="E1706" s="12">
        <v>2023</v>
      </c>
      <c r="F1706" s="36">
        <v>45291</v>
      </c>
      <c r="G1706" s="12" t="s">
        <v>539</v>
      </c>
      <c r="H1706" s="36" t="s">
        <v>539</v>
      </c>
      <c r="I1706" s="36" t="s">
        <v>539</v>
      </c>
      <c r="J1706" s="36" t="s">
        <v>539</v>
      </c>
      <c r="K1706" s="36" t="s">
        <v>539</v>
      </c>
      <c r="L1706" s="12" t="s">
        <v>539</v>
      </c>
      <c r="M1706" s="12" t="s">
        <v>539</v>
      </c>
      <c r="N1706" s="36" t="s">
        <v>539</v>
      </c>
      <c r="O1706" s="36" t="s">
        <v>539</v>
      </c>
      <c r="R1706" s="12" t="str">
        <f t="shared" si="26"/>
        <v>IFRS</v>
      </c>
      <c r="S1706" s="12" t="str">
        <f>IFERROR(IF(Preferences!$D$6="Default",INDEX('History Check'!$F$6:$O$6,MATCH(MAX('History Check'!$F1706:$O1706),'History Check'!$F1706:$O1706,0)),IF(COUNT($F1706:$O1706) &gt; 0, Preferences!$D$6, NA())),"Null")</f>
        <v>CON</v>
      </c>
    </row>
    <row r="1707" spans="3:19" hidden="1">
      <c r="C1707" s="12" t="s">
        <v>1506</v>
      </c>
      <c r="D1707" s="12">
        <v>115069</v>
      </c>
      <c r="E1707" s="12">
        <v>2022</v>
      </c>
      <c r="F1707" s="36">
        <v>44926</v>
      </c>
      <c r="G1707" s="12" t="s">
        <v>539</v>
      </c>
      <c r="H1707" s="36" t="s">
        <v>539</v>
      </c>
      <c r="I1707" s="12" t="s">
        <v>539</v>
      </c>
      <c r="J1707" s="36" t="s">
        <v>539</v>
      </c>
      <c r="K1707" s="12" t="s">
        <v>539</v>
      </c>
      <c r="L1707" s="12" t="s">
        <v>539</v>
      </c>
      <c r="M1707" s="12" t="s">
        <v>539</v>
      </c>
      <c r="N1707" s="12" t="s">
        <v>539</v>
      </c>
      <c r="O1707" s="12" t="s">
        <v>539</v>
      </c>
      <c r="R1707" s="12" t="str">
        <f t="shared" si="26"/>
        <v>IFRS</v>
      </c>
      <c r="S1707" s="12" t="str">
        <f>IFERROR(IF(Preferences!$D$6="Default",INDEX('History Check'!$F$6:$O$6,MATCH(MAX('History Check'!$F1707:$O1707),'History Check'!$F1707:$O1707,0)),IF(COUNT($F1707:$O1707) &gt; 0, Preferences!$D$6, NA())),"Null")</f>
        <v>CON</v>
      </c>
    </row>
    <row r="1708" spans="3:19" hidden="1">
      <c r="C1708" s="12" t="s">
        <v>1507</v>
      </c>
      <c r="D1708" s="12">
        <v>115068</v>
      </c>
      <c r="E1708" s="12">
        <v>2023</v>
      </c>
      <c r="F1708" s="36">
        <v>45291</v>
      </c>
      <c r="G1708" s="12" t="s">
        <v>539</v>
      </c>
      <c r="H1708" s="12" t="s">
        <v>539</v>
      </c>
      <c r="I1708" s="36" t="s">
        <v>539</v>
      </c>
      <c r="J1708" s="36" t="s">
        <v>539</v>
      </c>
      <c r="K1708" s="12" t="s">
        <v>539</v>
      </c>
      <c r="L1708" s="12" t="s">
        <v>539</v>
      </c>
      <c r="M1708" s="12" t="s">
        <v>539</v>
      </c>
      <c r="N1708" s="12" t="s">
        <v>539</v>
      </c>
      <c r="O1708" s="36" t="s">
        <v>539</v>
      </c>
      <c r="R1708" s="12" t="str">
        <f t="shared" si="26"/>
        <v>IFRS</v>
      </c>
      <c r="S1708" s="12" t="str">
        <f>IFERROR(IF(Preferences!$D$6="Default",INDEX('History Check'!$F$6:$O$6,MATCH(MAX('History Check'!$F1708:$O1708),'History Check'!$F1708:$O1708,0)),IF(COUNT($F1708:$O1708) &gt; 0, Preferences!$D$6, NA())),"Null")</f>
        <v>CON</v>
      </c>
    </row>
    <row r="1709" spans="3:19" hidden="1">
      <c r="C1709" s="12" t="s">
        <v>1507</v>
      </c>
      <c r="D1709" s="12">
        <v>115068</v>
      </c>
      <c r="E1709" s="12">
        <v>2022</v>
      </c>
      <c r="F1709" s="36">
        <v>44926</v>
      </c>
      <c r="G1709" s="12" t="s">
        <v>539</v>
      </c>
      <c r="H1709" s="12" t="s">
        <v>539</v>
      </c>
      <c r="I1709" s="12" t="s">
        <v>539</v>
      </c>
      <c r="J1709" s="36" t="s">
        <v>539</v>
      </c>
      <c r="K1709" s="12" t="s">
        <v>539</v>
      </c>
      <c r="L1709" s="12" t="s">
        <v>539</v>
      </c>
      <c r="M1709" s="12" t="s">
        <v>539</v>
      </c>
      <c r="N1709" s="12" t="s">
        <v>539</v>
      </c>
      <c r="O1709" s="36" t="s">
        <v>539</v>
      </c>
      <c r="R1709" s="12" t="str">
        <f t="shared" si="26"/>
        <v>IFRS</v>
      </c>
      <c r="S1709" s="12" t="str">
        <f>IFERROR(IF(Preferences!$D$6="Default",INDEX('History Check'!$F$6:$O$6,MATCH(MAX('History Check'!$F1709:$O1709),'History Check'!$F1709:$O1709,0)),IF(COUNT($F1709:$O1709) &gt; 0, Preferences!$D$6, NA())),"Null")</f>
        <v>CON</v>
      </c>
    </row>
    <row r="1710" spans="3:19">
      <c r="C1710" s="12" t="s">
        <v>1501</v>
      </c>
      <c r="D1710" s="12">
        <v>1377232</v>
      </c>
      <c r="E1710" s="12">
        <v>2023</v>
      </c>
      <c r="F1710" s="36" t="s">
        <v>539</v>
      </c>
      <c r="G1710" s="12" t="s">
        <v>539</v>
      </c>
      <c r="H1710" s="36" t="s">
        <v>539</v>
      </c>
      <c r="I1710" s="36" t="s">
        <v>539</v>
      </c>
      <c r="J1710" s="36" t="s">
        <v>539</v>
      </c>
      <c r="K1710" s="36" t="s">
        <v>539</v>
      </c>
      <c r="L1710" s="12" t="s">
        <v>539</v>
      </c>
      <c r="M1710" s="12" t="s">
        <v>539</v>
      </c>
      <c r="N1710" s="36" t="s">
        <v>539</v>
      </c>
      <c r="O1710" s="36" t="s">
        <v>539</v>
      </c>
      <c r="R1710" s="12" t="str">
        <f t="shared" si="26"/>
        <v>Null</v>
      </c>
      <c r="S1710" s="12" t="str">
        <f>IFERROR(IF(Preferences!$D$6="Default",INDEX('History Check'!$F$6:$O$6,MATCH(MAX('History Check'!$F1710:$O1710),'History Check'!$F1710:$O1710,0)),IF(COUNT($F1710:$O1710) &gt; 0, Preferences!$D$6, NA())),"Null")</f>
        <v>Null</v>
      </c>
    </row>
    <row r="1711" spans="3:19">
      <c r="C1711" s="12" t="s">
        <v>1501</v>
      </c>
      <c r="D1711" s="12">
        <v>1377232</v>
      </c>
      <c r="E1711" s="12">
        <v>2022</v>
      </c>
      <c r="F1711" s="36" t="s">
        <v>539</v>
      </c>
      <c r="G1711" s="12" t="s">
        <v>539</v>
      </c>
      <c r="H1711" s="12" t="s">
        <v>539</v>
      </c>
      <c r="I1711" s="12" t="s">
        <v>539</v>
      </c>
      <c r="J1711" s="36" t="s">
        <v>539</v>
      </c>
      <c r="K1711" s="36" t="s">
        <v>539</v>
      </c>
      <c r="L1711" s="12" t="s">
        <v>539</v>
      </c>
      <c r="M1711" s="12" t="s">
        <v>539</v>
      </c>
      <c r="N1711" s="12" t="s">
        <v>539</v>
      </c>
      <c r="O1711" s="36" t="s">
        <v>539</v>
      </c>
      <c r="R1711" s="12" t="str">
        <f t="shared" si="26"/>
        <v>Null</v>
      </c>
      <c r="S1711" s="12" t="str">
        <f>IFERROR(IF(Preferences!$D$6="Default",INDEX('History Check'!$F$6:$O$6,MATCH(MAX('History Check'!$F1711:$O1711),'History Check'!$F1711:$O1711,0)),IF(COUNT($F1711:$O1711) &gt; 0, Preferences!$D$6, NA())),"Null")</f>
        <v>Null</v>
      </c>
    </row>
    <row r="1712" spans="3:19">
      <c r="C1712" s="12" t="s">
        <v>1502</v>
      </c>
      <c r="D1712" s="12">
        <v>1494150</v>
      </c>
      <c r="E1712" s="12">
        <v>2023</v>
      </c>
      <c r="F1712" s="36" t="s">
        <v>539</v>
      </c>
      <c r="G1712" s="12" t="s">
        <v>539</v>
      </c>
      <c r="H1712" s="12" t="s">
        <v>539</v>
      </c>
      <c r="I1712" s="12" t="s">
        <v>539</v>
      </c>
      <c r="J1712" s="12" t="s">
        <v>539</v>
      </c>
      <c r="K1712" s="12" t="s">
        <v>539</v>
      </c>
      <c r="L1712" s="12" t="s">
        <v>539</v>
      </c>
      <c r="M1712" s="12" t="s">
        <v>539</v>
      </c>
      <c r="N1712" s="12" t="s">
        <v>539</v>
      </c>
      <c r="O1712" s="36" t="s">
        <v>539</v>
      </c>
      <c r="R1712" s="12" t="str">
        <f t="shared" si="26"/>
        <v>Null</v>
      </c>
      <c r="S1712" s="12" t="str">
        <f>IFERROR(IF(Preferences!$D$6="Default",INDEX('History Check'!$F$6:$O$6,MATCH(MAX('History Check'!$F1712:$O1712),'History Check'!$F1712:$O1712,0)),IF(COUNT($F1712:$O1712) &gt; 0, Preferences!$D$6, NA())),"Null")</f>
        <v>Null</v>
      </c>
    </row>
    <row r="1713" spans="3:19">
      <c r="C1713" s="12" t="s">
        <v>1502</v>
      </c>
      <c r="D1713" s="12">
        <v>1494150</v>
      </c>
      <c r="E1713" s="12">
        <v>2022</v>
      </c>
      <c r="F1713" s="36" t="s">
        <v>539</v>
      </c>
      <c r="G1713" s="12" t="s">
        <v>539</v>
      </c>
      <c r="H1713" s="12" t="s">
        <v>539</v>
      </c>
      <c r="I1713" s="36" t="s">
        <v>539</v>
      </c>
      <c r="J1713" s="12" t="s">
        <v>539</v>
      </c>
      <c r="K1713" s="36" t="s">
        <v>539</v>
      </c>
      <c r="L1713" s="12" t="s">
        <v>539</v>
      </c>
      <c r="M1713" s="12" t="s">
        <v>539</v>
      </c>
      <c r="N1713" s="12" t="s">
        <v>539</v>
      </c>
      <c r="O1713" s="36" t="s">
        <v>539</v>
      </c>
      <c r="R1713" s="12" t="str">
        <f t="shared" si="26"/>
        <v>Null</v>
      </c>
      <c r="S1713" s="12" t="str">
        <f>IFERROR(IF(Preferences!$D$6="Default",INDEX('History Check'!$F$6:$O$6,MATCH(MAX('History Check'!$F1713:$O1713),'History Check'!$F1713:$O1713,0)),IF(COUNT($F1713:$O1713) &gt; 0, Preferences!$D$6, NA())),"Null")</f>
        <v>Null</v>
      </c>
    </row>
    <row r="1714" spans="3:19" hidden="1">
      <c r="C1714" s="12" t="s">
        <v>1503</v>
      </c>
      <c r="D1714" s="12">
        <v>112465</v>
      </c>
      <c r="E1714" s="12">
        <v>2023</v>
      </c>
      <c r="F1714" s="36" t="s">
        <v>539</v>
      </c>
      <c r="G1714" s="12" t="s">
        <v>539</v>
      </c>
      <c r="H1714" s="12" t="s">
        <v>539</v>
      </c>
      <c r="I1714" s="12" t="s">
        <v>539</v>
      </c>
      <c r="J1714" s="36">
        <v>45291</v>
      </c>
      <c r="K1714" s="36" t="s">
        <v>539</v>
      </c>
      <c r="L1714" s="12" t="s">
        <v>539</v>
      </c>
      <c r="M1714" s="12" t="s">
        <v>539</v>
      </c>
      <c r="N1714" s="12" t="s">
        <v>539</v>
      </c>
      <c r="O1714" s="36">
        <v>45291</v>
      </c>
      <c r="R1714" s="12" t="str">
        <f t="shared" si="26"/>
        <v>LOCAL</v>
      </c>
      <c r="S1714" s="12" t="str">
        <f>IFERROR(IF(Preferences!$D$6="Default",INDEX('History Check'!$F$6:$O$6,MATCH(MAX('History Check'!$F1714:$O1714),'History Check'!$F1714:$O1714,0)),IF(COUNT($F1714:$O1714) &gt; 0, Preferences!$D$6, NA())),"Null")</f>
        <v>CON</v>
      </c>
    </row>
    <row r="1715" spans="3:19" hidden="1">
      <c r="C1715" s="12" t="s">
        <v>1503</v>
      </c>
      <c r="D1715" s="12">
        <v>112465</v>
      </c>
      <c r="E1715" s="12">
        <v>2022</v>
      </c>
      <c r="F1715" s="36" t="s">
        <v>539</v>
      </c>
      <c r="G1715" s="12" t="s">
        <v>539</v>
      </c>
      <c r="H1715" s="36" t="s">
        <v>539</v>
      </c>
      <c r="I1715" s="12" t="s">
        <v>539</v>
      </c>
      <c r="J1715" s="36">
        <v>44926</v>
      </c>
      <c r="K1715" s="36" t="s">
        <v>539</v>
      </c>
      <c r="L1715" s="12" t="s">
        <v>539</v>
      </c>
      <c r="M1715" s="12" t="s">
        <v>539</v>
      </c>
      <c r="N1715" s="12" t="s">
        <v>539</v>
      </c>
      <c r="O1715" s="36">
        <v>44926</v>
      </c>
      <c r="R1715" s="12" t="str">
        <f t="shared" si="26"/>
        <v>LOCAL</v>
      </c>
      <c r="S1715" s="12" t="str">
        <f>IFERROR(IF(Preferences!$D$6="Default",INDEX('History Check'!$F$6:$O$6,MATCH(MAX('History Check'!$F1715:$O1715),'History Check'!$F1715:$O1715,0)),IF(COUNT($F1715:$O1715) &gt; 0, Preferences!$D$6, NA())),"Null")</f>
        <v>CON</v>
      </c>
    </row>
    <row r="1716" spans="3:19">
      <c r="C1716" s="12" t="s">
        <v>1504</v>
      </c>
      <c r="D1716" s="12">
        <v>1348950</v>
      </c>
      <c r="E1716" s="12">
        <v>2023</v>
      </c>
      <c r="F1716" s="36" t="s">
        <v>539</v>
      </c>
      <c r="G1716" s="12" t="s">
        <v>539</v>
      </c>
      <c r="H1716" s="36" t="s">
        <v>539</v>
      </c>
      <c r="I1716" s="36" t="s">
        <v>539</v>
      </c>
      <c r="J1716" s="36" t="s">
        <v>539</v>
      </c>
      <c r="K1716" s="36" t="s">
        <v>539</v>
      </c>
      <c r="L1716" s="12" t="s">
        <v>539</v>
      </c>
      <c r="M1716" s="12" t="s">
        <v>539</v>
      </c>
      <c r="N1716" s="36" t="s">
        <v>539</v>
      </c>
      <c r="O1716" s="36" t="s">
        <v>539</v>
      </c>
      <c r="R1716" s="12" t="str">
        <f t="shared" si="26"/>
        <v>Null</v>
      </c>
      <c r="S1716" s="12" t="str">
        <f>IFERROR(IF(Preferences!$D$6="Default",INDEX('History Check'!$F$6:$O$6,MATCH(MAX('History Check'!$F1716:$O1716),'History Check'!$F1716:$O1716,0)),IF(COUNT($F1716:$O1716) &gt; 0, Preferences!$D$6, NA())),"Null")</f>
        <v>Null</v>
      </c>
    </row>
    <row r="1717" spans="3:19">
      <c r="C1717" s="12" t="s">
        <v>1504</v>
      </c>
      <c r="D1717" s="12">
        <v>1348950</v>
      </c>
      <c r="E1717" s="12">
        <v>2022</v>
      </c>
      <c r="F1717" s="36" t="s">
        <v>539</v>
      </c>
      <c r="G1717" s="12" t="s">
        <v>539</v>
      </c>
      <c r="H1717" s="36" t="s">
        <v>539</v>
      </c>
      <c r="I1717" s="12" t="s">
        <v>539</v>
      </c>
      <c r="J1717" s="36" t="s">
        <v>539</v>
      </c>
      <c r="K1717" s="36" t="s">
        <v>539</v>
      </c>
      <c r="L1717" s="12" t="s">
        <v>539</v>
      </c>
      <c r="M1717" s="12" t="s">
        <v>539</v>
      </c>
      <c r="N1717" s="12" t="s">
        <v>539</v>
      </c>
      <c r="O1717" s="36" t="s">
        <v>539</v>
      </c>
      <c r="R1717" s="12" t="str">
        <f t="shared" si="26"/>
        <v>Null</v>
      </c>
      <c r="S1717" s="12" t="str">
        <f>IFERROR(IF(Preferences!$D$6="Default",INDEX('History Check'!$F$6:$O$6,MATCH(MAX('History Check'!$F1717:$O1717),'History Check'!$F1717:$O1717,0)),IF(COUNT($F1717:$O1717) &gt; 0, Preferences!$D$6, NA())),"Null")</f>
        <v>Null</v>
      </c>
    </row>
    <row r="1718" spans="3:19">
      <c r="C1718" s="12" t="s">
        <v>1508</v>
      </c>
      <c r="D1718" s="12">
        <v>1443161</v>
      </c>
      <c r="E1718" s="12">
        <v>2023</v>
      </c>
      <c r="F1718" s="36" t="s">
        <v>539</v>
      </c>
      <c r="G1718" s="12" t="s">
        <v>539</v>
      </c>
      <c r="H1718" s="12" t="s">
        <v>539</v>
      </c>
      <c r="I1718" s="12" t="s">
        <v>539</v>
      </c>
      <c r="J1718" s="36" t="s">
        <v>539</v>
      </c>
      <c r="K1718" s="12" t="s">
        <v>539</v>
      </c>
      <c r="L1718" s="12" t="s">
        <v>539</v>
      </c>
      <c r="M1718" s="12" t="s">
        <v>539</v>
      </c>
      <c r="N1718" s="36" t="s">
        <v>539</v>
      </c>
      <c r="O1718" s="12" t="s">
        <v>539</v>
      </c>
      <c r="R1718" s="12" t="str">
        <f t="shared" si="26"/>
        <v>Null</v>
      </c>
      <c r="S1718" s="12" t="str">
        <f>IFERROR(IF(Preferences!$D$6="Default",INDEX('History Check'!$F$6:$O$6,MATCH(MAX('History Check'!$F1718:$O1718),'History Check'!$F1718:$O1718,0)),IF(COUNT($F1718:$O1718) &gt; 0, Preferences!$D$6, NA())),"Null")</f>
        <v>Null</v>
      </c>
    </row>
    <row r="1719" spans="3:19">
      <c r="C1719" s="12" t="s">
        <v>1508</v>
      </c>
      <c r="D1719" s="12">
        <v>1443161</v>
      </c>
      <c r="E1719" s="12">
        <v>2022</v>
      </c>
      <c r="F1719" s="36" t="s">
        <v>539</v>
      </c>
      <c r="G1719" s="12" t="s">
        <v>539</v>
      </c>
      <c r="H1719" s="12" t="s">
        <v>539</v>
      </c>
      <c r="I1719" s="12" t="s">
        <v>539</v>
      </c>
      <c r="J1719" s="12" t="s">
        <v>539</v>
      </c>
      <c r="K1719" s="36" t="s">
        <v>539</v>
      </c>
      <c r="L1719" s="12" t="s">
        <v>539</v>
      </c>
      <c r="M1719" s="12" t="s">
        <v>539</v>
      </c>
      <c r="N1719" s="12" t="s">
        <v>539</v>
      </c>
      <c r="O1719" s="12" t="s">
        <v>539</v>
      </c>
      <c r="R1719" s="12" t="str">
        <f t="shared" si="26"/>
        <v>Null</v>
      </c>
      <c r="S1719" s="12" t="str">
        <f>IFERROR(IF(Preferences!$D$6="Default",INDEX('History Check'!$F$6:$O$6,MATCH(MAX('History Check'!$F1719:$O1719),'History Check'!$F1719:$O1719,0)),IF(COUNT($F1719:$O1719) &gt; 0, Preferences!$D$6, NA())),"Null")</f>
        <v>Null</v>
      </c>
    </row>
    <row r="1720" spans="3:19" hidden="1">
      <c r="C1720" s="12" t="s">
        <v>1509</v>
      </c>
      <c r="D1720" s="12">
        <v>1521701</v>
      </c>
      <c r="E1720" s="12">
        <v>2023</v>
      </c>
      <c r="F1720" s="36" t="s">
        <v>539</v>
      </c>
      <c r="G1720" s="12" t="s">
        <v>539</v>
      </c>
      <c r="H1720" s="36" t="s">
        <v>539</v>
      </c>
      <c r="I1720" s="36" t="s">
        <v>539</v>
      </c>
      <c r="J1720" s="36" t="s">
        <v>539</v>
      </c>
      <c r="K1720" s="36">
        <v>45291</v>
      </c>
      <c r="L1720" s="12" t="s">
        <v>539</v>
      </c>
      <c r="M1720" s="12" t="s">
        <v>539</v>
      </c>
      <c r="N1720" s="36" t="s">
        <v>539</v>
      </c>
      <c r="O1720" s="36" t="s">
        <v>539</v>
      </c>
      <c r="R1720" s="12" t="str">
        <f t="shared" si="26"/>
        <v>IFRS</v>
      </c>
      <c r="S1720" s="12" t="str">
        <f>IFERROR(IF(Preferences!$D$6="Default",INDEX('History Check'!$F$6:$O$6,MATCH(MAX('History Check'!$F1720:$O1720),'History Check'!$F1720:$O1720,0)),IF(COUNT($F1720:$O1720) &gt; 0, Preferences!$D$6, NA())),"Null")</f>
        <v>NONCON</v>
      </c>
    </row>
    <row r="1721" spans="3:19" hidden="1">
      <c r="C1721" s="12" t="s">
        <v>1509</v>
      </c>
      <c r="D1721" s="12">
        <v>1521701</v>
      </c>
      <c r="E1721" s="12">
        <v>2022</v>
      </c>
      <c r="F1721" s="36" t="s">
        <v>539</v>
      </c>
      <c r="G1721" s="12" t="s">
        <v>539</v>
      </c>
      <c r="H1721" s="36" t="s">
        <v>539</v>
      </c>
      <c r="I1721" s="36" t="s">
        <v>539</v>
      </c>
      <c r="J1721" s="36" t="s">
        <v>539</v>
      </c>
      <c r="K1721" s="36">
        <v>44926</v>
      </c>
      <c r="L1721" s="12" t="s">
        <v>539</v>
      </c>
      <c r="M1721" s="12" t="s">
        <v>539</v>
      </c>
      <c r="N1721" s="36" t="s">
        <v>539</v>
      </c>
      <c r="O1721" s="36" t="s">
        <v>539</v>
      </c>
      <c r="R1721" s="12" t="str">
        <f t="shared" si="26"/>
        <v>IFRS</v>
      </c>
      <c r="S1721" s="12" t="str">
        <f>IFERROR(IF(Preferences!$D$6="Default",INDEX('History Check'!$F$6:$O$6,MATCH(MAX('History Check'!$F1721:$O1721),'History Check'!$F1721:$O1721,0)),IF(COUNT($F1721:$O1721) &gt; 0, Preferences!$D$6, NA())),"Null")</f>
        <v>NONCON</v>
      </c>
    </row>
    <row r="1722" spans="3:19" hidden="1">
      <c r="C1722" s="12" t="s">
        <v>1510</v>
      </c>
      <c r="D1722" s="12">
        <v>1462968</v>
      </c>
      <c r="E1722" s="12">
        <v>2023</v>
      </c>
      <c r="F1722" s="36" t="s">
        <v>539</v>
      </c>
      <c r="G1722" s="12" t="s">
        <v>539</v>
      </c>
      <c r="H1722" s="12" t="s">
        <v>539</v>
      </c>
      <c r="I1722" s="12" t="s">
        <v>539</v>
      </c>
      <c r="J1722" s="12" t="s">
        <v>539</v>
      </c>
      <c r="K1722" s="36">
        <v>45291</v>
      </c>
      <c r="L1722" s="12" t="s">
        <v>539</v>
      </c>
      <c r="M1722" s="12" t="s">
        <v>539</v>
      </c>
      <c r="N1722" s="12" t="s">
        <v>539</v>
      </c>
      <c r="O1722" s="12" t="s">
        <v>539</v>
      </c>
      <c r="R1722" s="12" t="str">
        <f t="shared" si="26"/>
        <v>IFRS</v>
      </c>
      <c r="S1722" s="12" t="str">
        <f>IFERROR(IF(Preferences!$D$6="Default",INDEX('History Check'!$F$6:$O$6,MATCH(MAX('History Check'!$F1722:$O1722),'History Check'!$F1722:$O1722,0)),IF(COUNT($F1722:$O1722) &gt; 0, Preferences!$D$6, NA())),"Null")</f>
        <v>NONCON</v>
      </c>
    </row>
    <row r="1723" spans="3:19" hidden="1">
      <c r="C1723" s="12" t="s">
        <v>1510</v>
      </c>
      <c r="D1723" s="12">
        <v>1462968</v>
      </c>
      <c r="E1723" s="12">
        <v>2022</v>
      </c>
      <c r="F1723" s="12" t="s">
        <v>539</v>
      </c>
      <c r="G1723" s="12" t="s">
        <v>539</v>
      </c>
      <c r="H1723" s="12" t="s">
        <v>539</v>
      </c>
      <c r="I1723" s="36" t="s">
        <v>539</v>
      </c>
      <c r="J1723" s="12" t="s">
        <v>539</v>
      </c>
      <c r="K1723" s="36">
        <v>44926</v>
      </c>
      <c r="L1723" s="12" t="s">
        <v>539</v>
      </c>
      <c r="M1723" s="12" t="s">
        <v>539</v>
      </c>
      <c r="N1723" s="12" t="s">
        <v>539</v>
      </c>
      <c r="O1723" s="12" t="s">
        <v>539</v>
      </c>
      <c r="R1723" s="12" t="str">
        <f t="shared" si="26"/>
        <v>IFRS</v>
      </c>
      <c r="S1723" s="12" t="str">
        <f>IFERROR(IF(Preferences!$D$6="Default",INDEX('History Check'!$F$6:$O$6,MATCH(MAX('History Check'!$F1723:$O1723),'History Check'!$F1723:$O1723,0)),IF(COUNT($F1723:$O1723) &gt; 0, Preferences!$D$6, NA())),"Null")</f>
        <v>NONCON</v>
      </c>
    </row>
    <row r="1724" spans="3:19" hidden="1">
      <c r="C1724" s="12" t="s">
        <v>1511</v>
      </c>
      <c r="D1724" s="12">
        <v>115154</v>
      </c>
      <c r="E1724" s="12">
        <v>2023</v>
      </c>
      <c r="F1724" s="47" t="s">
        <v>539</v>
      </c>
      <c r="G1724" s="47" t="s">
        <v>539</v>
      </c>
      <c r="H1724" s="47">
        <v>45291</v>
      </c>
      <c r="I1724" s="47" t="s">
        <v>539</v>
      </c>
      <c r="J1724" s="47" t="s">
        <v>539</v>
      </c>
      <c r="K1724" s="47" t="s">
        <v>539</v>
      </c>
      <c r="L1724" s="47" t="s">
        <v>539</v>
      </c>
      <c r="M1724" s="47" t="s">
        <v>539</v>
      </c>
      <c r="N1724" s="47" t="s">
        <v>539</v>
      </c>
      <c r="O1724" s="47" t="s">
        <v>539</v>
      </c>
      <c r="P1724" s="47"/>
      <c r="Q1724" s="47"/>
      <c r="R1724" s="12" t="str">
        <f t="shared" si="26"/>
        <v>REGULATORY</v>
      </c>
      <c r="S1724" s="12" t="str">
        <f>IFERROR(IF(Preferences!$D$6="Default",INDEX('History Check'!$F$6:$O$6,MATCH(MAX('History Check'!$F1724:$O1724),'History Check'!$F1724:$O1724,0)),IF(COUNT($F1724:$O1724) &gt; 0, Preferences!$D$6, NA())),"Null")</f>
        <v>CON</v>
      </c>
    </row>
    <row r="1725" spans="3:19" hidden="1">
      <c r="C1725" s="12" t="s">
        <v>1511</v>
      </c>
      <c r="D1725" s="12">
        <v>115154</v>
      </c>
      <c r="E1725" s="12">
        <v>2022</v>
      </c>
      <c r="F1725" s="36" t="s">
        <v>539</v>
      </c>
      <c r="G1725" s="12" t="s">
        <v>539</v>
      </c>
      <c r="H1725" s="36">
        <v>44926</v>
      </c>
      <c r="I1725" s="36" t="s">
        <v>539</v>
      </c>
      <c r="J1725" s="36" t="s">
        <v>539</v>
      </c>
      <c r="K1725" s="36" t="s">
        <v>539</v>
      </c>
      <c r="L1725" s="12" t="s">
        <v>539</v>
      </c>
      <c r="M1725" s="12" t="s">
        <v>539</v>
      </c>
      <c r="N1725" s="36" t="s">
        <v>539</v>
      </c>
      <c r="O1725" s="36" t="s">
        <v>539</v>
      </c>
      <c r="R1725" s="12" t="str">
        <f t="shared" si="26"/>
        <v>REGULATORY</v>
      </c>
      <c r="S1725" s="12" t="str">
        <f>IFERROR(IF(Preferences!$D$6="Default",INDEX('History Check'!$F$6:$O$6,MATCH(MAX('History Check'!$F1725:$O1725),'History Check'!$F1725:$O1725,0)),IF(COUNT($F1725:$O1725) &gt; 0, Preferences!$D$6, NA())),"Null")</f>
        <v>CON</v>
      </c>
    </row>
    <row r="1726" spans="3:19" hidden="1">
      <c r="C1726" s="12" t="s">
        <v>1512</v>
      </c>
      <c r="D1726" s="12">
        <v>112883</v>
      </c>
      <c r="E1726" s="12">
        <v>2023</v>
      </c>
      <c r="F1726" s="36" t="s">
        <v>539</v>
      </c>
      <c r="G1726" s="12" t="s">
        <v>539</v>
      </c>
      <c r="H1726" s="36">
        <v>45291</v>
      </c>
      <c r="I1726" s="36">
        <v>45291</v>
      </c>
      <c r="J1726" s="12" t="s">
        <v>539</v>
      </c>
      <c r="K1726" s="36" t="s">
        <v>539</v>
      </c>
      <c r="L1726" s="12" t="s">
        <v>539</v>
      </c>
      <c r="M1726" s="12" t="s">
        <v>539</v>
      </c>
      <c r="N1726" s="12" t="s">
        <v>539</v>
      </c>
      <c r="O1726" s="36" t="s">
        <v>539</v>
      </c>
      <c r="R1726" s="12" t="str">
        <f t="shared" si="26"/>
        <v>REGULATORY</v>
      </c>
      <c r="S1726" s="12" t="str">
        <f>IFERROR(IF(Preferences!$D$6="Default",INDEX('History Check'!$F$6:$O$6,MATCH(MAX('History Check'!$F1726:$O1726),'History Check'!$F1726:$O1726,0)),IF(COUNT($F1726:$O1726) &gt; 0, Preferences!$D$6, NA())),"Null")</f>
        <v>CON</v>
      </c>
    </row>
    <row r="1727" spans="3:19" hidden="1">
      <c r="C1727" s="12" t="s">
        <v>1512</v>
      </c>
      <c r="D1727" s="12">
        <v>112883</v>
      </c>
      <c r="E1727" s="12">
        <v>2022</v>
      </c>
      <c r="F1727" s="36" t="s">
        <v>539</v>
      </c>
      <c r="G1727" s="12" t="s">
        <v>539</v>
      </c>
      <c r="H1727" s="36">
        <v>44926</v>
      </c>
      <c r="I1727" s="36">
        <v>44926</v>
      </c>
      <c r="J1727" s="36" t="s">
        <v>539</v>
      </c>
      <c r="K1727" s="36" t="s">
        <v>539</v>
      </c>
      <c r="L1727" s="12" t="s">
        <v>539</v>
      </c>
      <c r="M1727" s="12" t="s">
        <v>539</v>
      </c>
      <c r="N1727" s="36" t="s">
        <v>539</v>
      </c>
      <c r="O1727" s="36" t="s">
        <v>539</v>
      </c>
      <c r="R1727" s="12" t="str">
        <f t="shared" si="26"/>
        <v>REGULATORY</v>
      </c>
      <c r="S1727" s="12" t="str">
        <f>IFERROR(IF(Preferences!$D$6="Default",INDEX('History Check'!$F$6:$O$6,MATCH(MAX('History Check'!$F1727:$O1727),'History Check'!$F1727:$O1727,0)),IF(COUNT($F1727:$O1727) &gt; 0, Preferences!$D$6, NA())),"Null")</f>
        <v>CON</v>
      </c>
    </row>
    <row r="1728" spans="3:19" hidden="1">
      <c r="C1728" s="12" t="s">
        <v>1513</v>
      </c>
      <c r="D1728" s="12">
        <v>108450</v>
      </c>
      <c r="E1728" s="12">
        <v>2023</v>
      </c>
      <c r="F1728" s="36">
        <v>45291</v>
      </c>
      <c r="G1728" s="12" t="s">
        <v>539</v>
      </c>
      <c r="H1728" s="36" t="s">
        <v>539</v>
      </c>
      <c r="I1728" s="36" t="s">
        <v>539</v>
      </c>
      <c r="J1728" s="36" t="s">
        <v>539</v>
      </c>
      <c r="K1728" s="36" t="s">
        <v>539</v>
      </c>
      <c r="L1728" s="12" t="s">
        <v>539</v>
      </c>
      <c r="M1728" s="12" t="s">
        <v>539</v>
      </c>
      <c r="N1728" s="36" t="s">
        <v>539</v>
      </c>
      <c r="O1728" s="36" t="s">
        <v>539</v>
      </c>
      <c r="R1728" s="12" t="str">
        <f t="shared" si="26"/>
        <v>IFRS</v>
      </c>
      <c r="S1728" s="12" t="str">
        <f>IFERROR(IF(Preferences!$D$6="Default",INDEX('History Check'!$F$6:$O$6,MATCH(MAX('History Check'!$F1728:$O1728),'History Check'!$F1728:$O1728,0)),IF(COUNT($F1728:$O1728) &gt; 0, Preferences!$D$6, NA())),"Null")</f>
        <v>CON</v>
      </c>
    </row>
    <row r="1729" spans="3:19" hidden="1">
      <c r="C1729" s="12" t="s">
        <v>1513</v>
      </c>
      <c r="D1729" s="12">
        <v>108450</v>
      </c>
      <c r="E1729" s="12">
        <v>2022</v>
      </c>
      <c r="F1729" s="36">
        <v>44926</v>
      </c>
      <c r="G1729" s="12" t="s">
        <v>539</v>
      </c>
      <c r="H1729" s="36" t="s">
        <v>539</v>
      </c>
      <c r="I1729" s="36" t="s">
        <v>539</v>
      </c>
      <c r="J1729" s="36" t="s">
        <v>539</v>
      </c>
      <c r="K1729" s="36" t="s">
        <v>539</v>
      </c>
      <c r="L1729" s="12" t="s">
        <v>539</v>
      </c>
      <c r="M1729" s="12" t="s">
        <v>539</v>
      </c>
      <c r="N1729" s="36" t="s">
        <v>539</v>
      </c>
      <c r="O1729" s="36" t="s">
        <v>539</v>
      </c>
      <c r="R1729" s="12" t="str">
        <f t="shared" si="26"/>
        <v>IFRS</v>
      </c>
      <c r="S1729" s="12" t="str">
        <f>IFERROR(IF(Preferences!$D$6="Default",INDEX('History Check'!$F$6:$O$6,MATCH(MAX('History Check'!$F1729:$O1729),'History Check'!$F1729:$O1729,0)),IF(COUNT($F1729:$O1729) &gt; 0, Preferences!$D$6, NA())),"Null")</f>
        <v>CON</v>
      </c>
    </row>
    <row r="1730" spans="3:19">
      <c r="C1730" s="12" t="s">
        <v>1514</v>
      </c>
      <c r="D1730" s="12">
        <v>1514986</v>
      </c>
      <c r="E1730" s="12">
        <v>2023</v>
      </c>
      <c r="F1730" s="36" t="s">
        <v>539</v>
      </c>
      <c r="G1730" s="12" t="s">
        <v>539</v>
      </c>
      <c r="H1730" s="36" t="s">
        <v>539</v>
      </c>
      <c r="I1730" s="36" t="s">
        <v>539</v>
      </c>
      <c r="J1730" s="36" t="s">
        <v>539</v>
      </c>
      <c r="K1730" s="36" t="s">
        <v>539</v>
      </c>
      <c r="L1730" s="12" t="s">
        <v>539</v>
      </c>
      <c r="M1730" s="12" t="s">
        <v>539</v>
      </c>
      <c r="N1730" s="36" t="s">
        <v>539</v>
      </c>
      <c r="O1730" s="36" t="s">
        <v>539</v>
      </c>
      <c r="R1730" s="12" t="str">
        <f t="shared" si="26"/>
        <v>Null</v>
      </c>
      <c r="S1730" s="12" t="str">
        <f>IFERROR(IF(Preferences!$D$6="Default",INDEX('History Check'!$F$6:$O$6,MATCH(MAX('History Check'!$F1730:$O1730),'History Check'!$F1730:$O1730,0)),IF(COUNT($F1730:$O1730) &gt; 0, Preferences!$D$6, NA())),"Null")</f>
        <v>Null</v>
      </c>
    </row>
    <row r="1731" spans="3:19">
      <c r="C1731" s="12" t="s">
        <v>1514</v>
      </c>
      <c r="D1731" s="12">
        <v>1514986</v>
      </c>
      <c r="E1731" s="12">
        <v>2022</v>
      </c>
      <c r="F1731" s="36" t="s">
        <v>539</v>
      </c>
      <c r="G1731" s="12" t="s">
        <v>539</v>
      </c>
      <c r="H1731" s="12" t="s">
        <v>539</v>
      </c>
      <c r="I1731" s="12" t="s">
        <v>539</v>
      </c>
      <c r="J1731" s="36" t="s">
        <v>539</v>
      </c>
      <c r="K1731" s="36" t="s">
        <v>539</v>
      </c>
      <c r="L1731" s="12" t="s">
        <v>539</v>
      </c>
      <c r="M1731" s="36" t="s">
        <v>539</v>
      </c>
      <c r="N1731" s="12" t="s">
        <v>539</v>
      </c>
      <c r="O1731" s="36" t="s">
        <v>539</v>
      </c>
      <c r="R1731" s="12" t="str">
        <f t="shared" si="26"/>
        <v>Null</v>
      </c>
      <c r="S1731" s="12" t="str">
        <f>IFERROR(IF(Preferences!$D$6="Default",INDEX('History Check'!$F$6:$O$6,MATCH(MAX('History Check'!$F1731:$O1731),'History Check'!$F1731:$O1731,0)),IF(COUNT($F1731:$O1731) &gt; 0, Preferences!$D$6, NA())),"Null")</f>
        <v>Null</v>
      </c>
    </row>
    <row r="1732" spans="3:19" hidden="1">
      <c r="C1732" s="12" t="s">
        <v>1515</v>
      </c>
      <c r="D1732" s="12">
        <v>115379</v>
      </c>
      <c r="E1732" s="12">
        <v>2023</v>
      </c>
      <c r="F1732" s="36" t="s">
        <v>539</v>
      </c>
      <c r="G1732" s="12" t="s">
        <v>539</v>
      </c>
      <c r="H1732" s="36">
        <v>45291</v>
      </c>
      <c r="I1732" s="12" t="s">
        <v>539</v>
      </c>
      <c r="J1732" s="12" t="s">
        <v>539</v>
      </c>
      <c r="K1732" s="36" t="s">
        <v>539</v>
      </c>
      <c r="L1732" s="36" t="s">
        <v>539</v>
      </c>
      <c r="M1732" s="12" t="s">
        <v>539</v>
      </c>
      <c r="N1732" s="12" t="s">
        <v>539</v>
      </c>
      <c r="O1732" s="36" t="s">
        <v>539</v>
      </c>
      <c r="R1732" s="12" t="str">
        <f t="shared" si="26"/>
        <v>REGULATORY</v>
      </c>
      <c r="S1732" s="12" t="str">
        <f>IFERROR(IF(Preferences!$D$6="Default",INDEX('History Check'!$F$6:$O$6,MATCH(MAX('History Check'!$F1732:$O1732),'History Check'!$F1732:$O1732,0)),IF(COUNT($F1732:$O1732) &gt; 0, Preferences!$D$6, NA())),"Null")</f>
        <v>CON</v>
      </c>
    </row>
    <row r="1733" spans="3:19" hidden="1">
      <c r="C1733" s="12" t="s">
        <v>1515</v>
      </c>
      <c r="D1733" s="12">
        <v>115379</v>
      </c>
      <c r="E1733" s="12">
        <v>2022</v>
      </c>
      <c r="F1733" s="36" t="s">
        <v>539</v>
      </c>
      <c r="G1733" s="12" t="s">
        <v>539</v>
      </c>
      <c r="H1733" s="36">
        <v>44926</v>
      </c>
      <c r="I1733" s="36" t="s">
        <v>539</v>
      </c>
      <c r="J1733" s="12" t="s">
        <v>539</v>
      </c>
      <c r="K1733" s="36" t="s">
        <v>539</v>
      </c>
      <c r="L1733" s="12" t="s">
        <v>539</v>
      </c>
      <c r="M1733" s="12" t="s">
        <v>539</v>
      </c>
      <c r="N1733" s="12" t="s">
        <v>539</v>
      </c>
      <c r="O1733" s="36" t="s">
        <v>539</v>
      </c>
      <c r="R1733" s="12" t="str">
        <f t="shared" si="26"/>
        <v>REGULATORY</v>
      </c>
      <c r="S1733" s="12" t="str">
        <f>IFERROR(IF(Preferences!$D$6="Default",INDEX('History Check'!$F$6:$O$6,MATCH(MAX('History Check'!$F1733:$O1733),'History Check'!$F1733:$O1733,0)),IF(COUNT($F1733:$O1733) &gt; 0, Preferences!$D$6, NA())),"Null")</f>
        <v>CON</v>
      </c>
    </row>
    <row r="1734" spans="3:19" hidden="1">
      <c r="C1734" s="12" t="s">
        <v>1516</v>
      </c>
      <c r="D1734" s="12">
        <v>100236</v>
      </c>
      <c r="E1734" s="12">
        <v>2023</v>
      </c>
      <c r="F1734" s="36">
        <v>45230</v>
      </c>
      <c r="G1734" s="12" t="s">
        <v>539</v>
      </c>
      <c r="H1734" s="12" t="s">
        <v>539</v>
      </c>
      <c r="I1734" s="36" t="s">
        <v>539</v>
      </c>
      <c r="J1734" s="12" t="s">
        <v>539</v>
      </c>
      <c r="K1734" s="12" t="s">
        <v>539</v>
      </c>
      <c r="L1734" s="12" t="s">
        <v>539</v>
      </c>
      <c r="M1734" s="12" t="s">
        <v>539</v>
      </c>
      <c r="N1734" s="12" t="s">
        <v>539</v>
      </c>
      <c r="O1734" s="12" t="s">
        <v>539</v>
      </c>
      <c r="R1734" s="12" t="str">
        <f t="shared" si="26"/>
        <v>IFRS</v>
      </c>
      <c r="S1734" s="12" t="str">
        <f>IFERROR(IF(Preferences!$D$6="Default",INDEX('History Check'!$F$6:$O$6,MATCH(MAX('History Check'!$F1734:$O1734),'History Check'!$F1734:$O1734,0)),IF(COUNT($F1734:$O1734) &gt; 0, Preferences!$D$6, NA())),"Null")</f>
        <v>CON</v>
      </c>
    </row>
    <row r="1735" spans="3:19" hidden="1">
      <c r="C1735" s="12" t="s">
        <v>1516</v>
      </c>
      <c r="D1735" s="12">
        <v>100236</v>
      </c>
      <c r="E1735" s="12">
        <v>2022</v>
      </c>
      <c r="F1735" s="36">
        <v>44865</v>
      </c>
      <c r="G1735" s="12" t="s">
        <v>539</v>
      </c>
      <c r="H1735" s="36" t="s">
        <v>539</v>
      </c>
      <c r="I1735" s="36" t="s">
        <v>539</v>
      </c>
      <c r="J1735" s="36" t="s">
        <v>539</v>
      </c>
      <c r="K1735" s="36" t="s">
        <v>539</v>
      </c>
      <c r="L1735" s="12" t="s">
        <v>539</v>
      </c>
      <c r="M1735" s="12" t="s">
        <v>539</v>
      </c>
      <c r="N1735" s="36" t="s">
        <v>539</v>
      </c>
      <c r="O1735" s="36" t="s">
        <v>539</v>
      </c>
      <c r="R1735" s="12" t="str">
        <f t="shared" si="26"/>
        <v>IFRS</v>
      </c>
      <c r="S1735" s="12" t="str">
        <f>IFERROR(IF(Preferences!$D$6="Default",INDEX('History Check'!$F$6:$O$6,MATCH(MAX('History Check'!$F1735:$O1735),'History Check'!$F1735:$O1735,0)),IF(COUNT($F1735:$O1735) &gt; 0, Preferences!$D$6, NA())),"Null")</f>
        <v>CON</v>
      </c>
    </row>
    <row r="1736" spans="3:19">
      <c r="C1736" s="12" t="s">
        <v>1517</v>
      </c>
      <c r="D1736" s="12">
        <v>1158851</v>
      </c>
      <c r="E1736" s="12">
        <v>2023</v>
      </c>
      <c r="F1736" s="36" t="s">
        <v>539</v>
      </c>
      <c r="G1736" s="12" t="s">
        <v>539</v>
      </c>
      <c r="H1736" s="12" t="s">
        <v>539</v>
      </c>
      <c r="I1736" s="36" t="s">
        <v>539</v>
      </c>
      <c r="J1736" s="12" t="s">
        <v>539</v>
      </c>
      <c r="K1736" s="36" t="s">
        <v>539</v>
      </c>
      <c r="L1736" s="12" t="s">
        <v>539</v>
      </c>
      <c r="M1736" s="12" t="s">
        <v>539</v>
      </c>
      <c r="N1736" s="12" t="s">
        <v>539</v>
      </c>
      <c r="O1736" s="36" t="s">
        <v>539</v>
      </c>
      <c r="R1736" s="12" t="str">
        <f t="shared" ref="R1736:R1799" si="27">IFERROR(INDEX($F$5:$O$5,MATCH(MAX($F1736:$O1736),$F1736:$O1736,0)),"Null")</f>
        <v>Null</v>
      </c>
      <c r="S1736" s="12" t="str">
        <f>IFERROR(IF(Preferences!$D$6="Default",INDEX('History Check'!$F$6:$O$6,MATCH(MAX('History Check'!$F1736:$O1736),'History Check'!$F1736:$O1736,0)),IF(COUNT($F1736:$O1736) &gt; 0, Preferences!$D$6, NA())),"Null")</f>
        <v>Null</v>
      </c>
    </row>
    <row r="1737" spans="3:19">
      <c r="C1737" s="12" t="s">
        <v>1517</v>
      </c>
      <c r="D1737" s="12">
        <v>1158851</v>
      </c>
      <c r="E1737" s="12">
        <v>2022</v>
      </c>
      <c r="F1737" s="36" t="s">
        <v>539</v>
      </c>
      <c r="G1737" s="12" t="s">
        <v>539</v>
      </c>
      <c r="H1737" s="12" t="s">
        <v>539</v>
      </c>
      <c r="I1737" s="12" t="s">
        <v>539</v>
      </c>
      <c r="J1737" s="36" t="s">
        <v>539</v>
      </c>
      <c r="K1737" s="36" t="s">
        <v>539</v>
      </c>
      <c r="L1737" s="12" t="s">
        <v>539</v>
      </c>
      <c r="M1737" s="12" t="s">
        <v>539</v>
      </c>
      <c r="N1737" s="12" t="s">
        <v>539</v>
      </c>
      <c r="O1737" s="36" t="s">
        <v>539</v>
      </c>
      <c r="R1737" s="12" t="str">
        <f t="shared" si="27"/>
        <v>Null</v>
      </c>
      <c r="S1737" s="12" t="str">
        <f>IFERROR(IF(Preferences!$D$6="Default",INDEX('History Check'!$F$6:$O$6,MATCH(MAX('History Check'!$F1737:$O1737),'History Check'!$F1737:$O1737,0)),IF(COUNT($F1737:$O1737) &gt; 0, Preferences!$D$6, NA())),"Null")</f>
        <v>Null</v>
      </c>
    </row>
    <row r="1738" spans="3:19" hidden="1">
      <c r="C1738" s="12" t="s">
        <v>1524</v>
      </c>
      <c r="D1738" s="12">
        <v>113942</v>
      </c>
      <c r="E1738" s="12">
        <v>2023</v>
      </c>
      <c r="F1738" s="36" t="s">
        <v>539</v>
      </c>
      <c r="G1738" s="12" t="s">
        <v>539</v>
      </c>
      <c r="H1738" s="36" t="s">
        <v>539</v>
      </c>
      <c r="I1738" s="36" t="s">
        <v>539</v>
      </c>
      <c r="J1738" s="36">
        <v>45291</v>
      </c>
      <c r="K1738" s="36" t="s">
        <v>539</v>
      </c>
      <c r="L1738" s="12" t="s">
        <v>539</v>
      </c>
      <c r="M1738" s="12" t="s">
        <v>539</v>
      </c>
      <c r="N1738" s="36" t="s">
        <v>539</v>
      </c>
      <c r="O1738" s="36">
        <v>45291</v>
      </c>
      <c r="R1738" s="12" t="str">
        <f t="shared" si="27"/>
        <v>LOCAL</v>
      </c>
      <c r="S1738" s="12" t="str">
        <f>IFERROR(IF(Preferences!$D$6="Default",INDEX('History Check'!$F$6:$O$6,MATCH(MAX('History Check'!$F1738:$O1738),'History Check'!$F1738:$O1738,0)),IF(COUNT($F1738:$O1738) &gt; 0, Preferences!$D$6, NA())),"Null")</f>
        <v>CON</v>
      </c>
    </row>
    <row r="1739" spans="3:19" hidden="1">
      <c r="C1739" s="12" t="s">
        <v>1524</v>
      </c>
      <c r="D1739" s="12">
        <v>113942</v>
      </c>
      <c r="E1739" s="12">
        <v>2022</v>
      </c>
      <c r="F1739" s="36" t="s">
        <v>539</v>
      </c>
      <c r="G1739" s="12" t="s">
        <v>539</v>
      </c>
      <c r="H1739" s="12" t="s">
        <v>539</v>
      </c>
      <c r="I1739" s="12" t="s">
        <v>539</v>
      </c>
      <c r="J1739" s="36">
        <v>44926</v>
      </c>
      <c r="K1739" s="36" t="s">
        <v>539</v>
      </c>
      <c r="L1739" s="12" t="s">
        <v>539</v>
      </c>
      <c r="M1739" s="12" t="s">
        <v>539</v>
      </c>
      <c r="N1739" s="12" t="s">
        <v>539</v>
      </c>
      <c r="O1739" s="36">
        <v>44926</v>
      </c>
      <c r="R1739" s="12" t="str">
        <f t="shared" si="27"/>
        <v>LOCAL</v>
      </c>
      <c r="S1739" s="12" t="str">
        <f>IFERROR(IF(Preferences!$D$6="Default",INDEX('History Check'!$F$6:$O$6,MATCH(MAX('History Check'!$F1739:$O1739),'History Check'!$F1739:$O1739,0)),IF(COUNT($F1739:$O1739) &gt; 0, Preferences!$D$6, NA())),"Null")</f>
        <v>CON</v>
      </c>
    </row>
    <row r="1740" spans="3:19" hidden="1">
      <c r="C1740" s="12" t="s">
        <v>1525</v>
      </c>
      <c r="D1740" s="12">
        <v>1208264</v>
      </c>
      <c r="E1740" s="12">
        <v>2023</v>
      </c>
      <c r="F1740" s="47" t="s">
        <v>539</v>
      </c>
      <c r="G1740" s="47" t="s">
        <v>539</v>
      </c>
      <c r="H1740" s="47">
        <v>45291</v>
      </c>
      <c r="I1740" s="47" t="s">
        <v>539</v>
      </c>
      <c r="J1740" s="47" t="s">
        <v>539</v>
      </c>
      <c r="K1740" s="47" t="s">
        <v>539</v>
      </c>
      <c r="L1740" s="47" t="s">
        <v>539</v>
      </c>
      <c r="M1740" s="47" t="s">
        <v>539</v>
      </c>
      <c r="N1740" s="47" t="s">
        <v>539</v>
      </c>
      <c r="O1740" s="47" t="s">
        <v>539</v>
      </c>
      <c r="P1740" s="47"/>
      <c r="Q1740" s="47"/>
      <c r="R1740" s="12" t="str">
        <f t="shared" si="27"/>
        <v>REGULATORY</v>
      </c>
      <c r="S1740" s="12" t="str">
        <f>IFERROR(IF(Preferences!$D$6="Default",INDEX('History Check'!$F$6:$O$6,MATCH(MAX('History Check'!$F1740:$O1740),'History Check'!$F1740:$O1740,0)),IF(COUNT($F1740:$O1740) &gt; 0, Preferences!$D$6, NA())),"Null")</f>
        <v>CON</v>
      </c>
    </row>
    <row r="1741" spans="3:19" hidden="1">
      <c r="C1741" s="12" t="s">
        <v>1525</v>
      </c>
      <c r="D1741" s="12">
        <v>1208264</v>
      </c>
      <c r="E1741" s="12">
        <v>2022</v>
      </c>
      <c r="F1741" s="36" t="s">
        <v>539</v>
      </c>
      <c r="G1741" s="12" t="s">
        <v>539</v>
      </c>
      <c r="H1741" s="36">
        <v>44926</v>
      </c>
      <c r="I1741" s="36" t="s">
        <v>539</v>
      </c>
      <c r="J1741" s="36" t="s">
        <v>539</v>
      </c>
      <c r="K1741" s="36" t="s">
        <v>539</v>
      </c>
      <c r="L1741" s="12" t="s">
        <v>539</v>
      </c>
      <c r="M1741" s="12" t="s">
        <v>539</v>
      </c>
      <c r="N1741" s="36" t="s">
        <v>539</v>
      </c>
      <c r="O1741" s="36" t="s">
        <v>539</v>
      </c>
      <c r="R1741" s="12" t="str">
        <f t="shared" si="27"/>
        <v>REGULATORY</v>
      </c>
      <c r="S1741" s="12" t="str">
        <f>IFERROR(IF(Preferences!$D$6="Default",INDEX('History Check'!$F$6:$O$6,MATCH(MAX('History Check'!$F1741:$O1741),'History Check'!$F1741:$O1741,0)),IF(COUNT($F1741:$O1741) &gt; 0, Preferences!$D$6, NA())),"Null")</f>
        <v>CON</v>
      </c>
    </row>
    <row r="1742" spans="3:19" hidden="1">
      <c r="C1742" s="12" t="s">
        <v>1526</v>
      </c>
      <c r="D1742" s="12">
        <v>115014</v>
      </c>
      <c r="E1742" s="12">
        <v>2023</v>
      </c>
      <c r="F1742" s="36">
        <v>45291</v>
      </c>
      <c r="G1742" s="12" t="s">
        <v>539</v>
      </c>
      <c r="H1742" s="12" t="s">
        <v>539</v>
      </c>
      <c r="I1742" s="12" t="s">
        <v>539</v>
      </c>
      <c r="J1742" s="12" t="s">
        <v>539</v>
      </c>
      <c r="K1742" s="36">
        <v>45291</v>
      </c>
      <c r="L1742" s="12" t="s">
        <v>539</v>
      </c>
      <c r="M1742" s="12" t="s">
        <v>539</v>
      </c>
      <c r="N1742" s="12" t="s">
        <v>539</v>
      </c>
      <c r="O1742" s="36" t="s">
        <v>539</v>
      </c>
      <c r="R1742" s="12" t="str">
        <f t="shared" si="27"/>
        <v>IFRS</v>
      </c>
      <c r="S1742" s="12" t="str">
        <f>IFERROR(IF(Preferences!$D$6="Default",INDEX('History Check'!$F$6:$O$6,MATCH(MAX('History Check'!$F1742:$O1742),'History Check'!$F1742:$O1742,0)),IF(COUNT($F1742:$O1742) &gt; 0, Preferences!$D$6, NA())),"Null")</f>
        <v>CON</v>
      </c>
    </row>
    <row r="1743" spans="3:19" hidden="1">
      <c r="C1743" s="12" t="s">
        <v>1526</v>
      </c>
      <c r="D1743" s="12">
        <v>115014</v>
      </c>
      <c r="E1743" s="12">
        <v>2022</v>
      </c>
      <c r="F1743" s="36">
        <v>44926</v>
      </c>
      <c r="G1743" s="12" t="s">
        <v>539</v>
      </c>
      <c r="H1743" s="12" t="s">
        <v>539</v>
      </c>
      <c r="I1743" s="12" t="s">
        <v>539</v>
      </c>
      <c r="J1743" s="12" t="s">
        <v>539</v>
      </c>
      <c r="K1743" s="36">
        <v>44926</v>
      </c>
      <c r="L1743" s="12" t="s">
        <v>539</v>
      </c>
      <c r="M1743" s="12" t="s">
        <v>539</v>
      </c>
      <c r="N1743" s="12" t="s">
        <v>539</v>
      </c>
      <c r="O1743" s="36" t="s">
        <v>539</v>
      </c>
      <c r="R1743" s="12" t="str">
        <f t="shared" si="27"/>
        <v>IFRS</v>
      </c>
      <c r="S1743" s="12" t="str">
        <f>IFERROR(IF(Preferences!$D$6="Default",INDEX('History Check'!$F$6:$O$6,MATCH(MAX('History Check'!$F1743:$O1743),'History Check'!$F1743:$O1743,0)),IF(COUNT($F1743:$O1743) &gt; 0, Preferences!$D$6, NA())),"Null")</f>
        <v>CON</v>
      </c>
    </row>
    <row r="1744" spans="3:19" hidden="1">
      <c r="C1744" s="12" t="s">
        <v>1518</v>
      </c>
      <c r="D1744" s="12">
        <v>1168430</v>
      </c>
      <c r="E1744" s="12">
        <v>2023</v>
      </c>
      <c r="F1744" s="36" t="s">
        <v>539</v>
      </c>
      <c r="G1744" s="12" t="s">
        <v>539</v>
      </c>
      <c r="H1744" s="36" t="s">
        <v>539</v>
      </c>
      <c r="I1744" s="36" t="s">
        <v>539</v>
      </c>
      <c r="J1744" s="36" t="s">
        <v>539</v>
      </c>
      <c r="K1744" s="36">
        <v>45291</v>
      </c>
      <c r="L1744" s="12" t="s">
        <v>539</v>
      </c>
      <c r="M1744" s="12" t="s">
        <v>539</v>
      </c>
      <c r="N1744" s="36" t="s">
        <v>539</v>
      </c>
      <c r="O1744" s="36" t="s">
        <v>539</v>
      </c>
      <c r="R1744" s="12" t="str">
        <f t="shared" si="27"/>
        <v>IFRS</v>
      </c>
      <c r="S1744" s="12" t="str">
        <f>IFERROR(IF(Preferences!$D$6="Default",INDEX('History Check'!$F$6:$O$6,MATCH(MAX('History Check'!$F1744:$O1744),'History Check'!$F1744:$O1744,0)),IF(COUNT($F1744:$O1744) &gt; 0, Preferences!$D$6, NA())),"Null")</f>
        <v>NONCON</v>
      </c>
    </row>
    <row r="1745" spans="3:19" hidden="1">
      <c r="C1745" s="12" t="s">
        <v>1518</v>
      </c>
      <c r="D1745" s="12">
        <v>1168430</v>
      </c>
      <c r="E1745" s="12">
        <v>2022</v>
      </c>
      <c r="F1745" s="36" t="s">
        <v>539</v>
      </c>
      <c r="G1745" s="12" t="s">
        <v>539</v>
      </c>
      <c r="H1745" s="36" t="s">
        <v>539</v>
      </c>
      <c r="I1745" s="36" t="s">
        <v>539</v>
      </c>
      <c r="J1745" s="36" t="s">
        <v>539</v>
      </c>
      <c r="K1745" s="36">
        <v>44926</v>
      </c>
      <c r="L1745" s="12" t="s">
        <v>539</v>
      </c>
      <c r="M1745" s="12" t="s">
        <v>539</v>
      </c>
      <c r="N1745" s="36" t="s">
        <v>539</v>
      </c>
      <c r="O1745" s="36" t="s">
        <v>539</v>
      </c>
      <c r="R1745" s="12" t="str">
        <f t="shared" si="27"/>
        <v>IFRS</v>
      </c>
      <c r="S1745" s="12" t="str">
        <f>IFERROR(IF(Preferences!$D$6="Default",INDEX('History Check'!$F$6:$O$6,MATCH(MAX('History Check'!$F1745:$O1745),'History Check'!$F1745:$O1745,0)),IF(COUNT($F1745:$O1745) &gt; 0, Preferences!$D$6, NA())),"Null")</f>
        <v>NONCON</v>
      </c>
    </row>
    <row r="1746" spans="3:19" hidden="1">
      <c r="C1746" s="12" t="s">
        <v>1527</v>
      </c>
      <c r="D1746" s="12">
        <v>116503</v>
      </c>
      <c r="E1746" s="12">
        <v>2023</v>
      </c>
      <c r="F1746" s="36" t="s">
        <v>539</v>
      </c>
      <c r="G1746" s="12" t="s">
        <v>539</v>
      </c>
      <c r="H1746" s="36">
        <v>45291</v>
      </c>
      <c r="I1746" s="36" t="s">
        <v>539</v>
      </c>
      <c r="J1746" s="36" t="s">
        <v>539</v>
      </c>
      <c r="K1746" s="36" t="s">
        <v>539</v>
      </c>
      <c r="L1746" s="12" t="s">
        <v>539</v>
      </c>
      <c r="M1746" s="12" t="s">
        <v>539</v>
      </c>
      <c r="N1746" s="36" t="s">
        <v>539</v>
      </c>
      <c r="O1746" s="36" t="s">
        <v>539</v>
      </c>
      <c r="R1746" s="12" t="str">
        <f t="shared" si="27"/>
        <v>REGULATORY</v>
      </c>
      <c r="S1746" s="12" t="str">
        <f>IFERROR(IF(Preferences!$D$6="Default",INDEX('History Check'!$F$6:$O$6,MATCH(MAX('History Check'!$F1746:$O1746),'History Check'!$F1746:$O1746,0)),IF(COUNT($F1746:$O1746) &gt; 0, Preferences!$D$6, NA())),"Null")</f>
        <v>CON</v>
      </c>
    </row>
    <row r="1747" spans="3:19" hidden="1">
      <c r="C1747" s="12" t="s">
        <v>1527</v>
      </c>
      <c r="D1747" s="12">
        <v>116503</v>
      </c>
      <c r="E1747" s="12">
        <v>2022</v>
      </c>
      <c r="F1747" s="12" t="s">
        <v>539</v>
      </c>
      <c r="G1747" s="12" t="s">
        <v>539</v>
      </c>
      <c r="H1747" s="36">
        <v>44926</v>
      </c>
      <c r="I1747" s="12" t="s">
        <v>539</v>
      </c>
      <c r="J1747" s="12" t="s">
        <v>539</v>
      </c>
      <c r="K1747" s="36" t="s">
        <v>539</v>
      </c>
      <c r="L1747" s="12" t="s">
        <v>539</v>
      </c>
      <c r="M1747" s="12" t="s">
        <v>539</v>
      </c>
      <c r="N1747" s="12" t="s">
        <v>539</v>
      </c>
      <c r="O1747" s="12" t="s">
        <v>539</v>
      </c>
      <c r="R1747" s="12" t="str">
        <f t="shared" si="27"/>
        <v>REGULATORY</v>
      </c>
      <c r="S1747" s="12" t="str">
        <f>IFERROR(IF(Preferences!$D$6="Default",INDEX('History Check'!$F$6:$O$6,MATCH(MAX('History Check'!$F1747:$O1747),'History Check'!$F1747:$O1747,0)),IF(COUNT($F1747:$O1747) &gt; 0, Preferences!$D$6, NA())),"Null")</f>
        <v>CON</v>
      </c>
    </row>
    <row r="1748" spans="3:19" hidden="1">
      <c r="C1748" s="12" t="s">
        <v>1528</v>
      </c>
      <c r="D1748" s="12">
        <v>1567083</v>
      </c>
      <c r="E1748" s="12">
        <v>2023</v>
      </c>
      <c r="F1748" s="36" t="s">
        <v>539</v>
      </c>
      <c r="G1748" s="12" t="s">
        <v>539</v>
      </c>
      <c r="H1748" s="36" t="s">
        <v>539</v>
      </c>
      <c r="I1748" s="36" t="s">
        <v>539</v>
      </c>
      <c r="J1748" s="12" t="s">
        <v>539</v>
      </c>
      <c r="K1748" s="36" t="s">
        <v>539</v>
      </c>
      <c r="L1748" s="12" t="s">
        <v>539</v>
      </c>
      <c r="M1748" s="36">
        <v>45291</v>
      </c>
      <c r="N1748" s="12" t="s">
        <v>539</v>
      </c>
      <c r="O1748" s="36" t="s">
        <v>539</v>
      </c>
      <c r="R1748" s="12" t="str">
        <f t="shared" si="27"/>
        <v>REGULATORY</v>
      </c>
      <c r="S1748" s="12" t="str">
        <f>IFERROR(IF(Preferences!$D$6="Default",INDEX('History Check'!$F$6:$O$6,MATCH(MAX('History Check'!$F1748:$O1748),'History Check'!$F1748:$O1748,0)),IF(COUNT($F1748:$O1748) &gt; 0, Preferences!$D$6, NA())),"Null")</f>
        <v>NONCON</v>
      </c>
    </row>
    <row r="1749" spans="3:19" hidden="1">
      <c r="C1749" s="12" t="s">
        <v>1528</v>
      </c>
      <c r="D1749" s="12">
        <v>1567083</v>
      </c>
      <c r="E1749" s="12">
        <v>2022</v>
      </c>
      <c r="F1749" s="12" t="s">
        <v>539</v>
      </c>
      <c r="G1749" s="12" t="s">
        <v>539</v>
      </c>
      <c r="H1749" s="12" t="s">
        <v>539</v>
      </c>
      <c r="I1749" s="12" t="s">
        <v>539</v>
      </c>
      <c r="J1749" s="12" t="s">
        <v>539</v>
      </c>
      <c r="K1749" s="36" t="s">
        <v>539</v>
      </c>
      <c r="L1749" s="12" t="s">
        <v>539</v>
      </c>
      <c r="M1749" s="36">
        <v>44926</v>
      </c>
      <c r="N1749" s="36" t="s">
        <v>539</v>
      </c>
      <c r="O1749" s="36" t="s">
        <v>539</v>
      </c>
      <c r="R1749" s="12" t="str">
        <f t="shared" si="27"/>
        <v>REGULATORY</v>
      </c>
      <c r="S1749" s="12" t="str">
        <f>IFERROR(IF(Preferences!$D$6="Default",INDEX('History Check'!$F$6:$O$6,MATCH(MAX('History Check'!$F1749:$O1749),'History Check'!$F1749:$O1749,0)),IF(COUNT($F1749:$O1749) &gt; 0, Preferences!$D$6, NA())),"Null")</f>
        <v>NONCON</v>
      </c>
    </row>
    <row r="1750" spans="3:19" hidden="1">
      <c r="C1750" s="12" t="s">
        <v>1529</v>
      </c>
      <c r="D1750" s="12">
        <v>112318</v>
      </c>
      <c r="E1750" s="12">
        <v>2023</v>
      </c>
      <c r="F1750" s="36" t="s">
        <v>539</v>
      </c>
      <c r="G1750" s="12" t="s">
        <v>539</v>
      </c>
      <c r="H1750" s="36">
        <v>45291</v>
      </c>
      <c r="I1750" s="36">
        <v>45291</v>
      </c>
      <c r="J1750" s="12" t="s">
        <v>539</v>
      </c>
      <c r="K1750" s="36" t="s">
        <v>539</v>
      </c>
      <c r="L1750" s="12" t="s">
        <v>539</v>
      </c>
      <c r="M1750" s="12" t="s">
        <v>539</v>
      </c>
      <c r="N1750" s="12" t="s">
        <v>539</v>
      </c>
      <c r="O1750" s="36" t="s">
        <v>539</v>
      </c>
      <c r="R1750" s="12" t="str">
        <f t="shared" si="27"/>
        <v>REGULATORY</v>
      </c>
      <c r="S1750" s="12" t="str">
        <f>IFERROR(IF(Preferences!$D$6="Default",INDEX('History Check'!$F$6:$O$6,MATCH(MAX('History Check'!$F1750:$O1750),'History Check'!$F1750:$O1750,0)),IF(COUNT($F1750:$O1750) &gt; 0, Preferences!$D$6, NA())),"Null")</f>
        <v>CON</v>
      </c>
    </row>
    <row r="1751" spans="3:19" hidden="1">
      <c r="C1751" s="12" t="s">
        <v>1529</v>
      </c>
      <c r="D1751" s="12">
        <v>112318</v>
      </c>
      <c r="E1751" s="12">
        <v>2022</v>
      </c>
      <c r="F1751" s="36" t="s">
        <v>539</v>
      </c>
      <c r="G1751" s="12" t="s">
        <v>539</v>
      </c>
      <c r="H1751" s="36">
        <v>44926</v>
      </c>
      <c r="I1751" s="36">
        <v>44926</v>
      </c>
      <c r="J1751" s="12" t="s">
        <v>539</v>
      </c>
      <c r="K1751" s="12" t="s">
        <v>539</v>
      </c>
      <c r="L1751" s="12" t="s">
        <v>539</v>
      </c>
      <c r="M1751" s="12" t="s">
        <v>539</v>
      </c>
      <c r="N1751" s="12" t="s">
        <v>539</v>
      </c>
      <c r="O1751" s="36" t="s">
        <v>539</v>
      </c>
      <c r="R1751" s="12" t="str">
        <f t="shared" si="27"/>
        <v>REGULATORY</v>
      </c>
      <c r="S1751" s="12" t="str">
        <f>IFERROR(IF(Preferences!$D$6="Default",INDEX('History Check'!$F$6:$O$6,MATCH(MAX('History Check'!$F1751:$O1751),'History Check'!$F1751:$O1751,0)),IF(COUNT($F1751:$O1751) &gt; 0, Preferences!$D$6, NA())),"Null")</f>
        <v>CON</v>
      </c>
    </row>
    <row r="1752" spans="3:19" hidden="1">
      <c r="C1752" s="12" t="s">
        <v>1530</v>
      </c>
      <c r="D1752" s="12">
        <v>111849</v>
      </c>
      <c r="E1752" s="12">
        <v>2023</v>
      </c>
      <c r="F1752" s="36">
        <v>45291</v>
      </c>
      <c r="G1752" s="12" t="s">
        <v>539</v>
      </c>
      <c r="H1752" s="12" t="s">
        <v>539</v>
      </c>
      <c r="I1752" s="36" t="s">
        <v>539</v>
      </c>
      <c r="J1752" s="36" t="s">
        <v>539</v>
      </c>
      <c r="K1752" s="12" t="s">
        <v>539</v>
      </c>
      <c r="L1752" s="12" t="s">
        <v>539</v>
      </c>
      <c r="M1752" s="12" t="s">
        <v>539</v>
      </c>
      <c r="N1752" s="12" t="s">
        <v>539</v>
      </c>
      <c r="O1752" s="36" t="s">
        <v>539</v>
      </c>
      <c r="R1752" s="12" t="str">
        <f t="shared" si="27"/>
        <v>IFRS</v>
      </c>
      <c r="S1752" s="12" t="str">
        <f>IFERROR(IF(Preferences!$D$6="Default",INDEX('History Check'!$F$6:$O$6,MATCH(MAX('History Check'!$F1752:$O1752),'History Check'!$F1752:$O1752,0)),IF(COUNT($F1752:$O1752) &gt; 0, Preferences!$D$6, NA())),"Null")</f>
        <v>CON</v>
      </c>
    </row>
    <row r="1753" spans="3:19" hidden="1">
      <c r="C1753" s="12" t="s">
        <v>1530</v>
      </c>
      <c r="D1753" s="12">
        <v>111849</v>
      </c>
      <c r="E1753" s="12">
        <v>2022</v>
      </c>
      <c r="F1753" s="47">
        <v>44926</v>
      </c>
      <c r="G1753" s="47" t="s">
        <v>539</v>
      </c>
      <c r="H1753" s="47" t="s">
        <v>539</v>
      </c>
      <c r="I1753" s="47" t="s">
        <v>539</v>
      </c>
      <c r="J1753" s="47" t="s">
        <v>539</v>
      </c>
      <c r="K1753" s="47" t="s">
        <v>539</v>
      </c>
      <c r="L1753" s="47" t="s">
        <v>539</v>
      </c>
      <c r="M1753" s="47" t="s">
        <v>539</v>
      </c>
      <c r="N1753" s="47" t="s">
        <v>539</v>
      </c>
      <c r="O1753" s="47" t="s">
        <v>539</v>
      </c>
      <c r="P1753" s="47"/>
      <c r="Q1753" s="47"/>
      <c r="R1753" s="12" t="str">
        <f t="shared" si="27"/>
        <v>IFRS</v>
      </c>
      <c r="S1753" s="12" t="str">
        <f>IFERROR(IF(Preferences!$D$6="Default",INDEX('History Check'!$F$6:$O$6,MATCH(MAX('History Check'!$F1753:$O1753),'History Check'!$F1753:$O1753,0)),IF(COUNT($F1753:$O1753) &gt; 0, Preferences!$D$6, NA())),"Null")</f>
        <v>CON</v>
      </c>
    </row>
    <row r="1754" spans="3:19" hidden="1">
      <c r="C1754" s="12" t="s">
        <v>1519</v>
      </c>
      <c r="D1754" s="12">
        <v>1559652</v>
      </c>
      <c r="E1754" s="12">
        <v>2023</v>
      </c>
      <c r="F1754" s="36" t="s">
        <v>539</v>
      </c>
      <c r="G1754" s="12" t="s">
        <v>539</v>
      </c>
      <c r="H1754" s="12" t="s">
        <v>539</v>
      </c>
      <c r="I1754" s="12" t="s">
        <v>539</v>
      </c>
      <c r="J1754" s="36">
        <v>45291</v>
      </c>
      <c r="K1754" s="12" t="s">
        <v>539</v>
      </c>
      <c r="L1754" s="12" t="s">
        <v>539</v>
      </c>
      <c r="M1754" s="12" t="s">
        <v>539</v>
      </c>
      <c r="N1754" s="12" t="s">
        <v>539</v>
      </c>
      <c r="O1754" s="36">
        <v>45291</v>
      </c>
      <c r="R1754" s="12" t="str">
        <f t="shared" si="27"/>
        <v>LOCAL</v>
      </c>
      <c r="S1754" s="12" t="str">
        <f>IFERROR(IF(Preferences!$D$6="Default",INDEX('History Check'!$F$6:$O$6,MATCH(MAX('History Check'!$F1754:$O1754),'History Check'!$F1754:$O1754,0)),IF(COUNT($F1754:$O1754) &gt; 0, Preferences!$D$6, NA())),"Null")</f>
        <v>CON</v>
      </c>
    </row>
    <row r="1755" spans="3:19" hidden="1">
      <c r="C1755" s="12" t="s">
        <v>1519</v>
      </c>
      <c r="D1755" s="12">
        <v>1559652</v>
      </c>
      <c r="E1755" s="12">
        <v>2022</v>
      </c>
      <c r="F1755" s="36" t="s">
        <v>539</v>
      </c>
      <c r="G1755" s="12" t="s">
        <v>539</v>
      </c>
      <c r="H1755" s="12" t="s">
        <v>539</v>
      </c>
      <c r="I1755" s="12" t="s">
        <v>539</v>
      </c>
      <c r="J1755" s="36">
        <v>44926</v>
      </c>
      <c r="K1755" s="36" t="s">
        <v>539</v>
      </c>
      <c r="L1755" s="12" t="s">
        <v>539</v>
      </c>
      <c r="M1755" s="12" t="s">
        <v>539</v>
      </c>
      <c r="N1755" s="36" t="s">
        <v>539</v>
      </c>
      <c r="O1755" s="36">
        <v>44926</v>
      </c>
      <c r="R1755" s="12" t="str">
        <f t="shared" si="27"/>
        <v>LOCAL</v>
      </c>
      <c r="S1755" s="12" t="str">
        <f>IFERROR(IF(Preferences!$D$6="Default",INDEX('History Check'!$F$6:$O$6,MATCH(MAX('History Check'!$F1755:$O1755),'History Check'!$F1755:$O1755,0)),IF(COUNT($F1755:$O1755) &gt; 0, Preferences!$D$6, NA())),"Null")</f>
        <v>CON</v>
      </c>
    </row>
    <row r="1756" spans="3:19" hidden="1">
      <c r="C1756" s="12" t="s">
        <v>1531</v>
      </c>
      <c r="D1756" s="12">
        <v>1400830</v>
      </c>
      <c r="E1756" s="12">
        <v>2023</v>
      </c>
      <c r="F1756" s="36" t="s">
        <v>539</v>
      </c>
      <c r="G1756" s="12" t="s">
        <v>539</v>
      </c>
      <c r="H1756" s="36">
        <v>45291</v>
      </c>
      <c r="I1756" s="36" t="s">
        <v>539</v>
      </c>
      <c r="J1756" s="36" t="s">
        <v>539</v>
      </c>
      <c r="K1756" s="36" t="s">
        <v>539</v>
      </c>
      <c r="L1756" s="12" t="s">
        <v>539</v>
      </c>
      <c r="M1756" s="12" t="s">
        <v>539</v>
      </c>
      <c r="N1756" s="12" t="s">
        <v>539</v>
      </c>
      <c r="O1756" s="36" t="s">
        <v>539</v>
      </c>
      <c r="R1756" s="12" t="str">
        <f t="shared" si="27"/>
        <v>REGULATORY</v>
      </c>
      <c r="S1756" s="12" t="str">
        <f>IFERROR(IF(Preferences!$D$6="Default",INDEX('History Check'!$F$6:$O$6,MATCH(MAX('History Check'!$F1756:$O1756),'History Check'!$F1756:$O1756,0)),IF(COUNT($F1756:$O1756) &gt; 0, Preferences!$D$6, NA())),"Null")</f>
        <v>CON</v>
      </c>
    </row>
    <row r="1757" spans="3:19" hidden="1">
      <c r="C1757" s="12" t="s">
        <v>1531</v>
      </c>
      <c r="D1757" s="12">
        <v>1400830</v>
      </c>
      <c r="E1757" s="12">
        <v>2022</v>
      </c>
      <c r="F1757" s="36" t="s">
        <v>539</v>
      </c>
      <c r="G1757" s="12" t="s">
        <v>539</v>
      </c>
      <c r="H1757" s="36">
        <v>44926</v>
      </c>
      <c r="I1757" s="36" t="s">
        <v>539</v>
      </c>
      <c r="J1757" s="36" t="s">
        <v>539</v>
      </c>
      <c r="K1757" s="36" t="s">
        <v>539</v>
      </c>
      <c r="L1757" s="12" t="s">
        <v>539</v>
      </c>
      <c r="M1757" s="12" t="s">
        <v>539</v>
      </c>
      <c r="N1757" s="36" t="s">
        <v>539</v>
      </c>
      <c r="O1757" s="36" t="s">
        <v>539</v>
      </c>
      <c r="R1757" s="12" t="str">
        <f t="shared" si="27"/>
        <v>REGULATORY</v>
      </c>
      <c r="S1757" s="12" t="str">
        <f>IFERROR(IF(Preferences!$D$6="Default",INDEX('History Check'!$F$6:$O$6,MATCH(MAX('History Check'!$F1757:$O1757),'History Check'!$F1757:$O1757,0)),IF(COUNT($F1757:$O1757) &gt; 0, Preferences!$D$6, NA())),"Null")</f>
        <v>CON</v>
      </c>
    </row>
    <row r="1758" spans="3:19">
      <c r="C1758" s="12" t="s">
        <v>1532</v>
      </c>
      <c r="D1758" s="12">
        <v>1093073</v>
      </c>
      <c r="E1758" s="12">
        <v>2023</v>
      </c>
      <c r="F1758" s="36" t="s">
        <v>539</v>
      </c>
      <c r="G1758" s="12" t="s">
        <v>539</v>
      </c>
      <c r="H1758" s="12" t="s">
        <v>539</v>
      </c>
      <c r="I1758" s="12" t="s">
        <v>539</v>
      </c>
      <c r="J1758" s="12" t="s">
        <v>539</v>
      </c>
      <c r="K1758" s="12" t="s">
        <v>539</v>
      </c>
      <c r="L1758" s="12" t="s">
        <v>539</v>
      </c>
      <c r="M1758" s="12" t="s">
        <v>539</v>
      </c>
      <c r="N1758" s="12" t="s">
        <v>539</v>
      </c>
      <c r="O1758" s="36" t="s">
        <v>539</v>
      </c>
      <c r="R1758" s="12" t="str">
        <f t="shared" si="27"/>
        <v>Null</v>
      </c>
      <c r="S1758" s="12" t="str">
        <f>IFERROR(IF(Preferences!$D$6="Default",INDEX('History Check'!$F$6:$O$6,MATCH(MAX('History Check'!$F1758:$O1758),'History Check'!$F1758:$O1758,0)),IF(COUNT($F1758:$O1758) &gt; 0, Preferences!$D$6, NA())),"Null")</f>
        <v>Null</v>
      </c>
    </row>
    <row r="1759" spans="3:19">
      <c r="C1759" s="12" t="s">
        <v>1532</v>
      </c>
      <c r="D1759" s="12">
        <v>1093073</v>
      </c>
      <c r="E1759" s="12">
        <v>2022</v>
      </c>
      <c r="F1759" s="36" t="s">
        <v>539</v>
      </c>
      <c r="G1759" s="12" t="s">
        <v>539</v>
      </c>
      <c r="H1759" s="36" t="s">
        <v>539</v>
      </c>
      <c r="I1759" s="36" t="s">
        <v>539</v>
      </c>
      <c r="J1759" s="36" t="s">
        <v>539</v>
      </c>
      <c r="K1759" s="36" t="s">
        <v>539</v>
      </c>
      <c r="L1759" s="12" t="s">
        <v>539</v>
      </c>
      <c r="M1759" s="12" t="s">
        <v>539</v>
      </c>
      <c r="N1759" s="36" t="s">
        <v>539</v>
      </c>
      <c r="O1759" s="36" t="s">
        <v>539</v>
      </c>
      <c r="R1759" s="12" t="str">
        <f t="shared" si="27"/>
        <v>Null</v>
      </c>
      <c r="S1759" s="12" t="str">
        <f>IFERROR(IF(Preferences!$D$6="Default",INDEX('History Check'!$F$6:$O$6,MATCH(MAX('History Check'!$F1759:$O1759),'History Check'!$F1759:$O1759,0)),IF(COUNT($F1759:$O1759) &gt; 0, Preferences!$D$6, NA())),"Null")</f>
        <v>Null</v>
      </c>
    </row>
    <row r="1760" spans="3:19" hidden="1">
      <c r="C1760" s="12" t="s">
        <v>1533</v>
      </c>
      <c r="D1760" s="12">
        <v>147124</v>
      </c>
      <c r="E1760" s="12">
        <v>2023</v>
      </c>
      <c r="F1760" s="36">
        <v>45291</v>
      </c>
      <c r="G1760" s="12" t="s">
        <v>539</v>
      </c>
      <c r="H1760" s="36">
        <v>45291</v>
      </c>
      <c r="I1760" s="12" t="s">
        <v>539</v>
      </c>
      <c r="J1760" s="36" t="s">
        <v>539</v>
      </c>
      <c r="K1760" s="36" t="s">
        <v>539</v>
      </c>
      <c r="L1760" s="12" t="s">
        <v>539</v>
      </c>
      <c r="M1760" s="12" t="s">
        <v>539</v>
      </c>
      <c r="N1760" s="12" t="s">
        <v>539</v>
      </c>
      <c r="O1760" s="36" t="s">
        <v>539</v>
      </c>
      <c r="R1760" s="12" t="str">
        <f t="shared" si="27"/>
        <v>IFRS</v>
      </c>
      <c r="S1760" s="12" t="str">
        <f>IFERROR(IF(Preferences!$D$6="Default",INDEX('History Check'!$F$6:$O$6,MATCH(MAX('History Check'!$F1760:$O1760),'History Check'!$F1760:$O1760,0)),IF(COUNT($F1760:$O1760) &gt; 0, Preferences!$D$6, NA())),"Null")</f>
        <v>CON</v>
      </c>
    </row>
    <row r="1761" spans="3:19" hidden="1">
      <c r="C1761" s="12" t="s">
        <v>1533</v>
      </c>
      <c r="D1761" s="12">
        <v>147124</v>
      </c>
      <c r="E1761" s="12">
        <v>2022</v>
      </c>
      <c r="F1761" s="36">
        <v>44926</v>
      </c>
      <c r="G1761" s="12" t="s">
        <v>539</v>
      </c>
      <c r="H1761" s="36">
        <v>44926</v>
      </c>
      <c r="I1761" s="12" t="s">
        <v>539</v>
      </c>
      <c r="J1761" s="36" t="s">
        <v>539</v>
      </c>
      <c r="K1761" s="12" t="s">
        <v>539</v>
      </c>
      <c r="L1761" s="12" t="s">
        <v>539</v>
      </c>
      <c r="M1761" s="12" t="s">
        <v>539</v>
      </c>
      <c r="N1761" s="12" t="s">
        <v>539</v>
      </c>
      <c r="O1761" s="36" t="s">
        <v>539</v>
      </c>
      <c r="R1761" s="12" t="str">
        <f t="shared" si="27"/>
        <v>IFRS</v>
      </c>
      <c r="S1761" s="12" t="str">
        <f>IFERROR(IF(Preferences!$D$6="Default",INDEX('History Check'!$F$6:$O$6,MATCH(MAX('History Check'!$F1761:$O1761),'History Check'!$F1761:$O1761,0)),IF(COUNT($F1761:$O1761) &gt; 0, Preferences!$D$6, NA())),"Null")</f>
        <v>CON</v>
      </c>
    </row>
    <row r="1762" spans="3:19" hidden="1">
      <c r="C1762" s="12" t="s">
        <v>1534</v>
      </c>
      <c r="D1762" s="12">
        <v>1009364</v>
      </c>
      <c r="E1762" s="12">
        <v>2023</v>
      </c>
      <c r="F1762" s="36">
        <v>45291</v>
      </c>
      <c r="G1762" s="12" t="s">
        <v>539</v>
      </c>
      <c r="H1762" s="12" t="s">
        <v>539</v>
      </c>
      <c r="I1762" s="12" t="s">
        <v>539</v>
      </c>
      <c r="J1762" s="36" t="s">
        <v>539</v>
      </c>
      <c r="K1762" s="36">
        <v>45291</v>
      </c>
      <c r="L1762" s="12" t="s">
        <v>539</v>
      </c>
      <c r="M1762" s="36">
        <v>45291</v>
      </c>
      <c r="N1762" s="12" t="s">
        <v>539</v>
      </c>
      <c r="O1762" s="36" t="s">
        <v>539</v>
      </c>
      <c r="R1762" s="12" t="str">
        <f t="shared" si="27"/>
        <v>IFRS</v>
      </c>
      <c r="S1762" s="12" t="str">
        <f>IFERROR(IF(Preferences!$D$6="Default",INDEX('History Check'!$F$6:$O$6,MATCH(MAX('History Check'!$F1762:$O1762),'History Check'!$F1762:$O1762,0)),IF(COUNT($F1762:$O1762) &gt; 0, Preferences!$D$6, NA())),"Null")</f>
        <v>CON</v>
      </c>
    </row>
    <row r="1763" spans="3:19" hidden="1">
      <c r="C1763" s="12" t="s">
        <v>1534</v>
      </c>
      <c r="D1763" s="12">
        <v>1009364</v>
      </c>
      <c r="E1763" s="12">
        <v>2022</v>
      </c>
      <c r="F1763" s="36">
        <v>44926</v>
      </c>
      <c r="G1763" s="12" t="s">
        <v>539</v>
      </c>
      <c r="H1763" s="36" t="s">
        <v>539</v>
      </c>
      <c r="I1763" s="36" t="s">
        <v>539</v>
      </c>
      <c r="J1763" s="36" t="s">
        <v>539</v>
      </c>
      <c r="K1763" s="36">
        <v>44926</v>
      </c>
      <c r="L1763" s="12" t="s">
        <v>539</v>
      </c>
      <c r="M1763" s="36">
        <v>44926</v>
      </c>
      <c r="N1763" s="36" t="s">
        <v>539</v>
      </c>
      <c r="O1763" s="36" t="s">
        <v>539</v>
      </c>
      <c r="R1763" s="12" t="str">
        <f t="shared" si="27"/>
        <v>IFRS</v>
      </c>
      <c r="S1763" s="12" t="str">
        <f>IFERROR(IF(Preferences!$D$6="Default",INDEX('History Check'!$F$6:$O$6,MATCH(MAX('History Check'!$F1763:$O1763),'History Check'!$F1763:$O1763,0)),IF(COUNT($F1763:$O1763) &gt; 0, Preferences!$D$6, NA())),"Null")</f>
        <v>CON</v>
      </c>
    </row>
    <row r="1764" spans="3:19" hidden="1">
      <c r="C1764" s="12" t="s">
        <v>1539</v>
      </c>
      <c r="D1764" s="12">
        <v>1000597</v>
      </c>
      <c r="E1764" s="12">
        <v>2023</v>
      </c>
      <c r="F1764" s="36" t="s">
        <v>539</v>
      </c>
      <c r="G1764" s="12" t="s">
        <v>539</v>
      </c>
      <c r="H1764" s="36" t="s">
        <v>539</v>
      </c>
      <c r="I1764" s="36" t="s">
        <v>539</v>
      </c>
      <c r="J1764" s="12" t="s">
        <v>539</v>
      </c>
      <c r="K1764" s="12" t="s">
        <v>539</v>
      </c>
      <c r="L1764" s="12" t="s">
        <v>539</v>
      </c>
      <c r="M1764" s="36">
        <v>45291</v>
      </c>
      <c r="N1764" s="12" t="s">
        <v>539</v>
      </c>
      <c r="O1764" s="36">
        <v>45291</v>
      </c>
      <c r="R1764" s="12" t="str">
        <f t="shared" si="27"/>
        <v>REGULATORY</v>
      </c>
      <c r="S1764" s="12" t="str">
        <f>IFERROR(IF(Preferences!$D$6="Default",INDEX('History Check'!$F$6:$O$6,MATCH(MAX('History Check'!$F1764:$O1764),'History Check'!$F1764:$O1764,0)),IF(COUNT($F1764:$O1764) &gt; 0, Preferences!$D$6, NA())),"Null")</f>
        <v>NONCON</v>
      </c>
    </row>
    <row r="1765" spans="3:19" hidden="1">
      <c r="C1765" s="12" t="s">
        <v>1539</v>
      </c>
      <c r="D1765" s="12">
        <v>1000597</v>
      </c>
      <c r="E1765" s="12">
        <v>2022</v>
      </c>
      <c r="F1765" s="47" t="s">
        <v>539</v>
      </c>
      <c r="G1765" s="47" t="s">
        <v>539</v>
      </c>
      <c r="H1765" s="47" t="s">
        <v>539</v>
      </c>
      <c r="I1765" s="47" t="s">
        <v>539</v>
      </c>
      <c r="J1765" s="47" t="s">
        <v>539</v>
      </c>
      <c r="K1765" s="47" t="s">
        <v>539</v>
      </c>
      <c r="L1765" s="47" t="s">
        <v>539</v>
      </c>
      <c r="M1765" s="47">
        <v>44926</v>
      </c>
      <c r="N1765" s="47" t="s">
        <v>539</v>
      </c>
      <c r="O1765" s="47">
        <v>44926</v>
      </c>
      <c r="P1765" s="47"/>
      <c r="Q1765" s="47"/>
      <c r="R1765" s="12" t="str">
        <f t="shared" si="27"/>
        <v>REGULATORY</v>
      </c>
      <c r="S1765" s="12" t="str">
        <f>IFERROR(IF(Preferences!$D$6="Default",INDEX('History Check'!$F$6:$O$6,MATCH(MAX('History Check'!$F1765:$O1765),'History Check'!$F1765:$O1765,0)),IF(COUNT($F1765:$O1765) &gt; 0, Preferences!$D$6, NA())),"Null")</f>
        <v>NONCON</v>
      </c>
    </row>
    <row r="1766" spans="3:19" hidden="1">
      <c r="C1766" s="12" t="s">
        <v>1535</v>
      </c>
      <c r="D1766" s="12">
        <v>1005983</v>
      </c>
      <c r="E1766" s="12">
        <v>2023</v>
      </c>
      <c r="F1766" s="36">
        <v>45291</v>
      </c>
      <c r="G1766" s="12" t="s">
        <v>539</v>
      </c>
      <c r="H1766" s="36" t="s">
        <v>539</v>
      </c>
      <c r="I1766" s="36" t="s">
        <v>539</v>
      </c>
      <c r="J1766" s="36" t="s">
        <v>539</v>
      </c>
      <c r="K1766" s="36" t="s">
        <v>539</v>
      </c>
      <c r="L1766" s="12" t="s">
        <v>539</v>
      </c>
      <c r="M1766" s="12" t="s">
        <v>539</v>
      </c>
      <c r="N1766" s="36" t="s">
        <v>539</v>
      </c>
      <c r="O1766" s="36" t="s">
        <v>539</v>
      </c>
      <c r="R1766" s="12" t="str">
        <f t="shared" si="27"/>
        <v>IFRS</v>
      </c>
      <c r="S1766" s="12" t="str">
        <f>IFERROR(IF(Preferences!$D$6="Default",INDEX('History Check'!$F$6:$O$6,MATCH(MAX('History Check'!$F1766:$O1766),'History Check'!$F1766:$O1766,0)),IF(COUNT($F1766:$O1766) &gt; 0, Preferences!$D$6, NA())),"Null")</f>
        <v>CON</v>
      </c>
    </row>
    <row r="1767" spans="3:19" hidden="1">
      <c r="C1767" s="12" t="s">
        <v>1535</v>
      </c>
      <c r="D1767" s="12">
        <v>1005983</v>
      </c>
      <c r="E1767" s="12">
        <v>2022</v>
      </c>
      <c r="F1767" s="36">
        <v>44926</v>
      </c>
      <c r="G1767" s="12" t="s">
        <v>539</v>
      </c>
      <c r="H1767" s="12" t="s">
        <v>539</v>
      </c>
      <c r="I1767" s="36" t="s">
        <v>539</v>
      </c>
      <c r="J1767" s="12" t="s">
        <v>539</v>
      </c>
      <c r="K1767" s="12" t="s">
        <v>539</v>
      </c>
      <c r="L1767" s="12" t="s">
        <v>539</v>
      </c>
      <c r="M1767" s="12" t="s">
        <v>539</v>
      </c>
      <c r="N1767" s="12" t="s">
        <v>539</v>
      </c>
      <c r="O1767" s="12" t="s">
        <v>539</v>
      </c>
      <c r="R1767" s="12" t="str">
        <f t="shared" si="27"/>
        <v>IFRS</v>
      </c>
      <c r="S1767" s="12" t="str">
        <f>IFERROR(IF(Preferences!$D$6="Default",INDEX('History Check'!$F$6:$O$6,MATCH(MAX('History Check'!$F1767:$O1767),'History Check'!$F1767:$O1767,0)),IF(COUNT($F1767:$O1767) &gt; 0, Preferences!$D$6, NA())),"Null")</f>
        <v>CON</v>
      </c>
    </row>
    <row r="1768" spans="3:19" hidden="1">
      <c r="C1768" s="12" t="s">
        <v>1536</v>
      </c>
      <c r="D1768" s="12">
        <v>111742</v>
      </c>
      <c r="E1768" s="12">
        <v>2023</v>
      </c>
      <c r="F1768" s="12" t="s">
        <v>539</v>
      </c>
      <c r="G1768" s="12" t="s">
        <v>539</v>
      </c>
      <c r="H1768" s="12" t="s">
        <v>539</v>
      </c>
      <c r="I1768" s="36" t="s">
        <v>539</v>
      </c>
      <c r="J1768" s="36">
        <v>45291</v>
      </c>
      <c r="K1768" s="36">
        <v>45291</v>
      </c>
      <c r="L1768" s="12" t="s">
        <v>539</v>
      </c>
      <c r="M1768" s="12" t="s">
        <v>539</v>
      </c>
      <c r="N1768" s="12" t="s">
        <v>539</v>
      </c>
      <c r="O1768" s="36" t="s">
        <v>539</v>
      </c>
      <c r="R1768" s="12" t="str">
        <f t="shared" si="27"/>
        <v>LOCAL</v>
      </c>
      <c r="S1768" s="12" t="str">
        <f>IFERROR(IF(Preferences!$D$6="Default",INDEX('History Check'!$F$6:$O$6,MATCH(MAX('History Check'!$F1768:$O1768),'History Check'!$F1768:$O1768,0)),IF(COUNT($F1768:$O1768) &gt; 0, Preferences!$D$6, NA())),"Null")</f>
        <v>CON</v>
      </c>
    </row>
    <row r="1769" spans="3:19" hidden="1">
      <c r="C1769" s="12" t="s">
        <v>1536</v>
      </c>
      <c r="D1769" s="12">
        <v>111742</v>
      </c>
      <c r="E1769" s="12">
        <v>2022</v>
      </c>
      <c r="F1769" s="36" t="s">
        <v>539</v>
      </c>
      <c r="G1769" s="12" t="s">
        <v>539</v>
      </c>
      <c r="H1769" s="36" t="s">
        <v>539</v>
      </c>
      <c r="I1769" s="36" t="s">
        <v>539</v>
      </c>
      <c r="J1769" s="36">
        <v>44926</v>
      </c>
      <c r="K1769" s="36">
        <v>44926</v>
      </c>
      <c r="L1769" s="12" t="s">
        <v>539</v>
      </c>
      <c r="M1769" s="12" t="s">
        <v>539</v>
      </c>
      <c r="N1769" s="36" t="s">
        <v>539</v>
      </c>
      <c r="O1769" s="36" t="s">
        <v>539</v>
      </c>
      <c r="R1769" s="12" t="str">
        <f t="shared" si="27"/>
        <v>LOCAL</v>
      </c>
      <c r="S1769" s="12" t="str">
        <f>IFERROR(IF(Preferences!$D$6="Default",INDEX('History Check'!$F$6:$O$6,MATCH(MAX('History Check'!$F1769:$O1769),'History Check'!$F1769:$O1769,0)),IF(COUNT($F1769:$O1769) &gt; 0, Preferences!$D$6, NA())),"Null")</f>
        <v>CON</v>
      </c>
    </row>
    <row r="1770" spans="3:19" hidden="1">
      <c r="C1770" s="12" t="s">
        <v>1537</v>
      </c>
      <c r="D1770" s="12">
        <v>1171572</v>
      </c>
      <c r="E1770" s="12">
        <v>2023</v>
      </c>
      <c r="F1770" s="36" t="s">
        <v>539</v>
      </c>
      <c r="G1770" s="12" t="s">
        <v>539</v>
      </c>
      <c r="H1770" s="36" t="s">
        <v>539</v>
      </c>
      <c r="I1770" s="36" t="s">
        <v>539</v>
      </c>
      <c r="J1770" s="36" t="s">
        <v>539</v>
      </c>
      <c r="K1770" s="36" t="s">
        <v>539</v>
      </c>
      <c r="L1770" s="12" t="s">
        <v>539</v>
      </c>
      <c r="M1770" s="12" t="s">
        <v>539</v>
      </c>
      <c r="N1770" s="36" t="s">
        <v>539</v>
      </c>
      <c r="O1770" s="36">
        <v>45291</v>
      </c>
      <c r="R1770" s="12" t="str">
        <f t="shared" si="27"/>
        <v>LOCAL</v>
      </c>
      <c r="S1770" s="12" t="str">
        <f>IFERROR(IF(Preferences!$D$6="Default",INDEX('History Check'!$F$6:$O$6,MATCH(MAX('History Check'!$F1770:$O1770),'History Check'!$F1770:$O1770,0)),IF(COUNT($F1770:$O1770) &gt; 0, Preferences!$D$6, NA())),"Null")</f>
        <v>NONCON</v>
      </c>
    </row>
    <row r="1771" spans="3:19" hidden="1">
      <c r="C1771" s="12" t="s">
        <v>1537</v>
      </c>
      <c r="D1771" s="12">
        <v>1171572</v>
      </c>
      <c r="E1771" s="12">
        <v>2022</v>
      </c>
      <c r="F1771" s="12" t="s">
        <v>539</v>
      </c>
      <c r="G1771" s="12" t="s">
        <v>539</v>
      </c>
      <c r="H1771" s="12" t="s">
        <v>539</v>
      </c>
      <c r="I1771" s="12" t="s">
        <v>539</v>
      </c>
      <c r="J1771" s="12" t="s">
        <v>539</v>
      </c>
      <c r="K1771" s="12" t="s">
        <v>539</v>
      </c>
      <c r="L1771" s="12" t="s">
        <v>539</v>
      </c>
      <c r="M1771" s="36" t="s">
        <v>539</v>
      </c>
      <c r="N1771" s="12" t="s">
        <v>539</v>
      </c>
      <c r="O1771" s="36">
        <v>44926</v>
      </c>
      <c r="R1771" s="12" t="str">
        <f t="shared" si="27"/>
        <v>LOCAL</v>
      </c>
      <c r="S1771" s="12" t="str">
        <f>IFERROR(IF(Preferences!$D$6="Default",INDEX('History Check'!$F$6:$O$6,MATCH(MAX('History Check'!$F1771:$O1771),'History Check'!$F1771:$O1771,0)),IF(COUNT($F1771:$O1771) &gt; 0, Preferences!$D$6, NA())),"Null")</f>
        <v>NONCON</v>
      </c>
    </row>
    <row r="1772" spans="3:19" hidden="1">
      <c r="C1772" s="12" t="s">
        <v>1538</v>
      </c>
      <c r="D1772" s="12">
        <v>1031625</v>
      </c>
      <c r="E1772" s="12">
        <v>2023</v>
      </c>
      <c r="F1772" s="12" t="s">
        <v>539</v>
      </c>
      <c r="G1772" s="12" t="s">
        <v>539</v>
      </c>
      <c r="H1772" s="36" t="s">
        <v>539</v>
      </c>
      <c r="I1772" s="36" t="s">
        <v>539</v>
      </c>
      <c r="J1772" s="36" t="s">
        <v>539</v>
      </c>
      <c r="K1772" s="36">
        <v>45291</v>
      </c>
      <c r="L1772" s="12" t="s">
        <v>539</v>
      </c>
      <c r="M1772" s="12" t="s">
        <v>539</v>
      </c>
      <c r="N1772" s="12" t="s">
        <v>539</v>
      </c>
      <c r="O1772" s="36" t="s">
        <v>539</v>
      </c>
      <c r="R1772" s="12" t="str">
        <f t="shared" si="27"/>
        <v>IFRS</v>
      </c>
      <c r="S1772" s="12" t="str">
        <f>IFERROR(IF(Preferences!$D$6="Default",INDEX('History Check'!$F$6:$O$6,MATCH(MAX('History Check'!$F1772:$O1772),'History Check'!$F1772:$O1772,0)),IF(COUNT($F1772:$O1772) &gt; 0, Preferences!$D$6, NA())),"Null")</f>
        <v>NONCON</v>
      </c>
    </row>
    <row r="1773" spans="3:19" hidden="1">
      <c r="C1773" s="12" t="s">
        <v>1538</v>
      </c>
      <c r="D1773" s="12">
        <v>1031625</v>
      </c>
      <c r="E1773" s="12">
        <v>2022</v>
      </c>
      <c r="F1773" s="12" t="s">
        <v>539</v>
      </c>
      <c r="G1773" s="12" t="s">
        <v>539</v>
      </c>
      <c r="H1773" s="12" t="s">
        <v>539</v>
      </c>
      <c r="I1773" s="12" t="s">
        <v>539</v>
      </c>
      <c r="J1773" s="12" t="s">
        <v>539</v>
      </c>
      <c r="K1773" s="36">
        <v>44926</v>
      </c>
      <c r="L1773" s="12" t="s">
        <v>539</v>
      </c>
      <c r="M1773" s="36" t="s">
        <v>539</v>
      </c>
      <c r="N1773" s="12" t="s">
        <v>539</v>
      </c>
      <c r="O1773" s="36" t="s">
        <v>539</v>
      </c>
      <c r="R1773" s="12" t="str">
        <f t="shared" si="27"/>
        <v>IFRS</v>
      </c>
      <c r="S1773" s="12" t="str">
        <f>IFERROR(IF(Preferences!$D$6="Default",INDEX('History Check'!$F$6:$O$6,MATCH(MAX('History Check'!$F1773:$O1773),'History Check'!$F1773:$O1773,0)),IF(COUNT($F1773:$O1773) &gt; 0, Preferences!$D$6, NA())),"Null")</f>
        <v>NONCON</v>
      </c>
    </row>
    <row r="1774" spans="3:19" hidden="1">
      <c r="C1774" s="12" t="s">
        <v>1540</v>
      </c>
      <c r="D1774" s="12">
        <v>139786</v>
      </c>
      <c r="E1774" s="12">
        <v>2023</v>
      </c>
      <c r="F1774" s="36">
        <v>45291</v>
      </c>
      <c r="G1774" s="12" t="s">
        <v>539</v>
      </c>
      <c r="H1774" s="12" t="s">
        <v>539</v>
      </c>
      <c r="I1774" s="12" t="s">
        <v>539</v>
      </c>
      <c r="J1774" s="36">
        <v>45291</v>
      </c>
      <c r="K1774" s="36" t="s">
        <v>539</v>
      </c>
      <c r="L1774" s="12" t="s">
        <v>539</v>
      </c>
      <c r="M1774" s="12" t="s">
        <v>539</v>
      </c>
      <c r="N1774" s="12" t="s">
        <v>539</v>
      </c>
      <c r="O1774" s="36">
        <v>45291</v>
      </c>
      <c r="R1774" s="12" t="str">
        <f t="shared" si="27"/>
        <v>IFRS</v>
      </c>
      <c r="S1774" s="12" t="str">
        <f>IFERROR(IF(Preferences!$D$6="Default",INDEX('History Check'!$F$6:$O$6,MATCH(MAX('History Check'!$F1774:$O1774),'History Check'!$F1774:$O1774,0)),IF(COUNT($F1774:$O1774) &gt; 0, Preferences!$D$6, NA())),"Null")</f>
        <v>CON</v>
      </c>
    </row>
    <row r="1775" spans="3:19" hidden="1">
      <c r="C1775" s="12" t="s">
        <v>1540</v>
      </c>
      <c r="D1775" s="12">
        <v>139786</v>
      </c>
      <c r="E1775" s="12">
        <v>2022</v>
      </c>
      <c r="F1775" s="36">
        <v>44926</v>
      </c>
      <c r="G1775" s="12" t="s">
        <v>539</v>
      </c>
      <c r="H1775" s="36" t="s">
        <v>539</v>
      </c>
      <c r="I1775" s="36" t="s">
        <v>539</v>
      </c>
      <c r="J1775" s="36">
        <v>44926</v>
      </c>
      <c r="K1775" s="36" t="s">
        <v>539</v>
      </c>
      <c r="L1775" s="12" t="s">
        <v>539</v>
      </c>
      <c r="M1775" s="12" t="s">
        <v>539</v>
      </c>
      <c r="N1775" s="36" t="s">
        <v>539</v>
      </c>
      <c r="O1775" s="36">
        <v>44926</v>
      </c>
      <c r="R1775" s="12" t="str">
        <f t="shared" si="27"/>
        <v>IFRS</v>
      </c>
      <c r="S1775" s="12" t="str">
        <f>IFERROR(IF(Preferences!$D$6="Default",INDEX('History Check'!$F$6:$O$6,MATCH(MAX('History Check'!$F1775:$O1775),'History Check'!$F1775:$O1775,0)),IF(COUNT($F1775:$O1775) &gt; 0, Preferences!$D$6, NA())),"Null")</f>
        <v>CON</v>
      </c>
    </row>
    <row r="1776" spans="3:19" hidden="1">
      <c r="C1776" s="12" t="s">
        <v>1541</v>
      </c>
      <c r="D1776" s="12">
        <v>1010459</v>
      </c>
      <c r="E1776" s="12">
        <v>2023</v>
      </c>
      <c r="F1776" s="36">
        <v>45291</v>
      </c>
      <c r="G1776" s="12" t="s">
        <v>539</v>
      </c>
      <c r="H1776" s="36" t="s">
        <v>539</v>
      </c>
      <c r="I1776" s="36" t="s">
        <v>539</v>
      </c>
      <c r="J1776" s="12" t="s">
        <v>539</v>
      </c>
      <c r="K1776" s="36">
        <v>45291</v>
      </c>
      <c r="L1776" s="12" t="s">
        <v>539</v>
      </c>
      <c r="M1776" s="12" t="s">
        <v>539</v>
      </c>
      <c r="N1776" s="36" t="s">
        <v>539</v>
      </c>
      <c r="O1776" s="36" t="s">
        <v>539</v>
      </c>
      <c r="R1776" s="12" t="str">
        <f t="shared" si="27"/>
        <v>IFRS</v>
      </c>
      <c r="S1776" s="12" t="str">
        <f>IFERROR(IF(Preferences!$D$6="Default",INDEX('History Check'!$F$6:$O$6,MATCH(MAX('History Check'!$F1776:$O1776),'History Check'!$F1776:$O1776,0)),IF(COUNT($F1776:$O1776) &gt; 0, Preferences!$D$6, NA())),"Null")</f>
        <v>CON</v>
      </c>
    </row>
    <row r="1777" spans="3:19" hidden="1">
      <c r="C1777" s="12" t="s">
        <v>1541</v>
      </c>
      <c r="D1777" s="12">
        <v>1010459</v>
      </c>
      <c r="E1777" s="12">
        <v>2022</v>
      </c>
      <c r="F1777" s="36">
        <v>44926</v>
      </c>
      <c r="G1777" s="12" t="s">
        <v>539</v>
      </c>
      <c r="H1777" s="12" t="s">
        <v>539</v>
      </c>
      <c r="I1777" s="12" t="s">
        <v>539</v>
      </c>
      <c r="J1777" s="12" t="s">
        <v>539</v>
      </c>
      <c r="K1777" s="36">
        <v>44926</v>
      </c>
      <c r="L1777" s="12" t="s">
        <v>539</v>
      </c>
      <c r="M1777" s="12" t="s">
        <v>539</v>
      </c>
      <c r="N1777" s="12" t="s">
        <v>539</v>
      </c>
      <c r="O1777" s="36" t="s">
        <v>539</v>
      </c>
      <c r="R1777" s="12" t="str">
        <f t="shared" si="27"/>
        <v>IFRS</v>
      </c>
      <c r="S1777" s="12" t="str">
        <f>IFERROR(IF(Preferences!$D$6="Default",INDEX('History Check'!$F$6:$O$6,MATCH(MAX('History Check'!$F1777:$O1777),'History Check'!$F1777:$O1777,0)),IF(COUNT($F1777:$O1777) &gt; 0, Preferences!$D$6, NA())),"Null")</f>
        <v>CON</v>
      </c>
    </row>
    <row r="1778" spans="3:19" hidden="1">
      <c r="C1778" s="12" t="s">
        <v>1542</v>
      </c>
      <c r="D1778" s="12">
        <v>114934</v>
      </c>
      <c r="E1778" s="12">
        <v>2023</v>
      </c>
      <c r="F1778" s="36">
        <v>45291</v>
      </c>
      <c r="G1778" s="12" t="s">
        <v>539</v>
      </c>
      <c r="H1778" s="12" t="s">
        <v>539</v>
      </c>
      <c r="I1778" s="12" t="s">
        <v>539</v>
      </c>
      <c r="J1778" s="12" t="s">
        <v>539</v>
      </c>
      <c r="K1778" s="36">
        <v>45291</v>
      </c>
      <c r="L1778" s="12" t="s">
        <v>539</v>
      </c>
      <c r="M1778" s="12" t="s">
        <v>539</v>
      </c>
      <c r="N1778" s="12" t="s">
        <v>539</v>
      </c>
      <c r="O1778" s="36" t="s">
        <v>539</v>
      </c>
      <c r="R1778" s="12" t="str">
        <f t="shared" si="27"/>
        <v>IFRS</v>
      </c>
      <c r="S1778" s="12" t="str">
        <f>IFERROR(IF(Preferences!$D$6="Default",INDEX('History Check'!$F$6:$O$6,MATCH(MAX('History Check'!$F1778:$O1778),'History Check'!$F1778:$O1778,0)),IF(COUNT($F1778:$O1778) &gt; 0, Preferences!$D$6, NA())),"Null")</f>
        <v>CON</v>
      </c>
    </row>
    <row r="1779" spans="3:19" hidden="1">
      <c r="C1779" s="12" t="s">
        <v>1542</v>
      </c>
      <c r="D1779" s="12">
        <v>114934</v>
      </c>
      <c r="E1779" s="12">
        <v>2022</v>
      </c>
      <c r="F1779" s="36">
        <v>44926</v>
      </c>
      <c r="G1779" s="12" t="s">
        <v>539</v>
      </c>
      <c r="H1779" s="36" t="s">
        <v>539</v>
      </c>
      <c r="I1779" s="36" t="s">
        <v>539</v>
      </c>
      <c r="J1779" s="36" t="s">
        <v>539</v>
      </c>
      <c r="K1779" s="36">
        <v>44926</v>
      </c>
      <c r="L1779" s="12" t="s">
        <v>539</v>
      </c>
      <c r="M1779" s="12" t="s">
        <v>539</v>
      </c>
      <c r="N1779" s="36" t="s">
        <v>539</v>
      </c>
      <c r="O1779" s="36" t="s">
        <v>539</v>
      </c>
      <c r="R1779" s="12" t="str">
        <f t="shared" si="27"/>
        <v>IFRS</v>
      </c>
      <c r="S1779" s="12" t="str">
        <f>IFERROR(IF(Preferences!$D$6="Default",INDEX('History Check'!$F$6:$O$6,MATCH(MAX('History Check'!$F1779:$O1779),'History Check'!$F1779:$O1779,0)),IF(COUNT($F1779:$O1779) &gt; 0, Preferences!$D$6, NA())),"Null")</f>
        <v>CON</v>
      </c>
    </row>
    <row r="1780" spans="3:19" hidden="1">
      <c r="C1780" s="12" t="s">
        <v>1543</v>
      </c>
      <c r="D1780" s="12">
        <v>114902</v>
      </c>
      <c r="E1780" s="12">
        <v>2023</v>
      </c>
      <c r="F1780" s="36">
        <v>45291</v>
      </c>
      <c r="G1780" s="12" t="s">
        <v>539</v>
      </c>
      <c r="H1780" s="12" t="s">
        <v>539</v>
      </c>
      <c r="I1780" s="36" t="s">
        <v>539</v>
      </c>
      <c r="J1780" s="36">
        <v>45291</v>
      </c>
      <c r="K1780" s="36">
        <v>45291</v>
      </c>
      <c r="L1780" s="12" t="s">
        <v>539</v>
      </c>
      <c r="M1780" s="12" t="s">
        <v>539</v>
      </c>
      <c r="N1780" s="12" t="s">
        <v>539</v>
      </c>
      <c r="O1780" s="36">
        <v>45291</v>
      </c>
      <c r="R1780" s="12" t="str">
        <f t="shared" si="27"/>
        <v>IFRS</v>
      </c>
      <c r="S1780" s="12" t="str">
        <f>IFERROR(IF(Preferences!$D$6="Default",INDEX('History Check'!$F$6:$O$6,MATCH(MAX('History Check'!$F1780:$O1780),'History Check'!$F1780:$O1780,0)),IF(COUNT($F1780:$O1780) &gt; 0, Preferences!$D$6, NA())),"Null")</f>
        <v>CON</v>
      </c>
    </row>
    <row r="1781" spans="3:19" hidden="1">
      <c r="C1781" s="12" t="s">
        <v>1543</v>
      </c>
      <c r="D1781" s="12">
        <v>114902</v>
      </c>
      <c r="E1781" s="12">
        <v>2022</v>
      </c>
      <c r="F1781" s="36">
        <v>44926</v>
      </c>
      <c r="G1781" s="12" t="s">
        <v>539</v>
      </c>
      <c r="H1781" s="36" t="s">
        <v>539</v>
      </c>
      <c r="I1781" s="36" t="s">
        <v>539</v>
      </c>
      <c r="J1781" s="36">
        <v>44926</v>
      </c>
      <c r="K1781" s="36">
        <v>44926</v>
      </c>
      <c r="L1781" s="12" t="s">
        <v>539</v>
      </c>
      <c r="M1781" s="12" t="s">
        <v>539</v>
      </c>
      <c r="N1781" s="36" t="s">
        <v>539</v>
      </c>
      <c r="O1781" s="36">
        <v>44926</v>
      </c>
      <c r="R1781" s="12" t="str">
        <f t="shared" si="27"/>
        <v>IFRS</v>
      </c>
      <c r="S1781" s="12" t="str">
        <f>IFERROR(IF(Preferences!$D$6="Default",INDEX('History Check'!$F$6:$O$6,MATCH(MAX('History Check'!$F1781:$O1781),'History Check'!$F1781:$O1781,0)),IF(COUNT($F1781:$O1781) &gt; 0, Preferences!$D$6, NA())),"Null")</f>
        <v>CON</v>
      </c>
    </row>
    <row r="1782" spans="3:19" hidden="1">
      <c r="C1782" s="12" t="s">
        <v>1544</v>
      </c>
      <c r="D1782" s="12">
        <v>1010495</v>
      </c>
      <c r="E1782" s="12">
        <v>2023</v>
      </c>
      <c r="F1782" s="36">
        <v>45291</v>
      </c>
      <c r="G1782" s="12" t="s">
        <v>539</v>
      </c>
      <c r="H1782" s="12" t="s">
        <v>539</v>
      </c>
      <c r="I1782" s="12" t="s">
        <v>539</v>
      </c>
      <c r="J1782" s="36" t="s">
        <v>539</v>
      </c>
      <c r="K1782" s="36" t="s">
        <v>539</v>
      </c>
      <c r="L1782" s="12" t="s">
        <v>539</v>
      </c>
      <c r="M1782" s="12" t="s">
        <v>539</v>
      </c>
      <c r="N1782" s="12" t="s">
        <v>539</v>
      </c>
      <c r="O1782" s="36" t="s">
        <v>539</v>
      </c>
      <c r="R1782" s="12" t="str">
        <f t="shared" si="27"/>
        <v>IFRS</v>
      </c>
      <c r="S1782" s="12" t="str">
        <f>IFERROR(IF(Preferences!$D$6="Default",INDEX('History Check'!$F$6:$O$6,MATCH(MAX('History Check'!$F1782:$O1782),'History Check'!$F1782:$O1782,0)),IF(COUNT($F1782:$O1782) &gt; 0, Preferences!$D$6, NA())),"Null")</f>
        <v>CON</v>
      </c>
    </row>
    <row r="1783" spans="3:19" hidden="1">
      <c r="C1783" s="12" t="s">
        <v>1544</v>
      </c>
      <c r="D1783" s="12">
        <v>1010495</v>
      </c>
      <c r="E1783" s="12">
        <v>2022</v>
      </c>
      <c r="F1783" s="36">
        <v>44926</v>
      </c>
      <c r="G1783" s="12" t="s">
        <v>539</v>
      </c>
      <c r="H1783" s="36" t="s">
        <v>539</v>
      </c>
      <c r="I1783" s="36" t="s">
        <v>539</v>
      </c>
      <c r="J1783" s="36" t="s">
        <v>539</v>
      </c>
      <c r="K1783" s="36" t="s">
        <v>539</v>
      </c>
      <c r="L1783" s="12" t="s">
        <v>539</v>
      </c>
      <c r="M1783" s="12" t="s">
        <v>539</v>
      </c>
      <c r="N1783" s="36" t="s">
        <v>539</v>
      </c>
      <c r="O1783" s="36" t="s">
        <v>539</v>
      </c>
      <c r="R1783" s="12" t="str">
        <f t="shared" si="27"/>
        <v>IFRS</v>
      </c>
      <c r="S1783" s="12" t="str">
        <f>IFERROR(IF(Preferences!$D$6="Default",INDEX('History Check'!$F$6:$O$6,MATCH(MAX('History Check'!$F1783:$O1783),'History Check'!$F1783:$O1783,0)),IF(COUNT($F1783:$O1783) &gt; 0, Preferences!$D$6, NA())),"Null")</f>
        <v>CON</v>
      </c>
    </row>
    <row r="1784" spans="3:19" hidden="1">
      <c r="C1784" s="12" t="s">
        <v>1545</v>
      </c>
      <c r="D1784" s="12">
        <v>108506</v>
      </c>
      <c r="E1784" s="12">
        <v>2023</v>
      </c>
      <c r="F1784" s="36">
        <v>45291</v>
      </c>
      <c r="G1784" s="12" t="s">
        <v>539</v>
      </c>
      <c r="H1784" s="12" t="s">
        <v>539</v>
      </c>
      <c r="I1784" s="12" t="s">
        <v>539</v>
      </c>
      <c r="J1784" s="36" t="s">
        <v>539</v>
      </c>
      <c r="K1784" s="36">
        <v>45291</v>
      </c>
      <c r="L1784" s="12" t="s">
        <v>539</v>
      </c>
      <c r="M1784" s="12" t="s">
        <v>539</v>
      </c>
      <c r="N1784" s="12" t="s">
        <v>539</v>
      </c>
      <c r="O1784" s="12" t="s">
        <v>539</v>
      </c>
      <c r="R1784" s="12" t="str">
        <f t="shared" si="27"/>
        <v>IFRS</v>
      </c>
      <c r="S1784" s="12" t="str">
        <f>IFERROR(IF(Preferences!$D$6="Default",INDEX('History Check'!$F$6:$O$6,MATCH(MAX('History Check'!$F1784:$O1784),'History Check'!$F1784:$O1784,0)),IF(COUNT($F1784:$O1784) &gt; 0, Preferences!$D$6, NA())),"Null")</f>
        <v>CON</v>
      </c>
    </row>
    <row r="1785" spans="3:19" hidden="1">
      <c r="C1785" s="12" t="s">
        <v>1545</v>
      </c>
      <c r="D1785" s="12">
        <v>108506</v>
      </c>
      <c r="E1785" s="12">
        <v>2022</v>
      </c>
      <c r="F1785" s="36">
        <v>44926</v>
      </c>
      <c r="G1785" s="12" t="s">
        <v>539</v>
      </c>
      <c r="H1785" s="12" t="s">
        <v>539</v>
      </c>
      <c r="I1785" s="12" t="s">
        <v>539</v>
      </c>
      <c r="J1785" s="36" t="s">
        <v>539</v>
      </c>
      <c r="K1785" s="36">
        <v>44926</v>
      </c>
      <c r="L1785" s="12" t="s">
        <v>539</v>
      </c>
      <c r="M1785" s="12" t="s">
        <v>539</v>
      </c>
      <c r="N1785" s="12" t="s">
        <v>539</v>
      </c>
      <c r="O1785" s="12" t="s">
        <v>539</v>
      </c>
      <c r="R1785" s="12" t="str">
        <f t="shared" si="27"/>
        <v>IFRS</v>
      </c>
      <c r="S1785" s="12" t="str">
        <f>IFERROR(IF(Preferences!$D$6="Default",INDEX('History Check'!$F$6:$O$6,MATCH(MAX('History Check'!$F1785:$O1785),'History Check'!$F1785:$O1785,0)),IF(COUNT($F1785:$O1785) &gt; 0, Preferences!$D$6, NA())),"Null")</f>
        <v>CON</v>
      </c>
    </row>
    <row r="1786" spans="3:19">
      <c r="C1786" s="12" t="s">
        <v>1520</v>
      </c>
      <c r="D1786" s="12">
        <v>1399830</v>
      </c>
      <c r="E1786" s="12">
        <v>2023</v>
      </c>
      <c r="F1786" s="36" t="s">
        <v>539</v>
      </c>
      <c r="G1786" s="12" t="s">
        <v>539</v>
      </c>
      <c r="H1786" s="36" t="s">
        <v>539</v>
      </c>
      <c r="I1786" s="36" t="s">
        <v>539</v>
      </c>
      <c r="J1786" s="12" t="s">
        <v>539</v>
      </c>
      <c r="K1786" s="12" t="s">
        <v>539</v>
      </c>
      <c r="L1786" s="12" t="s">
        <v>539</v>
      </c>
      <c r="M1786" s="12" t="s">
        <v>539</v>
      </c>
      <c r="N1786" s="12" t="s">
        <v>539</v>
      </c>
      <c r="O1786" s="12" t="s">
        <v>539</v>
      </c>
      <c r="R1786" s="12" t="str">
        <f t="shared" si="27"/>
        <v>Null</v>
      </c>
      <c r="S1786" s="12" t="str">
        <f>IFERROR(IF(Preferences!$D$6="Default",INDEX('History Check'!$F$6:$O$6,MATCH(MAX('History Check'!$F1786:$O1786),'History Check'!$F1786:$O1786,0)),IF(COUNT($F1786:$O1786) &gt; 0, Preferences!$D$6, NA())),"Null")</f>
        <v>Null</v>
      </c>
    </row>
    <row r="1787" spans="3:19">
      <c r="C1787" s="12" t="s">
        <v>1520</v>
      </c>
      <c r="D1787" s="12">
        <v>1399830</v>
      </c>
      <c r="E1787" s="12">
        <v>2022</v>
      </c>
      <c r="F1787" s="36" t="s">
        <v>539</v>
      </c>
      <c r="G1787" s="12" t="s">
        <v>539</v>
      </c>
      <c r="H1787" s="12" t="s">
        <v>539</v>
      </c>
      <c r="I1787" s="12" t="s">
        <v>539</v>
      </c>
      <c r="J1787" s="12" t="s">
        <v>539</v>
      </c>
      <c r="K1787" s="12" t="s">
        <v>539</v>
      </c>
      <c r="L1787" s="12" t="s">
        <v>539</v>
      </c>
      <c r="M1787" s="12" t="s">
        <v>539</v>
      </c>
      <c r="N1787" s="12" t="s">
        <v>539</v>
      </c>
      <c r="O1787" s="36" t="s">
        <v>539</v>
      </c>
      <c r="R1787" s="12" t="str">
        <f t="shared" si="27"/>
        <v>Null</v>
      </c>
      <c r="S1787" s="12" t="str">
        <f>IFERROR(IF(Preferences!$D$6="Default",INDEX('History Check'!$F$6:$O$6,MATCH(MAX('History Check'!$F1787:$O1787),'History Check'!$F1787:$O1787,0)),IF(COUNT($F1787:$O1787) &gt; 0, Preferences!$D$6, NA())),"Null")</f>
        <v>Null</v>
      </c>
    </row>
    <row r="1788" spans="3:19" hidden="1">
      <c r="C1788" s="12" t="s">
        <v>1546</v>
      </c>
      <c r="D1788" s="12">
        <v>1502568</v>
      </c>
      <c r="E1788" s="12">
        <v>2023</v>
      </c>
      <c r="F1788" s="36" t="s">
        <v>539</v>
      </c>
      <c r="G1788" s="12" t="s">
        <v>539</v>
      </c>
      <c r="H1788" s="36" t="s">
        <v>539</v>
      </c>
      <c r="I1788" s="36" t="s">
        <v>539</v>
      </c>
      <c r="J1788" s="36" t="s">
        <v>539</v>
      </c>
      <c r="K1788" s="36" t="s">
        <v>539</v>
      </c>
      <c r="L1788" s="12" t="s">
        <v>539</v>
      </c>
      <c r="M1788" s="12" t="s">
        <v>539</v>
      </c>
      <c r="N1788" s="36" t="s">
        <v>539</v>
      </c>
      <c r="O1788" s="36">
        <v>45291</v>
      </c>
      <c r="R1788" s="12" t="str">
        <f t="shared" si="27"/>
        <v>LOCAL</v>
      </c>
      <c r="S1788" s="12" t="str">
        <f>IFERROR(IF(Preferences!$D$6="Default",INDEX('History Check'!$F$6:$O$6,MATCH(MAX('History Check'!$F1788:$O1788),'History Check'!$F1788:$O1788,0)),IF(COUNT($F1788:$O1788) &gt; 0, Preferences!$D$6, NA())),"Null")</f>
        <v>NONCON</v>
      </c>
    </row>
    <row r="1789" spans="3:19" hidden="1">
      <c r="C1789" s="12" t="s">
        <v>1546</v>
      </c>
      <c r="D1789" s="12">
        <v>1502568</v>
      </c>
      <c r="E1789" s="12">
        <v>2022</v>
      </c>
      <c r="F1789" s="36" t="s">
        <v>539</v>
      </c>
      <c r="G1789" s="12" t="s">
        <v>539</v>
      </c>
      <c r="H1789" s="36" t="s">
        <v>539</v>
      </c>
      <c r="I1789" s="12" t="s">
        <v>539</v>
      </c>
      <c r="J1789" s="36" t="s">
        <v>539</v>
      </c>
      <c r="K1789" s="36" t="s">
        <v>539</v>
      </c>
      <c r="L1789" s="12" t="s">
        <v>539</v>
      </c>
      <c r="M1789" s="12" t="s">
        <v>539</v>
      </c>
      <c r="N1789" s="12" t="s">
        <v>539</v>
      </c>
      <c r="O1789" s="36">
        <v>44926</v>
      </c>
      <c r="R1789" s="12" t="str">
        <f t="shared" si="27"/>
        <v>LOCAL</v>
      </c>
      <c r="S1789" s="12" t="str">
        <f>IFERROR(IF(Preferences!$D$6="Default",INDEX('History Check'!$F$6:$O$6,MATCH(MAX('History Check'!$F1789:$O1789),'History Check'!$F1789:$O1789,0)),IF(COUNT($F1789:$O1789) &gt; 0, Preferences!$D$6, NA())),"Null")</f>
        <v>NONCON</v>
      </c>
    </row>
    <row r="1790" spans="3:19" hidden="1">
      <c r="C1790" s="12" t="s">
        <v>1547</v>
      </c>
      <c r="D1790" s="12">
        <v>1028082</v>
      </c>
      <c r="E1790" s="12">
        <v>2023</v>
      </c>
      <c r="F1790" s="36">
        <v>45291</v>
      </c>
      <c r="G1790" s="36" t="s">
        <v>539</v>
      </c>
      <c r="H1790" s="12" t="s">
        <v>539</v>
      </c>
      <c r="I1790" s="12" t="s">
        <v>539</v>
      </c>
      <c r="J1790" s="36" t="s">
        <v>539</v>
      </c>
      <c r="K1790" s="12" t="s">
        <v>539</v>
      </c>
      <c r="L1790" s="12" t="s">
        <v>539</v>
      </c>
      <c r="M1790" s="12" t="s">
        <v>539</v>
      </c>
      <c r="N1790" s="12" t="s">
        <v>539</v>
      </c>
      <c r="O1790" s="12" t="s">
        <v>539</v>
      </c>
      <c r="R1790" s="12" t="str">
        <f t="shared" si="27"/>
        <v>IFRS</v>
      </c>
      <c r="S1790" s="12" t="str">
        <f>IFERROR(IF(Preferences!$D$6="Default",INDEX('History Check'!$F$6:$O$6,MATCH(MAX('History Check'!$F1790:$O1790),'History Check'!$F1790:$O1790,0)),IF(COUNT($F1790:$O1790) &gt; 0, Preferences!$D$6, NA())),"Null")</f>
        <v>CON</v>
      </c>
    </row>
    <row r="1791" spans="3:19" hidden="1">
      <c r="C1791" s="12" t="s">
        <v>1547</v>
      </c>
      <c r="D1791" s="12">
        <v>1028082</v>
      </c>
      <c r="E1791" s="12">
        <v>2022</v>
      </c>
      <c r="F1791" s="36">
        <v>44926</v>
      </c>
      <c r="G1791" s="12" t="s">
        <v>539</v>
      </c>
      <c r="H1791" s="12" t="s">
        <v>539</v>
      </c>
      <c r="I1791" s="36" t="s">
        <v>539</v>
      </c>
      <c r="J1791" s="12" t="s">
        <v>539</v>
      </c>
      <c r="K1791" s="36" t="s">
        <v>539</v>
      </c>
      <c r="L1791" s="12" t="s">
        <v>539</v>
      </c>
      <c r="M1791" s="12" t="s">
        <v>539</v>
      </c>
      <c r="N1791" s="12" t="s">
        <v>539</v>
      </c>
      <c r="O1791" s="12" t="s">
        <v>539</v>
      </c>
      <c r="R1791" s="12" t="str">
        <f t="shared" si="27"/>
        <v>IFRS</v>
      </c>
      <c r="S1791" s="12" t="str">
        <f>IFERROR(IF(Preferences!$D$6="Default",INDEX('History Check'!$F$6:$O$6,MATCH(MAX('History Check'!$F1791:$O1791),'History Check'!$F1791:$O1791,0)),IF(COUNT($F1791:$O1791) &gt; 0, Preferences!$D$6, NA())),"Null")</f>
        <v>CON</v>
      </c>
    </row>
    <row r="1792" spans="3:19" hidden="1">
      <c r="C1792" s="12" t="s">
        <v>1548</v>
      </c>
      <c r="D1792" s="12">
        <v>1464708</v>
      </c>
      <c r="E1792" s="12">
        <v>2023</v>
      </c>
      <c r="F1792" s="12" t="s">
        <v>539</v>
      </c>
      <c r="G1792" s="12" t="s">
        <v>539</v>
      </c>
      <c r="H1792" s="12" t="s">
        <v>539</v>
      </c>
      <c r="I1792" s="36" t="s">
        <v>539</v>
      </c>
      <c r="J1792" s="12" t="s">
        <v>539</v>
      </c>
      <c r="K1792" s="36" t="s">
        <v>539</v>
      </c>
      <c r="L1792" s="12" t="s">
        <v>539</v>
      </c>
      <c r="M1792" s="12" t="s">
        <v>539</v>
      </c>
      <c r="N1792" s="12" t="s">
        <v>539</v>
      </c>
      <c r="O1792" s="36">
        <v>45291</v>
      </c>
      <c r="R1792" s="12" t="str">
        <f t="shared" si="27"/>
        <v>LOCAL</v>
      </c>
      <c r="S1792" s="12" t="str">
        <f>IFERROR(IF(Preferences!$D$6="Default",INDEX('History Check'!$F$6:$O$6,MATCH(MAX('History Check'!$F1792:$O1792),'History Check'!$F1792:$O1792,0)),IF(COUNT($F1792:$O1792) &gt; 0, Preferences!$D$6, NA())),"Null")</f>
        <v>NONCON</v>
      </c>
    </row>
    <row r="1793" spans="3:19" hidden="1">
      <c r="C1793" s="12" t="s">
        <v>1548</v>
      </c>
      <c r="D1793" s="12">
        <v>1464708</v>
      </c>
      <c r="E1793" s="12">
        <v>2022</v>
      </c>
      <c r="F1793" s="36" t="s">
        <v>539</v>
      </c>
      <c r="G1793" s="12" t="s">
        <v>539</v>
      </c>
      <c r="H1793" s="12" t="s">
        <v>539</v>
      </c>
      <c r="I1793" s="12" t="s">
        <v>539</v>
      </c>
      <c r="J1793" s="36" t="s">
        <v>539</v>
      </c>
      <c r="K1793" s="12" t="s">
        <v>539</v>
      </c>
      <c r="L1793" s="12" t="s">
        <v>539</v>
      </c>
      <c r="M1793" s="12" t="s">
        <v>539</v>
      </c>
      <c r="N1793" s="36" t="s">
        <v>539</v>
      </c>
      <c r="O1793" s="36">
        <v>44926</v>
      </c>
      <c r="R1793" s="12" t="str">
        <f t="shared" si="27"/>
        <v>LOCAL</v>
      </c>
      <c r="S1793" s="12" t="str">
        <f>IFERROR(IF(Preferences!$D$6="Default",INDEX('History Check'!$F$6:$O$6,MATCH(MAX('History Check'!$F1793:$O1793),'History Check'!$F1793:$O1793,0)),IF(COUNT($F1793:$O1793) &gt; 0, Preferences!$D$6, NA())),"Null")</f>
        <v>NONCON</v>
      </c>
    </row>
    <row r="1794" spans="3:19">
      <c r="C1794" s="12" t="s">
        <v>1549</v>
      </c>
      <c r="D1794" s="12">
        <v>1088230</v>
      </c>
      <c r="E1794" s="12">
        <v>2023</v>
      </c>
      <c r="F1794" s="36" t="s">
        <v>539</v>
      </c>
      <c r="G1794" s="12" t="s">
        <v>539</v>
      </c>
      <c r="H1794" s="12" t="s">
        <v>539</v>
      </c>
      <c r="I1794" s="12" t="s">
        <v>539</v>
      </c>
      <c r="J1794" s="12" t="s">
        <v>539</v>
      </c>
      <c r="K1794" s="12" t="s">
        <v>539</v>
      </c>
      <c r="L1794" s="12" t="s">
        <v>539</v>
      </c>
      <c r="M1794" s="12" t="s">
        <v>539</v>
      </c>
      <c r="N1794" s="12" t="s">
        <v>539</v>
      </c>
      <c r="O1794" s="12" t="s">
        <v>539</v>
      </c>
      <c r="R1794" s="12" t="str">
        <f t="shared" si="27"/>
        <v>Null</v>
      </c>
      <c r="S1794" s="12" t="str">
        <f>IFERROR(IF(Preferences!$D$6="Default",INDEX('History Check'!$F$6:$O$6,MATCH(MAX('History Check'!$F1794:$O1794),'History Check'!$F1794:$O1794,0)),IF(COUNT($F1794:$O1794) &gt; 0, Preferences!$D$6, NA())),"Null")</f>
        <v>Null</v>
      </c>
    </row>
    <row r="1795" spans="3:19">
      <c r="C1795" s="12" t="s">
        <v>1549</v>
      </c>
      <c r="D1795" s="12">
        <v>1088230</v>
      </c>
      <c r="E1795" s="12">
        <v>2022</v>
      </c>
      <c r="F1795" s="36" t="s">
        <v>539</v>
      </c>
      <c r="G1795" s="12" t="s">
        <v>539</v>
      </c>
      <c r="H1795" s="36" t="s">
        <v>539</v>
      </c>
      <c r="I1795" s="36" t="s">
        <v>539</v>
      </c>
      <c r="J1795" s="36" t="s">
        <v>539</v>
      </c>
      <c r="K1795" s="36" t="s">
        <v>539</v>
      </c>
      <c r="L1795" s="12" t="s">
        <v>539</v>
      </c>
      <c r="M1795" s="12" t="s">
        <v>539</v>
      </c>
      <c r="N1795" s="36" t="s">
        <v>539</v>
      </c>
      <c r="O1795" s="36" t="s">
        <v>539</v>
      </c>
      <c r="R1795" s="12" t="str">
        <f t="shared" si="27"/>
        <v>Null</v>
      </c>
      <c r="S1795" s="12" t="str">
        <f>IFERROR(IF(Preferences!$D$6="Default",INDEX('History Check'!$F$6:$O$6,MATCH(MAX('History Check'!$F1795:$O1795),'History Check'!$F1795:$O1795,0)),IF(COUNT($F1795:$O1795) &gt; 0, Preferences!$D$6, NA())),"Null")</f>
        <v>Null</v>
      </c>
    </row>
    <row r="1796" spans="3:19">
      <c r="C1796" s="12" t="s">
        <v>1550</v>
      </c>
      <c r="D1796" s="12">
        <v>1097270</v>
      </c>
      <c r="E1796" s="12">
        <v>2023</v>
      </c>
      <c r="F1796" s="36" t="s">
        <v>539</v>
      </c>
      <c r="G1796" s="12" t="s">
        <v>539</v>
      </c>
      <c r="H1796" s="36" t="s">
        <v>539</v>
      </c>
      <c r="I1796" s="36" t="s">
        <v>539</v>
      </c>
      <c r="J1796" s="36" t="s">
        <v>539</v>
      </c>
      <c r="K1796" s="36" t="s">
        <v>539</v>
      </c>
      <c r="L1796" s="12" t="s">
        <v>539</v>
      </c>
      <c r="M1796" s="12" t="s">
        <v>539</v>
      </c>
      <c r="N1796" s="36" t="s">
        <v>539</v>
      </c>
      <c r="O1796" s="36" t="s">
        <v>539</v>
      </c>
      <c r="R1796" s="12" t="str">
        <f t="shared" si="27"/>
        <v>Null</v>
      </c>
      <c r="S1796" s="12" t="str">
        <f>IFERROR(IF(Preferences!$D$6="Default",INDEX('History Check'!$F$6:$O$6,MATCH(MAX('History Check'!$F1796:$O1796),'History Check'!$F1796:$O1796,0)),IF(COUNT($F1796:$O1796) &gt; 0, Preferences!$D$6, NA())),"Null")</f>
        <v>Null</v>
      </c>
    </row>
    <row r="1797" spans="3:19">
      <c r="C1797" s="12" t="s">
        <v>1550</v>
      </c>
      <c r="D1797" s="12">
        <v>1097270</v>
      </c>
      <c r="E1797" s="12">
        <v>2022</v>
      </c>
      <c r="F1797" s="36" t="s">
        <v>539</v>
      </c>
      <c r="G1797" s="12" t="s">
        <v>539</v>
      </c>
      <c r="H1797" s="12" t="s">
        <v>539</v>
      </c>
      <c r="I1797" s="12" t="s">
        <v>539</v>
      </c>
      <c r="J1797" s="12" t="s">
        <v>539</v>
      </c>
      <c r="K1797" s="36" t="s">
        <v>539</v>
      </c>
      <c r="L1797" s="12" t="s">
        <v>539</v>
      </c>
      <c r="M1797" s="12" t="s">
        <v>539</v>
      </c>
      <c r="N1797" s="12" t="s">
        <v>539</v>
      </c>
      <c r="O1797" s="36" t="s">
        <v>539</v>
      </c>
      <c r="R1797" s="12" t="str">
        <f t="shared" si="27"/>
        <v>Null</v>
      </c>
      <c r="S1797" s="12" t="str">
        <f>IFERROR(IF(Preferences!$D$6="Default",INDEX('History Check'!$F$6:$O$6,MATCH(MAX('History Check'!$F1797:$O1797),'History Check'!$F1797:$O1797,0)),IF(COUNT($F1797:$O1797) &gt; 0, Preferences!$D$6, NA())),"Null")</f>
        <v>Null</v>
      </c>
    </row>
    <row r="1798" spans="3:19" hidden="1">
      <c r="C1798" s="12" t="s">
        <v>1521</v>
      </c>
      <c r="D1798" s="12">
        <v>116146</v>
      </c>
      <c r="E1798" s="12">
        <v>2023</v>
      </c>
      <c r="F1798" s="36" t="s">
        <v>539</v>
      </c>
      <c r="G1798" s="12" t="s">
        <v>539</v>
      </c>
      <c r="H1798" s="12" t="s">
        <v>539</v>
      </c>
      <c r="I1798" s="36">
        <v>45291</v>
      </c>
      <c r="J1798" s="12" t="s">
        <v>539</v>
      </c>
      <c r="K1798" s="12" t="s">
        <v>539</v>
      </c>
      <c r="L1798" s="12" t="s">
        <v>539</v>
      </c>
      <c r="M1798" s="12" t="s">
        <v>539</v>
      </c>
      <c r="N1798" s="12" t="s">
        <v>539</v>
      </c>
      <c r="O1798" s="12" t="s">
        <v>539</v>
      </c>
      <c r="R1798" s="12" t="str">
        <f t="shared" si="27"/>
        <v>USGAAP</v>
      </c>
      <c r="S1798" s="12" t="str">
        <f>IFERROR(IF(Preferences!$D$6="Default",INDEX('History Check'!$F$6:$O$6,MATCH(MAX('History Check'!$F1798:$O1798),'History Check'!$F1798:$O1798,0)),IF(COUNT($F1798:$O1798) &gt; 0, Preferences!$D$6, NA())),"Null")</f>
        <v>CON</v>
      </c>
    </row>
    <row r="1799" spans="3:19" hidden="1">
      <c r="C1799" s="12" t="s">
        <v>1521</v>
      </c>
      <c r="D1799" s="12">
        <v>116146</v>
      </c>
      <c r="E1799" s="12">
        <v>2022</v>
      </c>
      <c r="F1799" s="36" t="s">
        <v>539</v>
      </c>
      <c r="G1799" s="12" t="s">
        <v>539</v>
      </c>
      <c r="H1799" s="36" t="s">
        <v>539</v>
      </c>
      <c r="I1799" s="36">
        <v>44926</v>
      </c>
      <c r="J1799" s="36" t="s">
        <v>539</v>
      </c>
      <c r="K1799" s="12" t="s">
        <v>539</v>
      </c>
      <c r="L1799" s="12" t="s">
        <v>539</v>
      </c>
      <c r="M1799" s="12" t="s">
        <v>539</v>
      </c>
      <c r="N1799" s="36" t="s">
        <v>539</v>
      </c>
      <c r="O1799" s="36" t="s">
        <v>539</v>
      </c>
      <c r="R1799" s="12" t="str">
        <f t="shared" si="27"/>
        <v>USGAAP</v>
      </c>
      <c r="S1799" s="12" t="str">
        <f>IFERROR(IF(Preferences!$D$6="Default",INDEX('History Check'!$F$6:$O$6,MATCH(MAX('History Check'!$F1799:$O1799),'History Check'!$F1799:$O1799,0)),IF(COUNT($F1799:$O1799) &gt; 0, Preferences!$D$6, NA())),"Null")</f>
        <v>CON</v>
      </c>
    </row>
    <row r="1800" spans="3:19" hidden="1">
      <c r="C1800" s="12" t="s">
        <v>1551</v>
      </c>
      <c r="D1800" s="12">
        <v>1010679</v>
      </c>
      <c r="E1800" s="12">
        <v>2023</v>
      </c>
      <c r="F1800" s="36" t="s">
        <v>539</v>
      </c>
      <c r="G1800" s="12" t="s">
        <v>539</v>
      </c>
      <c r="H1800" s="36" t="s">
        <v>539</v>
      </c>
      <c r="I1800" s="36" t="s">
        <v>539</v>
      </c>
      <c r="J1800" s="36" t="s">
        <v>539</v>
      </c>
      <c r="K1800" s="36" t="s">
        <v>539</v>
      </c>
      <c r="L1800" s="12" t="s">
        <v>539</v>
      </c>
      <c r="M1800" s="12" t="s">
        <v>539</v>
      </c>
      <c r="N1800" s="36" t="s">
        <v>539</v>
      </c>
      <c r="O1800" s="36">
        <v>45291</v>
      </c>
      <c r="R1800" s="12" t="str">
        <f t="shared" ref="R1800:R1863" si="28">IFERROR(INDEX($F$5:$O$5,MATCH(MAX($F1800:$O1800),$F1800:$O1800,0)),"Null")</f>
        <v>LOCAL</v>
      </c>
      <c r="S1800" s="12" t="str">
        <f>IFERROR(IF(Preferences!$D$6="Default",INDEX('History Check'!$F$6:$O$6,MATCH(MAX('History Check'!$F1800:$O1800),'History Check'!$F1800:$O1800,0)),IF(COUNT($F1800:$O1800) &gt; 0, Preferences!$D$6, NA())),"Null")</f>
        <v>NONCON</v>
      </c>
    </row>
    <row r="1801" spans="3:19" hidden="1">
      <c r="C1801" s="12" t="s">
        <v>1551</v>
      </c>
      <c r="D1801" s="12">
        <v>1010679</v>
      </c>
      <c r="E1801" s="12">
        <v>2022</v>
      </c>
      <c r="F1801" s="36" t="s">
        <v>539</v>
      </c>
      <c r="G1801" s="12" t="s">
        <v>539</v>
      </c>
      <c r="H1801" s="36" t="s">
        <v>539</v>
      </c>
      <c r="I1801" s="36" t="s">
        <v>539</v>
      </c>
      <c r="J1801" s="36" t="s">
        <v>539</v>
      </c>
      <c r="K1801" s="36" t="s">
        <v>539</v>
      </c>
      <c r="L1801" s="12" t="s">
        <v>539</v>
      </c>
      <c r="M1801" s="12" t="s">
        <v>539</v>
      </c>
      <c r="N1801" s="36" t="s">
        <v>539</v>
      </c>
      <c r="O1801" s="36">
        <v>44926</v>
      </c>
      <c r="R1801" s="12" t="str">
        <f t="shared" si="28"/>
        <v>LOCAL</v>
      </c>
      <c r="S1801" s="12" t="str">
        <f>IFERROR(IF(Preferences!$D$6="Default",INDEX('History Check'!$F$6:$O$6,MATCH(MAX('History Check'!$F1801:$O1801),'History Check'!$F1801:$O1801,0)),IF(COUNT($F1801:$O1801) &gt; 0, Preferences!$D$6, NA())),"Null")</f>
        <v>NONCON</v>
      </c>
    </row>
    <row r="1802" spans="3:19">
      <c r="C1802" s="12" t="s">
        <v>1522</v>
      </c>
      <c r="D1802" s="12">
        <v>1508279</v>
      </c>
      <c r="E1802" s="12">
        <v>2023</v>
      </c>
      <c r="F1802" s="36" t="s">
        <v>539</v>
      </c>
      <c r="G1802" s="12" t="s">
        <v>539</v>
      </c>
      <c r="H1802" s="36" t="s">
        <v>539</v>
      </c>
      <c r="I1802" s="36" t="s">
        <v>539</v>
      </c>
      <c r="J1802" s="36" t="s">
        <v>539</v>
      </c>
      <c r="K1802" s="36" t="s">
        <v>539</v>
      </c>
      <c r="L1802" s="12" t="s">
        <v>539</v>
      </c>
      <c r="M1802" s="12" t="s">
        <v>539</v>
      </c>
      <c r="N1802" s="36" t="s">
        <v>539</v>
      </c>
      <c r="O1802" s="36" t="s">
        <v>539</v>
      </c>
      <c r="R1802" s="12" t="str">
        <f t="shared" si="28"/>
        <v>Null</v>
      </c>
      <c r="S1802" s="12" t="str">
        <f>IFERROR(IF(Preferences!$D$6="Default",INDEX('History Check'!$F$6:$O$6,MATCH(MAX('History Check'!$F1802:$O1802),'History Check'!$F1802:$O1802,0)),IF(COUNT($F1802:$O1802) &gt; 0, Preferences!$D$6, NA())),"Null")</f>
        <v>Null</v>
      </c>
    </row>
    <row r="1803" spans="3:19">
      <c r="C1803" s="12" t="s">
        <v>1522</v>
      </c>
      <c r="D1803" s="12">
        <v>1508279</v>
      </c>
      <c r="E1803" s="12">
        <v>2022</v>
      </c>
      <c r="F1803" s="12" t="s">
        <v>539</v>
      </c>
      <c r="G1803" s="12" t="s">
        <v>539</v>
      </c>
      <c r="H1803" s="12" t="s">
        <v>539</v>
      </c>
      <c r="I1803" s="12" t="s">
        <v>539</v>
      </c>
      <c r="J1803" s="36" t="s">
        <v>539</v>
      </c>
      <c r="K1803" s="12" t="s">
        <v>539</v>
      </c>
      <c r="L1803" s="12" t="s">
        <v>539</v>
      </c>
      <c r="M1803" s="12" t="s">
        <v>539</v>
      </c>
      <c r="N1803" s="12" t="s">
        <v>539</v>
      </c>
      <c r="O1803" s="36" t="s">
        <v>539</v>
      </c>
      <c r="R1803" s="12" t="str">
        <f t="shared" si="28"/>
        <v>Null</v>
      </c>
      <c r="S1803" s="12" t="str">
        <f>IFERROR(IF(Preferences!$D$6="Default",INDEX('History Check'!$F$6:$O$6,MATCH(MAX('History Check'!$F1803:$O1803),'History Check'!$F1803:$O1803,0)),IF(COUNT($F1803:$O1803) &gt; 0, Preferences!$D$6, NA())),"Null")</f>
        <v>Null</v>
      </c>
    </row>
    <row r="1804" spans="3:19">
      <c r="C1804" s="12" t="s">
        <v>1523</v>
      </c>
      <c r="D1804" s="12">
        <v>1558104</v>
      </c>
      <c r="E1804" s="12">
        <v>2023</v>
      </c>
      <c r="F1804" s="36" t="s">
        <v>539</v>
      </c>
      <c r="G1804" s="12" t="s">
        <v>539</v>
      </c>
      <c r="H1804" s="36" t="s">
        <v>539</v>
      </c>
      <c r="I1804" s="36" t="s">
        <v>539</v>
      </c>
      <c r="J1804" s="36" t="s">
        <v>539</v>
      </c>
      <c r="K1804" s="36" t="s">
        <v>539</v>
      </c>
      <c r="L1804" s="12" t="s">
        <v>539</v>
      </c>
      <c r="M1804" s="12" t="s">
        <v>539</v>
      </c>
      <c r="N1804" s="36" t="s">
        <v>539</v>
      </c>
      <c r="O1804" s="36" t="s">
        <v>539</v>
      </c>
      <c r="R1804" s="12" t="str">
        <f t="shared" si="28"/>
        <v>Null</v>
      </c>
      <c r="S1804" s="12" t="str">
        <f>IFERROR(IF(Preferences!$D$6="Default",INDEX('History Check'!$F$6:$O$6,MATCH(MAX('History Check'!$F1804:$O1804),'History Check'!$F1804:$O1804,0)),IF(COUNT($F1804:$O1804) &gt; 0, Preferences!$D$6, NA())),"Null")</f>
        <v>Null</v>
      </c>
    </row>
    <row r="1805" spans="3:19">
      <c r="C1805" s="12" t="s">
        <v>1523</v>
      </c>
      <c r="D1805" s="12">
        <v>1558104</v>
      </c>
      <c r="E1805" s="12">
        <v>2022</v>
      </c>
      <c r="F1805" s="36" t="s">
        <v>539</v>
      </c>
      <c r="G1805" s="12" t="s">
        <v>539</v>
      </c>
      <c r="H1805" s="36" t="s">
        <v>539</v>
      </c>
      <c r="I1805" s="36" t="s">
        <v>539</v>
      </c>
      <c r="J1805" s="36" t="s">
        <v>539</v>
      </c>
      <c r="K1805" s="36" t="s">
        <v>539</v>
      </c>
      <c r="L1805" s="12" t="s">
        <v>539</v>
      </c>
      <c r="M1805" s="12" t="s">
        <v>539</v>
      </c>
      <c r="N1805" s="36" t="s">
        <v>539</v>
      </c>
      <c r="O1805" s="36" t="s">
        <v>539</v>
      </c>
      <c r="R1805" s="12" t="str">
        <f t="shared" si="28"/>
        <v>Null</v>
      </c>
      <c r="S1805" s="12" t="str">
        <f>IFERROR(IF(Preferences!$D$6="Default",INDEX('History Check'!$F$6:$O$6,MATCH(MAX('History Check'!$F1805:$O1805),'History Check'!$F1805:$O1805,0)),IF(COUNT($F1805:$O1805) &gt; 0, Preferences!$D$6, NA())),"Null")</f>
        <v>Null</v>
      </c>
    </row>
    <row r="1806" spans="3:19" hidden="1">
      <c r="C1806" s="12" t="s">
        <v>1552</v>
      </c>
      <c r="D1806" s="12">
        <v>149894</v>
      </c>
      <c r="E1806" s="12">
        <v>2023</v>
      </c>
      <c r="F1806" s="36">
        <v>45291</v>
      </c>
      <c r="G1806" s="12" t="s">
        <v>539</v>
      </c>
      <c r="H1806" s="12" t="s">
        <v>539</v>
      </c>
      <c r="I1806" s="12" t="s">
        <v>539</v>
      </c>
      <c r="J1806" s="36" t="s">
        <v>539</v>
      </c>
      <c r="K1806" s="12" t="s">
        <v>539</v>
      </c>
      <c r="L1806" s="12" t="s">
        <v>539</v>
      </c>
      <c r="M1806" s="12" t="s">
        <v>539</v>
      </c>
      <c r="N1806" s="12" t="s">
        <v>539</v>
      </c>
      <c r="O1806" s="36" t="s">
        <v>539</v>
      </c>
      <c r="R1806" s="12" t="str">
        <f t="shared" si="28"/>
        <v>IFRS</v>
      </c>
      <c r="S1806" s="12" t="str">
        <f>IFERROR(IF(Preferences!$D$6="Default",INDEX('History Check'!$F$6:$O$6,MATCH(MAX('History Check'!$F1806:$O1806),'History Check'!$F1806:$O1806,0)),IF(COUNT($F1806:$O1806) &gt; 0, Preferences!$D$6, NA())),"Null")</f>
        <v>CON</v>
      </c>
    </row>
    <row r="1807" spans="3:19" hidden="1">
      <c r="C1807" s="12" t="s">
        <v>1552</v>
      </c>
      <c r="D1807" s="12">
        <v>149894</v>
      </c>
      <c r="E1807" s="12">
        <v>2022</v>
      </c>
      <c r="F1807" s="36">
        <v>44926</v>
      </c>
      <c r="G1807" s="12" t="s">
        <v>539</v>
      </c>
      <c r="H1807" s="36" t="s">
        <v>539</v>
      </c>
      <c r="I1807" s="36" t="s">
        <v>539</v>
      </c>
      <c r="J1807" s="12" t="s">
        <v>539</v>
      </c>
      <c r="K1807" s="36" t="s">
        <v>539</v>
      </c>
      <c r="L1807" s="12" t="s">
        <v>539</v>
      </c>
      <c r="M1807" s="36" t="s">
        <v>539</v>
      </c>
      <c r="N1807" s="12" t="s">
        <v>539</v>
      </c>
      <c r="O1807" s="36" t="s">
        <v>539</v>
      </c>
      <c r="R1807" s="12" t="str">
        <f t="shared" si="28"/>
        <v>IFRS</v>
      </c>
      <c r="S1807" s="12" t="str">
        <f>IFERROR(IF(Preferences!$D$6="Default",INDEX('History Check'!$F$6:$O$6,MATCH(MAX('History Check'!$F1807:$O1807),'History Check'!$F1807:$O1807,0)),IF(COUNT($F1807:$O1807) &gt; 0, Preferences!$D$6, NA())),"Null")</f>
        <v>CON</v>
      </c>
    </row>
    <row r="1808" spans="3:19" hidden="1">
      <c r="C1808" s="12" t="s">
        <v>1553</v>
      </c>
      <c r="D1808" s="12">
        <v>133082</v>
      </c>
      <c r="E1808" s="12">
        <v>2023</v>
      </c>
      <c r="F1808" s="36">
        <v>45291</v>
      </c>
      <c r="G1808" s="12" t="s">
        <v>539</v>
      </c>
      <c r="H1808" s="36" t="s">
        <v>539</v>
      </c>
      <c r="I1808" s="36" t="s">
        <v>539</v>
      </c>
      <c r="J1808" s="36" t="s">
        <v>539</v>
      </c>
      <c r="K1808" s="36" t="s">
        <v>539</v>
      </c>
      <c r="L1808" s="12" t="s">
        <v>539</v>
      </c>
      <c r="M1808" s="12" t="s">
        <v>539</v>
      </c>
      <c r="N1808" s="36" t="s">
        <v>539</v>
      </c>
      <c r="O1808" s="36">
        <v>45291</v>
      </c>
      <c r="R1808" s="12" t="str">
        <f t="shared" si="28"/>
        <v>IFRS</v>
      </c>
      <c r="S1808" s="12" t="str">
        <f>IFERROR(IF(Preferences!$D$6="Default",INDEX('History Check'!$F$6:$O$6,MATCH(MAX('History Check'!$F1808:$O1808),'History Check'!$F1808:$O1808,0)),IF(COUNT($F1808:$O1808) &gt; 0, Preferences!$D$6, NA())),"Null")</f>
        <v>CON</v>
      </c>
    </row>
    <row r="1809" spans="3:19" hidden="1">
      <c r="C1809" s="12" t="s">
        <v>1553</v>
      </c>
      <c r="D1809" s="12">
        <v>133082</v>
      </c>
      <c r="E1809" s="12">
        <v>2022</v>
      </c>
      <c r="F1809" s="36">
        <v>44926</v>
      </c>
      <c r="G1809" s="12" t="s">
        <v>539</v>
      </c>
      <c r="H1809" s="36" t="s">
        <v>539</v>
      </c>
      <c r="I1809" s="36" t="s">
        <v>539</v>
      </c>
      <c r="J1809" s="12" t="s">
        <v>539</v>
      </c>
      <c r="K1809" s="36" t="s">
        <v>539</v>
      </c>
      <c r="L1809" s="12" t="s">
        <v>539</v>
      </c>
      <c r="M1809" s="12" t="s">
        <v>539</v>
      </c>
      <c r="N1809" s="12" t="s">
        <v>539</v>
      </c>
      <c r="O1809" s="36">
        <v>44926</v>
      </c>
      <c r="R1809" s="12" t="str">
        <f t="shared" si="28"/>
        <v>IFRS</v>
      </c>
      <c r="S1809" s="12" t="str">
        <f>IFERROR(IF(Preferences!$D$6="Default",INDEX('History Check'!$F$6:$O$6,MATCH(MAX('History Check'!$F1809:$O1809),'History Check'!$F1809:$O1809,0)),IF(COUNT($F1809:$O1809) &gt; 0, Preferences!$D$6, NA())),"Null")</f>
        <v>CON</v>
      </c>
    </row>
    <row r="1810" spans="3:19" hidden="1">
      <c r="C1810" s="12" t="s">
        <v>1554</v>
      </c>
      <c r="D1810" s="12">
        <v>1165512</v>
      </c>
      <c r="E1810" s="12">
        <v>2023</v>
      </c>
      <c r="F1810" s="36" t="s">
        <v>539</v>
      </c>
      <c r="G1810" s="12" t="s">
        <v>539</v>
      </c>
      <c r="H1810" s="12" t="s">
        <v>539</v>
      </c>
      <c r="I1810" s="12" t="s">
        <v>539</v>
      </c>
      <c r="J1810" s="12" t="s">
        <v>539</v>
      </c>
      <c r="K1810" s="36">
        <v>45291</v>
      </c>
      <c r="L1810" s="12" t="s">
        <v>539</v>
      </c>
      <c r="M1810" s="12" t="s">
        <v>539</v>
      </c>
      <c r="N1810" s="12" t="s">
        <v>539</v>
      </c>
      <c r="O1810" s="12" t="s">
        <v>539</v>
      </c>
      <c r="R1810" s="12" t="str">
        <f t="shared" si="28"/>
        <v>IFRS</v>
      </c>
      <c r="S1810" s="12" t="str">
        <f>IFERROR(IF(Preferences!$D$6="Default",INDEX('History Check'!$F$6:$O$6,MATCH(MAX('History Check'!$F1810:$O1810),'History Check'!$F1810:$O1810,0)),IF(COUNT($F1810:$O1810) &gt; 0, Preferences!$D$6, NA())),"Null")</f>
        <v>NONCON</v>
      </c>
    </row>
    <row r="1811" spans="3:19" hidden="1">
      <c r="C1811" s="12" t="s">
        <v>1554</v>
      </c>
      <c r="D1811" s="12">
        <v>1165512</v>
      </c>
      <c r="E1811" s="12">
        <v>2022</v>
      </c>
      <c r="F1811" s="12" t="s">
        <v>539</v>
      </c>
      <c r="G1811" s="12" t="s">
        <v>539</v>
      </c>
      <c r="H1811" s="36" t="s">
        <v>539</v>
      </c>
      <c r="I1811" s="12" t="s">
        <v>539</v>
      </c>
      <c r="J1811" s="36" t="s">
        <v>539</v>
      </c>
      <c r="K1811" s="36">
        <v>44926</v>
      </c>
      <c r="L1811" s="12" t="s">
        <v>539</v>
      </c>
      <c r="M1811" s="12" t="s">
        <v>539</v>
      </c>
      <c r="N1811" s="12" t="s">
        <v>539</v>
      </c>
      <c r="O1811" s="12" t="s">
        <v>539</v>
      </c>
      <c r="R1811" s="12" t="str">
        <f t="shared" si="28"/>
        <v>IFRS</v>
      </c>
      <c r="S1811" s="12" t="str">
        <f>IFERROR(IF(Preferences!$D$6="Default",INDEX('History Check'!$F$6:$O$6,MATCH(MAX('History Check'!$F1811:$O1811),'History Check'!$F1811:$O1811,0)),IF(COUNT($F1811:$O1811) &gt; 0, Preferences!$D$6, NA())),"Null")</f>
        <v>NONCON</v>
      </c>
    </row>
    <row r="1812" spans="3:19" hidden="1">
      <c r="C1812" s="12" t="s">
        <v>1556</v>
      </c>
      <c r="D1812" s="12">
        <v>1115110</v>
      </c>
      <c r="E1812" s="12">
        <v>2023</v>
      </c>
      <c r="F1812" s="36">
        <v>45016</v>
      </c>
      <c r="G1812" s="12" t="s">
        <v>539</v>
      </c>
      <c r="H1812" s="12" t="s">
        <v>539</v>
      </c>
      <c r="I1812" s="36" t="s">
        <v>539</v>
      </c>
      <c r="J1812" s="12" t="s">
        <v>539</v>
      </c>
      <c r="K1812" s="36" t="s">
        <v>539</v>
      </c>
      <c r="L1812" s="12" t="s">
        <v>539</v>
      </c>
      <c r="M1812" s="36" t="s">
        <v>539</v>
      </c>
      <c r="N1812" s="12" t="s">
        <v>539</v>
      </c>
      <c r="O1812" s="12" t="s">
        <v>539</v>
      </c>
      <c r="R1812" s="12" t="str">
        <f t="shared" si="28"/>
        <v>IFRS</v>
      </c>
      <c r="S1812" s="12" t="str">
        <f>IFERROR(IF(Preferences!$D$6="Default",INDEX('History Check'!$F$6:$O$6,MATCH(MAX('History Check'!$F1812:$O1812),'History Check'!$F1812:$O1812,0)),IF(COUNT($F1812:$O1812) &gt; 0, Preferences!$D$6, NA())),"Null")</f>
        <v>CON</v>
      </c>
    </row>
    <row r="1813" spans="3:19" hidden="1">
      <c r="C1813" s="12" t="s">
        <v>1556</v>
      </c>
      <c r="D1813" s="12">
        <v>1115110</v>
      </c>
      <c r="E1813" s="12">
        <v>2022</v>
      </c>
      <c r="F1813" s="36">
        <v>44651</v>
      </c>
      <c r="G1813" s="12" t="s">
        <v>539</v>
      </c>
      <c r="H1813" s="36" t="s">
        <v>539</v>
      </c>
      <c r="I1813" s="36" t="s">
        <v>539</v>
      </c>
      <c r="J1813" s="36" t="s">
        <v>539</v>
      </c>
      <c r="K1813" s="36" t="s">
        <v>539</v>
      </c>
      <c r="L1813" s="12" t="s">
        <v>539</v>
      </c>
      <c r="M1813" s="12" t="s">
        <v>539</v>
      </c>
      <c r="N1813" s="36" t="s">
        <v>539</v>
      </c>
      <c r="O1813" s="36" t="s">
        <v>539</v>
      </c>
      <c r="R1813" s="12" t="str">
        <f t="shared" si="28"/>
        <v>IFRS</v>
      </c>
      <c r="S1813" s="12" t="str">
        <f>IFERROR(IF(Preferences!$D$6="Default",INDEX('History Check'!$F$6:$O$6,MATCH(MAX('History Check'!$F1813:$O1813),'History Check'!$F1813:$O1813,0)),IF(COUNT($F1813:$O1813) &gt; 0, Preferences!$D$6, NA())),"Null")</f>
        <v>CON</v>
      </c>
    </row>
    <row r="1814" spans="3:19">
      <c r="C1814" s="12" t="s">
        <v>1555</v>
      </c>
      <c r="D1814" s="12">
        <v>103613</v>
      </c>
      <c r="E1814" s="12">
        <v>2023</v>
      </c>
      <c r="F1814" s="12" t="s">
        <v>539</v>
      </c>
      <c r="G1814" s="12" t="s">
        <v>539</v>
      </c>
      <c r="H1814" s="12" t="s">
        <v>539</v>
      </c>
      <c r="I1814" s="36" t="s">
        <v>539</v>
      </c>
      <c r="J1814" s="12" t="s">
        <v>539</v>
      </c>
      <c r="K1814" s="36" t="s">
        <v>539</v>
      </c>
      <c r="L1814" s="12" t="s">
        <v>539</v>
      </c>
      <c r="M1814" s="12" t="s">
        <v>539</v>
      </c>
      <c r="N1814" s="12" t="s">
        <v>539</v>
      </c>
      <c r="O1814" s="36" t="s">
        <v>539</v>
      </c>
      <c r="R1814" s="12" t="str">
        <f t="shared" si="28"/>
        <v>Null</v>
      </c>
      <c r="S1814" s="12" t="str">
        <f>IFERROR(IF(Preferences!$D$6="Default",INDEX('History Check'!$F$6:$O$6,MATCH(MAX('History Check'!$F1814:$O1814),'History Check'!$F1814:$O1814,0)),IF(COUNT($F1814:$O1814) &gt; 0, Preferences!$D$6, NA())),"Null")</f>
        <v>Null</v>
      </c>
    </row>
    <row r="1815" spans="3:19">
      <c r="C1815" s="12" t="s">
        <v>1555</v>
      </c>
      <c r="D1815" s="12">
        <v>103613</v>
      </c>
      <c r="E1815" s="12">
        <v>2022</v>
      </c>
      <c r="F1815" s="36" t="s">
        <v>539</v>
      </c>
      <c r="G1815" s="12" t="s">
        <v>539</v>
      </c>
      <c r="H1815" s="12" t="s">
        <v>539</v>
      </c>
      <c r="I1815" s="12" t="s">
        <v>539</v>
      </c>
      <c r="J1815" s="12" t="s">
        <v>539</v>
      </c>
      <c r="K1815" s="36" t="s">
        <v>539</v>
      </c>
      <c r="L1815" s="12" t="s">
        <v>539</v>
      </c>
      <c r="M1815" s="12" t="s">
        <v>539</v>
      </c>
      <c r="N1815" s="12" t="s">
        <v>539</v>
      </c>
      <c r="O1815" s="36" t="s">
        <v>539</v>
      </c>
      <c r="R1815" s="12" t="str">
        <f t="shared" si="28"/>
        <v>Null</v>
      </c>
      <c r="S1815" s="12" t="str">
        <f>IFERROR(IF(Preferences!$D$6="Default",INDEX('History Check'!$F$6:$O$6,MATCH(MAX('History Check'!$F1815:$O1815),'History Check'!$F1815:$O1815,0)),IF(COUNT($F1815:$O1815) &gt; 0, Preferences!$D$6, NA())),"Null")</f>
        <v>Null</v>
      </c>
    </row>
    <row r="1816" spans="3:19" hidden="1">
      <c r="C1816" s="12" t="s">
        <v>1557</v>
      </c>
      <c r="D1816" s="12">
        <v>1202045</v>
      </c>
      <c r="E1816" s="12">
        <v>2023</v>
      </c>
      <c r="F1816" s="47" t="s">
        <v>539</v>
      </c>
      <c r="G1816" s="47" t="s">
        <v>539</v>
      </c>
      <c r="H1816" s="47">
        <v>45291</v>
      </c>
      <c r="I1816" s="47" t="s">
        <v>539</v>
      </c>
      <c r="J1816" s="47" t="s">
        <v>539</v>
      </c>
      <c r="K1816" s="47" t="s">
        <v>539</v>
      </c>
      <c r="L1816" s="47" t="s">
        <v>539</v>
      </c>
      <c r="M1816" s="47" t="s">
        <v>539</v>
      </c>
      <c r="N1816" s="47" t="s">
        <v>539</v>
      </c>
      <c r="O1816" s="47" t="s">
        <v>539</v>
      </c>
      <c r="P1816" s="47"/>
      <c r="Q1816" s="47"/>
      <c r="R1816" s="12" t="str">
        <f t="shared" si="28"/>
        <v>REGULATORY</v>
      </c>
      <c r="S1816" s="12" t="str">
        <f>IFERROR(IF(Preferences!$D$6="Default",INDEX('History Check'!$F$6:$O$6,MATCH(MAX('History Check'!$F1816:$O1816),'History Check'!$F1816:$O1816,0)),IF(COUNT($F1816:$O1816) &gt; 0, Preferences!$D$6, NA())),"Null")</f>
        <v>CON</v>
      </c>
    </row>
    <row r="1817" spans="3:19" hidden="1">
      <c r="C1817" s="12" t="s">
        <v>1557</v>
      </c>
      <c r="D1817" s="12">
        <v>1202045</v>
      </c>
      <c r="E1817" s="12">
        <v>2022</v>
      </c>
      <c r="F1817" s="36" t="s">
        <v>539</v>
      </c>
      <c r="G1817" s="12" t="s">
        <v>539</v>
      </c>
      <c r="H1817" s="36">
        <v>44926</v>
      </c>
      <c r="I1817" s="36" t="s">
        <v>539</v>
      </c>
      <c r="J1817" s="36" t="s">
        <v>539</v>
      </c>
      <c r="K1817" s="36" t="s">
        <v>539</v>
      </c>
      <c r="L1817" s="12" t="s">
        <v>539</v>
      </c>
      <c r="M1817" s="12" t="s">
        <v>539</v>
      </c>
      <c r="N1817" s="36" t="s">
        <v>539</v>
      </c>
      <c r="O1817" s="36" t="s">
        <v>539</v>
      </c>
      <c r="R1817" s="12" t="str">
        <f t="shared" si="28"/>
        <v>REGULATORY</v>
      </c>
      <c r="S1817" s="12" t="str">
        <f>IFERROR(IF(Preferences!$D$6="Default",INDEX('History Check'!$F$6:$O$6,MATCH(MAX('History Check'!$F1817:$O1817),'History Check'!$F1817:$O1817,0)),IF(COUNT($F1817:$O1817) &gt; 0, Preferences!$D$6, NA())),"Null")</f>
        <v>CON</v>
      </c>
    </row>
    <row r="1818" spans="3:19" hidden="1">
      <c r="C1818" s="12" t="s">
        <v>1558</v>
      </c>
      <c r="D1818" s="12">
        <v>1011035</v>
      </c>
      <c r="E1818" s="12">
        <v>2023</v>
      </c>
      <c r="F1818" s="36" t="s">
        <v>539</v>
      </c>
      <c r="G1818" s="12" t="s">
        <v>539</v>
      </c>
      <c r="H1818" s="12" t="s">
        <v>539</v>
      </c>
      <c r="I1818" s="12" t="s">
        <v>539</v>
      </c>
      <c r="J1818" s="12" t="s">
        <v>539</v>
      </c>
      <c r="K1818" s="36">
        <v>45291</v>
      </c>
      <c r="L1818" s="12" t="s">
        <v>539</v>
      </c>
      <c r="M1818" s="12" t="s">
        <v>539</v>
      </c>
      <c r="N1818" s="12" t="s">
        <v>539</v>
      </c>
      <c r="O1818" s="36" t="s">
        <v>539</v>
      </c>
      <c r="R1818" s="12" t="str">
        <f t="shared" si="28"/>
        <v>IFRS</v>
      </c>
      <c r="S1818" s="12" t="str">
        <f>IFERROR(IF(Preferences!$D$6="Default",INDEX('History Check'!$F$6:$O$6,MATCH(MAX('History Check'!$F1818:$O1818),'History Check'!$F1818:$O1818,0)),IF(COUNT($F1818:$O1818) &gt; 0, Preferences!$D$6, NA())),"Null")</f>
        <v>NONCON</v>
      </c>
    </row>
    <row r="1819" spans="3:19" hidden="1">
      <c r="C1819" s="12" t="s">
        <v>1558</v>
      </c>
      <c r="D1819" s="12">
        <v>1011035</v>
      </c>
      <c r="E1819" s="12">
        <v>2022</v>
      </c>
      <c r="F1819" s="12" t="s">
        <v>539</v>
      </c>
      <c r="G1819" s="12" t="s">
        <v>539</v>
      </c>
      <c r="H1819" s="36" t="s">
        <v>539</v>
      </c>
      <c r="I1819" s="36" t="s">
        <v>539</v>
      </c>
      <c r="J1819" s="36" t="s">
        <v>539</v>
      </c>
      <c r="K1819" s="36">
        <v>44926</v>
      </c>
      <c r="L1819" s="12" t="s">
        <v>539</v>
      </c>
      <c r="M1819" s="12" t="s">
        <v>539</v>
      </c>
      <c r="N1819" s="12" t="s">
        <v>539</v>
      </c>
      <c r="O1819" s="36" t="s">
        <v>539</v>
      </c>
      <c r="R1819" s="12" t="str">
        <f t="shared" si="28"/>
        <v>IFRS</v>
      </c>
      <c r="S1819" s="12" t="str">
        <f>IFERROR(IF(Preferences!$D$6="Default",INDEX('History Check'!$F$6:$O$6,MATCH(MAX('History Check'!$F1819:$O1819),'History Check'!$F1819:$O1819,0)),IF(COUNT($F1819:$O1819) &gt; 0, Preferences!$D$6, NA())),"Null")</f>
        <v>NONCON</v>
      </c>
    </row>
    <row r="1820" spans="3:19" hidden="1">
      <c r="C1820" s="12" t="s">
        <v>1559</v>
      </c>
      <c r="D1820" s="12">
        <v>1011044</v>
      </c>
      <c r="E1820" s="12">
        <v>2023</v>
      </c>
      <c r="F1820" s="36" t="s">
        <v>539</v>
      </c>
      <c r="G1820" s="12" t="s">
        <v>539</v>
      </c>
      <c r="H1820" s="36" t="s">
        <v>539</v>
      </c>
      <c r="I1820" s="36" t="s">
        <v>539</v>
      </c>
      <c r="J1820" s="36" t="s">
        <v>539</v>
      </c>
      <c r="K1820" s="36">
        <v>45291</v>
      </c>
      <c r="L1820" s="12" t="s">
        <v>539</v>
      </c>
      <c r="M1820" s="12" t="s">
        <v>539</v>
      </c>
      <c r="N1820" s="36" t="s">
        <v>539</v>
      </c>
      <c r="O1820" s="36" t="s">
        <v>539</v>
      </c>
      <c r="R1820" s="12" t="str">
        <f t="shared" si="28"/>
        <v>IFRS</v>
      </c>
      <c r="S1820" s="12" t="str">
        <f>IFERROR(IF(Preferences!$D$6="Default",INDEX('History Check'!$F$6:$O$6,MATCH(MAX('History Check'!$F1820:$O1820),'History Check'!$F1820:$O1820,0)),IF(COUNT($F1820:$O1820) &gt; 0, Preferences!$D$6, NA())),"Null")</f>
        <v>NONCON</v>
      </c>
    </row>
    <row r="1821" spans="3:19" hidden="1">
      <c r="C1821" s="12" t="s">
        <v>1559</v>
      </c>
      <c r="D1821" s="12">
        <v>1011044</v>
      </c>
      <c r="E1821" s="12">
        <v>2022</v>
      </c>
      <c r="F1821" s="36" t="s">
        <v>539</v>
      </c>
      <c r="G1821" s="12" t="s">
        <v>539</v>
      </c>
      <c r="H1821" s="36" t="s">
        <v>539</v>
      </c>
      <c r="I1821" s="36" t="s">
        <v>539</v>
      </c>
      <c r="J1821" s="36" t="s">
        <v>539</v>
      </c>
      <c r="K1821" s="36">
        <v>44926</v>
      </c>
      <c r="L1821" s="12" t="s">
        <v>539</v>
      </c>
      <c r="M1821" s="12" t="s">
        <v>539</v>
      </c>
      <c r="N1821" s="36" t="s">
        <v>539</v>
      </c>
      <c r="O1821" s="36" t="s">
        <v>539</v>
      </c>
      <c r="R1821" s="12" t="str">
        <f t="shared" si="28"/>
        <v>IFRS</v>
      </c>
      <c r="S1821" s="12" t="str">
        <f>IFERROR(IF(Preferences!$D$6="Default",INDEX('History Check'!$F$6:$O$6,MATCH(MAX('History Check'!$F1821:$O1821),'History Check'!$F1821:$O1821,0)),IF(COUNT($F1821:$O1821) &gt; 0, Preferences!$D$6, NA())),"Null")</f>
        <v>NONCON</v>
      </c>
    </row>
    <row r="1822" spans="3:19" hidden="1">
      <c r="C1822" s="12" t="s">
        <v>1560</v>
      </c>
      <c r="D1822" s="12">
        <v>115041</v>
      </c>
      <c r="E1822" s="12">
        <v>2023</v>
      </c>
      <c r="F1822" s="47">
        <v>45291</v>
      </c>
      <c r="G1822" s="47" t="s">
        <v>539</v>
      </c>
      <c r="H1822" s="47" t="s">
        <v>539</v>
      </c>
      <c r="I1822" s="47" t="s">
        <v>539</v>
      </c>
      <c r="J1822" s="47" t="s">
        <v>539</v>
      </c>
      <c r="K1822" s="47">
        <v>45291</v>
      </c>
      <c r="L1822" s="47" t="s">
        <v>539</v>
      </c>
      <c r="M1822" s="47" t="s">
        <v>539</v>
      </c>
      <c r="N1822" s="47" t="s">
        <v>539</v>
      </c>
      <c r="O1822" s="47" t="s">
        <v>539</v>
      </c>
      <c r="P1822" s="47"/>
      <c r="Q1822" s="47"/>
      <c r="R1822" s="12" t="str">
        <f t="shared" si="28"/>
        <v>IFRS</v>
      </c>
      <c r="S1822" s="12" t="str">
        <f>IFERROR(IF(Preferences!$D$6="Default",INDEX('History Check'!$F$6:$O$6,MATCH(MAX('History Check'!$F1822:$O1822),'History Check'!$F1822:$O1822,0)),IF(COUNT($F1822:$O1822) &gt; 0, Preferences!$D$6, NA())),"Null")</f>
        <v>CON</v>
      </c>
    </row>
    <row r="1823" spans="3:19" hidden="1">
      <c r="C1823" s="12" t="s">
        <v>1560</v>
      </c>
      <c r="D1823" s="12">
        <v>115041</v>
      </c>
      <c r="E1823" s="12">
        <v>2022</v>
      </c>
      <c r="F1823" s="36">
        <v>44926</v>
      </c>
      <c r="G1823" s="12" t="s">
        <v>539</v>
      </c>
      <c r="H1823" s="12" t="s">
        <v>539</v>
      </c>
      <c r="I1823" s="12" t="s">
        <v>539</v>
      </c>
      <c r="J1823" s="12" t="s">
        <v>539</v>
      </c>
      <c r="K1823" s="36">
        <v>44926</v>
      </c>
      <c r="L1823" s="12" t="s">
        <v>539</v>
      </c>
      <c r="M1823" s="12" t="s">
        <v>539</v>
      </c>
      <c r="N1823" s="12" t="s">
        <v>539</v>
      </c>
      <c r="O1823" s="36" t="s">
        <v>539</v>
      </c>
      <c r="R1823" s="12" t="str">
        <f t="shared" si="28"/>
        <v>IFRS</v>
      </c>
      <c r="S1823" s="12" t="str">
        <f>IFERROR(IF(Preferences!$D$6="Default",INDEX('History Check'!$F$6:$O$6,MATCH(MAX('History Check'!$F1823:$O1823),'History Check'!$F1823:$O1823,0)),IF(COUNT($F1823:$O1823) &gt; 0, Preferences!$D$6, NA())),"Null")</f>
        <v>CON</v>
      </c>
    </row>
    <row r="1824" spans="3:19" hidden="1">
      <c r="C1824" s="12" t="s">
        <v>1561</v>
      </c>
      <c r="D1824" s="12">
        <v>1424070</v>
      </c>
      <c r="E1824" s="12">
        <v>2023</v>
      </c>
      <c r="F1824" s="36">
        <v>45291</v>
      </c>
      <c r="G1824" s="12" t="s">
        <v>539</v>
      </c>
      <c r="H1824" s="12" t="s">
        <v>539</v>
      </c>
      <c r="I1824" s="12" t="s">
        <v>539</v>
      </c>
      <c r="J1824" s="12" t="s">
        <v>539</v>
      </c>
      <c r="K1824" s="36">
        <v>45291</v>
      </c>
      <c r="L1824" s="12" t="s">
        <v>539</v>
      </c>
      <c r="M1824" s="36" t="s">
        <v>539</v>
      </c>
      <c r="N1824" s="12" t="s">
        <v>539</v>
      </c>
      <c r="O1824" s="12" t="s">
        <v>539</v>
      </c>
      <c r="R1824" s="12" t="str">
        <f t="shared" si="28"/>
        <v>IFRS</v>
      </c>
      <c r="S1824" s="12" t="str">
        <f>IFERROR(IF(Preferences!$D$6="Default",INDEX('History Check'!$F$6:$O$6,MATCH(MAX('History Check'!$F1824:$O1824),'History Check'!$F1824:$O1824,0)),IF(COUNT($F1824:$O1824) &gt; 0, Preferences!$D$6, NA())),"Null")</f>
        <v>CON</v>
      </c>
    </row>
    <row r="1825" spans="3:19" hidden="1">
      <c r="C1825" s="12" t="s">
        <v>1561</v>
      </c>
      <c r="D1825" s="12">
        <v>1424070</v>
      </c>
      <c r="E1825" s="12">
        <v>2022</v>
      </c>
      <c r="F1825" s="36">
        <v>44926</v>
      </c>
      <c r="G1825" s="12" t="s">
        <v>539</v>
      </c>
      <c r="H1825" s="36" t="s">
        <v>539</v>
      </c>
      <c r="I1825" s="36" t="s">
        <v>539</v>
      </c>
      <c r="J1825" s="12" t="s">
        <v>539</v>
      </c>
      <c r="K1825" s="36">
        <v>44926</v>
      </c>
      <c r="L1825" s="12" t="s">
        <v>539</v>
      </c>
      <c r="M1825" s="12" t="s">
        <v>539</v>
      </c>
      <c r="N1825" s="12" t="s">
        <v>539</v>
      </c>
      <c r="O1825" s="36" t="s">
        <v>539</v>
      </c>
      <c r="R1825" s="12" t="str">
        <f t="shared" si="28"/>
        <v>IFRS</v>
      </c>
      <c r="S1825" s="12" t="str">
        <f>IFERROR(IF(Preferences!$D$6="Default",INDEX('History Check'!$F$6:$O$6,MATCH(MAX('History Check'!$F1825:$O1825),'History Check'!$F1825:$O1825,0)),IF(COUNT($F1825:$O1825) &gt; 0, Preferences!$D$6, NA())),"Null")</f>
        <v>CON</v>
      </c>
    </row>
    <row r="1826" spans="3:19" hidden="1">
      <c r="C1826" s="12" t="s">
        <v>1562</v>
      </c>
      <c r="D1826" s="12">
        <v>111643</v>
      </c>
      <c r="E1826" s="12">
        <v>2023</v>
      </c>
      <c r="F1826" s="36">
        <v>45291</v>
      </c>
      <c r="G1826" s="12" t="s">
        <v>539</v>
      </c>
      <c r="H1826" s="12" t="s">
        <v>539</v>
      </c>
      <c r="I1826" s="12" t="s">
        <v>539</v>
      </c>
      <c r="J1826" s="12" t="s">
        <v>539</v>
      </c>
      <c r="K1826" s="36">
        <v>45291</v>
      </c>
      <c r="L1826" s="12" t="s">
        <v>539</v>
      </c>
      <c r="M1826" s="12" t="s">
        <v>539</v>
      </c>
      <c r="N1826" s="36" t="s">
        <v>539</v>
      </c>
      <c r="O1826" s="36" t="s">
        <v>539</v>
      </c>
      <c r="R1826" s="12" t="str">
        <f t="shared" si="28"/>
        <v>IFRS</v>
      </c>
      <c r="S1826" s="12" t="str">
        <f>IFERROR(IF(Preferences!$D$6="Default",INDEX('History Check'!$F$6:$O$6,MATCH(MAX('History Check'!$F1826:$O1826),'History Check'!$F1826:$O1826,0)),IF(COUNT($F1826:$O1826) &gt; 0, Preferences!$D$6, NA())),"Null")</f>
        <v>CON</v>
      </c>
    </row>
    <row r="1827" spans="3:19" hidden="1">
      <c r="C1827" s="12" t="s">
        <v>1562</v>
      </c>
      <c r="D1827" s="12">
        <v>111643</v>
      </c>
      <c r="E1827" s="12">
        <v>2022</v>
      </c>
      <c r="F1827" s="36">
        <v>44926</v>
      </c>
      <c r="G1827" s="12" t="s">
        <v>539</v>
      </c>
      <c r="H1827" s="12" t="s">
        <v>539</v>
      </c>
      <c r="I1827" s="36" t="s">
        <v>539</v>
      </c>
      <c r="J1827" s="36" t="s">
        <v>539</v>
      </c>
      <c r="K1827" s="36">
        <v>44926</v>
      </c>
      <c r="L1827" s="12" t="s">
        <v>539</v>
      </c>
      <c r="M1827" s="12" t="s">
        <v>539</v>
      </c>
      <c r="N1827" s="12" t="s">
        <v>539</v>
      </c>
      <c r="O1827" s="12" t="s">
        <v>539</v>
      </c>
      <c r="R1827" s="12" t="str">
        <f t="shared" si="28"/>
        <v>IFRS</v>
      </c>
      <c r="S1827" s="12" t="str">
        <f>IFERROR(IF(Preferences!$D$6="Default",INDEX('History Check'!$F$6:$O$6,MATCH(MAX('History Check'!$F1827:$O1827),'History Check'!$F1827:$O1827,0)),IF(COUNT($F1827:$O1827) &gt; 0, Preferences!$D$6, NA())),"Null")</f>
        <v>CON</v>
      </c>
    </row>
    <row r="1828" spans="3:19" hidden="1">
      <c r="C1828" s="12" t="s">
        <v>1563</v>
      </c>
      <c r="D1828" s="12">
        <v>1185510</v>
      </c>
      <c r="E1828" s="12">
        <v>2023</v>
      </c>
      <c r="F1828" s="36" t="s">
        <v>539</v>
      </c>
      <c r="G1828" s="12" t="s">
        <v>539</v>
      </c>
      <c r="H1828" s="12" t="s">
        <v>539</v>
      </c>
      <c r="I1828" s="12" t="s">
        <v>539</v>
      </c>
      <c r="J1828" s="12" t="s">
        <v>539</v>
      </c>
      <c r="K1828" s="12" t="s">
        <v>539</v>
      </c>
      <c r="L1828" s="12" t="s">
        <v>539</v>
      </c>
      <c r="M1828" s="12" t="s">
        <v>539</v>
      </c>
      <c r="N1828" s="36" t="s">
        <v>539</v>
      </c>
      <c r="O1828" s="36">
        <v>45291</v>
      </c>
      <c r="R1828" s="12" t="str">
        <f t="shared" si="28"/>
        <v>LOCAL</v>
      </c>
      <c r="S1828" s="12" t="str">
        <f>IFERROR(IF(Preferences!$D$6="Default",INDEX('History Check'!$F$6:$O$6,MATCH(MAX('History Check'!$F1828:$O1828),'History Check'!$F1828:$O1828,0)),IF(COUNT($F1828:$O1828) &gt; 0, Preferences!$D$6, NA())),"Null")</f>
        <v>NONCON</v>
      </c>
    </row>
    <row r="1829" spans="3:19" hidden="1">
      <c r="C1829" s="12" t="s">
        <v>1563</v>
      </c>
      <c r="D1829" s="12">
        <v>1185510</v>
      </c>
      <c r="E1829" s="12">
        <v>2022</v>
      </c>
      <c r="F1829" s="47" t="s">
        <v>539</v>
      </c>
      <c r="G1829" s="47" t="s">
        <v>539</v>
      </c>
      <c r="H1829" s="47" t="s">
        <v>539</v>
      </c>
      <c r="I1829" s="47" t="s">
        <v>539</v>
      </c>
      <c r="J1829" s="47" t="s">
        <v>539</v>
      </c>
      <c r="K1829" s="47" t="s">
        <v>539</v>
      </c>
      <c r="L1829" s="47" t="s">
        <v>539</v>
      </c>
      <c r="M1829" s="47" t="s">
        <v>539</v>
      </c>
      <c r="N1829" s="47" t="s">
        <v>539</v>
      </c>
      <c r="O1829" s="47">
        <v>44926</v>
      </c>
      <c r="P1829" s="47"/>
      <c r="Q1829" s="47"/>
      <c r="R1829" s="12" t="str">
        <f t="shared" si="28"/>
        <v>LOCAL</v>
      </c>
      <c r="S1829" s="12" t="str">
        <f>IFERROR(IF(Preferences!$D$6="Default",INDEX('History Check'!$F$6:$O$6,MATCH(MAX('History Check'!$F1829:$O1829),'History Check'!$F1829:$O1829,0)),IF(COUNT($F1829:$O1829) &gt; 0, Preferences!$D$6, NA())),"Null")</f>
        <v>NONCON</v>
      </c>
    </row>
    <row r="1830" spans="3:19" hidden="1">
      <c r="C1830" s="12" t="s">
        <v>1564</v>
      </c>
      <c r="D1830" s="12">
        <v>1097510</v>
      </c>
      <c r="E1830" s="12">
        <v>2023</v>
      </c>
      <c r="F1830" s="36">
        <v>45291</v>
      </c>
      <c r="G1830" s="12" t="s">
        <v>539</v>
      </c>
      <c r="H1830" s="12" t="s">
        <v>539</v>
      </c>
      <c r="I1830" s="12" t="s">
        <v>539</v>
      </c>
      <c r="J1830" s="36" t="s">
        <v>539</v>
      </c>
      <c r="K1830" s="36">
        <v>45291</v>
      </c>
      <c r="L1830" s="12" t="s">
        <v>539</v>
      </c>
      <c r="M1830" s="12" t="s">
        <v>539</v>
      </c>
      <c r="N1830" s="12" t="s">
        <v>539</v>
      </c>
      <c r="O1830" s="36" t="s">
        <v>539</v>
      </c>
      <c r="R1830" s="12" t="str">
        <f t="shared" si="28"/>
        <v>IFRS</v>
      </c>
      <c r="S1830" s="12" t="str">
        <f>IFERROR(IF(Preferences!$D$6="Default",INDEX('History Check'!$F$6:$O$6,MATCH(MAX('History Check'!$F1830:$O1830),'History Check'!$F1830:$O1830,0)),IF(COUNT($F1830:$O1830) &gt; 0, Preferences!$D$6, NA())),"Null")</f>
        <v>CON</v>
      </c>
    </row>
    <row r="1831" spans="3:19" hidden="1">
      <c r="C1831" s="12" t="s">
        <v>1564</v>
      </c>
      <c r="D1831" s="12">
        <v>1097510</v>
      </c>
      <c r="E1831" s="12">
        <v>2022</v>
      </c>
      <c r="F1831" s="36">
        <v>44926</v>
      </c>
      <c r="G1831" s="12" t="s">
        <v>539</v>
      </c>
      <c r="H1831" s="36" t="s">
        <v>539</v>
      </c>
      <c r="I1831" s="36" t="s">
        <v>539</v>
      </c>
      <c r="J1831" s="36" t="s">
        <v>539</v>
      </c>
      <c r="K1831" s="36">
        <v>44926</v>
      </c>
      <c r="L1831" s="12" t="s">
        <v>539</v>
      </c>
      <c r="M1831" s="12" t="s">
        <v>539</v>
      </c>
      <c r="N1831" s="36" t="s">
        <v>539</v>
      </c>
      <c r="O1831" s="36" t="s">
        <v>539</v>
      </c>
      <c r="R1831" s="12" t="str">
        <f t="shared" si="28"/>
        <v>IFRS</v>
      </c>
      <c r="S1831" s="12" t="str">
        <f>IFERROR(IF(Preferences!$D$6="Default",INDEX('History Check'!$F$6:$O$6,MATCH(MAX('History Check'!$F1831:$O1831),'History Check'!$F1831:$O1831,0)),IF(COUNT($F1831:$O1831) &gt; 0, Preferences!$D$6, NA())),"Null")</f>
        <v>CON</v>
      </c>
    </row>
    <row r="1832" spans="3:19" hidden="1">
      <c r="C1832" s="12" t="s">
        <v>1565</v>
      </c>
      <c r="D1832" s="12">
        <v>111966</v>
      </c>
      <c r="E1832" s="12">
        <v>2023</v>
      </c>
      <c r="F1832" s="36" t="s">
        <v>539</v>
      </c>
      <c r="G1832" s="12" t="s">
        <v>539</v>
      </c>
      <c r="H1832" s="12" t="s">
        <v>539</v>
      </c>
      <c r="I1832" s="12" t="s">
        <v>539</v>
      </c>
      <c r="J1832" s="12" t="s">
        <v>539</v>
      </c>
      <c r="K1832" s="36" t="s">
        <v>539</v>
      </c>
      <c r="L1832" s="12" t="s">
        <v>539</v>
      </c>
      <c r="M1832" s="12" t="s">
        <v>539</v>
      </c>
      <c r="N1832" s="12" t="s">
        <v>539</v>
      </c>
      <c r="O1832" s="36">
        <v>45291</v>
      </c>
      <c r="R1832" s="12" t="str">
        <f t="shared" si="28"/>
        <v>LOCAL</v>
      </c>
      <c r="S1832" s="12" t="str">
        <f>IFERROR(IF(Preferences!$D$6="Default",INDEX('History Check'!$F$6:$O$6,MATCH(MAX('History Check'!$F1832:$O1832),'History Check'!$F1832:$O1832,0)),IF(COUNT($F1832:$O1832) &gt; 0, Preferences!$D$6, NA())),"Null")</f>
        <v>NONCON</v>
      </c>
    </row>
    <row r="1833" spans="3:19" hidden="1">
      <c r="C1833" s="12" t="s">
        <v>1565</v>
      </c>
      <c r="D1833" s="12">
        <v>111966</v>
      </c>
      <c r="E1833" s="12">
        <v>2022</v>
      </c>
      <c r="F1833" s="36" t="s">
        <v>539</v>
      </c>
      <c r="G1833" s="12" t="s">
        <v>539</v>
      </c>
      <c r="H1833" s="36" t="s">
        <v>539</v>
      </c>
      <c r="I1833" s="36" t="s">
        <v>539</v>
      </c>
      <c r="J1833" s="36" t="s">
        <v>539</v>
      </c>
      <c r="K1833" s="36" t="s">
        <v>539</v>
      </c>
      <c r="L1833" s="12" t="s">
        <v>539</v>
      </c>
      <c r="M1833" s="12" t="s">
        <v>539</v>
      </c>
      <c r="N1833" s="36" t="s">
        <v>539</v>
      </c>
      <c r="O1833" s="36">
        <v>44926</v>
      </c>
      <c r="R1833" s="12" t="str">
        <f t="shared" si="28"/>
        <v>LOCAL</v>
      </c>
      <c r="S1833" s="12" t="str">
        <f>IFERROR(IF(Preferences!$D$6="Default",INDEX('History Check'!$F$6:$O$6,MATCH(MAX('History Check'!$F1833:$O1833),'History Check'!$F1833:$O1833,0)),IF(COUNT($F1833:$O1833) &gt; 0, Preferences!$D$6, NA())),"Null")</f>
        <v>NONCON</v>
      </c>
    </row>
    <row r="1834" spans="3:19" hidden="1">
      <c r="C1834" s="12" t="s">
        <v>1566</v>
      </c>
      <c r="D1834" s="12">
        <v>1284111</v>
      </c>
      <c r="E1834" s="12">
        <v>2023</v>
      </c>
      <c r="F1834" s="36" t="s">
        <v>539</v>
      </c>
      <c r="G1834" s="12" t="s">
        <v>539</v>
      </c>
      <c r="H1834" s="12" t="s">
        <v>539</v>
      </c>
      <c r="I1834" s="36" t="s">
        <v>539</v>
      </c>
      <c r="J1834" s="12" t="s">
        <v>539</v>
      </c>
      <c r="K1834" s="12" t="s">
        <v>539</v>
      </c>
      <c r="L1834" s="12" t="s">
        <v>539</v>
      </c>
      <c r="M1834" s="12" t="s">
        <v>539</v>
      </c>
      <c r="N1834" s="12" t="s">
        <v>539</v>
      </c>
      <c r="O1834" s="36">
        <v>45291</v>
      </c>
      <c r="R1834" s="12" t="str">
        <f t="shared" si="28"/>
        <v>LOCAL</v>
      </c>
      <c r="S1834" s="12" t="str">
        <f>IFERROR(IF(Preferences!$D$6="Default",INDEX('History Check'!$F$6:$O$6,MATCH(MAX('History Check'!$F1834:$O1834),'History Check'!$F1834:$O1834,0)),IF(COUNT($F1834:$O1834) &gt; 0, Preferences!$D$6, NA())),"Null")</f>
        <v>NONCON</v>
      </c>
    </row>
    <row r="1835" spans="3:19" hidden="1">
      <c r="C1835" s="12" t="s">
        <v>1566</v>
      </c>
      <c r="D1835" s="12">
        <v>1284111</v>
      </c>
      <c r="E1835" s="12">
        <v>2022</v>
      </c>
      <c r="F1835" s="36" t="s">
        <v>539</v>
      </c>
      <c r="G1835" s="12" t="s">
        <v>539</v>
      </c>
      <c r="H1835" s="12" t="s">
        <v>539</v>
      </c>
      <c r="I1835" s="36" t="s">
        <v>539</v>
      </c>
      <c r="J1835" s="36" t="s">
        <v>539</v>
      </c>
      <c r="K1835" s="36" t="s">
        <v>539</v>
      </c>
      <c r="L1835" s="12" t="s">
        <v>539</v>
      </c>
      <c r="M1835" s="12" t="s">
        <v>539</v>
      </c>
      <c r="N1835" s="12" t="s">
        <v>539</v>
      </c>
      <c r="O1835" s="36">
        <v>44926</v>
      </c>
      <c r="R1835" s="12" t="str">
        <f t="shared" si="28"/>
        <v>LOCAL</v>
      </c>
      <c r="S1835" s="12" t="str">
        <f>IFERROR(IF(Preferences!$D$6="Default",INDEX('History Check'!$F$6:$O$6,MATCH(MAX('History Check'!$F1835:$O1835),'History Check'!$F1835:$O1835,0)),IF(COUNT($F1835:$O1835) &gt; 0, Preferences!$D$6, NA())),"Null")</f>
        <v>NONCON</v>
      </c>
    </row>
    <row r="1836" spans="3:19" hidden="1">
      <c r="C1836" s="12" t="s">
        <v>1567</v>
      </c>
      <c r="D1836" s="12">
        <v>111612</v>
      </c>
      <c r="E1836" s="12">
        <v>2023</v>
      </c>
      <c r="F1836" s="36">
        <v>45291</v>
      </c>
      <c r="G1836" s="12" t="s">
        <v>539</v>
      </c>
      <c r="H1836" s="36" t="s">
        <v>539</v>
      </c>
      <c r="I1836" s="36" t="s">
        <v>539</v>
      </c>
      <c r="J1836" s="12" t="s">
        <v>539</v>
      </c>
      <c r="K1836" s="36">
        <v>45291</v>
      </c>
      <c r="L1836" s="12" t="s">
        <v>539</v>
      </c>
      <c r="M1836" s="12" t="s">
        <v>539</v>
      </c>
      <c r="N1836" s="12" t="s">
        <v>539</v>
      </c>
      <c r="O1836" s="36" t="s">
        <v>539</v>
      </c>
      <c r="R1836" s="12" t="str">
        <f t="shared" si="28"/>
        <v>IFRS</v>
      </c>
      <c r="S1836" s="12" t="str">
        <f>IFERROR(IF(Preferences!$D$6="Default",INDEX('History Check'!$F$6:$O$6,MATCH(MAX('History Check'!$F1836:$O1836),'History Check'!$F1836:$O1836,0)),IF(COUNT($F1836:$O1836) &gt; 0, Preferences!$D$6, NA())),"Null")</f>
        <v>CON</v>
      </c>
    </row>
    <row r="1837" spans="3:19" hidden="1">
      <c r="C1837" s="12" t="s">
        <v>1567</v>
      </c>
      <c r="D1837" s="12">
        <v>111612</v>
      </c>
      <c r="E1837" s="12">
        <v>2022</v>
      </c>
      <c r="F1837" s="36">
        <v>44926</v>
      </c>
      <c r="G1837" s="12" t="s">
        <v>539</v>
      </c>
      <c r="H1837" s="12" t="s">
        <v>539</v>
      </c>
      <c r="I1837" s="12" t="s">
        <v>539</v>
      </c>
      <c r="J1837" s="36" t="s">
        <v>539</v>
      </c>
      <c r="K1837" s="36">
        <v>44926</v>
      </c>
      <c r="L1837" s="12" t="s">
        <v>539</v>
      </c>
      <c r="M1837" s="12" t="s">
        <v>539</v>
      </c>
      <c r="N1837" s="12" t="s">
        <v>539</v>
      </c>
      <c r="O1837" s="36" t="s">
        <v>539</v>
      </c>
      <c r="R1837" s="12" t="str">
        <f t="shared" si="28"/>
        <v>IFRS</v>
      </c>
      <c r="S1837" s="12" t="str">
        <f>IFERROR(IF(Preferences!$D$6="Default",INDEX('History Check'!$F$6:$O$6,MATCH(MAX('History Check'!$F1837:$O1837),'History Check'!$F1837:$O1837,0)),IF(COUNT($F1837:$O1837) &gt; 0, Preferences!$D$6, NA())),"Null")</f>
        <v>CON</v>
      </c>
    </row>
    <row r="1838" spans="3:19" hidden="1">
      <c r="C1838" s="12" t="s">
        <v>1568</v>
      </c>
      <c r="D1838" s="12">
        <v>1192494</v>
      </c>
      <c r="E1838" s="12">
        <v>2023</v>
      </c>
      <c r="F1838" s="47" t="s">
        <v>539</v>
      </c>
      <c r="G1838" s="47" t="s">
        <v>539</v>
      </c>
      <c r="H1838" s="47" t="s">
        <v>539</v>
      </c>
      <c r="I1838" s="47" t="s">
        <v>539</v>
      </c>
      <c r="J1838" s="47" t="s">
        <v>539</v>
      </c>
      <c r="K1838" s="47">
        <v>45291</v>
      </c>
      <c r="L1838" s="47" t="s">
        <v>539</v>
      </c>
      <c r="M1838" s="47" t="s">
        <v>539</v>
      </c>
      <c r="N1838" s="47" t="s">
        <v>539</v>
      </c>
      <c r="O1838" s="47" t="s">
        <v>539</v>
      </c>
      <c r="P1838" s="47"/>
      <c r="Q1838" s="47"/>
      <c r="R1838" s="12" t="str">
        <f t="shared" si="28"/>
        <v>IFRS</v>
      </c>
      <c r="S1838" s="12" t="str">
        <f>IFERROR(IF(Preferences!$D$6="Default",INDEX('History Check'!$F$6:$O$6,MATCH(MAX('History Check'!$F1838:$O1838),'History Check'!$F1838:$O1838,0)),IF(COUNT($F1838:$O1838) &gt; 0, Preferences!$D$6, NA())),"Null")</f>
        <v>NONCON</v>
      </c>
    </row>
    <row r="1839" spans="3:19" hidden="1">
      <c r="C1839" s="12" t="s">
        <v>1568</v>
      </c>
      <c r="D1839" s="12">
        <v>1192494</v>
      </c>
      <c r="E1839" s="12">
        <v>2022</v>
      </c>
      <c r="F1839" s="36" t="s">
        <v>539</v>
      </c>
      <c r="G1839" s="12" t="s">
        <v>539</v>
      </c>
      <c r="H1839" s="12" t="s">
        <v>539</v>
      </c>
      <c r="I1839" s="12" t="s">
        <v>539</v>
      </c>
      <c r="J1839" s="36" t="s">
        <v>539</v>
      </c>
      <c r="K1839" s="36">
        <v>44926</v>
      </c>
      <c r="L1839" s="12" t="s">
        <v>539</v>
      </c>
      <c r="M1839" s="12" t="s">
        <v>539</v>
      </c>
      <c r="N1839" s="12" t="s">
        <v>539</v>
      </c>
      <c r="O1839" s="12" t="s">
        <v>539</v>
      </c>
      <c r="R1839" s="12" t="str">
        <f t="shared" si="28"/>
        <v>IFRS</v>
      </c>
      <c r="S1839" s="12" t="str">
        <f>IFERROR(IF(Preferences!$D$6="Default",INDEX('History Check'!$F$6:$O$6,MATCH(MAX('History Check'!$F1839:$O1839),'History Check'!$F1839:$O1839,0)),IF(COUNT($F1839:$O1839) &gt; 0, Preferences!$D$6, NA())),"Null")</f>
        <v>NONCON</v>
      </c>
    </row>
    <row r="1840" spans="3:19" hidden="1">
      <c r="C1840" s="12" t="s">
        <v>1569</v>
      </c>
      <c r="D1840" s="12">
        <v>112086</v>
      </c>
      <c r="E1840" s="12">
        <v>2023</v>
      </c>
      <c r="F1840" s="36" t="s">
        <v>539</v>
      </c>
      <c r="G1840" s="12" t="s">
        <v>539</v>
      </c>
      <c r="H1840" s="36" t="s">
        <v>539</v>
      </c>
      <c r="I1840" s="36" t="s">
        <v>539</v>
      </c>
      <c r="J1840" s="36">
        <v>45016</v>
      </c>
      <c r="K1840" s="36" t="s">
        <v>539</v>
      </c>
      <c r="L1840" s="12" t="s">
        <v>539</v>
      </c>
      <c r="M1840" s="12" t="s">
        <v>539</v>
      </c>
      <c r="N1840" s="36" t="s">
        <v>539</v>
      </c>
      <c r="O1840" s="36">
        <v>45016</v>
      </c>
      <c r="R1840" s="12" t="str">
        <f t="shared" si="28"/>
        <v>LOCAL</v>
      </c>
      <c r="S1840" s="12" t="str">
        <f>IFERROR(IF(Preferences!$D$6="Default",INDEX('History Check'!$F$6:$O$6,MATCH(MAX('History Check'!$F1840:$O1840),'History Check'!$F1840:$O1840,0)),IF(COUNT($F1840:$O1840) &gt; 0, Preferences!$D$6, NA())),"Null")</f>
        <v>CON</v>
      </c>
    </row>
    <row r="1841" spans="3:19" hidden="1">
      <c r="C1841" s="12" t="s">
        <v>1569</v>
      </c>
      <c r="D1841" s="12">
        <v>112086</v>
      </c>
      <c r="E1841" s="12">
        <v>2022</v>
      </c>
      <c r="F1841" s="36" t="s">
        <v>539</v>
      </c>
      <c r="G1841" s="12" t="s">
        <v>539</v>
      </c>
      <c r="H1841" s="36" t="s">
        <v>539</v>
      </c>
      <c r="I1841" s="36" t="s">
        <v>539</v>
      </c>
      <c r="J1841" s="36">
        <v>44651</v>
      </c>
      <c r="K1841" s="36" t="s">
        <v>539</v>
      </c>
      <c r="L1841" s="12" t="s">
        <v>539</v>
      </c>
      <c r="M1841" s="12" t="s">
        <v>539</v>
      </c>
      <c r="N1841" s="12" t="s">
        <v>539</v>
      </c>
      <c r="O1841" s="36">
        <v>44651</v>
      </c>
      <c r="R1841" s="12" t="str">
        <f t="shared" si="28"/>
        <v>LOCAL</v>
      </c>
      <c r="S1841" s="12" t="str">
        <f>IFERROR(IF(Preferences!$D$6="Default",INDEX('History Check'!$F$6:$O$6,MATCH(MAX('History Check'!$F1841:$O1841),'History Check'!$F1841:$O1841,0)),IF(COUNT($F1841:$O1841) &gt; 0, Preferences!$D$6, NA())),"Null")</f>
        <v>CON</v>
      </c>
    </row>
    <row r="1842" spans="3:19">
      <c r="C1842" s="12" t="s">
        <v>1570</v>
      </c>
      <c r="D1842" s="12">
        <v>114968</v>
      </c>
      <c r="E1842" s="12">
        <v>2023</v>
      </c>
      <c r="F1842" s="36" t="s">
        <v>539</v>
      </c>
      <c r="G1842" s="12" t="s">
        <v>539</v>
      </c>
      <c r="H1842" s="12" t="s">
        <v>539</v>
      </c>
      <c r="I1842" s="12" t="s">
        <v>539</v>
      </c>
      <c r="J1842" s="36" t="s">
        <v>539</v>
      </c>
      <c r="K1842" s="12" t="s">
        <v>539</v>
      </c>
      <c r="L1842" s="12" t="s">
        <v>539</v>
      </c>
      <c r="M1842" s="12" t="s">
        <v>539</v>
      </c>
      <c r="N1842" s="12" t="s">
        <v>539</v>
      </c>
      <c r="O1842" s="12" t="s">
        <v>539</v>
      </c>
      <c r="R1842" s="12" t="str">
        <f t="shared" si="28"/>
        <v>Null</v>
      </c>
      <c r="S1842" s="12" t="str">
        <f>IFERROR(IF(Preferences!$D$6="Default",INDEX('History Check'!$F$6:$O$6,MATCH(MAX('History Check'!$F1842:$O1842),'History Check'!$F1842:$O1842,0)),IF(COUNT($F1842:$O1842) &gt; 0, Preferences!$D$6, NA())),"Null")</f>
        <v>Null</v>
      </c>
    </row>
    <row r="1843" spans="3:19">
      <c r="C1843" s="12" t="s">
        <v>1570</v>
      </c>
      <c r="D1843" s="12">
        <v>114968</v>
      </c>
      <c r="E1843" s="12">
        <v>2022</v>
      </c>
      <c r="F1843" s="36" t="s">
        <v>539</v>
      </c>
      <c r="G1843" s="12" t="s">
        <v>539</v>
      </c>
      <c r="H1843" s="36" t="s">
        <v>539</v>
      </c>
      <c r="I1843" s="36" t="s">
        <v>539</v>
      </c>
      <c r="J1843" s="36" t="s">
        <v>539</v>
      </c>
      <c r="K1843" s="36" t="s">
        <v>539</v>
      </c>
      <c r="L1843" s="12" t="s">
        <v>539</v>
      </c>
      <c r="M1843" s="12" t="s">
        <v>539</v>
      </c>
      <c r="N1843" s="36" t="s">
        <v>539</v>
      </c>
      <c r="O1843" s="36" t="s">
        <v>539</v>
      </c>
      <c r="R1843" s="12" t="str">
        <f t="shared" si="28"/>
        <v>Null</v>
      </c>
      <c r="S1843" s="12" t="str">
        <f>IFERROR(IF(Preferences!$D$6="Default",INDEX('History Check'!$F$6:$O$6,MATCH(MAX('History Check'!$F1843:$O1843),'History Check'!$F1843:$O1843,0)),IF(COUNT($F1843:$O1843) &gt; 0, Preferences!$D$6, NA())),"Null")</f>
        <v>Null</v>
      </c>
    </row>
    <row r="1844" spans="3:19" hidden="1">
      <c r="C1844" s="12" t="s">
        <v>1571</v>
      </c>
      <c r="D1844" s="12">
        <v>1209411</v>
      </c>
      <c r="E1844" s="12">
        <v>2023</v>
      </c>
      <c r="F1844" s="36" t="s">
        <v>539</v>
      </c>
      <c r="G1844" s="12" t="s">
        <v>539</v>
      </c>
      <c r="H1844" s="36">
        <v>45291</v>
      </c>
      <c r="I1844" s="36" t="s">
        <v>539</v>
      </c>
      <c r="J1844" s="36" t="s">
        <v>539</v>
      </c>
      <c r="K1844" s="36" t="s">
        <v>539</v>
      </c>
      <c r="L1844" s="12" t="s">
        <v>539</v>
      </c>
      <c r="M1844" s="12" t="s">
        <v>539</v>
      </c>
      <c r="N1844" s="36" t="s">
        <v>539</v>
      </c>
      <c r="O1844" s="36" t="s">
        <v>539</v>
      </c>
      <c r="R1844" s="12" t="str">
        <f t="shared" si="28"/>
        <v>REGULATORY</v>
      </c>
      <c r="S1844" s="12" t="str">
        <f>IFERROR(IF(Preferences!$D$6="Default",INDEX('History Check'!$F$6:$O$6,MATCH(MAX('History Check'!$F1844:$O1844),'History Check'!$F1844:$O1844,0)),IF(COUNT($F1844:$O1844) &gt; 0, Preferences!$D$6, NA())),"Null")</f>
        <v>CON</v>
      </c>
    </row>
    <row r="1845" spans="3:19" hidden="1">
      <c r="C1845" s="12" t="s">
        <v>1571</v>
      </c>
      <c r="D1845" s="12">
        <v>1209411</v>
      </c>
      <c r="E1845" s="12">
        <v>2022</v>
      </c>
      <c r="F1845" s="36" t="s">
        <v>539</v>
      </c>
      <c r="G1845" s="12" t="s">
        <v>539</v>
      </c>
      <c r="H1845" s="36">
        <v>44926</v>
      </c>
      <c r="I1845" s="36" t="s">
        <v>539</v>
      </c>
      <c r="J1845" s="36" t="s">
        <v>539</v>
      </c>
      <c r="K1845" s="36" t="s">
        <v>539</v>
      </c>
      <c r="L1845" s="12" t="s">
        <v>539</v>
      </c>
      <c r="M1845" s="12" t="s">
        <v>539</v>
      </c>
      <c r="N1845" s="36" t="s">
        <v>539</v>
      </c>
      <c r="O1845" s="36" t="s">
        <v>539</v>
      </c>
      <c r="R1845" s="12" t="str">
        <f t="shared" si="28"/>
        <v>REGULATORY</v>
      </c>
      <c r="S1845" s="12" t="str">
        <f>IFERROR(IF(Preferences!$D$6="Default",INDEX('History Check'!$F$6:$O$6,MATCH(MAX('History Check'!$F1845:$O1845),'History Check'!$F1845:$O1845,0)),IF(COUNT($F1845:$O1845) &gt; 0, Preferences!$D$6, NA())),"Null")</f>
        <v>CON</v>
      </c>
    </row>
    <row r="1846" spans="3:19" hidden="1">
      <c r="C1846" s="12" t="s">
        <v>1572</v>
      </c>
      <c r="D1846" s="12">
        <v>1283</v>
      </c>
      <c r="E1846" s="12">
        <v>2023</v>
      </c>
      <c r="F1846" s="36" t="s">
        <v>539</v>
      </c>
      <c r="G1846" s="12" t="s">
        <v>539</v>
      </c>
      <c r="H1846" s="36">
        <v>45291</v>
      </c>
      <c r="I1846" s="12" t="s">
        <v>539</v>
      </c>
      <c r="J1846" s="12" t="s">
        <v>539</v>
      </c>
      <c r="K1846" s="12" t="s">
        <v>539</v>
      </c>
      <c r="L1846" s="12" t="s">
        <v>539</v>
      </c>
      <c r="M1846" s="12" t="s">
        <v>539</v>
      </c>
      <c r="N1846" s="12" t="s">
        <v>539</v>
      </c>
      <c r="O1846" s="12" t="s">
        <v>539</v>
      </c>
      <c r="R1846" s="12" t="str">
        <f t="shared" si="28"/>
        <v>REGULATORY</v>
      </c>
      <c r="S1846" s="12" t="str">
        <f>IFERROR(IF(Preferences!$D$6="Default",INDEX('History Check'!$F$6:$O$6,MATCH(MAX('History Check'!$F1846:$O1846),'History Check'!$F1846:$O1846,0)),IF(COUNT($F1846:$O1846) &gt; 0, Preferences!$D$6, NA())),"Null")</f>
        <v>CON</v>
      </c>
    </row>
    <row r="1847" spans="3:19" hidden="1">
      <c r="C1847" s="12" t="s">
        <v>1572</v>
      </c>
      <c r="D1847" s="12">
        <v>1283</v>
      </c>
      <c r="E1847" s="12">
        <v>2022</v>
      </c>
      <c r="F1847" s="36" t="s">
        <v>539</v>
      </c>
      <c r="G1847" s="12" t="s">
        <v>539</v>
      </c>
      <c r="H1847" s="36">
        <v>44926</v>
      </c>
      <c r="I1847" s="36" t="s">
        <v>539</v>
      </c>
      <c r="J1847" s="36" t="s">
        <v>539</v>
      </c>
      <c r="K1847" s="36" t="s">
        <v>539</v>
      </c>
      <c r="L1847" s="12" t="s">
        <v>539</v>
      </c>
      <c r="M1847" s="12" t="s">
        <v>539</v>
      </c>
      <c r="N1847" s="36" t="s">
        <v>539</v>
      </c>
      <c r="O1847" s="36" t="s">
        <v>539</v>
      </c>
      <c r="R1847" s="12" t="str">
        <f t="shared" si="28"/>
        <v>REGULATORY</v>
      </c>
      <c r="S1847" s="12" t="str">
        <f>IFERROR(IF(Preferences!$D$6="Default",INDEX('History Check'!$F$6:$O$6,MATCH(MAX('History Check'!$F1847:$O1847),'History Check'!$F1847:$O1847,0)),IF(COUNT($F1847:$O1847) &gt; 0, Preferences!$D$6, NA())),"Null")</f>
        <v>CON</v>
      </c>
    </row>
    <row r="1848" spans="3:19" hidden="1">
      <c r="C1848" s="12" t="s">
        <v>1573</v>
      </c>
      <c r="D1848" s="12">
        <v>110592</v>
      </c>
      <c r="E1848" s="12">
        <v>2023</v>
      </c>
      <c r="F1848" s="36" t="s">
        <v>539</v>
      </c>
      <c r="G1848" s="12" t="s">
        <v>539</v>
      </c>
      <c r="H1848" s="36">
        <v>45291</v>
      </c>
      <c r="I1848" s="36">
        <v>45291</v>
      </c>
      <c r="J1848" s="36" t="s">
        <v>539</v>
      </c>
      <c r="K1848" s="36" t="s">
        <v>539</v>
      </c>
      <c r="L1848" s="12" t="s">
        <v>539</v>
      </c>
      <c r="M1848" s="12" t="s">
        <v>539</v>
      </c>
      <c r="N1848" s="36" t="s">
        <v>539</v>
      </c>
      <c r="O1848" s="36" t="s">
        <v>539</v>
      </c>
      <c r="R1848" s="12" t="str">
        <f t="shared" si="28"/>
        <v>REGULATORY</v>
      </c>
      <c r="S1848" s="12" t="str">
        <f>IFERROR(IF(Preferences!$D$6="Default",INDEX('History Check'!$F$6:$O$6,MATCH(MAX('History Check'!$F1848:$O1848),'History Check'!$F1848:$O1848,0)),IF(COUNT($F1848:$O1848) &gt; 0, Preferences!$D$6, NA())),"Null")</f>
        <v>CON</v>
      </c>
    </row>
    <row r="1849" spans="3:19" hidden="1">
      <c r="C1849" s="12" t="s">
        <v>1573</v>
      </c>
      <c r="D1849" s="12">
        <v>110592</v>
      </c>
      <c r="E1849" s="12">
        <v>2022</v>
      </c>
      <c r="F1849" s="36" t="s">
        <v>539</v>
      </c>
      <c r="G1849" s="12" t="s">
        <v>539</v>
      </c>
      <c r="H1849" s="36">
        <v>44926</v>
      </c>
      <c r="I1849" s="36">
        <v>44926</v>
      </c>
      <c r="J1849" s="36" t="s">
        <v>539</v>
      </c>
      <c r="K1849" s="36" t="s">
        <v>539</v>
      </c>
      <c r="L1849" s="12" t="s">
        <v>539</v>
      </c>
      <c r="M1849" s="12" t="s">
        <v>539</v>
      </c>
      <c r="N1849" s="36" t="s">
        <v>539</v>
      </c>
      <c r="O1849" s="36" t="s">
        <v>539</v>
      </c>
      <c r="R1849" s="12" t="str">
        <f t="shared" si="28"/>
        <v>REGULATORY</v>
      </c>
      <c r="S1849" s="12" t="str">
        <f>IFERROR(IF(Preferences!$D$6="Default",INDEX('History Check'!$F$6:$O$6,MATCH(MAX('History Check'!$F1849:$O1849),'History Check'!$F1849:$O1849,0)),IF(COUNT($F1849:$O1849) &gt; 0, Preferences!$D$6, NA())),"Null")</f>
        <v>CON</v>
      </c>
    </row>
    <row r="1850" spans="3:19">
      <c r="C1850" s="12" t="s">
        <v>1574</v>
      </c>
      <c r="D1850" s="12">
        <v>1479238</v>
      </c>
      <c r="E1850" s="12">
        <v>2023</v>
      </c>
      <c r="F1850" s="36" t="s">
        <v>539</v>
      </c>
      <c r="G1850" s="12" t="s">
        <v>539</v>
      </c>
      <c r="H1850" s="36" t="s">
        <v>539</v>
      </c>
      <c r="I1850" s="36" t="s">
        <v>539</v>
      </c>
      <c r="J1850" s="36" t="s">
        <v>539</v>
      </c>
      <c r="K1850" s="36" t="s">
        <v>539</v>
      </c>
      <c r="L1850" s="12" t="s">
        <v>539</v>
      </c>
      <c r="M1850" s="12" t="s">
        <v>539</v>
      </c>
      <c r="N1850" s="36" t="s">
        <v>539</v>
      </c>
      <c r="O1850" s="36" t="s">
        <v>539</v>
      </c>
      <c r="R1850" s="12" t="str">
        <f t="shared" si="28"/>
        <v>Null</v>
      </c>
      <c r="S1850" s="12" t="str">
        <f>IFERROR(IF(Preferences!$D$6="Default",INDEX('History Check'!$F$6:$O$6,MATCH(MAX('History Check'!$F1850:$O1850),'History Check'!$F1850:$O1850,0)),IF(COUNT($F1850:$O1850) &gt; 0, Preferences!$D$6, NA())),"Null")</f>
        <v>Null</v>
      </c>
    </row>
    <row r="1851" spans="3:19">
      <c r="C1851" s="12" t="s">
        <v>1574</v>
      </c>
      <c r="D1851" s="12">
        <v>1479238</v>
      </c>
      <c r="E1851" s="12">
        <v>2022</v>
      </c>
      <c r="F1851" s="36" t="s">
        <v>539</v>
      </c>
      <c r="G1851" s="12" t="s">
        <v>539</v>
      </c>
      <c r="H1851" s="36" t="s">
        <v>539</v>
      </c>
      <c r="I1851" s="36" t="s">
        <v>539</v>
      </c>
      <c r="J1851" s="36" t="s">
        <v>539</v>
      </c>
      <c r="K1851" s="36" t="s">
        <v>539</v>
      </c>
      <c r="L1851" s="12" t="s">
        <v>539</v>
      </c>
      <c r="M1851" s="12" t="s">
        <v>539</v>
      </c>
      <c r="N1851" s="36" t="s">
        <v>539</v>
      </c>
      <c r="O1851" s="36" t="s">
        <v>539</v>
      </c>
      <c r="R1851" s="12" t="str">
        <f t="shared" si="28"/>
        <v>Null</v>
      </c>
      <c r="S1851" s="12" t="str">
        <f>IFERROR(IF(Preferences!$D$6="Default",INDEX('History Check'!$F$6:$O$6,MATCH(MAX('History Check'!$F1851:$O1851),'History Check'!$F1851:$O1851,0)),IF(COUNT($F1851:$O1851) &gt; 0, Preferences!$D$6, NA())),"Null")</f>
        <v>Null</v>
      </c>
    </row>
    <row r="1852" spans="3:19">
      <c r="C1852" s="12" t="s">
        <v>1575</v>
      </c>
      <c r="D1852" s="12">
        <v>1479231</v>
      </c>
      <c r="E1852" s="12">
        <v>2023</v>
      </c>
      <c r="F1852" s="36" t="s">
        <v>539</v>
      </c>
      <c r="G1852" s="12" t="s">
        <v>539</v>
      </c>
      <c r="H1852" s="12" t="s">
        <v>539</v>
      </c>
      <c r="I1852" s="36" t="s">
        <v>539</v>
      </c>
      <c r="J1852" s="12" t="s">
        <v>539</v>
      </c>
      <c r="K1852" s="36" t="s">
        <v>539</v>
      </c>
      <c r="L1852" s="12" t="s">
        <v>539</v>
      </c>
      <c r="M1852" s="12" t="s">
        <v>539</v>
      </c>
      <c r="N1852" s="12" t="s">
        <v>539</v>
      </c>
      <c r="O1852" s="12" t="s">
        <v>539</v>
      </c>
      <c r="R1852" s="12" t="str">
        <f t="shared" si="28"/>
        <v>Null</v>
      </c>
      <c r="S1852" s="12" t="str">
        <f>IFERROR(IF(Preferences!$D$6="Default",INDEX('History Check'!$F$6:$O$6,MATCH(MAX('History Check'!$F1852:$O1852),'History Check'!$F1852:$O1852,0)),IF(COUNT($F1852:$O1852) &gt; 0, Preferences!$D$6, NA())),"Null")</f>
        <v>Null</v>
      </c>
    </row>
    <row r="1853" spans="3:19">
      <c r="C1853" s="12" t="s">
        <v>1575</v>
      </c>
      <c r="D1853" s="12">
        <v>1479231</v>
      </c>
      <c r="E1853" s="12">
        <v>2022</v>
      </c>
      <c r="F1853" s="36" t="s">
        <v>539</v>
      </c>
      <c r="G1853" s="12" t="s">
        <v>539</v>
      </c>
      <c r="H1853" s="12" t="s">
        <v>539</v>
      </c>
      <c r="I1853" s="12" t="s">
        <v>539</v>
      </c>
      <c r="J1853" s="36" t="s">
        <v>539</v>
      </c>
      <c r="K1853" s="12" t="s">
        <v>539</v>
      </c>
      <c r="L1853" s="12" t="s">
        <v>539</v>
      </c>
      <c r="M1853" s="12" t="s">
        <v>539</v>
      </c>
      <c r="N1853" s="12" t="s">
        <v>539</v>
      </c>
      <c r="O1853" s="36" t="s">
        <v>539</v>
      </c>
      <c r="R1853" s="12" t="str">
        <f t="shared" si="28"/>
        <v>Null</v>
      </c>
      <c r="S1853" s="12" t="str">
        <f>IFERROR(IF(Preferences!$D$6="Default",INDEX('History Check'!$F$6:$O$6,MATCH(MAX('History Check'!$F1853:$O1853),'History Check'!$F1853:$O1853,0)),IF(COUNT($F1853:$O1853) &gt; 0, Preferences!$D$6, NA())),"Null")</f>
        <v>Null</v>
      </c>
    </row>
    <row r="1854" spans="3:19">
      <c r="C1854" s="12" t="s">
        <v>1576</v>
      </c>
      <c r="D1854" s="12">
        <v>1479232</v>
      </c>
      <c r="E1854" s="12">
        <v>2023</v>
      </c>
      <c r="F1854" s="36" t="s">
        <v>539</v>
      </c>
      <c r="G1854" s="12" t="s">
        <v>539</v>
      </c>
      <c r="H1854" s="36" t="s">
        <v>539</v>
      </c>
      <c r="I1854" s="36" t="s">
        <v>539</v>
      </c>
      <c r="J1854" s="12" t="s">
        <v>539</v>
      </c>
      <c r="K1854" s="36" t="s">
        <v>539</v>
      </c>
      <c r="L1854" s="12" t="s">
        <v>539</v>
      </c>
      <c r="M1854" s="12" t="s">
        <v>539</v>
      </c>
      <c r="N1854" s="36" t="s">
        <v>539</v>
      </c>
      <c r="O1854" s="36" t="s">
        <v>539</v>
      </c>
      <c r="R1854" s="12" t="str">
        <f t="shared" si="28"/>
        <v>Null</v>
      </c>
      <c r="S1854" s="12" t="str">
        <f>IFERROR(IF(Preferences!$D$6="Default",INDEX('History Check'!$F$6:$O$6,MATCH(MAX('History Check'!$F1854:$O1854),'History Check'!$F1854:$O1854,0)),IF(COUNT($F1854:$O1854) &gt; 0, Preferences!$D$6, NA())),"Null")</f>
        <v>Null</v>
      </c>
    </row>
    <row r="1855" spans="3:19">
      <c r="C1855" s="12" t="s">
        <v>1576</v>
      </c>
      <c r="D1855" s="12">
        <v>1479232</v>
      </c>
      <c r="E1855" s="12">
        <v>2022</v>
      </c>
      <c r="F1855" s="12" t="s">
        <v>539</v>
      </c>
      <c r="G1855" s="12" t="s">
        <v>539</v>
      </c>
      <c r="H1855" s="12" t="s">
        <v>539</v>
      </c>
      <c r="I1855" s="12" t="s">
        <v>539</v>
      </c>
      <c r="J1855" s="36" t="s">
        <v>539</v>
      </c>
      <c r="K1855" s="12" t="s">
        <v>539</v>
      </c>
      <c r="L1855" s="12" t="s">
        <v>539</v>
      </c>
      <c r="M1855" s="12" t="s">
        <v>539</v>
      </c>
      <c r="N1855" s="12" t="s">
        <v>539</v>
      </c>
      <c r="O1855" s="36" t="s">
        <v>539</v>
      </c>
      <c r="R1855" s="12" t="str">
        <f t="shared" si="28"/>
        <v>Null</v>
      </c>
      <c r="S1855" s="12" t="str">
        <f>IFERROR(IF(Preferences!$D$6="Default",INDEX('History Check'!$F$6:$O$6,MATCH(MAX('History Check'!$F1855:$O1855),'History Check'!$F1855:$O1855,0)),IF(COUNT($F1855:$O1855) &gt; 0, Preferences!$D$6, NA())),"Null")</f>
        <v>Null</v>
      </c>
    </row>
    <row r="1856" spans="3:19">
      <c r="C1856" s="12" t="s">
        <v>1577</v>
      </c>
      <c r="D1856" s="12">
        <v>1479242</v>
      </c>
      <c r="E1856" s="12">
        <v>2023</v>
      </c>
      <c r="F1856" s="36" t="s">
        <v>539</v>
      </c>
      <c r="G1856" s="12" t="s">
        <v>539</v>
      </c>
      <c r="H1856" s="12" t="s">
        <v>539</v>
      </c>
      <c r="I1856" s="12" t="s">
        <v>539</v>
      </c>
      <c r="J1856" s="36" t="s">
        <v>539</v>
      </c>
      <c r="K1856" s="12" t="s">
        <v>539</v>
      </c>
      <c r="L1856" s="12" t="s">
        <v>539</v>
      </c>
      <c r="M1856" s="12" t="s">
        <v>539</v>
      </c>
      <c r="N1856" s="12" t="s">
        <v>539</v>
      </c>
      <c r="O1856" s="36" t="s">
        <v>539</v>
      </c>
      <c r="R1856" s="12" t="str">
        <f t="shared" si="28"/>
        <v>Null</v>
      </c>
      <c r="S1856" s="12" t="str">
        <f>IFERROR(IF(Preferences!$D$6="Default",INDEX('History Check'!$F$6:$O$6,MATCH(MAX('History Check'!$F1856:$O1856),'History Check'!$F1856:$O1856,0)),IF(COUNT($F1856:$O1856) &gt; 0, Preferences!$D$6, NA())),"Null")</f>
        <v>Null</v>
      </c>
    </row>
    <row r="1857" spans="3:19">
      <c r="C1857" s="12" t="s">
        <v>1577</v>
      </c>
      <c r="D1857" s="12">
        <v>1479242</v>
      </c>
      <c r="E1857" s="12">
        <v>2022</v>
      </c>
      <c r="F1857" s="36" t="s">
        <v>539</v>
      </c>
      <c r="G1857" s="12" t="s">
        <v>539</v>
      </c>
      <c r="H1857" s="36" t="s">
        <v>539</v>
      </c>
      <c r="I1857" s="36" t="s">
        <v>539</v>
      </c>
      <c r="J1857" s="36" t="s">
        <v>539</v>
      </c>
      <c r="K1857" s="36" t="s">
        <v>539</v>
      </c>
      <c r="L1857" s="12" t="s">
        <v>539</v>
      </c>
      <c r="M1857" s="12" t="s">
        <v>539</v>
      </c>
      <c r="N1857" s="36" t="s">
        <v>539</v>
      </c>
      <c r="O1857" s="36" t="s">
        <v>539</v>
      </c>
      <c r="R1857" s="12" t="str">
        <f t="shared" si="28"/>
        <v>Null</v>
      </c>
      <c r="S1857" s="12" t="str">
        <f>IFERROR(IF(Preferences!$D$6="Default",INDEX('History Check'!$F$6:$O$6,MATCH(MAX('History Check'!$F1857:$O1857),'History Check'!$F1857:$O1857,0)),IF(COUNT($F1857:$O1857) &gt; 0, Preferences!$D$6, NA())),"Null")</f>
        <v>Null</v>
      </c>
    </row>
    <row r="1858" spans="3:19">
      <c r="C1858" s="12" t="s">
        <v>1578</v>
      </c>
      <c r="D1858" s="12">
        <v>1479239</v>
      </c>
      <c r="E1858" s="12">
        <v>2023</v>
      </c>
      <c r="F1858" s="36" t="s">
        <v>539</v>
      </c>
      <c r="G1858" s="12" t="s">
        <v>539</v>
      </c>
      <c r="H1858" s="12" t="s">
        <v>539</v>
      </c>
      <c r="I1858" s="12" t="s">
        <v>539</v>
      </c>
      <c r="J1858" s="12" t="s">
        <v>539</v>
      </c>
      <c r="K1858" s="36" t="s">
        <v>539</v>
      </c>
      <c r="L1858" s="12" t="s">
        <v>539</v>
      </c>
      <c r="M1858" s="12" t="s">
        <v>539</v>
      </c>
      <c r="N1858" s="12" t="s">
        <v>539</v>
      </c>
      <c r="O1858" s="36" t="s">
        <v>539</v>
      </c>
      <c r="R1858" s="12" t="str">
        <f t="shared" si="28"/>
        <v>Null</v>
      </c>
      <c r="S1858" s="12" t="str">
        <f>IFERROR(IF(Preferences!$D$6="Default",INDEX('History Check'!$F$6:$O$6,MATCH(MAX('History Check'!$F1858:$O1858),'History Check'!$F1858:$O1858,0)),IF(COUNT($F1858:$O1858) &gt; 0, Preferences!$D$6, NA())),"Null")</f>
        <v>Null</v>
      </c>
    </row>
    <row r="1859" spans="3:19">
      <c r="C1859" s="12" t="s">
        <v>1578</v>
      </c>
      <c r="D1859" s="12">
        <v>1479239</v>
      </c>
      <c r="E1859" s="12">
        <v>2022</v>
      </c>
      <c r="F1859" s="12" t="s">
        <v>539</v>
      </c>
      <c r="G1859" s="12" t="s">
        <v>539</v>
      </c>
      <c r="H1859" s="12" t="s">
        <v>539</v>
      </c>
      <c r="I1859" s="12" t="s">
        <v>539</v>
      </c>
      <c r="J1859" s="12" t="s">
        <v>539</v>
      </c>
      <c r="K1859" s="36" t="s">
        <v>539</v>
      </c>
      <c r="L1859" s="12" t="s">
        <v>539</v>
      </c>
      <c r="M1859" s="12" t="s">
        <v>539</v>
      </c>
      <c r="N1859" s="12" t="s">
        <v>539</v>
      </c>
      <c r="O1859" s="36" t="s">
        <v>539</v>
      </c>
      <c r="R1859" s="12" t="str">
        <f t="shared" si="28"/>
        <v>Null</v>
      </c>
      <c r="S1859" s="12" t="str">
        <f>IFERROR(IF(Preferences!$D$6="Default",INDEX('History Check'!$F$6:$O$6,MATCH(MAX('History Check'!$F1859:$O1859),'History Check'!$F1859:$O1859,0)),IF(COUNT($F1859:$O1859) &gt; 0, Preferences!$D$6, NA())),"Null")</f>
        <v>Null</v>
      </c>
    </row>
    <row r="1860" spans="3:19">
      <c r="C1860" s="12" t="s">
        <v>1579</v>
      </c>
      <c r="D1860" s="12">
        <v>1479240</v>
      </c>
      <c r="E1860" s="12">
        <v>2023</v>
      </c>
      <c r="F1860" s="36" t="s">
        <v>539</v>
      </c>
      <c r="G1860" s="12" t="s">
        <v>539</v>
      </c>
      <c r="H1860" s="36" t="s">
        <v>539</v>
      </c>
      <c r="I1860" s="36" t="s">
        <v>539</v>
      </c>
      <c r="J1860" s="36" t="s">
        <v>539</v>
      </c>
      <c r="K1860" s="36" t="s">
        <v>539</v>
      </c>
      <c r="L1860" s="12" t="s">
        <v>539</v>
      </c>
      <c r="M1860" s="12" t="s">
        <v>539</v>
      </c>
      <c r="N1860" s="36" t="s">
        <v>539</v>
      </c>
      <c r="O1860" s="36" t="s">
        <v>539</v>
      </c>
      <c r="R1860" s="12" t="str">
        <f t="shared" si="28"/>
        <v>Null</v>
      </c>
      <c r="S1860" s="12" t="str">
        <f>IFERROR(IF(Preferences!$D$6="Default",INDEX('History Check'!$F$6:$O$6,MATCH(MAX('History Check'!$F1860:$O1860),'History Check'!$F1860:$O1860,0)),IF(COUNT($F1860:$O1860) &gt; 0, Preferences!$D$6, NA())),"Null")</f>
        <v>Null</v>
      </c>
    </row>
    <row r="1861" spans="3:19">
      <c r="C1861" s="12" t="s">
        <v>1579</v>
      </c>
      <c r="D1861" s="12">
        <v>1479240</v>
      </c>
      <c r="E1861" s="12">
        <v>2022</v>
      </c>
      <c r="F1861" s="36" t="s">
        <v>539</v>
      </c>
      <c r="G1861" s="12" t="s">
        <v>539</v>
      </c>
      <c r="H1861" s="12" t="s">
        <v>539</v>
      </c>
      <c r="I1861" s="12" t="s">
        <v>539</v>
      </c>
      <c r="J1861" s="12" t="s">
        <v>539</v>
      </c>
      <c r="K1861" s="36" t="s">
        <v>539</v>
      </c>
      <c r="L1861" s="12" t="s">
        <v>539</v>
      </c>
      <c r="M1861" s="12" t="s">
        <v>539</v>
      </c>
      <c r="N1861" s="12" t="s">
        <v>539</v>
      </c>
      <c r="O1861" s="12" t="s">
        <v>539</v>
      </c>
      <c r="R1861" s="12" t="str">
        <f t="shared" si="28"/>
        <v>Null</v>
      </c>
      <c r="S1861" s="12" t="str">
        <f>IFERROR(IF(Preferences!$D$6="Default",INDEX('History Check'!$F$6:$O$6,MATCH(MAX('History Check'!$F1861:$O1861),'History Check'!$F1861:$O1861,0)),IF(COUNT($F1861:$O1861) &gt; 0, Preferences!$D$6, NA())),"Null")</f>
        <v>Null</v>
      </c>
    </row>
    <row r="1862" spans="3:19">
      <c r="C1862" s="12" t="s">
        <v>1580</v>
      </c>
      <c r="D1862" s="12">
        <v>1479241</v>
      </c>
      <c r="E1862" s="12">
        <v>2023</v>
      </c>
      <c r="F1862" s="36" t="s">
        <v>539</v>
      </c>
      <c r="G1862" s="12" t="s">
        <v>539</v>
      </c>
      <c r="H1862" s="36" t="s">
        <v>539</v>
      </c>
      <c r="I1862" s="36" t="s">
        <v>539</v>
      </c>
      <c r="J1862" s="36" t="s">
        <v>539</v>
      </c>
      <c r="K1862" s="36" t="s">
        <v>539</v>
      </c>
      <c r="L1862" s="12" t="s">
        <v>539</v>
      </c>
      <c r="M1862" s="12" t="s">
        <v>539</v>
      </c>
      <c r="N1862" s="36" t="s">
        <v>539</v>
      </c>
      <c r="O1862" s="36" t="s">
        <v>539</v>
      </c>
      <c r="R1862" s="12" t="str">
        <f t="shared" si="28"/>
        <v>Null</v>
      </c>
      <c r="S1862" s="12" t="str">
        <f>IFERROR(IF(Preferences!$D$6="Default",INDEX('History Check'!$F$6:$O$6,MATCH(MAX('History Check'!$F1862:$O1862),'History Check'!$F1862:$O1862,0)),IF(COUNT($F1862:$O1862) &gt; 0, Preferences!$D$6, NA())),"Null")</f>
        <v>Null</v>
      </c>
    </row>
    <row r="1863" spans="3:19">
      <c r="C1863" s="12" t="s">
        <v>1580</v>
      </c>
      <c r="D1863" s="12">
        <v>1479241</v>
      </c>
      <c r="E1863" s="12">
        <v>2022</v>
      </c>
      <c r="F1863" s="36" t="s">
        <v>539</v>
      </c>
      <c r="G1863" s="12" t="s">
        <v>539</v>
      </c>
      <c r="H1863" s="12" t="s">
        <v>539</v>
      </c>
      <c r="I1863" s="12" t="s">
        <v>539</v>
      </c>
      <c r="J1863" s="12" t="s">
        <v>539</v>
      </c>
      <c r="K1863" s="36" t="s">
        <v>539</v>
      </c>
      <c r="L1863" s="12" t="s">
        <v>539</v>
      </c>
      <c r="M1863" s="12" t="s">
        <v>539</v>
      </c>
      <c r="N1863" s="12" t="s">
        <v>539</v>
      </c>
      <c r="O1863" s="12" t="s">
        <v>539</v>
      </c>
      <c r="R1863" s="12" t="str">
        <f t="shared" si="28"/>
        <v>Null</v>
      </c>
      <c r="S1863" s="12" t="str">
        <f>IFERROR(IF(Preferences!$D$6="Default",INDEX('History Check'!$F$6:$O$6,MATCH(MAX('History Check'!$F1863:$O1863),'History Check'!$F1863:$O1863,0)),IF(COUNT($F1863:$O1863) &gt; 0, Preferences!$D$6, NA())),"Null")</f>
        <v>Null</v>
      </c>
    </row>
    <row r="1864" spans="3:19" hidden="1">
      <c r="C1864" s="12" t="s">
        <v>1581</v>
      </c>
      <c r="D1864" s="12">
        <v>108566</v>
      </c>
      <c r="E1864" s="12">
        <v>2023</v>
      </c>
      <c r="F1864" s="36" t="s">
        <v>539</v>
      </c>
      <c r="G1864" s="12" t="s">
        <v>539</v>
      </c>
      <c r="H1864" s="12" t="s">
        <v>539</v>
      </c>
      <c r="I1864" s="12" t="s">
        <v>539</v>
      </c>
      <c r="J1864" s="36">
        <v>45016</v>
      </c>
      <c r="K1864" s="12" t="s">
        <v>539</v>
      </c>
      <c r="L1864" s="12" t="s">
        <v>539</v>
      </c>
      <c r="M1864" s="12" t="s">
        <v>539</v>
      </c>
      <c r="N1864" s="12" t="s">
        <v>539</v>
      </c>
      <c r="O1864" s="36">
        <v>45016</v>
      </c>
      <c r="R1864" s="12" t="str">
        <f t="shared" ref="R1864:R1927" si="29">IFERROR(INDEX($F$5:$O$5,MATCH(MAX($F1864:$O1864),$F1864:$O1864,0)),"Null")</f>
        <v>LOCAL</v>
      </c>
      <c r="S1864" s="12" t="str">
        <f>IFERROR(IF(Preferences!$D$6="Default",INDEX('History Check'!$F$6:$O$6,MATCH(MAX('History Check'!$F1864:$O1864),'History Check'!$F1864:$O1864,0)),IF(COUNT($F1864:$O1864) &gt; 0, Preferences!$D$6, NA())),"Null")</f>
        <v>CON</v>
      </c>
    </row>
    <row r="1865" spans="3:19" hidden="1">
      <c r="C1865" s="12" t="s">
        <v>1581</v>
      </c>
      <c r="D1865" s="12">
        <v>108566</v>
      </c>
      <c r="E1865" s="12">
        <v>2022</v>
      </c>
      <c r="F1865" s="47" t="s">
        <v>539</v>
      </c>
      <c r="G1865" s="47" t="s">
        <v>539</v>
      </c>
      <c r="H1865" s="47" t="s">
        <v>539</v>
      </c>
      <c r="I1865" s="47" t="s">
        <v>539</v>
      </c>
      <c r="J1865" s="47">
        <v>44651</v>
      </c>
      <c r="K1865" s="47" t="s">
        <v>539</v>
      </c>
      <c r="L1865" s="47" t="s">
        <v>539</v>
      </c>
      <c r="M1865" s="47" t="s">
        <v>539</v>
      </c>
      <c r="N1865" s="47" t="s">
        <v>539</v>
      </c>
      <c r="O1865" s="47">
        <v>44651</v>
      </c>
      <c r="P1865" s="47"/>
      <c r="Q1865" s="47"/>
      <c r="R1865" s="12" t="str">
        <f t="shared" si="29"/>
        <v>LOCAL</v>
      </c>
      <c r="S1865" s="12" t="str">
        <f>IFERROR(IF(Preferences!$D$6="Default",INDEX('History Check'!$F$6:$O$6,MATCH(MAX('History Check'!$F1865:$O1865),'History Check'!$F1865:$O1865,0)),IF(COUNT($F1865:$O1865) &gt; 0, Preferences!$D$6, NA())),"Null")</f>
        <v>CON</v>
      </c>
    </row>
    <row r="1866" spans="3:19" hidden="1">
      <c r="C1866" s="12" t="s">
        <v>1582</v>
      </c>
      <c r="D1866" s="12">
        <v>1010680</v>
      </c>
      <c r="E1866" s="12">
        <v>2023</v>
      </c>
      <c r="F1866" s="36">
        <v>45016</v>
      </c>
      <c r="G1866" s="12" t="s">
        <v>539</v>
      </c>
      <c r="H1866" s="36" t="s">
        <v>539</v>
      </c>
      <c r="I1866" s="36" t="s">
        <v>539</v>
      </c>
      <c r="J1866" s="36">
        <v>45016</v>
      </c>
      <c r="K1866" s="36" t="s">
        <v>539</v>
      </c>
      <c r="L1866" s="12" t="s">
        <v>539</v>
      </c>
      <c r="M1866" s="12" t="s">
        <v>539</v>
      </c>
      <c r="N1866" s="36" t="s">
        <v>539</v>
      </c>
      <c r="O1866" s="36">
        <v>45016</v>
      </c>
      <c r="R1866" s="12" t="str">
        <f t="shared" si="29"/>
        <v>IFRS</v>
      </c>
      <c r="S1866" s="12" t="str">
        <f>IFERROR(IF(Preferences!$D$6="Default",INDEX('History Check'!$F$6:$O$6,MATCH(MAX('History Check'!$F1866:$O1866),'History Check'!$F1866:$O1866,0)),IF(COUNT($F1866:$O1866) &gt; 0, Preferences!$D$6, NA())),"Null")</f>
        <v>CON</v>
      </c>
    </row>
    <row r="1867" spans="3:19" hidden="1">
      <c r="C1867" s="12" t="s">
        <v>1582</v>
      </c>
      <c r="D1867" s="12">
        <v>1010680</v>
      </c>
      <c r="E1867" s="12">
        <v>2022</v>
      </c>
      <c r="F1867" s="36">
        <v>44651</v>
      </c>
      <c r="G1867" s="12" t="s">
        <v>539</v>
      </c>
      <c r="H1867" s="36" t="s">
        <v>539</v>
      </c>
      <c r="I1867" s="36" t="s">
        <v>539</v>
      </c>
      <c r="J1867" s="36">
        <v>44651</v>
      </c>
      <c r="K1867" s="36" t="s">
        <v>539</v>
      </c>
      <c r="L1867" s="12" t="s">
        <v>539</v>
      </c>
      <c r="M1867" s="12" t="s">
        <v>539</v>
      </c>
      <c r="N1867" s="36" t="s">
        <v>539</v>
      </c>
      <c r="O1867" s="36">
        <v>44651</v>
      </c>
      <c r="R1867" s="12" t="str">
        <f t="shared" si="29"/>
        <v>IFRS</v>
      </c>
      <c r="S1867" s="12" t="str">
        <f>IFERROR(IF(Preferences!$D$6="Default",INDEX('History Check'!$F$6:$O$6,MATCH(MAX('History Check'!$F1867:$O1867),'History Check'!$F1867:$O1867,0)),IF(COUNT($F1867:$O1867) &gt; 0, Preferences!$D$6, NA())),"Null")</f>
        <v>CON</v>
      </c>
    </row>
    <row r="1868" spans="3:19" hidden="1">
      <c r="C1868" s="12" t="s">
        <v>1583</v>
      </c>
      <c r="D1868" s="12">
        <v>1473977</v>
      </c>
      <c r="E1868" s="12">
        <v>2023</v>
      </c>
      <c r="F1868" s="12" t="s">
        <v>539</v>
      </c>
      <c r="G1868" s="12" t="s">
        <v>539</v>
      </c>
      <c r="H1868" s="12" t="s">
        <v>539</v>
      </c>
      <c r="I1868" s="12" t="s">
        <v>539</v>
      </c>
      <c r="J1868" s="12" t="s">
        <v>539</v>
      </c>
      <c r="K1868" s="12" t="s">
        <v>539</v>
      </c>
      <c r="L1868" s="12" t="s">
        <v>539</v>
      </c>
      <c r="M1868" s="12" t="s">
        <v>539</v>
      </c>
      <c r="N1868" s="36" t="s">
        <v>539</v>
      </c>
      <c r="O1868" s="36">
        <v>45016</v>
      </c>
      <c r="R1868" s="12" t="str">
        <f t="shared" si="29"/>
        <v>LOCAL</v>
      </c>
      <c r="S1868" s="12" t="str">
        <f>IFERROR(IF(Preferences!$D$6="Default",INDEX('History Check'!$F$6:$O$6,MATCH(MAX('History Check'!$F1868:$O1868),'History Check'!$F1868:$O1868,0)),IF(COUNT($F1868:$O1868) &gt; 0, Preferences!$D$6, NA())),"Null")</f>
        <v>NONCON</v>
      </c>
    </row>
    <row r="1869" spans="3:19" hidden="1">
      <c r="C1869" s="12" t="s">
        <v>1583</v>
      </c>
      <c r="D1869" s="12">
        <v>1473977</v>
      </c>
      <c r="E1869" s="12">
        <v>2022</v>
      </c>
      <c r="F1869" s="36" t="s">
        <v>539</v>
      </c>
      <c r="G1869" s="12" t="s">
        <v>539</v>
      </c>
      <c r="H1869" s="12" t="s">
        <v>539</v>
      </c>
      <c r="I1869" s="12" t="s">
        <v>539</v>
      </c>
      <c r="J1869" s="12" t="s">
        <v>539</v>
      </c>
      <c r="K1869" s="36" t="s">
        <v>539</v>
      </c>
      <c r="L1869" s="12" t="s">
        <v>539</v>
      </c>
      <c r="M1869" s="12" t="s">
        <v>539</v>
      </c>
      <c r="N1869" s="12" t="s">
        <v>539</v>
      </c>
      <c r="O1869" s="36">
        <v>44651</v>
      </c>
      <c r="R1869" s="12" t="str">
        <f t="shared" si="29"/>
        <v>LOCAL</v>
      </c>
      <c r="S1869" s="12" t="str">
        <f>IFERROR(IF(Preferences!$D$6="Default",INDEX('History Check'!$F$6:$O$6,MATCH(MAX('History Check'!$F1869:$O1869),'History Check'!$F1869:$O1869,0)),IF(COUNT($F1869:$O1869) &gt; 0, Preferences!$D$6, NA())),"Null")</f>
        <v>NONCON</v>
      </c>
    </row>
    <row r="1870" spans="3:19" hidden="1">
      <c r="C1870" s="12" t="s">
        <v>1584</v>
      </c>
      <c r="D1870" s="12">
        <v>111496</v>
      </c>
      <c r="E1870" s="12">
        <v>2023</v>
      </c>
      <c r="F1870" s="36" t="s">
        <v>539</v>
      </c>
      <c r="G1870" s="12" t="s">
        <v>539</v>
      </c>
      <c r="H1870" s="36" t="s">
        <v>539</v>
      </c>
      <c r="I1870" s="36" t="s">
        <v>539</v>
      </c>
      <c r="J1870" s="36">
        <v>45016</v>
      </c>
      <c r="K1870" s="36" t="s">
        <v>539</v>
      </c>
      <c r="L1870" s="12" t="s">
        <v>539</v>
      </c>
      <c r="M1870" s="12" t="s">
        <v>539</v>
      </c>
      <c r="N1870" s="36" t="s">
        <v>539</v>
      </c>
      <c r="O1870" s="36">
        <v>45016</v>
      </c>
      <c r="R1870" s="12" t="str">
        <f t="shared" si="29"/>
        <v>LOCAL</v>
      </c>
      <c r="S1870" s="12" t="str">
        <f>IFERROR(IF(Preferences!$D$6="Default",INDEX('History Check'!$F$6:$O$6,MATCH(MAX('History Check'!$F1870:$O1870),'History Check'!$F1870:$O1870,0)),IF(COUNT($F1870:$O1870) &gt; 0, Preferences!$D$6, NA())),"Null")</f>
        <v>CON</v>
      </c>
    </row>
    <row r="1871" spans="3:19" hidden="1">
      <c r="C1871" s="12" t="s">
        <v>1584</v>
      </c>
      <c r="D1871" s="12">
        <v>111496</v>
      </c>
      <c r="E1871" s="12">
        <v>2022</v>
      </c>
      <c r="F1871" s="36" t="s">
        <v>539</v>
      </c>
      <c r="G1871" s="12" t="s">
        <v>539</v>
      </c>
      <c r="H1871" s="12" t="s">
        <v>539</v>
      </c>
      <c r="I1871" s="12" t="s">
        <v>539</v>
      </c>
      <c r="J1871" s="36">
        <v>44651</v>
      </c>
      <c r="K1871" s="36" t="s">
        <v>539</v>
      </c>
      <c r="L1871" s="12" t="s">
        <v>539</v>
      </c>
      <c r="M1871" s="12" t="s">
        <v>539</v>
      </c>
      <c r="N1871" s="12" t="s">
        <v>539</v>
      </c>
      <c r="O1871" s="36">
        <v>44651</v>
      </c>
      <c r="R1871" s="12" t="str">
        <f t="shared" si="29"/>
        <v>LOCAL</v>
      </c>
      <c r="S1871" s="12" t="str">
        <f>IFERROR(IF(Preferences!$D$6="Default",INDEX('History Check'!$F$6:$O$6,MATCH(MAX('History Check'!$F1871:$O1871),'History Check'!$F1871:$O1871,0)),IF(COUNT($F1871:$O1871) &gt; 0, Preferences!$D$6, NA())),"Null")</f>
        <v>CON</v>
      </c>
    </row>
    <row r="1872" spans="3:19" hidden="1">
      <c r="C1872" s="12" t="s">
        <v>1587</v>
      </c>
      <c r="D1872" s="12">
        <v>1011240</v>
      </c>
      <c r="E1872" s="12">
        <v>2023</v>
      </c>
      <c r="F1872" s="36">
        <v>45291</v>
      </c>
      <c r="G1872" s="12" t="s">
        <v>539</v>
      </c>
      <c r="H1872" s="36" t="s">
        <v>539</v>
      </c>
      <c r="I1872" s="36" t="s">
        <v>539</v>
      </c>
      <c r="J1872" s="36" t="s">
        <v>539</v>
      </c>
      <c r="K1872" s="36">
        <v>45291</v>
      </c>
      <c r="L1872" s="12" t="s">
        <v>539</v>
      </c>
      <c r="M1872" s="36" t="s">
        <v>539</v>
      </c>
      <c r="N1872" s="36" t="s">
        <v>539</v>
      </c>
      <c r="O1872" s="36" t="s">
        <v>539</v>
      </c>
      <c r="R1872" s="12" t="str">
        <f t="shared" si="29"/>
        <v>IFRS</v>
      </c>
      <c r="S1872" s="12" t="str">
        <f>IFERROR(IF(Preferences!$D$6="Default",INDEX('History Check'!$F$6:$O$6,MATCH(MAX('History Check'!$F1872:$O1872),'History Check'!$F1872:$O1872,0)),IF(COUNT($F1872:$O1872) &gt; 0, Preferences!$D$6, NA())),"Null")</f>
        <v>CON</v>
      </c>
    </row>
    <row r="1873" spans="3:19" hidden="1">
      <c r="C1873" s="12" t="s">
        <v>1587</v>
      </c>
      <c r="D1873" s="12">
        <v>1011240</v>
      </c>
      <c r="E1873" s="12">
        <v>2022</v>
      </c>
      <c r="F1873" s="36">
        <v>44926</v>
      </c>
      <c r="G1873" s="12" t="s">
        <v>539</v>
      </c>
      <c r="H1873" s="12" t="s">
        <v>539</v>
      </c>
      <c r="I1873" s="12" t="s">
        <v>539</v>
      </c>
      <c r="J1873" s="36" t="s">
        <v>539</v>
      </c>
      <c r="K1873" s="36">
        <v>44926</v>
      </c>
      <c r="L1873" s="12" t="s">
        <v>539</v>
      </c>
      <c r="M1873" s="12" t="s">
        <v>539</v>
      </c>
      <c r="N1873" s="12" t="s">
        <v>539</v>
      </c>
      <c r="O1873" s="36" t="s">
        <v>539</v>
      </c>
      <c r="R1873" s="12" t="str">
        <f t="shared" si="29"/>
        <v>IFRS</v>
      </c>
      <c r="S1873" s="12" t="str">
        <f>IFERROR(IF(Preferences!$D$6="Default",INDEX('History Check'!$F$6:$O$6,MATCH(MAX('History Check'!$F1873:$O1873),'History Check'!$F1873:$O1873,0)),IF(COUNT($F1873:$O1873) &gt; 0, Preferences!$D$6, NA())),"Null")</f>
        <v>CON</v>
      </c>
    </row>
    <row r="1874" spans="3:19">
      <c r="C1874" s="12" t="s">
        <v>1585</v>
      </c>
      <c r="D1874" s="12">
        <v>111172</v>
      </c>
      <c r="E1874" s="12">
        <v>2023</v>
      </c>
      <c r="F1874" s="36" t="s">
        <v>539</v>
      </c>
      <c r="G1874" s="12" t="s">
        <v>539</v>
      </c>
      <c r="H1874" s="12" t="s">
        <v>539</v>
      </c>
      <c r="I1874" s="12" t="s">
        <v>539</v>
      </c>
      <c r="J1874" s="36" t="s">
        <v>539</v>
      </c>
      <c r="K1874" s="12" t="s">
        <v>539</v>
      </c>
      <c r="L1874" s="12" t="s">
        <v>539</v>
      </c>
      <c r="M1874" s="12" t="s">
        <v>539</v>
      </c>
      <c r="N1874" s="12" t="s">
        <v>539</v>
      </c>
      <c r="O1874" s="12" t="s">
        <v>539</v>
      </c>
      <c r="R1874" s="12" t="str">
        <f t="shared" si="29"/>
        <v>Null</v>
      </c>
      <c r="S1874" s="12" t="str">
        <f>IFERROR(IF(Preferences!$D$6="Default",INDEX('History Check'!$F$6:$O$6,MATCH(MAX('History Check'!$F1874:$O1874),'History Check'!$F1874:$O1874,0)),IF(COUNT($F1874:$O1874) &gt; 0, Preferences!$D$6, NA())),"Null")</f>
        <v>Null</v>
      </c>
    </row>
    <row r="1875" spans="3:19">
      <c r="C1875" s="12" t="s">
        <v>1585</v>
      </c>
      <c r="D1875" s="12">
        <v>111172</v>
      </c>
      <c r="E1875" s="12">
        <v>2022</v>
      </c>
      <c r="F1875" s="36" t="s">
        <v>539</v>
      </c>
      <c r="G1875" s="12" t="s">
        <v>539</v>
      </c>
      <c r="H1875" s="36" t="s">
        <v>539</v>
      </c>
      <c r="I1875" s="36" t="s">
        <v>539</v>
      </c>
      <c r="J1875" s="36" t="s">
        <v>539</v>
      </c>
      <c r="K1875" s="36" t="s">
        <v>539</v>
      </c>
      <c r="L1875" s="12" t="s">
        <v>539</v>
      </c>
      <c r="M1875" s="12" t="s">
        <v>539</v>
      </c>
      <c r="N1875" s="36" t="s">
        <v>539</v>
      </c>
      <c r="O1875" s="36" t="s">
        <v>539</v>
      </c>
      <c r="R1875" s="12" t="str">
        <f t="shared" si="29"/>
        <v>Null</v>
      </c>
      <c r="S1875" s="12" t="str">
        <f>IFERROR(IF(Preferences!$D$6="Default",INDEX('History Check'!$F$6:$O$6,MATCH(MAX('History Check'!$F1875:$O1875),'History Check'!$F1875:$O1875,0)),IF(COUNT($F1875:$O1875) &gt; 0, Preferences!$D$6, NA())),"Null")</f>
        <v>Null</v>
      </c>
    </row>
    <row r="1876" spans="3:19">
      <c r="C1876" s="12" t="s">
        <v>1586</v>
      </c>
      <c r="D1876" s="12">
        <v>111118</v>
      </c>
      <c r="E1876" s="12">
        <v>2023</v>
      </c>
      <c r="F1876" s="36" t="s">
        <v>539</v>
      </c>
      <c r="G1876" s="12" t="s">
        <v>539</v>
      </c>
      <c r="H1876" s="36" t="s">
        <v>539</v>
      </c>
      <c r="I1876" s="36" t="s">
        <v>539</v>
      </c>
      <c r="J1876" s="36" t="s">
        <v>539</v>
      </c>
      <c r="K1876" s="36" t="s">
        <v>539</v>
      </c>
      <c r="L1876" s="12" t="s">
        <v>539</v>
      </c>
      <c r="M1876" s="12" t="s">
        <v>539</v>
      </c>
      <c r="N1876" s="36" t="s">
        <v>539</v>
      </c>
      <c r="O1876" s="36" t="s">
        <v>539</v>
      </c>
      <c r="R1876" s="12" t="str">
        <f t="shared" si="29"/>
        <v>Null</v>
      </c>
      <c r="S1876" s="12" t="str">
        <f>IFERROR(IF(Preferences!$D$6="Default",INDEX('History Check'!$F$6:$O$6,MATCH(MAX('History Check'!$F1876:$O1876),'History Check'!$F1876:$O1876,0)),IF(COUNT($F1876:$O1876) &gt; 0, Preferences!$D$6, NA())),"Null")</f>
        <v>Null</v>
      </c>
    </row>
    <row r="1877" spans="3:19">
      <c r="C1877" s="12" t="s">
        <v>1586</v>
      </c>
      <c r="D1877" s="12">
        <v>111118</v>
      </c>
      <c r="E1877" s="12">
        <v>2022</v>
      </c>
      <c r="F1877" s="12" t="s">
        <v>539</v>
      </c>
      <c r="G1877" s="12" t="s">
        <v>539</v>
      </c>
      <c r="H1877" s="12" t="s">
        <v>539</v>
      </c>
      <c r="I1877" s="12" t="s">
        <v>539</v>
      </c>
      <c r="J1877" s="12" t="s">
        <v>539</v>
      </c>
      <c r="K1877" s="12" t="s">
        <v>539</v>
      </c>
      <c r="L1877" s="12" t="s">
        <v>539</v>
      </c>
      <c r="M1877" s="12" t="s">
        <v>539</v>
      </c>
      <c r="N1877" s="12" t="s">
        <v>539</v>
      </c>
      <c r="O1877" s="36" t="s">
        <v>539</v>
      </c>
      <c r="R1877" s="12" t="str">
        <f t="shared" si="29"/>
        <v>Null</v>
      </c>
      <c r="S1877" s="12" t="str">
        <f>IFERROR(IF(Preferences!$D$6="Default",INDEX('History Check'!$F$6:$O$6,MATCH(MAX('History Check'!$F1877:$O1877),'History Check'!$F1877:$O1877,0)),IF(COUNT($F1877:$O1877) &gt; 0, Preferences!$D$6, NA())),"Null")</f>
        <v>Null</v>
      </c>
    </row>
    <row r="1878" spans="3:19" hidden="1">
      <c r="C1878" s="12" t="s">
        <v>1588</v>
      </c>
      <c r="D1878" s="12">
        <v>1443241</v>
      </c>
      <c r="E1878" s="12">
        <v>2023</v>
      </c>
      <c r="F1878" s="36" t="s">
        <v>539</v>
      </c>
      <c r="G1878" s="12" t="s">
        <v>539</v>
      </c>
      <c r="H1878" s="36">
        <v>45291</v>
      </c>
      <c r="I1878" s="36" t="s">
        <v>539</v>
      </c>
      <c r="J1878" s="36" t="s">
        <v>539</v>
      </c>
      <c r="K1878" s="36" t="s">
        <v>539</v>
      </c>
      <c r="L1878" s="12" t="s">
        <v>539</v>
      </c>
      <c r="M1878" s="12" t="s">
        <v>539</v>
      </c>
      <c r="N1878" s="36" t="s">
        <v>539</v>
      </c>
      <c r="O1878" s="36" t="s">
        <v>539</v>
      </c>
      <c r="R1878" s="12" t="str">
        <f t="shared" si="29"/>
        <v>REGULATORY</v>
      </c>
      <c r="S1878" s="12" t="str">
        <f>IFERROR(IF(Preferences!$D$6="Default",INDEX('History Check'!$F$6:$O$6,MATCH(MAX('History Check'!$F1878:$O1878),'History Check'!$F1878:$O1878,0)),IF(COUNT($F1878:$O1878) &gt; 0, Preferences!$D$6, NA())),"Null")</f>
        <v>CON</v>
      </c>
    </row>
    <row r="1879" spans="3:19" hidden="1">
      <c r="C1879" s="12" t="s">
        <v>1588</v>
      </c>
      <c r="D1879" s="12">
        <v>1443241</v>
      </c>
      <c r="E1879" s="12">
        <v>2022</v>
      </c>
      <c r="F1879" s="36" t="s">
        <v>539</v>
      </c>
      <c r="G1879" s="12" t="s">
        <v>539</v>
      </c>
      <c r="H1879" s="36">
        <v>44926</v>
      </c>
      <c r="I1879" s="36" t="s">
        <v>539</v>
      </c>
      <c r="J1879" s="36" t="s">
        <v>539</v>
      </c>
      <c r="K1879" s="36" t="s">
        <v>539</v>
      </c>
      <c r="L1879" s="12" t="s">
        <v>539</v>
      </c>
      <c r="M1879" s="12" t="s">
        <v>539</v>
      </c>
      <c r="N1879" s="36" t="s">
        <v>539</v>
      </c>
      <c r="O1879" s="36" t="s">
        <v>539</v>
      </c>
      <c r="R1879" s="12" t="str">
        <f t="shared" si="29"/>
        <v>REGULATORY</v>
      </c>
      <c r="S1879" s="12" t="str">
        <f>IFERROR(IF(Preferences!$D$6="Default",INDEX('History Check'!$F$6:$O$6,MATCH(MAX('History Check'!$F1879:$O1879),'History Check'!$F1879:$O1879,0)),IF(COUNT($F1879:$O1879) &gt; 0, Preferences!$D$6, NA())),"Null")</f>
        <v>CON</v>
      </c>
    </row>
    <row r="1880" spans="3:19" hidden="1">
      <c r="C1880" s="12" t="s">
        <v>1589</v>
      </c>
      <c r="D1880" s="12">
        <v>1436553</v>
      </c>
      <c r="E1880" s="12">
        <v>2023</v>
      </c>
      <c r="F1880" s="36" t="s">
        <v>539</v>
      </c>
      <c r="G1880" s="12" t="s">
        <v>539</v>
      </c>
      <c r="H1880" s="36">
        <v>45291</v>
      </c>
      <c r="I1880" s="36">
        <v>45291</v>
      </c>
      <c r="J1880" s="36" t="s">
        <v>539</v>
      </c>
      <c r="K1880" s="36" t="s">
        <v>539</v>
      </c>
      <c r="L1880" s="12" t="s">
        <v>539</v>
      </c>
      <c r="M1880" s="12" t="s">
        <v>539</v>
      </c>
      <c r="N1880" s="36" t="s">
        <v>539</v>
      </c>
      <c r="O1880" s="36" t="s">
        <v>539</v>
      </c>
      <c r="R1880" s="12" t="str">
        <f t="shared" si="29"/>
        <v>REGULATORY</v>
      </c>
      <c r="S1880" s="12" t="str">
        <f>IFERROR(IF(Preferences!$D$6="Default",INDEX('History Check'!$F$6:$O$6,MATCH(MAX('History Check'!$F1880:$O1880),'History Check'!$F1880:$O1880,0)),IF(COUNT($F1880:$O1880) &gt; 0, Preferences!$D$6, NA())),"Null")</f>
        <v>CON</v>
      </c>
    </row>
    <row r="1881" spans="3:19" hidden="1">
      <c r="C1881" s="12" t="s">
        <v>1589</v>
      </c>
      <c r="D1881" s="12">
        <v>1436553</v>
      </c>
      <c r="E1881" s="12">
        <v>2022</v>
      </c>
      <c r="F1881" s="36" t="s">
        <v>539</v>
      </c>
      <c r="G1881" s="12" t="s">
        <v>539</v>
      </c>
      <c r="H1881" s="36">
        <v>44926</v>
      </c>
      <c r="I1881" s="36">
        <v>44926</v>
      </c>
      <c r="J1881" s="12" t="s">
        <v>539</v>
      </c>
      <c r="K1881" s="12" t="s">
        <v>539</v>
      </c>
      <c r="L1881" s="12" t="s">
        <v>539</v>
      </c>
      <c r="M1881" s="12" t="s">
        <v>539</v>
      </c>
      <c r="N1881" s="36" t="s">
        <v>539</v>
      </c>
      <c r="O1881" s="12" t="s">
        <v>539</v>
      </c>
      <c r="R1881" s="12" t="str">
        <f t="shared" si="29"/>
        <v>REGULATORY</v>
      </c>
      <c r="S1881" s="12" t="str">
        <f>IFERROR(IF(Preferences!$D$6="Default",INDEX('History Check'!$F$6:$O$6,MATCH(MAX('History Check'!$F1881:$O1881),'History Check'!$F1881:$O1881,0)),IF(COUNT($F1881:$O1881) &gt; 0, Preferences!$D$6, NA())),"Null")</f>
        <v>CON</v>
      </c>
    </row>
    <row r="1882" spans="3:19" hidden="1">
      <c r="C1882" s="12" t="s">
        <v>1590</v>
      </c>
      <c r="D1882" s="12">
        <v>115260</v>
      </c>
      <c r="E1882" s="12">
        <v>2023</v>
      </c>
      <c r="F1882" s="12" t="s">
        <v>539</v>
      </c>
      <c r="G1882" s="12" t="s">
        <v>539</v>
      </c>
      <c r="H1882" s="36">
        <v>45291</v>
      </c>
      <c r="I1882" s="12" t="s">
        <v>539</v>
      </c>
      <c r="J1882" s="36" t="s">
        <v>539</v>
      </c>
      <c r="K1882" s="12" t="s">
        <v>539</v>
      </c>
      <c r="L1882" s="12" t="s">
        <v>539</v>
      </c>
      <c r="M1882" s="12" t="s">
        <v>539</v>
      </c>
      <c r="N1882" s="12" t="s">
        <v>539</v>
      </c>
      <c r="O1882" s="36" t="s">
        <v>539</v>
      </c>
      <c r="R1882" s="12" t="str">
        <f t="shared" si="29"/>
        <v>REGULATORY</v>
      </c>
      <c r="S1882" s="12" t="str">
        <f>IFERROR(IF(Preferences!$D$6="Default",INDEX('History Check'!$F$6:$O$6,MATCH(MAX('History Check'!$F1882:$O1882),'History Check'!$F1882:$O1882,0)),IF(COUNT($F1882:$O1882) &gt; 0, Preferences!$D$6, NA())),"Null")</f>
        <v>CON</v>
      </c>
    </row>
    <row r="1883" spans="3:19" hidden="1">
      <c r="C1883" s="12" t="s">
        <v>1590</v>
      </c>
      <c r="D1883" s="12">
        <v>115260</v>
      </c>
      <c r="E1883" s="12">
        <v>2022</v>
      </c>
      <c r="F1883" s="36" t="s">
        <v>539</v>
      </c>
      <c r="G1883" s="12" t="s">
        <v>539</v>
      </c>
      <c r="H1883" s="36">
        <v>44926</v>
      </c>
      <c r="I1883" s="12" t="s">
        <v>539</v>
      </c>
      <c r="J1883" s="12" t="s">
        <v>539</v>
      </c>
      <c r="K1883" s="12" t="s">
        <v>539</v>
      </c>
      <c r="L1883" s="12" t="s">
        <v>539</v>
      </c>
      <c r="M1883" s="12" t="s">
        <v>539</v>
      </c>
      <c r="N1883" s="12" t="s">
        <v>539</v>
      </c>
      <c r="O1883" s="36" t="s">
        <v>539</v>
      </c>
      <c r="R1883" s="12" t="str">
        <f t="shared" si="29"/>
        <v>REGULATORY</v>
      </c>
      <c r="S1883" s="12" t="str">
        <f>IFERROR(IF(Preferences!$D$6="Default",INDEX('History Check'!$F$6:$O$6,MATCH(MAX('History Check'!$F1883:$O1883),'History Check'!$F1883:$O1883,0)),IF(COUNT($F1883:$O1883) &gt; 0, Preferences!$D$6, NA())),"Null")</f>
        <v>CON</v>
      </c>
    </row>
    <row r="1884" spans="3:19" hidden="1">
      <c r="C1884" s="12" t="s">
        <v>1591</v>
      </c>
      <c r="D1884" s="12">
        <v>112866</v>
      </c>
      <c r="E1884" s="12">
        <v>2023</v>
      </c>
      <c r="F1884" s="36" t="s">
        <v>539</v>
      </c>
      <c r="G1884" s="12" t="s">
        <v>539</v>
      </c>
      <c r="H1884" s="36">
        <v>45291</v>
      </c>
      <c r="I1884" s="36">
        <v>45291</v>
      </c>
      <c r="J1884" s="12" t="s">
        <v>539</v>
      </c>
      <c r="K1884" s="12" t="s">
        <v>539</v>
      </c>
      <c r="L1884" s="12" t="s">
        <v>539</v>
      </c>
      <c r="M1884" s="12" t="s">
        <v>539</v>
      </c>
      <c r="N1884" s="12" t="s">
        <v>539</v>
      </c>
      <c r="O1884" s="36" t="s">
        <v>539</v>
      </c>
      <c r="R1884" s="12" t="str">
        <f t="shared" si="29"/>
        <v>REGULATORY</v>
      </c>
      <c r="S1884" s="12" t="str">
        <f>IFERROR(IF(Preferences!$D$6="Default",INDEX('History Check'!$F$6:$O$6,MATCH(MAX('History Check'!$F1884:$O1884),'History Check'!$F1884:$O1884,0)),IF(COUNT($F1884:$O1884) &gt; 0, Preferences!$D$6, NA())),"Null")</f>
        <v>CON</v>
      </c>
    </row>
    <row r="1885" spans="3:19" hidden="1">
      <c r="C1885" s="12" t="s">
        <v>1591</v>
      </c>
      <c r="D1885" s="12">
        <v>112866</v>
      </c>
      <c r="E1885" s="12">
        <v>2022</v>
      </c>
      <c r="F1885" s="36" t="s">
        <v>539</v>
      </c>
      <c r="G1885" s="12" t="s">
        <v>539</v>
      </c>
      <c r="H1885" s="36">
        <v>44926</v>
      </c>
      <c r="I1885" s="36">
        <v>44926</v>
      </c>
      <c r="J1885" s="36" t="s">
        <v>539</v>
      </c>
      <c r="K1885" s="36" t="s">
        <v>539</v>
      </c>
      <c r="L1885" s="12" t="s">
        <v>539</v>
      </c>
      <c r="M1885" s="12" t="s">
        <v>539</v>
      </c>
      <c r="N1885" s="36" t="s">
        <v>539</v>
      </c>
      <c r="O1885" s="36" t="s">
        <v>539</v>
      </c>
      <c r="R1885" s="12" t="str">
        <f t="shared" si="29"/>
        <v>REGULATORY</v>
      </c>
      <c r="S1885" s="12" t="str">
        <f>IFERROR(IF(Preferences!$D$6="Default",INDEX('History Check'!$F$6:$O$6,MATCH(MAX('History Check'!$F1885:$O1885),'History Check'!$F1885:$O1885,0)),IF(COUNT($F1885:$O1885) &gt; 0, Preferences!$D$6, NA())),"Null")</f>
        <v>CON</v>
      </c>
    </row>
    <row r="1886" spans="3:19" hidden="1">
      <c r="C1886" s="12" t="s">
        <v>1596</v>
      </c>
      <c r="D1886" s="12">
        <v>142823</v>
      </c>
      <c r="E1886" s="12">
        <v>2023</v>
      </c>
      <c r="F1886" s="12" t="s">
        <v>539</v>
      </c>
      <c r="G1886" s="12" t="s">
        <v>539</v>
      </c>
      <c r="H1886" s="12" t="s">
        <v>539</v>
      </c>
      <c r="I1886" s="12" t="s">
        <v>539</v>
      </c>
      <c r="J1886" s="12" t="s">
        <v>539</v>
      </c>
      <c r="K1886" s="36">
        <v>45291</v>
      </c>
      <c r="L1886" s="12" t="s">
        <v>539</v>
      </c>
      <c r="M1886" s="12" t="s">
        <v>539</v>
      </c>
      <c r="N1886" s="12" t="s">
        <v>539</v>
      </c>
      <c r="O1886" s="36" t="s">
        <v>539</v>
      </c>
      <c r="R1886" s="12" t="str">
        <f t="shared" si="29"/>
        <v>IFRS</v>
      </c>
      <c r="S1886" s="12" t="str">
        <f>IFERROR(IF(Preferences!$D$6="Default",INDEX('History Check'!$F$6:$O$6,MATCH(MAX('History Check'!$F1886:$O1886),'History Check'!$F1886:$O1886,0)),IF(COUNT($F1886:$O1886) &gt; 0, Preferences!$D$6, NA())),"Null")</f>
        <v>NONCON</v>
      </c>
    </row>
    <row r="1887" spans="3:19" hidden="1">
      <c r="C1887" s="12" t="s">
        <v>1596</v>
      </c>
      <c r="D1887" s="12">
        <v>142823</v>
      </c>
      <c r="E1887" s="12">
        <v>2022</v>
      </c>
      <c r="F1887" s="36" t="s">
        <v>539</v>
      </c>
      <c r="G1887" s="12" t="s">
        <v>539</v>
      </c>
      <c r="H1887" s="12" t="s">
        <v>539</v>
      </c>
      <c r="I1887" s="12" t="s">
        <v>539</v>
      </c>
      <c r="J1887" s="12" t="s">
        <v>539</v>
      </c>
      <c r="K1887" s="36">
        <v>44926</v>
      </c>
      <c r="L1887" s="12" t="s">
        <v>539</v>
      </c>
      <c r="M1887" s="12" t="s">
        <v>539</v>
      </c>
      <c r="N1887" s="12" t="s">
        <v>539</v>
      </c>
      <c r="O1887" s="12" t="s">
        <v>539</v>
      </c>
      <c r="R1887" s="12" t="str">
        <f t="shared" si="29"/>
        <v>IFRS</v>
      </c>
      <c r="S1887" s="12" t="str">
        <f>IFERROR(IF(Preferences!$D$6="Default",INDEX('History Check'!$F$6:$O$6,MATCH(MAX('History Check'!$F1887:$O1887),'History Check'!$F1887:$O1887,0)),IF(COUNT($F1887:$O1887) &gt; 0, Preferences!$D$6, NA())),"Null")</f>
        <v>NONCON</v>
      </c>
    </row>
    <row r="1888" spans="3:19" hidden="1">
      <c r="C1888" s="12" t="s">
        <v>1597</v>
      </c>
      <c r="D1888" s="12">
        <v>115028</v>
      </c>
      <c r="E1888" s="12">
        <v>2023</v>
      </c>
      <c r="F1888" s="12" t="s">
        <v>539</v>
      </c>
      <c r="G1888" s="12" t="s">
        <v>539</v>
      </c>
      <c r="H1888" s="12" t="s">
        <v>539</v>
      </c>
      <c r="I1888" s="12" t="s">
        <v>539</v>
      </c>
      <c r="J1888" s="12" t="s">
        <v>539</v>
      </c>
      <c r="K1888" s="36">
        <v>45291</v>
      </c>
      <c r="L1888" s="12" t="s">
        <v>539</v>
      </c>
      <c r="M1888" s="12" t="s">
        <v>539</v>
      </c>
      <c r="N1888" s="12" t="s">
        <v>539</v>
      </c>
      <c r="O1888" s="36" t="s">
        <v>539</v>
      </c>
      <c r="R1888" s="12" t="str">
        <f t="shared" si="29"/>
        <v>IFRS</v>
      </c>
      <c r="S1888" s="12" t="str">
        <f>IFERROR(IF(Preferences!$D$6="Default",INDEX('History Check'!$F$6:$O$6,MATCH(MAX('History Check'!$F1888:$O1888),'History Check'!$F1888:$O1888,0)),IF(COUNT($F1888:$O1888) &gt; 0, Preferences!$D$6, NA())),"Null")</f>
        <v>NONCON</v>
      </c>
    </row>
    <row r="1889" spans="3:19" hidden="1">
      <c r="C1889" s="12" t="s">
        <v>1597</v>
      </c>
      <c r="D1889" s="12">
        <v>115028</v>
      </c>
      <c r="E1889" s="12">
        <v>2022</v>
      </c>
      <c r="F1889" s="36" t="s">
        <v>539</v>
      </c>
      <c r="G1889" s="12" t="s">
        <v>539</v>
      </c>
      <c r="H1889" s="36" t="s">
        <v>539</v>
      </c>
      <c r="I1889" s="36" t="s">
        <v>539</v>
      </c>
      <c r="J1889" s="36" t="s">
        <v>539</v>
      </c>
      <c r="K1889" s="36">
        <v>44926</v>
      </c>
      <c r="L1889" s="12" t="s">
        <v>539</v>
      </c>
      <c r="M1889" s="12" t="s">
        <v>539</v>
      </c>
      <c r="N1889" s="36" t="s">
        <v>539</v>
      </c>
      <c r="O1889" s="36" t="s">
        <v>539</v>
      </c>
      <c r="R1889" s="12" t="str">
        <f t="shared" si="29"/>
        <v>IFRS</v>
      </c>
      <c r="S1889" s="12" t="str">
        <f>IFERROR(IF(Preferences!$D$6="Default",INDEX('History Check'!$F$6:$O$6,MATCH(MAX('History Check'!$F1889:$O1889),'History Check'!$F1889:$O1889,0)),IF(COUNT($F1889:$O1889) &gt; 0, Preferences!$D$6, NA())),"Null")</f>
        <v>NONCON</v>
      </c>
    </row>
    <row r="1890" spans="3:19" hidden="1">
      <c r="C1890" s="12" t="s">
        <v>1598</v>
      </c>
      <c r="D1890" s="12">
        <v>1011312</v>
      </c>
      <c r="E1890" s="12">
        <v>2023</v>
      </c>
      <c r="F1890" s="36">
        <v>45291</v>
      </c>
      <c r="G1890" s="12" t="s">
        <v>539</v>
      </c>
      <c r="H1890" s="36" t="s">
        <v>539</v>
      </c>
      <c r="I1890" s="36" t="s">
        <v>539</v>
      </c>
      <c r="J1890" s="36" t="s">
        <v>539</v>
      </c>
      <c r="K1890" s="36">
        <v>45291</v>
      </c>
      <c r="L1890" s="12" t="s">
        <v>539</v>
      </c>
      <c r="M1890" s="12" t="s">
        <v>539</v>
      </c>
      <c r="N1890" s="36" t="s">
        <v>539</v>
      </c>
      <c r="O1890" s="36" t="s">
        <v>539</v>
      </c>
      <c r="R1890" s="12" t="str">
        <f t="shared" si="29"/>
        <v>IFRS</v>
      </c>
      <c r="S1890" s="12" t="str">
        <f>IFERROR(IF(Preferences!$D$6="Default",INDEX('History Check'!$F$6:$O$6,MATCH(MAX('History Check'!$F1890:$O1890),'History Check'!$F1890:$O1890,0)),IF(COUNT($F1890:$O1890) &gt; 0, Preferences!$D$6, NA())),"Null")</f>
        <v>CON</v>
      </c>
    </row>
    <row r="1891" spans="3:19" hidden="1">
      <c r="C1891" s="12" t="s">
        <v>1598</v>
      </c>
      <c r="D1891" s="12">
        <v>1011312</v>
      </c>
      <c r="E1891" s="12">
        <v>2022</v>
      </c>
      <c r="F1891" s="36">
        <v>44926</v>
      </c>
      <c r="G1891" s="12" t="s">
        <v>539</v>
      </c>
      <c r="H1891" s="36" t="s">
        <v>539</v>
      </c>
      <c r="I1891" s="36" t="s">
        <v>539</v>
      </c>
      <c r="J1891" s="36" t="s">
        <v>539</v>
      </c>
      <c r="K1891" s="36">
        <v>44926</v>
      </c>
      <c r="L1891" s="12" t="s">
        <v>539</v>
      </c>
      <c r="M1891" s="12" t="s">
        <v>539</v>
      </c>
      <c r="N1891" s="36" t="s">
        <v>539</v>
      </c>
      <c r="O1891" s="36" t="s">
        <v>539</v>
      </c>
      <c r="R1891" s="12" t="str">
        <f t="shared" si="29"/>
        <v>IFRS</v>
      </c>
      <c r="S1891" s="12" t="str">
        <f>IFERROR(IF(Preferences!$D$6="Default",INDEX('History Check'!$F$6:$O$6,MATCH(MAX('History Check'!$F1891:$O1891),'History Check'!$F1891:$O1891,0)),IF(COUNT($F1891:$O1891) &gt; 0, Preferences!$D$6, NA())),"Null")</f>
        <v>CON</v>
      </c>
    </row>
    <row r="1892" spans="3:19" hidden="1">
      <c r="C1892" s="12" t="s">
        <v>1599</v>
      </c>
      <c r="D1892" s="12">
        <v>1167410</v>
      </c>
      <c r="E1892" s="12">
        <v>2023</v>
      </c>
      <c r="F1892" s="36" t="s">
        <v>539</v>
      </c>
      <c r="G1892" s="12" t="s">
        <v>539</v>
      </c>
      <c r="H1892" s="36" t="s">
        <v>539</v>
      </c>
      <c r="I1892" s="36" t="s">
        <v>539</v>
      </c>
      <c r="J1892" s="36" t="s">
        <v>539</v>
      </c>
      <c r="K1892" s="36">
        <v>45291</v>
      </c>
      <c r="L1892" s="12" t="s">
        <v>539</v>
      </c>
      <c r="M1892" s="12" t="s">
        <v>539</v>
      </c>
      <c r="N1892" s="36" t="s">
        <v>539</v>
      </c>
      <c r="O1892" s="36" t="s">
        <v>539</v>
      </c>
      <c r="R1892" s="12" t="str">
        <f t="shared" si="29"/>
        <v>IFRS</v>
      </c>
      <c r="S1892" s="12" t="str">
        <f>IFERROR(IF(Preferences!$D$6="Default",INDEX('History Check'!$F$6:$O$6,MATCH(MAX('History Check'!$F1892:$O1892),'History Check'!$F1892:$O1892,0)),IF(COUNT($F1892:$O1892) &gt; 0, Preferences!$D$6, NA())),"Null")</f>
        <v>NONCON</v>
      </c>
    </row>
    <row r="1893" spans="3:19" hidden="1">
      <c r="C1893" s="12" t="s">
        <v>1599</v>
      </c>
      <c r="D1893" s="12">
        <v>1167410</v>
      </c>
      <c r="E1893" s="12">
        <v>2022</v>
      </c>
      <c r="F1893" s="36" t="s">
        <v>539</v>
      </c>
      <c r="G1893" s="12" t="s">
        <v>539</v>
      </c>
      <c r="H1893" s="36" t="s">
        <v>539</v>
      </c>
      <c r="I1893" s="36" t="s">
        <v>539</v>
      </c>
      <c r="J1893" s="36" t="s">
        <v>539</v>
      </c>
      <c r="K1893" s="36">
        <v>44926</v>
      </c>
      <c r="L1893" s="12" t="s">
        <v>539</v>
      </c>
      <c r="M1893" s="12" t="s">
        <v>539</v>
      </c>
      <c r="N1893" s="36" t="s">
        <v>539</v>
      </c>
      <c r="O1893" s="36" t="s">
        <v>539</v>
      </c>
      <c r="R1893" s="12" t="str">
        <f t="shared" si="29"/>
        <v>IFRS</v>
      </c>
      <c r="S1893" s="12" t="str">
        <f>IFERROR(IF(Preferences!$D$6="Default",INDEX('History Check'!$F$6:$O$6,MATCH(MAX('History Check'!$F1893:$O1893),'History Check'!$F1893:$O1893,0)),IF(COUNT($F1893:$O1893) &gt; 0, Preferences!$D$6, NA())),"Null")</f>
        <v>NONCON</v>
      </c>
    </row>
    <row r="1894" spans="3:19" hidden="1">
      <c r="C1894" s="12" t="s">
        <v>1600</v>
      </c>
      <c r="D1894" s="12">
        <v>154729</v>
      </c>
      <c r="E1894" s="12">
        <v>2023</v>
      </c>
      <c r="F1894" s="36">
        <v>45291</v>
      </c>
      <c r="G1894" s="12" t="s">
        <v>539</v>
      </c>
      <c r="H1894" s="12" t="s">
        <v>539</v>
      </c>
      <c r="I1894" s="36" t="s">
        <v>539</v>
      </c>
      <c r="J1894" s="12" t="s">
        <v>539</v>
      </c>
      <c r="K1894" s="12" t="s">
        <v>539</v>
      </c>
      <c r="L1894" s="12" t="s">
        <v>539</v>
      </c>
      <c r="M1894" s="12" t="s">
        <v>539</v>
      </c>
      <c r="N1894" s="12" t="s">
        <v>539</v>
      </c>
      <c r="O1894" s="12" t="s">
        <v>539</v>
      </c>
      <c r="R1894" s="12" t="str">
        <f t="shared" si="29"/>
        <v>IFRS</v>
      </c>
      <c r="S1894" s="12" t="str">
        <f>IFERROR(IF(Preferences!$D$6="Default",INDEX('History Check'!$F$6:$O$6,MATCH(MAX('History Check'!$F1894:$O1894),'History Check'!$F1894:$O1894,0)),IF(COUNT($F1894:$O1894) &gt; 0, Preferences!$D$6, NA())),"Null")</f>
        <v>CON</v>
      </c>
    </row>
    <row r="1895" spans="3:19" hidden="1">
      <c r="C1895" s="12" t="s">
        <v>1600</v>
      </c>
      <c r="D1895" s="12">
        <v>154729</v>
      </c>
      <c r="E1895" s="12">
        <v>2022</v>
      </c>
      <c r="F1895" s="47">
        <v>44926</v>
      </c>
      <c r="G1895" s="47" t="s">
        <v>539</v>
      </c>
      <c r="H1895" s="47" t="s">
        <v>539</v>
      </c>
      <c r="I1895" s="47" t="s">
        <v>539</v>
      </c>
      <c r="J1895" s="47" t="s">
        <v>539</v>
      </c>
      <c r="K1895" s="47" t="s">
        <v>539</v>
      </c>
      <c r="L1895" s="47" t="s">
        <v>539</v>
      </c>
      <c r="M1895" s="47" t="s">
        <v>539</v>
      </c>
      <c r="N1895" s="47" t="s">
        <v>539</v>
      </c>
      <c r="O1895" s="47" t="s">
        <v>539</v>
      </c>
      <c r="P1895" s="47"/>
      <c r="Q1895" s="47"/>
      <c r="R1895" s="12" t="str">
        <f t="shared" si="29"/>
        <v>IFRS</v>
      </c>
      <c r="S1895" s="12" t="str">
        <f>IFERROR(IF(Preferences!$D$6="Default",INDEX('History Check'!$F$6:$O$6,MATCH(MAX('History Check'!$F1895:$O1895),'History Check'!$F1895:$O1895,0)),IF(COUNT($F1895:$O1895) &gt; 0, Preferences!$D$6, NA())),"Null")</f>
        <v>CON</v>
      </c>
    </row>
    <row r="1896" spans="3:19" hidden="1">
      <c r="C1896" s="12" t="s">
        <v>1601</v>
      </c>
      <c r="D1896" s="12">
        <v>108579</v>
      </c>
      <c r="E1896" s="12">
        <v>2023</v>
      </c>
      <c r="F1896" s="36">
        <v>45291</v>
      </c>
      <c r="G1896" s="12" t="s">
        <v>539</v>
      </c>
      <c r="H1896" s="12" t="s">
        <v>539</v>
      </c>
      <c r="I1896" s="12" t="s">
        <v>539</v>
      </c>
      <c r="J1896" s="12" t="s">
        <v>539</v>
      </c>
      <c r="K1896" s="36">
        <v>45291</v>
      </c>
      <c r="L1896" s="12" t="s">
        <v>539</v>
      </c>
      <c r="M1896" s="12" t="s">
        <v>539</v>
      </c>
      <c r="N1896" s="12" t="s">
        <v>539</v>
      </c>
      <c r="O1896" s="36" t="s">
        <v>539</v>
      </c>
      <c r="R1896" s="12" t="str">
        <f t="shared" si="29"/>
        <v>IFRS</v>
      </c>
      <c r="S1896" s="12" t="str">
        <f>IFERROR(IF(Preferences!$D$6="Default",INDEX('History Check'!$F$6:$O$6,MATCH(MAX('History Check'!$F1896:$O1896),'History Check'!$F1896:$O1896,0)),IF(COUNT($F1896:$O1896) &gt; 0, Preferences!$D$6, NA())),"Null")</f>
        <v>CON</v>
      </c>
    </row>
    <row r="1897" spans="3:19" hidden="1">
      <c r="C1897" s="12" t="s">
        <v>1601</v>
      </c>
      <c r="D1897" s="12">
        <v>108579</v>
      </c>
      <c r="E1897" s="12">
        <v>2022</v>
      </c>
      <c r="F1897" s="36">
        <v>44926</v>
      </c>
      <c r="G1897" s="12" t="s">
        <v>539</v>
      </c>
      <c r="H1897" s="36" t="s">
        <v>539</v>
      </c>
      <c r="I1897" s="36" t="s">
        <v>539</v>
      </c>
      <c r="J1897" s="12" t="s">
        <v>539</v>
      </c>
      <c r="K1897" s="36">
        <v>44926</v>
      </c>
      <c r="L1897" s="12" t="s">
        <v>539</v>
      </c>
      <c r="M1897" s="12" t="s">
        <v>539</v>
      </c>
      <c r="N1897" s="36" t="s">
        <v>539</v>
      </c>
      <c r="O1897" s="36" t="s">
        <v>539</v>
      </c>
      <c r="R1897" s="12" t="str">
        <f t="shared" si="29"/>
        <v>IFRS</v>
      </c>
      <c r="S1897" s="12" t="str">
        <f>IFERROR(IF(Preferences!$D$6="Default",INDEX('History Check'!$F$6:$O$6,MATCH(MAX('History Check'!$F1897:$O1897),'History Check'!$F1897:$O1897,0)),IF(COUNT($F1897:$O1897) &gt; 0, Preferences!$D$6, NA())),"Null")</f>
        <v>CON</v>
      </c>
    </row>
    <row r="1898" spans="3:19" hidden="1">
      <c r="C1898" s="12" t="s">
        <v>1602</v>
      </c>
      <c r="D1898" s="12">
        <v>132728</v>
      </c>
      <c r="E1898" s="12">
        <v>2023</v>
      </c>
      <c r="F1898" s="12" t="s">
        <v>539</v>
      </c>
      <c r="G1898" s="12" t="s">
        <v>539</v>
      </c>
      <c r="H1898" s="12" t="s">
        <v>539</v>
      </c>
      <c r="I1898" s="12" t="s">
        <v>539</v>
      </c>
      <c r="J1898" s="12" t="s">
        <v>539</v>
      </c>
      <c r="K1898" s="36">
        <v>45291</v>
      </c>
      <c r="L1898" s="12" t="s">
        <v>539</v>
      </c>
      <c r="M1898" s="12" t="s">
        <v>539</v>
      </c>
      <c r="N1898" s="12" t="s">
        <v>539</v>
      </c>
      <c r="O1898" s="12" t="s">
        <v>539</v>
      </c>
      <c r="R1898" s="12" t="str">
        <f t="shared" si="29"/>
        <v>IFRS</v>
      </c>
      <c r="S1898" s="12" t="str">
        <f>IFERROR(IF(Preferences!$D$6="Default",INDEX('History Check'!$F$6:$O$6,MATCH(MAX('History Check'!$F1898:$O1898),'History Check'!$F1898:$O1898,0)),IF(COUNT($F1898:$O1898) &gt; 0, Preferences!$D$6, NA())),"Null")</f>
        <v>NONCON</v>
      </c>
    </row>
    <row r="1899" spans="3:19" hidden="1">
      <c r="C1899" s="12" t="s">
        <v>1602</v>
      </c>
      <c r="D1899" s="12">
        <v>132728</v>
      </c>
      <c r="E1899" s="12">
        <v>2022</v>
      </c>
      <c r="F1899" s="47" t="s">
        <v>539</v>
      </c>
      <c r="G1899" s="47" t="s">
        <v>539</v>
      </c>
      <c r="H1899" s="47" t="s">
        <v>539</v>
      </c>
      <c r="I1899" s="47" t="s">
        <v>539</v>
      </c>
      <c r="J1899" s="47" t="s">
        <v>539</v>
      </c>
      <c r="K1899" s="47">
        <v>44926</v>
      </c>
      <c r="L1899" s="47" t="s">
        <v>539</v>
      </c>
      <c r="M1899" s="47" t="s">
        <v>539</v>
      </c>
      <c r="N1899" s="47" t="s">
        <v>539</v>
      </c>
      <c r="O1899" s="47" t="s">
        <v>539</v>
      </c>
      <c r="P1899" s="47"/>
      <c r="Q1899" s="47"/>
      <c r="R1899" s="12" t="str">
        <f t="shared" si="29"/>
        <v>IFRS</v>
      </c>
      <c r="S1899" s="12" t="str">
        <f>IFERROR(IF(Preferences!$D$6="Default",INDEX('History Check'!$F$6:$O$6,MATCH(MAX('History Check'!$F1899:$O1899),'History Check'!$F1899:$O1899,0)),IF(COUNT($F1899:$O1899) &gt; 0, Preferences!$D$6, NA())),"Null")</f>
        <v>NONCON</v>
      </c>
    </row>
    <row r="1900" spans="3:19" hidden="1">
      <c r="C1900" s="12" t="s">
        <v>1603</v>
      </c>
      <c r="D1900" s="12">
        <v>132730</v>
      </c>
      <c r="E1900" s="12">
        <v>2023</v>
      </c>
      <c r="F1900" s="36" t="s">
        <v>539</v>
      </c>
      <c r="G1900" s="12" t="s">
        <v>539</v>
      </c>
      <c r="H1900" s="36" t="s">
        <v>539</v>
      </c>
      <c r="I1900" s="36" t="s">
        <v>539</v>
      </c>
      <c r="J1900" s="36" t="s">
        <v>539</v>
      </c>
      <c r="K1900" s="36">
        <v>45291</v>
      </c>
      <c r="L1900" s="12" t="s">
        <v>539</v>
      </c>
      <c r="M1900" s="12" t="s">
        <v>539</v>
      </c>
      <c r="N1900" s="36" t="s">
        <v>539</v>
      </c>
      <c r="O1900" s="36" t="s">
        <v>539</v>
      </c>
      <c r="R1900" s="12" t="str">
        <f t="shared" si="29"/>
        <v>IFRS</v>
      </c>
      <c r="S1900" s="12" t="str">
        <f>IFERROR(IF(Preferences!$D$6="Default",INDEX('History Check'!$F$6:$O$6,MATCH(MAX('History Check'!$F1900:$O1900),'History Check'!$F1900:$O1900,0)),IF(COUNT($F1900:$O1900) &gt; 0, Preferences!$D$6, NA())),"Null")</f>
        <v>NONCON</v>
      </c>
    </row>
    <row r="1901" spans="3:19" hidden="1">
      <c r="C1901" s="12" t="s">
        <v>1603</v>
      </c>
      <c r="D1901" s="12">
        <v>132730</v>
      </c>
      <c r="E1901" s="12">
        <v>2022</v>
      </c>
      <c r="F1901" s="36" t="s">
        <v>539</v>
      </c>
      <c r="G1901" s="12" t="s">
        <v>539</v>
      </c>
      <c r="H1901" s="12" t="s">
        <v>539</v>
      </c>
      <c r="I1901" s="36" t="s">
        <v>539</v>
      </c>
      <c r="J1901" s="36" t="s">
        <v>539</v>
      </c>
      <c r="K1901" s="36">
        <v>44926</v>
      </c>
      <c r="L1901" s="12" t="s">
        <v>539</v>
      </c>
      <c r="M1901" s="12" t="s">
        <v>539</v>
      </c>
      <c r="N1901" s="12" t="s">
        <v>539</v>
      </c>
      <c r="O1901" s="36" t="s">
        <v>539</v>
      </c>
      <c r="R1901" s="12" t="str">
        <f t="shared" si="29"/>
        <v>IFRS</v>
      </c>
      <c r="S1901" s="12" t="str">
        <f>IFERROR(IF(Preferences!$D$6="Default",INDEX('History Check'!$F$6:$O$6,MATCH(MAX('History Check'!$F1901:$O1901),'History Check'!$F1901:$O1901,0)),IF(COUNT($F1901:$O1901) &gt; 0, Preferences!$D$6, NA())),"Null")</f>
        <v>NONCON</v>
      </c>
    </row>
    <row r="1902" spans="3:19">
      <c r="C1902" s="12" t="s">
        <v>1604</v>
      </c>
      <c r="D1902" s="12">
        <v>1580293</v>
      </c>
      <c r="E1902" s="12">
        <v>2023</v>
      </c>
      <c r="F1902" s="36" t="s">
        <v>539</v>
      </c>
      <c r="G1902" s="12" t="s">
        <v>539</v>
      </c>
      <c r="H1902" s="36" t="s">
        <v>539</v>
      </c>
      <c r="I1902" s="36" t="s">
        <v>539</v>
      </c>
      <c r="J1902" s="36" t="s">
        <v>539</v>
      </c>
      <c r="K1902" s="36" t="s">
        <v>539</v>
      </c>
      <c r="L1902" s="12" t="s">
        <v>539</v>
      </c>
      <c r="M1902" s="12" t="s">
        <v>539</v>
      </c>
      <c r="N1902" s="12" t="s">
        <v>539</v>
      </c>
      <c r="O1902" s="36" t="s">
        <v>539</v>
      </c>
      <c r="R1902" s="12" t="str">
        <f t="shared" si="29"/>
        <v>Null</v>
      </c>
      <c r="S1902" s="12" t="str">
        <f>IFERROR(IF(Preferences!$D$6="Default",INDEX('History Check'!$F$6:$O$6,MATCH(MAX('History Check'!$F1902:$O1902),'History Check'!$F1902:$O1902,0)),IF(COUNT($F1902:$O1902) &gt; 0, Preferences!$D$6, NA())),"Null")</f>
        <v>Null</v>
      </c>
    </row>
    <row r="1903" spans="3:19">
      <c r="C1903" s="12" t="s">
        <v>1604</v>
      </c>
      <c r="D1903" s="12">
        <v>1580293</v>
      </c>
      <c r="E1903" s="12">
        <v>2022</v>
      </c>
      <c r="F1903" s="36" t="s">
        <v>539</v>
      </c>
      <c r="G1903" s="12" t="s">
        <v>539</v>
      </c>
      <c r="H1903" s="36" t="s">
        <v>539</v>
      </c>
      <c r="I1903" s="36" t="s">
        <v>539</v>
      </c>
      <c r="J1903" s="36" t="s">
        <v>539</v>
      </c>
      <c r="K1903" s="36" t="s">
        <v>539</v>
      </c>
      <c r="L1903" s="12" t="s">
        <v>539</v>
      </c>
      <c r="M1903" s="12" t="s">
        <v>539</v>
      </c>
      <c r="N1903" s="36" t="s">
        <v>539</v>
      </c>
      <c r="O1903" s="36" t="s">
        <v>539</v>
      </c>
      <c r="R1903" s="12" t="str">
        <f t="shared" si="29"/>
        <v>Null</v>
      </c>
      <c r="S1903" s="12" t="str">
        <f>IFERROR(IF(Preferences!$D$6="Default",INDEX('History Check'!$F$6:$O$6,MATCH(MAX('History Check'!$F1903:$O1903),'History Check'!$F1903:$O1903,0)),IF(COUNT($F1903:$O1903) &gt; 0, Preferences!$D$6, NA())),"Null")</f>
        <v>Null</v>
      </c>
    </row>
    <row r="1904" spans="3:19">
      <c r="C1904" s="12" t="s">
        <v>1592</v>
      </c>
      <c r="D1904" s="12">
        <v>112735</v>
      </c>
      <c r="E1904" s="12">
        <v>2023</v>
      </c>
      <c r="F1904" s="36" t="s">
        <v>539</v>
      </c>
      <c r="G1904" s="12" t="s">
        <v>539</v>
      </c>
      <c r="H1904" s="36" t="s">
        <v>539</v>
      </c>
      <c r="I1904" s="36" t="s">
        <v>539</v>
      </c>
      <c r="J1904" s="36" t="s">
        <v>539</v>
      </c>
      <c r="K1904" s="36" t="s">
        <v>539</v>
      </c>
      <c r="L1904" s="12" t="s">
        <v>539</v>
      </c>
      <c r="M1904" s="12" t="s">
        <v>539</v>
      </c>
      <c r="N1904" s="36" t="s">
        <v>539</v>
      </c>
      <c r="O1904" s="36" t="s">
        <v>539</v>
      </c>
      <c r="R1904" s="12" t="str">
        <f t="shared" si="29"/>
        <v>Null</v>
      </c>
      <c r="S1904" s="12" t="str">
        <f>IFERROR(IF(Preferences!$D$6="Default",INDEX('History Check'!$F$6:$O$6,MATCH(MAX('History Check'!$F1904:$O1904),'History Check'!$F1904:$O1904,0)),IF(COUNT($F1904:$O1904) &gt; 0, Preferences!$D$6, NA())),"Null")</f>
        <v>Null</v>
      </c>
    </row>
    <row r="1905" spans="3:19">
      <c r="C1905" s="12" t="s">
        <v>1592</v>
      </c>
      <c r="D1905" s="12">
        <v>112735</v>
      </c>
      <c r="E1905" s="12">
        <v>2022</v>
      </c>
      <c r="F1905" s="12" t="s">
        <v>539</v>
      </c>
      <c r="G1905" s="12" t="s">
        <v>539</v>
      </c>
      <c r="H1905" s="12" t="s">
        <v>539</v>
      </c>
      <c r="I1905" s="36" t="s">
        <v>539</v>
      </c>
      <c r="J1905" s="12" t="s">
        <v>539</v>
      </c>
      <c r="K1905" s="36" t="s">
        <v>539</v>
      </c>
      <c r="L1905" s="12" t="s">
        <v>539</v>
      </c>
      <c r="M1905" s="12" t="s">
        <v>539</v>
      </c>
      <c r="N1905" s="12" t="s">
        <v>539</v>
      </c>
      <c r="O1905" s="12" t="s">
        <v>539</v>
      </c>
      <c r="R1905" s="12" t="str">
        <f t="shared" si="29"/>
        <v>Null</v>
      </c>
      <c r="S1905" s="12" t="str">
        <f>IFERROR(IF(Preferences!$D$6="Default",INDEX('History Check'!$F$6:$O$6,MATCH(MAX('History Check'!$F1905:$O1905),'History Check'!$F1905:$O1905,0)),IF(COUNT($F1905:$O1905) &gt; 0, Preferences!$D$6, NA())),"Null")</f>
        <v>Null</v>
      </c>
    </row>
    <row r="1906" spans="3:19" hidden="1">
      <c r="C1906" s="12" t="s">
        <v>1593</v>
      </c>
      <c r="D1906" s="12">
        <v>113802</v>
      </c>
      <c r="E1906" s="12">
        <v>2023</v>
      </c>
      <c r="F1906" s="36" t="s">
        <v>539</v>
      </c>
      <c r="G1906" s="12" t="s">
        <v>539</v>
      </c>
      <c r="H1906" s="36">
        <v>45291</v>
      </c>
      <c r="I1906" s="12" t="s">
        <v>539</v>
      </c>
      <c r="J1906" s="36" t="s">
        <v>539</v>
      </c>
      <c r="K1906" s="36" t="s">
        <v>539</v>
      </c>
      <c r="L1906" s="12" t="s">
        <v>539</v>
      </c>
      <c r="M1906" s="12" t="s">
        <v>539</v>
      </c>
      <c r="N1906" s="12" t="s">
        <v>539</v>
      </c>
      <c r="O1906" s="36" t="s">
        <v>539</v>
      </c>
      <c r="R1906" s="12" t="str">
        <f t="shared" si="29"/>
        <v>REGULATORY</v>
      </c>
      <c r="S1906" s="12" t="str">
        <f>IFERROR(IF(Preferences!$D$6="Default",INDEX('History Check'!$F$6:$O$6,MATCH(MAX('History Check'!$F1906:$O1906),'History Check'!$F1906:$O1906,0)),IF(COUNT($F1906:$O1906) &gt; 0, Preferences!$D$6, NA())),"Null")</f>
        <v>CON</v>
      </c>
    </row>
    <row r="1907" spans="3:19" hidden="1">
      <c r="C1907" s="12" t="s">
        <v>1593</v>
      </c>
      <c r="D1907" s="12">
        <v>113802</v>
      </c>
      <c r="E1907" s="12">
        <v>2022</v>
      </c>
      <c r="F1907" s="36" t="s">
        <v>539</v>
      </c>
      <c r="G1907" s="12" t="s">
        <v>539</v>
      </c>
      <c r="H1907" s="36">
        <v>44926</v>
      </c>
      <c r="I1907" s="12" t="s">
        <v>539</v>
      </c>
      <c r="J1907" s="36" t="s">
        <v>539</v>
      </c>
      <c r="K1907" s="36" t="s">
        <v>539</v>
      </c>
      <c r="L1907" s="12" t="s">
        <v>539</v>
      </c>
      <c r="M1907" s="12" t="s">
        <v>539</v>
      </c>
      <c r="N1907" s="12" t="s">
        <v>539</v>
      </c>
      <c r="O1907" s="36" t="s">
        <v>539</v>
      </c>
      <c r="R1907" s="12" t="str">
        <f t="shared" si="29"/>
        <v>REGULATORY</v>
      </c>
      <c r="S1907" s="12" t="str">
        <f>IFERROR(IF(Preferences!$D$6="Default",INDEX('History Check'!$F$6:$O$6,MATCH(MAX('History Check'!$F1907:$O1907),'History Check'!$F1907:$O1907,0)),IF(COUNT($F1907:$O1907) &gt; 0, Preferences!$D$6, NA())),"Null")</f>
        <v>CON</v>
      </c>
    </row>
    <row r="1908" spans="3:19" hidden="1">
      <c r="C1908" s="12" t="s">
        <v>1605</v>
      </c>
      <c r="D1908" s="12">
        <v>10718</v>
      </c>
      <c r="E1908" s="12">
        <v>2023</v>
      </c>
      <c r="F1908" s="12" t="s">
        <v>539</v>
      </c>
      <c r="G1908" s="12" t="s">
        <v>539</v>
      </c>
      <c r="H1908" s="36">
        <v>45291</v>
      </c>
      <c r="I1908" s="12" t="s">
        <v>539</v>
      </c>
      <c r="J1908" s="12" t="s">
        <v>539</v>
      </c>
      <c r="K1908" s="36" t="s">
        <v>539</v>
      </c>
      <c r="L1908" s="12" t="s">
        <v>539</v>
      </c>
      <c r="M1908" s="12" t="s">
        <v>539</v>
      </c>
      <c r="N1908" s="12" t="s">
        <v>539</v>
      </c>
      <c r="O1908" s="12" t="s">
        <v>539</v>
      </c>
      <c r="R1908" s="12" t="str">
        <f t="shared" si="29"/>
        <v>REGULATORY</v>
      </c>
      <c r="S1908" s="12" t="str">
        <f>IFERROR(IF(Preferences!$D$6="Default",INDEX('History Check'!$F$6:$O$6,MATCH(MAX('History Check'!$F1908:$O1908),'History Check'!$F1908:$O1908,0)),IF(COUNT($F1908:$O1908) &gt; 0, Preferences!$D$6, NA())),"Null")</f>
        <v>CON</v>
      </c>
    </row>
    <row r="1909" spans="3:19" hidden="1">
      <c r="C1909" s="12" t="s">
        <v>1605</v>
      </c>
      <c r="D1909" s="12">
        <v>10718</v>
      </c>
      <c r="E1909" s="12">
        <v>2022</v>
      </c>
      <c r="F1909" s="36" t="s">
        <v>539</v>
      </c>
      <c r="G1909" s="12" t="s">
        <v>539</v>
      </c>
      <c r="H1909" s="36">
        <v>44926</v>
      </c>
      <c r="I1909" s="12" t="s">
        <v>539</v>
      </c>
      <c r="J1909" s="12" t="s">
        <v>539</v>
      </c>
      <c r="K1909" s="12" t="s">
        <v>539</v>
      </c>
      <c r="L1909" s="12" t="s">
        <v>539</v>
      </c>
      <c r="M1909" s="12" t="s">
        <v>539</v>
      </c>
      <c r="N1909" s="36" t="s">
        <v>539</v>
      </c>
      <c r="O1909" s="12" t="s">
        <v>539</v>
      </c>
      <c r="R1909" s="12" t="str">
        <f t="shared" si="29"/>
        <v>REGULATORY</v>
      </c>
      <c r="S1909" s="12" t="str">
        <f>IFERROR(IF(Preferences!$D$6="Default",INDEX('History Check'!$F$6:$O$6,MATCH(MAX('History Check'!$F1909:$O1909),'History Check'!$F1909:$O1909,0)),IF(COUNT($F1909:$O1909) &gt; 0, Preferences!$D$6, NA())),"Null")</f>
        <v>CON</v>
      </c>
    </row>
    <row r="1910" spans="3:19" hidden="1">
      <c r="C1910" s="12" t="s">
        <v>1606</v>
      </c>
      <c r="D1910" s="12">
        <v>110630</v>
      </c>
      <c r="E1910" s="12">
        <v>2023</v>
      </c>
      <c r="F1910" s="12" t="s">
        <v>539</v>
      </c>
      <c r="G1910" s="12" t="s">
        <v>539</v>
      </c>
      <c r="H1910" s="36">
        <v>45291</v>
      </c>
      <c r="I1910" s="36">
        <v>45291</v>
      </c>
      <c r="J1910" s="36" t="s">
        <v>539</v>
      </c>
      <c r="K1910" s="36" t="s">
        <v>539</v>
      </c>
      <c r="L1910" s="12" t="s">
        <v>539</v>
      </c>
      <c r="M1910" s="12" t="s">
        <v>539</v>
      </c>
      <c r="N1910" s="12" t="s">
        <v>539</v>
      </c>
      <c r="O1910" s="12" t="s">
        <v>539</v>
      </c>
      <c r="R1910" s="12" t="str">
        <f t="shared" si="29"/>
        <v>REGULATORY</v>
      </c>
      <c r="S1910" s="12" t="str">
        <f>IFERROR(IF(Preferences!$D$6="Default",INDEX('History Check'!$F$6:$O$6,MATCH(MAX('History Check'!$F1910:$O1910),'History Check'!$F1910:$O1910,0)),IF(COUNT($F1910:$O1910) &gt; 0, Preferences!$D$6, NA())),"Null")</f>
        <v>CON</v>
      </c>
    </row>
    <row r="1911" spans="3:19" hidden="1">
      <c r="C1911" s="12" t="s">
        <v>1606</v>
      </c>
      <c r="D1911" s="12">
        <v>110630</v>
      </c>
      <c r="E1911" s="12">
        <v>2022</v>
      </c>
      <c r="F1911" s="36" t="s">
        <v>539</v>
      </c>
      <c r="G1911" s="12" t="s">
        <v>539</v>
      </c>
      <c r="H1911" s="36">
        <v>44926</v>
      </c>
      <c r="I1911" s="36">
        <v>44926</v>
      </c>
      <c r="J1911" s="36" t="s">
        <v>539</v>
      </c>
      <c r="K1911" s="36" t="s">
        <v>539</v>
      </c>
      <c r="L1911" s="12" t="s">
        <v>539</v>
      </c>
      <c r="M1911" s="12" t="s">
        <v>539</v>
      </c>
      <c r="N1911" s="36" t="s">
        <v>539</v>
      </c>
      <c r="O1911" s="36" t="s">
        <v>539</v>
      </c>
      <c r="R1911" s="12" t="str">
        <f t="shared" si="29"/>
        <v>REGULATORY</v>
      </c>
      <c r="S1911" s="12" t="str">
        <f>IFERROR(IF(Preferences!$D$6="Default",INDEX('History Check'!$F$6:$O$6,MATCH(MAX('History Check'!$F1911:$O1911),'History Check'!$F1911:$O1911,0)),IF(COUNT($F1911:$O1911) &gt; 0, Preferences!$D$6, NA())),"Null")</f>
        <v>CON</v>
      </c>
    </row>
    <row r="1912" spans="3:19" hidden="1">
      <c r="C1912" s="12" t="s">
        <v>1607</v>
      </c>
      <c r="D1912" s="12">
        <v>4303</v>
      </c>
      <c r="E1912" s="12">
        <v>2023</v>
      </c>
      <c r="F1912" s="36">
        <v>45230</v>
      </c>
      <c r="G1912" s="12" t="s">
        <v>539</v>
      </c>
      <c r="H1912" s="12" t="s">
        <v>539</v>
      </c>
      <c r="I1912" s="12" t="s">
        <v>539</v>
      </c>
      <c r="J1912" s="12" t="s">
        <v>539</v>
      </c>
      <c r="K1912" s="12" t="s">
        <v>539</v>
      </c>
      <c r="L1912" s="12" t="s">
        <v>539</v>
      </c>
      <c r="M1912" s="12" t="s">
        <v>539</v>
      </c>
      <c r="N1912" s="12" t="s">
        <v>539</v>
      </c>
      <c r="O1912" s="12" t="s">
        <v>539</v>
      </c>
      <c r="R1912" s="12" t="str">
        <f t="shared" si="29"/>
        <v>IFRS</v>
      </c>
      <c r="S1912" s="12" t="str">
        <f>IFERROR(IF(Preferences!$D$6="Default",INDEX('History Check'!$F$6:$O$6,MATCH(MAX('History Check'!$F1912:$O1912),'History Check'!$F1912:$O1912,0)),IF(COUNT($F1912:$O1912) &gt; 0, Preferences!$D$6, NA())),"Null")</f>
        <v>CON</v>
      </c>
    </row>
    <row r="1913" spans="3:19" hidden="1">
      <c r="C1913" s="12" t="s">
        <v>1607</v>
      </c>
      <c r="D1913" s="12">
        <v>4303</v>
      </c>
      <c r="E1913" s="12">
        <v>2022</v>
      </c>
      <c r="F1913" s="36">
        <v>44865</v>
      </c>
      <c r="G1913" s="12" t="s">
        <v>539</v>
      </c>
      <c r="H1913" s="36" t="s">
        <v>539</v>
      </c>
      <c r="I1913" s="36" t="s">
        <v>539</v>
      </c>
      <c r="J1913" s="36" t="s">
        <v>539</v>
      </c>
      <c r="K1913" s="36" t="s">
        <v>539</v>
      </c>
      <c r="L1913" s="12" t="s">
        <v>539</v>
      </c>
      <c r="M1913" s="12" t="s">
        <v>539</v>
      </c>
      <c r="N1913" s="12" t="s">
        <v>539</v>
      </c>
      <c r="O1913" s="36" t="s">
        <v>539</v>
      </c>
      <c r="R1913" s="12" t="str">
        <f t="shared" si="29"/>
        <v>IFRS</v>
      </c>
      <c r="S1913" s="12" t="str">
        <f>IFERROR(IF(Preferences!$D$6="Default",INDEX('History Check'!$F$6:$O$6,MATCH(MAX('History Check'!$F1913:$O1913),'History Check'!$F1913:$O1913,0)),IF(COUNT($F1913:$O1913) &gt; 0, Preferences!$D$6, NA())),"Null")</f>
        <v>CON</v>
      </c>
    </row>
    <row r="1914" spans="3:19" hidden="1">
      <c r="C1914" s="12" t="s">
        <v>1608</v>
      </c>
      <c r="D1914" s="12">
        <v>107683</v>
      </c>
      <c r="E1914" s="12">
        <v>2023</v>
      </c>
      <c r="F1914" s="12" t="s">
        <v>539</v>
      </c>
      <c r="G1914" s="12" t="s">
        <v>539</v>
      </c>
      <c r="H1914" s="36">
        <v>45291</v>
      </c>
      <c r="I1914" s="36">
        <v>45291</v>
      </c>
      <c r="J1914" s="12" t="s">
        <v>539</v>
      </c>
      <c r="K1914" s="12" t="s">
        <v>539</v>
      </c>
      <c r="L1914" s="12" t="s">
        <v>539</v>
      </c>
      <c r="M1914" s="12" t="s">
        <v>539</v>
      </c>
      <c r="N1914" s="12" t="s">
        <v>539</v>
      </c>
      <c r="O1914" s="12" t="s">
        <v>539</v>
      </c>
      <c r="R1914" s="12" t="str">
        <f t="shared" si="29"/>
        <v>REGULATORY</v>
      </c>
      <c r="S1914" s="12" t="str">
        <f>IFERROR(IF(Preferences!$D$6="Default",INDEX('History Check'!$F$6:$O$6,MATCH(MAX('History Check'!$F1914:$O1914),'History Check'!$F1914:$O1914,0)),IF(COUNT($F1914:$O1914) &gt; 0, Preferences!$D$6, NA())),"Null")</f>
        <v>CON</v>
      </c>
    </row>
    <row r="1915" spans="3:19" hidden="1">
      <c r="C1915" s="12" t="s">
        <v>1608</v>
      </c>
      <c r="D1915" s="12">
        <v>107683</v>
      </c>
      <c r="E1915" s="12">
        <v>2022</v>
      </c>
      <c r="F1915" s="36" t="s">
        <v>539</v>
      </c>
      <c r="G1915" s="12" t="s">
        <v>539</v>
      </c>
      <c r="H1915" s="36">
        <v>44926</v>
      </c>
      <c r="I1915" s="36">
        <v>44926</v>
      </c>
      <c r="J1915" s="36" t="s">
        <v>539</v>
      </c>
      <c r="K1915" s="36" t="s">
        <v>539</v>
      </c>
      <c r="L1915" s="12" t="s">
        <v>539</v>
      </c>
      <c r="M1915" s="12" t="s">
        <v>539</v>
      </c>
      <c r="N1915" s="36" t="s">
        <v>539</v>
      </c>
      <c r="O1915" s="36" t="s">
        <v>539</v>
      </c>
      <c r="R1915" s="12" t="str">
        <f t="shared" si="29"/>
        <v>REGULATORY</v>
      </c>
      <c r="S1915" s="12" t="str">
        <f>IFERROR(IF(Preferences!$D$6="Default",INDEX('History Check'!$F$6:$O$6,MATCH(MAX('History Check'!$F1915:$O1915),'History Check'!$F1915:$O1915,0)),IF(COUNT($F1915:$O1915) &gt; 0, Preferences!$D$6, NA())),"Null")</f>
        <v>CON</v>
      </c>
    </row>
    <row r="1916" spans="3:19" hidden="1">
      <c r="C1916" s="12" t="s">
        <v>1610</v>
      </c>
      <c r="D1916" s="12">
        <v>115072</v>
      </c>
      <c r="E1916" s="12">
        <v>2023</v>
      </c>
      <c r="F1916" s="36">
        <v>45291</v>
      </c>
      <c r="G1916" s="12" t="s">
        <v>539</v>
      </c>
      <c r="H1916" s="12" t="s">
        <v>539</v>
      </c>
      <c r="I1916" s="36" t="s">
        <v>539</v>
      </c>
      <c r="J1916" s="12" t="s">
        <v>539</v>
      </c>
      <c r="K1916" s="36">
        <v>45291</v>
      </c>
      <c r="L1916" s="12" t="s">
        <v>539</v>
      </c>
      <c r="M1916" s="12" t="s">
        <v>539</v>
      </c>
      <c r="N1916" s="12" t="s">
        <v>539</v>
      </c>
      <c r="O1916" s="36" t="s">
        <v>539</v>
      </c>
      <c r="R1916" s="12" t="str">
        <f t="shared" si="29"/>
        <v>IFRS</v>
      </c>
      <c r="S1916" s="12" t="str">
        <f>IFERROR(IF(Preferences!$D$6="Default",INDEX('History Check'!$F$6:$O$6,MATCH(MAX('History Check'!$F1916:$O1916),'History Check'!$F1916:$O1916,0)),IF(COUNT($F1916:$O1916) &gt; 0, Preferences!$D$6, NA())),"Null")</f>
        <v>CON</v>
      </c>
    </row>
    <row r="1917" spans="3:19" hidden="1">
      <c r="C1917" s="12" t="s">
        <v>1610</v>
      </c>
      <c r="D1917" s="12">
        <v>115072</v>
      </c>
      <c r="E1917" s="12">
        <v>2022</v>
      </c>
      <c r="F1917" s="36">
        <v>44926</v>
      </c>
      <c r="G1917" s="12" t="s">
        <v>539</v>
      </c>
      <c r="H1917" s="12" t="s">
        <v>539</v>
      </c>
      <c r="I1917" s="12" t="s">
        <v>539</v>
      </c>
      <c r="J1917" s="12" t="s">
        <v>539</v>
      </c>
      <c r="K1917" s="36">
        <v>44926</v>
      </c>
      <c r="L1917" s="12" t="s">
        <v>539</v>
      </c>
      <c r="M1917" s="12" t="s">
        <v>539</v>
      </c>
      <c r="N1917" s="12" t="s">
        <v>539</v>
      </c>
      <c r="O1917" s="12" t="s">
        <v>539</v>
      </c>
      <c r="R1917" s="12" t="str">
        <f t="shared" si="29"/>
        <v>IFRS</v>
      </c>
      <c r="S1917" s="12" t="str">
        <f>IFERROR(IF(Preferences!$D$6="Default",INDEX('History Check'!$F$6:$O$6,MATCH(MAX('History Check'!$F1917:$O1917),'History Check'!$F1917:$O1917,0)),IF(COUNT($F1917:$O1917) &gt; 0, Preferences!$D$6, NA())),"Null")</f>
        <v>CON</v>
      </c>
    </row>
    <row r="1918" spans="3:19" hidden="1">
      <c r="C1918" s="12" t="s">
        <v>1609</v>
      </c>
      <c r="D1918" s="12">
        <v>1393771</v>
      </c>
      <c r="E1918" s="12">
        <v>2023</v>
      </c>
      <c r="F1918" s="36">
        <v>45016</v>
      </c>
      <c r="G1918" s="12" t="s">
        <v>539</v>
      </c>
      <c r="H1918" s="36" t="s">
        <v>539</v>
      </c>
      <c r="I1918" s="36" t="s">
        <v>539</v>
      </c>
      <c r="J1918" s="36" t="s">
        <v>539</v>
      </c>
      <c r="K1918" s="36" t="s">
        <v>539</v>
      </c>
      <c r="L1918" s="12" t="s">
        <v>539</v>
      </c>
      <c r="M1918" s="12" t="s">
        <v>539</v>
      </c>
      <c r="N1918" s="36" t="s">
        <v>539</v>
      </c>
      <c r="O1918" s="36" t="s">
        <v>539</v>
      </c>
      <c r="R1918" s="12" t="str">
        <f t="shared" si="29"/>
        <v>IFRS</v>
      </c>
      <c r="S1918" s="12" t="str">
        <f>IFERROR(IF(Preferences!$D$6="Default",INDEX('History Check'!$F$6:$O$6,MATCH(MAX('History Check'!$F1918:$O1918),'History Check'!$F1918:$O1918,0)),IF(COUNT($F1918:$O1918) &gt; 0, Preferences!$D$6, NA())),"Null")</f>
        <v>CON</v>
      </c>
    </row>
    <row r="1919" spans="3:19" hidden="1">
      <c r="C1919" s="12" t="s">
        <v>1609</v>
      </c>
      <c r="D1919" s="12">
        <v>1393771</v>
      </c>
      <c r="E1919" s="12">
        <v>2022</v>
      </c>
      <c r="F1919" s="36">
        <v>44651</v>
      </c>
      <c r="G1919" s="12" t="s">
        <v>539</v>
      </c>
      <c r="H1919" s="36" t="s">
        <v>539</v>
      </c>
      <c r="I1919" s="36" t="s">
        <v>539</v>
      </c>
      <c r="J1919" s="36" t="s">
        <v>539</v>
      </c>
      <c r="K1919" s="36" t="s">
        <v>539</v>
      </c>
      <c r="L1919" s="12" t="s">
        <v>539</v>
      </c>
      <c r="M1919" s="12" t="s">
        <v>539</v>
      </c>
      <c r="N1919" s="36" t="s">
        <v>539</v>
      </c>
      <c r="O1919" s="36" t="s">
        <v>539</v>
      </c>
      <c r="R1919" s="12" t="str">
        <f t="shared" si="29"/>
        <v>IFRS</v>
      </c>
      <c r="S1919" s="12" t="str">
        <f>IFERROR(IF(Preferences!$D$6="Default",INDEX('History Check'!$F$6:$O$6,MATCH(MAX('History Check'!$F1919:$O1919),'History Check'!$F1919:$O1919,0)),IF(COUNT($F1919:$O1919) &gt; 0, Preferences!$D$6, NA())),"Null")</f>
        <v>CON</v>
      </c>
    </row>
    <row r="1920" spans="3:19" hidden="1">
      <c r="C1920" s="12" t="s">
        <v>1611</v>
      </c>
      <c r="D1920" s="12">
        <v>1003975</v>
      </c>
      <c r="E1920" s="12">
        <v>2023</v>
      </c>
      <c r="F1920" s="36" t="s">
        <v>539</v>
      </c>
      <c r="G1920" s="12" t="s">
        <v>539</v>
      </c>
      <c r="H1920" s="12" t="s">
        <v>539</v>
      </c>
      <c r="I1920" s="12" t="s">
        <v>539</v>
      </c>
      <c r="J1920" s="36">
        <v>45291</v>
      </c>
      <c r="K1920" s="36" t="s">
        <v>539</v>
      </c>
      <c r="L1920" s="12" t="s">
        <v>539</v>
      </c>
      <c r="M1920" s="12" t="s">
        <v>539</v>
      </c>
      <c r="N1920" s="12" t="s">
        <v>539</v>
      </c>
      <c r="O1920" s="36">
        <v>45291</v>
      </c>
      <c r="R1920" s="12" t="str">
        <f t="shared" si="29"/>
        <v>LOCAL</v>
      </c>
      <c r="S1920" s="12" t="str">
        <f>IFERROR(IF(Preferences!$D$6="Default",INDEX('History Check'!$F$6:$O$6,MATCH(MAX('History Check'!$F1920:$O1920),'History Check'!$F1920:$O1920,0)),IF(COUNT($F1920:$O1920) &gt; 0, Preferences!$D$6, NA())),"Null")</f>
        <v>CON</v>
      </c>
    </row>
    <row r="1921" spans="3:19" hidden="1">
      <c r="C1921" s="12" t="s">
        <v>1611</v>
      </c>
      <c r="D1921" s="12">
        <v>1003975</v>
      </c>
      <c r="E1921" s="12">
        <v>2022</v>
      </c>
      <c r="F1921" s="36" t="s">
        <v>539</v>
      </c>
      <c r="G1921" s="12" t="s">
        <v>539</v>
      </c>
      <c r="H1921" s="12" t="s">
        <v>539</v>
      </c>
      <c r="I1921" s="12" t="s">
        <v>539</v>
      </c>
      <c r="J1921" s="36">
        <v>44926</v>
      </c>
      <c r="K1921" s="12" t="s">
        <v>539</v>
      </c>
      <c r="L1921" s="12" t="s">
        <v>539</v>
      </c>
      <c r="M1921" s="12" t="s">
        <v>539</v>
      </c>
      <c r="N1921" s="12" t="s">
        <v>539</v>
      </c>
      <c r="O1921" s="36">
        <v>44926</v>
      </c>
      <c r="R1921" s="12" t="str">
        <f t="shared" si="29"/>
        <v>LOCAL</v>
      </c>
      <c r="S1921" s="12" t="str">
        <f>IFERROR(IF(Preferences!$D$6="Default",INDEX('History Check'!$F$6:$O$6,MATCH(MAX('History Check'!$F1921:$O1921),'History Check'!$F1921:$O1921,0)),IF(COUNT($F1921:$O1921) &gt; 0, Preferences!$D$6, NA())),"Null")</f>
        <v>CON</v>
      </c>
    </row>
    <row r="1922" spans="3:19" hidden="1">
      <c r="C1922" s="12" t="s">
        <v>1612</v>
      </c>
      <c r="D1922" s="12">
        <v>112445</v>
      </c>
      <c r="E1922" s="12">
        <v>2023</v>
      </c>
      <c r="F1922" s="36">
        <v>45291</v>
      </c>
      <c r="G1922" s="12" t="s">
        <v>539</v>
      </c>
      <c r="H1922" s="12" t="s">
        <v>539</v>
      </c>
      <c r="I1922" s="12" t="s">
        <v>539</v>
      </c>
      <c r="J1922" s="36" t="s">
        <v>539</v>
      </c>
      <c r="K1922" s="36">
        <v>45291</v>
      </c>
      <c r="L1922" s="12" t="s">
        <v>539</v>
      </c>
      <c r="M1922" s="12" t="s">
        <v>539</v>
      </c>
      <c r="N1922" s="12" t="s">
        <v>539</v>
      </c>
      <c r="O1922" s="12" t="s">
        <v>539</v>
      </c>
      <c r="R1922" s="12" t="str">
        <f t="shared" si="29"/>
        <v>IFRS</v>
      </c>
      <c r="S1922" s="12" t="str">
        <f>IFERROR(IF(Preferences!$D$6="Default",INDEX('History Check'!$F$6:$O$6,MATCH(MAX('History Check'!$F1922:$O1922),'History Check'!$F1922:$O1922,0)),IF(COUNT($F1922:$O1922) &gt; 0, Preferences!$D$6, NA())),"Null")</f>
        <v>CON</v>
      </c>
    </row>
    <row r="1923" spans="3:19" hidden="1">
      <c r="C1923" s="12" t="s">
        <v>1612</v>
      </c>
      <c r="D1923" s="12">
        <v>112445</v>
      </c>
      <c r="E1923" s="12">
        <v>2022</v>
      </c>
      <c r="F1923" s="36">
        <v>44926</v>
      </c>
      <c r="G1923" s="12" t="s">
        <v>539</v>
      </c>
      <c r="H1923" s="12" t="s">
        <v>539</v>
      </c>
      <c r="I1923" s="12" t="s">
        <v>539</v>
      </c>
      <c r="J1923" s="12" t="s">
        <v>539</v>
      </c>
      <c r="K1923" s="36">
        <v>44926</v>
      </c>
      <c r="L1923" s="12" t="s">
        <v>539</v>
      </c>
      <c r="M1923" s="12" t="s">
        <v>539</v>
      </c>
      <c r="N1923" s="12" t="s">
        <v>539</v>
      </c>
      <c r="O1923" s="12" t="s">
        <v>539</v>
      </c>
      <c r="R1923" s="12" t="str">
        <f t="shared" si="29"/>
        <v>IFRS</v>
      </c>
      <c r="S1923" s="12" t="str">
        <f>IFERROR(IF(Preferences!$D$6="Default",INDEX('History Check'!$F$6:$O$6,MATCH(MAX('History Check'!$F1923:$O1923),'History Check'!$F1923:$O1923,0)),IF(COUNT($F1923:$O1923) &gt; 0, Preferences!$D$6, NA())),"Null")</f>
        <v>CON</v>
      </c>
    </row>
    <row r="1924" spans="3:19" hidden="1">
      <c r="C1924" s="12" t="s">
        <v>1613</v>
      </c>
      <c r="D1924" s="12">
        <v>1003691</v>
      </c>
      <c r="E1924" s="12">
        <v>2023</v>
      </c>
      <c r="F1924" s="36" t="s">
        <v>539</v>
      </c>
      <c r="G1924" s="12" t="s">
        <v>539</v>
      </c>
      <c r="H1924" s="36" t="s">
        <v>539</v>
      </c>
      <c r="I1924" s="36" t="s">
        <v>539</v>
      </c>
      <c r="J1924" s="36" t="s">
        <v>539</v>
      </c>
      <c r="K1924" s="36">
        <v>45291</v>
      </c>
      <c r="L1924" s="12" t="s">
        <v>539</v>
      </c>
      <c r="M1924" s="12" t="s">
        <v>539</v>
      </c>
      <c r="N1924" s="36" t="s">
        <v>539</v>
      </c>
      <c r="O1924" s="36" t="s">
        <v>539</v>
      </c>
      <c r="R1924" s="12" t="str">
        <f t="shared" si="29"/>
        <v>IFRS</v>
      </c>
      <c r="S1924" s="12" t="str">
        <f>IFERROR(IF(Preferences!$D$6="Default",INDEX('History Check'!$F$6:$O$6,MATCH(MAX('History Check'!$F1924:$O1924),'History Check'!$F1924:$O1924,0)),IF(COUNT($F1924:$O1924) &gt; 0, Preferences!$D$6, NA())),"Null")</f>
        <v>NONCON</v>
      </c>
    </row>
    <row r="1925" spans="3:19" hidden="1">
      <c r="C1925" s="12" t="s">
        <v>1613</v>
      </c>
      <c r="D1925" s="12">
        <v>1003691</v>
      </c>
      <c r="E1925" s="12">
        <v>2022</v>
      </c>
      <c r="F1925" s="36" t="s">
        <v>539</v>
      </c>
      <c r="G1925" s="12" t="s">
        <v>539</v>
      </c>
      <c r="H1925" s="36" t="s">
        <v>539</v>
      </c>
      <c r="I1925" s="36" t="s">
        <v>539</v>
      </c>
      <c r="J1925" s="36" t="s">
        <v>539</v>
      </c>
      <c r="K1925" s="36">
        <v>44926</v>
      </c>
      <c r="L1925" s="12" t="s">
        <v>539</v>
      </c>
      <c r="M1925" s="12" t="s">
        <v>539</v>
      </c>
      <c r="N1925" s="36" t="s">
        <v>539</v>
      </c>
      <c r="O1925" s="36" t="s">
        <v>539</v>
      </c>
      <c r="R1925" s="12" t="str">
        <f t="shared" si="29"/>
        <v>IFRS</v>
      </c>
      <c r="S1925" s="12" t="str">
        <f>IFERROR(IF(Preferences!$D$6="Default",INDEX('History Check'!$F$6:$O$6,MATCH(MAX('History Check'!$F1925:$O1925),'History Check'!$F1925:$O1925,0)),IF(COUNT($F1925:$O1925) &gt; 0, Preferences!$D$6, NA())),"Null")</f>
        <v>NONCON</v>
      </c>
    </row>
    <row r="1926" spans="3:19" hidden="1">
      <c r="C1926" s="12" t="s">
        <v>1614</v>
      </c>
      <c r="D1926" s="12">
        <v>114975</v>
      </c>
      <c r="E1926" s="12">
        <v>2023</v>
      </c>
      <c r="F1926" s="36" t="s">
        <v>539</v>
      </c>
      <c r="G1926" s="12" t="s">
        <v>539</v>
      </c>
      <c r="H1926" s="36" t="s">
        <v>539</v>
      </c>
      <c r="I1926" s="36" t="s">
        <v>539</v>
      </c>
      <c r="J1926" s="36">
        <v>45016</v>
      </c>
      <c r="K1926" s="36" t="s">
        <v>539</v>
      </c>
      <c r="L1926" s="12" t="s">
        <v>539</v>
      </c>
      <c r="M1926" s="12" t="s">
        <v>539</v>
      </c>
      <c r="N1926" s="36" t="s">
        <v>539</v>
      </c>
      <c r="O1926" s="36">
        <v>45016</v>
      </c>
      <c r="R1926" s="12" t="str">
        <f t="shared" si="29"/>
        <v>LOCAL</v>
      </c>
      <c r="S1926" s="12" t="str">
        <f>IFERROR(IF(Preferences!$D$6="Default",INDEX('History Check'!$F$6:$O$6,MATCH(MAX('History Check'!$F1926:$O1926),'History Check'!$F1926:$O1926,0)),IF(COUNT($F1926:$O1926) &gt; 0, Preferences!$D$6, NA())),"Null")</f>
        <v>CON</v>
      </c>
    </row>
    <row r="1927" spans="3:19" hidden="1">
      <c r="C1927" s="12" t="s">
        <v>1614</v>
      </c>
      <c r="D1927" s="12">
        <v>114975</v>
      </c>
      <c r="E1927" s="12">
        <v>2022</v>
      </c>
      <c r="F1927" s="36" t="s">
        <v>539</v>
      </c>
      <c r="G1927" s="12" t="s">
        <v>539</v>
      </c>
      <c r="H1927" s="36" t="s">
        <v>539</v>
      </c>
      <c r="I1927" s="36" t="s">
        <v>539</v>
      </c>
      <c r="J1927" s="36">
        <v>44651</v>
      </c>
      <c r="K1927" s="36" t="s">
        <v>539</v>
      </c>
      <c r="L1927" s="12" t="s">
        <v>539</v>
      </c>
      <c r="M1927" s="12" t="s">
        <v>539</v>
      </c>
      <c r="N1927" s="12" t="s">
        <v>539</v>
      </c>
      <c r="O1927" s="36">
        <v>44651</v>
      </c>
      <c r="R1927" s="12" t="str">
        <f t="shared" si="29"/>
        <v>LOCAL</v>
      </c>
      <c r="S1927" s="12" t="str">
        <f>IFERROR(IF(Preferences!$D$6="Default",INDEX('History Check'!$F$6:$O$6,MATCH(MAX('History Check'!$F1927:$O1927),'History Check'!$F1927:$O1927,0)),IF(COUNT($F1927:$O1927) &gt; 0, Preferences!$D$6, NA())),"Null")</f>
        <v>CON</v>
      </c>
    </row>
    <row r="1928" spans="3:19" hidden="1">
      <c r="C1928" s="12" t="s">
        <v>1615</v>
      </c>
      <c r="D1928" s="12">
        <v>52239</v>
      </c>
      <c r="E1928" s="12">
        <v>2023</v>
      </c>
      <c r="F1928" s="36" t="s">
        <v>539</v>
      </c>
      <c r="G1928" s="12" t="s">
        <v>539</v>
      </c>
      <c r="H1928" s="36">
        <v>45291</v>
      </c>
      <c r="I1928" s="36">
        <v>45291</v>
      </c>
      <c r="J1928" s="12" t="s">
        <v>539</v>
      </c>
      <c r="K1928" s="12" t="s">
        <v>539</v>
      </c>
      <c r="L1928" s="12" t="s">
        <v>539</v>
      </c>
      <c r="M1928" s="36" t="s">
        <v>539</v>
      </c>
      <c r="N1928" s="12" t="s">
        <v>539</v>
      </c>
      <c r="O1928" s="36" t="s">
        <v>539</v>
      </c>
      <c r="R1928" s="12" t="str">
        <f t="shared" ref="R1928:R1991" si="30">IFERROR(INDEX($F$5:$O$5,MATCH(MAX($F1928:$O1928),$F1928:$O1928,0)),"Null")</f>
        <v>REGULATORY</v>
      </c>
      <c r="S1928" s="12" t="str">
        <f>IFERROR(IF(Preferences!$D$6="Default",INDEX('History Check'!$F$6:$O$6,MATCH(MAX('History Check'!$F1928:$O1928),'History Check'!$F1928:$O1928,0)),IF(COUNT($F1928:$O1928) &gt; 0, Preferences!$D$6, NA())),"Null")</f>
        <v>CON</v>
      </c>
    </row>
    <row r="1929" spans="3:19" hidden="1">
      <c r="C1929" s="12" t="s">
        <v>1615</v>
      </c>
      <c r="D1929" s="12">
        <v>52239</v>
      </c>
      <c r="E1929" s="12">
        <v>2022</v>
      </c>
      <c r="F1929" s="12" t="s">
        <v>539</v>
      </c>
      <c r="G1929" s="12" t="s">
        <v>539</v>
      </c>
      <c r="H1929" s="36">
        <v>44926</v>
      </c>
      <c r="I1929" s="36">
        <v>44926</v>
      </c>
      <c r="J1929" s="36" t="s">
        <v>539</v>
      </c>
      <c r="K1929" s="12" t="s">
        <v>539</v>
      </c>
      <c r="L1929" s="12" t="s">
        <v>539</v>
      </c>
      <c r="M1929" s="12" t="s">
        <v>539</v>
      </c>
      <c r="N1929" s="12" t="s">
        <v>539</v>
      </c>
      <c r="O1929" s="36" t="s">
        <v>539</v>
      </c>
      <c r="R1929" s="12" t="str">
        <f t="shared" si="30"/>
        <v>REGULATORY</v>
      </c>
      <c r="S1929" s="12" t="str">
        <f>IFERROR(IF(Preferences!$D$6="Default",INDEX('History Check'!$F$6:$O$6,MATCH(MAX('History Check'!$F1929:$O1929),'History Check'!$F1929:$O1929,0)),IF(COUNT($F1929:$O1929) &gt; 0, Preferences!$D$6, NA())),"Null")</f>
        <v>CON</v>
      </c>
    </row>
    <row r="1930" spans="3:19" hidden="1">
      <c r="C1930" s="12" t="s">
        <v>1616</v>
      </c>
      <c r="D1930" s="12">
        <v>111500</v>
      </c>
      <c r="E1930" s="12">
        <v>2023</v>
      </c>
      <c r="F1930" s="36">
        <v>45291</v>
      </c>
      <c r="G1930" s="12" t="s">
        <v>539</v>
      </c>
      <c r="H1930" s="12" t="s">
        <v>539</v>
      </c>
      <c r="I1930" s="36" t="s">
        <v>539</v>
      </c>
      <c r="J1930" s="12" t="s">
        <v>539</v>
      </c>
      <c r="K1930" s="36">
        <v>45291</v>
      </c>
      <c r="L1930" s="12" t="s">
        <v>539</v>
      </c>
      <c r="M1930" s="12" t="s">
        <v>539</v>
      </c>
      <c r="N1930" s="12" t="s">
        <v>539</v>
      </c>
      <c r="O1930" s="12" t="s">
        <v>539</v>
      </c>
      <c r="R1930" s="12" t="str">
        <f t="shared" si="30"/>
        <v>IFRS</v>
      </c>
      <c r="S1930" s="12" t="str">
        <f>IFERROR(IF(Preferences!$D$6="Default",INDEX('History Check'!$F$6:$O$6,MATCH(MAX('History Check'!$F1930:$O1930),'History Check'!$F1930:$O1930,0)),IF(COUNT($F1930:$O1930) &gt; 0, Preferences!$D$6, NA())),"Null")</f>
        <v>CON</v>
      </c>
    </row>
    <row r="1931" spans="3:19" hidden="1">
      <c r="C1931" s="12" t="s">
        <v>1616</v>
      </c>
      <c r="D1931" s="12">
        <v>111500</v>
      </c>
      <c r="E1931" s="12">
        <v>2022</v>
      </c>
      <c r="F1931" s="36">
        <v>44926</v>
      </c>
      <c r="G1931" s="12" t="s">
        <v>539</v>
      </c>
      <c r="H1931" s="12" t="s">
        <v>539</v>
      </c>
      <c r="I1931" s="12" t="s">
        <v>539</v>
      </c>
      <c r="J1931" s="36" t="s">
        <v>539</v>
      </c>
      <c r="K1931" s="36">
        <v>44926</v>
      </c>
      <c r="L1931" s="12" t="s">
        <v>539</v>
      </c>
      <c r="M1931" s="12" t="s">
        <v>539</v>
      </c>
      <c r="N1931" s="12" t="s">
        <v>539</v>
      </c>
      <c r="O1931" s="36" t="s">
        <v>539</v>
      </c>
      <c r="R1931" s="12" t="str">
        <f t="shared" si="30"/>
        <v>IFRS</v>
      </c>
      <c r="S1931" s="12" t="str">
        <f>IFERROR(IF(Preferences!$D$6="Default",INDEX('History Check'!$F$6:$O$6,MATCH(MAX('History Check'!$F1931:$O1931),'History Check'!$F1931:$O1931,0)),IF(COUNT($F1931:$O1931) &gt; 0, Preferences!$D$6, NA())),"Null")</f>
        <v>CON</v>
      </c>
    </row>
    <row r="1932" spans="3:19" hidden="1">
      <c r="C1932" s="12" t="s">
        <v>1617</v>
      </c>
      <c r="D1932" s="12">
        <v>108066</v>
      </c>
      <c r="E1932" s="12">
        <v>2023</v>
      </c>
      <c r="F1932" s="36" t="s">
        <v>539</v>
      </c>
      <c r="G1932" s="12" t="s">
        <v>539</v>
      </c>
      <c r="H1932" s="36">
        <v>45291</v>
      </c>
      <c r="I1932" s="12" t="s">
        <v>539</v>
      </c>
      <c r="J1932" s="12" t="s">
        <v>539</v>
      </c>
      <c r="K1932" s="12" t="s">
        <v>539</v>
      </c>
      <c r="L1932" s="12" t="s">
        <v>539</v>
      </c>
      <c r="M1932" s="12" t="s">
        <v>539</v>
      </c>
      <c r="N1932" s="12" t="s">
        <v>539</v>
      </c>
      <c r="O1932" s="12" t="s">
        <v>539</v>
      </c>
      <c r="R1932" s="12" t="str">
        <f t="shared" si="30"/>
        <v>REGULATORY</v>
      </c>
      <c r="S1932" s="12" t="str">
        <f>IFERROR(IF(Preferences!$D$6="Default",INDEX('History Check'!$F$6:$O$6,MATCH(MAX('History Check'!$F1932:$O1932),'History Check'!$F1932:$O1932,0)),IF(COUNT($F1932:$O1932) &gt; 0, Preferences!$D$6, NA())),"Null")</f>
        <v>CON</v>
      </c>
    </row>
    <row r="1933" spans="3:19" hidden="1">
      <c r="C1933" s="12" t="s">
        <v>1617</v>
      </c>
      <c r="D1933" s="12">
        <v>108066</v>
      </c>
      <c r="E1933" s="12">
        <v>2022</v>
      </c>
      <c r="F1933" s="36" t="s">
        <v>539</v>
      </c>
      <c r="G1933" s="12" t="s">
        <v>539</v>
      </c>
      <c r="H1933" s="36">
        <v>44926</v>
      </c>
      <c r="I1933" s="36" t="s">
        <v>539</v>
      </c>
      <c r="J1933" s="12" t="s">
        <v>539</v>
      </c>
      <c r="K1933" s="36" t="s">
        <v>539</v>
      </c>
      <c r="L1933" s="12" t="s">
        <v>539</v>
      </c>
      <c r="M1933" s="12" t="s">
        <v>539</v>
      </c>
      <c r="N1933" s="12" t="s">
        <v>539</v>
      </c>
      <c r="O1933" s="12" t="s">
        <v>539</v>
      </c>
      <c r="R1933" s="12" t="str">
        <f t="shared" si="30"/>
        <v>REGULATORY</v>
      </c>
      <c r="S1933" s="12" t="str">
        <f>IFERROR(IF(Preferences!$D$6="Default",INDEX('History Check'!$F$6:$O$6,MATCH(MAX('History Check'!$F1933:$O1933),'History Check'!$F1933:$O1933,0)),IF(COUNT($F1933:$O1933) &gt; 0, Preferences!$D$6, NA())),"Null")</f>
        <v>CON</v>
      </c>
    </row>
    <row r="1934" spans="3:19" hidden="1">
      <c r="C1934" s="12" t="s">
        <v>1618</v>
      </c>
      <c r="D1934" s="12">
        <v>1005685</v>
      </c>
      <c r="E1934" s="12">
        <v>2023</v>
      </c>
      <c r="F1934" s="36">
        <v>45291</v>
      </c>
      <c r="G1934" s="12" t="s">
        <v>539</v>
      </c>
      <c r="H1934" s="12" t="s">
        <v>539</v>
      </c>
      <c r="I1934" s="12" t="s">
        <v>539</v>
      </c>
      <c r="J1934" s="12" t="s">
        <v>539</v>
      </c>
      <c r="K1934" s="36" t="s">
        <v>539</v>
      </c>
      <c r="L1934" s="12" t="s">
        <v>539</v>
      </c>
      <c r="M1934" s="12" t="s">
        <v>539</v>
      </c>
      <c r="N1934" s="12" t="s">
        <v>539</v>
      </c>
      <c r="O1934" s="36" t="s">
        <v>539</v>
      </c>
      <c r="R1934" s="12" t="str">
        <f t="shared" si="30"/>
        <v>IFRS</v>
      </c>
      <c r="S1934" s="12" t="str">
        <f>IFERROR(IF(Preferences!$D$6="Default",INDEX('History Check'!$F$6:$O$6,MATCH(MAX('History Check'!$F1934:$O1934),'History Check'!$F1934:$O1934,0)),IF(COUNT($F1934:$O1934) &gt; 0, Preferences!$D$6, NA())),"Null")</f>
        <v>CON</v>
      </c>
    </row>
    <row r="1935" spans="3:19" hidden="1">
      <c r="C1935" s="12" t="s">
        <v>1618</v>
      </c>
      <c r="D1935" s="12">
        <v>1005685</v>
      </c>
      <c r="E1935" s="12">
        <v>2022</v>
      </c>
      <c r="F1935" s="36">
        <v>44926</v>
      </c>
      <c r="G1935" s="12" t="s">
        <v>539</v>
      </c>
      <c r="H1935" s="12" t="s">
        <v>539</v>
      </c>
      <c r="I1935" s="12" t="s">
        <v>539</v>
      </c>
      <c r="J1935" s="12" t="s">
        <v>539</v>
      </c>
      <c r="K1935" s="36" t="s">
        <v>539</v>
      </c>
      <c r="L1935" s="12" t="s">
        <v>539</v>
      </c>
      <c r="M1935" s="12" t="s">
        <v>539</v>
      </c>
      <c r="N1935" s="12" t="s">
        <v>539</v>
      </c>
      <c r="O1935" s="12" t="s">
        <v>539</v>
      </c>
      <c r="R1935" s="12" t="str">
        <f t="shared" si="30"/>
        <v>IFRS</v>
      </c>
      <c r="S1935" s="12" t="str">
        <f>IFERROR(IF(Preferences!$D$6="Default",INDEX('History Check'!$F$6:$O$6,MATCH(MAX('History Check'!$F1935:$O1935),'History Check'!$F1935:$O1935,0)),IF(COUNT($F1935:$O1935) &gt; 0, Preferences!$D$6, NA())),"Null")</f>
        <v>CON</v>
      </c>
    </row>
    <row r="1936" spans="3:19" hidden="1">
      <c r="C1936" s="12" t="s">
        <v>1619</v>
      </c>
      <c r="D1936" s="12">
        <v>1550694</v>
      </c>
      <c r="E1936" s="12">
        <v>2023</v>
      </c>
      <c r="F1936" s="36">
        <v>45291</v>
      </c>
      <c r="G1936" s="12" t="s">
        <v>539</v>
      </c>
      <c r="H1936" s="36" t="s">
        <v>539</v>
      </c>
      <c r="I1936" s="36" t="s">
        <v>539</v>
      </c>
      <c r="J1936" s="36" t="s">
        <v>539</v>
      </c>
      <c r="K1936" s="36">
        <v>45291</v>
      </c>
      <c r="L1936" s="12" t="s">
        <v>539</v>
      </c>
      <c r="M1936" s="12" t="s">
        <v>539</v>
      </c>
      <c r="N1936" s="36" t="s">
        <v>539</v>
      </c>
      <c r="O1936" s="36" t="s">
        <v>539</v>
      </c>
      <c r="R1936" s="12" t="str">
        <f t="shared" si="30"/>
        <v>IFRS</v>
      </c>
      <c r="S1936" s="12" t="str">
        <f>IFERROR(IF(Preferences!$D$6="Default",INDEX('History Check'!$F$6:$O$6,MATCH(MAX('History Check'!$F1936:$O1936),'History Check'!$F1936:$O1936,0)),IF(COUNT($F1936:$O1936) &gt; 0, Preferences!$D$6, NA())),"Null")</f>
        <v>CON</v>
      </c>
    </row>
    <row r="1937" spans="3:19" hidden="1">
      <c r="C1937" s="12" t="s">
        <v>1619</v>
      </c>
      <c r="D1937" s="12">
        <v>1550694</v>
      </c>
      <c r="E1937" s="12">
        <v>2022</v>
      </c>
      <c r="F1937" s="36">
        <v>44926</v>
      </c>
      <c r="G1937" s="12" t="s">
        <v>539</v>
      </c>
      <c r="H1937" s="12" t="s">
        <v>539</v>
      </c>
      <c r="I1937" s="36" t="s">
        <v>539</v>
      </c>
      <c r="J1937" s="12" t="s">
        <v>539</v>
      </c>
      <c r="K1937" s="36">
        <v>44926</v>
      </c>
      <c r="L1937" s="12" t="s">
        <v>539</v>
      </c>
      <c r="M1937" s="12" t="s">
        <v>539</v>
      </c>
      <c r="N1937" s="12" t="s">
        <v>539</v>
      </c>
      <c r="O1937" s="36" t="s">
        <v>539</v>
      </c>
      <c r="R1937" s="12" t="str">
        <f t="shared" si="30"/>
        <v>IFRS</v>
      </c>
      <c r="S1937" s="12" t="str">
        <f>IFERROR(IF(Preferences!$D$6="Default",INDEX('History Check'!$F$6:$O$6,MATCH(MAX('History Check'!$F1937:$O1937),'History Check'!$F1937:$O1937,0)),IF(COUNT($F1937:$O1937) &gt; 0, Preferences!$D$6, NA())),"Null")</f>
        <v>CON</v>
      </c>
    </row>
    <row r="1938" spans="3:19" hidden="1">
      <c r="C1938" s="12" t="s">
        <v>1620</v>
      </c>
      <c r="D1938" s="12">
        <v>1006294</v>
      </c>
      <c r="E1938" s="12">
        <v>2023</v>
      </c>
      <c r="F1938" s="36" t="s">
        <v>539</v>
      </c>
      <c r="G1938" s="36" t="s">
        <v>539</v>
      </c>
      <c r="H1938" s="12" t="s">
        <v>539</v>
      </c>
      <c r="I1938" s="12" t="s">
        <v>539</v>
      </c>
      <c r="J1938" s="12" t="s">
        <v>539</v>
      </c>
      <c r="K1938" s="36" t="s">
        <v>539</v>
      </c>
      <c r="L1938" s="12" t="s">
        <v>539</v>
      </c>
      <c r="M1938" s="12" t="s">
        <v>539</v>
      </c>
      <c r="N1938" s="12" t="s">
        <v>539</v>
      </c>
      <c r="O1938" s="36">
        <v>45016</v>
      </c>
      <c r="R1938" s="12" t="str">
        <f t="shared" si="30"/>
        <v>LOCAL</v>
      </c>
      <c r="S1938" s="12" t="str">
        <f>IFERROR(IF(Preferences!$D$6="Default",INDEX('History Check'!$F$6:$O$6,MATCH(MAX('History Check'!$F1938:$O1938),'History Check'!$F1938:$O1938,0)),IF(COUNT($F1938:$O1938) &gt; 0, Preferences!$D$6, NA())),"Null")</f>
        <v>NONCON</v>
      </c>
    </row>
    <row r="1939" spans="3:19" hidden="1">
      <c r="C1939" s="12" t="s">
        <v>1620</v>
      </c>
      <c r="D1939" s="12">
        <v>1006294</v>
      </c>
      <c r="E1939" s="12">
        <v>2022</v>
      </c>
      <c r="F1939" s="36" t="s">
        <v>539</v>
      </c>
      <c r="G1939" s="12" t="s">
        <v>539</v>
      </c>
      <c r="H1939" s="36" t="s">
        <v>539</v>
      </c>
      <c r="I1939" s="36" t="s">
        <v>539</v>
      </c>
      <c r="J1939" s="36" t="s">
        <v>539</v>
      </c>
      <c r="K1939" s="36" t="s">
        <v>539</v>
      </c>
      <c r="L1939" s="12" t="s">
        <v>539</v>
      </c>
      <c r="M1939" s="12" t="s">
        <v>539</v>
      </c>
      <c r="N1939" s="36" t="s">
        <v>539</v>
      </c>
      <c r="O1939" s="36">
        <v>44651</v>
      </c>
      <c r="R1939" s="12" t="str">
        <f t="shared" si="30"/>
        <v>LOCAL</v>
      </c>
      <c r="S1939" s="12" t="str">
        <f>IFERROR(IF(Preferences!$D$6="Default",INDEX('History Check'!$F$6:$O$6,MATCH(MAX('History Check'!$F1939:$O1939),'History Check'!$F1939:$O1939,0)),IF(COUNT($F1939:$O1939) &gt; 0, Preferences!$D$6, NA())),"Null")</f>
        <v>NONCON</v>
      </c>
    </row>
    <row r="1940" spans="3:19" hidden="1">
      <c r="C1940" s="12" t="s">
        <v>1621</v>
      </c>
      <c r="D1940" s="12">
        <v>114863</v>
      </c>
      <c r="E1940" s="12">
        <v>2023</v>
      </c>
      <c r="F1940" s="47">
        <v>45291</v>
      </c>
      <c r="G1940" s="47" t="s">
        <v>539</v>
      </c>
      <c r="H1940" s="47" t="s">
        <v>539</v>
      </c>
      <c r="I1940" s="47" t="s">
        <v>539</v>
      </c>
      <c r="J1940" s="47" t="s">
        <v>539</v>
      </c>
      <c r="K1940" s="47" t="s">
        <v>539</v>
      </c>
      <c r="L1940" s="47" t="s">
        <v>539</v>
      </c>
      <c r="M1940" s="47" t="s">
        <v>539</v>
      </c>
      <c r="N1940" s="47" t="s">
        <v>539</v>
      </c>
      <c r="O1940" s="47" t="s">
        <v>539</v>
      </c>
      <c r="P1940" s="47"/>
      <c r="Q1940" s="47"/>
      <c r="R1940" s="12" t="str">
        <f t="shared" si="30"/>
        <v>IFRS</v>
      </c>
      <c r="S1940" s="12" t="str">
        <f>IFERROR(IF(Preferences!$D$6="Default",INDEX('History Check'!$F$6:$O$6,MATCH(MAX('History Check'!$F1940:$O1940),'History Check'!$F1940:$O1940,0)),IF(COUNT($F1940:$O1940) &gt; 0, Preferences!$D$6, NA())),"Null")</f>
        <v>CON</v>
      </c>
    </row>
    <row r="1941" spans="3:19" hidden="1">
      <c r="C1941" s="12" t="s">
        <v>1621</v>
      </c>
      <c r="D1941" s="12">
        <v>114863</v>
      </c>
      <c r="E1941" s="12">
        <v>2022</v>
      </c>
      <c r="F1941" s="36">
        <v>44926</v>
      </c>
      <c r="G1941" s="12" t="s">
        <v>539</v>
      </c>
      <c r="H1941" s="12" t="s">
        <v>539</v>
      </c>
      <c r="I1941" s="12" t="s">
        <v>539</v>
      </c>
      <c r="J1941" s="12" t="s">
        <v>539</v>
      </c>
      <c r="K1941" s="12" t="s">
        <v>539</v>
      </c>
      <c r="L1941" s="12" t="s">
        <v>539</v>
      </c>
      <c r="M1941" s="12" t="s">
        <v>539</v>
      </c>
      <c r="N1941" s="12" t="s">
        <v>539</v>
      </c>
      <c r="O1941" s="12" t="s">
        <v>539</v>
      </c>
      <c r="R1941" s="12" t="str">
        <f t="shared" si="30"/>
        <v>IFRS</v>
      </c>
      <c r="S1941" s="12" t="str">
        <f>IFERROR(IF(Preferences!$D$6="Default",INDEX('History Check'!$F$6:$O$6,MATCH(MAX('History Check'!$F1941:$O1941),'History Check'!$F1941:$O1941,0)),IF(COUNT($F1941:$O1941) &gt; 0, Preferences!$D$6, NA())),"Null")</f>
        <v>CON</v>
      </c>
    </row>
    <row r="1942" spans="3:19" hidden="1">
      <c r="C1942" s="12" t="s">
        <v>1622</v>
      </c>
      <c r="D1942" s="12">
        <v>111588</v>
      </c>
      <c r="E1942" s="12">
        <v>2023</v>
      </c>
      <c r="F1942" s="36" t="s">
        <v>539</v>
      </c>
      <c r="G1942" s="12" t="s">
        <v>539</v>
      </c>
      <c r="H1942" s="36">
        <v>45291</v>
      </c>
      <c r="I1942" s="12" t="s">
        <v>539</v>
      </c>
      <c r="J1942" s="36" t="s">
        <v>539</v>
      </c>
      <c r="K1942" s="36" t="s">
        <v>539</v>
      </c>
      <c r="L1942" s="12" t="s">
        <v>539</v>
      </c>
      <c r="M1942" s="12" t="s">
        <v>539</v>
      </c>
      <c r="N1942" s="12" t="s">
        <v>539</v>
      </c>
      <c r="O1942" s="12" t="s">
        <v>539</v>
      </c>
      <c r="R1942" s="12" t="str">
        <f t="shared" si="30"/>
        <v>REGULATORY</v>
      </c>
      <c r="S1942" s="12" t="str">
        <f>IFERROR(IF(Preferences!$D$6="Default",INDEX('History Check'!$F$6:$O$6,MATCH(MAX('History Check'!$F1942:$O1942),'History Check'!$F1942:$O1942,0)),IF(COUNT($F1942:$O1942) &gt; 0, Preferences!$D$6, NA())),"Null")</f>
        <v>CON</v>
      </c>
    </row>
    <row r="1943" spans="3:19" hidden="1">
      <c r="C1943" s="12" t="s">
        <v>1622</v>
      </c>
      <c r="D1943" s="12">
        <v>111588</v>
      </c>
      <c r="E1943" s="12">
        <v>2022</v>
      </c>
      <c r="F1943" s="36" t="s">
        <v>539</v>
      </c>
      <c r="G1943" s="12" t="s">
        <v>539</v>
      </c>
      <c r="H1943" s="36">
        <v>44926</v>
      </c>
      <c r="I1943" s="36" t="s">
        <v>539</v>
      </c>
      <c r="J1943" s="36" t="s">
        <v>539</v>
      </c>
      <c r="K1943" s="36" t="s">
        <v>539</v>
      </c>
      <c r="L1943" s="36" t="s">
        <v>539</v>
      </c>
      <c r="M1943" s="12" t="s">
        <v>539</v>
      </c>
      <c r="N1943" s="36" t="s">
        <v>539</v>
      </c>
      <c r="O1943" s="36" t="s">
        <v>539</v>
      </c>
      <c r="R1943" s="12" t="str">
        <f t="shared" si="30"/>
        <v>REGULATORY</v>
      </c>
      <c r="S1943" s="12" t="str">
        <f>IFERROR(IF(Preferences!$D$6="Default",INDEX('History Check'!$F$6:$O$6,MATCH(MAX('History Check'!$F1943:$O1943),'History Check'!$F1943:$O1943,0)),IF(COUNT($F1943:$O1943) &gt; 0, Preferences!$D$6, NA())),"Null")</f>
        <v>CON</v>
      </c>
    </row>
    <row r="1944" spans="3:19" hidden="1">
      <c r="C1944" s="12" t="s">
        <v>1623</v>
      </c>
      <c r="D1944" s="12">
        <v>116672</v>
      </c>
      <c r="E1944" s="12">
        <v>2023</v>
      </c>
      <c r="F1944" s="36" t="s">
        <v>539</v>
      </c>
      <c r="G1944" s="12" t="s">
        <v>539</v>
      </c>
      <c r="H1944" s="36">
        <v>45291</v>
      </c>
      <c r="I1944" s="36">
        <v>45291</v>
      </c>
      <c r="J1944" s="36" t="s">
        <v>539</v>
      </c>
      <c r="K1944" s="36" t="s">
        <v>539</v>
      </c>
      <c r="L1944" s="12" t="s">
        <v>539</v>
      </c>
      <c r="M1944" s="12" t="s">
        <v>539</v>
      </c>
      <c r="N1944" s="36" t="s">
        <v>539</v>
      </c>
      <c r="O1944" s="36" t="s">
        <v>539</v>
      </c>
      <c r="R1944" s="12" t="str">
        <f t="shared" si="30"/>
        <v>REGULATORY</v>
      </c>
      <c r="S1944" s="12" t="str">
        <f>IFERROR(IF(Preferences!$D$6="Default",INDEX('History Check'!$F$6:$O$6,MATCH(MAX('History Check'!$F1944:$O1944),'History Check'!$F1944:$O1944,0)),IF(COUNT($F1944:$O1944) &gt; 0, Preferences!$D$6, NA())),"Null")</f>
        <v>CON</v>
      </c>
    </row>
    <row r="1945" spans="3:19" hidden="1">
      <c r="C1945" s="12" t="s">
        <v>1623</v>
      </c>
      <c r="D1945" s="12">
        <v>116672</v>
      </c>
      <c r="E1945" s="12">
        <v>2022</v>
      </c>
      <c r="F1945" s="36" t="s">
        <v>539</v>
      </c>
      <c r="G1945" s="12" t="s">
        <v>539</v>
      </c>
      <c r="H1945" s="36">
        <v>44926</v>
      </c>
      <c r="I1945" s="36">
        <v>44926</v>
      </c>
      <c r="J1945" s="36" t="s">
        <v>539</v>
      </c>
      <c r="K1945" s="36" t="s">
        <v>539</v>
      </c>
      <c r="L1945" s="12" t="s">
        <v>539</v>
      </c>
      <c r="M1945" s="12" t="s">
        <v>539</v>
      </c>
      <c r="N1945" s="36" t="s">
        <v>539</v>
      </c>
      <c r="O1945" s="36" t="s">
        <v>539</v>
      </c>
      <c r="R1945" s="12" t="str">
        <f t="shared" si="30"/>
        <v>REGULATORY</v>
      </c>
      <c r="S1945" s="12" t="str">
        <f>IFERROR(IF(Preferences!$D$6="Default",INDEX('History Check'!$F$6:$O$6,MATCH(MAX('History Check'!$F1945:$O1945),'History Check'!$F1945:$O1945,0)),IF(COUNT($F1945:$O1945) &gt; 0, Preferences!$D$6, NA())),"Null")</f>
        <v>CON</v>
      </c>
    </row>
    <row r="1946" spans="3:19" hidden="1">
      <c r="C1946" s="12" t="s">
        <v>1624</v>
      </c>
      <c r="D1946" s="12">
        <v>137254</v>
      </c>
      <c r="E1946" s="12">
        <v>2023</v>
      </c>
      <c r="F1946" s="36">
        <v>45291</v>
      </c>
      <c r="G1946" s="12" t="s">
        <v>539</v>
      </c>
      <c r="H1946" s="12" t="s">
        <v>539</v>
      </c>
      <c r="I1946" s="12" t="s">
        <v>539</v>
      </c>
      <c r="J1946" s="12" t="s">
        <v>539</v>
      </c>
      <c r="K1946" s="36" t="s">
        <v>539</v>
      </c>
      <c r="L1946" s="12" t="s">
        <v>539</v>
      </c>
      <c r="M1946" s="12" t="s">
        <v>539</v>
      </c>
      <c r="N1946" s="12" t="s">
        <v>539</v>
      </c>
      <c r="O1946" s="36" t="s">
        <v>539</v>
      </c>
      <c r="R1946" s="12" t="str">
        <f t="shared" si="30"/>
        <v>IFRS</v>
      </c>
      <c r="S1946" s="12" t="str">
        <f>IFERROR(IF(Preferences!$D$6="Default",INDEX('History Check'!$F$6:$O$6,MATCH(MAX('History Check'!$F1946:$O1946),'History Check'!$F1946:$O1946,0)),IF(COUNT($F1946:$O1946) &gt; 0, Preferences!$D$6, NA())),"Null")</f>
        <v>CON</v>
      </c>
    </row>
    <row r="1947" spans="3:19" hidden="1">
      <c r="C1947" s="12" t="s">
        <v>1624</v>
      </c>
      <c r="D1947" s="12">
        <v>137254</v>
      </c>
      <c r="E1947" s="12">
        <v>2022</v>
      </c>
      <c r="F1947" s="36">
        <v>44926</v>
      </c>
      <c r="G1947" s="12" t="s">
        <v>539</v>
      </c>
      <c r="H1947" s="36" t="s">
        <v>539</v>
      </c>
      <c r="I1947" s="36" t="s">
        <v>539</v>
      </c>
      <c r="J1947" s="36" t="s">
        <v>539</v>
      </c>
      <c r="K1947" s="36" t="s">
        <v>539</v>
      </c>
      <c r="L1947" s="12" t="s">
        <v>539</v>
      </c>
      <c r="M1947" s="12" t="s">
        <v>539</v>
      </c>
      <c r="N1947" s="36" t="s">
        <v>539</v>
      </c>
      <c r="O1947" s="36" t="s">
        <v>539</v>
      </c>
      <c r="R1947" s="12" t="str">
        <f t="shared" si="30"/>
        <v>IFRS</v>
      </c>
      <c r="S1947" s="12" t="str">
        <f>IFERROR(IF(Preferences!$D$6="Default",INDEX('History Check'!$F$6:$O$6,MATCH(MAX('History Check'!$F1947:$O1947),'History Check'!$F1947:$O1947,0)),IF(COUNT($F1947:$O1947) &gt; 0, Preferences!$D$6, NA())),"Null")</f>
        <v>CON</v>
      </c>
    </row>
    <row r="1948" spans="3:19" hidden="1">
      <c r="C1948" s="12" t="s">
        <v>1625</v>
      </c>
      <c r="D1948" s="12">
        <v>108314</v>
      </c>
      <c r="E1948" s="12">
        <v>2023</v>
      </c>
      <c r="F1948" s="36">
        <v>45291</v>
      </c>
      <c r="G1948" s="12" t="s">
        <v>539</v>
      </c>
      <c r="H1948" s="12" t="s">
        <v>539</v>
      </c>
      <c r="I1948" s="12" t="s">
        <v>539</v>
      </c>
      <c r="J1948" s="12" t="s">
        <v>539</v>
      </c>
      <c r="K1948" s="36" t="s">
        <v>539</v>
      </c>
      <c r="L1948" s="12" t="s">
        <v>539</v>
      </c>
      <c r="M1948" s="12" t="s">
        <v>539</v>
      </c>
      <c r="N1948" s="12" t="s">
        <v>539</v>
      </c>
      <c r="O1948" s="36" t="s">
        <v>539</v>
      </c>
      <c r="R1948" s="12" t="str">
        <f t="shared" si="30"/>
        <v>IFRS</v>
      </c>
      <c r="S1948" s="12" t="str">
        <f>IFERROR(IF(Preferences!$D$6="Default",INDEX('History Check'!$F$6:$O$6,MATCH(MAX('History Check'!$F1948:$O1948),'History Check'!$F1948:$O1948,0)),IF(COUNT($F1948:$O1948) &gt; 0, Preferences!$D$6, NA())),"Null")</f>
        <v>CON</v>
      </c>
    </row>
    <row r="1949" spans="3:19" hidden="1">
      <c r="C1949" s="12" t="s">
        <v>1625</v>
      </c>
      <c r="D1949" s="12">
        <v>108314</v>
      </c>
      <c r="E1949" s="12">
        <v>2022</v>
      </c>
      <c r="F1949" s="36">
        <v>44926</v>
      </c>
      <c r="G1949" s="12" t="s">
        <v>539</v>
      </c>
      <c r="H1949" s="12" t="s">
        <v>539</v>
      </c>
      <c r="I1949" s="12" t="s">
        <v>539</v>
      </c>
      <c r="J1949" s="12" t="s">
        <v>539</v>
      </c>
      <c r="K1949" s="12" t="s">
        <v>539</v>
      </c>
      <c r="L1949" s="12" t="s">
        <v>539</v>
      </c>
      <c r="M1949" s="12" t="s">
        <v>539</v>
      </c>
      <c r="N1949" s="36" t="s">
        <v>539</v>
      </c>
      <c r="O1949" s="36" t="s">
        <v>539</v>
      </c>
      <c r="R1949" s="12" t="str">
        <f t="shared" si="30"/>
        <v>IFRS</v>
      </c>
      <c r="S1949" s="12" t="str">
        <f>IFERROR(IF(Preferences!$D$6="Default",INDEX('History Check'!$F$6:$O$6,MATCH(MAX('History Check'!$F1949:$O1949),'History Check'!$F1949:$O1949,0)),IF(COUNT($F1949:$O1949) &gt; 0, Preferences!$D$6, NA())),"Null")</f>
        <v>CON</v>
      </c>
    </row>
    <row r="1950" spans="3:19">
      <c r="C1950" s="12" t="s">
        <v>1626</v>
      </c>
      <c r="D1950" s="12">
        <v>1571568</v>
      </c>
      <c r="E1950" s="12">
        <v>2023</v>
      </c>
      <c r="F1950" s="12" t="s">
        <v>539</v>
      </c>
      <c r="G1950" s="12" t="s">
        <v>539</v>
      </c>
      <c r="H1950" s="36" t="s">
        <v>539</v>
      </c>
      <c r="I1950" s="12" t="s">
        <v>539</v>
      </c>
      <c r="J1950" s="36" t="s">
        <v>539</v>
      </c>
      <c r="K1950" s="12" t="s">
        <v>539</v>
      </c>
      <c r="L1950" s="12" t="s">
        <v>539</v>
      </c>
      <c r="M1950" s="12" t="s">
        <v>539</v>
      </c>
      <c r="N1950" s="12" t="s">
        <v>539</v>
      </c>
      <c r="O1950" s="36" t="s">
        <v>539</v>
      </c>
      <c r="R1950" s="12" t="str">
        <f t="shared" si="30"/>
        <v>Null</v>
      </c>
      <c r="S1950" s="12" t="str">
        <f>IFERROR(IF(Preferences!$D$6="Default",INDEX('History Check'!$F$6:$O$6,MATCH(MAX('History Check'!$F1950:$O1950),'History Check'!$F1950:$O1950,0)),IF(COUNT($F1950:$O1950) &gt; 0, Preferences!$D$6, NA())),"Null")</f>
        <v>Null</v>
      </c>
    </row>
    <row r="1951" spans="3:19">
      <c r="C1951" s="12" t="s">
        <v>1626</v>
      </c>
      <c r="D1951" s="12">
        <v>1571568</v>
      </c>
      <c r="E1951" s="12">
        <v>2022</v>
      </c>
      <c r="F1951" s="36" t="s">
        <v>539</v>
      </c>
      <c r="G1951" s="12" t="s">
        <v>539</v>
      </c>
      <c r="H1951" s="36" t="s">
        <v>539</v>
      </c>
      <c r="I1951" s="36" t="s">
        <v>539</v>
      </c>
      <c r="J1951" s="36" t="s">
        <v>539</v>
      </c>
      <c r="K1951" s="36" t="s">
        <v>539</v>
      </c>
      <c r="L1951" s="12" t="s">
        <v>539</v>
      </c>
      <c r="M1951" s="12" t="s">
        <v>539</v>
      </c>
      <c r="N1951" s="12" t="s">
        <v>539</v>
      </c>
      <c r="O1951" s="36" t="s">
        <v>539</v>
      </c>
      <c r="R1951" s="12" t="str">
        <f t="shared" si="30"/>
        <v>Null</v>
      </c>
      <c r="S1951" s="12" t="str">
        <f>IFERROR(IF(Preferences!$D$6="Default",INDEX('History Check'!$F$6:$O$6,MATCH(MAX('History Check'!$F1951:$O1951),'History Check'!$F1951:$O1951,0)),IF(COUNT($F1951:$O1951) &gt; 0, Preferences!$D$6, NA())),"Null")</f>
        <v>Null</v>
      </c>
    </row>
    <row r="1952" spans="3:19" hidden="1">
      <c r="C1952" s="12" t="s">
        <v>1627</v>
      </c>
      <c r="D1952" s="12">
        <v>112047</v>
      </c>
      <c r="E1952" s="12">
        <v>2023</v>
      </c>
      <c r="F1952" s="47">
        <v>45291</v>
      </c>
      <c r="G1952" s="47" t="s">
        <v>539</v>
      </c>
      <c r="H1952" s="47" t="s">
        <v>539</v>
      </c>
      <c r="I1952" s="47" t="s">
        <v>539</v>
      </c>
      <c r="J1952" s="47" t="s">
        <v>539</v>
      </c>
      <c r="K1952" s="47">
        <v>45291</v>
      </c>
      <c r="L1952" s="47" t="s">
        <v>539</v>
      </c>
      <c r="M1952" s="47" t="s">
        <v>539</v>
      </c>
      <c r="N1952" s="47" t="s">
        <v>539</v>
      </c>
      <c r="O1952" s="47" t="s">
        <v>539</v>
      </c>
      <c r="P1952" s="47"/>
      <c r="Q1952" s="47"/>
      <c r="R1952" s="12" t="str">
        <f t="shared" si="30"/>
        <v>IFRS</v>
      </c>
      <c r="S1952" s="12" t="str">
        <f>IFERROR(IF(Preferences!$D$6="Default",INDEX('History Check'!$F$6:$O$6,MATCH(MAX('History Check'!$F1952:$O1952),'History Check'!$F1952:$O1952,0)),IF(COUNT($F1952:$O1952) &gt; 0, Preferences!$D$6, NA())),"Null")</f>
        <v>CON</v>
      </c>
    </row>
    <row r="1953" spans="3:19" hidden="1">
      <c r="C1953" s="12" t="s">
        <v>1627</v>
      </c>
      <c r="D1953" s="12">
        <v>112047</v>
      </c>
      <c r="E1953" s="12">
        <v>2022</v>
      </c>
      <c r="F1953" s="36">
        <v>44926</v>
      </c>
      <c r="G1953" s="12" t="s">
        <v>539</v>
      </c>
      <c r="H1953" s="36" t="s">
        <v>539</v>
      </c>
      <c r="I1953" s="36" t="s">
        <v>539</v>
      </c>
      <c r="J1953" s="12" t="s">
        <v>539</v>
      </c>
      <c r="K1953" s="36">
        <v>44926</v>
      </c>
      <c r="L1953" s="12" t="s">
        <v>539</v>
      </c>
      <c r="M1953" s="12" t="s">
        <v>539</v>
      </c>
      <c r="N1953" s="12" t="s">
        <v>539</v>
      </c>
      <c r="O1953" s="36" t="s">
        <v>539</v>
      </c>
      <c r="R1953" s="12" t="str">
        <f t="shared" si="30"/>
        <v>IFRS</v>
      </c>
      <c r="S1953" s="12" t="str">
        <f>IFERROR(IF(Preferences!$D$6="Default",INDEX('History Check'!$F$6:$O$6,MATCH(MAX('History Check'!$F1953:$O1953),'History Check'!$F1953:$O1953,0)),IF(COUNT($F1953:$O1953) &gt; 0, Preferences!$D$6, NA())),"Null")</f>
        <v>CON</v>
      </c>
    </row>
    <row r="1954" spans="3:19" hidden="1">
      <c r="C1954" s="12" t="s">
        <v>1628</v>
      </c>
      <c r="D1954" s="12">
        <v>111937</v>
      </c>
      <c r="E1954" s="12">
        <v>2023</v>
      </c>
      <c r="F1954" s="47" t="s">
        <v>539</v>
      </c>
      <c r="G1954" s="47" t="s">
        <v>539</v>
      </c>
      <c r="H1954" s="47" t="s">
        <v>539</v>
      </c>
      <c r="I1954" s="47" t="s">
        <v>539</v>
      </c>
      <c r="J1954" s="47">
        <v>45016</v>
      </c>
      <c r="K1954" s="47" t="s">
        <v>539</v>
      </c>
      <c r="L1954" s="47" t="s">
        <v>539</v>
      </c>
      <c r="M1954" s="47" t="s">
        <v>539</v>
      </c>
      <c r="N1954" s="47" t="s">
        <v>539</v>
      </c>
      <c r="O1954" s="47">
        <v>45016</v>
      </c>
      <c r="P1954" s="47"/>
      <c r="Q1954" s="47"/>
      <c r="R1954" s="12" t="str">
        <f t="shared" si="30"/>
        <v>LOCAL</v>
      </c>
      <c r="S1954" s="12" t="str">
        <f>IFERROR(IF(Preferences!$D$6="Default",INDEX('History Check'!$F$6:$O$6,MATCH(MAX('History Check'!$F1954:$O1954),'History Check'!$F1954:$O1954,0)),IF(COUNT($F1954:$O1954) &gt; 0, Preferences!$D$6, NA())),"Null")</f>
        <v>CON</v>
      </c>
    </row>
    <row r="1955" spans="3:19" hidden="1">
      <c r="C1955" s="12" t="s">
        <v>1628</v>
      </c>
      <c r="D1955" s="12">
        <v>111937</v>
      </c>
      <c r="E1955" s="12">
        <v>2022</v>
      </c>
      <c r="F1955" s="36" t="s">
        <v>539</v>
      </c>
      <c r="G1955" s="12" t="s">
        <v>539</v>
      </c>
      <c r="H1955" s="36" t="s">
        <v>539</v>
      </c>
      <c r="I1955" s="36" t="s">
        <v>539</v>
      </c>
      <c r="J1955" s="36">
        <v>44651</v>
      </c>
      <c r="K1955" s="36" t="s">
        <v>539</v>
      </c>
      <c r="L1955" s="12" t="s">
        <v>539</v>
      </c>
      <c r="M1955" s="12" t="s">
        <v>539</v>
      </c>
      <c r="N1955" s="36" t="s">
        <v>539</v>
      </c>
      <c r="O1955" s="36">
        <v>44651</v>
      </c>
      <c r="R1955" s="12" t="str">
        <f t="shared" si="30"/>
        <v>LOCAL</v>
      </c>
      <c r="S1955" s="12" t="str">
        <f>IFERROR(IF(Preferences!$D$6="Default",INDEX('History Check'!$F$6:$O$6,MATCH(MAX('History Check'!$F1955:$O1955),'History Check'!$F1955:$O1955,0)),IF(COUNT($F1955:$O1955) &gt; 0, Preferences!$D$6, NA())),"Null")</f>
        <v>CON</v>
      </c>
    </row>
    <row r="1956" spans="3:19" hidden="1">
      <c r="C1956" s="12" t="s">
        <v>1629</v>
      </c>
      <c r="D1956" s="12">
        <v>111760</v>
      </c>
      <c r="E1956" s="12">
        <v>2023</v>
      </c>
      <c r="F1956" s="36" t="s">
        <v>539</v>
      </c>
      <c r="G1956" s="12" t="s">
        <v>539</v>
      </c>
      <c r="H1956" s="36" t="s">
        <v>539</v>
      </c>
      <c r="I1956" s="36" t="s">
        <v>539</v>
      </c>
      <c r="J1956" s="36">
        <v>45291</v>
      </c>
      <c r="K1956" s="36" t="s">
        <v>539</v>
      </c>
      <c r="L1956" s="12" t="s">
        <v>539</v>
      </c>
      <c r="M1956" s="12" t="s">
        <v>539</v>
      </c>
      <c r="N1956" s="36" t="s">
        <v>539</v>
      </c>
      <c r="O1956" s="36">
        <v>45291</v>
      </c>
      <c r="R1956" s="12" t="str">
        <f t="shared" si="30"/>
        <v>LOCAL</v>
      </c>
      <c r="S1956" s="12" t="str">
        <f>IFERROR(IF(Preferences!$D$6="Default",INDEX('History Check'!$F$6:$O$6,MATCH(MAX('History Check'!$F1956:$O1956),'History Check'!$F1956:$O1956,0)),IF(COUNT($F1956:$O1956) &gt; 0, Preferences!$D$6, NA())),"Null")</f>
        <v>CON</v>
      </c>
    </row>
    <row r="1957" spans="3:19" hidden="1">
      <c r="C1957" s="12" t="s">
        <v>1629</v>
      </c>
      <c r="D1957" s="12">
        <v>111760</v>
      </c>
      <c r="E1957" s="12">
        <v>2022</v>
      </c>
      <c r="F1957" s="12" t="s">
        <v>539</v>
      </c>
      <c r="G1957" s="12" t="s">
        <v>539</v>
      </c>
      <c r="H1957" s="12" t="s">
        <v>539</v>
      </c>
      <c r="I1957" s="12" t="s">
        <v>539</v>
      </c>
      <c r="J1957" s="36">
        <v>44926</v>
      </c>
      <c r="K1957" s="36" t="s">
        <v>539</v>
      </c>
      <c r="L1957" s="12" t="s">
        <v>539</v>
      </c>
      <c r="M1957" s="36" t="s">
        <v>539</v>
      </c>
      <c r="N1957" s="12" t="s">
        <v>539</v>
      </c>
      <c r="O1957" s="36">
        <v>44926</v>
      </c>
      <c r="R1957" s="12" t="str">
        <f t="shared" si="30"/>
        <v>LOCAL</v>
      </c>
      <c r="S1957" s="12" t="str">
        <f>IFERROR(IF(Preferences!$D$6="Default",INDEX('History Check'!$F$6:$O$6,MATCH(MAX('History Check'!$F1957:$O1957),'History Check'!$F1957:$O1957,0)),IF(COUNT($F1957:$O1957) &gt; 0, Preferences!$D$6, NA())),"Null")</f>
        <v>CON</v>
      </c>
    </row>
    <row r="1958" spans="3:19" hidden="1">
      <c r="C1958" s="12" t="s">
        <v>1630</v>
      </c>
      <c r="D1958" s="12">
        <v>148225</v>
      </c>
      <c r="E1958" s="12">
        <v>2023</v>
      </c>
      <c r="F1958" s="12" t="s">
        <v>539</v>
      </c>
      <c r="G1958" s="12" t="s">
        <v>539</v>
      </c>
      <c r="H1958" s="12" t="s">
        <v>539</v>
      </c>
      <c r="I1958" s="12" t="s">
        <v>539</v>
      </c>
      <c r="J1958" s="36">
        <v>45016</v>
      </c>
      <c r="K1958" s="12" t="s">
        <v>539</v>
      </c>
      <c r="L1958" s="12" t="s">
        <v>539</v>
      </c>
      <c r="M1958" s="12" t="s">
        <v>539</v>
      </c>
      <c r="N1958" s="12" t="s">
        <v>539</v>
      </c>
      <c r="O1958" s="36">
        <v>45016</v>
      </c>
      <c r="R1958" s="12" t="str">
        <f t="shared" si="30"/>
        <v>LOCAL</v>
      </c>
      <c r="S1958" s="12" t="str">
        <f>IFERROR(IF(Preferences!$D$6="Default",INDEX('History Check'!$F$6:$O$6,MATCH(MAX('History Check'!$F1958:$O1958),'History Check'!$F1958:$O1958,0)),IF(COUNT($F1958:$O1958) &gt; 0, Preferences!$D$6, NA())),"Null")</f>
        <v>CON</v>
      </c>
    </row>
    <row r="1959" spans="3:19" hidden="1">
      <c r="C1959" s="12" t="s">
        <v>1630</v>
      </c>
      <c r="D1959" s="12">
        <v>148225</v>
      </c>
      <c r="E1959" s="12">
        <v>2022</v>
      </c>
      <c r="F1959" s="36" t="s">
        <v>539</v>
      </c>
      <c r="G1959" s="12" t="s">
        <v>539</v>
      </c>
      <c r="H1959" s="36" t="s">
        <v>539</v>
      </c>
      <c r="I1959" s="36" t="s">
        <v>539</v>
      </c>
      <c r="J1959" s="36">
        <v>44651</v>
      </c>
      <c r="K1959" s="36" t="s">
        <v>539</v>
      </c>
      <c r="L1959" s="12" t="s">
        <v>539</v>
      </c>
      <c r="M1959" s="12" t="s">
        <v>539</v>
      </c>
      <c r="N1959" s="12" t="s">
        <v>539</v>
      </c>
      <c r="O1959" s="36">
        <v>44651</v>
      </c>
      <c r="R1959" s="12" t="str">
        <f t="shared" si="30"/>
        <v>LOCAL</v>
      </c>
      <c r="S1959" s="12" t="str">
        <f>IFERROR(IF(Preferences!$D$6="Default",INDEX('History Check'!$F$6:$O$6,MATCH(MAX('History Check'!$F1959:$O1959),'History Check'!$F1959:$O1959,0)),IF(COUNT($F1959:$O1959) &gt; 0, Preferences!$D$6, NA())),"Null")</f>
        <v>CON</v>
      </c>
    </row>
    <row r="1960" spans="3:19" hidden="1">
      <c r="C1960" s="12" t="s">
        <v>1631</v>
      </c>
      <c r="D1960" s="12">
        <v>111676</v>
      </c>
      <c r="E1960" s="12">
        <v>2023</v>
      </c>
      <c r="F1960" s="36">
        <v>45291</v>
      </c>
      <c r="G1960" s="12" t="s">
        <v>539</v>
      </c>
      <c r="H1960" s="12" t="s">
        <v>539</v>
      </c>
      <c r="I1960" s="12" t="s">
        <v>539</v>
      </c>
      <c r="J1960" s="12" t="s">
        <v>539</v>
      </c>
      <c r="K1960" s="36">
        <v>45291</v>
      </c>
      <c r="L1960" s="12" t="s">
        <v>539</v>
      </c>
      <c r="M1960" s="12" t="s">
        <v>539</v>
      </c>
      <c r="N1960" s="12" t="s">
        <v>539</v>
      </c>
      <c r="O1960" s="36" t="s">
        <v>539</v>
      </c>
      <c r="R1960" s="12" t="str">
        <f t="shared" si="30"/>
        <v>IFRS</v>
      </c>
      <c r="S1960" s="12" t="str">
        <f>IFERROR(IF(Preferences!$D$6="Default",INDEX('History Check'!$F$6:$O$6,MATCH(MAX('History Check'!$F1960:$O1960),'History Check'!$F1960:$O1960,0)),IF(COUNT($F1960:$O1960) &gt; 0, Preferences!$D$6, NA())),"Null")</f>
        <v>CON</v>
      </c>
    </row>
    <row r="1961" spans="3:19" hidden="1">
      <c r="C1961" s="12" t="s">
        <v>1631</v>
      </c>
      <c r="D1961" s="12">
        <v>111676</v>
      </c>
      <c r="E1961" s="12">
        <v>2022</v>
      </c>
      <c r="F1961" s="36">
        <v>44926</v>
      </c>
      <c r="G1961" s="12" t="s">
        <v>539</v>
      </c>
      <c r="H1961" s="12" t="s">
        <v>539</v>
      </c>
      <c r="I1961" s="12" t="s">
        <v>539</v>
      </c>
      <c r="J1961" s="12" t="s">
        <v>539</v>
      </c>
      <c r="K1961" s="36">
        <v>44926</v>
      </c>
      <c r="L1961" s="12" t="s">
        <v>539</v>
      </c>
      <c r="M1961" s="12" t="s">
        <v>539</v>
      </c>
      <c r="N1961" s="12" t="s">
        <v>539</v>
      </c>
      <c r="O1961" s="36" t="s">
        <v>539</v>
      </c>
      <c r="R1961" s="12" t="str">
        <f t="shared" si="30"/>
        <v>IFRS</v>
      </c>
      <c r="S1961" s="12" t="str">
        <f>IFERROR(IF(Preferences!$D$6="Default",INDEX('History Check'!$F$6:$O$6,MATCH(MAX('History Check'!$F1961:$O1961),'History Check'!$F1961:$O1961,0)),IF(COUNT($F1961:$O1961) &gt; 0, Preferences!$D$6, NA())),"Null")</f>
        <v>CON</v>
      </c>
    </row>
    <row r="1962" spans="3:19" hidden="1">
      <c r="C1962" s="12" t="s">
        <v>1594</v>
      </c>
      <c r="D1962" s="12">
        <v>111759</v>
      </c>
      <c r="E1962" s="12">
        <v>2023</v>
      </c>
      <c r="F1962" s="36" t="s">
        <v>539</v>
      </c>
      <c r="G1962" s="12" t="s">
        <v>539</v>
      </c>
      <c r="H1962" s="12" t="s">
        <v>539</v>
      </c>
      <c r="I1962" s="12" t="s">
        <v>539</v>
      </c>
      <c r="J1962" s="36">
        <v>45291</v>
      </c>
      <c r="K1962" s="12" t="s">
        <v>539</v>
      </c>
      <c r="L1962" s="12" t="s">
        <v>539</v>
      </c>
      <c r="M1962" s="12" t="s">
        <v>539</v>
      </c>
      <c r="N1962" s="12" t="s">
        <v>539</v>
      </c>
      <c r="O1962" s="36">
        <v>45291</v>
      </c>
      <c r="R1962" s="12" t="str">
        <f t="shared" si="30"/>
        <v>LOCAL</v>
      </c>
      <c r="S1962" s="12" t="str">
        <f>IFERROR(IF(Preferences!$D$6="Default",INDEX('History Check'!$F$6:$O$6,MATCH(MAX('History Check'!$F1962:$O1962),'History Check'!$F1962:$O1962,0)),IF(COUNT($F1962:$O1962) &gt; 0, Preferences!$D$6, NA())),"Null")</f>
        <v>CON</v>
      </c>
    </row>
    <row r="1963" spans="3:19" hidden="1">
      <c r="C1963" s="12" t="s">
        <v>1594</v>
      </c>
      <c r="D1963" s="12">
        <v>111759</v>
      </c>
      <c r="E1963" s="12">
        <v>2022</v>
      </c>
      <c r="F1963" s="36" t="s">
        <v>539</v>
      </c>
      <c r="G1963" s="12" t="s">
        <v>539</v>
      </c>
      <c r="H1963" s="12" t="s">
        <v>539</v>
      </c>
      <c r="I1963" s="12" t="s">
        <v>539</v>
      </c>
      <c r="J1963" s="36">
        <v>44926</v>
      </c>
      <c r="K1963" s="36" t="s">
        <v>539</v>
      </c>
      <c r="L1963" s="12" t="s">
        <v>539</v>
      </c>
      <c r="M1963" s="12" t="s">
        <v>539</v>
      </c>
      <c r="N1963" s="12" t="s">
        <v>539</v>
      </c>
      <c r="O1963" s="36">
        <v>44926</v>
      </c>
      <c r="R1963" s="12" t="str">
        <f t="shared" si="30"/>
        <v>LOCAL</v>
      </c>
      <c r="S1963" s="12" t="str">
        <f>IFERROR(IF(Preferences!$D$6="Default",INDEX('History Check'!$F$6:$O$6,MATCH(MAX('History Check'!$F1963:$O1963),'History Check'!$F1963:$O1963,0)),IF(COUNT($F1963:$O1963) &gt; 0, Preferences!$D$6, NA())),"Null")</f>
        <v>CON</v>
      </c>
    </row>
    <row r="1964" spans="3:19" hidden="1">
      <c r="C1964" s="12" t="s">
        <v>1632</v>
      </c>
      <c r="D1964" s="12">
        <v>110728</v>
      </c>
      <c r="E1964" s="12">
        <v>2023</v>
      </c>
      <c r="F1964" s="36">
        <v>45230</v>
      </c>
      <c r="G1964" s="12" t="s">
        <v>539</v>
      </c>
      <c r="H1964" s="12" t="s">
        <v>539</v>
      </c>
      <c r="I1964" s="12" t="s">
        <v>539</v>
      </c>
      <c r="J1964" s="12" t="s">
        <v>539</v>
      </c>
      <c r="K1964" s="12" t="s">
        <v>539</v>
      </c>
      <c r="L1964" s="12" t="s">
        <v>539</v>
      </c>
      <c r="M1964" s="12" t="s">
        <v>539</v>
      </c>
      <c r="N1964" s="36" t="s">
        <v>539</v>
      </c>
      <c r="O1964" s="36" t="s">
        <v>539</v>
      </c>
      <c r="R1964" s="12" t="str">
        <f t="shared" si="30"/>
        <v>IFRS</v>
      </c>
      <c r="S1964" s="12" t="str">
        <f>IFERROR(IF(Preferences!$D$6="Default",INDEX('History Check'!$F$6:$O$6,MATCH(MAX('History Check'!$F1964:$O1964),'History Check'!$F1964:$O1964,0)),IF(COUNT($F1964:$O1964) &gt; 0, Preferences!$D$6, NA())),"Null")</f>
        <v>CON</v>
      </c>
    </row>
    <row r="1965" spans="3:19" hidden="1">
      <c r="C1965" s="12" t="s">
        <v>1632</v>
      </c>
      <c r="D1965" s="12">
        <v>110728</v>
      </c>
      <c r="E1965" s="12">
        <v>2022</v>
      </c>
      <c r="F1965" s="36">
        <v>44865</v>
      </c>
      <c r="G1965" s="12" t="s">
        <v>539</v>
      </c>
      <c r="H1965" s="12" t="s">
        <v>539</v>
      </c>
      <c r="I1965" s="12" t="s">
        <v>539</v>
      </c>
      <c r="J1965" s="36" t="s">
        <v>539</v>
      </c>
      <c r="K1965" s="36" t="s">
        <v>539</v>
      </c>
      <c r="L1965" s="12" t="s">
        <v>539</v>
      </c>
      <c r="M1965" s="12" t="s">
        <v>539</v>
      </c>
      <c r="N1965" s="12" t="s">
        <v>539</v>
      </c>
      <c r="O1965" s="12" t="s">
        <v>539</v>
      </c>
      <c r="R1965" s="12" t="str">
        <f t="shared" si="30"/>
        <v>IFRS</v>
      </c>
      <c r="S1965" s="12" t="str">
        <f>IFERROR(IF(Preferences!$D$6="Default",INDEX('History Check'!$F$6:$O$6,MATCH(MAX('History Check'!$F1965:$O1965),'History Check'!$F1965:$O1965,0)),IF(COUNT($F1965:$O1965) &gt; 0, Preferences!$D$6, NA())),"Null")</f>
        <v>CON</v>
      </c>
    </row>
    <row r="1966" spans="3:19" hidden="1">
      <c r="C1966" s="12" t="s">
        <v>1633</v>
      </c>
      <c r="D1966" s="12">
        <v>115048</v>
      </c>
      <c r="E1966" s="12">
        <v>2023</v>
      </c>
      <c r="F1966" s="36">
        <v>45291</v>
      </c>
      <c r="G1966" s="12" t="s">
        <v>539</v>
      </c>
      <c r="H1966" s="36" t="s">
        <v>539</v>
      </c>
      <c r="I1966" s="36" t="s">
        <v>539</v>
      </c>
      <c r="J1966" s="36" t="s">
        <v>539</v>
      </c>
      <c r="K1966" s="36" t="s">
        <v>539</v>
      </c>
      <c r="L1966" s="12" t="s">
        <v>539</v>
      </c>
      <c r="M1966" s="12" t="s">
        <v>539</v>
      </c>
      <c r="N1966" s="36" t="s">
        <v>539</v>
      </c>
      <c r="O1966" s="36" t="s">
        <v>539</v>
      </c>
      <c r="R1966" s="12" t="str">
        <f t="shared" si="30"/>
        <v>IFRS</v>
      </c>
      <c r="S1966" s="12" t="str">
        <f>IFERROR(IF(Preferences!$D$6="Default",INDEX('History Check'!$F$6:$O$6,MATCH(MAX('History Check'!$F1966:$O1966),'History Check'!$F1966:$O1966,0)),IF(COUNT($F1966:$O1966) &gt; 0, Preferences!$D$6, NA())),"Null")</f>
        <v>CON</v>
      </c>
    </row>
    <row r="1967" spans="3:19" hidden="1">
      <c r="C1967" s="12" t="s">
        <v>1633</v>
      </c>
      <c r="D1967" s="12">
        <v>115048</v>
      </c>
      <c r="E1967" s="12">
        <v>2022</v>
      </c>
      <c r="F1967" s="36">
        <v>44926</v>
      </c>
      <c r="G1967" s="12" t="s">
        <v>539</v>
      </c>
      <c r="H1967" s="36" t="s">
        <v>539</v>
      </c>
      <c r="I1967" s="36" t="s">
        <v>539</v>
      </c>
      <c r="J1967" s="36" t="s">
        <v>539</v>
      </c>
      <c r="K1967" s="36" t="s">
        <v>539</v>
      </c>
      <c r="L1967" s="12" t="s">
        <v>539</v>
      </c>
      <c r="M1967" s="12" t="s">
        <v>539</v>
      </c>
      <c r="N1967" s="36" t="s">
        <v>539</v>
      </c>
      <c r="O1967" s="36" t="s">
        <v>539</v>
      </c>
      <c r="R1967" s="12" t="str">
        <f t="shared" si="30"/>
        <v>IFRS</v>
      </c>
      <c r="S1967" s="12" t="str">
        <f>IFERROR(IF(Preferences!$D$6="Default",INDEX('History Check'!$F$6:$O$6,MATCH(MAX('History Check'!$F1967:$O1967),'History Check'!$F1967:$O1967,0)),IF(COUNT($F1967:$O1967) &gt; 0, Preferences!$D$6, NA())),"Null")</f>
        <v>CON</v>
      </c>
    </row>
    <row r="1968" spans="3:19" hidden="1">
      <c r="C1968" s="12" t="s">
        <v>1634</v>
      </c>
      <c r="D1968" s="12">
        <v>1202991</v>
      </c>
      <c r="E1968" s="12">
        <v>2023</v>
      </c>
      <c r="F1968" s="36" t="s">
        <v>539</v>
      </c>
      <c r="G1968" s="12" t="s">
        <v>539</v>
      </c>
      <c r="H1968" s="36">
        <v>45291</v>
      </c>
      <c r="I1968" s="12" t="s">
        <v>539</v>
      </c>
      <c r="J1968" s="36" t="s">
        <v>539</v>
      </c>
      <c r="K1968" s="12" t="s">
        <v>539</v>
      </c>
      <c r="L1968" s="12" t="s">
        <v>539</v>
      </c>
      <c r="M1968" s="12" t="s">
        <v>539</v>
      </c>
      <c r="N1968" s="12" t="s">
        <v>539</v>
      </c>
      <c r="O1968" s="36" t="s">
        <v>539</v>
      </c>
      <c r="R1968" s="12" t="str">
        <f t="shared" si="30"/>
        <v>REGULATORY</v>
      </c>
      <c r="S1968" s="12" t="str">
        <f>IFERROR(IF(Preferences!$D$6="Default",INDEX('History Check'!$F$6:$O$6,MATCH(MAX('History Check'!$F1968:$O1968),'History Check'!$F1968:$O1968,0)),IF(COUNT($F1968:$O1968) &gt; 0, Preferences!$D$6, NA())),"Null")</f>
        <v>CON</v>
      </c>
    </row>
    <row r="1969" spans="3:19" hidden="1">
      <c r="C1969" s="12" t="s">
        <v>1634</v>
      </c>
      <c r="D1969" s="12">
        <v>1202991</v>
      </c>
      <c r="E1969" s="12">
        <v>2022</v>
      </c>
      <c r="F1969" s="36" t="s">
        <v>539</v>
      </c>
      <c r="G1969" s="12" t="s">
        <v>539</v>
      </c>
      <c r="H1969" s="36">
        <v>44926</v>
      </c>
      <c r="I1969" s="36" t="s">
        <v>539</v>
      </c>
      <c r="J1969" s="36" t="s">
        <v>539</v>
      </c>
      <c r="K1969" s="36" t="s">
        <v>539</v>
      </c>
      <c r="L1969" s="12" t="s">
        <v>539</v>
      </c>
      <c r="M1969" s="12" t="s">
        <v>539</v>
      </c>
      <c r="N1969" s="36" t="s">
        <v>539</v>
      </c>
      <c r="O1969" s="36" t="s">
        <v>539</v>
      </c>
      <c r="R1969" s="12" t="str">
        <f t="shared" si="30"/>
        <v>REGULATORY</v>
      </c>
      <c r="S1969" s="12" t="str">
        <f>IFERROR(IF(Preferences!$D$6="Default",INDEX('History Check'!$F$6:$O$6,MATCH(MAX('History Check'!$F1969:$O1969),'History Check'!$F1969:$O1969,0)),IF(COUNT($F1969:$O1969) &gt; 0, Preferences!$D$6, NA())),"Null")</f>
        <v>CON</v>
      </c>
    </row>
    <row r="1970" spans="3:19">
      <c r="C1970" s="12" t="s">
        <v>1635</v>
      </c>
      <c r="D1970" s="12">
        <v>1078029</v>
      </c>
      <c r="E1970" s="12">
        <v>2023</v>
      </c>
      <c r="F1970" s="12" t="s">
        <v>539</v>
      </c>
      <c r="G1970" s="12" t="s">
        <v>539</v>
      </c>
      <c r="H1970" s="12" t="s">
        <v>539</v>
      </c>
      <c r="I1970" s="36" t="s">
        <v>539</v>
      </c>
      <c r="J1970" s="36" t="s">
        <v>539</v>
      </c>
      <c r="K1970" s="36" t="s">
        <v>539</v>
      </c>
      <c r="L1970" s="12" t="s">
        <v>539</v>
      </c>
      <c r="M1970" s="12" t="s">
        <v>539</v>
      </c>
      <c r="N1970" s="12" t="s">
        <v>539</v>
      </c>
      <c r="O1970" s="36" t="s">
        <v>539</v>
      </c>
      <c r="R1970" s="12" t="str">
        <f t="shared" si="30"/>
        <v>Null</v>
      </c>
      <c r="S1970" s="12" t="str">
        <f>IFERROR(IF(Preferences!$D$6="Default",INDEX('History Check'!$F$6:$O$6,MATCH(MAX('History Check'!$F1970:$O1970),'History Check'!$F1970:$O1970,0)),IF(COUNT($F1970:$O1970) &gt; 0, Preferences!$D$6, NA())),"Null")</f>
        <v>Null</v>
      </c>
    </row>
    <row r="1971" spans="3:19">
      <c r="C1971" s="12" t="s">
        <v>1635</v>
      </c>
      <c r="D1971" s="12">
        <v>1078029</v>
      </c>
      <c r="E1971" s="12">
        <v>2022</v>
      </c>
      <c r="F1971" s="36" t="s">
        <v>539</v>
      </c>
      <c r="G1971" s="12" t="s">
        <v>539</v>
      </c>
      <c r="H1971" s="36" t="s">
        <v>539</v>
      </c>
      <c r="I1971" s="36" t="s">
        <v>539</v>
      </c>
      <c r="J1971" s="12" t="s">
        <v>539</v>
      </c>
      <c r="K1971" s="12" t="s">
        <v>539</v>
      </c>
      <c r="L1971" s="12" t="s">
        <v>539</v>
      </c>
      <c r="M1971" s="12" t="s">
        <v>539</v>
      </c>
      <c r="N1971" s="36" t="s">
        <v>539</v>
      </c>
      <c r="O1971" s="12" t="s">
        <v>539</v>
      </c>
      <c r="R1971" s="12" t="str">
        <f t="shared" si="30"/>
        <v>Null</v>
      </c>
      <c r="S1971" s="12" t="str">
        <f>IFERROR(IF(Preferences!$D$6="Default",INDEX('History Check'!$F$6:$O$6,MATCH(MAX('History Check'!$F1971:$O1971),'History Check'!$F1971:$O1971,0)),IF(COUNT($F1971:$O1971) &gt; 0, Preferences!$D$6, NA())),"Null")</f>
        <v>Null</v>
      </c>
    </row>
    <row r="1972" spans="3:19" hidden="1">
      <c r="C1972" s="12" t="s">
        <v>1636</v>
      </c>
      <c r="D1972" s="12">
        <v>1323270</v>
      </c>
      <c r="E1972" s="12">
        <v>2023</v>
      </c>
      <c r="F1972" s="36" t="s">
        <v>539</v>
      </c>
      <c r="G1972" s="12" t="s">
        <v>539</v>
      </c>
      <c r="H1972" s="36" t="s">
        <v>539</v>
      </c>
      <c r="I1972" s="36" t="s">
        <v>539</v>
      </c>
      <c r="J1972" s="36" t="s">
        <v>539</v>
      </c>
      <c r="K1972" s="36" t="s">
        <v>539</v>
      </c>
      <c r="L1972" s="12" t="s">
        <v>539</v>
      </c>
      <c r="M1972" s="12" t="s">
        <v>539</v>
      </c>
      <c r="N1972" s="36" t="s">
        <v>539</v>
      </c>
      <c r="O1972" s="36">
        <v>45291</v>
      </c>
      <c r="R1972" s="12" t="str">
        <f t="shared" si="30"/>
        <v>LOCAL</v>
      </c>
      <c r="S1972" s="12" t="str">
        <f>IFERROR(IF(Preferences!$D$6="Default",INDEX('History Check'!$F$6:$O$6,MATCH(MAX('History Check'!$F1972:$O1972),'History Check'!$F1972:$O1972,0)),IF(COUNT($F1972:$O1972) &gt; 0, Preferences!$D$6, NA())),"Null")</f>
        <v>NONCON</v>
      </c>
    </row>
    <row r="1973" spans="3:19" hidden="1">
      <c r="C1973" s="12" t="s">
        <v>1636</v>
      </c>
      <c r="D1973" s="12">
        <v>1323270</v>
      </c>
      <c r="E1973" s="12">
        <v>2022</v>
      </c>
      <c r="F1973" s="36" t="s">
        <v>539</v>
      </c>
      <c r="G1973" s="12" t="s">
        <v>539</v>
      </c>
      <c r="H1973" s="12" t="s">
        <v>539</v>
      </c>
      <c r="I1973" s="12" t="s">
        <v>539</v>
      </c>
      <c r="J1973" s="12" t="s">
        <v>539</v>
      </c>
      <c r="K1973" s="12" t="s">
        <v>539</v>
      </c>
      <c r="L1973" s="12" t="s">
        <v>539</v>
      </c>
      <c r="M1973" s="12" t="s">
        <v>539</v>
      </c>
      <c r="N1973" s="12" t="s">
        <v>539</v>
      </c>
      <c r="O1973" s="36">
        <v>44926</v>
      </c>
      <c r="R1973" s="12" t="str">
        <f t="shared" si="30"/>
        <v>LOCAL</v>
      </c>
      <c r="S1973" s="12" t="str">
        <f>IFERROR(IF(Preferences!$D$6="Default",INDEX('History Check'!$F$6:$O$6,MATCH(MAX('History Check'!$F1973:$O1973),'History Check'!$F1973:$O1973,0)),IF(COUNT($F1973:$O1973) &gt; 0, Preferences!$D$6, NA())),"Null")</f>
        <v>NONCON</v>
      </c>
    </row>
    <row r="1974" spans="3:19" hidden="1">
      <c r="C1974" s="12" t="s">
        <v>1637</v>
      </c>
      <c r="D1974" s="12">
        <v>115280</v>
      </c>
      <c r="E1974" s="12">
        <v>2023</v>
      </c>
      <c r="F1974" s="36" t="s">
        <v>539</v>
      </c>
      <c r="G1974" s="12" t="s">
        <v>539</v>
      </c>
      <c r="H1974" s="36">
        <v>45291</v>
      </c>
      <c r="I1974" s="36" t="s">
        <v>539</v>
      </c>
      <c r="J1974" s="36" t="s">
        <v>539</v>
      </c>
      <c r="K1974" s="36" t="s">
        <v>539</v>
      </c>
      <c r="L1974" s="12" t="s">
        <v>539</v>
      </c>
      <c r="M1974" s="12" t="s">
        <v>539</v>
      </c>
      <c r="N1974" s="36" t="s">
        <v>539</v>
      </c>
      <c r="O1974" s="36" t="s">
        <v>539</v>
      </c>
      <c r="R1974" s="12" t="str">
        <f t="shared" si="30"/>
        <v>REGULATORY</v>
      </c>
      <c r="S1974" s="12" t="str">
        <f>IFERROR(IF(Preferences!$D$6="Default",INDEX('History Check'!$F$6:$O$6,MATCH(MAX('History Check'!$F1974:$O1974),'History Check'!$F1974:$O1974,0)),IF(COUNT($F1974:$O1974) &gt; 0, Preferences!$D$6, NA())),"Null")</f>
        <v>CON</v>
      </c>
    </row>
    <row r="1975" spans="3:19" hidden="1">
      <c r="C1975" s="12" t="s">
        <v>1637</v>
      </c>
      <c r="D1975" s="12">
        <v>115280</v>
      </c>
      <c r="E1975" s="12">
        <v>2022</v>
      </c>
      <c r="F1975" s="36" t="s">
        <v>539</v>
      </c>
      <c r="G1975" s="12" t="s">
        <v>539</v>
      </c>
      <c r="H1975" s="36">
        <v>44926</v>
      </c>
      <c r="I1975" s="36" t="s">
        <v>539</v>
      </c>
      <c r="J1975" s="36" t="s">
        <v>539</v>
      </c>
      <c r="K1975" s="36" t="s">
        <v>539</v>
      </c>
      <c r="L1975" s="12" t="s">
        <v>539</v>
      </c>
      <c r="M1975" s="12" t="s">
        <v>539</v>
      </c>
      <c r="N1975" s="36" t="s">
        <v>539</v>
      </c>
      <c r="O1975" s="36" t="s">
        <v>539</v>
      </c>
      <c r="R1975" s="12" t="str">
        <f t="shared" si="30"/>
        <v>REGULATORY</v>
      </c>
      <c r="S1975" s="12" t="str">
        <f>IFERROR(IF(Preferences!$D$6="Default",INDEX('History Check'!$F$6:$O$6,MATCH(MAX('History Check'!$F1975:$O1975),'History Check'!$F1975:$O1975,0)),IF(COUNT($F1975:$O1975) &gt; 0, Preferences!$D$6, NA())),"Null")</f>
        <v>CON</v>
      </c>
    </row>
    <row r="1976" spans="3:19" hidden="1">
      <c r="C1976" s="12" t="s">
        <v>1638</v>
      </c>
      <c r="D1976" s="12">
        <v>112871</v>
      </c>
      <c r="E1976" s="12">
        <v>2023</v>
      </c>
      <c r="F1976" s="36" t="s">
        <v>539</v>
      </c>
      <c r="G1976" s="12" t="s">
        <v>539</v>
      </c>
      <c r="H1976" s="36">
        <v>45291</v>
      </c>
      <c r="I1976" s="36">
        <v>45291</v>
      </c>
      <c r="J1976" s="36" t="s">
        <v>539</v>
      </c>
      <c r="K1976" s="36" t="s">
        <v>539</v>
      </c>
      <c r="L1976" s="12" t="s">
        <v>539</v>
      </c>
      <c r="M1976" s="12" t="s">
        <v>539</v>
      </c>
      <c r="N1976" s="36" t="s">
        <v>539</v>
      </c>
      <c r="O1976" s="36" t="s">
        <v>539</v>
      </c>
      <c r="R1976" s="12" t="str">
        <f t="shared" si="30"/>
        <v>REGULATORY</v>
      </c>
      <c r="S1976" s="12" t="str">
        <f>IFERROR(IF(Preferences!$D$6="Default",INDEX('History Check'!$F$6:$O$6,MATCH(MAX('History Check'!$F1976:$O1976),'History Check'!$F1976:$O1976,0)),IF(COUNT($F1976:$O1976) &gt; 0, Preferences!$D$6, NA())),"Null")</f>
        <v>CON</v>
      </c>
    </row>
    <row r="1977" spans="3:19" hidden="1">
      <c r="C1977" s="12" t="s">
        <v>1638</v>
      </c>
      <c r="D1977" s="12">
        <v>112871</v>
      </c>
      <c r="E1977" s="12">
        <v>2022</v>
      </c>
      <c r="F1977" s="36" t="s">
        <v>539</v>
      </c>
      <c r="G1977" s="12" t="s">
        <v>539</v>
      </c>
      <c r="H1977" s="36">
        <v>44926</v>
      </c>
      <c r="I1977" s="36">
        <v>44926</v>
      </c>
      <c r="J1977" s="12" t="s">
        <v>539</v>
      </c>
      <c r="K1977" s="36" t="s">
        <v>539</v>
      </c>
      <c r="L1977" s="12" t="s">
        <v>539</v>
      </c>
      <c r="M1977" s="12" t="s">
        <v>539</v>
      </c>
      <c r="N1977" s="12" t="s">
        <v>539</v>
      </c>
      <c r="O1977" s="12" t="s">
        <v>539</v>
      </c>
      <c r="R1977" s="12" t="str">
        <f t="shared" si="30"/>
        <v>REGULATORY</v>
      </c>
      <c r="S1977" s="12" t="str">
        <f>IFERROR(IF(Preferences!$D$6="Default",INDEX('History Check'!$F$6:$O$6,MATCH(MAX('History Check'!$F1977:$O1977),'History Check'!$F1977:$O1977,0)),IF(COUNT($F1977:$O1977) &gt; 0, Preferences!$D$6, NA())),"Null")</f>
        <v>CON</v>
      </c>
    </row>
    <row r="1978" spans="3:19" hidden="1">
      <c r="C1978" s="12" t="s">
        <v>1639</v>
      </c>
      <c r="D1978" s="12">
        <v>108637</v>
      </c>
      <c r="E1978" s="12">
        <v>2023</v>
      </c>
      <c r="F1978" s="12" t="s">
        <v>539</v>
      </c>
      <c r="G1978" s="12" t="s">
        <v>539</v>
      </c>
      <c r="H1978" s="36">
        <v>45291</v>
      </c>
      <c r="I1978" s="36">
        <v>45291</v>
      </c>
      <c r="J1978" s="12" t="s">
        <v>539</v>
      </c>
      <c r="K1978" s="36" t="s">
        <v>539</v>
      </c>
      <c r="L1978" s="12" t="s">
        <v>539</v>
      </c>
      <c r="M1978" s="12" t="s">
        <v>539</v>
      </c>
      <c r="N1978" s="12" t="s">
        <v>539</v>
      </c>
      <c r="O1978" s="36" t="s">
        <v>539</v>
      </c>
      <c r="R1978" s="12" t="str">
        <f t="shared" si="30"/>
        <v>REGULATORY</v>
      </c>
      <c r="S1978" s="12" t="str">
        <f>IFERROR(IF(Preferences!$D$6="Default",INDEX('History Check'!$F$6:$O$6,MATCH(MAX('History Check'!$F1978:$O1978),'History Check'!$F1978:$O1978,0)),IF(COUNT($F1978:$O1978) &gt; 0, Preferences!$D$6, NA())),"Null")</f>
        <v>CON</v>
      </c>
    </row>
    <row r="1979" spans="3:19" hidden="1">
      <c r="C1979" s="12" t="s">
        <v>1639</v>
      </c>
      <c r="D1979" s="12">
        <v>108637</v>
      </c>
      <c r="E1979" s="12">
        <v>2022</v>
      </c>
      <c r="F1979" s="47" t="s">
        <v>539</v>
      </c>
      <c r="G1979" s="47" t="s">
        <v>539</v>
      </c>
      <c r="H1979" s="47">
        <v>44926</v>
      </c>
      <c r="I1979" s="47">
        <v>44926</v>
      </c>
      <c r="J1979" s="47" t="s">
        <v>539</v>
      </c>
      <c r="K1979" s="47" t="s">
        <v>539</v>
      </c>
      <c r="L1979" s="47" t="s">
        <v>539</v>
      </c>
      <c r="M1979" s="47" t="s">
        <v>539</v>
      </c>
      <c r="N1979" s="47" t="s">
        <v>539</v>
      </c>
      <c r="O1979" s="47" t="s">
        <v>539</v>
      </c>
      <c r="P1979" s="47"/>
      <c r="Q1979" s="47"/>
      <c r="R1979" s="12" t="str">
        <f t="shared" si="30"/>
        <v>REGULATORY</v>
      </c>
      <c r="S1979" s="12" t="str">
        <f>IFERROR(IF(Preferences!$D$6="Default",INDEX('History Check'!$F$6:$O$6,MATCH(MAX('History Check'!$F1979:$O1979),'History Check'!$F1979:$O1979,0)),IF(COUNT($F1979:$O1979) &gt; 0, Preferences!$D$6, NA())),"Null")</f>
        <v>CON</v>
      </c>
    </row>
    <row r="1980" spans="3:19" hidden="1">
      <c r="C1980" s="12" t="s">
        <v>1640</v>
      </c>
      <c r="D1980" s="12">
        <v>100593</v>
      </c>
      <c r="E1980" s="12">
        <v>2023</v>
      </c>
      <c r="F1980" s="36" t="s">
        <v>539</v>
      </c>
      <c r="G1980" s="12" t="s">
        <v>539</v>
      </c>
      <c r="H1980" s="36">
        <v>45291</v>
      </c>
      <c r="I1980" s="36" t="s">
        <v>539</v>
      </c>
      <c r="J1980" s="12" t="s">
        <v>539</v>
      </c>
      <c r="K1980" s="36" t="s">
        <v>539</v>
      </c>
      <c r="L1980" s="12" t="s">
        <v>539</v>
      </c>
      <c r="M1980" s="12" t="s">
        <v>539</v>
      </c>
      <c r="N1980" s="12" t="s">
        <v>539</v>
      </c>
      <c r="O1980" s="36" t="s">
        <v>539</v>
      </c>
      <c r="R1980" s="12" t="str">
        <f t="shared" si="30"/>
        <v>REGULATORY</v>
      </c>
      <c r="S1980" s="12" t="str">
        <f>IFERROR(IF(Preferences!$D$6="Default",INDEX('History Check'!$F$6:$O$6,MATCH(MAX('History Check'!$F1980:$O1980),'History Check'!$F1980:$O1980,0)),IF(COUNT($F1980:$O1980) &gt; 0, Preferences!$D$6, NA())),"Null")</f>
        <v>CON</v>
      </c>
    </row>
    <row r="1981" spans="3:19" hidden="1">
      <c r="C1981" s="12" t="s">
        <v>1640</v>
      </c>
      <c r="D1981" s="12">
        <v>100593</v>
      </c>
      <c r="E1981" s="12">
        <v>2022</v>
      </c>
      <c r="F1981" s="36" t="s">
        <v>539</v>
      </c>
      <c r="G1981" s="12" t="s">
        <v>539</v>
      </c>
      <c r="H1981" s="36">
        <v>44926</v>
      </c>
      <c r="I1981" s="36" t="s">
        <v>539</v>
      </c>
      <c r="J1981" s="36" t="s">
        <v>539</v>
      </c>
      <c r="K1981" s="36" t="s">
        <v>539</v>
      </c>
      <c r="L1981" s="12" t="s">
        <v>539</v>
      </c>
      <c r="M1981" s="12" t="s">
        <v>539</v>
      </c>
      <c r="N1981" s="36" t="s">
        <v>539</v>
      </c>
      <c r="O1981" s="36" t="s">
        <v>539</v>
      </c>
      <c r="R1981" s="12" t="str">
        <f t="shared" si="30"/>
        <v>REGULATORY</v>
      </c>
      <c r="S1981" s="12" t="str">
        <f>IFERROR(IF(Preferences!$D$6="Default",INDEX('History Check'!$F$6:$O$6,MATCH(MAX('History Check'!$F1981:$O1981),'History Check'!$F1981:$O1981,0)),IF(COUNT($F1981:$O1981) &gt; 0, Preferences!$D$6, NA())),"Null")</f>
        <v>CON</v>
      </c>
    </row>
    <row r="1982" spans="3:19" hidden="1">
      <c r="C1982" s="12" t="s">
        <v>1595</v>
      </c>
      <c r="D1982" s="12">
        <v>1011743</v>
      </c>
      <c r="E1982" s="12">
        <v>2023</v>
      </c>
      <c r="F1982" s="36" t="s">
        <v>539</v>
      </c>
      <c r="G1982" s="12" t="s">
        <v>539</v>
      </c>
      <c r="H1982" s="12" t="s">
        <v>539</v>
      </c>
      <c r="I1982" s="12" t="s">
        <v>539</v>
      </c>
      <c r="J1982" s="12" t="s">
        <v>539</v>
      </c>
      <c r="K1982" s="36">
        <v>45016</v>
      </c>
      <c r="L1982" s="12" t="s">
        <v>539</v>
      </c>
      <c r="M1982" s="12" t="s">
        <v>539</v>
      </c>
      <c r="N1982" s="12" t="s">
        <v>539</v>
      </c>
      <c r="O1982" s="36" t="s">
        <v>539</v>
      </c>
      <c r="R1982" s="12" t="str">
        <f t="shared" si="30"/>
        <v>IFRS</v>
      </c>
      <c r="S1982" s="12" t="str">
        <f>IFERROR(IF(Preferences!$D$6="Default",INDEX('History Check'!$F$6:$O$6,MATCH(MAX('History Check'!$F1982:$O1982),'History Check'!$F1982:$O1982,0)),IF(COUNT($F1982:$O1982) &gt; 0, Preferences!$D$6, NA())),"Null")</f>
        <v>NONCON</v>
      </c>
    </row>
    <row r="1983" spans="3:19" hidden="1">
      <c r="C1983" s="12" t="s">
        <v>1595</v>
      </c>
      <c r="D1983" s="12">
        <v>1011743</v>
      </c>
      <c r="E1983" s="12">
        <v>2022</v>
      </c>
      <c r="F1983" s="36" t="s">
        <v>539</v>
      </c>
      <c r="G1983" s="12" t="s">
        <v>539</v>
      </c>
      <c r="H1983" s="36" t="s">
        <v>539</v>
      </c>
      <c r="I1983" s="36" t="s">
        <v>539</v>
      </c>
      <c r="J1983" s="36" t="s">
        <v>539</v>
      </c>
      <c r="K1983" s="36">
        <v>44651</v>
      </c>
      <c r="L1983" s="12" t="s">
        <v>539</v>
      </c>
      <c r="M1983" s="12" t="s">
        <v>539</v>
      </c>
      <c r="N1983" s="36" t="s">
        <v>539</v>
      </c>
      <c r="O1983" s="36" t="s">
        <v>539</v>
      </c>
      <c r="R1983" s="12" t="str">
        <f t="shared" si="30"/>
        <v>IFRS</v>
      </c>
      <c r="S1983" s="12" t="str">
        <f>IFERROR(IF(Preferences!$D$6="Default",INDEX('History Check'!$F$6:$O$6,MATCH(MAX('History Check'!$F1983:$O1983),'History Check'!$F1983:$O1983,0)),IF(COUNT($F1983:$O1983) &gt; 0, Preferences!$D$6, NA())),"Null")</f>
        <v>NONCON</v>
      </c>
    </row>
    <row r="1984" spans="3:19" hidden="1">
      <c r="C1984" s="12" t="s">
        <v>1641</v>
      </c>
      <c r="D1984" s="12">
        <v>112471</v>
      </c>
      <c r="E1984" s="12">
        <v>2023</v>
      </c>
      <c r="F1984" s="12" t="s">
        <v>539</v>
      </c>
      <c r="G1984" s="12" t="s">
        <v>539</v>
      </c>
      <c r="H1984" s="12" t="s">
        <v>539</v>
      </c>
      <c r="I1984" s="12" t="s">
        <v>539</v>
      </c>
      <c r="J1984" s="36">
        <v>45291</v>
      </c>
      <c r="K1984" s="12" t="s">
        <v>539</v>
      </c>
      <c r="L1984" s="12" t="s">
        <v>539</v>
      </c>
      <c r="M1984" s="12" t="s">
        <v>539</v>
      </c>
      <c r="N1984" s="12" t="s">
        <v>539</v>
      </c>
      <c r="O1984" s="36">
        <v>45291</v>
      </c>
      <c r="R1984" s="12" t="str">
        <f t="shared" si="30"/>
        <v>LOCAL</v>
      </c>
      <c r="S1984" s="12" t="str">
        <f>IFERROR(IF(Preferences!$D$6="Default",INDEX('History Check'!$F$6:$O$6,MATCH(MAX('History Check'!$F1984:$O1984),'History Check'!$F1984:$O1984,0)),IF(COUNT($F1984:$O1984) &gt; 0, Preferences!$D$6, NA())),"Null")</f>
        <v>CON</v>
      </c>
    </row>
    <row r="1985" spans="3:19" hidden="1">
      <c r="C1985" s="12" t="s">
        <v>1641</v>
      </c>
      <c r="D1985" s="12">
        <v>112471</v>
      </c>
      <c r="E1985" s="12">
        <v>2022</v>
      </c>
      <c r="F1985" s="36" t="s">
        <v>539</v>
      </c>
      <c r="G1985" s="12" t="s">
        <v>539</v>
      </c>
      <c r="H1985" s="36" t="s">
        <v>539</v>
      </c>
      <c r="I1985" s="36" t="s">
        <v>539</v>
      </c>
      <c r="J1985" s="36">
        <v>44926</v>
      </c>
      <c r="K1985" s="36" t="s">
        <v>539</v>
      </c>
      <c r="L1985" s="12" t="s">
        <v>539</v>
      </c>
      <c r="M1985" s="12" t="s">
        <v>539</v>
      </c>
      <c r="N1985" s="36" t="s">
        <v>539</v>
      </c>
      <c r="O1985" s="36">
        <v>44926</v>
      </c>
      <c r="R1985" s="12" t="str">
        <f t="shared" si="30"/>
        <v>LOCAL</v>
      </c>
      <c r="S1985" s="12" t="str">
        <f>IFERROR(IF(Preferences!$D$6="Default",INDEX('History Check'!$F$6:$O$6,MATCH(MAX('History Check'!$F1985:$O1985),'History Check'!$F1985:$O1985,0)),IF(COUNT($F1985:$O1985) &gt; 0, Preferences!$D$6, NA())),"Null")</f>
        <v>CON</v>
      </c>
    </row>
    <row r="1986" spans="3:19" hidden="1">
      <c r="C1986" s="12" t="s">
        <v>1642</v>
      </c>
      <c r="D1986" s="12">
        <v>112387</v>
      </c>
      <c r="E1986" s="12">
        <v>2023</v>
      </c>
      <c r="F1986" s="36" t="s">
        <v>539</v>
      </c>
      <c r="G1986" s="12" t="s">
        <v>539</v>
      </c>
      <c r="H1986" s="12" t="s">
        <v>539</v>
      </c>
      <c r="I1986" s="36" t="s">
        <v>539</v>
      </c>
      <c r="J1986" s="36">
        <v>45291</v>
      </c>
      <c r="K1986" s="12" t="s">
        <v>539</v>
      </c>
      <c r="L1986" s="12" t="s">
        <v>539</v>
      </c>
      <c r="M1986" s="12" t="s">
        <v>539</v>
      </c>
      <c r="N1986" s="12" t="s">
        <v>539</v>
      </c>
      <c r="O1986" s="36">
        <v>45291</v>
      </c>
      <c r="R1986" s="12" t="str">
        <f t="shared" si="30"/>
        <v>LOCAL</v>
      </c>
      <c r="S1986" s="12" t="str">
        <f>IFERROR(IF(Preferences!$D$6="Default",INDEX('History Check'!$F$6:$O$6,MATCH(MAX('History Check'!$F1986:$O1986),'History Check'!$F1986:$O1986,0)),IF(COUNT($F1986:$O1986) &gt; 0, Preferences!$D$6, NA())),"Null")</f>
        <v>CON</v>
      </c>
    </row>
    <row r="1987" spans="3:19" hidden="1">
      <c r="C1987" s="12" t="s">
        <v>1642</v>
      </c>
      <c r="D1987" s="12">
        <v>112387</v>
      </c>
      <c r="E1987" s="12">
        <v>2022</v>
      </c>
      <c r="F1987" s="36" t="s">
        <v>539</v>
      </c>
      <c r="G1987" s="12" t="s">
        <v>539</v>
      </c>
      <c r="H1987" s="36" t="s">
        <v>539</v>
      </c>
      <c r="I1987" s="36" t="s">
        <v>539</v>
      </c>
      <c r="J1987" s="36">
        <v>44926</v>
      </c>
      <c r="K1987" s="36" t="s">
        <v>539</v>
      </c>
      <c r="L1987" s="12" t="s">
        <v>539</v>
      </c>
      <c r="M1987" s="12" t="s">
        <v>539</v>
      </c>
      <c r="N1987" s="36" t="s">
        <v>539</v>
      </c>
      <c r="O1987" s="36">
        <v>44926</v>
      </c>
      <c r="R1987" s="12" t="str">
        <f t="shared" si="30"/>
        <v>LOCAL</v>
      </c>
      <c r="S1987" s="12" t="str">
        <f>IFERROR(IF(Preferences!$D$6="Default",INDEX('History Check'!$F$6:$O$6,MATCH(MAX('History Check'!$F1987:$O1987),'History Check'!$F1987:$O1987,0)),IF(COUNT($F1987:$O1987) &gt; 0, Preferences!$D$6, NA())),"Null")</f>
        <v>CON</v>
      </c>
    </row>
    <row r="1988" spans="3:19" hidden="1">
      <c r="C1988" s="12" t="s">
        <v>1643</v>
      </c>
      <c r="D1988" s="12">
        <v>1505266</v>
      </c>
      <c r="E1988" s="12">
        <v>2023</v>
      </c>
      <c r="F1988" s="36" t="s">
        <v>539</v>
      </c>
      <c r="G1988" s="12" t="s">
        <v>539</v>
      </c>
      <c r="H1988" s="12" t="s">
        <v>539</v>
      </c>
      <c r="I1988" s="12" t="s">
        <v>539</v>
      </c>
      <c r="J1988" s="36">
        <v>45291</v>
      </c>
      <c r="K1988" s="36" t="s">
        <v>539</v>
      </c>
      <c r="L1988" s="12" t="s">
        <v>539</v>
      </c>
      <c r="M1988" s="12" t="s">
        <v>539</v>
      </c>
      <c r="N1988" s="36" t="s">
        <v>539</v>
      </c>
      <c r="O1988" s="36">
        <v>45291</v>
      </c>
      <c r="R1988" s="12" t="str">
        <f t="shared" si="30"/>
        <v>LOCAL</v>
      </c>
      <c r="S1988" s="12" t="str">
        <f>IFERROR(IF(Preferences!$D$6="Default",INDEX('History Check'!$F$6:$O$6,MATCH(MAX('History Check'!$F1988:$O1988),'History Check'!$F1988:$O1988,0)),IF(COUNT($F1988:$O1988) &gt; 0, Preferences!$D$6, NA())),"Null")</f>
        <v>CON</v>
      </c>
    </row>
    <row r="1989" spans="3:19" hidden="1">
      <c r="C1989" s="12" t="s">
        <v>1643</v>
      </c>
      <c r="D1989" s="12">
        <v>1505266</v>
      </c>
      <c r="E1989" s="12">
        <v>2022</v>
      </c>
      <c r="F1989" s="12" t="s">
        <v>539</v>
      </c>
      <c r="G1989" s="12" t="s">
        <v>539</v>
      </c>
      <c r="H1989" s="36" t="s">
        <v>539</v>
      </c>
      <c r="I1989" s="36" t="s">
        <v>539</v>
      </c>
      <c r="J1989" s="36">
        <v>44926</v>
      </c>
      <c r="K1989" s="12" t="s">
        <v>539</v>
      </c>
      <c r="L1989" s="12" t="s">
        <v>539</v>
      </c>
      <c r="M1989" s="12" t="s">
        <v>539</v>
      </c>
      <c r="N1989" s="12" t="s">
        <v>539</v>
      </c>
      <c r="O1989" s="36">
        <v>44926</v>
      </c>
      <c r="R1989" s="12" t="str">
        <f t="shared" si="30"/>
        <v>LOCAL</v>
      </c>
      <c r="S1989" s="12" t="str">
        <f>IFERROR(IF(Preferences!$D$6="Default",INDEX('History Check'!$F$6:$O$6,MATCH(MAX('History Check'!$F1989:$O1989),'History Check'!$F1989:$O1989,0)),IF(COUNT($F1989:$O1989) &gt; 0, Preferences!$D$6, NA())),"Null")</f>
        <v>CON</v>
      </c>
    </row>
    <row r="1990" spans="3:19" hidden="1">
      <c r="C1990" s="12" t="s">
        <v>1644</v>
      </c>
      <c r="D1990" s="12">
        <v>1082850</v>
      </c>
      <c r="E1990" s="12">
        <v>2023</v>
      </c>
      <c r="F1990" s="36" t="s">
        <v>539</v>
      </c>
      <c r="G1990" s="12" t="s">
        <v>539</v>
      </c>
      <c r="H1990" s="12" t="s">
        <v>539</v>
      </c>
      <c r="I1990" s="36" t="s">
        <v>539</v>
      </c>
      <c r="J1990" s="36">
        <v>45291</v>
      </c>
      <c r="K1990" s="36" t="s">
        <v>539</v>
      </c>
      <c r="L1990" s="12" t="s">
        <v>539</v>
      </c>
      <c r="M1990" s="12" t="s">
        <v>539</v>
      </c>
      <c r="N1990" s="12" t="s">
        <v>539</v>
      </c>
      <c r="O1990" s="36">
        <v>45291</v>
      </c>
      <c r="R1990" s="12" t="str">
        <f t="shared" si="30"/>
        <v>LOCAL</v>
      </c>
      <c r="S1990" s="12" t="str">
        <f>IFERROR(IF(Preferences!$D$6="Default",INDEX('History Check'!$F$6:$O$6,MATCH(MAX('History Check'!$F1990:$O1990),'History Check'!$F1990:$O1990,0)),IF(COUNT($F1990:$O1990) &gt; 0, Preferences!$D$6, NA())),"Null")</f>
        <v>CON</v>
      </c>
    </row>
    <row r="1991" spans="3:19" hidden="1">
      <c r="C1991" s="12" t="s">
        <v>1644</v>
      </c>
      <c r="D1991" s="12">
        <v>1082850</v>
      </c>
      <c r="E1991" s="12">
        <v>2022</v>
      </c>
      <c r="F1991" s="36" t="s">
        <v>539</v>
      </c>
      <c r="G1991" s="12" t="s">
        <v>539</v>
      </c>
      <c r="H1991" s="36" t="s">
        <v>539</v>
      </c>
      <c r="I1991" s="36" t="s">
        <v>539</v>
      </c>
      <c r="J1991" s="36">
        <v>44926</v>
      </c>
      <c r="K1991" s="36" t="s">
        <v>539</v>
      </c>
      <c r="L1991" s="12" t="s">
        <v>539</v>
      </c>
      <c r="M1991" s="12" t="s">
        <v>539</v>
      </c>
      <c r="N1991" s="36" t="s">
        <v>539</v>
      </c>
      <c r="O1991" s="36">
        <v>44926</v>
      </c>
      <c r="R1991" s="12" t="str">
        <f t="shared" si="30"/>
        <v>LOCAL</v>
      </c>
      <c r="S1991" s="12" t="str">
        <f>IFERROR(IF(Preferences!$D$6="Default",INDEX('History Check'!$F$6:$O$6,MATCH(MAX('History Check'!$F1991:$O1991),'History Check'!$F1991:$O1991,0)),IF(COUNT($F1991:$O1991) &gt; 0, Preferences!$D$6, NA())),"Null")</f>
        <v>CON</v>
      </c>
    </row>
    <row r="1992" spans="3:19" hidden="1">
      <c r="C1992" s="12" t="s">
        <v>1645</v>
      </c>
      <c r="D1992" s="12">
        <v>111954</v>
      </c>
      <c r="E1992" s="12">
        <v>2023</v>
      </c>
      <c r="F1992" s="36">
        <v>45291</v>
      </c>
      <c r="G1992" s="12" t="s">
        <v>539</v>
      </c>
      <c r="H1992" s="36" t="s">
        <v>539</v>
      </c>
      <c r="I1992" s="36" t="s">
        <v>539</v>
      </c>
      <c r="J1992" s="36">
        <v>45291</v>
      </c>
      <c r="K1992" s="36" t="s">
        <v>539</v>
      </c>
      <c r="L1992" s="12" t="s">
        <v>539</v>
      </c>
      <c r="M1992" s="12" t="s">
        <v>539</v>
      </c>
      <c r="N1992" s="36" t="s">
        <v>539</v>
      </c>
      <c r="O1992" s="36">
        <v>45291</v>
      </c>
      <c r="R1992" s="12" t="str">
        <f t="shared" ref="R1992:R2055" si="31">IFERROR(INDEX($F$5:$O$5,MATCH(MAX($F1992:$O1992),$F1992:$O1992,0)),"Null")</f>
        <v>IFRS</v>
      </c>
      <c r="S1992" s="12" t="str">
        <f>IFERROR(IF(Preferences!$D$6="Default",INDEX('History Check'!$F$6:$O$6,MATCH(MAX('History Check'!$F1992:$O1992),'History Check'!$F1992:$O1992,0)),IF(COUNT($F1992:$O1992) &gt; 0, Preferences!$D$6, NA())),"Null")</f>
        <v>CON</v>
      </c>
    </row>
    <row r="1993" spans="3:19" hidden="1">
      <c r="C1993" s="12" t="s">
        <v>1645</v>
      </c>
      <c r="D1993" s="12">
        <v>111954</v>
      </c>
      <c r="E1993" s="12">
        <v>2022</v>
      </c>
      <c r="F1993" s="36">
        <v>44926</v>
      </c>
      <c r="G1993" s="12" t="s">
        <v>539</v>
      </c>
      <c r="H1993" s="36" t="s">
        <v>539</v>
      </c>
      <c r="I1993" s="36" t="s">
        <v>539</v>
      </c>
      <c r="J1993" s="36">
        <v>44926</v>
      </c>
      <c r="K1993" s="36" t="s">
        <v>539</v>
      </c>
      <c r="L1993" s="12" t="s">
        <v>539</v>
      </c>
      <c r="M1993" s="12" t="s">
        <v>539</v>
      </c>
      <c r="N1993" s="12" t="s">
        <v>539</v>
      </c>
      <c r="O1993" s="36">
        <v>44926</v>
      </c>
      <c r="R1993" s="12" t="str">
        <f t="shared" si="31"/>
        <v>IFRS</v>
      </c>
      <c r="S1993" s="12" t="str">
        <f>IFERROR(IF(Preferences!$D$6="Default",INDEX('History Check'!$F$6:$O$6,MATCH(MAX('History Check'!$F1993:$O1993),'History Check'!$F1993:$O1993,0)),IF(COUNT($F1993:$O1993) &gt; 0, Preferences!$D$6, NA())),"Null")</f>
        <v>CON</v>
      </c>
    </row>
    <row r="1994" spans="3:19" hidden="1">
      <c r="C1994" s="12" t="s">
        <v>1646</v>
      </c>
      <c r="D1994" s="12">
        <v>115099</v>
      </c>
      <c r="E1994" s="12">
        <v>2023</v>
      </c>
      <c r="F1994" s="36" t="s">
        <v>539</v>
      </c>
      <c r="G1994" s="12" t="s">
        <v>539</v>
      </c>
      <c r="H1994" s="12" t="s">
        <v>539</v>
      </c>
      <c r="I1994" s="36" t="s">
        <v>539</v>
      </c>
      <c r="J1994" s="36">
        <v>45291</v>
      </c>
      <c r="K1994" s="12" t="s">
        <v>539</v>
      </c>
      <c r="L1994" s="12" t="s">
        <v>539</v>
      </c>
      <c r="M1994" s="12" t="s">
        <v>539</v>
      </c>
      <c r="N1994" s="12" t="s">
        <v>539</v>
      </c>
      <c r="O1994" s="36">
        <v>45291</v>
      </c>
      <c r="R1994" s="12" t="str">
        <f t="shared" si="31"/>
        <v>LOCAL</v>
      </c>
      <c r="S1994" s="12" t="str">
        <f>IFERROR(IF(Preferences!$D$6="Default",INDEX('History Check'!$F$6:$O$6,MATCH(MAX('History Check'!$F1994:$O1994),'History Check'!$F1994:$O1994,0)),IF(COUNT($F1994:$O1994) &gt; 0, Preferences!$D$6, NA())),"Null")</f>
        <v>CON</v>
      </c>
    </row>
    <row r="1995" spans="3:19" hidden="1">
      <c r="C1995" s="12" t="s">
        <v>1646</v>
      </c>
      <c r="D1995" s="12">
        <v>115099</v>
      </c>
      <c r="E1995" s="12">
        <v>2022</v>
      </c>
      <c r="F1995" s="36" t="s">
        <v>539</v>
      </c>
      <c r="G1995" s="12" t="s">
        <v>539</v>
      </c>
      <c r="H1995" s="36" t="s">
        <v>539</v>
      </c>
      <c r="I1995" s="36" t="s">
        <v>539</v>
      </c>
      <c r="J1995" s="36">
        <v>44926</v>
      </c>
      <c r="K1995" s="36" t="s">
        <v>539</v>
      </c>
      <c r="L1995" s="12" t="s">
        <v>539</v>
      </c>
      <c r="M1995" s="12" t="s">
        <v>539</v>
      </c>
      <c r="N1995" s="36" t="s">
        <v>539</v>
      </c>
      <c r="O1995" s="36">
        <v>44926</v>
      </c>
      <c r="R1995" s="12" t="str">
        <f t="shared" si="31"/>
        <v>LOCAL</v>
      </c>
      <c r="S1995" s="12" t="str">
        <f>IFERROR(IF(Preferences!$D$6="Default",INDEX('History Check'!$F$6:$O$6,MATCH(MAX('History Check'!$F1995:$O1995),'History Check'!$F1995:$O1995,0)),IF(COUNT($F1995:$O1995) &gt; 0, Preferences!$D$6, NA())),"Null")</f>
        <v>CON</v>
      </c>
    </row>
    <row r="1996" spans="3:19" hidden="1">
      <c r="C1996" s="12" t="s">
        <v>1647</v>
      </c>
      <c r="D1996" s="12">
        <v>1011472</v>
      </c>
      <c r="E1996" s="12">
        <v>2023</v>
      </c>
      <c r="F1996" s="36" t="s">
        <v>539</v>
      </c>
      <c r="G1996" s="12" t="s">
        <v>539</v>
      </c>
      <c r="H1996" s="12" t="s">
        <v>539</v>
      </c>
      <c r="I1996" s="12" t="s">
        <v>539</v>
      </c>
      <c r="J1996" s="12" t="s">
        <v>539</v>
      </c>
      <c r="K1996" s="12" t="s">
        <v>539</v>
      </c>
      <c r="L1996" s="12" t="s">
        <v>539</v>
      </c>
      <c r="M1996" s="12" t="s">
        <v>539</v>
      </c>
      <c r="N1996" s="12" t="s">
        <v>539</v>
      </c>
      <c r="O1996" s="36">
        <v>45291</v>
      </c>
      <c r="R1996" s="12" t="str">
        <f t="shared" si="31"/>
        <v>LOCAL</v>
      </c>
      <c r="S1996" s="12" t="str">
        <f>IFERROR(IF(Preferences!$D$6="Default",INDEX('History Check'!$F$6:$O$6,MATCH(MAX('History Check'!$F1996:$O1996),'History Check'!$F1996:$O1996,0)),IF(COUNT($F1996:$O1996) &gt; 0, Preferences!$D$6, NA())),"Null")</f>
        <v>NONCON</v>
      </c>
    </row>
    <row r="1997" spans="3:19" hidden="1">
      <c r="C1997" s="12" t="s">
        <v>1647</v>
      </c>
      <c r="D1997" s="12">
        <v>1011472</v>
      </c>
      <c r="E1997" s="12">
        <v>2022</v>
      </c>
      <c r="F1997" s="36" t="s">
        <v>539</v>
      </c>
      <c r="G1997" s="12" t="s">
        <v>539</v>
      </c>
      <c r="H1997" s="36" t="s">
        <v>539</v>
      </c>
      <c r="I1997" s="36" t="s">
        <v>539</v>
      </c>
      <c r="J1997" s="36" t="s">
        <v>539</v>
      </c>
      <c r="K1997" s="36" t="s">
        <v>539</v>
      </c>
      <c r="L1997" s="12" t="s">
        <v>539</v>
      </c>
      <c r="M1997" s="12" t="s">
        <v>539</v>
      </c>
      <c r="N1997" s="36" t="s">
        <v>539</v>
      </c>
      <c r="O1997" s="36">
        <v>44926</v>
      </c>
      <c r="R1997" s="12" t="str">
        <f t="shared" si="31"/>
        <v>LOCAL</v>
      </c>
      <c r="S1997" s="12" t="str">
        <f>IFERROR(IF(Preferences!$D$6="Default",INDEX('History Check'!$F$6:$O$6,MATCH(MAX('History Check'!$F1997:$O1997),'History Check'!$F1997:$O1997,0)),IF(COUNT($F1997:$O1997) &gt; 0, Preferences!$D$6, NA())),"Null")</f>
        <v>NONCON</v>
      </c>
    </row>
    <row r="1998" spans="3:19" hidden="1">
      <c r="C1998" s="12" t="s">
        <v>1648</v>
      </c>
      <c r="D1998" s="12">
        <v>111615</v>
      </c>
      <c r="E1998" s="12">
        <v>2023</v>
      </c>
      <c r="F1998" s="36" t="s">
        <v>539</v>
      </c>
      <c r="G1998" s="12" t="s">
        <v>539</v>
      </c>
      <c r="H1998" s="36" t="s">
        <v>539</v>
      </c>
      <c r="I1998" s="12" t="s">
        <v>539</v>
      </c>
      <c r="J1998" s="36">
        <v>45291</v>
      </c>
      <c r="K1998" s="36" t="s">
        <v>539</v>
      </c>
      <c r="L1998" s="12" t="s">
        <v>539</v>
      </c>
      <c r="M1998" s="12" t="s">
        <v>539</v>
      </c>
      <c r="N1998" s="12" t="s">
        <v>539</v>
      </c>
      <c r="O1998" s="36">
        <v>45291</v>
      </c>
      <c r="R1998" s="12" t="str">
        <f t="shared" si="31"/>
        <v>LOCAL</v>
      </c>
      <c r="S1998" s="12" t="str">
        <f>IFERROR(IF(Preferences!$D$6="Default",INDEX('History Check'!$F$6:$O$6,MATCH(MAX('History Check'!$F1998:$O1998),'History Check'!$F1998:$O1998,0)),IF(COUNT($F1998:$O1998) &gt; 0, Preferences!$D$6, NA())),"Null")</f>
        <v>CON</v>
      </c>
    </row>
    <row r="1999" spans="3:19" hidden="1">
      <c r="C1999" s="12" t="s">
        <v>1648</v>
      </c>
      <c r="D1999" s="12">
        <v>111615</v>
      </c>
      <c r="E1999" s="12">
        <v>2022</v>
      </c>
      <c r="F1999" s="36" t="s">
        <v>539</v>
      </c>
      <c r="G1999" s="12" t="s">
        <v>539</v>
      </c>
      <c r="H1999" s="12" t="s">
        <v>539</v>
      </c>
      <c r="I1999" s="12" t="s">
        <v>539</v>
      </c>
      <c r="J1999" s="36">
        <v>44926</v>
      </c>
      <c r="K1999" s="36" t="s">
        <v>539</v>
      </c>
      <c r="L1999" s="12" t="s">
        <v>539</v>
      </c>
      <c r="M1999" s="12" t="s">
        <v>539</v>
      </c>
      <c r="N1999" s="12" t="s">
        <v>539</v>
      </c>
      <c r="O1999" s="36">
        <v>44926</v>
      </c>
      <c r="R1999" s="12" t="str">
        <f t="shared" si="31"/>
        <v>LOCAL</v>
      </c>
      <c r="S1999" s="12" t="str">
        <f>IFERROR(IF(Preferences!$D$6="Default",INDEX('History Check'!$F$6:$O$6,MATCH(MAX('History Check'!$F1999:$O1999),'History Check'!$F1999:$O1999,0)),IF(COUNT($F1999:$O1999) &gt; 0, Preferences!$D$6, NA())),"Null")</f>
        <v>CON</v>
      </c>
    </row>
    <row r="2000" spans="3:19" hidden="1">
      <c r="C2000" s="12" t="s">
        <v>1649</v>
      </c>
      <c r="D2000" s="12">
        <v>113313</v>
      </c>
      <c r="E2000" s="12">
        <v>2023</v>
      </c>
      <c r="F2000" s="36" t="s">
        <v>539</v>
      </c>
      <c r="G2000" s="12" t="s">
        <v>539</v>
      </c>
      <c r="H2000" s="12" t="s">
        <v>539</v>
      </c>
      <c r="I2000" s="12" t="s">
        <v>539</v>
      </c>
      <c r="J2000" s="36">
        <v>45291</v>
      </c>
      <c r="K2000" s="36" t="s">
        <v>539</v>
      </c>
      <c r="L2000" s="12" t="s">
        <v>539</v>
      </c>
      <c r="M2000" s="12" t="s">
        <v>539</v>
      </c>
      <c r="N2000" s="12" t="s">
        <v>539</v>
      </c>
      <c r="O2000" s="36">
        <v>45291</v>
      </c>
      <c r="R2000" s="12" t="str">
        <f t="shared" si="31"/>
        <v>LOCAL</v>
      </c>
      <c r="S2000" s="12" t="str">
        <f>IFERROR(IF(Preferences!$D$6="Default",INDEX('History Check'!$F$6:$O$6,MATCH(MAX('History Check'!$F2000:$O2000),'History Check'!$F2000:$O2000,0)),IF(COUNT($F2000:$O2000) &gt; 0, Preferences!$D$6, NA())),"Null")</f>
        <v>CON</v>
      </c>
    </row>
    <row r="2001" spans="3:19" hidden="1">
      <c r="C2001" s="12" t="s">
        <v>1649</v>
      </c>
      <c r="D2001" s="12">
        <v>113313</v>
      </c>
      <c r="E2001" s="12">
        <v>2022</v>
      </c>
      <c r="F2001" s="36" t="s">
        <v>539</v>
      </c>
      <c r="G2001" s="12" t="s">
        <v>539</v>
      </c>
      <c r="H2001" s="36" t="s">
        <v>539</v>
      </c>
      <c r="I2001" s="36" t="s">
        <v>539</v>
      </c>
      <c r="J2001" s="36">
        <v>44926</v>
      </c>
      <c r="K2001" s="36" t="s">
        <v>539</v>
      </c>
      <c r="L2001" s="12" t="s">
        <v>539</v>
      </c>
      <c r="M2001" s="12" t="s">
        <v>539</v>
      </c>
      <c r="N2001" s="36" t="s">
        <v>539</v>
      </c>
      <c r="O2001" s="36">
        <v>44926</v>
      </c>
      <c r="R2001" s="12" t="str">
        <f t="shared" si="31"/>
        <v>LOCAL</v>
      </c>
      <c r="S2001" s="12" t="str">
        <f>IFERROR(IF(Preferences!$D$6="Default",INDEX('History Check'!$F$6:$O$6,MATCH(MAX('History Check'!$F2001:$O2001),'History Check'!$F2001:$O2001,0)),IF(COUNT($F2001:$O2001) &gt; 0, Preferences!$D$6, NA())),"Null")</f>
        <v>CON</v>
      </c>
    </row>
    <row r="2002" spans="3:19" hidden="1">
      <c r="C2002" s="12" t="s">
        <v>1650</v>
      </c>
      <c r="D2002" s="12">
        <v>115098</v>
      </c>
      <c r="E2002" s="12">
        <v>2023</v>
      </c>
      <c r="F2002" s="36">
        <v>45291</v>
      </c>
      <c r="G2002" s="12" t="s">
        <v>539</v>
      </c>
      <c r="H2002" s="36" t="s">
        <v>539</v>
      </c>
      <c r="I2002" s="36" t="s">
        <v>539</v>
      </c>
      <c r="J2002" s="36">
        <v>45291</v>
      </c>
      <c r="K2002" s="36" t="s">
        <v>539</v>
      </c>
      <c r="L2002" s="12" t="s">
        <v>539</v>
      </c>
      <c r="M2002" s="12" t="s">
        <v>539</v>
      </c>
      <c r="N2002" s="36" t="s">
        <v>539</v>
      </c>
      <c r="O2002" s="36">
        <v>45291</v>
      </c>
      <c r="R2002" s="12" t="str">
        <f t="shared" si="31"/>
        <v>IFRS</v>
      </c>
      <c r="S2002" s="12" t="str">
        <f>IFERROR(IF(Preferences!$D$6="Default",INDEX('History Check'!$F$6:$O$6,MATCH(MAX('History Check'!$F2002:$O2002),'History Check'!$F2002:$O2002,0)),IF(COUNT($F2002:$O2002) &gt; 0, Preferences!$D$6, NA())),"Null")</f>
        <v>CON</v>
      </c>
    </row>
    <row r="2003" spans="3:19" hidden="1">
      <c r="C2003" s="12" t="s">
        <v>1650</v>
      </c>
      <c r="D2003" s="12">
        <v>115098</v>
      </c>
      <c r="E2003" s="12">
        <v>2022</v>
      </c>
      <c r="F2003" s="36">
        <v>44926</v>
      </c>
      <c r="G2003" s="12" t="s">
        <v>539</v>
      </c>
      <c r="H2003" s="36" t="s">
        <v>539</v>
      </c>
      <c r="I2003" s="36" t="s">
        <v>539</v>
      </c>
      <c r="J2003" s="36">
        <v>44926</v>
      </c>
      <c r="K2003" s="36" t="s">
        <v>539</v>
      </c>
      <c r="L2003" s="12" t="s">
        <v>539</v>
      </c>
      <c r="M2003" s="12" t="s">
        <v>539</v>
      </c>
      <c r="N2003" s="36" t="s">
        <v>539</v>
      </c>
      <c r="O2003" s="36">
        <v>44926</v>
      </c>
      <c r="R2003" s="12" t="str">
        <f t="shared" si="31"/>
        <v>IFRS</v>
      </c>
      <c r="S2003" s="12" t="str">
        <f>IFERROR(IF(Preferences!$D$6="Default",INDEX('History Check'!$F$6:$O$6,MATCH(MAX('History Check'!$F2003:$O2003),'History Check'!$F2003:$O2003,0)),IF(COUNT($F2003:$O2003) &gt; 0, Preferences!$D$6, NA())),"Null")</f>
        <v>CON</v>
      </c>
    </row>
    <row r="2004" spans="3:19" hidden="1">
      <c r="C2004" s="12" t="s">
        <v>1651</v>
      </c>
      <c r="D2004" s="12">
        <v>112408</v>
      </c>
      <c r="E2004" s="12">
        <v>2023</v>
      </c>
      <c r="F2004" s="12" t="s">
        <v>539</v>
      </c>
      <c r="G2004" s="12" t="s">
        <v>539</v>
      </c>
      <c r="H2004" s="12" t="s">
        <v>539</v>
      </c>
      <c r="I2004" s="36" t="s">
        <v>539</v>
      </c>
      <c r="J2004" s="36">
        <v>45291</v>
      </c>
      <c r="K2004" s="12" t="s">
        <v>539</v>
      </c>
      <c r="L2004" s="12" t="s">
        <v>539</v>
      </c>
      <c r="M2004" s="12" t="s">
        <v>539</v>
      </c>
      <c r="N2004" s="12" t="s">
        <v>539</v>
      </c>
      <c r="O2004" s="36">
        <v>45291</v>
      </c>
      <c r="R2004" s="12" t="str">
        <f t="shared" si="31"/>
        <v>LOCAL</v>
      </c>
      <c r="S2004" s="12" t="str">
        <f>IFERROR(IF(Preferences!$D$6="Default",INDEX('History Check'!$F$6:$O$6,MATCH(MAX('History Check'!$F2004:$O2004),'History Check'!$F2004:$O2004,0)),IF(COUNT($F2004:$O2004) &gt; 0, Preferences!$D$6, NA())),"Null")</f>
        <v>CON</v>
      </c>
    </row>
    <row r="2005" spans="3:19" hidden="1">
      <c r="C2005" s="12" t="s">
        <v>1651</v>
      </c>
      <c r="D2005" s="12">
        <v>112408</v>
      </c>
      <c r="E2005" s="12">
        <v>2022</v>
      </c>
      <c r="F2005" s="36" t="s">
        <v>539</v>
      </c>
      <c r="G2005" s="12" t="s">
        <v>539</v>
      </c>
      <c r="H2005" s="12" t="s">
        <v>539</v>
      </c>
      <c r="I2005" s="12" t="s">
        <v>539</v>
      </c>
      <c r="J2005" s="36">
        <v>44926</v>
      </c>
      <c r="K2005" s="36" t="s">
        <v>539</v>
      </c>
      <c r="L2005" s="12" t="s">
        <v>539</v>
      </c>
      <c r="M2005" s="12" t="s">
        <v>539</v>
      </c>
      <c r="N2005" s="12" t="s">
        <v>539</v>
      </c>
      <c r="O2005" s="36">
        <v>44926</v>
      </c>
      <c r="R2005" s="12" t="str">
        <f t="shared" si="31"/>
        <v>LOCAL</v>
      </c>
      <c r="S2005" s="12" t="str">
        <f>IFERROR(IF(Preferences!$D$6="Default",INDEX('History Check'!$F$6:$O$6,MATCH(MAX('History Check'!$F2005:$O2005),'History Check'!$F2005:$O2005,0)),IF(COUNT($F2005:$O2005) &gt; 0, Preferences!$D$6, NA())),"Null")</f>
        <v>CON</v>
      </c>
    </row>
    <row r="2006" spans="3:19" hidden="1">
      <c r="C2006" s="12" t="s">
        <v>1652</v>
      </c>
      <c r="D2006" s="12">
        <v>115105</v>
      </c>
      <c r="E2006" s="12">
        <v>2023</v>
      </c>
      <c r="F2006" s="36" t="s">
        <v>539</v>
      </c>
      <c r="G2006" s="12" t="s">
        <v>539</v>
      </c>
      <c r="H2006" s="36" t="s">
        <v>539</v>
      </c>
      <c r="I2006" s="36" t="s">
        <v>539</v>
      </c>
      <c r="J2006" s="36" t="s">
        <v>539</v>
      </c>
      <c r="K2006" s="36" t="s">
        <v>539</v>
      </c>
      <c r="L2006" s="12" t="s">
        <v>539</v>
      </c>
      <c r="M2006" s="12" t="s">
        <v>539</v>
      </c>
      <c r="N2006" s="36" t="s">
        <v>539</v>
      </c>
      <c r="O2006" s="36">
        <v>45291</v>
      </c>
      <c r="R2006" s="12" t="str">
        <f t="shared" si="31"/>
        <v>LOCAL</v>
      </c>
      <c r="S2006" s="12" t="str">
        <f>IFERROR(IF(Preferences!$D$6="Default",INDEX('History Check'!$F$6:$O$6,MATCH(MAX('History Check'!$F2006:$O2006),'History Check'!$F2006:$O2006,0)),IF(COUNT($F2006:$O2006) &gt; 0, Preferences!$D$6, NA())),"Null")</f>
        <v>NONCON</v>
      </c>
    </row>
    <row r="2007" spans="3:19" hidden="1">
      <c r="C2007" s="12" t="s">
        <v>1652</v>
      </c>
      <c r="D2007" s="12">
        <v>115105</v>
      </c>
      <c r="E2007" s="12">
        <v>2022</v>
      </c>
      <c r="F2007" s="12" t="s">
        <v>539</v>
      </c>
      <c r="G2007" s="12" t="s">
        <v>539</v>
      </c>
      <c r="H2007" s="12" t="s">
        <v>539</v>
      </c>
      <c r="I2007" s="12" t="s">
        <v>539</v>
      </c>
      <c r="J2007" s="12" t="s">
        <v>539</v>
      </c>
      <c r="K2007" s="12" t="s">
        <v>539</v>
      </c>
      <c r="L2007" s="12" t="s">
        <v>539</v>
      </c>
      <c r="M2007" s="12" t="s">
        <v>539</v>
      </c>
      <c r="N2007" s="12" t="s">
        <v>539</v>
      </c>
      <c r="O2007" s="36">
        <v>44926</v>
      </c>
      <c r="R2007" s="12" t="str">
        <f t="shared" si="31"/>
        <v>LOCAL</v>
      </c>
      <c r="S2007" s="12" t="str">
        <f>IFERROR(IF(Preferences!$D$6="Default",INDEX('History Check'!$F$6:$O$6,MATCH(MAX('History Check'!$F2007:$O2007),'History Check'!$F2007:$O2007,0)),IF(COUNT($F2007:$O2007) &gt; 0, Preferences!$D$6, NA())),"Null")</f>
        <v>NONCON</v>
      </c>
    </row>
    <row r="2008" spans="3:19" hidden="1">
      <c r="C2008" s="12" t="s">
        <v>1653</v>
      </c>
      <c r="D2008" s="12">
        <v>110786</v>
      </c>
      <c r="E2008" s="12">
        <v>2023</v>
      </c>
      <c r="F2008" s="47" t="s">
        <v>539</v>
      </c>
      <c r="G2008" s="47" t="s">
        <v>539</v>
      </c>
      <c r="H2008" s="47">
        <v>45291</v>
      </c>
      <c r="I2008" s="47">
        <v>45291</v>
      </c>
      <c r="J2008" s="47" t="s">
        <v>539</v>
      </c>
      <c r="K2008" s="47" t="s">
        <v>539</v>
      </c>
      <c r="L2008" s="47" t="s">
        <v>539</v>
      </c>
      <c r="M2008" s="47" t="s">
        <v>539</v>
      </c>
      <c r="N2008" s="47" t="s">
        <v>539</v>
      </c>
      <c r="O2008" s="47" t="s">
        <v>539</v>
      </c>
      <c r="P2008" s="47"/>
      <c r="Q2008" s="47"/>
      <c r="R2008" s="12" t="str">
        <f t="shared" si="31"/>
        <v>REGULATORY</v>
      </c>
      <c r="S2008" s="12" t="str">
        <f>IFERROR(IF(Preferences!$D$6="Default",INDEX('History Check'!$F$6:$O$6,MATCH(MAX('History Check'!$F2008:$O2008),'History Check'!$F2008:$O2008,0)),IF(COUNT($F2008:$O2008) &gt; 0, Preferences!$D$6, NA())),"Null")</f>
        <v>CON</v>
      </c>
    </row>
    <row r="2009" spans="3:19" hidden="1">
      <c r="C2009" s="12" t="s">
        <v>1653</v>
      </c>
      <c r="D2009" s="12">
        <v>110786</v>
      </c>
      <c r="E2009" s="12">
        <v>2022</v>
      </c>
      <c r="F2009" s="36" t="s">
        <v>539</v>
      </c>
      <c r="G2009" s="12" t="s">
        <v>539</v>
      </c>
      <c r="H2009" s="36">
        <v>44926</v>
      </c>
      <c r="I2009" s="36">
        <v>44926</v>
      </c>
      <c r="J2009" s="12" t="s">
        <v>539</v>
      </c>
      <c r="K2009" s="36" t="s">
        <v>539</v>
      </c>
      <c r="L2009" s="12" t="s">
        <v>539</v>
      </c>
      <c r="M2009" s="12" t="s">
        <v>539</v>
      </c>
      <c r="N2009" s="12" t="s">
        <v>539</v>
      </c>
      <c r="O2009" s="36" t="s">
        <v>539</v>
      </c>
      <c r="R2009" s="12" t="str">
        <f t="shared" si="31"/>
        <v>REGULATORY</v>
      </c>
      <c r="S2009" s="12" t="str">
        <f>IFERROR(IF(Preferences!$D$6="Default",INDEX('History Check'!$F$6:$O$6,MATCH(MAX('History Check'!$F2009:$O2009),'History Check'!$F2009:$O2009,0)),IF(COUNT($F2009:$O2009) &gt; 0, Preferences!$D$6, NA())),"Null")</f>
        <v>CON</v>
      </c>
    </row>
    <row r="2010" spans="3:19" hidden="1">
      <c r="C2010" s="12" t="s">
        <v>1654</v>
      </c>
      <c r="D2010" s="12">
        <v>108643</v>
      </c>
      <c r="E2010" s="12">
        <v>2023</v>
      </c>
      <c r="F2010" s="36" t="s">
        <v>539</v>
      </c>
      <c r="G2010" s="12" t="s">
        <v>539</v>
      </c>
      <c r="H2010" s="36">
        <v>45291</v>
      </c>
      <c r="I2010" s="36" t="s">
        <v>539</v>
      </c>
      <c r="J2010" s="36" t="s">
        <v>539</v>
      </c>
      <c r="K2010" s="36" t="s">
        <v>539</v>
      </c>
      <c r="L2010" s="12" t="s">
        <v>539</v>
      </c>
      <c r="M2010" s="12" t="s">
        <v>539</v>
      </c>
      <c r="N2010" s="36" t="s">
        <v>539</v>
      </c>
      <c r="O2010" s="36" t="s">
        <v>539</v>
      </c>
      <c r="R2010" s="12" t="str">
        <f t="shared" si="31"/>
        <v>REGULATORY</v>
      </c>
      <c r="S2010" s="12" t="str">
        <f>IFERROR(IF(Preferences!$D$6="Default",INDEX('History Check'!$F$6:$O$6,MATCH(MAX('History Check'!$F2010:$O2010),'History Check'!$F2010:$O2010,0)),IF(COUNT($F2010:$O2010) &gt; 0, Preferences!$D$6, NA())),"Null")</f>
        <v>CON</v>
      </c>
    </row>
    <row r="2011" spans="3:19" hidden="1">
      <c r="C2011" s="12" t="s">
        <v>1654</v>
      </c>
      <c r="D2011" s="12">
        <v>108643</v>
      </c>
      <c r="E2011" s="12">
        <v>2022</v>
      </c>
      <c r="F2011" s="12" t="s">
        <v>539</v>
      </c>
      <c r="G2011" s="12" t="s">
        <v>539</v>
      </c>
      <c r="H2011" s="36">
        <v>44926</v>
      </c>
      <c r="I2011" s="12" t="s">
        <v>539</v>
      </c>
      <c r="J2011" s="12" t="s">
        <v>539</v>
      </c>
      <c r="K2011" s="36" t="s">
        <v>539</v>
      </c>
      <c r="L2011" s="12" t="s">
        <v>539</v>
      </c>
      <c r="M2011" s="12" t="s">
        <v>539</v>
      </c>
      <c r="N2011" s="12" t="s">
        <v>539</v>
      </c>
      <c r="O2011" s="36" t="s">
        <v>539</v>
      </c>
      <c r="R2011" s="12" t="str">
        <f t="shared" si="31"/>
        <v>REGULATORY</v>
      </c>
      <c r="S2011" s="12" t="str">
        <f>IFERROR(IF(Preferences!$D$6="Default",INDEX('History Check'!$F$6:$O$6,MATCH(MAX('History Check'!$F2011:$O2011),'History Check'!$F2011:$O2011,0)),IF(COUNT($F2011:$O2011) &gt; 0, Preferences!$D$6, NA())),"Null")</f>
        <v>CON</v>
      </c>
    </row>
    <row r="2012" spans="3:19" hidden="1">
      <c r="C2012" s="12" t="s">
        <v>1655</v>
      </c>
      <c r="D2012" s="12">
        <v>1559036</v>
      </c>
      <c r="E2012" s="12">
        <v>2023</v>
      </c>
      <c r="F2012" s="36" t="s">
        <v>539</v>
      </c>
      <c r="G2012" s="12" t="s">
        <v>539</v>
      </c>
      <c r="H2012" s="36">
        <v>45291</v>
      </c>
      <c r="I2012" s="12" t="s">
        <v>539</v>
      </c>
      <c r="J2012" s="12" t="s">
        <v>539</v>
      </c>
      <c r="K2012" s="36" t="s">
        <v>539</v>
      </c>
      <c r="L2012" s="12" t="s">
        <v>539</v>
      </c>
      <c r="M2012" s="12" t="s">
        <v>539</v>
      </c>
      <c r="N2012" s="12" t="s">
        <v>539</v>
      </c>
      <c r="O2012" s="36" t="s">
        <v>539</v>
      </c>
      <c r="R2012" s="12" t="str">
        <f t="shared" si="31"/>
        <v>REGULATORY</v>
      </c>
      <c r="S2012" s="12" t="str">
        <f>IFERROR(IF(Preferences!$D$6="Default",INDEX('History Check'!$F$6:$O$6,MATCH(MAX('History Check'!$F2012:$O2012),'History Check'!$F2012:$O2012,0)),IF(COUNT($F2012:$O2012) &gt; 0, Preferences!$D$6, NA())),"Null")</f>
        <v>CON</v>
      </c>
    </row>
    <row r="2013" spans="3:19" hidden="1">
      <c r="C2013" s="12" t="s">
        <v>1655</v>
      </c>
      <c r="D2013" s="12">
        <v>1559036</v>
      </c>
      <c r="E2013" s="12">
        <v>2022</v>
      </c>
      <c r="F2013" s="36" t="s">
        <v>539</v>
      </c>
      <c r="G2013" s="12" t="s">
        <v>539</v>
      </c>
      <c r="H2013" s="36">
        <v>44926</v>
      </c>
      <c r="I2013" s="12" t="s">
        <v>539</v>
      </c>
      <c r="J2013" s="12" t="s">
        <v>539</v>
      </c>
      <c r="K2013" s="12" t="s">
        <v>539</v>
      </c>
      <c r="L2013" s="12" t="s">
        <v>539</v>
      </c>
      <c r="M2013" s="12" t="s">
        <v>539</v>
      </c>
      <c r="N2013" s="12" t="s">
        <v>539</v>
      </c>
      <c r="O2013" s="12" t="s">
        <v>539</v>
      </c>
      <c r="R2013" s="12" t="str">
        <f t="shared" si="31"/>
        <v>REGULATORY</v>
      </c>
      <c r="S2013" s="12" t="str">
        <f>IFERROR(IF(Preferences!$D$6="Default",INDEX('History Check'!$F$6:$O$6,MATCH(MAX('History Check'!$F2013:$O2013),'History Check'!$F2013:$O2013,0)),IF(COUNT($F2013:$O2013) &gt; 0, Preferences!$D$6, NA())),"Null")</f>
        <v>CON</v>
      </c>
    </row>
    <row r="2014" spans="3:19" hidden="1">
      <c r="C2014" s="12" t="s">
        <v>1663</v>
      </c>
      <c r="D2014" s="12">
        <v>1191750</v>
      </c>
      <c r="E2014" s="12">
        <v>2023</v>
      </c>
      <c r="F2014" s="36" t="s">
        <v>539</v>
      </c>
      <c r="G2014" s="12" t="s">
        <v>539</v>
      </c>
      <c r="H2014" s="12" t="s">
        <v>539</v>
      </c>
      <c r="I2014" s="12" t="s">
        <v>539</v>
      </c>
      <c r="J2014" s="36" t="s">
        <v>539</v>
      </c>
      <c r="K2014" s="36">
        <v>45291</v>
      </c>
      <c r="L2014" s="12" t="s">
        <v>539</v>
      </c>
      <c r="M2014" s="12" t="s">
        <v>539</v>
      </c>
      <c r="N2014" s="12" t="s">
        <v>539</v>
      </c>
      <c r="O2014" s="12" t="s">
        <v>539</v>
      </c>
      <c r="R2014" s="12" t="str">
        <f t="shared" si="31"/>
        <v>IFRS</v>
      </c>
      <c r="S2014" s="12" t="str">
        <f>IFERROR(IF(Preferences!$D$6="Default",INDEX('History Check'!$F$6:$O$6,MATCH(MAX('History Check'!$F2014:$O2014),'History Check'!$F2014:$O2014,0)),IF(COUNT($F2014:$O2014) &gt; 0, Preferences!$D$6, NA())),"Null")</f>
        <v>NONCON</v>
      </c>
    </row>
    <row r="2015" spans="3:19" hidden="1">
      <c r="C2015" s="12" t="s">
        <v>1663</v>
      </c>
      <c r="D2015" s="12">
        <v>1191750</v>
      </c>
      <c r="E2015" s="12">
        <v>2022</v>
      </c>
      <c r="F2015" s="47" t="s">
        <v>539</v>
      </c>
      <c r="G2015" s="47" t="s">
        <v>539</v>
      </c>
      <c r="H2015" s="47" t="s">
        <v>539</v>
      </c>
      <c r="I2015" s="47" t="s">
        <v>539</v>
      </c>
      <c r="J2015" s="47" t="s">
        <v>539</v>
      </c>
      <c r="K2015" s="47">
        <v>44926</v>
      </c>
      <c r="L2015" s="47" t="s">
        <v>539</v>
      </c>
      <c r="M2015" s="47" t="s">
        <v>539</v>
      </c>
      <c r="N2015" s="47" t="s">
        <v>539</v>
      </c>
      <c r="O2015" s="47" t="s">
        <v>539</v>
      </c>
      <c r="P2015" s="47"/>
      <c r="Q2015" s="47"/>
      <c r="R2015" s="12" t="str">
        <f t="shared" si="31"/>
        <v>IFRS</v>
      </c>
      <c r="S2015" s="12" t="str">
        <f>IFERROR(IF(Preferences!$D$6="Default",INDEX('History Check'!$F$6:$O$6,MATCH(MAX('History Check'!$F2015:$O2015),'History Check'!$F2015:$O2015,0)),IF(COUNT($F2015:$O2015) &gt; 0, Preferences!$D$6, NA())),"Null")</f>
        <v>NONCON</v>
      </c>
    </row>
    <row r="2016" spans="3:19" hidden="1">
      <c r="C2016" s="12" t="s">
        <v>1656</v>
      </c>
      <c r="D2016" s="12">
        <v>1266250</v>
      </c>
      <c r="E2016" s="12">
        <v>2023</v>
      </c>
      <c r="F2016" s="36">
        <v>45291</v>
      </c>
      <c r="G2016" s="12" t="s">
        <v>539</v>
      </c>
      <c r="H2016" s="36" t="s">
        <v>539</v>
      </c>
      <c r="I2016" s="36" t="s">
        <v>539</v>
      </c>
      <c r="J2016" s="36" t="s">
        <v>539</v>
      </c>
      <c r="K2016" s="36">
        <v>45291</v>
      </c>
      <c r="L2016" s="12" t="s">
        <v>539</v>
      </c>
      <c r="M2016" s="12" t="s">
        <v>539</v>
      </c>
      <c r="N2016" s="36" t="s">
        <v>539</v>
      </c>
      <c r="O2016" s="36" t="s">
        <v>539</v>
      </c>
      <c r="R2016" s="12" t="str">
        <f t="shared" si="31"/>
        <v>IFRS</v>
      </c>
      <c r="S2016" s="12" t="str">
        <f>IFERROR(IF(Preferences!$D$6="Default",INDEX('History Check'!$F$6:$O$6,MATCH(MAX('History Check'!$F2016:$O2016),'History Check'!$F2016:$O2016,0)),IF(COUNT($F2016:$O2016) &gt; 0, Preferences!$D$6, NA())),"Null")</f>
        <v>CON</v>
      </c>
    </row>
    <row r="2017" spans="3:19" hidden="1">
      <c r="C2017" s="12" t="s">
        <v>1656</v>
      </c>
      <c r="D2017" s="12">
        <v>1266250</v>
      </c>
      <c r="E2017" s="12">
        <v>2022</v>
      </c>
      <c r="F2017" s="36">
        <v>44926</v>
      </c>
      <c r="G2017" s="12" t="s">
        <v>539</v>
      </c>
      <c r="H2017" s="36" t="s">
        <v>539</v>
      </c>
      <c r="I2017" s="36" t="s">
        <v>539</v>
      </c>
      <c r="J2017" s="36" t="s">
        <v>539</v>
      </c>
      <c r="K2017" s="36">
        <v>44926</v>
      </c>
      <c r="L2017" s="12" t="s">
        <v>539</v>
      </c>
      <c r="M2017" s="12" t="s">
        <v>539</v>
      </c>
      <c r="N2017" s="36" t="s">
        <v>539</v>
      </c>
      <c r="O2017" s="36">
        <v>44926</v>
      </c>
      <c r="R2017" s="12" t="str">
        <f t="shared" si="31"/>
        <v>IFRS</v>
      </c>
      <c r="S2017" s="12" t="str">
        <f>IFERROR(IF(Preferences!$D$6="Default",INDEX('History Check'!$F$6:$O$6,MATCH(MAX('History Check'!$F2017:$O2017),'History Check'!$F2017:$O2017,0)),IF(COUNT($F2017:$O2017) &gt; 0, Preferences!$D$6, NA())),"Null")</f>
        <v>CON</v>
      </c>
    </row>
    <row r="2018" spans="3:19" hidden="1">
      <c r="C2018" s="12" t="s">
        <v>1657</v>
      </c>
      <c r="D2018" s="12">
        <v>1208449</v>
      </c>
      <c r="E2018" s="12">
        <v>2023</v>
      </c>
      <c r="F2018" s="47" t="s">
        <v>539</v>
      </c>
      <c r="G2018" s="47" t="s">
        <v>539</v>
      </c>
      <c r="H2018" s="47">
        <v>45291</v>
      </c>
      <c r="I2018" s="47" t="s">
        <v>539</v>
      </c>
      <c r="J2018" s="47" t="s">
        <v>539</v>
      </c>
      <c r="K2018" s="47" t="s">
        <v>539</v>
      </c>
      <c r="L2018" s="47" t="s">
        <v>539</v>
      </c>
      <c r="M2018" s="47" t="s">
        <v>539</v>
      </c>
      <c r="N2018" s="47" t="s">
        <v>539</v>
      </c>
      <c r="O2018" s="47" t="s">
        <v>539</v>
      </c>
      <c r="P2018" s="47"/>
      <c r="Q2018" s="47"/>
      <c r="R2018" s="12" t="str">
        <f t="shared" si="31"/>
        <v>REGULATORY</v>
      </c>
      <c r="S2018" s="12" t="str">
        <f>IFERROR(IF(Preferences!$D$6="Default",INDEX('History Check'!$F$6:$O$6,MATCH(MAX('History Check'!$F2018:$O2018),'History Check'!$F2018:$O2018,0)),IF(COUNT($F2018:$O2018) &gt; 0, Preferences!$D$6, NA())),"Null")</f>
        <v>CON</v>
      </c>
    </row>
    <row r="2019" spans="3:19" hidden="1">
      <c r="C2019" s="12" t="s">
        <v>1657</v>
      </c>
      <c r="D2019" s="12">
        <v>1208449</v>
      </c>
      <c r="E2019" s="12">
        <v>2022</v>
      </c>
      <c r="F2019" s="12" t="s">
        <v>539</v>
      </c>
      <c r="G2019" s="12" t="s">
        <v>539</v>
      </c>
      <c r="H2019" s="36">
        <v>44926</v>
      </c>
      <c r="I2019" s="36" t="s">
        <v>539</v>
      </c>
      <c r="J2019" s="36" t="s">
        <v>539</v>
      </c>
      <c r="K2019" s="12" t="s">
        <v>539</v>
      </c>
      <c r="L2019" s="12" t="s">
        <v>539</v>
      </c>
      <c r="M2019" s="12" t="s">
        <v>539</v>
      </c>
      <c r="N2019" s="12" t="s">
        <v>539</v>
      </c>
      <c r="O2019" s="12" t="s">
        <v>539</v>
      </c>
      <c r="R2019" s="12" t="str">
        <f t="shared" si="31"/>
        <v>REGULATORY</v>
      </c>
      <c r="S2019" s="12" t="str">
        <f>IFERROR(IF(Preferences!$D$6="Default",INDEX('History Check'!$F$6:$O$6,MATCH(MAX('History Check'!$F2019:$O2019),'History Check'!$F2019:$O2019,0)),IF(COUNT($F2019:$O2019) &gt; 0, Preferences!$D$6, NA())),"Null")</f>
        <v>CON</v>
      </c>
    </row>
    <row r="2020" spans="3:19" hidden="1">
      <c r="C2020" s="12" t="s">
        <v>1658</v>
      </c>
      <c r="D2020" s="12">
        <v>114962</v>
      </c>
      <c r="E2020" s="12">
        <v>2023</v>
      </c>
      <c r="F2020" s="36" t="s">
        <v>539</v>
      </c>
      <c r="G2020" s="12" t="s">
        <v>539</v>
      </c>
      <c r="H2020" s="12" t="s">
        <v>539</v>
      </c>
      <c r="I2020" s="12" t="s">
        <v>539</v>
      </c>
      <c r="J2020" s="36">
        <v>45016</v>
      </c>
      <c r="K2020" s="12" t="s">
        <v>539</v>
      </c>
      <c r="L2020" s="12" t="s">
        <v>539</v>
      </c>
      <c r="M2020" s="12" t="s">
        <v>539</v>
      </c>
      <c r="N2020" s="12" t="s">
        <v>539</v>
      </c>
      <c r="O2020" s="36">
        <v>45016</v>
      </c>
      <c r="R2020" s="12" t="str">
        <f t="shared" si="31"/>
        <v>LOCAL</v>
      </c>
      <c r="S2020" s="12" t="str">
        <f>IFERROR(IF(Preferences!$D$6="Default",INDEX('History Check'!$F$6:$O$6,MATCH(MAX('History Check'!$F2020:$O2020),'History Check'!$F2020:$O2020,0)),IF(COUNT($F2020:$O2020) &gt; 0, Preferences!$D$6, NA())),"Null")</f>
        <v>CON</v>
      </c>
    </row>
    <row r="2021" spans="3:19" hidden="1">
      <c r="C2021" s="12" t="s">
        <v>1658</v>
      </c>
      <c r="D2021" s="12">
        <v>114962</v>
      </c>
      <c r="E2021" s="12">
        <v>2022</v>
      </c>
      <c r="F2021" s="12" t="s">
        <v>539</v>
      </c>
      <c r="G2021" s="12" t="s">
        <v>539</v>
      </c>
      <c r="H2021" s="12" t="s">
        <v>539</v>
      </c>
      <c r="I2021" s="12" t="s">
        <v>539</v>
      </c>
      <c r="J2021" s="36">
        <v>44651</v>
      </c>
      <c r="K2021" s="12" t="s">
        <v>539</v>
      </c>
      <c r="L2021" s="12" t="s">
        <v>539</v>
      </c>
      <c r="M2021" s="12" t="s">
        <v>539</v>
      </c>
      <c r="N2021" s="12" t="s">
        <v>539</v>
      </c>
      <c r="O2021" s="36">
        <v>44651</v>
      </c>
      <c r="R2021" s="12" t="str">
        <f t="shared" si="31"/>
        <v>LOCAL</v>
      </c>
      <c r="S2021" s="12" t="str">
        <f>IFERROR(IF(Preferences!$D$6="Default",INDEX('History Check'!$F$6:$O$6,MATCH(MAX('History Check'!$F2021:$O2021),'History Check'!$F2021:$O2021,0)),IF(COUNT($F2021:$O2021) &gt; 0, Preferences!$D$6, NA())),"Null")</f>
        <v>CON</v>
      </c>
    </row>
    <row r="2022" spans="3:19" hidden="1">
      <c r="C2022" s="12" t="s">
        <v>1664</v>
      </c>
      <c r="D2022" s="12">
        <v>1476049</v>
      </c>
      <c r="E2022" s="12">
        <v>2023</v>
      </c>
      <c r="F2022" s="36" t="s">
        <v>539</v>
      </c>
      <c r="G2022" s="36" t="s">
        <v>539</v>
      </c>
      <c r="H2022" s="36" t="s">
        <v>539</v>
      </c>
      <c r="I2022" s="36" t="s">
        <v>539</v>
      </c>
      <c r="J2022" s="12" t="s">
        <v>539</v>
      </c>
      <c r="K2022" s="36" t="s">
        <v>539</v>
      </c>
      <c r="L2022" s="12" t="s">
        <v>539</v>
      </c>
      <c r="M2022" s="12" t="s">
        <v>539</v>
      </c>
      <c r="N2022" s="36" t="s">
        <v>539</v>
      </c>
      <c r="O2022" s="36">
        <v>45291</v>
      </c>
      <c r="R2022" s="12" t="str">
        <f t="shared" si="31"/>
        <v>LOCAL</v>
      </c>
      <c r="S2022" s="12" t="str">
        <f>IFERROR(IF(Preferences!$D$6="Default",INDEX('History Check'!$F$6:$O$6,MATCH(MAX('History Check'!$F2022:$O2022),'History Check'!$F2022:$O2022,0)),IF(COUNT($F2022:$O2022) &gt; 0, Preferences!$D$6, NA())),"Null")</f>
        <v>NONCON</v>
      </c>
    </row>
    <row r="2023" spans="3:19" hidden="1">
      <c r="C2023" s="12" t="s">
        <v>1664</v>
      </c>
      <c r="D2023" s="12">
        <v>1476049</v>
      </c>
      <c r="E2023" s="12">
        <v>2022</v>
      </c>
      <c r="F2023" s="36" t="s">
        <v>539</v>
      </c>
      <c r="G2023" s="12" t="s">
        <v>539</v>
      </c>
      <c r="H2023" s="36" t="s">
        <v>539</v>
      </c>
      <c r="I2023" s="36" t="s">
        <v>539</v>
      </c>
      <c r="J2023" s="36" t="s">
        <v>539</v>
      </c>
      <c r="K2023" s="36" t="s">
        <v>539</v>
      </c>
      <c r="L2023" s="12" t="s">
        <v>539</v>
      </c>
      <c r="M2023" s="12" t="s">
        <v>539</v>
      </c>
      <c r="N2023" s="36" t="s">
        <v>539</v>
      </c>
      <c r="O2023" s="36">
        <v>44926</v>
      </c>
      <c r="R2023" s="12" t="str">
        <f t="shared" si="31"/>
        <v>LOCAL</v>
      </c>
      <c r="S2023" s="12" t="str">
        <f>IFERROR(IF(Preferences!$D$6="Default",INDEX('History Check'!$F$6:$O$6,MATCH(MAX('History Check'!$F2023:$O2023),'History Check'!$F2023:$O2023,0)),IF(COUNT($F2023:$O2023) &gt; 0, Preferences!$D$6, NA())),"Null")</f>
        <v>NONCON</v>
      </c>
    </row>
    <row r="2024" spans="3:19" hidden="1">
      <c r="C2024" s="12" t="s">
        <v>1665</v>
      </c>
      <c r="D2024" s="12">
        <v>1423311</v>
      </c>
      <c r="E2024" s="12">
        <v>2023</v>
      </c>
      <c r="F2024" s="12" t="s">
        <v>539</v>
      </c>
      <c r="G2024" s="12" t="s">
        <v>539</v>
      </c>
      <c r="H2024" s="12" t="s">
        <v>539</v>
      </c>
      <c r="I2024" s="12" t="s">
        <v>539</v>
      </c>
      <c r="J2024" s="36" t="s">
        <v>539</v>
      </c>
      <c r="K2024" s="36">
        <v>45291</v>
      </c>
      <c r="L2024" s="12" t="s">
        <v>539</v>
      </c>
      <c r="M2024" s="12" t="s">
        <v>539</v>
      </c>
      <c r="N2024" s="12" t="s">
        <v>539</v>
      </c>
      <c r="O2024" s="36" t="s">
        <v>539</v>
      </c>
      <c r="R2024" s="12" t="str">
        <f t="shared" si="31"/>
        <v>IFRS</v>
      </c>
      <c r="S2024" s="12" t="str">
        <f>IFERROR(IF(Preferences!$D$6="Default",INDEX('History Check'!$F$6:$O$6,MATCH(MAX('History Check'!$F2024:$O2024),'History Check'!$F2024:$O2024,0)),IF(COUNT($F2024:$O2024) &gt; 0, Preferences!$D$6, NA())),"Null")</f>
        <v>NONCON</v>
      </c>
    </row>
    <row r="2025" spans="3:19" hidden="1">
      <c r="C2025" s="12" t="s">
        <v>1665</v>
      </c>
      <c r="D2025" s="12">
        <v>1423311</v>
      </c>
      <c r="E2025" s="12">
        <v>2022</v>
      </c>
      <c r="F2025" s="36" t="s">
        <v>539</v>
      </c>
      <c r="G2025" s="12" t="s">
        <v>539</v>
      </c>
      <c r="H2025" s="12" t="s">
        <v>539</v>
      </c>
      <c r="I2025" s="12" t="s">
        <v>539</v>
      </c>
      <c r="J2025" s="12" t="s">
        <v>539</v>
      </c>
      <c r="K2025" s="36">
        <v>44926</v>
      </c>
      <c r="L2025" s="12" t="s">
        <v>539</v>
      </c>
      <c r="M2025" s="12" t="s">
        <v>539</v>
      </c>
      <c r="N2025" s="12" t="s">
        <v>539</v>
      </c>
      <c r="O2025" s="36" t="s">
        <v>539</v>
      </c>
      <c r="R2025" s="12" t="str">
        <f t="shared" si="31"/>
        <v>IFRS</v>
      </c>
      <c r="S2025" s="12" t="str">
        <f>IFERROR(IF(Preferences!$D$6="Default",INDEX('History Check'!$F$6:$O$6,MATCH(MAX('History Check'!$F2025:$O2025),'History Check'!$F2025:$O2025,0)),IF(COUNT($F2025:$O2025) &gt; 0, Preferences!$D$6, NA())),"Null")</f>
        <v>NONCON</v>
      </c>
    </row>
    <row r="2026" spans="3:19" hidden="1">
      <c r="C2026" s="12" t="s">
        <v>1659</v>
      </c>
      <c r="D2026" s="12">
        <v>115139</v>
      </c>
      <c r="E2026" s="12">
        <v>2023</v>
      </c>
      <c r="F2026" s="12" t="s">
        <v>539</v>
      </c>
      <c r="G2026" s="12" t="s">
        <v>539</v>
      </c>
      <c r="H2026" s="36">
        <v>45291</v>
      </c>
      <c r="I2026" s="36" t="s">
        <v>539</v>
      </c>
      <c r="J2026" s="12" t="s">
        <v>539</v>
      </c>
      <c r="K2026" s="36" t="s">
        <v>539</v>
      </c>
      <c r="L2026" s="12" t="s">
        <v>539</v>
      </c>
      <c r="M2026" s="12" t="s">
        <v>539</v>
      </c>
      <c r="N2026" s="12" t="s">
        <v>539</v>
      </c>
      <c r="O2026" s="12" t="s">
        <v>539</v>
      </c>
      <c r="R2026" s="12" t="str">
        <f t="shared" si="31"/>
        <v>REGULATORY</v>
      </c>
      <c r="S2026" s="12" t="str">
        <f>IFERROR(IF(Preferences!$D$6="Default",INDEX('History Check'!$F$6:$O$6,MATCH(MAX('History Check'!$F2026:$O2026),'History Check'!$F2026:$O2026,0)),IF(COUNT($F2026:$O2026) &gt; 0, Preferences!$D$6, NA())),"Null")</f>
        <v>CON</v>
      </c>
    </row>
    <row r="2027" spans="3:19" hidden="1">
      <c r="C2027" s="12" t="s">
        <v>1659</v>
      </c>
      <c r="D2027" s="12">
        <v>115139</v>
      </c>
      <c r="E2027" s="12">
        <v>2022</v>
      </c>
      <c r="F2027" s="12" t="s">
        <v>539</v>
      </c>
      <c r="G2027" s="12" t="s">
        <v>539</v>
      </c>
      <c r="H2027" s="36">
        <v>44926</v>
      </c>
      <c r="I2027" s="12" t="s">
        <v>539</v>
      </c>
      <c r="J2027" s="36" t="s">
        <v>539</v>
      </c>
      <c r="K2027" s="36" t="s">
        <v>539</v>
      </c>
      <c r="L2027" s="12" t="s">
        <v>539</v>
      </c>
      <c r="M2027" s="12" t="s">
        <v>539</v>
      </c>
      <c r="N2027" s="12" t="s">
        <v>539</v>
      </c>
      <c r="O2027" s="12" t="s">
        <v>539</v>
      </c>
      <c r="R2027" s="12" t="str">
        <f t="shared" si="31"/>
        <v>REGULATORY</v>
      </c>
      <c r="S2027" s="12" t="str">
        <f>IFERROR(IF(Preferences!$D$6="Default",INDEX('History Check'!$F$6:$O$6,MATCH(MAX('History Check'!$F2027:$O2027),'History Check'!$F2027:$O2027,0)),IF(COUNT($F2027:$O2027) &gt; 0, Preferences!$D$6, NA())),"Null")</f>
        <v>CON</v>
      </c>
    </row>
    <row r="2028" spans="3:19" hidden="1">
      <c r="C2028" s="12" t="s">
        <v>1660</v>
      </c>
      <c r="D2028" s="12">
        <v>112915</v>
      </c>
      <c r="E2028" s="12">
        <v>2023</v>
      </c>
      <c r="F2028" s="12" t="s">
        <v>539</v>
      </c>
      <c r="G2028" s="12" t="s">
        <v>539</v>
      </c>
      <c r="H2028" s="36">
        <v>45291</v>
      </c>
      <c r="I2028" s="36">
        <v>45291</v>
      </c>
      <c r="J2028" s="12" t="s">
        <v>539</v>
      </c>
      <c r="K2028" s="36" t="s">
        <v>539</v>
      </c>
      <c r="L2028" s="12" t="s">
        <v>539</v>
      </c>
      <c r="M2028" s="12" t="s">
        <v>539</v>
      </c>
      <c r="N2028" s="12" t="s">
        <v>539</v>
      </c>
      <c r="O2028" s="36" t="s">
        <v>539</v>
      </c>
      <c r="R2028" s="12" t="str">
        <f t="shared" si="31"/>
        <v>REGULATORY</v>
      </c>
      <c r="S2028" s="12" t="str">
        <f>IFERROR(IF(Preferences!$D$6="Default",INDEX('History Check'!$F$6:$O$6,MATCH(MAX('History Check'!$F2028:$O2028),'History Check'!$F2028:$O2028,0)),IF(COUNT($F2028:$O2028) &gt; 0, Preferences!$D$6, NA())),"Null")</f>
        <v>CON</v>
      </c>
    </row>
    <row r="2029" spans="3:19" hidden="1">
      <c r="C2029" s="12" t="s">
        <v>1660</v>
      </c>
      <c r="D2029" s="12">
        <v>112915</v>
      </c>
      <c r="E2029" s="12">
        <v>2022</v>
      </c>
      <c r="F2029" s="36" t="s">
        <v>539</v>
      </c>
      <c r="G2029" s="12" t="s">
        <v>539</v>
      </c>
      <c r="H2029" s="36">
        <v>44926</v>
      </c>
      <c r="I2029" s="36">
        <v>44926</v>
      </c>
      <c r="J2029" s="12" t="s">
        <v>539</v>
      </c>
      <c r="K2029" s="12" t="s">
        <v>539</v>
      </c>
      <c r="L2029" s="12" t="s">
        <v>539</v>
      </c>
      <c r="M2029" s="12" t="s">
        <v>539</v>
      </c>
      <c r="N2029" s="12" t="s">
        <v>539</v>
      </c>
      <c r="O2029" s="36" t="s">
        <v>539</v>
      </c>
      <c r="R2029" s="12" t="str">
        <f t="shared" si="31"/>
        <v>REGULATORY</v>
      </c>
      <c r="S2029" s="12" t="str">
        <f>IFERROR(IF(Preferences!$D$6="Default",INDEX('History Check'!$F$6:$O$6,MATCH(MAX('History Check'!$F2029:$O2029),'History Check'!$F2029:$O2029,0)),IF(COUNT($F2029:$O2029) &gt; 0, Preferences!$D$6, NA())),"Null")</f>
        <v>CON</v>
      </c>
    </row>
    <row r="2030" spans="3:19" hidden="1">
      <c r="C2030" s="12" t="s">
        <v>1666</v>
      </c>
      <c r="D2030" s="12">
        <v>1200698</v>
      </c>
      <c r="E2030" s="12">
        <v>2023</v>
      </c>
      <c r="F2030" s="36" t="s">
        <v>539</v>
      </c>
      <c r="G2030" s="12" t="s">
        <v>539</v>
      </c>
      <c r="H2030" s="36">
        <v>45291</v>
      </c>
      <c r="I2030" s="12" t="s">
        <v>539</v>
      </c>
      <c r="J2030" s="36" t="s">
        <v>539</v>
      </c>
      <c r="K2030" s="36" t="s">
        <v>539</v>
      </c>
      <c r="L2030" s="12" t="s">
        <v>539</v>
      </c>
      <c r="M2030" s="12" t="s">
        <v>539</v>
      </c>
      <c r="N2030" s="12" t="s">
        <v>539</v>
      </c>
      <c r="O2030" s="36" t="s">
        <v>539</v>
      </c>
      <c r="R2030" s="12" t="str">
        <f t="shared" si="31"/>
        <v>REGULATORY</v>
      </c>
      <c r="S2030" s="12" t="str">
        <f>IFERROR(IF(Preferences!$D$6="Default",INDEX('History Check'!$F$6:$O$6,MATCH(MAX('History Check'!$F2030:$O2030),'History Check'!$F2030:$O2030,0)),IF(COUNT($F2030:$O2030) &gt; 0, Preferences!$D$6, NA())),"Null")</f>
        <v>CON</v>
      </c>
    </row>
    <row r="2031" spans="3:19" hidden="1">
      <c r="C2031" s="12" t="s">
        <v>1666</v>
      </c>
      <c r="D2031" s="12">
        <v>1200698</v>
      </c>
      <c r="E2031" s="12">
        <v>2022</v>
      </c>
      <c r="F2031" s="36" t="s">
        <v>539</v>
      </c>
      <c r="G2031" s="12" t="s">
        <v>539</v>
      </c>
      <c r="H2031" s="36">
        <v>44926</v>
      </c>
      <c r="I2031" s="36" t="s">
        <v>539</v>
      </c>
      <c r="J2031" s="36" t="s">
        <v>539</v>
      </c>
      <c r="K2031" s="36" t="s">
        <v>539</v>
      </c>
      <c r="L2031" s="12" t="s">
        <v>539</v>
      </c>
      <c r="M2031" s="12" t="s">
        <v>539</v>
      </c>
      <c r="N2031" s="36" t="s">
        <v>539</v>
      </c>
      <c r="O2031" s="36" t="s">
        <v>539</v>
      </c>
      <c r="R2031" s="12" t="str">
        <f t="shared" si="31"/>
        <v>REGULATORY</v>
      </c>
      <c r="S2031" s="12" t="str">
        <f>IFERROR(IF(Preferences!$D$6="Default",INDEX('History Check'!$F$6:$O$6,MATCH(MAX('History Check'!$F2031:$O2031),'History Check'!$F2031:$O2031,0)),IF(COUNT($F2031:$O2031) &gt; 0, Preferences!$D$6, NA())),"Null")</f>
        <v>CON</v>
      </c>
    </row>
    <row r="2032" spans="3:19">
      <c r="C2032" s="12" t="s">
        <v>1667</v>
      </c>
      <c r="D2032" s="12">
        <v>1479229</v>
      </c>
      <c r="E2032" s="12">
        <v>2023</v>
      </c>
      <c r="F2032" s="36" t="s">
        <v>539</v>
      </c>
      <c r="G2032" s="12" t="s">
        <v>539</v>
      </c>
      <c r="H2032" s="36" t="s">
        <v>539</v>
      </c>
      <c r="I2032" s="36" t="s">
        <v>539</v>
      </c>
      <c r="J2032" s="36" t="s">
        <v>539</v>
      </c>
      <c r="K2032" s="36" t="s">
        <v>539</v>
      </c>
      <c r="L2032" s="12" t="s">
        <v>539</v>
      </c>
      <c r="M2032" s="12" t="s">
        <v>539</v>
      </c>
      <c r="N2032" s="36" t="s">
        <v>539</v>
      </c>
      <c r="O2032" s="36" t="s">
        <v>539</v>
      </c>
      <c r="R2032" s="12" t="str">
        <f t="shared" si="31"/>
        <v>Null</v>
      </c>
      <c r="S2032" s="12" t="str">
        <f>IFERROR(IF(Preferences!$D$6="Default",INDEX('History Check'!$F$6:$O$6,MATCH(MAX('History Check'!$F2032:$O2032),'History Check'!$F2032:$O2032,0)),IF(COUNT($F2032:$O2032) &gt; 0, Preferences!$D$6, NA())),"Null")</f>
        <v>Null</v>
      </c>
    </row>
    <row r="2033" spans="3:19">
      <c r="C2033" s="12" t="s">
        <v>1667</v>
      </c>
      <c r="D2033" s="12">
        <v>1479229</v>
      </c>
      <c r="E2033" s="12">
        <v>2022</v>
      </c>
      <c r="F2033" s="36" t="s">
        <v>539</v>
      </c>
      <c r="G2033" s="12" t="s">
        <v>539</v>
      </c>
      <c r="H2033" s="12" t="s">
        <v>539</v>
      </c>
      <c r="I2033" s="12" t="s">
        <v>539</v>
      </c>
      <c r="J2033" s="12" t="s">
        <v>539</v>
      </c>
      <c r="K2033" s="12" t="s">
        <v>539</v>
      </c>
      <c r="L2033" s="12" t="s">
        <v>539</v>
      </c>
      <c r="M2033" s="12" t="s">
        <v>539</v>
      </c>
      <c r="N2033" s="12" t="s">
        <v>539</v>
      </c>
      <c r="O2033" s="36" t="s">
        <v>539</v>
      </c>
      <c r="R2033" s="12" t="str">
        <f t="shared" si="31"/>
        <v>Null</v>
      </c>
      <c r="S2033" s="12" t="str">
        <f>IFERROR(IF(Preferences!$D$6="Default",INDEX('History Check'!$F$6:$O$6,MATCH(MAX('History Check'!$F2033:$O2033),'History Check'!$F2033:$O2033,0)),IF(COUNT($F2033:$O2033) &gt; 0, Preferences!$D$6, NA())),"Null")</f>
        <v>Null</v>
      </c>
    </row>
    <row r="2034" spans="3:19">
      <c r="C2034" s="12" t="s">
        <v>1668</v>
      </c>
      <c r="D2034" s="12">
        <v>1479230</v>
      </c>
      <c r="E2034" s="12">
        <v>2023</v>
      </c>
      <c r="F2034" s="36" t="s">
        <v>539</v>
      </c>
      <c r="G2034" s="12" t="s">
        <v>539</v>
      </c>
      <c r="H2034" s="12" t="s">
        <v>539</v>
      </c>
      <c r="I2034" s="12" t="s">
        <v>539</v>
      </c>
      <c r="J2034" s="12" t="s">
        <v>539</v>
      </c>
      <c r="K2034" s="12" t="s">
        <v>539</v>
      </c>
      <c r="L2034" s="12" t="s">
        <v>539</v>
      </c>
      <c r="M2034" s="12" t="s">
        <v>539</v>
      </c>
      <c r="N2034" s="12" t="s">
        <v>539</v>
      </c>
      <c r="O2034" s="36" t="s">
        <v>539</v>
      </c>
      <c r="R2034" s="12" t="str">
        <f t="shared" si="31"/>
        <v>Null</v>
      </c>
      <c r="S2034" s="12" t="str">
        <f>IFERROR(IF(Preferences!$D$6="Default",INDEX('History Check'!$F$6:$O$6,MATCH(MAX('History Check'!$F2034:$O2034),'History Check'!$F2034:$O2034,0)),IF(COUNT($F2034:$O2034) &gt; 0, Preferences!$D$6, NA())),"Null")</f>
        <v>Null</v>
      </c>
    </row>
    <row r="2035" spans="3:19">
      <c r="C2035" s="12" t="s">
        <v>1668</v>
      </c>
      <c r="D2035" s="12">
        <v>1479230</v>
      </c>
      <c r="E2035" s="12">
        <v>2022</v>
      </c>
      <c r="F2035" s="36" t="s">
        <v>539</v>
      </c>
      <c r="G2035" s="12" t="s">
        <v>539</v>
      </c>
      <c r="H2035" s="12" t="s">
        <v>539</v>
      </c>
      <c r="I2035" s="12" t="s">
        <v>539</v>
      </c>
      <c r="J2035" s="36" t="s">
        <v>539</v>
      </c>
      <c r="K2035" s="12" t="s">
        <v>539</v>
      </c>
      <c r="L2035" s="12" t="s">
        <v>539</v>
      </c>
      <c r="M2035" s="12" t="s">
        <v>539</v>
      </c>
      <c r="N2035" s="12" t="s">
        <v>539</v>
      </c>
      <c r="O2035" s="12" t="s">
        <v>539</v>
      </c>
      <c r="R2035" s="12" t="str">
        <f t="shared" si="31"/>
        <v>Null</v>
      </c>
      <c r="S2035" s="12" t="str">
        <f>IFERROR(IF(Preferences!$D$6="Default",INDEX('History Check'!$F$6:$O$6,MATCH(MAX('History Check'!$F2035:$O2035),'History Check'!$F2035:$O2035,0)),IF(COUNT($F2035:$O2035) &gt; 0, Preferences!$D$6, NA())),"Null")</f>
        <v>Null</v>
      </c>
    </row>
    <row r="2036" spans="3:19">
      <c r="C2036" s="12" t="s">
        <v>1669</v>
      </c>
      <c r="D2036" s="12">
        <v>1479225</v>
      </c>
      <c r="E2036" s="12">
        <v>2023</v>
      </c>
      <c r="F2036" s="12" t="s">
        <v>539</v>
      </c>
      <c r="G2036" s="12" t="s">
        <v>539</v>
      </c>
      <c r="H2036" s="12" t="s">
        <v>539</v>
      </c>
      <c r="I2036" s="12" t="s">
        <v>539</v>
      </c>
      <c r="J2036" s="12" t="s">
        <v>539</v>
      </c>
      <c r="K2036" s="12" t="s">
        <v>539</v>
      </c>
      <c r="L2036" s="12" t="s">
        <v>539</v>
      </c>
      <c r="M2036" s="12" t="s">
        <v>539</v>
      </c>
      <c r="N2036" s="36" t="s">
        <v>539</v>
      </c>
      <c r="O2036" s="12" t="s">
        <v>539</v>
      </c>
      <c r="R2036" s="12" t="str">
        <f t="shared" si="31"/>
        <v>Null</v>
      </c>
      <c r="S2036" s="12" t="str">
        <f>IFERROR(IF(Preferences!$D$6="Default",INDEX('History Check'!$F$6:$O$6,MATCH(MAX('History Check'!$F2036:$O2036),'History Check'!$F2036:$O2036,0)),IF(COUNT($F2036:$O2036) &gt; 0, Preferences!$D$6, NA())),"Null")</f>
        <v>Null</v>
      </c>
    </row>
    <row r="2037" spans="3:19">
      <c r="C2037" s="12" t="s">
        <v>1669</v>
      </c>
      <c r="D2037" s="12">
        <v>1479225</v>
      </c>
      <c r="E2037" s="12">
        <v>2022</v>
      </c>
      <c r="F2037" s="36" t="s">
        <v>539</v>
      </c>
      <c r="G2037" s="12" t="s">
        <v>539</v>
      </c>
      <c r="H2037" s="12" t="s">
        <v>539</v>
      </c>
      <c r="I2037" s="12" t="s">
        <v>539</v>
      </c>
      <c r="J2037" s="12" t="s">
        <v>539</v>
      </c>
      <c r="K2037" s="12" t="s">
        <v>539</v>
      </c>
      <c r="L2037" s="12" t="s">
        <v>539</v>
      </c>
      <c r="M2037" s="12" t="s">
        <v>539</v>
      </c>
      <c r="N2037" s="12" t="s">
        <v>539</v>
      </c>
      <c r="O2037" s="36" t="s">
        <v>539</v>
      </c>
      <c r="R2037" s="12" t="str">
        <f t="shared" si="31"/>
        <v>Null</v>
      </c>
      <c r="S2037" s="12" t="str">
        <f>IFERROR(IF(Preferences!$D$6="Default",INDEX('History Check'!$F$6:$O$6,MATCH(MAX('History Check'!$F2037:$O2037),'History Check'!$F2037:$O2037,0)),IF(COUNT($F2037:$O2037) &gt; 0, Preferences!$D$6, NA())),"Null")</f>
        <v>Null</v>
      </c>
    </row>
    <row r="2038" spans="3:19">
      <c r="C2038" s="12" t="s">
        <v>1670</v>
      </c>
      <c r="D2038" s="12">
        <v>1479226</v>
      </c>
      <c r="E2038" s="12">
        <v>2023</v>
      </c>
      <c r="F2038" s="36" t="s">
        <v>539</v>
      </c>
      <c r="G2038" s="12" t="s">
        <v>539</v>
      </c>
      <c r="H2038" s="12" t="s">
        <v>539</v>
      </c>
      <c r="I2038" s="12" t="s">
        <v>539</v>
      </c>
      <c r="J2038" s="36" t="s">
        <v>539</v>
      </c>
      <c r="K2038" s="36" t="s">
        <v>539</v>
      </c>
      <c r="L2038" s="12" t="s">
        <v>539</v>
      </c>
      <c r="M2038" s="12" t="s">
        <v>539</v>
      </c>
      <c r="N2038" s="12" t="s">
        <v>539</v>
      </c>
      <c r="O2038" s="36" t="s">
        <v>539</v>
      </c>
      <c r="R2038" s="12" t="str">
        <f t="shared" si="31"/>
        <v>Null</v>
      </c>
      <c r="S2038" s="12" t="str">
        <f>IFERROR(IF(Preferences!$D$6="Default",INDEX('History Check'!$F$6:$O$6,MATCH(MAX('History Check'!$F2038:$O2038),'History Check'!$F2038:$O2038,0)),IF(COUNT($F2038:$O2038) &gt; 0, Preferences!$D$6, NA())),"Null")</f>
        <v>Null</v>
      </c>
    </row>
    <row r="2039" spans="3:19">
      <c r="C2039" s="12" t="s">
        <v>1670</v>
      </c>
      <c r="D2039" s="12">
        <v>1479226</v>
      </c>
      <c r="E2039" s="12">
        <v>2022</v>
      </c>
      <c r="F2039" s="36" t="s">
        <v>539</v>
      </c>
      <c r="G2039" s="12" t="s">
        <v>539</v>
      </c>
      <c r="H2039" s="12" t="s">
        <v>539</v>
      </c>
      <c r="I2039" s="12" t="s">
        <v>539</v>
      </c>
      <c r="J2039" s="12" t="s">
        <v>539</v>
      </c>
      <c r="K2039" s="36" t="s">
        <v>539</v>
      </c>
      <c r="L2039" s="12" t="s">
        <v>539</v>
      </c>
      <c r="M2039" s="12" t="s">
        <v>539</v>
      </c>
      <c r="N2039" s="12" t="s">
        <v>539</v>
      </c>
      <c r="O2039" s="36" t="s">
        <v>539</v>
      </c>
      <c r="R2039" s="12" t="str">
        <f t="shared" si="31"/>
        <v>Null</v>
      </c>
      <c r="S2039" s="12" t="str">
        <f>IFERROR(IF(Preferences!$D$6="Default",INDEX('History Check'!$F$6:$O$6,MATCH(MAX('History Check'!$F2039:$O2039),'History Check'!$F2039:$O2039,0)),IF(COUNT($F2039:$O2039) &gt; 0, Preferences!$D$6, NA())),"Null")</f>
        <v>Null</v>
      </c>
    </row>
    <row r="2040" spans="3:19">
      <c r="C2040" s="12" t="s">
        <v>1671</v>
      </c>
      <c r="D2040" s="12">
        <v>1479227</v>
      </c>
      <c r="E2040" s="12">
        <v>2023</v>
      </c>
      <c r="F2040" s="12" t="s">
        <v>539</v>
      </c>
      <c r="G2040" s="12" t="s">
        <v>539</v>
      </c>
      <c r="H2040" s="12" t="s">
        <v>539</v>
      </c>
      <c r="I2040" s="12" t="s">
        <v>539</v>
      </c>
      <c r="J2040" s="36" t="s">
        <v>539</v>
      </c>
      <c r="K2040" s="12" t="s">
        <v>539</v>
      </c>
      <c r="L2040" s="12" t="s">
        <v>539</v>
      </c>
      <c r="M2040" s="12" t="s">
        <v>539</v>
      </c>
      <c r="N2040" s="12" t="s">
        <v>539</v>
      </c>
      <c r="O2040" s="36" t="s">
        <v>539</v>
      </c>
      <c r="R2040" s="12" t="str">
        <f t="shared" si="31"/>
        <v>Null</v>
      </c>
      <c r="S2040" s="12" t="str">
        <f>IFERROR(IF(Preferences!$D$6="Default",INDEX('History Check'!$F$6:$O$6,MATCH(MAX('History Check'!$F2040:$O2040),'History Check'!$F2040:$O2040,0)),IF(COUNT($F2040:$O2040) &gt; 0, Preferences!$D$6, NA())),"Null")</f>
        <v>Null</v>
      </c>
    </row>
    <row r="2041" spans="3:19">
      <c r="C2041" s="12" t="s">
        <v>1671</v>
      </c>
      <c r="D2041" s="12">
        <v>1479227</v>
      </c>
      <c r="E2041" s="12">
        <v>2022</v>
      </c>
      <c r="F2041" s="36" t="s">
        <v>539</v>
      </c>
      <c r="G2041" s="12" t="s">
        <v>539</v>
      </c>
      <c r="H2041" s="36" t="s">
        <v>539</v>
      </c>
      <c r="I2041" s="12" t="s">
        <v>539</v>
      </c>
      <c r="J2041" s="36" t="s">
        <v>539</v>
      </c>
      <c r="K2041" s="12" t="s">
        <v>539</v>
      </c>
      <c r="L2041" s="12" t="s">
        <v>539</v>
      </c>
      <c r="M2041" s="12" t="s">
        <v>539</v>
      </c>
      <c r="N2041" s="12" t="s">
        <v>539</v>
      </c>
      <c r="O2041" s="36" t="s">
        <v>539</v>
      </c>
      <c r="R2041" s="12" t="str">
        <f t="shared" si="31"/>
        <v>Null</v>
      </c>
      <c r="S2041" s="12" t="str">
        <f>IFERROR(IF(Preferences!$D$6="Default",INDEX('History Check'!$F$6:$O$6,MATCH(MAX('History Check'!$F2041:$O2041),'History Check'!$F2041:$O2041,0)),IF(COUNT($F2041:$O2041) &gt; 0, Preferences!$D$6, NA())),"Null")</f>
        <v>Null</v>
      </c>
    </row>
    <row r="2042" spans="3:19">
      <c r="C2042" s="12" t="s">
        <v>1672</v>
      </c>
      <c r="D2042" s="12">
        <v>1479228</v>
      </c>
      <c r="E2042" s="12">
        <v>2023</v>
      </c>
      <c r="F2042" s="36" t="s">
        <v>539</v>
      </c>
      <c r="G2042" s="12" t="s">
        <v>539</v>
      </c>
      <c r="H2042" s="12" t="s">
        <v>539</v>
      </c>
      <c r="I2042" s="36" t="s">
        <v>539</v>
      </c>
      <c r="J2042" s="12" t="s">
        <v>539</v>
      </c>
      <c r="K2042" s="36" t="s">
        <v>539</v>
      </c>
      <c r="L2042" s="12" t="s">
        <v>539</v>
      </c>
      <c r="M2042" s="12" t="s">
        <v>539</v>
      </c>
      <c r="N2042" s="12" t="s">
        <v>539</v>
      </c>
      <c r="O2042" s="12" t="s">
        <v>539</v>
      </c>
      <c r="R2042" s="12" t="str">
        <f t="shared" si="31"/>
        <v>Null</v>
      </c>
      <c r="S2042" s="12" t="str">
        <f>IFERROR(IF(Preferences!$D$6="Default",INDEX('History Check'!$F$6:$O$6,MATCH(MAX('History Check'!$F2042:$O2042),'History Check'!$F2042:$O2042,0)),IF(COUNT($F2042:$O2042) &gt; 0, Preferences!$D$6, NA())),"Null")</f>
        <v>Null</v>
      </c>
    </row>
    <row r="2043" spans="3:19">
      <c r="C2043" s="12" t="s">
        <v>1672</v>
      </c>
      <c r="D2043" s="12">
        <v>1479228</v>
      </c>
      <c r="E2043" s="12">
        <v>2022</v>
      </c>
      <c r="F2043" s="36" t="s">
        <v>539</v>
      </c>
      <c r="G2043" s="12" t="s">
        <v>539</v>
      </c>
      <c r="H2043" s="12" t="s">
        <v>539</v>
      </c>
      <c r="I2043" s="12" t="s">
        <v>539</v>
      </c>
      <c r="J2043" s="36" t="s">
        <v>539</v>
      </c>
      <c r="K2043" s="12" t="s">
        <v>539</v>
      </c>
      <c r="L2043" s="12" t="s">
        <v>539</v>
      </c>
      <c r="M2043" s="12" t="s">
        <v>539</v>
      </c>
      <c r="N2043" s="12" t="s">
        <v>539</v>
      </c>
      <c r="O2043" s="36" t="s">
        <v>539</v>
      </c>
      <c r="R2043" s="12" t="str">
        <f t="shared" si="31"/>
        <v>Null</v>
      </c>
      <c r="S2043" s="12" t="str">
        <f>IFERROR(IF(Preferences!$D$6="Default",INDEX('History Check'!$F$6:$O$6,MATCH(MAX('History Check'!$F2043:$O2043),'History Check'!$F2043:$O2043,0)),IF(COUNT($F2043:$O2043) &gt; 0, Preferences!$D$6, NA())),"Null")</f>
        <v>Null</v>
      </c>
    </row>
    <row r="2044" spans="3:19" hidden="1">
      <c r="C2044" s="12" t="s">
        <v>1673</v>
      </c>
      <c r="D2044" s="12">
        <v>1011806</v>
      </c>
      <c r="E2044" s="12">
        <v>2023</v>
      </c>
      <c r="F2044" s="36">
        <v>45291</v>
      </c>
      <c r="G2044" s="12" t="s">
        <v>539</v>
      </c>
      <c r="H2044" s="12" t="s">
        <v>539</v>
      </c>
      <c r="I2044" s="12" t="s">
        <v>539</v>
      </c>
      <c r="J2044" s="12" t="s">
        <v>539</v>
      </c>
      <c r="K2044" s="36">
        <v>45291</v>
      </c>
      <c r="L2044" s="12" t="s">
        <v>539</v>
      </c>
      <c r="M2044" s="12" t="s">
        <v>539</v>
      </c>
      <c r="N2044" s="12" t="s">
        <v>539</v>
      </c>
      <c r="O2044" s="36" t="s">
        <v>539</v>
      </c>
      <c r="R2044" s="12" t="str">
        <f t="shared" si="31"/>
        <v>IFRS</v>
      </c>
      <c r="S2044" s="12" t="str">
        <f>IFERROR(IF(Preferences!$D$6="Default",INDEX('History Check'!$F$6:$O$6,MATCH(MAX('History Check'!$F2044:$O2044),'History Check'!$F2044:$O2044,0)),IF(COUNT($F2044:$O2044) &gt; 0, Preferences!$D$6, NA())),"Null")</f>
        <v>CON</v>
      </c>
    </row>
    <row r="2045" spans="3:19" hidden="1">
      <c r="C2045" s="12" t="s">
        <v>1673</v>
      </c>
      <c r="D2045" s="12">
        <v>1011806</v>
      </c>
      <c r="E2045" s="12">
        <v>2022</v>
      </c>
      <c r="F2045" s="36">
        <v>44926</v>
      </c>
      <c r="G2045" s="12" t="s">
        <v>539</v>
      </c>
      <c r="H2045" s="36" t="s">
        <v>539</v>
      </c>
      <c r="I2045" s="36" t="s">
        <v>539</v>
      </c>
      <c r="J2045" s="36" t="s">
        <v>539</v>
      </c>
      <c r="K2045" s="36">
        <v>44926</v>
      </c>
      <c r="L2045" s="12" t="s">
        <v>539</v>
      </c>
      <c r="M2045" s="12" t="s">
        <v>539</v>
      </c>
      <c r="N2045" s="36" t="s">
        <v>539</v>
      </c>
      <c r="O2045" s="36" t="s">
        <v>539</v>
      </c>
      <c r="R2045" s="12" t="str">
        <f t="shared" si="31"/>
        <v>IFRS</v>
      </c>
      <c r="S2045" s="12" t="str">
        <f>IFERROR(IF(Preferences!$D$6="Default",INDEX('History Check'!$F$6:$O$6,MATCH(MAX('History Check'!$F2045:$O2045),'History Check'!$F2045:$O2045,0)),IF(COUNT($F2045:$O2045) &gt; 0, Preferences!$D$6, NA())),"Null")</f>
        <v>CON</v>
      </c>
    </row>
    <row r="2046" spans="3:19" hidden="1">
      <c r="C2046" s="12" t="s">
        <v>1674</v>
      </c>
      <c r="D2046" s="12">
        <v>113977</v>
      </c>
      <c r="E2046" s="12">
        <v>2023</v>
      </c>
      <c r="F2046" s="12" t="s">
        <v>539</v>
      </c>
      <c r="G2046" s="12" t="s">
        <v>539</v>
      </c>
      <c r="H2046" s="36" t="s">
        <v>539</v>
      </c>
      <c r="I2046" s="36" t="s">
        <v>539</v>
      </c>
      <c r="J2046" s="36">
        <v>45016</v>
      </c>
      <c r="K2046" s="12" t="s">
        <v>539</v>
      </c>
      <c r="L2046" s="12" t="s">
        <v>539</v>
      </c>
      <c r="M2046" s="12" t="s">
        <v>539</v>
      </c>
      <c r="N2046" s="12" t="s">
        <v>539</v>
      </c>
      <c r="O2046" s="36">
        <v>45016</v>
      </c>
      <c r="R2046" s="12" t="str">
        <f t="shared" si="31"/>
        <v>LOCAL</v>
      </c>
      <c r="S2046" s="12" t="str">
        <f>IFERROR(IF(Preferences!$D$6="Default",INDEX('History Check'!$F$6:$O$6,MATCH(MAX('History Check'!$F2046:$O2046),'History Check'!$F2046:$O2046,0)),IF(COUNT($F2046:$O2046) &gt; 0, Preferences!$D$6, NA())),"Null")</f>
        <v>CON</v>
      </c>
    </row>
    <row r="2047" spans="3:19" hidden="1">
      <c r="C2047" s="12" t="s">
        <v>1674</v>
      </c>
      <c r="D2047" s="12">
        <v>113977</v>
      </c>
      <c r="E2047" s="12">
        <v>2022</v>
      </c>
      <c r="F2047" s="36" t="s">
        <v>539</v>
      </c>
      <c r="G2047" s="12" t="s">
        <v>539</v>
      </c>
      <c r="H2047" s="12" t="s">
        <v>539</v>
      </c>
      <c r="I2047" s="12" t="s">
        <v>539</v>
      </c>
      <c r="J2047" s="36">
        <v>44651</v>
      </c>
      <c r="K2047" s="12" t="s">
        <v>539</v>
      </c>
      <c r="L2047" s="12" t="s">
        <v>539</v>
      </c>
      <c r="M2047" s="12" t="s">
        <v>539</v>
      </c>
      <c r="N2047" s="12" t="s">
        <v>539</v>
      </c>
      <c r="O2047" s="36">
        <v>44651</v>
      </c>
      <c r="R2047" s="12" t="str">
        <f t="shared" si="31"/>
        <v>LOCAL</v>
      </c>
      <c r="S2047" s="12" t="str">
        <f>IFERROR(IF(Preferences!$D$6="Default",INDEX('History Check'!$F$6:$O$6,MATCH(MAX('History Check'!$F2047:$O2047),'History Check'!$F2047:$O2047,0)),IF(COUNT($F2047:$O2047) &gt; 0, Preferences!$D$6, NA())),"Null")</f>
        <v>CON</v>
      </c>
    </row>
    <row r="2048" spans="3:19" hidden="1">
      <c r="C2048" s="12" t="s">
        <v>1675</v>
      </c>
      <c r="D2048" s="12">
        <v>1011815</v>
      </c>
      <c r="E2048" s="12">
        <v>2023</v>
      </c>
      <c r="F2048" s="36">
        <v>45291</v>
      </c>
      <c r="G2048" s="12" t="s">
        <v>539</v>
      </c>
      <c r="H2048" s="12" t="s">
        <v>539</v>
      </c>
      <c r="I2048" s="12" t="s">
        <v>539</v>
      </c>
      <c r="J2048" s="36" t="s">
        <v>539</v>
      </c>
      <c r="K2048" s="36">
        <v>45291</v>
      </c>
      <c r="L2048" s="12" t="s">
        <v>539</v>
      </c>
      <c r="M2048" s="12" t="s">
        <v>539</v>
      </c>
      <c r="N2048" s="36" t="s">
        <v>539</v>
      </c>
      <c r="O2048" s="12" t="s">
        <v>539</v>
      </c>
      <c r="R2048" s="12" t="str">
        <f t="shared" si="31"/>
        <v>IFRS</v>
      </c>
      <c r="S2048" s="12" t="str">
        <f>IFERROR(IF(Preferences!$D$6="Default",INDEX('History Check'!$F$6:$O$6,MATCH(MAX('History Check'!$F2048:$O2048),'History Check'!$F2048:$O2048,0)),IF(COUNT($F2048:$O2048) &gt; 0, Preferences!$D$6, NA())),"Null")</f>
        <v>CON</v>
      </c>
    </row>
    <row r="2049" spans="3:19" hidden="1">
      <c r="C2049" s="12" t="s">
        <v>1675</v>
      </c>
      <c r="D2049" s="12">
        <v>1011815</v>
      </c>
      <c r="E2049" s="12">
        <v>2022</v>
      </c>
      <c r="F2049" s="47">
        <v>44926</v>
      </c>
      <c r="G2049" s="47" t="s">
        <v>539</v>
      </c>
      <c r="H2049" s="47" t="s">
        <v>539</v>
      </c>
      <c r="I2049" s="47" t="s">
        <v>539</v>
      </c>
      <c r="J2049" s="47" t="s">
        <v>539</v>
      </c>
      <c r="K2049" s="47">
        <v>44926</v>
      </c>
      <c r="L2049" s="47" t="s">
        <v>539</v>
      </c>
      <c r="M2049" s="47" t="s">
        <v>539</v>
      </c>
      <c r="N2049" s="47" t="s">
        <v>539</v>
      </c>
      <c r="O2049" s="47" t="s">
        <v>539</v>
      </c>
      <c r="P2049" s="47"/>
      <c r="Q2049" s="47"/>
      <c r="R2049" s="12" t="str">
        <f t="shared" si="31"/>
        <v>IFRS</v>
      </c>
      <c r="S2049" s="12" t="str">
        <f>IFERROR(IF(Preferences!$D$6="Default",INDEX('History Check'!$F$6:$O$6,MATCH(MAX('History Check'!$F2049:$O2049),'History Check'!$F2049:$O2049,0)),IF(COUNT($F2049:$O2049) &gt; 0, Preferences!$D$6, NA())),"Null")</f>
        <v>CON</v>
      </c>
    </row>
    <row r="2050" spans="3:19" hidden="1">
      <c r="C2050" s="12" t="s">
        <v>1676</v>
      </c>
      <c r="D2050" s="12">
        <v>114862</v>
      </c>
      <c r="E2050" s="12">
        <v>2023</v>
      </c>
      <c r="F2050" s="36">
        <v>45291</v>
      </c>
      <c r="G2050" s="12" t="s">
        <v>539</v>
      </c>
      <c r="H2050" s="36" t="s">
        <v>539</v>
      </c>
      <c r="I2050" s="36" t="s">
        <v>539</v>
      </c>
      <c r="J2050" s="36" t="s">
        <v>539</v>
      </c>
      <c r="K2050" s="36" t="s">
        <v>539</v>
      </c>
      <c r="L2050" s="12" t="s">
        <v>539</v>
      </c>
      <c r="M2050" s="12" t="s">
        <v>539</v>
      </c>
      <c r="N2050" s="36" t="s">
        <v>539</v>
      </c>
      <c r="O2050" s="36" t="s">
        <v>539</v>
      </c>
      <c r="R2050" s="12" t="str">
        <f t="shared" si="31"/>
        <v>IFRS</v>
      </c>
      <c r="S2050" s="12" t="str">
        <f>IFERROR(IF(Preferences!$D$6="Default",INDEX('History Check'!$F$6:$O$6,MATCH(MAX('History Check'!$F2050:$O2050),'History Check'!$F2050:$O2050,0)),IF(COUNT($F2050:$O2050) &gt; 0, Preferences!$D$6, NA())),"Null")</f>
        <v>CON</v>
      </c>
    </row>
    <row r="2051" spans="3:19" hidden="1">
      <c r="C2051" s="12" t="s">
        <v>1676</v>
      </c>
      <c r="D2051" s="12">
        <v>114862</v>
      </c>
      <c r="E2051" s="12">
        <v>2022</v>
      </c>
      <c r="F2051" s="36">
        <v>44926</v>
      </c>
      <c r="G2051" s="12" t="s">
        <v>539</v>
      </c>
      <c r="H2051" s="36" t="s">
        <v>539</v>
      </c>
      <c r="I2051" s="12" t="s">
        <v>539</v>
      </c>
      <c r="J2051" s="12" t="s">
        <v>539</v>
      </c>
      <c r="K2051" s="36" t="s">
        <v>539</v>
      </c>
      <c r="L2051" s="12" t="s">
        <v>539</v>
      </c>
      <c r="M2051" s="12" t="s">
        <v>539</v>
      </c>
      <c r="N2051" s="12" t="s">
        <v>539</v>
      </c>
      <c r="O2051" s="12" t="s">
        <v>539</v>
      </c>
      <c r="R2051" s="12" t="str">
        <f t="shared" si="31"/>
        <v>IFRS</v>
      </c>
      <c r="S2051" s="12" t="str">
        <f>IFERROR(IF(Preferences!$D$6="Default",INDEX('History Check'!$F$6:$O$6,MATCH(MAX('History Check'!$F2051:$O2051),'History Check'!$F2051:$O2051,0)),IF(COUNT($F2051:$O2051) &gt; 0, Preferences!$D$6, NA())),"Null")</f>
        <v>CON</v>
      </c>
    </row>
    <row r="2052" spans="3:19" hidden="1">
      <c r="C2052" s="12" t="s">
        <v>1677</v>
      </c>
      <c r="D2052" s="12">
        <v>1253230</v>
      </c>
      <c r="E2052" s="12">
        <v>2023</v>
      </c>
      <c r="F2052" s="36" t="s">
        <v>539</v>
      </c>
      <c r="G2052" s="12" t="s">
        <v>539</v>
      </c>
      <c r="H2052" s="12" t="s">
        <v>539</v>
      </c>
      <c r="I2052" s="36" t="s">
        <v>539</v>
      </c>
      <c r="J2052" s="12" t="s">
        <v>539</v>
      </c>
      <c r="K2052" s="36">
        <v>45291</v>
      </c>
      <c r="L2052" s="12" t="s">
        <v>539</v>
      </c>
      <c r="M2052" s="12" t="s">
        <v>539</v>
      </c>
      <c r="N2052" s="12" t="s">
        <v>539</v>
      </c>
      <c r="O2052" s="12" t="s">
        <v>539</v>
      </c>
      <c r="R2052" s="12" t="str">
        <f t="shared" si="31"/>
        <v>IFRS</v>
      </c>
      <c r="S2052" s="12" t="str">
        <f>IFERROR(IF(Preferences!$D$6="Default",INDEX('History Check'!$F$6:$O$6,MATCH(MAX('History Check'!$F2052:$O2052),'History Check'!$F2052:$O2052,0)),IF(COUNT($F2052:$O2052) &gt; 0, Preferences!$D$6, NA())),"Null")</f>
        <v>NONCON</v>
      </c>
    </row>
    <row r="2053" spans="3:19" hidden="1">
      <c r="C2053" s="12" t="s">
        <v>1677</v>
      </c>
      <c r="D2053" s="12">
        <v>1253230</v>
      </c>
      <c r="E2053" s="12">
        <v>2022</v>
      </c>
      <c r="F2053" s="36" t="s">
        <v>539</v>
      </c>
      <c r="G2053" s="12" t="s">
        <v>539</v>
      </c>
      <c r="H2053" s="12" t="s">
        <v>539</v>
      </c>
      <c r="I2053" s="12" t="s">
        <v>539</v>
      </c>
      <c r="J2053" s="12" t="s">
        <v>539</v>
      </c>
      <c r="K2053" s="36">
        <v>44926</v>
      </c>
      <c r="L2053" s="12" t="s">
        <v>539</v>
      </c>
      <c r="M2053" s="36" t="s">
        <v>539</v>
      </c>
      <c r="N2053" s="36" t="s">
        <v>539</v>
      </c>
      <c r="O2053" s="12" t="s">
        <v>539</v>
      </c>
      <c r="R2053" s="12" t="str">
        <f t="shared" si="31"/>
        <v>IFRS</v>
      </c>
      <c r="S2053" s="12" t="str">
        <f>IFERROR(IF(Preferences!$D$6="Default",INDEX('History Check'!$F$6:$O$6,MATCH(MAX('History Check'!$F2053:$O2053),'History Check'!$F2053:$O2053,0)),IF(COUNT($F2053:$O2053) &gt; 0, Preferences!$D$6, NA())),"Null")</f>
        <v>NONCON</v>
      </c>
    </row>
    <row r="2054" spans="3:19" hidden="1">
      <c r="C2054" s="12" t="s">
        <v>1678</v>
      </c>
      <c r="D2054" s="12">
        <v>108671</v>
      </c>
      <c r="E2054" s="12">
        <v>2023</v>
      </c>
      <c r="F2054" s="36">
        <v>45291</v>
      </c>
      <c r="G2054" s="12" t="s">
        <v>539</v>
      </c>
      <c r="H2054" s="36" t="s">
        <v>539</v>
      </c>
      <c r="I2054" s="36" t="s">
        <v>539</v>
      </c>
      <c r="J2054" s="36" t="s">
        <v>539</v>
      </c>
      <c r="K2054" s="36">
        <v>45291</v>
      </c>
      <c r="L2054" s="12" t="s">
        <v>539</v>
      </c>
      <c r="M2054" s="12" t="s">
        <v>539</v>
      </c>
      <c r="N2054" s="36" t="s">
        <v>539</v>
      </c>
      <c r="O2054" s="36" t="s">
        <v>539</v>
      </c>
      <c r="R2054" s="12" t="str">
        <f t="shared" si="31"/>
        <v>IFRS</v>
      </c>
      <c r="S2054" s="12" t="str">
        <f>IFERROR(IF(Preferences!$D$6="Default",INDEX('History Check'!$F$6:$O$6,MATCH(MAX('History Check'!$F2054:$O2054),'History Check'!$F2054:$O2054,0)),IF(COUNT($F2054:$O2054) &gt; 0, Preferences!$D$6, NA())),"Null")</f>
        <v>CON</v>
      </c>
    </row>
    <row r="2055" spans="3:19" hidden="1">
      <c r="C2055" s="12" t="s">
        <v>1678</v>
      </c>
      <c r="D2055" s="12">
        <v>108671</v>
      </c>
      <c r="E2055" s="12">
        <v>2022</v>
      </c>
      <c r="F2055" s="36">
        <v>44926</v>
      </c>
      <c r="G2055" s="12" t="s">
        <v>539</v>
      </c>
      <c r="H2055" s="12" t="s">
        <v>539</v>
      </c>
      <c r="I2055" s="12" t="s">
        <v>539</v>
      </c>
      <c r="J2055" s="12" t="s">
        <v>539</v>
      </c>
      <c r="K2055" s="36">
        <v>44926</v>
      </c>
      <c r="L2055" s="12" t="s">
        <v>539</v>
      </c>
      <c r="M2055" s="12" t="s">
        <v>539</v>
      </c>
      <c r="N2055" s="12" t="s">
        <v>539</v>
      </c>
      <c r="O2055" s="36" t="s">
        <v>539</v>
      </c>
      <c r="R2055" s="12" t="str">
        <f t="shared" si="31"/>
        <v>IFRS</v>
      </c>
      <c r="S2055" s="12" t="str">
        <f>IFERROR(IF(Preferences!$D$6="Default",INDEX('History Check'!$F$6:$O$6,MATCH(MAX('History Check'!$F2055:$O2055),'History Check'!$F2055:$O2055,0)),IF(COUNT($F2055:$O2055) &gt; 0, Preferences!$D$6, NA())),"Null")</f>
        <v>CON</v>
      </c>
    </row>
    <row r="2056" spans="3:19" hidden="1">
      <c r="C2056" s="12" t="s">
        <v>1679</v>
      </c>
      <c r="D2056" s="12">
        <v>1465103</v>
      </c>
      <c r="E2056" s="12">
        <v>2023</v>
      </c>
      <c r="F2056" s="12" t="s">
        <v>539</v>
      </c>
      <c r="G2056" s="12" t="s">
        <v>539</v>
      </c>
      <c r="H2056" s="12" t="s">
        <v>539</v>
      </c>
      <c r="I2056" s="12" t="s">
        <v>539</v>
      </c>
      <c r="J2056" s="36" t="s">
        <v>539</v>
      </c>
      <c r="K2056" s="36">
        <v>45291</v>
      </c>
      <c r="L2056" s="12" t="s">
        <v>539</v>
      </c>
      <c r="M2056" s="12" t="s">
        <v>539</v>
      </c>
      <c r="N2056" s="36" t="s">
        <v>539</v>
      </c>
      <c r="O2056" s="36">
        <v>45291</v>
      </c>
      <c r="R2056" s="12" t="str">
        <f t="shared" ref="R2056:R2119" si="32">IFERROR(INDEX($F$5:$O$5,MATCH(MAX($F2056:$O2056),$F2056:$O2056,0)),"Null")</f>
        <v>IFRS</v>
      </c>
      <c r="S2056" s="12" t="str">
        <f>IFERROR(IF(Preferences!$D$6="Default",INDEX('History Check'!$F$6:$O$6,MATCH(MAX('History Check'!$F2056:$O2056),'History Check'!$F2056:$O2056,0)),IF(COUNT($F2056:$O2056) &gt; 0, Preferences!$D$6, NA())),"Null")</f>
        <v>NONCON</v>
      </c>
    </row>
    <row r="2057" spans="3:19" hidden="1">
      <c r="C2057" s="12" t="s">
        <v>1679</v>
      </c>
      <c r="D2057" s="12">
        <v>1465103</v>
      </c>
      <c r="E2057" s="12">
        <v>2022</v>
      </c>
      <c r="F2057" s="36" t="s">
        <v>539</v>
      </c>
      <c r="G2057" s="12" t="s">
        <v>539</v>
      </c>
      <c r="H2057" s="12" t="s">
        <v>539</v>
      </c>
      <c r="I2057" s="12" t="s">
        <v>539</v>
      </c>
      <c r="J2057" s="12" t="s">
        <v>539</v>
      </c>
      <c r="K2057" s="36">
        <v>44926</v>
      </c>
      <c r="L2057" s="12" t="s">
        <v>539</v>
      </c>
      <c r="M2057" s="12" t="s">
        <v>539</v>
      </c>
      <c r="N2057" s="12" t="s">
        <v>539</v>
      </c>
      <c r="O2057" s="36">
        <v>44926</v>
      </c>
      <c r="R2057" s="12" t="str">
        <f t="shared" si="32"/>
        <v>IFRS</v>
      </c>
      <c r="S2057" s="12" t="str">
        <f>IFERROR(IF(Preferences!$D$6="Default",INDEX('History Check'!$F$6:$O$6,MATCH(MAX('History Check'!$F2057:$O2057),'History Check'!$F2057:$O2057,0)),IF(COUNT($F2057:$O2057) &gt; 0, Preferences!$D$6, NA())),"Null")</f>
        <v>NONCON</v>
      </c>
    </row>
    <row r="2058" spans="3:19" hidden="1">
      <c r="C2058" s="12" t="s">
        <v>1680</v>
      </c>
      <c r="D2058" s="12">
        <v>1171870</v>
      </c>
      <c r="E2058" s="12">
        <v>2023</v>
      </c>
      <c r="F2058" s="12" t="s">
        <v>539</v>
      </c>
      <c r="G2058" s="12" t="s">
        <v>539</v>
      </c>
      <c r="H2058" s="12" t="s">
        <v>539</v>
      </c>
      <c r="I2058" s="36" t="s">
        <v>539</v>
      </c>
      <c r="J2058" s="36" t="s">
        <v>539</v>
      </c>
      <c r="K2058" s="36" t="s">
        <v>539</v>
      </c>
      <c r="L2058" s="12" t="s">
        <v>539</v>
      </c>
      <c r="M2058" s="12" t="s">
        <v>539</v>
      </c>
      <c r="N2058" s="12" t="s">
        <v>539</v>
      </c>
      <c r="O2058" s="36">
        <v>45291</v>
      </c>
      <c r="R2058" s="12" t="str">
        <f t="shared" si="32"/>
        <v>LOCAL</v>
      </c>
      <c r="S2058" s="12" t="str">
        <f>IFERROR(IF(Preferences!$D$6="Default",INDEX('History Check'!$F$6:$O$6,MATCH(MAX('History Check'!$F2058:$O2058),'History Check'!$F2058:$O2058,0)),IF(COUNT($F2058:$O2058) &gt; 0, Preferences!$D$6, NA())),"Null")</f>
        <v>NONCON</v>
      </c>
    </row>
    <row r="2059" spans="3:19" hidden="1">
      <c r="C2059" s="12" t="s">
        <v>1680</v>
      </c>
      <c r="D2059" s="12">
        <v>1171870</v>
      </c>
      <c r="E2059" s="12">
        <v>2022</v>
      </c>
      <c r="F2059" s="12" t="s">
        <v>539</v>
      </c>
      <c r="G2059" s="12" t="s">
        <v>539</v>
      </c>
      <c r="H2059" s="12" t="s">
        <v>539</v>
      </c>
      <c r="I2059" s="12" t="s">
        <v>539</v>
      </c>
      <c r="J2059" s="12" t="s">
        <v>539</v>
      </c>
      <c r="K2059" s="36" t="s">
        <v>539</v>
      </c>
      <c r="L2059" s="12" t="s">
        <v>539</v>
      </c>
      <c r="M2059" s="12" t="s">
        <v>539</v>
      </c>
      <c r="N2059" s="12" t="s">
        <v>539</v>
      </c>
      <c r="O2059" s="36">
        <v>44926</v>
      </c>
      <c r="R2059" s="12" t="str">
        <f t="shared" si="32"/>
        <v>LOCAL</v>
      </c>
      <c r="S2059" s="12" t="str">
        <f>IFERROR(IF(Preferences!$D$6="Default",INDEX('History Check'!$F$6:$O$6,MATCH(MAX('History Check'!$F2059:$O2059),'History Check'!$F2059:$O2059,0)),IF(COUNT($F2059:$O2059) &gt; 0, Preferences!$D$6, NA())),"Null")</f>
        <v>NONCON</v>
      </c>
    </row>
    <row r="2060" spans="3:19" hidden="1">
      <c r="C2060" s="12" t="s">
        <v>1681</v>
      </c>
      <c r="D2060" s="12">
        <v>111826</v>
      </c>
      <c r="E2060" s="12">
        <v>2023</v>
      </c>
      <c r="F2060" s="36" t="s">
        <v>539</v>
      </c>
      <c r="G2060" s="12" t="s">
        <v>539</v>
      </c>
      <c r="H2060" s="36" t="s">
        <v>539</v>
      </c>
      <c r="I2060" s="36" t="s">
        <v>539</v>
      </c>
      <c r="J2060" s="36">
        <v>45291</v>
      </c>
      <c r="K2060" s="36" t="s">
        <v>539</v>
      </c>
      <c r="L2060" s="12" t="s">
        <v>539</v>
      </c>
      <c r="M2060" s="12" t="s">
        <v>539</v>
      </c>
      <c r="N2060" s="36" t="s">
        <v>539</v>
      </c>
      <c r="O2060" s="36">
        <v>45291</v>
      </c>
      <c r="R2060" s="12" t="str">
        <f t="shared" si="32"/>
        <v>LOCAL</v>
      </c>
      <c r="S2060" s="12" t="str">
        <f>IFERROR(IF(Preferences!$D$6="Default",INDEX('History Check'!$F$6:$O$6,MATCH(MAX('History Check'!$F2060:$O2060),'History Check'!$F2060:$O2060,0)),IF(COUNT($F2060:$O2060) &gt; 0, Preferences!$D$6, NA())),"Null")</f>
        <v>CON</v>
      </c>
    </row>
    <row r="2061" spans="3:19" hidden="1">
      <c r="C2061" s="12" t="s">
        <v>1681</v>
      </c>
      <c r="D2061" s="12">
        <v>111826</v>
      </c>
      <c r="E2061" s="12">
        <v>2022</v>
      </c>
      <c r="F2061" s="36" t="s">
        <v>539</v>
      </c>
      <c r="G2061" s="12" t="s">
        <v>539</v>
      </c>
      <c r="H2061" s="36" t="s">
        <v>539</v>
      </c>
      <c r="I2061" s="36" t="s">
        <v>539</v>
      </c>
      <c r="J2061" s="36">
        <v>44926</v>
      </c>
      <c r="K2061" s="36" t="s">
        <v>539</v>
      </c>
      <c r="L2061" s="12" t="s">
        <v>539</v>
      </c>
      <c r="M2061" s="12" t="s">
        <v>539</v>
      </c>
      <c r="N2061" s="36" t="s">
        <v>539</v>
      </c>
      <c r="O2061" s="36">
        <v>44926</v>
      </c>
      <c r="R2061" s="12" t="str">
        <f t="shared" si="32"/>
        <v>LOCAL</v>
      </c>
      <c r="S2061" s="12" t="str">
        <f>IFERROR(IF(Preferences!$D$6="Default",INDEX('History Check'!$F$6:$O$6,MATCH(MAX('History Check'!$F2061:$O2061),'History Check'!$F2061:$O2061,0)),IF(COUNT($F2061:$O2061) &gt; 0, Preferences!$D$6, NA())),"Null")</f>
        <v>CON</v>
      </c>
    </row>
    <row r="2062" spans="3:19" hidden="1">
      <c r="C2062" s="12" t="s">
        <v>1682</v>
      </c>
      <c r="D2062" s="12">
        <v>111521</v>
      </c>
      <c r="E2062" s="12">
        <v>2023</v>
      </c>
      <c r="F2062" s="36">
        <v>45291</v>
      </c>
      <c r="G2062" s="12" t="s">
        <v>539</v>
      </c>
      <c r="H2062" s="12" t="s">
        <v>539</v>
      </c>
      <c r="I2062" s="12" t="s">
        <v>539</v>
      </c>
      <c r="J2062" s="12" t="s">
        <v>539</v>
      </c>
      <c r="K2062" s="36">
        <v>45291</v>
      </c>
      <c r="L2062" s="12" t="s">
        <v>539</v>
      </c>
      <c r="M2062" s="12" t="s">
        <v>539</v>
      </c>
      <c r="N2062" s="12" t="s">
        <v>539</v>
      </c>
      <c r="O2062" s="36" t="s">
        <v>539</v>
      </c>
      <c r="R2062" s="12" t="str">
        <f t="shared" si="32"/>
        <v>IFRS</v>
      </c>
      <c r="S2062" s="12" t="str">
        <f>IFERROR(IF(Preferences!$D$6="Default",INDEX('History Check'!$F$6:$O$6,MATCH(MAX('History Check'!$F2062:$O2062),'History Check'!$F2062:$O2062,0)),IF(COUNT($F2062:$O2062) &gt; 0, Preferences!$D$6, NA())),"Null")</f>
        <v>CON</v>
      </c>
    </row>
    <row r="2063" spans="3:19" hidden="1">
      <c r="C2063" s="12" t="s">
        <v>1682</v>
      </c>
      <c r="D2063" s="12">
        <v>111521</v>
      </c>
      <c r="E2063" s="12">
        <v>2022</v>
      </c>
      <c r="F2063" s="36">
        <v>44926</v>
      </c>
      <c r="G2063" s="12" t="s">
        <v>539</v>
      </c>
      <c r="H2063" s="12" t="s">
        <v>539</v>
      </c>
      <c r="I2063" s="12" t="s">
        <v>539</v>
      </c>
      <c r="J2063" s="12" t="s">
        <v>539</v>
      </c>
      <c r="K2063" s="36">
        <v>44926</v>
      </c>
      <c r="L2063" s="12" t="s">
        <v>539</v>
      </c>
      <c r="M2063" s="12" t="s">
        <v>539</v>
      </c>
      <c r="N2063" s="12" t="s">
        <v>539</v>
      </c>
      <c r="O2063" s="12" t="s">
        <v>539</v>
      </c>
      <c r="R2063" s="12" t="str">
        <f t="shared" si="32"/>
        <v>IFRS</v>
      </c>
      <c r="S2063" s="12" t="str">
        <f>IFERROR(IF(Preferences!$D$6="Default",INDEX('History Check'!$F$6:$O$6,MATCH(MAX('History Check'!$F2063:$O2063),'History Check'!$F2063:$O2063,0)),IF(COUNT($F2063:$O2063) &gt; 0, Preferences!$D$6, NA())),"Null")</f>
        <v>CON</v>
      </c>
    </row>
    <row r="2064" spans="3:19" hidden="1">
      <c r="C2064" s="12" t="s">
        <v>1683</v>
      </c>
      <c r="D2064" s="12">
        <v>1373830</v>
      </c>
      <c r="E2064" s="12">
        <v>2023</v>
      </c>
      <c r="F2064" s="36">
        <v>45107</v>
      </c>
      <c r="G2064" s="12" t="s">
        <v>539</v>
      </c>
      <c r="H2064" s="12" t="s">
        <v>539</v>
      </c>
      <c r="I2064" s="12" t="s">
        <v>539</v>
      </c>
      <c r="J2064" s="12" t="s">
        <v>539</v>
      </c>
      <c r="K2064" s="12" t="s">
        <v>539</v>
      </c>
      <c r="L2064" s="12" t="s">
        <v>539</v>
      </c>
      <c r="M2064" s="12" t="s">
        <v>539</v>
      </c>
      <c r="N2064" s="12" t="s">
        <v>539</v>
      </c>
      <c r="O2064" s="36" t="s">
        <v>539</v>
      </c>
      <c r="R2064" s="12" t="str">
        <f t="shared" si="32"/>
        <v>IFRS</v>
      </c>
      <c r="S2064" s="12" t="str">
        <f>IFERROR(IF(Preferences!$D$6="Default",INDEX('History Check'!$F$6:$O$6,MATCH(MAX('History Check'!$F2064:$O2064),'History Check'!$F2064:$O2064,0)),IF(COUNT($F2064:$O2064) &gt; 0, Preferences!$D$6, NA())),"Null")</f>
        <v>CON</v>
      </c>
    </row>
    <row r="2065" spans="3:19" hidden="1">
      <c r="C2065" s="12" t="s">
        <v>1683</v>
      </c>
      <c r="D2065" s="12">
        <v>1373830</v>
      </c>
      <c r="E2065" s="12">
        <v>2022</v>
      </c>
      <c r="F2065" s="36">
        <v>44742</v>
      </c>
      <c r="G2065" s="12" t="s">
        <v>539</v>
      </c>
      <c r="H2065" s="12" t="s">
        <v>539</v>
      </c>
      <c r="I2065" s="12" t="s">
        <v>539</v>
      </c>
      <c r="J2065" s="12" t="s">
        <v>539</v>
      </c>
      <c r="K2065" s="36" t="s">
        <v>539</v>
      </c>
      <c r="L2065" s="12" t="s">
        <v>539</v>
      </c>
      <c r="M2065" s="12" t="s">
        <v>539</v>
      </c>
      <c r="N2065" s="12" t="s">
        <v>539</v>
      </c>
      <c r="O2065" s="36" t="s">
        <v>539</v>
      </c>
      <c r="R2065" s="12" t="str">
        <f t="shared" si="32"/>
        <v>IFRS</v>
      </c>
      <c r="S2065" s="12" t="str">
        <f>IFERROR(IF(Preferences!$D$6="Default",INDEX('History Check'!$F$6:$O$6,MATCH(MAX('History Check'!$F2065:$O2065),'History Check'!$F2065:$O2065,0)),IF(COUNT($F2065:$O2065) &gt; 0, Preferences!$D$6, NA())),"Null")</f>
        <v>CON</v>
      </c>
    </row>
    <row r="2066" spans="3:19">
      <c r="C2066" s="12" t="s">
        <v>1661</v>
      </c>
      <c r="D2066" s="12">
        <v>1084110</v>
      </c>
      <c r="E2066" s="12">
        <v>2023</v>
      </c>
      <c r="F2066" s="36" t="s">
        <v>539</v>
      </c>
      <c r="G2066" s="12" t="s">
        <v>539</v>
      </c>
      <c r="H2066" s="12" t="s">
        <v>539</v>
      </c>
      <c r="I2066" s="12" t="s">
        <v>539</v>
      </c>
      <c r="J2066" s="12" t="s">
        <v>539</v>
      </c>
      <c r="K2066" s="36" t="s">
        <v>539</v>
      </c>
      <c r="L2066" s="12" t="s">
        <v>539</v>
      </c>
      <c r="M2066" s="12" t="s">
        <v>539</v>
      </c>
      <c r="N2066" s="12" t="s">
        <v>539</v>
      </c>
      <c r="O2066" s="36" t="s">
        <v>539</v>
      </c>
      <c r="R2066" s="12" t="str">
        <f t="shared" si="32"/>
        <v>Null</v>
      </c>
      <c r="S2066" s="12" t="str">
        <f>IFERROR(IF(Preferences!$D$6="Default",INDEX('History Check'!$F$6:$O$6,MATCH(MAX('History Check'!$F2066:$O2066),'History Check'!$F2066:$O2066,0)),IF(COUNT($F2066:$O2066) &gt; 0, Preferences!$D$6, NA())),"Null")</f>
        <v>Null</v>
      </c>
    </row>
    <row r="2067" spans="3:19">
      <c r="C2067" s="12" t="s">
        <v>1661</v>
      </c>
      <c r="D2067" s="12">
        <v>1084110</v>
      </c>
      <c r="E2067" s="12">
        <v>2022</v>
      </c>
      <c r="F2067" s="36" t="s">
        <v>539</v>
      </c>
      <c r="G2067" s="12" t="s">
        <v>539</v>
      </c>
      <c r="H2067" s="36" t="s">
        <v>539</v>
      </c>
      <c r="I2067" s="12" t="s">
        <v>539</v>
      </c>
      <c r="J2067" s="36" t="s">
        <v>539</v>
      </c>
      <c r="K2067" s="36" t="s">
        <v>539</v>
      </c>
      <c r="L2067" s="12" t="s">
        <v>539</v>
      </c>
      <c r="M2067" s="12" t="s">
        <v>539</v>
      </c>
      <c r="N2067" s="36" t="s">
        <v>539</v>
      </c>
      <c r="O2067" s="36" t="s">
        <v>539</v>
      </c>
      <c r="R2067" s="12" t="str">
        <f t="shared" si="32"/>
        <v>Null</v>
      </c>
      <c r="S2067" s="12" t="str">
        <f>IFERROR(IF(Preferences!$D$6="Default",INDEX('History Check'!$F$6:$O$6,MATCH(MAX('History Check'!$F2067:$O2067),'History Check'!$F2067:$O2067,0)),IF(COUNT($F2067:$O2067) &gt; 0, Preferences!$D$6, NA())),"Null")</f>
        <v>Null</v>
      </c>
    </row>
    <row r="2068" spans="3:19">
      <c r="C2068" s="12" t="s">
        <v>1662</v>
      </c>
      <c r="D2068" s="12">
        <v>1121270</v>
      </c>
      <c r="E2068" s="12">
        <v>2023</v>
      </c>
      <c r="F2068" s="36" t="s">
        <v>539</v>
      </c>
      <c r="G2068" s="12" t="s">
        <v>539</v>
      </c>
      <c r="H2068" s="12" t="s">
        <v>539</v>
      </c>
      <c r="I2068" s="12" t="s">
        <v>539</v>
      </c>
      <c r="J2068" s="36" t="s">
        <v>539</v>
      </c>
      <c r="K2068" s="12" t="s">
        <v>539</v>
      </c>
      <c r="L2068" s="12" t="s">
        <v>539</v>
      </c>
      <c r="M2068" s="12" t="s">
        <v>539</v>
      </c>
      <c r="N2068" s="12" t="s">
        <v>539</v>
      </c>
      <c r="O2068" s="12" t="s">
        <v>539</v>
      </c>
      <c r="R2068" s="12" t="str">
        <f t="shared" si="32"/>
        <v>Null</v>
      </c>
      <c r="S2068" s="12" t="str">
        <f>IFERROR(IF(Preferences!$D$6="Default",INDEX('History Check'!$F$6:$O$6,MATCH(MAX('History Check'!$F2068:$O2068),'History Check'!$F2068:$O2068,0)),IF(COUNT($F2068:$O2068) &gt; 0, Preferences!$D$6, NA())),"Null")</f>
        <v>Null</v>
      </c>
    </row>
    <row r="2069" spans="3:19">
      <c r="C2069" s="12" t="s">
        <v>1662</v>
      </c>
      <c r="D2069" s="12">
        <v>1121270</v>
      </c>
      <c r="E2069" s="12">
        <v>2022</v>
      </c>
      <c r="F2069" s="36" t="s">
        <v>539</v>
      </c>
      <c r="G2069" s="12" t="s">
        <v>539</v>
      </c>
      <c r="H2069" s="12" t="s">
        <v>539</v>
      </c>
      <c r="I2069" s="36" t="s">
        <v>539</v>
      </c>
      <c r="J2069" s="12" t="s">
        <v>539</v>
      </c>
      <c r="K2069" s="36" t="s">
        <v>539</v>
      </c>
      <c r="L2069" s="12" t="s">
        <v>539</v>
      </c>
      <c r="M2069" s="12" t="s">
        <v>539</v>
      </c>
      <c r="N2069" s="12" t="s">
        <v>539</v>
      </c>
      <c r="O2069" s="36" t="s">
        <v>539</v>
      </c>
      <c r="R2069" s="12" t="str">
        <f t="shared" si="32"/>
        <v>Null</v>
      </c>
      <c r="S2069" s="12" t="str">
        <f>IFERROR(IF(Preferences!$D$6="Default",INDEX('History Check'!$F$6:$O$6,MATCH(MAX('History Check'!$F2069:$O2069),'History Check'!$F2069:$O2069,0)),IF(COUNT($F2069:$O2069) &gt; 0, Preferences!$D$6, NA())),"Null")</f>
        <v>Null</v>
      </c>
    </row>
    <row r="2070" spans="3:19" hidden="1">
      <c r="C2070" s="12" t="s">
        <v>1684</v>
      </c>
      <c r="D2070" s="12">
        <v>1012148</v>
      </c>
      <c r="E2070" s="12">
        <v>2023</v>
      </c>
      <c r="F2070" s="36">
        <v>45291</v>
      </c>
      <c r="G2070" s="12" t="s">
        <v>539</v>
      </c>
      <c r="H2070" s="12" t="s">
        <v>539</v>
      </c>
      <c r="I2070" s="12" t="s">
        <v>539</v>
      </c>
      <c r="J2070" s="36" t="s">
        <v>539</v>
      </c>
      <c r="K2070" s="36" t="s">
        <v>539</v>
      </c>
      <c r="L2070" s="12" t="s">
        <v>539</v>
      </c>
      <c r="M2070" s="12" t="s">
        <v>539</v>
      </c>
      <c r="N2070" s="12" t="s">
        <v>539</v>
      </c>
      <c r="O2070" s="36" t="s">
        <v>539</v>
      </c>
      <c r="R2070" s="12" t="str">
        <f t="shared" si="32"/>
        <v>IFRS</v>
      </c>
      <c r="S2070" s="12" t="str">
        <f>IFERROR(IF(Preferences!$D$6="Default",INDEX('History Check'!$F$6:$O$6,MATCH(MAX('History Check'!$F2070:$O2070),'History Check'!$F2070:$O2070,0)),IF(COUNT($F2070:$O2070) &gt; 0, Preferences!$D$6, NA())),"Null")</f>
        <v>CON</v>
      </c>
    </row>
    <row r="2071" spans="3:19" hidden="1">
      <c r="C2071" s="12" t="s">
        <v>1684</v>
      </c>
      <c r="D2071" s="12">
        <v>1012148</v>
      </c>
      <c r="E2071" s="12">
        <v>2022</v>
      </c>
      <c r="F2071" s="36">
        <v>44926</v>
      </c>
      <c r="G2071" s="12" t="s">
        <v>539</v>
      </c>
      <c r="H2071" s="12" t="s">
        <v>539</v>
      </c>
      <c r="I2071" s="12" t="s">
        <v>539</v>
      </c>
      <c r="J2071" s="36" t="s">
        <v>539</v>
      </c>
      <c r="K2071" s="36" t="s">
        <v>539</v>
      </c>
      <c r="L2071" s="12" t="s">
        <v>539</v>
      </c>
      <c r="M2071" s="12" t="s">
        <v>539</v>
      </c>
      <c r="N2071" s="12" t="s">
        <v>539</v>
      </c>
      <c r="O2071" s="12" t="s">
        <v>539</v>
      </c>
      <c r="R2071" s="12" t="str">
        <f t="shared" si="32"/>
        <v>IFRS</v>
      </c>
      <c r="S2071" s="12" t="str">
        <f>IFERROR(IF(Preferences!$D$6="Default",INDEX('History Check'!$F$6:$O$6,MATCH(MAX('History Check'!$F2071:$O2071),'History Check'!$F2071:$O2071,0)),IF(COUNT($F2071:$O2071) &gt; 0, Preferences!$D$6, NA())),"Null")</f>
        <v>CON</v>
      </c>
    </row>
    <row r="2072" spans="3:19" hidden="1">
      <c r="C2072" s="12" t="s">
        <v>1685</v>
      </c>
      <c r="D2072" s="12">
        <v>1472315</v>
      </c>
      <c r="E2072" s="12">
        <v>2023</v>
      </c>
      <c r="F2072" s="36" t="s">
        <v>539</v>
      </c>
      <c r="G2072" s="12" t="s">
        <v>539</v>
      </c>
      <c r="H2072" s="36" t="s">
        <v>539</v>
      </c>
      <c r="I2072" s="36" t="s">
        <v>539</v>
      </c>
      <c r="J2072" s="36">
        <v>45291</v>
      </c>
      <c r="K2072" s="36" t="s">
        <v>539</v>
      </c>
      <c r="L2072" s="12" t="s">
        <v>539</v>
      </c>
      <c r="M2072" s="12" t="s">
        <v>539</v>
      </c>
      <c r="N2072" s="36" t="s">
        <v>539</v>
      </c>
      <c r="O2072" s="36">
        <v>45291</v>
      </c>
      <c r="R2072" s="12" t="str">
        <f t="shared" si="32"/>
        <v>LOCAL</v>
      </c>
      <c r="S2072" s="12" t="str">
        <f>IFERROR(IF(Preferences!$D$6="Default",INDEX('History Check'!$F$6:$O$6,MATCH(MAX('History Check'!$F2072:$O2072),'History Check'!$F2072:$O2072,0)),IF(COUNT($F2072:$O2072) &gt; 0, Preferences!$D$6, NA())),"Null")</f>
        <v>CON</v>
      </c>
    </row>
    <row r="2073" spans="3:19" hidden="1">
      <c r="C2073" s="12" t="s">
        <v>1685</v>
      </c>
      <c r="D2073" s="12">
        <v>1472315</v>
      </c>
      <c r="E2073" s="12">
        <v>2022</v>
      </c>
      <c r="F2073" s="36" t="s">
        <v>539</v>
      </c>
      <c r="G2073" s="12" t="s">
        <v>539</v>
      </c>
      <c r="H2073" s="36" t="s">
        <v>539</v>
      </c>
      <c r="I2073" s="36" t="s">
        <v>539</v>
      </c>
      <c r="J2073" s="36">
        <v>44926</v>
      </c>
      <c r="K2073" s="36" t="s">
        <v>539</v>
      </c>
      <c r="L2073" s="12" t="s">
        <v>539</v>
      </c>
      <c r="M2073" s="12" t="s">
        <v>539</v>
      </c>
      <c r="N2073" s="36" t="s">
        <v>539</v>
      </c>
      <c r="O2073" s="36">
        <v>44926</v>
      </c>
      <c r="R2073" s="12" t="str">
        <f t="shared" si="32"/>
        <v>LOCAL</v>
      </c>
      <c r="S2073" s="12" t="str">
        <f>IFERROR(IF(Preferences!$D$6="Default",INDEX('History Check'!$F$6:$O$6,MATCH(MAX('History Check'!$F2073:$O2073),'History Check'!$F2073:$O2073,0)),IF(COUNT($F2073:$O2073) &gt; 0, Preferences!$D$6, NA())),"Null")</f>
        <v>CON</v>
      </c>
    </row>
    <row r="2074" spans="3:19" hidden="1">
      <c r="C2074" s="12" t="s">
        <v>1686</v>
      </c>
      <c r="D2074" s="12">
        <v>115305</v>
      </c>
      <c r="E2074" s="12">
        <v>2023</v>
      </c>
      <c r="F2074" s="36" t="s">
        <v>539</v>
      </c>
      <c r="G2074" s="12" t="s">
        <v>539</v>
      </c>
      <c r="H2074" s="12" t="s">
        <v>539</v>
      </c>
      <c r="I2074" s="12" t="s">
        <v>539</v>
      </c>
      <c r="J2074" s="36">
        <v>45291</v>
      </c>
      <c r="K2074" s="36" t="s">
        <v>539</v>
      </c>
      <c r="L2074" s="12" t="s">
        <v>539</v>
      </c>
      <c r="M2074" s="12" t="s">
        <v>539</v>
      </c>
      <c r="N2074" s="36" t="s">
        <v>539</v>
      </c>
      <c r="O2074" s="36">
        <v>45291</v>
      </c>
      <c r="R2074" s="12" t="str">
        <f t="shared" si="32"/>
        <v>LOCAL</v>
      </c>
      <c r="S2074" s="12" t="str">
        <f>IFERROR(IF(Preferences!$D$6="Default",INDEX('History Check'!$F$6:$O$6,MATCH(MAX('History Check'!$F2074:$O2074),'History Check'!$F2074:$O2074,0)),IF(COUNT($F2074:$O2074) &gt; 0, Preferences!$D$6, NA())),"Null")</f>
        <v>CON</v>
      </c>
    </row>
    <row r="2075" spans="3:19" hidden="1">
      <c r="C2075" s="12" t="s">
        <v>1686</v>
      </c>
      <c r="D2075" s="12">
        <v>115305</v>
      </c>
      <c r="E2075" s="12">
        <v>2022</v>
      </c>
      <c r="F2075" s="36" t="s">
        <v>539</v>
      </c>
      <c r="G2075" s="12" t="s">
        <v>539</v>
      </c>
      <c r="H2075" s="12" t="s">
        <v>539</v>
      </c>
      <c r="I2075" s="12" t="s">
        <v>539</v>
      </c>
      <c r="J2075" s="36">
        <v>44926</v>
      </c>
      <c r="K2075" s="36" t="s">
        <v>539</v>
      </c>
      <c r="L2075" s="12" t="s">
        <v>539</v>
      </c>
      <c r="M2075" s="12" t="s">
        <v>539</v>
      </c>
      <c r="N2075" s="36" t="s">
        <v>539</v>
      </c>
      <c r="O2075" s="36">
        <v>44926</v>
      </c>
      <c r="R2075" s="12" t="str">
        <f t="shared" si="32"/>
        <v>LOCAL</v>
      </c>
      <c r="S2075" s="12" t="str">
        <f>IFERROR(IF(Preferences!$D$6="Default",INDEX('History Check'!$F$6:$O$6,MATCH(MAX('History Check'!$F2075:$O2075),'History Check'!$F2075:$O2075,0)),IF(COUNT($F2075:$O2075) &gt; 0, Preferences!$D$6, NA())),"Null")</f>
        <v>CON</v>
      </c>
    </row>
    <row r="2076" spans="3:19" hidden="1">
      <c r="C2076" s="12" t="s">
        <v>1687</v>
      </c>
      <c r="D2076" s="12">
        <v>115306</v>
      </c>
      <c r="E2076" s="12">
        <v>2023</v>
      </c>
      <c r="F2076" s="36" t="s">
        <v>539</v>
      </c>
      <c r="G2076" s="12" t="s">
        <v>539</v>
      </c>
      <c r="H2076" s="36" t="s">
        <v>539</v>
      </c>
      <c r="I2076" s="36" t="s">
        <v>539</v>
      </c>
      <c r="J2076" s="36">
        <v>45291</v>
      </c>
      <c r="K2076" s="36" t="s">
        <v>539</v>
      </c>
      <c r="L2076" s="12" t="s">
        <v>539</v>
      </c>
      <c r="M2076" s="12" t="s">
        <v>539</v>
      </c>
      <c r="N2076" s="36" t="s">
        <v>539</v>
      </c>
      <c r="O2076" s="36">
        <v>45291</v>
      </c>
      <c r="R2076" s="12" t="str">
        <f t="shared" si="32"/>
        <v>LOCAL</v>
      </c>
      <c r="S2076" s="12" t="str">
        <f>IFERROR(IF(Preferences!$D$6="Default",INDEX('History Check'!$F$6:$O$6,MATCH(MAX('History Check'!$F2076:$O2076),'History Check'!$F2076:$O2076,0)),IF(COUNT($F2076:$O2076) &gt; 0, Preferences!$D$6, NA())),"Null")</f>
        <v>CON</v>
      </c>
    </row>
    <row r="2077" spans="3:19" hidden="1">
      <c r="C2077" s="12" t="s">
        <v>1687</v>
      </c>
      <c r="D2077" s="12">
        <v>115306</v>
      </c>
      <c r="E2077" s="12">
        <v>2022</v>
      </c>
      <c r="F2077" s="12" t="s">
        <v>539</v>
      </c>
      <c r="G2077" s="12" t="s">
        <v>539</v>
      </c>
      <c r="H2077" s="12" t="s">
        <v>539</v>
      </c>
      <c r="I2077" s="36" t="s">
        <v>539</v>
      </c>
      <c r="J2077" s="36">
        <v>44926</v>
      </c>
      <c r="K2077" s="12" t="s">
        <v>539</v>
      </c>
      <c r="L2077" s="12" t="s">
        <v>539</v>
      </c>
      <c r="M2077" s="12" t="s">
        <v>539</v>
      </c>
      <c r="N2077" s="12" t="s">
        <v>539</v>
      </c>
      <c r="O2077" s="36">
        <v>44926</v>
      </c>
      <c r="R2077" s="12" t="str">
        <f t="shared" si="32"/>
        <v>LOCAL</v>
      </c>
      <c r="S2077" s="12" t="str">
        <f>IFERROR(IF(Preferences!$D$6="Default",INDEX('History Check'!$F$6:$O$6,MATCH(MAX('History Check'!$F2077:$O2077),'History Check'!$F2077:$O2077,0)),IF(COUNT($F2077:$O2077) &gt; 0, Preferences!$D$6, NA())),"Null")</f>
        <v>CON</v>
      </c>
    </row>
    <row r="2078" spans="3:19" hidden="1">
      <c r="C2078" s="12" t="s">
        <v>1688</v>
      </c>
      <c r="D2078" s="12">
        <v>1202899</v>
      </c>
      <c r="E2078" s="12">
        <v>2023</v>
      </c>
      <c r="F2078" s="36" t="s">
        <v>539</v>
      </c>
      <c r="G2078" s="12" t="s">
        <v>539</v>
      </c>
      <c r="H2078" s="36">
        <v>45291</v>
      </c>
      <c r="I2078" s="36" t="s">
        <v>539</v>
      </c>
      <c r="J2078" s="36" t="s">
        <v>539</v>
      </c>
      <c r="K2078" s="36" t="s">
        <v>539</v>
      </c>
      <c r="L2078" s="12" t="s">
        <v>539</v>
      </c>
      <c r="M2078" s="12" t="s">
        <v>539</v>
      </c>
      <c r="N2078" s="36" t="s">
        <v>539</v>
      </c>
      <c r="O2078" s="36" t="s">
        <v>539</v>
      </c>
      <c r="R2078" s="12" t="str">
        <f t="shared" si="32"/>
        <v>REGULATORY</v>
      </c>
      <c r="S2078" s="12" t="str">
        <f>IFERROR(IF(Preferences!$D$6="Default",INDEX('History Check'!$F$6:$O$6,MATCH(MAX('History Check'!$F2078:$O2078),'History Check'!$F2078:$O2078,0)),IF(COUNT($F2078:$O2078) &gt; 0, Preferences!$D$6, NA())),"Null")</f>
        <v>CON</v>
      </c>
    </row>
    <row r="2079" spans="3:19" hidden="1">
      <c r="C2079" s="12" t="s">
        <v>1688</v>
      </c>
      <c r="D2079" s="12">
        <v>1202899</v>
      </c>
      <c r="E2079" s="12">
        <v>2022</v>
      </c>
      <c r="F2079" s="36" t="s">
        <v>539</v>
      </c>
      <c r="G2079" s="12" t="s">
        <v>539</v>
      </c>
      <c r="H2079" s="36">
        <v>44926</v>
      </c>
      <c r="I2079" s="36" t="s">
        <v>539</v>
      </c>
      <c r="J2079" s="36" t="s">
        <v>539</v>
      </c>
      <c r="K2079" s="36" t="s">
        <v>539</v>
      </c>
      <c r="L2079" s="12" t="s">
        <v>539</v>
      </c>
      <c r="M2079" s="12" t="s">
        <v>539</v>
      </c>
      <c r="N2079" s="36" t="s">
        <v>539</v>
      </c>
      <c r="O2079" s="36" t="s">
        <v>539</v>
      </c>
      <c r="R2079" s="12" t="str">
        <f t="shared" si="32"/>
        <v>REGULATORY</v>
      </c>
      <c r="S2079" s="12" t="str">
        <f>IFERROR(IF(Preferences!$D$6="Default",INDEX('History Check'!$F$6:$O$6,MATCH(MAX('History Check'!$F2079:$O2079),'History Check'!$F2079:$O2079,0)),IF(COUNT($F2079:$O2079) &gt; 0, Preferences!$D$6, NA())),"Null")</f>
        <v>CON</v>
      </c>
    </row>
    <row r="2080" spans="3:19">
      <c r="C2080" s="12" t="s">
        <v>1690</v>
      </c>
      <c r="D2080" s="12">
        <v>100077</v>
      </c>
      <c r="E2080" s="12">
        <v>2023</v>
      </c>
      <c r="F2080" s="36" t="s">
        <v>539</v>
      </c>
      <c r="G2080" s="12" t="s">
        <v>539</v>
      </c>
      <c r="H2080" s="36" t="s">
        <v>539</v>
      </c>
      <c r="I2080" s="36" t="s">
        <v>539</v>
      </c>
      <c r="J2080" s="36" t="s">
        <v>539</v>
      </c>
      <c r="K2080" s="36" t="s">
        <v>539</v>
      </c>
      <c r="L2080" s="12" t="s">
        <v>539</v>
      </c>
      <c r="M2080" s="12" t="s">
        <v>539</v>
      </c>
      <c r="N2080" s="36" t="s">
        <v>539</v>
      </c>
      <c r="O2080" s="36" t="s">
        <v>539</v>
      </c>
      <c r="R2080" s="12" t="str">
        <f t="shared" si="32"/>
        <v>Null</v>
      </c>
      <c r="S2080" s="12" t="str">
        <f>IFERROR(IF(Preferences!$D$6="Default",INDEX('History Check'!$F$6:$O$6,MATCH(MAX('History Check'!$F2080:$O2080),'History Check'!$F2080:$O2080,0)),IF(COUNT($F2080:$O2080) &gt; 0, Preferences!$D$6, NA())),"Null")</f>
        <v>Null</v>
      </c>
    </row>
    <row r="2081" spans="3:19">
      <c r="C2081" s="12" t="s">
        <v>1690</v>
      </c>
      <c r="D2081" s="12">
        <v>100077</v>
      </c>
      <c r="E2081" s="12">
        <v>2022</v>
      </c>
      <c r="F2081" s="36" t="s">
        <v>539</v>
      </c>
      <c r="G2081" s="12" t="s">
        <v>539</v>
      </c>
      <c r="H2081" s="12" t="s">
        <v>539</v>
      </c>
      <c r="I2081" s="12" t="s">
        <v>539</v>
      </c>
      <c r="J2081" s="12" t="s">
        <v>539</v>
      </c>
      <c r="K2081" s="36" t="s">
        <v>539</v>
      </c>
      <c r="L2081" s="12" t="s">
        <v>539</v>
      </c>
      <c r="M2081" s="12" t="s">
        <v>539</v>
      </c>
      <c r="N2081" s="12" t="s">
        <v>539</v>
      </c>
      <c r="O2081" s="36" t="s">
        <v>539</v>
      </c>
      <c r="R2081" s="12" t="str">
        <f t="shared" si="32"/>
        <v>Null</v>
      </c>
      <c r="S2081" s="12" t="str">
        <f>IFERROR(IF(Preferences!$D$6="Default",INDEX('History Check'!$F$6:$O$6,MATCH(MAX('History Check'!$F2081:$O2081),'History Check'!$F2081:$O2081,0)),IF(COUNT($F2081:$O2081) &gt; 0, Preferences!$D$6, NA())),"Null")</f>
        <v>Null</v>
      </c>
    </row>
    <row r="2082" spans="3:19">
      <c r="C2082" s="12" t="s">
        <v>1691</v>
      </c>
      <c r="D2082" s="12">
        <v>108790</v>
      </c>
      <c r="E2082" s="12">
        <v>2023</v>
      </c>
      <c r="F2082" s="47" t="s">
        <v>539</v>
      </c>
      <c r="G2082" s="47" t="s">
        <v>539</v>
      </c>
      <c r="H2082" s="47" t="s">
        <v>539</v>
      </c>
      <c r="I2082" s="47" t="s">
        <v>539</v>
      </c>
      <c r="J2082" s="47" t="s">
        <v>539</v>
      </c>
      <c r="K2082" s="47" t="s">
        <v>539</v>
      </c>
      <c r="L2082" s="47" t="s">
        <v>539</v>
      </c>
      <c r="M2082" s="47" t="s">
        <v>539</v>
      </c>
      <c r="N2082" s="47" t="s">
        <v>539</v>
      </c>
      <c r="O2082" s="47" t="s">
        <v>539</v>
      </c>
      <c r="P2082" s="47"/>
      <c r="Q2082" s="47"/>
      <c r="R2082" s="12" t="str">
        <f t="shared" si="32"/>
        <v>Null</v>
      </c>
      <c r="S2082" s="12" t="str">
        <f>IFERROR(IF(Preferences!$D$6="Default",INDEX('History Check'!$F$6:$O$6,MATCH(MAX('History Check'!$F2082:$O2082),'History Check'!$F2082:$O2082,0)),IF(COUNT($F2082:$O2082) &gt; 0, Preferences!$D$6, NA())),"Null")</f>
        <v>Null</v>
      </c>
    </row>
    <row r="2083" spans="3:19">
      <c r="C2083" s="12" t="s">
        <v>1691</v>
      </c>
      <c r="D2083" s="12">
        <v>108790</v>
      </c>
      <c r="E2083" s="12">
        <v>2022</v>
      </c>
      <c r="F2083" s="36" t="s">
        <v>539</v>
      </c>
      <c r="G2083" s="12" t="s">
        <v>539</v>
      </c>
      <c r="H2083" s="36" t="s">
        <v>539</v>
      </c>
      <c r="I2083" s="36" t="s">
        <v>539</v>
      </c>
      <c r="J2083" s="12" t="s">
        <v>539</v>
      </c>
      <c r="K2083" s="36" t="s">
        <v>539</v>
      </c>
      <c r="L2083" s="12" t="s">
        <v>539</v>
      </c>
      <c r="M2083" s="12" t="s">
        <v>539</v>
      </c>
      <c r="N2083" s="12" t="s">
        <v>539</v>
      </c>
      <c r="O2083" s="12" t="s">
        <v>539</v>
      </c>
      <c r="R2083" s="12" t="str">
        <f t="shared" si="32"/>
        <v>Null</v>
      </c>
      <c r="S2083" s="12" t="str">
        <f>IFERROR(IF(Preferences!$D$6="Default",INDEX('History Check'!$F$6:$O$6,MATCH(MAX('History Check'!$F2083:$O2083),'History Check'!$F2083:$O2083,0)),IF(COUNT($F2083:$O2083) &gt; 0, Preferences!$D$6, NA())),"Null")</f>
        <v>Null</v>
      </c>
    </row>
    <row r="2084" spans="3:19" hidden="1">
      <c r="C2084" s="12" t="s">
        <v>1692</v>
      </c>
      <c r="D2084" s="12">
        <v>1156350</v>
      </c>
      <c r="E2084" s="12">
        <v>2023</v>
      </c>
      <c r="F2084" s="36">
        <v>45016</v>
      </c>
      <c r="G2084" s="12" t="s">
        <v>539</v>
      </c>
      <c r="H2084" s="36" t="s">
        <v>539</v>
      </c>
      <c r="I2084" s="36" t="s">
        <v>539</v>
      </c>
      <c r="J2084" s="36" t="s">
        <v>539</v>
      </c>
      <c r="K2084" s="36" t="s">
        <v>539</v>
      </c>
      <c r="L2084" s="12" t="s">
        <v>539</v>
      </c>
      <c r="M2084" s="12" t="s">
        <v>539</v>
      </c>
      <c r="N2084" s="36" t="s">
        <v>539</v>
      </c>
      <c r="O2084" s="36" t="s">
        <v>539</v>
      </c>
      <c r="R2084" s="12" t="str">
        <f t="shared" si="32"/>
        <v>IFRS</v>
      </c>
      <c r="S2084" s="12" t="str">
        <f>IFERROR(IF(Preferences!$D$6="Default",INDEX('History Check'!$F$6:$O$6,MATCH(MAX('History Check'!$F2084:$O2084),'History Check'!$F2084:$O2084,0)),IF(COUNT($F2084:$O2084) &gt; 0, Preferences!$D$6, NA())),"Null")</f>
        <v>CON</v>
      </c>
    </row>
    <row r="2085" spans="3:19" hidden="1">
      <c r="C2085" s="12" t="s">
        <v>1692</v>
      </c>
      <c r="D2085" s="12">
        <v>1156350</v>
      </c>
      <c r="E2085" s="12">
        <v>2022</v>
      </c>
      <c r="F2085" s="36">
        <v>44651</v>
      </c>
      <c r="G2085" s="12" t="s">
        <v>539</v>
      </c>
      <c r="H2085" s="36" t="s">
        <v>539</v>
      </c>
      <c r="I2085" s="36" t="s">
        <v>539</v>
      </c>
      <c r="J2085" s="36" t="s">
        <v>539</v>
      </c>
      <c r="K2085" s="36" t="s">
        <v>539</v>
      </c>
      <c r="L2085" s="12" t="s">
        <v>539</v>
      </c>
      <c r="M2085" s="12" t="s">
        <v>539</v>
      </c>
      <c r="N2085" s="36" t="s">
        <v>539</v>
      </c>
      <c r="O2085" s="36" t="s">
        <v>539</v>
      </c>
      <c r="R2085" s="12" t="str">
        <f t="shared" si="32"/>
        <v>IFRS</v>
      </c>
      <c r="S2085" s="12" t="str">
        <f>IFERROR(IF(Preferences!$D$6="Default",INDEX('History Check'!$F$6:$O$6,MATCH(MAX('History Check'!$F2085:$O2085),'History Check'!$F2085:$O2085,0)),IF(COUNT($F2085:$O2085) &gt; 0, Preferences!$D$6, NA())),"Null")</f>
        <v>CON</v>
      </c>
    </row>
    <row r="2086" spans="3:19" hidden="1">
      <c r="C2086" s="12" t="s">
        <v>1689</v>
      </c>
      <c r="D2086" s="12">
        <v>1360190</v>
      </c>
      <c r="E2086" s="12">
        <v>2023</v>
      </c>
      <c r="F2086" s="47">
        <v>45291</v>
      </c>
      <c r="G2086" s="47" t="s">
        <v>539</v>
      </c>
      <c r="H2086" s="47" t="s">
        <v>539</v>
      </c>
      <c r="I2086" s="47" t="s">
        <v>539</v>
      </c>
      <c r="J2086" s="47" t="s">
        <v>539</v>
      </c>
      <c r="K2086" s="47" t="s">
        <v>539</v>
      </c>
      <c r="L2086" s="47" t="s">
        <v>539</v>
      </c>
      <c r="M2086" s="47" t="s">
        <v>539</v>
      </c>
      <c r="N2086" s="47" t="s">
        <v>539</v>
      </c>
      <c r="O2086" s="47" t="s">
        <v>539</v>
      </c>
      <c r="P2086" s="47"/>
      <c r="Q2086" s="47"/>
      <c r="R2086" s="12" t="str">
        <f t="shared" si="32"/>
        <v>IFRS</v>
      </c>
      <c r="S2086" s="12" t="str">
        <f>IFERROR(IF(Preferences!$D$6="Default",INDEX('History Check'!$F$6:$O$6,MATCH(MAX('History Check'!$F2086:$O2086),'History Check'!$F2086:$O2086,0)),IF(COUNT($F2086:$O2086) &gt; 0, Preferences!$D$6, NA())),"Null")</f>
        <v>CON</v>
      </c>
    </row>
    <row r="2087" spans="3:19" hidden="1">
      <c r="C2087" s="12" t="s">
        <v>1689</v>
      </c>
      <c r="D2087" s="12">
        <v>1360190</v>
      </c>
      <c r="E2087" s="12">
        <v>2022</v>
      </c>
      <c r="F2087" s="36">
        <v>44926</v>
      </c>
      <c r="G2087" s="12" t="s">
        <v>539</v>
      </c>
      <c r="H2087" s="12" t="s">
        <v>539</v>
      </c>
      <c r="I2087" s="12" t="s">
        <v>539</v>
      </c>
      <c r="J2087" s="12" t="s">
        <v>539</v>
      </c>
      <c r="K2087" s="36" t="s">
        <v>539</v>
      </c>
      <c r="L2087" s="12" t="s">
        <v>539</v>
      </c>
      <c r="M2087" s="12" t="s">
        <v>539</v>
      </c>
      <c r="N2087" s="12" t="s">
        <v>539</v>
      </c>
      <c r="O2087" s="12" t="s">
        <v>539</v>
      </c>
      <c r="R2087" s="12" t="str">
        <f t="shared" si="32"/>
        <v>IFRS</v>
      </c>
      <c r="S2087" s="12" t="str">
        <f>IFERROR(IF(Preferences!$D$6="Default",INDEX('History Check'!$F$6:$O$6,MATCH(MAX('History Check'!$F2087:$O2087),'History Check'!$F2087:$O2087,0)),IF(COUNT($F2087:$O2087) &gt; 0, Preferences!$D$6, NA())),"Null")</f>
        <v>CON</v>
      </c>
    </row>
    <row r="2088" spans="3:19">
      <c r="C2088" s="12" t="s">
        <v>1693</v>
      </c>
      <c r="D2088" s="12">
        <v>1508506</v>
      </c>
      <c r="E2088" s="12">
        <v>2023</v>
      </c>
      <c r="F2088" s="36" t="s">
        <v>539</v>
      </c>
      <c r="G2088" s="12" t="s">
        <v>539</v>
      </c>
      <c r="H2088" s="36" t="s">
        <v>539</v>
      </c>
      <c r="I2088" s="36" t="s">
        <v>539</v>
      </c>
      <c r="J2088" s="36" t="s">
        <v>539</v>
      </c>
      <c r="K2088" s="36" t="s">
        <v>539</v>
      </c>
      <c r="L2088" s="12" t="s">
        <v>539</v>
      </c>
      <c r="M2088" s="12" t="s">
        <v>539</v>
      </c>
      <c r="N2088" s="36" t="s">
        <v>539</v>
      </c>
      <c r="O2088" s="36" t="s">
        <v>539</v>
      </c>
      <c r="R2088" s="12" t="str">
        <f t="shared" si="32"/>
        <v>Null</v>
      </c>
      <c r="S2088" s="12" t="str">
        <f>IFERROR(IF(Preferences!$D$6="Default",INDEX('History Check'!$F$6:$O$6,MATCH(MAX('History Check'!$F2088:$O2088),'History Check'!$F2088:$O2088,0)),IF(COUNT($F2088:$O2088) &gt; 0, Preferences!$D$6, NA())),"Null")</f>
        <v>Null</v>
      </c>
    </row>
    <row r="2089" spans="3:19">
      <c r="C2089" s="12" t="s">
        <v>1693</v>
      </c>
      <c r="D2089" s="12">
        <v>1508506</v>
      </c>
      <c r="E2089" s="12">
        <v>2022</v>
      </c>
      <c r="F2089" s="36" t="s">
        <v>539</v>
      </c>
      <c r="G2089" s="12" t="s">
        <v>539</v>
      </c>
      <c r="H2089" s="12" t="s">
        <v>539</v>
      </c>
      <c r="I2089" s="12" t="s">
        <v>539</v>
      </c>
      <c r="J2089" s="12" t="s">
        <v>539</v>
      </c>
      <c r="K2089" s="36" t="s">
        <v>539</v>
      </c>
      <c r="L2089" s="12" t="s">
        <v>539</v>
      </c>
      <c r="M2089" s="12" t="s">
        <v>539</v>
      </c>
      <c r="N2089" s="12" t="s">
        <v>539</v>
      </c>
      <c r="O2089" s="36" t="s">
        <v>539</v>
      </c>
      <c r="R2089" s="12" t="str">
        <f t="shared" si="32"/>
        <v>Null</v>
      </c>
      <c r="S2089" s="12" t="str">
        <f>IFERROR(IF(Preferences!$D$6="Default",INDEX('History Check'!$F$6:$O$6,MATCH(MAX('History Check'!$F2089:$O2089),'History Check'!$F2089:$O2089,0)),IF(COUNT($F2089:$O2089) &gt; 0, Preferences!$D$6, NA())),"Null")</f>
        <v>Null</v>
      </c>
    </row>
    <row r="2090" spans="3:19" hidden="1">
      <c r="C2090" s="12" t="s">
        <v>1694</v>
      </c>
      <c r="D2090" s="12">
        <v>110589</v>
      </c>
      <c r="E2090" s="12">
        <v>2023</v>
      </c>
      <c r="F2090" s="36" t="s">
        <v>539</v>
      </c>
      <c r="G2090" s="12" t="s">
        <v>539</v>
      </c>
      <c r="H2090" s="36">
        <v>45291</v>
      </c>
      <c r="I2090" s="36">
        <v>45291</v>
      </c>
      <c r="J2090" s="12" t="s">
        <v>539</v>
      </c>
      <c r="K2090" s="12" t="s">
        <v>539</v>
      </c>
      <c r="L2090" s="12" t="s">
        <v>539</v>
      </c>
      <c r="M2090" s="12" t="s">
        <v>539</v>
      </c>
      <c r="N2090" s="12" t="s">
        <v>539</v>
      </c>
      <c r="O2090" s="36" t="s">
        <v>539</v>
      </c>
      <c r="R2090" s="12" t="str">
        <f t="shared" si="32"/>
        <v>REGULATORY</v>
      </c>
      <c r="S2090" s="12" t="str">
        <f>IFERROR(IF(Preferences!$D$6="Default",INDEX('History Check'!$F$6:$O$6,MATCH(MAX('History Check'!$F2090:$O2090),'History Check'!$F2090:$O2090,0)),IF(COUNT($F2090:$O2090) &gt; 0, Preferences!$D$6, NA())),"Null")</f>
        <v>CON</v>
      </c>
    </row>
    <row r="2091" spans="3:19" hidden="1">
      <c r="C2091" s="12" t="s">
        <v>1694</v>
      </c>
      <c r="D2091" s="12">
        <v>110589</v>
      </c>
      <c r="E2091" s="12">
        <v>2022</v>
      </c>
      <c r="F2091" s="36" t="s">
        <v>539</v>
      </c>
      <c r="G2091" s="12" t="s">
        <v>539</v>
      </c>
      <c r="H2091" s="36">
        <v>44926</v>
      </c>
      <c r="I2091" s="36">
        <v>44926</v>
      </c>
      <c r="J2091" s="12" t="s">
        <v>539</v>
      </c>
      <c r="K2091" s="36" t="s">
        <v>539</v>
      </c>
      <c r="L2091" s="12" t="s">
        <v>539</v>
      </c>
      <c r="M2091" s="12" t="s">
        <v>539</v>
      </c>
      <c r="N2091" s="12" t="s">
        <v>539</v>
      </c>
      <c r="O2091" s="12" t="s">
        <v>539</v>
      </c>
      <c r="R2091" s="12" t="str">
        <f t="shared" si="32"/>
        <v>REGULATORY</v>
      </c>
      <c r="S2091" s="12" t="str">
        <f>IFERROR(IF(Preferences!$D$6="Default",INDEX('History Check'!$F$6:$O$6,MATCH(MAX('History Check'!$F2091:$O2091),'History Check'!$F2091:$O2091,0)),IF(COUNT($F2091:$O2091) &gt; 0, Preferences!$D$6, NA())),"Null")</f>
        <v>CON</v>
      </c>
    </row>
    <row r="2092" spans="3:19" hidden="1">
      <c r="C2092" s="12" t="s">
        <v>1695</v>
      </c>
      <c r="D2092" s="12">
        <v>1708</v>
      </c>
      <c r="E2092" s="12">
        <v>2023</v>
      </c>
      <c r="F2092" s="12" t="s">
        <v>539</v>
      </c>
      <c r="G2092" s="12" t="s">
        <v>539</v>
      </c>
      <c r="H2092" s="36">
        <v>45291</v>
      </c>
      <c r="I2092" s="12" t="s">
        <v>539</v>
      </c>
      <c r="J2092" s="36" t="s">
        <v>539</v>
      </c>
      <c r="K2092" s="12" t="s">
        <v>539</v>
      </c>
      <c r="L2092" s="12" t="s">
        <v>539</v>
      </c>
      <c r="M2092" s="12" t="s">
        <v>539</v>
      </c>
      <c r="N2092" s="12" t="s">
        <v>539</v>
      </c>
      <c r="O2092" s="36" t="s">
        <v>539</v>
      </c>
      <c r="R2092" s="12" t="str">
        <f t="shared" si="32"/>
        <v>REGULATORY</v>
      </c>
      <c r="S2092" s="12" t="str">
        <f>IFERROR(IF(Preferences!$D$6="Default",INDEX('History Check'!$F$6:$O$6,MATCH(MAX('History Check'!$F2092:$O2092),'History Check'!$F2092:$O2092,0)),IF(COUNT($F2092:$O2092) &gt; 0, Preferences!$D$6, NA())),"Null")</f>
        <v>CON</v>
      </c>
    </row>
    <row r="2093" spans="3:19" hidden="1">
      <c r="C2093" s="12" t="s">
        <v>1695</v>
      </c>
      <c r="D2093" s="12">
        <v>1708</v>
      </c>
      <c r="E2093" s="12">
        <v>2022</v>
      </c>
      <c r="F2093" s="36" t="s">
        <v>539</v>
      </c>
      <c r="G2093" s="12" t="s">
        <v>539</v>
      </c>
      <c r="H2093" s="36">
        <v>44926</v>
      </c>
      <c r="I2093" s="12" t="s">
        <v>539</v>
      </c>
      <c r="J2093" s="36" t="s">
        <v>539</v>
      </c>
      <c r="K2093" s="36" t="s">
        <v>539</v>
      </c>
      <c r="L2093" s="12" t="s">
        <v>539</v>
      </c>
      <c r="M2093" s="12" t="s">
        <v>539</v>
      </c>
      <c r="N2093" s="12" t="s">
        <v>539</v>
      </c>
      <c r="O2093" s="36" t="s">
        <v>539</v>
      </c>
      <c r="R2093" s="12" t="str">
        <f t="shared" si="32"/>
        <v>REGULATORY</v>
      </c>
      <c r="S2093" s="12" t="str">
        <f>IFERROR(IF(Preferences!$D$6="Default",INDEX('History Check'!$F$6:$O$6,MATCH(MAX('History Check'!$F2093:$O2093),'History Check'!$F2093:$O2093,0)),IF(COUNT($F2093:$O2093) &gt; 0, Preferences!$D$6, NA())),"Null")</f>
        <v>CON</v>
      </c>
    </row>
    <row r="2094" spans="3:19">
      <c r="C2094" s="12" t="s">
        <v>1696</v>
      </c>
      <c r="D2094" s="12">
        <v>1064575</v>
      </c>
      <c r="E2094" s="12">
        <v>2023</v>
      </c>
      <c r="F2094" s="36" t="s">
        <v>539</v>
      </c>
      <c r="G2094" s="12" t="s">
        <v>539</v>
      </c>
      <c r="H2094" s="36" t="s">
        <v>539</v>
      </c>
      <c r="I2094" s="36" t="s">
        <v>539</v>
      </c>
      <c r="J2094" s="36" t="s">
        <v>539</v>
      </c>
      <c r="K2094" s="36" t="s">
        <v>539</v>
      </c>
      <c r="L2094" s="12" t="s">
        <v>539</v>
      </c>
      <c r="M2094" s="12" t="s">
        <v>539</v>
      </c>
      <c r="N2094" s="36" t="s">
        <v>539</v>
      </c>
      <c r="O2094" s="36" t="s">
        <v>539</v>
      </c>
      <c r="R2094" s="12" t="str">
        <f t="shared" si="32"/>
        <v>Null</v>
      </c>
      <c r="S2094" s="12" t="str">
        <f>IFERROR(IF(Preferences!$D$6="Default",INDEX('History Check'!$F$6:$O$6,MATCH(MAX('History Check'!$F2094:$O2094),'History Check'!$F2094:$O2094,0)),IF(COUNT($F2094:$O2094) &gt; 0, Preferences!$D$6, NA())),"Null")</f>
        <v>Null</v>
      </c>
    </row>
    <row r="2095" spans="3:19">
      <c r="C2095" s="12" t="s">
        <v>1696</v>
      </c>
      <c r="D2095" s="12">
        <v>1064575</v>
      </c>
      <c r="E2095" s="12">
        <v>2022</v>
      </c>
      <c r="F2095" s="36" t="s">
        <v>539</v>
      </c>
      <c r="G2095" s="12" t="s">
        <v>539</v>
      </c>
      <c r="H2095" s="36" t="s">
        <v>539</v>
      </c>
      <c r="I2095" s="36" t="s">
        <v>539</v>
      </c>
      <c r="J2095" s="36" t="s">
        <v>539</v>
      </c>
      <c r="K2095" s="36" t="s">
        <v>539</v>
      </c>
      <c r="L2095" s="12" t="s">
        <v>539</v>
      </c>
      <c r="M2095" s="12" t="s">
        <v>539</v>
      </c>
      <c r="N2095" s="36" t="s">
        <v>539</v>
      </c>
      <c r="O2095" s="36" t="s">
        <v>539</v>
      </c>
      <c r="R2095" s="12" t="str">
        <f t="shared" si="32"/>
        <v>Null</v>
      </c>
      <c r="S2095" s="12" t="str">
        <f>IFERROR(IF(Preferences!$D$6="Default",INDEX('History Check'!$F$6:$O$6,MATCH(MAX('History Check'!$F2095:$O2095),'History Check'!$F2095:$O2095,0)),IF(COUNT($F2095:$O2095) &gt; 0, Preferences!$D$6, NA())),"Null")</f>
        <v>Null</v>
      </c>
    </row>
    <row r="2096" spans="3:19">
      <c r="C2096" s="12" t="s">
        <v>1697</v>
      </c>
      <c r="D2096" s="12">
        <v>1503675</v>
      </c>
      <c r="E2096" s="12">
        <v>2023</v>
      </c>
      <c r="F2096" s="36" t="s">
        <v>539</v>
      </c>
      <c r="G2096" s="12" t="s">
        <v>539</v>
      </c>
      <c r="H2096" s="36" t="s">
        <v>539</v>
      </c>
      <c r="I2096" s="36" t="s">
        <v>539</v>
      </c>
      <c r="J2096" s="36" t="s">
        <v>539</v>
      </c>
      <c r="K2096" s="36" t="s">
        <v>539</v>
      </c>
      <c r="L2096" s="12" t="s">
        <v>539</v>
      </c>
      <c r="M2096" s="12" t="s">
        <v>539</v>
      </c>
      <c r="N2096" s="36" t="s">
        <v>539</v>
      </c>
      <c r="O2096" s="36" t="s">
        <v>539</v>
      </c>
      <c r="R2096" s="12" t="str">
        <f t="shared" si="32"/>
        <v>Null</v>
      </c>
      <c r="S2096" s="12" t="str">
        <f>IFERROR(IF(Preferences!$D$6="Default",INDEX('History Check'!$F$6:$O$6,MATCH(MAX('History Check'!$F2096:$O2096),'History Check'!$F2096:$O2096,0)),IF(COUNT($F2096:$O2096) &gt; 0, Preferences!$D$6, NA())),"Null")</f>
        <v>Null</v>
      </c>
    </row>
    <row r="2097" spans="3:19">
      <c r="C2097" s="12" t="s">
        <v>1697</v>
      </c>
      <c r="D2097" s="12">
        <v>1503675</v>
      </c>
      <c r="E2097" s="12">
        <v>2022</v>
      </c>
      <c r="F2097" s="36" t="s">
        <v>539</v>
      </c>
      <c r="G2097" s="12" t="s">
        <v>539</v>
      </c>
      <c r="H2097" s="12" t="s">
        <v>539</v>
      </c>
      <c r="I2097" s="12" t="s">
        <v>539</v>
      </c>
      <c r="J2097" s="12" t="s">
        <v>539</v>
      </c>
      <c r="K2097" s="36" t="s">
        <v>539</v>
      </c>
      <c r="L2097" s="12" t="s">
        <v>539</v>
      </c>
      <c r="M2097" s="12" t="s">
        <v>539</v>
      </c>
      <c r="N2097" s="36" t="s">
        <v>539</v>
      </c>
      <c r="O2097" s="36" t="s">
        <v>539</v>
      </c>
      <c r="R2097" s="12" t="str">
        <f t="shared" si="32"/>
        <v>Null</v>
      </c>
      <c r="S2097" s="12" t="str">
        <f>IFERROR(IF(Preferences!$D$6="Default",INDEX('History Check'!$F$6:$O$6,MATCH(MAX('History Check'!$F2097:$O2097),'History Check'!$F2097:$O2097,0)),IF(COUNT($F2097:$O2097) &gt; 0, Preferences!$D$6, NA())),"Null")</f>
        <v>Null</v>
      </c>
    </row>
    <row r="2098" spans="3:19" hidden="1">
      <c r="C2098" s="12" t="s">
        <v>1698</v>
      </c>
      <c r="D2098" s="12">
        <v>1012629</v>
      </c>
      <c r="E2098" s="12">
        <v>2023</v>
      </c>
      <c r="F2098" s="36">
        <v>45291</v>
      </c>
      <c r="G2098" s="12" t="s">
        <v>539</v>
      </c>
      <c r="H2098" s="36" t="s">
        <v>539</v>
      </c>
      <c r="I2098" s="12" t="s">
        <v>539</v>
      </c>
      <c r="J2098" s="12" t="s">
        <v>539</v>
      </c>
      <c r="K2098" s="36">
        <v>45291</v>
      </c>
      <c r="L2098" s="12" t="s">
        <v>539</v>
      </c>
      <c r="M2098" s="12" t="s">
        <v>539</v>
      </c>
      <c r="N2098" s="12" t="s">
        <v>539</v>
      </c>
      <c r="O2098" s="36" t="s">
        <v>539</v>
      </c>
      <c r="R2098" s="12" t="str">
        <f t="shared" si="32"/>
        <v>IFRS</v>
      </c>
      <c r="S2098" s="12" t="str">
        <f>IFERROR(IF(Preferences!$D$6="Default",INDEX('History Check'!$F$6:$O$6,MATCH(MAX('History Check'!$F2098:$O2098),'History Check'!$F2098:$O2098,0)),IF(COUNT($F2098:$O2098) &gt; 0, Preferences!$D$6, NA())),"Null")</f>
        <v>CON</v>
      </c>
    </row>
    <row r="2099" spans="3:19" hidden="1">
      <c r="C2099" s="12" t="s">
        <v>1698</v>
      </c>
      <c r="D2099" s="12">
        <v>1012629</v>
      </c>
      <c r="E2099" s="12">
        <v>2022</v>
      </c>
      <c r="F2099" s="36">
        <v>44926</v>
      </c>
      <c r="G2099" s="12" t="s">
        <v>539</v>
      </c>
      <c r="H2099" s="12" t="s">
        <v>539</v>
      </c>
      <c r="I2099" s="12" t="s">
        <v>539</v>
      </c>
      <c r="J2099" s="36" t="s">
        <v>539</v>
      </c>
      <c r="K2099" s="36">
        <v>44926</v>
      </c>
      <c r="L2099" s="12" t="s">
        <v>539</v>
      </c>
      <c r="M2099" s="12" t="s">
        <v>539</v>
      </c>
      <c r="N2099" s="36" t="s">
        <v>539</v>
      </c>
      <c r="O2099" s="36" t="s">
        <v>539</v>
      </c>
      <c r="R2099" s="12" t="str">
        <f t="shared" si="32"/>
        <v>IFRS</v>
      </c>
      <c r="S2099" s="12" t="str">
        <f>IFERROR(IF(Preferences!$D$6="Default",INDEX('History Check'!$F$6:$O$6,MATCH(MAX('History Check'!$F2099:$O2099),'History Check'!$F2099:$O2099,0)),IF(COUNT($F2099:$O2099) &gt; 0, Preferences!$D$6, NA())),"Null")</f>
        <v>CON</v>
      </c>
    </row>
    <row r="2100" spans="3:19" hidden="1">
      <c r="C2100" s="12" t="s">
        <v>1699</v>
      </c>
      <c r="D2100" s="12">
        <v>1209022</v>
      </c>
      <c r="E2100" s="12">
        <v>2023</v>
      </c>
      <c r="F2100" s="36" t="s">
        <v>539</v>
      </c>
      <c r="G2100" s="12" t="s">
        <v>539</v>
      </c>
      <c r="H2100" s="36">
        <v>45291</v>
      </c>
      <c r="I2100" s="36">
        <v>45291</v>
      </c>
      <c r="J2100" s="36" t="s">
        <v>539</v>
      </c>
      <c r="K2100" s="36" t="s">
        <v>539</v>
      </c>
      <c r="L2100" s="12" t="s">
        <v>539</v>
      </c>
      <c r="M2100" s="12" t="s">
        <v>539</v>
      </c>
      <c r="N2100" s="36">
        <v>45291</v>
      </c>
      <c r="O2100" s="36" t="s">
        <v>539</v>
      </c>
      <c r="R2100" s="12" t="str">
        <f t="shared" si="32"/>
        <v>REGULATORY</v>
      </c>
      <c r="S2100" s="12" t="str">
        <f>IFERROR(IF(Preferences!$D$6="Default",INDEX('History Check'!$F$6:$O$6,MATCH(MAX('History Check'!$F2100:$O2100),'History Check'!$F2100:$O2100,0)),IF(COUNT($F2100:$O2100) &gt; 0, Preferences!$D$6, NA())),"Null")</f>
        <v>CON</v>
      </c>
    </row>
    <row r="2101" spans="3:19" hidden="1">
      <c r="C2101" s="12" t="s">
        <v>1699</v>
      </c>
      <c r="D2101" s="12">
        <v>1209022</v>
      </c>
      <c r="E2101" s="12">
        <v>2022</v>
      </c>
      <c r="F2101" s="36" t="s">
        <v>539</v>
      </c>
      <c r="G2101" s="12" t="s">
        <v>539</v>
      </c>
      <c r="H2101" s="36">
        <v>44926</v>
      </c>
      <c r="I2101" s="36">
        <v>44926</v>
      </c>
      <c r="J2101" s="36" t="s">
        <v>539</v>
      </c>
      <c r="K2101" s="36" t="s">
        <v>539</v>
      </c>
      <c r="L2101" s="12" t="s">
        <v>539</v>
      </c>
      <c r="M2101" s="12" t="s">
        <v>539</v>
      </c>
      <c r="N2101" s="36">
        <v>44926</v>
      </c>
      <c r="O2101" s="36" t="s">
        <v>539</v>
      </c>
      <c r="R2101" s="12" t="str">
        <f t="shared" si="32"/>
        <v>REGULATORY</v>
      </c>
      <c r="S2101" s="12" t="str">
        <f>IFERROR(IF(Preferences!$D$6="Default",INDEX('History Check'!$F$6:$O$6,MATCH(MAX('History Check'!$F2101:$O2101),'History Check'!$F2101:$O2101,0)),IF(COUNT($F2101:$O2101) &gt; 0, Preferences!$D$6, NA())),"Null")</f>
        <v>CON</v>
      </c>
    </row>
    <row r="2102" spans="3:19" hidden="1">
      <c r="C2102" s="12" t="s">
        <v>1700</v>
      </c>
      <c r="D2102" s="12">
        <v>1202804</v>
      </c>
      <c r="E2102" s="12">
        <v>2023</v>
      </c>
      <c r="F2102" s="36" t="s">
        <v>539</v>
      </c>
      <c r="G2102" s="12" t="s">
        <v>539</v>
      </c>
      <c r="H2102" s="36">
        <v>45291</v>
      </c>
      <c r="I2102" s="36" t="s">
        <v>539</v>
      </c>
      <c r="J2102" s="12" t="s">
        <v>539</v>
      </c>
      <c r="K2102" s="12" t="s">
        <v>539</v>
      </c>
      <c r="L2102" s="12" t="s">
        <v>539</v>
      </c>
      <c r="M2102" s="12" t="s">
        <v>539</v>
      </c>
      <c r="N2102" s="12" t="s">
        <v>539</v>
      </c>
      <c r="O2102" s="12" t="s">
        <v>539</v>
      </c>
      <c r="R2102" s="12" t="str">
        <f t="shared" si="32"/>
        <v>REGULATORY</v>
      </c>
      <c r="S2102" s="12" t="str">
        <f>IFERROR(IF(Preferences!$D$6="Default",INDEX('History Check'!$F$6:$O$6,MATCH(MAX('History Check'!$F2102:$O2102),'History Check'!$F2102:$O2102,0)),IF(COUNT($F2102:$O2102) &gt; 0, Preferences!$D$6, NA())),"Null")</f>
        <v>CON</v>
      </c>
    </row>
    <row r="2103" spans="3:19" hidden="1">
      <c r="C2103" s="12" t="s">
        <v>1700</v>
      </c>
      <c r="D2103" s="12">
        <v>1202804</v>
      </c>
      <c r="E2103" s="12">
        <v>2022</v>
      </c>
      <c r="F2103" s="36" t="s">
        <v>539</v>
      </c>
      <c r="G2103" s="12" t="s">
        <v>539</v>
      </c>
      <c r="H2103" s="36">
        <v>44926</v>
      </c>
      <c r="I2103" s="36" t="s">
        <v>539</v>
      </c>
      <c r="J2103" s="36" t="s">
        <v>539</v>
      </c>
      <c r="K2103" s="36" t="s">
        <v>539</v>
      </c>
      <c r="L2103" s="12" t="s">
        <v>539</v>
      </c>
      <c r="M2103" s="12" t="s">
        <v>539</v>
      </c>
      <c r="N2103" s="36" t="s">
        <v>539</v>
      </c>
      <c r="O2103" s="36" t="s">
        <v>539</v>
      </c>
      <c r="R2103" s="12" t="str">
        <f t="shared" si="32"/>
        <v>REGULATORY</v>
      </c>
      <c r="S2103" s="12" t="str">
        <f>IFERROR(IF(Preferences!$D$6="Default",INDEX('History Check'!$F$6:$O$6,MATCH(MAX('History Check'!$F2103:$O2103),'History Check'!$F2103:$O2103,0)),IF(COUNT($F2103:$O2103) &gt; 0, Preferences!$D$6, NA())),"Null")</f>
        <v>CON</v>
      </c>
    </row>
    <row r="2104" spans="3:19">
      <c r="C2104" s="12" t="s">
        <v>1701</v>
      </c>
      <c r="D2104" s="12">
        <v>1479254</v>
      </c>
      <c r="E2104" s="12">
        <v>2023</v>
      </c>
      <c r="F2104" s="47" t="s">
        <v>539</v>
      </c>
      <c r="G2104" s="47" t="s">
        <v>539</v>
      </c>
      <c r="H2104" s="47" t="s">
        <v>539</v>
      </c>
      <c r="I2104" s="47" t="s">
        <v>539</v>
      </c>
      <c r="J2104" s="47" t="s">
        <v>539</v>
      </c>
      <c r="K2104" s="47" t="s">
        <v>539</v>
      </c>
      <c r="L2104" s="47" t="s">
        <v>539</v>
      </c>
      <c r="M2104" s="47" t="s">
        <v>539</v>
      </c>
      <c r="N2104" s="47" t="s">
        <v>539</v>
      </c>
      <c r="O2104" s="47" t="s">
        <v>539</v>
      </c>
      <c r="P2104" s="47"/>
      <c r="Q2104" s="47"/>
      <c r="R2104" s="12" t="str">
        <f t="shared" si="32"/>
        <v>Null</v>
      </c>
      <c r="S2104" s="12" t="str">
        <f>IFERROR(IF(Preferences!$D$6="Default",INDEX('History Check'!$F$6:$O$6,MATCH(MAX('History Check'!$F2104:$O2104),'History Check'!$F2104:$O2104,0)),IF(COUNT($F2104:$O2104) &gt; 0, Preferences!$D$6, NA())),"Null")</f>
        <v>Null</v>
      </c>
    </row>
    <row r="2105" spans="3:19">
      <c r="C2105" s="12" t="s">
        <v>1701</v>
      </c>
      <c r="D2105" s="12">
        <v>1479254</v>
      </c>
      <c r="E2105" s="12">
        <v>2022</v>
      </c>
      <c r="F2105" s="36" t="s">
        <v>539</v>
      </c>
      <c r="G2105" s="12" t="s">
        <v>539</v>
      </c>
      <c r="H2105" s="36" t="s">
        <v>539</v>
      </c>
      <c r="I2105" s="36" t="s">
        <v>539</v>
      </c>
      <c r="J2105" s="36" t="s">
        <v>539</v>
      </c>
      <c r="K2105" s="36" t="s">
        <v>539</v>
      </c>
      <c r="L2105" s="12" t="s">
        <v>539</v>
      </c>
      <c r="M2105" s="12" t="s">
        <v>539</v>
      </c>
      <c r="N2105" s="36" t="s">
        <v>539</v>
      </c>
      <c r="O2105" s="36" t="s">
        <v>539</v>
      </c>
      <c r="R2105" s="12" t="str">
        <f t="shared" si="32"/>
        <v>Null</v>
      </c>
      <c r="S2105" s="12" t="str">
        <f>IFERROR(IF(Preferences!$D$6="Default",INDEX('History Check'!$F$6:$O$6,MATCH(MAX('History Check'!$F2105:$O2105),'History Check'!$F2105:$O2105,0)),IF(COUNT($F2105:$O2105) &gt; 0, Preferences!$D$6, NA())),"Null")</f>
        <v>Null</v>
      </c>
    </row>
    <row r="2106" spans="3:19">
      <c r="C2106" s="12" t="s">
        <v>1702</v>
      </c>
      <c r="D2106" s="12">
        <v>1479255</v>
      </c>
      <c r="E2106" s="12">
        <v>2023</v>
      </c>
      <c r="F2106" s="36" t="s">
        <v>539</v>
      </c>
      <c r="G2106" s="12" t="s">
        <v>539</v>
      </c>
      <c r="H2106" s="12" t="s">
        <v>539</v>
      </c>
      <c r="I2106" s="12" t="s">
        <v>539</v>
      </c>
      <c r="J2106" s="12" t="s">
        <v>539</v>
      </c>
      <c r="K2106" s="36" t="s">
        <v>539</v>
      </c>
      <c r="L2106" s="12" t="s">
        <v>539</v>
      </c>
      <c r="M2106" s="12" t="s">
        <v>539</v>
      </c>
      <c r="N2106" s="12" t="s">
        <v>539</v>
      </c>
      <c r="O2106" s="36" t="s">
        <v>539</v>
      </c>
      <c r="R2106" s="12" t="str">
        <f t="shared" si="32"/>
        <v>Null</v>
      </c>
      <c r="S2106" s="12" t="str">
        <f>IFERROR(IF(Preferences!$D$6="Default",INDEX('History Check'!$F$6:$O$6,MATCH(MAX('History Check'!$F2106:$O2106),'History Check'!$F2106:$O2106,0)),IF(COUNT($F2106:$O2106) &gt; 0, Preferences!$D$6, NA())),"Null")</f>
        <v>Null</v>
      </c>
    </row>
    <row r="2107" spans="3:19">
      <c r="C2107" s="12" t="s">
        <v>1702</v>
      </c>
      <c r="D2107" s="12">
        <v>1479255</v>
      </c>
      <c r="E2107" s="12">
        <v>2022</v>
      </c>
      <c r="F2107" s="36" t="s">
        <v>539</v>
      </c>
      <c r="G2107" s="12" t="s">
        <v>539</v>
      </c>
      <c r="H2107" s="36" t="s">
        <v>539</v>
      </c>
      <c r="I2107" s="36" t="s">
        <v>539</v>
      </c>
      <c r="J2107" s="36" t="s">
        <v>539</v>
      </c>
      <c r="K2107" s="36" t="s">
        <v>539</v>
      </c>
      <c r="L2107" s="12" t="s">
        <v>539</v>
      </c>
      <c r="M2107" s="12" t="s">
        <v>539</v>
      </c>
      <c r="N2107" s="36" t="s">
        <v>539</v>
      </c>
      <c r="O2107" s="36" t="s">
        <v>539</v>
      </c>
      <c r="R2107" s="12" t="str">
        <f t="shared" si="32"/>
        <v>Null</v>
      </c>
      <c r="S2107" s="12" t="str">
        <f>IFERROR(IF(Preferences!$D$6="Default",INDEX('History Check'!$F$6:$O$6,MATCH(MAX('History Check'!$F2107:$O2107),'History Check'!$F2107:$O2107,0)),IF(COUNT($F2107:$O2107) &gt; 0, Preferences!$D$6, NA())),"Null")</f>
        <v>Null</v>
      </c>
    </row>
    <row r="2108" spans="3:19">
      <c r="C2108" s="12" t="s">
        <v>1703</v>
      </c>
      <c r="D2108" s="12">
        <v>1479256</v>
      </c>
      <c r="E2108" s="12">
        <v>2023</v>
      </c>
      <c r="F2108" s="36" t="s">
        <v>539</v>
      </c>
      <c r="G2108" s="12" t="s">
        <v>539</v>
      </c>
      <c r="H2108" s="12" t="s">
        <v>539</v>
      </c>
      <c r="I2108" s="12" t="s">
        <v>539</v>
      </c>
      <c r="J2108" s="12" t="s">
        <v>539</v>
      </c>
      <c r="K2108" s="36" t="s">
        <v>539</v>
      </c>
      <c r="L2108" s="12" t="s">
        <v>539</v>
      </c>
      <c r="M2108" s="12" t="s">
        <v>539</v>
      </c>
      <c r="N2108" s="12" t="s">
        <v>539</v>
      </c>
      <c r="O2108" s="12" t="s">
        <v>539</v>
      </c>
      <c r="R2108" s="12" t="str">
        <f t="shared" si="32"/>
        <v>Null</v>
      </c>
      <c r="S2108" s="12" t="str">
        <f>IFERROR(IF(Preferences!$D$6="Default",INDEX('History Check'!$F$6:$O$6,MATCH(MAX('History Check'!$F2108:$O2108),'History Check'!$F2108:$O2108,0)),IF(COUNT($F2108:$O2108) &gt; 0, Preferences!$D$6, NA())),"Null")</f>
        <v>Null</v>
      </c>
    </row>
    <row r="2109" spans="3:19">
      <c r="C2109" s="12" t="s">
        <v>1703</v>
      </c>
      <c r="D2109" s="12">
        <v>1479256</v>
      </c>
      <c r="E2109" s="12">
        <v>2022</v>
      </c>
      <c r="F2109" s="36" t="s">
        <v>539</v>
      </c>
      <c r="G2109" s="12" t="s">
        <v>539</v>
      </c>
      <c r="H2109" s="36" t="s">
        <v>539</v>
      </c>
      <c r="I2109" s="36" t="s">
        <v>539</v>
      </c>
      <c r="J2109" s="36" t="s">
        <v>539</v>
      </c>
      <c r="K2109" s="36" t="s">
        <v>539</v>
      </c>
      <c r="L2109" s="12" t="s">
        <v>539</v>
      </c>
      <c r="M2109" s="12" t="s">
        <v>539</v>
      </c>
      <c r="N2109" s="36" t="s">
        <v>539</v>
      </c>
      <c r="O2109" s="36" t="s">
        <v>539</v>
      </c>
      <c r="R2109" s="12" t="str">
        <f t="shared" si="32"/>
        <v>Null</v>
      </c>
      <c r="S2109" s="12" t="str">
        <f>IFERROR(IF(Preferences!$D$6="Default",INDEX('History Check'!$F$6:$O$6,MATCH(MAX('History Check'!$F2109:$O2109),'History Check'!$F2109:$O2109,0)),IF(COUNT($F2109:$O2109) &gt; 0, Preferences!$D$6, NA())),"Null")</f>
        <v>Null</v>
      </c>
    </row>
    <row r="2110" spans="3:19">
      <c r="C2110" s="12" t="s">
        <v>1704</v>
      </c>
      <c r="D2110" s="12">
        <v>1479257</v>
      </c>
      <c r="E2110" s="12">
        <v>2023</v>
      </c>
      <c r="F2110" s="36" t="s">
        <v>539</v>
      </c>
      <c r="G2110" s="12" t="s">
        <v>539</v>
      </c>
      <c r="H2110" s="36" t="s">
        <v>539</v>
      </c>
      <c r="I2110" s="36" t="s">
        <v>539</v>
      </c>
      <c r="J2110" s="36" t="s">
        <v>539</v>
      </c>
      <c r="K2110" s="36" t="s">
        <v>539</v>
      </c>
      <c r="L2110" s="12" t="s">
        <v>539</v>
      </c>
      <c r="M2110" s="12" t="s">
        <v>539</v>
      </c>
      <c r="N2110" s="36" t="s">
        <v>539</v>
      </c>
      <c r="O2110" s="36" t="s">
        <v>539</v>
      </c>
      <c r="R2110" s="12" t="str">
        <f t="shared" si="32"/>
        <v>Null</v>
      </c>
      <c r="S2110" s="12" t="str">
        <f>IFERROR(IF(Preferences!$D$6="Default",INDEX('History Check'!$F$6:$O$6,MATCH(MAX('History Check'!$F2110:$O2110),'History Check'!$F2110:$O2110,0)),IF(COUNT($F2110:$O2110) &gt; 0, Preferences!$D$6, NA())),"Null")</f>
        <v>Null</v>
      </c>
    </row>
    <row r="2111" spans="3:19">
      <c r="C2111" s="12" t="s">
        <v>1704</v>
      </c>
      <c r="D2111" s="12">
        <v>1479257</v>
      </c>
      <c r="E2111" s="12">
        <v>2022</v>
      </c>
      <c r="F2111" s="36" t="s">
        <v>539</v>
      </c>
      <c r="G2111" s="12" t="s">
        <v>539</v>
      </c>
      <c r="H2111" s="12" t="s">
        <v>539</v>
      </c>
      <c r="I2111" s="36" t="s">
        <v>539</v>
      </c>
      <c r="J2111" s="12" t="s">
        <v>539</v>
      </c>
      <c r="K2111" s="12" t="s">
        <v>539</v>
      </c>
      <c r="L2111" s="12" t="s">
        <v>539</v>
      </c>
      <c r="M2111" s="12" t="s">
        <v>539</v>
      </c>
      <c r="N2111" s="12" t="s">
        <v>539</v>
      </c>
      <c r="O2111" s="12" t="s">
        <v>539</v>
      </c>
      <c r="R2111" s="12" t="str">
        <f t="shared" si="32"/>
        <v>Null</v>
      </c>
      <c r="S2111" s="12" t="str">
        <f>IFERROR(IF(Preferences!$D$6="Default",INDEX('History Check'!$F$6:$O$6,MATCH(MAX('History Check'!$F2111:$O2111),'History Check'!$F2111:$O2111,0)),IF(COUNT($F2111:$O2111) &gt; 0, Preferences!$D$6, NA())),"Null")</f>
        <v>Null</v>
      </c>
    </row>
    <row r="2112" spans="3:19" hidden="1">
      <c r="C2112" s="12" t="s">
        <v>1705</v>
      </c>
      <c r="D2112" s="12">
        <v>108729</v>
      </c>
      <c r="E2112" s="12">
        <v>2023</v>
      </c>
      <c r="F2112" s="36">
        <v>45199</v>
      </c>
      <c r="G2112" s="12" t="s">
        <v>539</v>
      </c>
      <c r="H2112" s="36" t="s">
        <v>539</v>
      </c>
      <c r="I2112" s="36" t="s">
        <v>539</v>
      </c>
      <c r="J2112" s="36" t="s">
        <v>539</v>
      </c>
      <c r="K2112" s="36">
        <v>45199</v>
      </c>
      <c r="L2112" s="12" t="s">
        <v>539</v>
      </c>
      <c r="M2112" s="12" t="s">
        <v>539</v>
      </c>
      <c r="N2112" s="36" t="s">
        <v>539</v>
      </c>
      <c r="O2112" s="36" t="s">
        <v>539</v>
      </c>
      <c r="R2112" s="12" t="str">
        <f t="shared" si="32"/>
        <v>IFRS</v>
      </c>
      <c r="S2112" s="12" t="str">
        <f>IFERROR(IF(Preferences!$D$6="Default",INDEX('History Check'!$F$6:$O$6,MATCH(MAX('History Check'!$F2112:$O2112),'History Check'!$F2112:$O2112,0)),IF(COUNT($F2112:$O2112) &gt; 0, Preferences!$D$6, NA())),"Null")</f>
        <v>CON</v>
      </c>
    </row>
    <row r="2113" spans="3:19" hidden="1">
      <c r="C2113" s="12" t="s">
        <v>1705</v>
      </c>
      <c r="D2113" s="12">
        <v>108729</v>
      </c>
      <c r="E2113" s="12">
        <v>2022</v>
      </c>
      <c r="F2113" s="36">
        <v>44834</v>
      </c>
      <c r="G2113" s="12" t="s">
        <v>539</v>
      </c>
      <c r="H2113" s="12" t="s">
        <v>539</v>
      </c>
      <c r="I2113" s="36" t="s">
        <v>539</v>
      </c>
      <c r="J2113" s="36" t="s">
        <v>539</v>
      </c>
      <c r="K2113" s="36">
        <v>44834</v>
      </c>
      <c r="L2113" s="12" t="s">
        <v>539</v>
      </c>
      <c r="M2113" s="12" t="s">
        <v>539</v>
      </c>
      <c r="N2113" s="12" t="s">
        <v>539</v>
      </c>
      <c r="O2113" s="36" t="s">
        <v>539</v>
      </c>
      <c r="R2113" s="12" t="str">
        <f t="shared" si="32"/>
        <v>IFRS</v>
      </c>
      <c r="S2113" s="12" t="str">
        <f>IFERROR(IF(Preferences!$D$6="Default",INDEX('History Check'!$F$6:$O$6,MATCH(MAX('History Check'!$F2113:$O2113),'History Check'!$F2113:$O2113,0)),IF(COUNT($F2113:$O2113) &gt; 0, Preferences!$D$6, NA())),"Null")</f>
        <v>CON</v>
      </c>
    </row>
    <row r="2114" spans="3:19" hidden="1">
      <c r="C2114" s="12" t="s">
        <v>1706</v>
      </c>
      <c r="D2114" s="12">
        <v>146825</v>
      </c>
      <c r="E2114" s="12">
        <v>2023</v>
      </c>
      <c r="F2114" s="36">
        <v>45199</v>
      </c>
      <c r="G2114" s="12" t="s">
        <v>539</v>
      </c>
      <c r="H2114" s="12" t="s">
        <v>539</v>
      </c>
      <c r="I2114" s="36" t="s">
        <v>539</v>
      </c>
      <c r="J2114" s="36" t="s">
        <v>539</v>
      </c>
      <c r="K2114" s="36" t="s">
        <v>539</v>
      </c>
      <c r="L2114" s="12" t="s">
        <v>539</v>
      </c>
      <c r="M2114" s="12" t="s">
        <v>539</v>
      </c>
      <c r="N2114" s="12" t="s">
        <v>539</v>
      </c>
      <c r="O2114" s="36" t="s">
        <v>539</v>
      </c>
      <c r="R2114" s="12" t="str">
        <f t="shared" si="32"/>
        <v>IFRS</v>
      </c>
      <c r="S2114" s="12" t="str">
        <f>IFERROR(IF(Preferences!$D$6="Default",INDEX('History Check'!$F$6:$O$6,MATCH(MAX('History Check'!$F2114:$O2114),'History Check'!$F2114:$O2114,0)),IF(COUNT($F2114:$O2114) &gt; 0, Preferences!$D$6, NA())),"Null")</f>
        <v>CON</v>
      </c>
    </row>
    <row r="2115" spans="3:19" hidden="1">
      <c r="C2115" s="12" t="s">
        <v>1706</v>
      </c>
      <c r="D2115" s="12">
        <v>146825</v>
      </c>
      <c r="E2115" s="12">
        <v>2022</v>
      </c>
      <c r="F2115" s="36">
        <v>44834</v>
      </c>
      <c r="G2115" s="12" t="s">
        <v>539</v>
      </c>
      <c r="H2115" s="36" t="s">
        <v>539</v>
      </c>
      <c r="I2115" s="36" t="s">
        <v>539</v>
      </c>
      <c r="J2115" s="12" t="s">
        <v>539</v>
      </c>
      <c r="K2115" s="36" t="s">
        <v>539</v>
      </c>
      <c r="L2115" s="12" t="s">
        <v>539</v>
      </c>
      <c r="M2115" s="36" t="s">
        <v>539</v>
      </c>
      <c r="N2115" s="12" t="s">
        <v>539</v>
      </c>
      <c r="O2115" s="36" t="s">
        <v>539</v>
      </c>
      <c r="R2115" s="12" t="str">
        <f t="shared" si="32"/>
        <v>IFRS</v>
      </c>
      <c r="S2115" s="12" t="str">
        <f>IFERROR(IF(Preferences!$D$6="Default",INDEX('History Check'!$F$6:$O$6,MATCH(MAX('History Check'!$F2115:$O2115),'History Check'!$F2115:$O2115,0)),IF(COUNT($F2115:$O2115) &gt; 0, Preferences!$D$6, NA())),"Null")</f>
        <v>CON</v>
      </c>
    </row>
    <row r="2116" spans="3:19" hidden="1">
      <c r="C2116" s="12" t="s">
        <v>1707</v>
      </c>
      <c r="D2116" s="12">
        <v>1206824</v>
      </c>
      <c r="E2116" s="12">
        <v>2023</v>
      </c>
      <c r="F2116" s="36" t="s">
        <v>539</v>
      </c>
      <c r="G2116" s="12" t="s">
        <v>539</v>
      </c>
      <c r="H2116" s="36">
        <v>45291</v>
      </c>
      <c r="I2116" s="36" t="s">
        <v>539</v>
      </c>
      <c r="J2116" s="12" t="s">
        <v>539</v>
      </c>
      <c r="K2116" s="36" t="s">
        <v>539</v>
      </c>
      <c r="L2116" s="12" t="s">
        <v>539</v>
      </c>
      <c r="M2116" s="12" t="s">
        <v>539</v>
      </c>
      <c r="N2116" s="12" t="s">
        <v>539</v>
      </c>
      <c r="O2116" s="12" t="s">
        <v>539</v>
      </c>
      <c r="R2116" s="12" t="str">
        <f t="shared" si="32"/>
        <v>REGULATORY</v>
      </c>
      <c r="S2116" s="12" t="str">
        <f>IFERROR(IF(Preferences!$D$6="Default",INDEX('History Check'!$F$6:$O$6,MATCH(MAX('History Check'!$F2116:$O2116),'History Check'!$F2116:$O2116,0)),IF(COUNT($F2116:$O2116) &gt; 0, Preferences!$D$6, NA())),"Null")</f>
        <v>CON</v>
      </c>
    </row>
    <row r="2117" spans="3:19" hidden="1">
      <c r="C2117" s="12" t="s">
        <v>1707</v>
      </c>
      <c r="D2117" s="12">
        <v>1206824</v>
      </c>
      <c r="E2117" s="12">
        <v>2022</v>
      </c>
      <c r="F2117" s="12" t="s">
        <v>539</v>
      </c>
      <c r="G2117" s="12" t="s">
        <v>539</v>
      </c>
      <c r="H2117" s="36">
        <v>44926</v>
      </c>
      <c r="I2117" s="36" t="s">
        <v>539</v>
      </c>
      <c r="J2117" s="36" t="s">
        <v>539</v>
      </c>
      <c r="K2117" s="12" t="s">
        <v>539</v>
      </c>
      <c r="L2117" s="12" t="s">
        <v>539</v>
      </c>
      <c r="M2117" s="12" t="s">
        <v>539</v>
      </c>
      <c r="N2117" s="12" t="s">
        <v>539</v>
      </c>
      <c r="O2117" s="12" t="s">
        <v>539</v>
      </c>
      <c r="R2117" s="12" t="str">
        <f t="shared" si="32"/>
        <v>REGULATORY</v>
      </c>
      <c r="S2117" s="12" t="str">
        <f>IFERROR(IF(Preferences!$D$6="Default",INDEX('History Check'!$F$6:$O$6,MATCH(MAX('History Check'!$F2117:$O2117),'History Check'!$F2117:$O2117,0)),IF(COUNT($F2117:$O2117) &gt; 0, Preferences!$D$6, NA())),"Null")</f>
        <v>CON</v>
      </c>
    </row>
    <row r="2118" spans="3:19" hidden="1">
      <c r="C2118" s="12" t="s">
        <v>1708</v>
      </c>
      <c r="D2118" s="12">
        <v>1250674</v>
      </c>
      <c r="E2118" s="12">
        <v>2023</v>
      </c>
      <c r="F2118" s="36" t="s">
        <v>539</v>
      </c>
      <c r="G2118" s="12" t="s">
        <v>539</v>
      </c>
      <c r="H2118" s="12" t="s">
        <v>539</v>
      </c>
      <c r="I2118" s="12" t="s">
        <v>539</v>
      </c>
      <c r="J2118" s="36">
        <v>45291</v>
      </c>
      <c r="K2118" s="36" t="s">
        <v>539</v>
      </c>
      <c r="L2118" s="12" t="s">
        <v>539</v>
      </c>
      <c r="M2118" s="12" t="s">
        <v>539</v>
      </c>
      <c r="N2118" s="12" t="s">
        <v>539</v>
      </c>
      <c r="O2118" s="36">
        <v>45291</v>
      </c>
      <c r="R2118" s="12" t="str">
        <f t="shared" si="32"/>
        <v>LOCAL</v>
      </c>
      <c r="S2118" s="12" t="str">
        <f>IFERROR(IF(Preferences!$D$6="Default",INDEX('History Check'!$F$6:$O$6,MATCH(MAX('History Check'!$F2118:$O2118),'History Check'!$F2118:$O2118,0)),IF(COUNT($F2118:$O2118) &gt; 0, Preferences!$D$6, NA())),"Null")</f>
        <v>CON</v>
      </c>
    </row>
    <row r="2119" spans="3:19" hidden="1">
      <c r="C2119" s="12" t="s">
        <v>1708</v>
      </c>
      <c r="D2119" s="12">
        <v>1250674</v>
      </c>
      <c r="E2119" s="12">
        <v>2022</v>
      </c>
      <c r="F2119" s="36" t="s">
        <v>539</v>
      </c>
      <c r="G2119" s="12" t="s">
        <v>539</v>
      </c>
      <c r="H2119" s="12" t="s">
        <v>539</v>
      </c>
      <c r="I2119" s="36" t="s">
        <v>539</v>
      </c>
      <c r="J2119" s="36">
        <v>44926</v>
      </c>
      <c r="K2119" s="12" t="s">
        <v>539</v>
      </c>
      <c r="L2119" s="12" t="s">
        <v>539</v>
      </c>
      <c r="M2119" s="12" t="s">
        <v>539</v>
      </c>
      <c r="N2119" s="12" t="s">
        <v>539</v>
      </c>
      <c r="O2119" s="36">
        <v>44926</v>
      </c>
      <c r="R2119" s="12" t="str">
        <f t="shared" si="32"/>
        <v>LOCAL</v>
      </c>
      <c r="S2119" s="12" t="str">
        <f>IFERROR(IF(Preferences!$D$6="Default",INDEX('History Check'!$F$6:$O$6,MATCH(MAX('History Check'!$F2119:$O2119),'History Check'!$F2119:$O2119,0)),IF(COUNT($F2119:$O2119) &gt; 0, Preferences!$D$6, NA())),"Null")</f>
        <v>CON</v>
      </c>
    </row>
    <row r="2120" spans="3:19">
      <c r="C2120" s="12" t="s">
        <v>1709</v>
      </c>
      <c r="D2120" s="12">
        <v>2253</v>
      </c>
      <c r="E2120" s="12">
        <v>2023</v>
      </c>
      <c r="F2120" s="36" t="s">
        <v>539</v>
      </c>
      <c r="G2120" s="12" t="s">
        <v>539</v>
      </c>
      <c r="H2120" s="36" t="s">
        <v>539</v>
      </c>
      <c r="I2120" s="36" t="s">
        <v>539</v>
      </c>
      <c r="J2120" s="12" t="s">
        <v>539</v>
      </c>
      <c r="K2120" s="36" t="s">
        <v>539</v>
      </c>
      <c r="L2120" s="12" t="s">
        <v>539</v>
      </c>
      <c r="M2120" s="12" t="s">
        <v>539</v>
      </c>
      <c r="N2120" s="12" t="s">
        <v>539</v>
      </c>
      <c r="O2120" s="36" t="s">
        <v>539</v>
      </c>
      <c r="R2120" s="12" t="str">
        <f t="shared" ref="R2120:R2145" si="33">IFERROR(INDEX($F$5:$O$5,MATCH(MAX($F2120:$O2120),$F2120:$O2120,0)),"Null")</f>
        <v>Null</v>
      </c>
      <c r="S2120" s="12" t="str">
        <f>IFERROR(IF(Preferences!$D$6="Default",INDEX('History Check'!$F$6:$O$6,MATCH(MAX('History Check'!$F2120:$O2120),'History Check'!$F2120:$O2120,0)),IF(COUNT($F2120:$O2120) &gt; 0, Preferences!$D$6, NA())),"Null")</f>
        <v>Null</v>
      </c>
    </row>
    <row r="2121" spans="3:19">
      <c r="C2121" s="12" t="s">
        <v>1709</v>
      </c>
      <c r="D2121" s="12">
        <v>2253</v>
      </c>
      <c r="E2121" s="12">
        <v>2022</v>
      </c>
      <c r="F2121" s="36" t="s">
        <v>539</v>
      </c>
      <c r="G2121" s="12" t="s">
        <v>539</v>
      </c>
      <c r="H2121" s="12" t="s">
        <v>539</v>
      </c>
      <c r="I2121" s="12" t="s">
        <v>539</v>
      </c>
      <c r="J2121" s="12" t="s">
        <v>539</v>
      </c>
      <c r="K2121" s="36" t="s">
        <v>539</v>
      </c>
      <c r="L2121" s="12" t="s">
        <v>539</v>
      </c>
      <c r="M2121" s="12" t="s">
        <v>539</v>
      </c>
      <c r="N2121" s="12" t="s">
        <v>539</v>
      </c>
      <c r="O2121" s="36" t="s">
        <v>539</v>
      </c>
      <c r="R2121" s="12" t="str">
        <f t="shared" si="33"/>
        <v>Null</v>
      </c>
      <c r="S2121" s="12" t="str">
        <f>IFERROR(IF(Preferences!$D$6="Default",INDEX('History Check'!$F$6:$O$6,MATCH(MAX('History Check'!$F2121:$O2121),'History Check'!$F2121:$O2121,0)),IF(COUNT($F2121:$O2121) &gt; 0, Preferences!$D$6, NA())),"Null")</f>
        <v>Null</v>
      </c>
    </row>
    <row r="2122" spans="3:19" hidden="1">
      <c r="C2122" s="12" t="s">
        <v>1710</v>
      </c>
      <c r="D2122" s="12">
        <v>142042</v>
      </c>
      <c r="E2122" s="12">
        <v>2023</v>
      </c>
      <c r="F2122" s="36" t="s">
        <v>539</v>
      </c>
      <c r="G2122" s="12" t="s">
        <v>539</v>
      </c>
      <c r="H2122" s="36">
        <v>45291</v>
      </c>
      <c r="I2122" s="36" t="s">
        <v>539</v>
      </c>
      <c r="J2122" s="36" t="s">
        <v>539</v>
      </c>
      <c r="K2122" s="36" t="s">
        <v>539</v>
      </c>
      <c r="L2122" s="12" t="s">
        <v>539</v>
      </c>
      <c r="M2122" s="36" t="s">
        <v>539</v>
      </c>
      <c r="N2122" s="36" t="s">
        <v>539</v>
      </c>
      <c r="O2122" s="36" t="s">
        <v>539</v>
      </c>
      <c r="R2122" s="12" t="str">
        <f t="shared" si="33"/>
        <v>REGULATORY</v>
      </c>
      <c r="S2122" s="12" t="str">
        <f>IFERROR(IF(Preferences!$D$6="Default",INDEX('History Check'!$F$6:$O$6,MATCH(MAX('History Check'!$F2122:$O2122),'History Check'!$F2122:$O2122,0)),IF(COUNT($F2122:$O2122) &gt; 0, Preferences!$D$6, NA())),"Null")</f>
        <v>CON</v>
      </c>
    </row>
    <row r="2123" spans="3:19" hidden="1">
      <c r="C2123" s="12" t="s">
        <v>1710</v>
      </c>
      <c r="D2123" s="12">
        <v>142042</v>
      </c>
      <c r="E2123" s="12">
        <v>2022</v>
      </c>
      <c r="F2123" s="36" t="s">
        <v>539</v>
      </c>
      <c r="G2123" s="12" t="s">
        <v>539</v>
      </c>
      <c r="H2123" s="36">
        <v>44926</v>
      </c>
      <c r="I2123" s="36" t="s">
        <v>539</v>
      </c>
      <c r="J2123" s="12" t="s">
        <v>539</v>
      </c>
      <c r="K2123" s="36" t="s">
        <v>539</v>
      </c>
      <c r="L2123" s="12" t="s">
        <v>539</v>
      </c>
      <c r="M2123" s="12" t="s">
        <v>539</v>
      </c>
      <c r="N2123" s="12" t="s">
        <v>539</v>
      </c>
      <c r="O2123" s="12" t="s">
        <v>539</v>
      </c>
      <c r="R2123" s="12" t="str">
        <f t="shared" si="33"/>
        <v>REGULATORY</v>
      </c>
      <c r="S2123" s="12" t="str">
        <f>IFERROR(IF(Preferences!$D$6="Default",INDEX('History Check'!$F$6:$O$6,MATCH(MAX('History Check'!$F2123:$O2123),'History Check'!$F2123:$O2123,0)),IF(COUNT($F2123:$O2123) &gt; 0, Preferences!$D$6, NA())),"Null")</f>
        <v>CON</v>
      </c>
    </row>
    <row r="2124" spans="3:19" hidden="1">
      <c r="C2124" s="12" t="s">
        <v>1711</v>
      </c>
      <c r="D2124" s="12">
        <v>1202625</v>
      </c>
      <c r="E2124" s="12">
        <v>2023</v>
      </c>
      <c r="F2124" s="12" t="s">
        <v>539</v>
      </c>
      <c r="G2124" s="12" t="s">
        <v>539</v>
      </c>
      <c r="H2124" s="36">
        <v>45291</v>
      </c>
      <c r="I2124" s="36" t="s">
        <v>539</v>
      </c>
      <c r="J2124" s="12" t="s">
        <v>539</v>
      </c>
      <c r="K2124" s="36" t="s">
        <v>539</v>
      </c>
      <c r="L2124" s="12" t="s">
        <v>539</v>
      </c>
      <c r="M2124" s="12" t="s">
        <v>539</v>
      </c>
      <c r="N2124" s="12" t="s">
        <v>539</v>
      </c>
      <c r="O2124" s="36" t="s">
        <v>539</v>
      </c>
      <c r="R2124" s="12" t="str">
        <f t="shared" si="33"/>
        <v>REGULATORY</v>
      </c>
      <c r="S2124" s="12" t="str">
        <f>IFERROR(IF(Preferences!$D$6="Default",INDEX('History Check'!$F$6:$O$6,MATCH(MAX('History Check'!$F2124:$O2124),'History Check'!$F2124:$O2124,0)),IF(COUNT($F2124:$O2124) &gt; 0, Preferences!$D$6, NA())),"Null")</f>
        <v>CON</v>
      </c>
    </row>
    <row r="2125" spans="3:19" hidden="1">
      <c r="C2125" s="12" t="s">
        <v>1711</v>
      </c>
      <c r="D2125" s="12">
        <v>1202625</v>
      </c>
      <c r="E2125" s="12">
        <v>2022</v>
      </c>
      <c r="F2125" s="36" t="s">
        <v>539</v>
      </c>
      <c r="G2125" s="12" t="s">
        <v>539</v>
      </c>
      <c r="H2125" s="36">
        <v>44926</v>
      </c>
      <c r="I2125" s="12" t="s">
        <v>539</v>
      </c>
      <c r="J2125" s="36" t="s">
        <v>539</v>
      </c>
      <c r="K2125" s="36" t="s">
        <v>539</v>
      </c>
      <c r="L2125" s="12" t="s">
        <v>539</v>
      </c>
      <c r="M2125" s="12" t="s">
        <v>539</v>
      </c>
      <c r="N2125" s="12" t="s">
        <v>539</v>
      </c>
      <c r="O2125" s="36" t="s">
        <v>539</v>
      </c>
      <c r="R2125" s="12" t="str">
        <f t="shared" si="33"/>
        <v>REGULATORY</v>
      </c>
      <c r="S2125" s="12" t="str">
        <f>IFERROR(IF(Preferences!$D$6="Default",INDEX('History Check'!$F$6:$O$6,MATCH(MAX('History Check'!$F2125:$O2125),'History Check'!$F2125:$O2125,0)),IF(COUNT($F2125:$O2125) &gt; 0, Preferences!$D$6, NA())),"Null")</f>
        <v>CON</v>
      </c>
    </row>
    <row r="2126" spans="3:19" hidden="1">
      <c r="C2126" s="12" t="s">
        <v>1712</v>
      </c>
      <c r="D2126" s="12">
        <v>1012744</v>
      </c>
      <c r="E2126" s="12">
        <v>2023</v>
      </c>
      <c r="F2126" s="36" t="s">
        <v>539</v>
      </c>
      <c r="G2126" s="12" t="s">
        <v>539</v>
      </c>
      <c r="H2126" s="36">
        <v>45291</v>
      </c>
      <c r="I2126" s="36">
        <v>45291</v>
      </c>
      <c r="J2126" s="36" t="s">
        <v>539</v>
      </c>
      <c r="K2126" s="36" t="s">
        <v>539</v>
      </c>
      <c r="L2126" s="12" t="s">
        <v>539</v>
      </c>
      <c r="M2126" s="12" t="s">
        <v>539</v>
      </c>
      <c r="N2126" s="12" t="s">
        <v>539</v>
      </c>
      <c r="O2126" s="36" t="s">
        <v>539</v>
      </c>
      <c r="R2126" s="12" t="str">
        <f t="shared" si="33"/>
        <v>REGULATORY</v>
      </c>
      <c r="S2126" s="12" t="str">
        <f>IFERROR(IF(Preferences!$D$6="Default",INDEX('History Check'!$F$6:$O$6,MATCH(MAX('History Check'!$F2126:$O2126),'History Check'!$F2126:$O2126,0)),IF(COUNT($F2126:$O2126) &gt; 0, Preferences!$D$6, NA())),"Null")</f>
        <v>CON</v>
      </c>
    </row>
    <row r="2127" spans="3:19" hidden="1">
      <c r="C2127" s="12" t="s">
        <v>1712</v>
      </c>
      <c r="D2127" s="12">
        <v>1012744</v>
      </c>
      <c r="E2127" s="12">
        <v>2022</v>
      </c>
      <c r="F2127" s="36" t="s">
        <v>539</v>
      </c>
      <c r="G2127" s="12" t="s">
        <v>539</v>
      </c>
      <c r="H2127" s="36">
        <v>44926</v>
      </c>
      <c r="I2127" s="36">
        <v>44926</v>
      </c>
      <c r="J2127" s="36" t="s">
        <v>539</v>
      </c>
      <c r="K2127" s="36" t="s">
        <v>539</v>
      </c>
      <c r="L2127" s="12" t="s">
        <v>539</v>
      </c>
      <c r="M2127" s="12" t="s">
        <v>539</v>
      </c>
      <c r="N2127" s="36" t="s">
        <v>539</v>
      </c>
      <c r="O2127" s="36" t="s">
        <v>539</v>
      </c>
      <c r="R2127" s="12" t="str">
        <f t="shared" si="33"/>
        <v>REGULATORY</v>
      </c>
      <c r="S2127" s="12" t="str">
        <f>IFERROR(IF(Preferences!$D$6="Default",INDEX('History Check'!$F$6:$O$6,MATCH(MAX('History Check'!$F2127:$O2127),'History Check'!$F2127:$O2127,0)),IF(COUNT($F2127:$O2127) &gt; 0, Preferences!$D$6, NA())),"Null")</f>
        <v>CON</v>
      </c>
    </row>
    <row r="2128" spans="3:19" hidden="1">
      <c r="C2128" s="12" t="s">
        <v>1713</v>
      </c>
      <c r="D2128" s="12">
        <v>112127</v>
      </c>
      <c r="E2128" s="12">
        <v>2023</v>
      </c>
      <c r="F2128" s="36">
        <v>45291</v>
      </c>
      <c r="G2128" s="12" t="s">
        <v>539</v>
      </c>
      <c r="H2128" s="12" t="s">
        <v>539</v>
      </c>
      <c r="I2128" s="12" t="s">
        <v>539</v>
      </c>
      <c r="J2128" s="12" t="s">
        <v>539</v>
      </c>
      <c r="K2128" s="36">
        <v>45291</v>
      </c>
      <c r="L2128" s="12" t="s">
        <v>539</v>
      </c>
      <c r="M2128" s="12" t="s">
        <v>539</v>
      </c>
      <c r="N2128" s="12" t="s">
        <v>539</v>
      </c>
      <c r="O2128" s="36" t="s">
        <v>539</v>
      </c>
      <c r="R2128" s="12" t="str">
        <f t="shared" si="33"/>
        <v>IFRS</v>
      </c>
      <c r="S2128" s="12" t="str">
        <f>IFERROR(IF(Preferences!$D$6="Default",INDEX('History Check'!$F$6:$O$6,MATCH(MAX('History Check'!$F2128:$O2128),'History Check'!$F2128:$O2128,0)),IF(COUNT($F2128:$O2128) &gt; 0, Preferences!$D$6, NA())),"Null")</f>
        <v>CON</v>
      </c>
    </row>
    <row r="2129" spans="3:19" hidden="1">
      <c r="C2129" s="12" t="s">
        <v>1713</v>
      </c>
      <c r="D2129" s="12">
        <v>112127</v>
      </c>
      <c r="E2129" s="12">
        <v>2022</v>
      </c>
      <c r="F2129" s="36">
        <v>44926</v>
      </c>
      <c r="G2129" s="12" t="s">
        <v>539</v>
      </c>
      <c r="H2129" s="36" t="s">
        <v>539</v>
      </c>
      <c r="I2129" s="36" t="s">
        <v>539</v>
      </c>
      <c r="J2129" s="36" t="s">
        <v>539</v>
      </c>
      <c r="K2129" s="36">
        <v>44926</v>
      </c>
      <c r="L2129" s="12" t="s">
        <v>539</v>
      </c>
      <c r="M2129" s="12" t="s">
        <v>539</v>
      </c>
      <c r="N2129" s="36" t="s">
        <v>539</v>
      </c>
      <c r="O2129" s="36" t="s">
        <v>539</v>
      </c>
      <c r="R2129" s="12" t="str">
        <f t="shared" si="33"/>
        <v>IFRS</v>
      </c>
      <c r="S2129" s="12" t="str">
        <f>IFERROR(IF(Preferences!$D$6="Default",INDEX('History Check'!$F$6:$O$6,MATCH(MAX('History Check'!$F2129:$O2129),'History Check'!$F2129:$O2129,0)),IF(COUNT($F2129:$O2129) &gt; 0, Preferences!$D$6, NA())),"Null")</f>
        <v>CON</v>
      </c>
    </row>
    <row r="2130" spans="3:19" hidden="1">
      <c r="C2130" s="12" t="s">
        <v>1714</v>
      </c>
      <c r="D2130" s="12">
        <v>1119350</v>
      </c>
      <c r="E2130" s="12">
        <v>2023</v>
      </c>
      <c r="F2130" s="36" t="s">
        <v>539</v>
      </c>
      <c r="G2130" s="12" t="s">
        <v>539</v>
      </c>
      <c r="H2130" s="36" t="s">
        <v>539</v>
      </c>
      <c r="I2130" s="36" t="s">
        <v>539</v>
      </c>
      <c r="J2130" s="36" t="s">
        <v>539</v>
      </c>
      <c r="K2130" s="36">
        <v>45291</v>
      </c>
      <c r="L2130" s="12" t="s">
        <v>539</v>
      </c>
      <c r="M2130" s="12" t="s">
        <v>539</v>
      </c>
      <c r="N2130" s="12" t="s">
        <v>539</v>
      </c>
      <c r="O2130" s="36" t="s">
        <v>539</v>
      </c>
      <c r="R2130" s="12" t="str">
        <f t="shared" si="33"/>
        <v>IFRS</v>
      </c>
      <c r="S2130" s="12" t="str">
        <f>IFERROR(IF(Preferences!$D$6="Default",INDEX('History Check'!$F$6:$O$6,MATCH(MAX('History Check'!$F2130:$O2130),'History Check'!$F2130:$O2130,0)),IF(COUNT($F2130:$O2130) &gt; 0, Preferences!$D$6, NA())),"Null")</f>
        <v>NONCON</v>
      </c>
    </row>
    <row r="2131" spans="3:19" hidden="1">
      <c r="C2131" s="12" t="s">
        <v>1714</v>
      </c>
      <c r="D2131" s="12">
        <v>1119350</v>
      </c>
      <c r="E2131" s="12">
        <v>2022</v>
      </c>
      <c r="F2131" s="36" t="s">
        <v>539</v>
      </c>
      <c r="G2131" s="12" t="s">
        <v>539</v>
      </c>
      <c r="H2131" s="36" t="s">
        <v>539</v>
      </c>
      <c r="I2131" s="36" t="s">
        <v>539</v>
      </c>
      <c r="J2131" s="36" t="s">
        <v>539</v>
      </c>
      <c r="K2131" s="36">
        <v>44926</v>
      </c>
      <c r="L2131" s="12" t="s">
        <v>539</v>
      </c>
      <c r="M2131" s="12" t="s">
        <v>539</v>
      </c>
      <c r="N2131" s="36" t="s">
        <v>539</v>
      </c>
      <c r="O2131" s="36" t="s">
        <v>539</v>
      </c>
      <c r="R2131" s="12" t="str">
        <f t="shared" si="33"/>
        <v>IFRS</v>
      </c>
      <c r="S2131" s="12" t="str">
        <f>IFERROR(IF(Preferences!$D$6="Default",INDEX('History Check'!$F$6:$O$6,MATCH(MAX('History Check'!$F2131:$O2131),'History Check'!$F2131:$O2131,0)),IF(COUNT($F2131:$O2131) &gt; 0, Preferences!$D$6, NA())),"Null")</f>
        <v>NONCON</v>
      </c>
    </row>
    <row r="2132" spans="3:19" hidden="1">
      <c r="C2132" s="12" t="s">
        <v>1715</v>
      </c>
      <c r="D2132" s="12">
        <v>111649</v>
      </c>
      <c r="E2132" s="12">
        <v>2023</v>
      </c>
      <c r="F2132" s="36">
        <v>45291</v>
      </c>
      <c r="G2132" s="12" t="s">
        <v>539</v>
      </c>
      <c r="H2132" s="36" t="s">
        <v>539</v>
      </c>
      <c r="I2132" s="36" t="s">
        <v>539</v>
      </c>
      <c r="J2132" s="36">
        <v>45291</v>
      </c>
      <c r="K2132" s="36" t="s">
        <v>539</v>
      </c>
      <c r="L2132" s="12" t="s">
        <v>539</v>
      </c>
      <c r="M2132" s="12" t="s">
        <v>539</v>
      </c>
      <c r="N2132" s="36" t="s">
        <v>539</v>
      </c>
      <c r="O2132" s="36">
        <v>45291</v>
      </c>
      <c r="R2132" s="12" t="str">
        <f t="shared" si="33"/>
        <v>IFRS</v>
      </c>
      <c r="S2132" s="12" t="str">
        <f>IFERROR(IF(Preferences!$D$6="Default",INDEX('History Check'!$F$6:$O$6,MATCH(MAX('History Check'!$F2132:$O2132),'History Check'!$F2132:$O2132,0)),IF(COUNT($F2132:$O2132) &gt; 0, Preferences!$D$6, NA())),"Null")</f>
        <v>CON</v>
      </c>
    </row>
    <row r="2133" spans="3:19" hidden="1">
      <c r="C2133" s="12" t="s">
        <v>1715</v>
      </c>
      <c r="D2133" s="12">
        <v>111649</v>
      </c>
      <c r="E2133" s="12">
        <v>2022</v>
      </c>
      <c r="F2133" s="36">
        <v>44926</v>
      </c>
      <c r="G2133" s="12" t="s">
        <v>539</v>
      </c>
      <c r="H2133" s="12" t="s">
        <v>539</v>
      </c>
      <c r="I2133" s="12" t="s">
        <v>539</v>
      </c>
      <c r="J2133" s="36">
        <v>44926</v>
      </c>
      <c r="K2133" s="36" t="s">
        <v>539</v>
      </c>
      <c r="L2133" s="12" t="s">
        <v>539</v>
      </c>
      <c r="M2133" s="12" t="s">
        <v>539</v>
      </c>
      <c r="N2133" s="12" t="s">
        <v>539</v>
      </c>
      <c r="O2133" s="36">
        <v>44926</v>
      </c>
      <c r="R2133" s="12" t="str">
        <f t="shared" si="33"/>
        <v>IFRS</v>
      </c>
      <c r="S2133" s="12" t="str">
        <f>IFERROR(IF(Preferences!$D$6="Default",INDEX('History Check'!$F$6:$O$6,MATCH(MAX('History Check'!$F2133:$O2133),'History Check'!$F2133:$O2133,0)),IF(COUNT($F2133:$O2133) &gt; 0, Preferences!$D$6, NA())),"Null")</f>
        <v>CON</v>
      </c>
    </row>
    <row r="2134" spans="3:19" hidden="1">
      <c r="C2134" s="12" t="s">
        <v>1716</v>
      </c>
      <c r="D2134" s="12">
        <v>115122</v>
      </c>
      <c r="E2134" s="12">
        <v>2023</v>
      </c>
      <c r="F2134" s="36">
        <v>45291</v>
      </c>
      <c r="G2134" s="12" t="s">
        <v>539</v>
      </c>
      <c r="H2134" s="36" t="s">
        <v>539</v>
      </c>
      <c r="I2134" s="12" t="s">
        <v>539</v>
      </c>
      <c r="J2134" s="12" t="s">
        <v>539</v>
      </c>
      <c r="K2134" s="36">
        <v>45291</v>
      </c>
      <c r="L2134" s="12" t="s">
        <v>539</v>
      </c>
      <c r="M2134" s="12" t="s">
        <v>539</v>
      </c>
      <c r="N2134" s="12" t="s">
        <v>539</v>
      </c>
      <c r="O2134" s="36" t="s">
        <v>539</v>
      </c>
      <c r="R2134" s="12" t="str">
        <f t="shared" si="33"/>
        <v>IFRS</v>
      </c>
      <c r="S2134" s="12" t="str">
        <f>IFERROR(IF(Preferences!$D$6="Default",INDEX('History Check'!$F$6:$O$6,MATCH(MAX('History Check'!$F2134:$O2134),'History Check'!$F2134:$O2134,0)),IF(COUNT($F2134:$O2134) &gt; 0, Preferences!$D$6, NA())),"Null")</f>
        <v>CON</v>
      </c>
    </row>
    <row r="2135" spans="3:19" hidden="1">
      <c r="C2135" s="12" t="s">
        <v>1716</v>
      </c>
      <c r="D2135" s="12">
        <v>115122</v>
      </c>
      <c r="E2135" s="12">
        <v>2022</v>
      </c>
      <c r="F2135" s="36">
        <v>44926</v>
      </c>
      <c r="G2135" s="12" t="s">
        <v>539</v>
      </c>
      <c r="H2135" s="36" t="s">
        <v>539</v>
      </c>
      <c r="I2135" s="36" t="s">
        <v>539</v>
      </c>
      <c r="J2135" s="36" t="s">
        <v>539</v>
      </c>
      <c r="K2135" s="36">
        <v>44926</v>
      </c>
      <c r="L2135" s="12" t="s">
        <v>539</v>
      </c>
      <c r="M2135" s="12" t="s">
        <v>539</v>
      </c>
      <c r="N2135" s="36" t="s">
        <v>539</v>
      </c>
      <c r="O2135" s="36" t="s">
        <v>539</v>
      </c>
      <c r="R2135" s="12" t="str">
        <f t="shared" si="33"/>
        <v>IFRS</v>
      </c>
      <c r="S2135" s="12" t="str">
        <f>IFERROR(IF(Preferences!$D$6="Default",INDEX('History Check'!$F$6:$O$6,MATCH(MAX('History Check'!$F2135:$O2135),'History Check'!$F2135:$O2135,0)),IF(COUNT($F2135:$O2135) &gt; 0, Preferences!$D$6, NA())),"Null")</f>
        <v>CON</v>
      </c>
    </row>
    <row r="2136" spans="3:19" hidden="1">
      <c r="C2136" s="12" t="s">
        <v>1717</v>
      </c>
      <c r="D2136" s="12">
        <v>115038</v>
      </c>
      <c r="E2136" s="12">
        <v>2023</v>
      </c>
      <c r="F2136" s="36">
        <v>45291</v>
      </c>
      <c r="G2136" s="12" t="s">
        <v>539</v>
      </c>
      <c r="H2136" s="12" t="s">
        <v>539</v>
      </c>
      <c r="I2136" s="12" t="s">
        <v>539</v>
      </c>
      <c r="J2136" s="12" t="s">
        <v>539</v>
      </c>
      <c r="K2136" s="36">
        <v>45291</v>
      </c>
      <c r="L2136" s="12" t="s">
        <v>539</v>
      </c>
      <c r="M2136" s="12" t="s">
        <v>539</v>
      </c>
      <c r="N2136" s="12" t="s">
        <v>539</v>
      </c>
      <c r="O2136" s="12" t="s">
        <v>539</v>
      </c>
      <c r="R2136" s="12" t="str">
        <f t="shared" si="33"/>
        <v>IFRS</v>
      </c>
      <c r="S2136" s="12" t="str">
        <f>IFERROR(IF(Preferences!$D$6="Default",INDEX('History Check'!$F$6:$O$6,MATCH(MAX('History Check'!$F2136:$O2136),'History Check'!$F2136:$O2136,0)),IF(COUNT($F2136:$O2136) &gt; 0, Preferences!$D$6, NA())),"Null")</f>
        <v>CON</v>
      </c>
    </row>
    <row r="2137" spans="3:19" hidden="1">
      <c r="C2137" s="12" t="s">
        <v>1717</v>
      </c>
      <c r="D2137" s="12">
        <v>115038</v>
      </c>
      <c r="E2137" s="12">
        <v>2022</v>
      </c>
      <c r="F2137" s="36">
        <v>44926</v>
      </c>
      <c r="G2137" s="12" t="s">
        <v>539</v>
      </c>
      <c r="H2137" s="36" t="s">
        <v>539</v>
      </c>
      <c r="I2137" s="12" t="s">
        <v>539</v>
      </c>
      <c r="J2137" s="36" t="s">
        <v>539</v>
      </c>
      <c r="K2137" s="36">
        <v>44926</v>
      </c>
      <c r="L2137" s="12" t="s">
        <v>539</v>
      </c>
      <c r="M2137" s="12" t="s">
        <v>539</v>
      </c>
      <c r="N2137" s="36" t="s">
        <v>539</v>
      </c>
      <c r="O2137" s="36" t="s">
        <v>539</v>
      </c>
      <c r="R2137" s="12" t="str">
        <f t="shared" si="33"/>
        <v>IFRS</v>
      </c>
      <c r="S2137" s="12" t="str">
        <f>IFERROR(IF(Preferences!$D$6="Default",INDEX('History Check'!$F$6:$O$6,MATCH(MAX('History Check'!$F2137:$O2137),'History Check'!$F2137:$O2137,0)),IF(COUNT($F2137:$O2137) &gt; 0, Preferences!$D$6, NA())),"Null")</f>
        <v>CON</v>
      </c>
    </row>
    <row r="2138" spans="3:19" hidden="1">
      <c r="C2138" s="12" t="s">
        <v>1718</v>
      </c>
      <c r="D2138" s="12">
        <v>100529</v>
      </c>
      <c r="E2138" s="12">
        <v>2023</v>
      </c>
      <c r="F2138" s="36" t="s">
        <v>539</v>
      </c>
      <c r="G2138" s="12" t="s">
        <v>539</v>
      </c>
      <c r="H2138" s="36">
        <v>45291</v>
      </c>
      <c r="I2138" s="36">
        <v>45291</v>
      </c>
      <c r="J2138" s="36" t="s">
        <v>539</v>
      </c>
      <c r="K2138" s="36" t="s">
        <v>539</v>
      </c>
      <c r="L2138" s="12" t="s">
        <v>539</v>
      </c>
      <c r="M2138" s="12" t="s">
        <v>539</v>
      </c>
      <c r="N2138" s="36" t="s">
        <v>539</v>
      </c>
      <c r="O2138" s="36" t="s">
        <v>539</v>
      </c>
      <c r="R2138" s="12" t="str">
        <f t="shared" si="33"/>
        <v>REGULATORY</v>
      </c>
      <c r="S2138" s="12" t="str">
        <f>IFERROR(IF(Preferences!$D$6="Default",INDEX('History Check'!$F$6:$O$6,MATCH(MAX('History Check'!$F2138:$O2138),'History Check'!$F2138:$O2138,0)),IF(COUNT($F2138:$O2138) &gt; 0, Preferences!$D$6, NA())),"Null")</f>
        <v>CON</v>
      </c>
    </row>
    <row r="2139" spans="3:19" hidden="1">
      <c r="C2139" s="12" t="s">
        <v>1718</v>
      </c>
      <c r="D2139" s="12">
        <v>100529</v>
      </c>
      <c r="E2139" s="12">
        <v>2022</v>
      </c>
      <c r="F2139" s="36" t="s">
        <v>539</v>
      </c>
      <c r="G2139" s="12" t="s">
        <v>539</v>
      </c>
      <c r="H2139" s="36">
        <v>44926</v>
      </c>
      <c r="I2139" s="36">
        <v>44926</v>
      </c>
      <c r="J2139" s="36" t="s">
        <v>539</v>
      </c>
      <c r="K2139" s="36" t="s">
        <v>539</v>
      </c>
      <c r="L2139" s="12" t="s">
        <v>539</v>
      </c>
      <c r="M2139" s="12" t="s">
        <v>539</v>
      </c>
      <c r="N2139" s="36" t="s">
        <v>539</v>
      </c>
      <c r="O2139" s="36" t="s">
        <v>539</v>
      </c>
      <c r="R2139" s="12" t="str">
        <f t="shared" si="33"/>
        <v>REGULATORY</v>
      </c>
      <c r="S2139" s="12" t="str">
        <f>IFERROR(IF(Preferences!$D$6="Default",INDEX('History Check'!$F$6:$O$6,MATCH(MAX('History Check'!$F2139:$O2139),'History Check'!$F2139:$O2139,0)),IF(COUNT($F2139:$O2139) &gt; 0, Preferences!$D$6, NA())),"Null")</f>
        <v>CON</v>
      </c>
    </row>
    <row r="2140" spans="3:19" hidden="1">
      <c r="C2140" s="12" t="s">
        <v>1719</v>
      </c>
      <c r="D2140" s="12">
        <v>1466337</v>
      </c>
      <c r="E2140" s="12">
        <v>2023</v>
      </c>
      <c r="F2140" s="36" t="s">
        <v>539</v>
      </c>
      <c r="G2140" s="12" t="s">
        <v>539</v>
      </c>
      <c r="H2140" s="36" t="s">
        <v>539</v>
      </c>
      <c r="I2140" s="36" t="s">
        <v>539</v>
      </c>
      <c r="J2140" s="36">
        <v>45291</v>
      </c>
      <c r="K2140" s="36" t="s">
        <v>539</v>
      </c>
      <c r="L2140" s="12" t="s">
        <v>539</v>
      </c>
      <c r="M2140" s="12" t="s">
        <v>539</v>
      </c>
      <c r="N2140" s="36" t="s">
        <v>539</v>
      </c>
      <c r="O2140" s="36">
        <v>45291</v>
      </c>
      <c r="R2140" s="12" t="str">
        <f t="shared" si="33"/>
        <v>LOCAL</v>
      </c>
      <c r="S2140" s="12" t="str">
        <f>IFERROR(IF(Preferences!$D$6="Default",INDEX('History Check'!$F$6:$O$6,MATCH(MAX('History Check'!$F2140:$O2140),'History Check'!$F2140:$O2140,0)),IF(COUNT($F2140:$O2140) &gt; 0, Preferences!$D$6, NA())),"Null")</f>
        <v>CON</v>
      </c>
    </row>
    <row r="2141" spans="3:19" hidden="1">
      <c r="C2141" s="12" t="s">
        <v>1719</v>
      </c>
      <c r="D2141" s="12">
        <v>1466337</v>
      </c>
      <c r="E2141" s="12">
        <v>2022</v>
      </c>
      <c r="F2141" s="36" t="s">
        <v>539</v>
      </c>
      <c r="G2141" s="12" t="s">
        <v>539</v>
      </c>
      <c r="H2141" s="12" t="s">
        <v>539</v>
      </c>
      <c r="I2141" s="36" t="s">
        <v>539</v>
      </c>
      <c r="J2141" s="36">
        <v>44926</v>
      </c>
      <c r="K2141" s="12" t="s">
        <v>539</v>
      </c>
      <c r="L2141" s="12" t="s">
        <v>539</v>
      </c>
      <c r="M2141" s="12" t="s">
        <v>539</v>
      </c>
      <c r="N2141" s="12" t="s">
        <v>539</v>
      </c>
      <c r="O2141" s="36">
        <v>44926</v>
      </c>
      <c r="R2141" s="12" t="str">
        <f t="shared" si="33"/>
        <v>LOCAL</v>
      </c>
      <c r="S2141" s="12" t="str">
        <f>IFERROR(IF(Preferences!$D$6="Default",INDEX('History Check'!$F$6:$O$6,MATCH(MAX('History Check'!$F2141:$O2141),'History Check'!$F2141:$O2141,0)),IF(COUNT($F2141:$O2141) &gt; 0, Preferences!$D$6, NA())),"Null")</f>
        <v>CON</v>
      </c>
    </row>
    <row r="2142" spans="3:19">
      <c r="C2142" s="12" t="s">
        <v>1720</v>
      </c>
      <c r="D2142" s="12">
        <v>1582262</v>
      </c>
      <c r="E2142" s="12">
        <v>2023</v>
      </c>
      <c r="F2142" s="36" t="s">
        <v>539</v>
      </c>
      <c r="G2142" s="12" t="s">
        <v>539</v>
      </c>
      <c r="H2142" s="36" t="s">
        <v>539</v>
      </c>
      <c r="I2142" s="36" t="s">
        <v>539</v>
      </c>
      <c r="J2142" s="36" t="s">
        <v>539</v>
      </c>
      <c r="K2142" s="36" t="s">
        <v>539</v>
      </c>
      <c r="L2142" s="12" t="s">
        <v>539</v>
      </c>
      <c r="M2142" s="12" t="s">
        <v>539</v>
      </c>
      <c r="N2142" s="36" t="s">
        <v>539</v>
      </c>
      <c r="O2142" s="36" t="s">
        <v>539</v>
      </c>
      <c r="R2142" s="12" t="str">
        <f t="shared" si="33"/>
        <v>Null</v>
      </c>
      <c r="S2142" s="12" t="str">
        <f>IFERROR(IF(Preferences!$D$6="Default",INDEX('History Check'!$F$6:$O$6,MATCH(MAX('History Check'!$F2142:$O2142),'History Check'!$F2142:$O2142,0)),IF(COUNT($F2142:$O2142) &gt; 0, Preferences!$D$6, NA())),"Null")</f>
        <v>Null</v>
      </c>
    </row>
    <row r="2143" spans="3:19">
      <c r="C2143" s="12" t="s">
        <v>1720</v>
      </c>
      <c r="D2143" s="12">
        <v>1582262</v>
      </c>
      <c r="E2143" s="12">
        <v>2022</v>
      </c>
      <c r="F2143" s="36" t="s">
        <v>539</v>
      </c>
      <c r="G2143" s="12" t="s">
        <v>539</v>
      </c>
      <c r="H2143" s="36" t="s">
        <v>539</v>
      </c>
      <c r="I2143" s="36" t="s">
        <v>539</v>
      </c>
      <c r="J2143" s="36" t="s">
        <v>539</v>
      </c>
      <c r="K2143" s="36" t="s">
        <v>539</v>
      </c>
      <c r="L2143" s="12" t="s">
        <v>539</v>
      </c>
      <c r="M2143" s="36" t="s">
        <v>539</v>
      </c>
      <c r="N2143" s="36" t="s">
        <v>539</v>
      </c>
      <c r="O2143" s="36" t="s">
        <v>539</v>
      </c>
      <c r="R2143" s="12" t="str">
        <f t="shared" si="33"/>
        <v>Null</v>
      </c>
      <c r="S2143" s="12" t="str">
        <f>IFERROR(IF(Preferences!$D$6="Default",INDEX('History Check'!$F$6:$O$6,MATCH(MAX('History Check'!$F2143:$O2143),'History Check'!$F2143:$O2143,0)),IF(COUNT($F2143:$O2143) &gt; 0, Preferences!$D$6, NA())),"Null")</f>
        <v>Null</v>
      </c>
    </row>
    <row r="2144" spans="3:19">
      <c r="C2144" s="12" t="s">
        <v>1721</v>
      </c>
      <c r="D2144" s="12">
        <v>1497815</v>
      </c>
      <c r="E2144" s="12">
        <v>2023</v>
      </c>
      <c r="F2144" s="36" t="s">
        <v>539</v>
      </c>
      <c r="G2144" s="12" t="s">
        <v>539</v>
      </c>
      <c r="H2144" s="12" t="s">
        <v>539</v>
      </c>
      <c r="I2144" s="12" t="s">
        <v>539</v>
      </c>
      <c r="J2144" s="12" t="s">
        <v>539</v>
      </c>
      <c r="K2144" s="36" t="s">
        <v>539</v>
      </c>
      <c r="L2144" s="12" t="s">
        <v>539</v>
      </c>
      <c r="M2144" s="12" t="s">
        <v>539</v>
      </c>
      <c r="N2144" s="12" t="s">
        <v>539</v>
      </c>
      <c r="O2144" s="36" t="s">
        <v>539</v>
      </c>
      <c r="R2144" s="12" t="str">
        <f t="shared" si="33"/>
        <v>Null</v>
      </c>
      <c r="S2144" s="12" t="str">
        <f>IFERROR(IF(Preferences!$D$6="Default",INDEX('History Check'!$F$6:$O$6,MATCH(MAX('History Check'!$F2144:$O2144),'History Check'!$F2144:$O2144,0)),IF(COUNT($F2144:$O2144) &gt; 0, Preferences!$D$6, NA())),"Null")</f>
        <v>Null</v>
      </c>
    </row>
    <row r="2145" spans="3:19">
      <c r="C2145" s="12" t="s">
        <v>1721</v>
      </c>
      <c r="D2145" s="12">
        <v>1497815</v>
      </c>
      <c r="E2145" s="12">
        <v>2022</v>
      </c>
      <c r="F2145" s="36" t="s">
        <v>539</v>
      </c>
      <c r="G2145" s="12" t="s">
        <v>539</v>
      </c>
      <c r="H2145" s="12" t="s">
        <v>539</v>
      </c>
      <c r="I2145" s="12" t="s">
        <v>539</v>
      </c>
      <c r="J2145" s="36" t="s">
        <v>539</v>
      </c>
      <c r="K2145" s="12" t="s">
        <v>539</v>
      </c>
      <c r="L2145" s="12" t="s">
        <v>539</v>
      </c>
      <c r="M2145" s="12" t="s">
        <v>539</v>
      </c>
      <c r="N2145" s="12" t="s">
        <v>539</v>
      </c>
      <c r="O2145" s="36" t="s">
        <v>539</v>
      </c>
      <c r="R2145" s="12" t="str">
        <f t="shared" si="33"/>
        <v>Null</v>
      </c>
      <c r="S2145" s="12" t="str">
        <f>IFERROR(IF(Preferences!$D$6="Default",INDEX('History Check'!$F$6:$O$6,MATCH(MAX('History Check'!$F2145:$O2145),'History Check'!$F2145:$O2145,0)),IF(COUNT($F2145:$O2145) &gt; 0, Preferences!$D$6, NA())),"Null")</f>
        <v>Null</v>
      </c>
    </row>
    <row r="2146" spans="3:19" hidden="1">
      <c r="F2146" s="36" t="s">
        <v>539</v>
      </c>
      <c r="G2146" s="12" t="s">
        <v>539</v>
      </c>
      <c r="H2146" s="12" t="s">
        <v>539</v>
      </c>
      <c r="I2146" s="12" t="s">
        <v>539</v>
      </c>
      <c r="J2146" s="36" t="s">
        <v>539</v>
      </c>
      <c r="K2146" s="36" t="s">
        <v>539</v>
      </c>
      <c r="L2146" s="12" t="s">
        <v>539</v>
      </c>
      <c r="M2146" s="12" t="s">
        <v>539</v>
      </c>
      <c r="N2146" s="12" t="s">
        <v>539</v>
      </c>
      <c r="O2146" s="36" t="s">
        <v>539</v>
      </c>
    </row>
    <row r="2147" spans="3:19" hidden="1">
      <c r="F2147" s="36" t="s">
        <v>539</v>
      </c>
      <c r="G2147" s="12" t="s">
        <v>539</v>
      </c>
      <c r="H2147" s="12" t="s">
        <v>539</v>
      </c>
      <c r="I2147" s="12" t="s">
        <v>539</v>
      </c>
      <c r="J2147" s="36" t="s">
        <v>539</v>
      </c>
      <c r="K2147" s="12" t="s">
        <v>539</v>
      </c>
      <c r="L2147" s="12" t="s">
        <v>539</v>
      </c>
      <c r="M2147" s="12" t="s">
        <v>539</v>
      </c>
      <c r="N2147" s="12" t="s">
        <v>539</v>
      </c>
      <c r="O2147" s="36" t="s">
        <v>539</v>
      </c>
    </row>
    <row r="2148" spans="3:19">
      <c r="F2148" s="36"/>
      <c r="J2148" s="36"/>
      <c r="K2148" s="36"/>
      <c r="O2148" s="36"/>
    </row>
    <row r="2149" spans="3:19">
      <c r="F2149" s="36"/>
      <c r="H2149" s="36"/>
      <c r="I2149" s="36"/>
      <c r="J2149" s="36"/>
      <c r="K2149" s="36"/>
      <c r="N2149" s="36"/>
      <c r="O2149" s="36"/>
    </row>
    <row r="2150" spans="3:19">
      <c r="F2150" s="36"/>
      <c r="H2150" s="36"/>
      <c r="I2150" s="36"/>
      <c r="J2150" s="36"/>
      <c r="K2150" s="36"/>
      <c r="N2150" s="36"/>
      <c r="O2150" s="36"/>
    </row>
    <row r="2151" spans="3:19">
      <c r="F2151" s="36"/>
      <c r="K2151" s="36"/>
      <c r="O2151" s="36"/>
    </row>
    <row r="2152" spans="3:19">
      <c r="F2152" s="36"/>
      <c r="H2152" s="36"/>
      <c r="I2152" s="36"/>
      <c r="J2152" s="36"/>
      <c r="K2152" s="36"/>
      <c r="N2152" s="36"/>
      <c r="O2152" s="36"/>
    </row>
    <row r="2153" spans="3:19">
      <c r="F2153" s="36"/>
      <c r="K2153" s="36"/>
      <c r="O2153" s="36"/>
    </row>
    <row r="2154" spans="3:19">
      <c r="I2154" s="36"/>
      <c r="J2154" s="36"/>
      <c r="K2154" s="36"/>
    </row>
    <row r="2155" spans="3:19">
      <c r="F2155" s="36"/>
      <c r="H2155" s="36"/>
      <c r="K2155" s="36"/>
    </row>
    <row r="2156" spans="3:19">
      <c r="F2156" s="36"/>
      <c r="H2156" s="36"/>
      <c r="I2156" s="36"/>
      <c r="J2156" s="36"/>
      <c r="K2156" s="36"/>
      <c r="N2156" s="36"/>
      <c r="O2156" s="36"/>
    </row>
    <row r="2157" spans="3:19">
      <c r="F2157" s="47"/>
      <c r="G2157" s="47"/>
      <c r="H2157" s="47"/>
      <c r="I2157" s="47"/>
      <c r="J2157" s="47"/>
      <c r="K2157" s="47"/>
      <c r="L2157" s="47"/>
      <c r="M2157" s="47"/>
      <c r="N2157" s="47"/>
      <c r="O2157" s="47"/>
      <c r="P2157" s="47"/>
      <c r="Q2157" s="47"/>
    </row>
    <row r="2158" spans="3:19">
      <c r="F2158" s="36"/>
      <c r="H2158" s="36"/>
      <c r="I2158" s="36"/>
      <c r="J2158" s="36"/>
      <c r="K2158" s="36"/>
      <c r="N2158" s="36"/>
      <c r="O2158" s="36"/>
    </row>
    <row r="2159" spans="3:19">
      <c r="I2159" s="36"/>
      <c r="J2159" s="36"/>
      <c r="O2159" s="36"/>
    </row>
    <row r="2160" spans="3:19">
      <c r="I2160" s="36"/>
      <c r="O2160" s="36"/>
    </row>
    <row r="2161" spans="6:17">
      <c r="F2161" s="36"/>
      <c r="H2161" s="36"/>
      <c r="I2161" s="36"/>
      <c r="J2161" s="36"/>
      <c r="K2161" s="36"/>
      <c r="N2161" s="36"/>
      <c r="O2161" s="36"/>
    </row>
    <row r="2162" spans="6:17">
      <c r="F2162" s="36"/>
      <c r="H2162" s="36"/>
      <c r="I2162" s="36"/>
      <c r="J2162" s="36"/>
      <c r="K2162" s="36"/>
      <c r="N2162" s="36"/>
      <c r="O2162" s="36"/>
    </row>
    <row r="2163" spans="6:17">
      <c r="F2163" s="36"/>
      <c r="H2163" s="36"/>
      <c r="I2163" s="36"/>
      <c r="J2163" s="36"/>
      <c r="K2163" s="36"/>
      <c r="N2163" s="36"/>
      <c r="O2163" s="36"/>
    </row>
    <row r="2164" spans="6:17">
      <c r="F2164" s="36"/>
      <c r="K2164" s="36"/>
    </row>
    <row r="2165" spans="6:17">
      <c r="F2165" s="36"/>
      <c r="K2165" s="36"/>
    </row>
    <row r="2166" spans="6:17">
      <c r="F2166" s="36"/>
      <c r="H2166" s="36"/>
      <c r="I2166" s="36"/>
      <c r="J2166" s="36"/>
      <c r="K2166" s="36"/>
      <c r="N2166" s="36"/>
      <c r="O2166" s="36"/>
    </row>
    <row r="2167" spans="6:17">
      <c r="F2167" s="36"/>
      <c r="H2167" s="36"/>
      <c r="I2167" s="36"/>
      <c r="J2167" s="36"/>
      <c r="K2167" s="36"/>
      <c r="N2167" s="36"/>
      <c r="O2167" s="36"/>
    </row>
    <row r="2168" spans="6:17">
      <c r="F2168" s="36"/>
      <c r="I2168" s="36"/>
      <c r="O2168" s="36"/>
    </row>
    <row r="2169" spans="6:17">
      <c r="F2169" s="36"/>
      <c r="H2169" s="36"/>
      <c r="I2169" s="36"/>
      <c r="J2169" s="36"/>
      <c r="K2169" s="36"/>
      <c r="N2169" s="36"/>
      <c r="O2169" s="36"/>
    </row>
    <row r="2170" spans="6:17">
      <c r="F2170" s="36"/>
      <c r="H2170" s="36"/>
      <c r="I2170" s="36"/>
      <c r="J2170" s="36"/>
      <c r="K2170" s="36"/>
      <c r="N2170" s="36"/>
      <c r="O2170" s="36"/>
    </row>
    <row r="2171" spans="6:17">
      <c r="F2171" s="36"/>
      <c r="H2171" s="36"/>
      <c r="I2171" s="36"/>
      <c r="K2171" s="36"/>
    </row>
    <row r="2172" spans="6:17">
      <c r="F2172" s="47"/>
      <c r="G2172" s="47"/>
      <c r="H2172" s="47"/>
      <c r="I2172" s="47"/>
      <c r="J2172" s="47"/>
      <c r="K2172" s="47"/>
      <c r="L2172" s="47"/>
      <c r="M2172" s="47"/>
      <c r="N2172" s="47"/>
      <c r="O2172" s="47"/>
      <c r="P2172" s="47"/>
      <c r="Q2172" s="47"/>
    </row>
    <row r="2173" spans="6:17">
      <c r="F2173" s="36"/>
      <c r="H2173" s="36"/>
      <c r="I2173" s="36"/>
      <c r="J2173" s="36"/>
      <c r="K2173" s="36"/>
      <c r="N2173" s="36"/>
      <c r="O2173" s="36"/>
    </row>
    <row r="2174" spans="6:17">
      <c r="F2174" s="36"/>
      <c r="K2174" s="36"/>
    </row>
    <row r="2175" spans="6:17">
      <c r="F2175" s="36"/>
      <c r="H2175" s="36"/>
      <c r="I2175" s="36"/>
      <c r="J2175" s="36"/>
      <c r="K2175" s="36"/>
      <c r="N2175" s="36"/>
      <c r="O2175" s="36"/>
    </row>
    <row r="2176" spans="6:17">
      <c r="F2176" s="36"/>
      <c r="H2176" s="36"/>
      <c r="I2176" s="36"/>
      <c r="J2176" s="36"/>
      <c r="K2176" s="36"/>
      <c r="N2176" s="36"/>
      <c r="O2176" s="36"/>
    </row>
    <row r="2177" spans="6:15">
      <c r="F2177" s="36"/>
      <c r="H2177" s="36"/>
      <c r="I2177" s="36"/>
      <c r="J2177" s="36"/>
      <c r="K2177" s="36"/>
      <c r="N2177" s="36"/>
      <c r="O2177" s="36"/>
    </row>
    <row r="2178" spans="6:15">
      <c r="F2178" s="36"/>
      <c r="J2178" s="36"/>
      <c r="K2178" s="36"/>
      <c r="O2178" s="36"/>
    </row>
    <row r="2179" spans="6:15">
      <c r="F2179" s="36"/>
      <c r="I2179" s="36"/>
    </row>
    <row r="2180" spans="6:15">
      <c r="F2180" s="36"/>
      <c r="H2180" s="36"/>
      <c r="I2180" s="36"/>
      <c r="J2180" s="36"/>
      <c r="K2180" s="36"/>
      <c r="N2180" s="36"/>
      <c r="O2180" s="36"/>
    </row>
    <row r="2181" spans="6:15">
      <c r="F2181" s="36"/>
      <c r="K2181" s="36"/>
    </row>
    <row r="2182" spans="6:15">
      <c r="F2182" s="36"/>
      <c r="H2182" s="36"/>
      <c r="I2182" s="36"/>
      <c r="J2182" s="36"/>
      <c r="K2182" s="36"/>
      <c r="N2182" s="36"/>
      <c r="O2182" s="36"/>
    </row>
    <row r="2183" spans="6:15">
      <c r="J2183" s="36"/>
      <c r="O2183" s="36"/>
    </row>
    <row r="2184" spans="6:15">
      <c r="F2184" s="36"/>
      <c r="H2184" s="36"/>
      <c r="I2184" s="36"/>
      <c r="J2184" s="36"/>
      <c r="K2184" s="36"/>
      <c r="N2184" s="36"/>
      <c r="O2184" s="36"/>
    </row>
    <row r="2185" spans="6:15">
      <c r="J2185" s="36"/>
      <c r="K2185" s="36"/>
      <c r="O2185" s="36"/>
    </row>
    <row r="2186" spans="6:15">
      <c r="F2186" s="36"/>
      <c r="H2186" s="36"/>
      <c r="I2186" s="36"/>
      <c r="J2186" s="36"/>
      <c r="K2186" s="36"/>
      <c r="N2186" s="36"/>
      <c r="O2186" s="36"/>
    </row>
    <row r="2187" spans="6:15">
      <c r="F2187" s="36"/>
      <c r="J2187" s="36"/>
      <c r="K2187" s="36"/>
      <c r="N2187" s="36"/>
    </row>
    <row r="2188" spans="6:15">
      <c r="F2188" s="36"/>
      <c r="H2188" s="36"/>
      <c r="I2188" s="36"/>
      <c r="J2188" s="36"/>
      <c r="K2188" s="36"/>
      <c r="N2188" s="36"/>
      <c r="O2188" s="36"/>
    </row>
    <row r="2189" spans="6:15">
      <c r="F2189" s="36"/>
      <c r="H2189" s="36"/>
      <c r="I2189" s="36"/>
      <c r="J2189" s="36"/>
      <c r="K2189" s="36"/>
      <c r="N2189" s="36"/>
      <c r="O2189" s="36"/>
    </row>
    <row r="2190" spans="6:15">
      <c r="F2190" s="36"/>
      <c r="K2190" s="36"/>
      <c r="O2190" s="36"/>
    </row>
    <row r="2191" spans="6:15">
      <c r="O2191" s="36"/>
    </row>
    <row r="2192" spans="6:15">
      <c r="F2192" s="36"/>
      <c r="O2192" s="36"/>
    </row>
    <row r="2193" spans="6:17">
      <c r="F2193" s="36"/>
      <c r="H2193" s="36"/>
      <c r="I2193" s="36"/>
      <c r="J2193" s="36"/>
      <c r="K2193" s="36"/>
      <c r="N2193" s="36"/>
      <c r="O2193" s="36"/>
    </row>
    <row r="2194" spans="6:17">
      <c r="F2194" s="36"/>
      <c r="H2194" s="36"/>
      <c r="I2194" s="36"/>
      <c r="J2194" s="36"/>
      <c r="K2194" s="36"/>
      <c r="N2194" s="36"/>
      <c r="O2194" s="36"/>
    </row>
    <row r="2195" spans="6:17">
      <c r="F2195" s="47"/>
      <c r="G2195" s="47"/>
      <c r="H2195" s="47"/>
      <c r="I2195" s="47"/>
      <c r="J2195" s="47"/>
      <c r="K2195" s="47"/>
      <c r="L2195" s="47"/>
      <c r="M2195" s="47"/>
      <c r="N2195" s="47"/>
      <c r="O2195" s="47"/>
      <c r="P2195" s="47"/>
      <c r="Q2195" s="47"/>
    </row>
    <row r="2196" spans="6:17">
      <c r="F2196" s="36"/>
      <c r="H2196" s="36"/>
    </row>
    <row r="2197" spans="6:17">
      <c r="F2197" s="36"/>
      <c r="H2197" s="36"/>
      <c r="I2197" s="36"/>
      <c r="J2197" s="36"/>
      <c r="K2197" s="36"/>
      <c r="N2197" s="36"/>
      <c r="O2197" s="36"/>
    </row>
    <row r="2198" spans="6:17">
      <c r="F2198" s="36"/>
      <c r="H2198" s="36"/>
      <c r="I2198" s="36"/>
      <c r="J2198" s="36"/>
      <c r="K2198" s="36"/>
      <c r="N2198" s="36"/>
      <c r="O2198" s="36"/>
    </row>
    <row r="2199" spans="6:17">
      <c r="F2199" s="36"/>
      <c r="I2199" s="36"/>
    </row>
    <row r="2200" spans="6:17">
      <c r="F2200" s="36"/>
      <c r="H2200" s="36"/>
      <c r="I2200" s="36"/>
      <c r="J2200" s="36"/>
      <c r="K2200" s="36"/>
      <c r="N2200" s="36"/>
      <c r="O2200" s="36"/>
    </row>
    <row r="2201" spans="6:17">
      <c r="F2201" s="36"/>
      <c r="H2201" s="36"/>
      <c r="I2201" s="36"/>
      <c r="J2201" s="36"/>
      <c r="K2201" s="36"/>
      <c r="N2201" s="36"/>
      <c r="O2201" s="36"/>
    </row>
    <row r="2202" spans="6:17">
      <c r="F2202" s="36"/>
      <c r="H2202" s="36"/>
      <c r="I2202" s="36"/>
      <c r="J2202" s="36"/>
      <c r="K2202" s="36"/>
      <c r="N2202" s="36"/>
      <c r="O2202" s="36"/>
    </row>
    <row r="2203" spans="6:17">
      <c r="I2203" s="36"/>
      <c r="J2203" s="36"/>
      <c r="O2203" s="36"/>
    </row>
    <row r="2204" spans="6:17">
      <c r="F2204" s="36"/>
      <c r="O2204" s="36"/>
    </row>
    <row r="2205" spans="6:17">
      <c r="F2205" s="36"/>
      <c r="H2205" s="36"/>
      <c r="I2205" s="36"/>
      <c r="J2205" s="36"/>
      <c r="K2205" s="36"/>
      <c r="N2205" s="36"/>
      <c r="O2205" s="36"/>
    </row>
    <row r="2206" spans="6:17">
      <c r="K2206" s="36"/>
      <c r="O2206" s="36"/>
    </row>
    <row r="2207" spans="6:17">
      <c r="F2207" s="36"/>
      <c r="O2207" s="36"/>
    </row>
    <row r="2208" spans="6:17">
      <c r="F2208" s="36"/>
      <c r="O2208" s="36"/>
    </row>
    <row r="2209" spans="6:17">
      <c r="F2209" s="36"/>
      <c r="H2209" s="36"/>
      <c r="I2209" s="36"/>
      <c r="J2209" s="36"/>
      <c r="K2209" s="36"/>
      <c r="N2209" s="36"/>
      <c r="O2209" s="36"/>
    </row>
    <row r="2210" spans="6:17">
      <c r="F2210" s="36"/>
      <c r="H2210" s="36"/>
      <c r="I2210" s="36"/>
      <c r="J2210" s="36"/>
      <c r="K2210" s="36"/>
      <c r="N2210" s="36"/>
      <c r="O2210" s="36"/>
    </row>
    <row r="2211" spans="6:17">
      <c r="F2211" s="36"/>
      <c r="H2211" s="36"/>
      <c r="I2211" s="36"/>
      <c r="J2211" s="36"/>
      <c r="K2211" s="36"/>
      <c r="N2211" s="36"/>
      <c r="O2211" s="36"/>
    </row>
    <row r="2212" spans="6:17">
      <c r="F2212" s="36"/>
      <c r="I2212" s="36"/>
      <c r="J2212" s="36"/>
    </row>
    <row r="2213" spans="6:17">
      <c r="F2213" s="36"/>
      <c r="H2213" s="36"/>
      <c r="I2213" s="36"/>
      <c r="J2213" s="36"/>
      <c r="K2213" s="36"/>
      <c r="N2213" s="36"/>
      <c r="O2213" s="36"/>
    </row>
    <row r="2214" spans="6:17">
      <c r="F2214" s="36"/>
      <c r="J2214" s="36"/>
      <c r="K2214" s="36"/>
      <c r="O2214" s="36"/>
    </row>
    <row r="2215" spans="6:17">
      <c r="F2215" s="36"/>
      <c r="K2215" s="36"/>
      <c r="O2215" s="36"/>
    </row>
    <row r="2216" spans="6:17">
      <c r="F2216" s="47"/>
      <c r="G2216" s="47"/>
      <c r="H2216" s="47"/>
      <c r="I2216" s="47"/>
      <c r="J2216" s="47"/>
      <c r="K2216" s="47"/>
      <c r="L2216" s="47"/>
      <c r="M2216" s="47"/>
      <c r="N2216" s="47"/>
      <c r="O2216" s="47"/>
      <c r="P2216" s="47"/>
      <c r="Q2216" s="47"/>
    </row>
    <row r="2217" spans="6:17">
      <c r="F2217" s="36"/>
      <c r="J2217" s="36"/>
      <c r="K2217" s="36"/>
    </row>
    <row r="2218" spans="6:17">
      <c r="F2218" s="36"/>
      <c r="H2218" s="36"/>
      <c r="I2218" s="36"/>
      <c r="J2218" s="36"/>
      <c r="K2218" s="36"/>
      <c r="N2218" s="36"/>
      <c r="O2218" s="36"/>
    </row>
    <row r="2219" spans="6:17">
      <c r="F2219" s="36"/>
      <c r="H2219" s="36"/>
      <c r="I2219" s="36"/>
      <c r="J2219" s="36"/>
      <c r="K2219" s="36"/>
      <c r="N2219" s="36"/>
      <c r="O2219" s="36"/>
    </row>
    <row r="2220" spans="6:17">
      <c r="F2220" s="36"/>
      <c r="H2220" s="36"/>
      <c r="I2220" s="36"/>
      <c r="J2220" s="36"/>
      <c r="K2220" s="36"/>
      <c r="N2220" s="36"/>
      <c r="O2220" s="36"/>
    </row>
    <row r="2221" spans="6:17">
      <c r="I2221" s="36"/>
    </row>
    <row r="2222" spans="6:17">
      <c r="F2222" s="36"/>
      <c r="H2222" s="36"/>
      <c r="I2222" s="36"/>
      <c r="J2222" s="36"/>
      <c r="K2222" s="36"/>
      <c r="N2222" s="36"/>
      <c r="O2222" s="36"/>
    </row>
    <row r="2223" spans="6:17">
      <c r="O2223" s="36"/>
    </row>
    <row r="2224" spans="6:17">
      <c r="F2224" s="36"/>
      <c r="H2224" s="36"/>
      <c r="I2224" s="36"/>
      <c r="J2224" s="36"/>
      <c r="K2224" s="36"/>
      <c r="N2224" s="36"/>
      <c r="O2224" s="36"/>
    </row>
    <row r="2225" spans="6:17">
      <c r="F2225" s="36"/>
      <c r="J2225" s="36"/>
      <c r="K2225" s="36"/>
      <c r="O2225" s="36"/>
    </row>
    <row r="2226" spans="6:17">
      <c r="F2226" s="47"/>
      <c r="G2226" s="47"/>
      <c r="H2226" s="47"/>
      <c r="I2226" s="47"/>
      <c r="J2226" s="47"/>
      <c r="K2226" s="47"/>
      <c r="L2226" s="47"/>
      <c r="M2226" s="47"/>
      <c r="N2226" s="47"/>
      <c r="O2226" s="47"/>
      <c r="P2226" s="47"/>
      <c r="Q2226" s="47"/>
    </row>
    <row r="2227" spans="6:17">
      <c r="F2227" s="36"/>
      <c r="O2227" s="36"/>
    </row>
    <row r="2228" spans="6:17">
      <c r="F2228" s="36"/>
      <c r="H2228" s="36"/>
      <c r="I2228" s="36"/>
      <c r="J2228" s="36"/>
      <c r="K2228" s="36"/>
      <c r="N2228" s="36"/>
      <c r="O2228" s="36"/>
    </row>
    <row r="2229" spans="6:17">
      <c r="F2229" s="36"/>
      <c r="K2229" s="36"/>
      <c r="O2229" s="36"/>
    </row>
    <row r="2230" spans="6:17">
      <c r="F2230" s="36"/>
      <c r="J2230" s="36"/>
      <c r="K2230" s="36"/>
      <c r="O2230" s="36"/>
    </row>
    <row r="2231" spans="6:17">
      <c r="F2231" s="36"/>
      <c r="H2231" s="36"/>
      <c r="I2231" s="36"/>
      <c r="J2231" s="36"/>
      <c r="K2231" s="36"/>
      <c r="N2231" s="36"/>
      <c r="O2231" s="36"/>
    </row>
    <row r="2232" spans="6:17">
      <c r="F2232" s="36"/>
      <c r="H2232" s="36"/>
      <c r="J2232" s="36"/>
      <c r="O2232" s="36"/>
    </row>
    <row r="2233" spans="6:17">
      <c r="F2233" s="36"/>
      <c r="H2233" s="36"/>
      <c r="I2233" s="36"/>
      <c r="J2233" s="36"/>
      <c r="K2233" s="36"/>
      <c r="N2233" s="36"/>
      <c r="O2233" s="36"/>
    </row>
    <row r="2234" spans="6:17">
      <c r="F2234" s="36"/>
      <c r="I2234" s="36"/>
      <c r="O2234" s="36"/>
    </row>
    <row r="2235" spans="6:17">
      <c r="I2235" s="36"/>
      <c r="K2235" s="36"/>
    </row>
    <row r="2236" spans="6:17">
      <c r="F2236" s="36"/>
      <c r="I2236" s="36"/>
      <c r="K2236" s="36"/>
      <c r="O2236" s="36"/>
    </row>
    <row r="2237" spans="6:17">
      <c r="F2237" s="36"/>
      <c r="H2237" s="36"/>
      <c r="J2237" s="36"/>
      <c r="K2237" s="36"/>
      <c r="O2237" s="36"/>
    </row>
    <row r="2238" spans="6:17">
      <c r="K2238" s="36"/>
      <c r="O2238" s="36"/>
    </row>
    <row r="2239" spans="6:17">
      <c r="F2239" s="36"/>
      <c r="H2239" s="36"/>
      <c r="I2239" s="36"/>
      <c r="J2239" s="36"/>
      <c r="K2239" s="36"/>
      <c r="N2239" s="36"/>
      <c r="O2239" s="36"/>
    </row>
    <row r="2240" spans="6:17">
      <c r="F2240" s="36"/>
      <c r="K2240" s="36"/>
    </row>
    <row r="2241" spans="6:17">
      <c r="F2241" s="36"/>
      <c r="O2241" s="36"/>
    </row>
    <row r="2242" spans="6:17">
      <c r="F2242" s="36"/>
      <c r="M2242" s="36"/>
    </row>
    <row r="2243" spans="6:17">
      <c r="F2243" s="36"/>
      <c r="H2243" s="36"/>
      <c r="I2243" s="36"/>
      <c r="J2243" s="36"/>
      <c r="K2243" s="36"/>
      <c r="N2243" s="36"/>
      <c r="O2243" s="36"/>
    </row>
    <row r="2244" spans="6:17">
      <c r="F2244" s="36"/>
      <c r="I2244" s="36"/>
      <c r="K2244" s="36"/>
      <c r="O2244" s="36"/>
    </row>
    <row r="2245" spans="6:17">
      <c r="F2245" s="36"/>
      <c r="H2245" s="36"/>
      <c r="I2245" s="36"/>
      <c r="K2245" s="36"/>
      <c r="N2245" s="36"/>
      <c r="O2245" s="36"/>
    </row>
    <row r="2246" spans="6:17">
      <c r="I2246" s="36"/>
    </row>
    <row r="2247" spans="6:17">
      <c r="O2247" s="36"/>
    </row>
    <row r="2248" spans="6:17">
      <c r="F2248" s="36"/>
      <c r="J2248" s="36"/>
      <c r="O2248" s="36"/>
    </row>
    <row r="2249" spans="6:17">
      <c r="K2249" s="36"/>
    </row>
    <row r="2250" spans="6:17">
      <c r="F2250" s="47"/>
      <c r="G2250" s="47"/>
      <c r="H2250" s="47"/>
      <c r="I2250" s="47"/>
      <c r="J2250" s="47"/>
      <c r="K2250" s="47"/>
      <c r="L2250" s="47"/>
      <c r="M2250" s="47"/>
      <c r="N2250" s="47"/>
      <c r="O2250" s="47"/>
      <c r="P2250" s="47"/>
      <c r="Q2250" s="47"/>
    </row>
    <row r="2251" spans="6:17">
      <c r="F2251" s="36"/>
      <c r="H2251" s="36"/>
      <c r="I2251" s="36"/>
      <c r="J2251" s="36"/>
      <c r="K2251" s="36"/>
      <c r="N2251" s="36"/>
      <c r="O2251" s="36"/>
    </row>
    <row r="2252" spans="6:17">
      <c r="F2252" s="36"/>
      <c r="H2252" s="36"/>
      <c r="I2252" s="36"/>
      <c r="J2252" s="36"/>
      <c r="K2252" s="36"/>
      <c r="N2252" s="36"/>
      <c r="O2252" s="36"/>
    </row>
    <row r="2253" spans="6:17">
      <c r="F2253" s="36"/>
      <c r="J2253" s="36"/>
      <c r="O2253" s="36"/>
    </row>
    <row r="2254" spans="6:17">
      <c r="F2254" s="36"/>
      <c r="H2254" s="36"/>
      <c r="I2254" s="36"/>
      <c r="J2254" s="36"/>
      <c r="K2254" s="36"/>
      <c r="N2254" s="36"/>
      <c r="O2254" s="36"/>
    </row>
    <row r="2255" spans="6:17">
      <c r="K2255" s="36"/>
    </row>
    <row r="2256" spans="6:17">
      <c r="I2256" s="36"/>
      <c r="J2256" s="36"/>
      <c r="O2256" s="36"/>
    </row>
    <row r="2257" spans="6:17">
      <c r="F2257" s="36"/>
      <c r="H2257" s="36"/>
      <c r="I2257" s="36"/>
      <c r="J2257" s="36"/>
      <c r="K2257" s="36"/>
      <c r="N2257" s="36"/>
      <c r="O2257" s="36"/>
    </row>
    <row r="2258" spans="6:17">
      <c r="F2258" s="36"/>
      <c r="I2258" s="36"/>
      <c r="J2258" s="36"/>
      <c r="K2258" s="36"/>
      <c r="O2258" s="36"/>
    </row>
    <row r="2259" spans="6:17">
      <c r="F2259" s="36"/>
      <c r="H2259" s="36"/>
      <c r="I2259" s="36"/>
      <c r="J2259" s="36"/>
      <c r="K2259" s="36"/>
      <c r="N2259" s="36"/>
      <c r="O2259" s="36"/>
    </row>
    <row r="2260" spans="6:17">
      <c r="F2260" s="36"/>
      <c r="H2260" s="36"/>
      <c r="O2260" s="36"/>
    </row>
    <row r="2261" spans="6:17">
      <c r="F2261" s="36"/>
      <c r="K2261" s="36"/>
      <c r="O2261" s="36"/>
    </row>
    <row r="2262" spans="6:17">
      <c r="F2262" s="36"/>
      <c r="H2262" s="36"/>
      <c r="I2262" s="36"/>
      <c r="J2262" s="36"/>
      <c r="K2262" s="36"/>
      <c r="O2262" s="36"/>
    </row>
    <row r="2263" spans="6:17">
      <c r="F2263" s="36"/>
      <c r="K2263" s="36"/>
      <c r="O2263" s="36"/>
    </row>
    <row r="2264" spans="6:17">
      <c r="I2264" s="36"/>
      <c r="O2264" s="36"/>
    </row>
    <row r="2265" spans="6:17">
      <c r="F2265" s="36"/>
      <c r="H2265" s="36"/>
      <c r="I2265" s="36"/>
      <c r="J2265" s="36"/>
      <c r="K2265" s="36"/>
      <c r="N2265" s="36"/>
      <c r="O2265" s="36"/>
    </row>
    <row r="2266" spans="6:17">
      <c r="G2266" s="36"/>
      <c r="K2266" s="36"/>
    </row>
    <row r="2267" spans="6:17">
      <c r="F2267" s="36"/>
      <c r="J2267" s="36"/>
      <c r="K2267" s="36"/>
      <c r="O2267" s="36"/>
    </row>
    <row r="2268" spans="6:17">
      <c r="H2268" s="36"/>
      <c r="I2268" s="36"/>
      <c r="J2268" s="36"/>
      <c r="K2268" s="36"/>
      <c r="O2268" s="36"/>
    </row>
    <row r="2269" spans="6:17">
      <c r="J2269" s="36"/>
      <c r="O2269" s="36"/>
    </row>
    <row r="2270" spans="6:17">
      <c r="F2270" s="36"/>
      <c r="K2270" s="36"/>
      <c r="O2270" s="36"/>
    </row>
    <row r="2271" spans="6:17">
      <c r="F2271" s="47"/>
      <c r="G2271" s="47"/>
      <c r="H2271" s="47"/>
      <c r="I2271" s="47"/>
      <c r="J2271" s="47"/>
      <c r="K2271" s="47"/>
      <c r="L2271" s="47"/>
      <c r="M2271" s="47"/>
      <c r="N2271" s="47"/>
      <c r="O2271" s="47"/>
      <c r="P2271" s="47"/>
      <c r="Q2271" s="47"/>
    </row>
    <row r="2272" spans="6:17">
      <c r="F2272" s="36"/>
      <c r="H2272" s="36"/>
      <c r="I2272" s="36"/>
      <c r="J2272" s="36"/>
      <c r="K2272" s="36"/>
      <c r="N2272" s="36"/>
      <c r="O2272" s="36"/>
    </row>
    <row r="2273" spans="6:15">
      <c r="F2273" s="36"/>
      <c r="K2273" s="36"/>
      <c r="O2273" s="36"/>
    </row>
    <row r="2274" spans="6:15">
      <c r="F2274" s="36"/>
      <c r="H2274" s="36"/>
      <c r="I2274" s="36"/>
      <c r="J2274" s="36"/>
      <c r="K2274" s="36"/>
      <c r="N2274" s="36"/>
      <c r="O2274" s="36"/>
    </row>
    <row r="2275" spans="6:15">
      <c r="F2275" s="36"/>
      <c r="O2275" s="36"/>
    </row>
    <row r="2276" spans="6:15">
      <c r="F2276" s="36"/>
      <c r="H2276" s="36"/>
      <c r="I2276" s="36"/>
      <c r="J2276" s="36"/>
      <c r="K2276" s="36"/>
      <c r="N2276" s="36"/>
      <c r="O2276" s="36"/>
    </row>
    <row r="2277" spans="6:15">
      <c r="F2277" s="36"/>
      <c r="H2277" s="36"/>
      <c r="I2277" s="36"/>
      <c r="J2277" s="36"/>
      <c r="K2277" s="36"/>
      <c r="N2277" s="36"/>
      <c r="O2277" s="36"/>
    </row>
    <row r="2278" spans="6:15">
      <c r="I2278" s="36"/>
    </row>
    <row r="2279" spans="6:15">
      <c r="F2279" s="36"/>
      <c r="K2279" s="36"/>
    </row>
    <row r="2280" spans="6:15">
      <c r="F2280" s="36"/>
      <c r="J2280" s="36"/>
      <c r="K2280" s="36"/>
      <c r="O2280" s="36"/>
    </row>
    <row r="2281" spans="6:15">
      <c r="F2281" s="36"/>
      <c r="J2281" s="36"/>
      <c r="K2281" s="36"/>
      <c r="O2281" s="36"/>
    </row>
    <row r="2282" spans="6:15">
      <c r="F2282" s="36"/>
      <c r="H2282" s="36"/>
      <c r="I2282" s="36"/>
      <c r="J2282" s="36"/>
      <c r="K2282" s="36"/>
      <c r="N2282" s="36"/>
      <c r="O2282" s="36"/>
    </row>
    <row r="2283" spans="6:15">
      <c r="F2283" s="36"/>
      <c r="H2283" s="36"/>
      <c r="I2283" s="36"/>
      <c r="J2283" s="36"/>
      <c r="K2283" s="36"/>
      <c r="N2283" s="36"/>
      <c r="O2283" s="36"/>
    </row>
    <row r="2284" spans="6:15">
      <c r="F2284" s="36"/>
      <c r="N2284" s="36"/>
      <c r="O2284" s="36"/>
    </row>
    <row r="2285" spans="6:15">
      <c r="F2285" s="36"/>
      <c r="K2285" s="36"/>
      <c r="O2285" s="36"/>
    </row>
    <row r="2286" spans="6:15">
      <c r="F2286" s="36"/>
      <c r="H2286" s="36"/>
      <c r="I2286" s="36"/>
      <c r="J2286" s="36"/>
      <c r="K2286" s="36"/>
      <c r="N2286" s="36"/>
      <c r="O2286" s="36"/>
    </row>
    <row r="2287" spans="6:15">
      <c r="F2287" s="36"/>
      <c r="J2287" s="36"/>
      <c r="K2287" s="36"/>
    </row>
    <row r="2288" spans="6:15">
      <c r="F2288" s="36"/>
      <c r="K2288" s="36"/>
    </row>
    <row r="2289" spans="6:17">
      <c r="F2289" s="47"/>
      <c r="G2289" s="47"/>
      <c r="H2289" s="47"/>
      <c r="I2289" s="47"/>
      <c r="J2289" s="47"/>
      <c r="K2289" s="47"/>
      <c r="L2289" s="47"/>
      <c r="M2289" s="47"/>
      <c r="N2289" s="47"/>
      <c r="O2289" s="47"/>
      <c r="P2289" s="47"/>
      <c r="Q2289" s="47"/>
    </row>
    <row r="2290" spans="6:17">
      <c r="F2290" s="36"/>
      <c r="H2290" s="36"/>
      <c r="I2290" s="36"/>
      <c r="J2290" s="36"/>
      <c r="K2290" s="36"/>
      <c r="N2290" s="36"/>
      <c r="O2290" s="36"/>
    </row>
    <row r="2291" spans="6:17">
      <c r="F2291" s="36"/>
      <c r="H2291" s="36"/>
      <c r="I2291" s="36"/>
      <c r="J2291" s="36"/>
      <c r="K2291" s="36"/>
      <c r="N2291" s="36"/>
      <c r="O2291" s="36"/>
    </row>
    <row r="2292" spans="6:17">
      <c r="F2292" s="36"/>
      <c r="H2292" s="36"/>
      <c r="I2292" s="36"/>
      <c r="J2292" s="36"/>
      <c r="K2292" s="36"/>
      <c r="N2292" s="36"/>
      <c r="O2292" s="36"/>
    </row>
    <row r="2293" spans="6:17">
      <c r="F2293" s="36"/>
      <c r="O2293" s="36"/>
    </row>
    <row r="2294" spans="6:17">
      <c r="F2294" s="36"/>
      <c r="K2294" s="36"/>
    </row>
    <row r="2295" spans="6:17">
      <c r="F2295" s="36"/>
      <c r="H2295" s="36"/>
      <c r="I2295" s="36"/>
      <c r="J2295" s="36"/>
      <c r="K2295" s="36"/>
      <c r="N2295" s="36"/>
      <c r="O2295" s="36"/>
    </row>
    <row r="2296" spans="6:17">
      <c r="F2296" s="36"/>
      <c r="H2296" s="36"/>
      <c r="I2296" s="36"/>
      <c r="J2296" s="36"/>
      <c r="K2296" s="36"/>
      <c r="N2296" s="36"/>
      <c r="O2296" s="36"/>
    </row>
    <row r="2297" spans="6:17">
      <c r="F2297" s="36"/>
      <c r="H2297" s="36"/>
      <c r="I2297" s="36"/>
      <c r="J2297" s="36"/>
      <c r="K2297" s="36"/>
      <c r="N2297" s="36"/>
      <c r="O2297" s="36"/>
    </row>
    <row r="2298" spans="6:17">
      <c r="F2298" s="36"/>
      <c r="H2298" s="36"/>
      <c r="I2298" s="36"/>
      <c r="J2298" s="36"/>
      <c r="K2298" s="36"/>
      <c r="N2298" s="36"/>
      <c r="O2298" s="36"/>
    </row>
    <row r="2299" spans="6:17">
      <c r="F2299" s="36"/>
      <c r="H2299" s="36"/>
      <c r="I2299" s="36"/>
      <c r="J2299" s="36"/>
      <c r="K2299" s="36"/>
      <c r="N2299" s="36"/>
      <c r="O2299" s="36"/>
    </row>
    <row r="2300" spans="6:17">
      <c r="F2300" s="36"/>
      <c r="K2300" s="36"/>
    </row>
    <row r="2301" spans="6:17">
      <c r="F2301" s="36"/>
      <c r="J2301" s="36"/>
      <c r="O2301" s="36"/>
    </row>
    <row r="2302" spans="6:17">
      <c r="F2302" s="36"/>
      <c r="I2302" s="36"/>
      <c r="K2302" s="36"/>
      <c r="O2302" s="36"/>
    </row>
    <row r="2303" spans="6:17">
      <c r="F2303" s="36"/>
      <c r="H2303" s="36"/>
      <c r="I2303" s="36"/>
      <c r="J2303" s="36"/>
      <c r="K2303" s="36"/>
      <c r="N2303" s="36"/>
      <c r="O2303" s="36"/>
    </row>
    <row r="2304" spans="6:17">
      <c r="I2304" s="36"/>
      <c r="N2304" s="36"/>
    </row>
    <row r="2305" spans="6:17">
      <c r="F2305" s="36"/>
      <c r="L2305" s="36"/>
    </row>
    <row r="2306" spans="6:17">
      <c r="F2306" s="36"/>
      <c r="H2306" s="36"/>
      <c r="I2306" s="36"/>
      <c r="J2306" s="36"/>
      <c r="K2306" s="36"/>
      <c r="N2306" s="36"/>
      <c r="O2306" s="36"/>
    </row>
    <row r="2307" spans="6:17">
      <c r="F2307" s="36"/>
      <c r="H2307" s="36"/>
      <c r="I2307" s="36"/>
      <c r="J2307" s="36"/>
      <c r="K2307" s="36"/>
      <c r="N2307" s="36"/>
      <c r="O2307" s="36"/>
    </row>
    <row r="2308" spans="6:17">
      <c r="J2308" s="36"/>
      <c r="K2308" s="36"/>
      <c r="O2308" s="36"/>
    </row>
    <row r="2309" spans="6:17">
      <c r="F2309" s="36"/>
      <c r="K2309" s="36"/>
    </row>
    <row r="2310" spans="6:17">
      <c r="F2310" s="36"/>
      <c r="H2310" s="36"/>
      <c r="I2310" s="36"/>
      <c r="J2310" s="36"/>
      <c r="K2310" s="36"/>
      <c r="N2310" s="36"/>
      <c r="O2310" s="36"/>
    </row>
    <row r="2311" spans="6:17">
      <c r="F2311" s="36"/>
      <c r="H2311" s="36"/>
      <c r="I2311" s="36"/>
      <c r="J2311" s="36"/>
      <c r="K2311" s="36"/>
      <c r="N2311" s="36"/>
      <c r="O2311" s="36"/>
    </row>
    <row r="2312" spans="6:17">
      <c r="F2312" s="47"/>
      <c r="G2312" s="47"/>
      <c r="H2312" s="47"/>
      <c r="I2312" s="47"/>
      <c r="J2312" s="47"/>
      <c r="K2312" s="47"/>
      <c r="L2312" s="47"/>
      <c r="M2312" s="47"/>
      <c r="N2312" s="47"/>
      <c r="O2312" s="47"/>
      <c r="P2312" s="47"/>
      <c r="Q2312" s="47"/>
    </row>
    <row r="2313" spans="6:17">
      <c r="F2313" s="36"/>
      <c r="I2313" s="36"/>
    </row>
    <row r="2314" spans="6:17">
      <c r="F2314" s="36"/>
      <c r="J2314" s="36"/>
      <c r="K2314" s="36"/>
      <c r="O2314" s="36"/>
    </row>
    <row r="2315" spans="6:17">
      <c r="F2315" s="36"/>
      <c r="H2315" s="36"/>
      <c r="K2315" s="36"/>
      <c r="O2315" s="36"/>
    </row>
    <row r="2316" spans="6:17">
      <c r="F2316" s="36"/>
      <c r="H2316" s="36"/>
      <c r="I2316" s="36"/>
      <c r="J2316" s="36"/>
      <c r="K2316" s="36"/>
      <c r="N2316" s="36"/>
      <c r="O2316" s="36"/>
    </row>
    <row r="2317" spans="6:17">
      <c r="F2317" s="36"/>
      <c r="H2317" s="36"/>
      <c r="I2317" s="36"/>
      <c r="J2317" s="36"/>
      <c r="K2317" s="36"/>
      <c r="N2317" s="36"/>
      <c r="O2317" s="36"/>
    </row>
    <row r="2318" spans="6:17">
      <c r="F2318" s="36"/>
      <c r="H2318" s="36"/>
      <c r="I2318" s="36"/>
      <c r="M2318" s="36"/>
    </row>
    <row r="2319" spans="6:17">
      <c r="F2319" s="36"/>
      <c r="H2319" s="36"/>
      <c r="I2319" s="36"/>
      <c r="J2319" s="36"/>
      <c r="K2319" s="36"/>
      <c r="N2319" s="36"/>
      <c r="O2319" s="36"/>
    </row>
    <row r="2320" spans="6:17">
      <c r="F2320" s="36"/>
      <c r="H2320" s="36"/>
      <c r="I2320" s="36"/>
      <c r="J2320" s="36"/>
      <c r="K2320" s="36"/>
      <c r="N2320" s="36"/>
      <c r="O2320" s="36"/>
    </row>
    <row r="2321" spans="6:15">
      <c r="F2321" s="36"/>
      <c r="H2321" s="36"/>
      <c r="I2321" s="36"/>
      <c r="J2321" s="36"/>
      <c r="K2321" s="36"/>
      <c r="N2321" s="36"/>
      <c r="O2321" s="36"/>
    </row>
    <row r="2322" spans="6:15">
      <c r="F2322" s="36"/>
      <c r="O2322" s="36"/>
    </row>
    <row r="2323" spans="6:15">
      <c r="K2323" s="36"/>
    </row>
    <row r="2324" spans="6:15">
      <c r="F2324" s="36"/>
      <c r="I2324" s="36"/>
      <c r="K2324" s="36"/>
      <c r="O2324" s="36"/>
    </row>
    <row r="2325" spans="6:15">
      <c r="F2325" s="36"/>
      <c r="H2325" s="36"/>
      <c r="I2325" s="36"/>
      <c r="K2325" s="36"/>
      <c r="O2325" s="36"/>
    </row>
    <row r="2326" spans="6:15">
      <c r="F2326" s="36"/>
      <c r="H2326" s="36"/>
      <c r="I2326" s="36"/>
      <c r="J2326" s="36"/>
      <c r="K2326" s="36"/>
      <c r="N2326" s="36"/>
      <c r="O2326" s="36"/>
    </row>
    <row r="2327" spans="6:15">
      <c r="F2327" s="36"/>
      <c r="J2327" s="36"/>
      <c r="K2327" s="36"/>
      <c r="O2327" s="36"/>
    </row>
    <row r="2328" spans="6:15">
      <c r="F2328" s="36"/>
      <c r="J2328" s="36"/>
      <c r="K2328" s="36"/>
    </row>
    <row r="2329" spans="6:15">
      <c r="F2329" s="36"/>
      <c r="K2329" s="36"/>
      <c r="O2329" s="36"/>
    </row>
    <row r="2330" spans="6:15">
      <c r="F2330" s="36"/>
      <c r="H2330" s="36"/>
      <c r="J2330" s="36"/>
      <c r="K2330" s="36"/>
      <c r="O2330" s="36"/>
    </row>
    <row r="2331" spans="6:15">
      <c r="H2331" s="36"/>
      <c r="J2331" s="36"/>
      <c r="O2331" s="36"/>
    </row>
    <row r="2332" spans="6:15">
      <c r="O2332" s="36"/>
    </row>
    <row r="2333" spans="6:15">
      <c r="J2333" s="36"/>
      <c r="K2333" s="36"/>
      <c r="O2333" s="36"/>
    </row>
    <row r="2334" spans="6:15">
      <c r="J2334" s="36"/>
      <c r="K2334" s="36"/>
    </row>
    <row r="2335" spans="6:15">
      <c r="I2335" s="36"/>
      <c r="K2335" s="36"/>
      <c r="O2335" s="36"/>
    </row>
    <row r="2336" spans="6:15">
      <c r="J2336" s="36"/>
      <c r="K2336" s="36"/>
    </row>
    <row r="2337" spans="6:15">
      <c r="F2337" s="36"/>
      <c r="J2337" s="36"/>
      <c r="K2337" s="36"/>
    </row>
    <row r="2338" spans="6:15">
      <c r="F2338" s="36"/>
      <c r="H2338" s="36"/>
      <c r="I2338" s="36"/>
      <c r="J2338" s="36"/>
      <c r="K2338" s="36"/>
      <c r="N2338" s="36"/>
      <c r="O2338" s="36"/>
    </row>
    <row r="2339" spans="6:15">
      <c r="F2339" s="36"/>
      <c r="J2339" s="36"/>
      <c r="K2339" s="36"/>
    </row>
    <row r="2340" spans="6:15">
      <c r="F2340" s="36"/>
      <c r="J2340" s="36"/>
      <c r="K2340" s="36"/>
      <c r="O2340" s="36"/>
    </row>
    <row r="2341" spans="6:15">
      <c r="F2341" s="36"/>
      <c r="H2341" s="36"/>
      <c r="I2341" s="36"/>
      <c r="J2341" s="36"/>
      <c r="K2341" s="36"/>
      <c r="N2341" s="36"/>
      <c r="O2341" s="36"/>
    </row>
    <row r="2342" spans="6:15">
      <c r="J2342" s="36"/>
      <c r="K2342" s="36"/>
      <c r="O2342" s="36"/>
    </row>
    <row r="2343" spans="6:15">
      <c r="F2343" s="36"/>
      <c r="H2343" s="36"/>
      <c r="I2343" s="36"/>
      <c r="J2343" s="36"/>
      <c r="K2343" s="36"/>
      <c r="N2343" s="36"/>
      <c r="O2343" s="36"/>
    </row>
    <row r="2344" spans="6:15">
      <c r="F2344" s="36"/>
      <c r="H2344" s="36"/>
      <c r="I2344" s="36"/>
      <c r="J2344" s="36"/>
      <c r="K2344" s="36"/>
      <c r="N2344" s="36"/>
      <c r="O2344" s="36"/>
    </row>
    <row r="2345" spans="6:15">
      <c r="J2345" s="36"/>
      <c r="K2345" s="36"/>
    </row>
    <row r="2346" spans="6:15">
      <c r="F2346" s="36"/>
      <c r="J2346" s="36"/>
      <c r="O2346" s="36"/>
    </row>
    <row r="2347" spans="6:15">
      <c r="F2347" s="36"/>
      <c r="H2347" s="36"/>
      <c r="I2347" s="36"/>
      <c r="J2347" s="36"/>
      <c r="K2347" s="36"/>
      <c r="N2347" s="36"/>
      <c r="O2347" s="36"/>
    </row>
    <row r="2348" spans="6:15">
      <c r="F2348" s="36"/>
      <c r="H2348" s="36"/>
      <c r="I2348" s="36"/>
      <c r="J2348" s="36"/>
      <c r="K2348" s="36"/>
      <c r="N2348" s="36"/>
      <c r="O2348" s="36"/>
    </row>
    <row r="2349" spans="6:15">
      <c r="F2349" s="36"/>
      <c r="I2349" s="36"/>
      <c r="J2349" s="36"/>
      <c r="K2349" s="36"/>
      <c r="O2349" s="36"/>
    </row>
    <row r="2350" spans="6:15">
      <c r="F2350" s="36"/>
      <c r="I2350" s="36"/>
      <c r="O2350" s="36"/>
    </row>
    <row r="2351" spans="6:15">
      <c r="F2351" s="36"/>
      <c r="H2351" s="36"/>
      <c r="I2351" s="36"/>
      <c r="J2351" s="36"/>
      <c r="K2351" s="36"/>
      <c r="N2351" s="36"/>
      <c r="O2351" s="36"/>
    </row>
    <row r="2352" spans="6:15">
      <c r="F2352" s="36"/>
      <c r="J2352" s="36"/>
      <c r="O2352" s="36"/>
    </row>
    <row r="2353" spans="6:17">
      <c r="H2353" s="36"/>
      <c r="I2353" s="36"/>
    </row>
    <row r="2354" spans="6:17">
      <c r="F2354" s="36"/>
      <c r="H2354" s="36"/>
      <c r="I2354" s="36"/>
      <c r="J2354" s="36"/>
      <c r="K2354" s="36"/>
      <c r="N2354" s="36"/>
      <c r="O2354" s="36"/>
    </row>
    <row r="2355" spans="6:17">
      <c r="F2355" s="47"/>
      <c r="G2355" s="47"/>
      <c r="H2355" s="47"/>
      <c r="I2355" s="47"/>
      <c r="J2355" s="47"/>
      <c r="K2355" s="47"/>
      <c r="L2355" s="47"/>
      <c r="M2355" s="47"/>
      <c r="N2355" s="47"/>
      <c r="O2355" s="47"/>
      <c r="P2355" s="47"/>
      <c r="Q2355" s="47"/>
    </row>
    <row r="2356" spans="6:17">
      <c r="F2356" s="36"/>
      <c r="I2356" s="36"/>
      <c r="K2356" s="36"/>
      <c r="O2356" s="36"/>
    </row>
    <row r="2357" spans="6:17">
      <c r="F2357" s="36"/>
      <c r="H2357" s="36"/>
      <c r="I2357" s="36"/>
      <c r="J2357" s="36"/>
      <c r="K2357" s="36"/>
      <c r="N2357" s="36"/>
      <c r="O2357" s="36"/>
    </row>
    <row r="2358" spans="6:17">
      <c r="F2358" s="36"/>
      <c r="J2358" s="36"/>
      <c r="O2358" s="36"/>
    </row>
    <row r="2359" spans="6:17">
      <c r="F2359" s="47"/>
      <c r="G2359" s="47"/>
      <c r="H2359" s="47"/>
      <c r="I2359" s="47"/>
      <c r="J2359" s="47"/>
      <c r="K2359" s="47"/>
      <c r="L2359" s="47"/>
      <c r="M2359" s="47"/>
      <c r="N2359" s="47"/>
      <c r="O2359" s="47"/>
      <c r="P2359" s="47"/>
      <c r="Q2359" s="47"/>
    </row>
    <row r="2360" spans="6:17">
      <c r="J2360" s="36"/>
      <c r="K2360" s="36"/>
      <c r="O2360" s="36"/>
    </row>
    <row r="2361" spans="6:17">
      <c r="F2361" s="36"/>
      <c r="J2361" s="36"/>
      <c r="O2361" s="36"/>
    </row>
    <row r="2362" spans="6:17">
      <c r="F2362" s="36"/>
      <c r="N2362" s="36"/>
      <c r="O2362" s="36"/>
    </row>
    <row r="2363" spans="6:17">
      <c r="F2363" s="47"/>
      <c r="G2363" s="47"/>
      <c r="H2363" s="47"/>
      <c r="I2363" s="47"/>
      <c r="J2363" s="47"/>
      <c r="K2363" s="47"/>
      <c r="L2363" s="47"/>
      <c r="M2363" s="47"/>
      <c r="N2363" s="47"/>
      <c r="O2363" s="47"/>
      <c r="P2363" s="47"/>
      <c r="Q2363" s="47"/>
    </row>
    <row r="2364" spans="6:17">
      <c r="I2364" s="36"/>
      <c r="J2364" s="36"/>
    </row>
    <row r="2365" spans="6:17">
      <c r="I2365" s="36"/>
      <c r="K2365" s="36"/>
      <c r="N2365" s="36"/>
      <c r="O2365" s="36"/>
    </row>
    <row r="2366" spans="6:17">
      <c r="I2366" s="36"/>
      <c r="O2366" s="36"/>
    </row>
    <row r="2367" spans="6:17">
      <c r="H2367" s="36"/>
      <c r="J2367" s="36"/>
    </row>
    <row r="2368" spans="6:17">
      <c r="N2368" s="36"/>
      <c r="O2368" s="36"/>
    </row>
    <row r="2369" spans="6:17">
      <c r="O2369" s="36"/>
    </row>
    <row r="2370" spans="6:17">
      <c r="J2370" s="36"/>
    </row>
    <row r="2371" spans="6:17">
      <c r="F2371" s="36"/>
      <c r="J2371" s="36"/>
      <c r="K2371" s="36"/>
      <c r="N2371" s="36"/>
      <c r="O2371" s="36"/>
    </row>
    <row r="2372" spans="6:17">
      <c r="F2372" s="36"/>
      <c r="H2372" s="36"/>
      <c r="I2372" s="36"/>
      <c r="J2372" s="36"/>
      <c r="K2372" s="36"/>
      <c r="N2372" s="36"/>
      <c r="O2372" s="36"/>
    </row>
    <row r="2373" spans="6:17">
      <c r="F2373" s="36"/>
      <c r="J2373" s="36"/>
      <c r="K2373" s="36"/>
    </row>
    <row r="2374" spans="6:17">
      <c r="F2374" s="36"/>
      <c r="K2374" s="36"/>
      <c r="O2374" s="36"/>
    </row>
    <row r="2375" spans="6:17">
      <c r="F2375" s="36"/>
      <c r="H2375" s="36"/>
      <c r="I2375" s="36"/>
      <c r="J2375" s="36"/>
      <c r="K2375" s="36"/>
      <c r="N2375" s="36"/>
      <c r="O2375" s="36"/>
    </row>
    <row r="2376" spans="6:17">
      <c r="F2376" s="36"/>
      <c r="H2376" s="36"/>
      <c r="J2376" s="36"/>
      <c r="K2376" s="36"/>
      <c r="N2376" s="36"/>
      <c r="O2376" s="36"/>
    </row>
    <row r="2377" spans="6:17">
      <c r="F2377" s="36"/>
      <c r="J2377" s="36"/>
      <c r="N2377" s="36"/>
      <c r="O2377" s="36"/>
    </row>
    <row r="2378" spans="6:17">
      <c r="F2378" s="36"/>
      <c r="H2378" s="36"/>
      <c r="I2378" s="36"/>
      <c r="J2378" s="36"/>
      <c r="K2378" s="36"/>
      <c r="N2378" s="36"/>
      <c r="O2378" s="36"/>
    </row>
    <row r="2379" spans="6:17">
      <c r="F2379" s="47"/>
      <c r="G2379" s="47"/>
      <c r="H2379" s="47"/>
      <c r="I2379" s="47"/>
      <c r="J2379" s="47"/>
      <c r="K2379" s="47"/>
      <c r="L2379" s="47"/>
      <c r="M2379" s="47"/>
      <c r="N2379" s="47"/>
      <c r="O2379" s="47"/>
      <c r="P2379" s="47"/>
      <c r="Q2379" s="47"/>
    </row>
    <row r="2380" spans="6:17">
      <c r="F2380" s="36"/>
      <c r="O2380" s="36"/>
    </row>
    <row r="2381" spans="6:17">
      <c r="F2381" s="36"/>
      <c r="H2381" s="36"/>
      <c r="I2381" s="36"/>
      <c r="J2381" s="36"/>
      <c r="K2381" s="36"/>
      <c r="N2381" s="36"/>
      <c r="O2381" s="36"/>
    </row>
    <row r="2382" spans="6:17">
      <c r="H2382" s="36"/>
      <c r="I2382" s="36"/>
      <c r="K2382" s="36"/>
    </row>
    <row r="2383" spans="6:17">
      <c r="F2383" s="36"/>
      <c r="J2383" s="36"/>
      <c r="K2383" s="36"/>
      <c r="N2383" s="36"/>
      <c r="O2383" s="36"/>
    </row>
    <row r="2384" spans="6:17">
      <c r="K2384" s="36"/>
    </row>
    <row r="2385" spans="6:17">
      <c r="F2385" s="36"/>
      <c r="K2385" s="36"/>
    </row>
    <row r="2386" spans="6:17">
      <c r="F2386" s="36"/>
      <c r="H2386" s="36"/>
      <c r="J2386" s="36"/>
      <c r="K2386" s="36"/>
      <c r="N2386" s="36"/>
      <c r="O2386" s="36"/>
    </row>
    <row r="2387" spans="6:17">
      <c r="F2387" s="36"/>
      <c r="H2387" s="36"/>
      <c r="K2387" s="36"/>
    </row>
    <row r="2388" spans="6:17">
      <c r="K2388" s="36"/>
      <c r="N2388" s="36"/>
      <c r="O2388" s="36"/>
    </row>
    <row r="2389" spans="6:17">
      <c r="F2389" s="36"/>
      <c r="J2389" s="36"/>
      <c r="N2389" s="36"/>
      <c r="O2389" s="36"/>
    </row>
    <row r="2390" spans="6:17">
      <c r="K2390" s="36"/>
      <c r="N2390" s="36"/>
      <c r="O2390" s="36"/>
    </row>
    <row r="2391" spans="6:17">
      <c r="H2391" s="36"/>
      <c r="I2391" s="36"/>
      <c r="O2391" s="36"/>
    </row>
    <row r="2392" spans="6:17">
      <c r="F2392" s="47"/>
      <c r="G2392" s="47"/>
      <c r="H2392" s="47"/>
      <c r="I2392" s="47"/>
      <c r="J2392" s="47"/>
      <c r="K2392" s="47"/>
      <c r="L2392" s="47"/>
      <c r="M2392" s="47"/>
      <c r="N2392" s="47"/>
      <c r="O2392" s="47"/>
      <c r="P2392" s="47"/>
      <c r="Q2392" s="47"/>
    </row>
    <row r="2393" spans="6:17">
      <c r="H2393" s="36"/>
      <c r="I2393" s="36"/>
      <c r="K2393" s="36"/>
      <c r="O2393" s="36"/>
    </row>
    <row r="2394" spans="6:17">
      <c r="F2394" s="36"/>
      <c r="I2394" s="36"/>
      <c r="O2394" s="36"/>
    </row>
    <row r="2395" spans="6:17">
      <c r="F2395" s="36"/>
      <c r="J2395" s="36"/>
      <c r="N2395" s="36"/>
    </row>
    <row r="2396" spans="6:17">
      <c r="F2396" s="36"/>
      <c r="H2396" s="36"/>
      <c r="I2396" s="36"/>
      <c r="J2396" s="36"/>
      <c r="K2396" s="36"/>
      <c r="N2396" s="36"/>
      <c r="O2396" s="36"/>
    </row>
    <row r="2397" spans="6:17">
      <c r="J2397" s="36"/>
      <c r="O2397" s="36"/>
    </row>
    <row r="2398" spans="6:17">
      <c r="F2398" s="36"/>
      <c r="H2398" s="36"/>
      <c r="I2398" s="36"/>
      <c r="J2398" s="36"/>
      <c r="K2398" s="36"/>
      <c r="N2398" s="36"/>
      <c r="O2398" s="36"/>
    </row>
    <row r="2399" spans="6:17">
      <c r="F2399" s="36"/>
      <c r="H2399" s="36"/>
      <c r="I2399" s="36"/>
      <c r="J2399" s="36"/>
      <c r="K2399" s="36"/>
      <c r="N2399" s="36"/>
      <c r="O2399" s="36"/>
    </row>
    <row r="2400" spans="6:17">
      <c r="F2400" s="36"/>
      <c r="H2400" s="36"/>
      <c r="I2400" s="36"/>
      <c r="J2400" s="36"/>
      <c r="K2400" s="36"/>
      <c r="N2400" s="36"/>
      <c r="O2400" s="36"/>
    </row>
    <row r="2401" spans="6:17">
      <c r="F2401" s="36"/>
      <c r="H2401" s="36"/>
      <c r="I2401" s="36"/>
      <c r="J2401" s="36"/>
      <c r="K2401" s="36"/>
      <c r="N2401" s="36"/>
      <c r="O2401" s="36"/>
    </row>
    <row r="2402" spans="6:17">
      <c r="F2402" s="36"/>
      <c r="H2402" s="36"/>
      <c r="I2402" s="36"/>
      <c r="J2402" s="36"/>
      <c r="K2402" s="36"/>
      <c r="N2402" s="36"/>
      <c r="O2402" s="36"/>
    </row>
    <row r="2403" spans="6:17">
      <c r="F2403" s="36"/>
      <c r="H2403" s="36"/>
      <c r="O2403" s="36"/>
    </row>
    <row r="2404" spans="6:17">
      <c r="F2404" s="47"/>
      <c r="G2404" s="47"/>
      <c r="H2404" s="47"/>
      <c r="I2404" s="47"/>
      <c r="J2404" s="47"/>
      <c r="K2404" s="47"/>
      <c r="L2404" s="47"/>
      <c r="M2404" s="47"/>
      <c r="N2404" s="47"/>
      <c r="O2404" s="47"/>
      <c r="P2404" s="47"/>
      <c r="Q2404" s="47"/>
    </row>
    <row r="2405" spans="6:17">
      <c r="F2405" s="36"/>
      <c r="H2405" s="36"/>
      <c r="I2405" s="36"/>
      <c r="J2405" s="36"/>
      <c r="K2405" s="36"/>
      <c r="N2405" s="36"/>
      <c r="O2405" s="36"/>
    </row>
    <row r="2406" spans="6:17">
      <c r="I2406" s="36"/>
      <c r="O2406" s="36"/>
    </row>
    <row r="2407" spans="6:17">
      <c r="J2407" s="36"/>
      <c r="N2407" s="36"/>
    </row>
    <row r="2408" spans="6:17">
      <c r="F2408" s="36"/>
      <c r="H2408" s="36"/>
      <c r="I2408" s="36"/>
      <c r="J2408" s="36"/>
      <c r="K2408" s="36"/>
      <c r="N2408" s="36"/>
      <c r="O2408" s="36"/>
    </row>
    <row r="2409" spans="6:17">
      <c r="O2409" s="36"/>
    </row>
    <row r="2410" spans="6:17">
      <c r="F2410" s="36"/>
      <c r="H2410" s="36"/>
      <c r="I2410" s="36"/>
      <c r="J2410" s="36"/>
      <c r="K2410" s="36"/>
      <c r="N2410" s="36"/>
      <c r="O2410" s="36"/>
    </row>
    <row r="2411" spans="6:17">
      <c r="F2411" s="36"/>
      <c r="H2411" s="36"/>
      <c r="I2411" s="36"/>
      <c r="J2411" s="36"/>
      <c r="K2411" s="36"/>
      <c r="N2411" s="36"/>
      <c r="O2411" s="36"/>
    </row>
    <row r="2412" spans="6:17">
      <c r="F2412" s="47"/>
      <c r="G2412" s="47"/>
      <c r="H2412" s="47"/>
      <c r="I2412" s="47"/>
      <c r="J2412" s="47"/>
      <c r="K2412" s="47"/>
      <c r="L2412" s="47"/>
      <c r="M2412" s="47"/>
      <c r="N2412" s="47"/>
      <c r="O2412" s="47"/>
      <c r="P2412" s="47"/>
      <c r="Q2412" s="47"/>
    </row>
    <row r="2413" spans="6:17">
      <c r="F2413" s="36"/>
      <c r="H2413" s="36"/>
      <c r="I2413" s="36"/>
      <c r="J2413" s="36"/>
      <c r="K2413" s="36"/>
      <c r="N2413" s="36"/>
      <c r="O2413" s="36"/>
    </row>
    <row r="2414" spans="6:17">
      <c r="F2414" s="36"/>
      <c r="H2414" s="36"/>
      <c r="I2414" s="36"/>
      <c r="J2414" s="36"/>
      <c r="K2414" s="36"/>
      <c r="N2414" s="36"/>
      <c r="O2414" s="36"/>
    </row>
    <row r="2415" spans="6:17">
      <c r="F2415" s="36"/>
      <c r="H2415" s="36"/>
      <c r="I2415" s="36"/>
      <c r="J2415" s="36"/>
      <c r="K2415" s="36"/>
      <c r="N2415" s="36"/>
      <c r="O2415" s="36"/>
    </row>
    <row r="2416" spans="6:17">
      <c r="F2416" s="36"/>
      <c r="H2416" s="36"/>
      <c r="I2416" s="36"/>
      <c r="J2416" s="36"/>
      <c r="K2416" s="36"/>
      <c r="N2416" s="36"/>
      <c r="O2416" s="36"/>
    </row>
    <row r="2417" spans="6:15">
      <c r="F2417" s="36"/>
      <c r="H2417" s="36"/>
      <c r="I2417" s="36"/>
      <c r="J2417" s="36"/>
      <c r="K2417" s="36"/>
      <c r="N2417" s="36"/>
      <c r="O2417" s="36"/>
    </row>
    <row r="2418" spans="6:15">
      <c r="I2418" s="36"/>
      <c r="O2418" s="36"/>
    </row>
    <row r="2419" spans="6:15">
      <c r="F2419" s="36"/>
      <c r="H2419" s="36"/>
      <c r="I2419" s="36"/>
      <c r="J2419" s="36"/>
      <c r="K2419" s="36"/>
      <c r="N2419" s="36"/>
      <c r="O2419" s="36"/>
    </row>
    <row r="2420" spans="6:15">
      <c r="F2420" s="36"/>
      <c r="J2420" s="36"/>
      <c r="O2420" s="36"/>
    </row>
    <row r="2421" spans="6:15">
      <c r="F2421" s="36"/>
      <c r="H2421" s="36"/>
      <c r="I2421" s="36"/>
      <c r="K2421" s="36"/>
      <c r="N2421" s="36"/>
      <c r="O2421" s="36"/>
    </row>
    <row r="2422" spans="6:15">
      <c r="F2422" s="36"/>
      <c r="H2422" s="36"/>
      <c r="I2422" s="36"/>
      <c r="J2422" s="36"/>
      <c r="K2422" s="36"/>
      <c r="N2422" s="36"/>
      <c r="O2422" s="36"/>
    </row>
    <row r="2423" spans="6:15">
      <c r="F2423" s="36"/>
      <c r="H2423" s="36"/>
      <c r="O2423" s="36"/>
    </row>
    <row r="2424" spans="6:15">
      <c r="O2424" s="36"/>
    </row>
    <row r="2425" spans="6:15">
      <c r="F2425" s="36"/>
      <c r="H2425" s="36"/>
      <c r="I2425" s="36"/>
      <c r="J2425" s="36"/>
      <c r="K2425" s="36"/>
      <c r="N2425" s="36"/>
      <c r="O2425" s="36"/>
    </row>
    <row r="2426" spans="6:15">
      <c r="O2426" s="36"/>
    </row>
    <row r="2427" spans="6:15">
      <c r="O2427" s="36"/>
    </row>
    <row r="2428" spans="6:15">
      <c r="F2428" s="36"/>
      <c r="H2428" s="36"/>
      <c r="I2428" s="36"/>
      <c r="J2428" s="36"/>
      <c r="K2428" s="36"/>
      <c r="N2428" s="36"/>
      <c r="O2428" s="36"/>
    </row>
    <row r="2429" spans="6:15">
      <c r="O2429" s="36"/>
    </row>
    <row r="2430" spans="6:15">
      <c r="I2430" s="36"/>
      <c r="O2430" s="36"/>
    </row>
    <row r="2431" spans="6:15">
      <c r="F2431" s="36"/>
      <c r="H2431" s="36"/>
      <c r="I2431" s="36"/>
      <c r="J2431" s="36"/>
      <c r="K2431" s="36"/>
      <c r="N2431" s="36"/>
      <c r="O2431" s="36"/>
    </row>
    <row r="2432" spans="6:15">
      <c r="F2432" s="36"/>
      <c r="I2432" s="36"/>
      <c r="J2432" s="36"/>
      <c r="O2432" s="36"/>
    </row>
    <row r="2433" spans="6:17">
      <c r="F2433" s="36"/>
      <c r="O2433" s="36"/>
    </row>
    <row r="2434" spans="6:17">
      <c r="F2434" s="36"/>
      <c r="H2434" s="36"/>
      <c r="I2434" s="36"/>
      <c r="J2434" s="36"/>
      <c r="K2434" s="36"/>
      <c r="N2434" s="36"/>
      <c r="O2434" s="36"/>
    </row>
    <row r="2435" spans="6:17">
      <c r="F2435" s="36"/>
      <c r="H2435" s="36"/>
      <c r="I2435" s="36"/>
      <c r="K2435" s="36"/>
      <c r="N2435" s="36"/>
      <c r="O2435" s="36"/>
    </row>
    <row r="2436" spans="6:17">
      <c r="O2436" s="36"/>
    </row>
    <row r="2437" spans="6:17">
      <c r="F2437" s="36"/>
      <c r="H2437" s="36"/>
      <c r="I2437" s="36"/>
      <c r="J2437" s="36"/>
      <c r="K2437" s="36"/>
      <c r="N2437" s="36"/>
      <c r="O2437" s="36"/>
    </row>
    <row r="2438" spans="6:17">
      <c r="O2438" s="36"/>
    </row>
    <row r="2439" spans="6:17">
      <c r="I2439" s="36"/>
      <c r="O2439" s="36"/>
    </row>
    <row r="2440" spans="6:17">
      <c r="F2440" s="36"/>
      <c r="H2440" s="36"/>
      <c r="I2440" s="36"/>
      <c r="J2440" s="36"/>
      <c r="K2440" s="36"/>
      <c r="N2440" s="36"/>
      <c r="O2440" s="36"/>
    </row>
    <row r="2441" spans="6:17">
      <c r="F2441" s="47"/>
      <c r="G2441" s="47"/>
      <c r="H2441" s="47"/>
      <c r="I2441" s="47"/>
      <c r="J2441" s="47"/>
      <c r="K2441" s="47"/>
      <c r="L2441" s="47"/>
      <c r="M2441" s="47"/>
      <c r="N2441" s="47"/>
      <c r="O2441" s="47"/>
      <c r="P2441" s="47"/>
      <c r="Q2441" s="47"/>
    </row>
    <row r="2442" spans="6:17">
      <c r="I2442" s="36"/>
      <c r="N2442" s="36"/>
      <c r="O2442" s="36"/>
    </row>
    <row r="2443" spans="6:17">
      <c r="F2443" s="36"/>
      <c r="H2443" s="36"/>
      <c r="I2443" s="36"/>
      <c r="J2443" s="36"/>
      <c r="K2443" s="36"/>
      <c r="N2443" s="36"/>
      <c r="O2443" s="36"/>
    </row>
    <row r="2444" spans="6:17">
      <c r="F2444" s="36"/>
      <c r="H2444" s="36"/>
      <c r="I2444" s="36"/>
      <c r="J2444" s="36"/>
      <c r="K2444" s="36"/>
      <c r="N2444" s="36"/>
      <c r="O2444" s="36"/>
    </row>
    <row r="2445" spans="6:17">
      <c r="I2445" s="36"/>
      <c r="O2445" s="36"/>
    </row>
    <row r="2446" spans="6:17">
      <c r="F2446" s="36"/>
      <c r="H2446" s="36"/>
      <c r="I2446" s="36"/>
      <c r="J2446" s="36"/>
      <c r="K2446" s="36"/>
      <c r="N2446" s="36"/>
      <c r="O2446" s="36"/>
    </row>
    <row r="2447" spans="6:17">
      <c r="H2447" s="36"/>
      <c r="I2447" s="36"/>
      <c r="N2447" s="36"/>
    </row>
    <row r="2448" spans="6:17">
      <c r="F2448" s="36"/>
      <c r="H2448" s="36"/>
      <c r="J2448" s="36"/>
      <c r="K2448" s="36"/>
      <c r="N2448" s="36"/>
      <c r="O2448" s="36"/>
    </row>
    <row r="2449" spans="6:15">
      <c r="F2449" s="36"/>
      <c r="H2449" s="36"/>
      <c r="I2449" s="36"/>
      <c r="J2449" s="36"/>
      <c r="K2449" s="36"/>
      <c r="N2449" s="36"/>
      <c r="O2449" s="36"/>
    </row>
    <row r="2450" spans="6:15">
      <c r="F2450" s="36"/>
      <c r="N2450" s="36"/>
      <c r="O2450" s="36"/>
    </row>
    <row r="2451" spans="6:15">
      <c r="F2451" s="36"/>
      <c r="J2451" s="36"/>
      <c r="K2451" s="36"/>
      <c r="O2451" s="36"/>
    </row>
    <row r="2452" spans="6:15">
      <c r="F2452" s="36"/>
      <c r="H2452" s="36"/>
      <c r="I2452" s="36"/>
      <c r="J2452" s="36"/>
      <c r="K2452" s="36"/>
      <c r="N2452" s="36"/>
      <c r="O2452" s="36"/>
    </row>
    <row r="2453" spans="6:15">
      <c r="J2453" s="36"/>
      <c r="K2453" s="36"/>
      <c r="N2453" s="36"/>
      <c r="O2453" s="36"/>
    </row>
    <row r="2454" spans="6:15">
      <c r="F2454" s="36"/>
      <c r="H2454" s="36"/>
      <c r="I2454" s="36"/>
      <c r="J2454" s="36"/>
      <c r="K2454" s="36"/>
    </row>
    <row r="2455" spans="6:15">
      <c r="F2455" s="36"/>
      <c r="H2455" s="36"/>
      <c r="I2455" s="36"/>
      <c r="J2455" s="36"/>
      <c r="K2455" s="36"/>
      <c r="N2455" s="36"/>
      <c r="O2455" s="36"/>
    </row>
    <row r="2456" spans="6:15">
      <c r="F2456" s="36"/>
      <c r="J2456" s="36"/>
      <c r="K2456" s="36"/>
      <c r="O2456" s="36"/>
    </row>
    <row r="2457" spans="6:15">
      <c r="J2457" s="36"/>
    </row>
    <row r="2458" spans="6:15">
      <c r="F2458" s="36"/>
      <c r="H2458" s="36"/>
      <c r="I2458" s="36"/>
      <c r="J2458" s="36"/>
      <c r="K2458" s="36"/>
      <c r="N2458" s="36"/>
      <c r="O2458" s="36"/>
    </row>
    <row r="2459" spans="6:15">
      <c r="F2459" s="36"/>
      <c r="H2459" s="36"/>
      <c r="I2459" s="36"/>
      <c r="J2459" s="36"/>
      <c r="K2459" s="36"/>
      <c r="O2459" s="36"/>
    </row>
    <row r="2460" spans="6:15">
      <c r="F2460" s="36"/>
      <c r="K2460" s="36"/>
      <c r="O2460" s="36"/>
    </row>
    <row r="2461" spans="6:15">
      <c r="F2461" s="36"/>
      <c r="H2461" s="36"/>
      <c r="I2461" s="36"/>
      <c r="J2461" s="36"/>
      <c r="K2461" s="36"/>
      <c r="N2461" s="36"/>
      <c r="O2461" s="36"/>
    </row>
    <row r="2462" spans="6:15">
      <c r="F2462" s="36"/>
      <c r="K2462" s="36"/>
      <c r="O2462" s="36"/>
    </row>
    <row r="2463" spans="6:15">
      <c r="F2463" s="36"/>
    </row>
    <row r="2464" spans="6:15">
      <c r="F2464" s="36"/>
      <c r="H2464" s="36"/>
      <c r="I2464" s="36"/>
      <c r="J2464" s="36"/>
      <c r="K2464" s="36"/>
      <c r="N2464" s="36"/>
      <c r="O2464" s="36"/>
    </row>
    <row r="2465" spans="6:15">
      <c r="F2465" s="36"/>
      <c r="K2465" s="36"/>
    </row>
    <row r="2466" spans="6:15">
      <c r="F2466" s="36"/>
      <c r="H2466" s="36"/>
      <c r="I2466" s="36"/>
      <c r="J2466" s="36"/>
      <c r="K2466" s="36"/>
      <c r="O2466" s="36"/>
    </row>
    <row r="2467" spans="6:15">
      <c r="F2467" s="36"/>
      <c r="H2467" s="36"/>
      <c r="I2467" s="36"/>
      <c r="J2467" s="36"/>
      <c r="K2467" s="36"/>
      <c r="N2467" s="36"/>
      <c r="O2467" s="36"/>
    </row>
    <row r="2468" spans="6:15">
      <c r="F2468" s="36"/>
      <c r="H2468" s="36"/>
      <c r="I2468" s="36"/>
      <c r="J2468" s="36"/>
      <c r="K2468" s="36"/>
      <c r="N2468" s="36"/>
      <c r="O2468" s="36"/>
    </row>
    <row r="2469" spans="6:15">
      <c r="F2469" s="36"/>
      <c r="I2469" s="36"/>
    </row>
    <row r="2470" spans="6:15">
      <c r="F2470" s="36"/>
      <c r="H2470" s="36"/>
      <c r="I2470" s="36"/>
      <c r="J2470" s="36"/>
      <c r="K2470" s="36"/>
      <c r="N2470" s="36"/>
      <c r="O2470" s="36"/>
    </row>
    <row r="2471" spans="6:15">
      <c r="F2471" s="36"/>
      <c r="H2471" s="36"/>
      <c r="I2471" s="36"/>
      <c r="J2471" s="36"/>
      <c r="K2471" s="36"/>
      <c r="N2471" s="36"/>
      <c r="O2471" s="36"/>
    </row>
    <row r="2472" spans="6:15">
      <c r="F2472" s="36"/>
      <c r="J2472" s="36"/>
      <c r="K2472" s="36"/>
    </row>
    <row r="2473" spans="6:15">
      <c r="F2473" s="36"/>
      <c r="H2473" s="36"/>
      <c r="I2473" s="36"/>
      <c r="J2473" s="36"/>
      <c r="K2473" s="36"/>
      <c r="N2473" s="36"/>
      <c r="O2473" s="36"/>
    </row>
    <row r="2474" spans="6:15">
      <c r="F2474" s="36"/>
      <c r="H2474" s="36"/>
      <c r="I2474" s="36"/>
      <c r="J2474" s="36"/>
      <c r="K2474" s="36"/>
      <c r="N2474" s="36"/>
      <c r="O2474" s="36"/>
    </row>
    <row r="2475" spans="6:15">
      <c r="J2475" s="36"/>
    </row>
    <row r="2476" spans="6:15">
      <c r="F2476" s="36"/>
      <c r="H2476" s="36"/>
      <c r="I2476" s="36"/>
      <c r="J2476" s="36"/>
      <c r="K2476" s="36"/>
      <c r="N2476" s="36"/>
      <c r="O2476" s="36"/>
    </row>
    <row r="2477" spans="6:15">
      <c r="F2477" s="36"/>
      <c r="H2477" s="36"/>
      <c r="I2477" s="36"/>
      <c r="J2477" s="36"/>
      <c r="K2477" s="36"/>
      <c r="N2477" s="36"/>
      <c r="O2477" s="36"/>
    </row>
    <row r="2478" spans="6:15">
      <c r="H2478" s="36"/>
      <c r="I2478" s="36"/>
      <c r="J2478" s="36"/>
    </row>
    <row r="2479" spans="6:15">
      <c r="F2479" s="36"/>
      <c r="H2479" s="36"/>
      <c r="I2479" s="36"/>
      <c r="J2479" s="36"/>
      <c r="K2479" s="36"/>
      <c r="N2479" s="36"/>
      <c r="O2479" s="36"/>
    </row>
    <row r="2480" spans="6:15">
      <c r="I2480" s="36"/>
      <c r="O2480" s="36"/>
    </row>
    <row r="2481" spans="6:17">
      <c r="J2481" s="36"/>
    </row>
    <row r="2482" spans="6:17">
      <c r="F2482" s="36"/>
    </row>
    <row r="2483" spans="6:17">
      <c r="H2483" s="36"/>
      <c r="I2483" s="36"/>
    </row>
    <row r="2484" spans="6:17">
      <c r="J2484" s="36"/>
      <c r="O2484" s="36"/>
    </row>
    <row r="2485" spans="6:17">
      <c r="F2485" s="36"/>
      <c r="M2485" s="36"/>
    </row>
    <row r="2486" spans="6:17">
      <c r="F2486" s="36"/>
      <c r="I2486" s="36"/>
      <c r="J2486" s="36"/>
      <c r="K2486" s="36"/>
      <c r="O2486" s="36"/>
    </row>
    <row r="2487" spans="6:17">
      <c r="F2487" s="47"/>
      <c r="G2487" s="47"/>
      <c r="H2487" s="47"/>
      <c r="I2487" s="47"/>
      <c r="J2487" s="47"/>
      <c r="K2487" s="47"/>
      <c r="L2487" s="47"/>
      <c r="M2487" s="47"/>
      <c r="N2487" s="47"/>
      <c r="O2487" s="47"/>
      <c r="P2487" s="47"/>
      <c r="Q2487" s="47"/>
    </row>
    <row r="2488" spans="6:17">
      <c r="F2488" s="47"/>
      <c r="G2488" s="47"/>
      <c r="H2488" s="47"/>
      <c r="I2488" s="47"/>
      <c r="J2488" s="47"/>
      <c r="K2488" s="47"/>
      <c r="L2488" s="47"/>
      <c r="M2488" s="47"/>
      <c r="N2488" s="47"/>
      <c r="O2488" s="47"/>
      <c r="P2488" s="47"/>
      <c r="Q2488" s="47"/>
    </row>
    <row r="2489" spans="6:17">
      <c r="I2489" s="36"/>
    </row>
    <row r="2490" spans="6:17">
      <c r="H2490" s="36"/>
      <c r="I2490" s="36"/>
      <c r="J2490" s="36"/>
      <c r="O2490" s="36"/>
    </row>
    <row r="2491" spans="6:17">
      <c r="F2491" s="36"/>
      <c r="N2491" s="36"/>
    </row>
    <row r="2492" spans="6:17">
      <c r="F2492" s="36"/>
      <c r="H2492" s="36"/>
      <c r="I2492" s="36"/>
      <c r="J2492" s="36"/>
      <c r="K2492" s="36"/>
      <c r="N2492" s="36"/>
      <c r="O2492" s="36"/>
    </row>
    <row r="2493" spans="6:17">
      <c r="F2493" s="36"/>
      <c r="H2493" s="36"/>
      <c r="I2493" s="36"/>
      <c r="J2493" s="36"/>
      <c r="K2493" s="36"/>
      <c r="O2493" s="36"/>
    </row>
    <row r="2494" spans="6:17">
      <c r="K2494" s="36"/>
    </row>
    <row r="2495" spans="6:17">
      <c r="F2495" s="36"/>
      <c r="H2495" s="36"/>
      <c r="I2495" s="36"/>
      <c r="J2495" s="36"/>
      <c r="K2495" s="36"/>
      <c r="N2495" s="36"/>
      <c r="O2495" s="36"/>
    </row>
    <row r="2496" spans="6:17">
      <c r="F2496" s="36"/>
      <c r="J2496" s="36"/>
      <c r="O2496" s="36"/>
    </row>
    <row r="2497" spans="6:15">
      <c r="F2497" s="36"/>
      <c r="H2497" s="36"/>
      <c r="I2497" s="36"/>
      <c r="K2497" s="36"/>
      <c r="O2497" s="36"/>
    </row>
    <row r="2498" spans="6:15">
      <c r="F2498" s="36"/>
      <c r="H2498" s="36"/>
      <c r="I2498" s="36"/>
      <c r="J2498" s="36"/>
      <c r="K2498" s="36"/>
      <c r="N2498" s="36"/>
      <c r="O2498" s="36"/>
    </row>
    <row r="2499" spans="6:15">
      <c r="F2499" s="36"/>
      <c r="J2499" s="36"/>
      <c r="K2499" s="36"/>
      <c r="N2499" s="36"/>
      <c r="O2499" s="36"/>
    </row>
    <row r="2500" spans="6:15">
      <c r="J2500" s="36"/>
      <c r="K2500" s="36"/>
    </row>
    <row r="2501" spans="6:15">
      <c r="K2501" s="36"/>
      <c r="M2501" s="36"/>
    </row>
    <row r="2502" spans="6:15">
      <c r="F2502" s="36"/>
      <c r="H2502" s="36"/>
      <c r="I2502" s="36"/>
      <c r="J2502" s="36"/>
      <c r="O2502" s="36"/>
    </row>
    <row r="2503" spans="6:15">
      <c r="H2503" s="36"/>
      <c r="I2503" s="36"/>
      <c r="J2503" s="36"/>
      <c r="K2503" s="36"/>
      <c r="O2503" s="36"/>
    </row>
    <row r="2504" spans="6:15">
      <c r="J2504" s="36"/>
      <c r="O2504" s="36"/>
    </row>
    <row r="2505" spans="6:15">
      <c r="F2505" s="36"/>
      <c r="J2505" s="36"/>
      <c r="K2505" s="36"/>
      <c r="O2505" s="36"/>
    </row>
    <row r="2506" spans="6:15">
      <c r="F2506" s="36"/>
      <c r="H2506" s="36"/>
      <c r="I2506" s="36"/>
      <c r="J2506" s="36"/>
      <c r="K2506" s="36"/>
      <c r="N2506" s="36"/>
      <c r="O2506" s="36"/>
    </row>
    <row r="2507" spans="6:15">
      <c r="F2507" s="36"/>
      <c r="H2507" s="36"/>
      <c r="K2507" s="36"/>
      <c r="O2507" s="36"/>
    </row>
    <row r="2508" spans="6:15">
      <c r="K2508" s="36"/>
      <c r="O2508" s="36"/>
    </row>
    <row r="2509" spans="6:15">
      <c r="F2509" s="36"/>
      <c r="H2509" s="36"/>
      <c r="I2509" s="36"/>
      <c r="J2509" s="36"/>
      <c r="K2509" s="36"/>
      <c r="N2509" s="36"/>
      <c r="O2509" s="36"/>
    </row>
    <row r="2510" spans="6:15">
      <c r="K2510" s="36"/>
      <c r="O2510" s="36"/>
    </row>
    <row r="2511" spans="6:15">
      <c r="I2511" s="36"/>
      <c r="N2511" s="36"/>
      <c r="O2511" s="36"/>
    </row>
    <row r="2512" spans="6:15">
      <c r="F2512" s="36"/>
      <c r="H2512" s="36"/>
      <c r="I2512" s="36"/>
      <c r="J2512" s="36"/>
      <c r="K2512" s="36"/>
      <c r="N2512" s="36"/>
      <c r="O2512" s="36"/>
    </row>
    <row r="2513" spans="6:17">
      <c r="F2513" s="47"/>
      <c r="G2513" s="47"/>
      <c r="H2513" s="47"/>
      <c r="I2513" s="47"/>
      <c r="J2513" s="47"/>
      <c r="K2513" s="47"/>
      <c r="L2513" s="47"/>
      <c r="M2513" s="47"/>
      <c r="N2513" s="47"/>
      <c r="O2513" s="47"/>
      <c r="P2513" s="47"/>
      <c r="Q2513" s="47"/>
    </row>
    <row r="2514" spans="6:17">
      <c r="H2514" s="36"/>
      <c r="I2514" s="36"/>
      <c r="O2514" s="36"/>
    </row>
    <row r="2515" spans="6:17">
      <c r="F2515" s="36"/>
      <c r="H2515" s="36"/>
      <c r="I2515" s="36"/>
      <c r="J2515" s="36"/>
      <c r="K2515" s="36"/>
      <c r="N2515" s="36"/>
      <c r="O2515" s="36"/>
    </row>
    <row r="2516" spans="6:17">
      <c r="F2516" s="36"/>
      <c r="H2516" s="36"/>
      <c r="I2516" s="36"/>
      <c r="J2516" s="36"/>
      <c r="K2516" s="36"/>
      <c r="N2516" s="36"/>
      <c r="O2516" s="36"/>
    </row>
    <row r="2517" spans="6:17">
      <c r="J2517" s="36"/>
      <c r="O2517" s="36"/>
    </row>
    <row r="2518" spans="6:17">
      <c r="J2518" s="36"/>
      <c r="K2518" s="36"/>
    </row>
    <row r="2519" spans="6:17">
      <c r="F2519" s="36"/>
      <c r="J2519" s="36"/>
      <c r="K2519" s="36"/>
      <c r="O2519" s="36"/>
    </row>
    <row r="2520" spans="6:17">
      <c r="F2520" s="36"/>
      <c r="H2520" s="36"/>
      <c r="I2520" s="36"/>
      <c r="J2520" s="36"/>
      <c r="K2520" s="36"/>
      <c r="N2520" s="36"/>
      <c r="O2520" s="36"/>
    </row>
    <row r="2521" spans="6:17">
      <c r="K2521" s="36"/>
    </row>
    <row r="2522" spans="6:17">
      <c r="K2522" s="36"/>
      <c r="O2522" s="36"/>
    </row>
    <row r="2523" spans="6:17">
      <c r="F2523" s="36"/>
      <c r="J2523" s="36"/>
      <c r="K2523" s="36"/>
      <c r="N2523" s="36"/>
      <c r="O2523" s="36"/>
    </row>
    <row r="2524" spans="6:17">
      <c r="J2524" s="36"/>
      <c r="K2524" s="36"/>
    </row>
    <row r="2525" spans="6:17">
      <c r="K2525" s="36"/>
      <c r="O2525" s="36"/>
    </row>
    <row r="2526" spans="6:17">
      <c r="F2526" s="36"/>
      <c r="H2526" s="36"/>
      <c r="J2526" s="36"/>
      <c r="K2526" s="36"/>
      <c r="O2526" s="36"/>
    </row>
    <row r="2527" spans="6:17">
      <c r="F2527" s="36"/>
      <c r="J2527" s="36"/>
      <c r="K2527" s="36"/>
      <c r="O2527" s="36"/>
    </row>
    <row r="2528" spans="6:17">
      <c r="F2528" s="36"/>
      <c r="H2528" s="36"/>
      <c r="I2528" s="36"/>
      <c r="J2528" s="36"/>
      <c r="K2528" s="36"/>
      <c r="N2528" s="36"/>
      <c r="O2528" s="36"/>
    </row>
    <row r="2529" spans="6:17">
      <c r="F2529" s="36"/>
      <c r="J2529" s="36"/>
    </row>
    <row r="2530" spans="6:17">
      <c r="F2530" s="36"/>
      <c r="H2530" s="36"/>
      <c r="I2530" s="36"/>
      <c r="J2530" s="36"/>
      <c r="K2530" s="36"/>
      <c r="O2530" s="36"/>
    </row>
    <row r="2531" spans="6:17">
      <c r="F2531" s="36"/>
      <c r="O2531" s="36"/>
    </row>
    <row r="2532" spans="6:17">
      <c r="F2532" s="36"/>
      <c r="K2532" s="36"/>
      <c r="N2532" s="36"/>
      <c r="O2532" s="36"/>
    </row>
    <row r="2533" spans="6:17">
      <c r="F2533" s="36"/>
      <c r="I2533" s="36"/>
      <c r="M2533" s="36"/>
    </row>
    <row r="2534" spans="6:17">
      <c r="F2534" s="36"/>
      <c r="O2534" s="36"/>
    </row>
    <row r="2535" spans="6:17">
      <c r="K2535" s="36"/>
      <c r="N2535" s="36"/>
      <c r="O2535" s="36"/>
    </row>
    <row r="2536" spans="6:17">
      <c r="F2536" s="36"/>
      <c r="G2536" s="36"/>
      <c r="H2536" s="36"/>
      <c r="I2536" s="36"/>
      <c r="K2536" s="36"/>
      <c r="O2536" s="36"/>
    </row>
    <row r="2537" spans="6:17">
      <c r="F2537" s="47"/>
      <c r="G2537" s="47"/>
      <c r="H2537" s="47"/>
      <c r="I2537" s="47"/>
      <c r="J2537" s="47"/>
      <c r="K2537" s="47"/>
      <c r="L2537" s="47"/>
      <c r="M2537" s="47"/>
      <c r="N2537" s="47"/>
      <c r="O2537" s="47"/>
      <c r="P2537" s="47"/>
      <c r="Q2537" s="47"/>
    </row>
    <row r="2538" spans="6:17">
      <c r="F2538" s="47"/>
      <c r="G2538" s="47"/>
      <c r="H2538" s="47"/>
      <c r="I2538" s="47"/>
      <c r="J2538" s="47"/>
      <c r="K2538" s="47"/>
      <c r="L2538" s="47"/>
      <c r="M2538" s="47"/>
      <c r="N2538" s="47"/>
      <c r="O2538" s="47"/>
      <c r="P2538" s="47"/>
      <c r="Q2538" s="47"/>
    </row>
    <row r="2539" spans="6:17">
      <c r="F2539" s="36"/>
      <c r="I2539" s="36"/>
      <c r="K2539" s="36"/>
      <c r="O2539" s="36"/>
    </row>
    <row r="2540" spans="6:17">
      <c r="F2540" s="36"/>
      <c r="H2540" s="36"/>
      <c r="I2540" s="36"/>
      <c r="K2540" s="36"/>
      <c r="O2540" s="36"/>
    </row>
    <row r="2541" spans="6:17">
      <c r="H2541" s="36"/>
      <c r="O2541" s="36"/>
    </row>
    <row r="2542" spans="6:17">
      <c r="H2542" s="36"/>
      <c r="O2542" s="36"/>
    </row>
    <row r="2543" spans="6:17">
      <c r="F2543" s="36"/>
      <c r="H2543" s="36"/>
      <c r="K2543" s="36"/>
      <c r="O2543" s="36"/>
    </row>
    <row r="2544" spans="6:17">
      <c r="F2544" s="36"/>
      <c r="K2544" s="36"/>
      <c r="N2544" s="36"/>
      <c r="O2544" s="36"/>
    </row>
    <row r="2545" spans="6:17">
      <c r="M2545" s="36"/>
      <c r="O2545" s="36"/>
    </row>
    <row r="2546" spans="6:17">
      <c r="F2546" s="36"/>
      <c r="H2546" s="36"/>
      <c r="O2546" s="36"/>
    </row>
    <row r="2547" spans="6:17">
      <c r="F2547" s="36"/>
      <c r="K2547" s="36"/>
      <c r="N2547" s="36"/>
      <c r="O2547" s="36"/>
    </row>
    <row r="2548" spans="6:17">
      <c r="F2548" s="36"/>
      <c r="G2548" s="36"/>
      <c r="O2548" s="36"/>
    </row>
    <row r="2549" spans="6:17">
      <c r="F2549" s="36"/>
      <c r="O2549" s="36"/>
    </row>
    <row r="2550" spans="6:17">
      <c r="H2550" s="36"/>
      <c r="K2550" s="36"/>
    </row>
    <row r="2551" spans="6:17">
      <c r="O2551" s="36"/>
    </row>
    <row r="2552" spans="6:17">
      <c r="F2552" s="36"/>
      <c r="H2552" s="36"/>
      <c r="I2552" s="36"/>
      <c r="J2552" s="36"/>
      <c r="K2552" s="36"/>
      <c r="N2552" s="36"/>
      <c r="O2552" s="36"/>
    </row>
    <row r="2553" spans="6:17">
      <c r="F2553" s="36"/>
      <c r="K2553" s="36"/>
    </row>
    <row r="2554" spans="6:17">
      <c r="F2554" s="36"/>
      <c r="K2554" s="36"/>
    </row>
    <row r="2555" spans="6:17">
      <c r="F2555" s="36"/>
      <c r="K2555" s="36"/>
      <c r="O2555" s="36"/>
    </row>
    <row r="2556" spans="6:17">
      <c r="N2556" s="36"/>
      <c r="O2556" s="36"/>
    </row>
    <row r="2557" spans="6:17">
      <c r="F2557" s="36"/>
      <c r="M2557" s="36"/>
    </row>
    <row r="2558" spans="6:17">
      <c r="O2558" s="36"/>
    </row>
    <row r="2559" spans="6:17">
      <c r="F2559" s="36"/>
      <c r="H2559" s="36"/>
      <c r="I2559" s="36"/>
      <c r="J2559" s="36"/>
      <c r="K2559" s="36"/>
      <c r="N2559" s="36"/>
      <c r="O2559" s="36"/>
    </row>
    <row r="2560" spans="6:17">
      <c r="F2560" s="47"/>
      <c r="G2560" s="47"/>
      <c r="H2560" s="47"/>
      <c r="I2560" s="47"/>
      <c r="J2560" s="47"/>
      <c r="K2560" s="47"/>
      <c r="L2560" s="47"/>
      <c r="M2560" s="47"/>
      <c r="N2560" s="47"/>
      <c r="O2560" s="47"/>
      <c r="P2560" s="47"/>
      <c r="Q2560" s="47"/>
    </row>
    <row r="2561" spans="6:17">
      <c r="K2561" s="36"/>
      <c r="O2561" s="36"/>
    </row>
    <row r="2562" spans="6:17">
      <c r="H2562" s="36"/>
      <c r="J2562" s="36"/>
      <c r="O2562" s="36"/>
    </row>
    <row r="2563" spans="6:17">
      <c r="F2563" s="36"/>
      <c r="H2563" s="36"/>
      <c r="I2563" s="36"/>
      <c r="J2563" s="36"/>
      <c r="K2563" s="36"/>
      <c r="N2563" s="36"/>
      <c r="O2563" s="36"/>
    </row>
    <row r="2564" spans="6:17">
      <c r="F2564" s="36"/>
      <c r="J2564" s="36"/>
      <c r="K2564" s="36"/>
      <c r="O2564" s="36"/>
    </row>
    <row r="2565" spans="6:17">
      <c r="F2565" s="36"/>
      <c r="H2565" s="36"/>
      <c r="I2565" s="36"/>
      <c r="J2565" s="36"/>
      <c r="K2565" s="36"/>
      <c r="O2565" s="36"/>
    </row>
    <row r="2566" spans="6:17">
      <c r="F2566" s="36"/>
    </row>
    <row r="2567" spans="6:17">
      <c r="F2567" s="36"/>
      <c r="O2567" s="36"/>
    </row>
    <row r="2568" spans="6:17">
      <c r="K2568" s="36"/>
      <c r="N2568" s="36"/>
    </row>
    <row r="2569" spans="6:17">
      <c r="F2569" s="36"/>
      <c r="H2569" s="36"/>
      <c r="I2569" s="36"/>
      <c r="K2569" s="36"/>
      <c r="O2569" s="36"/>
    </row>
    <row r="2570" spans="6:17">
      <c r="F2570" s="36"/>
      <c r="K2570" s="36"/>
      <c r="O2570" s="36"/>
    </row>
    <row r="2571" spans="6:17">
      <c r="F2571" s="36"/>
      <c r="K2571" s="36"/>
    </row>
    <row r="2572" spans="6:17">
      <c r="F2572" s="36"/>
      <c r="G2572" s="36"/>
      <c r="K2572" s="36"/>
    </row>
    <row r="2573" spans="6:17">
      <c r="F2573" s="36"/>
      <c r="O2573" s="36"/>
    </row>
    <row r="2574" spans="6:17">
      <c r="H2574" s="36"/>
      <c r="I2574" s="36"/>
      <c r="K2574" s="36"/>
    </row>
    <row r="2575" spans="6:17">
      <c r="F2575" s="47"/>
      <c r="G2575" s="47"/>
      <c r="H2575" s="47"/>
      <c r="I2575" s="47"/>
      <c r="J2575" s="47"/>
      <c r="K2575" s="47"/>
      <c r="L2575" s="47"/>
      <c r="M2575" s="47"/>
      <c r="N2575" s="47"/>
      <c r="O2575" s="47"/>
      <c r="P2575" s="47"/>
      <c r="Q2575" s="47"/>
    </row>
    <row r="2576" spans="6:17">
      <c r="F2576" s="36"/>
      <c r="H2576" s="36"/>
      <c r="I2576" s="36"/>
      <c r="J2576" s="36"/>
      <c r="K2576" s="36"/>
      <c r="N2576" s="36"/>
      <c r="O2576" s="36"/>
    </row>
    <row r="2577" spans="6:15">
      <c r="K2577" s="36"/>
      <c r="O2577" s="36"/>
    </row>
    <row r="2578" spans="6:15">
      <c r="F2578" s="36"/>
      <c r="O2578" s="36"/>
    </row>
    <row r="2579" spans="6:15">
      <c r="F2579" s="36"/>
      <c r="H2579" s="36"/>
      <c r="I2579" s="36"/>
      <c r="J2579" s="36"/>
      <c r="K2579" s="36"/>
      <c r="O2579" s="36"/>
    </row>
    <row r="2580" spans="6:15">
      <c r="F2580" s="36"/>
      <c r="N2580" s="36"/>
      <c r="O2580" s="36"/>
    </row>
    <row r="2581" spans="6:15">
      <c r="F2581" s="36"/>
    </row>
    <row r="2582" spans="6:15">
      <c r="O2582" s="36"/>
    </row>
    <row r="2583" spans="6:15">
      <c r="F2583" s="36"/>
      <c r="K2583" s="36"/>
      <c r="O2583" s="36"/>
    </row>
    <row r="2584" spans="6:15">
      <c r="F2584" s="36"/>
      <c r="G2584" s="36"/>
      <c r="K2584" s="36"/>
    </row>
    <row r="2585" spans="6:15">
      <c r="K2585" s="36"/>
      <c r="O2585" s="36"/>
    </row>
    <row r="2586" spans="6:15">
      <c r="F2586" s="36"/>
      <c r="H2586" s="36"/>
      <c r="J2586" s="36"/>
      <c r="O2586" s="36"/>
    </row>
    <row r="2587" spans="6:15">
      <c r="F2587" s="36"/>
      <c r="J2587" s="36"/>
      <c r="O2587" s="36"/>
    </row>
    <row r="2588" spans="6:15">
      <c r="J2588" s="36"/>
      <c r="K2588" s="36"/>
      <c r="O2588" s="36"/>
    </row>
    <row r="2589" spans="6:15">
      <c r="F2589" s="36"/>
      <c r="K2589" s="36"/>
      <c r="O2589" s="36"/>
    </row>
    <row r="2590" spans="6:15">
      <c r="F2590" s="36"/>
      <c r="H2590" s="36"/>
      <c r="I2590" s="36"/>
      <c r="J2590" s="36"/>
      <c r="K2590" s="36"/>
      <c r="N2590" s="36"/>
      <c r="O2590" s="36"/>
    </row>
    <row r="2591" spans="6:15">
      <c r="O2591" s="36"/>
    </row>
    <row r="2592" spans="6:15">
      <c r="F2592" s="36"/>
      <c r="H2592" s="36"/>
      <c r="I2592" s="36"/>
      <c r="J2592" s="36"/>
      <c r="K2592" s="36"/>
      <c r="O2592" s="36"/>
    </row>
    <row r="2593" spans="6:17">
      <c r="M2593" s="36"/>
    </row>
    <row r="2594" spans="6:17">
      <c r="O2594" s="36"/>
    </row>
    <row r="2595" spans="6:17">
      <c r="F2595" s="36"/>
      <c r="I2595" s="36"/>
      <c r="J2595" s="36"/>
      <c r="K2595" s="36"/>
      <c r="O2595" s="36"/>
    </row>
    <row r="2596" spans="6:17">
      <c r="G2596" s="36"/>
      <c r="M2596" s="36"/>
    </row>
    <row r="2597" spans="6:17">
      <c r="F2597" s="47"/>
      <c r="G2597" s="47"/>
      <c r="H2597" s="47"/>
      <c r="I2597" s="47"/>
      <c r="J2597" s="47"/>
      <c r="K2597" s="47"/>
      <c r="L2597" s="47"/>
      <c r="M2597" s="47"/>
      <c r="N2597" s="47"/>
      <c r="O2597" s="47"/>
      <c r="P2597" s="47"/>
      <c r="Q2597" s="47"/>
    </row>
    <row r="2598" spans="6:17">
      <c r="F2598" s="36"/>
      <c r="H2598" s="36"/>
      <c r="J2598" s="36"/>
      <c r="K2598" s="36"/>
      <c r="O2598" s="36"/>
    </row>
    <row r="2599" spans="6:17">
      <c r="F2599" s="36"/>
      <c r="J2599" s="36"/>
      <c r="K2599" s="36"/>
      <c r="M2599" s="36"/>
      <c r="O2599" s="36"/>
    </row>
    <row r="2600" spans="6:17">
      <c r="O2600" s="36"/>
    </row>
    <row r="2601" spans="6:17">
      <c r="J2601" s="36"/>
      <c r="K2601" s="36"/>
      <c r="O2601" s="36"/>
    </row>
    <row r="2602" spans="6:17">
      <c r="F2602" s="36"/>
      <c r="H2602" s="36"/>
      <c r="I2602" s="36"/>
      <c r="J2602" s="36"/>
      <c r="K2602" s="36"/>
      <c r="N2602" s="36"/>
      <c r="O2602" s="36"/>
    </row>
    <row r="2603" spans="6:17">
      <c r="O2603" s="36"/>
    </row>
    <row r="2604" spans="6:17">
      <c r="I2604" s="36"/>
      <c r="J2604" s="36"/>
      <c r="K2604" s="36"/>
      <c r="O2604" s="36"/>
    </row>
    <row r="2605" spans="6:17">
      <c r="F2605" s="36"/>
      <c r="I2605" s="36"/>
      <c r="K2605" s="36"/>
    </row>
    <row r="2606" spans="6:17">
      <c r="I2606" s="36"/>
      <c r="O2606" s="36"/>
    </row>
    <row r="2607" spans="6:17">
      <c r="J2607" s="36"/>
      <c r="O2607" s="36"/>
    </row>
    <row r="2608" spans="6:17">
      <c r="F2608" s="36"/>
      <c r="H2608" s="36"/>
      <c r="I2608" s="36"/>
      <c r="K2608" s="36"/>
      <c r="O2608" s="36"/>
    </row>
    <row r="2609" spans="6:17">
      <c r="K2609" s="36"/>
      <c r="O2609" s="36"/>
    </row>
    <row r="2610" spans="6:17">
      <c r="F2610" s="47"/>
      <c r="G2610" s="47"/>
      <c r="H2610" s="47"/>
      <c r="I2610" s="47"/>
      <c r="J2610" s="47"/>
      <c r="K2610" s="47"/>
      <c r="L2610" s="47"/>
      <c r="M2610" s="47"/>
      <c r="N2610" s="47"/>
      <c r="O2610" s="47"/>
      <c r="P2610" s="47"/>
      <c r="Q2610" s="47"/>
    </row>
    <row r="2611" spans="6:17">
      <c r="J2611" s="36"/>
      <c r="K2611" s="36"/>
    </row>
    <row r="2612" spans="6:17">
      <c r="F2612" s="36"/>
      <c r="H2612" s="36"/>
      <c r="I2612" s="36"/>
      <c r="J2612" s="36"/>
      <c r="K2612" s="36"/>
      <c r="N2612" s="36"/>
      <c r="O2612" s="36"/>
    </row>
    <row r="2613" spans="6:17">
      <c r="J2613" s="36"/>
      <c r="K2613" s="36"/>
      <c r="O2613" s="36"/>
    </row>
    <row r="2614" spans="6:17">
      <c r="F2614" s="36"/>
      <c r="H2614" s="36"/>
      <c r="I2614" s="36"/>
      <c r="J2614" s="36"/>
      <c r="K2614" s="36"/>
      <c r="N2614" s="36"/>
      <c r="O2614" s="36"/>
    </row>
    <row r="2615" spans="6:17">
      <c r="O2615" s="36"/>
    </row>
    <row r="2616" spans="6:17">
      <c r="F2616" s="36"/>
      <c r="I2616" s="36"/>
      <c r="K2616" s="36"/>
    </row>
    <row r="2617" spans="6:17">
      <c r="F2617" s="36"/>
      <c r="I2617" s="36"/>
    </row>
    <row r="2618" spans="6:17">
      <c r="F2618" s="36"/>
      <c r="H2618" s="36"/>
      <c r="I2618" s="36"/>
      <c r="K2618" s="36"/>
      <c r="O2618" s="36"/>
    </row>
    <row r="2619" spans="6:17">
      <c r="K2619" s="36"/>
    </row>
    <row r="2620" spans="6:17">
      <c r="F2620" s="36"/>
      <c r="J2620" s="36"/>
      <c r="K2620" s="36"/>
    </row>
    <row r="2621" spans="6:17">
      <c r="K2621" s="36"/>
      <c r="O2621" s="36"/>
    </row>
    <row r="2622" spans="6:17">
      <c r="K2622" s="36"/>
    </row>
    <row r="2623" spans="6:17">
      <c r="F2623" s="36"/>
      <c r="J2623" s="36"/>
      <c r="O2623" s="36"/>
    </row>
    <row r="2624" spans="6:17">
      <c r="J2624" s="36"/>
      <c r="O2624" s="36"/>
    </row>
    <row r="2625" spans="6:15">
      <c r="K2625" s="36"/>
    </row>
    <row r="2626" spans="6:15">
      <c r="F2626" s="36"/>
      <c r="H2626" s="36"/>
      <c r="I2626" s="36"/>
      <c r="J2626" s="36"/>
      <c r="K2626" s="36"/>
      <c r="N2626" s="36"/>
      <c r="O2626" s="36"/>
    </row>
    <row r="2627" spans="6:15">
      <c r="O2627" s="36"/>
    </row>
    <row r="2628" spans="6:15">
      <c r="F2628" s="36"/>
      <c r="I2628" s="36"/>
      <c r="J2628" s="36"/>
      <c r="O2628" s="36"/>
    </row>
    <row r="2629" spans="6:15">
      <c r="F2629" s="36"/>
      <c r="H2629" s="36"/>
      <c r="I2629" s="36"/>
      <c r="J2629" s="36"/>
      <c r="K2629" s="36"/>
      <c r="N2629" s="36"/>
      <c r="O2629" s="36"/>
    </row>
    <row r="2630" spans="6:15">
      <c r="O2630" s="36"/>
    </row>
    <row r="2631" spans="6:15">
      <c r="F2631" s="36"/>
      <c r="H2631" s="36"/>
      <c r="I2631" s="36"/>
      <c r="J2631" s="36"/>
      <c r="K2631" s="36"/>
      <c r="N2631" s="36"/>
      <c r="O2631" s="36"/>
    </row>
    <row r="2632" spans="6:15">
      <c r="F2632" s="36"/>
      <c r="H2632" s="36"/>
      <c r="I2632" s="36"/>
      <c r="J2632" s="36"/>
      <c r="K2632" s="36"/>
      <c r="N2632" s="36"/>
      <c r="O2632" s="36"/>
    </row>
    <row r="2633" spans="6:15">
      <c r="I2633" s="36"/>
      <c r="K2633" s="36"/>
      <c r="O2633" s="36"/>
    </row>
    <row r="2634" spans="6:15">
      <c r="J2634" s="36"/>
      <c r="O2634" s="36"/>
    </row>
    <row r="2635" spans="6:15">
      <c r="F2635" s="36"/>
      <c r="H2635" s="36"/>
      <c r="I2635" s="36"/>
      <c r="J2635" s="36"/>
      <c r="K2635" s="36"/>
      <c r="N2635" s="36"/>
      <c r="O2635" s="36"/>
    </row>
    <row r="2636" spans="6:15">
      <c r="J2636" s="36"/>
      <c r="K2636" s="36"/>
      <c r="O2636" s="36"/>
    </row>
    <row r="2637" spans="6:15">
      <c r="F2637" s="36"/>
      <c r="H2637" s="36"/>
      <c r="I2637" s="36"/>
      <c r="J2637" s="36"/>
      <c r="K2637" s="36"/>
      <c r="O2637" s="36"/>
    </row>
    <row r="2638" spans="6:15">
      <c r="F2638" s="36"/>
      <c r="H2638" s="36"/>
      <c r="I2638" s="36"/>
      <c r="J2638" s="36"/>
      <c r="K2638" s="36"/>
      <c r="N2638" s="36"/>
      <c r="O2638" s="36"/>
    </row>
    <row r="2639" spans="6:15">
      <c r="K2639" s="36"/>
      <c r="O2639" s="36"/>
    </row>
    <row r="2640" spans="6:15">
      <c r="F2640" s="36"/>
      <c r="H2640" s="36"/>
      <c r="I2640" s="36"/>
    </row>
    <row r="2641" spans="6:17">
      <c r="F2641" s="36"/>
      <c r="H2641" s="36"/>
      <c r="I2641" s="36"/>
      <c r="J2641" s="36"/>
      <c r="K2641" s="36"/>
      <c r="N2641" s="36"/>
      <c r="O2641" s="36"/>
    </row>
    <row r="2642" spans="6:17">
      <c r="F2642" s="47"/>
      <c r="G2642" s="47"/>
      <c r="H2642" s="47"/>
      <c r="I2642" s="47"/>
      <c r="J2642" s="47"/>
      <c r="K2642" s="47"/>
      <c r="L2642" s="47"/>
      <c r="M2642" s="47"/>
      <c r="N2642" s="47"/>
      <c r="O2642" s="47"/>
      <c r="P2642" s="47"/>
      <c r="Q2642" s="47"/>
    </row>
    <row r="2643" spans="6:17">
      <c r="F2643" s="47"/>
      <c r="G2643" s="47"/>
      <c r="H2643" s="47"/>
      <c r="I2643" s="47"/>
      <c r="J2643" s="47"/>
      <c r="K2643" s="47"/>
      <c r="L2643" s="47"/>
      <c r="M2643" s="47"/>
      <c r="N2643" s="47"/>
      <c r="O2643" s="47"/>
      <c r="P2643" s="47"/>
      <c r="Q2643" s="47"/>
    </row>
    <row r="2644" spans="6:17">
      <c r="F2644" s="36"/>
      <c r="H2644" s="36"/>
      <c r="I2644" s="36"/>
      <c r="J2644" s="36"/>
      <c r="K2644" s="36"/>
      <c r="N2644" s="36"/>
      <c r="O2644" s="36"/>
    </row>
    <row r="2645" spans="6:17">
      <c r="K2645" s="36"/>
      <c r="O2645" s="36"/>
    </row>
    <row r="2646" spans="6:17">
      <c r="H2646" s="36"/>
      <c r="I2646" s="36"/>
    </row>
    <row r="2647" spans="6:17">
      <c r="F2647" s="36"/>
      <c r="H2647" s="36"/>
      <c r="I2647" s="36"/>
      <c r="J2647" s="36"/>
      <c r="K2647" s="36"/>
      <c r="N2647" s="36"/>
      <c r="O2647" s="36"/>
    </row>
    <row r="2648" spans="6:17">
      <c r="F2648" s="36"/>
      <c r="H2648" s="36"/>
      <c r="I2648" s="36"/>
      <c r="J2648" s="36"/>
      <c r="K2648" s="36"/>
      <c r="N2648" s="36"/>
      <c r="O2648" s="36"/>
    </row>
    <row r="2649" spans="6:17">
      <c r="H2649" s="36"/>
      <c r="O2649" s="36"/>
    </row>
    <row r="2650" spans="6:17">
      <c r="I2650" s="36"/>
      <c r="M2650" s="36"/>
    </row>
    <row r="2651" spans="6:17">
      <c r="F2651" s="36"/>
      <c r="H2651" s="36"/>
      <c r="I2651" s="36"/>
      <c r="K2651" s="36"/>
      <c r="O2651" s="36"/>
    </row>
    <row r="2652" spans="6:17">
      <c r="I2652" s="36"/>
      <c r="O2652" s="36"/>
    </row>
    <row r="2653" spans="6:17">
      <c r="F2653" s="47"/>
      <c r="G2653" s="47"/>
      <c r="H2653" s="47"/>
      <c r="I2653" s="47"/>
      <c r="J2653" s="47"/>
      <c r="K2653" s="47"/>
      <c r="L2653" s="47"/>
      <c r="M2653" s="47"/>
      <c r="N2653" s="47"/>
      <c r="O2653" s="47"/>
      <c r="P2653" s="47"/>
      <c r="Q2653" s="47"/>
    </row>
    <row r="2654" spans="6:17">
      <c r="I2654" s="36"/>
      <c r="O2654" s="36"/>
    </row>
    <row r="2655" spans="6:17">
      <c r="O2655" s="36"/>
    </row>
    <row r="2656" spans="6:17">
      <c r="F2656" s="36"/>
      <c r="M2656" s="36"/>
    </row>
    <row r="2657" spans="6:17">
      <c r="K2657" s="36"/>
      <c r="O2657" s="36"/>
    </row>
    <row r="2658" spans="6:17">
      <c r="O2658" s="36"/>
    </row>
    <row r="2659" spans="6:17">
      <c r="K2659" s="36"/>
      <c r="M2659" s="36"/>
    </row>
    <row r="2660" spans="6:17">
      <c r="F2660" s="36"/>
      <c r="H2660" s="36"/>
      <c r="I2660" s="36"/>
      <c r="J2660" s="36"/>
      <c r="K2660" s="36"/>
      <c r="N2660" s="36"/>
      <c r="O2660" s="36"/>
    </row>
    <row r="2661" spans="6:17">
      <c r="O2661" s="36"/>
    </row>
    <row r="2662" spans="6:17">
      <c r="I2662" s="36"/>
      <c r="J2662" s="36"/>
    </row>
    <row r="2663" spans="6:17">
      <c r="F2663" s="47"/>
      <c r="G2663" s="47"/>
      <c r="H2663" s="47"/>
      <c r="I2663" s="47"/>
      <c r="J2663" s="47"/>
      <c r="K2663" s="47"/>
      <c r="L2663" s="47"/>
      <c r="M2663" s="47"/>
      <c r="N2663" s="47"/>
      <c r="O2663" s="47"/>
      <c r="P2663" s="47"/>
      <c r="Q2663" s="47"/>
    </row>
    <row r="2664" spans="6:17">
      <c r="F2664" s="47"/>
      <c r="G2664" s="47"/>
      <c r="H2664" s="47"/>
      <c r="I2664" s="47"/>
      <c r="J2664" s="47"/>
      <c r="K2664" s="47"/>
      <c r="L2664" s="47"/>
      <c r="M2664" s="47"/>
      <c r="N2664" s="47"/>
      <c r="O2664" s="47"/>
      <c r="P2664" s="47"/>
      <c r="Q2664" s="47"/>
    </row>
    <row r="2665" spans="6:17">
      <c r="J2665" s="36"/>
    </row>
    <row r="2666" spans="6:17">
      <c r="O2666" s="36"/>
    </row>
    <row r="2667" spans="6:17">
      <c r="F2667" s="47"/>
      <c r="G2667" s="47"/>
      <c r="H2667" s="47"/>
      <c r="I2667" s="47"/>
      <c r="J2667" s="47"/>
      <c r="K2667" s="47"/>
      <c r="L2667" s="47"/>
      <c r="M2667" s="47"/>
      <c r="N2667" s="47"/>
      <c r="O2667" s="47"/>
      <c r="P2667" s="47"/>
      <c r="Q2667" s="47"/>
    </row>
    <row r="2668" spans="6:17">
      <c r="J2668" s="36"/>
    </row>
    <row r="2669" spans="6:17">
      <c r="K2669" s="36"/>
      <c r="O2669" s="36"/>
    </row>
    <row r="2670" spans="6:17">
      <c r="F2670" s="36"/>
      <c r="H2670" s="36"/>
      <c r="J2670" s="36"/>
      <c r="K2670" s="36"/>
      <c r="O2670" s="36"/>
    </row>
    <row r="2671" spans="6:17">
      <c r="F2671" s="47"/>
      <c r="G2671" s="47"/>
      <c r="H2671" s="47"/>
      <c r="I2671" s="47"/>
      <c r="J2671" s="47"/>
      <c r="K2671" s="47"/>
      <c r="L2671" s="47"/>
      <c r="M2671" s="47"/>
      <c r="N2671" s="47"/>
      <c r="O2671" s="47"/>
      <c r="P2671" s="47"/>
      <c r="Q2671" s="47"/>
    </row>
    <row r="2672" spans="6:17">
      <c r="F2672" s="36"/>
      <c r="H2672" s="36"/>
      <c r="I2672" s="36"/>
      <c r="J2672" s="36"/>
      <c r="K2672" s="36"/>
      <c r="N2672" s="36"/>
      <c r="O2672" s="36"/>
    </row>
    <row r="2673" spans="6:15">
      <c r="J2673" s="36"/>
      <c r="O2673" s="36"/>
    </row>
    <row r="2674" spans="6:15">
      <c r="F2674" s="36"/>
      <c r="H2674" s="36"/>
      <c r="I2674" s="36"/>
      <c r="K2674" s="36"/>
    </row>
    <row r="2675" spans="6:15">
      <c r="O2675" s="36"/>
    </row>
    <row r="2676" spans="6:15">
      <c r="K2676" s="36"/>
      <c r="O2676" s="36"/>
    </row>
    <row r="2677" spans="6:15">
      <c r="K2677" s="36"/>
    </row>
    <row r="2678" spans="6:15">
      <c r="O2678" s="36"/>
    </row>
    <row r="2679" spans="6:15">
      <c r="F2679" s="36"/>
      <c r="O2679" s="36"/>
    </row>
    <row r="2680" spans="6:15">
      <c r="F2680" s="36"/>
      <c r="H2680" s="36"/>
      <c r="I2680" s="36"/>
      <c r="J2680" s="36"/>
      <c r="K2680" s="36"/>
      <c r="N2680" s="36"/>
      <c r="O2680" s="36"/>
    </row>
    <row r="2681" spans="6:15">
      <c r="F2681" s="36"/>
      <c r="K2681" s="36"/>
      <c r="O2681" s="36"/>
    </row>
    <row r="2682" spans="6:15">
      <c r="F2682" s="36"/>
      <c r="H2682" s="36"/>
      <c r="K2682" s="36"/>
      <c r="O2682" s="36"/>
    </row>
    <row r="2683" spans="6:15">
      <c r="F2683" s="36"/>
      <c r="K2683" s="36"/>
    </row>
    <row r="2684" spans="6:15">
      <c r="F2684" s="36"/>
      <c r="H2684" s="36"/>
      <c r="I2684" s="36"/>
      <c r="J2684" s="36"/>
      <c r="K2684" s="36"/>
      <c r="N2684" s="36"/>
      <c r="O2684" s="36"/>
    </row>
    <row r="2685" spans="6:15">
      <c r="F2685" s="36"/>
      <c r="K2685" s="36"/>
      <c r="O2685" s="36"/>
    </row>
    <row r="2686" spans="6:15">
      <c r="F2686" s="36"/>
      <c r="K2686" s="36"/>
      <c r="O2686" s="36"/>
    </row>
    <row r="2687" spans="6:15">
      <c r="F2687" s="36"/>
      <c r="K2687" s="36"/>
      <c r="O2687" s="36"/>
    </row>
    <row r="2688" spans="6:15">
      <c r="F2688" s="36"/>
      <c r="J2688" s="36"/>
      <c r="K2688" s="36"/>
      <c r="O2688" s="36"/>
    </row>
    <row r="2689" spans="6:15">
      <c r="J2689" s="36"/>
      <c r="O2689" s="36"/>
    </row>
    <row r="2690" spans="6:15">
      <c r="F2690" s="36"/>
      <c r="H2690" s="36"/>
      <c r="I2690" s="36"/>
      <c r="J2690" s="36"/>
      <c r="K2690" s="36"/>
      <c r="O2690" s="36"/>
    </row>
    <row r="2691" spans="6:15">
      <c r="N2691" s="36"/>
      <c r="O2691" s="36"/>
    </row>
    <row r="2692" spans="6:15">
      <c r="F2692" s="36"/>
      <c r="O2692" s="36"/>
    </row>
    <row r="2693" spans="6:15">
      <c r="K2693" s="36"/>
      <c r="O2693" s="36"/>
    </row>
    <row r="2694" spans="6:15">
      <c r="F2694" s="36"/>
      <c r="H2694" s="36"/>
      <c r="K2694" s="36"/>
      <c r="O2694" s="36"/>
    </row>
    <row r="2695" spans="6:15">
      <c r="F2695" s="36"/>
      <c r="K2695" s="36"/>
      <c r="O2695" s="36"/>
    </row>
    <row r="2696" spans="6:15">
      <c r="F2696" s="36"/>
      <c r="J2696" s="36"/>
      <c r="K2696" s="36"/>
      <c r="O2696" s="36"/>
    </row>
    <row r="2697" spans="6:15">
      <c r="F2697" s="36"/>
      <c r="O2697" s="36"/>
    </row>
    <row r="2698" spans="6:15">
      <c r="F2698" s="36"/>
      <c r="J2698" s="36"/>
      <c r="O2698" s="36"/>
    </row>
    <row r="2699" spans="6:15">
      <c r="F2699" s="36"/>
      <c r="O2699" s="36"/>
    </row>
    <row r="2700" spans="6:15">
      <c r="F2700" s="36"/>
      <c r="H2700" s="36"/>
      <c r="I2700" s="36"/>
      <c r="J2700" s="36"/>
      <c r="K2700" s="36"/>
      <c r="N2700" s="36"/>
      <c r="O2700" s="36"/>
    </row>
    <row r="2701" spans="6:15">
      <c r="F2701" s="36"/>
      <c r="O2701" s="36"/>
    </row>
    <row r="2702" spans="6:15">
      <c r="F2702" s="36"/>
      <c r="J2702" s="36"/>
      <c r="O2702" s="36"/>
    </row>
    <row r="2703" spans="6:15">
      <c r="F2703" s="36"/>
      <c r="H2703" s="36"/>
      <c r="I2703" s="36"/>
      <c r="J2703" s="36"/>
      <c r="K2703" s="36"/>
      <c r="O2703" s="36"/>
    </row>
    <row r="2704" spans="6:15">
      <c r="F2704" s="36"/>
      <c r="K2704" s="36"/>
      <c r="O2704" s="36"/>
    </row>
    <row r="2705" spans="6:17">
      <c r="F2705" s="36"/>
      <c r="K2705" s="36"/>
      <c r="O2705" s="36"/>
    </row>
    <row r="2706" spans="6:17">
      <c r="F2706" s="36"/>
      <c r="H2706" s="36"/>
      <c r="J2706" s="36"/>
      <c r="O2706" s="36"/>
    </row>
    <row r="2707" spans="6:17">
      <c r="J2707" s="36"/>
      <c r="O2707" s="36"/>
    </row>
    <row r="2708" spans="6:17">
      <c r="J2708" s="36"/>
      <c r="O2708" s="36"/>
    </row>
    <row r="2709" spans="6:17">
      <c r="F2709" s="36"/>
      <c r="H2709" s="36"/>
      <c r="I2709" s="36"/>
      <c r="J2709" s="36"/>
      <c r="K2709" s="36"/>
      <c r="O2709" s="36"/>
    </row>
    <row r="2710" spans="6:17">
      <c r="F2710" s="36"/>
      <c r="H2710" s="36"/>
      <c r="I2710" s="36"/>
      <c r="J2710" s="36"/>
      <c r="K2710" s="36"/>
      <c r="N2710" s="36"/>
      <c r="O2710" s="36"/>
    </row>
    <row r="2711" spans="6:17">
      <c r="O2711" s="36"/>
    </row>
    <row r="2712" spans="6:17">
      <c r="F2712" s="36"/>
      <c r="J2712" s="36"/>
      <c r="K2712" s="36"/>
    </row>
    <row r="2713" spans="6:17">
      <c r="F2713" s="36"/>
      <c r="H2713" s="36"/>
      <c r="I2713" s="36"/>
      <c r="J2713" s="36"/>
      <c r="K2713" s="36"/>
      <c r="O2713" s="36"/>
    </row>
    <row r="2714" spans="6:17">
      <c r="F2714" s="36"/>
      <c r="J2714" s="36"/>
      <c r="K2714" s="36"/>
      <c r="O2714" s="36"/>
    </row>
    <row r="2715" spans="6:17">
      <c r="F2715" s="36"/>
      <c r="J2715" s="36"/>
      <c r="K2715" s="36"/>
      <c r="O2715" s="36"/>
    </row>
    <row r="2716" spans="6:17">
      <c r="F2716" s="36"/>
      <c r="J2716" s="36"/>
      <c r="K2716" s="36"/>
      <c r="O2716" s="36"/>
    </row>
    <row r="2717" spans="6:17">
      <c r="F2717" s="36"/>
      <c r="J2717" s="36"/>
      <c r="K2717" s="36"/>
      <c r="O2717" s="36"/>
    </row>
    <row r="2718" spans="6:17">
      <c r="H2718" s="36"/>
      <c r="J2718" s="36"/>
    </row>
    <row r="2719" spans="6:17">
      <c r="F2719" s="36"/>
      <c r="H2719" s="36"/>
      <c r="J2719" s="36"/>
      <c r="K2719" s="36"/>
      <c r="O2719" s="36"/>
    </row>
    <row r="2720" spans="6:17">
      <c r="F2720" s="47"/>
      <c r="G2720" s="47"/>
      <c r="H2720" s="47"/>
      <c r="I2720" s="47"/>
      <c r="J2720" s="47"/>
      <c r="K2720" s="47"/>
      <c r="L2720" s="47"/>
      <c r="M2720" s="47"/>
      <c r="N2720" s="47"/>
      <c r="O2720" s="47"/>
      <c r="P2720" s="47"/>
      <c r="Q2720" s="47"/>
    </row>
    <row r="2721" spans="6:17">
      <c r="F2721" s="47"/>
      <c r="G2721" s="47"/>
      <c r="H2721" s="47"/>
      <c r="I2721" s="47"/>
      <c r="J2721" s="47"/>
      <c r="K2721" s="47"/>
      <c r="L2721" s="47"/>
      <c r="M2721" s="47"/>
      <c r="N2721" s="47"/>
      <c r="O2721" s="47"/>
      <c r="P2721" s="47"/>
      <c r="Q2721" s="47"/>
    </row>
    <row r="2722" spans="6:17">
      <c r="F2722" s="36"/>
      <c r="K2722" s="36"/>
    </row>
    <row r="2723" spans="6:17">
      <c r="F2723" s="36"/>
      <c r="H2723" s="36"/>
      <c r="J2723" s="36"/>
      <c r="K2723" s="36"/>
      <c r="O2723" s="36"/>
    </row>
    <row r="2724" spans="6:17">
      <c r="J2724" s="36"/>
      <c r="K2724" s="36"/>
      <c r="O2724" s="36"/>
    </row>
    <row r="2725" spans="6:17">
      <c r="F2725" s="36"/>
      <c r="I2725" s="36"/>
      <c r="K2725" s="36"/>
    </row>
    <row r="2726" spans="6:17">
      <c r="J2726" s="36"/>
      <c r="K2726" s="36"/>
      <c r="O2726" s="36"/>
    </row>
    <row r="2727" spans="6:17">
      <c r="F2727" s="36"/>
      <c r="J2727" s="36"/>
      <c r="K2727" s="36"/>
      <c r="O2727" s="36"/>
    </row>
    <row r="2728" spans="6:17">
      <c r="F2728" s="36"/>
      <c r="K2728" s="36"/>
    </row>
    <row r="2729" spans="6:17">
      <c r="F2729" s="36"/>
      <c r="K2729" s="36"/>
      <c r="O2729" s="36"/>
    </row>
    <row r="2730" spans="6:17">
      <c r="H2730" s="36"/>
      <c r="J2730" s="36"/>
      <c r="O2730" s="36"/>
    </row>
    <row r="2731" spans="6:17">
      <c r="F2731" s="36"/>
      <c r="K2731" s="36"/>
      <c r="O2731" s="36"/>
    </row>
    <row r="2732" spans="6:17">
      <c r="O2732" s="36"/>
    </row>
    <row r="2733" spans="6:17">
      <c r="F2733" s="36"/>
      <c r="J2733" s="36"/>
      <c r="O2733" s="36"/>
    </row>
    <row r="2734" spans="6:17">
      <c r="F2734" s="36"/>
      <c r="H2734" s="36"/>
      <c r="I2734" s="36"/>
      <c r="J2734" s="36"/>
      <c r="K2734" s="36"/>
      <c r="N2734" s="36"/>
      <c r="O2734" s="36"/>
    </row>
    <row r="2735" spans="6:17">
      <c r="J2735" s="36"/>
      <c r="O2735" s="36"/>
    </row>
    <row r="2736" spans="6:17">
      <c r="F2736" s="47"/>
      <c r="G2736" s="47"/>
      <c r="H2736" s="47"/>
      <c r="I2736" s="47"/>
      <c r="J2736" s="47"/>
      <c r="K2736" s="47"/>
      <c r="L2736" s="47"/>
      <c r="M2736" s="47"/>
      <c r="N2736" s="47"/>
      <c r="O2736" s="47"/>
      <c r="P2736" s="47"/>
      <c r="Q2736" s="47"/>
    </row>
    <row r="2737" spans="6:15">
      <c r="F2737" s="36"/>
      <c r="H2737" s="36"/>
      <c r="I2737" s="36"/>
      <c r="J2737" s="36"/>
      <c r="K2737" s="36"/>
      <c r="N2737" s="36"/>
      <c r="O2737" s="36"/>
    </row>
    <row r="2738" spans="6:15">
      <c r="J2738" s="36"/>
      <c r="K2738" s="36"/>
      <c r="O2738" s="36"/>
    </row>
    <row r="2739" spans="6:15">
      <c r="F2739" s="36"/>
      <c r="J2739" s="36"/>
      <c r="K2739" s="36"/>
      <c r="O2739" s="36"/>
    </row>
    <row r="2740" spans="6:15">
      <c r="F2740" s="36"/>
      <c r="H2740" s="36"/>
      <c r="I2740" s="36"/>
      <c r="J2740" s="36"/>
      <c r="K2740" s="36"/>
      <c r="N2740" s="36"/>
      <c r="O2740" s="36"/>
    </row>
    <row r="2741" spans="6:15">
      <c r="F2741" s="36"/>
      <c r="J2741" s="36"/>
      <c r="K2741" s="36"/>
      <c r="O2741" s="36"/>
    </row>
    <row r="2742" spans="6:15">
      <c r="F2742" s="36"/>
      <c r="H2742" s="36"/>
      <c r="I2742" s="36"/>
      <c r="K2742" s="36"/>
    </row>
    <row r="2743" spans="6:15">
      <c r="F2743" s="36"/>
      <c r="H2743" s="36"/>
      <c r="I2743" s="36"/>
      <c r="J2743" s="36"/>
      <c r="K2743" s="36"/>
      <c r="N2743" s="36"/>
      <c r="O2743" s="36"/>
    </row>
    <row r="2744" spans="6:15">
      <c r="K2744" s="36"/>
      <c r="O2744" s="36"/>
    </row>
    <row r="2745" spans="6:15">
      <c r="F2745" s="36"/>
    </row>
    <row r="2746" spans="6:15">
      <c r="F2746" s="36"/>
      <c r="H2746" s="36"/>
      <c r="I2746" s="36"/>
      <c r="J2746" s="36"/>
      <c r="K2746" s="36"/>
      <c r="N2746" s="36"/>
      <c r="O2746" s="36"/>
    </row>
    <row r="2747" spans="6:15">
      <c r="F2747" s="36"/>
      <c r="J2747" s="36"/>
      <c r="K2747" s="36"/>
      <c r="O2747" s="36"/>
    </row>
    <row r="2748" spans="6:15">
      <c r="F2748" s="36"/>
      <c r="I2748" s="36"/>
      <c r="J2748" s="36"/>
      <c r="K2748" s="36"/>
      <c r="O2748" s="36"/>
    </row>
    <row r="2749" spans="6:15">
      <c r="F2749" s="36"/>
      <c r="H2749" s="36"/>
      <c r="I2749" s="36"/>
      <c r="J2749" s="36"/>
      <c r="K2749" s="36"/>
      <c r="N2749" s="36"/>
      <c r="O2749" s="36"/>
    </row>
    <row r="2750" spans="6:15">
      <c r="I2750" s="36"/>
      <c r="J2750" s="36"/>
      <c r="O2750" s="36"/>
    </row>
    <row r="2751" spans="6:15">
      <c r="J2751" s="36"/>
      <c r="O2751" s="36"/>
    </row>
    <row r="2752" spans="6:15">
      <c r="F2752" s="36"/>
      <c r="H2752" s="36"/>
      <c r="I2752" s="36"/>
      <c r="J2752" s="36"/>
      <c r="K2752" s="36"/>
      <c r="N2752" s="36"/>
      <c r="O2752" s="36"/>
    </row>
    <row r="2753" spans="6:15">
      <c r="F2753" s="36"/>
      <c r="K2753" s="36"/>
      <c r="O2753" s="36"/>
    </row>
    <row r="2754" spans="6:15">
      <c r="H2754" s="36"/>
      <c r="I2754" s="36"/>
      <c r="J2754" s="36"/>
      <c r="O2754" s="36"/>
    </row>
    <row r="2755" spans="6:15">
      <c r="F2755" s="36"/>
      <c r="H2755" s="36"/>
      <c r="I2755" s="36"/>
      <c r="J2755" s="36"/>
      <c r="K2755" s="36"/>
      <c r="N2755" s="36"/>
      <c r="O2755" s="36"/>
    </row>
    <row r="2756" spans="6:15">
      <c r="F2756" s="36"/>
      <c r="H2756" s="36"/>
      <c r="I2756" s="36"/>
      <c r="J2756" s="36"/>
      <c r="K2756" s="36"/>
      <c r="N2756" s="36"/>
      <c r="O2756" s="36"/>
    </row>
    <row r="2757" spans="6:15">
      <c r="F2757" s="36"/>
      <c r="J2757" s="36"/>
      <c r="O2757" s="36"/>
    </row>
    <row r="2758" spans="6:15">
      <c r="I2758" s="36"/>
      <c r="O2758" s="36"/>
    </row>
    <row r="2759" spans="6:15">
      <c r="F2759" s="36"/>
      <c r="J2759" s="36"/>
      <c r="O2759" s="36"/>
    </row>
    <row r="2760" spans="6:15">
      <c r="F2760" s="36"/>
      <c r="K2760" s="36"/>
      <c r="O2760" s="36"/>
    </row>
    <row r="2761" spans="6:15">
      <c r="I2761" s="36"/>
      <c r="O2761" s="36"/>
    </row>
    <row r="2762" spans="6:15">
      <c r="F2762" s="36"/>
      <c r="H2762" s="36"/>
      <c r="I2762" s="36"/>
      <c r="J2762" s="36"/>
      <c r="K2762" s="36"/>
      <c r="O2762" s="36"/>
    </row>
    <row r="2763" spans="6:15">
      <c r="K2763" s="36"/>
      <c r="O2763" s="36"/>
    </row>
    <row r="2764" spans="6:15">
      <c r="F2764" s="36"/>
      <c r="K2764" s="36"/>
      <c r="O2764" s="36"/>
    </row>
    <row r="2765" spans="6:15">
      <c r="F2765" s="36"/>
      <c r="K2765" s="36"/>
      <c r="O2765" s="36"/>
    </row>
    <row r="2766" spans="6:15">
      <c r="F2766" s="36"/>
      <c r="H2766" s="36"/>
      <c r="I2766" s="36"/>
      <c r="O2766" s="36"/>
    </row>
    <row r="2767" spans="6:15">
      <c r="F2767" s="36"/>
      <c r="K2767" s="36"/>
      <c r="O2767" s="36"/>
    </row>
    <row r="2768" spans="6:15">
      <c r="F2768" s="36"/>
      <c r="K2768" s="36"/>
      <c r="O2768" s="36"/>
    </row>
    <row r="2769" spans="6:17">
      <c r="F2769" s="36"/>
      <c r="H2769" s="36"/>
      <c r="I2769" s="36"/>
      <c r="J2769" s="36"/>
      <c r="K2769" s="36"/>
      <c r="N2769" s="36"/>
      <c r="O2769" s="36"/>
    </row>
    <row r="2770" spans="6:17">
      <c r="F2770" s="36"/>
      <c r="I2770" s="36"/>
      <c r="K2770" s="36"/>
      <c r="O2770" s="36"/>
    </row>
    <row r="2771" spans="6:17">
      <c r="F2771" s="36"/>
      <c r="J2771" s="36"/>
      <c r="O2771" s="36"/>
    </row>
    <row r="2772" spans="6:17">
      <c r="F2772" s="47"/>
      <c r="G2772" s="47"/>
      <c r="H2772" s="47"/>
      <c r="I2772" s="47"/>
      <c r="J2772" s="47"/>
      <c r="K2772" s="47"/>
      <c r="L2772" s="47"/>
      <c r="M2772" s="47"/>
      <c r="N2772" s="47"/>
      <c r="O2772" s="47"/>
      <c r="P2772" s="47"/>
      <c r="Q2772" s="47"/>
    </row>
    <row r="2773" spans="6:17">
      <c r="I2773" s="36"/>
      <c r="O2773" s="36"/>
    </row>
    <row r="2774" spans="6:17">
      <c r="J2774" s="36"/>
      <c r="O2774" s="36"/>
    </row>
    <row r="2775" spans="6:17">
      <c r="F2775" s="36"/>
      <c r="H2775" s="36"/>
      <c r="I2775" s="36"/>
      <c r="J2775" s="36"/>
      <c r="K2775" s="36"/>
      <c r="O2775" s="36"/>
    </row>
    <row r="2776" spans="6:17">
      <c r="F2776" s="36"/>
      <c r="K2776" s="36"/>
      <c r="O2776" s="36"/>
    </row>
    <row r="2777" spans="6:17">
      <c r="F2777" s="36"/>
      <c r="K2777" s="36"/>
      <c r="O2777" s="36"/>
    </row>
    <row r="2778" spans="6:17">
      <c r="F2778" s="36"/>
      <c r="H2778" s="36"/>
      <c r="I2778" s="36"/>
      <c r="J2778" s="36"/>
      <c r="O2778" s="36"/>
    </row>
    <row r="2779" spans="6:17">
      <c r="J2779" s="36"/>
      <c r="K2779" s="36"/>
      <c r="O2779" s="36"/>
    </row>
    <row r="2780" spans="6:17">
      <c r="F2780" s="36"/>
      <c r="J2780" s="36"/>
      <c r="K2780" s="36"/>
      <c r="O2780" s="36"/>
    </row>
    <row r="2781" spans="6:17">
      <c r="F2781" s="36"/>
      <c r="H2781" s="36"/>
      <c r="J2781" s="36"/>
      <c r="K2781" s="36"/>
      <c r="N2781" s="36"/>
      <c r="O2781" s="36"/>
    </row>
    <row r="2782" spans="6:17">
      <c r="I2782" s="36"/>
      <c r="K2782" s="36"/>
      <c r="N2782" s="36"/>
    </row>
    <row r="2783" spans="6:17">
      <c r="F2783" s="36"/>
      <c r="J2783" s="36"/>
      <c r="N2783" s="36"/>
      <c r="O2783" s="36"/>
    </row>
    <row r="2784" spans="6:17">
      <c r="F2784" s="36"/>
      <c r="K2784" s="36"/>
    </row>
    <row r="2785" spans="6:15">
      <c r="F2785" s="36"/>
      <c r="H2785" s="36"/>
      <c r="K2785" s="36"/>
    </row>
    <row r="2786" spans="6:15">
      <c r="J2786" s="36"/>
      <c r="O2786" s="36"/>
    </row>
    <row r="2787" spans="6:15">
      <c r="F2787" s="36"/>
      <c r="K2787" s="36"/>
    </row>
    <row r="2788" spans="6:15">
      <c r="F2788" s="36"/>
      <c r="K2788" s="36"/>
    </row>
    <row r="2789" spans="6:15">
      <c r="F2789" s="36"/>
      <c r="K2789" s="36"/>
      <c r="O2789" s="36"/>
    </row>
    <row r="2790" spans="6:15">
      <c r="H2790" s="36"/>
      <c r="I2790" s="36"/>
      <c r="K2790" s="36"/>
    </row>
    <row r="2791" spans="6:15">
      <c r="F2791" s="36"/>
      <c r="H2791" s="36"/>
      <c r="J2791" s="36"/>
      <c r="K2791" s="36"/>
      <c r="O2791" s="36"/>
    </row>
    <row r="2792" spans="6:15">
      <c r="F2792" s="36"/>
      <c r="H2792" s="36"/>
      <c r="I2792" s="36"/>
      <c r="J2792" s="36"/>
      <c r="K2792" s="36"/>
      <c r="N2792" s="36"/>
      <c r="O2792" s="36"/>
    </row>
    <row r="2793" spans="6:15">
      <c r="F2793" s="36"/>
      <c r="K2793" s="36"/>
    </row>
    <row r="2794" spans="6:15">
      <c r="F2794" s="36"/>
      <c r="H2794" s="36"/>
      <c r="I2794" s="36"/>
      <c r="J2794" s="36"/>
      <c r="K2794" s="36"/>
      <c r="N2794" s="36"/>
      <c r="O2794" s="36"/>
    </row>
    <row r="2795" spans="6:15">
      <c r="F2795" s="36"/>
      <c r="H2795" s="36"/>
      <c r="K2795" s="36"/>
      <c r="O2795" s="36"/>
    </row>
    <row r="2796" spans="6:15">
      <c r="F2796" s="36"/>
      <c r="J2796" s="36"/>
    </row>
    <row r="2797" spans="6:15">
      <c r="F2797" s="36"/>
      <c r="H2797" s="36"/>
      <c r="I2797" s="36"/>
      <c r="J2797" s="36"/>
      <c r="K2797" s="36"/>
      <c r="N2797" s="36"/>
      <c r="O2797" s="36"/>
    </row>
    <row r="2798" spans="6:15">
      <c r="J2798" s="36"/>
      <c r="O2798" s="36"/>
    </row>
    <row r="2799" spans="6:15">
      <c r="F2799" s="36"/>
      <c r="J2799" s="36"/>
      <c r="K2799" s="36"/>
      <c r="O2799" s="36"/>
    </row>
    <row r="2800" spans="6:15">
      <c r="F2800" s="36"/>
      <c r="H2800" s="36"/>
      <c r="I2800" s="36"/>
      <c r="J2800" s="36"/>
      <c r="K2800" s="36"/>
      <c r="N2800" s="36"/>
      <c r="O2800" s="36"/>
    </row>
    <row r="2801" spans="6:15">
      <c r="F2801" s="36"/>
      <c r="J2801" s="36"/>
      <c r="K2801" s="36"/>
      <c r="O2801" s="36"/>
    </row>
    <row r="2802" spans="6:15">
      <c r="H2802" s="36"/>
      <c r="I2802" s="36"/>
      <c r="J2802" s="36"/>
    </row>
    <row r="2803" spans="6:15">
      <c r="F2803" s="36"/>
      <c r="H2803" s="36"/>
      <c r="I2803" s="36"/>
      <c r="J2803" s="36"/>
      <c r="K2803" s="36"/>
      <c r="N2803" s="36"/>
      <c r="O2803" s="36"/>
    </row>
    <row r="2804" spans="6:15">
      <c r="F2804" s="36"/>
      <c r="J2804" s="36"/>
      <c r="K2804" s="36"/>
      <c r="O2804" s="36"/>
    </row>
    <row r="2805" spans="6:15">
      <c r="F2805" s="36"/>
      <c r="J2805" s="36"/>
    </row>
    <row r="2806" spans="6:15">
      <c r="F2806" s="36"/>
      <c r="H2806" s="36"/>
      <c r="I2806" s="36"/>
      <c r="J2806" s="36"/>
      <c r="K2806" s="36"/>
      <c r="N2806" s="36"/>
      <c r="O2806" s="36"/>
    </row>
    <row r="2807" spans="6:15">
      <c r="F2807" s="36"/>
      <c r="K2807" s="36"/>
      <c r="O2807" s="36"/>
    </row>
    <row r="2808" spans="6:15">
      <c r="F2808" s="36"/>
      <c r="H2808" s="36"/>
      <c r="I2808" s="36"/>
      <c r="J2808" s="36"/>
      <c r="K2808" s="36"/>
      <c r="N2808" s="36"/>
      <c r="O2808" s="36"/>
    </row>
    <row r="2809" spans="6:15">
      <c r="F2809" s="36"/>
      <c r="H2809" s="36"/>
      <c r="I2809" s="36"/>
      <c r="J2809" s="36"/>
      <c r="K2809" s="36"/>
      <c r="N2809" s="36"/>
      <c r="O2809" s="36"/>
    </row>
    <row r="2810" spans="6:15">
      <c r="H2810" s="36"/>
      <c r="I2810" s="36"/>
      <c r="J2810" s="36"/>
      <c r="O2810" s="36"/>
    </row>
    <row r="2811" spans="6:15">
      <c r="F2811" s="36"/>
      <c r="H2811" s="36"/>
    </row>
    <row r="2812" spans="6:15">
      <c r="F2812" s="36"/>
      <c r="H2812" s="36"/>
      <c r="I2812" s="36"/>
      <c r="J2812" s="36"/>
      <c r="K2812" s="36"/>
      <c r="N2812" s="36"/>
      <c r="O2812" s="36"/>
    </row>
    <row r="2813" spans="6:15">
      <c r="F2813" s="36"/>
      <c r="K2813" s="36"/>
      <c r="O2813" s="36"/>
    </row>
    <row r="2814" spans="6:15">
      <c r="F2814" s="36"/>
      <c r="H2814" s="36"/>
      <c r="J2814" s="36"/>
      <c r="K2814" s="36"/>
    </row>
    <row r="2815" spans="6:15">
      <c r="F2815" s="36"/>
      <c r="H2815" s="36"/>
      <c r="I2815" s="36"/>
      <c r="J2815" s="36"/>
      <c r="K2815" s="36"/>
      <c r="N2815" s="36"/>
      <c r="O2815" s="36"/>
    </row>
    <row r="2816" spans="6:15">
      <c r="F2816" s="36"/>
      <c r="J2816" s="36"/>
      <c r="K2816" s="36"/>
      <c r="O2816" s="36"/>
    </row>
    <row r="2817" spans="6:15">
      <c r="H2817" s="36"/>
      <c r="O2817" s="36"/>
    </row>
    <row r="2818" spans="6:15">
      <c r="F2818" s="36"/>
      <c r="H2818" s="36"/>
      <c r="I2818" s="36"/>
      <c r="K2818" s="36"/>
      <c r="N2818" s="36"/>
      <c r="O2818" s="36"/>
    </row>
    <row r="2819" spans="6:15">
      <c r="F2819" s="36"/>
      <c r="K2819" s="36"/>
      <c r="O2819" s="36"/>
    </row>
    <row r="2820" spans="6:15">
      <c r="F2820" s="36"/>
      <c r="I2820" s="36"/>
      <c r="J2820" s="36"/>
      <c r="K2820" s="36"/>
      <c r="N2820" s="36"/>
      <c r="O2820" s="36"/>
    </row>
    <row r="2821" spans="6:15">
      <c r="F2821" s="36"/>
      <c r="J2821" s="36"/>
      <c r="K2821" s="36"/>
      <c r="O2821" s="36"/>
    </row>
    <row r="2822" spans="6:15">
      <c r="J2822" s="36"/>
      <c r="O2822" s="36"/>
    </row>
    <row r="2823" spans="6:15">
      <c r="F2823" s="36"/>
      <c r="K2823" s="36"/>
    </row>
    <row r="2824" spans="6:15">
      <c r="F2824" s="36"/>
      <c r="H2824" s="36"/>
      <c r="J2824" s="36"/>
      <c r="K2824" s="36"/>
      <c r="O2824" s="36"/>
    </row>
    <row r="2825" spans="6:15">
      <c r="F2825" s="36"/>
      <c r="O2825" s="36"/>
    </row>
    <row r="2826" spans="6:15">
      <c r="F2826" s="36"/>
      <c r="I2826" s="36"/>
      <c r="J2826" s="36"/>
      <c r="K2826" s="36"/>
      <c r="O2826" s="36"/>
    </row>
    <row r="2827" spans="6:15">
      <c r="I2827" s="36"/>
      <c r="J2827" s="36"/>
      <c r="O2827" s="36"/>
    </row>
    <row r="2828" spans="6:15">
      <c r="F2828" s="36"/>
      <c r="H2828" s="36"/>
      <c r="I2828" s="36"/>
      <c r="J2828" s="36"/>
      <c r="K2828" s="36"/>
      <c r="N2828" s="36"/>
      <c r="O2828" s="36"/>
    </row>
    <row r="2829" spans="6:15">
      <c r="I2829" s="36"/>
      <c r="J2829" s="36"/>
      <c r="O2829" s="36"/>
    </row>
    <row r="2830" spans="6:15">
      <c r="F2830" s="36"/>
      <c r="I2830" s="36"/>
      <c r="O2830" s="36"/>
    </row>
    <row r="2831" spans="6:15">
      <c r="I2831" s="36"/>
      <c r="K2831" s="36"/>
      <c r="O2831" s="36"/>
    </row>
    <row r="2832" spans="6:15">
      <c r="F2832" s="36"/>
      <c r="I2832" s="36"/>
      <c r="K2832" s="36"/>
      <c r="N2832" s="36"/>
      <c r="O2832" s="36"/>
    </row>
    <row r="2833" spans="6:15">
      <c r="F2833" s="36"/>
      <c r="O2833" s="36"/>
    </row>
    <row r="2834" spans="6:15">
      <c r="F2834" s="36"/>
      <c r="H2834" s="36"/>
      <c r="I2834" s="36"/>
      <c r="J2834" s="36"/>
      <c r="K2834" s="36"/>
      <c r="O2834" s="36"/>
    </row>
    <row r="2835" spans="6:15">
      <c r="F2835" s="36"/>
      <c r="K2835" s="36"/>
      <c r="O2835" s="36"/>
    </row>
    <row r="2836" spans="6:15">
      <c r="F2836" s="36"/>
      <c r="O2836" s="36"/>
    </row>
    <row r="2837" spans="6:15">
      <c r="F2837" s="36"/>
      <c r="O2837" s="36"/>
    </row>
    <row r="2838" spans="6:15">
      <c r="F2838" s="36"/>
      <c r="J2838" s="36"/>
      <c r="K2838" s="36"/>
    </row>
    <row r="2839" spans="6:15">
      <c r="J2839" s="36"/>
      <c r="O2839" s="36"/>
    </row>
    <row r="2840" spans="6:15">
      <c r="F2840" s="36"/>
      <c r="J2840" s="36"/>
      <c r="K2840" s="36"/>
      <c r="O2840" s="36"/>
    </row>
    <row r="2841" spans="6:15">
      <c r="F2841" s="36"/>
      <c r="K2841" s="36"/>
    </row>
    <row r="2842" spans="6:15">
      <c r="I2842" s="36"/>
      <c r="J2842" s="36"/>
      <c r="K2842" s="36"/>
      <c r="O2842" s="36"/>
    </row>
    <row r="2843" spans="6:15">
      <c r="K2843" s="36"/>
      <c r="O2843" s="36"/>
    </row>
    <row r="2844" spans="6:15">
      <c r="F2844" s="36"/>
      <c r="I2844" s="36"/>
      <c r="K2844" s="36"/>
      <c r="N2844" s="36"/>
    </row>
    <row r="2845" spans="6:15">
      <c r="F2845" s="36"/>
      <c r="K2845" s="36"/>
      <c r="O2845" s="36"/>
    </row>
    <row r="2846" spans="6:15">
      <c r="F2846" s="36"/>
      <c r="K2846" s="36"/>
      <c r="O2846" s="36"/>
    </row>
    <row r="2847" spans="6:15">
      <c r="F2847" s="36"/>
      <c r="H2847" s="36"/>
      <c r="I2847" s="36"/>
      <c r="J2847" s="36"/>
      <c r="K2847" s="36"/>
      <c r="N2847" s="36"/>
      <c r="O2847" s="36"/>
    </row>
    <row r="2848" spans="6:15">
      <c r="F2848" s="36"/>
      <c r="J2848" s="36"/>
      <c r="O2848" s="36"/>
    </row>
    <row r="2849" spans="6:17">
      <c r="F2849" s="36"/>
      <c r="J2849" s="36"/>
      <c r="O2849" s="36"/>
    </row>
    <row r="2850" spans="6:17">
      <c r="F2850" s="36"/>
      <c r="J2850" s="36"/>
      <c r="K2850" s="36"/>
      <c r="O2850" s="36"/>
    </row>
    <row r="2851" spans="6:17">
      <c r="F2851" s="36"/>
      <c r="J2851" s="36"/>
      <c r="K2851" s="36"/>
      <c r="O2851" s="36"/>
    </row>
    <row r="2852" spans="6:17">
      <c r="F2852" s="36"/>
      <c r="J2852" s="36"/>
      <c r="K2852" s="36"/>
      <c r="O2852" s="36"/>
    </row>
    <row r="2853" spans="6:17">
      <c r="F2853" s="47"/>
      <c r="G2853" s="47"/>
      <c r="H2853" s="47"/>
      <c r="I2853" s="47"/>
      <c r="J2853" s="47"/>
      <c r="K2853" s="47"/>
      <c r="L2853" s="47"/>
      <c r="M2853" s="47"/>
      <c r="N2853" s="47"/>
      <c r="O2853" s="47"/>
      <c r="P2853" s="47"/>
      <c r="Q2853" s="47"/>
    </row>
    <row r="2854" spans="6:17">
      <c r="F2854" s="36"/>
      <c r="H2854" s="36"/>
      <c r="I2854" s="36"/>
      <c r="J2854" s="36"/>
      <c r="K2854" s="36"/>
      <c r="N2854" s="36"/>
      <c r="O2854" s="36"/>
    </row>
    <row r="2855" spans="6:17">
      <c r="O2855" s="36"/>
    </row>
    <row r="2856" spans="6:17">
      <c r="F2856" s="36"/>
      <c r="I2856" s="36"/>
      <c r="J2856" s="36"/>
      <c r="N2856" s="36"/>
      <c r="O2856" s="36"/>
    </row>
    <row r="2857" spans="6:17">
      <c r="F2857" s="36"/>
      <c r="H2857" s="36"/>
      <c r="I2857" s="36"/>
      <c r="J2857" s="36"/>
      <c r="K2857" s="36"/>
      <c r="N2857" s="36"/>
      <c r="O2857" s="36"/>
    </row>
    <row r="2858" spans="6:17">
      <c r="J2858" s="36"/>
      <c r="O2858" s="36"/>
    </row>
    <row r="2859" spans="6:17">
      <c r="F2859" s="47"/>
      <c r="G2859" s="47"/>
      <c r="H2859" s="47"/>
      <c r="I2859" s="47"/>
      <c r="J2859" s="47"/>
      <c r="K2859" s="47"/>
      <c r="L2859" s="47"/>
      <c r="M2859" s="47"/>
      <c r="N2859" s="47"/>
      <c r="O2859" s="47"/>
      <c r="P2859" s="47"/>
      <c r="Q2859" s="47"/>
    </row>
    <row r="2860" spans="6:17">
      <c r="F2860" s="36"/>
      <c r="H2860" s="36"/>
      <c r="I2860" s="36"/>
      <c r="J2860" s="36"/>
      <c r="K2860" s="36"/>
      <c r="N2860" s="36"/>
      <c r="O2860" s="36"/>
    </row>
    <row r="2861" spans="6:17">
      <c r="F2861" s="36"/>
      <c r="K2861" s="36"/>
      <c r="O2861" s="36"/>
    </row>
    <row r="2862" spans="6:17">
      <c r="F2862" s="36"/>
    </row>
    <row r="2863" spans="6:17">
      <c r="F2863" s="36"/>
      <c r="H2863" s="36"/>
      <c r="I2863" s="36"/>
      <c r="J2863" s="36"/>
      <c r="K2863" s="36"/>
      <c r="N2863" s="36"/>
      <c r="O2863" s="36"/>
    </row>
    <row r="2864" spans="6:17">
      <c r="F2864" s="36"/>
      <c r="H2864" s="36"/>
      <c r="I2864" s="36"/>
      <c r="J2864" s="36"/>
      <c r="K2864" s="36"/>
      <c r="N2864" s="36"/>
      <c r="O2864" s="36"/>
    </row>
    <row r="2865" spans="6:17">
      <c r="F2865" s="36"/>
    </row>
    <row r="2866" spans="6:17">
      <c r="F2866" s="36"/>
      <c r="I2866" s="36"/>
      <c r="K2866" s="36"/>
    </row>
    <row r="2867" spans="6:17">
      <c r="F2867" s="47"/>
      <c r="G2867" s="47"/>
      <c r="H2867" s="47"/>
      <c r="I2867" s="47"/>
      <c r="J2867" s="47"/>
      <c r="K2867" s="47"/>
      <c r="L2867" s="47"/>
      <c r="M2867" s="47"/>
      <c r="N2867" s="47"/>
      <c r="O2867" s="47"/>
      <c r="P2867" s="47"/>
      <c r="Q2867" s="47"/>
    </row>
    <row r="2868" spans="6:17">
      <c r="F2868" s="36"/>
      <c r="I2868" s="36"/>
      <c r="J2868" s="36"/>
      <c r="K2868" s="36"/>
      <c r="N2868" s="36"/>
      <c r="O2868" s="36"/>
    </row>
    <row r="2869" spans="6:17">
      <c r="F2869" s="36"/>
      <c r="I2869" s="36"/>
      <c r="K2869" s="36"/>
    </row>
    <row r="2870" spans="6:17">
      <c r="K2870" s="36"/>
      <c r="O2870" s="36"/>
    </row>
    <row r="2871" spans="6:17">
      <c r="F2871" s="36"/>
      <c r="J2871" s="36"/>
      <c r="O2871" s="36"/>
    </row>
    <row r="2872" spans="6:17">
      <c r="F2872" s="36"/>
      <c r="K2872" s="36"/>
    </row>
    <row r="2873" spans="6:17">
      <c r="O2873" s="36"/>
    </row>
    <row r="2874" spans="6:17">
      <c r="F2874" s="36"/>
      <c r="J2874" s="36"/>
      <c r="O2874" s="36"/>
    </row>
    <row r="2875" spans="6:17">
      <c r="F2875" s="36"/>
      <c r="K2875" s="36"/>
    </row>
    <row r="2876" spans="6:17">
      <c r="F2876" s="36"/>
      <c r="H2876" s="36"/>
      <c r="I2876" s="36"/>
      <c r="J2876" s="36"/>
      <c r="K2876" s="36"/>
      <c r="N2876" s="36"/>
      <c r="O2876" s="36"/>
    </row>
    <row r="2877" spans="6:17">
      <c r="F2877" s="36"/>
      <c r="J2877" s="36"/>
      <c r="O2877" s="36"/>
    </row>
    <row r="2878" spans="6:17">
      <c r="F2878" s="36"/>
      <c r="I2878" s="36"/>
      <c r="K2878" s="36"/>
    </row>
    <row r="2879" spans="6:17">
      <c r="F2879" s="36"/>
      <c r="J2879" s="36"/>
      <c r="K2879" s="36"/>
      <c r="O2879" s="36"/>
    </row>
    <row r="2880" spans="6:17">
      <c r="F2880" s="36"/>
      <c r="H2880" s="36"/>
      <c r="I2880" s="36"/>
      <c r="J2880" s="36"/>
      <c r="K2880" s="36"/>
      <c r="N2880" s="36"/>
      <c r="O2880" s="36"/>
    </row>
    <row r="2881" spans="6:17">
      <c r="I2881" s="36"/>
      <c r="K2881" s="36"/>
      <c r="N2881" s="36"/>
    </row>
    <row r="2882" spans="6:17">
      <c r="N2882" s="36"/>
      <c r="O2882" s="36"/>
    </row>
    <row r="2883" spans="6:17">
      <c r="J2883" s="36"/>
      <c r="O2883" s="36"/>
    </row>
    <row r="2884" spans="6:17">
      <c r="K2884" s="36"/>
    </row>
    <row r="2885" spans="6:17">
      <c r="F2885" s="47"/>
      <c r="G2885" s="47"/>
      <c r="H2885" s="47"/>
      <c r="I2885" s="47"/>
      <c r="J2885" s="47"/>
      <c r="K2885" s="47"/>
      <c r="L2885" s="47"/>
      <c r="M2885" s="47"/>
      <c r="N2885" s="47"/>
      <c r="O2885" s="47"/>
      <c r="P2885" s="47"/>
      <c r="Q2885" s="47"/>
    </row>
    <row r="2886" spans="6:17">
      <c r="F2886" s="36"/>
      <c r="H2886" s="36"/>
      <c r="J2886" s="36"/>
      <c r="K2886" s="36"/>
      <c r="O2886" s="36"/>
    </row>
    <row r="2887" spans="6:17">
      <c r="F2887" s="47"/>
      <c r="G2887" s="47"/>
      <c r="H2887" s="47"/>
      <c r="I2887" s="47"/>
      <c r="J2887" s="47"/>
      <c r="K2887" s="47"/>
      <c r="L2887" s="47"/>
      <c r="M2887" s="47"/>
      <c r="N2887" s="47"/>
      <c r="O2887" s="47"/>
      <c r="P2887" s="47"/>
      <c r="Q2887" s="47"/>
    </row>
    <row r="2888" spans="6:17">
      <c r="F2888" s="36"/>
      <c r="H2888" s="36"/>
      <c r="I2888" s="36"/>
      <c r="J2888" s="36"/>
      <c r="K2888" s="36"/>
      <c r="N2888" s="36"/>
      <c r="O2888" s="36"/>
    </row>
    <row r="2889" spans="6:17">
      <c r="J2889" s="36"/>
      <c r="K2889" s="36"/>
      <c r="O2889" s="36"/>
    </row>
    <row r="2890" spans="6:17">
      <c r="F2890" s="36"/>
      <c r="H2890" s="36"/>
      <c r="I2890" s="36"/>
      <c r="J2890" s="36"/>
      <c r="K2890" s="36"/>
      <c r="N2890" s="36"/>
      <c r="O2890" s="36"/>
    </row>
    <row r="2891" spans="6:17">
      <c r="F2891" s="36"/>
      <c r="K2891" s="36"/>
      <c r="O2891" s="36"/>
    </row>
    <row r="2892" spans="6:17">
      <c r="F2892" s="36"/>
      <c r="J2892" s="36"/>
      <c r="K2892" s="36"/>
      <c r="O2892" s="36"/>
    </row>
    <row r="2893" spans="6:17">
      <c r="F2893" s="36"/>
      <c r="H2893" s="36"/>
      <c r="I2893" s="36"/>
      <c r="J2893" s="36"/>
      <c r="K2893" s="36"/>
      <c r="N2893" s="36"/>
      <c r="O2893" s="36"/>
    </row>
    <row r="2894" spans="6:17">
      <c r="F2894" s="36"/>
      <c r="J2894" s="36"/>
      <c r="O2894" s="36"/>
    </row>
    <row r="2895" spans="6:17">
      <c r="F2895" s="36"/>
      <c r="K2895" s="36"/>
    </row>
    <row r="2896" spans="6:17">
      <c r="F2896" s="36"/>
      <c r="H2896" s="36"/>
      <c r="I2896" s="36"/>
      <c r="J2896" s="36"/>
      <c r="K2896" s="36"/>
      <c r="N2896" s="36"/>
      <c r="O2896" s="36"/>
    </row>
    <row r="2897" spans="6:17">
      <c r="F2897" s="36"/>
      <c r="K2897" s="36"/>
      <c r="O2897" s="36"/>
    </row>
    <row r="2898" spans="6:17">
      <c r="F2898" s="36"/>
      <c r="J2898" s="36"/>
      <c r="K2898" s="36"/>
      <c r="O2898" s="36"/>
    </row>
    <row r="2899" spans="6:17">
      <c r="F2899" s="36"/>
      <c r="H2899" s="36"/>
      <c r="I2899" s="36"/>
      <c r="J2899" s="36"/>
      <c r="K2899" s="36"/>
      <c r="N2899" s="36"/>
      <c r="O2899" s="36"/>
    </row>
    <row r="2900" spans="6:17">
      <c r="F2900" s="47"/>
      <c r="G2900" s="47"/>
      <c r="H2900" s="47"/>
      <c r="I2900" s="47"/>
      <c r="J2900" s="47"/>
      <c r="K2900" s="47"/>
      <c r="L2900" s="47"/>
      <c r="M2900" s="47"/>
      <c r="N2900" s="47"/>
      <c r="O2900" s="47"/>
      <c r="P2900" s="47"/>
      <c r="Q2900" s="47"/>
    </row>
    <row r="2901" spans="6:17">
      <c r="F2901" s="36"/>
      <c r="J2901" s="36"/>
      <c r="O2901" s="36"/>
    </row>
    <row r="2902" spans="6:17">
      <c r="F2902" s="36"/>
    </row>
    <row r="2903" spans="6:17">
      <c r="F2903" s="36"/>
      <c r="K2903" s="36"/>
      <c r="O2903" s="36"/>
    </row>
    <row r="2904" spans="6:17">
      <c r="F2904" s="36"/>
      <c r="J2904" s="36"/>
      <c r="K2904" s="36"/>
      <c r="O2904" s="36"/>
    </row>
    <row r="2905" spans="6:17">
      <c r="F2905" s="36"/>
      <c r="I2905" s="36"/>
      <c r="O2905" s="36"/>
    </row>
    <row r="2906" spans="6:17">
      <c r="F2906" s="36"/>
      <c r="H2906" s="36"/>
      <c r="I2906" s="36"/>
      <c r="K2906" s="36"/>
      <c r="O2906" s="36"/>
    </row>
    <row r="2907" spans="6:17">
      <c r="J2907" s="36"/>
      <c r="N2907" s="36"/>
      <c r="O2907" s="36"/>
    </row>
    <row r="2908" spans="6:17">
      <c r="F2908" s="36"/>
      <c r="K2908" s="36"/>
      <c r="N2908" s="36"/>
    </row>
    <row r="2909" spans="6:17">
      <c r="N2909" s="36"/>
      <c r="O2909" s="36"/>
    </row>
    <row r="2910" spans="6:17">
      <c r="J2910" s="36"/>
      <c r="O2910" s="36"/>
    </row>
    <row r="2911" spans="6:17">
      <c r="F2911" s="36"/>
      <c r="I2911" s="36"/>
    </row>
    <row r="2912" spans="6:17">
      <c r="F2912" s="36"/>
      <c r="H2912" s="36"/>
      <c r="I2912" s="36"/>
      <c r="J2912" s="36"/>
      <c r="K2912" s="36"/>
      <c r="N2912" s="36"/>
      <c r="O2912" s="36"/>
    </row>
    <row r="2913" spans="6:15">
      <c r="I2913" s="36"/>
      <c r="J2913" s="36"/>
      <c r="O2913" s="36"/>
    </row>
    <row r="2914" spans="6:15">
      <c r="I2914" s="36"/>
      <c r="K2914" s="36"/>
    </row>
    <row r="2915" spans="6:15">
      <c r="F2915" s="36"/>
      <c r="I2915" s="36"/>
      <c r="K2915" s="36"/>
      <c r="O2915" s="36"/>
    </row>
    <row r="2916" spans="6:15">
      <c r="F2916" s="36"/>
      <c r="O2916" s="36"/>
    </row>
    <row r="2917" spans="6:15">
      <c r="I2917" s="36"/>
      <c r="K2917" s="36"/>
    </row>
    <row r="2918" spans="6:15">
      <c r="O2918" s="36"/>
    </row>
    <row r="2919" spans="6:15">
      <c r="F2919" s="36"/>
      <c r="H2919" s="36"/>
      <c r="I2919" s="36"/>
      <c r="J2919" s="36"/>
      <c r="K2919" s="36"/>
      <c r="N2919" s="36"/>
      <c r="O2919" s="36"/>
    </row>
    <row r="2920" spans="6:15">
      <c r="J2920" s="36"/>
      <c r="K2920" s="36"/>
    </row>
    <row r="2921" spans="6:15">
      <c r="J2921" s="36"/>
      <c r="O2921" s="36"/>
    </row>
    <row r="2922" spans="6:15">
      <c r="N2922" s="36"/>
      <c r="O2922" s="36"/>
    </row>
    <row r="2923" spans="6:15">
      <c r="F2923" s="36"/>
      <c r="K2923" s="36"/>
      <c r="N2923" s="36"/>
    </row>
    <row r="2924" spans="6:15">
      <c r="J2924" s="36"/>
      <c r="N2924" s="36"/>
      <c r="O2924" s="36"/>
    </row>
    <row r="2925" spans="6:15">
      <c r="F2925" s="36"/>
      <c r="H2925" s="36"/>
      <c r="I2925" s="36"/>
      <c r="K2925" s="36"/>
      <c r="O2925" s="36"/>
    </row>
    <row r="2926" spans="6:15">
      <c r="F2926" s="36"/>
      <c r="H2926" s="36"/>
      <c r="I2926" s="36"/>
      <c r="J2926" s="36"/>
      <c r="K2926" s="36"/>
      <c r="N2926" s="36"/>
      <c r="O2926" s="36"/>
    </row>
    <row r="2927" spans="6:15">
      <c r="K2927" s="36"/>
      <c r="O2927" s="36"/>
    </row>
    <row r="2928" spans="6:15">
      <c r="F2928" s="36"/>
      <c r="L2928" s="36"/>
    </row>
    <row r="2929" spans="6:15">
      <c r="F2929" s="36"/>
      <c r="H2929" s="36"/>
      <c r="I2929" s="36"/>
      <c r="J2929" s="36"/>
      <c r="K2929" s="36"/>
      <c r="L2929" s="36"/>
      <c r="N2929" s="36"/>
      <c r="O2929" s="36"/>
    </row>
    <row r="2930" spans="6:15">
      <c r="L2930" s="36"/>
      <c r="O2930" s="36"/>
    </row>
    <row r="2931" spans="6:15">
      <c r="F2931" s="36"/>
      <c r="O2931" s="36"/>
    </row>
    <row r="2932" spans="6:15">
      <c r="F2932" s="36"/>
      <c r="H2932" s="36"/>
      <c r="I2932" s="36"/>
      <c r="J2932" s="36"/>
      <c r="K2932" s="36"/>
      <c r="N2932" s="36"/>
      <c r="O2932" s="36"/>
    </row>
    <row r="2933" spans="6:15">
      <c r="F2933" s="36"/>
      <c r="O2933" s="36"/>
    </row>
    <row r="2934" spans="6:15">
      <c r="F2934" s="36"/>
      <c r="K2934" s="36"/>
    </row>
    <row r="2935" spans="6:15">
      <c r="F2935" s="36"/>
      <c r="H2935" s="36"/>
      <c r="I2935" s="36"/>
      <c r="J2935" s="36"/>
      <c r="K2935" s="36"/>
      <c r="N2935" s="36"/>
      <c r="O2935" s="36"/>
    </row>
    <row r="2936" spans="6:15">
      <c r="J2936" s="36"/>
      <c r="K2936" s="36"/>
      <c r="O2936" s="36"/>
    </row>
    <row r="2937" spans="6:15">
      <c r="F2937" s="36"/>
      <c r="I2937" s="36"/>
    </row>
    <row r="2938" spans="6:15">
      <c r="F2938" s="36"/>
      <c r="H2938" s="36"/>
      <c r="I2938" s="36"/>
      <c r="J2938" s="36"/>
      <c r="K2938" s="36"/>
      <c r="N2938" s="36"/>
      <c r="O2938" s="36"/>
    </row>
    <row r="2939" spans="6:15">
      <c r="F2939" s="36"/>
      <c r="H2939" s="36"/>
      <c r="I2939" s="36"/>
      <c r="K2939" s="36"/>
      <c r="N2939" s="36"/>
      <c r="O2939" s="36"/>
    </row>
    <row r="2940" spans="6:15">
      <c r="F2940" s="36"/>
      <c r="H2940" s="36"/>
      <c r="I2940" s="36"/>
      <c r="J2940" s="36"/>
      <c r="K2940" s="36"/>
      <c r="N2940" s="36"/>
      <c r="O2940" s="36"/>
    </row>
    <row r="2941" spans="6:15">
      <c r="F2941" s="36"/>
      <c r="H2941" s="36"/>
      <c r="I2941" s="36"/>
      <c r="J2941" s="36"/>
      <c r="K2941" s="36"/>
      <c r="N2941" s="36"/>
      <c r="O2941" s="36"/>
    </row>
    <row r="2942" spans="6:15">
      <c r="O2942" s="36"/>
    </row>
    <row r="2943" spans="6:15">
      <c r="N2943" s="36"/>
    </row>
    <row r="2944" spans="6:15">
      <c r="F2944" s="36"/>
      <c r="H2944" s="36"/>
      <c r="I2944" s="36"/>
      <c r="J2944" s="36"/>
      <c r="K2944" s="36"/>
      <c r="N2944" s="36"/>
      <c r="O2944" s="36"/>
    </row>
    <row r="2945" spans="6:17">
      <c r="F2945" s="36"/>
      <c r="O2945" s="36"/>
    </row>
    <row r="2946" spans="6:17">
      <c r="K2946" s="36"/>
      <c r="N2946" s="36"/>
    </row>
    <row r="2947" spans="6:17">
      <c r="F2947" s="36"/>
      <c r="H2947" s="36"/>
      <c r="I2947" s="36"/>
      <c r="J2947" s="36"/>
      <c r="K2947" s="36"/>
      <c r="N2947" s="36"/>
      <c r="O2947" s="36"/>
    </row>
    <row r="2948" spans="6:17">
      <c r="J2948" s="36"/>
      <c r="K2948" s="36"/>
      <c r="O2948" s="36"/>
    </row>
    <row r="2949" spans="6:17">
      <c r="I2949" s="36"/>
      <c r="N2949" s="36"/>
    </row>
    <row r="2950" spans="6:17">
      <c r="F2950" s="36"/>
      <c r="H2950" s="36"/>
      <c r="I2950" s="36"/>
      <c r="J2950" s="36"/>
      <c r="K2950" s="36"/>
      <c r="N2950" s="36"/>
      <c r="O2950" s="36"/>
    </row>
    <row r="2951" spans="6:17">
      <c r="F2951" s="47"/>
      <c r="G2951" s="47"/>
      <c r="H2951" s="47"/>
      <c r="I2951" s="47"/>
      <c r="J2951" s="47"/>
      <c r="K2951" s="47"/>
      <c r="L2951" s="47"/>
      <c r="M2951" s="47"/>
      <c r="N2951" s="47"/>
      <c r="O2951" s="47"/>
      <c r="P2951" s="47"/>
      <c r="Q2951" s="47"/>
    </row>
    <row r="2952" spans="6:17">
      <c r="F2952" s="36"/>
      <c r="H2952" s="36"/>
      <c r="I2952" s="36"/>
      <c r="J2952" s="36"/>
      <c r="K2952" s="36"/>
      <c r="N2952" s="36"/>
      <c r="O2952" s="36"/>
    </row>
    <row r="2953" spans="6:17">
      <c r="F2953" s="36"/>
      <c r="H2953" s="36"/>
      <c r="I2953" s="36"/>
      <c r="J2953" s="36"/>
      <c r="K2953" s="36"/>
      <c r="N2953" s="36"/>
      <c r="O2953" s="36"/>
    </row>
    <row r="2954" spans="6:17">
      <c r="O2954" s="36"/>
    </row>
    <row r="2955" spans="6:17">
      <c r="F2955" s="47"/>
      <c r="G2955" s="47"/>
      <c r="H2955" s="47"/>
      <c r="I2955" s="47"/>
      <c r="J2955" s="47"/>
      <c r="K2955" s="47"/>
      <c r="L2955" s="47"/>
      <c r="M2955" s="47"/>
      <c r="N2955" s="47"/>
      <c r="O2955" s="47"/>
      <c r="P2955" s="47"/>
      <c r="Q2955" s="47"/>
    </row>
    <row r="2956" spans="6:17">
      <c r="F2956" s="36"/>
      <c r="H2956" s="36"/>
      <c r="I2956" s="36"/>
      <c r="J2956" s="36"/>
      <c r="K2956" s="36"/>
      <c r="N2956" s="36"/>
      <c r="O2956" s="36"/>
    </row>
    <row r="2957" spans="6:17">
      <c r="F2957" s="36"/>
      <c r="K2957" s="36"/>
      <c r="O2957" s="36"/>
    </row>
    <row r="2958" spans="6:17">
      <c r="F2958" s="47"/>
      <c r="G2958" s="47"/>
      <c r="H2958" s="47"/>
      <c r="I2958" s="47"/>
      <c r="J2958" s="47"/>
      <c r="K2958" s="47"/>
      <c r="L2958" s="47"/>
      <c r="M2958" s="47"/>
      <c r="N2958" s="47"/>
      <c r="O2958" s="47"/>
      <c r="P2958" s="47"/>
      <c r="Q2958" s="47"/>
    </row>
    <row r="2959" spans="6:17">
      <c r="F2959" s="36"/>
      <c r="H2959" s="36"/>
      <c r="I2959" s="36"/>
      <c r="J2959" s="36"/>
      <c r="K2959" s="36"/>
      <c r="N2959" s="36"/>
      <c r="O2959" s="36"/>
    </row>
    <row r="2960" spans="6:17">
      <c r="H2960" s="36"/>
      <c r="J2960" s="36"/>
      <c r="O2960" s="36"/>
    </row>
    <row r="2961" spans="6:15">
      <c r="F2961" s="36"/>
      <c r="I2961" s="36"/>
      <c r="K2961" s="36"/>
    </row>
    <row r="2962" spans="6:15">
      <c r="F2962" s="36"/>
      <c r="H2962" s="36"/>
      <c r="I2962" s="36"/>
      <c r="J2962" s="36"/>
      <c r="K2962" s="36"/>
      <c r="N2962" s="36"/>
      <c r="O2962" s="36"/>
    </row>
    <row r="2963" spans="6:15">
      <c r="F2963" s="36"/>
      <c r="J2963" s="36"/>
      <c r="K2963" s="36"/>
      <c r="O2963" s="36"/>
    </row>
    <row r="2964" spans="6:15">
      <c r="F2964" s="36"/>
      <c r="J2964" s="36"/>
      <c r="K2964" s="36"/>
      <c r="O2964" s="36"/>
    </row>
    <row r="2965" spans="6:15">
      <c r="F2965" s="36"/>
      <c r="H2965" s="36"/>
      <c r="I2965" s="36"/>
      <c r="J2965" s="36"/>
      <c r="K2965" s="36"/>
      <c r="N2965" s="36"/>
      <c r="O2965" s="36"/>
    </row>
    <row r="2966" spans="6:15">
      <c r="O2966" s="36"/>
    </row>
    <row r="2967" spans="6:15">
      <c r="F2967" s="36"/>
    </row>
    <row r="2968" spans="6:15">
      <c r="F2968" s="36"/>
      <c r="H2968" s="36"/>
      <c r="I2968" s="36"/>
      <c r="J2968" s="36"/>
      <c r="K2968" s="36"/>
      <c r="N2968" s="36"/>
      <c r="O2968" s="36"/>
    </row>
    <row r="2969" spans="6:15">
      <c r="F2969" s="36"/>
      <c r="O2969" s="36"/>
    </row>
    <row r="2970" spans="6:15">
      <c r="F2970" s="36"/>
      <c r="O2970" s="36"/>
    </row>
    <row r="2971" spans="6:15">
      <c r="F2971" s="36"/>
      <c r="H2971" s="36"/>
      <c r="I2971" s="36"/>
      <c r="J2971" s="36"/>
      <c r="K2971" s="36"/>
      <c r="N2971" s="36"/>
      <c r="O2971" s="36"/>
    </row>
    <row r="2972" spans="6:15">
      <c r="F2972" s="36"/>
      <c r="H2972" s="36"/>
      <c r="I2972" s="36"/>
      <c r="J2972" s="36"/>
      <c r="K2972" s="36"/>
      <c r="N2972" s="36"/>
      <c r="O2972" s="36"/>
    </row>
    <row r="2973" spans="6:15">
      <c r="F2973" s="36"/>
      <c r="I2973" s="36"/>
    </row>
    <row r="2974" spans="6:15">
      <c r="F2974" s="36"/>
      <c r="K2974" s="36"/>
      <c r="O2974" s="36"/>
    </row>
    <row r="2975" spans="6:15">
      <c r="F2975" s="36"/>
      <c r="K2975" s="36"/>
      <c r="O2975" s="36"/>
    </row>
    <row r="2976" spans="6:15">
      <c r="F2976" s="36"/>
      <c r="H2976" s="36"/>
      <c r="I2976" s="36"/>
      <c r="J2976" s="36"/>
      <c r="K2976" s="36"/>
      <c r="N2976" s="36"/>
      <c r="O2976" s="36"/>
    </row>
    <row r="2977" spans="6:15">
      <c r="F2977" s="36"/>
    </row>
    <row r="2978" spans="6:15">
      <c r="F2978" s="36"/>
      <c r="H2978" s="36"/>
      <c r="K2978" s="36"/>
      <c r="O2978" s="36"/>
    </row>
    <row r="2979" spans="6:15">
      <c r="K2979" s="36"/>
      <c r="O2979" s="36"/>
    </row>
    <row r="2980" spans="6:15">
      <c r="F2980" s="36"/>
      <c r="K2980" s="36"/>
    </row>
    <row r="2981" spans="6:15">
      <c r="F2981" s="36"/>
      <c r="O2981" s="36"/>
    </row>
    <row r="2982" spans="6:15">
      <c r="O2982" s="36"/>
    </row>
    <row r="2983" spans="6:15">
      <c r="F2983" s="36"/>
      <c r="K2983" s="36"/>
    </row>
    <row r="2984" spans="6:15">
      <c r="F2984" s="36"/>
      <c r="J2984" s="36"/>
      <c r="K2984" s="36"/>
      <c r="O2984" s="36"/>
    </row>
    <row r="2985" spans="6:15">
      <c r="I2985" s="36"/>
      <c r="O2985" s="36"/>
    </row>
    <row r="2986" spans="6:15">
      <c r="F2986" s="36"/>
      <c r="K2986" s="36"/>
    </row>
    <row r="2987" spans="6:15">
      <c r="F2987" s="36"/>
      <c r="K2987" s="36"/>
      <c r="O2987" s="36"/>
    </row>
    <row r="2988" spans="6:15">
      <c r="F2988" s="36"/>
      <c r="H2988" s="36"/>
      <c r="J2988" s="36"/>
      <c r="K2988" s="36"/>
      <c r="O2988" s="36"/>
    </row>
    <row r="2989" spans="6:15">
      <c r="J2989" s="36"/>
      <c r="K2989" s="36"/>
    </row>
    <row r="2990" spans="6:15">
      <c r="J2990" s="36"/>
      <c r="O2990" s="36"/>
    </row>
    <row r="2991" spans="6:15">
      <c r="F2991" s="36"/>
      <c r="H2991" s="36"/>
      <c r="K2991" s="36"/>
      <c r="N2991" s="36"/>
      <c r="O2991" s="36"/>
    </row>
    <row r="2992" spans="6:15">
      <c r="F2992" s="36"/>
      <c r="K2992" s="36"/>
      <c r="O2992" s="36"/>
    </row>
    <row r="2993" spans="6:15">
      <c r="F2993" s="36"/>
      <c r="O2993" s="36"/>
    </row>
    <row r="2994" spans="6:15">
      <c r="H2994" s="36"/>
      <c r="O2994" s="36"/>
    </row>
    <row r="2995" spans="6:15">
      <c r="F2995" s="36"/>
      <c r="J2995" s="36"/>
      <c r="K2995" s="36"/>
      <c r="O2995" s="36"/>
    </row>
    <row r="2996" spans="6:15">
      <c r="F2996" s="36"/>
      <c r="J2996" s="36"/>
      <c r="K2996" s="36"/>
      <c r="O2996" s="36"/>
    </row>
    <row r="2997" spans="6:15">
      <c r="F2997" s="36"/>
      <c r="H2997" s="36"/>
      <c r="K2997" s="36"/>
    </row>
    <row r="2998" spans="6:15">
      <c r="F2998" s="36"/>
      <c r="K2998" s="36"/>
      <c r="O2998" s="36"/>
    </row>
    <row r="2999" spans="6:15">
      <c r="F2999" s="36"/>
      <c r="K2999" s="36"/>
      <c r="O2999" s="36"/>
    </row>
    <row r="3000" spans="6:15">
      <c r="F3000" s="36"/>
      <c r="J3000" s="36"/>
      <c r="K3000" s="36"/>
      <c r="O3000" s="36"/>
    </row>
    <row r="3001" spans="6:15">
      <c r="F3001" s="36"/>
      <c r="H3001" s="36"/>
      <c r="I3001" s="36"/>
      <c r="O3001" s="36"/>
    </row>
    <row r="3002" spans="6:15">
      <c r="O3002" s="36"/>
    </row>
    <row r="3003" spans="6:15">
      <c r="F3003" s="36"/>
      <c r="J3003" s="36"/>
      <c r="K3003" s="36"/>
      <c r="O3003" s="36"/>
    </row>
    <row r="3004" spans="6:15">
      <c r="F3004" s="36"/>
      <c r="K3004" s="36"/>
    </row>
    <row r="3005" spans="6:15">
      <c r="F3005" s="36"/>
      <c r="K3005" s="36"/>
      <c r="O3005" s="36"/>
    </row>
    <row r="3006" spans="6:15">
      <c r="F3006" s="36"/>
      <c r="J3006" s="36"/>
      <c r="O3006" s="36"/>
    </row>
    <row r="3007" spans="6:15">
      <c r="F3007" s="36"/>
      <c r="H3007" s="36"/>
      <c r="J3007" s="36"/>
      <c r="K3007" s="36"/>
      <c r="O3007" s="36"/>
    </row>
    <row r="3008" spans="6:15">
      <c r="F3008" s="36"/>
      <c r="H3008" s="36"/>
      <c r="I3008" s="36"/>
      <c r="J3008" s="36"/>
      <c r="K3008" s="36"/>
      <c r="N3008" s="36"/>
      <c r="O3008" s="36"/>
    </row>
    <row r="3009" spans="6:17">
      <c r="F3009" s="47"/>
      <c r="G3009" s="47"/>
      <c r="H3009" s="47"/>
      <c r="I3009" s="47"/>
      <c r="J3009" s="47"/>
      <c r="K3009" s="47"/>
      <c r="L3009" s="47"/>
      <c r="M3009" s="47"/>
      <c r="N3009" s="47"/>
      <c r="O3009" s="47"/>
      <c r="P3009" s="47"/>
      <c r="Q3009" s="47"/>
    </row>
    <row r="3010" spans="6:17">
      <c r="F3010" s="36"/>
      <c r="H3010" s="36"/>
      <c r="I3010" s="36"/>
      <c r="J3010" s="36"/>
      <c r="K3010" s="36"/>
      <c r="N3010" s="36"/>
      <c r="O3010" s="36"/>
    </row>
    <row r="3011" spans="6:17">
      <c r="F3011" s="36"/>
      <c r="H3011" s="36"/>
      <c r="K3011" s="36"/>
      <c r="O3011" s="36"/>
    </row>
    <row r="3012" spans="6:17">
      <c r="F3012" s="36"/>
      <c r="H3012" s="36"/>
      <c r="I3012" s="36"/>
      <c r="J3012" s="36"/>
      <c r="K3012" s="36"/>
      <c r="N3012" s="36"/>
      <c r="O3012" s="36"/>
    </row>
    <row r="3013" spans="6:17">
      <c r="F3013" s="36"/>
      <c r="H3013" s="36"/>
      <c r="K3013" s="36"/>
      <c r="O3013" s="36"/>
    </row>
    <row r="3014" spans="6:17">
      <c r="O3014" s="36"/>
    </row>
    <row r="3015" spans="6:17">
      <c r="F3015" s="36"/>
      <c r="H3015" s="36"/>
      <c r="I3015" s="36"/>
      <c r="J3015" s="36"/>
      <c r="K3015" s="36"/>
      <c r="N3015" s="36"/>
      <c r="O3015" s="36"/>
    </row>
    <row r="3016" spans="6:17">
      <c r="F3016" s="36"/>
    </row>
    <row r="3017" spans="6:17">
      <c r="F3017" s="36"/>
      <c r="K3017" s="36"/>
      <c r="O3017" s="36"/>
    </row>
    <row r="3018" spans="6:17">
      <c r="F3018" s="36"/>
      <c r="H3018" s="36"/>
      <c r="I3018" s="36"/>
      <c r="J3018" s="36"/>
      <c r="K3018" s="36"/>
      <c r="N3018" s="36"/>
      <c r="O3018" s="36"/>
    </row>
    <row r="3019" spans="6:17">
      <c r="F3019" s="36"/>
      <c r="J3019" s="36"/>
      <c r="O3019" s="36"/>
    </row>
    <row r="3020" spans="6:17">
      <c r="F3020" s="36"/>
      <c r="J3020" s="36"/>
      <c r="O3020" s="36"/>
    </row>
    <row r="3021" spans="6:17">
      <c r="F3021" s="36"/>
      <c r="H3021" s="36"/>
      <c r="I3021" s="36"/>
      <c r="J3021" s="36"/>
      <c r="K3021" s="36"/>
      <c r="N3021" s="36"/>
      <c r="O3021" s="36"/>
    </row>
    <row r="3022" spans="6:17">
      <c r="F3022" s="36"/>
      <c r="O3022" s="36"/>
    </row>
    <row r="3023" spans="6:17">
      <c r="F3023" s="47"/>
      <c r="G3023" s="47"/>
      <c r="H3023" s="47"/>
      <c r="I3023" s="47"/>
      <c r="J3023" s="47"/>
      <c r="K3023" s="47"/>
      <c r="L3023" s="47"/>
      <c r="M3023" s="47"/>
      <c r="N3023" s="47"/>
      <c r="O3023" s="47"/>
      <c r="P3023" s="47"/>
      <c r="Q3023" s="47"/>
    </row>
    <row r="3024" spans="6:17">
      <c r="F3024" s="36"/>
      <c r="H3024" s="36"/>
      <c r="I3024" s="36"/>
      <c r="J3024" s="36"/>
      <c r="K3024" s="36"/>
      <c r="N3024" s="36"/>
      <c r="O3024" s="36"/>
    </row>
    <row r="3025" spans="6:17">
      <c r="H3025" s="36"/>
      <c r="O3025" s="36"/>
    </row>
    <row r="3026" spans="6:17">
      <c r="O3026" s="36"/>
    </row>
    <row r="3027" spans="6:17">
      <c r="I3027" s="36"/>
      <c r="J3027" s="36"/>
      <c r="O3027" s="36"/>
    </row>
    <row r="3028" spans="6:17">
      <c r="F3028" s="36"/>
      <c r="I3028" s="36"/>
      <c r="O3028" s="36"/>
    </row>
    <row r="3029" spans="6:17">
      <c r="F3029" s="36"/>
      <c r="I3029" s="36"/>
      <c r="K3029" s="36"/>
      <c r="O3029" s="36"/>
    </row>
    <row r="3030" spans="6:17">
      <c r="F3030" s="47"/>
      <c r="G3030" s="47"/>
      <c r="H3030" s="47"/>
      <c r="I3030" s="47"/>
      <c r="J3030" s="47"/>
      <c r="K3030" s="47"/>
      <c r="L3030" s="47"/>
      <c r="M3030" s="47"/>
      <c r="N3030" s="47"/>
      <c r="O3030" s="47"/>
      <c r="P3030" s="47"/>
      <c r="Q3030" s="47"/>
    </row>
    <row r="3031" spans="6:17">
      <c r="F3031" s="47"/>
      <c r="G3031" s="47"/>
      <c r="H3031" s="47"/>
      <c r="I3031" s="47"/>
      <c r="J3031" s="47"/>
      <c r="K3031" s="47"/>
      <c r="L3031" s="47"/>
      <c r="M3031" s="47"/>
      <c r="N3031" s="47"/>
      <c r="O3031" s="47"/>
      <c r="P3031" s="47"/>
      <c r="Q3031" s="47"/>
    </row>
    <row r="3032" spans="6:17">
      <c r="F3032" s="36"/>
      <c r="H3032" s="36"/>
      <c r="I3032" s="36"/>
      <c r="J3032" s="36"/>
      <c r="K3032" s="36"/>
      <c r="N3032" s="36"/>
      <c r="O3032" s="36"/>
    </row>
    <row r="3033" spans="6:17">
      <c r="F3033" s="36"/>
      <c r="J3033" s="36"/>
      <c r="N3033" s="36"/>
      <c r="O3033" s="36"/>
    </row>
    <row r="3034" spans="6:17">
      <c r="F3034" s="36"/>
      <c r="H3034" s="36"/>
      <c r="I3034" s="36"/>
      <c r="J3034" s="36"/>
      <c r="K3034" s="36"/>
      <c r="N3034" s="36"/>
      <c r="O3034" s="36"/>
    </row>
    <row r="3035" spans="6:17">
      <c r="F3035" s="36"/>
      <c r="K3035" s="36"/>
      <c r="N3035" s="36"/>
      <c r="O3035" s="36"/>
    </row>
    <row r="3036" spans="6:17">
      <c r="J3036" s="36"/>
      <c r="O3036" s="36"/>
    </row>
    <row r="3037" spans="6:17">
      <c r="F3037" s="36"/>
      <c r="H3037" s="36"/>
      <c r="I3037" s="36"/>
      <c r="J3037" s="36"/>
      <c r="K3037" s="36"/>
      <c r="N3037" s="36"/>
      <c r="O3037" s="36"/>
    </row>
    <row r="3038" spans="6:17">
      <c r="J3038" s="36"/>
      <c r="O3038" s="36"/>
    </row>
    <row r="3039" spans="6:17">
      <c r="J3039" s="36"/>
      <c r="O3039" s="36"/>
    </row>
    <row r="3040" spans="6:17">
      <c r="F3040" s="36"/>
      <c r="H3040" s="36"/>
      <c r="I3040" s="36"/>
      <c r="J3040" s="36"/>
      <c r="K3040" s="36"/>
      <c r="N3040" s="36"/>
      <c r="O3040" s="36"/>
    </row>
    <row r="3041" spans="6:15">
      <c r="F3041" s="36"/>
      <c r="J3041" s="36"/>
      <c r="K3041" s="36"/>
      <c r="O3041" s="36"/>
    </row>
    <row r="3042" spans="6:15">
      <c r="K3042" s="36"/>
      <c r="O3042" s="36"/>
    </row>
    <row r="3043" spans="6:15">
      <c r="F3043" s="36"/>
      <c r="H3043" s="36"/>
      <c r="I3043" s="36"/>
      <c r="J3043" s="36"/>
      <c r="K3043" s="36"/>
      <c r="N3043" s="36"/>
      <c r="O3043" s="36"/>
    </row>
    <row r="3044" spans="6:15">
      <c r="F3044" s="36"/>
      <c r="H3044" s="36"/>
      <c r="I3044" s="36"/>
      <c r="J3044" s="36"/>
      <c r="K3044" s="36"/>
      <c r="O3044" s="36"/>
    </row>
    <row r="3045" spans="6:15">
      <c r="F3045" s="36"/>
      <c r="K3045" s="36"/>
      <c r="O3045" s="36"/>
    </row>
    <row r="3046" spans="6:15">
      <c r="F3046" s="36"/>
      <c r="K3046" s="36"/>
    </row>
    <row r="3047" spans="6:15">
      <c r="F3047" s="36"/>
      <c r="K3047" s="36"/>
      <c r="O3047" s="36"/>
    </row>
    <row r="3048" spans="6:15">
      <c r="F3048" s="36"/>
      <c r="J3048" s="36"/>
      <c r="K3048" s="36"/>
      <c r="O3048" s="36"/>
    </row>
    <row r="3049" spans="6:15">
      <c r="F3049" s="36"/>
      <c r="H3049" s="36"/>
      <c r="J3049" s="36"/>
    </row>
    <row r="3050" spans="6:15">
      <c r="F3050" s="36"/>
      <c r="H3050" s="36"/>
      <c r="J3050" s="36"/>
      <c r="K3050" s="36"/>
      <c r="O3050" s="36"/>
    </row>
    <row r="3051" spans="6:15">
      <c r="F3051" s="36"/>
    </row>
    <row r="3052" spans="6:15">
      <c r="F3052" s="36"/>
      <c r="O3052" s="36"/>
    </row>
    <row r="3053" spans="6:15">
      <c r="F3053" s="36"/>
      <c r="K3053" s="36"/>
      <c r="O3053" s="36"/>
    </row>
    <row r="3054" spans="6:15">
      <c r="F3054" s="36"/>
      <c r="K3054" s="36"/>
      <c r="O3054" s="36"/>
    </row>
    <row r="3055" spans="6:15">
      <c r="F3055" s="36"/>
      <c r="K3055" s="36"/>
    </row>
    <row r="3056" spans="6:15">
      <c r="F3056" s="36"/>
      <c r="K3056" s="36"/>
      <c r="O3056" s="36"/>
    </row>
    <row r="3057" spans="6:15">
      <c r="F3057" s="36"/>
      <c r="O3057" s="36"/>
    </row>
    <row r="3058" spans="6:15">
      <c r="F3058" s="36"/>
      <c r="K3058" s="36"/>
      <c r="N3058" s="36"/>
    </row>
    <row r="3059" spans="6:15">
      <c r="F3059" s="36"/>
      <c r="K3059" s="36"/>
      <c r="O3059" s="36"/>
    </row>
    <row r="3060" spans="6:15">
      <c r="G3060" s="36"/>
      <c r="K3060" s="36"/>
      <c r="O3060" s="36"/>
    </row>
    <row r="3061" spans="6:15">
      <c r="H3061" s="36"/>
      <c r="K3061" s="36"/>
      <c r="N3061" s="36"/>
    </row>
    <row r="3062" spans="6:15">
      <c r="F3062" s="36"/>
      <c r="K3062" s="36"/>
      <c r="O3062" s="36"/>
    </row>
    <row r="3063" spans="6:15">
      <c r="F3063" s="36"/>
      <c r="G3063" s="36"/>
      <c r="H3063" s="36"/>
      <c r="I3063" s="36"/>
      <c r="J3063" s="36"/>
      <c r="K3063" s="36"/>
      <c r="N3063" s="36"/>
      <c r="O3063" s="36"/>
    </row>
    <row r="3064" spans="6:15">
      <c r="F3064" s="36"/>
      <c r="K3064" s="36"/>
      <c r="N3064" s="36"/>
      <c r="O3064" s="36"/>
    </row>
    <row r="3065" spans="6:15">
      <c r="F3065" s="36"/>
      <c r="K3065" s="36"/>
      <c r="O3065" s="36"/>
    </row>
    <row r="3066" spans="6:15">
      <c r="G3066" s="36"/>
      <c r="K3066" s="36"/>
    </row>
    <row r="3067" spans="6:15">
      <c r="F3067" s="36"/>
      <c r="K3067" s="36"/>
      <c r="N3067" s="36"/>
    </row>
    <row r="3068" spans="6:15">
      <c r="F3068" s="36"/>
      <c r="H3068" s="36"/>
      <c r="I3068" s="36"/>
      <c r="J3068" s="36"/>
      <c r="K3068" s="36"/>
      <c r="N3068" s="36"/>
      <c r="O3068" s="36"/>
    </row>
    <row r="3069" spans="6:15">
      <c r="F3069" s="36"/>
      <c r="G3069" s="36"/>
      <c r="H3069" s="36"/>
      <c r="N3069" s="36"/>
      <c r="O3069" s="36"/>
    </row>
    <row r="3070" spans="6:15">
      <c r="F3070" s="36"/>
      <c r="J3070" s="36"/>
      <c r="K3070" s="36"/>
      <c r="N3070" s="36"/>
      <c r="O3070" s="36"/>
    </row>
    <row r="3071" spans="6:15">
      <c r="K3071" s="36"/>
      <c r="N3071" s="36"/>
      <c r="O3071" s="36"/>
    </row>
    <row r="3072" spans="6:15">
      <c r="F3072" s="36"/>
      <c r="K3072" s="36"/>
      <c r="O3072" s="36"/>
    </row>
    <row r="3073" spans="6:15">
      <c r="F3073" s="36"/>
      <c r="H3073" s="36"/>
      <c r="I3073" s="36"/>
      <c r="J3073" s="36"/>
      <c r="K3073" s="36"/>
      <c r="N3073" s="36"/>
      <c r="O3073" s="36"/>
    </row>
    <row r="3074" spans="6:15">
      <c r="F3074" s="36"/>
      <c r="K3074" s="36"/>
      <c r="O3074" s="36"/>
    </row>
    <row r="3075" spans="6:15">
      <c r="F3075" s="36"/>
      <c r="J3075" s="36"/>
      <c r="K3075" s="36"/>
      <c r="O3075" s="36"/>
    </row>
    <row r="3076" spans="6:15">
      <c r="O3076" s="36"/>
    </row>
    <row r="3077" spans="6:15">
      <c r="F3077" s="36"/>
      <c r="K3077" s="36"/>
      <c r="O3077" s="36"/>
    </row>
    <row r="3078" spans="6:15">
      <c r="F3078" s="36"/>
      <c r="J3078" s="36"/>
      <c r="K3078" s="36"/>
      <c r="O3078" s="36"/>
    </row>
    <row r="3079" spans="6:15">
      <c r="F3079" s="36"/>
      <c r="H3079" s="36"/>
      <c r="I3079" s="36"/>
      <c r="J3079" s="36"/>
      <c r="K3079" s="36"/>
      <c r="N3079" s="36"/>
      <c r="O3079" s="36"/>
    </row>
    <row r="3080" spans="6:15">
      <c r="F3080" s="36"/>
      <c r="J3080" s="36"/>
      <c r="O3080" s="36"/>
    </row>
    <row r="3081" spans="6:15">
      <c r="F3081" s="36"/>
    </row>
    <row r="3082" spans="6:15">
      <c r="F3082" s="36"/>
      <c r="H3082" s="36"/>
      <c r="I3082" s="36"/>
      <c r="J3082" s="36"/>
      <c r="K3082" s="36"/>
      <c r="N3082" s="36"/>
      <c r="O3082" s="36"/>
    </row>
    <row r="3083" spans="6:15">
      <c r="F3083" s="36"/>
      <c r="H3083" s="36"/>
      <c r="K3083" s="36"/>
      <c r="O3083" s="36"/>
    </row>
    <row r="3084" spans="6:15">
      <c r="F3084" s="36"/>
      <c r="H3084" s="36"/>
      <c r="I3084" s="36"/>
      <c r="J3084" s="36"/>
      <c r="K3084" s="36"/>
      <c r="N3084" s="36"/>
      <c r="O3084" s="36"/>
    </row>
    <row r="3085" spans="6:15">
      <c r="F3085" s="36"/>
      <c r="H3085" s="36"/>
      <c r="I3085" s="36"/>
      <c r="J3085" s="36"/>
      <c r="K3085" s="36"/>
      <c r="N3085" s="36"/>
      <c r="O3085" s="36"/>
    </row>
    <row r="3086" spans="6:15">
      <c r="F3086" s="36"/>
      <c r="K3086" s="36"/>
      <c r="O3086" s="36"/>
    </row>
    <row r="3087" spans="6:15">
      <c r="J3087" s="36"/>
      <c r="O3087" s="36"/>
    </row>
    <row r="3088" spans="6:15">
      <c r="F3088" s="36"/>
      <c r="H3088" s="36"/>
      <c r="I3088" s="36"/>
      <c r="J3088" s="36"/>
      <c r="K3088" s="36"/>
      <c r="N3088" s="36"/>
      <c r="O3088" s="36"/>
    </row>
    <row r="3089" spans="6:15">
      <c r="F3089" s="36"/>
      <c r="K3089" s="36"/>
      <c r="O3089" s="36"/>
    </row>
    <row r="3090" spans="6:15">
      <c r="F3090" s="36"/>
      <c r="K3090" s="36"/>
      <c r="O3090" s="36"/>
    </row>
    <row r="3091" spans="6:15">
      <c r="F3091" s="36"/>
      <c r="H3091" s="36"/>
      <c r="I3091" s="36"/>
      <c r="J3091" s="36"/>
      <c r="K3091" s="36"/>
      <c r="N3091" s="36"/>
      <c r="O3091" s="36"/>
    </row>
    <row r="3092" spans="6:15">
      <c r="F3092" s="36"/>
      <c r="H3092" s="36"/>
      <c r="I3092" s="36"/>
      <c r="J3092" s="36"/>
      <c r="K3092" s="36"/>
      <c r="N3092" s="36"/>
      <c r="O3092" s="36"/>
    </row>
    <row r="3093" spans="6:15">
      <c r="I3093" s="36"/>
      <c r="O3093" s="36"/>
    </row>
    <row r="3094" spans="6:15">
      <c r="F3094" s="36"/>
      <c r="I3094" s="36"/>
    </row>
    <row r="3095" spans="6:15">
      <c r="I3095" s="36"/>
      <c r="O3095" s="36"/>
    </row>
    <row r="3096" spans="6:15">
      <c r="F3096" s="36"/>
      <c r="H3096" s="36"/>
      <c r="I3096" s="36"/>
      <c r="K3096" s="36"/>
      <c r="O3096" s="36"/>
    </row>
    <row r="3097" spans="6:15">
      <c r="F3097" s="36"/>
      <c r="H3097" s="36"/>
      <c r="I3097" s="36"/>
      <c r="K3097" s="36"/>
    </row>
    <row r="3098" spans="6:15">
      <c r="K3098" s="36"/>
      <c r="O3098" s="36"/>
    </row>
    <row r="3099" spans="6:15">
      <c r="F3099" s="36"/>
      <c r="J3099" s="36"/>
      <c r="K3099" s="36"/>
    </row>
    <row r="3100" spans="6:15">
      <c r="F3100" s="36"/>
      <c r="K3100" s="36"/>
      <c r="O3100" s="36"/>
    </row>
    <row r="3101" spans="6:15">
      <c r="F3101" s="36"/>
      <c r="K3101" s="36"/>
      <c r="O3101" s="36"/>
    </row>
    <row r="3102" spans="6:15">
      <c r="F3102" s="36"/>
      <c r="H3102" s="36"/>
      <c r="K3102" s="36"/>
    </row>
    <row r="3103" spans="6:15">
      <c r="F3103" s="36"/>
      <c r="K3103" s="36"/>
      <c r="O3103" s="36"/>
    </row>
    <row r="3104" spans="6:15">
      <c r="F3104" s="36"/>
      <c r="O3104" s="36"/>
    </row>
    <row r="3105" spans="6:17">
      <c r="F3105" s="36"/>
    </row>
    <row r="3106" spans="6:17">
      <c r="F3106" s="36"/>
      <c r="H3106" s="36"/>
      <c r="I3106" s="36"/>
      <c r="K3106" s="36"/>
      <c r="O3106" s="36"/>
    </row>
    <row r="3107" spans="6:17">
      <c r="F3107" s="47"/>
      <c r="G3107" s="47"/>
      <c r="H3107" s="47"/>
      <c r="I3107" s="47"/>
      <c r="J3107" s="47"/>
      <c r="K3107" s="47"/>
      <c r="L3107" s="47"/>
      <c r="M3107" s="47"/>
      <c r="N3107" s="47"/>
      <c r="O3107" s="47"/>
      <c r="P3107" s="47"/>
      <c r="Q3107" s="47"/>
    </row>
    <row r="3108" spans="6:17">
      <c r="F3108" s="36"/>
      <c r="K3108" s="36"/>
      <c r="O3108" s="36"/>
    </row>
    <row r="3109" spans="6:17">
      <c r="F3109" s="36"/>
      <c r="H3109" s="36"/>
      <c r="I3109" s="36"/>
    </row>
    <row r="3110" spans="6:17">
      <c r="F3110" s="36"/>
      <c r="O3110" s="36"/>
    </row>
    <row r="3111" spans="6:17">
      <c r="J3111" s="36"/>
      <c r="K3111" s="36"/>
    </row>
    <row r="3112" spans="6:17">
      <c r="F3112" s="36"/>
      <c r="G3112" s="36"/>
      <c r="H3112" s="36"/>
      <c r="I3112" s="36"/>
    </row>
    <row r="3113" spans="6:17">
      <c r="F3113" s="36"/>
      <c r="O3113" s="36"/>
    </row>
    <row r="3114" spans="6:17">
      <c r="F3114" s="36"/>
      <c r="J3114" s="36"/>
      <c r="K3114" s="36"/>
    </row>
    <row r="3115" spans="6:17">
      <c r="F3115" s="36"/>
      <c r="K3115" s="36"/>
    </row>
    <row r="3116" spans="6:17">
      <c r="F3116" s="36"/>
      <c r="H3116" s="36"/>
      <c r="I3116" s="36"/>
      <c r="J3116" s="36"/>
      <c r="K3116" s="36"/>
      <c r="N3116" s="36"/>
      <c r="O3116" s="36"/>
    </row>
    <row r="3117" spans="6:17">
      <c r="K3117" s="36"/>
      <c r="O3117" s="36"/>
    </row>
    <row r="3118" spans="6:17">
      <c r="K3118" s="36"/>
    </row>
    <row r="3119" spans="6:17">
      <c r="J3119" s="36"/>
      <c r="K3119" s="36"/>
      <c r="O3119" s="36"/>
    </row>
    <row r="3120" spans="6:17">
      <c r="F3120" s="36"/>
      <c r="K3120" s="36"/>
    </row>
    <row r="3121" spans="6:15">
      <c r="H3121" s="36"/>
      <c r="I3121" s="36"/>
      <c r="K3121" s="36"/>
    </row>
    <row r="3122" spans="6:15">
      <c r="F3122" s="36"/>
      <c r="H3122" s="36"/>
      <c r="J3122" s="36"/>
      <c r="K3122" s="36"/>
      <c r="O3122" s="36"/>
    </row>
    <row r="3123" spans="6:15">
      <c r="F3123" s="36"/>
      <c r="J3123" s="36"/>
    </row>
    <row r="3124" spans="6:15">
      <c r="F3124" s="36"/>
      <c r="G3124" s="36"/>
      <c r="K3124" s="36"/>
    </row>
    <row r="3125" spans="6:15">
      <c r="F3125" s="36"/>
      <c r="O3125" s="36"/>
    </row>
    <row r="3126" spans="6:15">
      <c r="F3126" s="36"/>
      <c r="J3126" s="36"/>
      <c r="O3126" s="36"/>
    </row>
    <row r="3127" spans="6:15">
      <c r="J3127" s="36"/>
      <c r="K3127" s="36"/>
      <c r="O3127" s="36"/>
    </row>
    <row r="3128" spans="6:15">
      <c r="F3128" s="36"/>
      <c r="H3128" s="36"/>
      <c r="I3128" s="36"/>
      <c r="J3128" s="36"/>
      <c r="K3128" s="36"/>
      <c r="N3128" s="36"/>
      <c r="O3128" s="36"/>
    </row>
    <row r="3129" spans="6:15">
      <c r="F3129" s="36"/>
      <c r="J3129" s="36"/>
    </row>
    <row r="3130" spans="6:15">
      <c r="F3130" s="36"/>
      <c r="J3130" s="36"/>
      <c r="O3130" s="36"/>
    </row>
    <row r="3131" spans="6:15">
      <c r="J3131" s="36"/>
      <c r="O3131" s="36"/>
    </row>
    <row r="3132" spans="6:15">
      <c r="J3132" s="36"/>
      <c r="K3132" s="36"/>
    </row>
    <row r="3133" spans="6:15">
      <c r="F3133" s="36"/>
      <c r="H3133" s="36"/>
      <c r="I3133" s="36"/>
      <c r="J3133" s="36"/>
    </row>
    <row r="3134" spans="6:15">
      <c r="J3134" s="36"/>
      <c r="K3134" s="36"/>
      <c r="O3134" s="36"/>
    </row>
    <row r="3135" spans="6:15">
      <c r="F3135" s="36"/>
      <c r="H3135" s="36"/>
      <c r="J3135" s="36"/>
      <c r="K3135" s="36"/>
      <c r="N3135" s="36"/>
      <c r="O3135" s="36"/>
    </row>
    <row r="3136" spans="6:15">
      <c r="F3136" s="36"/>
      <c r="G3136" s="36"/>
      <c r="J3136" s="36"/>
    </row>
    <row r="3137" spans="6:15">
      <c r="F3137" s="36"/>
      <c r="J3137" s="36"/>
      <c r="O3137" s="36"/>
    </row>
    <row r="3138" spans="6:15">
      <c r="J3138" s="36"/>
      <c r="K3138" s="36"/>
    </row>
    <row r="3139" spans="6:15">
      <c r="F3139" s="36"/>
      <c r="J3139" s="36"/>
      <c r="K3139" s="36"/>
    </row>
    <row r="3140" spans="6:15">
      <c r="J3140" s="36"/>
      <c r="K3140" s="36"/>
      <c r="O3140" s="36"/>
    </row>
    <row r="3141" spans="6:15">
      <c r="F3141" s="36"/>
      <c r="I3141" s="36"/>
      <c r="K3141" s="36"/>
    </row>
    <row r="3142" spans="6:15">
      <c r="F3142" s="36"/>
      <c r="K3142" s="36"/>
      <c r="O3142" s="36"/>
    </row>
    <row r="3143" spans="6:15">
      <c r="O3143" s="36"/>
    </row>
    <row r="3144" spans="6:15">
      <c r="K3144" s="36"/>
      <c r="O3144" s="36"/>
    </row>
    <row r="3145" spans="6:15">
      <c r="F3145" s="36"/>
      <c r="H3145" s="36"/>
      <c r="I3145" s="36"/>
      <c r="K3145" s="36"/>
    </row>
    <row r="3146" spans="6:15">
      <c r="F3146" s="36"/>
      <c r="K3146" s="36"/>
      <c r="O3146" s="36"/>
    </row>
    <row r="3147" spans="6:15">
      <c r="F3147" s="36"/>
      <c r="K3147" s="36"/>
      <c r="O3147" s="36"/>
    </row>
    <row r="3148" spans="6:15">
      <c r="F3148" s="36"/>
      <c r="G3148" s="36"/>
    </row>
    <row r="3149" spans="6:15">
      <c r="F3149" s="36"/>
      <c r="O3149" s="36"/>
    </row>
    <row r="3150" spans="6:15">
      <c r="J3150" s="36"/>
      <c r="O3150" s="36"/>
    </row>
    <row r="3151" spans="6:15">
      <c r="F3151" s="36"/>
      <c r="H3151" s="36"/>
      <c r="K3151" s="36"/>
    </row>
    <row r="3152" spans="6:15">
      <c r="F3152" s="36"/>
      <c r="H3152" s="36"/>
      <c r="I3152" s="36"/>
      <c r="J3152" s="36"/>
      <c r="K3152" s="36"/>
      <c r="N3152" s="36"/>
      <c r="O3152" s="36"/>
    </row>
    <row r="3153" spans="6:17">
      <c r="F3153" s="36"/>
      <c r="I3153" s="36"/>
      <c r="J3153" s="36"/>
      <c r="K3153" s="36"/>
      <c r="O3153" s="36"/>
    </row>
    <row r="3154" spans="6:17">
      <c r="F3154" s="36"/>
    </row>
    <row r="3155" spans="6:17">
      <c r="F3155" s="36"/>
      <c r="H3155" s="36"/>
      <c r="I3155" s="36"/>
      <c r="K3155" s="36"/>
      <c r="N3155" s="36"/>
      <c r="O3155" s="36"/>
    </row>
    <row r="3156" spans="6:17">
      <c r="K3156" s="36"/>
      <c r="O3156" s="36"/>
    </row>
    <row r="3157" spans="6:17">
      <c r="F3157" s="36"/>
    </row>
    <row r="3158" spans="6:17">
      <c r="O3158" s="36"/>
    </row>
    <row r="3159" spans="6:17">
      <c r="F3159" s="47"/>
      <c r="G3159" s="47"/>
      <c r="H3159" s="47"/>
      <c r="I3159" s="47"/>
      <c r="J3159" s="47"/>
      <c r="K3159" s="47"/>
      <c r="L3159" s="47"/>
      <c r="M3159" s="47"/>
      <c r="N3159" s="47"/>
      <c r="O3159" s="47"/>
      <c r="P3159" s="47"/>
      <c r="Q3159" s="47"/>
    </row>
    <row r="3160" spans="6:17">
      <c r="F3160" s="36"/>
      <c r="G3160" s="36"/>
      <c r="I3160" s="36"/>
    </row>
    <row r="3161" spans="6:17">
      <c r="I3161" s="36"/>
      <c r="O3161" s="36"/>
    </row>
    <row r="3162" spans="6:17">
      <c r="J3162" s="36"/>
      <c r="O3162" s="36"/>
    </row>
    <row r="3163" spans="6:17">
      <c r="F3163" s="47"/>
      <c r="G3163" s="47"/>
      <c r="H3163" s="47"/>
      <c r="I3163" s="47"/>
      <c r="J3163" s="47"/>
      <c r="K3163" s="47"/>
      <c r="L3163" s="47"/>
      <c r="M3163" s="47"/>
      <c r="N3163" s="47"/>
      <c r="O3163" s="47"/>
      <c r="P3163" s="47"/>
      <c r="Q3163" s="47"/>
    </row>
    <row r="3164" spans="6:17">
      <c r="F3164" s="36"/>
      <c r="H3164" s="36"/>
      <c r="I3164" s="36"/>
      <c r="J3164" s="36"/>
      <c r="K3164" s="36"/>
      <c r="N3164" s="36"/>
      <c r="O3164" s="36"/>
    </row>
    <row r="3165" spans="6:17">
      <c r="F3165" s="36"/>
      <c r="I3165" s="36"/>
      <c r="O3165" s="36"/>
    </row>
    <row r="3166" spans="6:17">
      <c r="F3166" s="36"/>
    </row>
    <row r="3167" spans="6:17">
      <c r="F3167" s="36"/>
      <c r="K3167" s="36"/>
      <c r="O3167" s="36"/>
    </row>
    <row r="3168" spans="6:17">
      <c r="F3168" s="47"/>
      <c r="G3168" s="47"/>
      <c r="H3168" s="47"/>
      <c r="I3168" s="47"/>
      <c r="J3168" s="47"/>
      <c r="K3168" s="47"/>
      <c r="L3168" s="47"/>
      <c r="M3168" s="47"/>
      <c r="N3168" s="47"/>
      <c r="O3168" s="47"/>
      <c r="P3168" s="47"/>
      <c r="Q3168" s="47"/>
    </row>
    <row r="3169" spans="6:17">
      <c r="F3169" s="36"/>
    </row>
    <row r="3170" spans="6:17">
      <c r="F3170" s="36"/>
      <c r="O3170" s="36"/>
    </row>
    <row r="3171" spans="6:17">
      <c r="F3171" s="36"/>
      <c r="K3171" s="36"/>
      <c r="O3171" s="36"/>
    </row>
    <row r="3172" spans="6:17">
      <c r="F3172" s="36"/>
      <c r="G3172" s="36"/>
      <c r="K3172" s="36"/>
    </row>
    <row r="3173" spans="6:17">
      <c r="F3173" s="36"/>
      <c r="K3173" s="36"/>
      <c r="O3173" s="36"/>
    </row>
    <row r="3174" spans="6:17">
      <c r="F3174" s="36"/>
      <c r="H3174" s="36"/>
      <c r="K3174" s="36"/>
      <c r="O3174" s="36"/>
    </row>
    <row r="3175" spans="6:17">
      <c r="F3175" s="47"/>
      <c r="G3175" s="47"/>
      <c r="H3175" s="47"/>
      <c r="I3175" s="47"/>
      <c r="J3175" s="47"/>
      <c r="K3175" s="47"/>
      <c r="L3175" s="47"/>
      <c r="M3175" s="47"/>
      <c r="N3175" s="47"/>
      <c r="O3175" s="47"/>
      <c r="P3175" s="47"/>
      <c r="Q3175" s="47"/>
    </row>
    <row r="3176" spans="6:17">
      <c r="F3176" s="36"/>
      <c r="H3176" s="36"/>
      <c r="I3176" s="36"/>
      <c r="J3176" s="36"/>
      <c r="K3176" s="36"/>
      <c r="N3176" s="36"/>
      <c r="O3176" s="36"/>
    </row>
    <row r="3177" spans="6:17">
      <c r="F3177" s="36"/>
      <c r="I3177" s="36"/>
      <c r="K3177" s="36"/>
      <c r="O3177" s="36"/>
    </row>
    <row r="3178" spans="6:17">
      <c r="F3178" s="36"/>
      <c r="H3178" s="36"/>
      <c r="I3178" s="36"/>
      <c r="J3178" s="36"/>
      <c r="K3178" s="36"/>
      <c r="N3178" s="36"/>
      <c r="O3178" s="36"/>
    </row>
    <row r="3179" spans="6:17">
      <c r="F3179" s="36"/>
      <c r="K3179" s="36"/>
      <c r="O3179" s="36"/>
    </row>
    <row r="3180" spans="6:17">
      <c r="F3180" s="47"/>
      <c r="G3180" s="47"/>
      <c r="H3180" s="47"/>
      <c r="I3180" s="47"/>
      <c r="J3180" s="47"/>
      <c r="K3180" s="47"/>
      <c r="L3180" s="47"/>
      <c r="M3180" s="47"/>
      <c r="N3180" s="47"/>
      <c r="O3180" s="47"/>
      <c r="P3180" s="47"/>
      <c r="Q3180" s="47"/>
    </row>
    <row r="3181" spans="6:17">
      <c r="F3181" s="36"/>
      <c r="H3181" s="36"/>
      <c r="I3181" s="36"/>
      <c r="J3181" s="36"/>
      <c r="K3181" s="36"/>
      <c r="N3181" s="36"/>
      <c r="O3181" s="36"/>
    </row>
    <row r="3182" spans="6:17">
      <c r="F3182" s="36"/>
      <c r="O3182" s="36"/>
    </row>
    <row r="3183" spans="6:17">
      <c r="O3183" s="36"/>
    </row>
    <row r="3184" spans="6:17">
      <c r="F3184" s="36"/>
      <c r="H3184" s="36"/>
      <c r="I3184" s="36"/>
      <c r="J3184" s="36"/>
      <c r="K3184" s="36"/>
      <c r="N3184" s="36"/>
      <c r="O3184" s="36"/>
    </row>
    <row r="3185" spans="6:17">
      <c r="F3185" s="47"/>
      <c r="G3185" s="47"/>
      <c r="H3185" s="47"/>
      <c r="I3185" s="47"/>
      <c r="J3185" s="47"/>
      <c r="K3185" s="47"/>
      <c r="L3185" s="47"/>
      <c r="M3185" s="47"/>
      <c r="N3185" s="47"/>
      <c r="O3185" s="47"/>
      <c r="P3185" s="47"/>
      <c r="Q3185" s="47"/>
    </row>
    <row r="3186" spans="6:17">
      <c r="J3186" s="36"/>
      <c r="O3186" s="36"/>
    </row>
    <row r="3187" spans="6:17">
      <c r="F3187" s="36"/>
      <c r="H3187" s="36"/>
      <c r="I3187" s="36"/>
      <c r="J3187" s="36"/>
      <c r="K3187" s="36"/>
      <c r="N3187" s="36"/>
      <c r="O3187" s="36"/>
    </row>
    <row r="3188" spans="6:17">
      <c r="F3188" s="36"/>
      <c r="H3188" s="36"/>
      <c r="I3188" s="36"/>
      <c r="K3188" s="36"/>
      <c r="O3188" s="36"/>
    </row>
    <row r="3189" spans="6:17">
      <c r="I3189" s="36"/>
      <c r="O3189" s="36"/>
    </row>
    <row r="3190" spans="6:17">
      <c r="F3190" s="36"/>
      <c r="H3190" s="36"/>
      <c r="I3190" s="36"/>
      <c r="J3190" s="36"/>
      <c r="K3190" s="36"/>
      <c r="N3190" s="36"/>
      <c r="O3190" s="36"/>
    </row>
    <row r="3191" spans="6:17">
      <c r="K3191" s="36"/>
      <c r="O3191" s="36"/>
    </row>
    <row r="3192" spans="6:17">
      <c r="F3192" s="36"/>
      <c r="J3192" s="36"/>
      <c r="K3192" s="36"/>
      <c r="O3192" s="36"/>
    </row>
    <row r="3193" spans="6:17">
      <c r="F3193" s="36"/>
      <c r="H3193" s="36"/>
      <c r="I3193" s="36"/>
      <c r="J3193" s="36"/>
      <c r="K3193" s="36"/>
      <c r="N3193" s="36"/>
      <c r="O3193" s="36"/>
    </row>
    <row r="3194" spans="6:17">
      <c r="F3194" s="36"/>
      <c r="H3194" s="36"/>
      <c r="J3194" s="36"/>
      <c r="K3194" s="36"/>
      <c r="O3194" s="36"/>
    </row>
    <row r="3195" spans="6:17">
      <c r="F3195" s="36"/>
      <c r="K3195" s="36"/>
    </row>
    <row r="3196" spans="6:17">
      <c r="F3196" s="36"/>
      <c r="H3196" s="36"/>
      <c r="I3196" s="36"/>
      <c r="J3196" s="36"/>
      <c r="K3196" s="36"/>
      <c r="N3196" s="36"/>
      <c r="O3196" s="36"/>
    </row>
    <row r="3197" spans="6:17">
      <c r="F3197" s="36"/>
      <c r="O3197" s="36"/>
    </row>
    <row r="3198" spans="6:17">
      <c r="F3198" s="36"/>
      <c r="I3198" s="36"/>
      <c r="K3198" s="36"/>
    </row>
    <row r="3199" spans="6:17">
      <c r="F3199" s="36"/>
      <c r="H3199" s="36"/>
      <c r="I3199" s="36"/>
      <c r="J3199" s="36"/>
      <c r="K3199" s="36"/>
      <c r="N3199" s="36"/>
      <c r="O3199" s="36"/>
    </row>
    <row r="3200" spans="6:17">
      <c r="F3200" s="36"/>
      <c r="H3200" s="36"/>
      <c r="I3200" s="36"/>
      <c r="J3200" s="36"/>
      <c r="K3200" s="36"/>
      <c r="N3200" s="36"/>
      <c r="O3200" s="36"/>
    </row>
    <row r="3201" spans="6:15">
      <c r="F3201" s="36"/>
      <c r="I3201" s="36"/>
      <c r="K3201" s="36"/>
      <c r="O3201" s="36"/>
    </row>
    <row r="3202" spans="6:15">
      <c r="F3202" s="36"/>
      <c r="J3202" s="36"/>
      <c r="K3202" s="36"/>
      <c r="O3202" s="36"/>
    </row>
    <row r="3203" spans="6:15">
      <c r="F3203" s="36"/>
      <c r="K3203" s="36"/>
      <c r="O3203" s="36"/>
    </row>
    <row r="3204" spans="6:15">
      <c r="F3204" s="36"/>
      <c r="K3204" s="36"/>
    </row>
    <row r="3205" spans="6:15">
      <c r="J3205" s="36"/>
    </row>
    <row r="3206" spans="6:15">
      <c r="F3206" s="36"/>
      <c r="O3206" s="36"/>
    </row>
    <row r="3207" spans="6:15">
      <c r="F3207" s="36"/>
      <c r="H3207" s="36"/>
      <c r="I3207" s="36"/>
      <c r="J3207" s="36"/>
      <c r="K3207" s="36"/>
      <c r="O3207" s="36"/>
    </row>
    <row r="3208" spans="6:15">
      <c r="F3208" s="36"/>
      <c r="J3208" s="36"/>
    </row>
    <row r="3209" spans="6:15">
      <c r="F3209" s="36"/>
      <c r="O3209" s="36"/>
    </row>
    <row r="3210" spans="6:15">
      <c r="F3210" s="36"/>
      <c r="K3210" s="36"/>
    </row>
    <row r="3211" spans="6:15">
      <c r="F3211" s="36"/>
      <c r="J3211" s="36"/>
      <c r="K3211" s="36"/>
    </row>
    <row r="3212" spans="6:15">
      <c r="F3212" s="36"/>
      <c r="H3212" s="36"/>
      <c r="I3212" s="36"/>
      <c r="J3212" s="36"/>
      <c r="K3212" s="36"/>
      <c r="N3212" s="36"/>
      <c r="O3212" s="36"/>
    </row>
    <row r="3213" spans="6:15">
      <c r="F3213" s="36"/>
      <c r="H3213" s="36"/>
      <c r="I3213" s="36"/>
      <c r="K3213" s="36"/>
      <c r="N3213" s="36"/>
    </row>
    <row r="3214" spans="6:15">
      <c r="F3214" s="36"/>
      <c r="J3214" s="36"/>
      <c r="K3214" s="36"/>
      <c r="O3214" s="36"/>
    </row>
    <row r="3215" spans="6:15">
      <c r="F3215" s="36"/>
      <c r="K3215" s="36"/>
      <c r="O3215" s="36"/>
    </row>
    <row r="3216" spans="6:15">
      <c r="J3216" s="36"/>
      <c r="K3216" s="36"/>
      <c r="O3216" s="36"/>
    </row>
    <row r="3217" spans="6:15">
      <c r="H3217" s="36"/>
      <c r="I3217" s="36"/>
      <c r="K3217" s="36"/>
      <c r="O3217" s="36"/>
    </row>
    <row r="3218" spans="6:15">
      <c r="F3218" s="36"/>
      <c r="K3218" s="36"/>
      <c r="O3218" s="36"/>
    </row>
    <row r="3219" spans="6:15">
      <c r="J3219" s="36"/>
      <c r="O3219" s="36"/>
    </row>
    <row r="3220" spans="6:15">
      <c r="K3220" s="36"/>
    </row>
    <row r="3221" spans="6:15">
      <c r="O3221" s="36"/>
    </row>
    <row r="3222" spans="6:15">
      <c r="J3222" s="36"/>
      <c r="K3222" s="36"/>
      <c r="O3222" s="36"/>
    </row>
    <row r="3223" spans="6:15">
      <c r="H3223" s="36"/>
      <c r="K3223" s="36"/>
    </row>
    <row r="3224" spans="6:15">
      <c r="K3224" s="36"/>
      <c r="O3224" s="36"/>
    </row>
    <row r="3225" spans="6:15">
      <c r="F3225" s="36"/>
      <c r="J3225" s="36"/>
      <c r="N3225" s="36"/>
      <c r="O3225" s="36"/>
    </row>
    <row r="3226" spans="6:15">
      <c r="J3226" s="36"/>
      <c r="O3226" s="36"/>
    </row>
    <row r="3227" spans="6:15">
      <c r="F3227" s="36"/>
      <c r="H3227" s="36"/>
      <c r="J3227" s="36"/>
      <c r="K3227" s="36"/>
      <c r="O3227" s="36"/>
    </row>
    <row r="3228" spans="6:15">
      <c r="J3228" s="36"/>
      <c r="O3228" s="36"/>
    </row>
    <row r="3229" spans="6:15">
      <c r="J3229" s="36"/>
      <c r="O3229" s="36"/>
    </row>
    <row r="3230" spans="6:15">
      <c r="J3230" s="36"/>
      <c r="O3230" s="36"/>
    </row>
    <row r="3231" spans="6:15">
      <c r="J3231" s="36"/>
      <c r="O3231" s="36"/>
    </row>
    <row r="3232" spans="6:15">
      <c r="J3232" s="36"/>
      <c r="O3232" s="36"/>
    </row>
    <row r="3233" spans="6:15">
      <c r="F3233" s="36"/>
      <c r="J3233" s="36"/>
      <c r="O3233" s="36"/>
    </row>
    <row r="3234" spans="6:15">
      <c r="J3234" s="36"/>
      <c r="O3234" s="36"/>
    </row>
    <row r="3235" spans="6:15">
      <c r="F3235" s="36"/>
      <c r="J3235" s="36"/>
      <c r="K3235" s="36"/>
      <c r="O3235" s="36"/>
    </row>
    <row r="3236" spans="6:15">
      <c r="F3236" s="36"/>
      <c r="H3236" s="36"/>
      <c r="I3236" s="36"/>
      <c r="J3236" s="36"/>
      <c r="K3236" s="36"/>
      <c r="N3236" s="36"/>
      <c r="O3236" s="36"/>
    </row>
    <row r="3237" spans="6:15">
      <c r="J3237" s="36"/>
      <c r="K3237" s="36"/>
      <c r="N3237" s="36"/>
      <c r="O3237" s="36"/>
    </row>
    <row r="3238" spans="6:15">
      <c r="F3238" s="36"/>
      <c r="H3238" s="36"/>
      <c r="I3238" s="36"/>
      <c r="J3238" s="36"/>
      <c r="K3238" s="36"/>
      <c r="N3238" s="36"/>
      <c r="O3238" s="36"/>
    </row>
    <row r="3239" spans="6:15">
      <c r="H3239" s="36"/>
      <c r="I3239" s="36"/>
      <c r="J3239" s="36"/>
      <c r="O3239" s="36"/>
    </row>
    <row r="3240" spans="6:15">
      <c r="F3240" s="36"/>
      <c r="H3240" s="36"/>
      <c r="I3240" s="36"/>
      <c r="J3240" s="36"/>
      <c r="K3240" s="36"/>
      <c r="N3240" s="36"/>
      <c r="O3240" s="36"/>
    </row>
    <row r="3241" spans="6:15">
      <c r="J3241" s="36"/>
      <c r="O3241" s="36"/>
    </row>
    <row r="3242" spans="6:15">
      <c r="J3242" s="36"/>
      <c r="O3242" s="36"/>
    </row>
    <row r="3243" spans="6:15">
      <c r="J3243" s="36"/>
      <c r="O3243" s="36"/>
    </row>
    <row r="3244" spans="6:15">
      <c r="O3244" s="36"/>
    </row>
    <row r="3245" spans="6:15">
      <c r="F3245" s="36"/>
      <c r="O3245" s="36"/>
    </row>
    <row r="3246" spans="6:15">
      <c r="H3246" s="36"/>
      <c r="J3246" s="36"/>
      <c r="K3246" s="36"/>
      <c r="O3246" s="36"/>
    </row>
    <row r="3247" spans="6:15">
      <c r="J3247" s="36"/>
      <c r="K3247" s="36"/>
      <c r="O3247" s="36"/>
    </row>
    <row r="3248" spans="6:15">
      <c r="O3248" s="36"/>
    </row>
    <row r="3249" spans="6:17">
      <c r="F3249" s="36"/>
      <c r="J3249" s="36"/>
      <c r="N3249" s="36"/>
    </row>
    <row r="3250" spans="6:17">
      <c r="F3250" s="36"/>
      <c r="H3250" s="36"/>
      <c r="I3250" s="36"/>
      <c r="J3250" s="36"/>
      <c r="K3250" s="36"/>
      <c r="N3250" s="36"/>
      <c r="O3250" s="36"/>
    </row>
    <row r="3251" spans="6:17">
      <c r="F3251" s="36"/>
      <c r="H3251" s="36"/>
      <c r="I3251" s="36"/>
      <c r="O3251" s="36"/>
    </row>
    <row r="3252" spans="6:17">
      <c r="F3252" s="47"/>
      <c r="G3252" s="47"/>
      <c r="H3252" s="47"/>
      <c r="I3252" s="47"/>
      <c r="J3252" s="47"/>
      <c r="K3252" s="47"/>
      <c r="L3252" s="47"/>
      <c r="M3252" s="47"/>
      <c r="N3252" s="47"/>
      <c r="O3252" s="47"/>
      <c r="P3252" s="47"/>
      <c r="Q3252" s="47"/>
    </row>
    <row r="3253" spans="6:17">
      <c r="F3253" s="36"/>
      <c r="H3253" s="36"/>
      <c r="I3253" s="36"/>
      <c r="J3253" s="36"/>
      <c r="K3253" s="36"/>
      <c r="M3253" s="36"/>
      <c r="N3253" s="36"/>
      <c r="O3253" s="36"/>
    </row>
    <row r="3254" spans="6:17">
      <c r="M3254" s="36"/>
      <c r="O3254" s="36"/>
    </row>
    <row r="3255" spans="6:17">
      <c r="F3255" s="36"/>
      <c r="K3255" s="36"/>
      <c r="O3255" s="36"/>
    </row>
    <row r="3256" spans="6:17">
      <c r="F3256" s="36"/>
      <c r="H3256" s="36"/>
      <c r="I3256" s="36"/>
      <c r="J3256" s="36"/>
      <c r="K3256" s="36"/>
      <c r="N3256" s="36"/>
      <c r="O3256" s="36"/>
    </row>
    <row r="3257" spans="6:17">
      <c r="F3257" s="36"/>
      <c r="O3257" s="36"/>
    </row>
    <row r="3258" spans="6:17">
      <c r="F3258" s="36"/>
      <c r="I3258" s="36"/>
      <c r="K3258" s="36"/>
    </row>
    <row r="3259" spans="6:17">
      <c r="F3259" s="36"/>
      <c r="H3259" s="36"/>
      <c r="I3259" s="36"/>
      <c r="J3259" s="36"/>
      <c r="K3259" s="36"/>
      <c r="N3259" s="36"/>
      <c r="O3259" s="36"/>
    </row>
    <row r="3260" spans="6:17">
      <c r="F3260" s="47"/>
      <c r="G3260" s="47"/>
      <c r="H3260" s="47"/>
      <c r="I3260" s="47"/>
      <c r="J3260" s="47"/>
      <c r="K3260" s="47"/>
      <c r="L3260" s="47"/>
      <c r="M3260" s="47"/>
      <c r="N3260" s="47"/>
      <c r="O3260" s="47"/>
      <c r="P3260" s="47"/>
      <c r="Q3260" s="47"/>
    </row>
    <row r="3261" spans="6:17">
      <c r="F3261" s="36"/>
      <c r="K3261" s="36"/>
      <c r="N3261" s="36"/>
    </row>
    <row r="3262" spans="6:17">
      <c r="F3262" s="36"/>
      <c r="N3262" s="36"/>
    </row>
    <row r="3263" spans="6:17">
      <c r="F3263" s="36"/>
      <c r="H3263" s="36"/>
      <c r="I3263" s="36"/>
      <c r="O3263" s="36"/>
    </row>
    <row r="3264" spans="6:17">
      <c r="F3264" s="47"/>
      <c r="G3264" s="47"/>
      <c r="H3264" s="47"/>
      <c r="I3264" s="47"/>
      <c r="J3264" s="47"/>
      <c r="K3264" s="47"/>
      <c r="L3264" s="47"/>
      <c r="M3264" s="47"/>
      <c r="N3264" s="47"/>
      <c r="O3264" s="47"/>
      <c r="P3264" s="47"/>
      <c r="Q3264" s="47"/>
    </row>
    <row r="3265" spans="6:15">
      <c r="K3265" s="36"/>
      <c r="N3265" s="36"/>
      <c r="O3265" s="36"/>
    </row>
    <row r="3266" spans="6:15">
      <c r="F3266" s="36"/>
      <c r="H3266" s="36"/>
      <c r="K3266" s="36"/>
      <c r="O3266" s="36"/>
    </row>
    <row r="3267" spans="6:15">
      <c r="F3267" s="36"/>
    </row>
    <row r="3268" spans="6:15">
      <c r="F3268" s="36"/>
      <c r="K3268" s="36"/>
      <c r="L3268" s="36"/>
      <c r="N3268" s="36"/>
      <c r="O3268" s="36"/>
    </row>
    <row r="3269" spans="6:15">
      <c r="F3269" s="36"/>
      <c r="O3269" s="36"/>
    </row>
    <row r="3270" spans="6:15">
      <c r="F3270" s="36"/>
      <c r="K3270" s="36"/>
      <c r="O3270" s="36"/>
    </row>
    <row r="3271" spans="6:15">
      <c r="F3271" s="36"/>
      <c r="K3271" s="36"/>
      <c r="N3271" s="36"/>
      <c r="O3271" s="36"/>
    </row>
    <row r="3272" spans="6:15">
      <c r="F3272" s="36"/>
      <c r="K3272" s="36"/>
      <c r="O3272" s="36"/>
    </row>
    <row r="3273" spans="6:15">
      <c r="F3273" s="36"/>
      <c r="K3273" s="36"/>
    </row>
    <row r="3274" spans="6:15">
      <c r="F3274" s="36"/>
      <c r="H3274" s="36"/>
      <c r="I3274" s="36"/>
      <c r="J3274" s="36"/>
      <c r="K3274" s="36"/>
      <c r="N3274" s="36"/>
      <c r="O3274" s="36"/>
    </row>
    <row r="3275" spans="6:15">
      <c r="F3275" s="36"/>
      <c r="H3275" s="36"/>
      <c r="I3275" s="36"/>
      <c r="K3275" s="36"/>
      <c r="O3275" s="36"/>
    </row>
    <row r="3276" spans="6:15">
      <c r="F3276" s="36"/>
      <c r="J3276" s="36"/>
      <c r="K3276" s="36"/>
      <c r="O3276" s="36"/>
    </row>
    <row r="3277" spans="6:15">
      <c r="F3277" s="36"/>
      <c r="H3277" s="36"/>
      <c r="I3277" s="36"/>
      <c r="J3277" s="36"/>
      <c r="K3277" s="36"/>
      <c r="N3277" s="36"/>
      <c r="O3277" s="36"/>
    </row>
    <row r="3278" spans="6:15">
      <c r="F3278" s="36"/>
      <c r="J3278" s="36"/>
      <c r="O3278" s="36"/>
    </row>
    <row r="3279" spans="6:15">
      <c r="F3279" s="36"/>
      <c r="H3279" s="36"/>
      <c r="I3279" s="36"/>
      <c r="J3279" s="36"/>
      <c r="K3279" s="36"/>
      <c r="M3279" s="36"/>
      <c r="O3279" s="36"/>
    </row>
    <row r="3280" spans="6:15">
      <c r="F3280" s="36"/>
      <c r="H3280" s="36"/>
      <c r="I3280" s="36"/>
      <c r="J3280" s="36"/>
      <c r="K3280" s="36"/>
      <c r="N3280" s="36"/>
      <c r="O3280" s="36"/>
    </row>
    <row r="3281" spans="6:17">
      <c r="F3281" s="36"/>
      <c r="J3281" s="36"/>
      <c r="O3281" s="36"/>
    </row>
    <row r="3282" spans="6:17">
      <c r="F3282" s="36"/>
      <c r="K3282" s="36"/>
    </row>
    <row r="3283" spans="6:17">
      <c r="F3283" s="36"/>
      <c r="H3283" s="36"/>
      <c r="I3283" s="36"/>
      <c r="J3283" s="36"/>
      <c r="K3283" s="36"/>
      <c r="N3283" s="36"/>
      <c r="O3283" s="36"/>
    </row>
    <row r="3284" spans="6:17">
      <c r="F3284" s="36"/>
      <c r="K3284" s="36"/>
      <c r="O3284" s="36"/>
    </row>
    <row r="3285" spans="6:17">
      <c r="F3285" s="36"/>
      <c r="H3285" s="36"/>
      <c r="I3285" s="36"/>
      <c r="J3285" s="36"/>
      <c r="K3285" s="36"/>
      <c r="M3285" s="36"/>
      <c r="N3285" s="36"/>
      <c r="O3285" s="36"/>
    </row>
    <row r="3286" spans="6:17">
      <c r="F3286" s="36"/>
      <c r="K3286" s="36"/>
      <c r="O3286" s="36"/>
    </row>
    <row r="3287" spans="6:17">
      <c r="H3287" s="36"/>
      <c r="I3287" s="36"/>
      <c r="O3287" s="36"/>
    </row>
    <row r="3288" spans="6:17">
      <c r="F3288" s="36"/>
      <c r="I3288" s="36"/>
    </row>
    <row r="3289" spans="6:17">
      <c r="F3289" s="36"/>
      <c r="H3289" s="36"/>
      <c r="I3289" s="36"/>
      <c r="J3289" s="36"/>
      <c r="K3289" s="36"/>
      <c r="N3289" s="36"/>
      <c r="O3289" s="36"/>
    </row>
    <row r="3290" spans="6:17">
      <c r="F3290" s="36"/>
      <c r="I3290" s="36"/>
      <c r="K3290" s="36"/>
      <c r="O3290" s="36"/>
    </row>
    <row r="3291" spans="6:17">
      <c r="F3291" s="36"/>
      <c r="M3291" s="36"/>
      <c r="O3291" s="36"/>
    </row>
    <row r="3292" spans="6:17">
      <c r="F3292" s="36"/>
      <c r="L3292" s="36"/>
    </row>
    <row r="3293" spans="6:17">
      <c r="F3293" s="36"/>
      <c r="O3293" s="36"/>
    </row>
    <row r="3294" spans="6:17">
      <c r="F3294" s="36"/>
      <c r="O3294" s="36"/>
    </row>
    <row r="3295" spans="6:17">
      <c r="F3295" s="47"/>
      <c r="G3295" s="47"/>
      <c r="H3295" s="47"/>
      <c r="I3295" s="47"/>
      <c r="J3295" s="47"/>
      <c r="K3295" s="47"/>
      <c r="L3295" s="47"/>
      <c r="M3295" s="47"/>
      <c r="N3295" s="47"/>
      <c r="O3295" s="47"/>
      <c r="P3295" s="47"/>
      <c r="Q3295" s="47"/>
    </row>
    <row r="3296" spans="6:17">
      <c r="F3296" s="47"/>
      <c r="G3296" s="47"/>
      <c r="H3296" s="47"/>
      <c r="I3296" s="47"/>
      <c r="J3296" s="47"/>
      <c r="K3296" s="47"/>
      <c r="L3296" s="47"/>
      <c r="M3296" s="47"/>
      <c r="N3296" s="47"/>
      <c r="O3296" s="47"/>
      <c r="P3296" s="47"/>
      <c r="Q3296" s="47"/>
    </row>
    <row r="3297" spans="6:17">
      <c r="F3297" s="36"/>
      <c r="I3297" s="36"/>
      <c r="O3297" s="36"/>
    </row>
    <row r="3298" spans="6:17">
      <c r="J3298" s="36"/>
      <c r="K3298" s="36"/>
    </row>
    <row r="3299" spans="6:17">
      <c r="F3299" s="47"/>
      <c r="G3299" s="47"/>
      <c r="H3299" s="47"/>
      <c r="I3299" s="47"/>
      <c r="J3299" s="47"/>
      <c r="K3299" s="47"/>
      <c r="L3299" s="47"/>
      <c r="M3299" s="47"/>
      <c r="N3299" s="47"/>
      <c r="O3299" s="47"/>
      <c r="P3299" s="47"/>
      <c r="Q3299" s="47"/>
    </row>
    <row r="3300" spans="6:17">
      <c r="H3300" s="36"/>
      <c r="M3300" s="36"/>
    </row>
    <row r="3301" spans="6:17">
      <c r="F3301" s="36"/>
      <c r="J3301" s="36"/>
      <c r="M3301" s="36"/>
      <c r="O3301" s="36"/>
    </row>
    <row r="3302" spans="6:17">
      <c r="F3302" s="36"/>
      <c r="M3302" s="36"/>
      <c r="O3302" s="36"/>
    </row>
    <row r="3303" spans="6:17">
      <c r="H3303" s="36"/>
      <c r="I3303" s="36"/>
      <c r="M3303" s="36"/>
      <c r="O3303" s="36"/>
    </row>
    <row r="3304" spans="6:17">
      <c r="I3304" s="36"/>
      <c r="J3304" s="36"/>
      <c r="L3304" s="36"/>
    </row>
    <row r="3305" spans="6:17">
      <c r="I3305" s="36"/>
      <c r="J3305" s="36"/>
      <c r="O3305" s="36"/>
    </row>
    <row r="3306" spans="6:17">
      <c r="H3306" s="36"/>
    </row>
    <row r="3307" spans="6:17">
      <c r="F3307" s="36"/>
      <c r="J3307" s="36"/>
      <c r="K3307" s="36"/>
      <c r="N3307" s="36"/>
    </row>
    <row r="3308" spans="6:17">
      <c r="K3308" s="36"/>
      <c r="O3308" s="36"/>
    </row>
    <row r="3309" spans="6:17">
      <c r="F3309" s="36"/>
      <c r="H3309" s="36"/>
      <c r="I3309" s="36"/>
      <c r="K3309" s="36"/>
      <c r="O3309" s="36"/>
    </row>
    <row r="3310" spans="6:17">
      <c r="F3310" s="36"/>
      <c r="H3310" s="36"/>
      <c r="I3310" s="36"/>
      <c r="J3310" s="36"/>
      <c r="K3310" s="36"/>
      <c r="N3310" s="36"/>
      <c r="O3310" s="36"/>
    </row>
    <row r="3311" spans="6:17">
      <c r="J3311" s="36"/>
      <c r="O3311" s="36"/>
    </row>
    <row r="3312" spans="6:17">
      <c r="F3312" s="36"/>
      <c r="H3312" s="36"/>
      <c r="I3312" s="36"/>
      <c r="J3312" s="36"/>
      <c r="K3312" s="36"/>
      <c r="N3312" s="36"/>
      <c r="O3312" s="36"/>
    </row>
    <row r="3313" spans="6:15">
      <c r="F3313" s="36"/>
      <c r="H3313" s="36"/>
      <c r="I3313" s="36"/>
      <c r="J3313" s="36"/>
      <c r="K3313" s="36"/>
      <c r="N3313" s="36"/>
      <c r="O3313" s="36"/>
    </row>
    <row r="3314" spans="6:15">
      <c r="F3314" s="36"/>
      <c r="O3314" s="36"/>
    </row>
    <row r="3315" spans="6:15">
      <c r="H3315" s="36"/>
      <c r="I3315" s="36"/>
      <c r="K3315" s="36"/>
      <c r="M3315" s="36"/>
      <c r="N3315" s="36"/>
    </row>
    <row r="3316" spans="6:15">
      <c r="K3316" s="36"/>
      <c r="L3316" s="36"/>
      <c r="N3316" s="36"/>
    </row>
    <row r="3317" spans="6:15">
      <c r="J3317" s="36"/>
      <c r="K3317" s="36"/>
      <c r="O3317" s="36"/>
    </row>
    <row r="3318" spans="6:15">
      <c r="F3318" s="36"/>
      <c r="H3318" s="36"/>
      <c r="I3318" s="36"/>
      <c r="K3318" s="36"/>
      <c r="N3318" s="36"/>
    </row>
    <row r="3319" spans="6:15">
      <c r="I3319" s="36"/>
      <c r="N3319" s="36"/>
      <c r="O3319" s="36"/>
    </row>
    <row r="3320" spans="6:15">
      <c r="I3320" s="36"/>
      <c r="K3320" s="36"/>
      <c r="O3320" s="36"/>
    </row>
    <row r="3321" spans="6:15">
      <c r="H3321" s="36"/>
      <c r="I3321" s="36"/>
      <c r="N3321" s="36"/>
      <c r="O3321" s="36"/>
    </row>
    <row r="3322" spans="6:15">
      <c r="F3322" s="36"/>
      <c r="H3322" s="36"/>
      <c r="I3322" s="36"/>
      <c r="J3322" s="36"/>
      <c r="K3322" s="36"/>
      <c r="N3322" s="36"/>
      <c r="O3322" s="36"/>
    </row>
    <row r="3323" spans="6:15">
      <c r="F3323" s="36"/>
      <c r="K3323" s="36"/>
      <c r="O3323" s="36"/>
    </row>
    <row r="3324" spans="6:15">
      <c r="J3324" s="36"/>
      <c r="K3324" s="36"/>
    </row>
    <row r="3325" spans="6:15">
      <c r="F3325" s="36"/>
      <c r="H3325" s="36"/>
      <c r="I3325" s="36"/>
      <c r="J3325" s="36"/>
      <c r="K3325" s="36"/>
      <c r="N3325" s="36"/>
      <c r="O3325" s="36"/>
    </row>
    <row r="3326" spans="6:15">
      <c r="F3326" s="36"/>
      <c r="I3326" s="36"/>
      <c r="O3326" s="36"/>
    </row>
    <row r="3327" spans="6:15">
      <c r="J3327" s="36"/>
      <c r="K3327" s="36"/>
      <c r="M3327" s="36"/>
    </row>
    <row r="3328" spans="6:15">
      <c r="F3328" s="36"/>
      <c r="H3328" s="36"/>
      <c r="I3328" s="36"/>
      <c r="J3328" s="36"/>
      <c r="K3328" s="36"/>
      <c r="M3328" s="36"/>
      <c r="O3328" s="36"/>
    </row>
    <row r="3329" spans="6:15">
      <c r="J3329" s="36"/>
      <c r="M3329" s="36"/>
      <c r="O3329" s="36"/>
    </row>
    <row r="3330" spans="6:15">
      <c r="J3330" s="36"/>
      <c r="K3330" s="36"/>
      <c r="O3330" s="36"/>
    </row>
    <row r="3331" spans="6:15">
      <c r="J3331" s="36"/>
      <c r="N3331" s="36"/>
    </row>
    <row r="3332" spans="6:15">
      <c r="F3332" s="36"/>
      <c r="H3332" s="36"/>
      <c r="I3332" s="36"/>
      <c r="J3332" s="36"/>
      <c r="K3332" s="36"/>
      <c r="N3332" s="36"/>
      <c r="O3332" s="36"/>
    </row>
    <row r="3333" spans="6:15">
      <c r="I3333" s="36"/>
      <c r="J3333" s="36"/>
      <c r="K3333" s="36"/>
    </row>
    <row r="3334" spans="6:15">
      <c r="F3334" s="36"/>
      <c r="H3334" s="36"/>
      <c r="I3334" s="36"/>
      <c r="J3334" s="36"/>
      <c r="K3334" s="36"/>
      <c r="N3334" s="36"/>
      <c r="O3334" s="36"/>
    </row>
    <row r="3335" spans="6:15">
      <c r="O3335" s="36"/>
    </row>
    <row r="3336" spans="6:15">
      <c r="F3336" s="36"/>
      <c r="J3336" s="36"/>
      <c r="K3336" s="36"/>
    </row>
    <row r="3337" spans="6:15">
      <c r="F3337" s="36"/>
      <c r="H3337" s="36"/>
      <c r="I3337" s="36"/>
      <c r="J3337" s="36"/>
      <c r="K3337" s="36"/>
      <c r="N3337" s="36"/>
      <c r="O3337" s="36"/>
    </row>
    <row r="3338" spans="6:15">
      <c r="F3338" s="36"/>
      <c r="H3338" s="36"/>
      <c r="K3338" s="36"/>
      <c r="O3338" s="36"/>
    </row>
    <row r="3339" spans="6:15">
      <c r="J3339" s="36"/>
      <c r="K3339" s="36"/>
    </row>
    <row r="3340" spans="6:15">
      <c r="F3340" s="36"/>
      <c r="H3340" s="36"/>
      <c r="I3340" s="36"/>
      <c r="J3340" s="36"/>
      <c r="K3340" s="36"/>
      <c r="N3340" s="36"/>
      <c r="O3340" s="36"/>
    </row>
    <row r="3341" spans="6:15">
      <c r="J3341" s="36"/>
      <c r="O3341" s="36"/>
    </row>
    <row r="3342" spans="6:15">
      <c r="K3342" s="36"/>
      <c r="O3342" s="36"/>
    </row>
    <row r="3343" spans="6:15">
      <c r="F3343" s="36"/>
      <c r="H3343" s="36"/>
      <c r="I3343" s="36"/>
      <c r="J3343" s="36"/>
      <c r="K3343" s="36"/>
      <c r="N3343" s="36"/>
      <c r="O3343" s="36"/>
    </row>
    <row r="3344" spans="6:15">
      <c r="F3344" s="36"/>
      <c r="H3344" s="36"/>
      <c r="I3344" s="36"/>
      <c r="J3344" s="36"/>
      <c r="K3344" s="36"/>
      <c r="N3344" s="36"/>
      <c r="O3344" s="36"/>
    </row>
    <row r="3345" spans="6:15">
      <c r="I3345" s="36"/>
      <c r="K3345" s="36"/>
    </row>
    <row r="3346" spans="6:15">
      <c r="F3346" s="36"/>
      <c r="H3346" s="36"/>
      <c r="I3346" s="36"/>
      <c r="J3346" s="36"/>
      <c r="K3346" s="36"/>
      <c r="N3346" s="36"/>
      <c r="O3346" s="36"/>
    </row>
    <row r="3347" spans="6:15">
      <c r="K3347" s="36"/>
      <c r="O3347" s="36"/>
    </row>
    <row r="3348" spans="6:15">
      <c r="F3348" s="36"/>
      <c r="J3348" s="36"/>
      <c r="O3348" s="36"/>
    </row>
    <row r="3349" spans="6:15">
      <c r="F3349" s="36"/>
      <c r="H3349" s="36"/>
      <c r="I3349" s="36"/>
      <c r="J3349" s="36"/>
      <c r="K3349" s="36"/>
      <c r="N3349" s="36"/>
      <c r="O3349" s="36"/>
    </row>
    <row r="3350" spans="6:15">
      <c r="F3350" s="36"/>
      <c r="O3350" s="36"/>
    </row>
    <row r="3351" spans="6:15">
      <c r="F3351" s="36"/>
      <c r="H3351" s="36"/>
      <c r="I3351" s="36"/>
      <c r="K3351" s="36"/>
      <c r="O3351" s="36"/>
    </row>
    <row r="3352" spans="6:15">
      <c r="F3352" s="36"/>
      <c r="H3352" s="36"/>
      <c r="I3352" s="36"/>
      <c r="J3352" s="36"/>
      <c r="K3352" s="36"/>
      <c r="N3352" s="36"/>
      <c r="O3352" s="36"/>
    </row>
    <row r="3353" spans="6:15">
      <c r="J3353" s="36"/>
      <c r="O3353" s="36"/>
    </row>
    <row r="3354" spans="6:15">
      <c r="O3354" s="36"/>
    </row>
    <row r="3355" spans="6:15">
      <c r="F3355" s="36"/>
      <c r="H3355" s="36"/>
      <c r="I3355" s="36"/>
      <c r="J3355" s="36"/>
      <c r="K3355" s="36"/>
      <c r="N3355" s="36"/>
      <c r="O3355" s="36"/>
    </row>
    <row r="3356" spans="6:15">
      <c r="F3356" s="36"/>
      <c r="H3356" s="36"/>
      <c r="I3356" s="36"/>
      <c r="J3356" s="36"/>
      <c r="K3356" s="36"/>
      <c r="N3356" s="36"/>
      <c r="O3356" s="36"/>
    </row>
    <row r="3357" spans="6:15">
      <c r="F3357" s="36"/>
      <c r="I3357" s="36"/>
      <c r="K3357" s="36"/>
      <c r="O3357" s="36"/>
    </row>
    <row r="3358" spans="6:15">
      <c r="F3358" s="36"/>
      <c r="H3358" s="36"/>
      <c r="I3358" s="36"/>
      <c r="J3358" s="36"/>
      <c r="K3358" s="36"/>
      <c r="N3358" s="36"/>
      <c r="O3358" s="36"/>
    </row>
    <row r="3359" spans="6:15">
      <c r="O3359" s="36"/>
    </row>
    <row r="3360" spans="6:15">
      <c r="F3360" s="36"/>
      <c r="H3360" s="36"/>
      <c r="J3360" s="36"/>
    </row>
    <row r="3361" spans="6:15">
      <c r="F3361" s="36"/>
      <c r="H3361" s="36"/>
      <c r="I3361" s="36"/>
      <c r="J3361" s="36"/>
      <c r="K3361" s="36"/>
      <c r="N3361" s="36"/>
      <c r="O3361" s="36"/>
    </row>
    <row r="3362" spans="6:15">
      <c r="F3362" s="36"/>
      <c r="K3362" s="36"/>
      <c r="O3362" s="36"/>
    </row>
    <row r="3363" spans="6:15">
      <c r="H3363" s="36"/>
      <c r="I3363" s="36"/>
      <c r="J3363" s="36"/>
      <c r="O3363" s="36"/>
    </row>
    <row r="3364" spans="6:15">
      <c r="F3364" s="36"/>
      <c r="H3364" s="36"/>
      <c r="I3364" s="36"/>
      <c r="J3364" s="36"/>
      <c r="K3364" s="36"/>
      <c r="N3364" s="36"/>
      <c r="O3364" s="36"/>
    </row>
    <row r="3365" spans="6:15">
      <c r="J3365" s="36"/>
      <c r="O3365" s="36"/>
    </row>
    <row r="3366" spans="6:15">
      <c r="H3366" s="36"/>
      <c r="I3366" s="36"/>
      <c r="O3366" s="36"/>
    </row>
    <row r="3367" spans="6:15">
      <c r="F3367" s="36"/>
      <c r="H3367" s="36"/>
      <c r="I3367" s="36"/>
      <c r="J3367" s="36"/>
      <c r="K3367" s="36"/>
      <c r="N3367" s="36"/>
      <c r="O3367" s="36"/>
    </row>
    <row r="3368" spans="6:15">
      <c r="F3368" s="36"/>
      <c r="H3368" s="36"/>
      <c r="I3368" s="36"/>
      <c r="J3368" s="36"/>
      <c r="K3368" s="36"/>
      <c r="N3368" s="36"/>
      <c r="O3368" s="36"/>
    </row>
    <row r="3369" spans="6:15">
      <c r="F3369" s="36"/>
      <c r="H3369" s="36"/>
      <c r="I3369" s="36"/>
      <c r="N3369" s="36"/>
    </row>
    <row r="3370" spans="6:15">
      <c r="I3370" s="36"/>
      <c r="N3370" s="36"/>
      <c r="O3370" s="36"/>
    </row>
    <row r="3371" spans="6:15">
      <c r="F3371" s="36"/>
      <c r="H3371" s="36"/>
      <c r="I3371" s="36"/>
      <c r="J3371" s="36"/>
      <c r="K3371" s="36"/>
      <c r="N3371" s="36"/>
      <c r="O3371" s="36"/>
    </row>
    <row r="3372" spans="6:15">
      <c r="I3372" s="36"/>
      <c r="J3372" s="36"/>
      <c r="O3372" s="36"/>
    </row>
    <row r="3373" spans="6:15">
      <c r="I3373" s="36"/>
      <c r="O3373" s="36"/>
    </row>
    <row r="3374" spans="6:15">
      <c r="F3374" s="36"/>
      <c r="H3374" s="36"/>
      <c r="I3374" s="36"/>
      <c r="J3374" s="36"/>
      <c r="K3374" s="36"/>
      <c r="N3374" s="36"/>
      <c r="O3374" s="36"/>
    </row>
    <row r="3375" spans="6:15">
      <c r="H3375" s="36"/>
      <c r="I3375" s="36"/>
      <c r="J3375" s="36"/>
      <c r="O3375" s="36"/>
    </row>
    <row r="3376" spans="6:15">
      <c r="F3376" s="36"/>
      <c r="O3376" s="36"/>
    </row>
    <row r="3377" spans="6:15">
      <c r="F3377" s="36"/>
      <c r="H3377" s="36"/>
      <c r="I3377" s="36"/>
      <c r="J3377" s="36"/>
      <c r="K3377" s="36"/>
      <c r="N3377" s="36"/>
      <c r="O3377" s="36"/>
    </row>
    <row r="3378" spans="6:15">
      <c r="I3378" s="36"/>
      <c r="J3378" s="36"/>
      <c r="O3378" s="36"/>
    </row>
    <row r="3379" spans="6:15">
      <c r="F3379" s="36"/>
      <c r="I3379" s="36"/>
      <c r="J3379" s="36"/>
      <c r="K3379" s="36"/>
      <c r="O3379" s="36"/>
    </row>
    <row r="3380" spans="6:15">
      <c r="I3380" s="36"/>
      <c r="O3380" s="36"/>
    </row>
    <row r="3381" spans="6:15">
      <c r="F3381" s="36"/>
      <c r="J3381" s="36"/>
      <c r="K3381" s="36"/>
      <c r="O3381" s="36"/>
    </row>
    <row r="3382" spans="6:15">
      <c r="F3382" s="36"/>
      <c r="H3382" s="36"/>
      <c r="I3382" s="36"/>
      <c r="J3382" s="36"/>
      <c r="K3382" s="36"/>
      <c r="N3382" s="36"/>
      <c r="O3382" s="36"/>
    </row>
    <row r="3383" spans="6:15">
      <c r="I3383" s="36"/>
    </row>
    <row r="3384" spans="6:15">
      <c r="F3384" s="36"/>
      <c r="H3384" s="36"/>
      <c r="I3384" s="36"/>
      <c r="K3384" s="36"/>
      <c r="N3384" s="36"/>
      <c r="O3384" s="36"/>
    </row>
    <row r="3385" spans="6:15">
      <c r="F3385" s="36"/>
      <c r="H3385" s="36"/>
      <c r="I3385" s="36"/>
      <c r="J3385" s="36"/>
      <c r="K3385" s="36"/>
      <c r="N3385" s="36"/>
      <c r="O3385" s="36"/>
    </row>
    <row r="3386" spans="6:15">
      <c r="F3386" s="36"/>
      <c r="I3386" s="36"/>
    </row>
    <row r="3387" spans="6:15">
      <c r="F3387" s="36"/>
      <c r="H3387" s="36"/>
      <c r="I3387" s="36"/>
    </row>
    <row r="3388" spans="6:15">
      <c r="F3388" s="36"/>
      <c r="H3388" s="36"/>
      <c r="I3388" s="36"/>
      <c r="J3388" s="36"/>
      <c r="K3388" s="36"/>
      <c r="N3388" s="36"/>
      <c r="O3388" s="36"/>
    </row>
    <row r="3389" spans="6:15">
      <c r="I3389" s="36"/>
      <c r="J3389" s="36"/>
      <c r="O3389" s="36"/>
    </row>
    <row r="3390" spans="6:15">
      <c r="F3390" s="36"/>
      <c r="H3390" s="36"/>
      <c r="J3390" s="36"/>
      <c r="K3390" s="36"/>
      <c r="O3390" s="36"/>
    </row>
    <row r="3391" spans="6:15">
      <c r="F3391" s="36"/>
      <c r="H3391" s="36"/>
      <c r="I3391" s="36"/>
      <c r="J3391" s="36"/>
      <c r="K3391" s="36"/>
      <c r="N3391" s="36"/>
      <c r="O3391" s="36"/>
    </row>
    <row r="3392" spans="6:15">
      <c r="J3392" s="36"/>
      <c r="O3392" s="36"/>
    </row>
    <row r="3393" spans="6:15">
      <c r="F3393" s="36"/>
      <c r="J3393" s="36"/>
      <c r="O3393" s="36"/>
    </row>
    <row r="3394" spans="6:15">
      <c r="F3394" s="36"/>
      <c r="H3394" s="36"/>
      <c r="I3394" s="36"/>
      <c r="J3394" s="36"/>
      <c r="K3394" s="36"/>
      <c r="O3394" s="36"/>
    </row>
    <row r="3395" spans="6:15">
      <c r="F3395" s="36"/>
      <c r="J3395" s="36"/>
      <c r="K3395" s="36"/>
      <c r="O3395" s="36"/>
    </row>
    <row r="3396" spans="6:15">
      <c r="J3396" s="36"/>
      <c r="K3396" s="36"/>
      <c r="O3396" s="36"/>
    </row>
    <row r="3397" spans="6:15">
      <c r="F3397" s="36"/>
      <c r="I3397" s="36"/>
      <c r="J3397" s="36"/>
      <c r="K3397" s="36"/>
    </row>
    <row r="3398" spans="6:15">
      <c r="F3398" s="36"/>
      <c r="J3398" s="36"/>
      <c r="O3398" s="36"/>
    </row>
    <row r="3399" spans="6:15">
      <c r="H3399" s="36"/>
      <c r="I3399" s="36"/>
      <c r="J3399" s="36"/>
      <c r="O3399" s="36"/>
    </row>
    <row r="3400" spans="6:15">
      <c r="F3400" s="36"/>
      <c r="H3400" s="36"/>
      <c r="I3400" s="36"/>
      <c r="J3400" s="36"/>
      <c r="K3400" s="36"/>
      <c r="O3400" s="36"/>
    </row>
    <row r="3401" spans="6:15">
      <c r="F3401" s="36"/>
      <c r="J3401" s="36"/>
      <c r="K3401" s="36"/>
      <c r="O3401" s="36"/>
    </row>
    <row r="3402" spans="6:15">
      <c r="F3402" s="36"/>
      <c r="J3402" s="36"/>
      <c r="O3402" s="36"/>
    </row>
    <row r="3403" spans="6:15">
      <c r="F3403" s="36"/>
      <c r="J3403" s="36"/>
      <c r="K3403" s="36"/>
    </row>
    <row r="3404" spans="6:15">
      <c r="F3404" s="36"/>
      <c r="H3404" s="36"/>
      <c r="I3404" s="36"/>
      <c r="J3404" s="36"/>
      <c r="K3404" s="36"/>
      <c r="N3404" s="36"/>
      <c r="O3404" s="36"/>
    </row>
    <row r="3405" spans="6:15">
      <c r="F3405" s="36"/>
      <c r="J3405" s="36"/>
      <c r="O3405" s="36"/>
    </row>
    <row r="3406" spans="6:15">
      <c r="F3406" s="36"/>
      <c r="G3406" s="36"/>
      <c r="K3406" s="36"/>
    </row>
    <row r="3407" spans="6:15">
      <c r="F3407" s="36"/>
      <c r="H3407" s="36"/>
      <c r="I3407" s="36"/>
      <c r="J3407" s="36"/>
      <c r="K3407" s="36"/>
      <c r="N3407" s="36"/>
      <c r="O3407" s="36"/>
    </row>
    <row r="3408" spans="6:15">
      <c r="F3408" s="36"/>
      <c r="K3408" s="36"/>
    </row>
    <row r="3409" spans="6:17">
      <c r="F3409" s="36"/>
      <c r="G3409" s="36"/>
      <c r="I3409" s="36"/>
      <c r="K3409" s="36"/>
    </row>
    <row r="3410" spans="6:17">
      <c r="F3410" s="36"/>
      <c r="H3410" s="36"/>
      <c r="I3410" s="36"/>
      <c r="J3410" s="36"/>
      <c r="K3410" s="36"/>
      <c r="N3410" s="36"/>
      <c r="O3410" s="36"/>
    </row>
    <row r="3411" spans="6:17">
      <c r="H3411" s="36"/>
      <c r="I3411" s="36"/>
      <c r="K3411" s="36"/>
    </row>
    <row r="3412" spans="6:17">
      <c r="G3412" s="36"/>
      <c r="O3412" s="36"/>
    </row>
    <row r="3413" spans="6:17">
      <c r="F3413" s="36"/>
      <c r="H3413" s="36"/>
      <c r="I3413" s="36"/>
      <c r="J3413" s="36"/>
      <c r="K3413" s="36"/>
      <c r="N3413" s="36"/>
      <c r="O3413" s="36"/>
    </row>
    <row r="3414" spans="6:17">
      <c r="K3414" s="36"/>
      <c r="O3414" s="36"/>
    </row>
    <row r="3415" spans="6:17">
      <c r="G3415" s="36"/>
      <c r="K3415" s="36"/>
    </row>
    <row r="3416" spans="6:17">
      <c r="F3416" s="36"/>
      <c r="H3416" s="36"/>
      <c r="I3416" s="36"/>
      <c r="J3416" s="36"/>
      <c r="K3416" s="36"/>
      <c r="N3416" s="36"/>
      <c r="O3416" s="36"/>
    </row>
    <row r="3417" spans="6:17">
      <c r="F3417" s="36"/>
      <c r="K3417" s="36"/>
    </row>
    <row r="3418" spans="6:17">
      <c r="F3418" s="47"/>
      <c r="G3418" s="47"/>
      <c r="H3418" s="47"/>
      <c r="I3418" s="47"/>
      <c r="J3418" s="47"/>
      <c r="K3418" s="47"/>
      <c r="L3418" s="47"/>
      <c r="M3418" s="47"/>
      <c r="N3418" s="47"/>
      <c r="O3418" s="47"/>
      <c r="P3418" s="47"/>
      <c r="Q3418" s="47"/>
    </row>
    <row r="3419" spans="6:17">
      <c r="F3419" s="36"/>
      <c r="H3419" s="36"/>
      <c r="I3419" s="36"/>
      <c r="J3419" s="36"/>
      <c r="K3419" s="36"/>
      <c r="N3419" s="36"/>
      <c r="O3419" s="36"/>
    </row>
    <row r="3420" spans="6:17">
      <c r="J3420" s="36"/>
      <c r="K3420" s="36"/>
      <c r="O3420" s="36"/>
    </row>
    <row r="3421" spans="6:17">
      <c r="F3421" s="36"/>
      <c r="I3421" s="36"/>
      <c r="O3421" s="36"/>
    </row>
    <row r="3422" spans="6:17">
      <c r="F3422" s="36"/>
      <c r="H3422" s="36"/>
      <c r="I3422" s="36"/>
      <c r="J3422" s="36"/>
      <c r="K3422" s="36"/>
      <c r="N3422" s="36"/>
      <c r="O3422" s="36"/>
    </row>
    <row r="3423" spans="6:17">
      <c r="F3423" s="36"/>
      <c r="H3423" s="36"/>
      <c r="I3423" s="36"/>
      <c r="J3423" s="36"/>
      <c r="K3423" s="36"/>
      <c r="O3423" s="36"/>
    </row>
    <row r="3424" spans="6:17">
      <c r="F3424" s="36"/>
      <c r="K3424" s="36"/>
    </row>
    <row r="3425" spans="6:17">
      <c r="F3425" s="36"/>
      <c r="H3425" s="36"/>
      <c r="I3425" s="36"/>
      <c r="J3425" s="36"/>
      <c r="K3425" s="36"/>
      <c r="N3425" s="36"/>
      <c r="O3425" s="36"/>
    </row>
    <row r="3426" spans="6:17">
      <c r="J3426" s="36"/>
      <c r="O3426" s="36"/>
    </row>
    <row r="3427" spans="6:17">
      <c r="F3427" s="36"/>
      <c r="K3427" s="36"/>
    </row>
    <row r="3428" spans="6:17">
      <c r="J3428" s="36"/>
    </row>
    <row r="3429" spans="6:17">
      <c r="F3429" s="36"/>
      <c r="J3429" s="36"/>
      <c r="K3429" s="36"/>
      <c r="O3429" s="36"/>
    </row>
    <row r="3430" spans="6:17">
      <c r="F3430" s="47"/>
      <c r="G3430" s="47"/>
      <c r="H3430" s="47"/>
      <c r="I3430" s="47"/>
      <c r="J3430" s="47"/>
      <c r="K3430" s="47"/>
      <c r="L3430" s="47"/>
      <c r="M3430" s="47"/>
      <c r="N3430" s="47"/>
      <c r="O3430" s="47"/>
      <c r="P3430" s="47"/>
      <c r="Q3430" s="47"/>
    </row>
    <row r="3431" spans="6:17">
      <c r="J3431" s="36"/>
    </row>
    <row r="3432" spans="6:17">
      <c r="F3432" s="36"/>
      <c r="H3432" s="36"/>
      <c r="I3432" s="36"/>
      <c r="K3432" s="36"/>
    </row>
    <row r="3433" spans="6:17">
      <c r="F3433" s="36"/>
      <c r="H3433" s="36"/>
      <c r="I3433" s="36"/>
      <c r="K3433" s="36"/>
      <c r="O3433" s="36"/>
    </row>
    <row r="3434" spans="6:17">
      <c r="F3434" s="36"/>
      <c r="H3434" s="36"/>
      <c r="I3434" s="36"/>
      <c r="J3434" s="36"/>
      <c r="K3434" s="36"/>
      <c r="O3434" s="36"/>
    </row>
    <row r="3435" spans="6:17">
      <c r="F3435" s="36"/>
      <c r="H3435" s="36"/>
      <c r="K3435" s="36"/>
    </row>
    <row r="3436" spans="6:17">
      <c r="F3436" s="36"/>
    </row>
    <row r="3437" spans="6:17">
      <c r="J3437" s="36"/>
    </row>
    <row r="3438" spans="6:17">
      <c r="F3438" s="36"/>
      <c r="K3438" s="36"/>
      <c r="O3438" s="36"/>
    </row>
    <row r="3439" spans="6:17">
      <c r="F3439" s="36"/>
      <c r="H3439" s="36"/>
      <c r="I3439" s="36"/>
      <c r="J3439" s="36"/>
      <c r="K3439" s="36"/>
      <c r="O3439" s="36"/>
    </row>
    <row r="3440" spans="6:17">
      <c r="F3440" s="36"/>
      <c r="J3440" s="36"/>
      <c r="O3440" s="36"/>
    </row>
    <row r="3441" spans="6:17">
      <c r="F3441" s="36"/>
      <c r="K3441" s="36"/>
    </row>
    <row r="3442" spans="6:17">
      <c r="K3442" s="36"/>
    </row>
    <row r="3443" spans="6:17">
      <c r="F3443" s="36"/>
      <c r="H3443" s="36"/>
      <c r="K3443" s="36"/>
      <c r="O3443" s="36"/>
    </row>
    <row r="3444" spans="6:17">
      <c r="F3444" s="36"/>
      <c r="K3444" s="36"/>
    </row>
    <row r="3445" spans="6:17">
      <c r="F3445" s="36"/>
      <c r="K3445" s="36"/>
    </row>
    <row r="3446" spans="6:17">
      <c r="O3446" s="36"/>
    </row>
    <row r="3447" spans="6:17">
      <c r="F3447" s="47"/>
      <c r="G3447" s="47"/>
      <c r="H3447" s="47"/>
      <c r="I3447" s="47"/>
      <c r="J3447" s="47"/>
      <c r="K3447" s="47"/>
      <c r="L3447" s="47"/>
      <c r="M3447" s="47"/>
      <c r="N3447" s="47"/>
      <c r="O3447" s="47"/>
      <c r="P3447" s="47"/>
      <c r="Q3447" s="47"/>
    </row>
    <row r="3448" spans="6:17">
      <c r="K3448" s="36"/>
      <c r="M3448" s="36"/>
    </row>
    <row r="3449" spans="6:17">
      <c r="F3449" s="36"/>
      <c r="K3449" s="36"/>
      <c r="M3449" s="36"/>
      <c r="O3449" s="36"/>
    </row>
    <row r="3450" spans="6:17">
      <c r="F3450" s="36"/>
      <c r="K3450" s="36"/>
      <c r="O3450" s="36"/>
    </row>
    <row r="3451" spans="6:17">
      <c r="F3451" s="36"/>
      <c r="K3451" s="36"/>
    </row>
    <row r="3452" spans="6:17">
      <c r="J3452" s="36"/>
      <c r="O3452" s="36"/>
    </row>
    <row r="3453" spans="6:17">
      <c r="F3453" s="47"/>
      <c r="G3453" s="47"/>
      <c r="H3453" s="47"/>
      <c r="I3453" s="47"/>
      <c r="J3453" s="47"/>
      <c r="K3453" s="47"/>
      <c r="L3453" s="47"/>
      <c r="M3453" s="47"/>
      <c r="N3453" s="47"/>
      <c r="O3453" s="47"/>
      <c r="P3453" s="47"/>
      <c r="Q3453" s="47"/>
    </row>
    <row r="3454" spans="6:17">
      <c r="F3454" s="36"/>
      <c r="I3454" s="36"/>
    </row>
    <row r="3455" spans="6:17">
      <c r="I3455" s="36"/>
      <c r="O3455" s="36"/>
    </row>
    <row r="3456" spans="6:17">
      <c r="F3456" s="36"/>
      <c r="H3456" s="36"/>
      <c r="I3456" s="36"/>
      <c r="K3456" s="36"/>
      <c r="N3456" s="36"/>
      <c r="O3456" s="36"/>
    </row>
    <row r="3457" spans="6:17">
      <c r="F3457" s="36"/>
      <c r="K3457" s="36"/>
    </row>
    <row r="3458" spans="6:17">
      <c r="F3458" s="36"/>
      <c r="K3458" s="36"/>
      <c r="O3458" s="36"/>
    </row>
    <row r="3459" spans="6:17">
      <c r="H3459" s="36"/>
      <c r="J3459" s="36"/>
      <c r="K3459" s="36"/>
      <c r="O3459" s="36"/>
    </row>
    <row r="3460" spans="6:17">
      <c r="F3460" s="36"/>
      <c r="J3460" s="36"/>
      <c r="O3460" s="36"/>
    </row>
    <row r="3461" spans="6:17">
      <c r="J3461" s="36"/>
      <c r="O3461" s="36"/>
    </row>
    <row r="3462" spans="6:17">
      <c r="F3462" s="36"/>
      <c r="H3462" s="36"/>
      <c r="K3462" s="36"/>
      <c r="O3462" s="36"/>
    </row>
    <row r="3463" spans="6:17">
      <c r="F3463" s="36"/>
      <c r="K3463" s="36"/>
      <c r="O3463" s="36"/>
    </row>
    <row r="3464" spans="6:17">
      <c r="J3464" s="36"/>
      <c r="K3464" s="36"/>
    </row>
    <row r="3465" spans="6:17">
      <c r="F3465" s="36"/>
      <c r="K3465" s="36"/>
      <c r="O3465" s="36"/>
    </row>
    <row r="3466" spans="6:17">
      <c r="F3466" s="36"/>
      <c r="H3466" s="36"/>
      <c r="I3466" s="36"/>
      <c r="J3466" s="36"/>
      <c r="K3466" s="36"/>
      <c r="N3466" s="36"/>
      <c r="O3466" s="36"/>
    </row>
    <row r="3467" spans="6:17">
      <c r="F3467" s="36"/>
      <c r="J3467" s="36"/>
      <c r="O3467" s="36"/>
    </row>
    <row r="3468" spans="6:17">
      <c r="F3468" s="47"/>
      <c r="G3468" s="47"/>
      <c r="H3468" s="47"/>
      <c r="I3468" s="47"/>
      <c r="J3468" s="47"/>
      <c r="K3468" s="47"/>
      <c r="L3468" s="47"/>
      <c r="M3468" s="47"/>
      <c r="N3468" s="47"/>
      <c r="O3468" s="47"/>
      <c r="P3468" s="47"/>
      <c r="Q3468" s="47"/>
    </row>
    <row r="3469" spans="6:17">
      <c r="F3469" s="36"/>
      <c r="H3469" s="36"/>
      <c r="I3469" s="36"/>
      <c r="J3469" s="36"/>
      <c r="K3469" s="36"/>
      <c r="N3469" s="36"/>
      <c r="O3469" s="36"/>
    </row>
    <row r="3470" spans="6:17">
      <c r="F3470" s="36"/>
      <c r="J3470" s="36"/>
      <c r="O3470" s="36"/>
    </row>
    <row r="3471" spans="6:17">
      <c r="H3471" s="36"/>
      <c r="O3471" s="36"/>
    </row>
    <row r="3472" spans="6:17">
      <c r="F3472" s="36"/>
      <c r="H3472" s="36"/>
      <c r="I3472" s="36"/>
      <c r="J3472" s="36"/>
      <c r="K3472" s="36"/>
      <c r="N3472" s="36"/>
      <c r="O3472" s="36"/>
    </row>
    <row r="3473" spans="6:17">
      <c r="F3473" s="47"/>
      <c r="G3473" s="47"/>
      <c r="H3473" s="47"/>
      <c r="I3473" s="47"/>
      <c r="J3473" s="47"/>
      <c r="K3473" s="47"/>
      <c r="L3473" s="47"/>
      <c r="M3473" s="47"/>
      <c r="N3473" s="47"/>
      <c r="O3473" s="47"/>
      <c r="P3473" s="47"/>
      <c r="Q3473" s="47"/>
    </row>
    <row r="3474" spans="6:17">
      <c r="F3474" s="36"/>
      <c r="K3474" s="36"/>
      <c r="O3474" s="36"/>
    </row>
    <row r="3475" spans="6:17">
      <c r="F3475" s="36"/>
      <c r="H3475" s="36"/>
      <c r="I3475" s="36"/>
      <c r="J3475" s="36"/>
      <c r="K3475" s="36"/>
      <c r="N3475" s="36"/>
      <c r="O3475" s="36"/>
    </row>
    <row r="3476" spans="6:17">
      <c r="F3476" s="36"/>
      <c r="H3476" s="36"/>
      <c r="I3476" s="36"/>
      <c r="J3476" s="36"/>
      <c r="K3476" s="36"/>
      <c r="N3476" s="36"/>
      <c r="O3476" s="36"/>
    </row>
    <row r="3477" spans="6:17">
      <c r="F3477" s="36"/>
      <c r="O3477" s="36"/>
    </row>
    <row r="3478" spans="6:17">
      <c r="F3478" s="36"/>
    </row>
    <row r="3479" spans="6:17">
      <c r="F3479" s="36"/>
      <c r="H3479" s="36"/>
      <c r="I3479" s="36"/>
      <c r="J3479" s="36"/>
      <c r="K3479" s="36"/>
      <c r="N3479" s="36"/>
      <c r="O3479" s="36"/>
    </row>
    <row r="3480" spans="6:17">
      <c r="F3480" s="36"/>
      <c r="J3480" s="36"/>
      <c r="K3480" s="36"/>
      <c r="O3480" s="36"/>
    </row>
    <row r="3481" spans="6:17">
      <c r="F3481" s="36"/>
      <c r="K3481" s="36"/>
    </row>
    <row r="3482" spans="6:17">
      <c r="F3482" s="36"/>
      <c r="H3482" s="36"/>
      <c r="I3482" s="36"/>
      <c r="J3482" s="36"/>
      <c r="K3482" s="36"/>
      <c r="N3482" s="36"/>
      <c r="O3482" s="36"/>
    </row>
    <row r="3483" spans="6:17">
      <c r="F3483" s="36"/>
      <c r="H3483" s="36"/>
      <c r="J3483" s="36"/>
      <c r="K3483" s="36"/>
      <c r="O3483" s="36"/>
    </row>
    <row r="3484" spans="6:17">
      <c r="F3484" s="36"/>
    </row>
    <row r="3485" spans="6:17">
      <c r="F3485" s="36"/>
      <c r="H3485" s="36"/>
      <c r="I3485" s="36"/>
      <c r="J3485" s="36"/>
      <c r="K3485" s="36"/>
      <c r="N3485" s="36"/>
      <c r="O3485" s="36"/>
    </row>
    <row r="3486" spans="6:17">
      <c r="F3486" s="36"/>
      <c r="J3486" s="36"/>
      <c r="K3486" s="36"/>
      <c r="O3486" s="36"/>
    </row>
    <row r="3487" spans="6:17">
      <c r="F3487" s="36"/>
      <c r="K3487" s="36"/>
    </row>
    <row r="3488" spans="6:17">
      <c r="F3488" s="36"/>
      <c r="H3488" s="36"/>
      <c r="I3488" s="36"/>
      <c r="J3488" s="36"/>
      <c r="K3488" s="36"/>
      <c r="N3488" s="36"/>
      <c r="O3488" s="36"/>
    </row>
    <row r="3489" spans="6:15">
      <c r="F3489" s="36"/>
      <c r="J3489" s="36"/>
      <c r="K3489" s="36"/>
      <c r="O3489" s="36"/>
    </row>
    <row r="3490" spans="6:15">
      <c r="F3490" s="36"/>
      <c r="K3490" s="36"/>
      <c r="O3490" s="36"/>
    </row>
    <row r="3491" spans="6:15">
      <c r="F3491" s="36"/>
      <c r="H3491" s="36"/>
      <c r="I3491" s="36"/>
      <c r="J3491" s="36"/>
      <c r="K3491" s="36"/>
      <c r="N3491" s="36"/>
      <c r="O3491" s="36"/>
    </row>
    <row r="3492" spans="6:15">
      <c r="F3492" s="36"/>
      <c r="O3492" s="36"/>
    </row>
    <row r="3493" spans="6:15">
      <c r="F3493" s="36"/>
      <c r="O3493" s="36"/>
    </row>
    <row r="3494" spans="6:15">
      <c r="F3494" s="36"/>
      <c r="H3494" s="36"/>
      <c r="I3494" s="36"/>
      <c r="J3494" s="36"/>
      <c r="K3494" s="36"/>
      <c r="N3494" s="36"/>
      <c r="O3494" s="36"/>
    </row>
    <row r="3495" spans="6:15">
      <c r="F3495" s="36"/>
      <c r="H3495" s="36"/>
      <c r="I3495" s="36"/>
      <c r="K3495" s="36"/>
      <c r="N3495" s="36"/>
      <c r="O3495" s="36"/>
    </row>
    <row r="3496" spans="6:15">
      <c r="K3496" s="36"/>
      <c r="O3496" s="36"/>
    </row>
    <row r="3497" spans="6:15">
      <c r="F3497" s="36"/>
      <c r="H3497" s="36"/>
      <c r="I3497" s="36"/>
      <c r="J3497" s="36"/>
      <c r="K3497" s="36"/>
      <c r="N3497" s="36"/>
      <c r="O3497" s="36"/>
    </row>
    <row r="3498" spans="6:15">
      <c r="F3498" s="36"/>
      <c r="O3498" s="36"/>
    </row>
    <row r="3499" spans="6:15">
      <c r="F3499" s="36"/>
      <c r="O3499" s="36"/>
    </row>
    <row r="3500" spans="6:15">
      <c r="F3500" s="36"/>
      <c r="H3500" s="36"/>
      <c r="I3500" s="36"/>
      <c r="J3500" s="36"/>
      <c r="K3500" s="36"/>
      <c r="N3500" s="36"/>
      <c r="O3500" s="36"/>
    </row>
    <row r="3501" spans="6:15">
      <c r="F3501" s="36"/>
      <c r="H3501" s="36"/>
      <c r="J3501" s="36"/>
      <c r="K3501" s="36"/>
      <c r="O3501" s="36"/>
    </row>
    <row r="3502" spans="6:15">
      <c r="F3502" s="36"/>
      <c r="G3502" s="36"/>
      <c r="K3502" s="36"/>
      <c r="O3502" s="36"/>
    </row>
    <row r="3503" spans="6:15">
      <c r="F3503" s="36"/>
      <c r="H3503" s="36"/>
      <c r="I3503" s="36"/>
      <c r="J3503" s="36"/>
      <c r="K3503" s="36"/>
      <c r="N3503" s="36"/>
      <c r="O3503" s="36"/>
    </row>
    <row r="3504" spans="6:15">
      <c r="F3504" s="36"/>
      <c r="K3504" s="36"/>
      <c r="O3504" s="36"/>
    </row>
    <row r="3505" spans="6:17">
      <c r="F3505" s="36"/>
      <c r="G3505" s="36"/>
      <c r="H3505" s="36"/>
      <c r="I3505" s="36"/>
      <c r="K3505" s="36"/>
      <c r="O3505" s="36"/>
    </row>
    <row r="3506" spans="6:17">
      <c r="F3506" s="36"/>
      <c r="H3506" s="36"/>
      <c r="I3506" s="36"/>
      <c r="J3506" s="36"/>
      <c r="K3506" s="36"/>
      <c r="N3506" s="36"/>
      <c r="O3506" s="36"/>
    </row>
    <row r="3507" spans="6:17">
      <c r="F3507" s="47"/>
      <c r="G3507" s="47"/>
      <c r="H3507" s="47"/>
      <c r="I3507" s="47"/>
      <c r="J3507" s="47"/>
      <c r="K3507" s="47"/>
      <c r="L3507" s="47"/>
      <c r="M3507" s="47"/>
      <c r="N3507" s="47"/>
      <c r="O3507" s="47"/>
      <c r="P3507" s="47"/>
      <c r="Q3507" s="47"/>
    </row>
    <row r="3508" spans="6:17">
      <c r="G3508" s="36"/>
    </row>
    <row r="3509" spans="6:17">
      <c r="F3509" s="36"/>
      <c r="H3509" s="36"/>
      <c r="I3509" s="36"/>
      <c r="J3509" s="36"/>
      <c r="K3509" s="36"/>
      <c r="N3509" s="36"/>
      <c r="O3509" s="36"/>
    </row>
    <row r="3510" spans="6:17">
      <c r="F3510" s="36"/>
      <c r="K3510" s="36"/>
      <c r="O3510" s="36"/>
    </row>
    <row r="3511" spans="6:17">
      <c r="F3511" s="36"/>
      <c r="G3511" s="36"/>
      <c r="H3511" s="36"/>
      <c r="I3511" s="36"/>
      <c r="J3511" s="36"/>
      <c r="K3511" s="36"/>
      <c r="O3511" s="36"/>
    </row>
    <row r="3512" spans="6:17">
      <c r="F3512" s="36"/>
      <c r="H3512" s="36"/>
      <c r="I3512" s="36"/>
      <c r="J3512" s="36"/>
      <c r="K3512" s="36"/>
      <c r="N3512" s="36"/>
      <c r="O3512" s="36"/>
    </row>
    <row r="3513" spans="6:17">
      <c r="F3513" s="36"/>
      <c r="H3513" s="36"/>
      <c r="I3513" s="36"/>
      <c r="K3513" s="36"/>
      <c r="O3513" s="36"/>
    </row>
    <row r="3514" spans="6:17">
      <c r="F3514" s="36"/>
      <c r="H3514" s="36"/>
      <c r="I3514" s="36"/>
      <c r="J3514" s="36"/>
      <c r="K3514" s="36"/>
      <c r="N3514" s="36"/>
      <c r="O3514" s="36"/>
    </row>
    <row r="3515" spans="6:17">
      <c r="F3515" s="36"/>
      <c r="H3515" s="36"/>
      <c r="I3515" s="36"/>
      <c r="K3515" s="36"/>
      <c r="O3515" s="36"/>
    </row>
    <row r="3516" spans="6:17">
      <c r="F3516" s="36"/>
      <c r="H3516" s="36"/>
      <c r="J3516" s="36"/>
      <c r="K3516" s="36"/>
      <c r="O3516" s="36"/>
    </row>
    <row r="3517" spans="6:17">
      <c r="F3517" s="36"/>
      <c r="H3517" s="36"/>
      <c r="I3517" s="36"/>
      <c r="J3517" s="36"/>
      <c r="K3517" s="36"/>
      <c r="N3517" s="36"/>
      <c r="O3517" s="36"/>
    </row>
    <row r="3518" spans="6:17">
      <c r="H3518" s="36"/>
      <c r="K3518" s="36"/>
      <c r="O3518" s="36"/>
    </row>
    <row r="3519" spans="6:17">
      <c r="F3519" s="36"/>
      <c r="H3519" s="36"/>
      <c r="J3519" s="36"/>
      <c r="K3519" s="36"/>
      <c r="O3519" s="36"/>
    </row>
    <row r="3520" spans="6:17">
      <c r="F3520" s="36"/>
      <c r="H3520" s="36"/>
      <c r="I3520" s="36"/>
      <c r="J3520" s="36"/>
      <c r="K3520" s="36"/>
      <c r="N3520" s="36"/>
      <c r="O3520" s="36"/>
    </row>
    <row r="3521" spans="6:15">
      <c r="H3521" s="36"/>
      <c r="K3521" s="36"/>
      <c r="O3521" s="36"/>
    </row>
    <row r="3522" spans="6:15">
      <c r="F3522" s="36"/>
      <c r="J3522" s="36"/>
      <c r="K3522" s="36"/>
      <c r="O3522" s="36"/>
    </row>
    <row r="3523" spans="6:15">
      <c r="F3523" s="36"/>
      <c r="H3523" s="36"/>
      <c r="I3523" s="36"/>
      <c r="J3523" s="36"/>
      <c r="K3523" s="36"/>
      <c r="N3523" s="36"/>
      <c r="O3523" s="36"/>
    </row>
    <row r="3524" spans="6:15">
      <c r="F3524" s="36"/>
      <c r="K3524" s="36"/>
      <c r="O3524" s="36"/>
    </row>
    <row r="3525" spans="6:15">
      <c r="F3525" s="36"/>
      <c r="J3525" s="36"/>
      <c r="K3525" s="36"/>
      <c r="O3525" s="36"/>
    </row>
    <row r="3526" spans="6:15">
      <c r="L3526" s="36"/>
    </row>
    <row r="3527" spans="6:15">
      <c r="F3527" s="36"/>
      <c r="K3527" s="36"/>
      <c r="O3527" s="36"/>
    </row>
    <row r="3528" spans="6:15">
      <c r="F3528" s="36"/>
      <c r="H3528" s="36"/>
      <c r="I3528" s="36"/>
      <c r="J3528" s="36"/>
      <c r="K3528" s="36"/>
      <c r="N3528" s="36"/>
      <c r="O3528" s="36"/>
    </row>
    <row r="3529" spans="6:15">
      <c r="L3529" s="36"/>
    </row>
    <row r="3530" spans="6:15">
      <c r="F3530" s="36"/>
      <c r="K3530" s="36"/>
    </row>
    <row r="3531" spans="6:15">
      <c r="F3531" s="36"/>
      <c r="J3531" s="36"/>
      <c r="O3531" s="36"/>
    </row>
    <row r="3532" spans="6:15">
      <c r="L3532" s="36"/>
    </row>
    <row r="3533" spans="6:15">
      <c r="F3533" s="36"/>
      <c r="K3533" s="36"/>
      <c r="O3533" s="36"/>
    </row>
    <row r="3534" spans="6:15">
      <c r="F3534" s="36"/>
      <c r="H3534" s="36"/>
      <c r="I3534" s="36"/>
      <c r="J3534" s="36"/>
      <c r="K3534" s="36"/>
      <c r="O3534" s="36"/>
    </row>
    <row r="3535" spans="6:15">
      <c r="J3535" s="36"/>
      <c r="L3535" s="36"/>
      <c r="O3535" s="36"/>
    </row>
    <row r="3536" spans="6:15">
      <c r="J3536" s="36"/>
      <c r="O3536" s="36"/>
    </row>
    <row r="3537" spans="6:15">
      <c r="F3537" s="36"/>
      <c r="J3537" s="36"/>
      <c r="K3537" s="36"/>
      <c r="O3537" s="36"/>
    </row>
    <row r="3538" spans="6:15">
      <c r="F3538" s="36"/>
      <c r="H3538" s="36"/>
      <c r="I3538" s="36"/>
      <c r="K3538" s="36"/>
      <c r="N3538" s="36"/>
      <c r="O3538" s="36"/>
    </row>
    <row r="3539" spans="6:15">
      <c r="F3539" s="36"/>
      <c r="J3539" s="36"/>
      <c r="O3539" s="36"/>
    </row>
    <row r="3540" spans="6:15">
      <c r="F3540" s="36"/>
      <c r="J3540" s="36"/>
      <c r="K3540" s="36"/>
      <c r="O3540" s="36"/>
    </row>
    <row r="3541" spans="6:15">
      <c r="F3541" s="36"/>
      <c r="O3541" s="36"/>
    </row>
    <row r="3542" spans="6:15">
      <c r="F3542" s="36"/>
      <c r="J3542" s="36"/>
      <c r="K3542" s="36"/>
      <c r="O3542" s="36"/>
    </row>
    <row r="3543" spans="6:15">
      <c r="F3543" s="36"/>
      <c r="K3543" s="36"/>
    </row>
    <row r="3544" spans="6:15">
      <c r="F3544" s="36"/>
      <c r="H3544" s="36"/>
      <c r="I3544" s="36"/>
      <c r="K3544" s="36"/>
      <c r="N3544" s="36"/>
    </row>
    <row r="3545" spans="6:15">
      <c r="F3545" s="36"/>
      <c r="J3545" s="36"/>
      <c r="K3545" s="36"/>
      <c r="O3545" s="36"/>
    </row>
    <row r="3546" spans="6:15">
      <c r="K3546" s="36"/>
      <c r="O3546" s="36"/>
    </row>
    <row r="3547" spans="6:15">
      <c r="F3547" s="36"/>
      <c r="J3547" s="36"/>
      <c r="O3547" s="36"/>
    </row>
    <row r="3548" spans="6:15">
      <c r="F3548" s="36"/>
      <c r="H3548" s="36"/>
      <c r="I3548" s="36"/>
      <c r="J3548" s="36"/>
      <c r="K3548" s="36"/>
      <c r="N3548" s="36"/>
      <c r="O3548" s="36"/>
    </row>
    <row r="3549" spans="6:15">
      <c r="F3549" s="36"/>
      <c r="K3549" s="36"/>
    </row>
    <row r="3550" spans="6:15">
      <c r="F3550" s="36"/>
      <c r="H3550" s="36"/>
      <c r="I3550" s="36"/>
      <c r="J3550" s="36"/>
      <c r="K3550" s="36"/>
      <c r="N3550" s="36"/>
      <c r="O3550" s="36"/>
    </row>
    <row r="3551" spans="6:15">
      <c r="F3551" s="36"/>
    </row>
    <row r="3552" spans="6:15">
      <c r="F3552" s="36"/>
      <c r="K3552" s="36"/>
      <c r="O3552" s="36"/>
    </row>
    <row r="3553" spans="6:15">
      <c r="F3553" s="36"/>
      <c r="H3553" s="36"/>
      <c r="I3553" s="36"/>
      <c r="J3553" s="36"/>
      <c r="K3553" s="36"/>
      <c r="N3553" s="36"/>
      <c r="O3553" s="36"/>
    </row>
    <row r="3554" spans="6:15">
      <c r="F3554" s="36"/>
      <c r="H3554" s="36"/>
      <c r="K3554" s="36"/>
    </row>
    <row r="3555" spans="6:15">
      <c r="F3555" s="36"/>
      <c r="K3555" s="36"/>
    </row>
    <row r="3556" spans="6:15">
      <c r="F3556" s="36"/>
      <c r="H3556" s="36"/>
      <c r="I3556" s="36"/>
      <c r="J3556" s="36"/>
      <c r="K3556" s="36"/>
      <c r="N3556" s="36"/>
      <c r="O3556" s="36"/>
    </row>
    <row r="3557" spans="6:15">
      <c r="F3557" s="36"/>
    </row>
    <row r="3558" spans="6:15">
      <c r="F3558" s="36"/>
      <c r="K3558" s="36"/>
    </row>
    <row r="3559" spans="6:15">
      <c r="F3559" s="36"/>
      <c r="H3559" s="36"/>
      <c r="I3559" s="36"/>
      <c r="J3559" s="36"/>
      <c r="K3559" s="36"/>
      <c r="N3559" s="36"/>
      <c r="O3559" s="36"/>
    </row>
    <row r="3560" spans="6:15">
      <c r="F3560" s="36"/>
      <c r="J3560" s="36"/>
      <c r="O3560" s="36"/>
    </row>
    <row r="3561" spans="6:15">
      <c r="F3561" s="36"/>
      <c r="K3561" s="36"/>
    </row>
    <row r="3562" spans="6:15">
      <c r="F3562" s="36"/>
      <c r="H3562" s="36"/>
      <c r="I3562" s="36"/>
      <c r="J3562" s="36"/>
      <c r="K3562" s="36"/>
      <c r="N3562" s="36"/>
      <c r="O3562" s="36"/>
    </row>
    <row r="3563" spans="6:15">
      <c r="F3563" s="36"/>
    </row>
    <row r="3564" spans="6:15">
      <c r="K3564" s="36"/>
      <c r="O3564" s="36"/>
    </row>
    <row r="3565" spans="6:15">
      <c r="F3565" s="36"/>
      <c r="H3565" s="36"/>
      <c r="I3565" s="36"/>
      <c r="J3565" s="36"/>
      <c r="K3565" s="36"/>
      <c r="N3565" s="36"/>
      <c r="O3565" s="36"/>
    </row>
    <row r="3566" spans="6:15">
      <c r="F3566" s="36"/>
      <c r="K3566" s="36"/>
    </row>
    <row r="3567" spans="6:15">
      <c r="F3567" s="36"/>
      <c r="H3567" s="36"/>
      <c r="I3567" s="36"/>
      <c r="J3567" s="36"/>
      <c r="K3567" s="36"/>
      <c r="O3567" s="36"/>
    </row>
    <row r="3568" spans="6:15">
      <c r="F3568" s="36"/>
      <c r="H3568" s="36"/>
      <c r="I3568" s="36"/>
      <c r="J3568" s="36"/>
      <c r="K3568" s="36"/>
      <c r="N3568" s="36"/>
      <c r="O3568" s="36"/>
    </row>
    <row r="3569" spans="6:17">
      <c r="F3569" s="36"/>
      <c r="K3569" s="36"/>
    </row>
    <row r="3570" spans="6:17">
      <c r="K3570" s="36"/>
    </row>
    <row r="3571" spans="6:17">
      <c r="F3571" s="36"/>
      <c r="H3571" s="36"/>
      <c r="I3571" s="36"/>
      <c r="J3571" s="36"/>
      <c r="K3571" s="36"/>
      <c r="N3571" s="36"/>
      <c r="O3571" s="36"/>
    </row>
    <row r="3572" spans="6:17">
      <c r="F3572" s="36"/>
      <c r="K3572" s="36"/>
      <c r="O3572" s="36"/>
    </row>
    <row r="3573" spans="6:17">
      <c r="F3573" s="36"/>
      <c r="H3573" s="36"/>
      <c r="I3573" s="36"/>
      <c r="J3573" s="36"/>
      <c r="K3573" s="36"/>
      <c r="N3573" s="36"/>
      <c r="O3573" s="36"/>
    </row>
    <row r="3574" spans="6:17">
      <c r="F3574" s="36"/>
      <c r="H3574" s="36"/>
      <c r="I3574" s="36"/>
      <c r="J3574" s="36"/>
      <c r="K3574" s="36"/>
      <c r="N3574" s="36"/>
      <c r="O3574" s="36"/>
    </row>
    <row r="3575" spans="6:17">
      <c r="F3575" s="36"/>
      <c r="J3575" s="36"/>
    </row>
    <row r="3576" spans="6:17">
      <c r="F3576" s="36"/>
      <c r="O3576" s="36"/>
    </row>
    <row r="3577" spans="6:17">
      <c r="F3577" s="36"/>
      <c r="H3577" s="36"/>
      <c r="I3577" s="36"/>
      <c r="J3577" s="36"/>
      <c r="K3577" s="36"/>
      <c r="N3577" s="36"/>
      <c r="O3577" s="36"/>
    </row>
    <row r="3578" spans="6:17">
      <c r="F3578" s="36"/>
      <c r="K3578" s="36"/>
      <c r="O3578" s="36"/>
    </row>
    <row r="3579" spans="6:17">
      <c r="F3579" s="36"/>
      <c r="O3579" s="36"/>
    </row>
    <row r="3580" spans="6:17">
      <c r="F3580" s="36"/>
      <c r="H3580" s="36"/>
      <c r="I3580" s="36"/>
      <c r="J3580" s="36"/>
      <c r="K3580" s="36"/>
      <c r="N3580" s="36"/>
      <c r="O3580" s="36"/>
    </row>
    <row r="3581" spans="6:17">
      <c r="F3581" s="36"/>
      <c r="O3581" s="36"/>
    </row>
    <row r="3582" spans="6:17">
      <c r="F3582" s="36"/>
      <c r="K3582" s="36"/>
      <c r="O3582" s="36"/>
    </row>
    <row r="3583" spans="6:17">
      <c r="F3583" s="36"/>
      <c r="H3583" s="36"/>
      <c r="I3583" s="36"/>
      <c r="J3583" s="36"/>
      <c r="K3583" s="36"/>
      <c r="N3583" s="36"/>
      <c r="O3583" s="36"/>
    </row>
    <row r="3584" spans="6:17">
      <c r="F3584" s="47"/>
      <c r="G3584" s="47"/>
      <c r="H3584" s="47"/>
      <c r="I3584" s="47"/>
      <c r="J3584" s="47"/>
      <c r="K3584" s="47"/>
      <c r="L3584" s="47"/>
      <c r="M3584" s="47"/>
      <c r="N3584" s="47"/>
      <c r="O3584" s="47"/>
      <c r="P3584" s="47"/>
      <c r="Q3584" s="47"/>
    </row>
    <row r="3585" spans="6:17">
      <c r="F3585" s="47"/>
      <c r="G3585" s="47"/>
      <c r="H3585" s="47"/>
      <c r="I3585" s="47"/>
      <c r="J3585" s="47"/>
      <c r="K3585" s="47"/>
      <c r="L3585" s="47"/>
      <c r="M3585" s="47"/>
      <c r="N3585" s="47"/>
      <c r="O3585" s="47"/>
      <c r="P3585" s="47"/>
      <c r="Q3585" s="47"/>
    </row>
    <row r="3586" spans="6:17">
      <c r="F3586" s="36"/>
      <c r="H3586" s="36"/>
      <c r="I3586" s="36"/>
      <c r="J3586" s="36"/>
      <c r="K3586" s="36"/>
      <c r="N3586" s="36"/>
      <c r="O3586" s="36"/>
    </row>
    <row r="3587" spans="6:17">
      <c r="F3587" s="36"/>
      <c r="H3587" s="36"/>
      <c r="J3587" s="36"/>
      <c r="K3587" s="36"/>
      <c r="N3587" s="36"/>
      <c r="O3587" s="36"/>
    </row>
    <row r="3588" spans="6:17">
      <c r="F3588" s="36"/>
      <c r="J3588" s="36"/>
      <c r="O3588" s="36"/>
    </row>
    <row r="3589" spans="6:17">
      <c r="F3589" s="36"/>
      <c r="H3589" s="36"/>
      <c r="I3589" s="36"/>
      <c r="J3589" s="36"/>
      <c r="K3589" s="36"/>
      <c r="N3589" s="36"/>
      <c r="O3589" s="36"/>
    </row>
    <row r="3590" spans="6:17">
      <c r="F3590" s="36"/>
      <c r="K3590" s="36"/>
    </row>
    <row r="3591" spans="6:17">
      <c r="J3591" s="36"/>
      <c r="O3591" s="36"/>
    </row>
    <row r="3592" spans="6:17">
      <c r="F3592" s="36"/>
      <c r="H3592" s="36"/>
      <c r="I3592" s="36"/>
      <c r="J3592" s="36"/>
      <c r="K3592" s="36"/>
      <c r="N3592" s="36"/>
      <c r="O3592" s="36"/>
    </row>
    <row r="3593" spans="6:17">
      <c r="F3593" s="36"/>
      <c r="J3593" s="36"/>
      <c r="O3593" s="36"/>
    </row>
    <row r="3594" spans="6:17">
      <c r="J3594" s="36"/>
      <c r="K3594" s="36"/>
      <c r="O3594" s="36"/>
    </row>
    <row r="3595" spans="6:17">
      <c r="F3595" s="36"/>
      <c r="H3595" s="36"/>
      <c r="I3595" s="36"/>
      <c r="J3595" s="36"/>
      <c r="K3595" s="36"/>
      <c r="N3595" s="36"/>
      <c r="O3595" s="36"/>
    </row>
    <row r="3596" spans="6:17">
      <c r="F3596" s="36"/>
      <c r="H3596" s="36"/>
      <c r="I3596" s="36"/>
      <c r="J3596" s="36"/>
      <c r="K3596" s="36"/>
      <c r="N3596" s="36"/>
      <c r="O3596" s="36"/>
    </row>
    <row r="3597" spans="6:17">
      <c r="F3597" s="36"/>
      <c r="J3597" s="36"/>
      <c r="K3597" s="36"/>
      <c r="O3597" s="36"/>
    </row>
    <row r="3598" spans="6:17">
      <c r="F3598" s="36"/>
      <c r="J3598" s="36"/>
    </row>
    <row r="3599" spans="6:17">
      <c r="F3599" s="36"/>
      <c r="K3599" s="36"/>
      <c r="O3599" s="36"/>
    </row>
    <row r="3600" spans="6:17">
      <c r="F3600" s="36"/>
      <c r="H3600" s="36"/>
      <c r="J3600" s="36"/>
      <c r="K3600" s="36"/>
      <c r="O3600" s="36"/>
    </row>
    <row r="3601" spans="6:17">
      <c r="J3601" s="36"/>
      <c r="K3601" s="36"/>
      <c r="O3601" s="36"/>
    </row>
    <row r="3602" spans="6:17">
      <c r="K3602" s="36"/>
      <c r="O3602" s="36"/>
    </row>
    <row r="3603" spans="6:17">
      <c r="F3603" s="36"/>
      <c r="K3603" s="36"/>
    </row>
    <row r="3604" spans="6:17">
      <c r="J3604" s="36"/>
      <c r="K3604" s="36"/>
    </row>
    <row r="3605" spans="6:17">
      <c r="K3605" s="36"/>
      <c r="O3605" s="36"/>
    </row>
    <row r="3606" spans="6:17">
      <c r="F3606" s="36"/>
      <c r="H3606" s="36"/>
      <c r="K3606" s="36"/>
      <c r="O3606" s="36"/>
    </row>
    <row r="3607" spans="6:17">
      <c r="J3607" s="36"/>
      <c r="K3607" s="36"/>
      <c r="O3607" s="36"/>
    </row>
    <row r="3608" spans="6:17">
      <c r="F3608" s="36"/>
      <c r="H3608" s="36"/>
      <c r="I3608" s="36"/>
      <c r="J3608" s="36"/>
      <c r="K3608" s="36"/>
      <c r="N3608" s="36"/>
      <c r="O3608" s="36"/>
    </row>
    <row r="3609" spans="6:17">
      <c r="F3609" s="36"/>
      <c r="J3609" s="36"/>
      <c r="K3609" s="36"/>
    </row>
    <row r="3610" spans="6:17">
      <c r="F3610" s="36"/>
      <c r="H3610" s="36"/>
      <c r="I3610" s="36"/>
      <c r="J3610" s="36"/>
      <c r="K3610" s="36"/>
      <c r="N3610" s="36"/>
      <c r="O3610" s="36"/>
    </row>
    <row r="3611" spans="6:17">
      <c r="F3611" s="47"/>
      <c r="G3611" s="47"/>
      <c r="H3611" s="47"/>
      <c r="I3611" s="47"/>
      <c r="J3611" s="47"/>
      <c r="K3611" s="47"/>
      <c r="L3611" s="47"/>
      <c r="M3611" s="47"/>
      <c r="N3611" s="47"/>
      <c r="O3611" s="47"/>
      <c r="P3611" s="47"/>
      <c r="Q3611" s="47"/>
    </row>
    <row r="3612" spans="6:17">
      <c r="F3612" s="36"/>
      <c r="K3612" s="36"/>
    </row>
    <row r="3613" spans="6:17">
      <c r="F3613" s="36"/>
      <c r="H3613" s="36"/>
      <c r="I3613" s="36"/>
      <c r="J3613" s="36"/>
      <c r="K3613" s="36"/>
      <c r="N3613" s="36"/>
      <c r="O3613" s="36"/>
    </row>
    <row r="3614" spans="6:17">
      <c r="K3614" s="36"/>
      <c r="M3614" s="36"/>
    </row>
    <row r="3615" spans="6:17">
      <c r="F3615" s="36"/>
      <c r="K3615" s="36"/>
    </row>
    <row r="3616" spans="6:17">
      <c r="F3616" s="36"/>
      <c r="G3616" s="36"/>
      <c r="H3616" s="36"/>
      <c r="I3616" s="36"/>
      <c r="J3616" s="36"/>
      <c r="K3616" s="36"/>
      <c r="N3616" s="36"/>
      <c r="O3616" s="36"/>
    </row>
    <row r="3617" spans="6:17">
      <c r="F3617" s="36"/>
      <c r="G3617" s="36"/>
      <c r="J3617" s="36"/>
      <c r="K3617" s="36"/>
      <c r="M3617" s="36"/>
      <c r="O3617" s="36"/>
    </row>
    <row r="3618" spans="6:17">
      <c r="F3618" s="36"/>
      <c r="K3618" s="36"/>
      <c r="O3618" s="36"/>
    </row>
    <row r="3619" spans="6:17">
      <c r="F3619" s="36"/>
      <c r="H3619" s="36"/>
      <c r="I3619" s="36"/>
      <c r="J3619" s="36"/>
      <c r="K3619" s="36"/>
      <c r="N3619" s="36"/>
      <c r="O3619" s="36"/>
    </row>
    <row r="3620" spans="6:17">
      <c r="F3620" s="36"/>
      <c r="H3620" s="36"/>
      <c r="I3620" s="36"/>
      <c r="J3620" s="36"/>
      <c r="K3620" s="36"/>
      <c r="N3620" s="36"/>
      <c r="O3620" s="36"/>
    </row>
    <row r="3621" spans="6:17">
      <c r="F3621" s="36"/>
      <c r="J3621" s="36"/>
      <c r="K3621" s="36"/>
    </row>
    <row r="3622" spans="6:17">
      <c r="F3622" s="36"/>
      <c r="H3622" s="36"/>
      <c r="I3622" s="36"/>
      <c r="J3622" s="36"/>
      <c r="K3622" s="36"/>
      <c r="N3622" s="36"/>
      <c r="O3622" s="36"/>
    </row>
    <row r="3623" spans="6:17">
      <c r="F3623" s="36"/>
      <c r="J3623" s="36"/>
      <c r="K3623" s="36"/>
      <c r="O3623" s="36"/>
    </row>
    <row r="3624" spans="6:17">
      <c r="F3624" s="47"/>
      <c r="G3624" s="47"/>
      <c r="H3624" s="47"/>
      <c r="I3624" s="47"/>
      <c r="J3624" s="47"/>
      <c r="K3624" s="47"/>
      <c r="L3624" s="47"/>
      <c r="M3624" s="47"/>
      <c r="N3624" s="47"/>
      <c r="O3624" s="47"/>
      <c r="P3624" s="47"/>
      <c r="Q3624" s="47"/>
    </row>
    <row r="3625" spans="6:17">
      <c r="F3625" s="36"/>
      <c r="H3625" s="36"/>
      <c r="I3625" s="36"/>
      <c r="J3625" s="36"/>
      <c r="K3625" s="36"/>
      <c r="N3625" s="36"/>
      <c r="O3625" s="36"/>
    </row>
    <row r="3626" spans="6:17">
      <c r="F3626" s="36"/>
      <c r="H3626" s="36"/>
      <c r="I3626" s="36"/>
      <c r="K3626" s="36"/>
    </row>
    <row r="3627" spans="6:17">
      <c r="F3627" s="36"/>
      <c r="O3627" s="36"/>
    </row>
    <row r="3628" spans="6:17">
      <c r="F3628" s="36"/>
      <c r="H3628" s="36"/>
      <c r="I3628" s="36"/>
      <c r="J3628" s="36"/>
      <c r="K3628" s="36"/>
      <c r="N3628" s="36"/>
      <c r="O3628" s="36"/>
    </row>
    <row r="3629" spans="6:17">
      <c r="F3629" s="36"/>
      <c r="K3629" s="36"/>
    </row>
    <row r="3630" spans="6:17">
      <c r="F3630" s="36"/>
      <c r="O3630" s="36"/>
    </row>
    <row r="3631" spans="6:17">
      <c r="F3631" s="36"/>
      <c r="H3631" s="36"/>
      <c r="I3631" s="36"/>
      <c r="J3631" s="36"/>
      <c r="K3631" s="36"/>
      <c r="N3631" s="36"/>
      <c r="O3631" s="36"/>
    </row>
    <row r="3632" spans="6:17">
      <c r="F3632" s="36"/>
      <c r="H3632" s="36"/>
      <c r="I3632" s="36"/>
      <c r="J3632" s="36"/>
      <c r="K3632" s="36"/>
      <c r="N3632" s="36"/>
      <c r="O3632" s="36"/>
    </row>
    <row r="3633" spans="6:15">
      <c r="F3633" s="36"/>
      <c r="J3633" s="36"/>
      <c r="K3633" s="36"/>
    </row>
    <row r="3634" spans="6:15">
      <c r="F3634" s="36"/>
      <c r="H3634" s="36"/>
      <c r="I3634" s="36"/>
      <c r="J3634" s="36"/>
      <c r="K3634" s="36"/>
      <c r="N3634" s="36"/>
      <c r="O3634" s="36"/>
    </row>
    <row r="3635" spans="6:15">
      <c r="F3635" s="36"/>
      <c r="I3635" s="36"/>
      <c r="O3635" s="36"/>
    </row>
    <row r="3636" spans="6:15">
      <c r="F3636" s="36"/>
      <c r="O3636" s="36"/>
    </row>
    <row r="3637" spans="6:15">
      <c r="F3637" s="36"/>
      <c r="H3637" s="36"/>
      <c r="I3637" s="36"/>
      <c r="J3637" s="36"/>
      <c r="K3637" s="36"/>
      <c r="N3637" s="36"/>
      <c r="O3637" s="36"/>
    </row>
    <row r="3638" spans="6:15">
      <c r="H3638" s="36"/>
      <c r="I3638" s="36"/>
    </row>
    <row r="3639" spans="6:15">
      <c r="F3639" s="36"/>
      <c r="H3639" s="36"/>
      <c r="I3639" s="36"/>
      <c r="J3639" s="36"/>
      <c r="K3639" s="36"/>
      <c r="N3639" s="36"/>
      <c r="O3639" s="36"/>
    </row>
    <row r="3640" spans="6:15">
      <c r="F3640" s="36"/>
      <c r="H3640" s="36"/>
      <c r="I3640" s="36"/>
      <c r="J3640" s="36"/>
      <c r="K3640" s="36"/>
      <c r="N3640" s="36"/>
      <c r="O3640" s="36"/>
    </row>
    <row r="3641" spans="6:15">
      <c r="F3641" s="36"/>
      <c r="I3641" s="36"/>
    </row>
    <row r="3642" spans="6:15">
      <c r="F3642" s="36"/>
      <c r="O3642" s="36"/>
    </row>
    <row r="3643" spans="6:15">
      <c r="F3643" s="36"/>
      <c r="H3643" s="36"/>
      <c r="I3643" s="36"/>
      <c r="J3643" s="36"/>
      <c r="K3643" s="36"/>
      <c r="N3643" s="36"/>
      <c r="O3643" s="36"/>
    </row>
    <row r="3644" spans="6:15">
      <c r="F3644" s="36"/>
      <c r="I3644" s="36"/>
      <c r="J3644" s="36"/>
      <c r="O3644" s="36"/>
    </row>
    <row r="3645" spans="6:15">
      <c r="F3645" s="36"/>
      <c r="H3645" s="36"/>
      <c r="I3645" s="36"/>
      <c r="J3645" s="36"/>
      <c r="K3645" s="36"/>
      <c r="N3645" s="36"/>
      <c r="O3645" s="36"/>
    </row>
    <row r="3646" spans="6:15">
      <c r="F3646" s="36"/>
      <c r="H3646" s="36"/>
      <c r="I3646" s="36"/>
      <c r="J3646" s="36"/>
      <c r="K3646" s="36"/>
      <c r="N3646" s="36"/>
      <c r="O3646" s="36"/>
    </row>
    <row r="3647" spans="6:15">
      <c r="I3647" s="36"/>
      <c r="O3647" s="36"/>
    </row>
    <row r="3648" spans="6:15">
      <c r="F3648" s="36"/>
    </row>
    <row r="3649" spans="6:15">
      <c r="F3649" s="36"/>
      <c r="H3649" s="36"/>
      <c r="I3649" s="36"/>
      <c r="J3649" s="36"/>
      <c r="K3649" s="36"/>
      <c r="N3649" s="36"/>
      <c r="O3649" s="36"/>
    </row>
    <row r="3650" spans="6:15">
      <c r="H3650" s="36"/>
      <c r="I3650" s="36"/>
      <c r="K3650" s="36"/>
      <c r="O3650" s="36"/>
    </row>
    <row r="3651" spans="6:15">
      <c r="F3651" s="36"/>
      <c r="J3651" s="36"/>
    </row>
    <row r="3652" spans="6:15">
      <c r="F3652" s="36"/>
      <c r="H3652" s="36"/>
      <c r="I3652" s="36"/>
      <c r="J3652" s="36"/>
      <c r="K3652" s="36"/>
      <c r="N3652" s="36"/>
      <c r="O3652" s="36"/>
    </row>
    <row r="3653" spans="6:15">
      <c r="I3653" s="36"/>
      <c r="K3653" s="36"/>
    </row>
    <row r="3654" spans="6:15">
      <c r="F3654" s="36"/>
    </row>
    <row r="3655" spans="6:15">
      <c r="F3655" s="36"/>
      <c r="H3655" s="36"/>
      <c r="I3655" s="36"/>
      <c r="J3655" s="36"/>
      <c r="K3655" s="36"/>
      <c r="N3655" s="36"/>
      <c r="O3655" s="36"/>
    </row>
    <row r="3656" spans="6:15">
      <c r="F3656" s="36"/>
      <c r="O3656" s="36"/>
    </row>
    <row r="3657" spans="6:15">
      <c r="F3657" s="36"/>
      <c r="I3657" s="36"/>
      <c r="O3657" s="36"/>
    </row>
    <row r="3658" spans="6:15">
      <c r="F3658" s="36"/>
      <c r="H3658" s="36"/>
      <c r="I3658" s="36"/>
      <c r="J3658" s="36"/>
      <c r="K3658" s="36"/>
      <c r="N3658" s="36"/>
      <c r="O3658" s="36"/>
    </row>
    <row r="3659" spans="6:15">
      <c r="F3659" s="36"/>
      <c r="H3659" s="36"/>
      <c r="I3659" s="36"/>
      <c r="K3659" s="36"/>
      <c r="O3659" s="36"/>
    </row>
    <row r="3660" spans="6:15">
      <c r="K3660" s="36"/>
    </row>
    <row r="3661" spans="6:15">
      <c r="F3661" s="36"/>
      <c r="H3661" s="36"/>
      <c r="I3661" s="36"/>
      <c r="J3661" s="36"/>
      <c r="K3661" s="36"/>
      <c r="N3661" s="36"/>
      <c r="O3661" s="36"/>
    </row>
    <row r="3662" spans="6:15">
      <c r="F3662" s="36"/>
      <c r="H3662" s="36"/>
      <c r="I3662" s="36"/>
      <c r="O3662" s="36"/>
    </row>
    <row r="3663" spans="6:15">
      <c r="F3663" s="36"/>
      <c r="K3663" s="36"/>
    </row>
    <row r="3664" spans="6:15">
      <c r="F3664" s="36"/>
      <c r="K3664" s="36"/>
    </row>
    <row r="3665" spans="6:15">
      <c r="F3665" s="36"/>
      <c r="K3665" s="36"/>
      <c r="O3665" s="36"/>
    </row>
    <row r="3666" spans="6:15">
      <c r="F3666" s="36"/>
      <c r="K3666" s="36"/>
    </row>
    <row r="3667" spans="6:15">
      <c r="F3667" s="36"/>
      <c r="K3667" s="36"/>
    </row>
    <row r="3668" spans="6:15">
      <c r="K3668" s="36"/>
      <c r="O3668" s="36"/>
    </row>
    <row r="3669" spans="6:15">
      <c r="F3669" s="36"/>
      <c r="K3669" s="36"/>
    </row>
    <row r="3670" spans="6:15">
      <c r="F3670" s="36"/>
      <c r="G3670" s="36"/>
      <c r="K3670" s="36"/>
    </row>
    <row r="3671" spans="6:15">
      <c r="F3671" s="36"/>
      <c r="I3671" s="36"/>
      <c r="K3671" s="36"/>
    </row>
    <row r="3672" spans="6:15">
      <c r="F3672" s="36"/>
      <c r="H3672" s="36"/>
      <c r="J3672" s="36"/>
      <c r="K3672" s="36"/>
      <c r="O3672" s="36"/>
    </row>
    <row r="3673" spans="6:15">
      <c r="F3673" s="36"/>
      <c r="G3673" s="36"/>
    </row>
    <row r="3674" spans="6:15">
      <c r="F3674" s="36"/>
      <c r="H3674" s="36"/>
      <c r="I3674" s="36"/>
      <c r="K3674" s="36"/>
    </row>
    <row r="3675" spans="6:15">
      <c r="F3675" s="36"/>
    </row>
    <row r="3676" spans="6:15">
      <c r="G3676" s="36"/>
    </row>
    <row r="3677" spans="6:15">
      <c r="K3677" s="36"/>
      <c r="O3677" s="36"/>
    </row>
    <row r="3678" spans="6:15">
      <c r="F3678" s="36"/>
      <c r="H3678" s="36"/>
      <c r="K3678" s="36"/>
      <c r="O3678" s="36"/>
    </row>
    <row r="3679" spans="6:15">
      <c r="F3679" s="36"/>
      <c r="G3679" s="36"/>
      <c r="K3679" s="36"/>
      <c r="O3679" s="36"/>
    </row>
    <row r="3680" spans="6:15">
      <c r="F3680" s="36"/>
      <c r="H3680" s="36"/>
      <c r="I3680" s="36"/>
      <c r="J3680" s="36"/>
      <c r="K3680" s="36"/>
      <c r="N3680" s="36"/>
      <c r="O3680" s="36"/>
    </row>
    <row r="3681" spans="6:15">
      <c r="F3681" s="36"/>
      <c r="K3681" s="36"/>
    </row>
    <row r="3682" spans="6:15">
      <c r="F3682" s="36"/>
      <c r="H3682" s="36"/>
      <c r="J3682" s="36"/>
      <c r="K3682" s="36"/>
      <c r="N3682" s="36"/>
    </row>
    <row r="3683" spans="6:15">
      <c r="F3683" s="36"/>
      <c r="I3683" s="36"/>
      <c r="K3683" s="36"/>
      <c r="O3683" s="36"/>
    </row>
    <row r="3684" spans="6:15">
      <c r="F3684" s="36"/>
      <c r="K3684" s="36"/>
    </row>
    <row r="3685" spans="6:15">
      <c r="F3685" s="36"/>
      <c r="J3685" s="36"/>
      <c r="K3685" s="36"/>
      <c r="O3685" s="36"/>
    </row>
    <row r="3686" spans="6:15">
      <c r="F3686" s="36"/>
      <c r="H3686" s="36"/>
      <c r="I3686" s="36"/>
      <c r="K3686" s="36"/>
    </row>
    <row r="3687" spans="6:15">
      <c r="K3687" s="36"/>
    </row>
    <row r="3688" spans="6:15">
      <c r="F3688" s="36"/>
      <c r="H3688" s="36"/>
      <c r="I3688" s="36"/>
      <c r="J3688" s="36"/>
      <c r="K3688" s="36"/>
    </row>
    <row r="3689" spans="6:15">
      <c r="F3689" s="36"/>
      <c r="J3689" s="36"/>
      <c r="K3689" s="36"/>
      <c r="O3689" s="36"/>
    </row>
    <row r="3690" spans="6:15">
      <c r="F3690" s="36"/>
      <c r="K3690" s="36"/>
      <c r="O3690" s="36"/>
    </row>
    <row r="3691" spans="6:15">
      <c r="F3691" s="36"/>
      <c r="J3691" s="36"/>
      <c r="K3691" s="36"/>
    </row>
    <row r="3692" spans="6:15">
      <c r="F3692" s="36"/>
      <c r="H3692" s="36"/>
      <c r="I3692" s="36"/>
      <c r="J3692" s="36"/>
      <c r="K3692" s="36"/>
      <c r="N3692" s="36"/>
      <c r="O3692" s="36"/>
    </row>
    <row r="3693" spans="6:15">
      <c r="F3693" s="36"/>
      <c r="J3693" s="36"/>
      <c r="K3693" s="36"/>
    </row>
    <row r="3694" spans="6:15">
      <c r="F3694" s="36"/>
      <c r="I3694" s="36"/>
      <c r="J3694" s="36"/>
      <c r="K3694" s="36"/>
    </row>
    <row r="3695" spans="6:15">
      <c r="F3695" s="36"/>
      <c r="H3695" s="36"/>
      <c r="I3695" s="36"/>
      <c r="J3695" s="36"/>
      <c r="K3695" s="36"/>
      <c r="N3695" s="36"/>
      <c r="O3695" s="36"/>
    </row>
    <row r="3696" spans="6:15">
      <c r="F3696" s="36"/>
      <c r="J3696" s="36"/>
    </row>
    <row r="3697" spans="6:17">
      <c r="I3697" s="36"/>
      <c r="J3697" s="36"/>
    </row>
    <row r="3698" spans="6:17">
      <c r="F3698" s="36"/>
      <c r="H3698" s="36"/>
      <c r="I3698" s="36"/>
      <c r="J3698" s="36"/>
      <c r="K3698" s="36"/>
      <c r="N3698" s="36"/>
      <c r="O3698" s="36"/>
    </row>
    <row r="3699" spans="6:17">
      <c r="F3699" s="36"/>
      <c r="O3699" s="36"/>
    </row>
    <row r="3700" spans="6:17">
      <c r="F3700" s="47"/>
      <c r="G3700" s="47"/>
      <c r="H3700" s="47"/>
      <c r="I3700" s="47"/>
      <c r="J3700" s="47"/>
      <c r="K3700" s="47"/>
      <c r="L3700" s="47"/>
      <c r="M3700" s="47"/>
      <c r="N3700" s="47"/>
      <c r="O3700" s="47"/>
      <c r="P3700" s="47"/>
      <c r="Q3700" s="47"/>
    </row>
    <row r="3701" spans="6:17">
      <c r="F3701" s="36"/>
      <c r="H3701" s="36"/>
      <c r="I3701" s="36"/>
      <c r="J3701" s="36"/>
      <c r="K3701" s="36"/>
      <c r="N3701" s="36"/>
      <c r="O3701" s="36"/>
    </row>
    <row r="3702" spans="6:17">
      <c r="F3702" s="47"/>
      <c r="G3702" s="47"/>
      <c r="H3702" s="47"/>
      <c r="I3702" s="47"/>
      <c r="J3702" s="47"/>
      <c r="K3702" s="47"/>
      <c r="L3702" s="47"/>
      <c r="M3702" s="47"/>
      <c r="N3702" s="47"/>
      <c r="O3702" s="47"/>
      <c r="P3702" s="47"/>
      <c r="Q3702" s="47"/>
    </row>
    <row r="3703" spans="6:17">
      <c r="F3703" s="36"/>
      <c r="I3703" s="36"/>
      <c r="K3703" s="36"/>
    </row>
    <row r="3704" spans="6:17">
      <c r="F3704" s="36"/>
      <c r="H3704" s="36"/>
      <c r="I3704" s="36"/>
      <c r="J3704" s="36"/>
      <c r="K3704" s="36"/>
      <c r="N3704" s="36"/>
      <c r="O3704" s="36"/>
    </row>
    <row r="3705" spans="6:17">
      <c r="F3705" s="36"/>
      <c r="O3705" s="36"/>
    </row>
    <row r="3706" spans="6:17">
      <c r="F3706" s="36"/>
      <c r="H3706" s="36"/>
      <c r="I3706" s="36"/>
      <c r="J3706" s="36"/>
      <c r="K3706" s="36"/>
      <c r="N3706" s="36"/>
      <c r="O3706" s="36"/>
    </row>
    <row r="3707" spans="6:17">
      <c r="F3707" s="36"/>
      <c r="H3707" s="36"/>
      <c r="I3707" s="36"/>
      <c r="J3707" s="36"/>
      <c r="K3707" s="36"/>
      <c r="N3707" s="36"/>
      <c r="O3707" s="36"/>
    </row>
    <row r="3708" spans="6:17">
      <c r="F3708" s="36"/>
      <c r="H3708" s="36"/>
      <c r="I3708" s="36"/>
      <c r="J3708" s="36"/>
      <c r="K3708" s="36"/>
      <c r="N3708" s="36"/>
      <c r="O3708" s="36"/>
    </row>
    <row r="3709" spans="6:17">
      <c r="I3709" s="36"/>
    </row>
    <row r="3710" spans="6:17">
      <c r="F3710" s="36"/>
      <c r="H3710" s="36"/>
      <c r="I3710" s="36"/>
      <c r="J3710" s="36"/>
      <c r="K3710" s="36"/>
      <c r="N3710" s="36"/>
      <c r="O3710" s="36"/>
    </row>
    <row r="3711" spans="6:17">
      <c r="F3711" s="36"/>
      <c r="H3711" s="36"/>
      <c r="I3711" s="36"/>
      <c r="J3711" s="36"/>
      <c r="K3711" s="36"/>
      <c r="N3711" s="36"/>
      <c r="O3711" s="36"/>
    </row>
    <row r="3712" spans="6:17">
      <c r="I3712" s="36"/>
      <c r="J3712" s="36"/>
    </row>
    <row r="3713" spans="6:15">
      <c r="F3713" s="36"/>
      <c r="H3713" s="36"/>
      <c r="I3713" s="36"/>
      <c r="J3713" s="36"/>
      <c r="K3713" s="36"/>
      <c r="N3713" s="36"/>
      <c r="O3713" s="36"/>
    </row>
    <row r="3714" spans="6:15">
      <c r="F3714" s="36"/>
      <c r="H3714" s="36"/>
      <c r="I3714" s="36"/>
      <c r="J3714" s="36"/>
      <c r="K3714" s="36"/>
      <c r="N3714" s="36"/>
      <c r="O3714" s="36"/>
    </row>
    <row r="3715" spans="6:15">
      <c r="F3715" s="36"/>
      <c r="I3715" s="36"/>
      <c r="K3715" s="36"/>
    </row>
    <row r="3716" spans="6:15">
      <c r="F3716" s="36"/>
      <c r="H3716" s="36"/>
      <c r="I3716" s="36"/>
      <c r="J3716" s="36"/>
      <c r="K3716" s="36"/>
      <c r="N3716" s="36"/>
      <c r="O3716" s="36"/>
    </row>
    <row r="3717" spans="6:15">
      <c r="F3717" s="36"/>
      <c r="H3717" s="36"/>
      <c r="I3717" s="36"/>
      <c r="J3717" s="36"/>
      <c r="K3717" s="36"/>
      <c r="N3717" s="36"/>
      <c r="O3717" s="36"/>
    </row>
    <row r="3718" spans="6:15">
      <c r="F3718" s="36"/>
      <c r="H3718" s="36"/>
      <c r="I3718" s="36"/>
      <c r="J3718" s="36"/>
      <c r="K3718" s="36"/>
      <c r="N3718" s="36"/>
      <c r="O3718" s="36"/>
    </row>
    <row r="3719" spans="6:15">
      <c r="F3719" s="36"/>
      <c r="H3719" s="36"/>
      <c r="I3719" s="36"/>
      <c r="J3719" s="36"/>
      <c r="K3719" s="36"/>
      <c r="N3719" s="36"/>
      <c r="O3719" s="36"/>
    </row>
    <row r="3720" spans="6:15">
      <c r="F3720" s="36"/>
      <c r="H3720" s="36"/>
      <c r="I3720" s="36"/>
      <c r="J3720" s="36"/>
      <c r="K3720" s="36"/>
      <c r="N3720" s="36"/>
      <c r="O3720" s="36"/>
    </row>
    <row r="3721" spans="6:15">
      <c r="F3721" s="36"/>
      <c r="H3721" s="36"/>
      <c r="I3721" s="36"/>
      <c r="K3721" s="36"/>
      <c r="O3721" s="36"/>
    </row>
    <row r="3722" spans="6:15">
      <c r="F3722" s="36"/>
      <c r="H3722" s="36"/>
      <c r="I3722" s="36"/>
      <c r="J3722" s="36"/>
      <c r="K3722" s="36"/>
      <c r="N3722" s="36"/>
      <c r="O3722" s="36"/>
    </row>
    <row r="3723" spans="6:15">
      <c r="F3723" s="36"/>
      <c r="H3723" s="36"/>
      <c r="I3723" s="36"/>
      <c r="J3723" s="36"/>
      <c r="K3723" s="36"/>
      <c r="N3723" s="36"/>
      <c r="O3723" s="36"/>
    </row>
    <row r="3724" spans="6:15">
      <c r="F3724" s="36"/>
      <c r="J3724" s="36"/>
      <c r="O3724" s="36"/>
    </row>
    <row r="3725" spans="6:15">
      <c r="F3725" s="36"/>
      <c r="H3725" s="36"/>
      <c r="I3725" s="36"/>
      <c r="J3725" s="36"/>
      <c r="K3725" s="36"/>
      <c r="N3725" s="36"/>
      <c r="O3725" s="36"/>
    </row>
    <row r="3726" spans="6:15">
      <c r="F3726" s="36"/>
      <c r="H3726" s="36"/>
      <c r="I3726" s="36"/>
      <c r="J3726" s="36"/>
      <c r="K3726" s="36"/>
      <c r="N3726" s="36"/>
      <c r="O3726" s="36"/>
    </row>
    <row r="3727" spans="6:15">
      <c r="F3727" s="36"/>
      <c r="H3727" s="36"/>
      <c r="I3727" s="36"/>
      <c r="K3727" s="36"/>
      <c r="N3727" s="36"/>
      <c r="O3727" s="36"/>
    </row>
    <row r="3728" spans="6:15">
      <c r="F3728" s="36"/>
      <c r="H3728" s="36"/>
      <c r="I3728" s="36"/>
      <c r="J3728" s="36"/>
      <c r="K3728" s="36"/>
      <c r="N3728" s="36"/>
      <c r="O3728" s="36"/>
    </row>
    <row r="3729" spans="6:17">
      <c r="F3729" s="36"/>
      <c r="H3729" s="36"/>
      <c r="I3729" s="36"/>
      <c r="J3729" s="36"/>
      <c r="K3729" s="36"/>
      <c r="N3729" s="36"/>
      <c r="O3729" s="36"/>
    </row>
    <row r="3730" spans="6:17">
      <c r="J3730" s="36"/>
      <c r="O3730" s="36"/>
    </row>
    <row r="3731" spans="6:17">
      <c r="F3731" s="36"/>
      <c r="H3731" s="36"/>
      <c r="I3731" s="36"/>
      <c r="K3731" s="36"/>
      <c r="O3731" s="36"/>
    </row>
    <row r="3732" spans="6:17">
      <c r="H3732" s="36"/>
      <c r="J3732" s="36"/>
    </row>
    <row r="3733" spans="6:17">
      <c r="J3733" s="36"/>
      <c r="O3733" s="36"/>
    </row>
    <row r="3734" spans="6:17">
      <c r="H3734" s="36"/>
    </row>
    <row r="3735" spans="6:17">
      <c r="F3735" s="47"/>
      <c r="G3735" s="47"/>
      <c r="H3735" s="47"/>
      <c r="I3735" s="47"/>
      <c r="J3735" s="47"/>
      <c r="K3735" s="47"/>
      <c r="L3735" s="47"/>
      <c r="M3735" s="47"/>
      <c r="N3735" s="47"/>
      <c r="O3735" s="47"/>
      <c r="P3735" s="47"/>
      <c r="Q3735" s="47"/>
    </row>
    <row r="3736" spans="6:17">
      <c r="J3736" s="36"/>
      <c r="O3736" s="36"/>
    </row>
    <row r="3737" spans="6:17">
      <c r="H3737" s="36"/>
    </row>
    <row r="3738" spans="6:17">
      <c r="F3738" s="36"/>
      <c r="H3738" s="36"/>
      <c r="K3738" s="36"/>
    </row>
    <row r="3739" spans="6:17">
      <c r="F3739" s="36"/>
      <c r="O3739" s="36"/>
    </row>
    <row r="3740" spans="6:17">
      <c r="F3740" s="36"/>
      <c r="H3740" s="36"/>
      <c r="I3740" s="36"/>
      <c r="J3740" s="36"/>
      <c r="K3740" s="36"/>
      <c r="N3740" s="36"/>
      <c r="O3740" s="36"/>
    </row>
    <row r="3741" spans="6:17">
      <c r="F3741" s="36"/>
      <c r="H3741" s="36"/>
      <c r="K3741" s="36"/>
    </row>
    <row r="3742" spans="6:17">
      <c r="J3742" s="36"/>
    </row>
    <row r="3743" spans="6:17">
      <c r="H3743" s="36"/>
      <c r="I3743" s="36"/>
      <c r="O3743" s="36"/>
    </row>
    <row r="3744" spans="6:17">
      <c r="F3744" s="36"/>
      <c r="G3744" s="36"/>
      <c r="H3744" s="36"/>
      <c r="I3744" s="36"/>
      <c r="J3744" s="36"/>
      <c r="K3744" s="36"/>
      <c r="N3744" s="36"/>
      <c r="O3744" s="36"/>
    </row>
    <row r="3745" spans="6:17">
      <c r="G3745" s="36"/>
      <c r="J3745" s="36"/>
    </row>
    <row r="3746" spans="6:17">
      <c r="G3746" s="36"/>
      <c r="O3746" s="36"/>
    </row>
    <row r="3747" spans="6:17">
      <c r="F3747" s="36"/>
    </row>
    <row r="3748" spans="6:17">
      <c r="J3748" s="36"/>
      <c r="O3748" s="36"/>
    </row>
    <row r="3749" spans="6:17">
      <c r="O3749" s="36"/>
    </row>
    <row r="3750" spans="6:17">
      <c r="F3750" s="36"/>
      <c r="H3750" s="36"/>
      <c r="I3750" s="36"/>
      <c r="N3750" s="36"/>
    </row>
    <row r="3751" spans="6:17">
      <c r="I3751" s="36"/>
      <c r="J3751" s="36"/>
      <c r="O3751" s="36"/>
    </row>
    <row r="3752" spans="6:17">
      <c r="F3752" s="36"/>
      <c r="H3752" s="36"/>
      <c r="I3752" s="36"/>
      <c r="J3752" s="36"/>
      <c r="K3752" s="36"/>
      <c r="N3752" s="36"/>
      <c r="O3752" s="36"/>
    </row>
    <row r="3753" spans="6:17">
      <c r="F3753" s="36"/>
    </row>
    <row r="3754" spans="6:17">
      <c r="F3754" s="47"/>
      <c r="G3754" s="47"/>
      <c r="H3754" s="47"/>
      <c r="I3754" s="47"/>
      <c r="J3754" s="47"/>
      <c r="K3754" s="47"/>
      <c r="L3754" s="47"/>
      <c r="M3754" s="47"/>
      <c r="N3754" s="47"/>
      <c r="O3754" s="47"/>
      <c r="P3754" s="47"/>
      <c r="Q3754" s="47"/>
    </row>
    <row r="3755" spans="6:17">
      <c r="H3755" s="36"/>
      <c r="I3755" s="36"/>
      <c r="O3755" s="36"/>
    </row>
    <row r="3756" spans="6:17">
      <c r="F3756" s="36"/>
      <c r="O3756" s="36"/>
    </row>
    <row r="3757" spans="6:17">
      <c r="F3757" s="47"/>
      <c r="G3757" s="47"/>
      <c r="H3757" s="47"/>
      <c r="I3757" s="47"/>
      <c r="J3757" s="47"/>
      <c r="K3757" s="47"/>
      <c r="L3757" s="47"/>
      <c r="M3757" s="47"/>
      <c r="N3757" s="47"/>
      <c r="O3757" s="47"/>
      <c r="P3757" s="47"/>
      <c r="Q3757" s="47"/>
    </row>
    <row r="3758" spans="6:17">
      <c r="F3758" s="36"/>
      <c r="O3758" s="36"/>
    </row>
    <row r="3759" spans="6:17">
      <c r="O3759" s="36"/>
    </row>
    <row r="3760" spans="6:17">
      <c r="F3760" s="36"/>
      <c r="H3760" s="36"/>
      <c r="I3760" s="36"/>
      <c r="J3760" s="36"/>
      <c r="K3760" s="36"/>
      <c r="O3760" s="36"/>
    </row>
    <row r="3761" spans="6:15">
      <c r="F3761" s="36"/>
      <c r="K3761" s="36"/>
      <c r="O3761" s="36"/>
    </row>
    <row r="3762" spans="6:15">
      <c r="J3762" s="36"/>
      <c r="K3762" s="36"/>
      <c r="N3762" s="36"/>
      <c r="O3762" s="36"/>
    </row>
    <row r="3763" spans="6:15">
      <c r="J3763" s="36"/>
      <c r="O3763" s="36"/>
    </row>
    <row r="3764" spans="6:15">
      <c r="F3764" s="36"/>
      <c r="H3764" s="36"/>
      <c r="I3764" s="36"/>
      <c r="J3764" s="36"/>
      <c r="K3764" s="36"/>
      <c r="N3764" s="36"/>
      <c r="O3764" s="36"/>
    </row>
    <row r="3765" spans="6:15">
      <c r="O3765" s="36"/>
    </row>
    <row r="3766" spans="6:15">
      <c r="F3766" s="36"/>
      <c r="J3766" s="36"/>
      <c r="O3766" s="36"/>
    </row>
    <row r="3767" spans="6:15">
      <c r="F3767" s="36"/>
      <c r="H3767" s="36"/>
      <c r="I3767" s="36"/>
      <c r="J3767" s="36"/>
      <c r="K3767" s="36"/>
      <c r="N3767" s="36"/>
      <c r="O3767" s="36"/>
    </row>
    <row r="3768" spans="6:15">
      <c r="F3768" s="36"/>
      <c r="K3768" s="36"/>
      <c r="M3768" s="36"/>
      <c r="O3768" s="36"/>
    </row>
    <row r="3769" spans="6:15">
      <c r="J3769" s="36"/>
      <c r="M3769" s="36"/>
    </row>
    <row r="3770" spans="6:15">
      <c r="F3770" s="36"/>
      <c r="H3770" s="36"/>
      <c r="I3770" s="36"/>
      <c r="J3770" s="36"/>
      <c r="K3770" s="36"/>
      <c r="M3770" s="36"/>
      <c r="N3770" s="36"/>
      <c r="O3770" s="36"/>
    </row>
    <row r="3771" spans="6:15">
      <c r="F3771" s="36"/>
      <c r="K3771" s="36"/>
    </row>
    <row r="3772" spans="6:15">
      <c r="J3772" s="36"/>
    </row>
    <row r="3773" spans="6:15">
      <c r="F3773" s="36"/>
      <c r="H3773" s="36"/>
      <c r="I3773" s="36"/>
      <c r="J3773" s="36"/>
      <c r="K3773" s="36"/>
      <c r="N3773" s="36"/>
      <c r="O3773" s="36"/>
    </row>
    <row r="3774" spans="6:15">
      <c r="F3774" s="36"/>
      <c r="K3774" s="36"/>
      <c r="N3774" s="36"/>
    </row>
    <row r="3775" spans="6:15">
      <c r="J3775" s="36"/>
      <c r="K3775" s="36"/>
    </row>
    <row r="3776" spans="6:15">
      <c r="F3776" s="36"/>
      <c r="H3776" s="36"/>
      <c r="I3776" s="36"/>
      <c r="J3776" s="36"/>
      <c r="K3776" s="36"/>
      <c r="N3776" s="36"/>
      <c r="O3776" s="36"/>
    </row>
    <row r="3777" spans="6:15">
      <c r="F3777" s="36"/>
      <c r="K3777" s="36"/>
    </row>
    <row r="3778" spans="6:15">
      <c r="F3778" s="36"/>
      <c r="H3778" s="36"/>
      <c r="I3778" s="36"/>
      <c r="J3778" s="36"/>
      <c r="K3778" s="36"/>
      <c r="N3778" s="36"/>
      <c r="O3778" s="36"/>
    </row>
    <row r="3779" spans="6:15">
      <c r="F3779" s="36"/>
      <c r="H3779" s="36"/>
      <c r="I3779" s="36"/>
      <c r="J3779" s="36"/>
      <c r="K3779" s="36"/>
      <c r="N3779" s="36"/>
      <c r="O3779" s="36"/>
    </row>
    <row r="3780" spans="6:15">
      <c r="F3780" s="36"/>
      <c r="J3780" s="36"/>
      <c r="K3780" s="36"/>
      <c r="O3780" s="36"/>
    </row>
    <row r="3781" spans="6:15">
      <c r="F3781" s="36"/>
      <c r="H3781" s="36"/>
      <c r="I3781" s="36"/>
      <c r="J3781" s="36"/>
      <c r="K3781" s="36"/>
      <c r="N3781" s="36"/>
      <c r="O3781" s="36"/>
    </row>
    <row r="3782" spans="6:15">
      <c r="F3782" s="36"/>
      <c r="H3782" s="36"/>
      <c r="I3782" s="36"/>
      <c r="J3782" s="36"/>
      <c r="K3782" s="36"/>
      <c r="N3782" s="36"/>
      <c r="O3782" s="36"/>
    </row>
    <row r="3783" spans="6:15">
      <c r="F3783" s="36"/>
      <c r="H3783" s="36"/>
      <c r="I3783" s="36"/>
      <c r="J3783" s="36"/>
      <c r="K3783" s="36"/>
      <c r="N3783" s="36"/>
      <c r="O3783" s="36"/>
    </row>
    <row r="3784" spans="6:15">
      <c r="F3784" s="36"/>
      <c r="H3784" s="36"/>
      <c r="I3784" s="36"/>
      <c r="J3784" s="36"/>
      <c r="K3784" s="36"/>
      <c r="N3784" s="36"/>
      <c r="O3784" s="36"/>
    </row>
    <row r="3785" spans="6:15">
      <c r="F3785" s="36"/>
      <c r="H3785" s="36"/>
      <c r="I3785" s="36"/>
      <c r="J3785" s="36"/>
      <c r="K3785" s="36"/>
      <c r="N3785" s="36"/>
      <c r="O3785" s="36"/>
    </row>
    <row r="3786" spans="6:15">
      <c r="F3786" s="36"/>
      <c r="K3786" s="36"/>
      <c r="N3786" s="36"/>
    </row>
    <row r="3787" spans="6:15">
      <c r="F3787" s="36"/>
      <c r="H3787" s="36"/>
      <c r="I3787" s="36"/>
      <c r="J3787" s="36"/>
      <c r="K3787" s="36"/>
      <c r="N3787" s="36"/>
      <c r="O3787" s="36"/>
    </row>
    <row r="3788" spans="6:15">
      <c r="F3788" s="36"/>
      <c r="J3788" s="36"/>
      <c r="O3788" s="36"/>
    </row>
    <row r="3789" spans="6:15">
      <c r="F3789" s="36"/>
      <c r="H3789" s="36"/>
      <c r="K3789" s="36"/>
    </row>
    <row r="3790" spans="6:15">
      <c r="F3790" s="36"/>
      <c r="J3790" s="36"/>
      <c r="K3790" s="36"/>
      <c r="O3790" s="36"/>
    </row>
    <row r="3791" spans="6:15">
      <c r="F3791" s="36"/>
      <c r="H3791" s="36"/>
      <c r="I3791" s="36"/>
    </row>
    <row r="3792" spans="6:15">
      <c r="F3792" s="36"/>
      <c r="J3792" s="36"/>
      <c r="O3792" s="36"/>
    </row>
    <row r="3793" spans="6:17">
      <c r="F3793" s="36"/>
      <c r="H3793" s="36"/>
      <c r="I3793" s="36"/>
      <c r="J3793" s="36"/>
      <c r="K3793" s="36"/>
      <c r="O3793" s="36"/>
    </row>
    <row r="3794" spans="6:17">
      <c r="F3794" s="36"/>
      <c r="O3794" s="36"/>
    </row>
    <row r="3795" spans="6:17">
      <c r="F3795" s="36"/>
      <c r="K3795" s="36"/>
      <c r="M3795" s="36"/>
      <c r="O3795" s="36"/>
    </row>
    <row r="3796" spans="6:17">
      <c r="J3796" s="36"/>
      <c r="K3796" s="36"/>
    </row>
    <row r="3797" spans="6:17">
      <c r="F3797" s="36"/>
      <c r="K3797" s="36"/>
    </row>
    <row r="3798" spans="6:17">
      <c r="F3798" s="36"/>
      <c r="N3798" s="36"/>
    </row>
    <row r="3799" spans="6:17">
      <c r="F3799" s="47"/>
      <c r="G3799" s="47"/>
      <c r="H3799" s="47"/>
      <c r="I3799" s="47"/>
      <c r="J3799" s="47"/>
      <c r="K3799" s="47"/>
      <c r="L3799" s="47"/>
      <c r="M3799" s="47"/>
      <c r="N3799" s="47"/>
      <c r="O3799" s="47"/>
      <c r="P3799" s="47"/>
      <c r="Q3799" s="47"/>
    </row>
    <row r="3800" spans="6:17">
      <c r="F3800" s="36"/>
      <c r="H3800" s="36"/>
      <c r="I3800" s="36"/>
      <c r="J3800" s="36"/>
      <c r="K3800" s="36"/>
      <c r="N3800" s="36"/>
      <c r="O3800" s="36"/>
    </row>
    <row r="3801" spans="6:17">
      <c r="F3801" s="36"/>
      <c r="J3801" s="36"/>
      <c r="K3801" s="36"/>
    </row>
    <row r="3802" spans="6:17">
      <c r="F3802" s="36"/>
      <c r="K3802" s="36"/>
    </row>
    <row r="3803" spans="6:17">
      <c r="F3803" s="36"/>
      <c r="H3803" s="36"/>
      <c r="I3803" s="36"/>
      <c r="J3803" s="36"/>
      <c r="K3803" s="36"/>
      <c r="N3803" s="36"/>
      <c r="O3803" s="36"/>
    </row>
    <row r="3804" spans="6:17">
      <c r="F3804" s="36"/>
      <c r="K3804" s="36"/>
      <c r="O3804" s="36"/>
    </row>
    <row r="3805" spans="6:17">
      <c r="F3805" s="36"/>
      <c r="G3805" s="36"/>
      <c r="K3805" s="36"/>
    </row>
    <row r="3806" spans="6:17">
      <c r="F3806" s="36"/>
      <c r="H3806" s="36"/>
      <c r="I3806" s="36"/>
      <c r="J3806" s="36"/>
      <c r="K3806" s="36"/>
      <c r="N3806" s="36"/>
      <c r="O3806" s="36"/>
    </row>
    <row r="3807" spans="6:17">
      <c r="F3807" s="36"/>
      <c r="K3807" s="36"/>
      <c r="M3807" s="36"/>
      <c r="O3807" s="36"/>
    </row>
    <row r="3808" spans="6:17">
      <c r="F3808" s="36"/>
      <c r="K3808" s="36"/>
      <c r="O3808" s="36"/>
    </row>
    <row r="3809" spans="6:17">
      <c r="F3809" s="47"/>
      <c r="G3809" s="47"/>
      <c r="H3809" s="47"/>
      <c r="I3809" s="47"/>
      <c r="J3809" s="47"/>
      <c r="K3809" s="47"/>
      <c r="L3809" s="47"/>
      <c r="M3809" s="47"/>
      <c r="N3809" s="47"/>
      <c r="O3809" s="47"/>
      <c r="P3809" s="47"/>
      <c r="Q3809" s="47"/>
    </row>
    <row r="3810" spans="6:17">
      <c r="F3810" s="36"/>
      <c r="K3810" s="36"/>
      <c r="N3810" s="36"/>
      <c r="O3810" s="36"/>
    </row>
    <row r="3811" spans="6:17">
      <c r="F3811" s="36"/>
      <c r="J3811" s="36"/>
      <c r="K3811" s="36"/>
      <c r="O3811" s="36"/>
    </row>
    <row r="3812" spans="6:17">
      <c r="F3812" s="36"/>
      <c r="J3812" s="36"/>
      <c r="O3812" s="36"/>
    </row>
    <row r="3813" spans="6:17">
      <c r="F3813" s="36"/>
      <c r="J3813" s="36"/>
      <c r="K3813" s="36"/>
      <c r="O3813" s="36"/>
    </row>
    <row r="3814" spans="6:17">
      <c r="J3814" s="36"/>
      <c r="K3814" s="36"/>
    </row>
    <row r="3815" spans="6:17">
      <c r="H3815" s="36"/>
      <c r="K3815" s="36"/>
      <c r="O3815" s="36"/>
    </row>
    <row r="3816" spans="6:17">
      <c r="F3816" s="36"/>
      <c r="H3816" s="36"/>
      <c r="I3816" s="36"/>
      <c r="J3816" s="36"/>
      <c r="K3816" s="36"/>
      <c r="N3816" s="36"/>
      <c r="O3816" s="36"/>
    </row>
    <row r="3817" spans="6:17">
      <c r="F3817" s="36"/>
      <c r="J3817" s="36"/>
      <c r="K3817" s="36"/>
    </row>
    <row r="3818" spans="6:17">
      <c r="F3818" s="36"/>
      <c r="K3818" s="36"/>
      <c r="O3818" s="36"/>
    </row>
    <row r="3819" spans="6:17">
      <c r="H3819" s="36"/>
      <c r="J3819" s="36"/>
      <c r="M3819" s="36"/>
    </row>
    <row r="3820" spans="6:17">
      <c r="J3820" s="36"/>
    </row>
    <row r="3821" spans="6:17">
      <c r="J3821" s="36"/>
      <c r="K3821" s="36"/>
      <c r="O3821" s="36"/>
    </row>
    <row r="3822" spans="6:17">
      <c r="F3822" s="36"/>
      <c r="H3822" s="36"/>
      <c r="I3822" s="36"/>
      <c r="K3822" s="36"/>
      <c r="O3822" s="36"/>
    </row>
    <row r="3823" spans="6:17">
      <c r="F3823" s="36"/>
      <c r="J3823" s="36"/>
      <c r="K3823" s="36"/>
    </row>
    <row r="3824" spans="6:17">
      <c r="F3824" s="36"/>
      <c r="H3824" s="36"/>
      <c r="J3824" s="36"/>
      <c r="O3824" s="36"/>
    </row>
    <row r="3825" spans="6:17">
      <c r="F3825" s="36"/>
      <c r="H3825" s="36"/>
      <c r="J3825" s="36"/>
      <c r="K3825" s="36"/>
    </row>
    <row r="3826" spans="6:17">
      <c r="F3826" s="36"/>
      <c r="H3826" s="36"/>
      <c r="I3826" s="36"/>
      <c r="K3826" s="36"/>
      <c r="N3826" s="36"/>
      <c r="O3826" s="36"/>
    </row>
    <row r="3827" spans="6:17">
      <c r="F3827" s="36"/>
      <c r="H3827" s="36"/>
      <c r="K3827" s="36"/>
    </row>
    <row r="3828" spans="6:17">
      <c r="F3828" s="47"/>
      <c r="G3828" s="47"/>
      <c r="H3828" s="47"/>
      <c r="I3828" s="47"/>
      <c r="J3828" s="47"/>
      <c r="K3828" s="47"/>
      <c r="L3828" s="47"/>
      <c r="M3828" s="47"/>
      <c r="N3828" s="47"/>
      <c r="O3828" s="47"/>
      <c r="P3828" s="47"/>
      <c r="Q3828" s="47"/>
    </row>
    <row r="3829" spans="6:17">
      <c r="F3829" s="36"/>
      <c r="N3829" s="36"/>
      <c r="O3829" s="36"/>
    </row>
    <row r="3830" spans="6:17">
      <c r="H3830" s="36"/>
    </row>
    <row r="3831" spans="6:17">
      <c r="F3831" s="36"/>
      <c r="K3831" s="36"/>
      <c r="M3831" s="36"/>
    </row>
    <row r="3832" spans="6:17">
      <c r="F3832" s="36"/>
      <c r="H3832" s="36"/>
      <c r="I3832" s="36"/>
      <c r="J3832" s="36"/>
      <c r="K3832" s="36"/>
      <c r="N3832" s="36"/>
      <c r="O3832" s="36"/>
    </row>
    <row r="3833" spans="6:17">
      <c r="F3833" s="36"/>
      <c r="H3833" s="36"/>
      <c r="K3833" s="36"/>
      <c r="O3833" s="36"/>
    </row>
    <row r="3834" spans="6:17">
      <c r="F3834" s="36"/>
      <c r="J3834" s="36"/>
      <c r="K3834" s="36"/>
      <c r="O3834" s="36"/>
    </row>
    <row r="3835" spans="6:17">
      <c r="F3835" s="36"/>
      <c r="K3835" s="36"/>
      <c r="N3835" s="36"/>
    </row>
    <row r="3836" spans="6:17">
      <c r="F3836" s="36"/>
      <c r="H3836" s="36"/>
      <c r="I3836" s="36"/>
      <c r="J3836" s="36"/>
      <c r="K3836" s="36"/>
      <c r="N3836" s="36"/>
      <c r="O3836" s="36"/>
    </row>
    <row r="3837" spans="6:17">
      <c r="F3837" s="36"/>
      <c r="I3837" s="36"/>
      <c r="J3837" s="36"/>
      <c r="K3837" s="36"/>
    </row>
    <row r="3838" spans="6:17">
      <c r="F3838" s="36"/>
      <c r="H3838" s="36"/>
      <c r="I3838" s="36"/>
      <c r="J3838" s="36"/>
      <c r="K3838" s="36"/>
      <c r="N3838" s="36"/>
      <c r="O3838" s="36"/>
    </row>
    <row r="3839" spans="6:17">
      <c r="F3839" s="36"/>
      <c r="H3839" s="36"/>
      <c r="I3839" s="36"/>
      <c r="K3839" s="36"/>
      <c r="O3839" s="36"/>
    </row>
    <row r="3840" spans="6:17">
      <c r="F3840" s="36"/>
      <c r="K3840" s="36"/>
      <c r="O3840" s="36"/>
    </row>
    <row r="3841" spans="6:15">
      <c r="F3841" s="36"/>
      <c r="H3841" s="36"/>
      <c r="I3841" s="36"/>
      <c r="J3841" s="36"/>
      <c r="K3841" s="36"/>
      <c r="N3841" s="36"/>
      <c r="O3841" s="36"/>
    </row>
    <row r="3842" spans="6:15">
      <c r="F3842" s="36"/>
      <c r="H3842" s="36"/>
      <c r="I3842" s="36"/>
      <c r="K3842" s="36"/>
      <c r="O3842" s="36"/>
    </row>
    <row r="3843" spans="6:15">
      <c r="F3843" s="36"/>
      <c r="K3843" s="36"/>
      <c r="M3843" s="36"/>
    </row>
    <row r="3844" spans="6:15">
      <c r="F3844" s="36"/>
      <c r="H3844" s="36"/>
      <c r="I3844" s="36"/>
      <c r="J3844" s="36"/>
      <c r="K3844" s="36"/>
      <c r="N3844" s="36"/>
      <c r="O3844" s="36"/>
    </row>
    <row r="3845" spans="6:15">
      <c r="F3845" s="36"/>
      <c r="K3845" s="36"/>
    </row>
    <row r="3846" spans="6:15">
      <c r="F3846" s="36"/>
      <c r="K3846" s="36"/>
    </row>
    <row r="3847" spans="6:15">
      <c r="F3847" s="36"/>
      <c r="H3847" s="36"/>
      <c r="I3847" s="36"/>
      <c r="J3847" s="36"/>
      <c r="K3847" s="36"/>
      <c r="N3847" s="36"/>
      <c r="O3847" s="36"/>
    </row>
    <row r="3848" spans="6:15">
      <c r="F3848" s="36"/>
      <c r="H3848" s="36"/>
      <c r="I3848" s="36"/>
      <c r="J3848" s="36"/>
      <c r="K3848" s="36"/>
      <c r="N3848" s="36"/>
      <c r="O3848" s="36"/>
    </row>
    <row r="3849" spans="6:15">
      <c r="F3849" s="36"/>
      <c r="I3849" s="36"/>
      <c r="J3849" s="36"/>
      <c r="K3849" s="36"/>
    </row>
    <row r="3850" spans="6:15">
      <c r="F3850" s="36"/>
      <c r="I3850" s="36"/>
      <c r="O3850" s="36"/>
    </row>
    <row r="3851" spans="6:15">
      <c r="F3851" s="36"/>
      <c r="H3851" s="36"/>
      <c r="I3851" s="36"/>
      <c r="J3851" s="36"/>
      <c r="K3851" s="36"/>
      <c r="N3851" s="36"/>
      <c r="O3851" s="36"/>
    </row>
    <row r="3852" spans="6:15">
      <c r="F3852" s="36"/>
      <c r="I3852" s="36"/>
      <c r="O3852" s="36"/>
    </row>
    <row r="3853" spans="6:15">
      <c r="I3853" s="36"/>
      <c r="O3853" s="36"/>
    </row>
    <row r="3854" spans="6:15">
      <c r="F3854" s="36"/>
      <c r="H3854" s="36"/>
      <c r="I3854" s="36"/>
      <c r="J3854" s="36"/>
      <c r="K3854" s="36"/>
      <c r="N3854" s="36"/>
      <c r="O3854" s="36"/>
    </row>
    <row r="3855" spans="6:15">
      <c r="F3855" s="36"/>
      <c r="H3855" s="36"/>
      <c r="I3855" s="36"/>
      <c r="J3855" s="36"/>
      <c r="K3855" s="36"/>
      <c r="N3855" s="36"/>
      <c r="O3855" s="36"/>
    </row>
    <row r="3856" spans="6:15">
      <c r="I3856" s="36"/>
      <c r="O3856" s="36"/>
    </row>
    <row r="3857" spans="6:17">
      <c r="F3857" s="36"/>
      <c r="H3857" s="36"/>
      <c r="I3857" s="36"/>
      <c r="J3857" s="36"/>
      <c r="K3857" s="36"/>
      <c r="N3857" s="36"/>
      <c r="O3857" s="36"/>
    </row>
    <row r="3858" spans="6:17">
      <c r="F3858" s="36"/>
    </row>
    <row r="3859" spans="6:17">
      <c r="F3859" s="36"/>
      <c r="K3859" s="36"/>
      <c r="O3859" s="36"/>
    </row>
    <row r="3860" spans="6:17">
      <c r="F3860" s="36"/>
      <c r="J3860" s="36"/>
      <c r="K3860" s="36"/>
      <c r="O3860" s="36"/>
    </row>
    <row r="3861" spans="6:17">
      <c r="F3861" s="36"/>
      <c r="I3861" s="36"/>
      <c r="J3861" s="36"/>
      <c r="K3861" s="36"/>
      <c r="O3861" s="36"/>
    </row>
    <row r="3862" spans="6:17">
      <c r="F3862" s="36"/>
      <c r="H3862" s="36"/>
      <c r="I3862" s="36"/>
      <c r="J3862" s="36"/>
      <c r="K3862" s="36"/>
      <c r="N3862" s="36"/>
      <c r="O3862" s="36"/>
    </row>
    <row r="3863" spans="6:17">
      <c r="H3863" s="36"/>
      <c r="J3863" s="36"/>
    </row>
    <row r="3864" spans="6:17">
      <c r="F3864" s="36"/>
      <c r="K3864" s="36"/>
      <c r="O3864" s="36"/>
    </row>
    <row r="3865" spans="6:17">
      <c r="F3865" s="47"/>
      <c r="G3865" s="47"/>
      <c r="H3865" s="47"/>
      <c r="I3865" s="47"/>
      <c r="J3865" s="47"/>
      <c r="K3865" s="47"/>
      <c r="L3865" s="47"/>
      <c r="M3865" s="47"/>
      <c r="N3865" s="47"/>
      <c r="O3865" s="47"/>
      <c r="P3865" s="47"/>
      <c r="Q3865" s="47"/>
    </row>
    <row r="3866" spans="6:17">
      <c r="F3866" s="36"/>
      <c r="H3866" s="36"/>
      <c r="I3866" s="36"/>
      <c r="J3866" s="36"/>
      <c r="K3866" s="36"/>
      <c r="O3866" s="36"/>
    </row>
    <row r="3867" spans="6:17">
      <c r="F3867" s="36"/>
      <c r="J3867" s="36"/>
      <c r="K3867" s="36"/>
      <c r="O3867" s="36"/>
    </row>
    <row r="3868" spans="6:17">
      <c r="F3868" s="36"/>
      <c r="K3868" s="36"/>
    </row>
    <row r="3869" spans="6:17">
      <c r="F3869" s="36"/>
      <c r="J3869" s="36"/>
    </row>
    <row r="3870" spans="6:17">
      <c r="F3870" s="36"/>
      <c r="K3870" s="36"/>
    </row>
    <row r="3871" spans="6:17">
      <c r="F3871" s="36"/>
      <c r="H3871" s="36"/>
      <c r="I3871" s="36"/>
      <c r="K3871" s="36"/>
      <c r="O3871" s="36"/>
    </row>
    <row r="3872" spans="6:17">
      <c r="F3872" s="36"/>
      <c r="H3872" s="36"/>
      <c r="I3872" s="36"/>
      <c r="J3872" s="36"/>
      <c r="K3872" s="36"/>
      <c r="N3872" s="36"/>
      <c r="O3872" s="36"/>
    </row>
    <row r="3873" spans="6:15">
      <c r="F3873" s="36"/>
      <c r="H3873" s="36"/>
      <c r="I3873" s="36"/>
      <c r="K3873" s="36"/>
      <c r="O3873" s="36"/>
    </row>
    <row r="3874" spans="6:15">
      <c r="H3874" s="36"/>
      <c r="I3874" s="36"/>
    </row>
    <row r="3875" spans="6:15">
      <c r="F3875" s="36"/>
      <c r="H3875" s="36"/>
      <c r="I3875" s="36"/>
      <c r="J3875" s="36"/>
      <c r="K3875" s="36"/>
      <c r="O3875" s="36"/>
    </row>
    <row r="3876" spans="6:15">
      <c r="H3876" s="36"/>
      <c r="I3876" s="36"/>
      <c r="O3876" s="36"/>
    </row>
    <row r="3877" spans="6:15">
      <c r="H3877" s="36"/>
      <c r="I3877" s="36"/>
    </row>
    <row r="3878" spans="6:15">
      <c r="H3878" s="36"/>
      <c r="I3878" s="36"/>
      <c r="O3878" s="36"/>
    </row>
    <row r="3879" spans="6:15">
      <c r="F3879" s="36"/>
      <c r="I3879" s="36"/>
      <c r="O3879" s="36"/>
    </row>
    <row r="3880" spans="6:15">
      <c r="I3880" s="36"/>
    </row>
    <row r="3881" spans="6:15">
      <c r="I3881" s="36"/>
      <c r="O3881" s="36"/>
    </row>
    <row r="3882" spans="6:15">
      <c r="F3882" s="36"/>
      <c r="I3882" s="36"/>
      <c r="O3882" s="36"/>
    </row>
    <row r="3883" spans="6:15">
      <c r="F3883" s="36"/>
      <c r="I3883" s="36"/>
      <c r="K3883" s="36"/>
      <c r="O3883" s="36"/>
    </row>
    <row r="3884" spans="6:15">
      <c r="F3884" s="36"/>
      <c r="I3884" s="36"/>
      <c r="O3884" s="36"/>
    </row>
    <row r="3885" spans="6:15">
      <c r="F3885" s="36"/>
      <c r="I3885" s="36"/>
      <c r="O3885" s="36"/>
    </row>
    <row r="3886" spans="6:15">
      <c r="F3886" s="36"/>
      <c r="I3886" s="36"/>
      <c r="O3886" s="36"/>
    </row>
    <row r="3887" spans="6:15">
      <c r="F3887" s="36"/>
      <c r="H3887" s="36"/>
      <c r="K3887" s="36"/>
      <c r="O3887" s="36"/>
    </row>
    <row r="3888" spans="6:15">
      <c r="F3888" s="36"/>
      <c r="H3888" s="36"/>
      <c r="J3888" s="36"/>
      <c r="K3888" s="36"/>
      <c r="N3888" s="36"/>
      <c r="O3888" s="36"/>
    </row>
    <row r="3889" spans="6:17">
      <c r="I3889" s="36"/>
      <c r="K3889" s="36"/>
    </row>
    <row r="3890" spans="6:17">
      <c r="F3890" s="36"/>
      <c r="H3890" s="36"/>
      <c r="I3890" s="36"/>
      <c r="K3890" s="36"/>
      <c r="O3890" s="36"/>
    </row>
    <row r="3891" spans="6:17">
      <c r="F3891" s="36"/>
    </row>
    <row r="3892" spans="6:17">
      <c r="I3892" s="36"/>
      <c r="M3892" s="36"/>
    </row>
    <row r="3893" spans="6:17">
      <c r="F3893" s="36"/>
      <c r="K3893" s="36"/>
      <c r="M3893" s="36"/>
      <c r="N3893" s="36"/>
      <c r="O3893" s="36"/>
    </row>
    <row r="3894" spans="6:17">
      <c r="F3894" s="36"/>
      <c r="H3894" s="36"/>
      <c r="I3894" s="36"/>
      <c r="J3894" s="36"/>
      <c r="K3894" s="36"/>
      <c r="O3894" s="36"/>
    </row>
    <row r="3895" spans="6:17">
      <c r="I3895" s="36"/>
      <c r="J3895" s="36"/>
    </row>
    <row r="3896" spans="6:17">
      <c r="F3896" s="36"/>
      <c r="J3896" s="36"/>
      <c r="O3896" s="36"/>
    </row>
    <row r="3897" spans="6:17">
      <c r="F3897" s="36"/>
      <c r="I3897" s="36"/>
      <c r="O3897" s="36"/>
    </row>
    <row r="3898" spans="6:17">
      <c r="F3898" s="47"/>
      <c r="G3898" s="47"/>
      <c r="H3898" s="47"/>
      <c r="I3898" s="47"/>
      <c r="J3898" s="47"/>
      <c r="K3898" s="47"/>
      <c r="L3898" s="47"/>
      <c r="M3898" s="47"/>
      <c r="N3898" s="47"/>
      <c r="O3898" s="47"/>
      <c r="P3898" s="47"/>
      <c r="Q3898" s="47"/>
    </row>
    <row r="3899" spans="6:17">
      <c r="F3899" s="36"/>
      <c r="H3899" s="36"/>
      <c r="M3899" s="36"/>
      <c r="O3899" s="36"/>
    </row>
    <row r="3900" spans="6:17">
      <c r="F3900" s="47"/>
      <c r="G3900" s="47"/>
      <c r="H3900" s="47"/>
      <c r="I3900" s="47"/>
      <c r="J3900" s="47"/>
      <c r="K3900" s="47"/>
      <c r="L3900" s="47"/>
      <c r="M3900" s="47"/>
      <c r="N3900" s="47"/>
      <c r="O3900" s="47"/>
      <c r="P3900" s="47"/>
      <c r="Q3900" s="47"/>
    </row>
    <row r="3901" spans="6:17">
      <c r="F3901" s="36"/>
      <c r="J3901" s="36"/>
      <c r="K3901" s="36"/>
      <c r="O3901" s="36"/>
    </row>
    <row r="3902" spans="6:17">
      <c r="F3902" s="36"/>
      <c r="H3902" s="36"/>
      <c r="I3902" s="36"/>
      <c r="O3902" s="36"/>
    </row>
    <row r="3903" spans="6:17">
      <c r="F3903" s="36"/>
      <c r="J3903" s="36"/>
      <c r="K3903" s="36"/>
    </row>
    <row r="3904" spans="6:17">
      <c r="F3904" s="36"/>
      <c r="H3904" s="36"/>
      <c r="J3904" s="36"/>
      <c r="K3904" s="36"/>
    </row>
    <row r="3905" spans="6:15">
      <c r="F3905" s="36"/>
      <c r="J3905" s="36"/>
      <c r="K3905" s="36"/>
      <c r="O3905" s="36"/>
    </row>
    <row r="3906" spans="6:15">
      <c r="I3906" s="36"/>
      <c r="K3906" s="36"/>
      <c r="O3906" s="36"/>
    </row>
    <row r="3907" spans="6:15">
      <c r="I3907" s="36"/>
      <c r="K3907" s="36"/>
    </row>
    <row r="3908" spans="6:15">
      <c r="F3908" s="36"/>
      <c r="H3908" s="36"/>
      <c r="I3908" s="36"/>
      <c r="J3908" s="36"/>
      <c r="K3908" s="36"/>
      <c r="N3908" s="36"/>
      <c r="O3908" s="36"/>
    </row>
    <row r="3909" spans="6:15">
      <c r="I3909" s="36"/>
      <c r="K3909" s="36"/>
    </row>
    <row r="3910" spans="6:15">
      <c r="F3910" s="36"/>
      <c r="H3910" s="36"/>
      <c r="I3910" s="36"/>
      <c r="J3910" s="36"/>
      <c r="K3910" s="36"/>
      <c r="N3910" s="36"/>
      <c r="O3910" s="36"/>
    </row>
    <row r="3911" spans="6:15">
      <c r="H3911" s="36"/>
      <c r="O3911" s="36"/>
    </row>
    <row r="3912" spans="6:15">
      <c r="F3912" s="36"/>
      <c r="K3912" s="36"/>
      <c r="N3912" s="36"/>
    </row>
    <row r="3913" spans="6:15">
      <c r="J3913" s="36"/>
      <c r="N3913" s="36"/>
    </row>
    <row r="3914" spans="6:15">
      <c r="F3914" s="36"/>
      <c r="H3914" s="36"/>
      <c r="J3914" s="36"/>
      <c r="K3914" s="36"/>
      <c r="N3914" s="36"/>
      <c r="O3914" s="36"/>
    </row>
    <row r="3915" spans="6:15">
      <c r="F3915" s="36"/>
      <c r="J3915" s="36"/>
      <c r="K3915" s="36"/>
    </row>
    <row r="3916" spans="6:15">
      <c r="F3916" s="36"/>
      <c r="J3916" s="36"/>
      <c r="K3916" s="36"/>
      <c r="O3916" s="36"/>
    </row>
    <row r="3917" spans="6:15">
      <c r="J3917" s="36"/>
      <c r="O3917" s="36"/>
    </row>
    <row r="3918" spans="6:15">
      <c r="F3918" s="36"/>
      <c r="K3918" s="36"/>
    </row>
    <row r="3919" spans="6:15">
      <c r="F3919" s="36"/>
      <c r="I3919" s="36"/>
      <c r="J3919" s="36"/>
      <c r="K3919" s="36"/>
    </row>
    <row r="3920" spans="6:15">
      <c r="F3920" s="36"/>
      <c r="K3920" s="36"/>
      <c r="O3920" s="36"/>
    </row>
    <row r="3921" spans="6:15">
      <c r="F3921" s="36"/>
      <c r="I3921" s="36"/>
      <c r="K3921" s="36"/>
    </row>
    <row r="3922" spans="6:15">
      <c r="F3922" s="36"/>
      <c r="K3922" s="36"/>
      <c r="O3922" s="36"/>
    </row>
    <row r="3923" spans="6:15">
      <c r="H3923" s="36"/>
      <c r="K3923" s="36"/>
      <c r="O3923" s="36"/>
    </row>
    <row r="3924" spans="6:15">
      <c r="F3924" s="36"/>
      <c r="K3924" s="36"/>
    </row>
    <row r="3925" spans="6:15">
      <c r="O3925" s="36"/>
    </row>
    <row r="3926" spans="6:15">
      <c r="O3926" s="36"/>
    </row>
    <row r="3927" spans="6:15">
      <c r="F3927" s="36"/>
      <c r="H3927" s="36"/>
      <c r="I3927" s="36"/>
      <c r="J3927" s="36"/>
      <c r="K3927" s="36"/>
      <c r="N3927" s="36"/>
      <c r="O3927" s="36"/>
    </row>
    <row r="3928" spans="6:15">
      <c r="M3928" s="36"/>
      <c r="O3928" s="36"/>
    </row>
    <row r="3929" spans="6:15">
      <c r="M3929" s="36"/>
      <c r="O3929" s="36"/>
    </row>
    <row r="3930" spans="6:15">
      <c r="F3930" s="36"/>
      <c r="K3930" s="36"/>
    </row>
    <row r="3931" spans="6:15">
      <c r="F3931" s="36"/>
      <c r="I3931" s="36"/>
      <c r="O3931" s="36"/>
    </row>
    <row r="3932" spans="6:15">
      <c r="F3932" s="36"/>
      <c r="K3932" s="36"/>
      <c r="O3932" s="36"/>
    </row>
    <row r="3933" spans="6:15">
      <c r="F3933" s="36"/>
      <c r="J3933" s="36"/>
      <c r="K3933" s="36"/>
      <c r="N3933" s="36"/>
      <c r="O3933" s="36"/>
    </row>
    <row r="3934" spans="6:15">
      <c r="O3934" s="36"/>
    </row>
    <row r="3935" spans="6:15">
      <c r="H3935" s="36"/>
      <c r="O3935" s="36"/>
    </row>
    <row r="3936" spans="6:15">
      <c r="F3936" s="36"/>
      <c r="I3936" s="36"/>
    </row>
    <row r="3937" spans="6:17">
      <c r="F3937" s="36"/>
      <c r="H3937" s="36"/>
      <c r="I3937" s="36"/>
      <c r="K3937" s="36"/>
      <c r="N3937" s="36"/>
      <c r="O3937" s="36"/>
    </row>
    <row r="3938" spans="6:17">
      <c r="F3938" s="36"/>
      <c r="K3938" s="36"/>
      <c r="O3938" s="36"/>
    </row>
    <row r="3939" spans="6:17">
      <c r="I3939" s="36"/>
      <c r="O3939" s="36"/>
    </row>
    <row r="3940" spans="6:17">
      <c r="O3940" s="36"/>
    </row>
    <row r="3941" spans="6:17">
      <c r="O3941" s="36"/>
    </row>
    <row r="3942" spans="6:17">
      <c r="I3942" s="36"/>
    </row>
    <row r="3943" spans="6:17">
      <c r="F3943" s="47"/>
      <c r="G3943" s="47"/>
      <c r="H3943" s="47"/>
      <c r="I3943" s="47"/>
      <c r="J3943" s="47"/>
      <c r="K3943" s="47"/>
      <c r="L3943" s="47"/>
      <c r="M3943" s="47"/>
      <c r="N3943" s="47"/>
      <c r="O3943" s="47"/>
      <c r="P3943" s="47"/>
      <c r="Q3943" s="47"/>
    </row>
    <row r="3944" spans="6:17">
      <c r="F3944" s="47"/>
      <c r="G3944" s="47"/>
      <c r="H3944" s="47"/>
      <c r="I3944" s="47"/>
      <c r="J3944" s="47"/>
      <c r="K3944" s="47"/>
      <c r="L3944" s="47"/>
      <c r="M3944" s="47"/>
      <c r="N3944" s="47"/>
      <c r="O3944" s="47"/>
      <c r="P3944" s="47"/>
      <c r="Q3944" s="47"/>
    </row>
    <row r="3945" spans="6:17">
      <c r="F3945" s="36"/>
      <c r="I3945" s="36"/>
      <c r="K3945" s="36"/>
    </row>
    <row r="3946" spans="6:17">
      <c r="N3946" s="36"/>
    </row>
    <row r="3947" spans="6:17">
      <c r="F3947" s="36"/>
      <c r="H3947" s="36"/>
      <c r="I3947" s="36"/>
      <c r="K3947" s="36"/>
      <c r="O3947" s="36"/>
    </row>
    <row r="3948" spans="6:17">
      <c r="F3948" s="36"/>
      <c r="H3948" s="36"/>
    </row>
    <row r="3949" spans="6:17">
      <c r="F3949" s="36"/>
      <c r="K3949" s="36"/>
      <c r="N3949" s="36"/>
    </row>
    <row r="3950" spans="6:17">
      <c r="F3950" s="36"/>
      <c r="K3950" s="36"/>
    </row>
    <row r="3951" spans="6:17">
      <c r="H3951" s="36"/>
      <c r="O3951" s="36"/>
    </row>
    <row r="3952" spans="6:17">
      <c r="N3952" s="36"/>
    </row>
    <row r="3953" spans="6:17">
      <c r="F3953" s="36"/>
      <c r="K3953" s="36"/>
    </row>
    <row r="3954" spans="6:17">
      <c r="H3954" s="36"/>
    </row>
    <row r="3955" spans="6:17">
      <c r="F3955" s="36"/>
      <c r="K3955" s="36"/>
      <c r="N3955" s="36"/>
    </row>
    <row r="3956" spans="6:17">
      <c r="F3956" s="36"/>
      <c r="K3956" s="36"/>
    </row>
    <row r="3957" spans="6:17">
      <c r="F3957" s="36"/>
      <c r="H3957" s="36"/>
      <c r="K3957" s="36"/>
    </row>
    <row r="3958" spans="6:17">
      <c r="F3958" s="36"/>
      <c r="H3958" s="36"/>
      <c r="I3958" s="36"/>
      <c r="J3958" s="36"/>
      <c r="K3958" s="36"/>
      <c r="N3958" s="36"/>
      <c r="O3958" s="36"/>
    </row>
    <row r="3959" spans="6:17">
      <c r="F3959" s="36"/>
      <c r="H3959" s="36"/>
      <c r="I3959" s="36"/>
      <c r="K3959" s="36"/>
    </row>
    <row r="3960" spans="6:17">
      <c r="F3960" s="47"/>
      <c r="G3960" s="47"/>
      <c r="H3960" s="47"/>
      <c r="I3960" s="47"/>
      <c r="J3960" s="47"/>
      <c r="K3960" s="47"/>
      <c r="L3960" s="47"/>
      <c r="M3960" s="47"/>
      <c r="N3960" s="47"/>
      <c r="O3960" s="47"/>
      <c r="P3960" s="47"/>
      <c r="Q3960" s="47"/>
    </row>
    <row r="3961" spans="6:17">
      <c r="F3961" s="36"/>
      <c r="H3961" s="36"/>
      <c r="I3961" s="36"/>
      <c r="J3961" s="36"/>
      <c r="K3961" s="36"/>
      <c r="N3961" s="36"/>
      <c r="O3961" s="36"/>
    </row>
    <row r="3962" spans="6:17">
      <c r="F3962" s="36"/>
      <c r="K3962" s="36"/>
    </row>
    <row r="3963" spans="6:17">
      <c r="F3963" s="36"/>
      <c r="O3963" s="36"/>
    </row>
    <row r="3964" spans="6:17">
      <c r="F3964" s="36"/>
      <c r="H3964" s="36"/>
      <c r="I3964" s="36"/>
      <c r="J3964" s="36"/>
      <c r="K3964" s="36"/>
      <c r="N3964" s="36"/>
      <c r="O3964" s="36"/>
    </row>
    <row r="3965" spans="6:17">
      <c r="F3965" s="36"/>
      <c r="K3965" s="36"/>
    </row>
    <row r="3966" spans="6:17">
      <c r="F3966" s="36"/>
      <c r="H3966" s="36"/>
      <c r="I3966" s="36"/>
      <c r="K3966" s="36"/>
      <c r="N3966" s="36"/>
      <c r="O3966" s="36"/>
    </row>
    <row r="3967" spans="6:17">
      <c r="F3967" s="36"/>
      <c r="H3967" s="36"/>
      <c r="I3967" s="36"/>
      <c r="J3967" s="36"/>
      <c r="K3967" s="36"/>
      <c r="N3967" s="36"/>
      <c r="O3967" s="36"/>
    </row>
    <row r="3968" spans="6:17">
      <c r="F3968" s="36"/>
      <c r="I3968" s="36"/>
      <c r="K3968" s="36"/>
      <c r="O3968" s="36"/>
    </row>
    <row r="3969" spans="6:17">
      <c r="F3969" s="36"/>
      <c r="J3969" s="36"/>
      <c r="K3969" s="36"/>
    </row>
    <row r="3970" spans="6:17">
      <c r="F3970" s="36"/>
      <c r="H3970" s="36"/>
      <c r="I3970" s="36"/>
      <c r="J3970" s="36"/>
      <c r="K3970" s="36"/>
    </row>
    <row r="3971" spans="6:17">
      <c r="F3971" s="47"/>
      <c r="G3971" s="47"/>
      <c r="H3971" s="47"/>
      <c r="I3971" s="47"/>
      <c r="J3971" s="47"/>
      <c r="K3971" s="47"/>
      <c r="L3971" s="47"/>
      <c r="M3971" s="47"/>
      <c r="N3971" s="47"/>
      <c r="O3971" s="47"/>
      <c r="P3971" s="47"/>
      <c r="Q3971" s="47"/>
    </row>
    <row r="3972" spans="6:17">
      <c r="F3972" s="36"/>
      <c r="K3972" s="36"/>
      <c r="O3972" s="36"/>
    </row>
    <row r="3973" spans="6:17">
      <c r="F3973" s="36"/>
      <c r="J3973" s="36"/>
      <c r="K3973" s="36"/>
      <c r="O3973" s="36"/>
    </row>
    <row r="3974" spans="6:17">
      <c r="F3974" s="36"/>
      <c r="K3974" s="36"/>
      <c r="O3974" s="36"/>
    </row>
    <row r="3975" spans="6:17">
      <c r="G3975" s="36"/>
      <c r="O3975" s="36"/>
    </row>
    <row r="3976" spans="6:17">
      <c r="F3976" s="36"/>
      <c r="G3976" s="36"/>
      <c r="H3976" s="36"/>
      <c r="I3976" s="36"/>
      <c r="J3976" s="36"/>
      <c r="K3976" s="36"/>
      <c r="N3976" s="36"/>
    </row>
    <row r="3977" spans="6:17">
      <c r="F3977" s="47"/>
      <c r="G3977" s="47"/>
      <c r="H3977" s="47"/>
      <c r="I3977" s="47"/>
      <c r="J3977" s="47"/>
      <c r="K3977" s="47"/>
      <c r="L3977" s="47"/>
      <c r="M3977" s="47"/>
      <c r="N3977" s="47"/>
      <c r="O3977" s="47"/>
      <c r="P3977" s="47"/>
      <c r="Q3977" s="47"/>
    </row>
    <row r="3978" spans="6:17">
      <c r="F3978" s="47"/>
      <c r="G3978" s="47"/>
      <c r="H3978" s="47"/>
      <c r="I3978" s="47"/>
      <c r="J3978" s="47"/>
      <c r="K3978" s="47"/>
      <c r="L3978" s="47"/>
      <c r="M3978" s="47"/>
      <c r="N3978" s="47"/>
      <c r="O3978" s="47"/>
      <c r="P3978" s="47"/>
      <c r="Q3978" s="47"/>
    </row>
    <row r="3979" spans="6:17">
      <c r="F3979" s="36"/>
      <c r="K3979" s="36"/>
    </row>
    <row r="3980" spans="6:17">
      <c r="F3980" s="36"/>
      <c r="H3980" s="36"/>
      <c r="I3980" s="36"/>
      <c r="J3980" s="36"/>
      <c r="K3980" s="36"/>
      <c r="N3980" s="36"/>
      <c r="O3980" s="36"/>
    </row>
    <row r="3981" spans="6:17">
      <c r="F3981" s="36"/>
      <c r="K3981" s="36"/>
      <c r="O3981" s="36"/>
    </row>
    <row r="3982" spans="6:17">
      <c r="F3982" s="36"/>
      <c r="K3982" s="36"/>
      <c r="O3982" s="36"/>
    </row>
    <row r="3983" spans="6:17">
      <c r="F3983" s="36"/>
      <c r="H3983" s="36"/>
      <c r="I3983" s="36"/>
      <c r="J3983" s="36"/>
      <c r="K3983" s="36"/>
      <c r="N3983" s="36"/>
      <c r="O3983" s="36"/>
    </row>
    <row r="3984" spans="6:17">
      <c r="F3984" s="36"/>
      <c r="H3984" s="36"/>
      <c r="I3984" s="36"/>
      <c r="J3984" s="36"/>
      <c r="K3984" s="36"/>
      <c r="N3984" s="36"/>
      <c r="O3984" s="36"/>
    </row>
    <row r="3985" spans="6:17">
      <c r="F3985" s="36"/>
      <c r="I3985" s="36"/>
      <c r="K3985" s="36"/>
    </row>
    <row r="3986" spans="6:17">
      <c r="F3986" s="36"/>
      <c r="H3986" s="36"/>
      <c r="I3986" s="36"/>
      <c r="J3986" s="36"/>
      <c r="K3986" s="36"/>
      <c r="N3986" s="36"/>
      <c r="O3986" s="36"/>
    </row>
    <row r="3987" spans="6:17">
      <c r="F3987" s="36"/>
      <c r="K3987" s="36"/>
      <c r="O3987" s="36"/>
    </row>
    <row r="3988" spans="6:17">
      <c r="F3988" s="36"/>
      <c r="K3988" s="36"/>
    </row>
    <row r="3989" spans="6:17">
      <c r="F3989" s="36"/>
      <c r="H3989" s="36"/>
      <c r="I3989" s="36"/>
      <c r="J3989" s="36"/>
      <c r="K3989" s="36"/>
      <c r="N3989" s="36"/>
      <c r="O3989" s="36"/>
    </row>
    <row r="3990" spans="6:17">
      <c r="F3990" s="47"/>
      <c r="G3990" s="47"/>
      <c r="H3990" s="47"/>
      <c r="I3990" s="47"/>
      <c r="J3990" s="47"/>
      <c r="K3990" s="47"/>
      <c r="L3990" s="47"/>
      <c r="M3990" s="47"/>
      <c r="N3990" s="47"/>
      <c r="O3990" s="47"/>
      <c r="P3990" s="47"/>
      <c r="Q3990" s="47"/>
    </row>
    <row r="3991" spans="6:17">
      <c r="F3991" s="36"/>
      <c r="K3991" s="36"/>
    </row>
    <row r="3992" spans="6:17">
      <c r="F3992" s="36"/>
      <c r="J3992" s="36"/>
      <c r="K3992" s="36"/>
      <c r="O3992" s="36"/>
    </row>
    <row r="3993" spans="6:17">
      <c r="F3993" s="36"/>
      <c r="J3993" s="36"/>
      <c r="K3993" s="36"/>
      <c r="O3993" s="36"/>
    </row>
    <row r="3994" spans="6:17">
      <c r="F3994" s="36"/>
      <c r="O3994" s="36"/>
    </row>
    <row r="3995" spans="6:17">
      <c r="F3995" s="36"/>
      <c r="H3995" s="36"/>
      <c r="I3995" s="36"/>
    </row>
    <row r="3996" spans="6:17">
      <c r="F3996" s="36"/>
      <c r="K3996" s="36"/>
      <c r="O3996" s="36"/>
    </row>
    <row r="3997" spans="6:17">
      <c r="F3997" s="36"/>
      <c r="K3997" s="36"/>
      <c r="O3997" s="36"/>
    </row>
    <row r="3998" spans="6:17">
      <c r="F3998" s="36"/>
      <c r="K3998" s="36"/>
    </row>
    <row r="3999" spans="6:17">
      <c r="F3999" s="36"/>
      <c r="H3999" s="36"/>
      <c r="I3999" s="36"/>
      <c r="K3999" s="36"/>
      <c r="N3999" s="36"/>
      <c r="O3999" s="36"/>
    </row>
    <row r="4000" spans="6:17">
      <c r="F4000" s="36"/>
      <c r="O4000" s="36"/>
    </row>
    <row r="4001" spans="6:17">
      <c r="F4001" s="36"/>
    </row>
    <row r="4002" spans="6:17">
      <c r="F4002" s="36"/>
      <c r="N4002" s="36"/>
      <c r="O4002" s="36"/>
    </row>
    <row r="4003" spans="6:17">
      <c r="F4003" s="36"/>
      <c r="K4003" s="36"/>
      <c r="O4003" s="36"/>
    </row>
    <row r="4004" spans="6:17">
      <c r="F4004" s="47"/>
      <c r="G4004" s="47"/>
      <c r="H4004" s="47"/>
      <c r="I4004" s="47"/>
      <c r="J4004" s="47"/>
      <c r="K4004" s="47"/>
      <c r="L4004" s="47"/>
      <c r="M4004" s="47"/>
      <c r="N4004" s="47"/>
      <c r="O4004" s="47"/>
      <c r="P4004" s="47"/>
      <c r="Q4004" s="47"/>
    </row>
    <row r="4005" spans="6:17">
      <c r="F4005" s="36"/>
      <c r="K4005" s="36"/>
      <c r="N4005" s="36"/>
      <c r="O4005" s="36"/>
    </row>
    <row r="4006" spans="6:17">
      <c r="F4006" s="36"/>
      <c r="H4006" s="36"/>
      <c r="I4006" s="36"/>
      <c r="J4006" s="36"/>
      <c r="K4006" s="36"/>
      <c r="N4006" s="36"/>
      <c r="O4006" s="36"/>
    </row>
    <row r="4007" spans="6:17">
      <c r="H4007" s="36"/>
      <c r="I4007" s="36"/>
    </row>
    <row r="4008" spans="6:17">
      <c r="F4008" s="36"/>
      <c r="K4008" s="36"/>
      <c r="O4008" s="36"/>
    </row>
    <row r="4009" spans="6:17">
      <c r="F4009" s="36"/>
      <c r="H4009" s="36"/>
      <c r="I4009" s="36"/>
      <c r="J4009" s="36"/>
      <c r="K4009" s="36"/>
      <c r="O4009" s="36"/>
    </row>
    <row r="4010" spans="6:17">
      <c r="F4010" s="36"/>
      <c r="I4010" s="36"/>
      <c r="K4010" s="36"/>
      <c r="O4010" s="36"/>
    </row>
    <row r="4011" spans="6:17">
      <c r="F4011" s="36"/>
      <c r="O4011" s="36"/>
    </row>
    <row r="4012" spans="6:17">
      <c r="O4012" s="36"/>
    </row>
    <row r="4013" spans="6:17">
      <c r="I4013" s="36"/>
      <c r="O4013" s="36"/>
    </row>
    <row r="4014" spans="6:17">
      <c r="F4014" s="36"/>
      <c r="J4014" s="36"/>
      <c r="N4014" s="36"/>
      <c r="O4014" s="36"/>
    </row>
    <row r="4015" spans="6:17">
      <c r="F4015" s="36"/>
      <c r="H4015" s="36"/>
      <c r="J4015" s="36"/>
      <c r="K4015" s="36"/>
      <c r="O4015" s="36"/>
    </row>
    <row r="4016" spans="6:17">
      <c r="F4016" s="36"/>
      <c r="J4016" s="36"/>
      <c r="K4016" s="36"/>
      <c r="O4016" s="36"/>
    </row>
    <row r="4017" spans="6:17">
      <c r="F4017" s="36"/>
      <c r="J4017" s="36"/>
      <c r="O4017" s="36"/>
    </row>
    <row r="4018" spans="6:17">
      <c r="I4018" s="36"/>
      <c r="J4018" s="36"/>
    </row>
    <row r="4019" spans="6:17">
      <c r="F4019" s="36"/>
      <c r="H4019" s="36"/>
      <c r="I4019" s="36"/>
      <c r="J4019" s="36"/>
      <c r="K4019" s="36"/>
      <c r="N4019" s="36"/>
    </row>
    <row r="4020" spans="6:17">
      <c r="K4020" s="36"/>
    </row>
    <row r="4021" spans="6:17">
      <c r="F4021" s="47"/>
      <c r="G4021" s="47"/>
      <c r="H4021" s="47"/>
      <c r="I4021" s="47"/>
      <c r="J4021" s="47"/>
      <c r="K4021" s="47"/>
      <c r="L4021" s="47"/>
      <c r="M4021" s="47"/>
      <c r="N4021" s="47"/>
      <c r="O4021" s="47"/>
      <c r="P4021" s="47"/>
      <c r="Q4021" s="47"/>
    </row>
    <row r="4022" spans="6:17">
      <c r="F4022" s="36"/>
      <c r="K4022" s="36"/>
    </row>
    <row r="4023" spans="6:17">
      <c r="F4023" s="36"/>
      <c r="K4023" s="36"/>
      <c r="O4023" s="36"/>
    </row>
    <row r="4024" spans="6:17">
      <c r="I4024" s="36"/>
      <c r="O4024" s="36"/>
    </row>
    <row r="4025" spans="6:17">
      <c r="F4025" s="36"/>
      <c r="O4025" s="36"/>
    </row>
    <row r="4026" spans="6:17">
      <c r="K4026" s="36"/>
      <c r="N4026" s="36"/>
    </row>
    <row r="4027" spans="6:17">
      <c r="F4027" s="36"/>
      <c r="I4027" s="36"/>
      <c r="J4027" s="36"/>
      <c r="K4027" s="36"/>
      <c r="O4027" s="36"/>
    </row>
    <row r="4028" spans="6:17">
      <c r="F4028" s="36"/>
      <c r="H4028" s="36"/>
      <c r="I4028" s="36"/>
      <c r="J4028" s="36"/>
      <c r="K4028" s="36"/>
      <c r="N4028" s="36"/>
      <c r="O4028" s="36"/>
    </row>
    <row r="4029" spans="6:17">
      <c r="K4029" s="36"/>
    </row>
    <row r="4030" spans="6:17">
      <c r="J4030" s="36"/>
      <c r="K4030" s="36"/>
      <c r="O4030" s="36"/>
    </row>
    <row r="4031" spans="6:17">
      <c r="F4031" s="36"/>
      <c r="H4031" s="36"/>
      <c r="I4031" s="36"/>
      <c r="J4031" s="36"/>
      <c r="K4031" s="36"/>
      <c r="N4031" s="36"/>
      <c r="O4031" s="36"/>
    </row>
    <row r="4032" spans="6:17">
      <c r="F4032" s="36"/>
      <c r="H4032" s="36"/>
      <c r="I4032" s="36"/>
      <c r="K4032" s="36"/>
      <c r="N4032" s="36"/>
      <c r="O4032" s="36"/>
    </row>
    <row r="4033" spans="6:17">
      <c r="J4033" s="36"/>
      <c r="O4033" s="36"/>
    </row>
    <row r="4034" spans="6:17">
      <c r="F4034" s="36"/>
      <c r="H4034" s="36"/>
      <c r="I4034" s="36"/>
      <c r="J4034" s="36"/>
      <c r="K4034" s="36"/>
      <c r="N4034" s="36"/>
      <c r="O4034" s="36"/>
    </row>
    <row r="4035" spans="6:17">
      <c r="F4035" s="36"/>
      <c r="O4035" s="36"/>
    </row>
    <row r="4036" spans="6:17">
      <c r="J4036" s="36"/>
      <c r="O4036" s="36"/>
    </row>
    <row r="4037" spans="6:17">
      <c r="F4037" s="36"/>
      <c r="H4037" s="36"/>
      <c r="I4037" s="36"/>
      <c r="J4037" s="36"/>
      <c r="K4037" s="36"/>
      <c r="N4037" s="36"/>
      <c r="O4037" s="36"/>
    </row>
    <row r="4038" spans="6:17">
      <c r="F4038" s="47"/>
      <c r="G4038" s="47"/>
      <c r="H4038" s="47"/>
      <c r="I4038" s="47"/>
      <c r="J4038" s="47"/>
      <c r="K4038" s="47"/>
      <c r="L4038" s="47"/>
      <c r="M4038" s="47"/>
      <c r="N4038" s="47"/>
      <c r="O4038" s="47"/>
      <c r="P4038" s="47"/>
      <c r="Q4038" s="47"/>
    </row>
    <row r="4039" spans="6:17">
      <c r="F4039" s="36"/>
      <c r="J4039" s="36"/>
      <c r="K4039" s="36"/>
      <c r="O4039" s="36"/>
    </row>
    <row r="4040" spans="6:17">
      <c r="F4040" s="36"/>
      <c r="J4040" s="36"/>
      <c r="O4040" s="36"/>
    </row>
    <row r="4041" spans="6:17">
      <c r="F4041" s="36"/>
      <c r="O4041" s="36"/>
    </row>
    <row r="4042" spans="6:17">
      <c r="F4042" s="36"/>
      <c r="H4042" s="36"/>
      <c r="I4042" s="36"/>
      <c r="J4042" s="36"/>
      <c r="K4042" s="36"/>
      <c r="N4042" s="36"/>
      <c r="O4042" s="36"/>
    </row>
    <row r="4043" spans="6:17">
      <c r="F4043" s="36"/>
      <c r="N4043" s="36"/>
      <c r="O4043" s="36"/>
    </row>
    <row r="4044" spans="6:17">
      <c r="F4044" s="36"/>
      <c r="H4044" s="36"/>
      <c r="I4044" s="36"/>
      <c r="J4044" s="36"/>
      <c r="K4044" s="36"/>
      <c r="N4044" s="36"/>
      <c r="O4044" s="36"/>
    </row>
    <row r="4045" spans="6:17">
      <c r="F4045" s="36"/>
      <c r="K4045" s="36"/>
      <c r="N4045" s="36"/>
      <c r="O4045" s="36"/>
    </row>
    <row r="4046" spans="6:17">
      <c r="F4046" s="36"/>
      <c r="K4046" s="36"/>
      <c r="N4046" s="36"/>
    </row>
    <row r="4047" spans="6:17">
      <c r="K4047" s="36"/>
      <c r="O4047" s="36"/>
    </row>
    <row r="4048" spans="6:17">
      <c r="F4048" s="36"/>
      <c r="H4048" s="36"/>
      <c r="K4048" s="36"/>
      <c r="N4048" s="36"/>
      <c r="O4048" s="36"/>
    </row>
    <row r="4049" spans="6:17">
      <c r="F4049" s="47"/>
      <c r="G4049" s="47"/>
      <c r="H4049" s="47"/>
      <c r="I4049" s="47"/>
      <c r="J4049" s="47"/>
      <c r="K4049" s="47"/>
      <c r="L4049" s="47"/>
      <c r="M4049" s="47"/>
      <c r="N4049" s="47"/>
      <c r="O4049" s="47"/>
      <c r="P4049" s="47"/>
      <c r="Q4049" s="47"/>
    </row>
    <row r="4050" spans="6:17">
      <c r="I4050" s="36"/>
      <c r="O4050" s="36"/>
    </row>
    <row r="4051" spans="6:17">
      <c r="F4051" s="36"/>
      <c r="K4051" s="36"/>
      <c r="N4051" s="36"/>
    </row>
    <row r="4052" spans="6:17">
      <c r="F4052" s="36"/>
      <c r="H4052" s="36"/>
      <c r="I4052" s="36"/>
      <c r="J4052" s="36"/>
      <c r="K4052" s="36"/>
      <c r="O4052" s="36"/>
    </row>
    <row r="4053" spans="6:17">
      <c r="I4053" s="36"/>
      <c r="O4053" s="36"/>
    </row>
    <row r="4054" spans="6:17">
      <c r="F4054" s="36"/>
      <c r="I4054" s="36"/>
    </row>
    <row r="4055" spans="6:17">
      <c r="F4055" s="47"/>
      <c r="G4055" s="47"/>
      <c r="H4055" s="47"/>
      <c r="I4055" s="47"/>
      <c r="J4055" s="47"/>
      <c r="K4055" s="47"/>
      <c r="L4055" s="47"/>
      <c r="M4055" s="47"/>
      <c r="N4055" s="47"/>
      <c r="O4055" s="47"/>
      <c r="P4055" s="47"/>
      <c r="Q4055" s="47"/>
    </row>
    <row r="4056" spans="6:17">
      <c r="F4056" s="36"/>
      <c r="K4056" s="36"/>
      <c r="O4056" s="36"/>
    </row>
    <row r="4057" spans="6:17">
      <c r="I4057" s="36"/>
    </row>
    <row r="4058" spans="6:17">
      <c r="F4058" s="47"/>
      <c r="G4058" s="47"/>
      <c r="H4058" s="47"/>
      <c r="I4058" s="47"/>
      <c r="J4058" s="47"/>
      <c r="K4058" s="47"/>
      <c r="L4058" s="47"/>
      <c r="M4058" s="47"/>
      <c r="N4058" s="47"/>
      <c r="O4058" s="47"/>
      <c r="P4058" s="47"/>
      <c r="Q4058" s="47"/>
    </row>
    <row r="4059" spans="6:17">
      <c r="F4059" s="36"/>
      <c r="O4059" s="36"/>
    </row>
    <row r="4060" spans="6:17">
      <c r="F4060" s="47"/>
      <c r="G4060" s="47"/>
      <c r="H4060" s="47"/>
      <c r="I4060" s="47"/>
      <c r="J4060" s="47"/>
      <c r="K4060" s="47"/>
      <c r="L4060" s="47"/>
      <c r="M4060" s="47"/>
      <c r="N4060" s="47"/>
      <c r="O4060" s="47"/>
      <c r="P4060" s="47"/>
      <c r="Q4060" s="47"/>
    </row>
    <row r="4061" spans="6:17">
      <c r="F4061" s="36"/>
      <c r="I4061" s="36"/>
      <c r="O4061" s="36"/>
    </row>
    <row r="4062" spans="6:17">
      <c r="F4062" s="36"/>
      <c r="I4062" s="36"/>
      <c r="O4062" s="36"/>
    </row>
    <row r="4063" spans="6:17">
      <c r="F4063" s="36"/>
      <c r="I4063" s="36"/>
      <c r="K4063" s="36"/>
      <c r="O4063" s="36"/>
    </row>
    <row r="4064" spans="6:17">
      <c r="F4064" s="36"/>
      <c r="H4064" s="36"/>
      <c r="I4064" s="36"/>
      <c r="J4064" s="36"/>
      <c r="K4064" s="36"/>
      <c r="N4064" s="36"/>
      <c r="O4064" s="36"/>
    </row>
    <row r="4065" spans="6:15">
      <c r="F4065" s="36"/>
      <c r="O4065" s="36"/>
    </row>
    <row r="4066" spans="6:15">
      <c r="F4066" s="36"/>
      <c r="H4066" s="36"/>
      <c r="I4066" s="36"/>
      <c r="J4066" s="36"/>
      <c r="K4066" s="36"/>
      <c r="N4066" s="36"/>
      <c r="O4066" s="36"/>
    </row>
    <row r="4067" spans="6:15">
      <c r="F4067" s="36"/>
      <c r="H4067" s="36"/>
      <c r="I4067" s="36"/>
      <c r="J4067" s="36"/>
      <c r="K4067" s="36"/>
      <c r="N4067" s="36"/>
      <c r="O4067" s="36"/>
    </row>
    <row r="4068" spans="6:15">
      <c r="F4068" s="36"/>
      <c r="O4068" s="36"/>
    </row>
    <row r="4069" spans="6:15">
      <c r="F4069" s="36"/>
      <c r="H4069" s="36"/>
      <c r="I4069" s="36"/>
      <c r="J4069" s="36"/>
      <c r="K4069" s="36"/>
      <c r="N4069" s="36"/>
      <c r="O4069" s="36"/>
    </row>
    <row r="4070" spans="6:15">
      <c r="F4070" s="36"/>
      <c r="K4070" s="36"/>
      <c r="M4070" s="36"/>
      <c r="O4070" s="36"/>
    </row>
    <row r="4071" spans="6:15">
      <c r="F4071" s="36"/>
      <c r="H4071" s="36"/>
      <c r="I4071" s="36"/>
      <c r="K4071" s="36"/>
      <c r="O4071" s="36"/>
    </row>
    <row r="4072" spans="6:15">
      <c r="F4072" s="36"/>
      <c r="O4072" s="36"/>
    </row>
    <row r="4073" spans="6:15">
      <c r="F4073" s="36"/>
      <c r="M4073" s="36"/>
      <c r="O4073" s="36"/>
    </row>
    <row r="4074" spans="6:15">
      <c r="F4074" s="36"/>
      <c r="I4074" s="36"/>
      <c r="O4074" s="36"/>
    </row>
    <row r="4075" spans="6:15">
      <c r="F4075" s="36"/>
      <c r="K4075" s="36"/>
      <c r="O4075" s="36"/>
    </row>
    <row r="4076" spans="6:15">
      <c r="F4076" s="36"/>
      <c r="J4076" s="36"/>
      <c r="K4076" s="36"/>
      <c r="O4076" s="36"/>
    </row>
    <row r="4077" spans="6:15">
      <c r="F4077" s="36"/>
      <c r="K4077" s="36"/>
      <c r="N4077" s="36"/>
      <c r="O4077" s="36"/>
    </row>
    <row r="4078" spans="6:15">
      <c r="F4078" s="36"/>
      <c r="H4078" s="36"/>
      <c r="I4078" s="36"/>
      <c r="J4078" s="36"/>
      <c r="K4078" s="36"/>
      <c r="N4078" s="36"/>
      <c r="O4078" s="36"/>
    </row>
    <row r="4079" spans="6:15">
      <c r="F4079" s="36"/>
      <c r="K4079" s="36"/>
      <c r="N4079" s="36"/>
      <c r="O4079" s="36"/>
    </row>
    <row r="4080" spans="6:15">
      <c r="F4080" s="36"/>
      <c r="O4080" s="36"/>
    </row>
    <row r="4081" spans="6:15">
      <c r="F4081" s="36"/>
      <c r="H4081" s="36"/>
      <c r="I4081" s="36"/>
      <c r="J4081" s="36"/>
      <c r="K4081" s="36"/>
      <c r="N4081" s="36"/>
      <c r="O4081" s="36"/>
    </row>
    <row r="4082" spans="6:15">
      <c r="K4082" s="36"/>
      <c r="O4082" s="36"/>
    </row>
    <row r="4083" spans="6:15">
      <c r="F4083" s="36"/>
      <c r="O4083" s="36"/>
    </row>
    <row r="4084" spans="6:15">
      <c r="F4084" s="36"/>
      <c r="O4084" s="36"/>
    </row>
    <row r="4085" spans="6:15">
      <c r="F4085" s="36"/>
      <c r="K4085" s="36"/>
      <c r="O4085" s="36"/>
    </row>
    <row r="4086" spans="6:15">
      <c r="F4086" s="36"/>
      <c r="I4086" s="36"/>
      <c r="O4086" s="36"/>
    </row>
    <row r="4087" spans="6:15">
      <c r="F4087" s="36"/>
      <c r="H4087" s="36"/>
      <c r="K4087" s="36"/>
      <c r="O4087" s="36"/>
    </row>
    <row r="4088" spans="6:15">
      <c r="F4088" s="36"/>
      <c r="H4088" s="36"/>
      <c r="I4088" s="36"/>
      <c r="J4088" s="36"/>
      <c r="K4088" s="36"/>
      <c r="N4088" s="36"/>
      <c r="O4088" s="36"/>
    </row>
    <row r="4089" spans="6:15">
      <c r="F4089" s="36"/>
      <c r="K4089" s="36"/>
      <c r="O4089" s="36"/>
    </row>
    <row r="4090" spans="6:15">
      <c r="N4090" s="36"/>
      <c r="O4090" s="36"/>
    </row>
    <row r="4091" spans="6:15">
      <c r="F4091" s="36"/>
      <c r="H4091" s="36"/>
      <c r="I4091" s="36"/>
      <c r="J4091" s="36"/>
      <c r="K4091" s="36"/>
      <c r="N4091" s="36"/>
      <c r="O4091" s="36"/>
    </row>
    <row r="4092" spans="6:15">
      <c r="F4092" s="36"/>
      <c r="O4092" s="36"/>
    </row>
    <row r="4093" spans="6:15">
      <c r="N4093" s="36"/>
      <c r="O4093" s="36"/>
    </row>
    <row r="4094" spans="6:15">
      <c r="F4094" s="36"/>
      <c r="H4094" s="36"/>
      <c r="I4094" s="36"/>
      <c r="J4094" s="36"/>
      <c r="K4094" s="36"/>
      <c r="N4094" s="36"/>
      <c r="O4094" s="36"/>
    </row>
    <row r="4095" spans="6:15">
      <c r="F4095" s="36"/>
      <c r="O4095" s="36"/>
    </row>
    <row r="4096" spans="6:15">
      <c r="F4096" s="36"/>
      <c r="N4096" s="36"/>
      <c r="O4096" s="36"/>
    </row>
    <row r="4097" spans="6:17">
      <c r="F4097" s="36"/>
      <c r="H4097" s="36"/>
      <c r="I4097" s="36"/>
      <c r="J4097" s="36"/>
      <c r="K4097" s="36"/>
      <c r="N4097" s="36"/>
      <c r="O4097" s="36"/>
    </row>
    <row r="4098" spans="6:17">
      <c r="F4098" s="36"/>
      <c r="I4098" s="36"/>
      <c r="O4098" s="36"/>
    </row>
    <row r="4099" spans="6:17">
      <c r="F4099" s="36"/>
      <c r="N4099" s="36"/>
      <c r="O4099" s="36"/>
    </row>
    <row r="4100" spans="6:17">
      <c r="I4100" s="36"/>
      <c r="J4100" s="36"/>
      <c r="O4100" s="36"/>
    </row>
    <row r="4101" spans="6:17">
      <c r="F4101" s="47"/>
      <c r="G4101" s="47"/>
      <c r="H4101" s="47"/>
      <c r="I4101" s="47"/>
      <c r="J4101" s="47"/>
      <c r="K4101" s="47"/>
      <c r="L4101" s="47"/>
      <c r="M4101" s="47"/>
      <c r="N4101" s="47"/>
      <c r="O4101" s="47"/>
      <c r="P4101" s="47"/>
      <c r="Q4101" s="47"/>
    </row>
    <row r="4102" spans="6:17">
      <c r="F4102" s="36"/>
      <c r="H4102" s="36"/>
      <c r="I4102" s="36"/>
      <c r="J4102" s="36"/>
      <c r="K4102" s="36"/>
      <c r="N4102" s="36"/>
      <c r="O4102" s="36"/>
    </row>
    <row r="4103" spans="6:17">
      <c r="H4103" s="36"/>
      <c r="I4103" s="36"/>
      <c r="O4103" s="36"/>
    </row>
    <row r="4104" spans="6:17">
      <c r="F4104" s="36"/>
      <c r="H4104" s="36"/>
      <c r="I4104" s="36"/>
      <c r="K4104" s="36"/>
      <c r="N4104" s="36"/>
      <c r="O4104" s="36"/>
    </row>
    <row r="4105" spans="6:17">
      <c r="F4105" s="36"/>
      <c r="H4105" s="36"/>
      <c r="I4105" s="36"/>
      <c r="J4105" s="36"/>
      <c r="K4105" s="36"/>
      <c r="N4105" s="36"/>
      <c r="O4105" s="36"/>
    </row>
    <row r="4106" spans="6:17">
      <c r="I4106" s="36"/>
      <c r="K4106" s="36"/>
      <c r="O4106" s="36"/>
    </row>
    <row r="4107" spans="6:17">
      <c r="F4107" s="36"/>
      <c r="O4107" s="36"/>
    </row>
    <row r="4108" spans="6:17">
      <c r="F4108" s="36"/>
      <c r="H4108" s="36"/>
      <c r="I4108" s="36"/>
      <c r="J4108" s="36"/>
      <c r="K4108" s="36"/>
      <c r="N4108" s="36"/>
      <c r="O4108" s="36"/>
    </row>
    <row r="4109" spans="6:17">
      <c r="I4109" s="36"/>
      <c r="K4109" s="36"/>
      <c r="O4109" s="36"/>
    </row>
    <row r="4110" spans="6:17">
      <c r="F4110" s="36"/>
      <c r="H4110" s="36"/>
      <c r="I4110" s="36"/>
      <c r="J4110" s="36"/>
      <c r="K4110" s="36"/>
      <c r="O4110" s="36"/>
    </row>
    <row r="4111" spans="6:17">
      <c r="F4111" s="36"/>
      <c r="H4111" s="36"/>
      <c r="I4111" s="36"/>
      <c r="J4111" s="36"/>
      <c r="K4111" s="36"/>
      <c r="N4111" s="36"/>
      <c r="O4111" s="36"/>
    </row>
    <row r="4112" spans="6:17">
      <c r="F4112" s="36"/>
      <c r="J4112" s="36"/>
      <c r="O4112" s="36"/>
    </row>
    <row r="4113" spans="6:17">
      <c r="F4113" s="36"/>
      <c r="O4113" s="36"/>
    </row>
    <row r="4114" spans="6:17">
      <c r="F4114" s="36"/>
      <c r="H4114" s="36"/>
      <c r="I4114" s="36"/>
      <c r="J4114" s="36"/>
      <c r="K4114" s="36"/>
      <c r="N4114" s="36"/>
      <c r="O4114" s="36"/>
    </row>
    <row r="4115" spans="6:17">
      <c r="F4115" s="36"/>
      <c r="H4115" s="36"/>
      <c r="O4115" s="36"/>
    </row>
    <row r="4116" spans="6:17">
      <c r="F4116" s="36"/>
      <c r="K4116" s="36"/>
      <c r="O4116" s="36"/>
    </row>
    <row r="4117" spans="6:17">
      <c r="F4117" s="36"/>
      <c r="H4117" s="36"/>
      <c r="I4117" s="36"/>
      <c r="J4117" s="36"/>
      <c r="K4117" s="36"/>
      <c r="N4117" s="36"/>
      <c r="O4117" s="36"/>
    </row>
    <row r="4118" spans="6:17">
      <c r="F4118" s="36"/>
      <c r="K4118" s="36"/>
      <c r="O4118" s="36"/>
    </row>
    <row r="4119" spans="6:17">
      <c r="F4119" s="36"/>
      <c r="O4119" s="36"/>
    </row>
    <row r="4120" spans="6:17">
      <c r="F4120" s="36"/>
      <c r="H4120" s="36"/>
      <c r="I4120" s="36"/>
      <c r="J4120" s="36"/>
      <c r="K4120" s="36"/>
      <c r="N4120" s="36"/>
      <c r="O4120" s="36"/>
    </row>
    <row r="4121" spans="6:17">
      <c r="F4121" s="36"/>
      <c r="J4121" s="36"/>
      <c r="K4121" s="36"/>
      <c r="O4121" s="36"/>
    </row>
    <row r="4122" spans="6:17">
      <c r="F4122" s="36"/>
      <c r="I4122" s="36"/>
      <c r="O4122" s="36"/>
    </row>
    <row r="4123" spans="6:17">
      <c r="F4123" s="36"/>
      <c r="H4123" s="36"/>
      <c r="I4123" s="36"/>
      <c r="J4123" s="36"/>
      <c r="K4123" s="36"/>
      <c r="N4123" s="36"/>
      <c r="O4123" s="36"/>
    </row>
    <row r="4124" spans="6:17">
      <c r="F4124" s="47"/>
      <c r="G4124" s="47"/>
      <c r="H4124" s="47"/>
      <c r="I4124" s="47"/>
      <c r="J4124" s="47"/>
      <c r="K4124" s="47"/>
      <c r="L4124" s="47"/>
      <c r="M4124" s="47"/>
      <c r="N4124" s="47"/>
      <c r="O4124" s="47"/>
      <c r="P4124" s="47"/>
      <c r="Q4124" s="47"/>
    </row>
    <row r="4125" spans="6:17">
      <c r="F4125" s="36"/>
      <c r="O4125" s="36"/>
    </row>
    <row r="4126" spans="6:17">
      <c r="F4126" s="36"/>
      <c r="I4126" s="36"/>
      <c r="O4126" s="36"/>
    </row>
    <row r="4127" spans="6:17">
      <c r="H4127" s="36"/>
      <c r="K4127" s="36"/>
      <c r="O4127" s="36"/>
    </row>
    <row r="4128" spans="6:17">
      <c r="F4128" s="36"/>
      <c r="K4128" s="36"/>
      <c r="O4128" s="36"/>
    </row>
    <row r="4129" spans="6:15">
      <c r="I4129" s="36"/>
      <c r="O4129" s="36"/>
    </row>
    <row r="4130" spans="6:15">
      <c r="F4130" s="36"/>
      <c r="H4130" s="36"/>
      <c r="K4130" s="36"/>
      <c r="O4130" s="36"/>
    </row>
    <row r="4131" spans="6:15">
      <c r="F4131" s="36"/>
      <c r="O4131" s="36"/>
    </row>
    <row r="4132" spans="6:15">
      <c r="G4132" s="36"/>
      <c r="I4132" s="36"/>
      <c r="O4132" s="36"/>
    </row>
    <row r="4133" spans="6:15">
      <c r="K4133" s="36"/>
      <c r="O4133" s="36"/>
    </row>
    <row r="4134" spans="6:15">
      <c r="F4134" s="36"/>
      <c r="I4134" s="36"/>
      <c r="O4134" s="36"/>
    </row>
    <row r="4135" spans="6:15">
      <c r="F4135" s="36"/>
      <c r="I4135" s="36"/>
      <c r="O4135" s="36"/>
    </row>
    <row r="4136" spans="6:15">
      <c r="F4136" s="36"/>
      <c r="H4136" s="36"/>
      <c r="I4136" s="36"/>
      <c r="J4136" s="36"/>
      <c r="K4136" s="36"/>
      <c r="N4136" s="36"/>
      <c r="O4136" s="36"/>
    </row>
    <row r="4137" spans="6:15">
      <c r="F4137" s="36"/>
      <c r="O4137" s="36"/>
    </row>
    <row r="4138" spans="6:15">
      <c r="F4138" s="36"/>
      <c r="H4138" s="36"/>
      <c r="I4138" s="36"/>
      <c r="J4138" s="36"/>
      <c r="K4138" s="36"/>
      <c r="N4138" s="36"/>
      <c r="O4138" s="36"/>
    </row>
    <row r="4139" spans="6:15">
      <c r="F4139" s="36"/>
      <c r="H4139" s="36"/>
      <c r="I4139" s="36"/>
      <c r="J4139" s="36"/>
      <c r="K4139" s="36"/>
      <c r="N4139" s="36"/>
      <c r="O4139" s="36"/>
    </row>
    <row r="4140" spans="6:15">
      <c r="F4140" s="36"/>
      <c r="K4140" s="36"/>
      <c r="O4140" s="36"/>
    </row>
    <row r="4141" spans="6:15">
      <c r="F4141" s="36"/>
      <c r="H4141" s="36"/>
      <c r="I4141" s="36"/>
      <c r="J4141" s="36"/>
      <c r="K4141" s="36"/>
      <c r="N4141" s="36"/>
      <c r="O4141" s="36"/>
    </row>
    <row r="4142" spans="6:15">
      <c r="F4142" s="36"/>
      <c r="H4142" s="36"/>
      <c r="I4142" s="36"/>
      <c r="J4142" s="36"/>
      <c r="K4142" s="36"/>
      <c r="N4142" s="36"/>
      <c r="O4142" s="36"/>
    </row>
    <row r="4143" spans="6:15">
      <c r="F4143" s="36"/>
      <c r="H4143" s="36"/>
      <c r="I4143" s="36"/>
      <c r="J4143" s="36"/>
      <c r="K4143" s="36"/>
      <c r="N4143" s="36"/>
      <c r="O4143" s="36"/>
    </row>
    <row r="4144" spans="6:15">
      <c r="F4144" s="36"/>
      <c r="H4144" s="36"/>
      <c r="I4144" s="36"/>
      <c r="J4144" s="36"/>
      <c r="K4144" s="36"/>
      <c r="N4144" s="36"/>
      <c r="O4144" s="36"/>
    </row>
    <row r="4145" spans="6:17">
      <c r="F4145" s="36"/>
      <c r="H4145" s="36"/>
      <c r="I4145" s="36"/>
      <c r="J4145" s="36"/>
      <c r="K4145" s="36"/>
      <c r="N4145" s="36"/>
      <c r="O4145" s="36"/>
    </row>
    <row r="4146" spans="6:17">
      <c r="F4146" s="36"/>
      <c r="I4146" s="36"/>
      <c r="O4146" s="36"/>
    </row>
    <row r="4147" spans="6:17">
      <c r="F4147" s="36"/>
      <c r="H4147" s="36"/>
      <c r="I4147" s="36"/>
      <c r="J4147" s="36"/>
      <c r="K4147" s="36"/>
      <c r="N4147" s="36"/>
      <c r="O4147" s="36"/>
    </row>
    <row r="4148" spans="6:17">
      <c r="F4148" s="36"/>
      <c r="K4148" s="36"/>
      <c r="O4148" s="36"/>
    </row>
    <row r="4149" spans="6:17">
      <c r="F4149" s="36"/>
      <c r="N4149" s="36"/>
      <c r="O4149" s="36"/>
    </row>
    <row r="4150" spans="6:17">
      <c r="F4150" s="36"/>
      <c r="H4150" s="36"/>
      <c r="I4150" s="36"/>
      <c r="J4150" s="36"/>
      <c r="K4150" s="36"/>
      <c r="N4150" s="36"/>
      <c r="O4150" s="36"/>
    </row>
    <row r="4151" spans="6:17">
      <c r="F4151" s="36"/>
      <c r="H4151" s="36"/>
      <c r="O4151" s="36"/>
    </row>
    <row r="4152" spans="6:17">
      <c r="F4152" s="36"/>
      <c r="K4152" s="36"/>
      <c r="O4152" s="36"/>
    </row>
    <row r="4153" spans="6:17">
      <c r="F4153" s="36"/>
      <c r="H4153" s="36"/>
      <c r="K4153" s="36"/>
      <c r="O4153" s="36"/>
    </row>
    <row r="4154" spans="6:17">
      <c r="F4154" s="47"/>
      <c r="G4154" s="47"/>
      <c r="H4154" s="47"/>
      <c r="I4154" s="47"/>
      <c r="J4154" s="47"/>
      <c r="K4154" s="47"/>
      <c r="L4154" s="47"/>
      <c r="M4154" s="47"/>
      <c r="N4154" s="47"/>
      <c r="O4154" s="47"/>
      <c r="P4154" s="47"/>
      <c r="Q4154" s="47"/>
    </row>
    <row r="4155" spans="6:17">
      <c r="F4155" s="36"/>
      <c r="I4155" s="36"/>
      <c r="K4155" s="36"/>
      <c r="O4155" s="36"/>
    </row>
    <row r="4156" spans="6:17">
      <c r="G4156" s="36"/>
      <c r="O4156" s="36"/>
    </row>
    <row r="4157" spans="6:17">
      <c r="F4157" s="36"/>
      <c r="O4157" s="36"/>
    </row>
    <row r="4158" spans="6:17">
      <c r="F4158" s="36"/>
      <c r="I4158" s="36"/>
      <c r="O4158" s="36"/>
    </row>
    <row r="4159" spans="6:17">
      <c r="F4159" s="47"/>
      <c r="G4159" s="47"/>
      <c r="H4159" s="47"/>
      <c r="I4159" s="47"/>
      <c r="J4159" s="47"/>
      <c r="K4159" s="47"/>
      <c r="L4159" s="47"/>
      <c r="M4159" s="47"/>
      <c r="N4159" s="47"/>
      <c r="O4159" s="47"/>
      <c r="P4159" s="47"/>
      <c r="Q4159" s="47"/>
    </row>
    <row r="4160" spans="6:17">
      <c r="F4160" s="36"/>
      <c r="K4160" s="36"/>
      <c r="O4160" s="36"/>
    </row>
    <row r="4161" spans="6:17">
      <c r="F4161" s="36"/>
      <c r="O4161" s="36"/>
    </row>
    <row r="4162" spans="6:17">
      <c r="K4162" s="36"/>
      <c r="O4162" s="36"/>
    </row>
    <row r="4163" spans="6:17">
      <c r="F4163" s="36"/>
      <c r="H4163" s="36"/>
      <c r="I4163" s="36"/>
      <c r="K4163" s="36"/>
      <c r="O4163" s="36"/>
    </row>
    <row r="4164" spans="6:17">
      <c r="F4164" s="36"/>
      <c r="O4164" s="36"/>
    </row>
    <row r="4165" spans="6:17">
      <c r="K4165" s="36"/>
      <c r="O4165" s="36"/>
    </row>
    <row r="4166" spans="6:17">
      <c r="F4166" s="36"/>
      <c r="H4166" s="36"/>
      <c r="K4166" s="36"/>
      <c r="O4166" s="36"/>
    </row>
    <row r="4167" spans="6:17">
      <c r="I4167" s="36"/>
      <c r="O4167" s="36"/>
    </row>
    <row r="4168" spans="6:17">
      <c r="G4168" s="36"/>
      <c r="K4168" s="36"/>
      <c r="O4168" s="36"/>
    </row>
    <row r="4169" spans="6:17">
      <c r="F4169" s="36"/>
      <c r="J4169" s="36"/>
      <c r="K4169" s="36"/>
      <c r="O4169" s="36"/>
    </row>
    <row r="4170" spans="6:17">
      <c r="I4170" s="36"/>
      <c r="O4170" s="36"/>
    </row>
    <row r="4171" spans="6:17">
      <c r="F4171" s="36"/>
      <c r="K4171" s="36"/>
      <c r="O4171" s="36"/>
    </row>
    <row r="4172" spans="6:17">
      <c r="F4172" s="36"/>
      <c r="K4172" s="36"/>
      <c r="O4172" s="36"/>
    </row>
    <row r="4173" spans="6:17">
      <c r="O4173" s="36"/>
    </row>
    <row r="4174" spans="6:17">
      <c r="F4174" s="36"/>
      <c r="H4174" s="36"/>
      <c r="I4174" s="36"/>
      <c r="J4174" s="36"/>
      <c r="K4174" s="36"/>
      <c r="N4174" s="36"/>
      <c r="O4174" s="36"/>
    </row>
    <row r="4175" spans="6:17">
      <c r="F4175" s="47"/>
      <c r="G4175" s="47"/>
      <c r="H4175" s="47"/>
      <c r="I4175" s="47"/>
      <c r="J4175" s="47"/>
      <c r="K4175" s="47"/>
      <c r="L4175" s="47"/>
      <c r="M4175" s="47"/>
      <c r="N4175" s="47"/>
      <c r="O4175" s="47"/>
      <c r="P4175" s="47"/>
      <c r="Q4175" s="47"/>
    </row>
    <row r="4176" spans="6:17">
      <c r="F4176" s="36"/>
      <c r="H4176" s="36"/>
      <c r="K4176" s="36"/>
      <c r="O4176" s="36"/>
    </row>
    <row r="4177" spans="6:17">
      <c r="F4177" s="36"/>
      <c r="H4177" s="36"/>
      <c r="I4177" s="36"/>
      <c r="J4177" s="36"/>
      <c r="K4177" s="36"/>
      <c r="N4177" s="36"/>
      <c r="O4177" s="36"/>
    </row>
    <row r="4178" spans="6:17">
      <c r="F4178" s="36"/>
      <c r="H4178" s="36"/>
      <c r="O4178" s="36"/>
    </row>
    <row r="4179" spans="6:17">
      <c r="F4179" s="36"/>
      <c r="I4179" s="36"/>
      <c r="O4179" s="36"/>
    </row>
    <row r="4180" spans="6:17">
      <c r="F4180" s="36"/>
      <c r="H4180" s="36"/>
      <c r="I4180" s="36"/>
      <c r="J4180" s="36"/>
      <c r="K4180" s="36"/>
      <c r="N4180" s="36"/>
      <c r="O4180" s="36"/>
    </row>
    <row r="4181" spans="6:17">
      <c r="F4181" s="36"/>
      <c r="J4181" s="36"/>
      <c r="O4181" s="36"/>
    </row>
    <row r="4182" spans="6:17">
      <c r="F4182" s="36"/>
      <c r="H4182" s="36"/>
      <c r="I4182" s="36"/>
      <c r="J4182" s="36"/>
      <c r="K4182" s="36"/>
      <c r="O4182" s="36"/>
    </row>
    <row r="4183" spans="6:17">
      <c r="F4183" s="36"/>
      <c r="H4183" s="36"/>
      <c r="I4183" s="36"/>
      <c r="J4183" s="36"/>
      <c r="K4183" s="36"/>
      <c r="N4183" s="36"/>
      <c r="O4183" s="36"/>
    </row>
    <row r="4184" spans="6:17">
      <c r="F4184" s="36"/>
      <c r="H4184" s="36"/>
      <c r="I4184" s="36"/>
      <c r="J4184" s="36"/>
      <c r="K4184" s="36"/>
      <c r="N4184" s="36"/>
      <c r="O4184" s="36"/>
    </row>
    <row r="4185" spans="6:17">
      <c r="F4185" s="36"/>
      <c r="O4185" s="36"/>
    </row>
    <row r="4186" spans="6:17">
      <c r="H4186" s="36"/>
      <c r="I4186" s="36"/>
      <c r="J4186" s="36"/>
      <c r="O4186" s="36"/>
    </row>
    <row r="4187" spans="6:17">
      <c r="F4187" s="36"/>
      <c r="H4187" s="36"/>
      <c r="I4187" s="36"/>
      <c r="J4187" s="36"/>
      <c r="K4187" s="36"/>
      <c r="N4187" s="36"/>
      <c r="O4187" s="36"/>
    </row>
    <row r="4188" spans="6:17">
      <c r="F4188" s="47"/>
      <c r="G4188" s="47"/>
      <c r="H4188" s="47"/>
      <c r="I4188" s="47"/>
      <c r="J4188" s="47"/>
      <c r="K4188" s="47"/>
      <c r="L4188" s="47"/>
      <c r="M4188" s="47"/>
      <c r="N4188" s="47"/>
      <c r="O4188" s="47"/>
      <c r="P4188" s="47"/>
      <c r="Q4188" s="47"/>
    </row>
    <row r="4189" spans="6:17">
      <c r="F4189" s="36"/>
      <c r="J4189" s="36"/>
      <c r="K4189" s="36"/>
      <c r="O4189" s="36"/>
    </row>
    <row r="4190" spans="6:17">
      <c r="F4190" s="36"/>
      <c r="H4190" s="36"/>
      <c r="I4190" s="36"/>
      <c r="J4190" s="36"/>
      <c r="K4190" s="36"/>
      <c r="N4190" s="36"/>
      <c r="O4190" s="36"/>
    </row>
    <row r="4191" spans="6:17">
      <c r="F4191" s="36"/>
      <c r="I4191" s="36"/>
    </row>
    <row r="4192" spans="6:17">
      <c r="F4192" s="36"/>
      <c r="H4192" s="36"/>
      <c r="I4192" s="36"/>
      <c r="J4192" s="36"/>
      <c r="K4192" s="36"/>
      <c r="N4192" s="36"/>
      <c r="O4192" s="36"/>
    </row>
    <row r="4193" spans="6:15">
      <c r="F4193" s="36"/>
      <c r="H4193" s="36"/>
      <c r="I4193" s="36"/>
      <c r="J4193" s="36"/>
      <c r="K4193" s="36"/>
      <c r="N4193" s="36"/>
      <c r="O4193" s="36"/>
    </row>
    <row r="4194" spans="6:15">
      <c r="F4194" s="36"/>
      <c r="J4194" s="36"/>
      <c r="K4194" s="36"/>
      <c r="O4194" s="36"/>
    </row>
    <row r="4195" spans="6:15">
      <c r="J4195" s="36"/>
      <c r="N4195" s="36"/>
      <c r="O4195" s="36"/>
    </row>
    <row r="4196" spans="6:15">
      <c r="F4196" s="36"/>
      <c r="H4196" s="36"/>
      <c r="I4196" s="36"/>
      <c r="J4196" s="36"/>
      <c r="K4196" s="36"/>
      <c r="N4196" s="36"/>
      <c r="O4196" s="36"/>
    </row>
    <row r="4197" spans="6:15">
      <c r="F4197" s="36"/>
      <c r="O4197" s="36"/>
    </row>
    <row r="4198" spans="6:15">
      <c r="F4198" s="36"/>
      <c r="H4198" s="36"/>
      <c r="I4198" s="36"/>
      <c r="J4198" s="36"/>
      <c r="K4198" s="36"/>
      <c r="N4198" s="36"/>
      <c r="O4198" s="36"/>
    </row>
    <row r="4199" spans="6:15">
      <c r="O4199" s="36"/>
    </row>
    <row r="4200" spans="6:15">
      <c r="F4200" s="36"/>
      <c r="K4200" s="36"/>
      <c r="O4200" s="36"/>
    </row>
    <row r="4201" spans="6:15">
      <c r="F4201" s="36"/>
      <c r="H4201" s="36"/>
      <c r="I4201" s="36"/>
      <c r="J4201" s="36"/>
      <c r="K4201" s="36"/>
      <c r="N4201" s="36"/>
      <c r="O4201" s="36"/>
    </row>
    <row r="4202" spans="6:15">
      <c r="F4202" s="36"/>
      <c r="H4202" s="36"/>
      <c r="I4202" s="36"/>
      <c r="K4202" s="36"/>
      <c r="O4202" s="36"/>
    </row>
    <row r="4203" spans="6:15">
      <c r="I4203" s="36"/>
      <c r="O4203" s="36"/>
    </row>
    <row r="4204" spans="6:15">
      <c r="F4204" s="36"/>
      <c r="H4204" s="36"/>
      <c r="I4204" s="36"/>
      <c r="J4204" s="36"/>
      <c r="K4204" s="36"/>
      <c r="N4204" s="36"/>
      <c r="O4204" s="36"/>
    </row>
    <row r="4205" spans="6:15">
      <c r="O4205" s="36"/>
    </row>
    <row r="4206" spans="6:15">
      <c r="O4206" s="36"/>
    </row>
    <row r="4207" spans="6:15">
      <c r="F4207" s="36"/>
      <c r="H4207" s="36"/>
      <c r="I4207" s="36"/>
      <c r="J4207" s="36"/>
      <c r="K4207" s="36"/>
      <c r="N4207" s="36"/>
      <c r="O4207" s="36"/>
    </row>
    <row r="4208" spans="6:15">
      <c r="F4208" s="36"/>
      <c r="J4208" s="36"/>
      <c r="O4208" s="36"/>
    </row>
    <row r="4209" spans="6:15">
      <c r="O4209" s="36"/>
    </row>
    <row r="4210" spans="6:15">
      <c r="F4210" s="36"/>
      <c r="H4210" s="36"/>
      <c r="I4210" s="36"/>
      <c r="J4210" s="36"/>
      <c r="K4210" s="36"/>
      <c r="N4210" s="36"/>
      <c r="O4210" s="36"/>
    </row>
    <row r="4211" spans="6:15">
      <c r="O4211" s="36"/>
    </row>
    <row r="4212" spans="6:15">
      <c r="F4212" s="36"/>
      <c r="H4212" s="36"/>
      <c r="I4212" s="36"/>
      <c r="J4212" s="36"/>
      <c r="K4212" s="36"/>
      <c r="N4212" s="36"/>
      <c r="O4212" s="36"/>
    </row>
    <row r="4213" spans="6:15">
      <c r="F4213" s="36"/>
      <c r="H4213" s="36"/>
      <c r="I4213" s="36"/>
      <c r="J4213" s="36"/>
      <c r="K4213" s="36"/>
      <c r="N4213" s="36"/>
      <c r="O4213" s="36"/>
    </row>
    <row r="4214" spans="6:15">
      <c r="H4214" s="36"/>
      <c r="I4214" s="36"/>
      <c r="K4214" s="36"/>
      <c r="O4214" s="36"/>
    </row>
    <row r="4215" spans="6:15">
      <c r="F4215" s="36"/>
      <c r="H4215" s="36"/>
      <c r="I4215" s="36"/>
      <c r="J4215" s="36"/>
      <c r="K4215" s="36"/>
      <c r="N4215" s="36"/>
      <c r="O4215" s="36"/>
    </row>
    <row r="4216" spans="6:15">
      <c r="F4216" s="36"/>
      <c r="H4216" s="36"/>
      <c r="I4216" s="36"/>
      <c r="J4216" s="36"/>
      <c r="K4216" s="36"/>
      <c r="N4216" s="36"/>
      <c r="O4216" s="36"/>
    </row>
    <row r="4217" spans="6:15">
      <c r="O4217" s="36"/>
    </row>
    <row r="4218" spans="6:15">
      <c r="F4218" s="36"/>
      <c r="H4218" s="36"/>
      <c r="I4218" s="36"/>
      <c r="J4218" s="36"/>
      <c r="K4218" s="36"/>
      <c r="N4218" s="36"/>
      <c r="O4218" s="36"/>
    </row>
    <row r="4219" spans="6:15">
      <c r="F4219" s="36"/>
      <c r="H4219" s="36"/>
      <c r="I4219" s="36"/>
      <c r="J4219" s="36"/>
      <c r="K4219" s="36"/>
      <c r="N4219" s="36"/>
      <c r="O4219" s="36"/>
    </row>
    <row r="4220" spans="6:15">
      <c r="F4220" s="36"/>
      <c r="H4220" s="36"/>
      <c r="I4220" s="36"/>
      <c r="J4220" s="36"/>
      <c r="K4220" s="36"/>
      <c r="N4220" s="36"/>
      <c r="O4220" s="36"/>
    </row>
    <row r="4221" spans="6:15">
      <c r="F4221" s="36"/>
      <c r="H4221" s="36"/>
      <c r="I4221" s="36"/>
      <c r="J4221" s="36"/>
      <c r="K4221" s="36"/>
      <c r="N4221" s="36"/>
      <c r="O4221" s="36"/>
    </row>
    <row r="4222" spans="6:15">
      <c r="F4222" s="36"/>
      <c r="K4222" s="36"/>
      <c r="O4222" s="36"/>
    </row>
    <row r="4223" spans="6:15">
      <c r="F4223" s="36"/>
      <c r="H4223" s="36"/>
      <c r="I4223" s="36"/>
      <c r="J4223" s="36"/>
      <c r="K4223" s="36"/>
      <c r="N4223" s="36"/>
      <c r="O4223" s="36"/>
    </row>
    <row r="4224" spans="6:15">
      <c r="F4224" s="36"/>
      <c r="H4224" s="36"/>
      <c r="I4224" s="36"/>
      <c r="J4224" s="36"/>
      <c r="K4224" s="36"/>
      <c r="N4224" s="36"/>
      <c r="O4224" s="36"/>
    </row>
    <row r="4225" spans="6:17">
      <c r="F4225" s="36"/>
      <c r="H4225" s="36"/>
      <c r="I4225" s="36"/>
      <c r="K4225" s="36"/>
      <c r="N4225" s="36"/>
      <c r="O4225" s="36"/>
    </row>
    <row r="4226" spans="6:17">
      <c r="F4226" s="36"/>
      <c r="H4226" s="36"/>
      <c r="I4226" s="36"/>
      <c r="J4226" s="36"/>
      <c r="K4226" s="36"/>
      <c r="N4226" s="36"/>
      <c r="O4226" s="36"/>
    </row>
    <row r="4227" spans="6:17">
      <c r="F4227" s="36"/>
      <c r="H4227" s="36"/>
      <c r="I4227" s="36"/>
      <c r="J4227" s="36"/>
      <c r="K4227" s="36"/>
      <c r="N4227" s="36"/>
      <c r="O4227" s="36"/>
    </row>
    <row r="4228" spans="6:17">
      <c r="F4228" s="36"/>
      <c r="J4228" s="36"/>
      <c r="K4228" s="36"/>
      <c r="O4228" s="36"/>
    </row>
    <row r="4229" spans="6:17">
      <c r="F4229" s="36"/>
      <c r="H4229" s="36"/>
      <c r="I4229" s="36"/>
      <c r="J4229" s="36"/>
      <c r="K4229" s="36"/>
      <c r="N4229" s="36"/>
      <c r="O4229" s="36"/>
    </row>
    <row r="4230" spans="6:17">
      <c r="F4230" s="36"/>
      <c r="H4230" s="36"/>
      <c r="I4230" s="36"/>
      <c r="J4230" s="36"/>
      <c r="K4230" s="36"/>
      <c r="N4230" s="36"/>
      <c r="O4230" s="36"/>
    </row>
    <row r="4231" spans="6:17">
      <c r="F4231" s="36"/>
      <c r="H4231" s="36"/>
      <c r="K4231" s="36"/>
      <c r="O4231" s="36"/>
    </row>
    <row r="4232" spans="6:17">
      <c r="F4232" s="47"/>
      <c r="G4232" s="47"/>
      <c r="H4232" s="47"/>
      <c r="I4232" s="47"/>
      <c r="J4232" s="47"/>
      <c r="K4232" s="47"/>
      <c r="L4232" s="47"/>
      <c r="M4232" s="47"/>
      <c r="N4232" s="47"/>
      <c r="O4232" s="47"/>
      <c r="P4232" s="47"/>
      <c r="Q4232" s="47"/>
    </row>
    <row r="4233" spans="6:17">
      <c r="F4233" s="36"/>
      <c r="H4233" s="36"/>
      <c r="I4233" s="36"/>
      <c r="J4233" s="36"/>
      <c r="K4233" s="36"/>
      <c r="N4233" s="36"/>
      <c r="O4233" s="36"/>
    </row>
    <row r="4234" spans="6:17">
      <c r="O4234" s="36"/>
    </row>
    <row r="4235" spans="6:17">
      <c r="F4235" s="36"/>
      <c r="H4235" s="36"/>
      <c r="J4235" s="36"/>
      <c r="K4235" s="36"/>
      <c r="O4235" s="36"/>
    </row>
    <row r="4236" spans="6:17">
      <c r="F4236" s="36"/>
      <c r="H4236" s="36"/>
      <c r="I4236" s="36"/>
      <c r="J4236" s="36"/>
      <c r="K4236" s="36"/>
      <c r="N4236" s="36"/>
      <c r="O4236" s="36"/>
    </row>
    <row r="4237" spans="6:17">
      <c r="F4237" s="36"/>
      <c r="K4237" s="36"/>
      <c r="O4237" s="36"/>
    </row>
    <row r="4238" spans="6:17">
      <c r="H4238" s="36"/>
      <c r="I4238" s="36"/>
      <c r="K4238" s="36"/>
      <c r="O4238" s="36"/>
    </row>
    <row r="4239" spans="6:17">
      <c r="F4239" s="36"/>
      <c r="H4239" s="36"/>
      <c r="I4239" s="36"/>
      <c r="J4239" s="36"/>
      <c r="K4239" s="36"/>
      <c r="N4239" s="36"/>
      <c r="O4239" s="36"/>
    </row>
    <row r="4240" spans="6:17">
      <c r="J4240" s="36"/>
      <c r="O4240" s="36"/>
    </row>
    <row r="4241" spans="6:17">
      <c r="K4241" s="36"/>
      <c r="O4241" s="36"/>
    </row>
    <row r="4242" spans="6:17">
      <c r="J4242" s="36"/>
      <c r="O4242" s="36"/>
    </row>
    <row r="4243" spans="6:17">
      <c r="F4243" s="36"/>
      <c r="K4243" s="36"/>
      <c r="O4243" s="36"/>
    </row>
    <row r="4244" spans="6:17">
      <c r="F4244" s="36"/>
      <c r="I4244" s="36"/>
      <c r="J4244" s="36"/>
      <c r="O4244" s="36"/>
    </row>
    <row r="4245" spans="6:17">
      <c r="F4245" s="36"/>
      <c r="J4245" s="36"/>
      <c r="O4245" s="36"/>
    </row>
    <row r="4246" spans="6:17">
      <c r="F4246" s="36"/>
      <c r="O4246" s="36"/>
    </row>
    <row r="4247" spans="6:17">
      <c r="I4247" s="36"/>
      <c r="O4247" s="36"/>
    </row>
    <row r="4248" spans="6:17">
      <c r="F4248" s="36"/>
      <c r="H4248" s="36"/>
      <c r="I4248" s="36"/>
      <c r="J4248" s="36"/>
      <c r="K4248" s="36"/>
      <c r="N4248" s="36"/>
      <c r="O4248" s="36"/>
    </row>
    <row r="4249" spans="6:17">
      <c r="F4249" s="47"/>
      <c r="G4249" s="47"/>
      <c r="H4249" s="47"/>
      <c r="I4249" s="47"/>
      <c r="J4249" s="47"/>
      <c r="K4249" s="47"/>
      <c r="L4249" s="47"/>
      <c r="M4249" s="47"/>
      <c r="N4249" s="47"/>
      <c r="O4249" s="47"/>
      <c r="P4249" s="47"/>
      <c r="Q4249" s="47"/>
    </row>
    <row r="4250" spans="6:17">
      <c r="H4250" s="36"/>
      <c r="I4250" s="36"/>
      <c r="O4250" s="36"/>
    </row>
    <row r="4251" spans="6:17">
      <c r="I4251" s="36"/>
      <c r="O4251" s="36"/>
    </row>
    <row r="4252" spans="6:17">
      <c r="F4252" s="36"/>
      <c r="K4252" s="36"/>
      <c r="O4252" s="36"/>
    </row>
    <row r="4253" spans="6:17">
      <c r="F4253" s="47"/>
      <c r="G4253" s="47"/>
      <c r="H4253" s="47"/>
      <c r="I4253" s="47"/>
      <c r="J4253" s="47"/>
      <c r="K4253" s="47"/>
      <c r="L4253" s="47"/>
      <c r="M4253" s="47"/>
      <c r="N4253" s="47"/>
      <c r="O4253" s="47"/>
      <c r="P4253" s="47"/>
      <c r="Q4253" s="47"/>
    </row>
    <row r="4254" spans="6:17">
      <c r="F4254" s="36"/>
      <c r="H4254" s="36"/>
      <c r="I4254" s="36"/>
      <c r="O4254" s="36"/>
    </row>
    <row r="4255" spans="6:17">
      <c r="F4255" s="36"/>
      <c r="O4255" s="36"/>
    </row>
    <row r="4256" spans="6:17">
      <c r="F4256" s="36"/>
      <c r="J4256" s="36"/>
      <c r="K4256" s="36"/>
      <c r="O4256" s="36"/>
    </row>
    <row r="4257" spans="6:17">
      <c r="O4257" s="36"/>
    </row>
    <row r="4258" spans="6:17">
      <c r="F4258" s="36"/>
      <c r="H4258" s="36"/>
      <c r="I4258" s="36"/>
      <c r="J4258" s="36"/>
      <c r="K4258" s="36"/>
      <c r="O4258" s="36"/>
    </row>
    <row r="4259" spans="6:17">
      <c r="K4259" s="36"/>
      <c r="O4259" s="36"/>
    </row>
    <row r="4260" spans="6:17">
      <c r="F4260" s="36"/>
      <c r="H4260" s="36"/>
      <c r="I4260" s="36"/>
      <c r="J4260" s="36"/>
      <c r="K4260" s="36"/>
      <c r="N4260" s="36"/>
      <c r="O4260" s="36"/>
    </row>
    <row r="4261" spans="6:17">
      <c r="F4261" s="47"/>
      <c r="G4261" s="47"/>
      <c r="H4261" s="47"/>
      <c r="I4261" s="47"/>
      <c r="J4261" s="47"/>
      <c r="K4261" s="47"/>
      <c r="L4261" s="47"/>
      <c r="M4261" s="47"/>
      <c r="N4261" s="47"/>
      <c r="O4261" s="47"/>
      <c r="P4261" s="47"/>
      <c r="Q4261" s="47"/>
    </row>
    <row r="4262" spans="6:17">
      <c r="H4262" s="36"/>
      <c r="I4262" s="36"/>
      <c r="K4262" s="36"/>
      <c r="O4262" s="36"/>
    </row>
    <row r="4263" spans="6:17">
      <c r="I4263" s="36"/>
      <c r="M4263" s="36"/>
      <c r="O4263" s="36"/>
    </row>
    <row r="4264" spans="6:17">
      <c r="F4264" s="36"/>
      <c r="H4264" s="36"/>
      <c r="I4264" s="36"/>
      <c r="K4264" s="36"/>
      <c r="N4264" s="36"/>
      <c r="O4264" s="36"/>
    </row>
    <row r="4265" spans="6:17">
      <c r="K4265" s="36"/>
      <c r="O4265" s="36"/>
    </row>
    <row r="4266" spans="6:17">
      <c r="F4266" s="47"/>
      <c r="G4266" s="47"/>
      <c r="H4266" s="47"/>
      <c r="I4266" s="47"/>
      <c r="J4266" s="47"/>
      <c r="K4266" s="47"/>
      <c r="L4266" s="47"/>
      <c r="M4266" s="47"/>
      <c r="N4266" s="47"/>
      <c r="O4266" s="47"/>
      <c r="P4266" s="47"/>
      <c r="Q4266" s="47"/>
    </row>
    <row r="4267" spans="6:17">
      <c r="F4267" s="36"/>
      <c r="O4267" s="36"/>
    </row>
    <row r="4268" spans="6:17">
      <c r="F4268" s="36"/>
      <c r="H4268" s="36"/>
      <c r="I4268" s="36"/>
      <c r="J4268" s="36"/>
      <c r="K4268" s="36"/>
      <c r="N4268" s="36"/>
      <c r="O4268" s="36"/>
    </row>
    <row r="4269" spans="6:17">
      <c r="M4269" s="36"/>
    </row>
    <row r="4270" spans="6:17">
      <c r="F4270" s="47"/>
      <c r="G4270" s="47"/>
      <c r="H4270" s="47"/>
      <c r="I4270" s="47"/>
      <c r="J4270" s="47"/>
      <c r="K4270" s="47"/>
      <c r="L4270" s="47"/>
      <c r="M4270" s="47"/>
      <c r="N4270" s="47"/>
      <c r="O4270" s="47"/>
      <c r="P4270" s="47"/>
      <c r="Q4270" s="47"/>
    </row>
    <row r="4271" spans="6:17">
      <c r="F4271" s="36"/>
      <c r="J4271" s="36"/>
      <c r="O4271" s="36"/>
    </row>
    <row r="4272" spans="6:17">
      <c r="F4272" s="36"/>
      <c r="J4272" s="36"/>
      <c r="K4272" s="36"/>
    </row>
    <row r="4273" spans="6:17">
      <c r="O4273" s="36"/>
    </row>
    <row r="4274" spans="6:17">
      <c r="F4274" s="47"/>
      <c r="G4274" s="47"/>
      <c r="H4274" s="47"/>
      <c r="I4274" s="47"/>
      <c r="J4274" s="47"/>
      <c r="K4274" s="47"/>
      <c r="L4274" s="47"/>
      <c r="M4274" s="47"/>
      <c r="N4274" s="47"/>
      <c r="O4274" s="47"/>
      <c r="P4274" s="47"/>
      <c r="Q4274" s="47"/>
    </row>
    <row r="4275" spans="6:17">
      <c r="I4275" s="36"/>
      <c r="K4275" s="36"/>
    </row>
    <row r="4276" spans="6:17">
      <c r="F4276" s="47"/>
      <c r="G4276" s="47"/>
      <c r="H4276" s="47"/>
      <c r="I4276" s="47"/>
      <c r="J4276" s="47"/>
      <c r="K4276" s="47"/>
      <c r="L4276" s="47"/>
      <c r="M4276" s="47"/>
      <c r="N4276" s="47"/>
      <c r="O4276" s="47"/>
      <c r="P4276" s="47"/>
      <c r="Q4276" s="47"/>
    </row>
    <row r="4277" spans="6:17">
      <c r="J4277" s="36"/>
    </row>
    <row r="4278" spans="6:17">
      <c r="F4278" s="36"/>
      <c r="I4278" s="36"/>
      <c r="K4278" s="36"/>
      <c r="O4278" s="36"/>
    </row>
    <row r="4279" spans="6:17">
      <c r="F4279" s="36"/>
      <c r="I4279" s="36"/>
      <c r="O4279" s="36"/>
    </row>
    <row r="4280" spans="6:17">
      <c r="F4280" s="36"/>
      <c r="I4280" s="36"/>
      <c r="J4280" s="36"/>
      <c r="K4280" s="36"/>
      <c r="O4280" s="36"/>
    </row>
    <row r="4281" spans="6:17">
      <c r="J4281" s="36"/>
      <c r="K4281" s="36"/>
      <c r="O4281" s="36"/>
    </row>
    <row r="4282" spans="6:17">
      <c r="F4282" s="36"/>
      <c r="J4282" s="36"/>
      <c r="O4282" s="36"/>
    </row>
    <row r="4283" spans="6:17">
      <c r="F4283" s="36"/>
      <c r="J4283" s="36"/>
      <c r="O4283" s="36"/>
    </row>
    <row r="4284" spans="6:17">
      <c r="F4284" s="47"/>
      <c r="G4284" s="47"/>
      <c r="H4284" s="47"/>
      <c r="I4284" s="47"/>
      <c r="J4284" s="47"/>
      <c r="K4284" s="47"/>
      <c r="L4284" s="47"/>
      <c r="M4284" s="47"/>
      <c r="N4284" s="47"/>
      <c r="O4284" s="47"/>
      <c r="P4284" s="47"/>
      <c r="Q4284" s="47"/>
    </row>
    <row r="4285" spans="6:17">
      <c r="F4285" s="36"/>
    </row>
    <row r="4286" spans="6:17">
      <c r="F4286" s="36"/>
      <c r="I4286" s="36"/>
      <c r="O4286" s="36"/>
    </row>
    <row r="4287" spans="6:17">
      <c r="F4287" s="36"/>
      <c r="H4287" s="36"/>
      <c r="I4287" s="36"/>
      <c r="J4287" s="36"/>
      <c r="K4287" s="36"/>
      <c r="O4287" s="36"/>
    </row>
    <row r="4288" spans="6:17">
      <c r="F4288" s="36"/>
      <c r="I4288" s="36"/>
    </row>
    <row r="4289" spans="6:17">
      <c r="F4289" s="36"/>
      <c r="M4289" s="36"/>
      <c r="O4289" s="36"/>
    </row>
    <row r="4290" spans="6:17">
      <c r="F4290" s="36"/>
      <c r="J4290" s="36"/>
      <c r="O4290" s="36"/>
    </row>
    <row r="4291" spans="6:17">
      <c r="F4291" s="36"/>
      <c r="J4291" s="36"/>
    </row>
    <row r="4292" spans="6:17">
      <c r="F4292" s="47"/>
      <c r="G4292" s="47"/>
      <c r="H4292" s="47"/>
      <c r="I4292" s="47"/>
      <c r="J4292" s="47"/>
      <c r="K4292" s="47"/>
      <c r="L4292" s="47"/>
      <c r="M4292" s="47"/>
      <c r="N4292" s="47"/>
      <c r="O4292" s="47"/>
      <c r="P4292" s="47"/>
      <c r="Q4292" s="47"/>
    </row>
    <row r="4293" spans="6:17">
      <c r="F4293" s="47"/>
      <c r="G4293" s="47"/>
      <c r="H4293" s="47"/>
      <c r="I4293" s="47"/>
      <c r="J4293" s="47"/>
      <c r="K4293" s="47"/>
      <c r="L4293" s="47"/>
      <c r="M4293" s="47"/>
      <c r="N4293" s="47"/>
      <c r="O4293" s="47"/>
      <c r="P4293" s="47"/>
      <c r="Q4293" s="47"/>
    </row>
    <row r="4294" spans="6:17">
      <c r="F4294" s="36"/>
      <c r="H4294" s="36"/>
      <c r="I4294" s="36"/>
      <c r="J4294" s="36"/>
      <c r="K4294" s="36"/>
      <c r="N4294" s="36"/>
      <c r="O4294" s="36"/>
    </row>
    <row r="4295" spans="6:17">
      <c r="K4295" s="36"/>
      <c r="O4295" s="36"/>
    </row>
    <row r="4296" spans="6:17">
      <c r="F4296" s="36"/>
      <c r="K4296" s="36"/>
      <c r="O4296" s="36"/>
    </row>
    <row r="4297" spans="6:17">
      <c r="F4297" s="36"/>
      <c r="H4297" s="36"/>
      <c r="I4297" s="36"/>
      <c r="J4297" s="36"/>
      <c r="K4297" s="36"/>
      <c r="N4297" s="36"/>
      <c r="O4297" s="36"/>
    </row>
    <row r="4298" spans="6:17">
      <c r="I4298" s="36"/>
      <c r="K4298" s="36"/>
      <c r="O4298" s="36"/>
    </row>
    <row r="4299" spans="6:17">
      <c r="F4299" s="36"/>
      <c r="J4299" s="36"/>
      <c r="K4299" s="36"/>
    </row>
    <row r="4300" spans="6:17">
      <c r="F4300" s="36"/>
      <c r="H4300" s="36"/>
      <c r="I4300" s="36"/>
      <c r="J4300" s="36"/>
      <c r="K4300" s="36"/>
      <c r="N4300" s="36"/>
      <c r="O4300" s="36"/>
    </row>
    <row r="4301" spans="6:17">
      <c r="J4301" s="36"/>
      <c r="K4301" s="36"/>
      <c r="M4301" s="36"/>
    </row>
    <row r="4302" spans="6:17">
      <c r="F4302" s="36"/>
      <c r="K4302" s="36"/>
    </row>
    <row r="4303" spans="6:17">
      <c r="H4303" s="36"/>
      <c r="J4303" s="36"/>
    </row>
    <row r="4304" spans="6:17">
      <c r="F4304" s="36"/>
      <c r="H4304" s="36"/>
      <c r="I4304" s="36"/>
      <c r="J4304" s="36"/>
      <c r="K4304" s="36"/>
      <c r="N4304" s="36"/>
      <c r="O4304" s="36"/>
    </row>
    <row r="4305" spans="6:15">
      <c r="F4305" s="36"/>
      <c r="K4305" s="36"/>
      <c r="O4305" s="36"/>
    </row>
    <row r="4306" spans="6:15">
      <c r="F4306" s="36"/>
      <c r="H4306" s="36"/>
      <c r="I4306" s="36"/>
      <c r="J4306" s="36"/>
      <c r="K4306" s="36"/>
      <c r="N4306" s="36"/>
      <c r="O4306" s="36"/>
    </row>
    <row r="4307" spans="6:15">
      <c r="F4307" s="36"/>
      <c r="H4307" s="36"/>
      <c r="I4307" s="36"/>
      <c r="J4307" s="36"/>
      <c r="K4307" s="36"/>
      <c r="N4307" s="36"/>
      <c r="O4307" s="36"/>
    </row>
    <row r="4308" spans="6:15">
      <c r="F4308" s="36"/>
      <c r="J4308" s="36"/>
      <c r="K4308" s="36"/>
    </row>
    <row r="4309" spans="6:15">
      <c r="F4309" s="36"/>
      <c r="H4309" s="36"/>
      <c r="I4309" s="36"/>
      <c r="J4309" s="36"/>
      <c r="K4309" s="36"/>
      <c r="N4309" s="36"/>
      <c r="O4309" s="36"/>
    </row>
    <row r="4310" spans="6:15">
      <c r="F4310" s="36"/>
      <c r="H4310" s="36"/>
      <c r="I4310" s="36"/>
      <c r="J4310" s="36"/>
      <c r="K4310" s="36"/>
      <c r="N4310" s="36"/>
      <c r="O4310" s="36"/>
    </row>
    <row r="4311" spans="6:15">
      <c r="F4311" s="36"/>
      <c r="K4311" s="36"/>
    </row>
    <row r="4312" spans="6:15">
      <c r="F4312" s="36"/>
      <c r="H4312" s="36"/>
      <c r="I4312" s="36"/>
      <c r="J4312" s="36"/>
      <c r="K4312" s="36"/>
      <c r="N4312" s="36"/>
      <c r="O4312" s="36"/>
    </row>
    <row r="4313" spans="6:15">
      <c r="F4313" s="36"/>
      <c r="H4313" s="36"/>
      <c r="I4313" s="36"/>
      <c r="J4313" s="36"/>
      <c r="K4313" s="36"/>
      <c r="N4313" s="36"/>
      <c r="O4313" s="36"/>
    </row>
    <row r="4314" spans="6:15">
      <c r="F4314" s="36"/>
      <c r="K4314" s="36"/>
    </row>
    <row r="4315" spans="6:15">
      <c r="F4315" s="36"/>
      <c r="H4315" s="36"/>
      <c r="I4315" s="36"/>
      <c r="J4315" s="36"/>
      <c r="K4315" s="36"/>
      <c r="N4315" s="36"/>
      <c r="O4315" s="36"/>
    </row>
    <row r="4316" spans="6:15">
      <c r="F4316" s="36"/>
      <c r="H4316" s="36"/>
      <c r="I4316" s="36"/>
      <c r="J4316" s="36"/>
      <c r="K4316" s="36"/>
      <c r="N4316" s="36"/>
      <c r="O4316" s="36"/>
    </row>
    <row r="4317" spans="6:15">
      <c r="J4317" s="36"/>
      <c r="K4317" s="36"/>
      <c r="O4317" s="36"/>
    </row>
    <row r="4318" spans="6:15">
      <c r="F4318" s="36"/>
      <c r="H4318" s="36"/>
      <c r="I4318" s="36"/>
      <c r="J4318" s="36"/>
      <c r="K4318" s="36"/>
      <c r="N4318" s="36"/>
      <c r="O4318" s="36"/>
    </row>
    <row r="4319" spans="6:15">
      <c r="F4319" s="36"/>
      <c r="H4319" s="36"/>
      <c r="I4319" s="36"/>
      <c r="J4319" s="36"/>
      <c r="K4319" s="36"/>
      <c r="N4319" s="36"/>
      <c r="O4319" s="36"/>
    </row>
    <row r="4320" spans="6:15">
      <c r="F4320" s="36"/>
      <c r="H4320" s="36"/>
      <c r="K4320" s="36"/>
      <c r="O4320" s="36"/>
    </row>
    <row r="4321" spans="6:15">
      <c r="F4321" s="36"/>
      <c r="H4321" s="36"/>
      <c r="I4321" s="36"/>
      <c r="J4321" s="36"/>
      <c r="K4321" s="36"/>
      <c r="N4321" s="36"/>
      <c r="O4321" s="36"/>
    </row>
    <row r="4322" spans="6:15">
      <c r="F4322" s="36"/>
      <c r="H4322" s="36"/>
      <c r="I4322" s="36"/>
      <c r="J4322" s="36"/>
      <c r="K4322" s="36"/>
      <c r="N4322" s="36"/>
      <c r="O4322" s="36"/>
    </row>
    <row r="4323" spans="6:15">
      <c r="F4323" s="36"/>
      <c r="O4323" s="36"/>
    </row>
    <row r="4324" spans="6:15">
      <c r="F4324" s="36"/>
      <c r="H4324" s="36"/>
      <c r="I4324" s="36"/>
      <c r="J4324" s="36"/>
      <c r="K4324" s="36"/>
      <c r="N4324" s="36"/>
      <c r="O4324" s="36"/>
    </row>
    <row r="4325" spans="6:15">
      <c r="F4325" s="36"/>
      <c r="H4325" s="36"/>
      <c r="I4325" s="36"/>
      <c r="J4325" s="36"/>
      <c r="K4325" s="36"/>
      <c r="N4325" s="36"/>
      <c r="O4325" s="36"/>
    </row>
    <row r="4326" spans="6:15">
      <c r="F4326" s="36"/>
      <c r="H4326" s="36"/>
      <c r="I4326" s="36"/>
      <c r="J4326" s="36"/>
      <c r="K4326" s="36"/>
      <c r="O4326" s="36"/>
    </row>
    <row r="4327" spans="6:15">
      <c r="F4327" s="36"/>
      <c r="H4327" s="36"/>
      <c r="I4327" s="36"/>
      <c r="J4327" s="36"/>
      <c r="K4327" s="36"/>
      <c r="N4327" s="36"/>
      <c r="O4327" s="36"/>
    </row>
    <row r="4328" spans="6:15">
      <c r="F4328" s="36"/>
      <c r="O4328" s="36"/>
    </row>
    <row r="4329" spans="6:15">
      <c r="F4329" s="36"/>
      <c r="O4329" s="36"/>
    </row>
    <row r="4330" spans="6:15">
      <c r="F4330" s="36"/>
      <c r="H4330" s="36"/>
      <c r="I4330" s="36"/>
      <c r="J4330" s="36"/>
      <c r="K4330" s="36"/>
      <c r="N4330" s="36"/>
      <c r="O4330" s="36"/>
    </row>
    <row r="4331" spans="6:15">
      <c r="F4331" s="36"/>
    </row>
    <row r="4332" spans="6:15">
      <c r="K4332" s="36"/>
      <c r="N4332" s="36"/>
    </row>
    <row r="4333" spans="6:15">
      <c r="F4333" s="36"/>
      <c r="H4333" s="36"/>
      <c r="I4333" s="36"/>
      <c r="J4333" s="36"/>
      <c r="K4333" s="36"/>
      <c r="N4333" s="36"/>
      <c r="O4333" s="36"/>
    </row>
    <row r="4334" spans="6:15">
      <c r="F4334" s="36"/>
      <c r="I4334" s="36"/>
      <c r="O4334" s="36"/>
    </row>
    <row r="4335" spans="6:15">
      <c r="F4335" s="36"/>
      <c r="N4335" s="36"/>
    </row>
    <row r="4336" spans="6:15">
      <c r="F4336" s="36"/>
      <c r="H4336" s="36"/>
      <c r="I4336" s="36"/>
      <c r="J4336" s="36"/>
      <c r="K4336" s="36"/>
      <c r="M4336" s="36"/>
      <c r="N4336" s="36"/>
      <c r="O4336" s="36"/>
    </row>
    <row r="4337" spans="6:17">
      <c r="F4337" s="36"/>
      <c r="K4337" s="36"/>
      <c r="M4337" s="36"/>
      <c r="O4337" s="36"/>
    </row>
    <row r="4338" spans="6:17">
      <c r="J4338" s="36"/>
      <c r="K4338" s="36"/>
      <c r="N4338" s="36"/>
      <c r="O4338" s="36"/>
    </row>
    <row r="4339" spans="6:17">
      <c r="F4339" s="36"/>
      <c r="H4339" s="36"/>
      <c r="I4339" s="36"/>
      <c r="J4339" s="36"/>
      <c r="K4339" s="36"/>
      <c r="N4339" s="36"/>
      <c r="O4339" s="36"/>
    </row>
    <row r="4340" spans="6:17">
      <c r="F4340" s="36"/>
      <c r="H4340" s="36"/>
      <c r="I4340" s="36"/>
      <c r="J4340" s="36"/>
      <c r="K4340" s="36"/>
      <c r="N4340" s="36"/>
      <c r="O4340" s="36"/>
    </row>
    <row r="4341" spans="6:17">
      <c r="N4341" s="36"/>
    </row>
    <row r="4342" spans="6:17">
      <c r="F4342" s="47"/>
      <c r="G4342" s="47"/>
      <c r="H4342" s="47"/>
      <c r="I4342" s="47"/>
      <c r="J4342" s="47"/>
      <c r="K4342" s="47"/>
      <c r="L4342" s="47"/>
      <c r="M4342" s="47"/>
      <c r="N4342" s="47"/>
      <c r="O4342" s="47"/>
      <c r="P4342" s="47"/>
      <c r="Q4342" s="47"/>
    </row>
    <row r="4343" spans="6:17">
      <c r="F4343" s="36"/>
      <c r="H4343" s="36"/>
      <c r="I4343" s="36"/>
      <c r="J4343" s="36"/>
      <c r="K4343" s="36"/>
      <c r="N4343" s="36"/>
      <c r="O4343" s="36"/>
    </row>
    <row r="4344" spans="6:17">
      <c r="F4344" s="36"/>
      <c r="I4344" s="36"/>
      <c r="K4344" s="36"/>
    </row>
    <row r="4345" spans="6:17">
      <c r="I4345" s="36"/>
      <c r="K4345" s="36"/>
    </row>
    <row r="4346" spans="6:17">
      <c r="F4346" s="36"/>
      <c r="H4346" s="36"/>
      <c r="I4346" s="36"/>
      <c r="J4346" s="36"/>
      <c r="K4346" s="36"/>
      <c r="N4346" s="36"/>
      <c r="O4346" s="36"/>
    </row>
    <row r="4347" spans="6:17">
      <c r="F4347" s="36"/>
      <c r="K4347" s="36"/>
      <c r="O4347" s="36"/>
    </row>
    <row r="4348" spans="6:17">
      <c r="F4348" s="36"/>
      <c r="I4348" s="36"/>
      <c r="O4348" s="36"/>
    </row>
    <row r="4349" spans="6:17">
      <c r="F4349" s="36"/>
      <c r="H4349" s="36"/>
      <c r="I4349" s="36"/>
      <c r="J4349" s="36"/>
      <c r="K4349" s="36"/>
      <c r="N4349" s="36"/>
      <c r="O4349" s="36"/>
    </row>
    <row r="4350" spans="6:17">
      <c r="F4350" s="36"/>
      <c r="J4350" s="36"/>
      <c r="K4350" s="36"/>
      <c r="O4350" s="36"/>
    </row>
    <row r="4351" spans="6:17">
      <c r="I4351" s="36"/>
      <c r="K4351" s="36"/>
    </row>
    <row r="4352" spans="6:17">
      <c r="F4352" s="36"/>
      <c r="H4352" s="36"/>
      <c r="I4352" s="36"/>
      <c r="J4352" s="36"/>
      <c r="K4352" s="36"/>
      <c r="N4352" s="36"/>
      <c r="O4352" s="36"/>
    </row>
    <row r="4353" spans="6:17">
      <c r="F4353" s="36"/>
      <c r="K4353" s="36"/>
    </row>
    <row r="4354" spans="6:17">
      <c r="F4354" s="36"/>
      <c r="H4354" s="36"/>
      <c r="I4354" s="36"/>
      <c r="J4354" s="36"/>
      <c r="K4354" s="36"/>
      <c r="N4354" s="36"/>
      <c r="O4354" s="36"/>
    </row>
    <row r="4355" spans="6:17">
      <c r="F4355" s="36"/>
      <c r="H4355" s="36"/>
      <c r="I4355" s="36"/>
      <c r="J4355" s="36"/>
      <c r="K4355" s="36"/>
      <c r="N4355" s="36"/>
      <c r="O4355" s="36"/>
    </row>
    <row r="4356" spans="6:17">
      <c r="F4356" s="36"/>
      <c r="H4356" s="36"/>
      <c r="I4356" s="36"/>
      <c r="J4356" s="36"/>
      <c r="K4356" s="36"/>
      <c r="N4356" s="36"/>
      <c r="O4356" s="36"/>
    </row>
    <row r="4357" spans="6:17">
      <c r="M4357" s="36"/>
    </row>
    <row r="4358" spans="6:17">
      <c r="F4358" s="36"/>
      <c r="H4358" s="36"/>
      <c r="I4358" s="36"/>
      <c r="J4358" s="36"/>
      <c r="K4358" s="36"/>
      <c r="N4358" s="36"/>
      <c r="O4358" s="36"/>
    </row>
    <row r="4359" spans="6:17">
      <c r="F4359" s="36"/>
      <c r="H4359" s="36"/>
      <c r="I4359" s="36"/>
      <c r="J4359" s="36"/>
      <c r="K4359" s="36"/>
      <c r="N4359" s="36"/>
      <c r="O4359" s="36"/>
    </row>
    <row r="4360" spans="6:17">
      <c r="F4360" s="47"/>
      <c r="G4360" s="47"/>
      <c r="H4360" s="47"/>
      <c r="I4360" s="47"/>
      <c r="J4360" s="47"/>
      <c r="K4360" s="47"/>
      <c r="L4360" s="47"/>
      <c r="M4360" s="47"/>
      <c r="N4360" s="47"/>
      <c r="O4360" s="47"/>
      <c r="P4360" s="47"/>
      <c r="Q4360" s="47"/>
    </row>
    <row r="4361" spans="6:17">
      <c r="F4361" s="36"/>
      <c r="H4361" s="36"/>
      <c r="I4361" s="36"/>
      <c r="J4361" s="36"/>
      <c r="K4361" s="36"/>
      <c r="N4361" s="36"/>
      <c r="O4361" s="36"/>
    </row>
    <row r="4362" spans="6:17">
      <c r="F4362" s="36"/>
      <c r="H4362" s="36"/>
      <c r="I4362" s="36"/>
      <c r="J4362" s="36"/>
      <c r="K4362" s="36"/>
      <c r="N4362" s="36"/>
      <c r="O4362" s="36"/>
    </row>
    <row r="4363" spans="6:17">
      <c r="M4363" s="36"/>
    </row>
    <row r="4364" spans="6:17">
      <c r="F4364" s="36"/>
      <c r="H4364" s="36"/>
      <c r="I4364" s="36"/>
      <c r="J4364" s="36"/>
      <c r="K4364" s="36"/>
      <c r="N4364" s="36"/>
      <c r="O4364" s="36"/>
    </row>
    <row r="4365" spans="6:17">
      <c r="F4365" s="36"/>
      <c r="H4365" s="36"/>
      <c r="I4365" s="36"/>
      <c r="J4365" s="36"/>
      <c r="K4365" s="36"/>
      <c r="N4365" s="36"/>
      <c r="O4365" s="36"/>
    </row>
    <row r="4366" spans="6:17">
      <c r="F4366" s="36"/>
      <c r="H4366" s="36"/>
      <c r="I4366" s="36"/>
    </row>
    <row r="4367" spans="6:17">
      <c r="F4367" s="36"/>
      <c r="H4367" s="36"/>
      <c r="I4367" s="36"/>
      <c r="J4367" s="36"/>
      <c r="K4367" s="36"/>
      <c r="N4367" s="36"/>
      <c r="O4367" s="36"/>
    </row>
    <row r="4368" spans="6:17">
      <c r="F4368" s="36"/>
      <c r="H4368" s="36"/>
      <c r="I4368" s="36"/>
      <c r="J4368" s="36"/>
      <c r="K4368" s="36"/>
      <c r="N4368" s="36"/>
      <c r="O4368" s="36"/>
    </row>
    <row r="4369" spans="6:15">
      <c r="F4369" s="36"/>
      <c r="H4369" s="36"/>
      <c r="I4369" s="36"/>
      <c r="K4369" s="36"/>
      <c r="N4369" s="36"/>
      <c r="O4369" s="36"/>
    </row>
    <row r="4370" spans="6:15">
      <c r="I4370" s="36"/>
      <c r="J4370" s="36"/>
      <c r="K4370" s="36"/>
      <c r="O4370" s="36"/>
    </row>
    <row r="4371" spans="6:15">
      <c r="F4371" s="36"/>
      <c r="H4371" s="36"/>
      <c r="I4371" s="36"/>
      <c r="J4371" s="36"/>
      <c r="K4371" s="36"/>
      <c r="N4371" s="36"/>
      <c r="O4371" s="36"/>
    </row>
    <row r="4372" spans="6:15">
      <c r="F4372" s="36"/>
      <c r="I4372" s="36"/>
      <c r="O4372" s="36"/>
    </row>
    <row r="4373" spans="6:15">
      <c r="I4373" s="36"/>
      <c r="O4373" s="36"/>
    </row>
    <row r="4374" spans="6:15">
      <c r="F4374" s="36"/>
      <c r="H4374" s="36"/>
      <c r="I4374" s="36"/>
      <c r="J4374" s="36"/>
      <c r="K4374" s="36"/>
      <c r="N4374" s="36"/>
      <c r="O4374" s="36"/>
    </row>
    <row r="4375" spans="6:15">
      <c r="F4375" s="36"/>
      <c r="H4375" s="36"/>
      <c r="K4375" s="36"/>
    </row>
    <row r="4376" spans="6:15">
      <c r="F4376" s="36"/>
      <c r="I4376" s="36"/>
      <c r="J4376" s="36"/>
      <c r="K4376" s="36"/>
      <c r="O4376" s="36"/>
    </row>
    <row r="4377" spans="6:15">
      <c r="F4377" s="36"/>
      <c r="H4377" s="36"/>
      <c r="I4377" s="36"/>
      <c r="J4377" s="36"/>
      <c r="K4377" s="36"/>
      <c r="N4377" s="36"/>
      <c r="O4377" s="36"/>
    </row>
    <row r="4378" spans="6:15">
      <c r="F4378" s="36"/>
      <c r="I4378" s="36"/>
      <c r="O4378" s="36"/>
    </row>
    <row r="4379" spans="6:15">
      <c r="F4379" s="36"/>
      <c r="H4379" s="36"/>
      <c r="I4379" s="36"/>
      <c r="K4379" s="36"/>
      <c r="O4379" s="36"/>
    </row>
    <row r="4380" spans="6:15">
      <c r="F4380" s="36"/>
      <c r="H4380" s="36"/>
      <c r="I4380" s="36"/>
      <c r="J4380" s="36"/>
      <c r="K4380" s="36"/>
      <c r="N4380" s="36"/>
      <c r="O4380" s="36"/>
    </row>
    <row r="4381" spans="6:15">
      <c r="F4381" s="36"/>
      <c r="K4381" s="36"/>
      <c r="O4381" s="36"/>
    </row>
    <row r="4382" spans="6:15">
      <c r="F4382" s="36"/>
      <c r="I4382" s="36"/>
    </row>
    <row r="4383" spans="6:15">
      <c r="F4383" s="36"/>
      <c r="H4383" s="36"/>
      <c r="I4383" s="36"/>
      <c r="J4383" s="36"/>
      <c r="K4383" s="36"/>
      <c r="N4383" s="36"/>
      <c r="O4383" s="36"/>
    </row>
    <row r="4384" spans="6:15">
      <c r="F4384" s="36"/>
      <c r="I4384" s="36"/>
      <c r="O4384" s="36"/>
    </row>
    <row r="4385" spans="6:17">
      <c r="I4385" s="36"/>
      <c r="K4385" s="36"/>
    </row>
    <row r="4386" spans="6:17">
      <c r="F4386" s="36"/>
      <c r="H4386" s="36"/>
      <c r="I4386" s="36"/>
      <c r="J4386" s="36"/>
      <c r="K4386" s="36"/>
      <c r="N4386" s="36"/>
      <c r="O4386" s="36"/>
    </row>
    <row r="4387" spans="6:17">
      <c r="F4387" s="47"/>
      <c r="G4387" s="47"/>
      <c r="H4387" s="47"/>
      <c r="I4387" s="47"/>
      <c r="J4387" s="47"/>
      <c r="K4387" s="47"/>
      <c r="L4387" s="47"/>
      <c r="M4387" s="47"/>
      <c r="N4387" s="47"/>
      <c r="O4387" s="47"/>
      <c r="P4387" s="47"/>
      <c r="Q4387" s="47"/>
    </row>
    <row r="4388" spans="6:17">
      <c r="F4388" s="36"/>
      <c r="H4388" s="36"/>
      <c r="I4388" s="36"/>
      <c r="J4388" s="36"/>
      <c r="K4388" s="36"/>
      <c r="N4388" s="36"/>
      <c r="O4388" s="36"/>
    </row>
    <row r="4389" spans="6:17">
      <c r="F4389" s="36"/>
      <c r="H4389" s="36"/>
      <c r="I4389" s="36"/>
      <c r="J4389" s="36"/>
      <c r="K4389" s="36"/>
      <c r="N4389" s="36"/>
      <c r="O4389" s="36"/>
    </row>
    <row r="4390" spans="6:17">
      <c r="F4390" s="36"/>
      <c r="H4390" s="36"/>
      <c r="I4390" s="36"/>
    </row>
    <row r="4391" spans="6:17">
      <c r="H4391" s="36"/>
      <c r="O4391" s="36"/>
    </row>
    <row r="4392" spans="6:17">
      <c r="F4392" s="36"/>
      <c r="H4392" s="36"/>
      <c r="I4392" s="36"/>
      <c r="J4392" s="36"/>
      <c r="K4392" s="36"/>
      <c r="N4392" s="36"/>
      <c r="O4392" s="36"/>
    </row>
    <row r="4393" spans="6:17">
      <c r="F4393" s="36"/>
      <c r="K4393" s="36"/>
    </row>
    <row r="4394" spans="6:17">
      <c r="F4394" s="36"/>
      <c r="K4394" s="36"/>
      <c r="O4394" s="36"/>
    </row>
    <row r="4395" spans="6:17">
      <c r="F4395" s="36"/>
      <c r="H4395" s="36"/>
      <c r="I4395" s="36"/>
      <c r="J4395" s="36"/>
      <c r="K4395" s="36"/>
      <c r="N4395" s="36"/>
      <c r="O4395" s="36"/>
    </row>
    <row r="4396" spans="6:17">
      <c r="F4396" s="36"/>
      <c r="I4396" s="36"/>
    </row>
    <row r="4397" spans="6:17">
      <c r="F4397" s="36"/>
      <c r="O4397" s="36"/>
    </row>
    <row r="4398" spans="6:17">
      <c r="F4398" s="36"/>
      <c r="H4398" s="36"/>
      <c r="I4398" s="36"/>
      <c r="J4398" s="36"/>
      <c r="K4398" s="36"/>
      <c r="O4398" s="36"/>
    </row>
    <row r="4399" spans="6:17">
      <c r="F4399" s="36"/>
      <c r="J4399" s="36"/>
    </row>
    <row r="4400" spans="6:17">
      <c r="F4400" s="36"/>
      <c r="H4400" s="36"/>
      <c r="I4400" s="36"/>
      <c r="J4400" s="36"/>
      <c r="K4400" s="36"/>
      <c r="N4400" s="36"/>
      <c r="O4400" s="36"/>
    </row>
    <row r="4401" spans="6:17">
      <c r="I4401" s="36"/>
    </row>
    <row r="4402" spans="6:17">
      <c r="F4402" s="36"/>
      <c r="H4402" s="36"/>
      <c r="I4402" s="36"/>
      <c r="J4402" s="36"/>
      <c r="K4402" s="36"/>
      <c r="N4402" s="36"/>
      <c r="O4402" s="36"/>
    </row>
    <row r="4403" spans="6:17">
      <c r="I4403" s="36"/>
      <c r="O4403" s="36"/>
    </row>
    <row r="4404" spans="6:17">
      <c r="F4404" s="36"/>
      <c r="H4404" s="36"/>
      <c r="K4404" s="36"/>
      <c r="O4404" s="36"/>
    </row>
    <row r="4405" spans="6:17">
      <c r="F4405" s="36"/>
      <c r="H4405" s="36"/>
      <c r="I4405" s="36"/>
      <c r="J4405" s="36"/>
      <c r="K4405" s="36"/>
      <c r="N4405" s="36"/>
      <c r="O4405" s="36"/>
    </row>
    <row r="4406" spans="6:17">
      <c r="F4406" s="36"/>
      <c r="I4406" s="36"/>
      <c r="O4406" s="36"/>
    </row>
    <row r="4407" spans="6:17">
      <c r="F4407" s="36"/>
      <c r="H4407" s="36"/>
      <c r="O4407" s="36"/>
    </row>
    <row r="4408" spans="6:17">
      <c r="F4408" s="36"/>
      <c r="H4408" s="36"/>
      <c r="I4408" s="36"/>
      <c r="J4408" s="36"/>
      <c r="K4408" s="36"/>
      <c r="N4408" s="36"/>
      <c r="O4408" s="36"/>
    </row>
    <row r="4409" spans="6:17">
      <c r="F4409" s="36"/>
      <c r="I4409" s="36"/>
      <c r="O4409" s="36"/>
    </row>
    <row r="4410" spans="6:17">
      <c r="H4410" s="36"/>
      <c r="O4410" s="36"/>
    </row>
    <row r="4411" spans="6:17">
      <c r="F4411" s="36"/>
      <c r="H4411" s="36"/>
      <c r="I4411" s="36"/>
      <c r="J4411" s="36"/>
      <c r="K4411" s="36"/>
      <c r="N4411" s="36"/>
      <c r="O4411" s="36"/>
    </row>
    <row r="4412" spans="6:17">
      <c r="F4412" s="36"/>
      <c r="H4412" s="36"/>
      <c r="I4412" s="36"/>
      <c r="J4412" s="36"/>
      <c r="K4412" s="36"/>
      <c r="N4412" s="36"/>
      <c r="O4412" s="36"/>
    </row>
    <row r="4413" spans="6:17">
      <c r="H4413" s="36"/>
      <c r="O4413" s="36"/>
    </row>
    <row r="4414" spans="6:17">
      <c r="F4414" s="36"/>
      <c r="H4414" s="36"/>
      <c r="I4414" s="36"/>
      <c r="J4414" s="36"/>
      <c r="K4414" s="36"/>
      <c r="N4414" s="36"/>
      <c r="O4414" s="36"/>
    </row>
    <row r="4415" spans="6:17">
      <c r="F4415" s="36"/>
      <c r="H4415" s="36"/>
      <c r="I4415" s="36"/>
      <c r="J4415" s="36"/>
      <c r="K4415" s="36"/>
      <c r="N4415" s="36"/>
      <c r="O4415" s="36"/>
    </row>
    <row r="4416" spans="6:17">
      <c r="F4416" s="47"/>
      <c r="G4416" s="47"/>
      <c r="H4416" s="47"/>
      <c r="I4416" s="47"/>
      <c r="J4416" s="47"/>
      <c r="K4416" s="47"/>
      <c r="L4416" s="47"/>
      <c r="M4416" s="47"/>
      <c r="N4416" s="47"/>
      <c r="O4416" s="47"/>
      <c r="P4416" s="47"/>
      <c r="Q4416" s="47"/>
    </row>
    <row r="4417" spans="6:17">
      <c r="F4417" s="36"/>
      <c r="H4417" s="36"/>
      <c r="I4417" s="36"/>
      <c r="J4417" s="36"/>
      <c r="K4417" s="36"/>
      <c r="N4417" s="36"/>
      <c r="O4417" s="36"/>
    </row>
    <row r="4418" spans="6:17">
      <c r="F4418" s="36"/>
      <c r="H4418" s="36"/>
      <c r="I4418" s="36"/>
      <c r="J4418" s="36"/>
      <c r="K4418" s="36"/>
      <c r="N4418" s="36"/>
      <c r="O4418" s="36"/>
    </row>
    <row r="4419" spans="6:17">
      <c r="J4419" s="36"/>
      <c r="K4419" s="36"/>
    </row>
    <row r="4420" spans="6:17">
      <c r="F4420" s="36"/>
      <c r="H4420" s="36"/>
      <c r="I4420" s="36"/>
      <c r="J4420" s="36"/>
      <c r="K4420" s="36"/>
      <c r="N4420" s="36"/>
      <c r="O4420" s="36"/>
    </row>
    <row r="4421" spans="6:17">
      <c r="F4421" s="36"/>
      <c r="H4421" s="36"/>
      <c r="I4421" s="36"/>
      <c r="J4421" s="36"/>
      <c r="K4421" s="36"/>
      <c r="N4421" s="36"/>
      <c r="O4421" s="36"/>
    </row>
    <row r="4422" spans="6:17">
      <c r="J4422" s="36"/>
      <c r="K4422" s="36"/>
      <c r="O4422" s="36"/>
    </row>
    <row r="4423" spans="6:17">
      <c r="F4423" s="36"/>
      <c r="H4423" s="36"/>
      <c r="I4423" s="36"/>
      <c r="J4423" s="36"/>
      <c r="K4423" s="36"/>
      <c r="N4423" s="36"/>
      <c r="O4423" s="36"/>
    </row>
    <row r="4424" spans="6:17">
      <c r="F4424" s="36"/>
      <c r="H4424" s="36"/>
      <c r="I4424" s="36"/>
      <c r="J4424" s="36"/>
      <c r="K4424" s="36"/>
      <c r="N4424" s="36"/>
      <c r="O4424" s="36"/>
    </row>
    <row r="4425" spans="6:17">
      <c r="J4425" s="36"/>
      <c r="O4425" s="36"/>
    </row>
    <row r="4426" spans="6:17">
      <c r="F4426" s="36"/>
      <c r="O4426" s="36"/>
    </row>
    <row r="4427" spans="6:17">
      <c r="F4427" s="36"/>
      <c r="H4427" s="36"/>
      <c r="I4427" s="36"/>
      <c r="J4427" s="36"/>
      <c r="K4427" s="36"/>
      <c r="N4427" s="36"/>
      <c r="O4427" s="36"/>
    </row>
    <row r="4428" spans="6:17">
      <c r="F4428" s="36"/>
    </row>
    <row r="4429" spans="6:17">
      <c r="F4429" s="36"/>
      <c r="K4429" s="36"/>
    </row>
    <row r="4430" spans="6:17">
      <c r="F4430" s="36"/>
      <c r="H4430" s="36"/>
      <c r="I4430" s="36"/>
      <c r="J4430" s="36"/>
      <c r="K4430" s="36"/>
      <c r="N4430" s="36"/>
      <c r="O4430" s="36"/>
    </row>
    <row r="4431" spans="6:17">
      <c r="F4431" s="36"/>
      <c r="H4431" s="36"/>
      <c r="I4431" s="36"/>
      <c r="J4431" s="36"/>
      <c r="K4431" s="36"/>
      <c r="O4431" s="36"/>
    </row>
    <row r="4432" spans="6:17">
      <c r="F4432" s="47"/>
      <c r="G4432" s="47"/>
      <c r="H4432" s="47"/>
      <c r="I4432" s="47"/>
      <c r="J4432" s="47"/>
      <c r="K4432" s="47"/>
      <c r="L4432" s="47"/>
      <c r="M4432" s="47"/>
      <c r="N4432" s="47"/>
      <c r="O4432" s="47"/>
      <c r="P4432" s="47"/>
      <c r="Q4432" s="47"/>
    </row>
    <row r="4433" spans="6:15">
      <c r="F4433" s="36"/>
      <c r="H4433" s="36"/>
      <c r="I4433" s="36"/>
      <c r="J4433" s="36"/>
      <c r="K4433" s="36"/>
      <c r="N4433" s="36"/>
      <c r="O4433" s="36"/>
    </row>
    <row r="4434" spans="6:15">
      <c r="F4434" s="36"/>
      <c r="I4434" s="36"/>
      <c r="O4434" s="36"/>
    </row>
    <row r="4435" spans="6:15">
      <c r="F4435" s="36"/>
      <c r="I4435" s="36"/>
    </row>
    <row r="4436" spans="6:15">
      <c r="F4436" s="36"/>
      <c r="I4436" s="36"/>
      <c r="J4436" s="36"/>
      <c r="O4436" s="36"/>
    </row>
    <row r="4437" spans="6:15">
      <c r="F4437" s="36"/>
      <c r="H4437" s="36"/>
      <c r="J4437" s="36"/>
      <c r="K4437" s="36"/>
      <c r="O4437" s="36"/>
    </row>
    <row r="4438" spans="6:15">
      <c r="F4438" s="36"/>
      <c r="K4438" s="36"/>
    </row>
    <row r="4439" spans="6:15">
      <c r="F4439" s="36"/>
      <c r="J4439" s="36"/>
    </row>
    <row r="4440" spans="6:15">
      <c r="F4440" s="36"/>
      <c r="H4440" s="36"/>
      <c r="I4440" s="36"/>
      <c r="J4440" s="36"/>
      <c r="K4440" s="36"/>
      <c r="N4440" s="36"/>
      <c r="O4440" s="36"/>
    </row>
    <row r="4441" spans="6:15">
      <c r="F4441" s="36"/>
      <c r="H4441" s="36"/>
      <c r="I4441" s="36"/>
      <c r="K4441" s="36"/>
      <c r="O4441" s="36"/>
    </row>
    <row r="4442" spans="6:15">
      <c r="H4442" s="36"/>
      <c r="J4442" s="36"/>
    </row>
    <row r="4443" spans="6:15">
      <c r="F4443" s="36"/>
      <c r="H4443" s="36"/>
      <c r="I4443" s="36"/>
      <c r="J4443" s="36"/>
      <c r="K4443" s="36"/>
      <c r="N4443" s="36"/>
      <c r="O4443" s="36"/>
    </row>
    <row r="4444" spans="6:15">
      <c r="F4444" s="36"/>
      <c r="K4444" s="36"/>
      <c r="O4444" s="36"/>
    </row>
    <row r="4445" spans="6:15">
      <c r="F4445" s="36"/>
      <c r="J4445" s="36"/>
    </row>
    <row r="4446" spans="6:15">
      <c r="F4446" s="36"/>
      <c r="H4446" s="36"/>
      <c r="I4446" s="36"/>
      <c r="J4446" s="36"/>
      <c r="K4446" s="36"/>
      <c r="N4446" s="36"/>
      <c r="O4446" s="36"/>
    </row>
    <row r="4447" spans="6:15">
      <c r="F4447" s="36"/>
      <c r="H4447" s="36"/>
      <c r="I4447" s="36"/>
      <c r="K4447" s="36"/>
      <c r="O4447" s="36"/>
    </row>
    <row r="4448" spans="6:15">
      <c r="F4448" s="36"/>
      <c r="H4448" s="36"/>
      <c r="I4448" s="36"/>
      <c r="J4448" s="36"/>
      <c r="K4448" s="36"/>
      <c r="N4448" s="36"/>
      <c r="O4448" s="36"/>
    </row>
    <row r="4449" spans="6:15">
      <c r="F4449" s="36"/>
      <c r="H4449" s="36"/>
      <c r="I4449" s="36"/>
      <c r="J4449" s="36"/>
      <c r="K4449" s="36"/>
      <c r="N4449" s="36"/>
      <c r="O4449" s="36"/>
    </row>
    <row r="4450" spans="6:15">
      <c r="F4450" s="36"/>
      <c r="K4450" s="36"/>
    </row>
    <row r="4451" spans="6:15">
      <c r="F4451" s="36"/>
      <c r="H4451" s="36"/>
      <c r="I4451" s="36"/>
      <c r="J4451" s="36"/>
      <c r="K4451" s="36"/>
      <c r="M4451" s="36"/>
      <c r="N4451" s="36"/>
      <c r="O4451" s="36"/>
    </row>
    <row r="4452" spans="6:15">
      <c r="F4452" s="36"/>
      <c r="H4452" s="36"/>
      <c r="I4452" s="36"/>
      <c r="J4452" s="36"/>
      <c r="K4452" s="36"/>
      <c r="N4452" s="36"/>
      <c r="O4452" s="36"/>
    </row>
    <row r="4453" spans="6:15">
      <c r="F4453" s="36"/>
      <c r="K4453" s="36"/>
      <c r="O4453" s="36"/>
    </row>
    <row r="4454" spans="6:15">
      <c r="F4454" s="36"/>
      <c r="H4454" s="36"/>
      <c r="I4454" s="36"/>
      <c r="J4454" s="36"/>
      <c r="K4454" s="36"/>
      <c r="N4454" s="36"/>
      <c r="O4454" s="36"/>
    </row>
    <row r="4455" spans="6:15">
      <c r="F4455" s="36"/>
      <c r="K4455" s="36"/>
    </row>
    <row r="4456" spans="6:15">
      <c r="F4456" s="36"/>
      <c r="K4456" s="36"/>
      <c r="O4456" s="36"/>
    </row>
    <row r="4457" spans="6:15">
      <c r="F4457" s="36"/>
      <c r="H4457" s="36"/>
      <c r="I4457" s="36"/>
      <c r="J4457" s="36"/>
      <c r="K4457" s="36"/>
      <c r="N4457" s="36"/>
      <c r="O4457" s="36"/>
    </row>
    <row r="4458" spans="6:15">
      <c r="I4458" s="36"/>
      <c r="K4458" s="36"/>
      <c r="O4458" s="36"/>
    </row>
    <row r="4459" spans="6:15">
      <c r="F4459" s="36"/>
      <c r="I4459" s="36"/>
      <c r="K4459" s="36"/>
    </row>
    <row r="4460" spans="6:15">
      <c r="F4460" s="36"/>
      <c r="H4460" s="36"/>
      <c r="I4460" s="36"/>
      <c r="J4460" s="36"/>
      <c r="K4460" s="36"/>
      <c r="N4460" s="36"/>
      <c r="O4460" s="36"/>
    </row>
    <row r="4461" spans="6:15">
      <c r="F4461" s="36"/>
      <c r="K4461" s="36"/>
      <c r="O4461" s="36"/>
    </row>
    <row r="4462" spans="6:15">
      <c r="F4462" s="36"/>
      <c r="H4462" s="36"/>
      <c r="I4462" s="36"/>
      <c r="J4462" s="36"/>
      <c r="K4462" s="36"/>
      <c r="N4462" s="36"/>
      <c r="O4462" s="36"/>
    </row>
    <row r="4463" spans="6:15">
      <c r="F4463" s="36"/>
      <c r="H4463" s="36"/>
      <c r="I4463" s="36"/>
      <c r="J4463" s="36"/>
      <c r="K4463" s="36"/>
      <c r="N4463" s="36"/>
      <c r="O4463" s="36"/>
    </row>
    <row r="4464" spans="6:15">
      <c r="F4464" s="36"/>
      <c r="H4464" s="36"/>
      <c r="I4464" s="36"/>
      <c r="J4464" s="36"/>
      <c r="K4464" s="36"/>
      <c r="N4464" s="36"/>
      <c r="O4464" s="36"/>
    </row>
    <row r="4465" spans="6:15">
      <c r="F4465" s="36"/>
      <c r="H4465" s="36"/>
      <c r="I4465" s="36"/>
      <c r="J4465" s="36"/>
      <c r="K4465" s="36"/>
      <c r="N4465" s="36"/>
      <c r="O4465" s="36"/>
    </row>
    <row r="4466" spans="6:15">
      <c r="F4466" s="36"/>
      <c r="H4466" s="36"/>
      <c r="I4466" s="36"/>
      <c r="J4466" s="36"/>
      <c r="K4466" s="36"/>
      <c r="N4466" s="36"/>
      <c r="O4466" s="36"/>
    </row>
    <row r="4467" spans="6:15">
      <c r="F4467" s="36"/>
      <c r="M4467" s="36"/>
    </row>
    <row r="4468" spans="6:15">
      <c r="F4468" s="36"/>
      <c r="H4468" s="36"/>
      <c r="I4468" s="36"/>
      <c r="J4468" s="36"/>
      <c r="K4468" s="36"/>
      <c r="N4468" s="36"/>
      <c r="O4468" s="36"/>
    </row>
    <row r="4469" spans="6:15">
      <c r="F4469" s="36"/>
      <c r="H4469" s="36"/>
      <c r="I4469" s="36"/>
      <c r="J4469" s="36"/>
      <c r="K4469" s="36"/>
      <c r="N4469" s="36"/>
      <c r="O4469" s="36"/>
    </row>
    <row r="4470" spans="6:15">
      <c r="F4470" s="36"/>
      <c r="H4470" s="36"/>
      <c r="K4470" s="36"/>
      <c r="M4470" s="36"/>
      <c r="O4470" s="36"/>
    </row>
    <row r="4471" spans="6:15">
      <c r="F4471" s="36"/>
      <c r="H4471" s="36"/>
      <c r="I4471" s="36"/>
      <c r="J4471" s="36"/>
      <c r="K4471" s="36"/>
      <c r="N4471" s="36"/>
      <c r="O4471" s="36"/>
    </row>
    <row r="4472" spans="6:15">
      <c r="F4472" s="36"/>
      <c r="H4472" s="36"/>
      <c r="I4472" s="36"/>
      <c r="J4472" s="36"/>
      <c r="K4472" s="36"/>
      <c r="N4472" s="36"/>
      <c r="O4472" s="36"/>
    </row>
    <row r="4473" spans="6:15">
      <c r="F4473" s="36"/>
      <c r="K4473" s="36"/>
      <c r="M4473" s="36"/>
    </row>
    <row r="4474" spans="6:15">
      <c r="F4474" s="36"/>
      <c r="H4474" s="36"/>
      <c r="K4474" s="36"/>
      <c r="N4474" s="36"/>
    </row>
    <row r="4475" spans="6:15">
      <c r="F4475" s="36"/>
      <c r="H4475" s="36"/>
      <c r="I4475" s="36"/>
      <c r="J4475" s="36"/>
      <c r="K4475" s="36"/>
      <c r="N4475" s="36"/>
      <c r="O4475" s="36"/>
    </row>
    <row r="4476" spans="6:15">
      <c r="F4476" s="36"/>
      <c r="H4476" s="36"/>
      <c r="I4476" s="36"/>
      <c r="J4476" s="36"/>
      <c r="K4476" s="36"/>
      <c r="N4476" s="36"/>
      <c r="O4476" s="36"/>
    </row>
    <row r="4477" spans="6:15">
      <c r="F4477" s="36"/>
      <c r="K4477" s="36"/>
    </row>
    <row r="4478" spans="6:15">
      <c r="F4478" s="36"/>
      <c r="H4478" s="36"/>
      <c r="I4478" s="36"/>
      <c r="J4478" s="36"/>
      <c r="K4478" s="36"/>
      <c r="N4478" s="36"/>
      <c r="O4478" s="36"/>
    </row>
    <row r="4479" spans="6:15">
      <c r="F4479" s="36"/>
      <c r="H4479" s="36"/>
      <c r="I4479" s="36"/>
      <c r="J4479" s="36"/>
      <c r="K4479" s="36"/>
      <c r="N4479" s="36"/>
      <c r="O4479" s="36"/>
    </row>
    <row r="4480" spans="6:15">
      <c r="F4480" s="36"/>
      <c r="H4480" s="36"/>
      <c r="I4480" s="36"/>
      <c r="K4480" s="36"/>
      <c r="N4480" s="36"/>
      <c r="O4480" s="36"/>
    </row>
    <row r="4481" spans="6:15">
      <c r="F4481" s="36"/>
      <c r="H4481" s="36"/>
      <c r="I4481" s="36"/>
      <c r="J4481" s="36"/>
      <c r="K4481" s="36"/>
      <c r="N4481" s="36"/>
      <c r="O4481" s="36"/>
    </row>
    <row r="4482" spans="6:15">
      <c r="F4482" s="36"/>
      <c r="H4482" s="36"/>
      <c r="I4482" s="36"/>
      <c r="J4482" s="36"/>
      <c r="K4482" s="36"/>
      <c r="N4482" s="36"/>
      <c r="O4482" s="36"/>
    </row>
    <row r="4483" spans="6:15">
      <c r="F4483" s="36"/>
      <c r="J4483" s="36"/>
      <c r="K4483" s="36"/>
      <c r="O4483" s="36"/>
    </row>
    <row r="4484" spans="6:15">
      <c r="F4484" s="36"/>
      <c r="H4484" s="36"/>
      <c r="I4484" s="36"/>
      <c r="J4484" s="36"/>
      <c r="K4484" s="36"/>
      <c r="N4484" s="36"/>
      <c r="O4484" s="36"/>
    </row>
    <row r="4485" spans="6:15">
      <c r="F4485" s="36"/>
      <c r="H4485" s="36"/>
      <c r="I4485" s="36"/>
      <c r="J4485" s="36"/>
      <c r="K4485" s="36"/>
      <c r="N4485" s="36"/>
      <c r="O4485" s="36"/>
    </row>
    <row r="4486" spans="6:15">
      <c r="F4486" s="36"/>
      <c r="K4486" s="36"/>
      <c r="O4486" s="36"/>
    </row>
    <row r="4487" spans="6:15">
      <c r="F4487" s="36"/>
      <c r="H4487" s="36"/>
      <c r="I4487" s="36"/>
      <c r="J4487" s="36"/>
      <c r="K4487" s="36"/>
      <c r="N4487" s="36"/>
      <c r="O4487" s="36"/>
    </row>
    <row r="4488" spans="6:15">
      <c r="F4488" s="36"/>
      <c r="I4488" s="36"/>
    </row>
    <row r="4489" spans="6:15">
      <c r="F4489" s="36"/>
    </row>
    <row r="4490" spans="6:15">
      <c r="F4490" s="36"/>
      <c r="H4490" s="36"/>
      <c r="I4490" s="36"/>
      <c r="J4490" s="36"/>
      <c r="K4490" s="36"/>
      <c r="N4490" s="36"/>
      <c r="O4490" s="36"/>
    </row>
    <row r="4491" spans="6:15">
      <c r="F4491" s="36"/>
      <c r="I4491" s="36"/>
      <c r="K4491" s="36"/>
    </row>
    <row r="4492" spans="6:15">
      <c r="F4492" s="36"/>
      <c r="K4492" s="36"/>
      <c r="O4492" s="36"/>
    </row>
    <row r="4493" spans="6:15">
      <c r="F4493" s="36"/>
      <c r="H4493" s="36"/>
      <c r="I4493" s="36"/>
      <c r="J4493" s="36"/>
      <c r="K4493" s="36"/>
      <c r="N4493" s="36"/>
      <c r="O4493" s="36"/>
    </row>
    <row r="4494" spans="6:15">
      <c r="F4494" s="36"/>
      <c r="I4494" s="36"/>
    </row>
    <row r="4495" spans="6:15">
      <c r="F4495" s="36"/>
      <c r="I4495" s="36"/>
      <c r="J4495" s="36"/>
    </row>
    <row r="4496" spans="6:15">
      <c r="F4496" s="36"/>
      <c r="H4496" s="36"/>
      <c r="I4496" s="36"/>
      <c r="J4496" s="36"/>
      <c r="K4496" s="36"/>
      <c r="N4496" s="36"/>
      <c r="O4496" s="36"/>
    </row>
    <row r="4497" spans="6:17">
      <c r="I4497" s="36"/>
      <c r="K4497" s="36"/>
    </row>
    <row r="4498" spans="6:17">
      <c r="F4498" s="36"/>
      <c r="K4498" s="36"/>
    </row>
    <row r="4499" spans="6:17">
      <c r="F4499" s="36"/>
      <c r="H4499" s="36"/>
      <c r="I4499" s="36"/>
      <c r="J4499" s="36"/>
      <c r="K4499" s="36"/>
      <c r="N4499" s="36"/>
      <c r="O4499" s="36"/>
    </row>
    <row r="4500" spans="6:17">
      <c r="F4500" s="36"/>
      <c r="J4500" s="36"/>
      <c r="K4500" s="36"/>
      <c r="O4500" s="36"/>
    </row>
    <row r="4501" spans="6:17">
      <c r="F4501" s="36"/>
      <c r="J4501" s="36"/>
    </row>
    <row r="4502" spans="6:17">
      <c r="F4502" s="36"/>
      <c r="H4502" s="36"/>
      <c r="I4502" s="36"/>
      <c r="J4502" s="36"/>
      <c r="K4502" s="36"/>
      <c r="N4502" s="36"/>
      <c r="O4502" s="36"/>
    </row>
    <row r="4503" spans="6:17">
      <c r="F4503" s="47"/>
      <c r="G4503" s="47"/>
      <c r="H4503" s="47"/>
      <c r="I4503" s="47"/>
      <c r="J4503" s="47"/>
      <c r="K4503" s="47"/>
      <c r="L4503" s="47"/>
      <c r="M4503" s="47"/>
      <c r="N4503" s="47"/>
      <c r="O4503" s="47"/>
      <c r="P4503" s="47"/>
      <c r="Q4503" s="47"/>
    </row>
    <row r="4504" spans="6:17">
      <c r="F4504" s="36"/>
      <c r="O4504" s="36"/>
    </row>
    <row r="4505" spans="6:17">
      <c r="F4505" s="36"/>
      <c r="H4505" s="36"/>
      <c r="I4505" s="36"/>
      <c r="J4505" s="36"/>
      <c r="K4505" s="36"/>
      <c r="N4505" s="36"/>
      <c r="O4505" s="36"/>
    </row>
    <row r="4506" spans="6:17">
      <c r="F4506" s="36"/>
      <c r="K4506" s="36"/>
      <c r="O4506" s="36"/>
    </row>
    <row r="4507" spans="6:17">
      <c r="F4507" s="36"/>
      <c r="J4507" s="36"/>
      <c r="K4507" s="36"/>
    </row>
    <row r="4508" spans="6:17">
      <c r="F4508" s="36"/>
      <c r="J4508" s="36"/>
      <c r="K4508" s="36"/>
      <c r="O4508" s="36"/>
    </row>
    <row r="4509" spans="6:17">
      <c r="F4509" s="36"/>
      <c r="H4509" s="36"/>
      <c r="O4509" s="36"/>
    </row>
    <row r="4510" spans="6:17">
      <c r="F4510" s="36"/>
      <c r="O4510" s="36"/>
    </row>
    <row r="4511" spans="6:17">
      <c r="F4511" s="36"/>
      <c r="K4511" s="36"/>
    </row>
    <row r="4512" spans="6:17">
      <c r="F4512" s="36"/>
    </row>
    <row r="4513" spans="6:15">
      <c r="F4513" s="36"/>
      <c r="H4513" s="36"/>
      <c r="I4513" s="36"/>
      <c r="K4513" s="36"/>
      <c r="O4513" s="36"/>
    </row>
    <row r="4514" spans="6:15">
      <c r="F4514" s="36"/>
      <c r="H4514" s="36"/>
      <c r="K4514" s="36"/>
    </row>
    <row r="4515" spans="6:15">
      <c r="F4515" s="36"/>
      <c r="O4515" s="36"/>
    </row>
    <row r="4516" spans="6:15">
      <c r="F4516" s="36"/>
      <c r="O4516" s="36"/>
    </row>
    <row r="4517" spans="6:15">
      <c r="F4517" s="36"/>
      <c r="K4517" s="36"/>
    </row>
    <row r="4518" spans="6:15">
      <c r="F4518" s="36"/>
      <c r="O4518" s="36"/>
    </row>
    <row r="4519" spans="6:15">
      <c r="F4519" s="36"/>
      <c r="H4519" s="36"/>
      <c r="K4519" s="36"/>
      <c r="O4519" s="36"/>
    </row>
    <row r="4520" spans="6:15">
      <c r="F4520" s="36"/>
      <c r="J4520" s="36"/>
      <c r="K4520" s="36"/>
      <c r="N4520" s="36"/>
      <c r="O4520" s="36"/>
    </row>
    <row r="4521" spans="6:15">
      <c r="F4521" s="36"/>
      <c r="J4521" s="36"/>
      <c r="K4521" s="36"/>
      <c r="O4521" s="36"/>
    </row>
    <row r="4522" spans="6:15">
      <c r="F4522" s="36"/>
      <c r="H4522" s="36"/>
      <c r="I4522" s="36"/>
      <c r="J4522" s="36"/>
      <c r="K4522" s="36"/>
      <c r="N4522" s="36"/>
      <c r="O4522" s="36"/>
    </row>
    <row r="4523" spans="6:15">
      <c r="F4523" s="36"/>
      <c r="H4523" s="36"/>
      <c r="I4523" s="36"/>
      <c r="K4523" s="36"/>
      <c r="N4523" s="36"/>
      <c r="O4523" s="36"/>
    </row>
    <row r="4524" spans="6:15">
      <c r="F4524" s="36"/>
      <c r="H4524" s="36"/>
      <c r="I4524" s="36"/>
      <c r="J4524" s="36"/>
      <c r="K4524" s="36"/>
      <c r="N4524" s="36"/>
      <c r="O4524" s="36"/>
    </row>
    <row r="4525" spans="6:15">
      <c r="F4525" s="36"/>
      <c r="H4525" s="36"/>
      <c r="I4525" s="36"/>
      <c r="J4525" s="36"/>
      <c r="K4525" s="36"/>
      <c r="N4525" s="36"/>
      <c r="O4525" s="36"/>
    </row>
    <row r="4526" spans="6:15">
      <c r="H4526" s="36"/>
      <c r="I4526" s="36"/>
      <c r="N4526" s="36"/>
    </row>
    <row r="4527" spans="6:15">
      <c r="F4527" s="36"/>
      <c r="H4527" s="36"/>
      <c r="I4527" s="36"/>
      <c r="J4527" s="36"/>
      <c r="K4527" s="36"/>
      <c r="N4527" s="36"/>
      <c r="O4527" s="36"/>
    </row>
    <row r="4528" spans="6:15">
      <c r="F4528" s="36"/>
      <c r="H4528" s="36"/>
      <c r="I4528" s="36"/>
      <c r="J4528" s="36"/>
      <c r="K4528" s="36"/>
      <c r="N4528" s="36"/>
      <c r="O4528" s="36"/>
    </row>
    <row r="4529" spans="6:15">
      <c r="F4529" s="36"/>
      <c r="G4529" s="36"/>
      <c r="I4529" s="36"/>
      <c r="K4529" s="36"/>
      <c r="N4529" s="36"/>
      <c r="O4529" s="36"/>
    </row>
    <row r="4530" spans="6:15">
      <c r="F4530" s="36"/>
      <c r="H4530" s="36"/>
      <c r="I4530" s="36"/>
      <c r="J4530" s="36"/>
      <c r="K4530" s="36"/>
      <c r="N4530" s="36"/>
      <c r="O4530" s="36"/>
    </row>
    <row r="4531" spans="6:15">
      <c r="F4531" s="36"/>
      <c r="H4531" s="36"/>
      <c r="I4531" s="36"/>
      <c r="J4531" s="36"/>
      <c r="K4531" s="36"/>
      <c r="N4531" s="36"/>
      <c r="O4531" s="36"/>
    </row>
    <row r="4532" spans="6:15">
      <c r="F4532" s="36"/>
      <c r="H4532" s="36"/>
      <c r="I4532" s="36"/>
      <c r="J4532" s="36"/>
      <c r="K4532" s="36"/>
      <c r="N4532" s="36"/>
      <c r="O4532" s="36"/>
    </row>
    <row r="4533" spans="6:15">
      <c r="F4533" s="36"/>
      <c r="H4533" s="36"/>
      <c r="I4533" s="36"/>
      <c r="J4533" s="36"/>
      <c r="K4533" s="36"/>
      <c r="N4533" s="36"/>
      <c r="O4533" s="36"/>
    </row>
    <row r="4534" spans="6:15">
      <c r="F4534" s="36"/>
      <c r="I4534" s="36"/>
    </row>
    <row r="4535" spans="6:15">
      <c r="F4535" s="36"/>
      <c r="H4535" s="36"/>
      <c r="I4535" s="36"/>
      <c r="J4535" s="36"/>
      <c r="K4535" s="36"/>
      <c r="N4535" s="36"/>
      <c r="O4535" s="36"/>
    </row>
    <row r="4536" spans="6:15">
      <c r="F4536" s="36"/>
      <c r="H4536" s="36"/>
      <c r="I4536" s="36"/>
      <c r="K4536" s="36"/>
      <c r="O4536" s="36"/>
    </row>
    <row r="4537" spans="6:15">
      <c r="F4537" s="36"/>
    </row>
    <row r="4538" spans="6:15">
      <c r="F4538" s="36"/>
      <c r="H4538" s="36"/>
      <c r="I4538" s="36"/>
      <c r="J4538" s="36"/>
      <c r="K4538" s="36"/>
      <c r="N4538" s="36"/>
      <c r="O4538" s="36"/>
    </row>
    <row r="4539" spans="6:15">
      <c r="F4539" s="36"/>
      <c r="I4539" s="36"/>
      <c r="O4539" s="36"/>
    </row>
    <row r="4540" spans="6:15">
      <c r="F4540" s="36"/>
      <c r="O4540" s="36"/>
    </row>
    <row r="4541" spans="6:15">
      <c r="F4541" s="36"/>
      <c r="H4541" s="36"/>
      <c r="I4541" s="36"/>
      <c r="J4541" s="36"/>
      <c r="K4541" s="36"/>
      <c r="N4541" s="36"/>
      <c r="O4541" s="36"/>
    </row>
    <row r="4542" spans="6:15">
      <c r="F4542" s="36"/>
      <c r="H4542" s="36"/>
      <c r="I4542" s="36"/>
      <c r="J4542" s="36"/>
      <c r="K4542" s="36"/>
      <c r="O4542" s="36"/>
    </row>
    <row r="4543" spans="6:15">
      <c r="F4543" s="36"/>
      <c r="J4543" s="36"/>
      <c r="K4543" s="36"/>
    </row>
    <row r="4544" spans="6:15">
      <c r="H4544" s="36"/>
      <c r="J4544" s="36"/>
      <c r="O4544" s="36"/>
    </row>
    <row r="4545" spans="6:15">
      <c r="I4545" s="36"/>
    </row>
    <row r="4546" spans="6:15">
      <c r="F4546" s="36"/>
      <c r="H4546" s="36"/>
      <c r="I4546" s="36"/>
      <c r="J4546" s="36"/>
      <c r="K4546" s="36"/>
      <c r="N4546" s="36"/>
      <c r="O4546" s="36"/>
    </row>
    <row r="4547" spans="6:15">
      <c r="H4547" s="36"/>
      <c r="K4547" s="36"/>
    </row>
    <row r="4548" spans="6:15">
      <c r="F4548" s="36"/>
      <c r="K4548" s="36"/>
    </row>
    <row r="4549" spans="6:15">
      <c r="F4549" s="36"/>
      <c r="N4549" s="36"/>
      <c r="O4549" s="36"/>
    </row>
    <row r="4550" spans="6:15">
      <c r="H4550" s="36"/>
    </row>
    <row r="4551" spans="6:15">
      <c r="F4551" s="36"/>
      <c r="O4551" s="36"/>
    </row>
    <row r="4552" spans="6:15">
      <c r="F4552" s="36"/>
      <c r="H4552" s="36"/>
      <c r="J4552" s="36"/>
      <c r="K4552" s="36"/>
      <c r="N4552" s="36"/>
    </row>
    <row r="4553" spans="6:15">
      <c r="G4553" s="36"/>
      <c r="H4553" s="36"/>
      <c r="O4553" s="36"/>
    </row>
    <row r="4554" spans="6:15">
      <c r="F4554" s="36"/>
      <c r="I4554" s="36"/>
      <c r="K4554" s="36"/>
      <c r="O4554" s="36"/>
    </row>
    <row r="4555" spans="6:15">
      <c r="K4555" s="36"/>
      <c r="N4555" s="36"/>
    </row>
    <row r="4556" spans="6:15">
      <c r="F4556" s="36"/>
      <c r="H4556" s="36"/>
      <c r="I4556" s="36"/>
      <c r="K4556" s="36"/>
      <c r="M4556" s="36"/>
      <c r="O4556" s="36"/>
    </row>
    <row r="4557" spans="6:15">
      <c r="F4557" s="36"/>
    </row>
    <row r="4558" spans="6:15">
      <c r="F4558" s="36"/>
      <c r="H4558" s="36"/>
      <c r="I4558" s="36"/>
      <c r="J4558" s="36"/>
      <c r="K4558" s="36"/>
      <c r="N4558" s="36"/>
      <c r="O4558" s="36"/>
    </row>
    <row r="4559" spans="6:15">
      <c r="K4559" s="36"/>
      <c r="M4559" s="36"/>
    </row>
    <row r="4560" spans="6:15">
      <c r="F4560" s="36"/>
      <c r="H4560" s="36"/>
      <c r="I4560" s="36"/>
      <c r="J4560" s="36"/>
      <c r="K4560" s="36"/>
      <c r="N4560" s="36"/>
      <c r="O4560" s="36"/>
    </row>
    <row r="4561" spans="6:17">
      <c r="F4561" s="36"/>
      <c r="H4561" s="36"/>
      <c r="I4561" s="36"/>
      <c r="J4561" s="36"/>
      <c r="K4561" s="36"/>
      <c r="N4561" s="36"/>
      <c r="O4561" s="36"/>
    </row>
    <row r="4562" spans="6:17">
      <c r="F4562" s="36"/>
      <c r="H4562" s="36"/>
      <c r="I4562" s="36"/>
      <c r="K4562" s="36"/>
      <c r="M4562" s="36"/>
      <c r="O4562" s="36"/>
    </row>
    <row r="4563" spans="6:17">
      <c r="F4563" s="36"/>
      <c r="N4563" s="36"/>
      <c r="O4563" s="36"/>
    </row>
    <row r="4564" spans="6:17">
      <c r="F4564" s="36"/>
      <c r="H4564" s="36"/>
      <c r="I4564" s="36"/>
      <c r="J4564" s="36"/>
      <c r="K4564" s="36"/>
      <c r="N4564" s="36"/>
      <c r="O4564" s="36"/>
    </row>
    <row r="4565" spans="6:17">
      <c r="G4565" s="36"/>
      <c r="M4565" s="36"/>
      <c r="N4565" s="36"/>
    </row>
    <row r="4566" spans="6:17">
      <c r="F4566" s="47"/>
      <c r="G4566" s="47"/>
      <c r="H4566" s="47"/>
      <c r="I4566" s="47"/>
      <c r="J4566" s="47"/>
      <c r="K4566" s="47"/>
      <c r="L4566" s="47"/>
      <c r="M4566" s="47"/>
      <c r="N4566" s="47"/>
      <c r="O4566" s="47"/>
      <c r="P4566" s="47"/>
      <c r="Q4566" s="47"/>
    </row>
    <row r="4567" spans="6:17">
      <c r="F4567" s="36"/>
      <c r="H4567" s="36"/>
      <c r="I4567" s="36"/>
      <c r="J4567" s="36"/>
      <c r="K4567" s="36"/>
      <c r="N4567" s="36"/>
      <c r="O4567" s="36"/>
    </row>
    <row r="4568" spans="6:17">
      <c r="F4568" s="36"/>
      <c r="H4568" s="36"/>
      <c r="I4568" s="36"/>
      <c r="J4568" s="36"/>
      <c r="K4568" s="36"/>
      <c r="N4568" s="36"/>
      <c r="O4568" s="36"/>
    </row>
    <row r="4569" spans="6:17">
      <c r="H4569" s="36"/>
      <c r="O4569" s="36"/>
    </row>
    <row r="4570" spans="6:17">
      <c r="H4570" s="36"/>
      <c r="I4570" s="36"/>
      <c r="K4570" s="36"/>
      <c r="O4570" s="36"/>
    </row>
    <row r="4571" spans="6:17">
      <c r="F4571" s="36"/>
      <c r="H4571" s="36"/>
      <c r="I4571" s="36"/>
      <c r="J4571" s="36"/>
      <c r="K4571" s="36"/>
      <c r="N4571" s="36"/>
      <c r="O4571" s="36"/>
    </row>
    <row r="4572" spans="6:17">
      <c r="F4572" s="47"/>
      <c r="G4572" s="47"/>
      <c r="H4572" s="47"/>
      <c r="I4572" s="47"/>
      <c r="J4572" s="47"/>
      <c r="K4572" s="47"/>
      <c r="L4572" s="47"/>
      <c r="M4572" s="47"/>
      <c r="N4572" s="47"/>
      <c r="O4572" s="47"/>
      <c r="P4572" s="47"/>
      <c r="Q4572" s="47"/>
    </row>
    <row r="4573" spans="6:17">
      <c r="K4573" s="36"/>
      <c r="M4573" s="36"/>
    </row>
    <row r="4574" spans="6:17">
      <c r="F4574" s="36"/>
      <c r="H4574" s="36"/>
      <c r="I4574" s="36"/>
      <c r="J4574" s="36"/>
      <c r="K4574" s="36"/>
      <c r="M4574" s="36"/>
      <c r="N4574" s="36"/>
      <c r="O4574" s="36"/>
    </row>
    <row r="4575" spans="6:17">
      <c r="F4575" s="36"/>
      <c r="H4575" s="36"/>
      <c r="I4575" s="36"/>
      <c r="K4575" s="36"/>
      <c r="O4575" s="36"/>
    </row>
    <row r="4576" spans="6:17">
      <c r="J4576" s="36"/>
      <c r="K4576" s="36"/>
    </row>
    <row r="4577" spans="6:15">
      <c r="F4577" s="36"/>
      <c r="H4577" s="36"/>
      <c r="I4577" s="36"/>
      <c r="J4577" s="36"/>
      <c r="K4577" s="36"/>
      <c r="N4577" s="36"/>
      <c r="O4577" s="36"/>
    </row>
    <row r="4578" spans="6:15">
      <c r="F4578" s="36"/>
      <c r="I4578" s="36"/>
      <c r="O4578" s="36"/>
    </row>
    <row r="4579" spans="6:15">
      <c r="K4579" s="36"/>
    </row>
    <row r="4580" spans="6:15">
      <c r="F4580" s="36"/>
      <c r="H4580" s="36"/>
      <c r="I4580" s="36"/>
      <c r="J4580" s="36"/>
      <c r="K4580" s="36"/>
      <c r="N4580" s="36"/>
      <c r="O4580" s="36"/>
    </row>
    <row r="4581" spans="6:15">
      <c r="F4581" s="36"/>
      <c r="H4581" s="36"/>
      <c r="K4581" s="36"/>
      <c r="O4581" s="36"/>
    </row>
    <row r="4582" spans="6:15">
      <c r="F4582" s="36"/>
      <c r="H4582" s="36"/>
      <c r="I4582" s="36"/>
      <c r="O4582" s="36"/>
    </row>
    <row r="4583" spans="6:15">
      <c r="F4583" s="36"/>
      <c r="H4583" s="36"/>
      <c r="I4583" s="36"/>
      <c r="J4583" s="36"/>
      <c r="K4583" s="36"/>
      <c r="N4583" s="36"/>
      <c r="O4583" s="36"/>
    </row>
    <row r="4584" spans="6:15">
      <c r="F4584" s="36"/>
      <c r="H4584" s="36"/>
      <c r="I4584" s="36"/>
      <c r="J4584" s="36"/>
      <c r="K4584" s="36"/>
      <c r="N4584" s="36"/>
      <c r="O4584" s="36"/>
    </row>
    <row r="4585" spans="6:15">
      <c r="F4585" s="36"/>
      <c r="H4585" s="36"/>
      <c r="I4585" s="36"/>
      <c r="J4585" s="36"/>
      <c r="K4585" s="36"/>
      <c r="O4585" s="36"/>
    </row>
    <row r="4586" spans="6:15">
      <c r="F4586" s="36"/>
      <c r="H4586" s="36"/>
      <c r="I4586" s="36"/>
      <c r="J4586" s="36"/>
      <c r="K4586" s="36"/>
      <c r="N4586" s="36"/>
      <c r="O4586" s="36"/>
    </row>
    <row r="4587" spans="6:15">
      <c r="F4587" s="36"/>
      <c r="H4587" s="36"/>
      <c r="I4587" s="36"/>
      <c r="J4587" s="36"/>
      <c r="K4587" s="36"/>
      <c r="N4587" s="36"/>
      <c r="O4587" s="36"/>
    </row>
    <row r="4588" spans="6:15">
      <c r="F4588" s="36"/>
      <c r="J4588" s="36"/>
      <c r="O4588" s="36"/>
    </row>
    <row r="4589" spans="6:15">
      <c r="F4589" s="36"/>
      <c r="H4589" s="36"/>
      <c r="I4589" s="36"/>
      <c r="J4589" s="36"/>
      <c r="K4589" s="36"/>
      <c r="N4589" s="36"/>
      <c r="O4589" s="36"/>
    </row>
    <row r="4590" spans="6:15">
      <c r="F4590" s="36"/>
      <c r="H4590" s="36"/>
      <c r="I4590" s="36"/>
      <c r="J4590" s="36"/>
      <c r="K4590" s="36"/>
      <c r="N4590" s="36"/>
      <c r="O4590" s="36"/>
    </row>
    <row r="4591" spans="6:15">
      <c r="F4591" s="36"/>
      <c r="H4591" s="36"/>
      <c r="J4591" s="36"/>
      <c r="K4591" s="36"/>
      <c r="O4591" s="36"/>
    </row>
    <row r="4592" spans="6:15">
      <c r="F4592" s="36"/>
      <c r="H4592" s="36"/>
      <c r="J4592" s="36"/>
      <c r="K4592" s="36"/>
      <c r="O4592" s="36"/>
    </row>
    <row r="4593" spans="6:15">
      <c r="F4593" s="36"/>
      <c r="H4593" s="36"/>
      <c r="I4593" s="36"/>
      <c r="J4593" s="36"/>
      <c r="K4593" s="36"/>
      <c r="N4593" s="36"/>
      <c r="O4593" s="36"/>
    </row>
    <row r="4594" spans="6:15">
      <c r="I4594" s="36"/>
      <c r="K4594" s="36"/>
      <c r="O4594" s="36"/>
    </row>
    <row r="4595" spans="6:15">
      <c r="F4595" s="36"/>
      <c r="H4595" s="36"/>
      <c r="K4595" s="36"/>
      <c r="N4595" s="36"/>
      <c r="O4595" s="36"/>
    </row>
    <row r="4596" spans="6:15">
      <c r="F4596" s="36"/>
      <c r="H4596" s="36"/>
      <c r="I4596" s="36"/>
      <c r="J4596" s="36"/>
      <c r="K4596" s="36"/>
      <c r="N4596" s="36"/>
      <c r="O4596" s="36"/>
    </row>
    <row r="4597" spans="6:15">
      <c r="K4597" s="36"/>
    </row>
    <row r="4598" spans="6:15">
      <c r="H4598" s="36"/>
      <c r="I4598" s="36"/>
    </row>
    <row r="4599" spans="6:15">
      <c r="F4599" s="36"/>
      <c r="J4599" s="36"/>
      <c r="K4599" s="36"/>
      <c r="O4599" s="36"/>
    </row>
    <row r="4600" spans="6:15">
      <c r="J4600" s="36"/>
      <c r="K4600" s="36"/>
    </row>
    <row r="4601" spans="6:15">
      <c r="H4601" s="36"/>
      <c r="J4601" s="36"/>
    </row>
    <row r="4602" spans="6:15">
      <c r="I4602" s="36"/>
      <c r="O4602" s="36"/>
    </row>
    <row r="4603" spans="6:15">
      <c r="F4603" s="36"/>
      <c r="K4603" s="36"/>
    </row>
    <row r="4604" spans="6:15">
      <c r="F4604" s="36"/>
      <c r="J4604" s="36"/>
      <c r="O4604" s="36"/>
    </row>
    <row r="4605" spans="6:15">
      <c r="F4605" s="36"/>
      <c r="K4605" s="36"/>
      <c r="O4605" s="36"/>
    </row>
    <row r="4606" spans="6:15">
      <c r="F4606" s="36"/>
      <c r="H4606" s="36"/>
      <c r="I4606" s="36"/>
      <c r="J4606" s="36"/>
      <c r="K4606" s="36"/>
      <c r="N4606" s="36"/>
      <c r="O4606" s="36"/>
    </row>
    <row r="4607" spans="6:15">
      <c r="F4607" s="36"/>
      <c r="J4607" s="36"/>
      <c r="O4607" s="36"/>
    </row>
    <row r="4608" spans="6:15">
      <c r="F4608" s="36"/>
      <c r="H4608" s="36"/>
      <c r="I4608" s="36"/>
      <c r="J4608" s="36"/>
      <c r="K4608" s="36"/>
      <c r="N4608" s="36"/>
      <c r="O4608" s="36"/>
    </row>
    <row r="4609" spans="6:17">
      <c r="F4609" s="36"/>
      <c r="H4609" s="36"/>
      <c r="I4609" s="36"/>
      <c r="J4609" s="36"/>
      <c r="K4609" s="36"/>
      <c r="N4609" s="36"/>
      <c r="O4609" s="36"/>
    </row>
    <row r="4610" spans="6:17">
      <c r="F4610" s="36"/>
      <c r="I4610" s="36"/>
      <c r="J4610" s="36"/>
      <c r="O4610" s="36"/>
    </row>
    <row r="4611" spans="6:17">
      <c r="F4611" s="36"/>
      <c r="H4611" s="36"/>
      <c r="I4611" s="36"/>
      <c r="J4611" s="36"/>
      <c r="K4611" s="36"/>
      <c r="N4611" s="36"/>
      <c r="O4611" s="36"/>
    </row>
    <row r="4612" spans="6:17">
      <c r="F4612" s="36"/>
      <c r="H4612" s="36"/>
      <c r="I4612" s="36"/>
      <c r="J4612" s="36"/>
      <c r="K4612" s="36"/>
      <c r="N4612" s="36"/>
      <c r="O4612" s="36"/>
    </row>
    <row r="4613" spans="6:17">
      <c r="F4613" s="36"/>
      <c r="J4613" s="36"/>
      <c r="O4613" s="36"/>
    </row>
    <row r="4614" spans="6:17">
      <c r="F4614" s="36"/>
      <c r="H4614" s="36"/>
      <c r="I4614" s="36"/>
      <c r="J4614" s="36"/>
      <c r="K4614" s="36"/>
      <c r="N4614" s="36"/>
      <c r="O4614" s="36"/>
    </row>
    <row r="4615" spans="6:17">
      <c r="F4615" s="36"/>
      <c r="H4615" s="36"/>
      <c r="I4615" s="36"/>
      <c r="J4615" s="36"/>
      <c r="K4615" s="36"/>
      <c r="N4615" s="36"/>
      <c r="O4615" s="36"/>
    </row>
    <row r="4616" spans="6:17">
      <c r="F4616" s="36"/>
      <c r="H4616" s="36"/>
      <c r="I4616" s="36"/>
      <c r="J4616" s="36"/>
      <c r="K4616" s="36"/>
      <c r="N4616" s="36"/>
      <c r="O4616" s="36"/>
    </row>
    <row r="4617" spans="6:17">
      <c r="F4617" s="36"/>
      <c r="H4617" s="36"/>
      <c r="I4617" s="36"/>
      <c r="J4617" s="36"/>
      <c r="K4617" s="36"/>
      <c r="N4617" s="36"/>
      <c r="O4617" s="36"/>
    </row>
    <row r="4618" spans="6:17">
      <c r="F4618" s="36"/>
      <c r="H4618" s="36"/>
      <c r="I4618" s="36"/>
      <c r="J4618" s="36"/>
      <c r="K4618" s="36"/>
      <c r="O4618" s="36"/>
    </row>
    <row r="4619" spans="6:17">
      <c r="F4619" s="36"/>
      <c r="H4619" s="36"/>
      <c r="I4619" s="36"/>
      <c r="J4619" s="36"/>
      <c r="K4619" s="36"/>
      <c r="N4619" s="36"/>
      <c r="O4619" s="36"/>
    </row>
    <row r="4620" spans="6:17">
      <c r="F4620" s="36"/>
      <c r="H4620" s="36"/>
      <c r="I4620" s="36"/>
      <c r="J4620" s="36"/>
      <c r="K4620" s="36"/>
      <c r="N4620" s="36"/>
      <c r="O4620" s="36"/>
    </row>
    <row r="4621" spans="6:17">
      <c r="O4621" s="36"/>
    </row>
    <row r="4622" spans="6:17">
      <c r="F4622" s="36"/>
      <c r="H4622" s="36"/>
      <c r="I4622" s="36"/>
      <c r="J4622" s="36"/>
      <c r="K4622" s="36"/>
      <c r="N4622" s="36"/>
      <c r="O4622" s="36"/>
    </row>
    <row r="4623" spans="6:17">
      <c r="F4623" s="36"/>
      <c r="H4623" s="36"/>
      <c r="I4623" s="36"/>
      <c r="J4623" s="36"/>
      <c r="K4623" s="36"/>
      <c r="N4623" s="36"/>
      <c r="O4623" s="36"/>
    </row>
    <row r="4624" spans="6:17">
      <c r="F4624" s="47"/>
      <c r="G4624" s="47"/>
      <c r="H4624" s="47"/>
      <c r="I4624" s="47"/>
      <c r="J4624" s="47"/>
      <c r="K4624" s="47"/>
      <c r="L4624" s="47"/>
      <c r="M4624" s="47"/>
      <c r="N4624" s="47"/>
      <c r="O4624" s="47"/>
      <c r="P4624" s="47"/>
      <c r="Q4624" s="47"/>
    </row>
    <row r="4625" spans="6:15">
      <c r="F4625" s="36"/>
      <c r="H4625" s="36"/>
      <c r="I4625" s="36"/>
      <c r="J4625" s="36"/>
      <c r="K4625" s="36"/>
      <c r="N4625" s="36"/>
      <c r="O4625" s="36"/>
    </row>
    <row r="4626" spans="6:15">
      <c r="F4626" s="36"/>
      <c r="H4626" s="36"/>
      <c r="I4626" s="36"/>
      <c r="J4626" s="36"/>
      <c r="K4626" s="36"/>
      <c r="N4626" s="36"/>
      <c r="O4626" s="36"/>
    </row>
    <row r="4627" spans="6:15">
      <c r="F4627" s="36"/>
      <c r="O4627" s="36"/>
    </row>
    <row r="4628" spans="6:15">
      <c r="F4628" s="36"/>
      <c r="H4628" s="36"/>
      <c r="I4628" s="36"/>
      <c r="J4628" s="36"/>
      <c r="K4628" s="36"/>
      <c r="N4628" s="36"/>
      <c r="O4628" s="36"/>
    </row>
    <row r="4629" spans="6:15">
      <c r="F4629" s="36"/>
      <c r="H4629" s="36"/>
      <c r="I4629" s="36"/>
      <c r="J4629" s="36"/>
      <c r="K4629" s="36"/>
      <c r="N4629" s="36"/>
      <c r="O4629" s="36"/>
    </row>
    <row r="4630" spans="6:15">
      <c r="F4630" s="36"/>
      <c r="H4630" s="36"/>
      <c r="I4630" s="36"/>
      <c r="J4630" s="36"/>
      <c r="K4630" s="36"/>
      <c r="M4630" s="36"/>
      <c r="N4630" s="36"/>
      <c r="O4630" s="36"/>
    </row>
    <row r="4631" spans="6:15">
      <c r="F4631" s="36"/>
      <c r="M4631" s="36"/>
    </row>
    <row r="4632" spans="6:15">
      <c r="F4632" s="36"/>
      <c r="J4632" s="36"/>
      <c r="K4632" s="36"/>
      <c r="O4632" s="36"/>
    </row>
    <row r="4633" spans="6:15">
      <c r="F4633" s="36"/>
      <c r="H4633" s="36"/>
      <c r="I4633" s="36"/>
      <c r="J4633" s="36"/>
      <c r="K4633" s="36"/>
      <c r="N4633" s="36"/>
      <c r="O4633" s="36"/>
    </row>
    <row r="4634" spans="6:15">
      <c r="F4634" s="36"/>
      <c r="H4634" s="36"/>
      <c r="I4634" s="36"/>
      <c r="K4634" s="36"/>
      <c r="O4634" s="36"/>
    </row>
    <row r="4635" spans="6:15">
      <c r="F4635" s="36"/>
      <c r="J4635" s="36"/>
      <c r="K4635" s="36"/>
    </row>
    <row r="4636" spans="6:15">
      <c r="F4636" s="36"/>
      <c r="H4636" s="36"/>
      <c r="I4636" s="36"/>
      <c r="J4636" s="36"/>
      <c r="K4636" s="36"/>
      <c r="N4636" s="36"/>
      <c r="O4636" s="36"/>
    </row>
    <row r="4637" spans="6:15">
      <c r="F4637" s="36"/>
      <c r="K4637" s="36"/>
      <c r="O4637" s="36"/>
    </row>
    <row r="4638" spans="6:15">
      <c r="F4638" s="36"/>
      <c r="J4638" s="36"/>
    </row>
    <row r="4639" spans="6:15">
      <c r="F4639" s="36"/>
      <c r="H4639" s="36"/>
      <c r="I4639" s="36"/>
      <c r="J4639" s="36"/>
      <c r="K4639" s="36"/>
      <c r="N4639" s="36"/>
      <c r="O4639" s="36"/>
    </row>
    <row r="4640" spans="6:15">
      <c r="F4640" s="36"/>
      <c r="H4640" s="36"/>
      <c r="I4640" s="36"/>
      <c r="J4640" s="36"/>
      <c r="K4640" s="36"/>
      <c r="N4640" s="36"/>
      <c r="O4640" s="36"/>
    </row>
    <row r="4641" spans="6:15">
      <c r="J4641" s="36"/>
      <c r="K4641" s="36"/>
    </row>
    <row r="4642" spans="6:15">
      <c r="F4642" s="36"/>
      <c r="H4642" s="36"/>
      <c r="I4642" s="36"/>
      <c r="J4642" s="36"/>
      <c r="K4642" s="36"/>
      <c r="N4642" s="36"/>
      <c r="O4642" s="36"/>
    </row>
    <row r="4643" spans="6:15">
      <c r="F4643" s="36"/>
      <c r="O4643" s="36"/>
    </row>
    <row r="4644" spans="6:15">
      <c r="F4644" s="36"/>
      <c r="K4644" s="36"/>
    </row>
    <row r="4645" spans="6:15">
      <c r="F4645" s="36"/>
      <c r="H4645" s="36"/>
      <c r="I4645" s="36"/>
      <c r="J4645" s="36"/>
      <c r="K4645" s="36"/>
      <c r="N4645" s="36"/>
      <c r="O4645" s="36"/>
    </row>
    <row r="4646" spans="6:15">
      <c r="H4646" s="36"/>
      <c r="I4646" s="36"/>
      <c r="O4646" s="36"/>
    </row>
    <row r="4647" spans="6:15">
      <c r="F4647" s="36"/>
      <c r="H4647" s="36"/>
      <c r="I4647" s="36"/>
      <c r="J4647" s="36"/>
      <c r="K4647" s="36"/>
      <c r="O4647" s="36"/>
    </row>
    <row r="4648" spans="6:15">
      <c r="F4648" s="36"/>
      <c r="H4648" s="36"/>
      <c r="I4648" s="36"/>
      <c r="J4648" s="36"/>
      <c r="K4648" s="36"/>
      <c r="N4648" s="36"/>
      <c r="O4648" s="36"/>
    </row>
    <row r="4649" spans="6:15">
      <c r="F4649" s="36"/>
      <c r="O4649" s="36"/>
    </row>
    <row r="4650" spans="6:15">
      <c r="F4650" s="36"/>
    </row>
    <row r="4651" spans="6:15">
      <c r="F4651" s="36"/>
      <c r="H4651" s="36"/>
      <c r="I4651" s="36"/>
      <c r="J4651" s="36"/>
      <c r="K4651" s="36"/>
      <c r="N4651" s="36"/>
      <c r="O4651" s="36"/>
    </row>
    <row r="4652" spans="6:15">
      <c r="F4652" s="36"/>
      <c r="H4652" s="36"/>
      <c r="I4652" s="36"/>
      <c r="J4652" s="36"/>
      <c r="K4652" s="36"/>
      <c r="N4652" s="36"/>
      <c r="O4652" s="36"/>
    </row>
    <row r="4653" spans="6:15">
      <c r="F4653" s="36"/>
      <c r="H4653" s="36"/>
      <c r="K4653" s="36"/>
      <c r="O4653" s="36"/>
    </row>
    <row r="4654" spans="6:15">
      <c r="J4654" s="36"/>
      <c r="K4654" s="36"/>
    </row>
    <row r="4655" spans="6:15">
      <c r="F4655" s="36"/>
      <c r="H4655" s="36"/>
      <c r="I4655" s="36"/>
      <c r="J4655" s="36"/>
      <c r="K4655" s="36"/>
      <c r="N4655" s="36"/>
      <c r="O4655" s="36"/>
    </row>
    <row r="4656" spans="6:15">
      <c r="F4656" s="36"/>
      <c r="K4656" s="36"/>
    </row>
    <row r="4657" spans="6:17">
      <c r="F4657" s="36"/>
      <c r="H4657" s="36"/>
      <c r="I4657" s="36"/>
      <c r="K4657" s="36"/>
      <c r="O4657" s="36"/>
    </row>
    <row r="4658" spans="6:17">
      <c r="F4658" s="36"/>
      <c r="H4658" s="36"/>
      <c r="I4658" s="36"/>
      <c r="J4658" s="36"/>
      <c r="K4658" s="36"/>
      <c r="N4658" s="36"/>
      <c r="O4658" s="36"/>
    </row>
    <row r="4659" spans="6:17">
      <c r="F4659" s="36"/>
      <c r="K4659" s="36"/>
    </row>
    <row r="4660" spans="6:17">
      <c r="J4660" s="36"/>
      <c r="K4660" s="36"/>
    </row>
    <row r="4661" spans="6:17">
      <c r="F4661" s="36"/>
      <c r="H4661" s="36"/>
      <c r="I4661" s="36"/>
      <c r="J4661" s="36"/>
      <c r="K4661" s="36"/>
      <c r="N4661" s="36"/>
      <c r="O4661" s="36"/>
    </row>
    <row r="4662" spans="6:17">
      <c r="F4662" s="36"/>
      <c r="K4662" s="36"/>
    </row>
    <row r="4663" spans="6:17">
      <c r="F4663" s="47"/>
      <c r="G4663" s="47"/>
      <c r="H4663" s="47"/>
      <c r="I4663" s="47"/>
      <c r="J4663" s="47"/>
      <c r="K4663" s="47"/>
      <c r="L4663" s="47"/>
      <c r="M4663" s="47"/>
      <c r="N4663" s="47"/>
      <c r="O4663" s="47"/>
      <c r="P4663" s="47"/>
      <c r="Q4663" s="47"/>
    </row>
    <row r="4664" spans="6:17">
      <c r="F4664" s="36"/>
      <c r="J4664" s="36"/>
      <c r="K4664" s="36"/>
      <c r="O4664" s="36"/>
    </row>
    <row r="4665" spans="6:17">
      <c r="F4665" s="36"/>
      <c r="J4665" s="36"/>
      <c r="K4665" s="36"/>
      <c r="O4665" s="36"/>
    </row>
    <row r="4666" spans="6:17">
      <c r="F4666" s="36"/>
      <c r="J4666" s="36"/>
      <c r="K4666" s="36"/>
    </row>
    <row r="4667" spans="6:17">
      <c r="F4667" s="36"/>
      <c r="H4667" s="36"/>
      <c r="J4667" s="36"/>
      <c r="K4667" s="36"/>
      <c r="O4667" s="36"/>
    </row>
    <row r="4668" spans="6:17">
      <c r="F4668" s="36"/>
      <c r="H4668" s="36"/>
      <c r="K4668" s="36"/>
    </row>
    <row r="4669" spans="6:17">
      <c r="F4669" s="36"/>
      <c r="K4669" s="36"/>
      <c r="O4669" s="36"/>
    </row>
    <row r="4670" spans="6:17">
      <c r="H4670" s="36"/>
      <c r="I4670" s="36"/>
      <c r="J4670" s="36"/>
    </row>
    <row r="4671" spans="6:17">
      <c r="F4671" s="36"/>
      <c r="H4671" s="36"/>
      <c r="O4671" s="36"/>
    </row>
    <row r="4672" spans="6:17">
      <c r="F4672" s="36"/>
      <c r="J4672" s="36"/>
    </row>
    <row r="4673" spans="6:17">
      <c r="F4673" s="36"/>
      <c r="I4673" s="36"/>
      <c r="J4673" s="36"/>
      <c r="K4673" s="36"/>
      <c r="O4673" s="36"/>
    </row>
    <row r="4674" spans="6:17">
      <c r="F4674" s="36"/>
      <c r="H4674" s="36"/>
    </row>
    <row r="4675" spans="6:17">
      <c r="F4675" s="36"/>
      <c r="J4675" s="36"/>
      <c r="K4675" s="36"/>
      <c r="O4675" s="36"/>
    </row>
    <row r="4676" spans="6:17">
      <c r="F4676" s="36"/>
      <c r="H4676" s="36"/>
      <c r="I4676" s="36"/>
      <c r="J4676" s="36"/>
      <c r="K4676" s="36"/>
      <c r="N4676" s="36"/>
      <c r="O4676" s="36"/>
    </row>
    <row r="4677" spans="6:17">
      <c r="F4677" s="47"/>
      <c r="G4677" s="47"/>
      <c r="H4677" s="47"/>
      <c r="I4677" s="47"/>
      <c r="J4677" s="47"/>
      <c r="K4677" s="47"/>
      <c r="L4677" s="47"/>
      <c r="M4677" s="47"/>
      <c r="N4677" s="47"/>
      <c r="O4677" s="47"/>
      <c r="P4677" s="47"/>
      <c r="Q4677" s="47"/>
    </row>
    <row r="4678" spans="6:17">
      <c r="F4678" s="36"/>
      <c r="H4678" s="36"/>
      <c r="I4678" s="36"/>
      <c r="J4678" s="36"/>
      <c r="K4678" s="36"/>
      <c r="N4678" s="36"/>
      <c r="O4678" s="36"/>
    </row>
    <row r="4679" spans="6:17">
      <c r="F4679" s="36"/>
      <c r="H4679" s="36"/>
      <c r="I4679" s="36"/>
      <c r="J4679" s="36"/>
      <c r="K4679" s="36"/>
      <c r="N4679" s="36"/>
      <c r="O4679" s="36"/>
    </row>
    <row r="4680" spans="6:17">
      <c r="F4680" s="47"/>
      <c r="G4680" s="47"/>
      <c r="H4680" s="47"/>
      <c r="I4680" s="47"/>
      <c r="J4680" s="47"/>
      <c r="K4680" s="47"/>
      <c r="L4680" s="47"/>
      <c r="M4680" s="47"/>
      <c r="N4680" s="47"/>
      <c r="O4680" s="47"/>
      <c r="P4680" s="47"/>
      <c r="Q4680" s="47"/>
    </row>
    <row r="4681" spans="6:17">
      <c r="F4681" s="36"/>
      <c r="H4681" s="36"/>
      <c r="I4681" s="36"/>
      <c r="J4681" s="36"/>
      <c r="K4681" s="36"/>
      <c r="N4681" s="36"/>
      <c r="O4681" s="36"/>
    </row>
    <row r="4682" spans="6:17">
      <c r="F4682" s="36"/>
      <c r="H4682" s="36"/>
      <c r="I4682" s="36"/>
      <c r="J4682" s="36"/>
      <c r="K4682" s="36"/>
      <c r="N4682" s="36"/>
      <c r="O4682" s="36"/>
    </row>
    <row r="4683" spans="6:17">
      <c r="F4683" s="47"/>
      <c r="G4683" s="47"/>
      <c r="H4683" s="47"/>
      <c r="I4683" s="47"/>
      <c r="J4683" s="47"/>
      <c r="K4683" s="47"/>
      <c r="L4683" s="47"/>
      <c r="M4683" s="47"/>
      <c r="N4683" s="47"/>
      <c r="O4683" s="47"/>
      <c r="P4683" s="47"/>
      <c r="Q4683" s="47"/>
    </row>
    <row r="4684" spans="6:17">
      <c r="F4684" s="36"/>
      <c r="H4684" s="36"/>
      <c r="I4684" s="36"/>
      <c r="J4684" s="36"/>
      <c r="K4684" s="36"/>
      <c r="N4684" s="36"/>
      <c r="O4684" s="36"/>
    </row>
    <row r="4685" spans="6:17">
      <c r="F4685" s="36"/>
      <c r="H4685" s="36"/>
      <c r="I4685" s="36"/>
      <c r="J4685" s="36"/>
      <c r="K4685" s="36"/>
      <c r="N4685" s="36"/>
      <c r="O4685" s="36"/>
    </row>
    <row r="4686" spans="6:17">
      <c r="F4686" s="36"/>
      <c r="H4686" s="36"/>
      <c r="I4686" s="36"/>
    </row>
    <row r="4687" spans="6:17">
      <c r="F4687" s="36"/>
      <c r="H4687" s="36"/>
      <c r="I4687" s="36"/>
      <c r="J4687" s="36"/>
      <c r="K4687" s="36"/>
      <c r="N4687" s="36"/>
      <c r="O4687" s="36"/>
    </row>
    <row r="4688" spans="6:17">
      <c r="F4688" s="36"/>
      <c r="O4688" s="36"/>
    </row>
    <row r="4689" spans="6:15">
      <c r="H4689" s="36"/>
      <c r="I4689" s="36"/>
      <c r="J4689" s="36"/>
      <c r="O4689" s="36"/>
    </row>
    <row r="4690" spans="6:15">
      <c r="F4690" s="36"/>
      <c r="H4690" s="36"/>
      <c r="I4690" s="36"/>
      <c r="K4690" s="36"/>
      <c r="N4690" s="36"/>
      <c r="O4690" s="36"/>
    </row>
    <row r="4691" spans="6:15">
      <c r="F4691" s="36"/>
      <c r="I4691" s="36"/>
      <c r="K4691" s="36"/>
    </row>
    <row r="4692" spans="6:15">
      <c r="F4692" s="36"/>
      <c r="H4692" s="36"/>
      <c r="I4692" s="36"/>
      <c r="J4692" s="36"/>
      <c r="K4692" s="36"/>
      <c r="N4692" s="36"/>
      <c r="O4692" s="36"/>
    </row>
    <row r="4693" spans="6:15">
      <c r="O4693" s="36"/>
    </row>
    <row r="4694" spans="6:15">
      <c r="F4694" s="36"/>
      <c r="H4694" s="36"/>
      <c r="I4694" s="36"/>
      <c r="O4694" s="36"/>
    </row>
    <row r="4695" spans="6:15">
      <c r="F4695" s="36"/>
      <c r="H4695" s="36"/>
      <c r="I4695" s="36"/>
      <c r="J4695" s="36"/>
      <c r="K4695" s="36"/>
      <c r="N4695" s="36"/>
      <c r="O4695" s="36"/>
    </row>
    <row r="4696" spans="6:15">
      <c r="F4696" s="36"/>
      <c r="H4696" s="36"/>
      <c r="J4696" s="36"/>
      <c r="K4696" s="36"/>
      <c r="O4696" s="36"/>
    </row>
    <row r="4697" spans="6:15">
      <c r="F4697" s="36"/>
      <c r="I4697" s="36"/>
      <c r="O4697" s="36"/>
    </row>
    <row r="4698" spans="6:15">
      <c r="F4698" s="36"/>
      <c r="H4698" s="36"/>
      <c r="I4698" s="36"/>
      <c r="J4698" s="36"/>
      <c r="K4698" s="36"/>
      <c r="N4698" s="36"/>
      <c r="O4698" s="36"/>
    </row>
    <row r="4699" spans="6:15">
      <c r="O4699" s="36"/>
    </row>
    <row r="4700" spans="6:15">
      <c r="F4700" s="36"/>
      <c r="H4700" s="36"/>
      <c r="I4700" s="36"/>
      <c r="J4700" s="36"/>
      <c r="K4700" s="36"/>
      <c r="N4700" s="36"/>
      <c r="O4700" s="36"/>
    </row>
    <row r="4701" spans="6:15">
      <c r="F4701" s="36"/>
      <c r="H4701" s="36"/>
      <c r="I4701" s="36"/>
      <c r="J4701" s="36"/>
      <c r="K4701" s="36"/>
      <c r="N4701" s="36"/>
      <c r="O4701" s="36"/>
    </row>
    <row r="4702" spans="6:15">
      <c r="F4702" s="36"/>
      <c r="K4702" s="36"/>
      <c r="O4702" s="36"/>
    </row>
    <row r="4703" spans="6:15">
      <c r="F4703" s="36"/>
      <c r="H4703" s="36"/>
      <c r="I4703" s="36"/>
      <c r="J4703" s="36"/>
      <c r="K4703" s="36"/>
      <c r="N4703" s="36"/>
      <c r="O4703" s="36"/>
    </row>
    <row r="4704" spans="6:15">
      <c r="F4704" s="36"/>
      <c r="H4704" s="36"/>
      <c r="I4704" s="36"/>
      <c r="J4704" s="36"/>
      <c r="K4704" s="36"/>
      <c r="N4704" s="36"/>
      <c r="O4704" s="36"/>
    </row>
    <row r="4705" spans="6:17">
      <c r="O4705" s="36"/>
    </row>
    <row r="4706" spans="6:17">
      <c r="F4706" s="36"/>
      <c r="H4706" s="36"/>
      <c r="I4706" s="36"/>
      <c r="J4706" s="36"/>
      <c r="K4706" s="36"/>
      <c r="N4706" s="36"/>
      <c r="O4706" s="36"/>
    </row>
    <row r="4707" spans="6:17">
      <c r="F4707" s="36"/>
      <c r="J4707" s="36"/>
    </row>
    <row r="4708" spans="6:17">
      <c r="F4708" s="36"/>
      <c r="J4708" s="36"/>
      <c r="O4708" s="36"/>
    </row>
    <row r="4709" spans="6:17">
      <c r="F4709" s="36"/>
      <c r="H4709" s="36"/>
      <c r="I4709" s="36"/>
      <c r="J4709" s="36"/>
      <c r="K4709" s="36"/>
      <c r="N4709" s="36"/>
      <c r="O4709" s="36"/>
    </row>
    <row r="4710" spans="6:17">
      <c r="F4710" s="36"/>
    </row>
    <row r="4711" spans="6:17">
      <c r="O4711" s="36"/>
    </row>
    <row r="4712" spans="6:17">
      <c r="F4712" s="36"/>
      <c r="H4712" s="36"/>
      <c r="I4712" s="36"/>
      <c r="J4712" s="36"/>
      <c r="K4712" s="36"/>
      <c r="N4712" s="36"/>
      <c r="O4712" s="36"/>
    </row>
    <row r="4713" spans="6:17">
      <c r="F4713" s="36"/>
      <c r="J4713" s="36"/>
      <c r="O4713" s="36"/>
    </row>
    <row r="4714" spans="6:17">
      <c r="F4714" s="36"/>
      <c r="H4714" s="36"/>
      <c r="I4714" s="36"/>
      <c r="J4714" s="36"/>
      <c r="K4714" s="36"/>
      <c r="N4714" s="36"/>
      <c r="O4714" s="36"/>
    </row>
    <row r="4715" spans="6:17">
      <c r="F4715" s="36"/>
      <c r="H4715" s="36"/>
      <c r="I4715" s="36"/>
      <c r="J4715" s="36"/>
      <c r="K4715" s="36"/>
      <c r="N4715" s="36"/>
      <c r="O4715" s="36"/>
    </row>
    <row r="4716" spans="6:17">
      <c r="F4716" s="36"/>
      <c r="H4716" s="36"/>
      <c r="I4716" s="36"/>
      <c r="J4716" s="36"/>
      <c r="K4716" s="36"/>
      <c r="N4716" s="36"/>
      <c r="O4716" s="36"/>
    </row>
    <row r="4717" spans="6:17">
      <c r="N4717" s="36"/>
    </row>
    <row r="4718" spans="6:17">
      <c r="F4718" s="36"/>
      <c r="H4718" s="36"/>
      <c r="I4718" s="36"/>
      <c r="J4718" s="36"/>
      <c r="K4718" s="36"/>
      <c r="N4718" s="36"/>
      <c r="O4718" s="36"/>
    </row>
    <row r="4719" spans="6:17">
      <c r="F4719" s="36"/>
      <c r="H4719" s="36"/>
      <c r="I4719" s="36"/>
      <c r="J4719" s="36"/>
      <c r="K4719" s="36"/>
      <c r="N4719" s="36"/>
      <c r="O4719" s="36"/>
    </row>
    <row r="4720" spans="6:17">
      <c r="F4720" s="47"/>
      <c r="G4720" s="47"/>
      <c r="H4720" s="47"/>
      <c r="I4720" s="47"/>
      <c r="J4720" s="47"/>
      <c r="K4720" s="47"/>
      <c r="L4720" s="47"/>
      <c r="M4720" s="47"/>
      <c r="N4720" s="47"/>
      <c r="O4720" s="47"/>
      <c r="P4720" s="47"/>
      <c r="Q4720" s="47"/>
    </row>
    <row r="4721" spans="6:17">
      <c r="F4721" s="36"/>
      <c r="H4721" s="36"/>
      <c r="I4721" s="36"/>
      <c r="J4721" s="36"/>
      <c r="K4721" s="36"/>
      <c r="N4721" s="36"/>
      <c r="O4721" s="36"/>
    </row>
    <row r="4722" spans="6:17">
      <c r="F4722" s="36"/>
      <c r="H4722" s="36"/>
      <c r="I4722" s="36"/>
      <c r="J4722" s="36"/>
      <c r="K4722" s="36"/>
      <c r="N4722" s="36"/>
      <c r="O4722" s="36"/>
    </row>
    <row r="4723" spans="6:17">
      <c r="K4723" s="36"/>
      <c r="N4723" s="36"/>
    </row>
    <row r="4724" spans="6:17">
      <c r="F4724" s="36"/>
      <c r="I4724" s="36"/>
      <c r="K4724" s="36"/>
    </row>
    <row r="4725" spans="6:17">
      <c r="F4725" s="36"/>
      <c r="H4725" s="36"/>
      <c r="I4725" s="36"/>
      <c r="J4725" s="36"/>
      <c r="K4725" s="36"/>
      <c r="N4725" s="36"/>
      <c r="O4725" s="36"/>
    </row>
    <row r="4726" spans="6:17">
      <c r="F4726" s="36"/>
      <c r="H4726" s="36"/>
      <c r="I4726" s="36"/>
      <c r="J4726" s="36"/>
      <c r="K4726" s="36"/>
      <c r="N4726" s="36"/>
      <c r="O4726" s="36"/>
    </row>
    <row r="4727" spans="6:17">
      <c r="I4727" s="36"/>
      <c r="K4727" s="36"/>
    </row>
    <row r="4728" spans="6:17">
      <c r="F4728" s="36"/>
      <c r="H4728" s="36"/>
      <c r="I4728" s="36"/>
      <c r="J4728" s="36"/>
      <c r="K4728" s="36"/>
      <c r="N4728" s="36"/>
      <c r="O4728" s="36"/>
    </row>
    <row r="4729" spans="6:17">
      <c r="F4729" s="36"/>
      <c r="H4729" s="36"/>
      <c r="I4729" s="36"/>
      <c r="J4729" s="36"/>
      <c r="K4729" s="36"/>
      <c r="N4729" s="36"/>
      <c r="O4729" s="36"/>
    </row>
    <row r="4730" spans="6:17">
      <c r="H4730" s="36"/>
      <c r="I4730" s="36"/>
    </row>
    <row r="4731" spans="6:17">
      <c r="F4731" s="36"/>
      <c r="H4731" s="36"/>
      <c r="I4731" s="36"/>
      <c r="J4731" s="36"/>
      <c r="K4731" s="36"/>
      <c r="N4731" s="36"/>
      <c r="O4731" s="36"/>
    </row>
    <row r="4732" spans="6:17">
      <c r="F4732" s="36"/>
      <c r="H4732" s="36"/>
      <c r="I4732" s="36"/>
      <c r="J4732" s="36"/>
      <c r="K4732" s="36"/>
      <c r="N4732" s="36"/>
      <c r="O4732" s="36"/>
    </row>
    <row r="4733" spans="6:17">
      <c r="I4733" s="36"/>
    </row>
    <row r="4734" spans="6:17">
      <c r="F4734" s="36"/>
      <c r="H4734" s="36"/>
      <c r="I4734" s="36"/>
      <c r="J4734" s="36"/>
      <c r="K4734" s="36"/>
      <c r="N4734" s="36"/>
      <c r="O4734" s="36"/>
    </row>
    <row r="4735" spans="6:17">
      <c r="F4735" s="36"/>
      <c r="H4735" s="36"/>
      <c r="I4735" s="36"/>
      <c r="J4735" s="36"/>
      <c r="K4735" s="36"/>
      <c r="N4735" s="36"/>
      <c r="O4735" s="36"/>
    </row>
    <row r="4736" spans="6:17">
      <c r="F4736" s="47"/>
      <c r="G4736" s="47"/>
      <c r="H4736" s="47"/>
      <c r="I4736" s="47"/>
      <c r="J4736" s="47"/>
      <c r="K4736" s="47"/>
      <c r="L4736" s="47"/>
      <c r="M4736" s="47"/>
      <c r="N4736" s="47"/>
      <c r="O4736" s="47"/>
      <c r="P4736" s="47"/>
      <c r="Q4736" s="47"/>
    </row>
    <row r="4737" spans="6:15">
      <c r="F4737" s="36"/>
      <c r="H4737" s="36"/>
      <c r="I4737" s="36"/>
      <c r="J4737" s="36"/>
      <c r="K4737" s="36"/>
      <c r="N4737" s="36"/>
      <c r="O4737" s="36"/>
    </row>
    <row r="4738" spans="6:15">
      <c r="F4738" s="36"/>
      <c r="H4738" s="36"/>
      <c r="I4738" s="36"/>
      <c r="J4738" s="36"/>
      <c r="K4738" s="36"/>
      <c r="N4738" s="36"/>
      <c r="O4738" s="36"/>
    </row>
    <row r="4739" spans="6:15">
      <c r="F4739" s="36"/>
      <c r="H4739" s="36"/>
      <c r="I4739" s="36"/>
      <c r="K4739" s="36"/>
      <c r="N4739" s="36"/>
      <c r="O4739" s="36"/>
    </row>
    <row r="4740" spans="6:15">
      <c r="F4740" s="36"/>
      <c r="K4740" s="36"/>
    </row>
    <row r="4741" spans="6:15">
      <c r="F4741" s="36"/>
      <c r="K4741" s="36"/>
      <c r="M4741" s="36"/>
      <c r="O4741" s="36"/>
    </row>
    <row r="4742" spans="6:15">
      <c r="H4742" s="36"/>
      <c r="M4742" s="36"/>
      <c r="O4742" s="36"/>
    </row>
    <row r="4743" spans="6:15">
      <c r="F4743" s="36"/>
      <c r="J4743" s="36"/>
      <c r="K4743" s="36"/>
    </row>
    <row r="4744" spans="6:15">
      <c r="F4744" s="36"/>
      <c r="J4744" s="36"/>
      <c r="K4744" s="36"/>
    </row>
    <row r="4745" spans="6:15">
      <c r="F4745" s="36"/>
      <c r="O4745" s="36"/>
    </row>
    <row r="4746" spans="6:15">
      <c r="F4746" s="36"/>
      <c r="K4746" s="36"/>
    </row>
    <row r="4747" spans="6:15">
      <c r="J4747" s="36"/>
      <c r="K4747" s="36"/>
    </row>
    <row r="4748" spans="6:15">
      <c r="F4748" s="36"/>
      <c r="H4748" s="36"/>
      <c r="I4748" s="36"/>
      <c r="J4748" s="36"/>
      <c r="K4748" s="36"/>
      <c r="N4748" s="36"/>
      <c r="O4748" s="36"/>
    </row>
    <row r="4749" spans="6:15">
      <c r="F4749" s="36"/>
      <c r="K4749" s="36"/>
    </row>
    <row r="4750" spans="6:15">
      <c r="F4750" s="36"/>
      <c r="H4750" s="36"/>
      <c r="I4750" s="36"/>
      <c r="J4750" s="36"/>
      <c r="K4750" s="36"/>
      <c r="N4750" s="36"/>
      <c r="O4750" s="36"/>
    </row>
    <row r="4751" spans="6:15">
      <c r="F4751" s="36"/>
      <c r="H4751" s="36"/>
      <c r="I4751" s="36"/>
      <c r="J4751" s="36"/>
      <c r="K4751" s="36"/>
      <c r="N4751" s="36"/>
      <c r="O4751" s="36"/>
    </row>
    <row r="4752" spans="6:15">
      <c r="F4752" s="36"/>
      <c r="H4752" s="36"/>
      <c r="I4752" s="36"/>
      <c r="J4752" s="36"/>
      <c r="K4752" s="36"/>
      <c r="N4752" s="36"/>
      <c r="O4752" s="36"/>
    </row>
    <row r="4753" spans="6:17">
      <c r="F4753" s="36"/>
      <c r="H4753" s="36"/>
      <c r="I4753" s="36"/>
      <c r="J4753" s="36"/>
      <c r="K4753" s="36"/>
      <c r="N4753" s="36"/>
      <c r="O4753" s="36"/>
    </row>
    <row r="4754" spans="6:17">
      <c r="F4754" s="36"/>
      <c r="H4754" s="36"/>
      <c r="I4754" s="36"/>
      <c r="J4754" s="36"/>
      <c r="K4754" s="36"/>
      <c r="N4754" s="36"/>
      <c r="O4754" s="36"/>
    </row>
    <row r="4755" spans="6:17">
      <c r="F4755" s="36"/>
      <c r="H4755" s="36"/>
      <c r="I4755" s="36"/>
      <c r="J4755" s="36"/>
      <c r="K4755" s="36"/>
      <c r="N4755" s="36"/>
      <c r="O4755" s="36"/>
    </row>
    <row r="4756" spans="6:17">
      <c r="F4756" s="36"/>
      <c r="H4756" s="36"/>
      <c r="I4756" s="36"/>
      <c r="J4756" s="36"/>
      <c r="K4756" s="36"/>
      <c r="N4756" s="36"/>
      <c r="O4756" s="36"/>
    </row>
    <row r="4757" spans="6:17">
      <c r="F4757" s="36"/>
      <c r="H4757" s="36"/>
      <c r="I4757" s="36"/>
      <c r="J4757" s="36"/>
      <c r="K4757" s="36"/>
      <c r="N4757" s="36"/>
      <c r="O4757" s="36"/>
    </row>
    <row r="4758" spans="6:17">
      <c r="F4758" s="36"/>
      <c r="H4758" s="36"/>
      <c r="I4758" s="36"/>
      <c r="J4758" s="36"/>
      <c r="K4758" s="36"/>
      <c r="N4758" s="36"/>
      <c r="O4758" s="36"/>
    </row>
    <row r="4759" spans="6:17">
      <c r="F4759" s="36"/>
      <c r="H4759" s="36"/>
      <c r="I4759" s="36"/>
      <c r="J4759" s="36"/>
      <c r="K4759" s="36"/>
      <c r="N4759" s="36"/>
      <c r="O4759" s="36"/>
    </row>
    <row r="4760" spans="6:17">
      <c r="F4760" s="36"/>
      <c r="K4760" s="36"/>
      <c r="O4760" s="36"/>
    </row>
    <row r="4761" spans="6:17">
      <c r="F4761" s="36"/>
      <c r="H4761" s="36"/>
      <c r="I4761" s="36"/>
      <c r="J4761" s="36"/>
      <c r="K4761" s="36"/>
      <c r="N4761" s="36"/>
      <c r="O4761" s="36"/>
    </row>
    <row r="4762" spans="6:17">
      <c r="F4762" s="36"/>
      <c r="H4762" s="36"/>
      <c r="I4762" s="36"/>
      <c r="J4762" s="36"/>
      <c r="K4762" s="36"/>
      <c r="N4762" s="36"/>
      <c r="O4762" s="36"/>
    </row>
    <row r="4763" spans="6:17">
      <c r="J4763" s="36"/>
      <c r="O4763" s="36"/>
    </row>
    <row r="4764" spans="6:17">
      <c r="F4764" s="36"/>
      <c r="O4764" s="36"/>
    </row>
    <row r="4765" spans="6:17">
      <c r="F4765" s="36"/>
      <c r="I4765" s="36"/>
    </row>
    <row r="4766" spans="6:17">
      <c r="H4766" s="36"/>
      <c r="O4766" s="36"/>
    </row>
    <row r="4767" spans="6:17">
      <c r="H4767" s="36"/>
      <c r="I4767" s="36"/>
      <c r="J4767" s="36"/>
      <c r="O4767" s="36"/>
    </row>
    <row r="4768" spans="6:17">
      <c r="F4768" s="47"/>
      <c r="G4768" s="47"/>
      <c r="H4768" s="47"/>
      <c r="I4768" s="47"/>
      <c r="J4768" s="47"/>
      <c r="K4768" s="47"/>
      <c r="L4768" s="47"/>
      <c r="M4768" s="47"/>
      <c r="N4768" s="47"/>
      <c r="O4768" s="47"/>
      <c r="P4768" s="47"/>
      <c r="Q4768" s="47"/>
    </row>
    <row r="4769" spans="6:15">
      <c r="H4769" s="36"/>
      <c r="I4769" s="36"/>
      <c r="O4769" s="36"/>
    </row>
    <row r="4770" spans="6:15">
      <c r="I4770" s="36"/>
      <c r="O4770" s="36"/>
    </row>
    <row r="4771" spans="6:15">
      <c r="I4771" s="36"/>
      <c r="J4771" s="36"/>
    </row>
    <row r="4772" spans="6:15">
      <c r="F4772" s="36"/>
      <c r="H4772" s="36"/>
      <c r="I4772" s="36"/>
      <c r="J4772" s="36"/>
      <c r="K4772" s="36"/>
      <c r="N4772" s="36"/>
      <c r="O4772" s="36"/>
    </row>
    <row r="4773" spans="6:15">
      <c r="I4773" s="36"/>
      <c r="O4773" s="36"/>
    </row>
    <row r="4774" spans="6:15">
      <c r="K4774" s="36"/>
    </row>
    <row r="4775" spans="6:15">
      <c r="F4775" s="36"/>
      <c r="H4775" s="36"/>
      <c r="I4775" s="36"/>
      <c r="J4775" s="36"/>
      <c r="K4775" s="36"/>
      <c r="N4775" s="36"/>
      <c r="O4775" s="36"/>
    </row>
    <row r="4776" spans="6:15">
      <c r="F4776" s="36"/>
    </row>
    <row r="4777" spans="6:15">
      <c r="F4777" s="36"/>
      <c r="K4777" s="36"/>
    </row>
    <row r="4778" spans="6:15">
      <c r="F4778" s="36"/>
      <c r="H4778" s="36"/>
      <c r="I4778" s="36"/>
      <c r="J4778" s="36"/>
      <c r="K4778" s="36"/>
      <c r="N4778" s="36"/>
      <c r="O4778" s="36"/>
    </row>
    <row r="4779" spans="6:15">
      <c r="F4779" s="36"/>
      <c r="J4779" s="36"/>
    </row>
    <row r="4780" spans="6:15">
      <c r="F4780" s="36"/>
      <c r="K4780" s="36"/>
      <c r="O4780" s="36"/>
    </row>
    <row r="4781" spans="6:15">
      <c r="F4781" s="36"/>
      <c r="H4781" s="36"/>
      <c r="I4781" s="36"/>
      <c r="J4781" s="36"/>
      <c r="K4781" s="36"/>
      <c r="N4781" s="36"/>
      <c r="O4781" s="36"/>
    </row>
    <row r="4782" spans="6:15">
      <c r="F4782" s="36"/>
      <c r="I4782" s="36"/>
      <c r="O4782" s="36"/>
    </row>
    <row r="4783" spans="6:15">
      <c r="I4783" s="36"/>
      <c r="J4783" s="36"/>
      <c r="K4783" s="36"/>
    </row>
    <row r="4784" spans="6:15">
      <c r="F4784" s="36"/>
      <c r="H4784" s="36"/>
      <c r="I4784" s="36"/>
      <c r="J4784" s="36"/>
      <c r="K4784" s="36"/>
      <c r="N4784" s="36"/>
      <c r="O4784" s="36"/>
    </row>
    <row r="4785" spans="6:17">
      <c r="F4785" s="36"/>
    </row>
    <row r="4786" spans="6:17">
      <c r="F4786" s="47"/>
      <c r="G4786" s="47"/>
      <c r="H4786" s="47"/>
      <c r="I4786" s="47"/>
      <c r="J4786" s="47"/>
      <c r="K4786" s="47"/>
      <c r="L4786" s="47"/>
      <c r="M4786" s="47"/>
      <c r="N4786" s="47"/>
      <c r="O4786" s="47"/>
      <c r="P4786" s="47"/>
      <c r="Q4786" s="47"/>
    </row>
    <row r="4787" spans="6:17">
      <c r="M4787" s="36"/>
    </row>
    <row r="4788" spans="6:17">
      <c r="F4788" s="36"/>
      <c r="K4788" s="36"/>
    </row>
    <row r="4789" spans="6:17">
      <c r="F4789" s="36"/>
      <c r="I4789" s="36"/>
      <c r="K4789" s="36"/>
    </row>
    <row r="4790" spans="6:17">
      <c r="F4790" s="36"/>
      <c r="I4790" s="36"/>
      <c r="K4790" s="36"/>
      <c r="M4790" s="36"/>
    </row>
    <row r="4791" spans="6:17">
      <c r="F4791" s="36"/>
      <c r="H4791" s="36"/>
      <c r="I4791" s="36"/>
      <c r="J4791" s="36"/>
      <c r="K4791" s="36"/>
      <c r="N4791" s="36"/>
      <c r="O4791" s="36"/>
    </row>
    <row r="4792" spans="6:17">
      <c r="F4792" s="36"/>
      <c r="I4792" s="36"/>
    </row>
    <row r="4793" spans="6:17">
      <c r="F4793" s="36"/>
      <c r="M4793" s="36"/>
    </row>
    <row r="4794" spans="6:17">
      <c r="F4794" s="36"/>
      <c r="I4794" s="36"/>
      <c r="K4794" s="36"/>
    </row>
    <row r="4795" spans="6:17">
      <c r="F4795" s="36"/>
      <c r="I4795" s="36"/>
      <c r="J4795" s="36"/>
      <c r="K4795" s="36"/>
    </row>
    <row r="4796" spans="6:17">
      <c r="F4796" s="36"/>
      <c r="K4796" s="36"/>
      <c r="O4796" s="36"/>
    </row>
    <row r="4797" spans="6:17">
      <c r="F4797" s="36"/>
      <c r="H4797" s="36"/>
      <c r="K4797" s="36"/>
      <c r="O4797" s="36"/>
    </row>
    <row r="4798" spans="6:17">
      <c r="F4798" s="36"/>
      <c r="H4798" s="36"/>
      <c r="I4798" s="36"/>
      <c r="J4798" s="36"/>
      <c r="K4798" s="36"/>
      <c r="N4798" s="36"/>
      <c r="O4798" s="36"/>
    </row>
    <row r="4799" spans="6:17">
      <c r="K4799" s="36"/>
    </row>
    <row r="4800" spans="6:17">
      <c r="I4800" s="36"/>
    </row>
    <row r="4801" spans="6:17">
      <c r="F4801" s="47"/>
      <c r="G4801" s="47"/>
      <c r="H4801" s="47"/>
      <c r="I4801" s="47"/>
      <c r="J4801" s="47"/>
      <c r="K4801" s="47"/>
      <c r="L4801" s="47"/>
      <c r="M4801" s="47"/>
      <c r="N4801" s="47"/>
      <c r="O4801" s="47"/>
      <c r="P4801" s="47"/>
      <c r="Q4801" s="47"/>
    </row>
    <row r="4802" spans="6:17">
      <c r="I4802" s="36"/>
      <c r="K4802" s="36"/>
      <c r="O4802" s="36"/>
    </row>
    <row r="4803" spans="6:17">
      <c r="I4803" s="36"/>
      <c r="J4803" s="36"/>
      <c r="O4803" s="36"/>
    </row>
    <row r="4804" spans="6:17">
      <c r="I4804" s="36"/>
    </row>
    <row r="4805" spans="6:17">
      <c r="I4805" s="36"/>
      <c r="K4805" s="36"/>
    </row>
    <row r="4806" spans="6:17">
      <c r="I4806" s="36"/>
    </row>
    <row r="4807" spans="6:17">
      <c r="F4807" s="36"/>
      <c r="H4807" s="36"/>
      <c r="I4807" s="36"/>
      <c r="J4807" s="36"/>
      <c r="K4807" s="36"/>
      <c r="O4807" s="36"/>
    </row>
    <row r="4808" spans="6:17">
      <c r="F4808" s="36"/>
      <c r="J4808" s="36"/>
      <c r="K4808" s="36"/>
      <c r="O4808" s="36"/>
    </row>
    <row r="4809" spans="6:17">
      <c r="I4809" s="36"/>
      <c r="K4809" s="36"/>
      <c r="O4809" s="36"/>
    </row>
    <row r="4810" spans="6:17">
      <c r="F4810" s="36"/>
      <c r="H4810" s="36"/>
      <c r="I4810" s="36"/>
      <c r="J4810" s="36"/>
      <c r="K4810" s="36"/>
      <c r="N4810" s="36"/>
      <c r="O4810" s="36"/>
    </row>
    <row r="4811" spans="6:17">
      <c r="F4811" s="36"/>
      <c r="H4811" s="36"/>
      <c r="I4811" s="36"/>
      <c r="K4811" s="36"/>
      <c r="O4811" s="36"/>
    </row>
    <row r="4812" spans="6:17">
      <c r="J4812" s="36"/>
    </row>
    <row r="4813" spans="6:17">
      <c r="F4813" s="36"/>
      <c r="H4813" s="36"/>
      <c r="I4813" s="36"/>
      <c r="J4813" s="36"/>
      <c r="K4813" s="36"/>
      <c r="M4813" s="36"/>
      <c r="N4813" s="36"/>
      <c r="O4813" s="36"/>
    </row>
    <row r="4814" spans="6:17">
      <c r="I4814" s="36"/>
      <c r="K4814" s="36"/>
      <c r="M4814" s="36"/>
    </row>
    <row r="4815" spans="6:17">
      <c r="J4815" s="36"/>
      <c r="K4815" s="36"/>
      <c r="O4815" s="36"/>
    </row>
    <row r="4816" spans="6:17">
      <c r="F4816" s="36"/>
      <c r="H4816" s="36"/>
      <c r="I4816" s="36"/>
      <c r="J4816" s="36"/>
      <c r="K4816" s="36"/>
      <c r="N4816" s="36"/>
      <c r="O4816" s="36"/>
    </row>
    <row r="4817" spans="6:17">
      <c r="F4817" s="47"/>
      <c r="G4817" s="47"/>
      <c r="H4817" s="47"/>
      <c r="I4817" s="47"/>
      <c r="J4817" s="47"/>
      <c r="K4817" s="47"/>
      <c r="L4817" s="47"/>
      <c r="M4817" s="47"/>
      <c r="N4817" s="47"/>
      <c r="O4817" s="47"/>
      <c r="P4817" s="47"/>
      <c r="Q4817" s="47"/>
    </row>
    <row r="4818" spans="6:17">
      <c r="I4818" s="36"/>
      <c r="J4818" s="36"/>
    </row>
    <row r="4819" spans="6:17">
      <c r="F4819" s="36"/>
      <c r="H4819" s="36"/>
      <c r="I4819" s="36"/>
      <c r="J4819" s="36"/>
      <c r="K4819" s="36"/>
      <c r="N4819" s="36"/>
      <c r="O4819" s="36"/>
    </row>
    <row r="4820" spans="6:17">
      <c r="F4820" s="36"/>
      <c r="O4820" s="36"/>
    </row>
    <row r="4821" spans="6:17">
      <c r="J4821" s="36"/>
      <c r="K4821" s="36"/>
      <c r="N4821" s="36"/>
    </row>
    <row r="4822" spans="6:17">
      <c r="I4822" s="36"/>
      <c r="K4822" s="36"/>
      <c r="N4822" s="36"/>
    </row>
    <row r="4823" spans="6:17">
      <c r="F4823" s="36"/>
      <c r="O4823" s="36"/>
    </row>
    <row r="4824" spans="6:17">
      <c r="F4824" s="36"/>
      <c r="H4824" s="36"/>
      <c r="J4824" s="36"/>
      <c r="K4824" s="36"/>
      <c r="O4824" s="36"/>
    </row>
    <row r="4825" spans="6:17">
      <c r="I4825" s="36"/>
      <c r="J4825" s="36"/>
      <c r="K4825" s="36"/>
    </row>
    <row r="4826" spans="6:17">
      <c r="F4826" s="36"/>
      <c r="I4826" s="36"/>
    </row>
    <row r="4827" spans="6:17">
      <c r="J4827" s="36"/>
      <c r="O4827" s="36"/>
    </row>
    <row r="4828" spans="6:17">
      <c r="I4828" s="36"/>
      <c r="O4828" s="36"/>
    </row>
    <row r="4829" spans="6:17">
      <c r="F4829" s="36"/>
      <c r="K4829" s="36"/>
      <c r="O4829" s="36"/>
    </row>
    <row r="4830" spans="6:17">
      <c r="F4830" s="36"/>
      <c r="H4830" s="36"/>
      <c r="I4830" s="36"/>
      <c r="K4830" s="36"/>
      <c r="O4830" s="36"/>
    </row>
    <row r="4831" spans="6:17">
      <c r="I4831" s="36"/>
      <c r="J4831" s="36"/>
      <c r="K4831" s="36"/>
      <c r="O4831" s="36"/>
    </row>
    <row r="4832" spans="6:17">
      <c r="F4832" s="36"/>
      <c r="H4832" s="36"/>
      <c r="I4832" s="36"/>
      <c r="J4832" s="36"/>
      <c r="K4832" s="36"/>
      <c r="N4832" s="36"/>
      <c r="O4832" s="36"/>
    </row>
    <row r="4833" spans="6:15">
      <c r="F4833" s="36"/>
      <c r="K4833" s="36"/>
      <c r="O4833" s="36"/>
    </row>
    <row r="4834" spans="6:15">
      <c r="F4834" s="36"/>
      <c r="H4834" s="36"/>
      <c r="I4834" s="36"/>
      <c r="K4834" s="36"/>
      <c r="O4834" s="36"/>
    </row>
    <row r="4835" spans="6:15">
      <c r="F4835" s="36"/>
      <c r="H4835" s="36"/>
      <c r="I4835" s="36"/>
      <c r="J4835" s="36"/>
      <c r="K4835" s="36"/>
      <c r="N4835" s="36"/>
      <c r="O4835" s="36"/>
    </row>
    <row r="4836" spans="6:15">
      <c r="F4836" s="36"/>
      <c r="J4836" s="36"/>
      <c r="K4836" s="36"/>
      <c r="O4836" s="36"/>
    </row>
    <row r="4837" spans="6:15">
      <c r="F4837" s="36"/>
      <c r="J4837" s="36"/>
    </row>
    <row r="4838" spans="6:15">
      <c r="F4838" s="36"/>
      <c r="H4838" s="36"/>
      <c r="I4838" s="36"/>
      <c r="J4838" s="36"/>
      <c r="K4838" s="36"/>
      <c r="N4838" s="36"/>
      <c r="O4838" s="36"/>
    </row>
    <row r="4839" spans="6:15">
      <c r="F4839" s="36"/>
      <c r="J4839" s="36"/>
      <c r="O4839" s="36"/>
    </row>
    <row r="4840" spans="6:15">
      <c r="F4840" s="36"/>
      <c r="H4840" s="36"/>
      <c r="I4840" s="36"/>
      <c r="J4840" s="36"/>
      <c r="K4840" s="36"/>
      <c r="N4840" s="36"/>
      <c r="O4840" s="36"/>
    </row>
    <row r="4841" spans="6:15">
      <c r="F4841" s="36"/>
      <c r="H4841" s="36"/>
      <c r="I4841" s="36"/>
      <c r="J4841" s="36"/>
      <c r="K4841" s="36"/>
      <c r="N4841" s="36"/>
      <c r="O4841" s="36"/>
    </row>
    <row r="4842" spans="6:15">
      <c r="J4842" s="36"/>
      <c r="K4842" s="36"/>
    </row>
    <row r="4843" spans="6:15">
      <c r="F4843" s="36"/>
      <c r="J4843" s="36"/>
      <c r="M4843" s="36"/>
      <c r="O4843" s="36"/>
    </row>
    <row r="4844" spans="6:15">
      <c r="F4844" s="36"/>
      <c r="H4844" s="36"/>
      <c r="I4844" s="36"/>
      <c r="J4844" s="36"/>
      <c r="K4844" s="36"/>
      <c r="M4844" s="36"/>
      <c r="N4844" s="36"/>
      <c r="O4844" s="36"/>
    </row>
    <row r="4845" spans="6:15">
      <c r="F4845" s="36"/>
      <c r="J4845" s="36"/>
      <c r="K4845" s="36"/>
    </row>
    <row r="4846" spans="6:15">
      <c r="F4846" s="36"/>
      <c r="O4846" s="36"/>
    </row>
    <row r="4847" spans="6:15">
      <c r="F4847" s="36"/>
      <c r="H4847" s="36"/>
      <c r="I4847" s="36"/>
      <c r="J4847" s="36"/>
      <c r="K4847" s="36"/>
      <c r="N4847" s="36"/>
      <c r="O4847" s="36"/>
    </row>
    <row r="4848" spans="6:15">
      <c r="F4848" s="36"/>
      <c r="O4848" s="36"/>
    </row>
    <row r="4849" spans="6:15">
      <c r="J4849" s="36"/>
      <c r="O4849" s="36"/>
    </row>
    <row r="4850" spans="6:15">
      <c r="F4850" s="36"/>
      <c r="H4850" s="36"/>
      <c r="I4850" s="36"/>
      <c r="J4850" s="36"/>
      <c r="K4850" s="36"/>
      <c r="N4850" s="36"/>
      <c r="O4850" s="36"/>
    </row>
    <row r="4851" spans="6:15">
      <c r="J4851" s="36"/>
      <c r="O4851" s="36"/>
    </row>
    <row r="4852" spans="6:15">
      <c r="F4852" s="36"/>
      <c r="J4852" s="36"/>
      <c r="K4852" s="36"/>
      <c r="O4852" s="36"/>
    </row>
    <row r="4853" spans="6:15">
      <c r="F4853" s="36"/>
      <c r="H4853" s="36"/>
      <c r="I4853" s="36"/>
      <c r="J4853" s="36"/>
      <c r="K4853" s="36"/>
      <c r="N4853" s="36"/>
      <c r="O4853" s="36"/>
    </row>
    <row r="4854" spans="6:15">
      <c r="J4854" s="36"/>
      <c r="O4854" s="36"/>
    </row>
    <row r="4855" spans="6:15">
      <c r="J4855" s="36"/>
      <c r="O4855" s="36"/>
    </row>
    <row r="4856" spans="6:15">
      <c r="F4856" s="36"/>
      <c r="J4856" s="36"/>
      <c r="O4856" s="36"/>
    </row>
    <row r="4857" spans="6:15">
      <c r="G4857" s="36"/>
      <c r="K4857" s="36"/>
      <c r="O4857" s="36"/>
    </row>
    <row r="4858" spans="6:15">
      <c r="F4858" s="36"/>
      <c r="G4858" s="36"/>
      <c r="K4858" s="36"/>
    </row>
    <row r="4859" spans="6:15">
      <c r="F4859" s="36"/>
      <c r="G4859" s="36"/>
      <c r="O4859" s="36"/>
    </row>
    <row r="4860" spans="6:15">
      <c r="F4860" s="36"/>
      <c r="O4860" s="36"/>
    </row>
    <row r="4861" spans="6:15">
      <c r="F4861" s="36"/>
      <c r="J4861" s="36"/>
      <c r="K4861" s="36"/>
      <c r="O4861" s="36"/>
    </row>
    <row r="4862" spans="6:15">
      <c r="F4862" s="36"/>
      <c r="O4862" s="36"/>
    </row>
    <row r="4863" spans="6:15">
      <c r="F4863" s="36"/>
      <c r="H4863" s="36"/>
      <c r="I4863" s="36"/>
      <c r="J4863" s="36"/>
      <c r="K4863" s="36"/>
      <c r="N4863" s="36"/>
      <c r="O4863" s="36"/>
    </row>
    <row r="4864" spans="6:15">
      <c r="F4864" s="36"/>
      <c r="H4864" s="36"/>
      <c r="J4864" s="36"/>
      <c r="K4864" s="36"/>
    </row>
    <row r="4865" spans="6:17">
      <c r="F4865" s="36"/>
      <c r="H4865" s="36"/>
      <c r="O4865" s="36"/>
    </row>
    <row r="4866" spans="6:17">
      <c r="F4866" s="36"/>
      <c r="J4866" s="36"/>
      <c r="O4866" s="36"/>
    </row>
    <row r="4867" spans="6:17">
      <c r="F4867" s="36"/>
      <c r="J4867" s="36"/>
      <c r="K4867" s="36"/>
    </row>
    <row r="4868" spans="6:17">
      <c r="F4868" s="36"/>
      <c r="H4868" s="36"/>
      <c r="I4868" s="36"/>
      <c r="J4868" s="36"/>
      <c r="K4868" s="36"/>
      <c r="N4868" s="36"/>
      <c r="O4868" s="36"/>
    </row>
    <row r="4869" spans="6:17">
      <c r="F4869" s="36"/>
      <c r="H4869" s="36"/>
      <c r="I4869" s="36"/>
      <c r="O4869" s="36"/>
    </row>
    <row r="4870" spans="6:17">
      <c r="F4870" s="36"/>
      <c r="O4870" s="36"/>
    </row>
    <row r="4871" spans="6:17">
      <c r="F4871" s="36"/>
      <c r="H4871" s="36"/>
      <c r="I4871" s="36"/>
      <c r="J4871" s="36"/>
      <c r="K4871" s="36"/>
      <c r="N4871" s="36"/>
      <c r="O4871" s="36"/>
    </row>
    <row r="4872" spans="6:17">
      <c r="F4872" s="36"/>
      <c r="H4872" s="36"/>
      <c r="I4872" s="36"/>
      <c r="J4872" s="36"/>
      <c r="K4872" s="36"/>
      <c r="N4872" s="36"/>
      <c r="O4872" s="36"/>
    </row>
    <row r="4873" spans="6:17">
      <c r="F4873" s="47"/>
      <c r="G4873" s="47"/>
      <c r="H4873" s="47"/>
      <c r="I4873" s="47"/>
      <c r="J4873" s="47"/>
      <c r="K4873" s="47"/>
      <c r="L4873" s="47"/>
      <c r="M4873" s="47"/>
      <c r="N4873" s="47"/>
      <c r="O4873" s="47"/>
      <c r="P4873" s="47"/>
      <c r="Q4873" s="47"/>
    </row>
    <row r="4874" spans="6:17">
      <c r="F4874" s="36"/>
      <c r="H4874" s="36"/>
      <c r="I4874" s="36"/>
      <c r="J4874" s="36"/>
      <c r="K4874" s="36"/>
      <c r="N4874" s="36"/>
      <c r="O4874" s="36"/>
    </row>
    <row r="4875" spans="6:17">
      <c r="F4875" s="36"/>
      <c r="H4875" s="36"/>
      <c r="I4875" s="36"/>
      <c r="J4875" s="36"/>
      <c r="K4875" s="36"/>
      <c r="N4875" s="36"/>
      <c r="O4875" s="36"/>
    </row>
    <row r="4876" spans="6:17">
      <c r="J4876" s="36"/>
      <c r="O4876" s="36"/>
    </row>
    <row r="4877" spans="6:17">
      <c r="F4877" s="36"/>
      <c r="H4877" s="36"/>
      <c r="I4877" s="36"/>
      <c r="J4877" s="36"/>
      <c r="K4877" s="36"/>
      <c r="N4877" s="36"/>
      <c r="O4877" s="36"/>
    </row>
    <row r="4878" spans="6:17">
      <c r="I4878" s="36"/>
      <c r="J4878" s="36"/>
    </row>
    <row r="4879" spans="6:17">
      <c r="F4879" s="47"/>
      <c r="G4879" s="47"/>
      <c r="H4879" s="47"/>
      <c r="I4879" s="47"/>
      <c r="J4879" s="47"/>
      <c r="K4879" s="47"/>
      <c r="L4879" s="47"/>
      <c r="M4879" s="47"/>
      <c r="N4879" s="47"/>
      <c r="O4879" s="47"/>
      <c r="P4879" s="47"/>
      <c r="Q4879" s="47"/>
    </row>
    <row r="4880" spans="6:17">
      <c r="F4880" s="36"/>
      <c r="H4880" s="36"/>
      <c r="I4880" s="36"/>
      <c r="J4880" s="36"/>
      <c r="K4880" s="36"/>
      <c r="N4880" s="36"/>
      <c r="O4880" s="36"/>
    </row>
    <row r="4881" spans="6:17">
      <c r="I4881" s="36"/>
      <c r="J4881" s="36"/>
      <c r="N4881" s="36"/>
      <c r="O4881" s="36"/>
    </row>
    <row r="4882" spans="6:17">
      <c r="F4882" s="36"/>
      <c r="H4882" s="36"/>
      <c r="I4882" s="36"/>
      <c r="J4882" s="36"/>
      <c r="K4882" s="36"/>
      <c r="N4882" s="36"/>
      <c r="O4882" s="36"/>
    </row>
    <row r="4883" spans="6:17">
      <c r="F4883" s="36"/>
      <c r="H4883" s="36"/>
      <c r="I4883" s="36"/>
      <c r="J4883" s="36"/>
      <c r="K4883" s="36"/>
      <c r="N4883" s="36"/>
      <c r="O4883" s="36"/>
    </row>
    <row r="4884" spans="6:17">
      <c r="F4884" s="36"/>
      <c r="H4884" s="36"/>
      <c r="I4884" s="36"/>
      <c r="J4884" s="36"/>
      <c r="K4884" s="36"/>
      <c r="N4884" s="36"/>
      <c r="O4884" s="36"/>
    </row>
    <row r="4885" spans="6:17">
      <c r="F4885" s="36"/>
      <c r="H4885" s="36"/>
      <c r="I4885" s="36"/>
      <c r="J4885" s="36"/>
      <c r="K4885" s="36"/>
      <c r="N4885" s="36"/>
      <c r="O4885" s="36"/>
    </row>
    <row r="4886" spans="6:17">
      <c r="F4886" s="36"/>
      <c r="H4886" s="36"/>
      <c r="I4886" s="36"/>
      <c r="J4886" s="36"/>
      <c r="K4886" s="36"/>
      <c r="N4886" s="36"/>
      <c r="O4886" s="36"/>
    </row>
    <row r="4887" spans="6:17">
      <c r="F4887" s="36"/>
      <c r="H4887" s="36"/>
      <c r="I4887" s="36"/>
      <c r="J4887" s="36"/>
      <c r="K4887" s="36"/>
      <c r="N4887" s="36"/>
      <c r="O4887" s="36"/>
    </row>
    <row r="4888" spans="6:17">
      <c r="I4888" s="36"/>
      <c r="J4888" s="36"/>
    </row>
    <row r="4889" spans="6:17">
      <c r="F4889" s="36"/>
      <c r="H4889" s="36"/>
      <c r="I4889" s="36"/>
      <c r="J4889" s="36"/>
      <c r="K4889" s="36"/>
      <c r="N4889" s="36"/>
      <c r="O4889" s="36"/>
    </row>
    <row r="4890" spans="6:17">
      <c r="F4890" s="36"/>
      <c r="H4890" s="36"/>
      <c r="I4890" s="36"/>
      <c r="J4890" s="36"/>
      <c r="K4890" s="36"/>
      <c r="N4890" s="36"/>
      <c r="O4890" s="36"/>
    </row>
    <row r="4891" spans="6:17">
      <c r="I4891" s="36"/>
      <c r="J4891" s="36"/>
    </row>
    <row r="4892" spans="6:17">
      <c r="F4892" s="36"/>
      <c r="J4892" s="36"/>
      <c r="K4892" s="36"/>
    </row>
    <row r="4893" spans="6:17">
      <c r="F4893" s="36"/>
      <c r="H4893" s="36"/>
      <c r="I4893" s="36"/>
      <c r="J4893" s="36"/>
      <c r="K4893" s="36"/>
      <c r="N4893" s="36"/>
      <c r="O4893" s="36"/>
    </row>
    <row r="4894" spans="6:17">
      <c r="F4894" s="36"/>
      <c r="H4894" s="36"/>
      <c r="I4894" s="36"/>
      <c r="J4894" s="36"/>
      <c r="K4894" s="36"/>
      <c r="N4894" s="36"/>
      <c r="O4894" s="36"/>
    </row>
    <row r="4895" spans="6:17">
      <c r="F4895" s="36"/>
      <c r="H4895" s="36"/>
      <c r="K4895" s="36"/>
      <c r="O4895" s="36"/>
    </row>
    <row r="4896" spans="6:17">
      <c r="F4896" s="47"/>
      <c r="G4896" s="47"/>
      <c r="H4896" s="47"/>
      <c r="I4896" s="47"/>
      <c r="J4896" s="47"/>
      <c r="K4896" s="47"/>
      <c r="L4896" s="47"/>
      <c r="M4896" s="47"/>
      <c r="N4896" s="47"/>
      <c r="O4896" s="47"/>
      <c r="P4896" s="47"/>
      <c r="Q4896" s="47"/>
    </row>
    <row r="4897" spans="6:15">
      <c r="F4897" s="36"/>
      <c r="H4897" s="36"/>
      <c r="I4897" s="36"/>
      <c r="J4897" s="36"/>
      <c r="K4897" s="36"/>
      <c r="N4897" s="36"/>
      <c r="O4897" s="36"/>
    </row>
    <row r="4898" spans="6:15">
      <c r="K4898" s="36"/>
    </row>
    <row r="4899" spans="6:15">
      <c r="F4899" s="36"/>
      <c r="O4899" s="36"/>
    </row>
    <row r="4900" spans="6:15">
      <c r="F4900" s="36"/>
      <c r="H4900" s="36"/>
      <c r="I4900" s="36"/>
      <c r="J4900" s="36"/>
      <c r="K4900" s="36"/>
      <c r="N4900" s="36"/>
      <c r="O4900" s="36"/>
    </row>
    <row r="4901" spans="6:15">
      <c r="F4901" s="36"/>
      <c r="H4901" s="36"/>
      <c r="I4901" s="36"/>
      <c r="J4901" s="36"/>
      <c r="K4901" s="36"/>
      <c r="N4901" s="36"/>
      <c r="O4901" s="36"/>
    </row>
    <row r="4902" spans="6:15">
      <c r="F4902" s="36"/>
      <c r="H4902" s="36"/>
      <c r="I4902" s="36"/>
      <c r="J4902" s="36"/>
      <c r="K4902" s="36"/>
      <c r="M4902" s="36"/>
      <c r="O4902" s="36"/>
    </row>
    <row r="4903" spans="6:15">
      <c r="F4903" s="36"/>
      <c r="H4903" s="36"/>
      <c r="I4903" s="36"/>
      <c r="J4903" s="36"/>
      <c r="K4903" s="36"/>
      <c r="N4903" s="36"/>
      <c r="O4903" s="36"/>
    </row>
    <row r="4904" spans="6:15">
      <c r="F4904" s="36"/>
      <c r="H4904" s="36"/>
      <c r="I4904" s="36"/>
      <c r="J4904" s="36"/>
      <c r="K4904" s="36"/>
      <c r="N4904" s="36"/>
      <c r="O4904" s="36"/>
    </row>
    <row r="4905" spans="6:15">
      <c r="I4905" s="36"/>
      <c r="O4905" s="36"/>
    </row>
    <row r="4906" spans="6:15">
      <c r="F4906" s="36"/>
      <c r="H4906" s="36"/>
      <c r="I4906" s="36"/>
      <c r="K4906" s="36"/>
      <c r="N4906" s="36"/>
      <c r="O4906" s="36"/>
    </row>
    <row r="4907" spans="6:15">
      <c r="F4907" s="36"/>
      <c r="H4907" s="36"/>
      <c r="I4907" s="36"/>
      <c r="J4907" s="36"/>
      <c r="K4907" s="36"/>
      <c r="N4907" s="36"/>
      <c r="O4907" s="36"/>
    </row>
    <row r="4908" spans="6:15">
      <c r="I4908" s="36"/>
      <c r="J4908" s="36"/>
    </row>
    <row r="4909" spans="6:15">
      <c r="F4909" s="36"/>
      <c r="I4909" s="36"/>
      <c r="K4909" s="36"/>
    </row>
    <row r="4910" spans="6:15">
      <c r="F4910" s="36"/>
      <c r="H4910" s="36"/>
      <c r="I4910" s="36"/>
      <c r="J4910" s="36"/>
      <c r="K4910" s="36"/>
      <c r="N4910" s="36"/>
      <c r="O4910" s="36"/>
    </row>
    <row r="4911" spans="6:15">
      <c r="F4911" s="36"/>
      <c r="J4911" s="36"/>
    </row>
    <row r="4912" spans="6:15">
      <c r="F4912" s="36"/>
      <c r="H4912" s="36"/>
      <c r="K4912" s="36"/>
      <c r="O4912" s="36"/>
    </row>
    <row r="4913" spans="6:15">
      <c r="F4913" s="36"/>
      <c r="H4913" s="36"/>
      <c r="I4913" s="36"/>
      <c r="J4913" s="36"/>
      <c r="K4913" s="36"/>
      <c r="N4913" s="36"/>
      <c r="O4913" s="36"/>
    </row>
    <row r="4914" spans="6:15">
      <c r="F4914" s="36"/>
      <c r="I4914" s="36"/>
      <c r="J4914" s="36"/>
      <c r="K4914" s="36"/>
      <c r="O4914" s="36"/>
    </row>
    <row r="4915" spans="6:15">
      <c r="I4915" s="36"/>
      <c r="J4915" s="36"/>
      <c r="K4915" s="36"/>
    </row>
    <row r="4916" spans="6:15">
      <c r="F4916" s="36"/>
      <c r="H4916" s="36"/>
      <c r="I4916" s="36"/>
      <c r="J4916" s="36"/>
      <c r="K4916" s="36"/>
      <c r="O4916" s="36"/>
    </row>
    <row r="4917" spans="6:15">
      <c r="I4917" s="36"/>
      <c r="J4917" s="36"/>
    </row>
    <row r="4918" spans="6:15">
      <c r="I4918" s="36"/>
      <c r="N4918" s="36"/>
      <c r="O4918" s="36"/>
    </row>
    <row r="4919" spans="6:15">
      <c r="F4919" s="36"/>
      <c r="I4919" s="36"/>
      <c r="J4919" s="36"/>
      <c r="K4919" s="36"/>
      <c r="O4919" s="36"/>
    </row>
    <row r="4920" spans="6:15">
      <c r="F4920" s="36"/>
      <c r="H4920" s="36"/>
      <c r="I4920" s="36"/>
      <c r="J4920" s="36"/>
      <c r="K4920" s="36"/>
      <c r="N4920" s="36"/>
      <c r="O4920" s="36"/>
    </row>
    <row r="4921" spans="6:15">
      <c r="F4921" s="36"/>
      <c r="N4921" s="36"/>
    </row>
    <row r="4922" spans="6:15">
      <c r="F4922" s="36"/>
      <c r="H4922" s="36"/>
      <c r="J4922" s="36"/>
      <c r="K4922" s="36"/>
      <c r="O4922" s="36"/>
    </row>
    <row r="4923" spans="6:15">
      <c r="F4923" s="36"/>
      <c r="H4923" s="36"/>
      <c r="I4923" s="36"/>
      <c r="J4923" s="36"/>
      <c r="K4923" s="36"/>
      <c r="N4923" s="36"/>
      <c r="O4923" s="36"/>
    </row>
    <row r="4924" spans="6:15">
      <c r="F4924" s="36"/>
      <c r="J4924" s="36"/>
      <c r="K4924" s="36"/>
      <c r="N4924" s="36"/>
      <c r="O4924" s="36"/>
    </row>
    <row r="4925" spans="6:15">
      <c r="F4925" s="36"/>
      <c r="J4925" s="36"/>
      <c r="K4925" s="36"/>
      <c r="O4925" s="36"/>
    </row>
    <row r="4926" spans="6:15">
      <c r="F4926" s="36"/>
      <c r="H4926" s="36"/>
      <c r="I4926" s="36"/>
      <c r="J4926" s="36"/>
      <c r="K4926" s="36"/>
      <c r="N4926" s="36"/>
      <c r="O4926" s="36"/>
    </row>
    <row r="4927" spans="6:15">
      <c r="I4927" s="36"/>
      <c r="J4927" s="36"/>
      <c r="N4927" s="36"/>
    </row>
    <row r="4928" spans="6:15">
      <c r="F4928" s="36"/>
      <c r="I4928" s="36"/>
      <c r="K4928" s="36"/>
    </row>
    <row r="4929" spans="6:17">
      <c r="F4929" s="36"/>
      <c r="H4929" s="36"/>
      <c r="I4929" s="36"/>
      <c r="J4929" s="36"/>
      <c r="K4929" s="36"/>
      <c r="N4929" s="36"/>
      <c r="O4929" s="36"/>
    </row>
    <row r="4930" spans="6:17">
      <c r="I4930" s="36"/>
      <c r="J4930" s="36"/>
      <c r="O4930" s="36"/>
    </row>
    <row r="4931" spans="6:17">
      <c r="F4931" s="36"/>
      <c r="I4931" s="36"/>
      <c r="K4931" s="36"/>
    </row>
    <row r="4932" spans="6:17">
      <c r="F4932" s="36"/>
      <c r="H4932" s="36"/>
      <c r="I4932" s="36"/>
      <c r="J4932" s="36"/>
      <c r="K4932" s="36"/>
      <c r="N4932" s="36"/>
      <c r="O4932" s="36"/>
    </row>
    <row r="4933" spans="6:17">
      <c r="F4933" s="36"/>
      <c r="J4933" s="36"/>
    </row>
    <row r="4934" spans="6:17">
      <c r="F4934" s="36"/>
      <c r="K4934" s="36"/>
    </row>
    <row r="4935" spans="6:17">
      <c r="F4935" s="36"/>
      <c r="H4935" s="36"/>
      <c r="I4935" s="36"/>
      <c r="J4935" s="36"/>
      <c r="K4935" s="36"/>
      <c r="N4935" s="36"/>
      <c r="O4935" s="36"/>
    </row>
    <row r="4936" spans="6:17">
      <c r="F4936" s="47"/>
      <c r="G4936" s="47"/>
      <c r="H4936" s="47"/>
      <c r="I4936" s="47"/>
      <c r="J4936" s="47"/>
      <c r="K4936" s="47"/>
      <c r="L4936" s="47"/>
      <c r="M4936" s="47"/>
      <c r="N4936" s="47"/>
      <c r="O4936" s="47"/>
      <c r="P4936" s="47"/>
      <c r="Q4936" s="47"/>
    </row>
    <row r="4937" spans="6:17">
      <c r="F4937" s="36"/>
      <c r="J4937" s="36"/>
      <c r="K4937" s="36"/>
      <c r="O4937" s="36"/>
    </row>
    <row r="4938" spans="6:17">
      <c r="F4938" s="36"/>
      <c r="H4938" s="36"/>
      <c r="I4938" s="36"/>
      <c r="J4938" s="36"/>
      <c r="K4938" s="36"/>
      <c r="N4938" s="36"/>
      <c r="O4938" s="36"/>
    </row>
    <row r="4939" spans="6:17">
      <c r="F4939" s="36"/>
      <c r="J4939" s="36"/>
    </row>
    <row r="4940" spans="6:17">
      <c r="F4940" s="36"/>
      <c r="H4940" s="36"/>
      <c r="I4940" s="36"/>
      <c r="J4940" s="36"/>
      <c r="K4940" s="36"/>
      <c r="N4940" s="36"/>
      <c r="O4940" s="36"/>
    </row>
    <row r="4941" spans="6:17">
      <c r="F4941" s="36"/>
      <c r="H4941" s="36"/>
      <c r="I4941" s="36"/>
      <c r="J4941" s="36"/>
      <c r="K4941" s="36"/>
      <c r="M4941" s="36"/>
      <c r="N4941" s="36"/>
      <c r="O4941" s="36"/>
    </row>
    <row r="4942" spans="6:17">
      <c r="F4942" s="36"/>
      <c r="H4942" s="36"/>
      <c r="I4942" s="36"/>
      <c r="J4942" s="36"/>
      <c r="K4942" s="36"/>
      <c r="M4942" s="36"/>
      <c r="N4942" s="36"/>
      <c r="O4942" s="36"/>
    </row>
    <row r="4943" spans="6:17">
      <c r="F4943" s="36"/>
      <c r="H4943" s="36"/>
      <c r="I4943" s="36"/>
      <c r="J4943" s="36"/>
      <c r="K4943" s="36"/>
      <c r="M4943" s="36"/>
      <c r="N4943" s="36"/>
      <c r="O4943" s="36"/>
    </row>
    <row r="4944" spans="6:17">
      <c r="F4944" s="36"/>
      <c r="H4944" s="36"/>
      <c r="I4944" s="36"/>
      <c r="J4944" s="36"/>
      <c r="K4944" s="36"/>
      <c r="N4944" s="36"/>
      <c r="O4944" s="36"/>
    </row>
    <row r="4945" spans="6:17">
      <c r="F4945" s="36"/>
      <c r="H4945" s="36"/>
      <c r="I4945" s="36"/>
      <c r="J4945" s="36"/>
      <c r="K4945" s="36"/>
      <c r="N4945" s="36"/>
      <c r="O4945" s="36"/>
    </row>
    <row r="4946" spans="6:17">
      <c r="F4946" s="36"/>
      <c r="H4946" s="36"/>
      <c r="I4946" s="36"/>
      <c r="J4946" s="36"/>
      <c r="K4946" s="36"/>
      <c r="N4946" s="36"/>
      <c r="O4946" s="36"/>
    </row>
    <row r="4947" spans="6:17">
      <c r="F4947" s="36"/>
      <c r="H4947" s="36"/>
      <c r="I4947" s="36"/>
      <c r="J4947" s="36"/>
      <c r="K4947" s="36"/>
      <c r="N4947" s="36"/>
      <c r="O4947" s="36"/>
    </row>
    <row r="4948" spans="6:17">
      <c r="F4948" s="36"/>
      <c r="H4948" s="36"/>
      <c r="I4948" s="36"/>
      <c r="J4948" s="36"/>
      <c r="K4948" s="36"/>
      <c r="N4948" s="36"/>
      <c r="O4948" s="36"/>
    </row>
    <row r="4949" spans="6:17">
      <c r="F4949" s="36"/>
      <c r="H4949" s="36"/>
      <c r="I4949" s="36"/>
      <c r="J4949" s="36"/>
      <c r="K4949" s="36"/>
      <c r="N4949" s="36"/>
      <c r="O4949" s="36"/>
    </row>
    <row r="4950" spans="6:17">
      <c r="F4950" s="36"/>
      <c r="H4950" s="36"/>
      <c r="I4950" s="36"/>
      <c r="J4950" s="36"/>
      <c r="K4950" s="36"/>
      <c r="N4950" s="36"/>
      <c r="O4950" s="36"/>
    </row>
    <row r="4951" spans="6:17">
      <c r="F4951" s="36"/>
      <c r="H4951" s="36"/>
      <c r="I4951" s="36"/>
      <c r="J4951" s="36"/>
      <c r="K4951" s="36"/>
      <c r="N4951" s="36"/>
      <c r="O4951" s="36"/>
    </row>
    <row r="4952" spans="6:17">
      <c r="F4952" s="36"/>
      <c r="H4952" s="36"/>
      <c r="I4952" s="36"/>
      <c r="J4952" s="36"/>
      <c r="K4952" s="36"/>
      <c r="N4952" s="36"/>
      <c r="O4952" s="36"/>
    </row>
    <row r="4953" spans="6:17">
      <c r="F4953" s="36"/>
      <c r="H4953" s="36"/>
      <c r="I4953" s="36"/>
      <c r="J4953" s="36"/>
      <c r="K4953" s="36"/>
      <c r="N4953" s="36"/>
      <c r="O4953" s="36"/>
    </row>
    <row r="4954" spans="6:17">
      <c r="O4954" s="36"/>
    </row>
    <row r="4955" spans="6:17">
      <c r="F4955" s="36"/>
      <c r="H4955" s="36"/>
      <c r="I4955" s="36"/>
      <c r="J4955" s="36"/>
      <c r="K4955" s="36"/>
      <c r="N4955" s="36"/>
      <c r="O4955" s="36"/>
    </row>
    <row r="4956" spans="6:17">
      <c r="F4956" s="36"/>
      <c r="H4956" s="36"/>
      <c r="I4956" s="36"/>
      <c r="J4956" s="36"/>
      <c r="K4956" s="36"/>
      <c r="N4956" s="36"/>
      <c r="O4956" s="36"/>
    </row>
    <row r="4957" spans="6:17">
      <c r="F4957" s="47"/>
      <c r="G4957" s="47"/>
      <c r="H4957" s="47"/>
      <c r="I4957" s="47"/>
      <c r="J4957" s="47"/>
      <c r="K4957" s="47"/>
      <c r="L4957" s="47"/>
      <c r="M4957" s="47"/>
      <c r="N4957" s="47"/>
      <c r="O4957" s="47"/>
      <c r="P4957" s="47"/>
      <c r="Q4957" s="47"/>
    </row>
    <row r="4958" spans="6:17">
      <c r="F4958" s="36"/>
      <c r="H4958" s="36"/>
      <c r="I4958" s="36"/>
      <c r="J4958" s="36"/>
      <c r="K4958" s="36"/>
      <c r="N4958" s="36"/>
      <c r="O4958" s="36"/>
    </row>
    <row r="4959" spans="6:17">
      <c r="F4959" s="36"/>
      <c r="H4959" s="36"/>
      <c r="I4959" s="36"/>
      <c r="J4959" s="36"/>
      <c r="K4959" s="36"/>
      <c r="N4959" s="36"/>
      <c r="O4959" s="36"/>
    </row>
    <row r="4960" spans="6:17">
      <c r="K4960" s="36"/>
      <c r="O4960" s="36"/>
    </row>
    <row r="4961" spans="6:15">
      <c r="F4961" s="36"/>
      <c r="H4961" s="36"/>
      <c r="I4961" s="36"/>
      <c r="J4961" s="36"/>
      <c r="K4961" s="36"/>
      <c r="N4961" s="36"/>
      <c r="O4961" s="36"/>
    </row>
    <row r="4962" spans="6:15">
      <c r="F4962" s="36"/>
      <c r="H4962" s="36"/>
      <c r="I4962" s="36"/>
      <c r="J4962" s="36"/>
      <c r="K4962" s="36"/>
      <c r="N4962" s="36"/>
      <c r="O4962" s="36"/>
    </row>
    <row r="4963" spans="6:15">
      <c r="F4963" s="36"/>
      <c r="J4963" s="36"/>
      <c r="O4963" s="36"/>
    </row>
    <row r="4964" spans="6:15">
      <c r="F4964" s="36"/>
      <c r="H4964" s="36"/>
      <c r="I4964" s="36"/>
      <c r="J4964" s="36"/>
      <c r="K4964" s="36"/>
      <c r="N4964" s="36"/>
      <c r="O4964" s="36"/>
    </row>
    <row r="4965" spans="6:15">
      <c r="F4965" s="36"/>
      <c r="H4965" s="36"/>
      <c r="I4965" s="36"/>
      <c r="J4965" s="36"/>
      <c r="K4965" s="36"/>
      <c r="N4965" s="36"/>
      <c r="O4965" s="36"/>
    </row>
    <row r="4966" spans="6:15">
      <c r="I4966" s="36"/>
      <c r="O4966" s="36"/>
    </row>
    <row r="4967" spans="6:15">
      <c r="F4967" s="36"/>
      <c r="H4967" s="36"/>
      <c r="I4967" s="36"/>
      <c r="J4967" s="36"/>
      <c r="K4967" s="36"/>
      <c r="N4967" s="36"/>
      <c r="O4967" s="36"/>
    </row>
    <row r="4968" spans="6:15">
      <c r="F4968" s="36"/>
      <c r="H4968" s="36"/>
      <c r="I4968" s="36"/>
      <c r="J4968" s="36"/>
      <c r="K4968" s="36"/>
      <c r="N4968" s="36"/>
      <c r="O4968" s="36"/>
    </row>
    <row r="4969" spans="6:15">
      <c r="F4969" s="36"/>
      <c r="I4969" s="36"/>
    </row>
    <row r="4970" spans="6:15">
      <c r="F4970" s="36"/>
      <c r="H4970" s="36"/>
      <c r="I4970" s="36"/>
      <c r="J4970" s="36"/>
      <c r="K4970" s="36"/>
      <c r="N4970" s="36"/>
      <c r="O4970" s="36"/>
    </row>
    <row r="4971" spans="6:15">
      <c r="F4971" s="36"/>
      <c r="H4971" s="36"/>
      <c r="I4971" s="36"/>
      <c r="J4971" s="36"/>
      <c r="K4971" s="36"/>
      <c r="N4971" s="36"/>
      <c r="O4971" s="36"/>
    </row>
    <row r="4972" spans="6:15">
      <c r="I4972" s="36"/>
      <c r="K4972" s="36"/>
    </row>
    <row r="4973" spans="6:15">
      <c r="F4973" s="36"/>
      <c r="H4973" s="36"/>
      <c r="I4973" s="36"/>
      <c r="J4973" s="36"/>
      <c r="K4973" s="36"/>
      <c r="N4973" s="36"/>
      <c r="O4973" s="36"/>
    </row>
    <row r="4974" spans="6:15">
      <c r="F4974" s="36"/>
      <c r="H4974" s="36"/>
      <c r="I4974" s="36"/>
      <c r="J4974" s="36"/>
      <c r="K4974" s="36"/>
      <c r="N4974" s="36"/>
      <c r="O4974" s="36"/>
    </row>
    <row r="4975" spans="6:15">
      <c r="I4975" s="36"/>
      <c r="J4975" s="36"/>
      <c r="M4975" s="36"/>
      <c r="O4975" s="36"/>
    </row>
    <row r="4976" spans="6:15">
      <c r="J4976" s="36"/>
      <c r="M4976" s="36"/>
      <c r="O4976" s="36"/>
    </row>
    <row r="4977" spans="6:15">
      <c r="F4977" s="36"/>
      <c r="H4977" s="36"/>
      <c r="I4977" s="36"/>
      <c r="J4977" s="36"/>
      <c r="K4977" s="36"/>
      <c r="N4977" s="36"/>
      <c r="O4977" s="36"/>
    </row>
    <row r="4978" spans="6:15">
      <c r="F4978" s="36"/>
      <c r="H4978" s="36"/>
      <c r="I4978" s="36"/>
      <c r="J4978" s="36"/>
      <c r="K4978" s="36"/>
      <c r="N4978" s="36"/>
      <c r="O4978" s="36"/>
    </row>
    <row r="4979" spans="6:15">
      <c r="F4979" s="36"/>
      <c r="J4979" s="36"/>
      <c r="K4979" s="36"/>
    </row>
    <row r="4980" spans="6:15">
      <c r="F4980" s="36"/>
      <c r="K4980" s="36"/>
    </row>
    <row r="4981" spans="6:15">
      <c r="F4981" s="36"/>
      <c r="K4981" s="36"/>
    </row>
    <row r="4982" spans="6:15">
      <c r="F4982" s="36"/>
      <c r="J4982" s="36"/>
      <c r="K4982" s="36"/>
    </row>
    <row r="4983" spans="6:15">
      <c r="F4983" s="36"/>
      <c r="O4983" s="36"/>
    </row>
    <row r="4984" spans="6:15">
      <c r="F4984" s="36"/>
      <c r="H4984" s="36"/>
      <c r="J4984" s="36"/>
      <c r="K4984" s="36"/>
      <c r="O4984" s="36"/>
    </row>
    <row r="4985" spans="6:15">
      <c r="J4985" s="36"/>
      <c r="O4985" s="36"/>
    </row>
    <row r="4986" spans="6:15">
      <c r="F4986" s="36"/>
    </row>
    <row r="4987" spans="6:15">
      <c r="J4987" s="36"/>
      <c r="K4987" s="36"/>
    </row>
    <row r="4988" spans="6:15">
      <c r="F4988" s="36"/>
      <c r="H4988" s="36"/>
      <c r="I4988" s="36"/>
      <c r="J4988" s="36"/>
      <c r="K4988" s="36"/>
      <c r="N4988" s="36"/>
      <c r="O4988" s="36"/>
    </row>
    <row r="4989" spans="6:15">
      <c r="F4989" s="36"/>
      <c r="I4989" s="36"/>
    </row>
    <row r="4990" spans="6:15">
      <c r="F4990" s="36"/>
      <c r="I4990" s="36"/>
      <c r="K4990" s="36"/>
      <c r="O4990" s="36"/>
    </row>
    <row r="4991" spans="6:15">
      <c r="F4991" s="36"/>
      <c r="H4991" s="36"/>
      <c r="I4991" s="36"/>
      <c r="J4991" s="36"/>
      <c r="K4991" s="36"/>
      <c r="N4991" s="36"/>
      <c r="O4991" s="36"/>
    </row>
    <row r="4992" spans="6:15">
      <c r="F4992" s="36"/>
      <c r="K4992" s="36"/>
      <c r="N4992" s="36"/>
    </row>
    <row r="4993" spans="6:17">
      <c r="F4993" s="36"/>
      <c r="K4993" s="36"/>
      <c r="N4993" s="36"/>
    </row>
    <row r="4994" spans="6:17">
      <c r="F4994" s="36"/>
      <c r="H4994" s="36"/>
      <c r="I4994" s="36"/>
      <c r="J4994" s="36"/>
      <c r="K4994" s="36"/>
      <c r="N4994" s="36"/>
      <c r="O4994" s="36"/>
    </row>
    <row r="4995" spans="6:17">
      <c r="F4995" s="36"/>
      <c r="O4995" s="36"/>
    </row>
    <row r="4996" spans="6:17">
      <c r="F4996" s="36"/>
      <c r="J4996" s="36"/>
      <c r="K4996" s="36"/>
      <c r="O4996" s="36"/>
    </row>
    <row r="4997" spans="6:17">
      <c r="F4997" s="36"/>
      <c r="H4997" s="36"/>
      <c r="I4997" s="36"/>
      <c r="J4997" s="36"/>
      <c r="K4997" s="36"/>
      <c r="N4997" s="36"/>
      <c r="O4997" s="36"/>
    </row>
    <row r="4998" spans="6:17">
      <c r="F4998" s="36"/>
      <c r="K4998" s="36"/>
    </row>
    <row r="4999" spans="6:17">
      <c r="F4999" s="36"/>
      <c r="J4999" s="36"/>
      <c r="K4999" s="36"/>
    </row>
    <row r="5000" spans="6:17">
      <c r="F5000" s="47"/>
      <c r="G5000" s="47"/>
      <c r="H5000" s="47"/>
      <c r="I5000" s="47"/>
      <c r="J5000" s="47"/>
      <c r="K5000" s="47"/>
      <c r="L5000" s="47"/>
      <c r="M5000" s="47"/>
      <c r="N5000" s="47"/>
      <c r="O5000" s="47"/>
      <c r="P5000" s="47"/>
      <c r="Q5000" s="47"/>
    </row>
    <row r="5001" spans="6:17">
      <c r="F5001" s="36"/>
      <c r="I5001" s="36"/>
    </row>
    <row r="5002" spans="6:17">
      <c r="F5002" s="36"/>
      <c r="K5002" s="36"/>
      <c r="O5002" s="36"/>
    </row>
    <row r="5003" spans="6:17">
      <c r="F5003" s="36"/>
      <c r="I5003" s="36"/>
    </row>
    <row r="5004" spans="6:17">
      <c r="F5004" s="36"/>
      <c r="O5004" s="36"/>
    </row>
    <row r="5005" spans="6:17">
      <c r="F5005" s="36"/>
      <c r="K5005" s="36"/>
    </row>
    <row r="5006" spans="6:17">
      <c r="F5006" s="47"/>
      <c r="G5006" s="47"/>
      <c r="H5006" s="47"/>
      <c r="I5006" s="47"/>
      <c r="J5006" s="47"/>
      <c r="K5006" s="47"/>
      <c r="L5006" s="47"/>
      <c r="M5006" s="47"/>
      <c r="N5006" s="47"/>
      <c r="O5006" s="47"/>
      <c r="P5006" s="47"/>
      <c r="Q5006" s="47"/>
    </row>
    <row r="5007" spans="6:17">
      <c r="F5007" s="47"/>
      <c r="G5007" s="47"/>
      <c r="H5007" s="47"/>
      <c r="I5007" s="47"/>
      <c r="J5007" s="47"/>
      <c r="K5007" s="47"/>
      <c r="L5007" s="47"/>
      <c r="M5007" s="47"/>
      <c r="N5007" s="47"/>
      <c r="O5007" s="47"/>
      <c r="P5007" s="47"/>
      <c r="Q5007" s="47"/>
    </row>
    <row r="5008" spans="6:17">
      <c r="F5008" s="36"/>
      <c r="J5008" s="36"/>
      <c r="K5008" s="36"/>
      <c r="O5008" s="36"/>
    </row>
    <row r="5009" spans="6:17">
      <c r="I5009" s="36"/>
      <c r="J5009" s="36"/>
      <c r="O5009" s="36"/>
    </row>
    <row r="5010" spans="6:17">
      <c r="F5010" s="36"/>
      <c r="K5010" s="36"/>
      <c r="O5010" s="36"/>
    </row>
    <row r="5011" spans="6:17">
      <c r="F5011" s="36"/>
      <c r="J5011" s="36"/>
      <c r="K5011" s="36"/>
    </row>
    <row r="5012" spans="6:17">
      <c r="F5012" s="36"/>
      <c r="K5012" s="36"/>
    </row>
    <row r="5013" spans="6:17">
      <c r="F5013" s="36"/>
      <c r="H5013" s="36"/>
      <c r="I5013" s="36"/>
      <c r="J5013" s="36"/>
      <c r="K5013" s="36"/>
      <c r="N5013" s="36"/>
      <c r="O5013" s="36"/>
    </row>
    <row r="5014" spans="6:17">
      <c r="F5014" s="36"/>
      <c r="K5014" s="36"/>
      <c r="O5014" s="36"/>
    </row>
    <row r="5015" spans="6:17">
      <c r="F5015" s="36"/>
      <c r="K5015" s="36"/>
    </row>
    <row r="5016" spans="6:17">
      <c r="K5016" s="36"/>
    </row>
    <row r="5017" spans="6:17">
      <c r="F5017" s="36"/>
      <c r="H5017" s="36"/>
      <c r="I5017" s="36"/>
      <c r="J5017" s="36"/>
      <c r="K5017" s="36"/>
      <c r="O5017" s="36"/>
    </row>
    <row r="5018" spans="6:17">
      <c r="F5018" s="36"/>
      <c r="K5018" s="36"/>
    </row>
    <row r="5019" spans="6:17">
      <c r="F5019" s="36"/>
      <c r="K5019" s="36"/>
      <c r="O5019" s="36"/>
    </row>
    <row r="5020" spans="6:17">
      <c r="F5020" s="36"/>
      <c r="J5020" s="36"/>
      <c r="K5020" s="36"/>
    </row>
    <row r="5021" spans="6:17">
      <c r="F5021" s="36"/>
      <c r="J5021" s="36"/>
      <c r="O5021" s="36"/>
    </row>
    <row r="5022" spans="6:17">
      <c r="J5022" s="36"/>
      <c r="K5022" s="36"/>
      <c r="O5022" s="36"/>
    </row>
    <row r="5023" spans="6:17">
      <c r="H5023" s="36"/>
      <c r="J5023" s="36"/>
      <c r="K5023" s="36"/>
      <c r="O5023" s="36"/>
    </row>
    <row r="5024" spans="6:17">
      <c r="F5024" s="47"/>
      <c r="G5024" s="47"/>
      <c r="H5024" s="47"/>
      <c r="I5024" s="47"/>
      <c r="J5024" s="47"/>
      <c r="K5024" s="47"/>
      <c r="L5024" s="47"/>
      <c r="M5024" s="47"/>
      <c r="N5024" s="47"/>
      <c r="O5024" s="47"/>
      <c r="P5024" s="47"/>
      <c r="Q5024" s="47"/>
    </row>
    <row r="5025" spans="6:17">
      <c r="F5025" s="47"/>
      <c r="G5025" s="47"/>
      <c r="H5025" s="47"/>
      <c r="I5025" s="47"/>
      <c r="J5025" s="47"/>
      <c r="K5025" s="47"/>
      <c r="L5025" s="47"/>
      <c r="M5025" s="47"/>
      <c r="N5025" s="47"/>
      <c r="O5025" s="47"/>
      <c r="P5025" s="47"/>
      <c r="Q5025" s="47"/>
    </row>
    <row r="5026" spans="6:17">
      <c r="N5026" s="36"/>
      <c r="O5026" s="36"/>
    </row>
    <row r="5027" spans="6:17">
      <c r="F5027" s="36"/>
      <c r="H5027" s="36"/>
      <c r="I5027" s="36"/>
      <c r="K5027" s="36"/>
      <c r="O5027" s="36"/>
    </row>
    <row r="5028" spans="6:17">
      <c r="F5028" s="36"/>
    </row>
    <row r="5029" spans="6:17">
      <c r="F5029" s="36"/>
      <c r="J5029" s="36"/>
      <c r="N5029" s="36"/>
      <c r="O5029" s="36"/>
    </row>
    <row r="5030" spans="6:17">
      <c r="I5030" s="36"/>
      <c r="K5030" s="36"/>
    </row>
    <row r="5031" spans="6:17">
      <c r="F5031" s="47"/>
      <c r="G5031" s="47"/>
      <c r="H5031" s="47"/>
      <c r="I5031" s="47"/>
      <c r="J5031" s="47"/>
      <c r="K5031" s="47"/>
      <c r="L5031" s="47"/>
      <c r="M5031" s="47"/>
      <c r="N5031" s="47"/>
      <c r="O5031" s="47"/>
      <c r="P5031" s="47"/>
      <c r="Q5031" s="47"/>
    </row>
    <row r="5032" spans="6:17">
      <c r="J5032" s="36"/>
      <c r="N5032" s="36"/>
    </row>
    <row r="5033" spans="6:17">
      <c r="I5033" s="36"/>
      <c r="O5033" s="36"/>
    </row>
    <row r="5034" spans="6:17">
      <c r="F5034" s="36"/>
    </row>
    <row r="5035" spans="6:17">
      <c r="F5035" s="36"/>
      <c r="K5035" s="36"/>
      <c r="N5035" s="36"/>
      <c r="O5035" s="36"/>
    </row>
    <row r="5036" spans="6:17">
      <c r="K5036" s="36"/>
      <c r="O5036" s="36"/>
    </row>
    <row r="5037" spans="6:17">
      <c r="F5037" s="47"/>
      <c r="G5037" s="47"/>
      <c r="H5037" s="47"/>
      <c r="I5037" s="47"/>
      <c r="J5037" s="47"/>
      <c r="K5037" s="47"/>
      <c r="L5037" s="47"/>
      <c r="M5037" s="47"/>
      <c r="N5037" s="47"/>
      <c r="O5037" s="47"/>
      <c r="P5037" s="47"/>
      <c r="Q5037" s="47"/>
    </row>
    <row r="5038" spans="6:17">
      <c r="F5038" s="36"/>
      <c r="H5038" s="36"/>
      <c r="I5038" s="36"/>
      <c r="J5038" s="36"/>
      <c r="K5038" s="36"/>
      <c r="N5038" s="36"/>
      <c r="O5038" s="36"/>
    </row>
    <row r="5039" spans="6:17">
      <c r="I5039" s="36"/>
      <c r="O5039" s="36"/>
    </row>
    <row r="5040" spans="6:17">
      <c r="F5040" s="36"/>
      <c r="H5040" s="36"/>
      <c r="I5040" s="36"/>
      <c r="J5040" s="36"/>
      <c r="K5040" s="36"/>
      <c r="N5040" s="36"/>
      <c r="O5040" s="36"/>
    </row>
    <row r="5041" spans="6:17">
      <c r="F5041" s="36"/>
      <c r="H5041" s="36"/>
      <c r="I5041" s="36"/>
      <c r="J5041" s="36"/>
      <c r="K5041" s="36"/>
      <c r="N5041" s="36"/>
      <c r="O5041" s="36"/>
    </row>
    <row r="5042" spans="6:17">
      <c r="K5042" s="36"/>
      <c r="O5042" s="36"/>
    </row>
    <row r="5043" spans="6:17">
      <c r="F5043" s="47"/>
      <c r="G5043" s="47"/>
      <c r="H5043" s="47"/>
      <c r="I5043" s="47"/>
      <c r="J5043" s="47"/>
      <c r="K5043" s="47"/>
      <c r="L5043" s="47"/>
      <c r="M5043" s="47"/>
      <c r="N5043" s="47"/>
      <c r="O5043" s="47"/>
      <c r="P5043" s="47"/>
      <c r="Q5043" s="47"/>
    </row>
    <row r="5044" spans="6:17">
      <c r="F5044" s="36"/>
      <c r="H5044" s="36"/>
      <c r="I5044" s="36"/>
      <c r="J5044" s="36"/>
      <c r="K5044" s="36"/>
      <c r="N5044" s="36"/>
      <c r="O5044" s="36"/>
    </row>
    <row r="5045" spans="6:17">
      <c r="F5045" s="36"/>
      <c r="H5045" s="36"/>
      <c r="I5045" s="36"/>
      <c r="J5045" s="36"/>
      <c r="K5045" s="36"/>
      <c r="N5045" s="36"/>
      <c r="O5045" s="36"/>
    </row>
    <row r="5046" spans="6:17">
      <c r="F5046" s="47"/>
      <c r="G5046" s="47"/>
      <c r="H5046" s="47"/>
      <c r="I5046" s="47"/>
      <c r="J5046" s="47"/>
      <c r="K5046" s="47"/>
      <c r="L5046" s="47"/>
      <c r="M5046" s="47"/>
      <c r="N5046" s="47"/>
      <c r="O5046" s="47"/>
      <c r="P5046" s="47"/>
      <c r="Q5046" s="47"/>
    </row>
    <row r="5047" spans="6:17">
      <c r="F5047" s="36"/>
      <c r="H5047" s="36"/>
      <c r="I5047" s="36"/>
      <c r="J5047" s="36"/>
      <c r="K5047" s="36"/>
      <c r="N5047" s="36"/>
      <c r="O5047" s="36"/>
    </row>
    <row r="5048" spans="6:17">
      <c r="F5048" s="36"/>
      <c r="H5048" s="36"/>
      <c r="I5048" s="36"/>
      <c r="J5048" s="36"/>
      <c r="K5048" s="36"/>
      <c r="N5048" s="36"/>
      <c r="O5048" s="36"/>
    </row>
    <row r="5049" spans="6:17">
      <c r="F5049" s="36"/>
      <c r="J5049" s="36"/>
      <c r="O5049" s="36"/>
    </row>
    <row r="5050" spans="6:17">
      <c r="F5050" s="36"/>
      <c r="H5050" s="36"/>
      <c r="I5050" s="36"/>
      <c r="J5050" s="36"/>
      <c r="K5050" s="36"/>
      <c r="O5050" s="36"/>
    </row>
    <row r="5051" spans="6:17">
      <c r="F5051" s="36"/>
      <c r="H5051" s="36"/>
      <c r="I5051" s="36"/>
      <c r="J5051" s="36"/>
      <c r="K5051" s="36"/>
      <c r="N5051" s="36"/>
      <c r="O5051" s="36"/>
    </row>
    <row r="5052" spans="6:17">
      <c r="F5052" s="36"/>
      <c r="H5052" s="36"/>
      <c r="I5052" s="36"/>
      <c r="J5052" s="36"/>
      <c r="K5052" s="36"/>
      <c r="N5052" s="36"/>
      <c r="O5052" s="36"/>
    </row>
    <row r="5053" spans="6:17">
      <c r="F5053" s="36"/>
      <c r="J5053" s="36"/>
      <c r="K5053" s="36"/>
    </row>
    <row r="5054" spans="6:17">
      <c r="F5054" s="36"/>
      <c r="H5054" s="36"/>
      <c r="I5054" s="36"/>
      <c r="J5054" s="36"/>
      <c r="K5054" s="36"/>
      <c r="N5054" s="36"/>
      <c r="O5054" s="36"/>
    </row>
    <row r="5055" spans="6:17">
      <c r="F5055" s="36"/>
      <c r="H5055" s="36"/>
      <c r="I5055" s="36"/>
      <c r="J5055" s="36"/>
      <c r="K5055" s="36"/>
      <c r="N5055" s="36"/>
      <c r="O5055" s="36"/>
    </row>
    <row r="5056" spans="6:17">
      <c r="F5056" s="36"/>
      <c r="H5056" s="36"/>
      <c r="I5056" s="36"/>
      <c r="J5056" s="36"/>
      <c r="K5056" s="36"/>
      <c r="N5056" s="36"/>
      <c r="O5056" s="36"/>
    </row>
    <row r="5057" spans="6:17">
      <c r="F5057" s="36"/>
      <c r="H5057" s="36"/>
      <c r="I5057" s="36"/>
      <c r="J5057" s="36"/>
      <c r="K5057" s="36"/>
      <c r="N5057" s="36"/>
      <c r="O5057" s="36"/>
    </row>
    <row r="5058" spans="6:17">
      <c r="F5058" s="36"/>
      <c r="H5058" s="36"/>
      <c r="I5058" s="36"/>
      <c r="J5058" s="36"/>
      <c r="K5058" s="36"/>
      <c r="N5058" s="36"/>
      <c r="O5058" s="36"/>
    </row>
    <row r="5059" spans="6:17">
      <c r="F5059" s="36"/>
      <c r="K5059" s="36"/>
    </row>
    <row r="5060" spans="6:17">
      <c r="F5060" s="36"/>
      <c r="H5060" s="36"/>
      <c r="I5060" s="36"/>
      <c r="J5060" s="36"/>
      <c r="K5060" s="36"/>
      <c r="N5060" s="36"/>
      <c r="O5060" s="36"/>
    </row>
    <row r="5061" spans="6:17">
      <c r="F5061" s="36"/>
      <c r="H5061" s="36"/>
      <c r="I5061" s="36"/>
      <c r="J5061" s="36"/>
      <c r="K5061" s="36"/>
      <c r="N5061" s="36"/>
      <c r="O5061" s="36"/>
    </row>
    <row r="5062" spans="6:17">
      <c r="F5062" s="47"/>
      <c r="G5062" s="47"/>
      <c r="H5062" s="47"/>
      <c r="I5062" s="47"/>
      <c r="J5062" s="47"/>
      <c r="K5062" s="47"/>
      <c r="L5062" s="47"/>
      <c r="M5062" s="47"/>
      <c r="N5062" s="47"/>
      <c r="O5062" s="47"/>
      <c r="P5062" s="47"/>
      <c r="Q5062" s="47"/>
    </row>
    <row r="5063" spans="6:17">
      <c r="F5063" s="36"/>
      <c r="H5063" s="36"/>
      <c r="I5063" s="36"/>
      <c r="J5063" s="36"/>
      <c r="K5063" s="36"/>
      <c r="N5063" s="36"/>
      <c r="O5063" s="36"/>
    </row>
    <row r="5064" spans="6:17">
      <c r="F5064" s="36"/>
      <c r="H5064" s="36"/>
      <c r="I5064" s="36"/>
      <c r="J5064" s="36"/>
      <c r="K5064" s="36"/>
      <c r="N5064" s="36"/>
      <c r="O5064" s="36"/>
    </row>
    <row r="5065" spans="6:17">
      <c r="F5065" s="36"/>
      <c r="I5065" s="36"/>
      <c r="J5065" s="36"/>
      <c r="K5065" s="36"/>
    </row>
    <row r="5066" spans="6:17">
      <c r="F5066" s="36"/>
      <c r="H5066" s="36"/>
      <c r="I5066" s="36"/>
      <c r="J5066" s="36"/>
      <c r="K5066" s="36"/>
      <c r="N5066" s="36"/>
      <c r="O5066" s="36"/>
    </row>
    <row r="5067" spans="6:17">
      <c r="F5067" s="36"/>
      <c r="H5067" s="36"/>
      <c r="I5067" s="36"/>
      <c r="J5067" s="36"/>
      <c r="K5067" s="36"/>
      <c r="N5067" s="36"/>
      <c r="O5067" s="36"/>
    </row>
    <row r="5068" spans="6:17">
      <c r="F5068" s="36"/>
      <c r="I5068" s="36"/>
      <c r="K5068" s="36"/>
      <c r="N5068" s="36"/>
      <c r="O5068" s="36"/>
    </row>
    <row r="5069" spans="6:17">
      <c r="F5069" s="36"/>
      <c r="H5069" s="36"/>
      <c r="I5069" s="36"/>
      <c r="J5069" s="36"/>
      <c r="K5069" s="36"/>
      <c r="N5069" s="36"/>
      <c r="O5069" s="36"/>
    </row>
    <row r="5070" spans="6:17">
      <c r="F5070" s="36"/>
      <c r="H5070" s="36"/>
      <c r="I5070" s="36"/>
      <c r="J5070" s="36"/>
      <c r="K5070" s="36"/>
      <c r="N5070" s="36"/>
      <c r="O5070" s="36"/>
    </row>
    <row r="5071" spans="6:17">
      <c r="F5071" s="36"/>
      <c r="K5071" s="36"/>
    </row>
    <row r="5072" spans="6:17">
      <c r="F5072" s="36"/>
      <c r="H5072" s="36"/>
      <c r="I5072" s="36"/>
      <c r="J5072" s="36"/>
      <c r="K5072" s="36"/>
      <c r="N5072" s="36"/>
      <c r="O5072" s="36"/>
    </row>
    <row r="5073" spans="6:17">
      <c r="F5073" s="36"/>
      <c r="H5073" s="36"/>
      <c r="I5073" s="36"/>
      <c r="J5073" s="36"/>
      <c r="K5073" s="36"/>
      <c r="N5073" s="36"/>
      <c r="O5073" s="36"/>
    </row>
    <row r="5074" spans="6:17">
      <c r="F5074" s="47"/>
      <c r="G5074" s="47"/>
      <c r="H5074" s="47"/>
      <c r="I5074" s="47"/>
      <c r="J5074" s="47"/>
      <c r="K5074" s="47"/>
      <c r="L5074" s="47"/>
      <c r="M5074" s="47"/>
      <c r="N5074" s="47"/>
      <c r="O5074" s="47"/>
      <c r="P5074" s="47"/>
      <c r="Q5074" s="47"/>
    </row>
    <row r="5075" spans="6:17">
      <c r="F5075" s="36"/>
      <c r="H5075" s="36"/>
      <c r="I5075" s="36"/>
      <c r="J5075" s="36"/>
      <c r="K5075" s="36"/>
      <c r="N5075" s="36"/>
      <c r="O5075" s="36"/>
    </row>
    <row r="5076" spans="6:17">
      <c r="F5076" s="36"/>
      <c r="K5076" s="36"/>
      <c r="O5076" s="36"/>
    </row>
    <row r="5077" spans="6:17">
      <c r="F5077" s="36"/>
      <c r="J5077" s="36"/>
    </row>
    <row r="5078" spans="6:17">
      <c r="F5078" s="36"/>
      <c r="H5078" s="36"/>
      <c r="I5078" s="36"/>
      <c r="J5078" s="36"/>
      <c r="K5078" s="36"/>
      <c r="N5078" s="36"/>
      <c r="O5078" s="36"/>
    </row>
    <row r="5079" spans="6:17">
      <c r="F5079" s="36"/>
      <c r="H5079" s="36"/>
      <c r="I5079" s="36"/>
      <c r="J5079" s="36"/>
      <c r="K5079" s="36"/>
      <c r="O5079" s="36"/>
    </row>
    <row r="5080" spans="6:17">
      <c r="F5080" s="36"/>
      <c r="N5080" s="36"/>
      <c r="O5080" s="36"/>
    </row>
    <row r="5081" spans="6:17">
      <c r="F5081" s="36"/>
      <c r="H5081" s="36"/>
      <c r="I5081" s="36"/>
      <c r="J5081" s="36"/>
      <c r="K5081" s="36"/>
      <c r="N5081" s="36"/>
      <c r="O5081" s="36"/>
    </row>
    <row r="5082" spans="6:17">
      <c r="F5082" s="36"/>
      <c r="K5082" s="36"/>
      <c r="O5082" s="36"/>
    </row>
    <row r="5083" spans="6:17">
      <c r="F5083" s="36"/>
      <c r="O5083" s="36"/>
    </row>
    <row r="5084" spans="6:17">
      <c r="F5084" s="36"/>
      <c r="H5084" s="36"/>
      <c r="I5084" s="36"/>
      <c r="J5084" s="36"/>
      <c r="K5084" s="36"/>
      <c r="N5084" s="36"/>
      <c r="O5084" s="36"/>
    </row>
    <row r="5085" spans="6:17">
      <c r="F5085" s="36"/>
      <c r="H5085" s="36"/>
      <c r="I5085" s="36"/>
      <c r="K5085" s="36"/>
      <c r="O5085" s="36"/>
    </row>
    <row r="5086" spans="6:17">
      <c r="F5086" s="36"/>
      <c r="I5086" s="36"/>
    </row>
    <row r="5087" spans="6:17">
      <c r="F5087" s="36"/>
      <c r="H5087" s="36"/>
      <c r="I5087" s="36"/>
      <c r="J5087" s="36"/>
      <c r="K5087" s="36"/>
      <c r="N5087" s="36"/>
      <c r="O5087" s="36"/>
    </row>
    <row r="5088" spans="6:17">
      <c r="F5088" s="36"/>
      <c r="H5088" s="36"/>
      <c r="I5088" s="36"/>
      <c r="J5088" s="36"/>
      <c r="K5088" s="36"/>
      <c r="N5088" s="36"/>
      <c r="O5088" s="36"/>
    </row>
    <row r="5089" spans="6:15">
      <c r="F5089" s="36"/>
      <c r="H5089" s="36"/>
      <c r="K5089" s="36"/>
      <c r="O5089" s="36"/>
    </row>
    <row r="5090" spans="6:15">
      <c r="F5090" s="36"/>
      <c r="H5090" s="36"/>
      <c r="I5090" s="36"/>
      <c r="J5090" s="36"/>
      <c r="K5090" s="36"/>
      <c r="N5090" s="36"/>
      <c r="O5090" s="36"/>
    </row>
    <row r="5091" spans="6:15">
      <c r="F5091" s="36"/>
      <c r="H5091" s="36"/>
      <c r="I5091" s="36"/>
      <c r="J5091" s="36"/>
      <c r="K5091" s="36"/>
      <c r="N5091" s="36"/>
      <c r="O5091" s="36"/>
    </row>
    <row r="5092" spans="6:15">
      <c r="F5092" s="36"/>
      <c r="K5092" s="36"/>
      <c r="N5092" s="36"/>
    </row>
    <row r="5093" spans="6:15">
      <c r="F5093" s="36"/>
      <c r="H5093" s="36"/>
      <c r="I5093" s="36"/>
      <c r="J5093" s="36"/>
      <c r="K5093" s="36"/>
      <c r="N5093" s="36"/>
      <c r="O5093" s="36"/>
    </row>
    <row r="5094" spans="6:15">
      <c r="F5094" s="36"/>
      <c r="H5094" s="36"/>
      <c r="I5094" s="36"/>
      <c r="J5094" s="36"/>
      <c r="K5094" s="36"/>
      <c r="N5094" s="36"/>
      <c r="O5094" s="36"/>
    </row>
    <row r="5095" spans="6:15">
      <c r="F5095" s="36"/>
      <c r="H5095" s="36"/>
      <c r="I5095" s="36"/>
      <c r="J5095" s="36"/>
      <c r="K5095" s="36"/>
      <c r="O5095" s="36"/>
    </row>
    <row r="5096" spans="6:15">
      <c r="F5096" s="36"/>
      <c r="J5096" s="36"/>
      <c r="O5096" s="36"/>
    </row>
    <row r="5097" spans="6:15">
      <c r="F5097" s="36"/>
      <c r="H5097" s="36"/>
      <c r="I5097" s="36"/>
      <c r="J5097" s="36"/>
      <c r="K5097" s="36"/>
      <c r="N5097" s="36"/>
      <c r="O5097" s="36"/>
    </row>
    <row r="5098" spans="6:15">
      <c r="F5098" s="36"/>
      <c r="H5098" s="36"/>
      <c r="I5098" s="36"/>
      <c r="J5098" s="36"/>
      <c r="K5098" s="36"/>
      <c r="N5098" s="36"/>
      <c r="O5098" s="36"/>
    </row>
    <row r="5099" spans="6:15">
      <c r="H5099" s="36"/>
      <c r="I5099" s="36"/>
      <c r="J5099" s="36"/>
    </row>
    <row r="5100" spans="6:15">
      <c r="F5100" s="36"/>
      <c r="K5100" s="36"/>
      <c r="O5100" s="36"/>
    </row>
    <row r="5101" spans="6:15">
      <c r="F5101" s="36"/>
      <c r="H5101" s="36"/>
      <c r="I5101" s="36"/>
      <c r="J5101" s="36"/>
      <c r="K5101" s="36"/>
      <c r="N5101" s="36"/>
      <c r="O5101" s="36"/>
    </row>
    <row r="5102" spans="6:15">
      <c r="F5102" s="36"/>
      <c r="I5102" s="36"/>
      <c r="J5102" s="36"/>
    </row>
    <row r="5103" spans="6:15">
      <c r="F5103" s="36"/>
      <c r="J5103" s="36"/>
      <c r="K5103" s="36"/>
    </row>
    <row r="5104" spans="6:15">
      <c r="F5104" s="36"/>
      <c r="H5104" s="36"/>
      <c r="I5104" s="36"/>
      <c r="J5104" s="36"/>
      <c r="K5104" s="36"/>
      <c r="N5104" s="36"/>
      <c r="O5104" s="36"/>
    </row>
    <row r="5105" spans="6:17">
      <c r="F5105" s="36"/>
      <c r="J5105" s="36"/>
      <c r="M5105" s="36"/>
    </row>
    <row r="5106" spans="6:17">
      <c r="I5106" s="36"/>
      <c r="K5106" s="36"/>
    </row>
    <row r="5107" spans="6:17">
      <c r="F5107" s="36"/>
      <c r="H5107" s="36"/>
      <c r="I5107" s="36"/>
      <c r="J5107" s="36"/>
      <c r="K5107" s="36"/>
      <c r="N5107" s="36"/>
      <c r="O5107" s="36"/>
    </row>
    <row r="5108" spans="6:17">
      <c r="F5108" s="36"/>
      <c r="H5108" s="36"/>
      <c r="I5108" s="36"/>
      <c r="J5108" s="36"/>
      <c r="K5108" s="36"/>
      <c r="N5108" s="36"/>
      <c r="O5108" s="36"/>
    </row>
    <row r="5109" spans="6:17">
      <c r="F5109" s="36"/>
      <c r="K5109" s="36"/>
    </row>
    <row r="5110" spans="6:17">
      <c r="F5110" s="36"/>
      <c r="K5110" s="36"/>
    </row>
    <row r="5111" spans="6:17">
      <c r="F5111" s="36"/>
      <c r="H5111" s="36"/>
      <c r="I5111" s="36"/>
      <c r="J5111" s="36"/>
      <c r="K5111" s="36"/>
      <c r="N5111" s="36"/>
      <c r="O5111" s="36"/>
    </row>
    <row r="5112" spans="6:17">
      <c r="F5112" s="36"/>
      <c r="H5112" s="36"/>
      <c r="I5112" s="36"/>
      <c r="J5112" s="36"/>
      <c r="K5112" s="36"/>
      <c r="N5112" s="36"/>
      <c r="O5112" s="36"/>
    </row>
    <row r="5113" spans="6:17">
      <c r="F5113" s="36"/>
      <c r="K5113" s="36"/>
    </row>
    <row r="5114" spans="6:17">
      <c r="F5114" s="36"/>
      <c r="H5114" s="36"/>
      <c r="I5114" s="36"/>
      <c r="J5114" s="36"/>
      <c r="K5114" s="36"/>
      <c r="N5114" s="36"/>
      <c r="O5114" s="36"/>
    </row>
    <row r="5115" spans="6:17">
      <c r="F5115" s="36"/>
      <c r="H5115" s="36"/>
      <c r="I5115" s="36"/>
      <c r="J5115" s="36"/>
      <c r="K5115" s="36"/>
      <c r="N5115" s="36"/>
      <c r="O5115" s="36"/>
    </row>
    <row r="5116" spans="6:17">
      <c r="F5116" s="36"/>
      <c r="K5116" s="36"/>
      <c r="N5116" s="36"/>
      <c r="O5116" s="36"/>
    </row>
    <row r="5117" spans="6:17">
      <c r="F5117" s="36"/>
      <c r="H5117" s="36"/>
      <c r="I5117" s="36"/>
      <c r="J5117" s="36"/>
      <c r="K5117" s="36"/>
      <c r="N5117" s="36"/>
      <c r="O5117" s="36"/>
    </row>
    <row r="5118" spans="6:17">
      <c r="F5118" s="36"/>
      <c r="H5118" s="36"/>
      <c r="I5118" s="36"/>
      <c r="J5118" s="36"/>
      <c r="K5118" s="36"/>
      <c r="N5118" s="36"/>
      <c r="O5118" s="36"/>
    </row>
    <row r="5119" spans="6:17">
      <c r="F5119" s="47"/>
      <c r="G5119" s="47"/>
      <c r="H5119" s="47"/>
      <c r="I5119" s="47"/>
      <c r="J5119" s="47"/>
      <c r="K5119" s="47"/>
      <c r="L5119" s="47"/>
      <c r="M5119" s="47"/>
      <c r="N5119" s="47"/>
      <c r="O5119" s="47"/>
      <c r="P5119" s="47"/>
      <c r="Q5119" s="47"/>
    </row>
    <row r="5120" spans="6:17">
      <c r="F5120" s="36"/>
      <c r="J5120" s="36"/>
      <c r="K5120" s="36"/>
      <c r="O5120" s="36"/>
    </row>
    <row r="5121" spans="6:15">
      <c r="F5121" s="36"/>
      <c r="H5121" s="36"/>
      <c r="I5121" s="36"/>
      <c r="J5121" s="36"/>
      <c r="K5121" s="36"/>
      <c r="N5121" s="36"/>
      <c r="O5121" s="36"/>
    </row>
    <row r="5122" spans="6:15">
      <c r="F5122" s="36"/>
      <c r="H5122" s="36"/>
      <c r="I5122" s="36"/>
      <c r="J5122" s="36"/>
      <c r="K5122" s="36"/>
      <c r="M5122" s="36"/>
      <c r="N5122" s="36"/>
      <c r="O5122" s="36"/>
    </row>
    <row r="5123" spans="6:15">
      <c r="I5123" s="36"/>
      <c r="J5123" s="36"/>
      <c r="M5123" s="36"/>
    </row>
    <row r="5124" spans="6:15">
      <c r="F5124" s="36"/>
      <c r="H5124" s="36"/>
      <c r="I5124" s="36"/>
      <c r="J5124" s="36"/>
      <c r="K5124" s="36"/>
      <c r="N5124" s="36"/>
      <c r="O5124" s="36"/>
    </row>
    <row r="5125" spans="6:15">
      <c r="F5125" s="36"/>
      <c r="H5125" s="36"/>
      <c r="I5125" s="36"/>
      <c r="J5125" s="36"/>
      <c r="K5125" s="36"/>
      <c r="M5125" s="36"/>
      <c r="N5125" s="36"/>
      <c r="O5125" s="36"/>
    </row>
    <row r="5126" spans="6:15">
      <c r="I5126" s="36"/>
      <c r="J5126" s="36"/>
      <c r="M5126" s="36"/>
    </row>
    <row r="5127" spans="6:15">
      <c r="J5127" s="36"/>
      <c r="O5127" s="36"/>
    </row>
    <row r="5128" spans="6:15">
      <c r="F5128" s="36"/>
      <c r="H5128" s="36"/>
      <c r="I5128" s="36"/>
      <c r="J5128" s="36"/>
      <c r="K5128" s="36"/>
      <c r="N5128" s="36"/>
      <c r="O5128" s="36"/>
    </row>
    <row r="5129" spans="6:15">
      <c r="J5129" s="36"/>
      <c r="M5129" s="36"/>
    </row>
    <row r="5130" spans="6:15">
      <c r="I5130" s="36"/>
      <c r="M5130" s="36"/>
      <c r="O5130" s="36"/>
    </row>
    <row r="5131" spans="6:15">
      <c r="F5131" s="36"/>
      <c r="H5131" s="36"/>
      <c r="I5131" s="36"/>
      <c r="J5131" s="36"/>
      <c r="K5131" s="36"/>
      <c r="M5131" s="36"/>
      <c r="N5131" s="36"/>
      <c r="O5131" s="36"/>
    </row>
    <row r="5132" spans="6:15">
      <c r="F5132" s="36"/>
      <c r="H5132" s="36"/>
      <c r="I5132" s="36"/>
      <c r="J5132" s="36"/>
      <c r="K5132" s="36"/>
      <c r="M5132" s="36"/>
      <c r="N5132" s="36"/>
      <c r="O5132" s="36"/>
    </row>
    <row r="5133" spans="6:15">
      <c r="J5133" s="36"/>
      <c r="K5133" s="36"/>
      <c r="O5133" s="36"/>
    </row>
    <row r="5134" spans="6:15">
      <c r="F5134" s="36"/>
      <c r="H5134" s="36"/>
      <c r="I5134" s="36"/>
      <c r="J5134" s="36"/>
      <c r="K5134" s="36"/>
      <c r="N5134" s="36"/>
      <c r="O5134" s="36"/>
    </row>
    <row r="5135" spans="6:15">
      <c r="F5135" s="36"/>
      <c r="H5135" s="36"/>
      <c r="I5135" s="36"/>
      <c r="J5135" s="36"/>
      <c r="K5135" s="36"/>
      <c r="N5135" s="36"/>
      <c r="O5135" s="36"/>
    </row>
    <row r="5136" spans="6:15">
      <c r="F5136" s="36"/>
      <c r="K5136" s="36"/>
    </row>
    <row r="5137" spans="6:15">
      <c r="F5137" s="36"/>
      <c r="H5137" s="36"/>
      <c r="I5137" s="36"/>
      <c r="J5137" s="36"/>
      <c r="K5137" s="36"/>
      <c r="N5137" s="36"/>
      <c r="O5137" s="36"/>
    </row>
    <row r="5138" spans="6:15">
      <c r="F5138" s="36"/>
      <c r="H5138" s="36"/>
      <c r="I5138" s="36"/>
      <c r="J5138" s="36"/>
      <c r="K5138" s="36"/>
      <c r="M5138" s="36"/>
      <c r="N5138" s="36"/>
      <c r="O5138" s="36"/>
    </row>
    <row r="5139" spans="6:15">
      <c r="F5139" s="36"/>
      <c r="J5139" s="36"/>
    </row>
    <row r="5140" spans="6:15">
      <c r="F5140" s="36"/>
      <c r="H5140" s="36"/>
      <c r="I5140" s="36"/>
      <c r="J5140" s="36"/>
      <c r="K5140" s="36"/>
      <c r="N5140" s="36"/>
      <c r="O5140" s="36"/>
    </row>
    <row r="5141" spans="6:15">
      <c r="F5141" s="36"/>
      <c r="H5141" s="36"/>
      <c r="I5141" s="36"/>
      <c r="J5141" s="36"/>
      <c r="K5141" s="36"/>
      <c r="N5141" s="36"/>
      <c r="O5141" s="36"/>
    </row>
    <row r="5142" spans="6:15">
      <c r="F5142" s="36"/>
    </row>
    <row r="5143" spans="6:15">
      <c r="F5143" s="36"/>
      <c r="H5143" s="36"/>
      <c r="I5143" s="36"/>
      <c r="J5143" s="36"/>
      <c r="K5143" s="36"/>
      <c r="N5143" s="36"/>
      <c r="O5143" s="36"/>
    </row>
    <row r="5144" spans="6:15">
      <c r="F5144" s="36"/>
      <c r="H5144" s="36"/>
      <c r="I5144" s="36"/>
      <c r="J5144" s="36"/>
      <c r="K5144" s="36"/>
      <c r="N5144" s="36"/>
      <c r="O5144" s="36"/>
    </row>
    <row r="5145" spans="6:15">
      <c r="F5145" s="36"/>
      <c r="K5145" s="36"/>
    </row>
    <row r="5146" spans="6:15">
      <c r="F5146" s="36"/>
      <c r="O5146" s="36"/>
    </row>
    <row r="5147" spans="6:15">
      <c r="F5147" s="36"/>
      <c r="I5147" s="36"/>
      <c r="N5147" s="36"/>
    </row>
    <row r="5148" spans="6:15">
      <c r="F5148" s="36"/>
      <c r="H5148" s="36"/>
      <c r="I5148" s="36"/>
      <c r="J5148" s="36"/>
      <c r="K5148" s="36"/>
      <c r="N5148" s="36"/>
      <c r="O5148" s="36"/>
    </row>
    <row r="5149" spans="6:15">
      <c r="O5149" s="36"/>
    </row>
    <row r="5150" spans="6:15">
      <c r="K5150" s="36"/>
      <c r="N5150" s="36"/>
    </row>
    <row r="5151" spans="6:15">
      <c r="F5151" s="36"/>
      <c r="H5151" s="36"/>
      <c r="I5151" s="36"/>
      <c r="J5151" s="36"/>
      <c r="K5151" s="36"/>
      <c r="O5151" s="36"/>
    </row>
    <row r="5152" spans="6:15">
      <c r="F5152" s="36"/>
      <c r="K5152" s="36"/>
      <c r="O5152" s="36"/>
    </row>
    <row r="5153" spans="6:15">
      <c r="F5153" s="36"/>
      <c r="K5153" s="36"/>
      <c r="M5153" s="36"/>
      <c r="N5153" s="36"/>
    </row>
    <row r="5154" spans="6:15">
      <c r="O5154" s="36"/>
    </row>
    <row r="5155" spans="6:15">
      <c r="O5155" s="36"/>
    </row>
    <row r="5156" spans="6:15">
      <c r="F5156" s="36"/>
      <c r="K5156" s="36"/>
    </row>
    <row r="5157" spans="6:15">
      <c r="F5157" s="36"/>
      <c r="H5157" s="36"/>
      <c r="K5157" s="36"/>
      <c r="O5157" s="36"/>
    </row>
    <row r="5158" spans="6:15">
      <c r="F5158" s="36"/>
      <c r="N5158" s="36"/>
    </row>
    <row r="5159" spans="6:15">
      <c r="I5159" s="36"/>
      <c r="K5159" s="36"/>
      <c r="N5159" s="36"/>
    </row>
    <row r="5160" spans="6:15">
      <c r="F5160" s="36"/>
      <c r="H5160" s="36"/>
      <c r="I5160" s="36"/>
      <c r="J5160" s="36"/>
      <c r="K5160" s="36"/>
      <c r="N5160" s="36"/>
      <c r="O5160" s="36"/>
    </row>
    <row r="5161" spans="6:15">
      <c r="F5161" s="36"/>
      <c r="H5161" s="36"/>
      <c r="J5161" s="36"/>
      <c r="K5161" s="36"/>
      <c r="N5161" s="36"/>
      <c r="O5161" s="36"/>
    </row>
    <row r="5162" spans="6:15">
      <c r="K5162" s="36"/>
    </row>
    <row r="5163" spans="6:15">
      <c r="F5163" s="36"/>
      <c r="H5163" s="36"/>
      <c r="I5163" s="36"/>
      <c r="J5163" s="36"/>
      <c r="K5163" s="36"/>
      <c r="N5163" s="36"/>
      <c r="O5163" s="36"/>
    </row>
    <row r="5164" spans="6:15">
      <c r="I5164" s="36"/>
      <c r="N5164" s="36"/>
    </row>
    <row r="5165" spans="6:15">
      <c r="I5165" s="36"/>
      <c r="K5165" s="36"/>
      <c r="M5165" s="36"/>
    </row>
    <row r="5166" spans="6:15">
      <c r="F5166" s="36"/>
      <c r="H5166" s="36"/>
      <c r="I5166" s="36"/>
      <c r="J5166" s="36"/>
      <c r="K5166" s="36"/>
      <c r="N5166" s="36"/>
      <c r="O5166" s="36"/>
    </row>
    <row r="5167" spans="6:15">
      <c r="F5167" s="36"/>
      <c r="H5167" s="36"/>
      <c r="I5167" s="36"/>
      <c r="K5167" s="36"/>
      <c r="N5167" s="36"/>
      <c r="O5167" s="36"/>
    </row>
    <row r="5168" spans="6:15">
      <c r="F5168" s="36"/>
      <c r="H5168" s="36"/>
      <c r="I5168" s="36"/>
      <c r="J5168" s="36"/>
      <c r="K5168" s="36"/>
      <c r="N5168" s="36"/>
      <c r="O5168" s="36"/>
    </row>
    <row r="5169" spans="6:15">
      <c r="F5169" s="36"/>
      <c r="H5169" s="36"/>
      <c r="I5169" s="36"/>
      <c r="J5169" s="36"/>
      <c r="K5169" s="36"/>
      <c r="N5169" s="36"/>
      <c r="O5169" s="36"/>
    </row>
    <row r="5170" spans="6:15">
      <c r="F5170" s="36"/>
      <c r="N5170" s="36"/>
    </row>
    <row r="5171" spans="6:15">
      <c r="F5171" s="36"/>
      <c r="H5171" s="36"/>
      <c r="I5171" s="36"/>
      <c r="J5171" s="36"/>
      <c r="K5171" s="36"/>
      <c r="N5171" s="36"/>
      <c r="O5171" s="36"/>
    </row>
    <row r="5172" spans="6:15">
      <c r="I5172" s="36"/>
    </row>
    <row r="5173" spans="6:15">
      <c r="N5173" s="36"/>
    </row>
    <row r="5174" spans="6:15">
      <c r="F5174" s="36"/>
      <c r="H5174" s="36"/>
      <c r="I5174" s="36"/>
      <c r="J5174" s="36"/>
      <c r="K5174" s="36"/>
      <c r="N5174" s="36"/>
      <c r="O5174" s="36"/>
    </row>
    <row r="5175" spans="6:15">
      <c r="I5175" s="36"/>
      <c r="M5175" s="36"/>
    </row>
    <row r="5176" spans="6:15">
      <c r="N5176" s="36"/>
    </row>
    <row r="5177" spans="6:15">
      <c r="F5177" s="36"/>
      <c r="H5177" s="36"/>
      <c r="I5177" s="36"/>
      <c r="J5177" s="36"/>
      <c r="K5177" s="36"/>
      <c r="N5177" s="36"/>
      <c r="O5177" s="36"/>
    </row>
    <row r="5178" spans="6:15">
      <c r="I5178" s="36"/>
    </row>
    <row r="5179" spans="6:15">
      <c r="F5179" s="36"/>
      <c r="N5179" s="36"/>
    </row>
    <row r="5180" spans="6:15">
      <c r="F5180" s="36"/>
      <c r="H5180" s="36"/>
      <c r="I5180" s="36"/>
      <c r="J5180" s="36"/>
      <c r="K5180" s="36"/>
      <c r="N5180" s="36"/>
      <c r="O5180" s="36"/>
    </row>
    <row r="5181" spans="6:15">
      <c r="F5181" s="36"/>
      <c r="I5181" s="36"/>
      <c r="K5181" s="36"/>
    </row>
    <row r="5182" spans="6:15">
      <c r="F5182" s="36"/>
      <c r="H5182" s="36"/>
      <c r="I5182" s="36"/>
      <c r="J5182" s="36"/>
      <c r="K5182" s="36"/>
      <c r="N5182" s="36"/>
      <c r="O5182" s="36"/>
    </row>
    <row r="5183" spans="6:15">
      <c r="F5183" s="36"/>
      <c r="H5183" s="36"/>
      <c r="I5183" s="36"/>
      <c r="J5183" s="36"/>
      <c r="K5183" s="36"/>
      <c r="N5183" s="36"/>
      <c r="O5183" s="36"/>
    </row>
    <row r="5184" spans="6:15">
      <c r="F5184" s="36"/>
      <c r="H5184" s="36"/>
      <c r="I5184" s="36"/>
      <c r="K5184" s="36"/>
      <c r="N5184" s="36"/>
      <c r="O5184" s="36"/>
    </row>
    <row r="5185" spans="6:15">
      <c r="I5185" s="36"/>
      <c r="K5185" s="36"/>
      <c r="N5185" s="36"/>
    </row>
    <row r="5186" spans="6:15">
      <c r="F5186" s="36"/>
      <c r="H5186" s="36"/>
      <c r="I5186" s="36"/>
      <c r="J5186" s="36"/>
      <c r="K5186" s="36"/>
      <c r="N5186" s="36"/>
      <c r="O5186" s="36"/>
    </row>
    <row r="5187" spans="6:15">
      <c r="F5187" s="36"/>
      <c r="M5187" s="36"/>
      <c r="O5187" s="36"/>
    </row>
    <row r="5188" spans="6:15">
      <c r="F5188" s="36"/>
      <c r="I5188" s="36"/>
    </row>
    <row r="5189" spans="6:15">
      <c r="F5189" s="36"/>
      <c r="H5189" s="36"/>
      <c r="I5189" s="36"/>
      <c r="J5189" s="36"/>
      <c r="K5189" s="36"/>
      <c r="N5189" s="36"/>
      <c r="O5189" s="36"/>
    </row>
    <row r="5190" spans="6:15">
      <c r="F5190" s="36"/>
      <c r="H5190" s="36"/>
      <c r="I5190" s="36"/>
      <c r="K5190" s="36"/>
      <c r="O5190" s="36"/>
    </row>
    <row r="5191" spans="6:15">
      <c r="I5191" s="36"/>
      <c r="J5191" s="36"/>
      <c r="O5191" s="36"/>
    </row>
    <row r="5192" spans="6:15">
      <c r="F5192" s="36"/>
      <c r="H5192" s="36"/>
      <c r="I5192" s="36"/>
      <c r="J5192" s="36"/>
      <c r="K5192" s="36"/>
      <c r="N5192" s="36"/>
      <c r="O5192" s="36"/>
    </row>
    <row r="5193" spans="6:15">
      <c r="I5193" s="36"/>
      <c r="K5193" s="36"/>
      <c r="O5193" s="36"/>
    </row>
    <row r="5194" spans="6:15">
      <c r="F5194" s="36"/>
      <c r="H5194" s="36"/>
      <c r="I5194" s="36"/>
      <c r="J5194" s="36"/>
      <c r="K5194" s="36"/>
      <c r="N5194" s="36"/>
      <c r="O5194" s="36"/>
    </row>
    <row r="5195" spans="6:15">
      <c r="F5195" s="36"/>
      <c r="H5195" s="36"/>
      <c r="I5195" s="36"/>
      <c r="J5195" s="36"/>
      <c r="K5195" s="36"/>
      <c r="N5195" s="36"/>
      <c r="O5195" s="36"/>
    </row>
    <row r="5196" spans="6:15">
      <c r="F5196" s="36"/>
      <c r="I5196" s="36"/>
      <c r="K5196" s="36"/>
      <c r="M5196" s="36"/>
      <c r="O5196" s="36"/>
    </row>
    <row r="5197" spans="6:15">
      <c r="F5197" s="36"/>
      <c r="H5197" s="36"/>
      <c r="I5197" s="36"/>
      <c r="J5197" s="36"/>
      <c r="K5197" s="36"/>
      <c r="N5197" s="36"/>
      <c r="O5197" s="36"/>
    </row>
    <row r="5198" spans="6:15">
      <c r="F5198" s="36"/>
      <c r="H5198" s="36"/>
      <c r="I5198" s="36"/>
      <c r="J5198" s="36"/>
      <c r="K5198" s="36"/>
      <c r="N5198" s="36"/>
      <c r="O5198" s="36"/>
    </row>
    <row r="5199" spans="6:15">
      <c r="M5199" s="36"/>
    </row>
    <row r="5200" spans="6:15">
      <c r="F5200" s="36"/>
      <c r="H5200" s="36"/>
      <c r="I5200" s="36"/>
      <c r="J5200" s="36"/>
      <c r="K5200" s="36"/>
      <c r="N5200" s="36"/>
      <c r="O5200" s="36"/>
    </row>
    <row r="5201" spans="6:17">
      <c r="F5201" s="36"/>
      <c r="H5201" s="36"/>
      <c r="I5201" s="36"/>
      <c r="J5201" s="36"/>
      <c r="K5201" s="36"/>
      <c r="N5201" s="36"/>
      <c r="O5201" s="36"/>
    </row>
    <row r="5202" spans="6:17">
      <c r="I5202" s="36"/>
      <c r="M5202" s="36"/>
      <c r="O5202" s="36"/>
    </row>
    <row r="5203" spans="6:17">
      <c r="F5203" s="36"/>
      <c r="H5203" s="36"/>
      <c r="I5203" s="36"/>
      <c r="J5203" s="36"/>
      <c r="K5203" s="36"/>
      <c r="N5203" s="36"/>
      <c r="O5203" s="36"/>
    </row>
    <row r="5204" spans="6:17">
      <c r="F5204" s="36"/>
      <c r="H5204" s="36"/>
      <c r="I5204" s="36"/>
      <c r="J5204" s="36"/>
      <c r="K5204" s="36"/>
      <c r="N5204" s="36"/>
      <c r="O5204" s="36"/>
    </row>
    <row r="5205" spans="6:17">
      <c r="K5205" s="36"/>
      <c r="M5205" s="36"/>
      <c r="O5205" s="36"/>
    </row>
    <row r="5206" spans="6:17">
      <c r="F5206" s="36"/>
      <c r="H5206" s="36"/>
      <c r="I5206" s="36"/>
      <c r="J5206" s="36"/>
      <c r="K5206" s="36"/>
      <c r="N5206" s="36"/>
      <c r="O5206" s="36"/>
    </row>
    <row r="5207" spans="6:17">
      <c r="F5207" s="36"/>
      <c r="H5207" s="36"/>
      <c r="I5207" s="36"/>
      <c r="J5207" s="36"/>
      <c r="K5207" s="36"/>
      <c r="N5207" s="36"/>
      <c r="O5207" s="36"/>
    </row>
    <row r="5208" spans="6:17">
      <c r="F5208" s="36"/>
      <c r="J5208" s="36"/>
      <c r="K5208" s="36"/>
      <c r="O5208" s="36"/>
    </row>
    <row r="5209" spans="6:17">
      <c r="F5209" s="36"/>
      <c r="H5209" s="36"/>
      <c r="I5209" s="36"/>
      <c r="J5209" s="36"/>
      <c r="K5209" s="36"/>
      <c r="N5209" s="36"/>
      <c r="O5209" s="36"/>
    </row>
    <row r="5210" spans="6:17">
      <c r="F5210" s="36"/>
      <c r="H5210" s="36"/>
      <c r="I5210" s="36"/>
      <c r="J5210" s="36"/>
      <c r="K5210" s="36"/>
      <c r="N5210" s="36"/>
      <c r="O5210" s="36"/>
    </row>
    <row r="5211" spans="6:17">
      <c r="F5211" s="36"/>
      <c r="J5211" s="36"/>
      <c r="M5211" s="36"/>
      <c r="O5211" s="36"/>
    </row>
    <row r="5212" spans="6:17">
      <c r="F5212" s="36"/>
      <c r="H5212" s="36"/>
      <c r="I5212" s="36"/>
      <c r="J5212" s="36"/>
      <c r="K5212" s="36"/>
      <c r="N5212" s="36"/>
      <c r="O5212" s="36"/>
    </row>
    <row r="5213" spans="6:17">
      <c r="F5213" s="36"/>
      <c r="H5213" s="36"/>
      <c r="I5213" s="36"/>
      <c r="J5213" s="36"/>
      <c r="K5213" s="36"/>
      <c r="N5213" s="36"/>
      <c r="O5213" s="36"/>
    </row>
    <row r="5214" spans="6:17">
      <c r="F5214" s="47"/>
      <c r="G5214" s="47"/>
      <c r="H5214" s="47"/>
      <c r="I5214" s="47"/>
      <c r="J5214" s="47"/>
      <c r="K5214" s="47"/>
      <c r="L5214" s="47"/>
      <c r="M5214" s="47"/>
      <c r="N5214" s="47"/>
      <c r="O5214" s="47"/>
      <c r="P5214" s="47"/>
      <c r="Q5214" s="47"/>
    </row>
    <row r="5215" spans="6:17">
      <c r="F5215" s="36"/>
      <c r="H5215" s="36"/>
      <c r="I5215" s="36"/>
      <c r="J5215" s="36"/>
      <c r="K5215" s="36"/>
      <c r="N5215" s="36"/>
      <c r="O5215" s="36"/>
    </row>
    <row r="5216" spans="6:17">
      <c r="F5216" s="36"/>
      <c r="H5216" s="36"/>
      <c r="I5216" s="36"/>
      <c r="J5216" s="36"/>
      <c r="K5216" s="36"/>
      <c r="N5216" s="36"/>
      <c r="O5216" s="36"/>
    </row>
    <row r="5217" spans="6:17">
      <c r="J5217" s="36"/>
      <c r="K5217" s="36"/>
      <c r="O5217" s="36"/>
    </row>
    <row r="5218" spans="6:17">
      <c r="F5218" s="36"/>
      <c r="H5218" s="36"/>
      <c r="I5218" s="36"/>
      <c r="J5218" s="36"/>
      <c r="K5218" s="36"/>
      <c r="N5218" s="36"/>
      <c r="O5218" s="36"/>
    </row>
    <row r="5219" spans="6:17">
      <c r="F5219" s="36"/>
      <c r="H5219" s="36"/>
      <c r="I5219" s="36"/>
      <c r="J5219" s="36"/>
      <c r="K5219" s="36"/>
      <c r="N5219" s="36"/>
      <c r="O5219" s="36"/>
    </row>
    <row r="5220" spans="6:17">
      <c r="F5220" s="36"/>
      <c r="H5220" s="36"/>
      <c r="I5220" s="36"/>
      <c r="J5220" s="36"/>
      <c r="K5220" s="36"/>
      <c r="N5220" s="36"/>
      <c r="O5220" s="36"/>
    </row>
    <row r="5221" spans="6:17">
      <c r="F5221" s="36"/>
      <c r="H5221" s="36"/>
      <c r="I5221" s="36"/>
      <c r="J5221" s="36"/>
      <c r="K5221" s="36"/>
      <c r="N5221" s="36"/>
      <c r="O5221" s="36"/>
    </row>
    <row r="5222" spans="6:17">
      <c r="F5222" s="36"/>
      <c r="H5222" s="36"/>
      <c r="I5222" s="36"/>
      <c r="J5222" s="36"/>
      <c r="K5222" s="36"/>
      <c r="N5222" s="36"/>
      <c r="O5222" s="36"/>
    </row>
    <row r="5223" spans="6:17">
      <c r="F5223" s="36"/>
      <c r="H5223" s="36"/>
      <c r="I5223" s="36"/>
      <c r="K5223" s="36"/>
      <c r="M5223" s="36"/>
      <c r="O5223" s="36"/>
    </row>
    <row r="5224" spans="6:17">
      <c r="F5224" s="36"/>
      <c r="H5224" s="36"/>
      <c r="I5224" s="36"/>
      <c r="J5224" s="36"/>
      <c r="K5224" s="36"/>
      <c r="M5224" s="36"/>
      <c r="N5224" s="36"/>
      <c r="O5224" s="36"/>
    </row>
    <row r="5225" spans="6:17">
      <c r="F5225" s="36"/>
      <c r="H5225" s="36"/>
      <c r="I5225" s="36"/>
      <c r="J5225" s="36"/>
      <c r="K5225" s="36"/>
      <c r="M5225" s="36"/>
      <c r="N5225" s="36"/>
      <c r="O5225" s="36"/>
    </row>
    <row r="5226" spans="6:17">
      <c r="O5226" s="36"/>
    </row>
    <row r="5227" spans="6:17">
      <c r="F5227" s="36"/>
      <c r="H5227" s="36"/>
      <c r="I5227" s="36"/>
      <c r="J5227" s="36"/>
      <c r="K5227" s="36"/>
      <c r="N5227" s="36"/>
      <c r="O5227" s="36"/>
    </row>
    <row r="5228" spans="6:17">
      <c r="F5228" s="36"/>
      <c r="H5228" s="36"/>
      <c r="I5228" s="36"/>
      <c r="J5228" s="36"/>
      <c r="K5228" s="36"/>
      <c r="N5228" s="36"/>
      <c r="O5228" s="36"/>
    </row>
    <row r="5229" spans="6:17">
      <c r="F5229" s="47"/>
      <c r="G5229" s="47"/>
      <c r="H5229" s="47"/>
      <c r="I5229" s="47"/>
      <c r="J5229" s="47"/>
      <c r="K5229" s="47"/>
      <c r="L5229" s="47"/>
      <c r="M5229" s="47"/>
      <c r="N5229" s="47"/>
      <c r="O5229" s="47"/>
      <c r="P5229" s="47"/>
      <c r="Q5229" s="47"/>
    </row>
    <row r="5230" spans="6:17">
      <c r="F5230" s="36"/>
      <c r="H5230" s="36"/>
      <c r="I5230" s="36"/>
      <c r="J5230" s="36"/>
      <c r="K5230" s="36"/>
      <c r="N5230" s="36"/>
      <c r="O5230" s="36"/>
    </row>
    <row r="5231" spans="6:17">
      <c r="J5231" s="36"/>
      <c r="M5231" s="36"/>
      <c r="O5231" s="36"/>
    </row>
    <row r="5232" spans="6:17">
      <c r="F5232" s="36"/>
      <c r="K5232" s="36"/>
    </row>
    <row r="5233" spans="6:17">
      <c r="F5233" s="36"/>
      <c r="H5233" s="36"/>
      <c r="I5233" s="36"/>
      <c r="J5233" s="36"/>
      <c r="K5233" s="36"/>
      <c r="N5233" s="36"/>
      <c r="O5233" s="36"/>
    </row>
    <row r="5234" spans="6:17">
      <c r="K5234" s="36"/>
      <c r="M5234" s="36"/>
    </row>
    <row r="5235" spans="6:17">
      <c r="F5235" s="36"/>
      <c r="K5235" s="36"/>
    </row>
    <row r="5236" spans="6:17">
      <c r="F5236" s="36"/>
      <c r="H5236" s="36"/>
      <c r="I5236" s="36"/>
      <c r="J5236" s="36"/>
      <c r="K5236" s="36"/>
      <c r="N5236" s="36"/>
      <c r="O5236" s="36"/>
    </row>
    <row r="5237" spans="6:17">
      <c r="K5237" s="36"/>
      <c r="M5237" s="36"/>
    </row>
    <row r="5238" spans="6:17">
      <c r="F5238" s="36"/>
    </row>
    <row r="5239" spans="6:17">
      <c r="F5239" s="36"/>
      <c r="H5239" s="36"/>
      <c r="I5239" s="36"/>
      <c r="J5239" s="36"/>
      <c r="K5239" s="36"/>
      <c r="N5239" s="36"/>
      <c r="O5239" s="36"/>
    </row>
    <row r="5240" spans="6:17">
      <c r="F5240" s="36"/>
      <c r="J5240" s="36"/>
      <c r="O5240" s="36"/>
    </row>
    <row r="5241" spans="6:17">
      <c r="F5241" s="36"/>
      <c r="J5241" s="36"/>
      <c r="K5241" s="36"/>
      <c r="O5241" s="36"/>
    </row>
    <row r="5242" spans="6:17">
      <c r="F5242" s="36"/>
      <c r="H5242" s="36"/>
      <c r="I5242" s="36"/>
      <c r="J5242" s="36"/>
      <c r="K5242" s="36"/>
      <c r="N5242" s="36"/>
      <c r="O5242" s="36"/>
    </row>
    <row r="5243" spans="6:17">
      <c r="F5243" s="36"/>
      <c r="H5243" s="36"/>
      <c r="J5243" s="36"/>
      <c r="K5243" s="36"/>
      <c r="O5243" s="36"/>
    </row>
    <row r="5244" spans="6:17">
      <c r="H5244" s="36"/>
    </row>
    <row r="5245" spans="6:17">
      <c r="F5245" s="36"/>
      <c r="H5245" s="36"/>
      <c r="I5245" s="36"/>
      <c r="J5245" s="36"/>
      <c r="K5245" s="36"/>
      <c r="N5245" s="36"/>
      <c r="O5245" s="36"/>
    </row>
    <row r="5246" spans="6:17">
      <c r="F5246" s="36"/>
    </row>
    <row r="5247" spans="6:17">
      <c r="F5247" s="47"/>
      <c r="G5247" s="47"/>
      <c r="H5247" s="47"/>
      <c r="I5247" s="47"/>
      <c r="J5247" s="47"/>
      <c r="K5247" s="47"/>
      <c r="L5247" s="47"/>
      <c r="M5247" s="47"/>
      <c r="N5247" s="47"/>
      <c r="O5247" s="47"/>
      <c r="P5247" s="47"/>
      <c r="Q5247" s="47"/>
    </row>
    <row r="5248" spans="6:17">
      <c r="F5248" s="36"/>
      <c r="H5248" s="36"/>
      <c r="I5248" s="36"/>
      <c r="J5248" s="36"/>
      <c r="K5248" s="36"/>
      <c r="N5248" s="36"/>
      <c r="O5248" s="36"/>
    </row>
    <row r="5249" spans="6:15">
      <c r="F5249" s="36"/>
    </row>
    <row r="5250" spans="6:15">
      <c r="H5250" s="36"/>
      <c r="J5250" s="36"/>
    </row>
    <row r="5251" spans="6:15">
      <c r="F5251" s="36"/>
      <c r="H5251" s="36"/>
      <c r="I5251" s="36"/>
      <c r="J5251" s="36"/>
      <c r="K5251" s="36"/>
      <c r="N5251" s="36"/>
      <c r="O5251" s="36"/>
    </row>
    <row r="5252" spans="6:15">
      <c r="F5252" s="36"/>
      <c r="H5252" s="36"/>
      <c r="I5252" s="36"/>
      <c r="J5252" s="36"/>
      <c r="K5252" s="36"/>
      <c r="N5252" s="36"/>
      <c r="O5252" s="36"/>
    </row>
    <row r="5253" spans="6:15">
      <c r="F5253" s="36"/>
      <c r="H5253" s="36"/>
      <c r="K5253" s="36"/>
      <c r="M5253" s="36"/>
      <c r="O5253" s="36"/>
    </row>
    <row r="5254" spans="6:15">
      <c r="F5254" s="36"/>
      <c r="H5254" s="36"/>
      <c r="I5254" s="36"/>
      <c r="J5254" s="36"/>
      <c r="K5254" s="36"/>
      <c r="M5254" s="36"/>
      <c r="N5254" s="36"/>
      <c r="O5254" s="36"/>
    </row>
    <row r="5255" spans="6:15">
      <c r="F5255" s="36"/>
      <c r="H5255" s="36"/>
      <c r="I5255" s="36"/>
      <c r="J5255" s="36"/>
      <c r="K5255" s="36"/>
      <c r="M5255" s="36"/>
      <c r="N5255" s="36"/>
      <c r="O5255" s="36"/>
    </row>
    <row r="5256" spans="6:15">
      <c r="F5256" s="36"/>
      <c r="H5256" s="36"/>
      <c r="K5256" s="36"/>
      <c r="O5256" s="36"/>
    </row>
    <row r="5257" spans="6:15">
      <c r="F5257" s="36"/>
      <c r="H5257" s="36"/>
      <c r="I5257" s="36"/>
      <c r="J5257" s="36"/>
      <c r="K5257" s="36"/>
      <c r="N5257" s="36"/>
      <c r="O5257" s="36"/>
    </row>
    <row r="5258" spans="6:15">
      <c r="F5258" s="36"/>
      <c r="H5258" s="36"/>
      <c r="I5258" s="36"/>
      <c r="J5258" s="36"/>
      <c r="K5258" s="36"/>
      <c r="N5258" s="36"/>
      <c r="O5258" s="36"/>
    </row>
    <row r="5259" spans="6:15">
      <c r="F5259" s="36"/>
      <c r="L5259" s="36"/>
      <c r="O5259" s="36"/>
    </row>
    <row r="5260" spans="6:15">
      <c r="F5260" s="36"/>
      <c r="H5260" s="36"/>
      <c r="I5260" s="36"/>
      <c r="J5260" s="36"/>
      <c r="K5260" s="36"/>
      <c r="L5260" s="36"/>
      <c r="N5260" s="36"/>
      <c r="O5260" s="36"/>
    </row>
    <row r="5261" spans="6:15">
      <c r="F5261" s="36"/>
      <c r="H5261" s="36"/>
      <c r="I5261" s="36"/>
      <c r="J5261" s="36"/>
      <c r="K5261" s="36"/>
      <c r="L5261" s="36"/>
      <c r="N5261" s="36"/>
      <c r="O5261" s="36"/>
    </row>
    <row r="5262" spans="6:15">
      <c r="F5262" s="36"/>
      <c r="H5262" s="36"/>
      <c r="I5262" s="36"/>
      <c r="K5262" s="36"/>
      <c r="N5262" s="36"/>
      <c r="O5262" s="36"/>
    </row>
    <row r="5263" spans="6:15">
      <c r="F5263" s="36"/>
      <c r="H5263" s="36"/>
      <c r="I5263" s="36"/>
      <c r="J5263" s="36"/>
      <c r="K5263" s="36"/>
      <c r="N5263" s="36"/>
      <c r="O5263" s="36"/>
    </row>
    <row r="5264" spans="6:15">
      <c r="F5264" s="36"/>
      <c r="H5264" s="36"/>
      <c r="I5264" s="36"/>
      <c r="J5264" s="36"/>
      <c r="K5264" s="36"/>
      <c r="N5264" s="36"/>
      <c r="O5264" s="36"/>
    </row>
    <row r="5265" spans="6:17">
      <c r="I5265" s="36"/>
      <c r="J5265" s="36"/>
      <c r="O5265" s="36"/>
    </row>
    <row r="5266" spans="6:17">
      <c r="F5266" s="36"/>
      <c r="H5266" s="36"/>
      <c r="I5266" s="36"/>
      <c r="J5266" s="36"/>
      <c r="K5266" s="36"/>
      <c r="N5266" s="36"/>
      <c r="O5266" s="36"/>
    </row>
    <row r="5267" spans="6:17">
      <c r="F5267" s="36"/>
      <c r="H5267" s="36"/>
      <c r="I5267" s="36"/>
      <c r="J5267" s="36"/>
      <c r="K5267" s="36"/>
      <c r="N5267" s="36"/>
      <c r="O5267" s="36"/>
    </row>
    <row r="5268" spans="6:17">
      <c r="F5268" s="47"/>
      <c r="G5268" s="47"/>
      <c r="H5268" s="47"/>
      <c r="I5268" s="47"/>
      <c r="J5268" s="47"/>
      <c r="K5268" s="47"/>
      <c r="L5268" s="47"/>
      <c r="M5268" s="47"/>
      <c r="N5268" s="47"/>
      <c r="O5268" s="47"/>
      <c r="P5268" s="47"/>
      <c r="Q5268" s="47"/>
    </row>
    <row r="5269" spans="6:17">
      <c r="F5269" s="36"/>
      <c r="H5269" s="36"/>
      <c r="I5269" s="36"/>
      <c r="J5269" s="36"/>
      <c r="K5269" s="36"/>
      <c r="N5269" s="36"/>
      <c r="O5269" s="36"/>
    </row>
    <row r="5270" spans="6:17">
      <c r="F5270" s="36"/>
      <c r="H5270" s="36"/>
      <c r="I5270" s="36"/>
      <c r="J5270" s="36"/>
      <c r="K5270" s="36"/>
      <c r="N5270" s="36"/>
      <c r="O5270" s="36"/>
    </row>
    <row r="5271" spans="6:17">
      <c r="F5271" s="36"/>
      <c r="I5271" s="36"/>
      <c r="J5271" s="36"/>
      <c r="O5271" s="36"/>
    </row>
    <row r="5272" spans="6:17">
      <c r="F5272" s="36"/>
      <c r="H5272" s="36"/>
      <c r="I5272" s="36"/>
      <c r="J5272" s="36"/>
      <c r="K5272" s="36"/>
      <c r="N5272" s="36"/>
      <c r="O5272" s="36"/>
    </row>
    <row r="5273" spans="6:17">
      <c r="F5273" s="36"/>
      <c r="H5273" s="36"/>
      <c r="I5273" s="36"/>
      <c r="J5273" s="36"/>
      <c r="K5273" s="36"/>
      <c r="N5273" s="36"/>
      <c r="O5273" s="36"/>
    </row>
    <row r="5274" spans="6:17">
      <c r="F5274" s="47"/>
      <c r="G5274" s="47"/>
      <c r="H5274" s="47"/>
      <c r="I5274" s="47"/>
      <c r="J5274" s="47"/>
      <c r="K5274" s="47"/>
      <c r="L5274" s="47"/>
      <c r="M5274" s="47"/>
      <c r="N5274" s="47"/>
      <c r="O5274" s="47"/>
      <c r="P5274" s="47"/>
      <c r="Q5274" s="47"/>
    </row>
    <row r="5275" spans="6:17">
      <c r="F5275" s="36"/>
      <c r="H5275" s="36"/>
      <c r="I5275" s="36"/>
      <c r="J5275" s="36"/>
      <c r="K5275" s="36"/>
      <c r="N5275" s="36"/>
      <c r="O5275" s="36"/>
    </row>
    <row r="5276" spans="6:17">
      <c r="F5276" s="36"/>
      <c r="H5276" s="36"/>
      <c r="I5276" s="36"/>
      <c r="J5276" s="36"/>
      <c r="K5276" s="36"/>
      <c r="N5276" s="36"/>
      <c r="O5276" s="36"/>
    </row>
    <row r="5277" spans="6:17">
      <c r="I5277" s="36"/>
      <c r="O5277" s="36"/>
    </row>
    <row r="5278" spans="6:17">
      <c r="F5278" s="36"/>
      <c r="H5278" s="36"/>
      <c r="I5278" s="36"/>
      <c r="J5278" s="36"/>
      <c r="K5278" s="36"/>
      <c r="N5278" s="36"/>
      <c r="O5278" s="36"/>
    </row>
    <row r="5279" spans="6:17">
      <c r="F5279" s="47"/>
      <c r="G5279" s="47"/>
      <c r="H5279" s="47"/>
      <c r="I5279" s="47"/>
      <c r="J5279" s="47"/>
      <c r="K5279" s="47"/>
      <c r="L5279" s="47"/>
      <c r="M5279" s="47"/>
      <c r="N5279" s="47"/>
      <c r="O5279" s="47"/>
      <c r="P5279" s="47"/>
      <c r="Q5279" s="47"/>
    </row>
    <row r="5280" spans="6:17">
      <c r="F5280" s="36"/>
      <c r="O5280" s="36"/>
    </row>
    <row r="5281" spans="6:17">
      <c r="F5281" s="36"/>
      <c r="H5281" s="36"/>
      <c r="I5281" s="36"/>
      <c r="J5281" s="36"/>
      <c r="K5281" s="36"/>
      <c r="N5281" s="36"/>
      <c r="O5281" s="36"/>
    </row>
    <row r="5282" spans="6:17">
      <c r="F5282" s="36"/>
      <c r="H5282" s="36"/>
      <c r="I5282" s="36"/>
      <c r="K5282" s="36"/>
      <c r="O5282" s="36"/>
    </row>
    <row r="5283" spans="6:17">
      <c r="F5283" s="36"/>
      <c r="J5283" s="36"/>
      <c r="O5283" s="36"/>
    </row>
    <row r="5284" spans="6:17">
      <c r="F5284" s="36"/>
      <c r="H5284" s="36"/>
      <c r="I5284" s="36"/>
      <c r="J5284" s="36"/>
      <c r="K5284" s="36"/>
      <c r="N5284" s="36"/>
      <c r="O5284" s="36"/>
    </row>
    <row r="5285" spans="6:17">
      <c r="F5285" s="36"/>
      <c r="J5285" s="36"/>
      <c r="K5285" s="36"/>
      <c r="O5285" s="36"/>
    </row>
    <row r="5286" spans="6:17">
      <c r="F5286" s="36"/>
      <c r="I5286" s="36"/>
      <c r="J5286" s="36"/>
      <c r="O5286" s="36"/>
    </row>
    <row r="5287" spans="6:17">
      <c r="F5287" s="36"/>
      <c r="H5287" s="36"/>
      <c r="I5287" s="36"/>
      <c r="J5287" s="36"/>
      <c r="K5287" s="36"/>
      <c r="N5287" s="36"/>
      <c r="O5287" s="36"/>
    </row>
    <row r="5288" spans="6:17">
      <c r="F5288" s="47"/>
      <c r="G5288" s="47"/>
      <c r="H5288" s="47"/>
      <c r="I5288" s="47"/>
      <c r="J5288" s="47"/>
      <c r="K5288" s="47"/>
      <c r="L5288" s="47"/>
      <c r="M5288" s="47"/>
      <c r="N5288" s="47"/>
      <c r="O5288" s="47"/>
      <c r="P5288" s="47"/>
      <c r="Q5288" s="47"/>
    </row>
    <row r="5289" spans="6:17">
      <c r="F5289" s="36"/>
      <c r="J5289" s="36"/>
      <c r="O5289" s="36"/>
    </row>
    <row r="5290" spans="6:17">
      <c r="F5290" s="36"/>
      <c r="H5290" s="36"/>
      <c r="I5290" s="36"/>
      <c r="J5290" s="36"/>
      <c r="K5290" s="36"/>
      <c r="N5290" s="36"/>
      <c r="O5290" s="36"/>
    </row>
    <row r="5291" spans="6:17">
      <c r="J5291" s="36"/>
      <c r="K5291" s="36"/>
      <c r="O5291" s="36"/>
    </row>
    <row r="5292" spans="6:17">
      <c r="F5292" s="36"/>
      <c r="O5292" s="36"/>
    </row>
    <row r="5293" spans="6:17">
      <c r="F5293" s="36"/>
      <c r="H5293" s="36"/>
      <c r="I5293" s="36"/>
      <c r="J5293" s="36"/>
      <c r="K5293" s="36"/>
      <c r="N5293" s="36"/>
      <c r="O5293" s="36"/>
    </row>
    <row r="5294" spans="6:17">
      <c r="I5294" s="36"/>
      <c r="K5294" s="36"/>
      <c r="O5294" s="36"/>
    </row>
    <row r="5295" spans="6:17">
      <c r="F5295" s="36"/>
      <c r="H5295" s="36"/>
      <c r="J5295" s="36"/>
      <c r="K5295" s="36"/>
      <c r="N5295" s="36"/>
      <c r="O5295" s="36"/>
    </row>
    <row r="5296" spans="6:17">
      <c r="F5296" s="36"/>
      <c r="H5296" s="36"/>
      <c r="I5296" s="36"/>
      <c r="J5296" s="36"/>
      <c r="K5296" s="36"/>
      <c r="N5296" s="36"/>
      <c r="O5296" s="36"/>
    </row>
    <row r="5297" spans="6:17">
      <c r="F5297" s="36"/>
      <c r="K5297" s="36"/>
    </row>
    <row r="5298" spans="6:17">
      <c r="F5298" s="36"/>
      <c r="O5298" s="36"/>
    </row>
    <row r="5299" spans="6:17">
      <c r="F5299" s="36"/>
      <c r="H5299" s="36"/>
      <c r="I5299" s="36"/>
      <c r="J5299" s="36"/>
      <c r="K5299" s="36"/>
      <c r="N5299" s="36"/>
      <c r="O5299" s="36"/>
    </row>
    <row r="5300" spans="6:17">
      <c r="F5300" s="36"/>
      <c r="H5300" s="36"/>
      <c r="I5300" s="36"/>
      <c r="J5300" s="36"/>
      <c r="K5300" s="36"/>
      <c r="N5300" s="36"/>
      <c r="O5300" s="36"/>
    </row>
    <row r="5301" spans="6:17">
      <c r="F5301" s="36"/>
      <c r="H5301" s="36"/>
      <c r="K5301" s="36"/>
      <c r="O5301" s="36"/>
    </row>
    <row r="5302" spans="6:17">
      <c r="F5302" s="36"/>
      <c r="H5302" s="36"/>
      <c r="I5302" s="36"/>
      <c r="J5302" s="36"/>
      <c r="K5302" s="36"/>
      <c r="N5302" s="36"/>
      <c r="O5302" s="36"/>
    </row>
    <row r="5303" spans="6:17">
      <c r="F5303" s="36"/>
      <c r="H5303" s="36"/>
      <c r="I5303" s="36"/>
      <c r="J5303" s="36"/>
      <c r="K5303" s="36"/>
      <c r="N5303" s="36"/>
      <c r="O5303" s="36"/>
    </row>
    <row r="5304" spans="6:17">
      <c r="F5304" s="36"/>
      <c r="O5304" s="36"/>
    </row>
    <row r="5305" spans="6:17">
      <c r="F5305" s="36"/>
      <c r="H5305" s="36"/>
      <c r="I5305" s="36"/>
      <c r="J5305" s="36"/>
      <c r="K5305" s="36"/>
      <c r="N5305" s="36"/>
      <c r="O5305" s="36"/>
    </row>
    <row r="5306" spans="6:17">
      <c r="F5306" s="36"/>
      <c r="H5306" s="36"/>
      <c r="I5306" s="36"/>
      <c r="J5306" s="36"/>
      <c r="K5306" s="36"/>
      <c r="N5306" s="36"/>
      <c r="O5306" s="36"/>
    </row>
    <row r="5307" spans="6:17">
      <c r="F5307" s="47"/>
      <c r="G5307" s="47"/>
      <c r="H5307" s="47"/>
      <c r="I5307" s="47"/>
      <c r="J5307" s="47"/>
      <c r="K5307" s="47"/>
      <c r="L5307" s="47"/>
      <c r="M5307" s="47"/>
      <c r="N5307" s="47"/>
      <c r="O5307" s="47"/>
      <c r="P5307" s="47"/>
      <c r="Q5307" s="47"/>
    </row>
    <row r="5308" spans="6:17">
      <c r="F5308" s="36"/>
      <c r="H5308" s="36"/>
      <c r="I5308" s="36"/>
      <c r="J5308" s="36"/>
      <c r="K5308" s="36"/>
      <c r="N5308" s="36"/>
      <c r="O5308" s="36"/>
    </row>
    <row r="5309" spans="6:17">
      <c r="F5309" s="36"/>
      <c r="H5309" s="36"/>
      <c r="I5309" s="36"/>
      <c r="J5309" s="36"/>
      <c r="K5309" s="36"/>
      <c r="N5309" s="36"/>
      <c r="O5309" s="36"/>
    </row>
    <row r="5310" spans="6:17">
      <c r="F5310" s="36"/>
      <c r="O5310" s="36"/>
    </row>
    <row r="5311" spans="6:17">
      <c r="F5311" s="36"/>
      <c r="H5311" s="36"/>
      <c r="I5311" s="36"/>
      <c r="J5311" s="36"/>
      <c r="K5311" s="36"/>
      <c r="N5311" s="36"/>
      <c r="O5311" s="36"/>
    </row>
    <row r="5312" spans="6:17">
      <c r="F5312" s="36"/>
      <c r="J5312" s="36"/>
      <c r="K5312" s="36"/>
      <c r="O5312" s="36"/>
    </row>
    <row r="5313" spans="6:17">
      <c r="F5313" s="36"/>
      <c r="K5313" s="36"/>
      <c r="O5313" s="36"/>
    </row>
    <row r="5314" spans="6:17">
      <c r="F5314" s="36"/>
      <c r="J5314" s="36"/>
    </row>
    <row r="5315" spans="6:17">
      <c r="F5315" s="36"/>
      <c r="J5315" s="36"/>
      <c r="K5315" s="36"/>
      <c r="O5315" s="36"/>
    </row>
    <row r="5316" spans="6:17">
      <c r="F5316" s="36"/>
      <c r="O5316" s="36"/>
    </row>
    <row r="5317" spans="6:17">
      <c r="F5317" s="36"/>
    </row>
    <row r="5318" spans="6:17">
      <c r="F5318" s="36"/>
      <c r="K5318" s="36"/>
    </row>
    <row r="5319" spans="6:17">
      <c r="F5319" s="36"/>
      <c r="H5319" s="36"/>
      <c r="I5319" s="36"/>
      <c r="J5319" s="36"/>
      <c r="K5319" s="36"/>
      <c r="N5319" s="36"/>
      <c r="O5319" s="36"/>
    </row>
    <row r="5320" spans="6:17">
      <c r="F5320" s="36"/>
      <c r="I5320" s="36"/>
      <c r="J5320" s="36"/>
    </row>
    <row r="5321" spans="6:17">
      <c r="F5321" s="36"/>
      <c r="J5321" s="36"/>
    </row>
    <row r="5322" spans="6:17">
      <c r="J5322" s="36"/>
      <c r="N5322" s="36"/>
    </row>
    <row r="5323" spans="6:17">
      <c r="F5323" s="47"/>
      <c r="G5323" s="47"/>
      <c r="H5323" s="47"/>
      <c r="I5323" s="47"/>
      <c r="J5323" s="47"/>
      <c r="K5323" s="47"/>
      <c r="L5323" s="47"/>
      <c r="M5323" s="47"/>
      <c r="N5323" s="47"/>
      <c r="O5323" s="47"/>
      <c r="P5323" s="47"/>
      <c r="Q5323" s="47"/>
    </row>
    <row r="5324" spans="6:17">
      <c r="F5324" s="36"/>
      <c r="K5324" s="36"/>
      <c r="N5324" s="36"/>
    </row>
    <row r="5325" spans="6:17">
      <c r="F5325" s="47"/>
      <c r="G5325" s="47"/>
      <c r="H5325" s="47"/>
      <c r="I5325" s="47"/>
      <c r="J5325" s="47"/>
      <c r="K5325" s="47"/>
      <c r="L5325" s="47"/>
      <c r="M5325" s="47"/>
      <c r="N5325" s="47"/>
      <c r="O5325" s="47"/>
      <c r="P5325" s="47"/>
      <c r="Q5325" s="47"/>
    </row>
    <row r="5326" spans="6:17">
      <c r="F5326" s="36"/>
      <c r="H5326" s="36"/>
      <c r="I5326" s="36"/>
      <c r="J5326" s="36"/>
      <c r="K5326" s="36"/>
      <c r="N5326" s="36"/>
      <c r="O5326" s="36"/>
    </row>
    <row r="5327" spans="6:17">
      <c r="F5327" s="36"/>
      <c r="I5327" s="36"/>
      <c r="J5327" s="36"/>
      <c r="K5327" s="36"/>
      <c r="O5327" s="36"/>
    </row>
    <row r="5328" spans="6:17">
      <c r="F5328" s="36"/>
      <c r="H5328" s="36"/>
      <c r="I5328" s="36"/>
      <c r="J5328" s="36"/>
      <c r="K5328" s="36"/>
      <c r="N5328" s="36"/>
      <c r="O5328" s="36"/>
    </row>
    <row r="5329" spans="6:17">
      <c r="F5329" s="36"/>
      <c r="J5329" s="36"/>
      <c r="O5329" s="36"/>
    </row>
    <row r="5330" spans="6:17">
      <c r="F5330" s="36"/>
      <c r="H5330" s="36"/>
      <c r="I5330" s="36"/>
      <c r="J5330" s="36"/>
      <c r="K5330" s="36"/>
      <c r="N5330" s="36"/>
      <c r="O5330" s="36"/>
    </row>
    <row r="5331" spans="6:17">
      <c r="F5331" s="47"/>
      <c r="G5331" s="47"/>
      <c r="H5331" s="47"/>
      <c r="I5331" s="47"/>
      <c r="J5331" s="47"/>
      <c r="K5331" s="47"/>
      <c r="L5331" s="47"/>
      <c r="M5331" s="47"/>
      <c r="N5331" s="47"/>
      <c r="O5331" s="47"/>
      <c r="P5331" s="47"/>
      <c r="Q5331" s="47"/>
    </row>
    <row r="5332" spans="6:17">
      <c r="J5332" s="36"/>
      <c r="K5332" s="36"/>
      <c r="O5332" s="36"/>
    </row>
    <row r="5333" spans="6:17">
      <c r="F5333" s="36"/>
      <c r="H5333" s="36"/>
      <c r="I5333" s="36"/>
      <c r="J5333" s="36"/>
      <c r="K5333" s="36"/>
      <c r="N5333" s="36"/>
      <c r="O5333" s="36"/>
    </row>
    <row r="5334" spans="6:17">
      <c r="F5334" s="36"/>
      <c r="H5334" s="36"/>
      <c r="I5334" s="36"/>
      <c r="J5334" s="36"/>
      <c r="K5334" s="36"/>
      <c r="O5334" s="36"/>
    </row>
    <row r="5335" spans="6:17">
      <c r="F5335" s="36"/>
      <c r="O5335" s="36"/>
    </row>
    <row r="5336" spans="6:17">
      <c r="F5336" s="36"/>
      <c r="H5336" s="36"/>
      <c r="I5336" s="36"/>
      <c r="O5336" s="36"/>
    </row>
    <row r="5337" spans="6:17">
      <c r="F5337" s="36"/>
      <c r="K5337" s="36"/>
    </row>
    <row r="5338" spans="6:17">
      <c r="F5338" s="36"/>
      <c r="H5338" s="36"/>
      <c r="I5338" s="36"/>
      <c r="J5338" s="36"/>
      <c r="K5338" s="36"/>
      <c r="N5338" s="36"/>
      <c r="O5338" s="36"/>
    </row>
    <row r="5339" spans="6:17">
      <c r="F5339" s="36"/>
      <c r="H5339" s="36"/>
      <c r="I5339" s="36"/>
      <c r="J5339" s="36"/>
    </row>
    <row r="5340" spans="6:17">
      <c r="F5340" s="36"/>
      <c r="H5340" s="36"/>
      <c r="I5340" s="36"/>
      <c r="J5340" s="36"/>
      <c r="K5340" s="36"/>
      <c r="N5340" s="36"/>
      <c r="O5340" s="36"/>
    </row>
    <row r="5341" spans="6:17">
      <c r="F5341" s="36"/>
      <c r="K5341" s="36"/>
    </row>
    <row r="5342" spans="6:17">
      <c r="F5342" s="36"/>
      <c r="H5342" s="36"/>
      <c r="I5342" s="36"/>
      <c r="K5342" s="36"/>
    </row>
    <row r="5343" spans="6:17">
      <c r="F5343" s="36"/>
      <c r="H5343" s="36"/>
      <c r="I5343" s="36"/>
      <c r="J5343" s="36"/>
      <c r="K5343" s="36"/>
      <c r="N5343" s="36"/>
      <c r="O5343" s="36"/>
    </row>
    <row r="5344" spans="6:17">
      <c r="F5344" s="36"/>
      <c r="H5344" s="36"/>
      <c r="I5344" s="36"/>
      <c r="J5344" s="36"/>
      <c r="K5344" s="36"/>
      <c r="O5344" s="36"/>
    </row>
    <row r="5345" spans="6:15">
      <c r="F5345" s="36"/>
      <c r="H5345" s="36"/>
      <c r="I5345" s="36"/>
    </row>
    <row r="5346" spans="6:15">
      <c r="F5346" s="36"/>
      <c r="H5346" s="36"/>
      <c r="I5346" s="36"/>
      <c r="J5346" s="36"/>
      <c r="K5346" s="36"/>
      <c r="N5346" s="36"/>
      <c r="O5346" s="36"/>
    </row>
    <row r="5347" spans="6:15">
      <c r="K5347" s="36"/>
    </row>
    <row r="5348" spans="6:15">
      <c r="F5348" s="36"/>
      <c r="H5348" s="36"/>
      <c r="I5348" s="36"/>
      <c r="K5348" s="36"/>
      <c r="O5348" s="36"/>
    </row>
    <row r="5349" spans="6:15">
      <c r="F5349" s="36"/>
      <c r="H5349" s="36"/>
      <c r="I5349" s="36"/>
      <c r="J5349" s="36"/>
      <c r="K5349" s="36"/>
      <c r="N5349" s="36"/>
      <c r="O5349" s="36"/>
    </row>
    <row r="5350" spans="6:15">
      <c r="F5350" s="36"/>
      <c r="K5350" s="36"/>
      <c r="O5350" s="36"/>
    </row>
    <row r="5351" spans="6:15">
      <c r="F5351" s="36"/>
      <c r="I5351" s="36"/>
      <c r="J5351" s="36"/>
      <c r="K5351" s="36"/>
      <c r="O5351" s="36"/>
    </row>
    <row r="5352" spans="6:15">
      <c r="F5352" s="36"/>
      <c r="I5352" s="36"/>
      <c r="K5352" s="36"/>
      <c r="O5352" s="36"/>
    </row>
    <row r="5353" spans="6:15">
      <c r="F5353" s="36"/>
      <c r="I5353" s="36"/>
      <c r="K5353" s="36"/>
    </row>
    <row r="5354" spans="6:15">
      <c r="F5354" s="36"/>
      <c r="H5354" s="36"/>
      <c r="I5354" s="36"/>
      <c r="J5354" s="36"/>
      <c r="K5354" s="36"/>
      <c r="O5354" s="36"/>
    </row>
    <row r="5355" spans="6:15">
      <c r="K5355" s="36"/>
    </row>
    <row r="5356" spans="6:15">
      <c r="F5356" s="36"/>
      <c r="I5356" s="36"/>
      <c r="K5356" s="36"/>
    </row>
    <row r="5357" spans="6:15">
      <c r="F5357" s="36"/>
      <c r="I5357" s="36"/>
    </row>
    <row r="5358" spans="6:15">
      <c r="I5358" s="36"/>
      <c r="K5358" s="36"/>
    </row>
    <row r="5359" spans="6:15">
      <c r="K5359" s="36"/>
    </row>
    <row r="5360" spans="6:15">
      <c r="I5360" s="36"/>
      <c r="J5360" s="36"/>
      <c r="O5360" s="36"/>
    </row>
    <row r="5361" spans="6:17">
      <c r="F5361" s="36"/>
      <c r="K5361" s="36"/>
      <c r="O5361" s="36"/>
    </row>
    <row r="5362" spans="6:17">
      <c r="F5362" s="36"/>
      <c r="H5362" s="36"/>
      <c r="I5362" s="36"/>
      <c r="J5362" s="36"/>
      <c r="K5362" s="36"/>
      <c r="N5362" s="36"/>
      <c r="O5362" s="36"/>
    </row>
    <row r="5363" spans="6:17">
      <c r="F5363" s="36"/>
      <c r="H5363" s="36"/>
      <c r="I5363" s="36"/>
      <c r="J5363" s="36"/>
      <c r="K5363" s="36"/>
      <c r="N5363" s="36"/>
      <c r="O5363" s="36"/>
    </row>
    <row r="5364" spans="6:17">
      <c r="H5364" s="36"/>
      <c r="I5364" s="36"/>
      <c r="K5364" s="36"/>
      <c r="N5364" s="36"/>
      <c r="O5364" s="36"/>
    </row>
    <row r="5365" spans="6:17">
      <c r="F5365" s="36"/>
      <c r="H5365" s="36"/>
      <c r="I5365" s="36"/>
      <c r="J5365" s="36"/>
      <c r="K5365" s="36"/>
      <c r="N5365" s="36"/>
      <c r="O5365" s="36"/>
    </row>
    <row r="5366" spans="6:17">
      <c r="F5366" s="47"/>
      <c r="G5366" s="47"/>
      <c r="H5366" s="47"/>
      <c r="I5366" s="47"/>
      <c r="J5366" s="47"/>
      <c r="K5366" s="47"/>
      <c r="L5366" s="47"/>
      <c r="M5366" s="47"/>
      <c r="N5366" s="47"/>
      <c r="O5366" s="47"/>
      <c r="P5366" s="47"/>
      <c r="Q5366" s="47"/>
    </row>
    <row r="5367" spans="6:17">
      <c r="F5367" s="36"/>
      <c r="H5367" s="36"/>
      <c r="J5367" s="36"/>
      <c r="K5367" s="36"/>
      <c r="N5367" s="36"/>
      <c r="O5367" s="36"/>
    </row>
    <row r="5368" spans="6:17">
      <c r="F5368" s="36"/>
      <c r="H5368" s="36"/>
      <c r="I5368" s="36"/>
      <c r="J5368" s="36"/>
      <c r="K5368" s="36"/>
      <c r="N5368" s="36"/>
      <c r="O5368" s="36"/>
    </row>
    <row r="5369" spans="6:17">
      <c r="F5369" s="36"/>
      <c r="H5369" s="36"/>
      <c r="I5369" s="36"/>
    </row>
    <row r="5370" spans="6:17">
      <c r="I5370" s="36"/>
      <c r="N5370" s="36"/>
    </row>
    <row r="5371" spans="6:17">
      <c r="F5371" s="36"/>
      <c r="H5371" s="36"/>
      <c r="I5371" s="36"/>
      <c r="J5371" s="36"/>
      <c r="K5371" s="36"/>
      <c r="N5371" s="36"/>
      <c r="O5371" s="36"/>
    </row>
    <row r="5372" spans="6:17">
      <c r="F5372" s="36"/>
      <c r="H5372" s="36"/>
      <c r="I5372" s="36"/>
      <c r="J5372" s="36"/>
      <c r="K5372" s="36"/>
      <c r="N5372" s="36"/>
      <c r="O5372" s="36"/>
    </row>
    <row r="5373" spans="6:17">
      <c r="F5373" s="36"/>
      <c r="H5373" s="36"/>
      <c r="K5373" s="36"/>
      <c r="N5373" s="36"/>
      <c r="O5373" s="36"/>
    </row>
    <row r="5374" spans="6:17">
      <c r="F5374" s="36"/>
      <c r="H5374" s="36"/>
      <c r="I5374" s="36"/>
      <c r="J5374" s="36"/>
      <c r="K5374" s="36"/>
      <c r="N5374" s="36"/>
      <c r="O5374" s="36"/>
    </row>
    <row r="5375" spans="6:17">
      <c r="F5375" s="36"/>
      <c r="H5375" s="36"/>
      <c r="I5375" s="36"/>
      <c r="J5375" s="36"/>
      <c r="K5375" s="36"/>
      <c r="N5375" s="36"/>
      <c r="O5375" s="36"/>
    </row>
    <row r="5376" spans="6:17">
      <c r="F5376" s="36"/>
      <c r="H5376" s="36"/>
      <c r="I5376" s="36"/>
      <c r="J5376" s="36"/>
      <c r="K5376" s="36"/>
      <c r="N5376" s="36"/>
      <c r="O5376" s="36"/>
    </row>
    <row r="5377" spans="6:15">
      <c r="F5377" s="36"/>
      <c r="H5377" s="36"/>
      <c r="I5377" s="36"/>
      <c r="K5377" s="36"/>
    </row>
    <row r="5378" spans="6:15">
      <c r="F5378" s="36"/>
      <c r="H5378" s="36"/>
      <c r="I5378" s="36"/>
      <c r="J5378" s="36"/>
      <c r="K5378" s="36"/>
      <c r="N5378" s="36"/>
      <c r="O5378" s="36"/>
    </row>
    <row r="5379" spans="6:15">
      <c r="F5379" s="36"/>
      <c r="H5379" s="36"/>
      <c r="I5379" s="36"/>
      <c r="J5379" s="36"/>
      <c r="K5379" s="36"/>
      <c r="N5379" s="36"/>
      <c r="O5379" s="36"/>
    </row>
    <row r="5380" spans="6:15">
      <c r="F5380" s="36"/>
      <c r="I5380" s="36"/>
    </row>
    <row r="5381" spans="6:15">
      <c r="F5381" s="36"/>
      <c r="H5381" s="36"/>
      <c r="I5381" s="36"/>
      <c r="J5381" s="36"/>
      <c r="K5381" s="36"/>
      <c r="N5381" s="36"/>
      <c r="O5381" s="36"/>
    </row>
    <row r="5382" spans="6:15">
      <c r="F5382" s="36"/>
      <c r="H5382" s="36"/>
      <c r="I5382" s="36"/>
      <c r="J5382" s="36"/>
      <c r="K5382" s="36"/>
      <c r="N5382" s="36"/>
      <c r="O5382" s="36"/>
    </row>
    <row r="5383" spans="6:15">
      <c r="F5383" s="36"/>
      <c r="H5383" s="36"/>
      <c r="I5383" s="36"/>
      <c r="K5383" s="36"/>
    </row>
    <row r="5384" spans="6:15">
      <c r="F5384" s="36"/>
      <c r="J5384" s="36"/>
      <c r="O5384" s="36"/>
    </row>
    <row r="5385" spans="6:15">
      <c r="F5385" s="36"/>
      <c r="H5385" s="36"/>
      <c r="I5385" s="36"/>
      <c r="J5385" s="36"/>
      <c r="K5385" s="36"/>
      <c r="N5385" s="36"/>
      <c r="O5385" s="36"/>
    </row>
    <row r="5386" spans="6:15">
      <c r="O5386" s="36"/>
    </row>
    <row r="5387" spans="6:15">
      <c r="F5387" s="36"/>
      <c r="H5387" s="36"/>
      <c r="I5387" s="36"/>
      <c r="K5387" s="36"/>
      <c r="O5387" s="36"/>
    </row>
    <row r="5388" spans="6:15">
      <c r="K5388" s="36"/>
      <c r="O5388" s="36"/>
    </row>
    <row r="5389" spans="6:15">
      <c r="F5389" s="36"/>
      <c r="I5389" s="36"/>
      <c r="J5389" s="36"/>
      <c r="K5389" s="36"/>
      <c r="O5389" s="36"/>
    </row>
    <row r="5390" spans="6:15">
      <c r="F5390" s="36"/>
    </row>
    <row r="5391" spans="6:15">
      <c r="F5391" s="36"/>
      <c r="J5391" s="36"/>
      <c r="K5391" s="36"/>
      <c r="O5391" s="36"/>
    </row>
    <row r="5392" spans="6:15">
      <c r="I5392" s="36"/>
      <c r="O5392" s="36"/>
    </row>
    <row r="5393" spans="6:17">
      <c r="F5393" s="36"/>
      <c r="K5393" s="36"/>
    </row>
    <row r="5394" spans="6:17">
      <c r="F5394" s="36"/>
      <c r="I5394" s="36"/>
      <c r="K5394" s="36"/>
    </row>
    <row r="5395" spans="6:17">
      <c r="F5395" s="36"/>
      <c r="K5395" s="36"/>
      <c r="O5395" s="36"/>
    </row>
    <row r="5396" spans="6:17">
      <c r="F5396" s="36"/>
      <c r="I5396" s="36"/>
      <c r="J5396" s="36"/>
      <c r="O5396" s="36"/>
    </row>
    <row r="5397" spans="6:17">
      <c r="F5397" s="36"/>
      <c r="K5397" s="36"/>
    </row>
    <row r="5398" spans="6:17">
      <c r="F5398" s="36"/>
      <c r="H5398" s="36"/>
      <c r="I5398" s="36"/>
      <c r="J5398" s="36"/>
      <c r="K5398" s="36"/>
      <c r="N5398" s="36"/>
      <c r="O5398" s="36"/>
    </row>
    <row r="5399" spans="6:17">
      <c r="F5399" s="36"/>
      <c r="I5399" s="36"/>
      <c r="O5399" s="36"/>
    </row>
    <row r="5400" spans="6:17">
      <c r="F5400" s="36"/>
      <c r="H5400" s="36"/>
      <c r="I5400" s="36"/>
      <c r="J5400" s="36"/>
      <c r="K5400" s="36"/>
      <c r="N5400" s="36"/>
      <c r="O5400" s="36"/>
    </row>
    <row r="5401" spans="6:17">
      <c r="I5401" s="36"/>
      <c r="K5401" s="36"/>
    </row>
    <row r="5402" spans="6:17">
      <c r="I5402" s="36"/>
    </row>
    <row r="5403" spans="6:17">
      <c r="F5403" s="36"/>
      <c r="H5403" s="36"/>
      <c r="I5403" s="36"/>
      <c r="J5403" s="36"/>
      <c r="K5403" s="36"/>
      <c r="N5403" s="36"/>
      <c r="O5403" s="36"/>
    </row>
    <row r="5404" spans="6:17">
      <c r="H5404" s="36"/>
      <c r="I5404" s="36"/>
      <c r="K5404" s="36"/>
    </row>
    <row r="5405" spans="6:17">
      <c r="H5405" s="36"/>
      <c r="I5405" s="36"/>
      <c r="K5405" s="36"/>
      <c r="O5405" s="36"/>
    </row>
    <row r="5406" spans="6:17">
      <c r="F5406" s="36"/>
      <c r="H5406" s="36"/>
      <c r="I5406" s="36"/>
      <c r="J5406" s="36"/>
      <c r="K5406" s="36"/>
      <c r="M5406" s="36"/>
      <c r="N5406" s="36"/>
      <c r="O5406" s="36"/>
    </row>
    <row r="5407" spans="6:17">
      <c r="F5407" s="47"/>
      <c r="G5407" s="47"/>
      <c r="H5407" s="47"/>
      <c r="I5407" s="47"/>
      <c r="J5407" s="47"/>
      <c r="K5407" s="47"/>
      <c r="L5407" s="47"/>
      <c r="M5407" s="47"/>
      <c r="N5407" s="47"/>
      <c r="O5407" s="47"/>
      <c r="P5407" s="47"/>
      <c r="Q5407" s="47"/>
    </row>
    <row r="5408" spans="6:17">
      <c r="F5408" s="36"/>
      <c r="H5408" s="36"/>
      <c r="I5408" s="36"/>
      <c r="J5408" s="36"/>
      <c r="K5408" s="36"/>
      <c r="M5408" s="36"/>
      <c r="N5408" s="36"/>
      <c r="O5408" s="36"/>
    </row>
    <row r="5409" spans="6:15">
      <c r="F5409" s="36"/>
      <c r="H5409" s="36"/>
      <c r="I5409" s="36"/>
      <c r="J5409" s="36"/>
      <c r="K5409" s="36"/>
      <c r="N5409" s="36"/>
      <c r="O5409" s="36"/>
    </row>
    <row r="5410" spans="6:15">
      <c r="F5410" s="36"/>
      <c r="H5410" s="36"/>
      <c r="I5410" s="36"/>
      <c r="J5410" s="36"/>
      <c r="K5410" s="36"/>
      <c r="O5410" s="36"/>
    </row>
    <row r="5411" spans="6:15">
      <c r="F5411" s="36"/>
      <c r="H5411" s="36"/>
      <c r="I5411" s="36"/>
      <c r="J5411" s="36"/>
      <c r="K5411" s="36"/>
      <c r="N5411" s="36"/>
      <c r="O5411" s="36"/>
    </row>
    <row r="5412" spans="6:15">
      <c r="F5412" s="36"/>
      <c r="K5412" s="36"/>
      <c r="O5412" s="36"/>
    </row>
    <row r="5413" spans="6:15">
      <c r="I5413" s="36"/>
      <c r="K5413" s="36"/>
      <c r="O5413" s="36"/>
    </row>
    <row r="5414" spans="6:15">
      <c r="F5414" s="36"/>
      <c r="H5414" s="36"/>
      <c r="I5414" s="36"/>
      <c r="J5414" s="36"/>
      <c r="K5414" s="36"/>
      <c r="N5414" s="36"/>
      <c r="O5414" s="36"/>
    </row>
    <row r="5415" spans="6:15">
      <c r="F5415" s="36"/>
      <c r="I5415" s="36"/>
      <c r="J5415" s="36"/>
      <c r="O5415" s="36"/>
    </row>
    <row r="5416" spans="6:15">
      <c r="F5416" s="36"/>
      <c r="H5416" s="36"/>
      <c r="I5416" s="36"/>
      <c r="J5416" s="36"/>
      <c r="K5416" s="36"/>
      <c r="N5416" s="36"/>
      <c r="O5416" s="36"/>
    </row>
    <row r="5417" spans="6:15">
      <c r="F5417" s="36"/>
      <c r="H5417" s="36"/>
      <c r="I5417" s="36"/>
      <c r="J5417" s="36"/>
      <c r="K5417" s="36"/>
      <c r="N5417" s="36"/>
      <c r="O5417" s="36"/>
    </row>
    <row r="5418" spans="6:15">
      <c r="F5418" s="36"/>
      <c r="I5418" s="36"/>
      <c r="J5418" s="36"/>
      <c r="K5418" s="36"/>
      <c r="O5418" s="36"/>
    </row>
    <row r="5419" spans="6:15">
      <c r="F5419" s="36"/>
      <c r="K5419" s="36"/>
    </row>
    <row r="5420" spans="6:15">
      <c r="F5420" s="36"/>
      <c r="H5420" s="36"/>
      <c r="I5420" s="36"/>
      <c r="J5420" s="36"/>
      <c r="K5420" s="36"/>
      <c r="N5420" s="36"/>
      <c r="O5420" s="36"/>
    </row>
    <row r="5421" spans="6:15">
      <c r="F5421" s="36"/>
      <c r="I5421" s="36"/>
    </row>
    <row r="5422" spans="6:15">
      <c r="F5422" s="36"/>
      <c r="I5422" s="36"/>
    </row>
    <row r="5423" spans="6:15">
      <c r="F5423" s="36"/>
      <c r="I5423" s="36"/>
      <c r="K5423" s="36"/>
      <c r="O5423" s="36"/>
    </row>
    <row r="5424" spans="6:15">
      <c r="F5424" s="36"/>
      <c r="J5424" s="36"/>
      <c r="K5424" s="36"/>
    </row>
    <row r="5425" spans="6:15">
      <c r="F5425" s="36"/>
      <c r="I5425" s="36"/>
      <c r="J5425" s="36"/>
    </row>
    <row r="5426" spans="6:15">
      <c r="F5426" s="36"/>
      <c r="H5426" s="36"/>
      <c r="I5426" s="36"/>
      <c r="J5426" s="36"/>
      <c r="K5426" s="36"/>
      <c r="O5426" s="36"/>
    </row>
    <row r="5427" spans="6:15">
      <c r="J5427" s="36"/>
      <c r="K5427" s="36"/>
      <c r="O5427" s="36"/>
    </row>
    <row r="5428" spans="6:15">
      <c r="F5428" s="36"/>
      <c r="I5428" s="36"/>
    </row>
    <row r="5429" spans="6:15">
      <c r="F5429" s="36"/>
      <c r="K5429" s="36"/>
    </row>
    <row r="5430" spans="6:15">
      <c r="F5430" s="36"/>
      <c r="I5430" s="36"/>
      <c r="K5430" s="36"/>
    </row>
    <row r="5431" spans="6:15">
      <c r="F5431" s="36"/>
    </row>
    <row r="5432" spans="6:15">
      <c r="F5432" s="36"/>
      <c r="J5432" s="36"/>
    </row>
    <row r="5433" spans="6:15">
      <c r="F5433" s="36"/>
      <c r="K5433" s="36"/>
      <c r="N5433" s="36"/>
    </row>
    <row r="5434" spans="6:15">
      <c r="F5434" s="36"/>
      <c r="H5434" s="36"/>
      <c r="I5434" s="36"/>
      <c r="J5434" s="36"/>
      <c r="K5434" s="36"/>
      <c r="N5434" s="36"/>
      <c r="O5434" s="36"/>
    </row>
    <row r="5435" spans="6:15">
      <c r="F5435" s="36"/>
      <c r="N5435" s="36"/>
    </row>
    <row r="5436" spans="6:15">
      <c r="J5436" s="36"/>
      <c r="O5436" s="36"/>
    </row>
    <row r="5437" spans="6:15">
      <c r="F5437" s="36"/>
      <c r="H5437" s="36"/>
      <c r="I5437" s="36"/>
      <c r="J5437" s="36"/>
      <c r="K5437" s="36"/>
      <c r="N5437" s="36"/>
      <c r="O5437" s="36"/>
    </row>
    <row r="5438" spans="6:15">
      <c r="F5438" s="36"/>
      <c r="I5438" s="36"/>
      <c r="J5438" s="36"/>
    </row>
    <row r="5439" spans="6:15">
      <c r="F5439" s="36"/>
      <c r="H5439" s="36"/>
      <c r="I5439" s="36"/>
      <c r="J5439" s="36"/>
      <c r="K5439" s="36"/>
      <c r="O5439" s="36"/>
    </row>
    <row r="5440" spans="6:15">
      <c r="F5440" s="36"/>
      <c r="H5440" s="36"/>
      <c r="I5440" s="36"/>
      <c r="J5440" s="36"/>
      <c r="K5440" s="36"/>
      <c r="N5440" s="36"/>
      <c r="O5440" s="36"/>
    </row>
    <row r="5441" spans="6:15">
      <c r="F5441" s="36"/>
      <c r="J5441" s="36"/>
      <c r="K5441" s="36"/>
    </row>
    <row r="5442" spans="6:15">
      <c r="I5442" s="36"/>
      <c r="O5442" s="36"/>
    </row>
    <row r="5443" spans="6:15">
      <c r="F5443" s="36"/>
      <c r="H5443" s="36"/>
      <c r="I5443" s="36"/>
      <c r="J5443" s="36"/>
      <c r="K5443" s="36"/>
      <c r="N5443" s="36"/>
      <c r="O5443" s="36"/>
    </row>
    <row r="5444" spans="6:15">
      <c r="F5444" s="36"/>
      <c r="J5444" s="36"/>
      <c r="K5444" s="36"/>
      <c r="O5444" s="36"/>
    </row>
    <row r="5445" spans="6:15">
      <c r="F5445" s="36"/>
      <c r="H5445" s="36"/>
      <c r="K5445" s="36"/>
      <c r="O5445" s="36"/>
    </row>
    <row r="5446" spans="6:15">
      <c r="F5446" s="36"/>
      <c r="I5446" s="36"/>
    </row>
    <row r="5447" spans="6:15">
      <c r="F5447" s="36"/>
      <c r="K5447" s="36"/>
    </row>
    <row r="5448" spans="6:15">
      <c r="I5448" s="36"/>
    </row>
    <row r="5449" spans="6:15">
      <c r="H5449" s="36"/>
      <c r="I5449" s="36"/>
    </row>
    <row r="5450" spans="6:15">
      <c r="F5450" s="36"/>
      <c r="I5450" s="36"/>
      <c r="K5450" s="36"/>
    </row>
    <row r="5451" spans="6:15">
      <c r="F5451" s="36"/>
      <c r="I5451" s="36"/>
      <c r="K5451" s="36"/>
    </row>
    <row r="5452" spans="6:15">
      <c r="I5452" s="36"/>
    </row>
    <row r="5453" spans="6:15">
      <c r="F5453" s="36"/>
      <c r="K5453" s="36"/>
    </row>
    <row r="5454" spans="6:15">
      <c r="F5454" s="36"/>
      <c r="I5454" s="36"/>
    </row>
    <row r="5455" spans="6:15">
      <c r="F5455" s="36"/>
      <c r="H5455" s="36"/>
      <c r="I5455" s="36"/>
      <c r="J5455" s="36"/>
      <c r="K5455" s="36"/>
      <c r="N5455" s="36"/>
      <c r="O5455" s="36"/>
    </row>
    <row r="5456" spans="6:15">
      <c r="F5456" s="36"/>
      <c r="H5456" s="36"/>
      <c r="I5456" s="36"/>
      <c r="J5456" s="36"/>
      <c r="K5456" s="36"/>
      <c r="N5456" s="36"/>
      <c r="O5456" s="36"/>
    </row>
    <row r="5457" spans="6:17">
      <c r="I5457" s="36"/>
      <c r="K5457" s="36"/>
    </row>
    <row r="5458" spans="6:17">
      <c r="F5458" s="36"/>
      <c r="K5458" s="36"/>
    </row>
    <row r="5459" spans="6:17">
      <c r="F5459" s="36"/>
      <c r="H5459" s="36"/>
      <c r="K5459" s="36"/>
      <c r="N5459" s="36"/>
      <c r="O5459" s="36"/>
    </row>
    <row r="5460" spans="6:17">
      <c r="F5460" s="36"/>
      <c r="K5460" s="36"/>
    </row>
    <row r="5461" spans="6:17">
      <c r="F5461" s="36"/>
      <c r="K5461" s="36"/>
    </row>
    <row r="5462" spans="6:17">
      <c r="F5462" s="36"/>
      <c r="I5462" s="36"/>
      <c r="K5462" s="36"/>
    </row>
    <row r="5463" spans="6:17">
      <c r="F5463" s="36"/>
      <c r="K5463" s="36"/>
      <c r="O5463" s="36"/>
    </row>
    <row r="5464" spans="6:17">
      <c r="I5464" s="36"/>
      <c r="K5464" s="36"/>
    </row>
    <row r="5465" spans="6:17">
      <c r="J5465" s="36"/>
      <c r="K5465" s="36"/>
      <c r="O5465" s="36"/>
    </row>
    <row r="5466" spans="6:17">
      <c r="I5466" s="36"/>
      <c r="K5466" s="36"/>
      <c r="O5466" s="36"/>
    </row>
    <row r="5467" spans="6:17">
      <c r="F5467" s="36"/>
      <c r="G5467" s="36"/>
      <c r="I5467" s="36"/>
      <c r="K5467" s="36"/>
      <c r="O5467" s="36"/>
    </row>
    <row r="5468" spans="6:17">
      <c r="F5468" s="36"/>
      <c r="H5468" s="36"/>
      <c r="I5468" s="36"/>
      <c r="J5468" s="36"/>
      <c r="K5468" s="36"/>
      <c r="N5468" s="36"/>
      <c r="O5468" s="36"/>
    </row>
    <row r="5469" spans="6:17">
      <c r="F5469" s="36"/>
      <c r="K5469" s="36"/>
      <c r="O5469" s="36"/>
    </row>
    <row r="5470" spans="6:17">
      <c r="J5470" s="36"/>
      <c r="O5470" s="36"/>
    </row>
    <row r="5471" spans="6:17">
      <c r="F5471" s="47"/>
      <c r="G5471" s="47"/>
      <c r="H5471" s="47"/>
      <c r="I5471" s="47"/>
      <c r="J5471" s="47"/>
      <c r="K5471" s="47"/>
      <c r="L5471" s="47"/>
      <c r="M5471" s="47"/>
      <c r="N5471" s="47"/>
      <c r="O5471" s="47"/>
      <c r="P5471" s="47"/>
      <c r="Q5471" s="47"/>
    </row>
    <row r="5472" spans="6:17">
      <c r="F5472" s="36"/>
      <c r="H5472" s="36"/>
      <c r="I5472" s="36"/>
      <c r="J5472" s="36"/>
      <c r="K5472" s="36"/>
      <c r="N5472" s="36"/>
      <c r="O5472" s="36"/>
    </row>
    <row r="5473" spans="6:17">
      <c r="F5473" s="36"/>
      <c r="J5473" s="36"/>
      <c r="O5473" s="36"/>
    </row>
    <row r="5474" spans="6:17">
      <c r="I5474" s="36"/>
      <c r="O5474" s="36"/>
    </row>
    <row r="5475" spans="6:17">
      <c r="F5475" s="36"/>
      <c r="H5475" s="36"/>
      <c r="I5475" s="36"/>
      <c r="K5475" s="36"/>
      <c r="M5475" s="36"/>
    </row>
    <row r="5476" spans="6:17">
      <c r="F5476" s="36"/>
      <c r="H5476" s="36"/>
      <c r="I5476" s="36"/>
      <c r="J5476" s="36"/>
      <c r="O5476" s="36"/>
    </row>
    <row r="5477" spans="6:17">
      <c r="H5477" s="36"/>
      <c r="I5477" s="36"/>
      <c r="J5477" s="36"/>
      <c r="O5477" s="36"/>
    </row>
    <row r="5478" spans="6:17">
      <c r="F5478" s="47"/>
      <c r="G5478" s="47"/>
      <c r="H5478" s="47"/>
      <c r="I5478" s="47"/>
      <c r="J5478" s="47"/>
      <c r="K5478" s="47"/>
      <c r="L5478" s="47"/>
      <c r="M5478" s="47"/>
      <c r="N5478" s="47"/>
      <c r="O5478" s="47"/>
      <c r="P5478" s="47"/>
      <c r="Q5478" s="47"/>
    </row>
    <row r="5479" spans="6:17">
      <c r="F5479" s="36"/>
      <c r="I5479" s="36"/>
      <c r="J5479" s="36"/>
      <c r="O5479" s="36"/>
    </row>
    <row r="5480" spans="6:17">
      <c r="I5480" s="36"/>
      <c r="J5480" s="36"/>
      <c r="O5480" s="36"/>
    </row>
    <row r="5481" spans="6:17">
      <c r="J5481" s="36"/>
      <c r="K5481" s="36"/>
      <c r="M5481" s="36"/>
      <c r="O5481" s="36"/>
    </row>
    <row r="5482" spans="6:17">
      <c r="F5482" s="36"/>
      <c r="H5482" s="36"/>
      <c r="I5482" s="36"/>
      <c r="J5482" s="36"/>
      <c r="K5482" s="36"/>
      <c r="O5482" s="36"/>
    </row>
    <row r="5483" spans="6:17">
      <c r="F5483" s="47"/>
      <c r="G5483" s="47"/>
      <c r="H5483" s="47"/>
      <c r="I5483" s="47"/>
      <c r="J5483" s="47"/>
      <c r="K5483" s="47"/>
      <c r="L5483" s="47"/>
      <c r="M5483" s="47"/>
      <c r="N5483" s="47"/>
      <c r="O5483" s="47"/>
      <c r="P5483" s="47"/>
      <c r="Q5483" s="47"/>
    </row>
    <row r="5484" spans="6:17">
      <c r="F5484" s="36"/>
      <c r="H5484" s="36"/>
      <c r="I5484" s="36"/>
      <c r="J5484" s="36"/>
      <c r="K5484" s="36"/>
      <c r="N5484" s="36"/>
      <c r="O5484" s="36"/>
    </row>
    <row r="5485" spans="6:17">
      <c r="O5485" s="36"/>
    </row>
    <row r="5486" spans="6:17">
      <c r="I5486" s="36"/>
    </row>
    <row r="5487" spans="6:17">
      <c r="F5487" s="36"/>
      <c r="H5487" s="36"/>
      <c r="I5487" s="36"/>
      <c r="J5487" s="36"/>
      <c r="K5487" s="36"/>
      <c r="N5487" s="36"/>
      <c r="O5487" s="36"/>
    </row>
    <row r="5488" spans="6:17">
      <c r="F5488" s="36"/>
      <c r="H5488" s="36"/>
      <c r="J5488" s="36"/>
      <c r="K5488" s="36"/>
      <c r="N5488" s="36"/>
      <c r="O5488" s="36"/>
    </row>
    <row r="5489" spans="6:15">
      <c r="I5489" s="36"/>
      <c r="J5489" s="36"/>
      <c r="N5489" s="36"/>
    </row>
    <row r="5490" spans="6:15">
      <c r="F5490" s="36"/>
      <c r="H5490" s="36"/>
      <c r="I5490" s="36"/>
      <c r="J5490" s="36"/>
      <c r="K5490" s="36"/>
      <c r="N5490" s="36"/>
      <c r="O5490" s="36"/>
    </row>
    <row r="5491" spans="6:15">
      <c r="H5491" s="36"/>
      <c r="I5491" s="36"/>
      <c r="O5491" s="36"/>
    </row>
    <row r="5492" spans="6:15">
      <c r="F5492" s="36"/>
      <c r="H5492" s="36"/>
      <c r="I5492" s="36"/>
      <c r="J5492" s="36"/>
      <c r="K5492" s="36"/>
      <c r="N5492" s="36"/>
      <c r="O5492" s="36"/>
    </row>
    <row r="5493" spans="6:15">
      <c r="F5493" s="36"/>
      <c r="H5493" s="36"/>
      <c r="I5493" s="36"/>
      <c r="J5493" s="36"/>
      <c r="K5493" s="36"/>
      <c r="N5493" s="36"/>
      <c r="O5493" s="36"/>
    </row>
    <row r="5494" spans="6:15">
      <c r="J5494" s="36"/>
      <c r="K5494" s="36"/>
      <c r="O5494" s="36"/>
    </row>
    <row r="5495" spans="6:15">
      <c r="F5495" s="36"/>
      <c r="H5495" s="36"/>
      <c r="I5495" s="36"/>
      <c r="J5495" s="36"/>
      <c r="K5495" s="36"/>
      <c r="N5495" s="36"/>
      <c r="O5495" s="36"/>
    </row>
    <row r="5496" spans="6:15">
      <c r="F5496" s="36"/>
      <c r="H5496" s="36"/>
      <c r="I5496" s="36"/>
      <c r="J5496" s="36"/>
      <c r="K5496" s="36"/>
      <c r="N5496" s="36"/>
      <c r="O5496" s="36"/>
    </row>
    <row r="5497" spans="6:15">
      <c r="F5497" s="36"/>
      <c r="K5497" s="36"/>
    </row>
    <row r="5498" spans="6:15">
      <c r="F5498" s="36"/>
      <c r="H5498" s="36"/>
      <c r="I5498" s="36"/>
      <c r="J5498" s="36"/>
      <c r="K5498" s="36"/>
      <c r="N5498" s="36"/>
      <c r="O5498" s="36"/>
    </row>
    <row r="5499" spans="6:15">
      <c r="F5499" s="36"/>
      <c r="H5499" s="36"/>
      <c r="I5499" s="36"/>
      <c r="J5499" s="36"/>
      <c r="K5499" s="36"/>
      <c r="N5499" s="36"/>
      <c r="O5499" s="36"/>
    </row>
    <row r="5500" spans="6:15">
      <c r="F5500" s="36"/>
      <c r="K5500" s="36"/>
      <c r="O5500" s="36"/>
    </row>
    <row r="5501" spans="6:15">
      <c r="F5501" s="36"/>
      <c r="H5501" s="36"/>
      <c r="I5501" s="36"/>
      <c r="J5501" s="36"/>
      <c r="K5501" s="36"/>
      <c r="N5501" s="36"/>
      <c r="O5501" s="36"/>
    </row>
    <row r="5502" spans="6:15">
      <c r="F5502" s="36"/>
      <c r="H5502" s="36"/>
      <c r="I5502" s="36"/>
      <c r="J5502" s="36"/>
      <c r="K5502" s="36"/>
      <c r="N5502" s="36"/>
      <c r="O5502" s="36"/>
    </row>
    <row r="5503" spans="6:15">
      <c r="F5503" s="36"/>
      <c r="I5503" s="36"/>
      <c r="K5503" s="36"/>
    </row>
    <row r="5504" spans="6:15">
      <c r="F5504" s="36"/>
      <c r="H5504" s="36"/>
      <c r="I5504" s="36"/>
      <c r="J5504" s="36"/>
      <c r="K5504" s="36"/>
      <c r="N5504" s="36"/>
      <c r="O5504" s="36"/>
    </row>
    <row r="5505" spans="6:15">
      <c r="F5505" s="36"/>
      <c r="H5505" s="36"/>
      <c r="I5505" s="36"/>
      <c r="J5505" s="36"/>
      <c r="K5505" s="36"/>
      <c r="N5505" s="36"/>
      <c r="O5505" s="36"/>
    </row>
    <row r="5506" spans="6:15">
      <c r="F5506" s="36"/>
      <c r="J5506" s="36"/>
      <c r="K5506" s="36"/>
      <c r="O5506" s="36"/>
    </row>
    <row r="5507" spans="6:15">
      <c r="F5507" s="36"/>
      <c r="H5507" s="36"/>
      <c r="I5507" s="36"/>
      <c r="J5507" s="36"/>
      <c r="K5507" s="36"/>
      <c r="N5507" s="36"/>
      <c r="O5507" s="36"/>
    </row>
    <row r="5508" spans="6:15">
      <c r="F5508" s="36"/>
      <c r="I5508" s="36"/>
      <c r="O5508" s="36"/>
    </row>
    <row r="5509" spans="6:15">
      <c r="F5509" s="36"/>
    </row>
    <row r="5510" spans="6:15">
      <c r="F5510" s="36"/>
      <c r="H5510" s="36"/>
      <c r="I5510" s="36"/>
      <c r="J5510" s="36"/>
      <c r="K5510" s="36"/>
      <c r="N5510" s="36"/>
      <c r="O5510" s="36"/>
    </row>
    <row r="5511" spans="6:15">
      <c r="F5511" s="36"/>
      <c r="H5511" s="36"/>
      <c r="I5511" s="36"/>
      <c r="K5511" s="36"/>
      <c r="O5511" s="36"/>
    </row>
    <row r="5512" spans="6:15">
      <c r="F5512" s="36"/>
      <c r="I5512" s="36"/>
      <c r="J5512" s="36"/>
      <c r="K5512" s="36"/>
      <c r="O5512" s="36"/>
    </row>
    <row r="5513" spans="6:15">
      <c r="F5513" s="36"/>
      <c r="H5513" s="36"/>
      <c r="I5513" s="36"/>
      <c r="J5513" s="36"/>
      <c r="K5513" s="36"/>
      <c r="N5513" s="36"/>
      <c r="O5513" s="36"/>
    </row>
    <row r="5514" spans="6:15">
      <c r="F5514" s="36"/>
      <c r="I5514" s="36"/>
    </row>
    <row r="5515" spans="6:15">
      <c r="F5515" s="36"/>
      <c r="I5515" s="36"/>
    </row>
    <row r="5516" spans="6:15">
      <c r="F5516" s="36"/>
      <c r="H5516" s="36"/>
      <c r="I5516" s="36"/>
      <c r="J5516" s="36"/>
      <c r="K5516" s="36"/>
      <c r="N5516" s="36"/>
      <c r="O5516" s="36"/>
    </row>
    <row r="5517" spans="6:15">
      <c r="F5517" s="36"/>
      <c r="H5517" s="36"/>
      <c r="I5517" s="36"/>
      <c r="K5517" s="36"/>
      <c r="O5517" s="36"/>
    </row>
    <row r="5518" spans="6:15">
      <c r="F5518" s="36"/>
      <c r="H5518" s="36"/>
      <c r="I5518" s="36"/>
      <c r="J5518" s="36"/>
      <c r="K5518" s="36"/>
      <c r="N5518" s="36"/>
      <c r="O5518" s="36"/>
    </row>
    <row r="5519" spans="6:15">
      <c r="J5519" s="36"/>
      <c r="M5519" s="36"/>
      <c r="O5519" s="36"/>
    </row>
    <row r="5520" spans="6:15">
      <c r="I5520" s="36"/>
      <c r="M5520" s="36"/>
      <c r="O5520" s="36"/>
    </row>
    <row r="5521" spans="6:17">
      <c r="F5521" s="36"/>
      <c r="H5521" s="36"/>
      <c r="I5521" s="36"/>
      <c r="J5521" s="36"/>
      <c r="K5521" s="36"/>
      <c r="M5521" s="36"/>
      <c r="N5521" s="36"/>
      <c r="O5521" s="36"/>
    </row>
    <row r="5522" spans="6:17">
      <c r="I5522" s="36"/>
      <c r="M5522" s="36"/>
    </row>
    <row r="5523" spans="6:17">
      <c r="F5523" s="36"/>
      <c r="I5523" s="36"/>
      <c r="J5523" s="36"/>
      <c r="K5523" s="36"/>
      <c r="O5523" s="36"/>
    </row>
    <row r="5524" spans="6:17">
      <c r="F5524" s="36"/>
      <c r="H5524" s="36"/>
      <c r="I5524" s="36"/>
      <c r="J5524" s="36"/>
      <c r="K5524" s="36"/>
      <c r="N5524" s="36"/>
      <c r="O5524" s="36"/>
    </row>
    <row r="5525" spans="6:17">
      <c r="J5525" s="36"/>
      <c r="M5525" s="36"/>
    </row>
    <row r="5526" spans="6:17">
      <c r="I5526" s="36"/>
    </row>
    <row r="5527" spans="6:17">
      <c r="F5527" s="36"/>
      <c r="H5527" s="36"/>
      <c r="I5527" s="36"/>
      <c r="J5527" s="36"/>
      <c r="K5527" s="36"/>
      <c r="N5527" s="36"/>
      <c r="O5527" s="36"/>
    </row>
    <row r="5528" spans="6:17">
      <c r="J5528" s="36"/>
      <c r="K5528" s="36"/>
    </row>
    <row r="5529" spans="6:17">
      <c r="F5529" s="36"/>
      <c r="I5529" s="36"/>
      <c r="K5529" s="36"/>
    </row>
    <row r="5530" spans="6:17">
      <c r="F5530" s="36"/>
      <c r="H5530" s="36"/>
      <c r="I5530" s="36"/>
      <c r="J5530" s="36"/>
      <c r="K5530" s="36"/>
      <c r="N5530" s="36"/>
      <c r="O5530" s="36"/>
    </row>
    <row r="5531" spans="6:17">
      <c r="F5531" s="47"/>
      <c r="G5531" s="47"/>
      <c r="H5531" s="47"/>
      <c r="I5531" s="47"/>
      <c r="J5531" s="47"/>
      <c r="K5531" s="47"/>
      <c r="L5531" s="47"/>
      <c r="M5531" s="47"/>
      <c r="N5531" s="47"/>
      <c r="O5531" s="47"/>
      <c r="P5531" s="47"/>
      <c r="Q5531" s="47"/>
    </row>
    <row r="5532" spans="6:17">
      <c r="I5532" s="36"/>
      <c r="O5532" s="36"/>
    </row>
    <row r="5533" spans="6:17">
      <c r="F5533" s="36"/>
      <c r="H5533" s="36"/>
      <c r="I5533" s="36"/>
      <c r="J5533" s="36"/>
      <c r="K5533" s="36"/>
      <c r="N5533" s="36"/>
      <c r="O5533" s="36"/>
    </row>
    <row r="5534" spans="6:17">
      <c r="I5534" s="36"/>
      <c r="K5534" s="36"/>
    </row>
    <row r="5535" spans="6:17">
      <c r="F5535" s="36"/>
      <c r="I5535" s="36"/>
      <c r="K5535" s="36"/>
      <c r="O5535" s="36"/>
    </row>
    <row r="5536" spans="6:17">
      <c r="F5536" s="36"/>
      <c r="H5536" s="36"/>
      <c r="I5536" s="36"/>
      <c r="J5536" s="36"/>
      <c r="K5536" s="36"/>
      <c r="N5536" s="36"/>
      <c r="O5536" s="36"/>
    </row>
    <row r="5537" spans="6:15">
      <c r="F5537" s="36"/>
      <c r="H5537" s="36"/>
      <c r="I5537" s="36"/>
      <c r="J5537" s="36"/>
      <c r="K5537" s="36"/>
      <c r="N5537" s="36"/>
      <c r="O5537" s="36"/>
    </row>
    <row r="5538" spans="6:15">
      <c r="I5538" s="36"/>
    </row>
    <row r="5539" spans="6:15">
      <c r="F5539" s="36"/>
      <c r="H5539" s="36"/>
      <c r="I5539" s="36"/>
      <c r="J5539" s="36"/>
      <c r="K5539" s="36"/>
      <c r="N5539" s="36"/>
      <c r="O5539" s="36"/>
    </row>
    <row r="5540" spans="6:15">
      <c r="F5540" s="36"/>
      <c r="H5540" s="36"/>
      <c r="I5540" s="36"/>
      <c r="J5540" s="36"/>
      <c r="K5540" s="36"/>
      <c r="N5540" s="36"/>
      <c r="O5540" s="36"/>
    </row>
    <row r="5541" spans="6:15">
      <c r="F5541" s="36"/>
      <c r="I5541" s="36"/>
      <c r="J5541" s="36"/>
      <c r="K5541" s="36"/>
      <c r="O5541" s="36"/>
    </row>
    <row r="5542" spans="6:15">
      <c r="J5542" s="36"/>
      <c r="K5542" s="36"/>
      <c r="O5542" s="36"/>
    </row>
    <row r="5543" spans="6:15">
      <c r="F5543" s="36"/>
      <c r="O5543" s="36"/>
    </row>
    <row r="5544" spans="6:15">
      <c r="F5544" s="36"/>
      <c r="H5544" s="36"/>
      <c r="I5544" s="36"/>
      <c r="J5544" s="36"/>
      <c r="K5544" s="36"/>
      <c r="N5544" s="36"/>
      <c r="O5544" s="36"/>
    </row>
    <row r="5545" spans="6:15">
      <c r="I5545" s="36"/>
      <c r="K5545" s="36"/>
    </row>
    <row r="5546" spans="6:15">
      <c r="I5546" s="36"/>
      <c r="O5546" s="36"/>
    </row>
    <row r="5547" spans="6:15">
      <c r="F5547" s="36"/>
      <c r="H5547" s="36"/>
      <c r="I5547" s="36"/>
      <c r="J5547" s="36"/>
      <c r="K5547" s="36"/>
      <c r="N5547" s="36"/>
      <c r="O5547" s="36"/>
    </row>
    <row r="5548" spans="6:15">
      <c r="F5548" s="36"/>
      <c r="K5548" s="36"/>
    </row>
    <row r="5549" spans="6:15">
      <c r="F5549" s="36"/>
      <c r="K5549" s="36"/>
      <c r="O5549" s="36"/>
    </row>
    <row r="5550" spans="6:15">
      <c r="F5550" s="36"/>
      <c r="H5550" s="36"/>
      <c r="I5550" s="36"/>
      <c r="J5550" s="36"/>
      <c r="K5550" s="36"/>
      <c r="N5550" s="36"/>
      <c r="O5550" s="36"/>
    </row>
    <row r="5551" spans="6:15">
      <c r="F5551" s="36"/>
      <c r="K5551" s="36"/>
    </row>
    <row r="5552" spans="6:15">
      <c r="J5552" s="36"/>
      <c r="N5552" s="36"/>
    </row>
    <row r="5553" spans="6:15">
      <c r="F5553" s="36"/>
      <c r="H5553" s="36"/>
      <c r="I5553" s="36"/>
      <c r="J5553" s="36"/>
      <c r="K5553" s="36"/>
      <c r="N5553" s="36"/>
      <c r="O5553" s="36"/>
    </row>
    <row r="5554" spans="6:15">
      <c r="F5554" s="36"/>
      <c r="H5554" s="36"/>
      <c r="I5554" s="36"/>
      <c r="J5554" s="36"/>
      <c r="K5554" s="36"/>
      <c r="N5554" s="36"/>
      <c r="O5554" s="36"/>
    </row>
    <row r="5555" spans="6:15">
      <c r="F5555" s="36"/>
      <c r="N5555" s="36"/>
      <c r="O5555" s="36"/>
    </row>
    <row r="5556" spans="6:15">
      <c r="F5556" s="36"/>
      <c r="H5556" s="36"/>
      <c r="I5556" s="36"/>
      <c r="J5556" s="36"/>
      <c r="K5556" s="36"/>
      <c r="N5556" s="36"/>
      <c r="O5556" s="36"/>
    </row>
    <row r="5557" spans="6:15">
      <c r="I5557" s="36"/>
    </row>
    <row r="5558" spans="6:15">
      <c r="F5558" s="36"/>
      <c r="H5558" s="36"/>
      <c r="I5558" s="36"/>
      <c r="J5558" s="36"/>
      <c r="K5558" s="36"/>
      <c r="N5558" s="36"/>
      <c r="O5558" s="36"/>
    </row>
    <row r="5559" spans="6:15">
      <c r="F5559" s="36"/>
      <c r="H5559" s="36"/>
      <c r="I5559" s="36"/>
      <c r="J5559" s="36"/>
      <c r="K5559" s="36"/>
      <c r="N5559" s="36"/>
      <c r="O5559" s="36"/>
    </row>
    <row r="5560" spans="6:15">
      <c r="F5560" s="36"/>
      <c r="H5560" s="36"/>
      <c r="I5560" s="36"/>
      <c r="K5560" s="36"/>
      <c r="O5560" s="36"/>
    </row>
    <row r="5561" spans="6:15">
      <c r="F5561" s="36"/>
      <c r="H5561" s="36"/>
      <c r="I5561" s="36"/>
      <c r="J5561" s="36"/>
      <c r="K5561" s="36"/>
      <c r="N5561" s="36"/>
      <c r="O5561" s="36"/>
    </row>
    <row r="5562" spans="6:15">
      <c r="F5562" s="36"/>
      <c r="H5562" s="36"/>
      <c r="I5562" s="36"/>
      <c r="J5562" s="36"/>
      <c r="K5562" s="36"/>
      <c r="N5562" s="36"/>
      <c r="O5562" s="36"/>
    </row>
    <row r="5563" spans="6:15">
      <c r="I5563" s="36"/>
    </row>
    <row r="5564" spans="6:15">
      <c r="F5564" s="36"/>
      <c r="H5564" s="36"/>
      <c r="I5564" s="36"/>
      <c r="J5564" s="36"/>
      <c r="K5564" s="36"/>
      <c r="N5564" s="36"/>
      <c r="O5564" s="36"/>
    </row>
    <row r="5565" spans="6:15">
      <c r="F5565" s="36"/>
      <c r="H5565" s="36"/>
      <c r="I5565" s="36"/>
      <c r="J5565" s="36"/>
      <c r="K5565" s="36"/>
      <c r="N5565" s="36"/>
      <c r="O5565" s="36"/>
    </row>
    <row r="5566" spans="6:15">
      <c r="I5566" s="36"/>
      <c r="J5566" s="36"/>
    </row>
    <row r="5567" spans="6:15">
      <c r="F5567" s="36"/>
      <c r="H5567" s="36"/>
      <c r="I5567" s="36"/>
      <c r="J5567" s="36"/>
      <c r="K5567" s="36"/>
      <c r="N5567" s="36"/>
      <c r="O5567" s="36"/>
    </row>
    <row r="5568" spans="6:15">
      <c r="F5568" s="36"/>
      <c r="H5568" s="36"/>
      <c r="I5568" s="36"/>
      <c r="J5568" s="36"/>
      <c r="K5568" s="36"/>
      <c r="N5568" s="36"/>
      <c r="O5568" s="36"/>
    </row>
    <row r="5569" spans="6:15">
      <c r="I5569" s="36"/>
    </row>
    <row r="5570" spans="6:15">
      <c r="F5570" s="36"/>
      <c r="H5570" s="36"/>
      <c r="I5570" s="36"/>
      <c r="J5570" s="36"/>
      <c r="K5570" s="36"/>
      <c r="N5570" s="36"/>
      <c r="O5570" s="36"/>
    </row>
    <row r="5571" spans="6:15">
      <c r="F5571" s="36"/>
      <c r="H5571" s="36"/>
      <c r="I5571" s="36"/>
      <c r="J5571" s="36"/>
      <c r="K5571" s="36"/>
      <c r="N5571" s="36"/>
      <c r="O5571" s="36"/>
    </row>
    <row r="5572" spans="6:15">
      <c r="F5572" s="36"/>
      <c r="I5572" s="36"/>
      <c r="J5572" s="36"/>
      <c r="K5572" s="36"/>
      <c r="O5572" s="36"/>
    </row>
    <row r="5573" spans="6:15">
      <c r="F5573" s="36"/>
      <c r="H5573" s="36"/>
      <c r="I5573" s="36"/>
      <c r="J5573" s="36"/>
      <c r="K5573" s="36"/>
      <c r="N5573" s="36"/>
      <c r="O5573" s="36"/>
    </row>
    <row r="5574" spans="6:15">
      <c r="F5574" s="36"/>
      <c r="H5574" s="36"/>
      <c r="I5574" s="36"/>
      <c r="J5574" s="36"/>
      <c r="K5574" s="36"/>
      <c r="N5574" s="36"/>
      <c r="O5574" s="36"/>
    </row>
    <row r="5575" spans="6:15">
      <c r="I5575" s="36"/>
    </row>
    <row r="5576" spans="6:15">
      <c r="F5576" s="36"/>
      <c r="J5576" s="36"/>
      <c r="K5576" s="36"/>
      <c r="O5576" s="36"/>
    </row>
    <row r="5577" spans="6:15">
      <c r="F5577" s="36"/>
      <c r="H5577" s="36"/>
      <c r="I5577" s="36"/>
      <c r="J5577" s="36"/>
      <c r="K5577" s="36"/>
      <c r="N5577" s="36"/>
      <c r="O5577" s="36"/>
    </row>
    <row r="5578" spans="6:15">
      <c r="F5578" s="36"/>
      <c r="H5578" s="36"/>
      <c r="I5578" s="36"/>
      <c r="J5578" s="36"/>
      <c r="K5578" s="36"/>
      <c r="N5578" s="36"/>
      <c r="O5578" s="36"/>
    </row>
    <row r="5579" spans="6:15">
      <c r="F5579" s="36"/>
      <c r="O5579" s="36"/>
    </row>
    <row r="5580" spans="6:15">
      <c r="F5580" s="36"/>
      <c r="H5580" s="36"/>
      <c r="I5580" s="36"/>
      <c r="J5580" s="36"/>
      <c r="K5580" s="36"/>
      <c r="M5580" s="36"/>
      <c r="N5580" s="36"/>
      <c r="O5580" s="36"/>
    </row>
    <row r="5581" spans="6:15">
      <c r="F5581" s="36"/>
      <c r="H5581" s="36"/>
      <c r="I5581" s="36"/>
      <c r="J5581" s="36"/>
      <c r="K5581" s="36"/>
      <c r="M5581" s="36"/>
      <c r="N5581" s="36"/>
      <c r="O5581" s="36"/>
    </row>
    <row r="5582" spans="6:15">
      <c r="F5582" s="36"/>
      <c r="K5582" s="36"/>
      <c r="M5582" s="36"/>
      <c r="O5582" s="36"/>
    </row>
    <row r="5583" spans="6:15">
      <c r="F5583" s="36"/>
      <c r="H5583" s="36"/>
      <c r="I5583" s="36"/>
      <c r="J5583" s="36"/>
      <c r="K5583" s="36"/>
      <c r="N5583" s="36"/>
      <c r="O5583" s="36"/>
    </row>
    <row r="5584" spans="6:15">
      <c r="F5584" s="36"/>
      <c r="H5584" s="36"/>
      <c r="I5584" s="36"/>
      <c r="J5584" s="36"/>
      <c r="K5584" s="36"/>
      <c r="N5584" s="36"/>
      <c r="O5584" s="36"/>
    </row>
    <row r="5585" spans="6:15">
      <c r="O5585" s="36"/>
    </row>
    <row r="5586" spans="6:15">
      <c r="F5586" s="36"/>
      <c r="H5586" s="36"/>
      <c r="I5586" s="36"/>
      <c r="J5586" s="36"/>
      <c r="K5586" s="36"/>
      <c r="N5586" s="36"/>
      <c r="O5586" s="36"/>
    </row>
    <row r="5587" spans="6:15">
      <c r="F5587" s="36"/>
      <c r="H5587" s="36"/>
      <c r="I5587" s="36"/>
      <c r="J5587" s="36"/>
      <c r="K5587" s="36"/>
      <c r="N5587" s="36"/>
      <c r="O5587" s="36"/>
    </row>
    <row r="5588" spans="6:15">
      <c r="F5588" s="36"/>
      <c r="J5588" s="36"/>
      <c r="K5588" s="36"/>
      <c r="O5588" s="36"/>
    </row>
    <row r="5589" spans="6:15">
      <c r="F5589" s="36"/>
      <c r="H5589" s="36"/>
      <c r="I5589" s="36"/>
      <c r="J5589" s="36"/>
      <c r="K5589" s="36"/>
      <c r="N5589" s="36"/>
      <c r="O5589" s="36"/>
    </row>
    <row r="5590" spans="6:15">
      <c r="F5590" s="36"/>
      <c r="H5590" s="36"/>
      <c r="I5590" s="36"/>
      <c r="J5590" s="36"/>
      <c r="K5590" s="36"/>
      <c r="N5590" s="36"/>
      <c r="O5590" s="36"/>
    </row>
    <row r="5591" spans="6:15">
      <c r="F5591" s="36"/>
      <c r="K5591" s="36"/>
    </row>
    <row r="5592" spans="6:15">
      <c r="F5592" s="36"/>
      <c r="H5592" s="36"/>
      <c r="I5592" s="36"/>
      <c r="J5592" s="36"/>
      <c r="K5592" s="36"/>
      <c r="N5592" s="36"/>
      <c r="O5592" s="36"/>
    </row>
    <row r="5593" spans="6:15">
      <c r="F5593" s="36"/>
      <c r="H5593" s="36"/>
      <c r="I5593" s="36"/>
      <c r="J5593" s="36"/>
      <c r="K5593" s="36"/>
      <c r="N5593" s="36"/>
      <c r="O5593" s="36"/>
    </row>
    <row r="5594" spans="6:15">
      <c r="K5594" s="36"/>
    </row>
    <row r="5595" spans="6:15">
      <c r="F5595" s="36"/>
      <c r="H5595" s="36"/>
      <c r="I5595" s="36"/>
      <c r="J5595" s="36"/>
      <c r="K5595" s="36"/>
      <c r="N5595" s="36"/>
      <c r="O5595" s="36"/>
    </row>
    <row r="5596" spans="6:15">
      <c r="F5596" s="36"/>
      <c r="H5596" s="36"/>
      <c r="I5596" s="36"/>
      <c r="J5596" s="36"/>
      <c r="K5596" s="36"/>
      <c r="N5596" s="36"/>
      <c r="O5596" s="36"/>
    </row>
    <row r="5597" spans="6:15">
      <c r="K5597" s="36"/>
    </row>
    <row r="5598" spans="6:15">
      <c r="F5598" s="36"/>
      <c r="H5598" s="36"/>
      <c r="I5598" s="36"/>
      <c r="J5598" s="36"/>
      <c r="K5598" s="36"/>
      <c r="N5598" s="36"/>
      <c r="O5598" s="36"/>
    </row>
    <row r="5599" spans="6:15">
      <c r="F5599" s="36"/>
      <c r="H5599" s="36"/>
      <c r="I5599" s="36"/>
      <c r="J5599" s="36"/>
      <c r="K5599" s="36"/>
      <c r="N5599" s="36"/>
      <c r="O5599" s="36"/>
    </row>
    <row r="5600" spans="6:15">
      <c r="F5600" s="36"/>
      <c r="K5600" s="36"/>
      <c r="O5600" s="36"/>
    </row>
    <row r="5601" spans="6:17">
      <c r="F5601" s="36"/>
      <c r="H5601" s="36"/>
      <c r="I5601" s="36"/>
      <c r="J5601" s="36"/>
      <c r="K5601" s="36"/>
      <c r="N5601" s="36"/>
      <c r="O5601" s="36"/>
    </row>
    <row r="5602" spans="6:17">
      <c r="F5602" s="36"/>
      <c r="H5602" s="36"/>
      <c r="I5602" s="36"/>
      <c r="J5602" s="36"/>
      <c r="K5602" s="36"/>
      <c r="N5602" s="36"/>
      <c r="O5602" s="36"/>
    </row>
    <row r="5603" spans="6:17">
      <c r="F5603" s="47"/>
      <c r="G5603" s="47"/>
      <c r="H5603" s="47"/>
      <c r="I5603" s="47"/>
      <c r="J5603" s="47"/>
      <c r="K5603" s="47"/>
      <c r="L5603" s="47"/>
      <c r="M5603" s="47"/>
      <c r="N5603" s="47"/>
      <c r="O5603" s="47"/>
      <c r="P5603" s="47"/>
      <c r="Q5603" s="47"/>
    </row>
    <row r="5604" spans="6:17">
      <c r="F5604" s="36"/>
      <c r="H5604" s="36"/>
      <c r="I5604" s="36"/>
      <c r="J5604" s="36"/>
      <c r="K5604" s="36"/>
      <c r="N5604" s="36"/>
      <c r="O5604" s="36"/>
    </row>
    <row r="5605" spans="6:17">
      <c r="F5605" s="36"/>
      <c r="H5605" s="36"/>
      <c r="I5605" s="36"/>
      <c r="J5605" s="36"/>
      <c r="K5605" s="36"/>
      <c r="N5605" s="36"/>
      <c r="O5605" s="36"/>
    </row>
    <row r="5606" spans="6:17">
      <c r="F5606" s="36"/>
      <c r="K5606" s="36"/>
    </row>
    <row r="5607" spans="6:17">
      <c r="F5607" s="36"/>
      <c r="H5607" s="36"/>
      <c r="I5607" s="36"/>
      <c r="J5607" s="36"/>
      <c r="K5607" s="36"/>
      <c r="N5607" s="36"/>
      <c r="O5607" s="36"/>
    </row>
    <row r="5608" spans="6:17">
      <c r="F5608" s="36"/>
      <c r="H5608" s="36"/>
      <c r="I5608" s="36"/>
      <c r="J5608" s="36"/>
      <c r="K5608" s="36"/>
      <c r="N5608" s="36"/>
      <c r="O5608" s="36"/>
    </row>
    <row r="5609" spans="6:17">
      <c r="F5609" s="36"/>
      <c r="K5609" s="36"/>
    </row>
    <row r="5610" spans="6:17">
      <c r="F5610" s="36"/>
      <c r="H5610" s="36"/>
      <c r="I5610" s="36"/>
      <c r="J5610" s="36"/>
      <c r="K5610" s="36"/>
      <c r="N5610" s="36"/>
      <c r="O5610" s="36"/>
    </row>
    <row r="5611" spans="6:17">
      <c r="F5611" s="36"/>
      <c r="H5611" s="36"/>
      <c r="I5611" s="36"/>
      <c r="J5611" s="36"/>
      <c r="K5611" s="36"/>
      <c r="N5611" s="36"/>
      <c r="O5611" s="36"/>
    </row>
    <row r="5612" spans="6:17">
      <c r="F5612" s="36"/>
      <c r="O5612" s="36"/>
    </row>
    <row r="5613" spans="6:17">
      <c r="F5613" s="36"/>
      <c r="H5613" s="36"/>
      <c r="I5613" s="36"/>
      <c r="J5613" s="36"/>
      <c r="K5613" s="36"/>
      <c r="N5613" s="36"/>
      <c r="O5613" s="36"/>
    </row>
    <row r="5614" spans="6:17">
      <c r="F5614" s="36"/>
      <c r="H5614" s="36"/>
      <c r="I5614" s="36"/>
      <c r="J5614" s="36"/>
      <c r="K5614" s="36"/>
      <c r="N5614" s="36"/>
      <c r="O5614" s="36"/>
    </row>
    <row r="5615" spans="6:17">
      <c r="F5615" s="36"/>
      <c r="O5615" s="36"/>
    </row>
    <row r="5616" spans="6:17">
      <c r="F5616" s="36"/>
      <c r="H5616" s="36"/>
      <c r="I5616" s="36"/>
      <c r="J5616" s="36"/>
      <c r="K5616" s="36"/>
      <c r="N5616" s="36"/>
      <c r="O5616" s="36"/>
    </row>
    <row r="5617" spans="6:15">
      <c r="F5617" s="36"/>
      <c r="H5617" s="36"/>
      <c r="I5617" s="36"/>
      <c r="J5617" s="36"/>
      <c r="K5617" s="36"/>
      <c r="N5617" s="36"/>
      <c r="O5617" s="36"/>
    </row>
    <row r="5618" spans="6:15">
      <c r="F5618" s="36"/>
    </row>
    <row r="5619" spans="6:15">
      <c r="F5619" s="36"/>
      <c r="H5619" s="36"/>
      <c r="I5619" s="36"/>
      <c r="J5619" s="36"/>
      <c r="K5619" s="36"/>
      <c r="N5619" s="36"/>
      <c r="O5619" s="36"/>
    </row>
    <row r="5620" spans="6:15">
      <c r="F5620" s="36"/>
      <c r="H5620" s="36"/>
      <c r="I5620" s="36"/>
      <c r="J5620" s="36"/>
      <c r="K5620" s="36"/>
      <c r="N5620" s="36"/>
      <c r="O5620" s="36"/>
    </row>
    <row r="5621" spans="6:15">
      <c r="F5621" s="36"/>
      <c r="K5621" s="36"/>
      <c r="O5621" s="36"/>
    </row>
    <row r="5622" spans="6:15">
      <c r="F5622" s="36"/>
      <c r="H5622" s="36"/>
      <c r="I5622" s="36"/>
      <c r="J5622" s="36"/>
      <c r="K5622" s="36"/>
      <c r="M5622" s="36"/>
      <c r="N5622" s="36"/>
      <c r="O5622" s="36"/>
    </row>
    <row r="5623" spans="6:15">
      <c r="F5623" s="36"/>
      <c r="H5623" s="36"/>
      <c r="I5623" s="36"/>
      <c r="J5623" s="36"/>
      <c r="K5623" s="36"/>
      <c r="M5623" s="36"/>
      <c r="N5623" s="36"/>
      <c r="O5623" s="36"/>
    </row>
    <row r="5624" spans="6:15">
      <c r="F5624" s="36"/>
      <c r="M5624" s="36"/>
      <c r="O5624" s="36"/>
    </row>
    <row r="5625" spans="6:15">
      <c r="F5625" s="36"/>
      <c r="H5625" s="36"/>
      <c r="I5625" s="36"/>
      <c r="J5625" s="36"/>
      <c r="K5625" s="36"/>
      <c r="N5625" s="36"/>
      <c r="O5625" s="36"/>
    </row>
    <row r="5626" spans="6:15">
      <c r="F5626" s="36"/>
      <c r="H5626" s="36"/>
      <c r="I5626" s="36"/>
      <c r="J5626" s="36"/>
      <c r="K5626" s="36"/>
      <c r="N5626" s="36"/>
      <c r="O5626" s="36"/>
    </row>
    <row r="5627" spans="6:15">
      <c r="F5627" s="36"/>
      <c r="I5627" s="36"/>
    </row>
    <row r="5628" spans="6:15">
      <c r="F5628" s="36"/>
      <c r="H5628" s="36"/>
      <c r="I5628" s="36"/>
      <c r="J5628" s="36"/>
      <c r="K5628" s="36"/>
      <c r="N5628" s="36"/>
      <c r="O5628" s="36"/>
    </row>
    <row r="5629" spans="6:15">
      <c r="F5629" s="36"/>
      <c r="H5629" s="36"/>
      <c r="I5629" s="36"/>
      <c r="J5629" s="36"/>
      <c r="K5629" s="36"/>
      <c r="N5629" s="36"/>
      <c r="O5629" s="36"/>
    </row>
    <row r="5630" spans="6:15">
      <c r="F5630" s="36"/>
      <c r="J5630" s="36"/>
      <c r="O5630" s="36"/>
    </row>
    <row r="5631" spans="6:15">
      <c r="F5631" s="36"/>
      <c r="H5631" s="36"/>
      <c r="I5631" s="36"/>
      <c r="J5631" s="36"/>
      <c r="K5631" s="36"/>
      <c r="N5631" s="36"/>
      <c r="O5631" s="36"/>
    </row>
    <row r="5632" spans="6:15">
      <c r="F5632" s="36"/>
      <c r="H5632" s="36"/>
      <c r="I5632" s="36"/>
      <c r="J5632" s="36"/>
      <c r="K5632" s="36"/>
      <c r="N5632" s="36"/>
      <c r="O5632" s="36"/>
    </row>
    <row r="5633" spans="6:17">
      <c r="F5633" s="36"/>
      <c r="O5633" s="36"/>
    </row>
    <row r="5634" spans="6:17">
      <c r="F5634" s="36"/>
      <c r="H5634" s="36"/>
      <c r="I5634" s="36"/>
      <c r="J5634" s="36"/>
      <c r="K5634" s="36"/>
      <c r="N5634" s="36"/>
      <c r="O5634" s="36"/>
    </row>
    <row r="5635" spans="6:17">
      <c r="F5635" s="36"/>
      <c r="H5635" s="36"/>
      <c r="I5635" s="36"/>
      <c r="J5635" s="36"/>
      <c r="K5635" s="36"/>
      <c r="N5635" s="36"/>
      <c r="O5635" s="36"/>
    </row>
    <row r="5636" spans="6:17">
      <c r="F5636" s="36"/>
      <c r="H5636" s="36"/>
      <c r="I5636" s="36"/>
      <c r="J5636" s="36"/>
      <c r="K5636" s="36"/>
      <c r="N5636" s="36"/>
      <c r="O5636" s="36"/>
    </row>
    <row r="5637" spans="6:17">
      <c r="F5637" s="36"/>
      <c r="H5637" s="36"/>
      <c r="I5637" s="36"/>
      <c r="J5637" s="36"/>
      <c r="K5637" s="36"/>
      <c r="N5637" s="36"/>
      <c r="O5637" s="36"/>
    </row>
    <row r="5638" spans="6:17">
      <c r="H5638" s="36"/>
      <c r="I5638" s="36"/>
      <c r="J5638" s="36"/>
      <c r="K5638" s="36"/>
    </row>
    <row r="5639" spans="6:17">
      <c r="F5639" s="47"/>
      <c r="G5639" s="47"/>
      <c r="H5639" s="47"/>
      <c r="I5639" s="47"/>
      <c r="J5639" s="47"/>
      <c r="K5639" s="47"/>
      <c r="L5639" s="47"/>
      <c r="M5639" s="47"/>
      <c r="N5639" s="47"/>
      <c r="O5639" s="47"/>
      <c r="P5639" s="47"/>
      <c r="Q5639" s="47"/>
    </row>
    <row r="5640" spans="6:17">
      <c r="F5640" s="36"/>
      <c r="H5640" s="36"/>
      <c r="I5640" s="36"/>
      <c r="J5640" s="36"/>
      <c r="K5640" s="36"/>
      <c r="N5640" s="36"/>
      <c r="O5640" s="36"/>
    </row>
    <row r="5641" spans="6:17">
      <c r="H5641" s="36"/>
      <c r="I5641" s="36"/>
    </row>
    <row r="5642" spans="6:17">
      <c r="F5642" s="47"/>
      <c r="G5642" s="47"/>
      <c r="H5642" s="47"/>
      <c r="I5642" s="47"/>
      <c r="J5642" s="47"/>
      <c r="K5642" s="47"/>
      <c r="L5642" s="47"/>
      <c r="M5642" s="47"/>
      <c r="N5642" s="47"/>
      <c r="O5642" s="47"/>
      <c r="P5642" s="47"/>
      <c r="Q5642" s="47"/>
    </row>
    <row r="5643" spans="6:17">
      <c r="F5643" s="36"/>
      <c r="H5643" s="36"/>
      <c r="I5643" s="36"/>
      <c r="J5643" s="36"/>
      <c r="K5643" s="36"/>
      <c r="N5643" s="36"/>
      <c r="O5643" s="36"/>
    </row>
    <row r="5644" spans="6:17">
      <c r="H5644" s="36"/>
      <c r="I5644" s="36"/>
      <c r="O5644" s="36"/>
    </row>
    <row r="5645" spans="6:17">
      <c r="M5645" s="36"/>
    </row>
    <row r="5646" spans="6:17">
      <c r="F5646" s="36"/>
      <c r="H5646" s="36"/>
      <c r="I5646" s="36"/>
      <c r="J5646" s="36"/>
      <c r="K5646" s="36"/>
      <c r="N5646" s="36"/>
      <c r="O5646" s="36"/>
    </row>
    <row r="5647" spans="6:17">
      <c r="F5647" s="36"/>
      <c r="H5647" s="36"/>
      <c r="I5647" s="36"/>
      <c r="K5647" s="36"/>
    </row>
    <row r="5648" spans="6:17">
      <c r="F5648" s="36"/>
      <c r="K5648" s="36"/>
      <c r="O5648" s="36"/>
    </row>
    <row r="5649" spans="6:15">
      <c r="F5649" s="36"/>
      <c r="H5649" s="36"/>
      <c r="I5649" s="36"/>
      <c r="J5649" s="36"/>
      <c r="K5649" s="36"/>
      <c r="N5649" s="36"/>
      <c r="O5649" s="36"/>
    </row>
    <row r="5650" spans="6:15">
      <c r="H5650" s="36"/>
      <c r="I5650" s="36"/>
      <c r="K5650" s="36"/>
    </row>
    <row r="5651" spans="6:15">
      <c r="F5651" s="36"/>
      <c r="I5651" s="36"/>
    </row>
    <row r="5652" spans="6:15">
      <c r="F5652" s="36"/>
      <c r="H5652" s="36"/>
      <c r="I5652" s="36"/>
      <c r="J5652" s="36"/>
      <c r="K5652" s="36"/>
      <c r="N5652" s="36"/>
      <c r="O5652" s="36"/>
    </row>
    <row r="5653" spans="6:15">
      <c r="H5653" s="36"/>
      <c r="I5653" s="36"/>
    </row>
    <row r="5654" spans="6:15">
      <c r="F5654" s="36"/>
      <c r="O5654" s="36"/>
    </row>
    <row r="5655" spans="6:15">
      <c r="F5655" s="36"/>
      <c r="H5655" s="36"/>
      <c r="I5655" s="36"/>
      <c r="J5655" s="36"/>
      <c r="K5655" s="36"/>
      <c r="N5655" s="36"/>
      <c r="O5655" s="36"/>
    </row>
    <row r="5656" spans="6:15">
      <c r="H5656" s="36"/>
      <c r="J5656" s="36"/>
      <c r="O5656" s="36"/>
    </row>
    <row r="5657" spans="6:15">
      <c r="F5657" s="36"/>
      <c r="J5657" s="36"/>
    </row>
    <row r="5658" spans="6:15">
      <c r="F5658" s="36"/>
      <c r="H5658" s="36"/>
      <c r="I5658" s="36"/>
      <c r="J5658" s="36"/>
      <c r="K5658" s="36"/>
      <c r="N5658" s="36"/>
      <c r="O5658" s="36"/>
    </row>
    <row r="5659" spans="6:15">
      <c r="F5659" s="36"/>
      <c r="H5659" s="36"/>
    </row>
    <row r="5660" spans="6:15">
      <c r="F5660" s="36"/>
      <c r="H5660" s="36"/>
      <c r="I5660" s="36"/>
      <c r="J5660" s="36"/>
      <c r="K5660" s="36"/>
      <c r="N5660" s="36"/>
      <c r="O5660" s="36"/>
    </row>
    <row r="5661" spans="6:15">
      <c r="F5661" s="36"/>
      <c r="H5661" s="36"/>
      <c r="I5661" s="36"/>
      <c r="J5661" s="36"/>
      <c r="K5661" s="36"/>
      <c r="N5661" s="36"/>
      <c r="O5661" s="36"/>
    </row>
    <row r="5662" spans="6:15">
      <c r="F5662" s="36"/>
      <c r="H5662" s="36"/>
      <c r="I5662" s="36"/>
      <c r="J5662" s="36"/>
      <c r="K5662" s="36"/>
      <c r="N5662" s="36"/>
      <c r="O5662" s="36"/>
    </row>
    <row r="5663" spans="6:15">
      <c r="F5663" s="36"/>
      <c r="H5663" s="36"/>
      <c r="I5663" s="36"/>
      <c r="J5663" s="36"/>
      <c r="K5663" s="36"/>
      <c r="N5663" s="36"/>
      <c r="O5663" s="36"/>
    </row>
    <row r="5664" spans="6:15">
      <c r="F5664" s="36"/>
      <c r="H5664" s="36"/>
      <c r="I5664" s="36"/>
      <c r="J5664" s="36"/>
      <c r="K5664" s="36"/>
      <c r="N5664" s="36"/>
      <c r="O5664" s="36"/>
    </row>
    <row r="5665" spans="6:15">
      <c r="F5665" s="36"/>
      <c r="H5665" s="36"/>
      <c r="I5665" s="36"/>
      <c r="J5665" s="36"/>
      <c r="K5665" s="36"/>
      <c r="N5665" s="36"/>
      <c r="O5665" s="36"/>
    </row>
    <row r="5666" spans="6:15">
      <c r="F5666" s="36"/>
      <c r="H5666" s="36"/>
      <c r="I5666" s="36"/>
      <c r="J5666" s="36"/>
      <c r="K5666" s="36"/>
      <c r="N5666" s="36"/>
      <c r="O5666" s="36"/>
    </row>
    <row r="5667" spans="6:15">
      <c r="F5667" s="36"/>
      <c r="H5667" s="36"/>
      <c r="I5667" s="36"/>
      <c r="J5667" s="36"/>
      <c r="K5667" s="36"/>
      <c r="N5667" s="36"/>
      <c r="O5667" s="36"/>
    </row>
    <row r="5668" spans="6:15">
      <c r="F5668" s="36"/>
      <c r="H5668" s="36"/>
      <c r="I5668" s="36"/>
      <c r="J5668" s="36"/>
      <c r="K5668" s="36"/>
      <c r="N5668" s="36"/>
      <c r="O5668" s="36"/>
    </row>
    <row r="5669" spans="6:15">
      <c r="F5669" s="36"/>
      <c r="H5669" s="36"/>
      <c r="I5669" s="36"/>
      <c r="J5669" s="36"/>
      <c r="K5669" s="36"/>
      <c r="N5669" s="36"/>
      <c r="O5669" s="36"/>
    </row>
    <row r="5670" spans="6:15">
      <c r="F5670" s="36"/>
      <c r="H5670" s="36"/>
      <c r="I5670" s="36"/>
      <c r="J5670" s="36"/>
      <c r="K5670" s="36"/>
      <c r="N5670" s="36"/>
      <c r="O5670" s="36"/>
    </row>
    <row r="5671" spans="6:15">
      <c r="F5671" s="36"/>
      <c r="H5671" s="36"/>
      <c r="I5671" s="36"/>
      <c r="J5671" s="36"/>
      <c r="K5671" s="36"/>
      <c r="N5671" s="36"/>
      <c r="O5671" s="36"/>
    </row>
    <row r="5672" spans="6:15">
      <c r="F5672" s="36"/>
      <c r="H5672" s="36"/>
      <c r="I5672" s="36"/>
      <c r="J5672" s="36"/>
      <c r="K5672" s="36"/>
      <c r="N5672" s="36"/>
      <c r="O5672" s="36"/>
    </row>
    <row r="5673" spans="6:15">
      <c r="F5673" s="36"/>
      <c r="H5673" s="36"/>
      <c r="I5673" s="36"/>
      <c r="J5673" s="36"/>
      <c r="K5673" s="36"/>
      <c r="N5673" s="36"/>
      <c r="O5673" s="36"/>
    </row>
    <row r="5674" spans="6:15">
      <c r="F5674" s="36"/>
      <c r="K5674" s="36"/>
    </row>
    <row r="5675" spans="6:15">
      <c r="F5675" s="36"/>
      <c r="H5675" s="36"/>
      <c r="I5675" s="36"/>
      <c r="J5675" s="36"/>
      <c r="K5675" s="36"/>
      <c r="N5675" s="36"/>
      <c r="O5675" s="36"/>
    </row>
    <row r="5676" spans="6:15">
      <c r="F5676" s="36"/>
      <c r="H5676" s="36"/>
      <c r="I5676" s="36"/>
      <c r="J5676" s="36"/>
      <c r="K5676" s="36"/>
      <c r="N5676" s="36"/>
      <c r="O5676" s="36"/>
    </row>
    <row r="5677" spans="6:15">
      <c r="F5677" s="36"/>
      <c r="I5677" s="36"/>
      <c r="K5677" s="36"/>
    </row>
    <row r="5678" spans="6:15">
      <c r="F5678" s="36"/>
      <c r="H5678" s="36"/>
      <c r="I5678" s="36"/>
      <c r="J5678" s="36"/>
      <c r="K5678" s="36"/>
      <c r="N5678" s="36"/>
      <c r="O5678" s="36"/>
    </row>
    <row r="5679" spans="6:15">
      <c r="F5679" s="36"/>
      <c r="H5679" s="36"/>
      <c r="I5679" s="36"/>
      <c r="J5679" s="36"/>
      <c r="K5679" s="36"/>
      <c r="N5679" s="36"/>
      <c r="O5679" s="36"/>
    </row>
    <row r="5680" spans="6:15">
      <c r="F5680" s="36"/>
      <c r="K5680" s="36"/>
      <c r="O5680" s="36"/>
    </row>
    <row r="5681" spans="6:15">
      <c r="F5681" s="36"/>
      <c r="H5681" s="36"/>
      <c r="I5681" s="36"/>
      <c r="J5681" s="36"/>
      <c r="K5681" s="36"/>
      <c r="N5681" s="36"/>
      <c r="O5681" s="36"/>
    </row>
    <row r="5682" spans="6:15">
      <c r="F5682" s="36"/>
      <c r="H5682" s="36"/>
      <c r="I5682" s="36"/>
      <c r="J5682" s="36"/>
      <c r="K5682" s="36"/>
      <c r="N5682" s="36"/>
      <c r="O5682" s="36"/>
    </row>
    <row r="5683" spans="6:15">
      <c r="F5683" s="36"/>
      <c r="K5683" s="36"/>
      <c r="M5683" s="36"/>
      <c r="O5683" s="36"/>
    </row>
    <row r="5684" spans="6:15">
      <c r="J5684" s="36"/>
      <c r="M5684" s="36"/>
      <c r="O5684" s="36"/>
    </row>
    <row r="5685" spans="6:15">
      <c r="F5685" s="36"/>
      <c r="H5685" s="36"/>
      <c r="I5685" s="36"/>
      <c r="J5685" s="36"/>
      <c r="K5685" s="36"/>
      <c r="N5685" s="36"/>
      <c r="O5685" s="36"/>
    </row>
    <row r="5686" spans="6:15">
      <c r="F5686" s="36"/>
      <c r="K5686" s="36"/>
    </row>
    <row r="5687" spans="6:15">
      <c r="F5687" s="36"/>
      <c r="J5687" s="36"/>
      <c r="K5687" s="36"/>
      <c r="O5687" s="36"/>
    </row>
    <row r="5688" spans="6:15">
      <c r="F5688" s="36"/>
      <c r="H5688" s="36"/>
      <c r="I5688" s="36"/>
      <c r="J5688" s="36"/>
      <c r="K5688" s="36"/>
      <c r="N5688" s="36"/>
      <c r="O5688" s="36"/>
    </row>
    <row r="5689" spans="6:15">
      <c r="F5689" s="36"/>
      <c r="I5689" s="36"/>
      <c r="K5689" s="36"/>
    </row>
    <row r="5690" spans="6:15">
      <c r="J5690" s="36"/>
      <c r="O5690" s="36"/>
    </row>
    <row r="5691" spans="6:15">
      <c r="F5691" s="36"/>
      <c r="H5691" s="36"/>
      <c r="I5691" s="36"/>
      <c r="J5691" s="36"/>
      <c r="K5691" s="36"/>
      <c r="N5691" s="36"/>
      <c r="O5691" s="36"/>
    </row>
    <row r="5692" spans="6:15">
      <c r="F5692" s="36"/>
      <c r="K5692" s="36"/>
      <c r="O5692" s="36"/>
    </row>
    <row r="5693" spans="6:15">
      <c r="F5693" s="36"/>
      <c r="J5693" s="36"/>
      <c r="O5693" s="36"/>
    </row>
    <row r="5694" spans="6:15">
      <c r="F5694" s="36"/>
      <c r="H5694" s="36"/>
      <c r="I5694" s="36"/>
      <c r="J5694" s="36"/>
      <c r="K5694" s="36"/>
      <c r="N5694" s="36"/>
      <c r="O5694" s="36"/>
    </row>
    <row r="5695" spans="6:15">
      <c r="F5695" s="36"/>
      <c r="K5695" s="36"/>
      <c r="O5695" s="36"/>
    </row>
    <row r="5696" spans="6:15">
      <c r="G5696" s="36"/>
      <c r="O5696" s="36"/>
    </row>
    <row r="5697" spans="6:15">
      <c r="F5697" s="36"/>
      <c r="H5697" s="36"/>
      <c r="I5697" s="36"/>
      <c r="J5697" s="36"/>
      <c r="K5697" s="36"/>
      <c r="N5697" s="36"/>
      <c r="O5697" s="36"/>
    </row>
    <row r="5698" spans="6:15">
      <c r="F5698" s="36"/>
      <c r="H5698" s="36"/>
      <c r="I5698" s="36"/>
      <c r="J5698" s="36"/>
      <c r="K5698" s="36"/>
      <c r="N5698" s="36"/>
      <c r="O5698" s="36"/>
    </row>
    <row r="5699" spans="6:15">
      <c r="F5699" s="36"/>
      <c r="G5699" s="36"/>
      <c r="K5699" s="36"/>
      <c r="O5699" s="36"/>
    </row>
    <row r="5700" spans="6:15">
      <c r="F5700" s="36"/>
      <c r="H5700" s="36"/>
      <c r="I5700" s="36"/>
      <c r="J5700" s="36"/>
      <c r="K5700" s="36"/>
      <c r="N5700" s="36"/>
      <c r="O5700" s="36"/>
    </row>
    <row r="5701" spans="6:15">
      <c r="F5701" s="36"/>
      <c r="H5701" s="36"/>
      <c r="I5701" s="36"/>
      <c r="J5701" s="36"/>
      <c r="K5701" s="36"/>
      <c r="N5701" s="36"/>
      <c r="O5701" s="36"/>
    </row>
    <row r="5702" spans="6:15">
      <c r="F5702" s="36"/>
      <c r="G5702" s="36"/>
      <c r="K5702" s="36"/>
      <c r="O5702" s="36"/>
    </row>
    <row r="5703" spans="6:15">
      <c r="F5703" s="36"/>
      <c r="H5703" s="36"/>
      <c r="I5703" s="36"/>
      <c r="J5703" s="36"/>
      <c r="K5703" s="36"/>
      <c r="N5703" s="36"/>
      <c r="O5703" s="36"/>
    </row>
    <row r="5704" spans="6:15">
      <c r="F5704" s="36"/>
      <c r="H5704" s="36"/>
      <c r="I5704" s="36"/>
      <c r="J5704" s="36"/>
      <c r="K5704" s="36"/>
      <c r="N5704" s="36"/>
      <c r="O5704" s="36"/>
    </row>
    <row r="5705" spans="6:15">
      <c r="F5705" s="36"/>
      <c r="G5705" s="36"/>
    </row>
    <row r="5706" spans="6:15">
      <c r="F5706" s="36"/>
      <c r="H5706" s="36"/>
      <c r="I5706" s="36"/>
      <c r="J5706" s="36"/>
      <c r="K5706" s="36"/>
      <c r="N5706" s="36"/>
      <c r="O5706" s="36"/>
    </row>
    <row r="5707" spans="6:15">
      <c r="F5707" s="36"/>
      <c r="H5707" s="36"/>
      <c r="I5707" s="36"/>
      <c r="J5707" s="36"/>
      <c r="K5707" s="36"/>
      <c r="N5707" s="36"/>
      <c r="O5707" s="36"/>
    </row>
    <row r="5708" spans="6:15">
      <c r="F5708" s="36"/>
      <c r="H5708" s="36"/>
      <c r="K5708" s="36"/>
      <c r="O5708" s="36"/>
    </row>
    <row r="5709" spans="6:15">
      <c r="F5709" s="36"/>
      <c r="H5709" s="36"/>
      <c r="I5709" s="36"/>
      <c r="J5709" s="36"/>
      <c r="K5709" s="36"/>
      <c r="N5709" s="36"/>
      <c r="O5709" s="36"/>
    </row>
    <row r="5710" spans="6:15">
      <c r="F5710" s="36"/>
      <c r="H5710" s="36"/>
      <c r="I5710" s="36"/>
      <c r="J5710" s="36"/>
      <c r="K5710" s="36"/>
      <c r="N5710" s="36"/>
      <c r="O5710" s="36"/>
    </row>
    <row r="5711" spans="6:15">
      <c r="F5711" s="36"/>
      <c r="K5711" s="36"/>
    </row>
    <row r="5712" spans="6:15">
      <c r="F5712" s="36"/>
      <c r="K5712" s="36"/>
    </row>
    <row r="5713" spans="6:15">
      <c r="F5713" s="36"/>
      <c r="H5713" s="36"/>
      <c r="I5713" s="36"/>
      <c r="J5713" s="36"/>
      <c r="K5713" s="36"/>
      <c r="N5713" s="36"/>
      <c r="O5713" s="36"/>
    </row>
    <row r="5714" spans="6:15">
      <c r="F5714" s="36"/>
      <c r="H5714" s="36"/>
      <c r="K5714" s="36"/>
      <c r="O5714" s="36"/>
    </row>
    <row r="5715" spans="6:15">
      <c r="F5715" s="36"/>
      <c r="O5715" s="36"/>
    </row>
    <row r="5716" spans="6:15">
      <c r="F5716" s="36"/>
      <c r="H5716" s="36"/>
      <c r="I5716" s="36"/>
      <c r="J5716" s="36"/>
      <c r="K5716" s="36"/>
      <c r="N5716" s="36"/>
      <c r="O5716" s="36"/>
    </row>
    <row r="5717" spans="6:15">
      <c r="F5717" s="36"/>
      <c r="O5717" s="36"/>
    </row>
    <row r="5718" spans="6:15">
      <c r="F5718" s="36"/>
      <c r="K5718" s="36"/>
      <c r="O5718" s="36"/>
    </row>
    <row r="5719" spans="6:15">
      <c r="F5719" s="36"/>
      <c r="H5719" s="36"/>
      <c r="I5719" s="36"/>
      <c r="J5719" s="36"/>
      <c r="K5719" s="36"/>
      <c r="N5719" s="36"/>
      <c r="O5719" s="36"/>
    </row>
    <row r="5720" spans="6:15">
      <c r="H5720" s="36"/>
      <c r="K5720" s="36"/>
      <c r="O5720" s="36"/>
    </row>
    <row r="5721" spans="6:15">
      <c r="F5721" s="36"/>
      <c r="K5721" s="36"/>
    </row>
    <row r="5722" spans="6:15">
      <c r="F5722" s="36"/>
      <c r="H5722" s="36"/>
      <c r="I5722" s="36"/>
      <c r="J5722" s="36"/>
      <c r="K5722" s="36"/>
      <c r="N5722" s="36"/>
      <c r="O5722" s="36"/>
    </row>
    <row r="5723" spans="6:15">
      <c r="F5723" s="36"/>
      <c r="H5723" s="36"/>
      <c r="K5723" s="36"/>
    </row>
    <row r="5724" spans="6:15">
      <c r="F5724" s="36"/>
      <c r="H5724" s="36"/>
      <c r="I5724" s="36"/>
      <c r="J5724" s="36"/>
      <c r="K5724" s="36"/>
      <c r="N5724" s="36"/>
      <c r="O5724" s="36"/>
    </row>
    <row r="5725" spans="6:15">
      <c r="F5725" s="36"/>
      <c r="H5725" s="36"/>
      <c r="I5725" s="36"/>
      <c r="J5725" s="36"/>
      <c r="K5725" s="36"/>
      <c r="N5725" s="36"/>
      <c r="O5725" s="36"/>
    </row>
    <row r="5726" spans="6:15">
      <c r="F5726" s="36"/>
      <c r="H5726" s="36"/>
      <c r="K5726" s="36"/>
      <c r="O5726" s="36"/>
    </row>
    <row r="5727" spans="6:15">
      <c r="F5727" s="36"/>
      <c r="H5727" s="36"/>
      <c r="I5727" s="36"/>
      <c r="J5727" s="36"/>
      <c r="K5727" s="36"/>
      <c r="N5727" s="36"/>
      <c r="O5727" s="36"/>
    </row>
    <row r="5728" spans="6:15">
      <c r="F5728" s="36"/>
      <c r="H5728" s="36"/>
      <c r="I5728" s="36"/>
      <c r="J5728" s="36"/>
      <c r="K5728" s="36"/>
      <c r="N5728" s="36"/>
      <c r="O5728" s="36"/>
    </row>
    <row r="5729" spans="6:17">
      <c r="F5729" s="36"/>
      <c r="H5729" s="36"/>
    </row>
    <row r="5730" spans="6:17">
      <c r="F5730" s="36"/>
      <c r="H5730" s="36"/>
      <c r="I5730" s="36"/>
      <c r="J5730" s="36"/>
      <c r="K5730" s="36"/>
      <c r="N5730" s="36"/>
      <c r="O5730" s="36"/>
    </row>
    <row r="5731" spans="6:17">
      <c r="F5731" s="36"/>
      <c r="H5731" s="36"/>
      <c r="I5731" s="36"/>
      <c r="J5731" s="36"/>
      <c r="K5731" s="36"/>
      <c r="N5731" s="36"/>
      <c r="O5731" s="36"/>
    </row>
    <row r="5732" spans="6:17">
      <c r="F5732" s="47"/>
      <c r="G5732" s="47"/>
      <c r="H5732" s="47"/>
      <c r="I5732" s="47"/>
      <c r="J5732" s="47"/>
      <c r="K5732" s="47"/>
      <c r="L5732" s="47"/>
      <c r="M5732" s="47"/>
      <c r="N5732" s="47"/>
      <c r="O5732" s="47"/>
      <c r="P5732" s="47"/>
      <c r="Q5732" s="47"/>
    </row>
    <row r="5733" spans="6:17">
      <c r="F5733" s="36"/>
      <c r="H5733" s="36"/>
      <c r="I5733" s="36"/>
      <c r="J5733" s="36"/>
      <c r="K5733" s="36"/>
      <c r="N5733" s="36"/>
      <c r="O5733" s="36"/>
    </row>
    <row r="5734" spans="6:17">
      <c r="F5734" s="36"/>
      <c r="H5734" s="36"/>
      <c r="I5734" s="36"/>
      <c r="J5734" s="36"/>
      <c r="K5734" s="36"/>
      <c r="N5734" s="36"/>
      <c r="O5734" s="36"/>
    </row>
    <row r="5735" spans="6:17">
      <c r="F5735" s="36"/>
      <c r="K5735" s="36"/>
    </row>
    <row r="5736" spans="6:17">
      <c r="K5736" s="36"/>
      <c r="O5736" s="36"/>
    </row>
    <row r="5737" spans="6:17">
      <c r="F5737" s="36"/>
      <c r="H5737" s="36"/>
      <c r="I5737" s="36"/>
      <c r="J5737" s="36"/>
      <c r="K5737" s="36"/>
      <c r="O5737" s="36"/>
    </row>
    <row r="5738" spans="6:17">
      <c r="F5738" s="36"/>
      <c r="K5738" s="36"/>
      <c r="O5738" s="36"/>
    </row>
    <row r="5739" spans="6:17">
      <c r="F5739" s="36"/>
      <c r="K5739" s="36"/>
      <c r="M5739" s="36"/>
      <c r="O5739" s="36"/>
    </row>
    <row r="5740" spans="6:17">
      <c r="F5740" s="36"/>
      <c r="K5740" s="36"/>
      <c r="O5740" s="36"/>
    </row>
    <row r="5741" spans="6:17">
      <c r="F5741" s="36"/>
      <c r="K5741" s="36"/>
    </row>
    <row r="5742" spans="6:17">
      <c r="F5742" s="36"/>
      <c r="K5742" s="36"/>
      <c r="O5742" s="36"/>
    </row>
    <row r="5743" spans="6:17">
      <c r="F5743" s="36"/>
      <c r="H5743" s="36"/>
      <c r="I5743" s="36"/>
      <c r="J5743" s="36"/>
      <c r="K5743" s="36"/>
      <c r="N5743" s="36"/>
      <c r="O5743" s="36"/>
    </row>
    <row r="5744" spans="6:17">
      <c r="F5744" s="36"/>
      <c r="K5744" s="36"/>
      <c r="O5744" s="36"/>
    </row>
    <row r="5745" spans="6:15">
      <c r="F5745" s="36"/>
      <c r="K5745" s="36"/>
      <c r="O5745" s="36"/>
    </row>
    <row r="5746" spans="6:15">
      <c r="I5746" s="36"/>
      <c r="J5746" s="36"/>
      <c r="K5746" s="36"/>
    </row>
    <row r="5747" spans="6:15">
      <c r="F5747" s="36"/>
      <c r="H5747" s="36"/>
      <c r="K5747" s="36"/>
      <c r="O5747" s="36"/>
    </row>
    <row r="5748" spans="6:15">
      <c r="F5748" s="36"/>
      <c r="H5748" s="36"/>
      <c r="I5748" s="36"/>
      <c r="J5748" s="36"/>
      <c r="K5748" s="36"/>
      <c r="N5748" s="36"/>
      <c r="O5748" s="36"/>
    </row>
    <row r="5749" spans="6:15">
      <c r="F5749" s="36"/>
      <c r="J5749" s="36"/>
      <c r="K5749" s="36"/>
      <c r="O5749" s="36"/>
    </row>
    <row r="5750" spans="6:15">
      <c r="F5750" s="36"/>
      <c r="K5750" s="36"/>
      <c r="O5750" s="36"/>
    </row>
    <row r="5751" spans="6:15">
      <c r="F5751" s="36"/>
      <c r="H5751" s="36"/>
      <c r="I5751" s="36"/>
      <c r="J5751" s="36"/>
      <c r="K5751" s="36"/>
      <c r="N5751" s="36"/>
      <c r="O5751" s="36"/>
    </row>
    <row r="5752" spans="6:15">
      <c r="I5752" s="36"/>
      <c r="J5752" s="36"/>
    </row>
    <row r="5753" spans="6:15">
      <c r="F5753" s="36"/>
      <c r="I5753" s="36"/>
      <c r="K5753" s="36"/>
    </row>
    <row r="5754" spans="6:15">
      <c r="F5754" s="36"/>
      <c r="H5754" s="36"/>
      <c r="I5754" s="36"/>
      <c r="J5754" s="36"/>
      <c r="K5754" s="36"/>
      <c r="N5754" s="36"/>
      <c r="O5754" s="36"/>
    </row>
    <row r="5755" spans="6:15">
      <c r="F5755" s="36"/>
      <c r="J5755" s="36"/>
      <c r="K5755" s="36"/>
      <c r="O5755" s="36"/>
    </row>
    <row r="5756" spans="6:15">
      <c r="F5756" s="36"/>
      <c r="K5756" s="36"/>
      <c r="O5756" s="36"/>
    </row>
    <row r="5757" spans="6:15">
      <c r="F5757" s="36"/>
      <c r="H5757" s="36"/>
      <c r="I5757" s="36"/>
      <c r="J5757" s="36"/>
      <c r="K5757" s="36"/>
      <c r="N5757" s="36"/>
      <c r="O5757" s="36"/>
    </row>
    <row r="5758" spans="6:15">
      <c r="I5758" s="36"/>
      <c r="K5758" s="36"/>
    </row>
    <row r="5759" spans="6:15">
      <c r="K5759" s="36"/>
    </row>
    <row r="5760" spans="6:15">
      <c r="F5760" s="36"/>
      <c r="H5760" s="36"/>
      <c r="I5760" s="36"/>
      <c r="J5760" s="36"/>
      <c r="K5760" s="36"/>
      <c r="N5760" s="36"/>
      <c r="O5760" s="36"/>
    </row>
    <row r="5761" spans="6:15">
      <c r="F5761" s="36"/>
      <c r="J5761" s="36"/>
      <c r="K5761" s="36"/>
    </row>
    <row r="5762" spans="6:15">
      <c r="F5762" s="36"/>
      <c r="K5762" s="36"/>
      <c r="O5762" s="36"/>
    </row>
    <row r="5763" spans="6:15">
      <c r="F5763" s="36"/>
      <c r="H5763" s="36"/>
      <c r="I5763" s="36"/>
      <c r="J5763" s="36"/>
      <c r="K5763" s="36"/>
      <c r="N5763" s="36"/>
      <c r="O5763" s="36"/>
    </row>
    <row r="5764" spans="6:15">
      <c r="F5764" s="36"/>
      <c r="K5764" s="36"/>
    </row>
    <row r="5765" spans="6:15">
      <c r="F5765" s="36"/>
      <c r="K5765" s="36"/>
      <c r="O5765" s="36"/>
    </row>
    <row r="5766" spans="6:15">
      <c r="F5766" s="36"/>
      <c r="H5766" s="36"/>
      <c r="I5766" s="36"/>
      <c r="J5766" s="36"/>
      <c r="K5766" s="36"/>
      <c r="N5766" s="36"/>
      <c r="O5766" s="36"/>
    </row>
    <row r="5767" spans="6:15">
      <c r="F5767" s="36"/>
      <c r="I5767" s="36"/>
      <c r="K5767" s="36"/>
    </row>
    <row r="5768" spans="6:15">
      <c r="I5768" s="36"/>
      <c r="O5768" s="36"/>
    </row>
    <row r="5769" spans="6:15">
      <c r="F5769" s="36"/>
      <c r="G5769" s="36"/>
      <c r="H5769" s="36"/>
      <c r="I5769" s="36"/>
      <c r="J5769" s="36"/>
      <c r="K5769" s="36"/>
      <c r="N5769" s="36"/>
      <c r="O5769" s="36"/>
    </row>
    <row r="5770" spans="6:15">
      <c r="F5770" s="36"/>
      <c r="G5770" s="36"/>
      <c r="H5770" s="36"/>
      <c r="I5770" s="36"/>
      <c r="K5770" s="36"/>
      <c r="O5770" s="36"/>
    </row>
    <row r="5771" spans="6:15">
      <c r="G5771" s="36"/>
      <c r="O5771" s="36"/>
    </row>
    <row r="5772" spans="6:15">
      <c r="H5772" s="36"/>
      <c r="O5772" s="36"/>
    </row>
    <row r="5773" spans="6:15">
      <c r="J5773" s="36"/>
      <c r="O5773" s="36"/>
    </row>
    <row r="5774" spans="6:15">
      <c r="O5774" s="36"/>
    </row>
    <row r="5775" spans="6:15">
      <c r="H5775" s="36"/>
      <c r="I5775" s="36"/>
      <c r="M5775" s="36"/>
    </row>
    <row r="5776" spans="6:15">
      <c r="F5776" s="36"/>
      <c r="H5776" s="36"/>
      <c r="I5776" s="36"/>
      <c r="K5776" s="36"/>
      <c r="N5776" s="36"/>
      <c r="O5776" s="36"/>
    </row>
    <row r="5777" spans="6:15">
      <c r="I5777" s="36"/>
      <c r="K5777" s="36"/>
      <c r="O5777" s="36"/>
    </row>
    <row r="5778" spans="6:15">
      <c r="F5778" s="36"/>
      <c r="H5778" s="36"/>
      <c r="I5778" s="36"/>
    </row>
    <row r="5779" spans="6:15">
      <c r="F5779" s="36"/>
      <c r="I5779" s="36"/>
      <c r="K5779" s="36"/>
      <c r="O5779" s="36"/>
    </row>
    <row r="5780" spans="6:15">
      <c r="F5780" s="36"/>
      <c r="H5780" s="36"/>
      <c r="I5780" s="36"/>
      <c r="J5780" s="36"/>
      <c r="K5780" s="36"/>
      <c r="N5780" s="36"/>
      <c r="O5780" s="36"/>
    </row>
    <row r="5781" spans="6:15">
      <c r="F5781" s="36"/>
      <c r="H5781" s="36"/>
      <c r="K5781" s="36"/>
      <c r="O5781" s="36"/>
    </row>
    <row r="5782" spans="6:15">
      <c r="F5782" s="36"/>
      <c r="I5782" s="36"/>
      <c r="K5782" s="36"/>
    </row>
    <row r="5783" spans="6:15">
      <c r="F5783" s="36"/>
      <c r="I5783" s="36"/>
      <c r="K5783" s="36"/>
    </row>
    <row r="5784" spans="6:15">
      <c r="F5784" s="36"/>
      <c r="H5784" s="36"/>
      <c r="I5784" s="36"/>
      <c r="J5784" s="36"/>
      <c r="K5784" s="36"/>
      <c r="N5784" s="36"/>
      <c r="O5784" s="36"/>
    </row>
    <row r="5785" spans="6:15">
      <c r="F5785" s="36"/>
      <c r="J5785" s="36"/>
      <c r="K5785" s="36"/>
    </row>
    <row r="5786" spans="6:15">
      <c r="F5786" s="36"/>
      <c r="H5786" s="36"/>
      <c r="I5786" s="36"/>
      <c r="K5786" s="36"/>
      <c r="O5786" s="36"/>
    </row>
    <row r="5787" spans="6:15">
      <c r="F5787" s="36"/>
      <c r="H5787" s="36"/>
      <c r="I5787" s="36"/>
      <c r="J5787" s="36"/>
      <c r="K5787" s="36"/>
      <c r="N5787" s="36"/>
      <c r="O5787" s="36"/>
    </row>
    <row r="5788" spans="6:15">
      <c r="F5788" s="36"/>
      <c r="K5788" s="36"/>
      <c r="N5788" s="36"/>
    </row>
    <row r="5789" spans="6:15">
      <c r="F5789" s="36"/>
      <c r="I5789" s="36"/>
      <c r="K5789" s="36"/>
    </row>
    <row r="5790" spans="6:15">
      <c r="F5790" s="36"/>
      <c r="H5790" s="36"/>
      <c r="I5790" s="36"/>
      <c r="J5790" s="36"/>
      <c r="K5790" s="36"/>
      <c r="N5790" s="36"/>
      <c r="O5790" s="36"/>
    </row>
    <row r="5791" spans="6:15">
      <c r="F5791" s="36"/>
      <c r="K5791" s="36"/>
    </row>
    <row r="5792" spans="6:15">
      <c r="F5792" s="36"/>
      <c r="K5792" s="36"/>
      <c r="N5792" s="36"/>
    </row>
    <row r="5793" spans="6:17">
      <c r="F5793" s="36"/>
      <c r="H5793" s="36"/>
      <c r="I5793" s="36"/>
      <c r="J5793" s="36"/>
      <c r="K5793" s="36"/>
      <c r="N5793" s="36"/>
      <c r="O5793" s="36"/>
    </row>
    <row r="5794" spans="6:17">
      <c r="F5794" s="36"/>
      <c r="I5794" s="36"/>
      <c r="K5794" s="36"/>
      <c r="O5794" s="36"/>
    </row>
    <row r="5795" spans="6:17">
      <c r="F5795" s="36"/>
      <c r="N5795" s="36"/>
      <c r="O5795" s="36"/>
    </row>
    <row r="5796" spans="6:17">
      <c r="F5796" s="47"/>
      <c r="G5796" s="47"/>
      <c r="H5796" s="47"/>
      <c r="I5796" s="47"/>
      <c r="J5796" s="47"/>
      <c r="K5796" s="47"/>
      <c r="L5796" s="47"/>
      <c r="M5796" s="47"/>
      <c r="N5796" s="47"/>
      <c r="O5796" s="47"/>
      <c r="P5796" s="47"/>
      <c r="Q5796" s="47"/>
    </row>
    <row r="5797" spans="6:17">
      <c r="F5797" s="36"/>
      <c r="J5797" s="36"/>
      <c r="K5797" s="36"/>
    </row>
    <row r="5798" spans="6:17">
      <c r="F5798" s="47"/>
      <c r="G5798" s="47"/>
      <c r="H5798" s="47"/>
      <c r="I5798" s="47"/>
      <c r="J5798" s="47"/>
      <c r="K5798" s="47"/>
      <c r="L5798" s="47"/>
      <c r="M5798" s="47"/>
      <c r="N5798" s="47"/>
      <c r="O5798" s="47"/>
      <c r="P5798" s="47"/>
      <c r="Q5798" s="47"/>
    </row>
    <row r="5799" spans="6:17">
      <c r="F5799" s="36"/>
      <c r="H5799" s="36"/>
      <c r="J5799" s="36"/>
      <c r="K5799" s="36"/>
      <c r="O5799" s="36"/>
    </row>
    <row r="5800" spans="6:17">
      <c r="F5800" s="36"/>
      <c r="K5800" s="36"/>
      <c r="N5800" s="36"/>
    </row>
    <row r="5801" spans="6:17">
      <c r="F5801" s="36"/>
      <c r="K5801" s="36"/>
      <c r="N5801" s="36"/>
    </row>
    <row r="5802" spans="6:17">
      <c r="F5802" s="36"/>
      <c r="K5802" s="36"/>
      <c r="O5802" s="36"/>
    </row>
    <row r="5803" spans="6:17">
      <c r="F5803" s="36"/>
      <c r="K5803" s="36"/>
      <c r="O5803" s="36"/>
    </row>
    <row r="5804" spans="6:17">
      <c r="F5804" s="36"/>
      <c r="O5804" s="36"/>
    </row>
    <row r="5805" spans="6:17">
      <c r="F5805" s="36"/>
      <c r="H5805" s="36"/>
      <c r="I5805" s="36"/>
      <c r="K5805" s="36"/>
      <c r="N5805" s="36"/>
    </row>
    <row r="5806" spans="6:17">
      <c r="F5806" s="36"/>
      <c r="I5806" s="36"/>
      <c r="K5806" s="36"/>
      <c r="O5806" s="36"/>
    </row>
    <row r="5807" spans="6:17">
      <c r="F5807" s="36"/>
      <c r="K5807" s="36"/>
      <c r="O5807" s="36"/>
    </row>
    <row r="5808" spans="6:17">
      <c r="F5808" s="36"/>
      <c r="O5808" s="36"/>
    </row>
    <row r="5809" spans="6:17">
      <c r="F5809" s="36"/>
      <c r="H5809" s="36"/>
      <c r="I5809" s="36"/>
      <c r="J5809" s="36"/>
      <c r="K5809" s="36"/>
      <c r="O5809" s="36"/>
    </row>
    <row r="5810" spans="6:17">
      <c r="F5810" s="36"/>
      <c r="K5810" s="36"/>
      <c r="O5810" s="36"/>
    </row>
    <row r="5811" spans="6:17">
      <c r="F5811" s="36"/>
      <c r="J5811" s="36"/>
      <c r="K5811" s="36"/>
      <c r="O5811" s="36"/>
    </row>
    <row r="5812" spans="6:17">
      <c r="F5812" s="36"/>
      <c r="K5812" s="36"/>
      <c r="N5812" s="36"/>
      <c r="O5812" s="36"/>
    </row>
    <row r="5813" spans="6:17">
      <c r="F5813" s="36"/>
      <c r="H5813" s="36"/>
      <c r="I5813" s="36"/>
      <c r="J5813" s="36"/>
      <c r="K5813" s="36"/>
      <c r="N5813" s="36"/>
      <c r="O5813" s="36"/>
    </row>
    <row r="5814" spans="6:17">
      <c r="F5814" s="36"/>
      <c r="N5814" s="36"/>
      <c r="O5814" s="36"/>
    </row>
    <row r="5815" spans="6:17">
      <c r="F5815" s="36"/>
      <c r="H5815" s="36"/>
      <c r="K5815" s="36"/>
      <c r="N5815" s="36"/>
      <c r="O5815" s="36"/>
    </row>
    <row r="5816" spans="6:17">
      <c r="F5816" s="36"/>
      <c r="H5816" s="36"/>
      <c r="I5816" s="36"/>
      <c r="J5816" s="36"/>
      <c r="K5816" s="36"/>
      <c r="N5816" s="36"/>
      <c r="O5816" s="36"/>
    </row>
    <row r="5817" spans="6:17">
      <c r="F5817" s="36"/>
      <c r="K5817" s="36"/>
      <c r="O5817" s="36"/>
    </row>
    <row r="5818" spans="6:17">
      <c r="F5818" s="36"/>
      <c r="H5818" s="36"/>
      <c r="I5818" s="36"/>
      <c r="J5818" s="36"/>
      <c r="K5818" s="36"/>
      <c r="N5818" s="36"/>
      <c r="O5818" s="36"/>
    </row>
    <row r="5819" spans="6:17">
      <c r="F5819" s="36"/>
      <c r="H5819" s="36"/>
      <c r="I5819" s="36"/>
      <c r="J5819" s="36"/>
      <c r="K5819" s="36"/>
      <c r="N5819" s="36"/>
      <c r="O5819" s="36"/>
    </row>
    <row r="5820" spans="6:17">
      <c r="F5820" s="36"/>
      <c r="J5820" s="36"/>
      <c r="O5820" s="36"/>
    </row>
    <row r="5821" spans="6:17">
      <c r="F5821" s="36"/>
      <c r="J5821" s="36"/>
      <c r="O5821" s="36"/>
    </row>
    <row r="5822" spans="6:17">
      <c r="F5822" s="36"/>
      <c r="H5822" s="36"/>
      <c r="I5822" s="36"/>
      <c r="J5822" s="36"/>
      <c r="K5822" s="36"/>
      <c r="N5822" s="36"/>
      <c r="O5822" s="36"/>
    </row>
    <row r="5823" spans="6:17">
      <c r="F5823" s="47"/>
      <c r="G5823" s="47"/>
      <c r="H5823" s="47"/>
      <c r="I5823" s="47"/>
      <c r="J5823" s="47"/>
      <c r="K5823" s="47"/>
      <c r="L5823" s="47"/>
      <c r="M5823" s="47"/>
      <c r="N5823" s="47"/>
      <c r="O5823" s="47"/>
      <c r="P5823" s="47"/>
      <c r="Q5823" s="47"/>
    </row>
    <row r="5824" spans="6:17">
      <c r="I5824" s="36"/>
      <c r="N5824" s="36"/>
      <c r="O5824" s="36"/>
    </row>
    <row r="5825" spans="6:17">
      <c r="F5825" s="36"/>
      <c r="H5825" s="36"/>
      <c r="I5825" s="36"/>
      <c r="J5825" s="36"/>
      <c r="K5825" s="36"/>
      <c r="N5825" s="36"/>
      <c r="O5825" s="36"/>
    </row>
    <row r="5826" spans="6:17">
      <c r="F5826" s="36"/>
      <c r="O5826" s="36"/>
    </row>
    <row r="5827" spans="6:17">
      <c r="F5827" s="47"/>
      <c r="G5827" s="47"/>
      <c r="H5827" s="47"/>
      <c r="I5827" s="47"/>
      <c r="J5827" s="47"/>
      <c r="K5827" s="47"/>
      <c r="L5827" s="47"/>
      <c r="M5827" s="47"/>
      <c r="N5827" s="47"/>
      <c r="O5827" s="47"/>
      <c r="P5827" s="47"/>
      <c r="Q5827" s="47"/>
    </row>
    <row r="5828" spans="6:17">
      <c r="F5828" s="36"/>
      <c r="J5828" s="36"/>
    </row>
    <row r="5829" spans="6:17">
      <c r="F5829" s="36"/>
      <c r="I5829" s="36"/>
      <c r="O5829" s="36"/>
    </row>
    <row r="5830" spans="6:17">
      <c r="I5830" s="36"/>
      <c r="O5830" s="36"/>
    </row>
    <row r="5831" spans="6:17">
      <c r="F5831" s="47"/>
      <c r="G5831" s="47"/>
      <c r="H5831" s="47"/>
      <c r="I5831" s="47"/>
      <c r="J5831" s="47"/>
      <c r="K5831" s="47"/>
      <c r="L5831" s="47"/>
      <c r="M5831" s="47"/>
      <c r="N5831" s="47"/>
      <c r="O5831" s="47"/>
      <c r="P5831" s="47"/>
      <c r="Q5831" s="47"/>
    </row>
    <row r="5832" spans="6:17">
      <c r="F5832" s="36"/>
      <c r="H5832" s="36"/>
      <c r="I5832" s="36"/>
      <c r="J5832" s="36"/>
      <c r="K5832" s="36"/>
      <c r="N5832" s="36"/>
      <c r="O5832" s="36"/>
    </row>
    <row r="5833" spans="6:17">
      <c r="J5833" s="36"/>
      <c r="O5833" s="36"/>
    </row>
    <row r="5834" spans="6:17">
      <c r="J5834" s="36"/>
      <c r="K5834" s="36"/>
    </row>
    <row r="5835" spans="6:17">
      <c r="J5835" s="36"/>
      <c r="O5835" s="36"/>
    </row>
    <row r="5836" spans="6:17">
      <c r="N5836" s="36"/>
      <c r="O5836" s="36"/>
    </row>
    <row r="5837" spans="6:17">
      <c r="F5837" s="47"/>
      <c r="G5837" s="47"/>
      <c r="H5837" s="47"/>
      <c r="I5837" s="47"/>
      <c r="J5837" s="47"/>
      <c r="K5837" s="47"/>
      <c r="L5837" s="47"/>
      <c r="M5837" s="47"/>
      <c r="N5837" s="47"/>
      <c r="O5837" s="47"/>
      <c r="P5837" s="47"/>
      <c r="Q5837" s="47"/>
    </row>
    <row r="5838" spans="6:17">
      <c r="F5838" s="36"/>
      <c r="H5838" s="36"/>
      <c r="J5838" s="36"/>
      <c r="K5838" s="36"/>
      <c r="O5838" s="36"/>
    </row>
    <row r="5839" spans="6:17">
      <c r="F5839" s="36"/>
      <c r="K5839" s="36"/>
      <c r="O5839" s="36"/>
    </row>
    <row r="5840" spans="6:17">
      <c r="F5840" s="36"/>
      <c r="H5840" s="36"/>
      <c r="I5840" s="36"/>
      <c r="J5840" s="36"/>
      <c r="K5840" s="36"/>
      <c r="N5840" s="36"/>
      <c r="O5840" s="36"/>
    </row>
    <row r="5841" spans="6:17">
      <c r="O5841" s="36"/>
    </row>
    <row r="5842" spans="6:17">
      <c r="F5842" s="47"/>
      <c r="G5842" s="47"/>
      <c r="H5842" s="47"/>
      <c r="I5842" s="47"/>
      <c r="J5842" s="47"/>
      <c r="K5842" s="47"/>
      <c r="L5842" s="47"/>
      <c r="M5842" s="47"/>
      <c r="N5842" s="47"/>
      <c r="O5842" s="47"/>
      <c r="P5842" s="47"/>
      <c r="Q5842" s="47"/>
    </row>
    <row r="5843" spans="6:17">
      <c r="F5843" s="47"/>
      <c r="G5843" s="47"/>
      <c r="H5843" s="47"/>
      <c r="I5843" s="47"/>
      <c r="J5843" s="47"/>
      <c r="K5843" s="47"/>
      <c r="L5843" s="47"/>
      <c r="M5843" s="47"/>
      <c r="N5843" s="47"/>
      <c r="O5843" s="47"/>
      <c r="P5843" s="47"/>
      <c r="Q5843" s="47"/>
    </row>
    <row r="5844" spans="6:17">
      <c r="F5844" s="36"/>
      <c r="H5844" s="36"/>
      <c r="I5844" s="36"/>
      <c r="J5844" s="36"/>
      <c r="K5844" s="36"/>
      <c r="N5844" s="36"/>
      <c r="O5844" s="36"/>
    </row>
    <row r="5845" spans="6:17">
      <c r="J5845" s="36"/>
      <c r="O5845" s="36"/>
    </row>
    <row r="5846" spans="6:17">
      <c r="H5846" s="36"/>
      <c r="K5846" s="36"/>
    </row>
    <row r="5847" spans="6:17">
      <c r="F5847" s="36"/>
      <c r="H5847" s="36"/>
      <c r="I5847" s="36"/>
      <c r="J5847" s="36"/>
      <c r="K5847" s="36"/>
      <c r="N5847" s="36"/>
      <c r="O5847" s="36"/>
    </row>
    <row r="5848" spans="6:17">
      <c r="H5848" s="36"/>
      <c r="O5848" s="36"/>
    </row>
    <row r="5849" spans="6:17">
      <c r="F5849" s="36"/>
      <c r="H5849" s="36"/>
      <c r="O5849" s="36"/>
    </row>
    <row r="5850" spans="6:17">
      <c r="F5850" s="36"/>
      <c r="H5850" s="36"/>
      <c r="I5850" s="36"/>
      <c r="J5850" s="36"/>
      <c r="K5850" s="36"/>
      <c r="N5850" s="36"/>
      <c r="O5850" s="36"/>
    </row>
    <row r="5851" spans="6:17">
      <c r="F5851" s="36"/>
      <c r="K5851" s="36"/>
      <c r="O5851" s="36"/>
    </row>
    <row r="5852" spans="6:17">
      <c r="F5852" s="36"/>
      <c r="H5852" s="36"/>
      <c r="I5852" s="36"/>
      <c r="J5852" s="36"/>
      <c r="K5852" s="36"/>
      <c r="N5852" s="36"/>
      <c r="O5852" s="36"/>
    </row>
    <row r="5853" spans="6:17">
      <c r="F5853" s="36"/>
      <c r="J5853" s="36"/>
    </row>
    <row r="5854" spans="6:17">
      <c r="F5854" s="36"/>
      <c r="J5854" s="36"/>
      <c r="K5854" s="36"/>
      <c r="N5854" s="36"/>
    </row>
    <row r="5855" spans="6:17">
      <c r="F5855" s="36"/>
      <c r="H5855" s="36"/>
      <c r="I5855" s="36"/>
      <c r="J5855" s="36"/>
      <c r="K5855" s="36"/>
      <c r="N5855" s="36"/>
      <c r="O5855" s="36"/>
    </row>
    <row r="5856" spans="6:17">
      <c r="F5856" s="36"/>
      <c r="H5856" s="36"/>
      <c r="J5856" s="36"/>
    </row>
    <row r="5857" spans="6:15">
      <c r="F5857" s="36"/>
      <c r="J5857" s="36"/>
      <c r="O5857" s="36"/>
    </row>
    <row r="5858" spans="6:15">
      <c r="F5858" s="36"/>
      <c r="H5858" s="36"/>
      <c r="I5858" s="36"/>
      <c r="J5858" s="36"/>
      <c r="K5858" s="36"/>
      <c r="N5858" s="36"/>
      <c r="O5858" s="36"/>
    </row>
    <row r="5859" spans="6:15">
      <c r="H5859" s="36"/>
      <c r="J5859" s="36"/>
      <c r="K5859" s="36"/>
    </row>
    <row r="5860" spans="6:15">
      <c r="F5860" s="36"/>
      <c r="J5860" s="36"/>
      <c r="K5860" s="36"/>
      <c r="O5860" s="36"/>
    </row>
    <row r="5861" spans="6:15">
      <c r="F5861" s="36"/>
      <c r="H5861" s="36"/>
      <c r="I5861" s="36"/>
      <c r="J5861" s="36"/>
      <c r="K5861" s="36"/>
      <c r="N5861" s="36"/>
      <c r="O5861" s="36"/>
    </row>
    <row r="5862" spans="6:15">
      <c r="H5862" s="36"/>
      <c r="J5862" s="36"/>
      <c r="O5862" s="36"/>
    </row>
    <row r="5863" spans="6:15">
      <c r="F5863" s="36"/>
      <c r="J5863" s="36"/>
      <c r="K5863" s="36"/>
      <c r="O5863" s="36"/>
    </row>
    <row r="5864" spans="6:15">
      <c r="F5864" s="36"/>
      <c r="H5864" s="36"/>
      <c r="I5864" s="36"/>
      <c r="J5864" s="36"/>
      <c r="K5864" s="36"/>
      <c r="N5864" s="36"/>
      <c r="O5864" s="36"/>
    </row>
    <row r="5865" spans="6:15">
      <c r="H5865" s="36"/>
    </row>
    <row r="5866" spans="6:15">
      <c r="N5866" s="36"/>
      <c r="O5866" s="36"/>
    </row>
    <row r="5867" spans="6:15">
      <c r="F5867" s="36"/>
      <c r="H5867" s="36"/>
      <c r="I5867" s="36"/>
      <c r="J5867" s="36"/>
      <c r="K5867" s="36"/>
      <c r="N5867" s="36"/>
      <c r="O5867" s="36"/>
    </row>
    <row r="5868" spans="6:15">
      <c r="H5868" s="36"/>
      <c r="J5868" s="36"/>
    </row>
    <row r="5869" spans="6:15">
      <c r="J5869" s="36"/>
      <c r="O5869" s="36"/>
    </row>
    <row r="5870" spans="6:15">
      <c r="F5870" s="36"/>
      <c r="H5870" s="36"/>
      <c r="I5870" s="36"/>
      <c r="J5870" s="36"/>
      <c r="K5870" s="36"/>
      <c r="N5870" s="36"/>
      <c r="O5870" s="36"/>
    </row>
    <row r="5871" spans="6:15">
      <c r="F5871" s="36"/>
      <c r="H5871" s="36"/>
      <c r="I5871" s="36"/>
      <c r="J5871" s="36"/>
      <c r="K5871" s="36"/>
      <c r="N5871" s="36"/>
      <c r="O5871" s="36"/>
    </row>
    <row r="5872" spans="6:15">
      <c r="O5872" s="36"/>
    </row>
    <row r="5873" spans="6:17">
      <c r="F5873" s="36"/>
      <c r="H5873" s="36"/>
      <c r="I5873" s="36"/>
      <c r="J5873" s="36"/>
      <c r="K5873" s="36"/>
      <c r="N5873" s="36"/>
      <c r="O5873" s="36"/>
    </row>
    <row r="5874" spans="6:17">
      <c r="H5874" s="36"/>
    </row>
    <row r="5875" spans="6:17">
      <c r="F5875" s="36"/>
      <c r="O5875" s="36"/>
    </row>
    <row r="5876" spans="6:17">
      <c r="I5876" s="36"/>
      <c r="J5876" s="36"/>
    </row>
    <row r="5877" spans="6:17">
      <c r="F5877" s="36"/>
      <c r="H5877" s="36"/>
      <c r="K5877" s="36"/>
    </row>
    <row r="5878" spans="6:17">
      <c r="F5878" s="36"/>
      <c r="N5878" s="36"/>
      <c r="O5878" s="36"/>
    </row>
    <row r="5879" spans="6:17">
      <c r="F5879" s="36"/>
      <c r="I5879" s="36"/>
    </row>
    <row r="5880" spans="6:17">
      <c r="F5880" s="36"/>
      <c r="H5880" s="36"/>
      <c r="I5880" s="36"/>
      <c r="J5880" s="36"/>
      <c r="K5880" s="36"/>
      <c r="N5880" s="36"/>
      <c r="O5880" s="36"/>
    </row>
    <row r="5881" spans="6:17">
      <c r="F5881" s="36"/>
      <c r="H5881" s="36"/>
      <c r="I5881" s="36"/>
      <c r="K5881" s="36"/>
      <c r="O5881" s="36"/>
    </row>
    <row r="5882" spans="6:17">
      <c r="F5882" s="47"/>
      <c r="G5882" s="47"/>
      <c r="H5882" s="47"/>
      <c r="I5882" s="47"/>
      <c r="J5882" s="47"/>
      <c r="K5882" s="47"/>
      <c r="L5882" s="47"/>
      <c r="M5882" s="47"/>
      <c r="N5882" s="47"/>
      <c r="O5882" s="47"/>
      <c r="P5882" s="47"/>
      <c r="Q5882" s="47"/>
    </row>
    <row r="5883" spans="6:17">
      <c r="F5883" s="36"/>
      <c r="H5883" s="36"/>
      <c r="I5883" s="36"/>
      <c r="J5883" s="36"/>
      <c r="K5883" s="36"/>
      <c r="N5883" s="36"/>
      <c r="O5883" s="36"/>
    </row>
    <row r="5884" spans="6:17">
      <c r="F5884" s="36"/>
      <c r="O5884" s="36"/>
    </row>
    <row r="5885" spans="6:17">
      <c r="F5885" s="36"/>
      <c r="I5885" s="36"/>
    </row>
    <row r="5886" spans="6:17">
      <c r="F5886" s="36"/>
      <c r="H5886" s="36"/>
      <c r="I5886" s="36"/>
      <c r="J5886" s="36"/>
      <c r="K5886" s="36"/>
      <c r="N5886" s="36"/>
      <c r="O5886" s="36"/>
    </row>
    <row r="5887" spans="6:17">
      <c r="F5887" s="36"/>
      <c r="H5887" s="36"/>
      <c r="K5887" s="36"/>
      <c r="O5887" s="36"/>
    </row>
    <row r="5888" spans="6:17">
      <c r="J5888" s="36"/>
      <c r="O5888" s="36"/>
    </row>
    <row r="5889" spans="6:17">
      <c r="F5889" s="36"/>
      <c r="H5889" s="36"/>
      <c r="I5889" s="36"/>
      <c r="J5889" s="36"/>
      <c r="K5889" s="36"/>
      <c r="N5889" s="36"/>
      <c r="O5889" s="36"/>
    </row>
    <row r="5890" spans="6:17">
      <c r="F5890" s="36"/>
      <c r="N5890" s="36"/>
      <c r="O5890" s="36"/>
    </row>
    <row r="5891" spans="6:17">
      <c r="F5891" s="36"/>
      <c r="H5891" s="36"/>
      <c r="I5891" s="36"/>
      <c r="K5891" s="36"/>
      <c r="N5891" s="36"/>
      <c r="O5891" s="36"/>
    </row>
    <row r="5892" spans="6:17">
      <c r="J5892" s="36"/>
      <c r="N5892" s="36"/>
    </row>
    <row r="5893" spans="6:17">
      <c r="F5893" s="36"/>
      <c r="O5893" s="36"/>
    </row>
    <row r="5894" spans="6:17">
      <c r="O5894" s="36"/>
    </row>
    <row r="5895" spans="6:17">
      <c r="F5895" s="47"/>
      <c r="G5895" s="47"/>
      <c r="H5895" s="47"/>
      <c r="I5895" s="47"/>
      <c r="J5895" s="47"/>
      <c r="K5895" s="47"/>
      <c r="L5895" s="47"/>
      <c r="M5895" s="47"/>
      <c r="N5895" s="47"/>
      <c r="O5895" s="47"/>
      <c r="P5895" s="47"/>
      <c r="Q5895" s="47"/>
    </row>
    <row r="5896" spans="6:17">
      <c r="M5896" s="36"/>
      <c r="O5896" s="36"/>
    </row>
    <row r="5897" spans="6:17">
      <c r="F5897" s="36"/>
      <c r="K5897" s="36"/>
      <c r="M5897" s="36"/>
      <c r="O5897" s="36"/>
    </row>
    <row r="5898" spans="6:17">
      <c r="N5898" s="36"/>
    </row>
    <row r="5899" spans="6:17">
      <c r="F5899" s="36"/>
      <c r="K5899" s="36"/>
      <c r="O5899" s="36"/>
    </row>
    <row r="5900" spans="6:17">
      <c r="I5900" s="36"/>
      <c r="J5900" s="36"/>
    </row>
    <row r="5901" spans="6:17">
      <c r="F5901" s="47"/>
      <c r="G5901" s="47"/>
      <c r="H5901" s="47"/>
      <c r="I5901" s="47"/>
      <c r="J5901" s="47"/>
      <c r="K5901" s="47"/>
      <c r="L5901" s="47"/>
      <c r="M5901" s="47"/>
      <c r="N5901" s="47"/>
      <c r="O5901" s="47"/>
      <c r="P5901" s="47"/>
      <c r="Q5901" s="47"/>
    </row>
    <row r="5902" spans="6:17">
      <c r="K5902" s="36"/>
      <c r="N5902" s="36"/>
      <c r="O5902" s="36"/>
    </row>
    <row r="5903" spans="6:17">
      <c r="I5903" s="36"/>
      <c r="K5903" s="36"/>
    </row>
    <row r="5904" spans="6:17">
      <c r="F5904" s="36"/>
      <c r="H5904" s="36"/>
      <c r="I5904" s="36"/>
      <c r="J5904" s="36"/>
      <c r="K5904" s="36"/>
      <c r="N5904" s="36"/>
      <c r="O5904" s="36"/>
    </row>
    <row r="5905" spans="6:17">
      <c r="F5905" s="36"/>
      <c r="J5905" s="36"/>
      <c r="K5905" s="36"/>
      <c r="O5905" s="36"/>
    </row>
    <row r="5906" spans="6:17">
      <c r="I5906" s="36"/>
    </row>
    <row r="5907" spans="6:17">
      <c r="F5907" s="36"/>
      <c r="H5907" s="36"/>
      <c r="I5907" s="36"/>
      <c r="J5907" s="36"/>
      <c r="K5907" s="36"/>
      <c r="N5907" s="36"/>
      <c r="O5907" s="36"/>
    </row>
    <row r="5908" spans="6:17">
      <c r="N5908" s="36"/>
      <c r="O5908" s="36"/>
    </row>
    <row r="5909" spans="6:17">
      <c r="F5909" s="47"/>
      <c r="G5909" s="47"/>
      <c r="H5909" s="47"/>
      <c r="I5909" s="47"/>
      <c r="J5909" s="47"/>
      <c r="K5909" s="47"/>
      <c r="L5909" s="47"/>
      <c r="M5909" s="47"/>
      <c r="N5909" s="47"/>
      <c r="O5909" s="47"/>
      <c r="P5909" s="47"/>
      <c r="Q5909" s="47"/>
    </row>
    <row r="5910" spans="6:17">
      <c r="F5910" s="36"/>
      <c r="H5910" s="36"/>
      <c r="I5910" s="36"/>
      <c r="J5910" s="36"/>
      <c r="K5910" s="36"/>
      <c r="N5910" s="36"/>
      <c r="O5910" s="36"/>
    </row>
    <row r="5911" spans="6:17">
      <c r="F5911" s="36"/>
      <c r="K5911" s="36"/>
      <c r="O5911" s="36"/>
    </row>
    <row r="5912" spans="6:17">
      <c r="F5912" s="36"/>
      <c r="H5912" s="36"/>
      <c r="I5912" s="36"/>
      <c r="J5912" s="36"/>
      <c r="K5912" s="36"/>
      <c r="N5912" s="36"/>
      <c r="O5912" s="36"/>
    </row>
    <row r="5913" spans="6:17">
      <c r="F5913" s="36"/>
      <c r="H5913" s="36"/>
      <c r="I5913" s="36"/>
      <c r="J5913" s="36"/>
      <c r="K5913" s="36"/>
      <c r="N5913" s="36"/>
      <c r="O5913" s="36"/>
    </row>
    <row r="5914" spans="6:17">
      <c r="F5914" s="36"/>
      <c r="H5914" s="36"/>
      <c r="I5914" s="36"/>
      <c r="J5914" s="36"/>
      <c r="K5914" s="36"/>
      <c r="N5914" s="36"/>
      <c r="O5914" s="36"/>
    </row>
    <row r="5915" spans="6:17">
      <c r="F5915" s="47"/>
      <c r="G5915" s="47"/>
      <c r="H5915" s="47"/>
      <c r="I5915" s="47"/>
      <c r="J5915" s="47"/>
      <c r="K5915" s="47"/>
      <c r="L5915" s="47"/>
      <c r="M5915" s="47"/>
      <c r="N5915" s="47"/>
      <c r="O5915" s="47"/>
      <c r="P5915" s="47"/>
      <c r="Q5915" s="47"/>
    </row>
    <row r="5916" spans="6:17">
      <c r="F5916" s="36"/>
      <c r="H5916" s="36"/>
      <c r="I5916" s="36"/>
      <c r="J5916" s="36"/>
      <c r="K5916" s="36"/>
      <c r="N5916" s="36"/>
      <c r="O5916" s="36"/>
    </row>
    <row r="5917" spans="6:17">
      <c r="F5917" s="36"/>
      <c r="O5917" s="36"/>
    </row>
    <row r="5918" spans="6:17">
      <c r="O5918" s="36"/>
    </row>
    <row r="5919" spans="6:17">
      <c r="F5919" s="36"/>
      <c r="H5919" s="36"/>
      <c r="I5919" s="36"/>
      <c r="J5919" s="36"/>
      <c r="K5919" s="36"/>
      <c r="N5919" s="36"/>
      <c r="O5919" s="36"/>
    </row>
    <row r="5920" spans="6:17">
      <c r="F5920" s="36"/>
      <c r="H5920" s="36"/>
      <c r="I5920" s="36"/>
      <c r="J5920" s="36"/>
      <c r="K5920" s="36"/>
      <c r="O5920" s="36"/>
    </row>
    <row r="5921" spans="6:17">
      <c r="F5921" s="36"/>
      <c r="H5921" s="36"/>
      <c r="I5921" s="36"/>
      <c r="K5921" s="36"/>
      <c r="O5921" s="36"/>
    </row>
    <row r="5922" spans="6:17">
      <c r="F5922" s="36"/>
      <c r="H5922" s="36"/>
      <c r="I5922" s="36"/>
      <c r="J5922" s="36"/>
      <c r="K5922" s="36"/>
      <c r="N5922" s="36"/>
      <c r="O5922" s="36"/>
    </row>
    <row r="5923" spans="6:17">
      <c r="F5923" s="36"/>
      <c r="H5923" s="36"/>
      <c r="K5923" s="36"/>
      <c r="O5923" s="36"/>
    </row>
    <row r="5924" spans="6:17">
      <c r="F5924" s="36"/>
      <c r="H5924" s="36"/>
      <c r="I5924" s="36"/>
      <c r="J5924" s="36"/>
      <c r="K5924" s="36"/>
      <c r="N5924" s="36"/>
      <c r="O5924" s="36"/>
    </row>
    <row r="5925" spans="6:17">
      <c r="F5925" s="36"/>
      <c r="H5925" s="36"/>
      <c r="I5925" s="36"/>
      <c r="J5925" s="36"/>
      <c r="K5925" s="36"/>
      <c r="M5925" s="36"/>
      <c r="N5925" s="36"/>
      <c r="O5925" s="36"/>
    </row>
    <row r="5926" spans="6:17">
      <c r="I5926" s="36"/>
      <c r="J5926" s="36"/>
      <c r="K5926" s="36"/>
      <c r="M5926" s="36"/>
      <c r="O5926" s="36"/>
    </row>
    <row r="5927" spans="6:17">
      <c r="I5927" s="36"/>
      <c r="M5927" s="36"/>
    </row>
    <row r="5928" spans="6:17">
      <c r="F5928" s="36"/>
      <c r="I5928" s="36"/>
      <c r="K5928" s="36"/>
    </row>
    <row r="5929" spans="6:17">
      <c r="F5929" s="36"/>
      <c r="I5929" s="36"/>
      <c r="J5929" s="36"/>
      <c r="O5929" s="36"/>
    </row>
    <row r="5930" spans="6:17">
      <c r="F5930" s="47"/>
      <c r="G5930" s="47"/>
      <c r="H5930" s="47"/>
      <c r="I5930" s="47"/>
      <c r="J5930" s="47"/>
      <c r="K5930" s="47"/>
      <c r="L5930" s="47"/>
      <c r="M5930" s="47"/>
      <c r="N5930" s="47"/>
      <c r="O5930" s="47"/>
      <c r="P5930" s="47"/>
      <c r="Q5930" s="47"/>
    </row>
    <row r="5931" spans="6:17">
      <c r="F5931" s="36"/>
      <c r="J5931" s="36"/>
      <c r="K5931" s="36"/>
    </row>
    <row r="5932" spans="6:17">
      <c r="F5932" s="36"/>
      <c r="J5932" s="36"/>
      <c r="O5932" s="36"/>
    </row>
    <row r="5933" spans="6:17">
      <c r="F5933" s="36"/>
      <c r="I5933" s="36"/>
      <c r="K5933" s="36"/>
    </row>
    <row r="5934" spans="6:17">
      <c r="F5934" s="36"/>
      <c r="J5934" s="36"/>
      <c r="K5934" s="36"/>
      <c r="O5934" s="36"/>
    </row>
    <row r="5935" spans="6:17">
      <c r="F5935" s="36"/>
      <c r="J5935" s="36"/>
      <c r="K5935" s="36"/>
      <c r="O5935" s="36"/>
    </row>
    <row r="5936" spans="6:17">
      <c r="F5936" s="36"/>
      <c r="I5936" s="36"/>
      <c r="J5936" s="36"/>
      <c r="O5936" s="36"/>
    </row>
    <row r="5937" spans="6:17">
      <c r="F5937" s="36"/>
      <c r="K5937" s="36"/>
    </row>
    <row r="5938" spans="6:17">
      <c r="J5938" s="36"/>
      <c r="K5938" s="36"/>
      <c r="O5938" s="36"/>
    </row>
    <row r="5939" spans="6:17">
      <c r="I5939" s="36"/>
    </row>
    <row r="5940" spans="6:17">
      <c r="F5940" s="36"/>
      <c r="H5940" s="36"/>
      <c r="I5940" s="36"/>
      <c r="J5940" s="36"/>
      <c r="K5940" s="36"/>
      <c r="N5940" s="36"/>
      <c r="O5940" s="36"/>
    </row>
    <row r="5941" spans="6:17">
      <c r="F5941" s="36"/>
      <c r="I5941" s="36"/>
      <c r="J5941" s="36"/>
      <c r="O5941" s="36"/>
    </row>
    <row r="5942" spans="6:17">
      <c r="I5942" s="36"/>
      <c r="O5942" s="36"/>
    </row>
    <row r="5943" spans="6:17">
      <c r="F5943" s="36"/>
      <c r="H5943" s="36"/>
      <c r="I5943" s="36"/>
      <c r="J5943" s="36"/>
      <c r="K5943" s="36"/>
      <c r="N5943" s="36"/>
      <c r="O5943" s="36"/>
    </row>
    <row r="5944" spans="6:17">
      <c r="F5944" s="36"/>
      <c r="J5944" s="36"/>
      <c r="N5944" s="36"/>
      <c r="O5944" s="36"/>
    </row>
    <row r="5945" spans="6:17">
      <c r="F5945" s="36"/>
      <c r="I5945" s="36"/>
      <c r="K5945" s="36"/>
    </row>
    <row r="5946" spans="6:17">
      <c r="F5946" s="36"/>
      <c r="H5946" s="36"/>
      <c r="I5946" s="36"/>
      <c r="J5946" s="36"/>
      <c r="K5946" s="36"/>
      <c r="N5946" s="36"/>
      <c r="O5946" s="36"/>
    </row>
    <row r="5947" spans="6:17">
      <c r="F5947" s="36"/>
      <c r="I5947" s="36"/>
      <c r="J5947" s="36"/>
      <c r="K5947" s="36"/>
      <c r="O5947" s="36"/>
    </row>
    <row r="5948" spans="6:17">
      <c r="F5948" s="47"/>
      <c r="G5948" s="47"/>
      <c r="H5948" s="47"/>
      <c r="I5948" s="47"/>
      <c r="J5948" s="47"/>
      <c r="K5948" s="47"/>
      <c r="L5948" s="47"/>
      <c r="M5948" s="47"/>
      <c r="N5948" s="47"/>
      <c r="O5948" s="47"/>
      <c r="P5948" s="47"/>
      <c r="Q5948" s="47"/>
    </row>
    <row r="5949" spans="6:17">
      <c r="F5949" s="36"/>
      <c r="H5949" s="36"/>
      <c r="I5949" s="36"/>
      <c r="J5949" s="36"/>
      <c r="K5949" s="36"/>
      <c r="N5949" s="36"/>
      <c r="O5949" s="36"/>
    </row>
    <row r="5950" spans="6:17">
      <c r="F5950" s="36"/>
      <c r="H5950" s="36"/>
      <c r="I5950" s="36"/>
      <c r="J5950" s="36"/>
      <c r="K5950" s="36"/>
      <c r="N5950" s="36"/>
      <c r="O5950" s="36"/>
    </row>
    <row r="5951" spans="6:17">
      <c r="F5951" s="36"/>
      <c r="H5951" s="36"/>
      <c r="I5951" s="36"/>
      <c r="J5951" s="36"/>
      <c r="K5951" s="36"/>
      <c r="N5951" s="36"/>
      <c r="O5951" s="36"/>
    </row>
    <row r="5952" spans="6:17">
      <c r="F5952" s="36"/>
      <c r="H5952" s="36"/>
      <c r="I5952" s="36"/>
      <c r="J5952" s="36"/>
      <c r="K5952" s="36"/>
      <c r="N5952" s="36"/>
      <c r="O5952" s="36"/>
    </row>
    <row r="5953" spans="6:15">
      <c r="F5953" s="36"/>
      <c r="H5953" s="36"/>
      <c r="I5953" s="36"/>
      <c r="J5953" s="36"/>
      <c r="K5953" s="36"/>
      <c r="N5953" s="36"/>
      <c r="O5953" s="36"/>
    </row>
    <row r="5954" spans="6:15">
      <c r="F5954" s="36"/>
      <c r="H5954" s="36"/>
      <c r="I5954" s="36"/>
      <c r="J5954" s="36"/>
      <c r="K5954" s="36"/>
      <c r="N5954" s="36"/>
      <c r="O5954" s="36"/>
    </row>
    <row r="5955" spans="6:15">
      <c r="F5955" s="36"/>
      <c r="H5955" s="36"/>
      <c r="I5955" s="36"/>
      <c r="J5955" s="36"/>
      <c r="K5955" s="36"/>
      <c r="N5955" s="36"/>
      <c r="O5955" s="36"/>
    </row>
    <row r="5956" spans="6:15">
      <c r="F5956" s="36"/>
      <c r="H5956" s="36"/>
      <c r="I5956" s="36"/>
      <c r="J5956" s="36"/>
      <c r="K5956" s="36"/>
      <c r="N5956" s="36"/>
      <c r="O5956" s="36"/>
    </row>
    <row r="5957" spans="6:15">
      <c r="F5957" s="36"/>
      <c r="H5957" s="36"/>
      <c r="I5957" s="36"/>
      <c r="J5957" s="36"/>
      <c r="K5957" s="36"/>
      <c r="N5957" s="36"/>
      <c r="O5957" s="36"/>
    </row>
    <row r="5958" spans="6:15">
      <c r="F5958" s="36"/>
      <c r="H5958" s="36"/>
      <c r="I5958" s="36"/>
      <c r="J5958" s="36"/>
      <c r="K5958" s="36"/>
      <c r="N5958" s="36"/>
      <c r="O5958" s="36"/>
    </row>
    <row r="5959" spans="6:15">
      <c r="F5959" s="36"/>
      <c r="H5959" s="36"/>
      <c r="I5959" s="36"/>
      <c r="J5959" s="36"/>
      <c r="K5959" s="36"/>
      <c r="N5959" s="36"/>
      <c r="O5959" s="36"/>
    </row>
    <row r="5960" spans="6:15">
      <c r="F5960" s="36"/>
      <c r="J5960" s="36"/>
      <c r="K5960" s="36"/>
      <c r="O5960" s="36"/>
    </row>
    <row r="5961" spans="6:15">
      <c r="F5961" s="36"/>
      <c r="H5961" s="36"/>
      <c r="I5961" s="36"/>
      <c r="J5961" s="36"/>
      <c r="K5961" s="36"/>
      <c r="N5961" s="36"/>
      <c r="O5961" s="36"/>
    </row>
    <row r="5962" spans="6:15">
      <c r="F5962" s="36"/>
      <c r="H5962" s="36"/>
      <c r="I5962" s="36"/>
      <c r="J5962" s="36"/>
      <c r="K5962" s="36"/>
      <c r="N5962" s="36"/>
      <c r="O5962" s="36"/>
    </row>
    <row r="5963" spans="6:15">
      <c r="F5963" s="36"/>
      <c r="H5963" s="36"/>
      <c r="I5963" s="36"/>
      <c r="J5963" s="36"/>
      <c r="K5963" s="36"/>
      <c r="O5963" s="36"/>
    </row>
    <row r="5964" spans="6:15">
      <c r="F5964" s="36"/>
      <c r="H5964" s="36"/>
      <c r="I5964" s="36"/>
      <c r="J5964" s="36"/>
      <c r="K5964" s="36"/>
      <c r="N5964" s="36"/>
      <c r="O5964" s="36"/>
    </row>
    <row r="5965" spans="6:15">
      <c r="F5965" s="36"/>
      <c r="H5965" s="36"/>
      <c r="I5965" s="36"/>
      <c r="J5965" s="36"/>
      <c r="K5965" s="36"/>
      <c r="N5965" s="36"/>
      <c r="O5965" s="36"/>
    </row>
    <row r="5966" spans="6:15">
      <c r="J5966" s="36"/>
      <c r="O5966" s="36"/>
    </row>
    <row r="5967" spans="6:15">
      <c r="F5967" s="36"/>
      <c r="H5967" s="36"/>
      <c r="I5967" s="36"/>
      <c r="J5967" s="36"/>
      <c r="K5967" s="36"/>
      <c r="N5967" s="36"/>
      <c r="O5967" s="36"/>
    </row>
    <row r="5968" spans="6:15">
      <c r="F5968" s="36"/>
      <c r="H5968" s="36"/>
      <c r="I5968" s="36"/>
      <c r="J5968" s="36"/>
      <c r="K5968" s="36"/>
      <c r="N5968" s="36"/>
      <c r="O5968" s="36"/>
    </row>
    <row r="5969" spans="6:15">
      <c r="F5969" s="36"/>
      <c r="J5969" s="36"/>
      <c r="N5969" s="36"/>
    </row>
    <row r="5970" spans="6:15">
      <c r="F5970" s="36"/>
      <c r="H5970" s="36"/>
      <c r="I5970" s="36"/>
      <c r="J5970" s="36"/>
      <c r="K5970" s="36"/>
      <c r="N5970" s="36"/>
      <c r="O5970" s="36"/>
    </row>
    <row r="5971" spans="6:15">
      <c r="F5971" s="36"/>
      <c r="H5971" s="36"/>
      <c r="I5971" s="36"/>
      <c r="J5971" s="36"/>
      <c r="K5971" s="36"/>
      <c r="N5971" s="36"/>
      <c r="O5971" s="36"/>
    </row>
    <row r="5972" spans="6:15">
      <c r="F5972" s="36"/>
      <c r="I5972" s="36"/>
      <c r="J5972" s="36"/>
      <c r="O5972" s="36"/>
    </row>
    <row r="5973" spans="6:15">
      <c r="F5973" s="36"/>
      <c r="H5973" s="36"/>
      <c r="I5973" s="36"/>
      <c r="J5973" s="36"/>
      <c r="K5973" s="36"/>
      <c r="N5973" s="36"/>
      <c r="O5973" s="36"/>
    </row>
    <row r="5974" spans="6:15">
      <c r="F5974" s="36"/>
      <c r="H5974" s="36"/>
      <c r="I5974" s="36"/>
      <c r="J5974" s="36"/>
      <c r="K5974" s="36"/>
      <c r="N5974" s="36"/>
      <c r="O5974" s="36"/>
    </row>
    <row r="5975" spans="6:15">
      <c r="I5975" s="36"/>
    </row>
    <row r="5976" spans="6:15">
      <c r="F5976" s="36"/>
      <c r="H5976" s="36"/>
      <c r="I5976" s="36"/>
      <c r="J5976" s="36"/>
      <c r="K5976" s="36"/>
      <c r="N5976" s="36"/>
      <c r="O5976" s="36"/>
    </row>
    <row r="5977" spans="6:15">
      <c r="F5977" s="36"/>
      <c r="H5977" s="36"/>
      <c r="I5977" s="36"/>
      <c r="J5977" s="36"/>
      <c r="K5977" s="36"/>
      <c r="N5977" s="36"/>
      <c r="O5977" s="36"/>
    </row>
    <row r="5978" spans="6:15">
      <c r="I5978" s="36"/>
      <c r="O5978" s="36"/>
    </row>
    <row r="5979" spans="6:15">
      <c r="F5979" s="36"/>
      <c r="H5979" s="36"/>
      <c r="I5979" s="36"/>
      <c r="J5979" s="36"/>
      <c r="K5979" s="36"/>
      <c r="N5979" s="36"/>
      <c r="O5979" s="36"/>
    </row>
    <row r="5980" spans="6:15">
      <c r="F5980" s="36"/>
      <c r="H5980" s="36"/>
      <c r="I5980" s="36"/>
      <c r="J5980" s="36"/>
      <c r="K5980" s="36"/>
      <c r="N5980" s="36"/>
      <c r="O5980" s="36"/>
    </row>
    <row r="5981" spans="6:15">
      <c r="F5981" s="36"/>
      <c r="I5981" s="36"/>
      <c r="K5981" s="36"/>
    </row>
    <row r="5982" spans="6:15">
      <c r="F5982" s="36"/>
      <c r="H5982" s="36"/>
      <c r="I5982" s="36"/>
      <c r="J5982" s="36"/>
      <c r="K5982" s="36"/>
      <c r="N5982" s="36"/>
      <c r="O5982" s="36"/>
    </row>
    <row r="5983" spans="6:15">
      <c r="F5983" s="36"/>
      <c r="H5983" s="36"/>
      <c r="I5983" s="36"/>
      <c r="J5983" s="36"/>
      <c r="K5983" s="36"/>
      <c r="N5983" s="36"/>
      <c r="O5983" s="36"/>
    </row>
    <row r="5984" spans="6:15">
      <c r="F5984" s="36"/>
      <c r="I5984" s="36"/>
      <c r="J5984" s="36"/>
      <c r="O5984" s="36"/>
    </row>
    <row r="5985" spans="6:15">
      <c r="F5985" s="36"/>
      <c r="H5985" s="36"/>
      <c r="I5985" s="36"/>
      <c r="J5985" s="36"/>
      <c r="K5985" s="36"/>
      <c r="N5985" s="36"/>
      <c r="O5985" s="36"/>
    </row>
    <row r="5986" spans="6:15">
      <c r="F5986" s="36"/>
      <c r="H5986" s="36"/>
      <c r="I5986" s="36"/>
      <c r="J5986" s="36"/>
      <c r="K5986" s="36"/>
      <c r="N5986" s="36"/>
      <c r="O5986" s="36"/>
    </row>
    <row r="5987" spans="6:15">
      <c r="F5987" s="36"/>
      <c r="I5987" s="36"/>
      <c r="O5987" s="36"/>
    </row>
    <row r="5988" spans="6:15">
      <c r="F5988" s="36"/>
      <c r="H5988" s="36"/>
      <c r="I5988" s="36"/>
      <c r="J5988" s="36"/>
      <c r="K5988" s="36"/>
      <c r="N5988" s="36"/>
      <c r="O5988" s="36"/>
    </row>
    <row r="5989" spans="6:15">
      <c r="F5989" s="36"/>
      <c r="H5989" s="36"/>
      <c r="I5989" s="36"/>
      <c r="J5989" s="36"/>
      <c r="K5989" s="36"/>
      <c r="N5989" s="36"/>
      <c r="O5989" s="36"/>
    </row>
    <row r="5990" spans="6:15">
      <c r="F5990" s="36"/>
      <c r="I5990" s="36"/>
      <c r="O5990" s="36"/>
    </row>
    <row r="5991" spans="6:15">
      <c r="J5991" s="36"/>
      <c r="O5991" s="36"/>
    </row>
    <row r="5992" spans="6:15">
      <c r="F5992" s="36"/>
      <c r="H5992" s="36"/>
      <c r="I5992" s="36"/>
      <c r="J5992" s="36"/>
      <c r="K5992" s="36"/>
      <c r="N5992" s="36"/>
      <c r="O5992" s="36"/>
    </row>
    <row r="5993" spans="6:15">
      <c r="F5993" s="36"/>
      <c r="I5993" s="36"/>
      <c r="K5993" s="36"/>
    </row>
    <row r="5994" spans="6:15">
      <c r="F5994" s="36"/>
      <c r="J5994" s="36"/>
    </row>
    <row r="5995" spans="6:15">
      <c r="F5995" s="36"/>
      <c r="H5995" s="36"/>
      <c r="I5995" s="36"/>
      <c r="J5995" s="36"/>
      <c r="K5995" s="36"/>
      <c r="N5995" s="36"/>
      <c r="O5995" s="36"/>
    </row>
    <row r="5996" spans="6:15">
      <c r="F5996" s="36"/>
      <c r="H5996" s="36"/>
      <c r="I5996" s="36"/>
      <c r="J5996" s="36"/>
      <c r="K5996" s="36"/>
      <c r="O5996" s="36"/>
    </row>
    <row r="5997" spans="6:15">
      <c r="J5997" s="36"/>
      <c r="O5997" s="36"/>
    </row>
    <row r="5998" spans="6:15">
      <c r="F5998" s="36"/>
      <c r="H5998" s="36"/>
      <c r="I5998" s="36"/>
      <c r="J5998" s="36"/>
      <c r="K5998" s="36"/>
      <c r="N5998" s="36"/>
      <c r="O5998" s="36"/>
    </row>
    <row r="5999" spans="6:15">
      <c r="F5999" s="36"/>
      <c r="I5999" s="36"/>
      <c r="O5999" s="36"/>
    </row>
    <row r="6000" spans="6:15">
      <c r="F6000" s="36"/>
      <c r="K6000" s="36"/>
      <c r="O6000" s="36"/>
    </row>
    <row r="6001" spans="6:15">
      <c r="F6001" s="36"/>
      <c r="H6001" s="36"/>
      <c r="I6001" s="36"/>
      <c r="J6001" s="36"/>
      <c r="K6001" s="36"/>
      <c r="N6001" s="36"/>
      <c r="O6001" s="36"/>
    </row>
    <row r="6002" spans="6:15">
      <c r="F6002" s="36"/>
      <c r="H6002" s="36"/>
      <c r="I6002" s="36"/>
      <c r="K6002" s="36"/>
      <c r="N6002" s="36"/>
    </row>
    <row r="6003" spans="6:15">
      <c r="F6003" s="36"/>
      <c r="H6003" s="36"/>
      <c r="I6003" s="36"/>
      <c r="J6003" s="36"/>
      <c r="K6003" s="36"/>
      <c r="N6003" s="36"/>
      <c r="O6003" s="36"/>
    </row>
    <row r="6004" spans="6:15">
      <c r="F6004" s="36"/>
      <c r="H6004" s="36"/>
      <c r="I6004" s="36"/>
      <c r="J6004" s="36"/>
      <c r="K6004" s="36"/>
      <c r="N6004" s="36"/>
      <c r="O6004" s="36"/>
    </row>
    <row r="6005" spans="6:15">
      <c r="F6005" s="36"/>
      <c r="J6005" s="36"/>
      <c r="K6005" s="36"/>
      <c r="O6005" s="36"/>
    </row>
    <row r="6006" spans="6:15">
      <c r="F6006" s="36"/>
      <c r="H6006" s="36"/>
      <c r="I6006" s="36"/>
      <c r="J6006" s="36"/>
      <c r="K6006" s="36"/>
      <c r="N6006" s="36"/>
      <c r="O6006" s="36"/>
    </row>
    <row r="6007" spans="6:15">
      <c r="F6007" s="36"/>
      <c r="H6007" s="36"/>
      <c r="I6007" s="36"/>
      <c r="J6007" s="36"/>
      <c r="K6007" s="36"/>
      <c r="N6007" s="36"/>
      <c r="O6007" s="36"/>
    </row>
    <row r="6008" spans="6:15">
      <c r="I6008" s="36"/>
      <c r="J6008" s="36"/>
      <c r="O6008" s="36"/>
    </row>
    <row r="6009" spans="6:15">
      <c r="F6009" s="36"/>
      <c r="H6009" s="36"/>
      <c r="I6009" s="36"/>
      <c r="J6009" s="36"/>
      <c r="K6009" s="36"/>
      <c r="N6009" s="36"/>
      <c r="O6009" s="36"/>
    </row>
    <row r="6010" spans="6:15">
      <c r="F6010" s="36"/>
      <c r="H6010" s="36"/>
      <c r="I6010" s="36"/>
      <c r="J6010" s="36"/>
      <c r="K6010" s="36"/>
      <c r="N6010" s="36"/>
      <c r="O6010" s="36"/>
    </row>
    <row r="6011" spans="6:15">
      <c r="I6011" s="36"/>
      <c r="J6011" s="36"/>
      <c r="K6011" s="36"/>
    </row>
    <row r="6012" spans="6:15">
      <c r="F6012" s="36"/>
      <c r="I6012" s="36"/>
    </row>
    <row r="6013" spans="6:15">
      <c r="F6013" s="36"/>
      <c r="H6013" s="36"/>
      <c r="I6013" s="36"/>
      <c r="J6013" s="36"/>
      <c r="K6013" s="36"/>
      <c r="N6013" s="36"/>
      <c r="O6013" s="36"/>
    </row>
    <row r="6014" spans="6:15">
      <c r="F6014" s="36"/>
      <c r="H6014" s="36"/>
      <c r="J6014" s="36"/>
      <c r="K6014" s="36"/>
      <c r="O6014" s="36"/>
    </row>
    <row r="6015" spans="6:15">
      <c r="F6015" s="36"/>
      <c r="H6015" s="36"/>
      <c r="I6015" s="36"/>
      <c r="J6015" s="36"/>
      <c r="K6015" s="36"/>
      <c r="N6015" s="36"/>
      <c r="O6015" s="36"/>
    </row>
    <row r="6016" spans="6:15">
      <c r="F6016" s="36"/>
      <c r="H6016" s="36"/>
      <c r="I6016" s="36"/>
      <c r="J6016" s="36"/>
      <c r="K6016" s="36"/>
      <c r="N6016" s="36"/>
      <c r="O6016" s="36"/>
    </row>
    <row r="6017" spans="6:15">
      <c r="F6017" s="36"/>
      <c r="J6017" s="36"/>
      <c r="K6017" s="36"/>
    </row>
    <row r="6018" spans="6:15">
      <c r="F6018" s="36"/>
      <c r="H6018" s="36"/>
      <c r="I6018" s="36"/>
      <c r="J6018" s="36"/>
      <c r="K6018" s="36"/>
      <c r="N6018" s="36"/>
      <c r="O6018" s="36"/>
    </row>
    <row r="6019" spans="6:15">
      <c r="F6019" s="36"/>
      <c r="H6019" s="36"/>
      <c r="I6019" s="36"/>
      <c r="J6019" s="36"/>
      <c r="K6019" s="36"/>
      <c r="N6019" s="36"/>
      <c r="O6019" s="36"/>
    </row>
    <row r="6020" spans="6:15">
      <c r="F6020" s="36"/>
      <c r="K6020" s="36"/>
      <c r="O6020" s="36"/>
    </row>
    <row r="6021" spans="6:15">
      <c r="F6021" s="36"/>
      <c r="H6021" s="36"/>
      <c r="I6021" s="36"/>
      <c r="J6021" s="36"/>
      <c r="K6021" s="36"/>
      <c r="N6021" s="36"/>
      <c r="O6021" s="36"/>
    </row>
    <row r="6022" spans="6:15">
      <c r="F6022" s="36"/>
      <c r="I6022" s="36"/>
    </row>
    <row r="6023" spans="6:15">
      <c r="F6023" s="36"/>
      <c r="I6023" s="36"/>
    </row>
    <row r="6024" spans="6:15">
      <c r="F6024" s="36"/>
      <c r="M6024" s="36"/>
    </row>
    <row r="6025" spans="6:15">
      <c r="F6025" s="36"/>
      <c r="H6025" s="36"/>
      <c r="I6025" s="36"/>
      <c r="K6025" s="36"/>
    </row>
    <row r="6026" spans="6:15">
      <c r="F6026" s="36"/>
    </row>
    <row r="6027" spans="6:15">
      <c r="F6027" s="36"/>
      <c r="M6027" s="36"/>
      <c r="N6027" s="36"/>
    </row>
    <row r="6028" spans="6:15">
      <c r="F6028" s="36"/>
      <c r="K6028" s="36"/>
    </row>
    <row r="6029" spans="6:15">
      <c r="F6029" s="36"/>
      <c r="K6029" s="36"/>
    </row>
    <row r="6030" spans="6:15">
      <c r="M6030" s="36"/>
    </row>
    <row r="6031" spans="6:15">
      <c r="F6031" s="36"/>
      <c r="H6031" s="36"/>
      <c r="K6031" s="36"/>
      <c r="O6031" s="36"/>
    </row>
    <row r="6032" spans="6:15">
      <c r="I6032" s="36"/>
      <c r="M6032" s="36"/>
      <c r="O6032" s="36"/>
    </row>
    <row r="6033" spans="6:17">
      <c r="K6033" s="36"/>
      <c r="M6033" s="36"/>
    </row>
    <row r="6034" spans="6:17">
      <c r="F6034" s="36"/>
    </row>
    <row r="6035" spans="6:17">
      <c r="F6035" s="36"/>
      <c r="H6035" s="36"/>
      <c r="I6035" s="36"/>
      <c r="J6035" s="36"/>
      <c r="K6035" s="36"/>
      <c r="M6035" s="36"/>
      <c r="O6035" s="36"/>
    </row>
    <row r="6036" spans="6:17">
      <c r="F6036" s="36"/>
      <c r="H6036" s="36"/>
      <c r="I6036" s="36"/>
    </row>
    <row r="6037" spans="6:17">
      <c r="F6037" s="36"/>
      <c r="K6037" s="36"/>
      <c r="O6037" s="36"/>
    </row>
    <row r="6038" spans="6:17">
      <c r="I6038" s="36"/>
      <c r="M6038" s="36"/>
      <c r="O6038" s="36"/>
    </row>
    <row r="6039" spans="6:17">
      <c r="F6039" s="36"/>
      <c r="H6039" s="36"/>
      <c r="I6039" s="36"/>
      <c r="K6039" s="36"/>
      <c r="N6039" s="36"/>
      <c r="O6039" s="36"/>
    </row>
    <row r="6040" spans="6:17">
      <c r="F6040" s="36"/>
      <c r="I6040" s="36"/>
      <c r="K6040" s="36"/>
      <c r="O6040" s="36"/>
    </row>
    <row r="6041" spans="6:17">
      <c r="F6041" s="36"/>
      <c r="I6041" s="36"/>
      <c r="M6041" s="36"/>
      <c r="O6041" s="36"/>
    </row>
    <row r="6042" spans="6:17">
      <c r="H6042" s="36"/>
      <c r="I6042" s="36"/>
      <c r="O6042" s="36"/>
    </row>
    <row r="6043" spans="6:17">
      <c r="F6043" s="47"/>
      <c r="G6043" s="47"/>
      <c r="H6043" s="47"/>
      <c r="I6043" s="47"/>
      <c r="J6043" s="47"/>
      <c r="K6043" s="47"/>
      <c r="L6043" s="47"/>
      <c r="M6043" s="47"/>
      <c r="N6043" s="47"/>
      <c r="O6043" s="47"/>
      <c r="P6043" s="47"/>
      <c r="Q6043" s="47"/>
    </row>
    <row r="6044" spans="6:17">
      <c r="O6044" s="36"/>
    </row>
    <row r="6045" spans="6:17">
      <c r="F6045" s="36"/>
      <c r="H6045" s="36"/>
      <c r="I6045" s="36"/>
      <c r="K6045" s="36"/>
      <c r="O6045" s="36"/>
    </row>
    <row r="6046" spans="6:17">
      <c r="F6046" s="36"/>
      <c r="H6046" s="36"/>
      <c r="I6046" s="36"/>
      <c r="J6046" s="36"/>
      <c r="K6046" s="36"/>
      <c r="N6046" s="36"/>
      <c r="O6046" s="36"/>
    </row>
    <row r="6047" spans="6:17">
      <c r="F6047" s="36"/>
      <c r="I6047" s="36"/>
      <c r="K6047" s="36"/>
      <c r="O6047" s="36"/>
    </row>
    <row r="6048" spans="6:17">
      <c r="F6048" s="36"/>
      <c r="H6048" s="36"/>
      <c r="I6048" s="36"/>
      <c r="J6048" s="36"/>
      <c r="K6048" s="36"/>
      <c r="O6048" s="36"/>
    </row>
    <row r="6049" spans="6:15">
      <c r="F6049" s="36"/>
      <c r="H6049" s="36"/>
      <c r="I6049" s="36"/>
      <c r="J6049" s="36"/>
      <c r="K6049" s="36"/>
      <c r="N6049" s="36"/>
      <c r="O6049" s="36"/>
    </row>
    <row r="6050" spans="6:15">
      <c r="F6050" s="36"/>
      <c r="O6050" s="36"/>
    </row>
    <row r="6051" spans="6:15">
      <c r="H6051" s="36"/>
      <c r="K6051" s="36"/>
      <c r="N6051" s="36"/>
    </row>
    <row r="6052" spans="6:15">
      <c r="F6052" s="36"/>
      <c r="H6052" s="36"/>
      <c r="I6052" s="36"/>
      <c r="J6052" s="36"/>
      <c r="K6052" s="36"/>
      <c r="N6052" s="36"/>
      <c r="O6052" s="36"/>
    </row>
    <row r="6053" spans="6:15">
      <c r="F6053" s="36"/>
      <c r="K6053" s="36"/>
      <c r="O6053" s="36"/>
    </row>
    <row r="6054" spans="6:15">
      <c r="F6054" s="36"/>
      <c r="H6054" s="36"/>
      <c r="I6054" s="36"/>
      <c r="K6054" s="36"/>
      <c r="O6054" s="36"/>
    </row>
    <row r="6055" spans="6:15">
      <c r="F6055" s="36"/>
      <c r="H6055" s="36"/>
      <c r="I6055" s="36"/>
      <c r="J6055" s="36"/>
      <c r="K6055" s="36"/>
      <c r="N6055" s="36"/>
      <c r="O6055" s="36"/>
    </row>
    <row r="6056" spans="6:15">
      <c r="F6056" s="36"/>
      <c r="H6056" s="36"/>
      <c r="I6056" s="36"/>
      <c r="J6056" s="36"/>
      <c r="K6056" s="36"/>
      <c r="N6056" s="36"/>
      <c r="O6056" s="36"/>
    </row>
    <row r="6057" spans="6:15">
      <c r="F6057" s="36"/>
      <c r="H6057" s="36"/>
      <c r="K6057" s="36"/>
      <c r="O6057" s="36"/>
    </row>
    <row r="6058" spans="6:15">
      <c r="F6058" s="36"/>
      <c r="H6058" s="36"/>
      <c r="I6058" s="36"/>
      <c r="J6058" s="36"/>
      <c r="K6058" s="36"/>
      <c r="N6058" s="36"/>
      <c r="O6058" s="36"/>
    </row>
    <row r="6059" spans="6:15">
      <c r="F6059" s="36"/>
      <c r="H6059" s="36"/>
      <c r="I6059" s="36"/>
      <c r="J6059" s="36"/>
      <c r="K6059" s="36"/>
      <c r="N6059" s="36"/>
      <c r="O6059" s="36"/>
    </row>
    <row r="6060" spans="6:15">
      <c r="F6060" s="36"/>
      <c r="O6060" s="36"/>
    </row>
    <row r="6061" spans="6:15">
      <c r="F6061" s="36"/>
      <c r="K6061" s="36"/>
      <c r="O6061" s="36"/>
    </row>
    <row r="6062" spans="6:15">
      <c r="F6062" s="36"/>
      <c r="H6062" s="36"/>
      <c r="I6062" s="36"/>
      <c r="J6062" s="36"/>
      <c r="K6062" s="36"/>
      <c r="N6062" s="36"/>
      <c r="O6062" s="36"/>
    </row>
    <row r="6063" spans="6:15">
      <c r="F6063" s="36"/>
      <c r="N6063" s="36"/>
      <c r="O6063" s="36"/>
    </row>
    <row r="6064" spans="6:15">
      <c r="F6064" s="36"/>
      <c r="H6064" s="36"/>
      <c r="I6064" s="36"/>
      <c r="K6064" s="36"/>
      <c r="O6064" s="36"/>
    </row>
    <row r="6065" spans="6:17">
      <c r="F6065" s="36"/>
      <c r="H6065" s="36"/>
      <c r="I6065" s="36"/>
      <c r="J6065" s="36"/>
      <c r="K6065" s="36"/>
      <c r="N6065" s="36"/>
      <c r="O6065" s="36"/>
    </row>
    <row r="6066" spans="6:17">
      <c r="F6066" s="36"/>
      <c r="I6066" s="36"/>
    </row>
    <row r="6067" spans="6:17">
      <c r="I6067" s="36"/>
      <c r="K6067" s="36"/>
      <c r="O6067" s="36"/>
    </row>
    <row r="6068" spans="6:17">
      <c r="F6068" s="47"/>
      <c r="G6068" s="47"/>
      <c r="H6068" s="47"/>
      <c r="I6068" s="47"/>
      <c r="J6068" s="47"/>
      <c r="K6068" s="47"/>
      <c r="L6068" s="47"/>
      <c r="M6068" s="47"/>
      <c r="N6068" s="47"/>
      <c r="O6068" s="47"/>
      <c r="P6068" s="47"/>
      <c r="Q6068" s="47"/>
    </row>
    <row r="6069" spans="6:17">
      <c r="F6069" s="36"/>
      <c r="K6069" s="36"/>
    </row>
    <row r="6070" spans="6:17">
      <c r="F6070" s="36"/>
      <c r="O6070" s="36"/>
    </row>
    <row r="6071" spans="6:17">
      <c r="I6071" s="36"/>
      <c r="J6071" s="36"/>
      <c r="O6071" s="36"/>
    </row>
    <row r="6072" spans="6:17">
      <c r="F6072" s="36"/>
      <c r="H6072" s="36"/>
      <c r="I6072" s="36"/>
      <c r="J6072" s="36"/>
      <c r="K6072" s="36"/>
      <c r="N6072" s="36"/>
      <c r="O6072" s="36"/>
    </row>
    <row r="6073" spans="6:17">
      <c r="F6073" s="36"/>
      <c r="K6073" s="36"/>
      <c r="O6073" s="36"/>
    </row>
    <row r="6074" spans="6:17">
      <c r="F6074" s="36"/>
      <c r="H6074" s="36"/>
      <c r="I6074" s="36"/>
      <c r="J6074" s="36"/>
      <c r="K6074" s="36"/>
      <c r="N6074" s="36"/>
    </row>
    <row r="6075" spans="6:17">
      <c r="F6075" s="36"/>
      <c r="H6075" s="36"/>
      <c r="I6075" s="36"/>
      <c r="J6075" s="36"/>
      <c r="K6075" s="36"/>
      <c r="N6075" s="36"/>
      <c r="O6075" s="36"/>
    </row>
    <row r="6076" spans="6:17">
      <c r="F6076" s="36"/>
      <c r="I6076" s="36"/>
      <c r="K6076" s="36"/>
      <c r="O6076" s="36"/>
    </row>
    <row r="6077" spans="6:17">
      <c r="F6077" s="36"/>
      <c r="I6077" s="36"/>
      <c r="J6077" s="36"/>
      <c r="O6077" s="36"/>
    </row>
    <row r="6078" spans="6:17">
      <c r="F6078" s="36"/>
      <c r="H6078" s="36"/>
      <c r="I6078" s="36"/>
      <c r="J6078" s="36"/>
      <c r="K6078" s="36"/>
      <c r="N6078" s="36"/>
      <c r="O6078" s="36"/>
    </row>
    <row r="6079" spans="6:17">
      <c r="F6079" s="36"/>
      <c r="O6079" s="36"/>
    </row>
    <row r="6080" spans="6:17">
      <c r="F6080" s="36"/>
      <c r="H6080" s="36"/>
      <c r="I6080" s="36"/>
      <c r="J6080" s="36"/>
      <c r="K6080" s="36"/>
      <c r="N6080" s="36"/>
      <c r="O6080" s="36"/>
    </row>
    <row r="6081" spans="6:15">
      <c r="F6081" s="36"/>
      <c r="H6081" s="36"/>
      <c r="I6081" s="36"/>
      <c r="J6081" s="36"/>
      <c r="K6081" s="36"/>
      <c r="N6081" s="36"/>
      <c r="O6081" s="36"/>
    </row>
    <row r="6082" spans="6:15">
      <c r="F6082" s="36"/>
      <c r="H6082" s="36"/>
      <c r="I6082" s="36"/>
    </row>
    <row r="6083" spans="6:15">
      <c r="F6083" s="36"/>
      <c r="H6083" s="36"/>
      <c r="I6083" s="36"/>
      <c r="J6083" s="36"/>
      <c r="K6083" s="36"/>
      <c r="N6083" s="36"/>
      <c r="O6083" s="36"/>
    </row>
    <row r="6084" spans="6:15">
      <c r="F6084" s="36"/>
      <c r="H6084" s="36"/>
      <c r="I6084" s="36"/>
      <c r="J6084" s="36"/>
      <c r="K6084" s="36"/>
      <c r="M6084" s="36"/>
      <c r="N6084" s="36"/>
      <c r="O6084" s="36"/>
    </row>
    <row r="6085" spans="6:15">
      <c r="H6085" s="36"/>
      <c r="I6085" s="36"/>
      <c r="K6085" s="36"/>
      <c r="M6085" s="36"/>
      <c r="O6085" s="36"/>
    </row>
    <row r="6086" spans="6:15">
      <c r="F6086" s="36"/>
      <c r="H6086" s="36"/>
      <c r="I6086" s="36"/>
      <c r="J6086" s="36"/>
      <c r="K6086" s="36"/>
      <c r="M6086" s="36"/>
      <c r="N6086" s="36"/>
      <c r="O6086" s="36"/>
    </row>
    <row r="6087" spans="6:15">
      <c r="F6087" s="36"/>
      <c r="H6087" s="36"/>
      <c r="I6087" s="36"/>
      <c r="J6087" s="36"/>
      <c r="K6087" s="36"/>
      <c r="N6087" s="36"/>
      <c r="O6087" s="36"/>
    </row>
    <row r="6088" spans="6:15">
      <c r="F6088" s="36"/>
      <c r="H6088" s="36"/>
      <c r="I6088" s="36"/>
      <c r="O6088" s="36"/>
    </row>
    <row r="6089" spans="6:15">
      <c r="F6089" s="36"/>
      <c r="H6089" s="36"/>
      <c r="I6089" s="36"/>
      <c r="J6089" s="36"/>
      <c r="K6089" s="36"/>
      <c r="N6089" s="36"/>
      <c r="O6089" s="36"/>
    </row>
    <row r="6090" spans="6:15">
      <c r="F6090" s="36"/>
      <c r="H6090" s="36"/>
      <c r="I6090" s="36"/>
      <c r="J6090" s="36"/>
      <c r="K6090" s="36"/>
      <c r="N6090" s="36"/>
      <c r="O6090" s="36"/>
    </row>
    <row r="6091" spans="6:15">
      <c r="H6091" s="36"/>
      <c r="I6091" s="36"/>
      <c r="O6091" s="36"/>
    </row>
    <row r="6092" spans="6:15">
      <c r="F6092" s="36"/>
      <c r="H6092" s="36"/>
      <c r="I6092" s="36"/>
      <c r="K6092" s="36"/>
      <c r="O6092" s="36"/>
    </row>
    <row r="6093" spans="6:15">
      <c r="F6093" s="36"/>
      <c r="H6093" s="36"/>
      <c r="I6093" s="36"/>
      <c r="J6093" s="36"/>
      <c r="K6093" s="36"/>
      <c r="N6093" s="36"/>
      <c r="O6093" s="36"/>
    </row>
    <row r="6094" spans="6:15">
      <c r="F6094" s="36"/>
      <c r="H6094" s="36"/>
      <c r="I6094" s="36"/>
      <c r="J6094" s="36"/>
      <c r="K6094" s="36"/>
      <c r="N6094" s="36"/>
      <c r="O6094" s="36"/>
    </row>
    <row r="6095" spans="6:15">
      <c r="I6095" s="36"/>
    </row>
    <row r="6096" spans="6:15">
      <c r="F6096" s="36"/>
      <c r="H6096" s="36"/>
      <c r="I6096" s="36"/>
      <c r="J6096" s="36"/>
      <c r="K6096" s="36"/>
      <c r="N6096" s="36"/>
      <c r="O6096" s="36"/>
    </row>
    <row r="6097" spans="6:17">
      <c r="F6097" s="36"/>
      <c r="H6097" s="36"/>
      <c r="I6097" s="36"/>
      <c r="J6097" s="36"/>
      <c r="K6097" s="36"/>
      <c r="N6097" s="36"/>
      <c r="O6097" s="36"/>
    </row>
    <row r="6098" spans="6:17">
      <c r="I6098" s="36"/>
    </row>
    <row r="6099" spans="6:17">
      <c r="F6099" s="36"/>
      <c r="H6099" s="36"/>
      <c r="I6099" s="36"/>
      <c r="J6099" s="36"/>
      <c r="K6099" s="36"/>
      <c r="N6099" s="36"/>
      <c r="O6099" s="36"/>
    </row>
    <row r="6100" spans="6:17">
      <c r="F6100" s="36"/>
      <c r="H6100" s="36"/>
      <c r="I6100" s="36"/>
      <c r="J6100" s="36"/>
      <c r="K6100" s="36"/>
      <c r="N6100" s="36"/>
      <c r="O6100" s="36"/>
    </row>
    <row r="6101" spans="6:17">
      <c r="F6101" s="36"/>
      <c r="I6101" s="36"/>
      <c r="O6101" s="36"/>
    </row>
    <row r="6102" spans="6:17">
      <c r="F6102" s="36"/>
      <c r="G6102" s="36"/>
      <c r="H6102" s="36"/>
      <c r="I6102" s="36"/>
      <c r="J6102" s="36"/>
      <c r="K6102" s="36"/>
      <c r="N6102" s="36"/>
      <c r="O6102" s="36"/>
    </row>
    <row r="6103" spans="6:17">
      <c r="F6103" s="36"/>
      <c r="G6103" s="36"/>
      <c r="H6103" s="36"/>
      <c r="I6103" s="36"/>
      <c r="J6103" s="36"/>
      <c r="K6103" s="36"/>
      <c r="N6103" s="36"/>
      <c r="O6103" s="36"/>
    </row>
    <row r="6104" spans="6:17">
      <c r="F6104" s="36"/>
      <c r="G6104" s="36"/>
      <c r="H6104" s="36"/>
      <c r="I6104" s="36"/>
      <c r="J6104" s="36"/>
      <c r="K6104" s="36"/>
      <c r="N6104" s="36"/>
      <c r="O6104" s="36"/>
    </row>
    <row r="6105" spans="6:17">
      <c r="F6105" s="36"/>
      <c r="H6105" s="36"/>
      <c r="I6105" s="36"/>
      <c r="J6105" s="36"/>
      <c r="K6105" s="36"/>
      <c r="L6105" s="36"/>
      <c r="N6105" s="36"/>
      <c r="O6105" s="36"/>
    </row>
    <row r="6106" spans="6:17">
      <c r="F6106" s="36"/>
      <c r="H6106" s="36"/>
      <c r="I6106" s="36"/>
      <c r="J6106" s="36"/>
      <c r="K6106" s="36"/>
      <c r="L6106" s="36"/>
      <c r="N6106" s="36"/>
      <c r="O6106" s="36"/>
    </row>
    <row r="6107" spans="6:17">
      <c r="F6107" s="36"/>
      <c r="H6107" s="36"/>
      <c r="I6107" s="36"/>
      <c r="J6107" s="36"/>
      <c r="K6107" s="36"/>
      <c r="L6107" s="36"/>
      <c r="N6107" s="36"/>
      <c r="O6107" s="36"/>
    </row>
    <row r="6108" spans="6:17">
      <c r="F6108" s="36"/>
      <c r="H6108" s="36"/>
      <c r="I6108" s="36"/>
      <c r="J6108" s="36"/>
      <c r="K6108" s="36"/>
      <c r="N6108" s="36"/>
      <c r="O6108" s="36"/>
    </row>
    <row r="6109" spans="6:17">
      <c r="F6109" s="36"/>
      <c r="H6109" s="36"/>
      <c r="I6109" s="36"/>
      <c r="J6109" s="36"/>
      <c r="K6109" s="36"/>
      <c r="N6109" s="36"/>
      <c r="O6109" s="36"/>
    </row>
    <row r="6110" spans="6:17">
      <c r="F6110" s="36"/>
      <c r="H6110" s="36"/>
      <c r="I6110" s="36"/>
      <c r="J6110" s="36"/>
      <c r="K6110" s="36"/>
      <c r="N6110" s="36"/>
      <c r="O6110" s="36"/>
    </row>
    <row r="6111" spans="6:17">
      <c r="F6111" s="47"/>
      <c r="G6111" s="47"/>
      <c r="H6111" s="47"/>
      <c r="I6111" s="47"/>
      <c r="J6111" s="47"/>
      <c r="K6111" s="47"/>
      <c r="L6111" s="47"/>
      <c r="M6111" s="47"/>
      <c r="N6111" s="47"/>
      <c r="O6111" s="47"/>
      <c r="P6111" s="47"/>
      <c r="Q6111" s="47"/>
    </row>
    <row r="6112" spans="6:17">
      <c r="F6112" s="36"/>
      <c r="H6112" s="36"/>
      <c r="I6112" s="36"/>
      <c r="J6112" s="36"/>
      <c r="K6112" s="36"/>
      <c r="N6112" s="36"/>
      <c r="O6112" s="36"/>
    </row>
    <row r="6113" spans="6:15">
      <c r="F6113" s="36"/>
      <c r="H6113" s="36"/>
      <c r="I6113" s="36"/>
      <c r="J6113" s="36"/>
      <c r="K6113" s="36"/>
      <c r="N6113" s="36"/>
      <c r="O6113" s="36"/>
    </row>
    <row r="6114" spans="6:15">
      <c r="I6114" s="36"/>
      <c r="M6114" s="36"/>
    </row>
    <row r="6115" spans="6:15">
      <c r="F6115" s="36"/>
      <c r="H6115" s="36"/>
      <c r="I6115" s="36"/>
      <c r="J6115" s="36"/>
      <c r="K6115" s="36"/>
      <c r="N6115" s="36"/>
      <c r="O6115" s="36"/>
    </row>
    <row r="6116" spans="6:15">
      <c r="F6116" s="36"/>
      <c r="H6116" s="36"/>
      <c r="I6116" s="36"/>
      <c r="J6116" s="36"/>
      <c r="K6116" s="36"/>
      <c r="N6116" s="36"/>
      <c r="O6116" s="36"/>
    </row>
    <row r="6117" spans="6:15">
      <c r="F6117" s="36"/>
      <c r="H6117" s="36"/>
      <c r="I6117" s="36"/>
      <c r="J6117" s="36"/>
      <c r="K6117" s="36"/>
      <c r="M6117" s="36"/>
      <c r="O6117" s="36"/>
    </row>
    <row r="6118" spans="6:15">
      <c r="F6118" s="36"/>
      <c r="H6118" s="36"/>
      <c r="I6118" s="36"/>
    </row>
    <row r="6119" spans="6:15">
      <c r="F6119" s="36"/>
      <c r="H6119" s="36"/>
      <c r="I6119" s="36"/>
      <c r="J6119" s="36"/>
      <c r="K6119" s="36"/>
      <c r="N6119" s="36"/>
      <c r="O6119" s="36"/>
    </row>
    <row r="6120" spans="6:15">
      <c r="F6120" s="36"/>
      <c r="H6120" s="36"/>
      <c r="I6120" s="36"/>
      <c r="J6120" s="36"/>
      <c r="K6120" s="36"/>
      <c r="N6120" s="36"/>
      <c r="O6120" s="36"/>
    </row>
    <row r="6121" spans="6:15">
      <c r="F6121" s="36"/>
      <c r="H6121" s="36"/>
      <c r="I6121" s="36"/>
      <c r="K6121" s="36"/>
    </row>
    <row r="6122" spans="6:15">
      <c r="F6122" s="36"/>
      <c r="H6122" s="36"/>
      <c r="I6122" s="36"/>
      <c r="J6122" s="36"/>
      <c r="K6122" s="36"/>
      <c r="N6122" s="36"/>
      <c r="O6122" s="36"/>
    </row>
    <row r="6123" spans="6:15">
      <c r="F6123" s="36"/>
    </row>
    <row r="6124" spans="6:15">
      <c r="F6124" s="36"/>
      <c r="H6124" s="36"/>
      <c r="I6124" s="36"/>
      <c r="O6124" s="36"/>
    </row>
    <row r="6125" spans="6:15">
      <c r="F6125" s="36"/>
      <c r="H6125" s="36"/>
      <c r="I6125" s="36"/>
      <c r="J6125" s="36"/>
      <c r="K6125" s="36"/>
      <c r="N6125" s="36"/>
      <c r="O6125" s="36"/>
    </row>
    <row r="6126" spans="6:15">
      <c r="F6126" s="36"/>
      <c r="H6126" s="36"/>
      <c r="K6126" s="36"/>
      <c r="O6126" s="36"/>
    </row>
    <row r="6127" spans="6:15">
      <c r="H6127" s="36"/>
      <c r="I6127" s="36"/>
      <c r="O6127" s="36"/>
    </row>
    <row r="6128" spans="6:15">
      <c r="O6128" s="36"/>
    </row>
    <row r="6129" spans="6:17">
      <c r="F6129" s="36"/>
      <c r="J6129" s="36"/>
    </row>
    <row r="6130" spans="6:17">
      <c r="F6130" s="36"/>
      <c r="H6130" s="36"/>
      <c r="I6130" s="36"/>
      <c r="J6130" s="36"/>
      <c r="K6130" s="36"/>
      <c r="N6130" s="36"/>
      <c r="O6130" s="36"/>
    </row>
    <row r="6131" spans="6:17">
      <c r="F6131" s="47"/>
      <c r="G6131" s="47"/>
      <c r="H6131" s="47"/>
      <c r="I6131" s="47"/>
      <c r="J6131" s="47"/>
      <c r="K6131" s="47"/>
      <c r="L6131" s="47"/>
      <c r="M6131" s="47"/>
      <c r="N6131" s="47"/>
      <c r="O6131" s="47"/>
      <c r="P6131" s="47"/>
      <c r="Q6131" s="47"/>
    </row>
    <row r="6132" spans="6:17">
      <c r="F6132" s="36"/>
      <c r="H6132" s="36"/>
      <c r="I6132" s="36"/>
      <c r="J6132" s="36"/>
      <c r="K6132" s="36"/>
      <c r="N6132" s="36"/>
      <c r="O6132" s="36"/>
    </row>
    <row r="6133" spans="6:17">
      <c r="F6133" s="36"/>
      <c r="H6133" s="36"/>
      <c r="I6133" s="36"/>
      <c r="J6133" s="36"/>
      <c r="K6133" s="36"/>
      <c r="N6133" s="36"/>
      <c r="O6133" s="36"/>
    </row>
    <row r="6134" spans="6:17">
      <c r="I6134" s="36"/>
      <c r="O6134" s="36"/>
    </row>
    <row r="6135" spans="6:17">
      <c r="N6135" s="36"/>
      <c r="O6135" s="36"/>
    </row>
    <row r="6136" spans="6:17">
      <c r="F6136" s="36"/>
      <c r="H6136" s="36"/>
      <c r="I6136" s="36"/>
      <c r="K6136" s="36"/>
      <c r="N6136" s="36"/>
    </row>
    <row r="6137" spans="6:17">
      <c r="F6137" s="36"/>
      <c r="K6137" s="36"/>
      <c r="N6137" s="36"/>
      <c r="O6137" s="36"/>
    </row>
    <row r="6138" spans="6:17">
      <c r="F6138" s="36"/>
      <c r="O6138" s="36"/>
    </row>
    <row r="6139" spans="6:17">
      <c r="F6139" s="36"/>
      <c r="K6139" s="36"/>
    </row>
    <row r="6140" spans="6:17">
      <c r="F6140" s="36"/>
      <c r="H6140" s="36"/>
      <c r="I6140" s="36"/>
      <c r="J6140" s="36"/>
      <c r="K6140" s="36"/>
      <c r="N6140" s="36"/>
      <c r="O6140" s="36"/>
    </row>
    <row r="6141" spans="6:17">
      <c r="J6141" s="36"/>
      <c r="O6141" s="36"/>
    </row>
    <row r="6142" spans="6:17">
      <c r="F6142" s="47"/>
      <c r="G6142" s="47"/>
      <c r="H6142" s="47"/>
      <c r="I6142" s="47"/>
      <c r="J6142" s="47"/>
      <c r="K6142" s="47"/>
      <c r="L6142" s="47"/>
      <c r="M6142" s="47"/>
      <c r="N6142" s="47"/>
      <c r="O6142" s="47"/>
      <c r="P6142" s="47"/>
      <c r="Q6142" s="47"/>
    </row>
    <row r="6143" spans="6:17">
      <c r="F6143" s="36"/>
      <c r="H6143" s="36"/>
      <c r="I6143" s="36"/>
      <c r="J6143" s="36"/>
      <c r="K6143" s="36"/>
      <c r="N6143" s="36"/>
      <c r="O6143" s="36"/>
    </row>
    <row r="6144" spans="6:17">
      <c r="F6144" s="36"/>
      <c r="I6144" s="36"/>
      <c r="K6144" s="36"/>
      <c r="O6144" s="36"/>
    </row>
    <row r="6145" spans="6:15">
      <c r="F6145" s="36"/>
      <c r="K6145" s="36"/>
    </row>
    <row r="6146" spans="6:15">
      <c r="F6146" s="36"/>
      <c r="H6146" s="36"/>
      <c r="I6146" s="36"/>
      <c r="J6146" s="36"/>
      <c r="K6146" s="36"/>
      <c r="N6146" s="36"/>
      <c r="O6146" s="36"/>
    </row>
    <row r="6147" spans="6:15">
      <c r="F6147" s="36"/>
      <c r="O6147" s="36"/>
    </row>
    <row r="6148" spans="6:15">
      <c r="F6148" s="36"/>
      <c r="K6148" s="36"/>
      <c r="O6148" s="36"/>
    </row>
    <row r="6149" spans="6:15">
      <c r="F6149" s="36"/>
      <c r="H6149" s="36"/>
      <c r="I6149" s="36"/>
      <c r="J6149" s="36"/>
      <c r="K6149" s="36"/>
      <c r="N6149" s="36"/>
      <c r="O6149" s="36"/>
    </row>
    <row r="6150" spans="6:15">
      <c r="F6150" s="36"/>
      <c r="K6150" s="36"/>
      <c r="O6150" s="36"/>
    </row>
    <row r="6151" spans="6:15">
      <c r="F6151" s="36"/>
      <c r="K6151" s="36"/>
    </row>
    <row r="6152" spans="6:15">
      <c r="K6152" s="36"/>
    </row>
    <row r="6153" spans="6:15">
      <c r="F6153" s="36"/>
      <c r="J6153" s="36"/>
      <c r="K6153" s="36"/>
      <c r="O6153" s="36"/>
    </row>
    <row r="6154" spans="6:15">
      <c r="F6154" s="36"/>
      <c r="K6154" s="36"/>
    </row>
    <row r="6155" spans="6:15">
      <c r="F6155" s="36"/>
      <c r="K6155" s="36"/>
      <c r="N6155" s="36"/>
    </row>
    <row r="6156" spans="6:15">
      <c r="F6156" s="36"/>
      <c r="I6156" s="36"/>
      <c r="K6156" s="36"/>
      <c r="O6156" s="36"/>
    </row>
    <row r="6157" spans="6:15">
      <c r="F6157" s="36"/>
      <c r="K6157" s="36"/>
    </row>
    <row r="6158" spans="6:15">
      <c r="F6158" s="36"/>
      <c r="K6158" s="36"/>
      <c r="O6158" s="36"/>
    </row>
    <row r="6159" spans="6:15">
      <c r="F6159" s="36"/>
      <c r="H6159" s="36"/>
      <c r="I6159" s="36"/>
      <c r="J6159" s="36"/>
      <c r="K6159" s="36"/>
      <c r="N6159" s="36"/>
      <c r="O6159" s="36"/>
    </row>
    <row r="6160" spans="6:15">
      <c r="F6160" s="36"/>
      <c r="K6160" s="36"/>
      <c r="O6160" s="36"/>
    </row>
    <row r="6161" spans="6:17">
      <c r="F6161" s="36"/>
      <c r="K6161" s="36"/>
      <c r="O6161" s="36"/>
    </row>
    <row r="6162" spans="6:17">
      <c r="F6162" s="36"/>
      <c r="O6162" s="36"/>
    </row>
    <row r="6163" spans="6:17">
      <c r="K6163" s="36"/>
    </row>
    <row r="6164" spans="6:17">
      <c r="F6164" s="36"/>
      <c r="H6164" s="36"/>
      <c r="I6164" s="36"/>
      <c r="J6164" s="36"/>
      <c r="K6164" s="36"/>
      <c r="N6164" s="36"/>
      <c r="O6164" s="36"/>
    </row>
    <row r="6165" spans="6:17">
      <c r="F6165" s="36"/>
      <c r="H6165" s="36"/>
      <c r="J6165" s="36"/>
      <c r="K6165" s="36"/>
      <c r="O6165" s="36"/>
    </row>
    <row r="6166" spans="6:17">
      <c r="F6166" s="36"/>
      <c r="H6166" s="36"/>
      <c r="K6166" s="36"/>
    </row>
    <row r="6167" spans="6:17">
      <c r="K6167" s="36"/>
      <c r="M6167" s="36"/>
    </row>
    <row r="6168" spans="6:17">
      <c r="I6168" s="36"/>
    </row>
    <row r="6169" spans="6:17">
      <c r="F6169" s="47"/>
      <c r="G6169" s="47"/>
      <c r="H6169" s="47"/>
      <c r="I6169" s="47"/>
      <c r="J6169" s="47"/>
      <c r="K6169" s="47"/>
      <c r="L6169" s="47"/>
      <c r="M6169" s="47"/>
      <c r="N6169" s="47"/>
      <c r="O6169" s="47"/>
      <c r="P6169" s="47"/>
      <c r="Q6169" s="47"/>
    </row>
    <row r="6170" spans="6:17">
      <c r="M6170" s="36"/>
    </row>
    <row r="6171" spans="6:17">
      <c r="F6171" s="36"/>
      <c r="I6171" s="36"/>
      <c r="O6171" s="36"/>
    </row>
    <row r="6172" spans="6:17">
      <c r="H6172" s="36"/>
      <c r="O6172" s="36"/>
    </row>
    <row r="6173" spans="6:17">
      <c r="F6173" s="36"/>
      <c r="M6173" s="36"/>
      <c r="O6173" s="36"/>
    </row>
    <row r="6174" spans="6:17">
      <c r="F6174" s="36"/>
      <c r="I6174" s="36"/>
      <c r="O6174" s="36"/>
    </row>
    <row r="6175" spans="6:17">
      <c r="F6175" s="36"/>
      <c r="H6175" s="36"/>
      <c r="J6175" s="36"/>
      <c r="K6175" s="36"/>
      <c r="M6175" s="36"/>
      <c r="O6175" s="36"/>
    </row>
    <row r="6176" spans="6:17">
      <c r="K6176" s="36"/>
      <c r="M6176" s="36"/>
      <c r="O6176" s="36"/>
    </row>
    <row r="6177" spans="6:15">
      <c r="F6177" s="36"/>
      <c r="I6177" s="36"/>
      <c r="K6177" s="36"/>
    </row>
    <row r="6178" spans="6:15">
      <c r="H6178" s="36"/>
      <c r="I6178" s="36"/>
      <c r="K6178" s="36"/>
    </row>
    <row r="6179" spans="6:15">
      <c r="H6179" s="36"/>
      <c r="I6179" s="36"/>
      <c r="K6179" s="36"/>
    </row>
    <row r="6180" spans="6:15">
      <c r="I6180" s="36"/>
      <c r="O6180" s="36"/>
    </row>
    <row r="6181" spans="6:15">
      <c r="F6181" s="36"/>
      <c r="H6181" s="36"/>
      <c r="I6181" s="36"/>
      <c r="K6181" s="36"/>
      <c r="O6181" s="36"/>
    </row>
    <row r="6182" spans="6:15">
      <c r="K6182" s="36"/>
      <c r="O6182" s="36"/>
    </row>
    <row r="6183" spans="6:15">
      <c r="F6183" s="36"/>
      <c r="I6183" s="36"/>
      <c r="K6183" s="36"/>
      <c r="O6183" s="36"/>
    </row>
    <row r="6184" spans="6:15">
      <c r="H6184" s="36"/>
      <c r="I6184" s="36"/>
      <c r="O6184" s="36"/>
    </row>
    <row r="6185" spans="6:15">
      <c r="F6185" s="36"/>
      <c r="I6185" s="36"/>
      <c r="J6185" s="36"/>
      <c r="K6185" s="36"/>
      <c r="O6185" s="36"/>
    </row>
    <row r="6186" spans="6:15">
      <c r="F6186" s="36"/>
      <c r="I6186" s="36"/>
      <c r="O6186" s="36"/>
    </row>
    <row r="6187" spans="6:15">
      <c r="F6187" s="36"/>
      <c r="H6187" s="36"/>
      <c r="I6187" s="36"/>
      <c r="K6187" s="36"/>
    </row>
    <row r="6188" spans="6:15">
      <c r="F6188" s="36"/>
      <c r="K6188" s="36"/>
      <c r="O6188" s="36"/>
    </row>
    <row r="6189" spans="6:15">
      <c r="F6189" s="36"/>
      <c r="I6189" s="36"/>
      <c r="J6189" s="36"/>
      <c r="K6189" s="36"/>
      <c r="O6189" s="36"/>
    </row>
    <row r="6190" spans="6:15">
      <c r="I6190" s="36"/>
      <c r="J6190" s="36"/>
      <c r="K6190" s="36"/>
    </row>
    <row r="6191" spans="6:15">
      <c r="F6191" s="36"/>
      <c r="I6191" s="36"/>
      <c r="J6191" s="36"/>
      <c r="K6191" s="36"/>
    </row>
    <row r="6192" spans="6:15">
      <c r="F6192" s="36"/>
      <c r="H6192" s="36"/>
      <c r="I6192" s="36"/>
      <c r="J6192" s="36"/>
      <c r="K6192" s="36"/>
      <c r="N6192" s="36"/>
      <c r="O6192" s="36"/>
    </row>
    <row r="6193" spans="6:15">
      <c r="F6193" s="36"/>
      <c r="I6193" s="36"/>
      <c r="K6193" s="36"/>
    </row>
    <row r="6194" spans="6:15">
      <c r="F6194" s="36"/>
      <c r="K6194" s="36"/>
    </row>
    <row r="6195" spans="6:15">
      <c r="F6195" s="36"/>
    </row>
    <row r="6196" spans="6:15">
      <c r="I6196" s="36"/>
      <c r="O6196" s="36"/>
    </row>
    <row r="6197" spans="6:15">
      <c r="F6197" s="36"/>
      <c r="K6197" s="36"/>
      <c r="O6197" s="36"/>
    </row>
    <row r="6198" spans="6:15">
      <c r="F6198" s="36"/>
      <c r="H6198" s="36"/>
      <c r="J6198" s="36"/>
      <c r="K6198" s="36"/>
      <c r="O6198" s="36"/>
    </row>
    <row r="6199" spans="6:15">
      <c r="I6199" s="36"/>
      <c r="O6199" s="36"/>
    </row>
    <row r="6200" spans="6:15">
      <c r="F6200" s="36"/>
      <c r="H6200" s="36"/>
      <c r="I6200" s="36"/>
      <c r="J6200" s="36"/>
      <c r="K6200" s="36"/>
      <c r="N6200" s="36"/>
      <c r="O6200" s="36"/>
    </row>
    <row r="6201" spans="6:15">
      <c r="F6201" s="36"/>
      <c r="I6201" s="36"/>
    </row>
    <row r="6202" spans="6:15">
      <c r="F6202" s="36"/>
      <c r="H6202" s="36"/>
      <c r="I6202" s="36"/>
      <c r="J6202" s="36"/>
      <c r="K6202" s="36"/>
      <c r="N6202" s="36"/>
      <c r="O6202" s="36"/>
    </row>
    <row r="6203" spans="6:15">
      <c r="F6203" s="36"/>
      <c r="H6203" s="36"/>
      <c r="I6203" s="36"/>
      <c r="J6203" s="36"/>
      <c r="K6203" s="36"/>
      <c r="N6203" s="36"/>
      <c r="O6203" s="36"/>
    </row>
    <row r="6204" spans="6:15">
      <c r="F6204" s="36"/>
      <c r="H6204" s="36"/>
      <c r="I6204" s="36"/>
      <c r="J6204" s="36"/>
      <c r="K6204" s="36"/>
      <c r="N6204" s="36"/>
      <c r="O6204" s="36"/>
    </row>
    <row r="6205" spans="6:15">
      <c r="F6205" s="36"/>
      <c r="H6205" s="36"/>
      <c r="I6205" s="36"/>
      <c r="J6205" s="36"/>
      <c r="K6205" s="36"/>
      <c r="N6205" s="36"/>
      <c r="O6205" s="36"/>
    </row>
    <row r="6206" spans="6:15">
      <c r="F6206" s="36"/>
      <c r="H6206" s="36"/>
      <c r="I6206" s="36"/>
      <c r="J6206" s="36"/>
      <c r="K6206" s="36"/>
      <c r="N6206" s="36"/>
      <c r="O6206" s="36"/>
    </row>
    <row r="6207" spans="6:15">
      <c r="F6207" s="36"/>
      <c r="H6207" s="36"/>
      <c r="I6207" s="36"/>
      <c r="J6207" s="36"/>
      <c r="K6207" s="36"/>
      <c r="N6207" s="36"/>
      <c r="O6207" s="36"/>
    </row>
    <row r="6208" spans="6:15">
      <c r="F6208" s="36"/>
      <c r="H6208" s="36"/>
      <c r="I6208" s="36"/>
      <c r="J6208" s="36"/>
      <c r="K6208" s="36"/>
      <c r="N6208" s="36"/>
      <c r="O6208" s="36"/>
    </row>
    <row r="6209" spans="6:17">
      <c r="F6209" s="36"/>
      <c r="H6209" s="36"/>
      <c r="I6209" s="36"/>
      <c r="J6209" s="36"/>
      <c r="K6209" s="36"/>
      <c r="N6209" s="36"/>
      <c r="O6209" s="36"/>
    </row>
    <row r="6210" spans="6:17">
      <c r="F6210" s="36"/>
      <c r="H6210" s="36"/>
      <c r="I6210" s="36"/>
      <c r="J6210" s="36"/>
      <c r="K6210" s="36"/>
      <c r="N6210" s="36"/>
      <c r="O6210" s="36"/>
    </row>
    <row r="6211" spans="6:17">
      <c r="F6211" s="36"/>
      <c r="H6211" s="36"/>
      <c r="I6211" s="36"/>
      <c r="J6211" s="36"/>
      <c r="K6211" s="36"/>
      <c r="N6211" s="36"/>
      <c r="O6211" s="36"/>
    </row>
    <row r="6212" spans="6:17">
      <c r="F6212" s="36"/>
      <c r="H6212" s="36"/>
      <c r="I6212" s="36"/>
      <c r="J6212" s="36"/>
      <c r="K6212" s="36"/>
      <c r="N6212" s="36"/>
      <c r="O6212" s="36"/>
    </row>
    <row r="6213" spans="6:17">
      <c r="F6213" s="36"/>
      <c r="H6213" s="36"/>
      <c r="I6213" s="36"/>
      <c r="J6213" s="36"/>
      <c r="K6213" s="36"/>
      <c r="N6213" s="36"/>
      <c r="O6213" s="36"/>
    </row>
    <row r="6214" spans="6:17">
      <c r="F6214" s="47"/>
      <c r="G6214" s="47"/>
      <c r="H6214" s="47"/>
      <c r="I6214" s="47"/>
      <c r="J6214" s="47"/>
      <c r="K6214" s="47"/>
      <c r="L6214" s="47"/>
      <c r="M6214" s="47"/>
      <c r="N6214" s="47"/>
      <c r="O6214" s="47"/>
      <c r="P6214" s="47"/>
      <c r="Q6214" s="47"/>
    </row>
    <row r="6215" spans="6:17">
      <c r="F6215" s="36"/>
      <c r="H6215" s="36"/>
      <c r="I6215" s="36"/>
      <c r="J6215" s="36"/>
      <c r="K6215" s="36"/>
      <c r="N6215" s="36"/>
      <c r="O6215" s="36"/>
    </row>
    <row r="6216" spans="6:17">
      <c r="F6216" s="36"/>
      <c r="I6216" s="36"/>
      <c r="K6216" s="36"/>
    </row>
    <row r="6217" spans="6:17">
      <c r="F6217" s="36"/>
      <c r="H6217" s="36"/>
      <c r="K6217" s="36"/>
    </row>
    <row r="6218" spans="6:17">
      <c r="F6218" s="36"/>
      <c r="H6218" s="36"/>
      <c r="I6218" s="36"/>
      <c r="J6218" s="36"/>
      <c r="K6218" s="36"/>
      <c r="N6218" s="36"/>
      <c r="O6218" s="36"/>
    </row>
    <row r="6219" spans="6:17">
      <c r="F6219" s="36"/>
      <c r="N6219" s="36"/>
    </row>
    <row r="6220" spans="6:17">
      <c r="F6220" s="36"/>
      <c r="H6220" s="36"/>
      <c r="I6220" s="36"/>
      <c r="N6220" s="36"/>
    </row>
    <row r="6221" spans="6:17">
      <c r="F6221" s="36"/>
      <c r="H6221" s="36"/>
      <c r="I6221" s="36"/>
      <c r="J6221" s="36"/>
      <c r="K6221" s="36"/>
      <c r="N6221" s="36"/>
      <c r="O6221" s="36"/>
    </row>
    <row r="6222" spans="6:17">
      <c r="F6222" s="36"/>
      <c r="I6222" s="36"/>
      <c r="J6222" s="36"/>
      <c r="K6222" s="36"/>
      <c r="O6222" s="36"/>
    </row>
    <row r="6223" spans="6:17">
      <c r="H6223" s="36"/>
      <c r="I6223" s="36"/>
    </row>
    <row r="6224" spans="6:17">
      <c r="I6224" s="36"/>
      <c r="O6224" s="36"/>
    </row>
    <row r="6225" spans="6:17">
      <c r="F6225" s="36"/>
    </row>
    <row r="6226" spans="6:17">
      <c r="H6226" s="36"/>
    </row>
    <row r="6227" spans="6:17">
      <c r="I6227" s="36"/>
    </row>
    <row r="6228" spans="6:17">
      <c r="F6228" s="36"/>
      <c r="I6228" s="36"/>
      <c r="K6228" s="36"/>
      <c r="N6228" s="36"/>
      <c r="O6228" s="36"/>
    </row>
    <row r="6229" spans="6:17">
      <c r="F6229" s="36"/>
      <c r="H6229" s="36"/>
      <c r="K6229" s="36"/>
      <c r="N6229" s="36"/>
    </row>
    <row r="6230" spans="6:17">
      <c r="F6230" s="36"/>
      <c r="I6230" s="36"/>
      <c r="N6230" s="36"/>
      <c r="O6230" s="36"/>
    </row>
    <row r="6231" spans="6:17">
      <c r="F6231" s="36"/>
      <c r="H6231" s="36"/>
      <c r="I6231" s="36"/>
      <c r="K6231" s="36"/>
      <c r="N6231" s="36"/>
      <c r="O6231" s="36"/>
    </row>
    <row r="6232" spans="6:17">
      <c r="F6232" s="36"/>
      <c r="H6232" s="36"/>
      <c r="I6232" s="36"/>
      <c r="O6232" s="36"/>
    </row>
    <row r="6233" spans="6:17">
      <c r="F6233" s="36"/>
      <c r="I6233" s="36"/>
      <c r="O6233" s="36"/>
    </row>
    <row r="6234" spans="6:17">
      <c r="F6234" s="36"/>
      <c r="O6234" s="36"/>
    </row>
    <row r="6235" spans="6:17">
      <c r="F6235" s="36"/>
      <c r="H6235" s="36"/>
      <c r="O6235" s="36"/>
    </row>
    <row r="6236" spans="6:17">
      <c r="F6236" s="36"/>
      <c r="J6236" s="36"/>
      <c r="K6236" s="36"/>
      <c r="N6236" s="36"/>
      <c r="O6236" s="36"/>
    </row>
    <row r="6237" spans="6:17">
      <c r="F6237" s="36"/>
      <c r="H6237" s="36"/>
      <c r="K6237" s="36"/>
      <c r="O6237" s="36"/>
    </row>
    <row r="6238" spans="6:17">
      <c r="F6238" s="47"/>
      <c r="G6238" s="47"/>
      <c r="H6238" s="47"/>
      <c r="I6238" s="47"/>
      <c r="J6238" s="47"/>
      <c r="K6238" s="47"/>
      <c r="L6238" s="47"/>
      <c r="M6238" s="47"/>
      <c r="N6238" s="47"/>
      <c r="O6238" s="47"/>
      <c r="P6238" s="47"/>
      <c r="Q6238" s="47"/>
    </row>
    <row r="6239" spans="6:17">
      <c r="I6239" s="36"/>
      <c r="N6239" s="36"/>
    </row>
    <row r="6240" spans="6:17">
      <c r="F6240" s="36"/>
      <c r="I6240" s="36"/>
      <c r="K6240" s="36"/>
    </row>
    <row r="6241" spans="6:17">
      <c r="F6241" s="47"/>
      <c r="G6241" s="47"/>
      <c r="H6241" s="47"/>
      <c r="I6241" s="47"/>
      <c r="J6241" s="47"/>
      <c r="K6241" s="47"/>
      <c r="L6241" s="47"/>
      <c r="M6241" s="47"/>
      <c r="N6241" s="47"/>
      <c r="O6241" s="47"/>
      <c r="P6241" s="47"/>
      <c r="Q6241" s="47"/>
    </row>
    <row r="6242" spans="6:17">
      <c r="N6242" s="36"/>
      <c r="O6242" s="36"/>
    </row>
    <row r="6243" spans="6:17">
      <c r="F6243" s="36"/>
      <c r="I6243" s="36"/>
      <c r="K6243" s="36"/>
    </row>
    <row r="6244" spans="6:17">
      <c r="I6244" s="36"/>
    </row>
    <row r="6245" spans="6:17">
      <c r="I6245" s="36"/>
      <c r="N6245" s="36"/>
    </row>
    <row r="6246" spans="6:17">
      <c r="F6246" s="36"/>
      <c r="K6246" s="36"/>
    </row>
    <row r="6247" spans="6:17">
      <c r="F6247" s="36"/>
      <c r="H6247" s="36"/>
      <c r="I6247" s="36"/>
      <c r="J6247" s="36"/>
      <c r="K6247" s="36"/>
      <c r="O6247" s="36"/>
    </row>
    <row r="6248" spans="6:17">
      <c r="F6248" s="36"/>
      <c r="H6248" s="36"/>
      <c r="I6248" s="36"/>
      <c r="J6248" s="36"/>
      <c r="K6248" s="36"/>
      <c r="N6248" s="36"/>
      <c r="O6248" s="36"/>
    </row>
    <row r="6249" spans="6:17">
      <c r="F6249" s="36"/>
      <c r="K6249" s="36"/>
      <c r="O6249" s="36"/>
    </row>
    <row r="6250" spans="6:17">
      <c r="H6250" s="36"/>
      <c r="I6250" s="36"/>
    </row>
    <row r="6251" spans="6:17">
      <c r="F6251" s="36"/>
      <c r="H6251" s="36"/>
      <c r="I6251" s="36"/>
      <c r="J6251" s="36"/>
      <c r="K6251" s="36"/>
      <c r="N6251" s="36"/>
      <c r="O6251" s="36"/>
    </row>
    <row r="6252" spans="6:17">
      <c r="F6252" s="36"/>
      <c r="I6252" s="36"/>
    </row>
    <row r="6253" spans="6:17">
      <c r="H6253" s="36"/>
      <c r="I6253" s="36"/>
      <c r="O6253" s="36"/>
    </row>
    <row r="6254" spans="6:17">
      <c r="F6254" s="36"/>
      <c r="H6254" s="36"/>
      <c r="I6254" s="36"/>
      <c r="J6254" s="36"/>
      <c r="K6254" s="36"/>
      <c r="N6254" s="36"/>
      <c r="O6254" s="36"/>
    </row>
    <row r="6255" spans="6:17">
      <c r="F6255" s="36"/>
      <c r="I6255" s="36"/>
      <c r="K6255" s="36"/>
      <c r="O6255" s="36"/>
    </row>
    <row r="6256" spans="6:17">
      <c r="H6256" s="36"/>
      <c r="I6256" s="36"/>
    </row>
    <row r="6257" spans="6:17">
      <c r="F6257" s="36"/>
      <c r="H6257" s="36"/>
      <c r="I6257" s="36"/>
      <c r="J6257" s="36"/>
      <c r="K6257" s="36"/>
      <c r="N6257" s="36"/>
      <c r="O6257" s="36"/>
    </row>
    <row r="6258" spans="6:17">
      <c r="F6258" s="36"/>
    </row>
    <row r="6259" spans="6:17">
      <c r="H6259" s="36"/>
      <c r="I6259" s="36"/>
      <c r="J6259" s="36"/>
      <c r="K6259" s="36"/>
      <c r="O6259" s="36"/>
    </row>
    <row r="6260" spans="6:17">
      <c r="F6260" s="36"/>
      <c r="H6260" s="36"/>
      <c r="I6260" s="36"/>
      <c r="J6260" s="36"/>
      <c r="K6260" s="36"/>
      <c r="N6260" s="36"/>
      <c r="O6260" s="36"/>
    </row>
    <row r="6261" spans="6:17">
      <c r="F6261" s="36"/>
      <c r="J6261" s="36"/>
      <c r="K6261" s="36"/>
      <c r="O6261" s="36"/>
    </row>
    <row r="6262" spans="6:17">
      <c r="H6262" s="36"/>
      <c r="J6262" s="36"/>
    </row>
    <row r="6263" spans="6:17">
      <c r="F6263" s="36"/>
      <c r="H6263" s="36"/>
      <c r="I6263" s="36"/>
      <c r="J6263" s="36"/>
      <c r="K6263" s="36"/>
      <c r="N6263" s="36"/>
      <c r="O6263" s="36"/>
    </row>
    <row r="6264" spans="6:17">
      <c r="F6264" s="36"/>
      <c r="H6264" s="36"/>
      <c r="I6264" s="36"/>
      <c r="J6264" s="36"/>
      <c r="K6264" s="36"/>
      <c r="O6264" s="36"/>
    </row>
    <row r="6265" spans="6:17">
      <c r="F6265" s="47"/>
      <c r="G6265" s="47"/>
      <c r="H6265" s="47"/>
      <c r="I6265" s="47"/>
      <c r="J6265" s="47"/>
      <c r="K6265" s="47"/>
      <c r="L6265" s="47"/>
      <c r="M6265" s="47"/>
      <c r="N6265" s="47"/>
      <c r="O6265" s="47"/>
      <c r="P6265" s="47"/>
      <c r="Q6265" s="47"/>
    </row>
    <row r="6266" spans="6:17">
      <c r="F6266" s="36"/>
      <c r="H6266" s="36"/>
      <c r="I6266" s="36"/>
      <c r="J6266" s="36"/>
      <c r="K6266" s="36"/>
      <c r="N6266" s="36"/>
      <c r="O6266" s="36"/>
    </row>
    <row r="6267" spans="6:17">
      <c r="F6267" s="47"/>
      <c r="G6267" s="47"/>
      <c r="H6267" s="47"/>
      <c r="I6267" s="47"/>
      <c r="J6267" s="47"/>
      <c r="K6267" s="47"/>
      <c r="L6267" s="47"/>
      <c r="M6267" s="47"/>
      <c r="N6267" s="47"/>
      <c r="O6267" s="47"/>
      <c r="P6267" s="47"/>
      <c r="Q6267" s="47"/>
    </row>
    <row r="6268" spans="6:17">
      <c r="F6268" s="36"/>
      <c r="H6268" s="36"/>
      <c r="I6268" s="36"/>
      <c r="K6268" s="36"/>
    </row>
    <row r="6269" spans="6:17">
      <c r="F6269" s="36"/>
      <c r="H6269" s="36"/>
      <c r="I6269" s="36"/>
      <c r="J6269" s="36"/>
      <c r="K6269" s="36"/>
      <c r="N6269" s="36"/>
      <c r="O6269" s="36"/>
    </row>
    <row r="6270" spans="6:17">
      <c r="F6270" s="47"/>
      <c r="G6270" s="47"/>
      <c r="H6270" s="47"/>
      <c r="I6270" s="47"/>
      <c r="J6270" s="47"/>
      <c r="K6270" s="47"/>
      <c r="L6270" s="47"/>
      <c r="M6270" s="47"/>
      <c r="N6270" s="47"/>
      <c r="O6270" s="47"/>
      <c r="P6270" s="47"/>
      <c r="Q6270" s="47"/>
    </row>
    <row r="6271" spans="6:17">
      <c r="H6271" s="36"/>
      <c r="I6271" s="36"/>
      <c r="J6271" s="36"/>
      <c r="O6271" s="36"/>
    </row>
    <row r="6272" spans="6:17">
      <c r="F6272" s="36"/>
      <c r="H6272" s="36"/>
      <c r="I6272" s="36"/>
      <c r="J6272" s="36"/>
      <c r="K6272" s="36"/>
      <c r="N6272" s="36"/>
      <c r="O6272" s="36"/>
    </row>
    <row r="6273" spans="6:15">
      <c r="J6273" s="36"/>
    </row>
    <row r="6274" spans="6:15">
      <c r="F6274" s="36"/>
      <c r="H6274" s="36"/>
      <c r="I6274" s="36"/>
      <c r="J6274" s="36"/>
      <c r="K6274" s="36"/>
      <c r="O6274" s="36"/>
    </row>
    <row r="6275" spans="6:15">
      <c r="F6275" s="36"/>
      <c r="H6275" s="36"/>
      <c r="I6275" s="36"/>
      <c r="J6275" s="36"/>
      <c r="K6275" s="36"/>
      <c r="M6275" s="36"/>
      <c r="N6275" s="36"/>
      <c r="O6275" s="36"/>
    </row>
    <row r="6276" spans="6:15">
      <c r="F6276" s="36"/>
      <c r="J6276" s="36"/>
      <c r="K6276" s="36"/>
      <c r="M6276" s="36"/>
      <c r="O6276" s="36"/>
    </row>
    <row r="6277" spans="6:15">
      <c r="F6277" s="36"/>
      <c r="I6277" s="36"/>
      <c r="K6277" s="36"/>
      <c r="O6277" s="36"/>
    </row>
    <row r="6278" spans="6:15">
      <c r="F6278" s="36"/>
      <c r="H6278" s="36"/>
      <c r="I6278" s="36"/>
      <c r="J6278" s="36"/>
      <c r="K6278" s="36"/>
      <c r="N6278" s="36"/>
      <c r="O6278" s="36"/>
    </row>
    <row r="6279" spans="6:15">
      <c r="I6279" s="36"/>
      <c r="J6279" s="36"/>
      <c r="O6279" s="36"/>
    </row>
    <row r="6280" spans="6:15">
      <c r="F6280" s="36"/>
      <c r="H6280" s="36"/>
      <c r="I6280" s="36"/>
      <c r="J6280" s="36"/>
      <c r="K6280" s="36"/>
      <c r="O6280" s="36"/>
    </row>
    <row r="6281" spans="6:15">
      <c r="F6281" s="36"/>
      <c r="H6281" s="36"/>
      <c r="I6281" s="36"/>
      <c r="J6281" s="36"/>
      <c r="K6281" s="36"/>
      <c r="N6281" s="36"/>
      <c r="O6281" s="36"/>
    </row>
    <row r="6282" spans="6:15">
      <c r="F6282" s="36"/>
      <c r="J6282" s="36"/>
      <c r="O6282" s="36"/>
    </row>
    <row r="6283" spans="6:15">
      <c r="I6283" s="36"/>
      <c r="J6283" s="36"/>
    </row>
    <row r="6284" spans="6:15">
      <c r="F6284" s="36"/>
      <c r="H6284" s="36"/>
      <c r="I6284" s="36"/>
      <c r="J6284" s="36"/>
      <c r="K6284" s="36"/>
      <c r="N6284" s="36"/>
      <c r="O6284" s="36"/>
    </row>
    <row r="6285" spans="6:15">
      <c r="F6285" s="36"/>
      <c r="J6285" s="36"/>
      <c r="O6285" s="36"/>
    </row>
    <row r="6286" spans="6:15">
      <c r="F6286" s="36"/>
      <c r="H6286" s="36"/>
      <c r="I6286" s="36"/>
      <c r="J6286" s="36"/>
      <c r="K6286" s="36"/>
      <c r="N6286" s="36"/>
      <c r="O6286" s="36"/>
    </row>
    <row r="6287" spans="6:15">
      <c r="F6287" s="36"/>
      <c r="H6287" s="36"/>
      <c r="I6287" s="36"/>
      <c r="J6287" s="36"/>
      <c r="K6287" s="36"/>
      <c r="N6287" s="36"/>
      <c r="O6287" s="36"/>
    </row>
    <row r="6288" spans="6:15">
      <c r="F6288" s="36"/>
      <c r="K6288" s="36"/>
      <c r="M6288" s="36"/>
    </row>
    <row r="6289" spans="6:15">
      <c r="F6289" s="36"/>
      <c r="H6289" s="36"/>
      <c r="I6289" s="36"/>
      <c r="J6289" s="36"/>
      <c r="K6289" s="36"/>
      <c r="N6289" s="36"/>
      <c r="O6289" s="36"/>
    </row>
    <row r="6290" spans="6:15">
      <c r="F6290" s="36"/>
      <c r="H6290" s="36"/>
      <c r="I6290" s="36"/>
      <c r="J6290" s="36"/>
      <c r="K6290" s="36"/>
      <c r="N6290" s="36"/>
      <c r="O6290" s="36"/>
    </row>
    <row r="6291" spans="6:15">
      <c r="F6291" s="36"/>
      <c r="I6291" s="36"/>
    </row>
    <row r="6292" spans="6:15">
      <c r="F6292" s="36"/>
      <c r="H6292" s="36"/>
      <c r="I6292" s="36"/>
      <c r="J6292" s="36"/>
      <c r="K6292" s="36"/>
      <c r="N6292" s="36"/>
      <c r="O6292" s="36"/>
    </row>
    <row r="6293" spans="6:15">
      <c r="F6293" s="36"/>
      <c r="H6293" s="36"/>
      <c r="I6293" s="36"/>
      <c r="J6293" s="36"/>
      <c r="K6293" s="36"/>
      <c r="N6293" s="36"/>
      <c r="O6293" s="36"/>
    </row>
    <row r="6294" spans="6:15">
      <c r="F6294" s="36"/>
      <c r="J6294" s="36"/>
      <c r="K6294" s="36"/>
      <c r="O6294" s="36"/>
    </row>
    <row r="6295" spans="6:15">
      <c r="F6295" s="36"/>
      <c r="H6295" s="36"/>
      <c r="I6295" s="36"/>
      <c r="J6295" s="36"/>
      <c r="K6295" s="36"/>
      <c r="N6295" s="36"/>
      <c r="O6295" s="36"/>
    </row>
    <row r="6296" spans="6:15">
      <c r="F6296" s="36"/>
      <c r="H6296" s="36"/>
      <c r="I6296" s="36"/>
      <c r="J6296" s="36"/>
      <c r="K6296" s="36"/>
      <c r="N6296" s="36"/>
      <c r="O6296" s="36"/>
    </row>
    <row r="6297" spans="6:15">
      <c r="F6297" s="36"/>
      <c r="O6297" s="36"/>
    </row>
    <row r="6298" spans="6:15">
      <c r="F6298" s="36"/>
      <c r="O6298" s="36"/>
    </row>
    <row r="6299" spans="6:15">
      <c r="F6299" s="36"/>
      <c r="H6299" s="36"/>
      <c r="I6299" s="36"/>
      <c r="J6299" s="36"/>
      <c r="K6299" s="36"/>
      <c r="N6299" s="36"/>
      <c r="O6299" s="36"/>
    </row>
    <row r="6300" spans="6:15">
      <c r="F6300" s="36"/>
      <c r="H6300" s="36"/>
      <c r="I6300" s="36"/>
      <c r="J6300" s="36"/>
      <c r="K6300" s="36"/>
      <c r="N6300" s="36"/>
      <c r="O6300" s="36"/>
    </row>
    <row r="6301" spans="6:15">
      <c r="F6301" s="36"/>
      <c r="K6301" s="36"/>
      <c r="O6301" s="36"/>
    </row>
    <row r="6302" spans="6:15">
      <c r="F6302" s="36"/>
      <c r="H6302" s="36"/>
      <c r="I6302" s="36"/>
      <c r="J6302" s="36"/>
      <c r="K6302" s="36"/>
      <c r="N6302" s="36"/>
      <c r="O6302" s="36"/>
    </row>
    <row r="6303" spans="6:15">
      <c r="F6303" s="36"/>
      <c r="H6303" s="36"/>
      <c r="I6303" s="36"/>
      <c r="J6303" s="36"/>
      <c r="K6303" s="36"/>
      <c r="N6303" s="36"/>
      <c r="O6303" s="36"/>
    </row>
    <row r="6304" spans="6:15">
      <c r="F6304" s="36"/>
      <c r="J6304" s="36"/>
      <c r="O6304" s="36"/>
    </row>
    <row r="6305" spans="6:17">
      <c r="F6305" s="36"/>
      <c r="H6305" s="36"/>
      <c r="I6305" s="36"/>
      <c r="J6305" s="36"/>
      <c r="K6305" s="36"/>
      <c r="N6305" s="36"/>
      <c r="O6305" s="36"/>
    </row>
    <row r="6306" spans="6:17">
      <c r="M6306" s="36"/>
      <c r="O6306" s="36"/>
    </row>
    <row r="6307" spans="6:17">
      <c r="F6307" s="36"/>
      <c r="J6307" s="36"/>
      <c r="M6307" s="36"/>
    </row>
    <row r="6308" spans="6:17">
      <c r="F6308" s="36"/>
      <c r="K6308" s="36"/>
      <c r="M6308" s="36"/>
      <c r="O6308" s="36"/>
    </row>
    <row r="6309" spans="6:17">
      <c r="F6309" s="36"/>
      <c r="H6309" s="36"/>
      <c r="K6309" s="36"/>
      <c r="O6309" s="36"/>
    </row>
    <row r="6310" spans="6:17">
      <c r="K6310" s="36"/>
    </row>
    <row r="6311" spans="6:17">
      <c r="F6311" s="36"/>
      <c r="I6311" s="36"/>
      <c r="K6311" s="36"/>
    </row>
    <row r="6312" spans="6:17">
      <c r="F6312" s="36"/>
      <c r="M6312" s="36"/>
    </row>
    <row r="6313" spans="6:17">
      <c r="F6313" s="47"/>
      <c r="G6313" s="47"/>
      <c r="H6313" s="47"/>
      <c r="I6313" s="47"/>
      <c r="J6313" s="47"/>
      <c r="K6313" s="47"/>
      <c r="L6313" s="47"/>
      <c r="M6313" s="47"/>
      <c r="N6313" s="47"/>
      <c r="O6313" s="47"/>
      <c r="P6313" s="47"/>
      <c r="Q6313" s="47"/>
    </row>
    <row r="6314" spans="6:17">
      <c r="F6314" s="36"/>
      <c r="K6314" s="36"/>
      <c r="O6314" s="36"/>
    </row>
    <row r="6315" spans="6:17">
      <c r="F6315" s="36"/>
      <c r="J6315" s="36"/>
      <c r="K6315" s="36"/>
      <c r="O6315" s="36"/>
    </row>
    <row r="6316" spans="6:17">
      <c r="J6316" s="36"/>
      <c r="K6316" s="36"/>
      <c r="O6316" s="36"/>
    </row>
    <row r="6317" spans="6:17">
      <c r="F6317" s="36"/>
      <c r="K6317" s="36"/>
      <c r="O6317" s="36"/>
    </row>
    <row r="6318" spans="6:17">
      <c r="F6318" s="36"/>
      <c r="K6318" s="36"/>
    </row>
    <row r="6319" spans="6:17">
      <c r="F6319" s="36"/>
      <c r="H6319" s="36"/>
      <c r="K6319" s="36"/>
      <c r="O6319" s="36"/>
    </row>
    <row r="6320" spans="6:17">
      <c r="F6320" s="36"/>
      <c r="K6320" s="36"/>
      <c r="O6320" s="36"/>
    </row>
    <row r="6321" spans="6:15">
      <c r="F6321" s="36"/>
      <c r="I6321" s="36"/>
      <c r="K6321" s="36"/>
    </row>
    <row r="6322" spans="6:15">
      <c r="I6322" s="36"/>
    </row>
    <row r="6323" spans="6:15">
      <c r="F6323" s="36"/>
      <c r="H6323" s="36"/>
      <c r="I6323" s="36"/>
      <c r="K6323" s="36"/>
    </row>
    <row r="6324" spans="6:15">
      <c r="J6324" s="36"/>
      <c r="M6324" s="36"/>
    </row>
    <row r="6325" spans="6:15">
      <c r="I6325" s="36"/>
    </row>
    <row r="6326" spans="6:15">
      <c r="F6326" s="36"/>
      <c r="K6326" s="36"/>
    </row>
    <row r="6327" spans="6:15">
      <c r="J6327" s="36"/>
      <c r="K6327" s="36"/>
    </row>
    <row r="6328" spans="6:15">
      <c r="I6328" s="36"/>
      <c r="J6328" s="36"/>
      <c r="O6328" s="36"/>
    </row>
    <row r="6329" spans="6:15">
      <c r="F6329" s="36"/>
      <c r="J6329" s="36"/>
      <c r="O6329" s="36"/>
    </row>
    <row r="6330" spans="6:15">
      <c r="J6330" s="36"/>
      <c r="M6330" s="36"/>
    </row>
    <row r="6331" spans="6:15">
      <c r="F6331" s="36"/>
      <c r="I6331" s="36"/>
      <c r="K6331" s="36"/>
      <c r="M6331" s="36"/>
    </row>
    <row r="6332" spans="6:15">
      <c r="F6332" s="36"/>
      <c r="H6332" s="36"/>
      <c r="I6332" s="36"/>
      <c r="J6332" s="36"/>
      <c r="K6332" s="36"/>
      <c r="M6332" s="36"/>
      <c r="N6332" s="36"/>
      <c r="O6332" s="36"/>
    </row>
    <row r="6333" spans="6:15">
      <c r="F6333" s="36"/>
      <c r="I6333" s="36"/>
      <c r="J6333" s="36"/>
      <c r="K6333" s="36"/>
      <c r="O6333" s="36"/>
    </row>
    <row r="6334" spans="6:15">
      <c r="F6334" s="36"/>
      <c r="H6334" s="36"/>
      <c r="I6334" s="36"/>
      <c r="J6334" s="36"/>
      <c r="K6334" s="36"/>
      <c r="N6334" s="36"/>
      <c r="O6334" s="36"/>
    </row>
    <row r="6335" spans="6:15">
      <c r="F6335" s="36"/>
      <c r="H6335" s="36"/>
      <c r="I6335" s="36"/>
      <c r="J6335" s="36"/>
      <c r="K6335" s="36"/>
      <c r="N6335" s="36"/>
      <c r="O6335" s="36"/>
    </row>
    <row r="6336" spans="6:15">
      <c r="F6336" s="36"/>
      <c r="H6336" s="36"/>
      <c r="I6336" s="36"/>
      <c r="J6336" s="36"/>
      <c r="K6336" s="36"/>
      <c r="N6336" s="36"/>
      <c r="O6336" s="36"/>
    </row>
    <row r="6337" spans="6:15">
      <c r="F6337" s="36"/>
      <c r="H6337" s="36"/>
      <c r="I6337" s="36"/>
      <c r="J6337" s="36"/>
      <c r="K6337" s="36"/>
      <c r="N6337" s="36"/>
      <c r="O6337" s="36"/>
    </row>
    <row r="6338" spans="6:15">
      <c r="F6338" s="36"/>
      <c r="H6338" s="36"/>
      <c r="I6338" s="36"/>
      <c r="J6338" s="36"/>
      <c r="K6338" s="36"/>
      <c r="N6338" s="36"/>
      <c r="O6338" s="36"/>
    </row>
    <row r="6339" spans="6:15">
      <c r="F6339" s="36"/>
      <c r="K6339" s="36"/>
      <c r="M6339" s="36"/>
    </row>
    <row r="6340" spans="6:15">
      <c r="F6340" s="36"/>
      <c r="H6340" s="36"/>
      <c r="I6340" s="36"/>
      <c r="J6340" s="36"/>
      <c r="K6340" s="36"/>
      <c r="N6340" s="36"/>
      <c r="O6340" s="36"/>
    </row>
    <row r="6341" spans="6:15">
      <c r="F6341" s="36"/>
      <c r="H6341" s="36"/>
      <c r="I6341" s="36"/>
      <c r="J6341" s="36"/>
      <c r="K6341" s="36"/>
      <c r="N6341" s="36"/>
      <c r="O6341" s="36"/>
    </row>
    <row r="6342" spans="6:15">
      <c r="F6342" s="36"/>
      <c r="H6342" s="36"/>
      <c r="I6342" s="36"/>
      <c r="K6342" s="36"/>
      <c r="M6342" s="36"/>
      <c r="O6342" s="36"/>
    </row>
    <row r="6343" spans="6:15">
      <c r="F6343" s="36"/>
      <c r="H6343" s="36"/>
      <c r="I6343" s="36"/>
      <c r="J6343" s="36"/>
      <c r="K6343" s="36"/>
      <c r="N6343" s="36"/>
      <c r="O6343" s="36"/>
    </row>
    <row r="6344" spans="6:15">
      <c r="F6344" s="36"/>
      <c r="O6344" s="36"/>
    </row>
    <row r="6345" spans="6:15">
      <c r="J6345" s="36"/>
      <c r="M6345" s="36"/>
    </row>
    <row r="6346" spans="6:15">
      <c r="F6346" s="36"/>
      <c r="H6346" s="36"/>
      <c r="I6346" s="36"/>
      <c r="J6346" s="36"/>
      <c r="K6346" s="36"/>
      <c r="N6346" s="36"/>
      <c r="O6346" s="36"/>
    </row>
    <row r="6347" spans="6:15">
      <c r="F6347" s="36"/>
      <c r="J6347" s="36"/>
    </row>
    <row r="6348" spans="6:15">
      <c r="F6348" s="36"/>
      <c r="K6348" s="36"/>
      <c r="O6348" s="36"/>
    </row>
    <row r="6349" spans="6:15">
      <c r="F6349" s="36"/>
      <c r="H6349" s="36"/>
      <c r="I6349" s="36"/>
      <c r="J6349" s="36"/>
      <c r="K6349" s="36"/>
      <c r="N6349" s="36"/>
      <c r="O6349" s="36"/>
    </row>
    <row r="6350" spans="6:15">
      <c r="F6350" s="36"/>
      <c r="O6350" s="36"/>
    </row>
    <row r="6351" spans="6:15">
      <c r="F6351" s="36"/>
      <c r="K6351" s="36"/>
    </row>
    <row r="6352" spans="6:15">
      <c r="F6352" s="36"/>
      <c r="H6352" s="36"/>
      <c r="I6352" s="36"/>
      <c r="J6352" s="36"/>
      <c r="K6352" s="36"/>
      <c r="N6352" s="36"/>
      <c r="O6352" s="36"/>
    </row>
    <row r="6353" spans="6:17">
      <c r="F6353" s="36"/>
      <c r="I6353" s="36"/>
      <c r="J6353" s="36"/>
    </row>
    <row r="6354" spans="6:17">
      <c r="F6354" s="47"/>
      <c r="G6354" s="47"/>
      <c r="H6354" s="47"/>
      <c r="I6354" s="47"/>
      <c r="J6354" s="47"/>
      <c r="K6354" s="47"/>
      <c r="L6354" s="47"/>
      <c r="M6354" s="47"/>
      <c r="N6354" s="47"/>
      <c r="O6354" s="47"/>
      <c r="P6354" s="47"/>
      <c r="Q6354" s="47"/>
    </row>
    <row r="6355" spans="6:17">
      <c r="F6355" s="36"/>
      <c r="H6355" s="36"/>
      <c r="I6355" s="36"/>
      <c r="J6355" s="36"/>
      <c r="K6355" s="36"/>
      <c r="N6355" s="36"/>
      <c r="O6355" s="36"/>
    </row>
    <row r="6356" spans="6:17">
      <c r="F6356" s="36"/>
      <c r="H6356" s="36"/>
      <c r="J6356" s="36"/>
      <c r="K6356" s="36"/>
      <c r="N6356" s="36"/>
      <c r="O6356" s="36"/>
    </row>
    <row r="6357" spans="6:17">
      <c r="F6357" s="36"/>
      <c r="H6357" s="36"/>
    </row>
    <row r="6358" spans="6:17">
      <c r="F6358" s="36"/>
      <c r="H6358" s="36"/>
      <c r="I6358" s="36"/>
      <c r="K6358" s="36"/>
      <c r="O6358" s="36"/>
    </row>
    <row r="6359" spans="6:17">
      <c r="H6359" s="36"/>
      <c r="J6359" s="36"/>
      <c r="O6359" s="36"/>
    </row>
    <row r="6360" spans="6:17">
      <c r="F6360" s="36"/>
      <c r="H6360" s="36"/>
      <c r="I6360" s="36"/>
      <c r="J6360" s="36"/>
      <c r="K6360" s="36"/>
      <c r="N6360" s="36"/>
      <c r="O6360" s="36"/>
    </row>
    <row r="6361" spans="6:17">
      <c r="I6361" s="36"/>
      <c r="K6361" s="36"/>
    </row>
    <row r="6362" spans="6:17">
      <c r="F6362" s="36"/>
      <c r="H6362" s="36"/>
      <c r="I6362" s="36"/>
      <c r="J6362" s="36"/>
      <c r="K6362" s="36"/>
      <c r="N6362" s="36"/>
      <c r="O6362" s="36"/>
    </row>
    <row r="6363" spans="6:17">
      <c r="F6363" s="36"/>
      <c r="H6363" s="36"/>
      <c r="I6363" s="36"/>
      <c r="J6363" s="36"/>
      <c r="K6363" s="36"/>
      <c r="N6363" s="36"/>
      <c r="O6363" s="36"/>
    </row>
    <row r="6364" spans="6:17">
      <c r="I6364" s="36"/>
      <c r="N6364" s="36"/>
      <c r="O6364" s="36"/>
    </row>
    <row r="6365" spans="6:17">
      <c r="J6365" s="36"/>
      <c r="O6365" s="36"/>
    </row>
    <row r="6366" spans="6:17">
      <c r="F6366" s="36"/>
      <c r="H6366" s="36"/>
      <c r="I6366" s="36"/>
      <c r="J6366" s="36"/>
      <c r="K6366" s="36"/>
      <c r="N6366" s="36"/>
      <c r="O6366" s="36"/>
    </row>
    <row r="6367" spans="6:17">
      <c r="F6367" s="36"/>
      <c r="I6367" s="36"/>
    </row>
    <row r="6368" spans="6:17">
      <c r="F6368" s="36"/>
      <c r="K6368" s="36"/>
      <c r="O6368" s="36"/>
    </row>
    <row r="6369" spans="6:15">
      <c r="F6369" s="36"/>
      <c r="H6369" s="36"/>
      <c r="I6369" s="36"/>
      <c r="J6369" s="36"/>
      <c r="K6369" s="36"/>
      <c r="N6369" s="36"/>
      <c r="O6369" s="36"/>
    </row>
    <row r="6370" spans="6:15">
      <c r="F6370" s="36"/>
      <c r="H6370" s="36"/>
      <c r="I6370" s="36"/>
      <c r="J6370" s="36"/>
      <c r="K6370" s="36"/>
      <c r="N6370" s="36"/>
      <c r="O6370" s="36"/>
    </row>
    <row r="6371" spans="6:15">
      <c r="K6371" s="36"/>
      <c r="O6371" s="36"/>
    </row>
    <row r="6372" spans="6:15">
      <c r="F6372" s="36"/>
      <c r="J6372" s="36"/>
      <c r="O6372" s="36"/>
    </row>
    <row r="6373" spans="6:15">
      <c r="F6373" s="36"/>
      <c r="H6373" s="36"/>
      <c r="I6373" s="36"/>
      <c r="J6373" s="36"/>
      <c r="K6373" s="36"/>
      <c r="N6373" s="36"/>
      <c r="O6373" s="36"/>
    </row>
    <row r="6374" spans="6:15">
      <c r="F6374" s="36"/>
      <c r="K6374" s="36"/>
      <c r="O6374" s="36"/>
    </row>
    <row r="6375" spans="6:15">
      <c r="F6375" s="36"/>
      <c r="H6375" s="36"/>
      <c r="I6375" s="36"/>
      <c r="J6375" s="36"/>
      <c r="K6375" s="36"/>
      <c r="N6375" s="36"/>
      <c r="O6375" s="36"/>
    </row>
    <row r="6376" spans="6:15">
      <c r="F6376" s="36"/>
      <c r="H6376" s="36"/>
      <c r="I6376" s="36"/>
      <c r="J6376" s="36"/>
      <c r="K6376" s="36"/>
      <c r="N6376" s="36"/>
      <c r="O6376" s="36"/>
    </row>
    <row r="6377" spans="6:15">
      <c r="J6377" s="36"/>
      <c r="O6377" s="36"/>
    </row>
    <row r="6378" spans="6:15">
      <c r="I6378" s="36"/>
      <c r="J6378" s="36"/>
      <c r="O6378" s="36"/>
    </row>
    <row r="6379" spans="6:15">
      <c r="F6379" s="36"/>
      <c r="H6379" s="36"/>
      <c r="I6379" s="36"/>
      <c r="J6379" s="36"/>
      <c r="K6379" s="36"/>
      <c r="N6379" s="36"/>
      <c r="O6379" s="36"/>
    </row>
    <row r="6380" spans="6:15">
      <c r="F6380" s="36"/>
      <c r="H6380" s="36"/>
      <c r="I6380" s="36"/>
      <c r="J6380" s="36"/>
      <c r="K6380" s="36"/>
      <c r="N6380" s="36"/>
      <c r="O6380" s="36"/>
    </row>
    <row r="6381" spans="6:15">
      <c r="F6381" s="36"/>
      <c r="H6381" s="36"/>
      <c r="I6381" s="36"/>
      <c r="J6381" s="36"/>
      <c r="K6381" s="36"/>
      <c r="O6381" s="36"/>
    </row>
    <row r="6382" spans="6:15">
      <c r="F6382" s="36"/>
      <c r="I6382" s="36"/>
      <c r="O6382" s="36"/>
    </row>
    <row r="6383" spans="6:15">
      <c r="F6383" s="36"/>
      <c r="H6383" s="36"/>
      <c r="I6383" s="36"/>
      <c r="J6383" s="36"/>
      <c r="K6383" s="36"/>
      <c r="N6383" s="36"/>
      <c r="O6383" s="36"/>
    </row>
    <row r="6384" spans="6:15">
      <c r="F6384" s="36"/>
      <c r="K6384" s="36"/>
    </row>
    <row r="6385" spans="6:15">
      <c r="F6385" s="36"/>
      <c r="H6385" s="36"/>
      <c r="I6385" s="36"/>
      <c r="K6385" s="36"/>
      <c r="N6385" s="36"/>
      <c r="O6385" s="36"/>
    </row>
    <row r="6386" spans="6:15">
      <c r="F6386" s="36"/>
      <c r="H6386" s="36"/>
      <c r="I6386" s="36"/>
      <c r="J6386" s="36"/>
      <c r="K6386" s="36"/>
      <c r="N6386" s="36"/>
      <c r="O6386" s="36"/>
    </row>
    <row r="6387" spans="6:15">
      <c r="F6387" s="36"/>
      <c r="J6387" s="36"/>
      <c r="K6387" s="36"/>
    </row>
    <row r="6388" spans="6:15">
      <c r="I6388" s="36"/>
      <c r="N6388" s="36"/>
      <c r="O6388" s="36"/>
    </row>
    <row r="6389" spans="6:15">
      <c r="F6389" s="36"/>
      <c r="H6389" s="36"/>
      <c r="I6389" s="36"/>
      <c r="J6389" s="36"/>
      <c r="K6389" s="36"/>
      <c r="N6389" s="36"/>
      <c r="O6389" s="36"/>
    </row>
    <row r="6390" spans="6:15">
      <c r="F6390" s="36"/>
      <c r="K6390" s="36"/>
      <c r="O6390" s="36"/>
    </row>
    <row r="6391" spans="6:15">
      <c r="F6391" s="36"/>
      <c r="H6391" s="36"/>
      <c r="I6391" s="36"/>
      <c r="J6391" s="36"/>
      <c r="K6391" s="36"/>
      <c r="O6391" s="36"/>
    </row>
    <row r="6392" spans="6:15">
      <c r="F6392" s="36"/>
      <c r="H6392" s="36"/>
      <c r="I6392" s="36"/>
      <c r="J6392" s="36"/>
      <c r="K6392" s="36"/>
      <c r="N6392" s="36"/>
      <c r="O6392" s="36"/>
    </row>
    <row r="6393" spans="6:15">
      <c r="F6393" s="36"/>
      <c r="I6393" s="36"/>
      <c r="K6393" s="36"/>
    </row>
    <row r="6394" spans="6:15">
      <c r="F6394" s="36"/>
      <c r="I6394" s="36"/>
    </row>
    <row r="6395" spans="6:15">
      <c r="F6395" s="36"/>
      <c r="H6395" s="36"/>
      <c r="I6395" s="36"/>
      <c r="J6395" s="36"/>
      <c r="K6395" s="36"/>
      <c r="N6395" s="36"/>
      <c r="O6395" s="36"/>
    </row>
    <row r="6396" spans="6:15">
      <c r="F6396" s="36"/>
      <c r="I6396" s="36"/>
      <c r="O6396" s="36"/>
    </row>
    <row r="6397" spans="6:15">
      <c r="F6397" s="36"/>
      <c r="I6397" s="36"/>
      <c r="J6397" s="36"/>
      <c r="O6397" s="36"/>
    </row>
    <row r="6398" spans="6:15">
      <c r="F6398" s="36"/>
      <c r="H6398" s="36"/>
      <c r="I6398" s="36"/>
      <c r="J6398" s="36"/>
      <c r="K6398" s="36"/>
      <c r="N6398" s="36"/>
      <c r="O6398" s="36"/>
    </row>
    <row r="6399" spans="6:15">
      <c r="F6399" s="36"/>
      <c r="J6399" s="36"/>
      <c r="O6399" s="36"/>
    </row>
    <row r="6400" spans="6:15">
      <c r="I6400" s="36"/>
      <c r="N6400" s="36"/>
    </row>
    <row r="6401" spans="6:15">
      <c r="F6401" s="36"/>
      <c r="H6401" s="36"/>
      <c r="I6401" s="36"/>
      <c r="J6401" s="36"/>
      <c r="K6401" s="36"/>
      <c r="N6401" s="36"/>
      <c r="O6401" s="36"/>
    </row>
    <row r="6402" spans="6:15">
      <c r="F6402" s="36"/>
      <c r="O6402" s="36"/>
    </row>
    <row r="6403" spans="6:15">
      <c r="F6403" s="36"/>
      <c r="I6403" s="36"/>
      <c r="K6403" s="36"/>
      <c r="O6403" s="36"/>
    </row>
    <row r="6404" spans="6:15">
      <c r="F6404" s="36"/>
      <c r="H6404" s="36"/>
      <c r="I6404" s="36"/>
      <c r="J6404" s="36"/>
      <c r="K6404" s="36"/>
      <c r="N6404" s="36"/>
      <c r="O6404" s="36"/>
    </row>
    <row r="6405" spans="6:15">
      <c r="F6405" s="36"/>
      <c r="I6405" s="36"/>
      <c r="J6405" s="36"/>
      <c r="K6405" s="36"/>
      <c r="O6405" s="36"/>
    </row>
    <row r="6406" spans="6:15">
      <c r="F6406" s="36"/>
      <c r="H6406" s="36"/>
      <c r="I6406" s="36"/>
      <c r="J6406" s="36"/>
      <c r="K6406" s="36"/>
      <c r="N6406" s="36"/>
      <c r="O6406" s="36"/>
    </row>
    <row r="6407" spans="6:15">
      <c r="F6407" s="36"/>
      <c r="H6407" s="36"/>
      <c r="I6407" s="36"/>
      <c r="J6407" s="36"/>
      <c r="K6407" s="36"/>
      <c r="N6407" s="36"/>
      <c r="O6407" s="36"/>
    </row>
    <row r="6408" spans="6:15">
      <c r="F6408" s="36"/>
      <c r="H6408" s="36"/>
      <c r="I6408" s="36"/>
      <c r="J6408" s="36"/>
      <c r="K6408" s="36"/>
      <c r="N6408" s="36"/>
      <c r="O6408" s="36"/>
    </row>
    <row r="6409" spans="6:15">
      <c r="F6409" s="36"/>
      <c r="H6409" s="36"/>
      <c r="I6409" s="36"/>
      <c r="J6409" s="36"/>
      <c r="K6409" s="36"/>
      <c r="N6409" s="36"/>
      <c r="O6409" s="36"/>
    </row>
    <row r="6410" spans="6:15">
      <c r="F6410" s="36"/>
      <c r="H6410" s="36"/>
      <c r="I6410" s="36"/>
      <c r="J6410" s="36"/>
      <c r="K6410" s="36"/>
      <c r="N6410" s="36"/>
      <c r="O6410" s="36"/>
    </row>
    <row r="6411" spans="6:15">
      <c r="F6411" s="36"/>
      <c r="H6411" s="36"/>
      <c r="I6411" s="36"/>
      <c r="J6411" s="36"/>
      <c r="K6411" s="36"/>
      <c r="N6411" s="36"/>
      <c r="O6411" s="36"/>
    </row>
    <row r="6412" spans="6:15">
      <c r="F6412" s="36"/>
      <c r="H6412" s="36"/>
      <c r="I6412" s="36"/>
      <c r="J6412" s="36"/>
      <c r="K6412" s="36"/>
      <c r="N6412" s="36"/>
      <c r="O6412" s="36"/>
    </row>
    <row r="6413" spans="6:15">
      <c r="F6413" s="36"/>
      <c r="H6413" s="36"/>
      <c r="I6413" s="36"/>
      <c r="J6413" s="36"/>
      <c r="K6413" s="36"/>
      <c r="N6413" s="36"/>
      <c r="O6413" s="36"/>
    </row>
    <row r="6414" spans="6:15">
      <c r="F6414" s="36"/>
      <c r="H6414" s="36"/>
      <c r="I6414" s="36"/>
      <c r="J6414" s="36"/>
      <c r="K6414" s="36"/>
      <c r="N6414" s="36"/>
      <c r="O6414" s="36"/>
    </row>
    <row r="6415" spans="6:15">
      <c r="F6415" s="36"/>
      <c r="H6415" s="36"/>
      <c r="I6415" s="36"/>
      <c r="J6415" s="36"/>
      <c r="K6415" s="36"/>
      <c r="N6415" s="36"/>
      <c r="O6415" s="36"/>
    </row>
    <row r="6416" spans="6:15">
      <c r="F6416" s="36"/>
      <c r="J6416" s="36"/>
      <c r="O6416" s="36"/>
    </row>
    <row r="6417" spans="6:17">
      <c r="F6417" s="36"/>
      <c r="H6417" s="36"/>
      <c r="I6417" s="36"/>
      <c r="J6417" s="36"/>
      <c r="K6417" s="36"/>
      <c r="N6417" s="36"/>
      <c r="O6417" s="36"/>
    </row>
    <row r="6418" spans="6:17">
      <c r="F6418" s="36"/>
      <c r="H6418" s="36"/>
      <c r="J6418" s="36"/>
      <c r="K6418" s="36"/>
      <c r="O6418" s="36"/>
    </row>
    <row r="6419" spans="6:17">
      <c r="F6419" s="36"/>
      <c r="H6419" s="36"/>
      <c r="I6419" s="36"/>
      <c r="J6419" s="36"/>
      <c r="K6419" s="36"/>
      <c r="N6419" s="36"/>
      <c r="O6419" s="36"/>
    </row>
    <row r="6420" spans="6:17">
      <c r="F6420" s="36"/>
      <c r="H6420" s="36"/>
      <c r="I6420" s="36"/>
      <c r="J6420" s="36"/>
      <c r="K6420" s="36"/>
      <c r="N6420" s="36"/>
      <c r="O6420" s="36"/>
    </row>
    <row r="6421" spans="6:17">
      <c r="I6421" s="36"/>
      <c r="O6421" s="36"/>
    </row>
    <row r="6422" spans="6:17">
      <c r="F6422" s="36"/>
      <c r="H6422" s="36"/>
      <c r="I6422" s="36"/>
      <c r="J6422" s="36"/>
      <c r="K6422" s="36"/>
      <c r="N6422" s="36"/>
      <c r="O6422" s="36"/>
    </row>
    <row r="6423" spans="6:17">
      <c r="J6423" s="36"/>
      <c r="O6423" s="36"/>
    </row>
    <row r="6424" spans="6:17">
      <c r="F6424" s="36"/>
      <c r="H6424" s="36"/>
      <c r="I6424" s="36"/>
      <c r="J6424" s="36"/>
      <c r="K6424" s="36"/>
      <c r="O6424" s="36"/>
    </row>
    <row r="6425" spans="6:17">
      <c r="F6425" s="36"/>
      <c r="H6425" s="36"/>
      <c r="I6425" s="36"/>
      <c r="J6425" s="36"/>
      <c r="K6425" s="36"/>
      <c r="N6425" s="36"/>
      <c r="O6425" s="36"/>
    </row>
    <row r="6426" spans="6:17">
      <c r="O6426" s="36"/>
    </row>
    <row r="6427" spans="6:17">
      <c r="I6427" s="36"/>
      <c r="O6427" s="36"/>
    </row>
    <row r="6428" spans="6:17">
      <c r="F6428" s="36"/>
      <c r="H6428" s="36"/>
      <c r="I6428" s="36"/>
      <c r="J6428" s="36"/>
      <c r="K6428" s="36"/>
      <c r="N6428" s="36"/>
      <c r="O6428" s="36"/>
    </row>
    <row r="6429" spans="6:17">
      <c r="I6429" s="36"/>
      <c r="O6429" s="36"/>
    </row>
    <row r="6430" spans="6:17">
      <c r="F6430" s="47"/>
      <c r="G6430" s="47"/>
      <c r="H6430" s="47"/>
      <c r="I6430" s="47"/>
      <c r="J6430" s="47"/>
      <c r="K6430" s="47"/>
      <c r="L6430" s="47"/>
      <c r="M6430" s="47"/>
      <c r="N6430" s="47"/>
      <c r="O6430" s="47"/>
      <c r="P6430" s="47"/>
      <c r="Q6430" s="47"/>
    </row>
    <row r="6431" spans="6:17">
      <c r="I6431" s="36"/>
      <c r="O6431" s="36"/>
    </row>
    <row r="6432" spans="6:17">
      <c r="F6432" s="36"/>
      <c r="M6432" s="36"/>
    </row>
    <row r="6433" spans="6:17">
      <c r="I6433" s="36"/>
      <c r="M6433" s="36"/>
      <c r="O6433" s="36"/>
    </row>
    <row r="6434" spans="6:17">
      <c r="F6434" s="36"/>
      <c r="H6434" s="36"/>
      <c r="I6434" s="36"/>
      <c r="J6434" s="36"/>
      <c r="K6434" s="36"/>
      <c r="M6434" s="36"/>
      <c r="O6434" s="36"/>
    </row>
    <row r="6435" spans="6:17">
      <c r="J6435" s="36"/>
      <c r="M6435" s="36"/>
    </row>
    <row r="6436" spans="6:17">
      <c r="F6436" s="36"/>
      <c r="I6436" s="36"/>
      <c r="J6436" s="36"/>
      <c r="K6436" s="36"/>
      <c r="O6436" s="36"/>
    </row>
    <row r="6437" spans="6:17">
      <c r="O6437" s="36"/>
    </row>
    <row r="6438" spans="6:17">
      <c r="F6438" s="47"/>
      <c r="G6438" s="47"/>
      <c r="H6438" s="47"/>
      <c r="I6438" s="47"/>
      <c r="J6438" s="47"/>
      <c r="K6438" s="47"/>
      <c r="L6438" s="47"/>
      <c r="M6438" s="47"/>
      <c r="N6438" s="47"/>
      <c r="O6438" s="47"/>
      <c r="P6438" s="47"/>
      <c r="Q6438" s="47"/>
    </row>
    <row r="6439" spans="6:17">
      <c r="I6439" s="36"/>
      <c r="J6439" s="36"/>
      <c r="O6439" s="36"/>
    </row>
    <row r="6440" spans="6:17">
      <c r="F6440" s="36"/>
      <c r="J6440" s="36"/>
      <c r="O6440" s="36"/>
    </row>
    <row r="6441" spans="6:17">
      <c r="F6441" s="36"/>
      <c r="I6441" s="36"/>
      <c r="M6441" s="36"/>
    </row>
    <row r="6442" spans="6:17">
      <c r="F6442" s="36"/>
      <c r="K6442" s="36"/>
    </row>
    <row r="6443" spans="6:17">
      <c r="F6443" s="36"/>
      <c r="O6443" s="36"/>
    </row>
    <row r="6444" spans="6:17">
      <c r="J6444" s="36"/>
      <c r="O6444" s="36"/>
    </row>
    <row r="6445" spans="6:17">
      <c r="I6445" s="36"/>
      <c r="J6445" s="36"/>
      <c r="K6445" s="36"/>
    </row>
    <row r="6446" spans="6:17">
      <c r="J6446" s="36"/>
      <c r="O6446" s="36"/>
    </row>
    <row r="6447" spans="6:17">
      <c r="F6447" s="36"/>
      <c r="H6447" s="36"/>
      <c r="I6447" s="36"/>
      <c r="J6447" s="36"/>
      <c r="K6447" s="36"/>
      <c r="N6447" s="36"/>
      <c r="O6447" s="36"/>
    </row>
    <row r="6448" spans="6:17">
      <c r="F6448" s="36"/>
      <c r="I6448" s="36"/>
      <c r="K6448" s="36"/>
    </row>
    <row r="6449" spans="6:15">
      <c r="O6449" s="36"/>
    </row>
    <row r="6450" spans="6:15">
      <c r="J6450" s="36"/>
    </row>
    <row r="6451" spans="6:15">
      <c r="I6451" s="36"/>
      <c r="K6451" s="36"/>
    </row>
    <row r="6452" spans="6:15">
      <c r="F6452" s="36"/>
      <c r="K6452" s="36"/>
    </row>
    <row r="6453" spans="6:15">
      <c r="F6453" s="36"/>
      <c r="H6453" s="36"/>
      <c r="J6453" s="36"/>
      <c r="K6453" s="36"/>
      <c r="M6453" s="36"/>
      <c r="O6453" s="36"/>
    </row>
    <row r="6454" spans="6:15">
      <c r="F6454" s="36"/>
      <c r="H6454" s="36"/>
      <c r="I6454" s="36"/>
      <c r="J6454" s="36"/>
      <c r="K6454" s="36"/>
      <c r="M6454" s="36"/>
      <c r="N6454" s="36"/>
      <c r="O6454" s="36"/>
    </row>
    <row r="6455" spans="6:15">
      <c r="K6455" s="36"/>
      <c r="M6455" s="36"/>
    </row>
    <row r="6456" spans="6:15">
      <c r="J6456" s="36"/>
    </row>
    <row r="6457" spans="6:15">
      <c r="F6457" s="36"/>
      <c r="H6457" s="36"/>
      <c r="I6457" s="36"/>
      <c r="J6457" s="36"/>
      <c r="K6457" s="36"/>
      <c r="N6457" s="36"/>
      <c r="O6457" s="36"/>
    </row>
    <row r="6458" spans="6:15">
      <c r="J6458" s="36"/>
      <c r="K6458" s="36"/>
    </row>
    <row r="6459" spans="6:15">
      <c r="J6459" s="36"/>
      <c r="O6459" s="36"/>
    </row>
    <row r="6460" spans="6:15">
      <c r="F6460" s="36"/>
      <c r="H6460" s="36"/>
      <c r="I6460" s="36"/>
      <c r="J6460" s="36"/>
      <c r="K6460" s="36"/>
      <c r="N6460" s="36"/>
      <c r="O6460" s="36"/>
    </row>
    <row r="6461" spans="6:15">
      <c r="K6461" s="36"/>
      <c r="O6461" s="36"/>
    </row>
    <row r="6462" spans="6:15">
      <c r="F6462" s="36"/>
      <c r="J6462" s="36"/>
    </row>
    <row r="6463" spans="6:15">
      <c r="F6463" s="36"/>
      <c r="H6463" s="36"/>
      <c r="I6463" s="36"/>
      <c r="J6463" s="36"/>
      <c r="K6463" s="36"/>
      <c r="N6463" s="36"/>
      <c r="O6463" s="36"/>
    </row>
    <row r="6464" spans="6:15">
      <c r="F6464" s="36"/>
      <c r="J6464" s="36"/>
      <c r="O6464" s="36"/>
    </row>
    <row r="6465" spans="6:17">
      <c r="F6465" s="36"/>
      <c r="J6465" s="36"/>
      <c r="O6465" s="36"/>
    </row>
    <row r="6466" spans="6:17">
      <c r="F6466" s="36"/>
      <c r="K6466" s="36"/>
      <c r="O6466" s="36"/>
    </row>
    <row r="6467" spans="6:17">
      <c r="F6467" s="36"/>
      <c r="H6467" s="36"/>
      <c r="J6467" s="36"/>
      <c r="K6467" s="36"/>
      <c r="O6467" s="36"/>
    </row>
    <row r="6468" spans="6:17">
      <c r="O6468" s="36"/>
    </row>
    <row r="6469" spans="6:17">
      <c r="F6469" s="47"/>
      <c r="G6469" s="47"/>
      <c r="H6469" s="47"/>
      <c r="I6469" s="47"/>
      <c r="J6469" s="47"/>
      <c r="K6469" s="47"/>
      <c r="L6469" s="47"/>
      <c r="M6469" s="47"/>
      <c r="N6469" s="47"/>
      <c r="O6469" s="47"/>
      <c r="P6469" s="47"/>
      <c r="Q6469" s="47"/>
    </row>
    <row r="6470" spans="6:17">
      <c r="J6470" s="36"/>
    </row>
    <row r="6471" spans="6:17">
      <c r="F6471" s="47"/>
      <c r="G6471" s="47"/>
      <c r="H6471" s="47"/>
      <c r="I6471" s="47"/>
      <c r="J6471" s="47"/>
      <c r="K6471" s="47"/>
      <c r="L6471" s="47"/>
      <c r="M6471" s="47"/>
      <c r="N6471" s="47"/>
      <c r="O6471" s="47"/>
      <c r="P6471" s="47"/>
      <c r="Q6471" s="47"/>
    </row>
    <row r="6472" spans="6:17">
      <c r="F6472" s="36"/>
      <c r="I6472" s="36"/>
      <c r="O6472" s="36"/>
    </row>
    <row r="6473" spans="6:17">
      <c r="F6473" s="36"/>
      <c r="J6473" s="36"/>
      <c r="K6473" s="36"/>
      <c r="O6473" s="36"/>
    </row>
    <row r="6474" spans="6:17">
      <c r="O6474" s="36"/>
    </row>
    <row r="6475" spans="6:17">
      <c r="F6475" s="36"/>
      <c r="K6475" s="36"/>
      <c r="O6475" s="36"/>
    </row>
    <row r="6476" spans="6:17">
      <c r="F6476" s="36"/>
      <c r="K6476" s="36"/>
    </row>
    <row r="6477" spans="6:17">
      <c r="F6477" s="47"/>
      <c r="G6477" s="47"/>
      <c r="H6477" s="47"/>
      <c r="I6477" s="47"/>
      <c r="J6477" s="47"/>
      <c r="K6477" s="47"/>
      <c r="L6477" s="47"/>
      <c r="M6477" s="47"/>
      <c r="N6477" s="47"/>
      <c r="O6477" s="47"/>
      <c r="P6477" s="47"/>
      <c r="Q6477" s="47"/>
    </row>
    <row r="6478" spans="6:17">
      <c r="F6478" s="36"/>
      <c r="H6478" s="36"/>
      <c r="I6478" s="36"/>
      <c r="J6478" s="36"/>
      <c r="K6478" s="36"/>
      <c r="N6478" s="36"/>
      <c r="O6478" s="36"/>
    </row>
    <row r="6479" spans="6:17">
      <c r="K6479" s="36"/>
    </row>
    <row r="6480" spans="6:17">
      <c r="F6480" s="36"/>
      <c r="H6480" s="36"/>
      <c r="I6480" s="36"/>
      <c r="J6480" s="36"/>
      <c r="K6480" s="36"/>
      <c r="N6480" s="36"/>
      <c r="O6480" s="36"/>
    </row>
    <row r="6481" spans="6:15">
      <c r="F6481" s="36"/>
      <c r="H6481" s="36"/>
      <c r="I6481" s="36"/>
      <c r="J6481" s="36"/>
      <c r="K6481" s="36"/>
      <c r="N6481" s="36"/>
      <c r="O6481" s="36"/>
    </row>
    <row r="6482" spans="6:15">
      <c r="I6482" s="36"/>
      <c r="J6482" s="36"/>
      <c r="K6482" s="36"/>
      <c r="O6482" s="36"/>
    </row>
    <row r="6483" spans="6:15">
      <c r="K6483" s="36"/>
      <c r="N6483" s="36"/>
    </row>
    <row r="6484" spans="6:15">
      <c r="F6484" s="36"/>
      <c r="H6484" s="36"/>
      <c r="I6484" s="36"/>
      <c r="J6484" s="36"/>
      <c r="K6484" s="36"/>
      <c r="N6484" s="36"/>
      <c r="O6484" s="36"/>
    </row>
    <row r="6485" spans="6:15">
      <c r="F6485" s="36"/>
      <c r="J6485" s="36"/>
      <c r="K6485" s="36"/>
      <c r="O6485" s="36"/>
    </row>
    <row r="6486" spans="6:15">
      <c r="F6486" s="36"/>
      <c r="H6486" s="36"/>
      <c r="I6486" s="36"/>
      <c r="J6486" s="36"/>
      <c r="K6486" s="36"/>
      <c r="N6486" s="36"/>
      <c r="O6486" s="36"/>
    </row>
    <row r="6487" spans="6:15">
      <c r="F6487" s="36"/>
      <c r="H6487" s="36"/>
      <c r="I6487" s="36"/>
      <c r="J6487" s="36"/>
      <c r="K6487" s="36"/>
      <c r="N6487" s="36"/>
      <c r="O6487" s="36"/>
    </row>
    <row r="6488" spans="6:15">
      <c r="F6488" s="36"/>
      <c r="I6488" s="36"/>
    </row>
    <row r="6489" spans="6:15">
      <c r="N6489" s="36"/>
      <c r="O6489" s="36"/>
    </row>
    <row r="6490" spans="6:15">
      <c r="F6490" s="36"/>
      <c r="H6490" s="36"/>
      <c r="I6490" s="36"/>
      <c r="J6490" s="36"/>
      <c r="K6490" s="36"/>
      <c r="N6490" s="36"/>
      <c r="O6490" s="36"/>
    </row>
    <row r="6491" spans="6:15">
      <c r="I6491" s="36"/>
    </row>
    <row r="6492" spans="6:15">
      <c r="F6492" s="36"/>
      <c r="H6492" s="36"/>
      <c r="I6492" s="36"/>
      <c r="J6492" s="36"/>
      <c r="K6492" s="36"/>
      <c r="N6492" s="36"/>
      <c r="O6492" s="36"/>
    </row>
    <row r="6493" spans="6:15">
      <c r="F6493" s="36"/>
      <c r="H6493" s="36"/>
      <c r="I6493" s="36"/>
      <c r="J6493" s="36"/>
      <c r="K6493" s="36"/>
      <c r="N6493" s="36"/>
      <c r="O6493" s="36"/>
    </row>
    <row r="6494" spans="6:15">
      <c r="I6494" s="36"/>
      <c r="J6494" s="36"/>
      <c r="N6494" s="36"/>
    </row>
    <row r="6495" spans="6:15">
      <c r="F6495" s="36"/>
      <c r="H6495" s="36"/>
      <c r="I6495" s="36"/>
      <c r="J6495" s="36"/>
      <c r="K6495" s="36"/>
      <c r="N6495" s="36"/>
      <c r="O6495" s="36"/>
    </row>
    <row r="6496" spans="6:15">
      <c r="F6496" s="36"/>
      <c r="H6496" s="36"/>
      <c r="I6496" s="36"/>
      <c r="J6496" s="36"/>
      <c r="K6496" s="36"/>
      <c r="N6496" s="36"/>
      <c r="O6496" s="36"/>
    </row>
    <row r="6497" spans="6:17">
      <c r="F6497" s="47"/>
      <c r="G6497" s="47"/>
      <c r="H6497" s="47"/>
      <c r="I6497" s="47"/>
      <c r="J6497" s="47"/>
      <c r="K6497" s="47"/>
      <c r="L6497" s="47"/>
      <c r="M6497" s="47"/>
      <c r="N6497" s="47"/>
      <c r="O6497" s="47"/>
      <c r="P6497" s="47"/>
      <c r="Q6497" s="47"/>
    </row>
    <row r="6498" spans="6:17">
      <c r="F6498" s="36"/>
      <c r="H6498" s="36"/>
      <c r="I6498" s="36"/>
      <c r="J6498" s="36"/>
      <c r="K6498" s="36"/>
      <c r="N6498" s="36"/>
      <c r="O6498" s="36"/>
    </row>
    <row r="6499" spans="6:17">
      <c r="F6499" s="36"/>
      <c r="H6499" s="36"/>
      <c r="I6499" s="36"/>
      <c r="J6499" s="36"/>
      <c r="K6499" s="36"/>
      <c r="N6499" s="36"/>
      <c r="O6499" s="36"/>
    </row>
    <row r="6500" spans="6:17">
      <c r="F6500" s="36"/>
      <c r="H6500" s="36"/>
      <c r="I6500" s="36"/>
      <c r="K6500" s="36"/>
      <c r="O6500" s="36"/>
    </row>
    <row r="6501" spans="6:17">
      <c r="F6501" s="36"/>
      <c r="H6501" s="36"/>
      <c r="I6501" s="36"/>
      <c r="J6501" s="36"/>
      <c r="K6501" s="36"/>
      <c r="N6501" s="36"/>
      <c r="O6501" s="36"/>
    </row>
    <row r="6502" spans="6:17">
      <c r="F6502" s="36"/>
      <c r="H6502" s="36"/>
      <c r="I6502" s="36"/>
      <c r="J6502" s="36"/>
      <c r="K6502" s="36"/>
      <c r="M6502" s="36"/>
      <c r="N6502" s="36"/>
      <c r="O6502" s="36"/>
    </row>
    <row r="6503" spans="6:17">
      <c r="K6503" s="36"/>
      <c r="M6503" s="36"/>
    </row>
    <row r="6504" spans="6:17">
      <c r="F6504" s="36"/>
      <c r="H6504" s="36"/>
      <c r="I6504" s="36"/>
      <c r="J6504" s="36"/>
      <c r="K6504" s="36"/>
      <c r="N6504" s="36"/>
      <c r="O6504" s="36"/>
    </row>
    <row r="6505" spans="6:17">
      <c r="F6505" s="36"/>
      <c r="H6505" s="36"/>
      <c r="I6505" s="36"/>
      <c r="J6505" s="36"/>
      <c r="K6505" s="36"/>
      <c r="N6505" s="36"/>
      <c r="O6505" s="36"/>
    </row>
    <row r="6506" spans="6:17">
      <c r="F6506" s="36"/>
      <c r="H6506" s="36"/>
      <c r="I6506" s="36"/>
      <c r="K6506" s="36"/>
    </row>
    <row r="6507" spans="6:17">
      <c r="F6507" s="36"/>
      <c r="H6507" s="36"/>
      <c r="I6507" s="36"/>
      <c r="J6507" s="36"/>
      <c r="K6507" s="36"/>
      <c r="N6507" s="36"/>
      <c r="O6507" s="36"/>
    </row>
    <row r="6508" spans="6:17">
      <c r="F6508" s="36"/>
      <c r="H6508" s="36"/>
      <c r="I6508" s="36"/>
      <c r="J6508" s="36"/>
      <c r="K6508" s="36"/>
      <c r="N6508" s="36"/>
      <c r="O6508" s="36"/>
    </row>
    <row r="6509" spans="6:17">
      <c r="F6509" s="36"/>
      <c r="K6509" s="36"/>
      <c r="O6509" s="36"/>
    </row>
    <row r="6510" spans="6:17">
      <c r="F6510" s="36"/>
      <c r="H6510" s="36"/>
      <c r="I6510" s="36"/>
      <c r="J6510" s="36"/>
      <c r="K6510" s="36"/>
      <c r="N6510" s="36"/>
      <c r="O6510" s="36"/>
    </row>
    <row r="6511" spans="6:17">
      <c r="F6511" s="36"/>
      <c r="H6511" s="36"/>
      <c r="I6511" s="36"/>
      <c r="J6511" s="36"/>
      <c r="K6511" s="36"/>
      <c r="N6511" s="36"/>
      <c r="O6511" s="36"/>
    </row>
    <row r="6512" spans="6:17">
      <c r="F6512" s="36"/>
      <c r="I6512" s="36"/>
      <c r="O6512" s="36"/>
    </row>
    <row r="6513" spans="6:17">
      <c r="F6513" s="36"/>
      <c r="H6513" s="36"/>
      <c r="I6513" s="36"/>
      <c r="J6513" s="36"/>
      <c r="K6513" s="36"/>
      <c r="N6513" s="36"/>
      <c r="O6513" s="36"/>
    </row>
    <row r="6514" spans="6:17">
      <c r="O6514" s="36"/>
    </row>
    <row r="6515" spans="6:17">
      <c r="I6515" s="36"/>
    </row>
    <row r="6516" spans="6:17">
      <c r="I6516" s="36"/>
    </row>
    <row r="6517" spans="6:17">
      <c r="H6517" s="36"/>
      <c r="O6517" s="36"/>
    </row>
    <row r="6518" spans="6:17">
      <c r="I6518" s="36"/>
      <c r="K6518" s="36"/>
    </row>
    <row r="6519" spans="6:17">
      <c r="F6519" s="36"/>
      <c r="H6519" s="36"/>
      <c r="I6519" s="36"/>
      <c r="J6519" s="36"/>
      <c r="K6519" s="36"/>
      <c r="N6519" s="36"/>
      <c r="O6519" s="36"/>
    </row>
    <row r="6520" spans="6:17">
      <c r="F6520" s="47"/>
      <c r="G6520" s="47"/>
      <c r="H6520" s="47"/>
      <c r="I6520" s="47"/>
      <c r="J6520" s="47"/>
      <c r="K6520" s="47"/>
      <c r="L6520" s="47"/>
      <c r="M6520" s="47"/>
      <c r="N6520" s="47"/>
      <c r="O6520" s="47"/>
      <c r="P6520" s="47"/>
      <c r="Q6520" s="47"/>
    </row>
    <row r="6521" spans="6:17">
      <c r="F6521" s="36"/>
      <c r="I6521" s="36"/>
      <c r="K6521" s="36"/>
    </row>
    <row r="6522" spans="6:17">
      <c r="I6522" s="36"/>
    </row>
    <row r="6523" spans="6:17">
      <c r="F6523" s="36"/>
      <c r="I6523" s="36"/>
      <c r="K6523" s="36"/>
      <c r="O6523" s="36"/>
    </row>
    <row r="6524" spans="6:17">
      <c r="F6524" s="36"/>
      <c r="I6524" s="36"/>
    </row>
    <row r="6525" spans="6:17">
      <c r="F6525" s="36"/>
      <c r="H6525" s="36"/>
      <c r="I6525" s="36"/>
      <c r="J6525" s="36"/>
      <c r="K6525" s="36"/>
      <c r="O6525" s="36"/>
    </row>
    <row r="6526" spans="6:17">
      <c r="F6526" s="47"/>
      <c r="G6526" s="47"/>
      <c r="H6526" s="47"/>
      <c r="I6526" s="47"/>
      <c r="J6526" s="47"/>
      <c r="K6526" s="47"/>
      <c r="L6526" s="47"/>
      <c r="M6526" s="47"/>
      <c r="N6526" s="47"/>
      <c r="O6526" s="47"/>
      <c r="P6526" s="47"/>
      <c r="Q6526" s="47"/>
    </row>
    <row r="6527" spans="6:17">
      <c r="I6527" s="36"/>
      <c r="J6527" s="36"/>
    </row>
    <row r="6528" spans="6:17">
      <c r="F6528" s="36"/>
      <c r="K6528" s="36"/>
    </row>
    <row r="6529" spans="6:17">
      <c r="F6529" s="36"/>
      <c r="H6529" s="36"/>
      <c r="I6529" s="36"/>
      <c r="K6529" s="36"/>
    </row>
    <row r="6530" spans="6:17">
      <c r="F6530" s="36"/>
      <c r="I6530" s="36"/>
      <c r="K6530" s="36"/>
    </row>
    <row r="6531" spans="6:17">
      <c r="F6531" s="36"/>
      <c r="K6531" s="36"/>
      <c r="O6531" s="36"/>
    </row>
    <row r="6532" spans="6:17">
      <c r="K6532" s="36"/>
      <c r="O6532" s="36"/>
    </row>
    <row r="6533" spans="6:17">
      <c r="F6533" s="36"/>
      <c r="I6533" s="36"/>
      <c r="K6533" s="36"/>
    </row>
    <row r="6534" spans="6:17">
      <c r="K6534" s="36"/>
    </row>
    <row r="6535" spans="6:17">
      <c r="K6535" s="36"/>
    </row>
    <row r="6536" spans="6:17">
      <c r="F6536" s="36"/>
      <c r="I6536" s="36"/>
    </row>
    <row r="6537" spans="6:17">
      <c r="F6537" s="36"/>
      <c r="J6537" s="36"/>
      <c r="K6537" s="36"/>
      <c r="O6537" s="36"/>
    </row>
    <row r="6538" spans="6:17">
      <c r="J6538" s="36"/>
      <c r="O6538" s="36"/>
    </row>
    <row r="6539" spans="6:17">
      <c r="F6539" s="47"/>
      <c r="G6539" s="47"/>
      <c r="H6539" s="47"/>
      <c r="I6539" s="47"/>
      <c r="J6539" s="47"/>
      <c r="K6539" s="47"/>
      <c r="L6539" s="47"/>
      <c r="M6539" s="47"/>
      <c r="N6539" s="47"/>
      <c r="O6539" s="47"/>
      <c r="P6539" s="47"/>
      <c r="Q6539" s="47"/>
    </row>
    <row r="6540" spans="6:17">
      <c r="J6540" s="36"/>
    </row>
    <row r="6541" spans="6:17">
      <c r="H6541" s="36"/>
      <c r="I6541" s="36"/>
      <c r="O6541" s="36"/>
    </row>
    <row r="6542" spans="6:17">
      <c r="I6542" s="36"/>
    </row>
    <row r="6543" spans="6:17">
      <c r="J6543" s="36"/>
      <c r="O6543" s="36"/>
    </row>
    <row r="6544" spans="6:17">
      <c r="O6544" s="36"/>
    </row>
    <row r="6545" spans="6:15">
      <c r="I6545" s="36"/>
      <c r="K6545" s="36"/>
      <c r="O6545" s="36"/>
    </row>
    <row r="6546" spans="6:15">
      <c r="J6546" s="36"/>
    </row>
    <row r="6547" spans="6:15">
      <c r="K6547" s="36"/>
      <c r="O6547" s="36"/>
    </row>
    <row r="6548" spans="6:15">
      <c r="F6548" s="36"/>
      <c r="H6548" s="36"/>
      <c r="I6548" s="36"/>
      <c r="J6548" s="36"/>
      <c r="K6548" s="36"/>
      <c r="N6548" s="36"/>
      <c r="O6548" s="36"/>
    </row>
    <row r="6549" spans="6:15">
      <c r="F6549" s="36"/>
      <c r="J6549" s="36"/>
      <c r="K6549" s="36"/>
      <c r="N6549" s="36"/>
    </row>
    <row r="6550" spans="6:15">
      <c r="J6550" s="36"/>
      <c r="N6550" s="36"/>
    </row>
    <row r="6551" spans="6:15">
      <c r="F6551" s="36"/>
      <c r="K6551" s="36"/>
      <c r="N6551" s="36"/>
      <c r="O6551" s="36"/>
    </row>
    <row r="6552" spans="6:15">
      <c r="F6552" s="36"/>
      <c r="H6552" s="36"/>
      <c r="I6552" s="36"/>
      <c r="J6552" s="36"/>
      <c r="K6552" s="36"/>
      <c r="N6552" s="36"/>
      <c r="O6552" s="36"/>
    </row>
    <row r="6553" spans="6:15">
      <c r="H6553" s="36"/>
      <c r="I6553" s="36"/>
      <c r="J6553" s="36"/>
    </row>
    <row r="6554" spans="6:15">
      <c r="K6554" s="36"/>
    </row>
    <row r="6555" spans="6:15">
      <c r="F6555" s="36"/>
      <c r="H6555" s="36"/>
      <c r="I6555" s="36"/>
      <c r="J6555" s="36"/>
      <c r="K6555" s="36"/>
      <c r="N6555" s="36"/>
      <c r="O6555" s="36"/>
    </row>
    <row r="6556" spans="6:15">
      <c r="J6556" s="36"/>
      <c r="O6556" s="36"/>
    </row>
    <row r="6557" spans="6:15">
      <c r="K6557" s="36"/>
      <c r="O6557" s="36"/>
    </row>
    <row r="6558" spans="6:15">
      <c r="F6558" s="36"/>
      <c r="H6558" s="36"/>
      <c r="I6558" s="36"/>
      <c r="J6558" s="36"/>
      <c r="K6558" s="36"/>
      <c r="N6558" s="36"/>
      <c r="O6558" s="36"/>
    </row>
    <row r="6559" spans="6:15">
      <c r="J6559" s="36"/>
    </row>
    <row r="6560" spans="6:15">
      <c r="J6560" s="36"/>
      <c r="O6560" s="36"/>
    </row>
    <row r="6561" spans="6:15">
      <c r="F6561" s="36"/>
      <c r="H6561" s="36"/>
      <c r="I6561" s="36"/>
      <c r="J6561" s="36"/>
      <c r="K6561" s="36"/>
      <c r="N6561" s="36"/>
      <c r="O6561" s="36"/>
    </row>
    <row r="6562" spans="6:15">
      <c r="F6562" s="36"/>
      <c r="H6562" s="36"/>
      <c r="I6562" s="36"/>
      <c r="J6562" s="36"/>
      <c r="K6562" s="36"/>
      <c r="N6562" s="36"/>
      <c r="O6562" s="36"/>
    </row>
    <row r="6563" spans="6:15">
      <c r="O6563" s="36"/>
    </row>
    <row r="6564" spans="6:15">
      <c r="J6564" s="36"/>
      <c r="K6564" s="36"/>
      <c r="O6564" s="36"/>
    </row>
    <row r="6565" spans="6:15">
      <c r="F6565" s="36"/>
      <c r="H6565" s="36"/>
      <c r="I6565" s="36"/>
      <c r="J6565" s="36"/>
      <c r="K6565" s="36"/>
      <c r="N6565" s="36"/>
      <c r="O6565" s="36"/>
    </row>
    <row r="6566" spans="6:15">
      <c r="J6566" s="36"/>
      <c r="O6566" s="36"/>
    </row>
    <row r="6567" spans="6:15">
      <c r="O6567" s="36"/>
    </row>
    <row r="6568" spans="6:15">
      <c r="F6568" s="36"/>
      <c r="H6568" s="36"/>
      <c r="I6568" s="36"/>
      <c r="J6568" s="36"/>
      <c r="K6568" s="36"/>
      <c r="N6568" s="36"/>
      <c r="O6568" s="36"/>
    </row>
    <row r="6569" spans="6:15">
      <c r="F6569" s="36"/>
      <c r="O6569" s="36"/>
    </row>
    <row r="6570" spans="6:15">
      <c r="J6570" s="36"/>
      <c r="N6570" s="36"/>
      <c r="O6570" s="36"/>
    </row>
    <row r="6571" spans="6:15">
      <c r="F6571" s="36"/>
      <c r="H6571" s="36"/>
      <c r="I6571" s="36"/>
      <c r="J6571" s="36"/>
      <c r="K6571" s="36"/>
      <c r="N6571" s="36"/>
      <c r="O6571" s="36"/>
    </row>
    <row r="6572" spans="6:15">
      <c r="F6572" s="36"/>
      <c r="H6572" s="36"/>
      <c r="I6572" s="36"/>
      <c r="J6572" s="36"/>
      <c r="K6572" s="36"/>
      <c r="N6572" s="36"/>
      <c r="O6572" s="36"/>
    </row>
    <row r="6573" spans="6:15">
      <c r="O6573" s="36"/>
    </row>
    <row r="6574" spans="6:15">
      <c r="F6574" s="36"/>
      <c r="H6574" s="36"/>
      <c r="I6574" s="36"/>
      <c r="J6574" s="36"/>
      <c r="K6574" s="36"/>
      <c r="N6574" s="36"/>
      <c r="O6574" s="36"/>
    </row>
    <row r="6575" spans="6:15">
      <c r="F6575" s="36"/>
      <c r="H6575" s="36"/>
      <c r="I6575" s="36"/>
      <c r="J6575" s="36"/>
      <c r="K6575" s="36"/>
      <c r="N6575" s="36"/>
      <c r="O6575" s="36"/>
    </row>
    <row r="6576" spans="6:15">
      <c r="F6576" s="36"/>
      <c r="H6576" s="36"/>
      <c r="I6576" s="36"/>
      <c r="J6576" s="36"/>
      <c r="K6576" s="36"/>
      <c r="N6576" s="36"/>
      <c r="O6576" s="36"/>
    </row>
    <row r="6577" spans="6:15">
      <c r="F6577" s="36"/>
      <c r="H6577" s="36"/>
      <c r="I6577" s="36"/>
      <c r="J6577" s="36"/>
      <c r="K6577" s="36"/>
      <c r="N6577" s="36"/>
      <c r="O6577" s="36"/>
    </row>
    <row r="6578" spans="6:15">
      <c r="F6578" s="36"/>
      <c r="H6578" s="36"/>
      <c r="I6578" s="36"/>
      <c r="J6578" s="36"/>
      <c r="K6578" s="36"/>
      <c r="N6578" s="36"/>
      <c r="O6578" s="36"/>
    </row>
    <row r="6579" spans="6:15">
      <c r="F6579" s="36"/>
      <c r="H6579" s="36"/>
      <c r="I6579" s="36"/>
      <c r="J6579" s="36"/>
      <c r="K6579" s="36"/>
      <c r="N6579" s="36"/>
      <c r="O6579" s="36"/>
    </row>
    <row r="6580" spans="6:15">
      <c r="F6580" s="36"/>
      <c r="H6580" s="36"/>
      <c r="I6580" s="36"/>
      <c r="J6580" s="36"/>
      <c r="K6580" s="36"/>
      <c r="N6580" s="36"/>
      <c r="O6580" s="36"/>
    </row>
    <row r="6581" spans="6:15">
      <c r="F6581" s="36"/>
      <c r="H6581" s="36"/>
      <c r="I6581" s="36"/>
      <c r="J6581" s="36"/>
      <c r="K6581" s="36"/>
      <c r="N6581" s="36"/>
      <c r="O6581" s="36"/>
    </row>
    <row r="6582" spans="6:15">
      <c r="F6582" s="36"/>
      <c r="H6582" s="36"/>
      <c r="I6582" s="36"/>
      <c r="J6582" s="36"/>
      <c r="K6582" s="36"/>
      <c r="M6582" s="36"/>
      <c r="N6582" s="36"/>
      <c r="O6582" s="36"/>
    </row>
    <row r="6583" spans="6:15">
      <c r="F6583" s="36"/>
      <c r="H6583" s="36"/>
      <c r="I6583" s="36"/>
      <c r="J6583" s="36"/>
      <c r="K6583" s="36"/>
      <c r="M6583" s="36"/>
      <c r="N6583" s="36"/>
      <c r="O6583" s="36"/>
    </row>
    <row r="6584" spans="6:15">
      <c r="I6584" s="36"/>
      <c r="M6584" s="36"/>
      <c r="O6584" s="36"/>
    </row>
    <row r="6585" spans="6:15">
      <c r="F6585" s="36"/>
      <c r="H6585" s="36"/>
      <c r="I6585" s="36"/>
      <c r="J6585" s="36"/>
      <c r="K6585" s="36"/>
      <c r="N6585" s="36"/>
      <c r="O6585" s="36"/>
    </row>
    <row r="6586" spans="6:15">
      <c r="I6586" s="36"/>
      <c r="O6586" s="36"/>
    </row>
    <row r="6587" spans="6:15">
      <c r="O6587" s="36"/>
    </row>
    <row r="6588" spans="6:15">
      <c r="F6588" s="36"/>
      <c r="H6588" s="36"/>
      <c r="I6588" s="36"/>
      <c r="J6588" s="36"/>
      <c r="K6588" s="36"/>
      <c r="N6588" s="36"/>
      <c r="O6588" s="36"/>
    </row>
    <row r="6589" spans="6:15">
      <c r="F6589" s="36"/>
      <c r="H6589" s="36"/>
      <c r="I6589" s="36"/>
      <c r="O6589" s="36"/>
    </row>
    <row r="6590" spans="6:15">
      <c r="F6590" s="36"/>
      <c r="O6590" s="36"/>
    </row>
    <row r="6591" spans="6:15">
      <c r="F6591" s="36"/>
      <c r="H6591" s="36"/>
      <c r="I6591" s="36"/>
      <c r="J6591" s="36"/>
      <c r="K6591" s="36"/>
      <c r="N6591" s="36"/>
      <c r="O6591" s="36"/>
    </row>
    <row r="6592" spans="6:15">
      <c r="O6592" s="36"/>
    </row>
    <row r="6593" spans="6:17">
      <c r="O6593" s="36"/>
    </row>
    <row r="6594" spans="6:17">
      <c r="F6594" s="36"/>
      <c r="H6594" s="36"/>
      <c r="I6594" s="36"/>
      <c r="J6594" s="36"/>
      <c r="K6594" s="36"/>
      <c r="N6594" s="36"/>
      <c r="O6594" s="36"/>
    </row>
    <row r="6595" spans="6:17">
      <c r="F6595" s="36"/>
      <c r="O6595" s="36"/>
    </row>
    <row r="6596" spans="6:17">
      <c r="F6596" s="36"/>
      <c r="O6596" s="36"/>
    </row>
    <row r="6597" spans="6:17">
      <c r="F6597" s="36"/>
      <c r="H6597" s="36"/>
      <c r="I6597" s="36"/>
      <c r="J6597" s="36"/>
      <c r="K6597" s="36"/>
      <c r="N6597" s="36"/>
      <c r="O6597" s="36"/>
    </row>
    <row r="6598" spans="6:17">
      <c r="F6598" s="36"/>
      <c r="H6598" s="36"/>
      <c r="I6598" s="36"/>
      <c r="J6598" s="36"/>
      <c r="K6598" s="36"/>
      <c r="N6598" s="36"/>
      <c r="O6598" s="36"/>
    </row>
    <row r="6599" spans="6:17">
      <c r="O6599" s="36"/>
    </row>
    <row r="6600" spans="6:17">
      <c r="I6600" s="36"/>
      <c r="J6600" s="36"/>
    </row>
    <row r="6601" spans="6:17">
      <c r="F6601" s="36"/>
      <c r="H6601" s="36"/>
      <c r="I6601" s="36"/>
      <c r="J6601" s="36"/>
      <c r="K6601" s="36"/>
      <c r="N6601" s="36"/>
      <c r="O6601" s="36"/>
    </row>
    <row r="6602" spans="6:17">
      <c r="F6602" s="47"/>
      <c r="G6602" s="47"/>
      <c r="H6602" s="47"/>
      <c r="I6602" s="47"/>
      <c r="J6602" s="47"/>
      <c r="K6602" s="47"/>
      <c r="L6602" s="47"/>
      <c r="M6602" s="47"/>
      <c r="N6602" s="47"/>
      <c r="O6602" s="47"/>
      <c r="P6602" s="47"/>
      <c r="Q6602" s="47"/>
    </row>
    <row r="6603" spans="6:17">
      <c r="F6603" s="36"/>
      <c r="I6603" s="36"/>
      <c r="M6603" s="36"/>
      <c r="O6603" s="36"/>
    </row>
    <row r="6604" spans="6:17">
      <c r="F6604" s="36"/>
      <c r="H6604" s="36"/>
      <c r="I6604" s="36"/>
      <c r="J6604" s="36"/>
      <c r="K6604" s="36"/>
      <c r="M6604" s="36"/>
      <c r="N6604" s="36"/>
      <c r="O6604" s="36"/>
    </row>
    <row r="6605" spans="6:17">
      <c r="M6605" s="36"/>
      <c r="O6605" s="36"/>
    </row>
    <row r="6606" spans="6:17">
      <c r="I6606" s="36"/>
    </row>
    <row r="6607" spans="6:17">
      <c r="F6607" s="36"/>
      <c r="H6607" s="36"/>
      <c r="I6607" s="36"/>
      <c r="J6607" s="36"/>
      <c r="K6607" s="36"/>
      <c r="N6607" s="36"/>
      <c r="O6607" s="36"/>
    </row>
    <row r="6608" spans="6:17">
      <c r="I6608" s="36"/>
      <c r="O6608" s="36"/>
    </row>
    <row r="6609" spans="6:15">
      <c r="I6609" s="36"/>
      <c r="K6609" s="36"/>
    </row>
    <row r="6610" spans="6:15">
      <c r="I6610" s="36"/>
      <c r="K6610" s="36"/>
    </row>
    <row r="6611" spans="6:15">
      <c r="F6611" s="36"/>
      <c r="H6611" s="36"/>
      <c r="I6611" s="36"/>
      <c r="K6611" s="36"/>
      <c r="O6611" s="36"/>
    </row>
    <row r="6612" spans="6:15">
      <c r="F6612" s="36"/>
      <c r="I6612" s="36"/>
    </row>
    <row r="6613" spans="6:15">
      <c r="F6613" s="36"/>
      <c r="I6613" s="36"/>
      <c r="O6613" s="36"/>
    </row>
    <row r="6614" spans="6:15">
      <c r="F6614" s="36"/>
      <c r="I6614" s="36"/>
    </row>
    <row r="6615" spans="6:15">
      <c r="F6615" s="36"/>
      <c r="I6615" s="36"/>
    </row>
    <row r="6616" spans="6:15">
      <c r="I6616" s="36"/>
      <c r="O6616" s="36"/>
    </row>
    <row r="6617" spans="6:15">
      <c r="F6617" s="36"/>
      <c r="I6617" s="36"/>
      <c r="K6617" s="36"/>
      <c r="O6617" s="36"/>
    </row>
    <row r="6618" spans="6:15">
      <c r="I6618" s="36"/>
    </row>
    <row r="6619" spans="6:15">
      <c r="F6619" s="36"/>
      <c r="I6619" s="36"/>
      <c r="K6619" s="36"/>
    </row>
    <row r="6620" spans="6:15">
      <c r="F6620" s="36"/>
      <c r="H6620" s="36"/>
      <c r="I6620" s="36"/>
      <c r="J6620" s="36"/>
      <c r="K6620" s="36"/>
      <c r="N6620" s="36"/>
      <c r="O6620" s="36"/>
    </row>
    <row r="6621" spans="6:15">
      <c r="F6621" s="36"/>
      <c r="I6621" s="36"/>
      <c r="J6621" s="36"/>
      <c r="K6621" s="36"/>
      <c r="O6621" s="36"/>
    </row>
    <row r="6622" spans="6:15">
      <c r="F6622" s="36"/>
      <c r="H6622" s="36"/>
      <c r="I6622" s="36"/>
      <c r="J6622" s="36"/>
      <c r="K6622" s="36"/>
      <c r="N6622" s="36"/>
      <c r="O6622" s="36"/>
    </row>
    <row r="6623" spans="6:15">
      <c r="F6623" s="36"/>
      <c r="H6623" s="36"/>
      <c r="I6623" s="36"/>
      <c r="J6623" s="36"/>
      <c r="K6623" s="36"/>
      <c r="N6623" s="36"/>
      <c r="O6623" s="36"/>
    </row>
    <row r="6624" spans="6:15">
      <c r="F6624" s="36"/>
      <c r="H6624" s="36"/>
      <c r="I6624" s="36"/>
      <c r="J6624" s="36"/>
      <c r="K6624" s="36"/>
      <c r="N6624" s="36"/>
      <c r="O6624" s="36"/>
    </row>
    <row r="6625" spans="6:17">
      <c r="F6625" s="36"/>
      <c r="H6625" s="36"/>
      <c r="I6625" s="36"/>
      <c r="J6625" s="36"/>
      <c r="K6625" s="36"/>
      <c r="N6625" s="36"/>
      <c r="O6625" s="36"/>
    </row>
    <row r="6626" spans="6:17">
      <c r="F6626" s="36"/>
      <c r="H6626" s="36"/>
      <c r="I6626" s="36"/>
      <c r="J6626" s="36"/>
      <c r="K6626" s="36"/>
      <c r="N6626" s="36"/>
      <c r="O6626" s="36"/>
    </row>
    <row r="6627" spans="6:17">
      <c r="F6627" s="36"/>
      <c r="H6627" s="36"/>
      <c r="I6627" s="36"/>
      <c r="J6627" s="36"/>
      <c r="K6627" s="36"/>
      <c r="N6627" s="36"/>
      <c r="O6627" s="36"/>
    </row>
    <row r="6628" spans="6:17">
      <c r="F6628" s="36"/>
      <c r="H6628" s="36"/>
      <c r="I6628" s="36"/>
      <c r="J6628" s="36"/>
      <c r="K6628" s="36"/>
      <c r="N6628" s="36"/>
      <c r="O6628" s="36"/>
    </row>
    <row r="6629" spans="6:17">
      <c r="F6629" s="36"/>
      <c r="H6629" s="36"/>
      <c r="I6629" s="36"/>
      <c r="J6629" s="36"/>
      <c r="K6629" s="36"/>
      <c r="N6629" s="36"/>
      <c r="O6629" s="36"/>
    </row>
    <row r="6630" spans="6:17">
      <c r="F6630" s="36"/>
      <c r="H6630" s="36"/>
      <c r="I6630" s="36"/>
      <c r="J6630" s="36"/>
      <c r="K6630" s="36"/>
      <c r="N6630" s="36"/>
      <c r="O6630" s="36"/>
    </row>
    <row r="6631" spans="6:17">
      <c r="F6631" s="36"/>
      <c r="H6631" s="36"/>
      <c r="I6631" s="36"/>
      <c r="J6631" s="36"/>
      <c r="K6631" s="36"/>
      <c r="N6631" s="36"/>
      <c r="O6631" s="36"/>
    </row>
    <row r="6632" spans="6:17">
      <c r="F6632" s="36"/>
      <c r="K6632" s="36"/>
      <c r="O6632" s="36"/>
    </row>
    <row r="6633" spans="6:17">
      <c r="F6633" s="36"/>
      <c r="H6633" s="36"/>
      <c r="I6633" s="36"/>
      <c r="J6633" s="36"/>
      <c r="K6633" s="36"/>
      <c r="N6633" s="36"/>
      <c r="O6633" s="36"/>
    </row>
    <row r="6634" spans="6:17">
      <c r="F6634" s="36"/>
      <c r="H6634" s="36"/>
      <c r="I6634" s="36"/>
      <c r="K6634" s="36"/>
      <c r="N6634" s="36"/>
      <c r="O6634" s="36"/>
    </row>
    <row r="6635" spans="6:17">
      <c r="F6635" s="36"/>
      <c r="K6635" s="36"/>
    </row>
    <row r="6636" spans="6:17">
      <c r="F6636" s="47"/>
      <c r="G6636" s="47"/>
      <c r="H6636" s="47"/>
      <c r="I6636" s="47"/>
      <c r="J6636" s="47"/>
      <c r="K6636" s="47"/>
      <c r="L6636" s="47"/>
      <c r="M6636" s="47"/>
      <c r="N6636" s="47"/>
      <c r="O6636" s="47"/>
      <c r="P6636" s="47"/>
      <c r="Q6636" s="47"/>
    </row>
    <row r="6637" spans="6:17">
      <c r="I6637" s="36"/>
      <c r="K6637" s="36"/>
      <c r="O6637" s="36"/>
    </row>
    <row r="6638" spans="6:17">
      <c r="K6638" s="36"/>
    </row>
    <row r="6639" spans="6:17">
      <c r="F6639" s="36"/>
      <c r="I6639" s="36"/>
    </row>
    <row r="6640" spans="6:17">
      <c r="F6640" s="36"/>
      <c r="H6640" s="36"/>
      <c r="I6640" s="36"/>
      <c r="K6640" s="36"/>
      <c r="N6640" s="36"/>
      <c r="O6640" s="36"/>
    </row>
    <row r="6641" spans="6:17">
      <c r="F6641" s="36"/>
      <c r="K6641" s="36"/>
    </row>
    <row r="6642" spans="6:17">
      <c r="F6642" s="47"/>
      <c r="G6642" s="47"/>
      <c r="H6642" s="47"/>
      <c r="I6642" s="47"/>
      <c r="J6642" s="47"/>
      <c r="K6642" s="47"/>
      <c r="L6642" s="47"/>
      <c r="M6642" s="47"/>
      <c r="N6642" s="47"/>
      <c r="O6642" s="47"/>
      <c r="P6642" s="47"/>
      <c r="Q6642" s="47"/>
    </row>
    <row r="6643" spans="6:17">
      <c r="F6643" s="36"/>
      <c r="I6643" s="36"/>
      <c r="K6643" s="36"/>
    </row>
    <row r="6644" spans="6:17">
      <c r="F6644" s="36"/>
      <c r="H6644" s="36"/>
      <c r="J6644" s="36"/>
      <c r="K6644" s="36"/>
      <c r="O6644" s="36"/>
    </row>
    <row r="6645" spans="6:17">
      <c r="F6645" s="36"/>
      <c r="I6645" s="36"/>
    </row>
    <row r="6646" spans="6:17">
      <c r="F6646" s="36"/>
      <c r="H6646" s="36"/>
      <c r="I6646" s="36"/>
      <c r="J6646" s="36"/>
      <c r="K6646" s="36"/>
      <c r="N6646" s="36"/>
      <c r="O6646" s="36"/>
    </row>
    <row r="6647" spans="6:17">
      <c r="F6647" s="36"/>
      <c r="J6647" s="36"/>
    </row>
    <row r="6648" spans="6:17">
      <c r="F6648" s="36"/>
      <c r="K6648" s="36"/>
      <c r="O6648" s="36"/>
    </row>
    <row r="6649" spans="6:17">
      <c r="F6649" s="36"/>
      <c r="H6649" s="36"/>
      <c r="I6649" s="36"/>
      <c r="J6649" s="36"/>
      <c r="K6649" s="36"/>
      <c r="N6649" s="36"/>
      <c r="O6649" s="36"/>
    </row>
    <row r="6650" spans="6:17">
      <c r="F6650" s="36"/>
      <c r="H6650" s="36"/>
      <c r="I6650" s="36"/>
      <c r="J6650" s="36"/>
      <c r="K6650" s="36"/>
      <c r="N6650" s="36"/>
      <c r="O6650" s="36"/>
    </row>
    <row r="6651" spans="6:17">
      <c r="F6651" s="36"/>
      <c r="J6651" s="36"/>
      <c r="O6651" s="36"/>
    </row>
    <row r="6652" spans="6:17">
      <c r="F6652" s="36"/>
      <c r="H6652" s="36"/>
      <c r="I6652" s="36"/>
      <c r="J6652" s="36"/>
      <c r="K6652" s="36"/>
      <c r="N6652" s="36"/>
      <c r="O6652" s="36"/>
    </row>
    <row r="6653" spans="6:17">
      <c r="F6653" s="36"/>
      <c r="J6653" s="36"/>
      <c r="K6653" s="36"/>
      <c r="O6653" s="36"/>
    </row>
    <row r="6654" spans="6:17">
      <c r="F6654" s="36"/>
      <c r="J6654" s="36"/>
    </row>
    <row r="6655" spans="6:17">
      <c r="F6655" s="36"/>
      <c r="H6655" s="36"/>
      <c r="I6655" s="36"/>
      <c r="J6655" s="36"/>
      <c r="K6655" s="36"/>
      <c r="N6655" s="36"/>
      <c r="O6655" s="36"/>
    </row>
    <row r="6656" spans="6:17">
      <c r="F6656" s="36"/>
      <c r="H6656" s="36"/>
      <c r="I6656" s="36"/>
      <c r="J6656" s="36"/>
      <c r="K6656" s="36"/>
      <c r="N6656" s="36"/>
      <c r="O6656" s="36"/>
    </row>
    <row r="6657" spans="6:15">
      <c r="F6657" s="36"/>
      <c r="K6657" s="36"/>
    </row>
    <row r="6658" spans="6:15">
      <c r="F6658" s="36"/>
      <c r="H6658" s="36"/>
      <c r="I6658" s="36"/>
      <c r="J6658" s="36"/>
      <c r="K6658" s="36"/>
      <c r="M6658" s="36"/>
      <c r="N6658" s="36"/>
      <c r="O6658" s="36"/>
    </row>
    <row r="6659" spans="6:15">
      <c r="F6659" s="36"/>
      <c r="H6659" s="36"/>
      <c r="I6659" s="36"/>
      <c r="J6659" s="36"/>
      <c r="K6659" s="36"/>
      <c r="M6659" s="36"/>
      <c r="N6659" s="36"/>
      <c r="O6659" s="36"/>
    </row>
    <row r="6660" spans="6:15">
      <c r="F6660" s="36"/>
      <c r="H6660" s="36"/>
      <c r="I6660" s="36"/>
      <c r="J6660" s="36"/>
      <c r="K6660" s="36"/>
      <c r="N6660" s="36"/>
      <c r="O6660" s="36"/>
    </row>
    <row r="6661" spans="6:15">
      <c r="N6661" s="36"/>
      <c r="O6661" s="36"/>
    </row>
    <row r="6662" spans="6:15">
      <c r="F6662" s="36"/>
      <c r="H6662" s="36"/>
      <c r="I6662" s="36"/>
      <c r="J6662" s="36"/>
      <c r="K6662" s="36"/>
      <c r="N6662" s="36"/>
      <c r="O6662" s="36"/>
    </row>
    <row r="6663" spans="6:15">
      <c r="F6663" s="36"/>
      <c r="H6663" s="36"/>
      <c r="I6663" s="36"/>
      <c r="J6663" s="36"/>
      <c r="K6663" s="36"/>
      <c r="N6663" s="36"/>
      <c r="O6663" s="36"/>
    </row>
    <row r="6664" spans="6:15">
      <c r="I6664" s="36"/>
      <c r="K6664" s="36"/>
      <c r="N6664" s="36"/>
    </row>
    <row r="6665" spans="6:15">
      <c r="F6665" s="36"/>
      <c r="H6665" s="36"/>
      <c r="I6665" s="36"/>
      <c r="J6665" s="36"/>
      <c r="K6665" s="36"/>
      <c r="N6665" s="36"/>
      <c r="O6665" s="36"/>
    </row>
    <row r="6666" spans="6:15">
      <c r="F6666" s="36"/>
      <c r="H6666" s="36"/>
      <c r="I6666" s="36"/>
      <c r="J6666" s="36"/>
      <c r="K6666" s="36"/>
      <c r="N6666" s="36"/>
      <c r="O6666" s="36"/>
    </row>
    <row r="6667" spans="6:15">
      <c r="F6667" s="36"/>
      <c r="N6667" s="36"/>
    </row>
    <row r="6668" spans="6:15">
      <c r="F6668" s="36"/>
      <c r="J6668" s="36"/>
      <c r="K6668" s="36"/>
      <c r="O6668" s="36"/>
    </row>
    <row r="6669" spans="6:15">
      <c r="F6669" s="36"/>
      <c r="H6669" s="36"/>
      <c r="I6669" s="36"/>
      <c r="J6669" s="36"/>
      <c r="K6669" s="36"/>
      <c r="N6669" s="36"/>
      <c r="O6669" s="36"/>
    </row>
    <row r="6670" spans="6:15">
      <c r="F6670" s="36"/>
      <c r="H6670" s="36"/>
      <c r="I6670" s="36"/>
      <c r="J6670" s="36"/>
      <c r="K6670" s="36"/>
      <c r="N6670" s="36"/>
      <c r="O6670" s="36"/>
    </row>
    <row r="6671" spans="6:15">
      <c r="F6671" s="36"/>
    </row>
    <row r="6672" spans="6:15">
      <c r="F6672" s="36"/>
      <c r="H6672" s="36"/>
      <c r="I6672" s="36"/>
      <c r="J6672" s="36"/>
      <c r="K6672" s="36"/>
      <c r="N6672" s="36"/>
      <c r="O6672" s="36"/>
    </row>
    <row r="6673" spans="6:15">
      <c r="F6673" s="36"/>
      <c r="H6673" s="36"/>
      <c r="I6673" s="36"/>
      <c r="J6673" s="36"/>
      <c r="K6673" s="36"/>
      <c r="N6673" s="36"/>
      <c r="O6673" s="36"/>
    </row>
    <row r="6674" spans="6:15">
      <c r="F6674" s="36"/>
      <c r="O6674" s="36"/>
    </row>
    <row r="6675" spans="6:15">
      <c r="F6675" s="36"/>
      <c r="H6675" s="36"/>
      <c r="I6675" s="36"/>
      <c r="J6675" s="36"/>
      <c r="K6675" s="36"/>
      <c r="N6675" s="36"/>
      <c r="O6675" s="36"/>
    </row>
    <row r="6676" spans="6:15">
      <c r="F6676" s="36"/>
      <c r="H6676" s="36"/>
      <c r="I6676" s="36"/>
      <c r="J6676" s="36"/>
      <c r="K6676" s="36"/>
      <c r="N6676" s="36"/>
      <c r="O6676" s="36"/>
    </row>
    <row r="6677" spans="6:15">
      <c r="F6677" s="36"/>
      <c r="K6677" s="36"/>
    </row>
    <row r="6678" spans="6:15">
      <c r="F6678" s="36"/>
      <c r="H6678" s="36"/>
      <c r="I6678" s="36"/>
      <c r="J6678" s="36"/>
      <c r="K6678" s="36"/>
      <c r="N6678" s="36"/>
      <c r="O6678" s="36"/>
    </row>
    <row r="6679" spans="6:15">
      <c r="F6679" s="36"/>
      <c r="H6679" s="36"/>
      <c r="I6679" s="36"/>
      <c r="J6679" s="36"/>
      <c r="K6679" s="36"/>
      <c r="N6679" s="36"/>
      <c r="O6679" s="36"/>
    </row>
    <row r="6680" spans="6:15">
      <c r="F6680" s="36"/>
      <c r="I6680" s="36"/>
      <c r="J6680" s="36"/>
      <c r="O6680" s="36"/>
    </row>
    <row r="6681" spans="6:15">
      <c r="F6681" s="36"/>
      <c r="H6681" s="36"/>
      <c r="I6681" s="36"/>
      <c r="J6681" s="36"/>
      <c r="K6681" s="36"/>
      <c r="N6681" s="36"/>
      <c r="O6681" s="36"/>
    </row>
    <row r="6682" spans="6:15">
      <c r="F6682" s="36"/>
    </row>
    <row r="6683" spans="6:15">
      <c r="F6683" s="36"/>
      <c r="H6683" s="36"/>
      <c r="I6683" s="36"/>
      <c r="K6683" s="36"/>
    </row>
    <row r="6684" spans="6:15">
      <c r="F6684" s="36"/>
      <c r="H6684" s="36"/>
      <c r="I6684" s="36"/>
      <c r="J6684" s="36"/>
      <c r="K6684" s="36"/>
      <c r="N6684" s="36"/>
      <c r="O6684" s="36"/>
    </row>
    <row r="6685" spans="6:15">
      <c r="F6685" s="36"/>
      <c r="I6685" s="36"/>
      <c r="O6685" s="36"/>
    </row>
    <row r="6686" spans="6:15">
      <c r="F6686" s="36"/>
      <c r="I6686" s="36"/>
      <c r="O6686" s="36"/>
    </row>
    <row r="6687" spans="6:15">
      <c r="F6687" s="36"/>
      <c r="H6687" s="36"/>
      <c r="I6687" s="36"/>
      <c r="J6687" s="36"/>
      <c r="K6687" s="36"/>
      <c r="N6687" s="36"/>
      <c r="O6687" s="36"/>
    </row>
    <row r="6688" spans="6:15">
      <c r="F6688" s="36"/>
      <c r="N6688" s="36"/>
      <c r="O6688" s="36"/>
    </row>
    <row r="6689" spans="6:17">
      <c r="F6689" s="36"/>
      <c r="K6689" s="36"/>
      <c r="O6689" s="36"/>
    </row>
    <row r="6690" spans="6:17">
      <c r="F6690" s="36"/>
      <c r="H6690" s="36"/>
      <c r="I6690" s="36"/>
      <c r="J6690" s="36"/>
      <c r="K6690" s="36"/>
      <c r="N6690" s="36"/>
      <c r="O6690" s="36"/>
    </row>
    <row r="6691" spans="6:17">
      <c r="F6691" s="36"/>
      <c r="K6691" s="36"/>
    </row>
    <row r="6692" spans="6:17">
      <c r="I6692" s="36"/>
      <c r="J6692" s="36"/>
      <c r="O6692" s="36"/>
    </row>
    <row r="6693" spans="6:17">
      <c r="F6693" s="36"/>
      <c r="H6693" s="36"/>
      <c r="I6693" s="36"/>
      <c r="J6693" s="36"/>
      <c r="K6693" s="36"/>
      <c r="N6693" s="36"/>
      <c r="O6693" s="36"/>
    </row>
    <row r="6694" spans="6:17">
      <c r="F6694" s="36"/>
      <c r="H6694" s="36"/>
      <c r="I6694" s="36"/>
      <c r="J6694" s="36"/>
      <c r="K6694" s="36"/>
      <c r="N6694" s="36"/>
      <c r="O6694" s="36"/>
    </row>
    <row r="6695" spans="6:17">
      <c r="F6695" s="36"/>
      <c r="I6695" s="36"/>
      <c r="K6695" s="36"/>
      <c r="O6695" s="36"/>
    </row>
    <row r="6696" spans="6:17">
      <c r="F6696" s="36"/>
      <c r="H6696" s="36"/>
      <c r="I6696" s="36"/>
      <c r="J6696" s="36"/>
      <c r="K6696" s="36"/>
      <c r="N6696" s="36"/>
      <c r="O6696" s="36"/>
    </row>
    <row r="6697" spans="6:17">
      <c r="F6697" s="36"/>
      <c r="H6697" s="36"/>
      <c r="I6697" s="36"/>
      <c r="J6697" s="36"/>
      <c r="K6697" s="36"/>
      <c r="N6697" s="36"/>
      <c r="O6697" s="36"/>
    </row>
    <row r="6698" spans="6:17">
      <c r="I6698" s="36"/>
      <c r="N6698" s="36"/>
      <c r="O6698" s="36"/>
    </row>
    <row r="6699" spans="6:17">
      <c r="F6699" s="36"/>
      <c r="H6699" s="36"/>
      <c r="I6699" s="36"/>
      <c r="J6699" s="36"/>
      <c r="K6699" s="36"/>
      <c r="N6699" s="36"/>
      <c r="O6699" s="36"/>
    </row>
    <row r="6700" spans="6:17">
      <c r="F6700" s="36"/>
      <c r="H6700" s="36"/>
      <c r="I6700" s="36"/>
      <c r="J6700" s="36"/>
      <c r="K6700" s="36"/>
      <c r="N6700" s="36"/>
      <c r="O6700" s="36"/>
    </row>
    <row r="6701" spans="6:17">
      <c r="F6701" s="47"/>
      <c r="G6701" s="47"/>
      <c r="H6701" s="47"/>
      <c r="I6701" s="47"/>
      <c r="J6701" s="47"/>
      <c r="K6701" s="47"/>
      <c r="L6701" s="47"/>
      <c r="M6701" s="47"/>
      <c r="N6701" s="47"/>
      <c r="O6701" s="47"/>
      <c r="P6701" s="47"/>
      <c r="Q6701" s="47"/>
    </row>
    <row r="6702" spans="6:17">
      <c r="F6702" s="36"/>
      <c r="H6702" s="36"/>
      <c r="I6702" s="36"/>
      <c r="J6702" s="36"/>
      <c r="K6702" s="36"/>
      <c r="N6702" s="36"/>
      <c r="O6702" s="36"/>
    </row>
    <row r="6703" spans="6:17">
      <c r="F6703" s="36"/>
      <c r="H6703" s="36"/>
      <c r="I6703" s="36"/>
      <c r="J6703" s="36"/>
      <c r="K6703" s="36"/>
      <c r="N6703" s="36"/>
      <c r="O6703" s="36"/>
    </row>
    <row r="6704" spans="6:17">
      <c r="F6704" s="36"/>
      <c r="J6704" s="36"/>
      <c r="N6704" s="36"/>
      <c r="O6704" s="36"/>
    </row>
    <row r="6705" spans="6:15">
      <c r="F6705" s="36"/>
      <c r="H6705" s="36"/>
      <c r="I6705" s="36"/>
      <c r="J6705" s="36"/>
      <c r="K6705" s="36"/>
      <c r="N6705" s="36"/>
      <c r="O6705" s="36"/>
    </row>
    <row r="6706" spans="6:15">
      <c r="F6706" s="36"/>
      <c r="H6706" s="36"/>
      <c r="I6706" s="36"/>
      <c r="J6706" s="36"/>
      <c r="K6706" s="36"/>
      <c r="N6706" s="36"/>
      <c r="O6706" s="36"/>
    </row>
    <row r="6707" spans="6:15">
      <c r="F6707" s="36"/>
      <c r="I6707" s="36"/>
      <c r="K6707" s="36"/>
    </row>
    <row r="6708" spans="6:15">
      <c r="F6708" s="36"/>
      <c r="H6708" s="36"/>
      <c r="I6708" s="36"/>
      <c r="J6708" s="36"/>
      <c r="K6708" s="36"/>
      <c r="N6708" s="36"/>
      <c r="O6708" s="36"/>
    </row>
    <row r="6709" spans="6:15">
      <c r="F6709" s="36"/>
      <c r="H6709" s="36"/>
      <c r="I6709" s="36"/>
      <c r="J6709" s="36"/>
      <c r="K6709" s="36"/>
      <c r="N6709" s="36"/>
      <c r="O6709" s="36"/>
    </row>
    <row r="6710" spans="6:15">
      <c r="F6710" s="36"/>
      <c r="K6710" s="36"/>
      <c r="O6710" s="36"/>
    </row>
    <row r="6711" spans="6:15">
      <c r="F6711" s="36"/>
      <c r="H6711" s="36"/>
      <c r="I6711" s="36"/>
      <c r="J6711" s="36"/>
      <c r="K6711" s="36"/>
      <c r="N6711" s="36"/>
      <c r="O6711" s="36"/>
    </row>
    <row r="6712" spans="6:15">
      <c r="F6712" s="36"/>
      <c r="H6712" s="36"/>
      <c r="I6712" s="36"/>
      <c r="J6712" s="36"/>
      <c r="K6712" s="36"/>
      <c r="N6712" s="36"/>
      <c r="O6712" s="36"/>
    </row>
    <row r="6713" spans="6:15">
      <c r="F6713" s="36"/>
      <c r="K6713" s="36"/>
    </row>
    <row r="6714" spans="6:15">
      <c r="F6714" s="36"/>
      <c r="H6714" s="36"/>
      <c r="I6714" s="36"/>
      <c r="J6714" s="36"/>
      <c r="K6714" s="36"/>
      <c r="N6714" s="36"/>
      <c r="O6714" s="36"/>
    </row>
    <row r="6715" spans="6:15">
      <c r="F6715" s="36"/>
      <c r="H6715" s="36"/>
      <c r="I6715" s="36"/>
      <c r="J6715" s="36"/>
      <c r="K6715" s="36"/>
      <c r="N6715" s="36"/>
      <c r="O6715" s="36"/>
    </row>
    <row r="6716" spans="6:15">
      <c r="F6716" s="36"/>
      <c r="H6716" s="36"/>
      <c r="I6716" s="36"/>
      <c r="K6716" s="36"/>
      <c r="O6716" s="36"/>
    </row>
    <row r="6717" spans="6:15">
      <c r="F6717" s="36"/>
      <c r="H6717" s="36"/>
      <c r="I6717" s="36"/>
      <c r="J6717" s="36"/>
      <c r="K6717" s="36"/>
      <c r="N6717" s="36"/>
      <c r="O6717" s="36"/>
    </row>
    <row r="6718" spans="6:15">
      <c r="F6718" s="36"/>
      <c r="H6718" s="36"/>
      <c r="I6718" s="36"/>
      <c r="J6718" s="36"/>
      <c r="K6718" s="36"/>
      <c r="N6718" s="36"/>
      <c r="O6718" s="36"/>
    </row>
    <row r="6719" spans="6:15">
      <c r="F6719" s="36"/>
      <c r="I6719" s="36"/>
      <c r="K6719" s="36"/>
    </row>
    <row r="6720" spans="6:15">
      <c r="F6720" s="36"/>
      <c r="I6720" s="36"/>
      <c r="J6720" s="36"/>
    </row>
    <row r="6721" spans="6:17">
      <c r="F6721" s="36"/>
      <c r="H6721" s="36"/>
      <c r="I6721" s="36"/>
      <c r="J6721" s="36"/>
      <c r="K6721" s="36"/>
      <c r="N6721" s="36"/>
      <c r="O6721" s="36"/>
    </row>
    <row r="6722" spans="6:17">
      <c r="F6722" s="36"/>
      <c r="H6722" s="36"/>
      <c r="K6722" s="36"/>
      <c r="O6722" s="36"/>
    </row>
    <row r="6723" spans="6:17">
      <c r="J6723" s="36"/>
    </row>
    <row r="6724" spans="6:17">
      <c r="F6724" s="36"/>
      <c r="H6724" s="36"/>
      <c r="I6724" s="36"/>
      <c r="J6724" s="36"/>
      <c r="K6724" s="36"/>
      <c r="N6724" s="36"/>
      <c r="O6724" s="36"/>
    </row>
    <row r="6725" spans="6:17">
      <c r="F6725" s="36"/>
      <c r="K6725" s="36"/>
    </row>
    <row r="6726" spans="6:17">
      <c r="F6726" s="47"/>
      <c r="G6726" s="47"/>
      <c r="H6726" s="47"/>
      <c r="I6726" s="47"/>
      <c r="J6726" s="47"/>
      <c r="K6726" s="47"/>
      <c r="L6726" s="47"/>
      <c r="M6726" s="47"/>
      <c r="N6726" s="47"/>
      <c r="O6726" s="47"/>
      <c r="P6726" s="47"/>
      <c r="Q6726" s="47"/>
    </row>
    <row r="6727" spans="6:17">
      <c r="F6727" s="36"/>
      <c r="H6727" s="36"/>
      <c r="I6727" s="36"/>
      <c r="J6727" s="36"/>
      <c r="K6727" s="36"/>
      <c r="N6727" s="36"/>
      <c r="O6727" s="36"/>
    </row>
    <row r="6728" spans="6:17">
      <c r="F6728" s="36"/>
      <c r="H6728" s="36"/>
      <c r="I6728" s="36"/>
      <c r="J6728" s="36"/>
      <c r="K6728" s="36"/>
      <c r="N6728" s="36"/>
      <c r="O6728" s="36"/>
    </row>
    <row r="6729" spans="6:17">
      <c r="J6729" s="36"/>
      <c r="O6729" s="36"/>
    </row>
    <row r="6730" spans="6:17">
      <c r="F6730" s="36"/>
      <c r="J6730" s="36"/>
      <c r="K6730" s="36"/>
      <c r="O6730" s="36"/>
    </row>
    <row r="6731" spans="6:17">
      <c r="I6731" s="36"/>
      <c r="O6731" s="36"/>
    </row>
    <row r="6732" spans="6:17">
      <c r="F6732" s="36"/>
      <c r="H6732" s="36"/>
      <c r="I6732" s="36"/>
      <c r="J6732" s="36"/>
      <c r="K6732" s="36"/>
      <c r="N6732" s="36"/>
      <c r="O6732" s="36"/>
    </row>
    <row r="6733" spans="6:17">
      <c r="F6733" s="36"/>
    </row>
    <row r="6734" spans="6:17">
      <c r="F6734" s="36"/>
      <c r="K6734" s="36"/>
      <c r="O6734" s="36"/>
    </row>
    <row r="6735" spans="6:17">
      <c r="F6735" s="36"/>
      <c r="H6735" s="36"/>
      <c r="I6735" s="36"/>
      <c r="J6735" s="36"/>
      <c r="K6735" s="36"/>
      <c r="N6735" s="36"/>
      <c r="O6735" s="36"/>
    </row>
    <row r="6736" spans="6:17">
      <c r="F6736" s="36"/>
      <c r="K6736" s="36"/>
      <c r="O6736" s="36"/>
    </row>
    <row r="6737" spans="6:15">
      <c r="F6737" s="36"/>
      <c r="K6737" s="36"/>
      <c r="O6737" s="36"/>
    </row>
    <row r="6738" spans="6:15">
      <c r="F6738" s="36"/>
      <c r="H6738" s="36"/>
      <c r="I6738" s="36"/>
      <c r="J6738" s="36"/>
      <c r="K6738" s="36"/>
      <c r="N6738" s="36"/>
      <c r="O6738" s="36"/>
    </row>
    <row r="6739" spans="6:15">
      <c r="F6739" s="36"/>
      <c r="K6739" s="36"/>
    </row>
    <row r="6740" spans="6:15">
      <c r="F6740" s="36"/>
      <c r="K6740" s="36"/>
      <c r="O6740" s="36"/>
    </row>
    <row r="6741" spans="6:15">
      <c r="F6741" s="36"/>
      <c r="H6741" s="36"/>
      <c r="I6741" s="36"/>
      <c r="J6741" s="36"/>
      <c r="K6741" s="36"/>
      <c r="N6741" s="36"/>
      <c r="O6741" s="36"/>
    </row>
    <row r="6742" spans="6:15">
      <c r="F6742" s="36"/>
      <c r="I6742" s="36"/>
    </row>
    <row r="6743" spans="6:15">
      <c r="F6743" s="36"/>
      <c r="I6743" s="36"/>
      <c r="K6743" s="36"/>
    </row>
    <row r="6744" spans="6:15">
      <c r="F6744" s="36"/>
      <c r="H6744" s="36"/>
      <c r="I6744" s="36"/>
      <c r="J6744" s="36"/>
      <c r="K6744" s="36"/>
      <c r="N6744" s="36"/>
      <c r="O6744" s="36"/>
    </row>
    <row r="6745" spans="6:15">
      <c r="F6745" s="36"/>
      <c r="H6745" s="36"/>
      <c r="I6745" s="36"/>
      <c r="K6745" s="36"/>
    </row>
    <row r="6746" spans="6:15">
      <c r="F6746" s="36"/>
      <c r="I6746" s="36"/>
      <c r="K6746" s="36"/>
    </row>
    <row r="6747" spans="6:15">
      <c r="I6747" s="36"/>
      <c r="O6747" s="36"/>
    </row>
    <row r="6748" spans="6:15">
      <c r="I6748" s="36"/>
    </row>
    <row r="6749" spans="6:15">
      <c r="F6749" s="36"/>
      <c r="K6749" s="36"/>
    </row>
    <row r="6750" spans="6:15">
      <c r="F6750" s="36"/>
      <c r="O6750" s="36"/>
    </row>
    <row r="6751" spans="6:15">
      <c r="F6751" s="36"/>
      <c r="I6751" s="36"/>
    </row>
    <row r="6752" spans="6:15">
      <c r="F6752" s="36"/>
      <c r="H6752" s="36"/>
      <c r="I6752" s="36"/>
      <c r="J6752" s="36"/>
      <c r="K6752" s="36"/>
      <c r="N6752" s="36"/>
      <c r="O6752" s="36"/>
    </row>
    <row r="6753" spans="6:17">
      <c r="I6753" s="36"/>
      <c r="O6753" s="36"/>
    </row>
    <row r="6754" spans="6:17">
      <c r="F6754" s="36"/>
      <c r="I6754" s="36"/>
    </row>
    <row r="6755" spans="6:17">
      <c r="F6755" s="36"/>
      <c r="H6755" s="36"/>
      <c r="I6755" s="36"/>
      <c r="K6755" s="36"/>
      <c r="M6755" s="36"/>
      <c r="O6755" s="36"/>
    </row>
    <row r="6756" spans="6:17">
      <c r="N6756" s="36"/>
      <c r="O6756" s="36"/>
    </row>
    <row r="6757" spans="6:17">
      <c r="F6757" s="47"/>
      <c r="G6757" s="47"/>
      <c r="H6757" s="47"/>
      <c r="I6757" s="47"/>
      <c r="J6757" s="47"/>
      <c r="K6757" s="47"/>
      <c r="L6757" s="47"/>
      <c r="M6757" s="47"/>
      <c r="N6757" s="47"/>
      <c r="O6757" s="47"/>
      <c r="P6757" s="47"/>
      <c r="Q6757" s="47"/>
    </row>
    <row r="6758" spans="6:17">
      <c r="M6758" s="36"/>
      <c r="O6758" s="36"/>
    </row>
    <row r="6759" spans="6:17">
      <c r="I6759" s="36"/>
      <c r="N6759" s="36"/>
    </row>
    <row r="6760" spans="6:17">
      <c r="F6760" s="36"/>
    </row>
    <row r="6761" spans="6:17">
      <c r="F6761" s="36"/>
      <c r="I6761" s="36"/>
      <c r="M6761" s="36"/>
      <c r="O6761" s="36"/>
    </row>
    <row r="6762" spans="6:17">
      <c r="F6762" s="36"/>
      <c r="I6762" s="36"/>
      <c r="N6762" s="36"/>
      <c r="O6762" s="36"/>
    </row>
    <row r="6763" spans="6:17">
      <c r="F6763" s="36"/>
      <c r="I6763" s="36"/>
      <c r="O6763" s="36"/>
    </row>
    <row r="6764" spans="6:17">
      <c r="F6764" s="36"/>
      <c r="H6764" s="36"/>
      <c r="I6764" s="36"/>
      <c r="J6764" s="36"/>
      <c r="K6764" s="36"/>
      <c r="N6764" s="36"/>
      <c r="O6764" s="36"/>
    </row>
    <row r="6765" spans="6:17">
      <c r="F6765" s="36"/>
      <c r="K6765" s="36"/>
      <c r="N6765" s="36"/>
      <c r="O6765" s="36"/>
    </row>
    <row r="6766" spans="6:17">
      <c r="F6766" s="36"/>
      <c r="J6766" s="36"/>
    </row>
    <row r="6767" spans="6:17">
      <c r="F6767" s="47"/>
      <c r="G6767" s="47"/>
      <c r="H6767" s="47"/>
      <c r="I6767" s="47"/>
      <c r="J6767" s="47"/>
      <c r="K6767" s="47"/>
      <c r="L6767" s="47"/>
      <c r="M6767" s="47"/>
      <c r="N6767" s="47"/>
      <c r="O6767" s="47"/>
      <c r="P6767" s="47"/>
      <c r="Q6767" s="47"/>
    </row>
    <row r="6768" spans="6:17">
      <c r="F6768" s="36"/>
      <c r="H6768" s="36"/>
      <c r="I6768" s="36"/>
      <c r="J6768" s="36"/>
      <c r="K6768" s="36"/>
      <c r="N6768" s="36"/>
      <c r="O6768" s="36"/>
    </row>
    <row r="6769" spans="6:15">
      <c r="F6769" s="36"/>
      <c r="J6769" s="36"/>
      <c r="K6769" s="36"/>
      <c r="O6769" s="36"/>
    </row>
    <row r="6770" spans="6:15">
      <c r="K6770" s="36"/>
      <c r="M6770" s="36"/>
    </row>
    <row r="6771" spans="6:15">
      <c r="F6771" s="36"/>
      <c r="I6771" s="36"/>
    </row>
    <row r="6772" spans="6:15">
      <c r="F6772" s="36"/>
      <c r="J6772" s="36"/>
    </row>
    <row r="6773" spans="6:15">
      <c r="F6773" s="36"/>
      <c r="I6773" s="36"/>
      <c r="M6773" s="36"/>
      <c r="O6773" s="36"/>
    </row>
    <row r="6774" spans="6:15">
      <c r="F6774" s="36"/>
      <c r="H6774" s="36"/>
      <c r="K6774" s="36"/>
      <c r="O6774" s="36"/>
    </row>
    <row r="6775" spans="6:15">
      <c r="F6775" s="36"/>
      <c r="J6775" s="36"/>
    </row>
    <row r="6776" spans="6:15">
      <c r="F6776" s="36"/>
      <c r="H6776" s="36"/>
      <c r="I6776" s="36"/>
      <c r="J6776" s="36"/>
      <c r="K6776" s="36"/>
      <c r="N6776" s="36"/>
      <c r="O6776" s="36"/>
    </row>
    <row r="6777" spans="6:15">
      <c r="F6777" s="36"/>
    </row>
    <row r="6778" spans="6:15">
      <c r="F6778" s="36"/>
      <c r="H6778" s="36"/>
      <c r="I6778" s="36"/>
      <c r="J6778" s="36"/>
      <c r="K6778" s="36"/>
      <c r="N6778" s="36"/>
      <c r="O6778" s="36"/>
    </row>
    <row r="6779" spans="6:15">
      <c r="F6779" s="36"/>
      <c r="H6779" s="36"/>
      <c r="I6779" s="36"/>
      <c r="J6779" s="36"/>
      <c r="K6779" s="36"/>
      <c r="N6779" s="36"/>
      <c r="O6779" s="36"/>
    </row>
    <row r="6780" spans="6:15">
      <c r="F6780" s="36"/>
      <c r="I6780" s="36"/>
      <c r="J6780" s="36"/>
      <c r="K6780" s="36"/>
    </row>
    <row r="6781" spans="6:15">
      <c r="F6781" s="36"/>
      <c r="H6781" s="36"/>
      <c r="I6781" s="36"/>
      <c r="J6781" s="36"/>
      <c r="K6781" s="36"/>
      <c r="N6781" s="36"/>
      <c r="O6781" s="36"/>
    </row>
    <row r="6782" spans="6:15">
      <c r="F6782" s="36"/>
      <c r="H6782" s="36"/>
      <c r="I6782" s="36"/>
      <c r="J6782" s="36"/>
      <c r="K6782" s="36"/>
      <c r="N6782" s="36"/>
      <c r="O6782" s="36"/>
    </row>
    <row r="6783" spans="6:15">
      <c r="I6783" s="36"/>
      <c r="J6783" s="36"/>
    </row>
    <row r="6784" spans="6:15">
      <c r="F6784" s="36"/>
      <c r="H6784" s="36"/>
      <c r="I6784" s="36"/>
      <c r="J6784" s="36"/>
      <c r="K6784" s="36"/>
      <c r="N6784" s="36"/>
      <c r="O6784" s="36"/>
    </row>
    <row r="6785" spans="6:17">
      <c r="F6785" s="36"/>
      <c r="H6785" s="36"/>
      <c r="I6785" s="36"/>
      <c r="J6785" s="36"/>
      <c r="K6785" s="36"/>
      <c r="L6785" s="36"/>
      <c r="N6785" s="36"/>
      <c r="O6785" s="36"/>
    </row>
    <row r="6786" spans="6:17">
      <c r="J6786" s="36"/>
      <c r="O6786" s="36"/>
    </row>
    <row r="6787" spans="6:17">
      <c r="F6787" s="36"/>
      <c r="H6787" s="36"/>
      <c r="I6787" s="36"/>
      <c r="J6787" s="36"/>
      <c r="K6787" s="36"/>
      <c r="N6787" s="36"/>
      <c r="O6787" s="36"/>
    </row>
    <row r="6788" spans="6:17">
      <c r="F6788" s="47"/>
      <c r="G6788" s="47"/>
      <c r="H6788" s="47"/>
      <c r="I6788" s="47"/>
      <c r="J6788" s="47"/>
      <c r="K6788" s="47"/>
      <c r="L6788" s="47"/>
      <c r="M6788" s="47"/>
      <c r="N6788" s="47"/>
      <c r="O6788" s="47"/>
      <c r="P6788" s="47"/>
      <c r="Q6788" s="47"/>
    </row>
    <row r="6789" spans="6:17">
      <c r="J6789" s="36"/>
    </row>
    <row r="6790" spans="6:17">
      <c r="F6790" s="36"/>
      <c r="H6790" s="36"/>
      <c r="I6790" s="36"/>
      <c r="J6790" s="36"/>
      <c r="K6790" s="36"/>
      <c r="N6790" s="36"/>
      <c r="O6790" s="36"/>
    </row>
    <row r="6791" spans="6:17">
      <c r="F6791" s="36"/>
      <c r="I6791" s="36"/>
      <c r="J6791" s="36"/>
      <c r="M6791" s="36"/>
    </row>
    <row r="6792" spans="6:17">
      <c r="F6792" s="36"/>
      <c r="H6792" s="36"/>
      <c r="I6792" s="36"/>
      <c r="J6792" s="36"/>
      <c r="K6792" s="36"/>
      <c r="N6792" s="36"/>
      <c r="O6792" s="36"/>
    </row>
    <row r="6793" spans="6:17">
      <c r="F6793" s="36"/>
      <c r="H6793" s="36"/>
      <c r="I6793" s="36"/>
      <c r="J6793" s="36"/>
      <c r="K6793" s="36"/>
      <c r="N6793" s="36"/>
      <c r="O6793" s="36"/>
    </row>
    <row r="6794" spans="6:17">
      <c r="F6794" s="36"/>
      <c r="H6794" s="36"/>
      <c r="I6794" s="36"/>
      <c r="K6794" s="36"/>
      <c r="M6794" s="36"/>
      <c r="O6794" s="36"/>
    </row>
    <row r="6795" spans="6:17">
      <c r="F6795" s="36"/>
      <c r="H6795" s="36"/>
      <c r="I6795" s="36"/>
      <c r="J6795" s="36"/>
      <c r="K6795" s="36"/>
      <c r="N6795" s="36"/>
      <c r="O6795" s="36"/>
    </row>
    <row r="6796" spans="6:17">
      <c r="F6796" s="36"/>
      <c r="H6796" s="36"/>
      <c r="I6796" s="36"/>
      <c r="J6796" s="36"/>
      <c r="K6796" s="36"/>
      <c r="N6796" s="36"/>
      <c r="O6796" s="36"/>
    </row>
    <row r="6797" spans="6:17">
      <c r="I6797" s="36"/>
      <c r="J6797" s="36"/>
      <c r="M6797" s="36"/>
    </row>
    <row r="6798" spans="6:17">
      <c r="F6798" s="36"/>
      <c r="H6798" s="36"/>
      <c r="I6798" s="36"/>
      <c r="J6798" s="36"/>
      <c r="K6798" s="36"/>
      <c r="N6798" s="36"/>
      <c r="O6798" s="36"/>
    </row>
    <row r="6799" spans="6:17">
      <c r="F6799" s="36"/>
      <c r="H6799" s="36"/>
      <c r="I6799" s="36"/>
      <c r="J6799" s="36"/>
      <c r="K6799" s="36"/>
      <c r="N6799" s="36"/>
      <c r="O6799" s="36"/>
    </row>
    <row r="6800" spans="6:17">
      <c r="F6800" s="36"/>
      <c r="J6800" s="36"/>
      <c r="K6800" s="36"/>
    </row>
    <row r="6801" spans="6:17">
      <c r="F6801" s="36"/>
      <c r="H6801" s="36"/>
      <c r="I6801" s="36"/>
      <c r="J6801" s="36"/>
      <c r="K6801" s="36"/>
      <c r="N6801" s="36"/>
      <c r="O6801" s="36"/>
    </row>
    <row r="6802" spans="6:17">
      <c r="F6802" s="36"/>
      <c r="H6802" s="36"/>
      <c r="I6802" s="36"/>
      <c r="J6802" s="36"/>
      <c r="K6802" s="36"/>
      <c r="N6802" s="36"/>
      <c r="O6802" s="36"/>
    </row>
    <row r="6803" spans="6:17">
      <c r="F6803" s="36"/>
      <c r="I6803" s="36"/>
      <c r="J6803" s="36"/>
    </row>
    <row r="6804" spans="6:17">
      <c r="M6804" s="36"/>
    </row>
    <row r="6805" spans="6:17">
      <c r="N6805" s="36"/>
    </row>
    <row r="6806" spans="6:17">
      <c r="I6806" s="36"/>
      <c r="J6806" s="36"/>
    </row>
    <row r="6807" spans="6:17">
      <c r="F6807" s="36"/>
      <c r="H6807" s="36"/>
      <c r="I6807" s="36"/>
      <c r="J6807" s="36"/>
      <c r="K6807" s="36"/>
      <c r="M6807" s="36"/>
      <c r="O6807" s="36"/>
    </row>
    <row r="6808" spans="6:17">
      <c r="F6808" s="47"/>
      <c r="G6808" s="47"/>
      <c r="H6808" s="47"/>
      <c r="I6808" s="47"/>
      <c r="J6808" s="47"/>
      <c r="K6808" s="47"/>
      <c r="L6808" s="47"/>
      <c r="M6808" s="47"/>
      <c r="N6808" s="47"/>
      <c r="O6808" s="47"/>
      <c r="P6808" s="47"/>
      <c r="Q6808" s="47"/>
    </row>
    <row r="6809" spans="6:17">
      <c r="I6809" s="36"/>
      <c r="J6809" s="36"/>
    </row>
    <row r="6810" spans="6:17">
      <c r="J6810" s="36"/>
      <c r="M6810" s="36"/>
      <c r="O6810" s="36"/>
    </row>
    <row r="6811" spans="6:17">
      <c r="F6811" s="36"/>
      <c r="J6811" s="36"/>
      <c r="N6811" s="36"/>
    </row>
    <row r="6812" spans="6:17">
      <c r="F6812" s="36"/>
      <c r="H6812" s="36"/>
      <c r="I6812" s="36"/>
      <c r="J6812" s="36"/>
      <c r="K6812" s="36"/>
      <c r="N6812" s="36"/>
      <c r="O6812" s="36"/>
    </row>
    <row r="6813" spans="6:17">
      <c r="F6813" s="36"/>
      <c r="H6813" s="36"/>
      <c r="K6813" s="36"/>
      <c r="M6813" s="36"/>
    </row>
    <row r="6814" spans="6:17">
      <c r="F6814" s="36"/>
      <c r="H6814" s="36"/>
      <c r="I6814" s="36"/>
      <c r="J6814" s="36"/>
      <c r="K6814" s="36"/>
      <c r="N6814" s="36"/>
      <c r="O6814" s="36"/>
    </row>
    <row r="6815" spans="6:17">
      <c r="F6815" s="36"/>
      <c r="H6815" s="36"/>
      <c r="I6815" s="36"/>
      <c r="J6815" s="36"/>
      <c r="K6815" s="36"/>
      <c r="N6815" s="36"/>
      <c r="O6815" s="36"/>
    </row>
    <row r="6816" spans="6:17">
      <c r="F6816" s="36"/>
      <c r="H6816" s="36"/>
      <c r="I6816" s="36"/>
      <c r="J6816" s="36"/>
      <c r="K6816" s="36"/>
      <c r="N6816" s="36"/>
      <c r="O6816" s="36"/>
    </row>
    <row r="6817" spans="6:15">
      <c r="F6817" s="36"/>
      <c r="H6817" s="36"/>
      <c r="I6817" s="36"/>
      <c r="J6817" s="36"/>
      <c r="K6817" s="36"/>
      <c r="N6817" s="36"/>
      <c r="O6817" s="36"/>
    </row>
    <row r="6818" spans="6:15">
      <c r="I6818" s="36"/>
      <c r="M6818" s="36"/>
    </row>
    <row r="6819" spans="6:15">
      <c r="F6819" s="36"/>
      <c r="I6819" s="36"/>
      <c r="N6819" s="36"/>
    </row>
    <row r="6820" spans="6:15">
      <c r="F6820" s="36"/>
      <c r="H6820" s="36"/>
      <c r="I6820" s="36"/>
      <c r="J6820" s="36"/>
      <c r="K6820" s="36"/>
      <c r="N6820" s="36"/>
      <c r="O6820" s="36"/>
    </row>
    <row r="6821" spans="6:15">
      <c r="I6821" s="36"/>
      <c r="M6821" s="36"/>
    </row>
    <row r="6822" spans="6:15">
      <c r="N6822" s="36"/>
      <c r="O6822" s="36"/>
    </row>
    <row r="6823" spans="6:15">
      <c r="F6823" s="36"/>
      <c r="H6823" s="36"/>
      <c r="I6823" s="36"/>
      <c r="J6823" s="36"/>
      <c r="K6823" s="36"/>
      <c r="N6823" s="36"/>
      <c r="O6823" s="36"/>
    </row>
    <row r="6824" spans="6:15">
      <c r="F6824" s="36"/>
      <c r="H6824" s="36"/>
      <c r="I6824" s="36"/>
      <c r="J6824" s="36"/>
      <c r="K6824" s="36"/>
      <c r="N6824" s="36"/>
      <c r="O6824" s="36"/>
    </row>
    <row r="6825" spans="6:15">
      <c r="F6825" s="36"/>
      <c r="N6825" s="36"/>
    </row>
    <row r="6826" spans="6:15">
      <c r="F6826" s="36"/>
      <c r="K6826" s="36"/>
    </row>
    <row r="6827" spans="6:15">
      <c r="F6827" s="36"/>
      <c r="H6827" s="36"/>
      <c r="K6827" s="36"/>
    </row>
    <row r="6828" spans="6:15">
      <c r="F6828" s="36"/>
      <c r="H6828" s="36"/>
      <c r="I6828" s="36"/>
      <c r="J6828" s="36"/>
      <c r="K6828" s="36"/>
      <c r="N6828" s="36"/>
      <c r="O6828" s="36"/>
    </row>
    <row r="6829" spans="6:15">
      <c r="F6829" s="36"/>
    </row>
    <row r="6830" spans="6:15">
      <c r="F6830" s="36"/>
      <c r="I6830" s="36"/>
    </row>
    <row r="6831" spans="6:15">
      <c r="F6831" s="36"/>
      <c r="I6831" s="36"/>
      <c r="O6831" s="36"/>
    </row>
    <row r="6832" spans="6:15">
      <c r="F6832" s="36"/>
    </row>
    <row r="6833" spans="6:17">
      <c r="F6833" s="36"/>
      <c r="J6833" s="36"/>
      <c r="K6833" s="36"/>
      <c r="O6833" s="36"/>
    </row>
    <row r="6834" spans="6:17">
      <c r="O6834" s="36"/>
    </row>
    <row r="6835" spans="6:17">
      <c r="F6835" s="47"/>
      <c r="G6835" s="47"/>
      <c r="H6835" s="47"/>
      <c r="I6835" s="47"/>
      <c r="J6835" s="47"/>
      <c r="K6835" s="47"/>
      <c r="L6835" s="47"/>
      <c r="M6835" s="47"/>
      <c r="N6835" s="47"/>
      <c r="O6835" s="47"/>
      <c r="P6835" s="47"/>
      <c r="Q6835" s="47"/>
    </row>
    <row r="6836" spans="6:17">
      <c r="F6836" s="36"/>
      <c r="H6836" s="36"/>
      <c r="I6836" s="36"/>
      <c r="J6836" s="36"/>
      <c r="K6836" s="36"/>
      <c r="N6836" s="36"/>
      <c r="O6836" s="36"/>
    </row>
    <row r="6837" spans="6:17">
      <c r="F6837" s="36"/>
      <c r="K6837" s="36"/>
      <c r="O6837" s="36"/>
    </row>
    <row r="6838" spans="6:17">
      <c r="J6838" s="36"/>
      <c r="O6838" s="36"/>
    </row>
    <row r="6839" spans="6:17">
      <c r="F6839" s="36"/>
      <c r="H6839" s="36"/>
      <c r="I6839" s="36"/>
      <c r="J6839" s="36"/>
      <c r="K6839" s="36"/>
      <c r="N6839" s="36"/>
      <c r="O6839" s="36"/>
    </row>
    <row r="6840" spans="6:17">
      <c r="F6840" s="36"/>
      <c r="H6840" s="36"/>
      <c r="I6840" s="36"/>
      <c r="J6840" s="36"/>
      <c r="K6840" s="36"/>
      <c r="N6840" s="36"/>
      <c r="O6840" s="36"/>
    </row>
    <row r="6841" spans="6:17">
      <c r="F6841" s="36"/>
      <c r="J6841" s="36"/>
      <c r="K6841" s="36"/>
      <c r="O6841" s="36"/>
    </row>
    <row r="6842" spans="6:17">
      <c r="F6842" s="36"/>
      <c r="H6842" s="36"/>
      <c r="I6842" s="36"/>
      <c r="J6842" s="36"/>
      <c r="K6842" s="36"/>
      <c r="N6842" s="36"/>
      <c r="O6842" s="36"/>
    </row>
    <row r="6843" spans="6:17">
      <c r="F6843" s="47"/>
      <c r="G6843" s="47"/>
      <c r="H6843" s="47"/>
      <c r="I6843" s="47"/>
      <c r="J6843" s="47"/>
      <c r="K6843" s="47"/>
      <c r="L6843" s="47"/>
      <c r="M6843" s="47"/>
      <c r="N6843" s="47"/>
      <c r="O6843" s="47"/>
      <c r="P6843" s="47"/>
      <c r="Q6843" s="47"/>
    </row>
    <row r="6844" spans="6:17">
      <c r="J6844" s="36"/>
      <c r="O6844" s="36"/>
    </row>
    <row r="6845" spans="6:17">
      <c r="F6845" s="36"/>
      <c r="H6845" s="36"/>
      <c r="I6845" s="36"/>
      <c r="J6845" s="36"/>
      <c r="K6845" s="36"/>
      <c r="N6845" s="36"/>
      <c r="O6845" s="36"/>
    </row>
    <row r="6846" spans="6:17">
      <c r="F6846" s="36"/>
      <c r="H6846" s="36"/>
      <c r="K6846" s="36"/>
      <c r="M6846" s="36"/>
      <c r="O6846" s="36"/>
    </row>
    <row r="6847" spans="6:17">
      <c r="F6847" s="36"/>
      <c r="J6847" s="36"/>
      <c r="K6847" s="36"/>
      <c r="O6847" s="36"/>
    </row>
    <row r="6848" spans="6:17">
      <c r="F6848" s="36"/>
      <c r="K6848" s="36"/>
    </row>
    <row r="6849" spans="6:15">
      <c r="M6849" s="36"/>
    </row>
    <row r="6850" spans="6:15">
      <c r="F6850" s="36"/>
      <c r="H6850" s="36"/>
      <c r="I6850" s="36"/>
      <c r="J6850" s="36"/>
      <c r="K6850" s="36"/>
      <c r="N6850" s="36"/>
      <c r="O6850" s="36"/>
    </row>
    <row r="6851" spans="6:15">
      <c r="F6851" s="36"/>
      <c r="K6851" s="36"/>
    </row>
    <row r="6852" spans="6:15">
      <c r="F6852" s="36"/>
      <c r="K6852" s="36"/>
      <c r="O6852" s="36"/>
    </row>
    <row r="6853" spans="6:15">
      <c r="F6853" s="36"/>
      <c r="M6853" s="36"/>
      <c r="O6853" s="36"/>
    </row>
    <row r="6854" spans="6:15">
      <c r="F6854" s="36"/>
      <c r="I6854" s="36"/>
      <c r="M6854" s="36"/>
    </row>
    <row r="6855" spans="6:15">
      <c r="F6855" s="36"/>
      <c r="I6855" s="36"/>
      <c r="N6855" s="36"/>
    </row>
    <row r="6856" spans="6:15">
      <c r="H6856" s="36"/>
      <c r="I6856" s="36"/>
      <c r="N6856" s="36"/>
      <c r="O6856" s="36"/>
    </row>
    <row r="6857" spans="6:15">
      <c r="F6857" s="36"/>
      <c r="N6857" s="36"/>
    </row>
    <row r="6858" spans="6:15">
      <c r="F6858" s="36"/>
      <c r="K6858" s="36"/>
      <c r="O6858" s="36"/>
    </row>
    <row r="6859" spans="6:15">
      <c r="K6859" s="36"/>
      <c r="O6859" s="36"/>
    </row>
    <row r="6860" spans="6:15">
      <c r="F6860" s="36"/>
      <c r="H6860" s="36"/>
      <c r="I6860" s="36"/>
      <c r="J6860" s="36"/>
      <c r="K6860" s="36"/>
      <c r="N6860" s="36"/>
      <c r="O6860" s="36"/>
    </row>
    <row r="6861" spans="6:15">
      <c r="F6861" s="36"/>
      <c r="O6861" s="36"/>
    </row>
    <row r="6862" spans="6:15">
      <c r="F6862" s="36"/>
      <c r="O6862" s="36"/>
    </row>
    <row r="6863" spans="6:15">
      <c r="F6863" s="36"/>
      <c r="H6863" s="36"/>
      <c r="I6863" s="36"/>
      <c r="J6863" s="36"/>
      <c r="K6863" s="36"/>
      <c r="N6863" s="36"/>
      <c r="O6863" s="36"/>
    </row>
    <row r="6864" spans="6:15">
      <c r="F6864" s="36"/>
      <c r="H6864" s="36"/>
      <c r="I6864" s="36"/>
      <c r="J6864" s="36"/>
      <c r="K6864" s="36"/>
      <c r="N6864" s="36"/>
      <c r="O6864" s="36"/>
    </row>
    <row r="6865" spans="6:17">
      <c r="O6865" s="36"/>
    </row>
    <row r="6866" spans="6:17">
      <c r="F6866" s="36"/>
      <c r="H6866" s="36"/>
      <c r="I6866" s="36"/>
      <c r="J6866" s="36"/>
      <c r="K6866" s="36"/>
      <c r="N6866" s="36"/>
      <c r="O6866" s="36"/>
    </row>
    <row r="6867" spans="6:17">
      <c r="F6867" s="36"/>
      <c r="I6867" s="36"/>
      <c r="K6867" s="36"/>
    </row>
    <row r="6868" spans="6:17">
      <c r="F6868" s="47"/>
      <c r="G6868" s="47"/>
      <c r="H6868" s="47"/>
      <c r="I6868" s="47"/>
      <c r="J6868" s="47"/>
      <c r="K6868" s="47"/>
      <c r="L6868" s="47"/>
      <c r="M6868" s="47"/>
      <c r="N6868" s="47"/>
      <c r="O6868" s="47"/>
      <c r="P6868" s="47"/>
      <c r="Q6868" s="47"/>
    </row>
    <row r="6869" spans="6:17">
      <c r="F6869" s="36"/>
      <c r="H6869" s="36"/>
      <c r="I6869" s="36"/>
      <c r="J6869" s="36"/>
      <c r="K6869" s="36"/>
      <c r="N6869" s="36"/>
      <c r="O6869" s="36"/>
    </row>
    <row r="6870" spans="6:17">
      <c r="F6870" s="36"/>
      <c r="I6870" s="36"/>
      <c r="K6870" s="36"/>
      <c r="O6870" s="36"/>
    </row>
    <row r="6871" spans="6:17">
      <c r="I6871" s="36"/>
      <c r="K6871" s="36"/>
      <c r="O6871" s="36"/>
    </row>
    <row r="6872" spans="6:17">
      <c r="F6872" s="36"/>
      <c r="I6872" s="36"/>
      <c r="K6872" s="36"/>
      <c r="O6872" s="36"/>
    </row>
    <row r="6873" spans="6:17">
      <c r="F6873" s="36"/>
      <c r="K6873" s="36"/>
    </row>
    <row r="6874" spans="6:17">
      <c r="F6874" s="36"/>
      <c r="K6874" s="36"/>
      <c r="O6874" s="36"/>
    </row>
    <row r="6875" spans="6:17">
      <c r="F6875" s="36"/>
      <c r="K6875" s="36"/>
    </row>
    <row r="6876" spans="6:17">
      <c r="F6876" s="36"/>
    </row>
    <row r="6877" spans="6:17">
      <c r="F6877" s="36"/>
      <c r="O6877" s="36"/>
    </row>
    <row r="6878" spans="6:17">
      <c r="F6878" s="36"/>
      <c r="K6878" s="36"/>
      <c r="O6878" s="36"/>
    </row>
    <row r="6879" spans="6:17">
      <c r="F6879" s="36"/>
      <c r="G6879" s="36"/>
      <c r="H6879" s="36"/>
      <c r="I6879" s="36"/>
      <c r="K6879" s="36"/>
      <c r="O6879" s="36"/>
    </row>
    <row r="6880" spans="6:17">
      <c r="G6880" s="36"/>
      <c r="I6880" s="36"/>
      <c r="O6880" s="36"/>
    </row>
    <row r="6881" spans="6:17">
      <c r="F6881" s="36"/>
      <c r="G6881" s="36"/>
      <c r="K6881" s="36"/>
    </row>
    <row r="6882" spans="6:17">
      <c r="F6882" s="36"/>
      <c r="O6882" s="36"/>
    </row>
    <row r="6883" spans="6:17">
      <c r="F6883" s="36"/>
      <c r="O6883" s="36"/>
    </row>
    <row r="6884" spans="6:17">
      <c r="F6884" s="36"/>
      <c r="H6884" s="36"/>
      <c r="I6884" s="36"/>
      <c r="J6884" s="36"/>
      <c r="K6884" s="36"/>
      <c r="N6884" s="36"/>
      <c r="O6884" s="36"/>
    </row>
    <row r="6885" spans="6:17">
      <c r="F6885" s="47"/>
      <c r="G6885" s="47"/>
      <c r="H6885" s="47"/>
      <c r="I6885" s="47"/>
      <c r="J6885" s="47"/>
      <c r="K6885" s="47"/>
      <c r="L6885" s="47"/>
      <c r="M6885" s="47"/>
      <c r="N6885" s="47"/>
      <c r="O6885" s="47"/>
      <c r="P6885" s="47"/>
      <c r="Q6885" s="47"/>
    </row>
    <row r="6886" spans="6:17">
      <c r="F6886" s="36"/>
      <c r="I6886" s="36"/>
    </row>
    <row r="6887" spans="6:17">
      <c r="F6887" s="36"/>
      <c r="H6887" s="36"/>
      <c r="I6887" s="36"/>
      <c r="J6887" s="36"/>
      <c r="K6887" s="36"/>
      <c r="N6887" s="36"/>
      <c r="O6887" s="36"/>
    </row>
    <row r="6888" spans="6:17">
      <c r="F6888" s="36"/>
      <c r="H6888" s="36"/>
      <c r="I6888" s="36"/>
      <c r="J6888" s="36"/>
      <c r="K6888" s="36"/>
      <c r="N6888" s="36"/>
      <c r="O6888" s="36"/>
    </row>
    <row r="6889" spans="6:17">
      <c r="F6889" s="36"/>
      <c r="H6889" s="36"/>
      <c r="I6889" s="36"/>
      <c r="K6889" s="36"/>
      <c r="O6889" s="36"/>
    </row>
    <row r="6890" spans="6:17">
      <c r="F6890" s="36"/>
      <c r="H6890" s="36"/>
      <c r="I6890" s="36"/>
      <c r="J6890" s="36"/>
      <c r="K6890" s="36"/>
      <c r="N6890" s="36"/>
      <c r="O6890" s="36"/>
    </row>
    <row r="6891" spans="6:17">
      <c r="F6891" s="36"/>
      <c r="H6891" s="36"/>
      <c r="I6891" s="36"/>
      <c r="J6891" s="36"/>
      <c r="K6891" s="36"/>
      <c r="N6891" s="36"/>
      <c r="O6891" s="36"/>
    </row>
    <row r="6892" spans="6:17">
      <c r="F6892" s="36"/>
      <c r="I6892" s="36"/>
    </row>
    <row r="6893" spans="6:17">
      <c r="F6893" s="36"/>
      <c r="H6893" s="36"/>
      <c r="I6893" s="36"/>
      <c r="J6893" s="36"/>
      <c r="K6893" s="36"/>
      <c r="N6893" s="36"/>
      <c r="O6893" s="36"/>
    </row>
    <row r="6894" spans="6:17">
      <c r="F6894" s="36"/>
      <c r="H6894" s="36"/>
      <c r="I6894" s="36"/>
      <c r="J6894" s="36"/>
      <c r="K6894" s="36"/>
      <c r="N6894" s="36"/>
      <c r="O6894" s="36"/>
    </row>
    <row r="6895" spans="6:17">
      <c r="F6895" s="36"/>
      <c r="I6895" s="36"/>
      <c r="O6895" s="36"/>
    </row>
    <row r="6896" spans="6:17">
      <c r="F6896" s="36"/>
      <c r="H6896" s="36"/>
      <c r="I6896" s="36"/>
      <c r="J6896" s="36"/>
      <c r="K6896" s="36"/>
      <c r="N6896" s="36"/>
      <c r="O6896" s="36"/>
    </row>
    <row r="6897" spans="6:17">
      <c r="F6897" s="36"/>
      <c r="H6897" s="36"/>
      <c r="I6897" s="36"/>
      <c r="J6897" s="36"/>
      <c r="K6897" s="36"/>
      <c r="N6897" s="36"/>
      <c r="O6897" s="36"/>
    </row>
    <row r="6898" spans="6:17">
      <c r="F6898" s="36"/>
      <c r="H6898" s="36"/>
      <c r="I6898" s="36"/>
      <c r="J6898" s="36"/>
      <c r="K6898" s="36"/>
      <c r="N6898" s="36"/>
      <c r="O6898" s="36"/>
    </row>
    <row r="6899" spans="6:17">
      <c r="F6899" s="36"/>
      <c r="H6899" s="36"/>
      <c r="K6899" s="36"/>
      <c r="N6899" s="36"/>
    </row>
    <row r="6900" spans="6:17">
      <c r="I6900" s="36"/>
      <c r="K6900" s="36"/>
    </row>
    <row r="6901" spans="6:17">
      <c r="F6901" s="36"/>
      <c r="H6901" s="36"/>
      <c r="I6901" s="36"/>
      <c r="J6901" s="36"/>
      <c r="K6901" s="36"/>
      <c r="N6901" s="36"/>
      <c r="O6901" s="36"/>
    </row>
    <row r="6902" spans="6:17">
      <c r="K6902" s="36"/>
      <c r="N6902" s="36"/>
    </row>
    <row r="6903" spans="6:17">
      <c r="F6903" s="36"/>
      <c r="I6903" s="36"/>
    </row>
    <row r="6904" spans="6:17">
      <c r="F6904" s="36"/>
      <c r="H6904" s="36"/>
      <c r="I6904" s="36"/>
      <c r="J6904" s="36"/>
      <c r="K6904" s="36"/>
      <c r="N6904" s="36"/>
      <c r="O6904" s="36"/>
    </row>
    <row r="6905" spans="6:17">
      <c r="F6905" s="47"/>
      <c r="G6905" s="47"/>
      <c r="H6905" s="47"/>
      <c r="I6905" s="47"/>
      <c r="J6905" s="47"/>
      <c r="K6905" s="47"/>
      <c r="L6905" s="47"/>
      <c r="M6905" s="47"/>
      <c r="N6905" s="47"/>
      <c r="O6905" s="47"/>
      <c r="P6905" s="47"/>
      <c r="Q6905" s="47"/>
    </row>
    <row r="6906" spans="6:17">
      <c r="G6906" s="36"/>
      <c r="I6906" s="36"/>
      <c r="O6906" s="36"/>
    </row>
    <row r="6907" spans="6:17">
      <c r="F6907" s="36"/>
      <c r="G6907" s="36"/>
      <c r="H6907" s="36"/>
      <c r="I6907" s="36"/>
      <c r="J6907" s="36"/>
      <c r="K6907" s="36"/>
      <c r="N6907" s="36"/>
      <c r="O6907" s="36"/>
    </row>
    <row r="6908" spans="6:17">
      <c r="F6908" s="36"/>
      <c r="G6908" s="36"/>
      <c r="H6908" s="36"/>
      <c r="I6908" s="36"/>
      <c r="J6908" s="36"/>
      <c r="K6908" s="36"/>
      <c r="N6908" s="36"/>
      <c r="O6908" s="36"/>
    </row>
    <row r="6909" spans="6:17">
      <c r="F6909" s="36"/>
      <c r="I6909" s="36"/>
      <c r="K6909" s="36"/>
      <c r="O6909" s="36"/>
    </row>
    <row r="6910" spans="6:17">
      <c r="F6910" s="36"/>
      <c r="H6910" s="36"/>
      <c r="I6910" s="36"/>
      <c r="J6910" s="36"/>
      <c r="K6910" s="36"/>
      <c r="N6910" s="36"/>
      <c r="O6910" s="36"/>
    </row>
    <row r="6911" spans="6:17">
      <c r="F6911" s="36"/>
      <c r="H6911" s="36"/>
      <c r="I6911" s="36"/>
      <c r="J6911" s="36"/>
      <c r="K6911" s="36"/>
      <c r="N6911" s="36"/>
      <c r="O6911" s="36"/>
    </row>
    <row r="6912" spans="6:17">
      <c r="F6912" s="36"/>
      <c r="H6912" s="36"/>
      <c r="I6912" s="36"/>
      <c r="J6912" s="36"/>
      <c r="K6912" s="36"/>
      <c r="N6912" s="36"/>
      <c r="O6912" s="36"/>
    </row>
    <row r="6913" spans="6:15">
      <c r="F6913" s="36"/>
      <c r="H6913" s="36"/>
      <c r="I6913" s="36"/>
      <c r="J6913" s="36"/>
      <c r="K6913" s="36"/>
      <c r="N6913" s="36"/>
      <c r="O6913" s="36"/>
    </row>
    <row r="6914" spans="6:15">
      <c r="F6914" s="36"/>
      <c r="H6914" s="36"/>
      <c r="I6914" s="36"/>
      <c r="J6914" s="36"/>
      <c r="K6914" s="36"/>
      <c r="N6914" s="36"/>
      <c r="O6914" s="36"/>
    </row>
    <row r="6915" spans="6:15">
      <c r="F6915" s="36"/>
      <c r="H6915" s="36"/>
      <c r="I6915" s="36"/>
      <c r="J6915" s="36"/>
      <c r="K6915" s="36"/>
      <c r="N6915" s="36"/>
      <c r="O6915" s="36"/>
    </row>
    <row r="6916" spans="6:15">
      <c r="F6916" s="36"/>
      <c r="H6916" s="36"/>
      <c r="I6916" s="36"/>
      <c r="J6916" s="36"/>
      <c r="K6916" s="36"/>
      <c r="N6916" s="36"/>
      <c r="O6916" s="36"/>
    </row>
    <row r="6917" spans="6:15">
      <c r="F6917" s="36"/>
      <c r="H6917" s="36"/>
      <c r="I6917" s="36"/>
      <c r="J6917" s="36"/>
      <c r="K6917" s="36"/>
      <c r="N6917" s="36"/>
      <c r="O6917" s="36"/>
    </row>
    <row r="6918" spans="6:15">
      <c r="F6918" s="36"/>
      <c r="H6918" s="36"/>
      <c r="I6918" s="36"/>
      <c r="J6918" s="36"/>
      <c r="K6918" s="36"/>
      <c r="N6918" s="36"/>
      <c r="O6918" s="36"/>
    </row>
    <row r="6919" spans="6:15">
      <c r="F6919" s="36"/>
      <c r="H6919" s="36"/>
      <c r="I6919" s="36"/>
      <c r="J6919" s="36"/>
      <c r="K6919" s="36"/>
      <c r="N6919" s="36"/>
      <c r="O6919" s="36"/>
    </row>
    <row r="6920" spans="6:15">
      <c r="F6920" s="36"/>
      <c r="I6920" s="36"/>
      <c r="O6920" s="36"/>
    </row>
    <row r="6921" spans="6:15">
      <c r="F6921" s="36"/>
      <c r="H6921" s="36"/>
      <c r="I6921" s="36"/>
      <c r="J6921" s="36"/>
      <c r="K6921" s="36"/>
      <c r="N6921" s="36"/>
      <c r="O6921" s="36"/>
    </row>
    <row r="6922" spans="6:15">
      <c r="F6922" s="36"/>
      <c r="H6922" s="36"/>
      <c r="I6922" s="36"/>
      <c r="J6922" s="36"/>
      <c r="K6922" s="36"/>
      <c r="N6922" s="36"/>
      <c r="O6922" s="36"/>
    </row>
    <row r="6923" spans="6:15">
      <c r="F6923" s="36"/>
      <c r="I6923" s="36"/>
    </row>
    <row r="6924" spans="6:15">
      <c r="F6924" s="36"/>
      <c r="K6924" s="36"/>
    </row>
    <row r="6925" spans="6:15">
      <c r="F6925" s="36"/>
      <c r="I6925" s="36"/>
    </row>
    <row r="6926" spans="6:15">
      <c r="F6926" s="36"/>
      <c r="I6926" s="36"/>
    </row>
    <row r="6927" spans="6:15">
      <c r="F6927" s="36"/>
    </row>
    <row r="6928" spans="6:15">
      <c r="F6928" s="36"/>
      <c r="H6928" s="36"/>
      <c r="I6928" s="36"/>
      <c r="K6928" s="36"/>
      <c r="O6928" s="36"/>
    </row>
    <row r="6929" spans="6:17">
      <c r="I6929" s="36"/>
    </row>
    <row r="6930" spans="6:17">
      <c r="F6930" s="47"/>
      <c r="G6930" s="47"/>
      <c r="H6930" s="47"/>
      <c r="I6930" s="47"/>
      <c r="J6930" s="47"/>
      <c r="K6930" s="47"/>
      <c r="L6930" s="47"/>
      <c r="M6930" s="47"/>
      <c r="N6930" s="47"/>
      <c r="O6930" s="47"/>
      <c r="P6930" s="47"/>
      <c r="Q6930" s="47"/>
    </row>
    <row r="6931" spans="6:17">
      <c r="F6931" s="36"/>
      <c r="I6931" s="36"/>
    </row>
    <row r="6932" spans="6:17">
      <c r="F6932" s="36"/>
      <c r="H6932" s="36"/>
      <c r="I6932" s="36"/>
      <c r="J6932" s="36"/>
      <c r="K6932" s="36"/>
      <c r="O6932" s="36"/>
    </row>
    <row r="6933" spans="6:17">
      <c r="F6933" s="36"/>
    </row>
    <row r="6934" spans="6:17">
      <c r="F6934" s="36"/>
      <c r="O6934" s="36"/>
    </row>
    <row r="6935" spans="6:17">
      <c r="F6935" s="36"/>
    </row>
    <row r="6936" spans="6:17">
      <c r="F6936" s="36"/>
      <c r="K6936" s="36"/>
      <c r="O6936" s="36"/>
    </row>
    <row r="6937" spans="6:17">
      <c r="F6937" s="36"/>
      <c r="K6937" s="36"/>
      <c r="O6937" s="36"/>
    </row>
    <row r="6938" spans="6:17">
      <c r="F6938" s="36"/>
      <c r="H6938" s="36"/>
      <c r="I6938" s="36"/>
      <c r="K6938" s="36"/>
    </row>
    <row r="6939" spans="6:17">
      <c r="F6939" s="36"/>
    </row>
    <row r="6940" spans="6:17">
      <c r="F6940" s="36"/>
      <c r="O6940" s="36"/>
    </row>
    <row r="6941" spans="6:17">
      <c r="F6941" s="36"/>
    </row>
    <row r="6942" spans="6:17">
      <c r="F6942" s="36"/>
      <c r="O6942" s="36"/>
    </row>
    <row r="6943" spans="6:17">
      <c r="O6943" s="36"/>
    </row>
    <row r="6944" spans="6:17">
      <c r="F6944" s="36"/>
      <c r="H6944" s="36"/>
      <c r="I6944" s="36"/>
      <c r="J6944" s="36"/>
      <c r="K6944" s="36"/>
      <c r="N6944" s="36"/>
      <c r="O6944" s="36"/>
    </row>
    <row r="6945" spans="6:15">
      <c r="F6945" s="36"/>
      <c r="I6945" s="36"/>
    </row>
    <row r="6946" spans="6:15">
      <c r="I6946" s="36"/>
      <c r="K6946" s="36"/>
    </row>
    <row r="6947" spans="6:15">
      <c r="F6947" s="36"/>
      <c r="H6947" s="36"/>
      <c r="I6947" s="36"/>
      <c r="J6947" s="36"/>
      <c r="K6947" s="36"/>
      <c r="N6947" s="36"/>
      <c r="O6947" s="36"/>
    </row>
    <row r="6948" spans="6:15">
      <c r="F6948" s="36"/>
      <c r="K6948" s="36"/>
      <c r="O6948" s="36"/>
    </row>
    <row r="6949" spans="6:15">
      <c r="F6949" s="36"/>
      <c r="K6949" s="36"/>
    </row>
    <row r="6950" spans="6:15">
      <c r="F6950" s="36"/>
      <c r="H6950" s="36"/>
      <c r="I6950" s="36"/>
      <c r="J6950" s="36"/>
      <c r="K6950" s="36"/>
      <c r="N6950" s="36"/>
      <c r="O6950" s="36"/>
    </row>
    <row r="6951" spans="6:15">
      <c r="F6951" s="36"/>
      <c r="H6951" s="36"/>
      <c r="I6951" s="36"/>
      <c r="J6951" s="36"/>
      <c r="K6951" s="36"/>
      <c r="O6951" s="36"/>
    </row>
    <row r="6952" spans="6:15">
      <c r="F6952" s="36"/>
      <c r="K6952" s="36"/>
    </row>
    <row r="6953" spans="6:15">
      <c r="F6953" s="36"/>
      <c r="H6953" s="36"/>
      <c r="I6953" s="36"/>
      <c r="J6953" s="36"/>
      <c r="K6953" s="36"/>
      <c r="N6953" s="36"/>
      <c r="O6953" s="36"/>
    </row>
    <row r="6954" spans="6:15">
      <c r="F6954" s="36"/>
      <c r="O6954" s="36"/>
    </row>
    <row r="6955" spans="6:15">
      <c r="F6955" s="36"/>
      <c r="K6955" s="36"/>
    </row>
    <row r="6956" spans="6:15">
      <c r="F6956" s="36"/>
      <c r="H6956" s="36"/>
      <c r="I6956" s="36"/>
      <c r="J6956" s="36"/>
      <c r="K6956" s="36"/>
      <c r="N6956" s="36"/>
      <c r="O6956" s="36"/>
    </row>
    <row r="6957" spans="6:15">
      <c r="F6957" s="36"/>
      <c r="H6957" s="36"/>
      <c r="J6957" s="36"/>
      <c r="K6957" s="36"/>
      <c r="O6957" s="36"/>
    </row>
    <row r="6958" spans="6:15">
      <c r="F6958" s="36"/>
    </row>
    <row r="6959" spans="6:15">
      <c r="F6959" s="36"/>
      <c r="H6959" s="36"/>
      <c r="I6959" s="36"/>
      <c r="J6959" s="36"/>
      <c r="K6959" s="36"/>
      <c r="N6959" s="36"/>
      <c r="O6959" s="36"/>
    </row>
    <row r="6960" spans="6:15">
      <c r="F6960" s="36"/>
      <c r="J6960" s="36"/>
      <c r="K6960" s="36"/>
      <c r="O6960" s="36"/>
    </row>
    <row r="6961" spans="6:15">
      <c r="F6961" s="36"/>
      <c r="H6961" s="36"/>
      <c r="J6961" s="36"/>
      <c r="K6961" s="36"/>
      <c r="O6961" s="36"/>
    </row>
    <row r="6962" spans="6:15">
      <c r="F6962" s="36"/>
      <c r="H6962" s="36"/>
      <c r="I6962" s="36"/>
      <c r="J6962" s="36"/>
      <c r="K6962" s="36"/>
      <c r="N6962" s="36"/>
      <c r="O6962" s="36"/>
    </row>
    <row r="6963" spans="6:15">
      <c r="F6963" s="36"/>
      <c r="I6963" s="36"/>
      <c r="J6963" s="36"/>
      <c r="O6963" s="36"/>
    </row>
    <row r="6964" spans="6:15">
      <c r="F6964" s="36"/>
    </row>
    <row r="6965" spans="6:15">
      <c r="F6965" s="36"/>
      <c r="H6965" s="36"/>
      <c r="I6965" s="36"/>
      <c r="J6965" s="36"/>
      <c r="K6965" s="36"/>
      <c r="N6965" s="36"/>
      <c r="O6965" s="36"/>
    </row>
    <row r="6966" spans="6:15">
      <c r="F6966" s="36"/>
      <c r="J6966" s="36"/>
      <c r="O6966" s="36"/>
    </row>
    <row r="6967" spans="6:15">
      <c r="F6967" s="36"/>
      <c r="K6967" s="36"/>
    </row>
    <row r="6968" spans="6:15">
      <c r="F6968" s="36"/>
      <c r="H6968" s="36"/>
      <c r="I6968" s="36"/>
      <c r="J6968" s="36"/>
      <c r="K6968" s="36"/>
      <c r="N6968" s="36"/>
      <c r="O6968" s="36"/>
    </row>
    <row r="6969" spans="6:15">
      <c r="F6969" s="36"/>
      <c r="J6969" s="36"/>
      <c r="O6969" s="36"/>
    </row>
    <row r="6970" spans="6:15">
      <c r="F6970" s="36"/>
      <c r="H6970" s="36"/>
      <c r="I6970" s="36"/>
      <c r="J6970" s="36"/>
      <c r="K6970" s="36"/>
      <c r="N6970" s="36"/>
      <c r="O6970" s="36"/>
    </row>
    <row r="6971" spans="6:15">
      <c r="F6971" s="36"/>
      <c r="H6971" s="36"/>
      <c r="I6971" s="36"/>
      <c r="J6971" s="36"/>
      <c r="K6971" s="36"/>
      <c r="N6971" s="36"/>
      <c r="O6971" s="36"/>
    </row>
    <row r="6972" spans="6:15">
      <c r="F6972" s="36"/>
      <c r="K6972" s="36"/>
    </row>
    <row r="6973" spans="6:15">
      <c r="F6973" s="36"/>
      <c r="H6973" s="36"/>
      <c r="I6973" s="36"/>
      <c r="J6973" s="36"/>
      <c r="K6973" s="36"/>
      <c r="N6973" s="36"/>
      <c r="O6973" s="36"/>
    </row>
    <row r="6974" spans="6:15">
      <c r="F6974" s="36"/>
      <c r="H6974" s="36"/>
      <c r="I6974" s="36"/>
      <c r="J6974" s="36"/>
      <c r="K6974" s="36"/>
      <c r="N6974" s="36"/>
      <c r="O6974" s="36"/>
    </row>
    <row r="6975" spans="6:15">
      <c r="F6975" s="36"/>
      <c r="I6975" s="36"/>
    </row>
    <row r="6976" spans="6:15">
      <c r="F6976" s="36"/>
      <c r="H6976" s="36"/>
      <c r="I6976" s="36"/>
      <c r="J6976" s="36"/>
      <c r="K6976" s="36"/>
      <c r="N6976" s="36"/>
      <c r="O6976" s="36"/>
    </row>
    <row r="6977" spans="6:15">
      <c r="F6977" s="36"/>
      <c r="H6977" s="36"/>
      <c r="I6977" s="36"/>
      <c r="J6977" s="36"/>
      <c r="K6977" s="36"/>
      <c r="N6977" s="36"/>
      <c r="O6977" s="36"/>
    </row>
    <row r="6978" spans="6:15">
      <c r="F6978" s="36"/>
      <c r="O6978" s="36"/>
    </row>
    <row r="6979" spans="6:15">
      <c r="F6979" s="36"/>
      <c r="H6979" s="36"/>
      <c r="I6979" s="36"/>
      <c r="J6979" s="36"/>
      <c r="K6979" s="36"/>
      <c r="N6979" s="36"/>
      <c r="O6979" s="36"/>
    </row>
    <row r="6980" spans="6:15">
      <c r="F6980" s="36"/>
      <c r="H6980" s="36"/>
      <c r="I6980" s="36"/>
      <c r="J6980" s="36"/>
      <c r="K6980" s="36"/>
      <c r="N6980" s="36"/>
      <c r="O6980" s="36"/>
    </row>
    <row r="6981" spans="6:15">
      <c r="F6981" s="36"/>
      <c r="K6981" s="36"/>
    </row>
    <row r="6982" spans="6:15">
      <c r="F6982" s="36"/>
      <c r="H6982" s="36"/>
      <c r="I6982" s="36"/>
      <c r="J6982" s="36"/>
      <c r="K6982" s="36"/>
      <c r="N6982" s="36"/>
      <c r="O6982" s="36"/>
    </row>
    <row r="6983" spans="6:15">
      <c r="F6983" s="36"/>
      <c r="H6983" s="36"/>
      <c r="I6983" s="36"/>
      <c r="J6983" s="36"/>
      <c r="K6983" s="36"/>
      <c r="N6983" s="36"/>
      <c r="O6983" s="36"/>
    </row>
    <row r="6984" spans="6:15">
      <c r="F6984" s="36"/>
      <c r="H6984" s="36"/>
      <c r="I6984" s="36"/>
      <c r="J6984" s="36"/>
      <c r="K6984" s="36"/>
      <c r="N6984" s="36"/>
      <c r="O6984" s="36"/>
    </row>
    <row r="6985" spans="6:15">
      <c r="F6985" s="36"/>
      <c r="H6985" s="36"/>
      <c r="I6985" s="36"/>
      <c r="J6985" s="36"/>
      <c r="K6985" s="36"/>
      <c r="N6985" s="36"/>
      <c r="O6985" s="36"/>
    </row>
    <row r="6986" spans="6:15">
      <c r="F6986" s="36"/>
      <c r="H6986" s="36"/>
      <c r="I6986" s="36"/>
      <c r="J6986" s="36"/>
      <c r="K6986" s="36"/>
      <c r="N6986" s="36"/>
      <c r="O6986" s="36"/>
    </row>
    <row r="6987" spans="6:15">
      <c r="F6987" s="36"/>
      <c r="H6987" s="36"/>
      <c r="I6987" s="36"/>
      <c r="J6987" s="36"/>
      <c r="K6987" s="36"/>
      <c r="N6987" s="36"/>
      <c r="O6987" s="36"/>
    </row>
    <row r="6988" spans="6:15">
      <c r="F6988" s="36"/>
      <c r="H6988" s="36"/>
      <c r="I6988" s="36"/>
      <c r="J6988" s="36"/>
      <c r="K6988" s="36"/>
      <c r="N6988" s="36"/>
      <c r="O6988" s="36"/>
    </row>
    <row r="6989" spans="6:15">
      <c r="F6989" s="36"/>
      <c r="H6989" s="36"/>
      <c r="I6989" s="36"/>
      <c r="J6989" s="36"/>
      <c r="K6989" s="36"/>
      <c r="N6989" s="36"/>
      <c r="O6989" s="36"/>
    </row>
    <row r="6990" spans="6:15">
      <c r="F6990" s="36"/>
      <c r="H6990" s="36"/>
      <c r="I6990" s="36"/>
      <c r="J6990" s="36"/>
      <c r="K6990" s="36"/>
      <c r="N6990" s="36"/>
      <c r="O6990" s="36"/>
    </row>
    <row r="6991" spans="6:15">
      <c r="F6991" s="36"/>
      <c r="H6991" s="36"/>
      <c r="I6991" s="36"/>
      <c r="J6991" s="36"/>
      <c r="K6991" s="36"/>
      <c r="N6991" s="36"/>
      <c r="O6991" s="36"/>
    </row>
    <row r="6992" spans="6:15">
      <c r="F6992" s="36"/>
      <c r="H6992" s="36"/>
      <c r="I6992" s="36"/>
      <c r="J6992" s="36"/>
      <c r="K6992" s="36"/>
      <c r="N6992" s="36"/>
      <c r="O6992" s="36"/>
    </row>
    <row r="6993" spans="6:17">
      <c r="F6993" s="36"/>
      <c r="H6993" s="36"/>
      <c r="I6993" s="36"/>
      <c r="J6993" s="36"/>
      <c r="K6993" s="36"/>
      <c r="N6993" s="36"/>
      <c r="O6993" s="36"/>
    </row>
    <row r="6994" spans="6:17">
      <c r="F6994" s="36"/>
      <c r="H6994" s="36"/>
      <c r="I6994" s="36"/>
      <c r="J6994" s="36"/>
      <c r="K6994" s="36"/>
      <c r="N6994" s="36"/>
      <c r="O6994" s="36"/>
    </row>
    <row r="6995" spans="6:17">
      <c r="F6995" s="36"/>
      <c r="K6995" s="36"/>
    </row>
    <row r="6996" spans="6:17">
      <c r="I6996" s="36"/>
      <c r="K6996" s="36"/>
    </row>
    <row r="6997" spans="6:17">
      <c r="F6997" s="47"/>
      <c r="G6997" s="47"/>
      <c r="H6997" s="47"/>
      <c r="I6997" s="47"/>
      <c r="J6997" s="47"/>
      <c r="K6997" s="47"/>
      <c r="L6997" s="47"/>
      <c r="M6997" s="47"/>
      <c r="N6997" s="47"/>
      <c r="O6997" s="47"/>
      <c r="P6997" s="47"/>
      <c r="Q6997" s="47"/>
    </row>
    <row r="6998" spans="6:17">
      <c r="F6998" s="36"/>
      <c r="H6998" s="36"/>
      <c r="I6998" s="36"/>
      <c r="J6998" s="36"/>
      <c r="K6998" s="36"/>
      <c r="N6998" s="36"/>
      <c r="O6998" s="36"/>
    </row>
    <row r="6999" spans="6:17">
      <c r="I6999" s="36"/>
      <c r="N6999" s="36"/>
    </row>
    <row r="7000" spans="6:17">
      <c r="F7000" s="36"/>
      <c r="H7000" s="36"/>
      <c r="K7000" s="36"/>
      <c r="M7000" s="36"/>
      <c r="N7000" s="36"/>
      <c r="O7000" s="36"/>
    </row>
    <row r="7001" spans="6:17">
      <c r="F7001" s="36"/>
      <c r="H7001" s="36"/>
      <c r="I7001" s="36"/>
      <c r="J7001" s="36"/>
      <c r="K7001" s="36"/>
      <c r="N7001" s="36"/>
      <c r="O7001" s="36"/>
    </row>
    <row r="7002" spans="6:17">
      <c r="H7002" s="36"/>
      <c r="I7002" s="36"/>
    </row>
    <row r="7003" spans="6:17">
      <c r="H7003" s="36"/>
      <c r="K7003" s="36"/>
      <c r="M7003" s="36"/>
    </row>
    <row r="7004" spans="6:17">
      <c r="F7004" s="36"/>
      <c r="H7004" s="36"/>
      <c r="K7004" s="36"/>
      <c r="N7004" s="36"/>
      <c r="O7004" s="36"/>
    </row>
    <row r="7005" spans="6:17">
      <c r="I7005" s="36"/>
    </row>
    <row r="7006" spans="6:17">
      <c r="J7006" s="36"/>
      <c r="K7006" s="36"/>
      <c r="O7006" s="36"/>
    </row>
    <row r="7007" spans="6:17">
      <c r="F7007" s="36"/>
      <c r="N7007" s="36"/>
    </row>
    <row r="7008" spans="6:17">
      <c r="F7008" s="47"/>
      <c r="G7008" s="47"/>
      <c r="H7008" s="47"/>
      <c r="I7008" s="47"/>
      <c r="J7008" s="47"/>
      <c r="K7008" s="47"/>
      <c r="L7008" s="47"/>
      <c r="M7008" s="47"/>
      <c r="N7008" s="47"/>
      <c r="O7008" s="47"/>
      <c r="P7008" s="47"/>
      <c r="Q7008" s="47"/>
    </row>
    <row r="7009" spans="6:15">
      <c r="J7009" s="36"/>
    </row>
    <row r="7010" spans="6:15">
      <c r="F7010" s="36"/>
      <c r="H7010" s="36"/>
      <c r="I7010" s="36"/>
      <c r="K7010" s="36"/>
      <c r="N7010" s="36"/>
      <c r="O7010" s="36"/>
    </row>
    <row r="7011" spans="6:15">
      <c r="I7011" s="36"/>
      <c r="J7011" s="36"/>
      <c r="M7011" s="36"/>
    </row>
    <row r="7012" spans="6:15">
      <c r="F7012" s="36"/>
      <c r="J7012" s="36"/>
      <c r="K7012" s="36"/>
      <c r="O7012" s="36"/>
    </row>
    <row r="7013" spans="6:15">
      <c r="F7013" s="36"/>
      <c r="H7013" s="36"/>
      <c r="I7013" s="36"/>
      <c r="J7013" s="36"/>
      <c r="K7013" s="36"/>
      <c r="N7013" s="36"/>
      <c r="O7013" s="36"/>
    </row>
    <row r="7014" spans="6:15">
      <c r="I7014" s="36"/>
      <c r="J7014" s="36"/>
      <c r="M7014" s="36"/>
    </row>
    <row r="7015" spans="6:15">
      <c r="J7015" s="36"/>
      <c r="K7015" s="36"/>
    </row>
    <row r="7016" spans="6:15">
      <c r="F7016" s="36"/>
      <c r="J7016" s="36"/>
      <c r="O7016" s="36"/>
    </row>
    <row r="7017" spans="6:15">
      <c r="M7017" s="36"/>
    </row>
    <row r="7018" spans="6:15">
      <c r="F7018" s="36"/>
      <c r="H7018" s="36"/>
      <c r="I7018" s="36"/>
      <c r="J7018" s="36"/>
      <c r="K7018" s="36"/>
      <c r="M7018" s="36"/>
      <c r="N7018" s="36"/>
      <c r="O7018" s="36"/>
    </row>
    <row r="7019" spans="6:15">
      <c r="F7019" s="36"/>
      <c r="M7019" s="36"/>
    </row>
    <row r="7020" spans="6:15">
      <c r="F7020" s="36"/>
      <c r="H7020" s="36"/>
      <c r="I7020" s="36"/>
      <c r="J7020" s="36"/>
      <c r="K7020" s="36"/>
      <c r="N7020" s="36"/>
      <c r="O7020" s="36"/>
    </row>
    <row r="7021" spans="6:15">
      <c r="F7021" s="36"/>
      <c r="H7021" s="36"/>
      <c r="I7021" s="36"/>
      <c r="J7021" s="36"/>
      <c r="K7021" s="36"/>
      <c r="N7021" s="36"/>
      <c r="O7021" s="36"/>
    </row>
    <row r="7022" spans="6:15">
      <c r="F7022" s="36"/>
    </row>
    <row r="7023" spans="6:15">
      <c r="F7023" s="36"/>
      <c r="H7023" s="36"/>
      <c r="K7023" s="36"/>
      <c r="M7023" s="36"/>
      <c r="N7023" s="36"/>
    </row>
    <row r="7024" spans="6:15">
      <c r="F7024" s="36"/>
      <c r="H7024" s="36"/>
      <c r="I7024" s="36"/>
      <c r="J7024" s="36"/>
      <c r="K7024" s="36"/>
      <c r="N7024" s="36"/>
      <c r="O7024" s="36"/>
    </row>
    <row r="7025" spans="6:15">
      <c r="F7025" s="36"/>
      <c r="H7025" s="36"/>
      <c r="K7025" s="36"/>
    </row>
    <row r="7026" spans="6:15">
      <c r="H7026" s="36"/>
      <c r="I7026" s="36"/>
      <c r="M7026" s="36"/>
    </row>
    <row r="7027" spans="6:15">
      <c r="F7027" s="36"/>
      <c r="H7027" s="36"/>
      <c r="I7027" s="36"/>
      <c r="J7027" s="36"/>
      <c r="K7027" s="36"/>
      <c r="N7027" s="36"/>
      <c r="O7027" s="36"/>
    </row>
    <row r="7028" spans="6:15">
      <c r="F7028" s="36"/>
      <c r="H7028" s="36"/>
      <c r="I7028" s="36"/>
      <c r="J7028" s="36"/>
      <c r="K7028" s="36"/>
      <c r="O7028" s="36"/>
    </row>
    <row r="7029" spans="6:15">
      <c r="F7029" s="36"/>
      <c r="H7029" s="36"/>
      <c r="M7029" s="36"/>
    </row>
    <row r="7030" spans="6:15">
      <c r="F7030" s="36"/>
      <c r="H7030" s="36"/>
      <c r="I7030" s="36"/>
      <c r="J7030" s="36"/>
      <c r="K7030" s="36"/>
      <c r="N7030" s="36"/>
      <c r="O7030" s="36"/>
    </row>
    <row r="7031" spans="6:15">
      <c r="F7031" s="36"/>
      <c r="I7031" s="36"/>
    </row>
    <row r="7032" spans="6:15">
      <c r="F7032" s="36"/>
      <c r="H7032" s="36"/>
      <c r="I7032" s="36"/>
      <c r="J7032" s="36"/>
      <c r="K7032" s="36"/>
      <c r="N7032" s="36"/>
      <c r="O7032" s="36"/>
    </row>
    <row r="7033" spans="6:15">
      <c r="F7033" s="36"/>
      <c r="H7033" s="36"/>
      <c r="I7033" s="36"/>
      <c r="K7033" s="36"/>
      <c r="O7033" s="36"/>
    </row>
    <row r="7034" spans="6:15">
      <c r="I7034" s="36"/>
    </row>
    <row r="7035" spans="6:15">
      <c r="F7035" s="36"/>
      <c r="H7035" s="36"/>
      <c r="I7035" s="36"/>
      <c r="J7035" s="36"/>
      <c r="K7035" s="36"/>
      <c r="N7035" s="36"/>
      <c r="O7035" s="36"/>
    </row>
    <row r="7036" spans="6:15">
      <c r="I7036" s="36"/>
      <c r="O7036" s="36"/>
    </row>
    <row r="7037" spans="6:15">
      <c r="I7037" s="36"/>
    </row>
    <row r="7038" spans="6:15">
      <c r="F7038" s="36"/>
      <c r="H7038" s="36"/>
      <c r="I7038" s="36"/>
      <c r="J7038" s="36"/>
      <c r="K7038" s="36"/>
      <c r="N7038" s="36"/>
      <c r="O7038" s="36"/>
    </row>
    <row r="7039" spans="6:15">
      <c r="F7039" s="36"/>
      <c r="I7039" s="36"/>
      <c r="J7039" s="36"/>
      <c r="K7039" s="36"/>
      <c r="O7039" s="36"/>
    </row>
    <row r="7040" spans="6:15">
      <c r="F7040" s="36"/>
      <c r="I7040" s="36"/>
      <c r="K7040" s="36"/>
      <c r="O7040" s="36"/>
    </row>
    <row r="7041" spans="6:15">
      <c r="F7041" s="36"/>
      <c r="H7041" s="36"/>
      <c r="I7041" s="36"/>
      <c r="J7041" s="36"/>
      <c r="K7041" s="36"/>
      <c r="N7041" s="36"/>
      <c r="O7041" s="36"/>
    </row>
    <row r="7042" spans="6:15">
      <c r="F7042" s="36"/>
      <c r="H7042" s="36"/>
      <c r="I7042" s="36"/>
      <c r="J7042" s="36"/>
      <c r="K7042" s="36"/>
      <c r="N7042" s="36"/>
      <c r="O7042" s="36"/>
    </row>
    <row r="7043" spans="6:15">
      <c r="F7043" s="36"/>
      <c r="H7043" s="36"/>
      <c r="I7043" s="36"/>
      <c r="K7043" s="36"/>
      <c r="N7043" s="36"/>
    </row>
    <row r="7044" spans="6:15">
      <c r="F7044" s="36"/>
      <c r="H7044" s="36"/>
      <c r="I7044" s="36"/>
      <c r="J7044" s="36"/>
      <c r="K7044" s="36"/>
      <c r="N7044" s="36"/>
      <c r="O7044" s="36"/>
    </row>
    <row r="7045" spans="6:15">
      <c r="F7045" s="36"/>
      <c r="H7045" s="36"/>
      <c r="I7045" s="36"/>
      <c r="J7045" s="36"/>
      <c r="K7045" s="36"/>
      <c r="N7045" s="36"/>
      <c r="O7045" s="36"/>
    </row>
    <row r="7046" spans="6:15">
      <c r="I7046" s="36"/>
      <c r="J7046" s="36"/>
    </row>
    <row r="7047" spans="6:15">
      <c r="F7047" s="36"/>
      <c r="H7047" s="36"/>
      <c r="I7047" s="36"/>
      <c r="J7047" s="36"/>
      <c r="K7047" s="36"/>
      <c r="N7047" s="36"/>
      <c r="O7047" s="36"/>
    </row>
    <row r="7048" spans="6:15">
      <c r="F7048" s="36"/>
      <c r="H7048" s="36"/>
      <c r="I7048" s="36"/>
      <c r="J7048" s="36"/>
      <c r="K7048" s="36"/>
      <c r="N7048" s="36"/>
      <c r="O7048" s="36"/>
    </row>
    <row r="7049" spans="6:15">
      <c r="I7049" s="36"/>
      <c r="K7049" s="36"/>
    </row>
    <row r="7050" spans="6:15">
      <c r="F7050" s="36"/>
      <c r="H7050" s="36"/>
      <c r="I7050" s="36"/>
      <c r="J7050" s="36"/>
      <c r="K7050" s="36"/>
      <c r="N7050" s="36"/>
      <c r="O7050" s="36"/>
    </row>
    <row r="7051" spans="6:15">
      <c r="F7051" s="36"/>
      <c r="H7051" s="36"/>
      <c r="I7051" s="36"/>
      <c r="J7051" s="36"/>
      <c r="K7051" s="36"/>
      <c r="N7051" s="36"/>
      <c r="O7051" s="36"/>
    </row>
    <row r="7052" spans="6:15">
      <c r="I7052" s="36"/>
      <c r="O7052" s="36"/>
    </row>
    <row r="7053" spans="6:15">
      <c r="F7053" s="36"/>
      <c r="H7053" s="36"/>
      <c r="I7053" s="36"/>
      <c r="J7053" s="36"/>
      <c r="K7053" s="36"/>
      <c r="N7053" s="36"/>
      <c r="O7053" s="36"/>
    </row>
    <row r="7054" spans="6:15">
      <c r="F7054" s="36"/>
      <c r="H7054" s="36"/>
      <c r="I7054" s="36"/>
      <c r="J7054" s="36"/>
      <c r="K7054" s="36"/>
      <c r="N7054" s="36"/>
      <c r="O7054" s="36"/>
    </row>
    <row r="7055" spans="6:15">
      <c r="I7055" s="36"/>
      <c r="O7055" s="36"/>
    </row>
    <row r="7056" spans="6:15">
      <c r="F7056" s="36"/>
      <c r="H7056" s="36"/>
      <c r="I7056" s="36"/>
      <c r="J7056" s="36"/>
      <c r="K7056" s="36"/>
      <c r="N7056" s="36"/>
      <c r="O7056" s="36"/>
    </row>
    <row r="7057" spans="6:15">
      <c r="F7057" s="36"/>
      <c r="H7057" s="36"/>
      <c r="I7057" s="36"/>
      <c r="J7057" s="36"/>
      <c r="K7057" s="36"/>
      <c r="N7057" s="36"/>
      <c r="O7057" s="36"/>
    </row>
    <row r="7058" spans="6:15">
      <c r="I7058" s="36"/>
      <c r="K7058" s="36"/>
    </row>
    <row r="7059" spans="6:15">
      <c r="F7059" s="36"/>
      <c r="H7059" s="36"/>
      <c r="I7059" s="36"/>
      <c r="J7059" s="36"/>
      <c r="K7059" s="36"/>
      <c r="N7059" s="36"/>
      <c r="O7059" s="36"/>
    </row>
    <row r="7060" spans="6:15">
      <c r="F7060" s="36"/>
      <c r="H7060" s="36"/>
      <c r="I7060" s="36"/>
      <c r="J7060" s="36"/>
      <c r="K7060" s="36"/>
      <c r="N7060" s="36"/>
      <c r="O7060" s="36"/>
    </row>
    <row r="7061" spans="6:15">
      <c r="I7061" s="36"/>
      <c r="J7061" s="36"/>
      <c r="O7061" s="36"/>
    </row>
    <row r="7062" spans="6:15">
      <c r="F7062" s="36"/>
      <c r="H7062" s="36"/>
      <c r="I7062" s="36"/>
      <c r="J7062" s="36"/>
      <c r="K7062" s="36"/>
      <c r="N7062" s="36"/>
      <c r="O7062" s="36"/>
    </row>
    <row r="7063" spans="6:15">
      <c r="F7063" s="36"/>
      <c r="H7063" s="36"/>
      <c r="I7063" s="36"/>
      <c r="J7063" s="36"/>
      <c r="K7063" s="36"/>
      <c r="N7063" s="36"/>
      <c r="O7063" s="36"/>
    </row>
    <row r="7064" spans="6:15">
      <c r="F7064" s="36"/>
      <c r="H7064" s="36"/>
      <c r="I7064" s="36"/>
      <c r="J7064" s="36"/>
      <c r="K7064" s="36"/>
      <c r="N7064" s="36"/>
      <c r="O7064" s="36"/>
    </row>
    <row r="7065" spans="6:15">
      <c r="F7065" s="36"/>
      <c r="H7065" s="36"/>
      <c r="I7065" s="36"/>
      <c r="J7065" s="36"/>
      <c r="K7065" s="36"/>
      <c r="N7065" s="36"/>
      <c r="O7065" s="36"/>
    </row>
    <row r="7066" spans="6:15">
      <c r="F7066" s="36"/>
      <c r="H7066" s="36"/>
      <c r="I7066" s="36"/>
      <c r="J7066" s="36"/>
      <c r="K7066" s="36"/>
      <c r="N7066" s="36"/>
      <c r="O7066" s="36"/>
    </row>
    <row r="7067" spans="6:15">
      <c r="F7067" s="36"/>
      <c r="H7067" s="36"/>
      <c r="I7067" s="36"/>
      <c r="J7067" s="36"/>
      <c r="K7067" s="36"/>
      <c r="N7067" s="36"/>
      <c r="O7067" s="36"/>
    </row>
    <row r="7068" spans="6:15">
      <c r="H7068" s="36"/>
      <c r="K7068" s="36"/>
      <c r="O7068" s="36"/>
    </row>
    <row r="7069" spans="6:15">
      <c r="F7069" s="36"/>
      <c r="H7069" s="36"/>
      <c r="I7069" s="36"/>
      <c r="J7069" s="36"/>
      <c r="K7069" s="36"/>
      <c r="N7069" s="36"/>
      <c r="O7069" s="36"/>
    </row>
    <row r="7070" spans="6:15">
      <c r="F7070" s="36"/>
      <c r="H7070" s="36"/>
      <c r="I7070" s="36"/>
      <c r="J7070" s="36"/>
      <c r="K7070" s="36"/>
      <c r="N7070" s="36"/>
      <c r="O7070" s="36"/>
    </row>
    <row r="7071" spans="6:15">
      <c r="F7071" s="36"/>
      <c r="O7071" s="36"/>
    </row>
    <row r="7072" spans="6:15">
      <c r="F7072" s="36"/>
      <c r="H7072" s="36"/>
      <c r="I7072" s="36"/>
      <c r="J7072" s="36"/>
      <c r="K7072" s="36"/>
      <c r="N7072" s="36"/>
      <c r="O7072" s="36"/>
    </row>
    <row r="7073" spans="6:17">
      <c r="F7073" s="36"/>
      <c r="H7073" s="36"/>
      <c r="I7073" s="36"/>
      <c r="J7073" s="36"/>
      <c r="K7073" s="36"/>
      <c r="N7073" s="36"/>
      <c r="O7073" s="36"/>
    </row>
    <row r="7074" spans="6:17">
      <c r="F7074" s="36"/>
      <c r="J7074" s="36"/>
      <c r="O7074" s="36"/>
    </row>
    <row r="7075" spans="6:17">
      <c r="F7075" s="36"/>
      <c r="H7075" s="36"/>
      <c r="I7075" s="36"/>
      <c r="J7075" s="36"/>
      <c r="K7075" s="36"/>
      <c r="N7075" s="36"/>
      <c r="O7075" s="36"/>
    </row>
    <row r="7076" spans="6:17">
      <c r="F7076" s="36"/>
      <c r="H7076" s="36"/>
      <c r="I7076" s="36"/>
      <c r="J7076" s="36"/>
      <c r="K7076" s="36"/>
      <c r="O7076" s="36"/>
    </row>
    <row r="7077" spans="6:17">
      <c r="O7077" s="36"/>
    </row>
    <row r="7078" spans="6:17">
      <c r="F7078" s="36"/>
      <c r="H7078" s="36"/>
      <c r="I7078" s="36"/>
      <c r="J7078" s="36"/>
      <c r="K7078" s="36"/>
      <c r="N7078" s="36"/>
      <c r="O7078" s="36"/>
    </row>
    <row r="7079" spans="6:17">
      <c r="F7079" s="36"/>
      <c r="H7079" s="36"/>
      <c r="I7079" s="36"/>
      <c r="J7079" s="36"/>
      <c r="K7079" s="36"/>
      <c r="N7079" s="36"/>
      <c r="O7079" s="36"/>
    </row>
    <row r="7080" spans="6:17">
      <c r="F7080" s="47"/>
      <c r="G7080" s="47"/>
      <c r="H7080" s="47"/>
      <c r="I7080" s="47"/>
      <c r="J7080" s="47"/>
      <c r="K7080" s="47"/>
      <c r="L7080" s="47"/>
      <c r="M7080" s="47"/>
      <c r="N7080" s="47"/>
      <c r="O7080" s="47"/>
      <c r="P7080" s="47"/>
      <c r="Q7080" s="47"/>
    </row>
    <row r="7081" spans="6:17">
      <c r="F7081" s="36"/>
      <c r="H7081" s="36"/>
      <c r="I7081" s="36"/>
      <c r="J7081" s="36"/>
      <c r="K7081" s="36"/>
      <c r="N7081" s="36"/>
      <c r="O7081" s="36"/>
    </row>
    <row r="7082" spans="6:17">
      <c r="F7082" s="36"/>
      <c r="H7082" s="36"/>
      <c r="I7082" s="36"/>
      <c r="K7082" s="36"/>
      <c r="N7082" s="36"/>
      <c r="O7082" s="36"/>
    </row>
    <row r="7083" spans="6:17">
      <c r="F7083" s="36"/>
      <c r="O7083" s="36"/>
    </row>
    <row r="7084" spans="6:17">
      <c r="F7084" s="36"/>
      <c r="H7084" s="36"/>
      <c r="I7084" s="36"/>
      <c r="J7084" s="36"/>
      <c r="K7084" s="36"/>
      <c r="N7084" s="36"/>
      <c r="O7084" s="36"/>
    </row>
    <row r="7085" spans="6:17">
      <c r="F7085" s="36"/>
      <c r="H7085" s="36"/>
      <c r="I7085" s="36"/>
      <c r="J7085" s="36"/>
      <c r="K7085" s="36"/>
      <c r="N7085" s="36"/>
      <c r="O7085" s="36"/>
    </row>
    <row r="7086" spans="6:17">
      <c r="F7086" s="36"/>
      <c r="J7086" s="36"/>
      <c r="O7086" s="36"/>
    </row>
    <row r="7087" spans="6:17">
      <c r="F7087" s="36"/>
      <c r="H7087" s="36"/>
      <c r="I7087" s="36"/>
      <c r="J7087" s="36"/>
      <c r="K7087" s="36"/>
      <c r="N7087" s="36"/>
      <c r="O7087" s="36"/>
    </row>
    <row r="7088" spans="6:17">
      <c r="F7088" s="36"/>
      <c r="H7088" s="36"/>
      <c r="I7088" s="36"/>
      <c r="J7088" s="36"/>
      <c r="K7088" s="36"/>
      <c r="N7088" s="36"/>
      <c r="O7088" s="36"/>
    </row>
    <row r="7089" spans="6:15">
      <c r="F7089" s="36"/>
      <c r="O7089" s="36"/>
    </row>
    <row r="7090" spans="6:15">
      <c r="F7090" s="36"/>
      <c r="H7090" s="36"/>
      <c r="I7090" s="36"/>
      <c r="J7090" s="36"/>
      <c r="K7090" s="36"/>
      <c r="N7090" s="36"/>
      <c r="O7090" s="36"/>
    </row>
    <row r="7091" spans="6:15">
      <c r="F7091" s="36"/>
      <c r="H7091" s="36"/>
      <c r="I7091" s="36"/>
      <c r="J7091" s="36"/>
      <c r="K7091" s="36"/>
      <c r="N7091" s="36"/>
      <c r="O7091" s="36"/>
    </row>
    <row r="7092" spans="6:15">
      <c r="F7092" s="36"/>
      <c r="H7092" s="36"/>
      <c r="I7092" s="36"/>
      <c r="J7092" s="36"/>
      <c r="K7092" s="36"/>
      <c r="N7092" s="36"/>
      <c r="O7092" s="36"/>
    </row>
    <row r="7093" spans="6:15">
      <c r="F7093" s="36"/>
      <c r="H7093" s="36"/>
      <c r="I7093" s="36"/>
      <c r="J7093" s="36"/>
      <c r="K7093" s="36"/>
      <c r="N7093" s="36"/>
      <c r="O7093" s="36"/>
    </row>
    <row r="7094" spans="6:15">
      <c r="F7094" s="36"/>
      <c r="H7094" s="36"/>
      <c r="I7094" s="36"/>
      <c r="J7094" s="36"/>
      <c r="K7094" s="36"/>
      <c r="N7094" s="36"/>
      <c r="O7094" s="36"/>
    </row>
    <row r="7095" spans="6:15">
      <c r="F7095" s="36"/>
      <c r="H7095" s="36"/>
      <c r="I7095" s="36"/>
      <c r="N7095" s="36"/>
    </row>
    <row r="7096" spans="6:15">
      <c r="F7096" s="36"/>
      <c r="H7096" s="36"/>
      <c r="I7096" s="36"/>
      <c r="J7096" s="36"/>
      <c r="K7096" s="36"/>
      <c r="N7096" s="36"/>
      <c r="O7096" s="36"/>
    </row>
    <row r="7097" spans="6:15">
      <c r="F7097" s="36"/>
      <c r="H7097" s="36"/>
      <c r="I7097" s="36"/>
      <c r="J7097" s="36"/>
      <c r="K7097" s="36"/>
      <c r="N7097" s="36"/>
      <c r="O7097" s="36"/>
    </row>
    <row r="7098" spans="6:15">
      <c r="F7098" s="36"/>
      <c r="I7098" s="36"/>
      <c r="J7098" s="36"/>
      <c r="K7098" s="36"/>
    </row>
    <row r="7099" spans="6:15">
      <c r="F7099" s="36"/>
      <c r="H7099" s="36"/>
      <c r="I7099" s="36"/>
      <c r="J7099" s="36"/>
      <c r="K7099" s="36"/>
      <c r="N7099" s="36"/>
      <c r="O7099" s="36"/>
    </row>
    <row r="7100" spans="6:15">
      <c r="F7100" s="36"/>
      <c r="H7100" s="36"/>
      <c r="I7100" s="36"/>
      <c r="J7100" s="36"/>
      <c r="K7100" s="36"/>
      <c r="N7100" s="36"/>
      <c r="O7100" s="36"/>
    </row>
    <row r="7101" spans="6:15">
      <c r="F7101" s="36"/>
      <c r="H7101" s="36"/>
      <c r="I7101" s="36"/>
      <c r="K7101" s="36"/>
      <c r="O7101" s="36"/>
    </row>
    <row r="7102" spans="6:15">
      <c r="F7102" s="36"/>
      <c r="H7102" s="36"/>
      <c r="I7102" s="36"/>
      <c r="J7102" s="36"/>
      <c r="K7102" s="36"/>
      <c r="N7102" s="36"/>
      <c r="O7102" s="36"/>
    </row>
    <row r="7103" spans="6:15">
      <c r="F7103" s="36"/>
      <c r="K7103" s="36"/>
      <c r="O7103" s="36"/>
    </row>
    <row r="7104" spans="6:15">
      <c r="F7104" s="36"/>
      <c r="H7104" s="36"/>
      <c r="I7104" s="36"/>
      <c r="J7104" s="36"/>
      <c r="K7104" s="36"/>
      <c r="N7104" s="36"/>
      <c r="O7104" s="36"/>
    </row>
    <row r="7105" spans="6:15">
      <c r="F7105" s="36"/>
      <c r="H7105" s="36"/>
      <c r="I7105" s="36"/>
      <c r="J7105" s="36"/>
      <c r="K7105" s="36"/>
      <c r="N7105" s="36"/>
      <c r="O7105" s="36"/>
    </row>
    <row r="7106" spans="6:15">
      <c r="I7106" s="36"/>
      <c r="N7106" s="36"/>
      <c r="O7106" s="36"/>
    </row>
    <row r="7107" spans="6:15">
      <c r="F7107" s="36"/>
      <c r="H7107" s="36"/>
      <c r="I7107" s="36"/>
      <c r="J7107" s="36"/>
      <c r="K7107" s="36"/>
      <c r="N7107" s="36"/>
      <c r="O7107" s="36"/>
    </row>
    <row r="7108" spans="6:15">
      <c r="F7108" s="36"/>
      <c r="H7108" s="36"/>
      <c r="I7108" s="36"/>
      <c r="J7108" s="36"/>
      <c r="K7108" s="36"/>
      <c r="N7108" s="36"/>
      <c r="O7108" s="36"/>
    </row>
    <row r="7109" spans="6:15">
      <c r="I7109" s="36"/>
      <c r="O7109" s="36"/>
    </row>
    <row r="7110" spans="6:15">
      <c r="F7110" s="36"/>
      <c r="H7110" s="36"/>
      <c r="I7110" s="36"/>
      <c r="J7110" s="36"/>
      <c r="K7110" s="36"/>
      <c r="N7110" s="36"/>
      <c r="O7110" s="36"/>
    </row>
    <row r="7111" spans="6:15">
      <c r="F7111" s="36"/>
      <c r="H7111" s="36"/>
      <c r="I7111" s="36"/>
      <c r="J7111" s="36"/>
      <c r="K7111" s="36"/>
      <c r="N7111" s="36"/>
      <c r="O7111" s="36"/>
    </row>
    <row r="7112" spans="6:15">
      <c r="F7112" s="36"/>
      <c r="J7112" s="36"/>
      <c r="O7112" s="36"/>
    </row>
    <row r="7113" spans="6:15">
      <c r="F7113" s="36"/>
      <c r="H7113" s="36"/>
      <c r="I7113" s="36"/>
      <c r="J7113" s="36"/>
      <c r="K7113" s="36"/>
      <c r="N7113" s="36"/>
      <c r="O7113" s="36"/>
    </row>
    <row r="7114" spans="6:15">
      <c r="J7114" s="36"/>
    </row>
    <row r="7115" spans="6:15">
      <c r="F7115" s="36"/>
      <c r="H7115" s="36"/>
      <c r="J7115" s="36"/>
      <c r="O7115" s="36"/>
    </row>
    <row r="7116" spans="6:15">
      <c r="J7116" s="36"/>
    </row>
    <row r="7117" spans="6:15">
      <c r="F7117" s="36"/>
      <c r="J7117" s="36"/>
      <c r="K7117" s="36"/>
      <c r="M7117" s="36"/>
    </row>
    <row r="7118" spans="6:15">
      <c r="F7118" s="36"/>
      <c r="M7118" s="36"/>
      <c r="N7118" s="36"/>
    </row>
    <row r="7119" spans="6:15">
      <c r="F7119" s="36"/>
      <c r="J7119" s="36"/>
    </row>
    <row r="7120" spans="6:15">
      <c r="F7120" s="36"/>
      <c r="J7120" s="36"/>
      <c r="K7120" s="36"/>
    </row>
    <row r="7121" spans="6:17">
      <c r="F7121" s="36"/>
      <c r="I7121" s="36"/>
      <c r="J7121" s="36"/>
      <c r="K7121" s="36"/>
      <c r="O7121" s="36"/>
    </row>
    <row r="7122" spans="6:17">
      <c r="I7122" s="36"/>
      <c r="J7122" s="36"/>
    </row>
    <row r="7123" spans="6:17">
      <c r="F7123" s="36"/>
      <c r="I7123" s="36"/>
      <c r="J7123" s="36"/>
      <c r="K7123" s="36"/>
      <c r="O7123" s="36"/>
    </row>
    <row r="7124" spans="6:17">
      <c r="F7124" s="36"/>
      <c r="I7124" s="36"/>
      <c r="J7124" s="36"/>
      <c r="O7124" s="36"/>
    </row>
    <row r="7125" spans="6:17">
      <c r="F7125" s="47"/>
      <c r="G7125" s="47"/>
      <c r="H7125" s="47"/>
      <c r="I7125" s="47"/>
      <c r="J7125" s="47"/>
      <c r="K7125" s="47"/>
      <c r="L7125" s="47"/>
      <c r="M7125" s="47"/>
      <c r="N7125" s="47"/>
      <c r="O7125" s="47"/>
      <c r="P7125" s="47"/>
      <c r="Q7125" s="47"/>
    </row>
    <row r="7126" spans="6:17">
      <c r="F7126" s="36"/>
      <c r="H7126" s="36"/>
      <c r="I7126" s="36"/>
      <c r="J7126" s="36"/>
      <c r="K7126" s="36"/>
      <c r="N7126" s="36"/>
      <c r="O7126" s="36"/>
    </row>
    <row r="7127" spans="6:17">
      <c r="O7127" s="36"/>
    </row>
    <row r="7128" spans="6:17">
      <c r="F7128" s="36"/>
      <c r="H7128" s="36"/>
      <c r="I7128" s="36"/>
      <c r="J7128" s="36"/>
      <c r="K7128" s="36"/>
      <c r="N7128" s="36"/>
      <c r="O7128" s="36"/>
    </row>
    <row r="7129" spans="6:17">
      <c r="F7129" s="36"/>
      <c r="H7129" s="36"/>
      <c r="I7129" s="36"/>
      <c r="J7129" s="36"/>
      <c r="K7129" s="36"/>
      <c r="N7129" s="36"/>
      <c r="O7129" s="36"/>
    </row>
    <row r="7130" spans="6:17">
      <c r="N7130" s="36"/>
      <c r="O7130" s="36"/>
    </row>
    <row r="7131" spans="6:17">
      <c r="F7131" s="36"/>
      <c r="H7131" s="36"/>
      <c r="I7131" s="36"/>
      <c r="J7131" s="36"/>
      <c r="K7131" s="36"/>
      <c r="N7131" s="36"/>
      <c r="O7131" s="36"/>
    </row>
    <row r="7132" spans="6:17">
      <c r="F7132" s="36"/>
      <c r="H7132" s="36"/>
      <c r="I7132" s="36"/>
      <c r="J7132" s="36"/>
      <c r="K7132" s="36"/>
      <c r="N7132" s="36"/>
      <c r="O7132" s="36"/>
    </row>
    <row r="7133" spans="6:17">
      <c r="I7133" s="36"/>
      <c r="K7133" s="36"/>
      <c r="O7133" s="36"/>
    </row>
    <row r="7134" spans="6:17">
      <c r="F7134" s="36"/>
      <c r="H7134" s="36"/>
      <c r="I7134" s="36"/>
      <c r="J7134" s="36"/>
      <c r="K7134" s="36"/>
      <c r="N7134" s="36"/>
      <c r="O7134" s="36"/>
    </row>
    <row r="7135" spans="6:17">
      <c r="F7135" s="36"/>
      <c r="H7135" s="36"/>
      <c r="I7135" s="36"/>
      <c r="J7135" s="36"/>
      <c r="K7135" s="36"/>
      <c r="N7135" s="36"/>
      <c r="O7135" s="36"/>
    </row>
    <row r="7136" spans="6:17">
      <c r="F7136" s="36"/>
      <c r="J7136" s="36"/>
    </row>
    <row r="7137" spans="6:15">
      <c r="F7137" s="36"/>
      <c r="H7137" s="36"/>
      <c r="I7137" s="36"/>
      <c r="J7137" s="36"/>
      <c r="K7137" s="36"/>
      <c r="N7137" s="36"/>
      <c r="O7137" s="36"/>
    </row>
    <row r="7138" spans="6:15">
      <c r="F7138" s="36"/>
      <c r="H7138" s="36"/>
      <c r="I7138" s="36"/>
      <c r="J7138" s="36"/>
      <c r="K7138" s="36"/>
      <c r="N7138" s="36"/>
      <c r="O7138" s="36"/>
    </row>
    <row r="7139" spans="6:15">
      <c r="J7139" s="36"/>
      <c r="K7139" s="36"/>
      <c r="O7139" s="36"/>
    </row>
    <row r="7140" spans="6:15">
      <c r="F7140" s="36"/>
      <c r="J7140" s="36"/>
      <c r="K7140" s="36"/>
      <c r="N7140" s="36"/>
      <c r="O7140" s="36"/>
    </row>
    <row r="7141" spans="6:15">
      <c r="O7141" s="36"/>
    </row>
    <row r="7142" spans="6:15">
      <c r="J7142" s="36"/>
      <c r="N7142" s="36"/>
      <c r="O7142" s="36"/>
    </row>
    <row r="7143" spans="6:15">
      <c r="F7143" s="36"/>
    </row>
    <row r="7144" spans="6:15">
      <c r="F7144" s="36"/>
      <c r="H7144" s="36"/>
      <c r="K7144" s="36"/>
      <c r="O7144" s="36"/>
    </row>
    <row r="7145" spans="6:15">
      <c r="F7145" s="36"/>
      <c r="I7145" s="36"/>
      <c r="J7145" s="36"/>
      <c r="K7145" s="36"/>
    </row>
    <row r="7146" spans="6:15">
      <c r="F7146" s="36"/>
      <c r="K7146" s="36"/>
    </row>
    <row r="7147" spans="6:15">
      <c r="J7147" s="36"/>
      <c r="K7147" s="36"/>
      <c r="O7147" s="36"/>
    </row>
    <row r="7148" spans="6:15">
      <c r="F7148" s="36"/>
      <c r="H7148" s="36"/>
      <c r="I7148" s="36"/>
      <c r="K7148" s="36"/>
      <c r="O7148" s="36"/>
    </row>
    <row r="7149" spans="6:15">
      <c r="F7149" s="36"/>
      <c r="I7149" s="36"/>
    </row>
    <row r="7150" spans="6:15">
      <c r="F7150" s="36"/>
      <c r="H7150" s="36"/>
      <c r="I7150" s="36"/>
      <c r="J7150" s="36"/>
      <c r="K7150" s="36"/>
      <c r="N7150" s="36"/>
      <c r="O7150" s="36"/>
    </row>
    <row r="7151" spans="6:15">
      <c r="F7151" s="36"/>
      <c r="I7151" s="36"/>
      <c r="O7151" s="36"/>
    </row>
    <row r="7152" spans="6:15">
      <c r="I7152" s="36"/>
      <c r="N7152" s="36"/>
      <c r="O7152" s="36"/>
    </row>
    <row r="7153" spans="6:15">
      <c r="F7153" s="36"/>
      <c r="H7153" s="36"/>
      <c r="I7153" s="36"/>
      <c r="J7153" s="36"/>
      <c r="K7153" s="36"/>
      <c r="N7153" s="36"/>
      <c r="O7153" s="36"/>
    </row>
    <row r="7154" spans="6:15">
      <c r="F7154" s="36"/>
      <c r="H7154" s="36"/>
      <c r="I7154" s="36"/>
      <c r="K7154" s="36"/>
    </row>
    <row r="7155" spans="6:15">
      <c r="F7155" s="36"/>
      <c r="I7155" s="36"/>
      <c r="K7155" s="36"/>
    </row>
    <row r="7156" spans="6:15">
      <c r="F7156" s="36"/>
      <c r="H7156" s="36"/>
      <c r="I7156" s="36"/>
      <c r="J7156" s="36"/>
      <c r="K7156" s="36"/>
      <c r="N7156" s="36"/>
      <c r="O7156" s="36"/>
    </row>
    <row r="7157" spans="6:15">
      <c r="F7157" s="36"/>
      <c r="I7157" s="36"/>
      <c r="K7157" s="36"/>
    </row>
    <row r="7158" spans="6:15">
      <c r="I7158" s="36"/>
    </row>
    <row r="7159" spans="6:15">
      <c r="F7159" s="36"/>
      <c r="H7159" s="36"/>
      <c r="I7159" s="36"/>
      <c r="J7159" s="36"/>
      <c r="K7159" s="36"/>
      <c r="N7159" s="36"/>
      <c r="O7159" s="36"/>
    </row>
    <row r="7160" spans="6:15">
      <c r="F7160" s="36"/>
      <c r="K7160" s="36"/>
      <c r="M7160" s="36"/>
    </row>
    <row r="7161" spans="6:15">
      <c r="I7161" s="36"/>
      <c r="N7161" s="36"/>
    </row>
    <row r="7162" spans="6:15">
      <c r="F7162" s="36"/>
      <c r="J7162" s="36"/>
      <c r="N7162" s="36"/>
      <c r="O7162" s="36"/>
    </row>
    <row r="7163" spans="6:15">
      <c r="M7163" s="36"/>
      <c r="N7163" s="36"/>
      <c r="O7163" s="36"/>
    </row>
    <row r="7164" spans="6:15">
      <c r="F7164" s="36"/>
      <c r="K7164" s="36"/>
      <c r="N7164" s="36"/>
      <c r="O7164" s="36"/>
    </row>
    <row r="7165" spans="6:15">
      <c r="F7165" s="36"/>
      <c r="J7165" s="36"/>
      <c r="K7165" s="36"/>
      <c r="O7165" s="36"/>
    </row>
    <row r="7166" spans="6:15">
      <c r="F7166" s="36"/>
      <c r="K7166" s="36"/>
      <c r="M7166" s="36"/>
    </row>
    <row r="7167" spans="6:15">
      <c r="H7167" s="36"/>
      <c r="K7167" s="36"/>
      <c r="N7167" s="36"/>
    </row>
    <row r="7168" spans="6:15">
      <c r="J7168" s="36"/>
      <c r="K7168" s="36"/>
      <c r="O7168" s="36"/>
    </row>
    <row r="7169" spans="6:15">
      <c r="I7169" s="36"/>
      <c r="M7169" s="36"/>
    </row>
    <row r="7170" spans="6:15">
      <c r="I7170" s="36"/>
      <c r="K7170" s="36"/>
    </row>
    <row r="7171" spans="6:15">
      <c r="I7171" s="36"/>
      <c r="J7171" s="36"/>
      <c r="O7171" s="36"/>
    </row>
    <row r="7172" spans="6:15">
      <c r="F7172" s="36"/>
      <c r="H7172" s="36"/>
      <c r="I7172" s="36"/>
      <c r="J7172" s="36"/>
      <c r="K7172" s="36"/>
      <c r="N7172" s="36"/>
      <c r="O7172" s="36"/>
    </row>
    <row r="7173" spans="6:15">
      <c r="F7173" s="36"/>
      <c r="H7173" s="36"/>
      <c r="K7173" s="36"/>
    </row>
    <row r="7174" spans="6:15">
      <c r="F7174" s="36"/>
      <c r="H7174" s="36"/>
      <c r="I7174" s="36"/>
      <c r="J7174" s="36"/>
      <c r="K7174" s="36"/>
      <c r="N7174" s="36"/>
      <c r="O7174" s="36"/>
    </row>
    <row r="7175" spans="6:15">
      <c r="F7175" s="36"/>
      <c r="H7175" s="36"/>
      <c r="I7175" s="36"/>
      <c r="J7175" s="36"/>
      <c r="K7175" s="36"/>
      <c r="N7175" s="36"/>
      <c r="O7175" s="36"/>
    </row>
    <row r="7176" spans="6:15">
      <c r="F7176" s="36"/>
      <c r="H7176" s="36"/>
      <c r="I7176" s="36"/>
      <c r="J7176" s="36"/>
      <c r="K7176" s="36"/>
      <c r="N7176" s="36"/>
      <c r="O7176" s="36"/>
    </row>
    <row r="7177" spans="6:15">
      <c r="F7177" s="36"/>
      <c r="H7177" s="36"/>
      <c r="I7177" s="36"/>
      <c r="J7177" s="36"/>
      <c r="K7177" s="36"/>
      <c r="N7177" s="36"/>
      <c r="O7177" s="36"/>
    </row>
    <row r="7178" spans="6:15">
      <c r="F7178" s="36"/>
      <c r="H7178" s="36"/>
      <c r="I7178" s="36"/>
      <c r="J7178" s="36"/>
      <c r="K7178" s="36"/>
      <c r="N7178" s="36"/>
      <c r="O7178" s="36"/>
    </row>
    <row r="7179" spans="6:15">
      <c r="F7179" s="36"/>
      <c r="H7179" s="36"/>
      <c r="I7179" s="36"/>
      <c r="J7179" s="36"/>
      <c r="K7179" s="36"/>
      <c r="N7179" s="36"/>
      <c r="O7179" s="36"/>
    </row>
    <row r="7180" spans="6:15">
      <c r="K7180" s="36"/>
    </row>
    <row r="7181" spans="6:15">
      <c r="F7181" s="36"/>
      <c r="H7181" s="36"/>
      <c r="I7181" s="36"/>
      <c r="J7181" s="36"/>
      <c r="K7181" s="36"/>
      <c r="N7181" s="36"/>
      <c r="O7181" s="36"/>
    </row>
    <row r="7182" spans="6:15">
      <c r="F7182" s="36"/>
      <c r="H7182" s="36"/>
      <c r="I7182" s="36"/>
      <c r="J7182" s="36"/>
      <c r="K7182" s="36"/>
      <c r="N7182" s="36"/>
      <c r="O7182" s="36"/>
    </row>
    <row r="7183" spans="6:15">
      <c r="F7183" s="36"/>
      <c r="J7183" s="36"/>
      <c r="K7183" s="36"/>
    </row>
    <row r="7184" spans="6:15">
      <c r="F7184" s="36"/>
      <c r="J7184" s="36"/>
      <c r="K7184" s="36"/>
      <c r="O7184" s="36"/>
    </row>
    <row r="7185" spans="6:17">
      <c r="F7185" s="36"/>
      <c r="H7185" s="36"/>
      <c r="I7185" s="36"/>
      <c r="J7185" s="36"/>
      <c r="K7185" s="36"/>
      <c r="N7185" s="36"/>
      <c r="O7185" s="36"/>
    </row>
    <row r="7186" spans="6:17">
      <c r="F7186" s="36"/>
      <c r="H7186" s="36"/>
      <c r="I7186" s="36"/>
      <c r="J7186" s="36"/>
      <c r="K7186" s="36"/>
      <c r="N7186" s="36"/>
      <c r="O7186" s="36"/>
    </row>
    <row r="7187" spans="6:17">
      <c r="F7187" s="36"/>
      <c r="H7187" s="36"/>
      <c r="I7187" s="36"/>
      <c r="J7187" s="36"/>
      <c r="K7187" s="36"/>
      <c r="N7187" s="36"/>
      <c r="O7187" s="36"/>
    </row>
    <row r="7188" spans="6:17">
      <c r="N7188" s="36"/>
      <c r="O7188" s="36"/>
    </row>
    <row r="7189" spans="6:17">
      <c r="F7189" s="36"/>
      <c r="H7189" s="36"/>
      <c r="I7189" s="36"/>
      <c r="J7189" s="36"/>
      <c r="K7189" s="36"/>
      <c r="N7189" s="36"/>
      <c r="O7189" s="36"/>
    </row>
    <row r="7190" spans="6:17">
      <c r="J7190" s="36"/>
      <c r="O7190" s="36"/>
    </row>
    <row r="7191" spans="6:17">
      <c r="K7191" s="36"/>
      <c r="O7191" s="36"/>
    </row>
    <row r="7192" spans="6:17">
      <c r="F7192" s="36"/>
      <c r="H7192" s="36"/>
      <c r="I7192" s="36"/>
      <c r="J7192" s="36"/>
      <c r="K7192" s="36"/>
      <c r="N7192" s="36"/>
      <c r="O7192" s="36"/>
    </row>
    <row r="7193" spans="6:17">
      <c r="F7193" s="47"/>
      <c r="G7193" s="47"/>
      <c r="H7193" s="47"/>
      <c r="I7193" s="47"/>
      <c r="J7193" s="47"/>
      <c r="K7193" s="47"/>
      <c r="L7193" s="47"/>
      <c r="M7193" s="47"/>
      <c r="N7193" s="47"/>
      <c r="O7193" s="47"/>
      <c r="P7193" s="47"/>
      <c r="Q7193" s="47"/>
    </row>
    <row r="7194" spans="6:17">
      <c r="K7194" s="36"/>
      <c r="O7194" s="36"/>
    </row>
    <row r="7195" spans="6:17">
      <c r="F7195" s="36"/>
      <c r="H7195" s="36"/>
      <c r="I7195" s="36"/>
      <c r="J7195" s="36"/>
      <c r="K7195" s="36"/>
      <c r="N7195" s="36"/>
      <c r="O7195" s="36"/>
    </row>
    <row r="7196" spans="6:17">
      <c r="K7196" s="36"/>
      <c r="O7196" s="36"/>
    </row>
    <row r="7197" spans="6:17">
      <c r="F7197" s="47"/>
      <c r="G7197" s="47"/>
      <c r="H7197" s="47"/>
      <c r="I7197" s="47"/>
      <c r="J7197" s="47"/>
      <c r="K7197" s="47"/>
      <c r="L7197" s="47"/>
      <c r="M7197" s="47"/>
      <c r="N7197" s="47"/>
      <c r="O7197" s="47"/>
      <c r="P7197" s="47"/>
      <c r="Q7197" s="47"/>
    </row>
    <row r="7198" spans="6:17">
      <c r="F7198" s="36"/>
      <c r="H7198" s="36"/>
      <c r="J7198" s="36"/>
      <c r="K7198" s="36"/>
      <c r="O7198" s="36"/>
    </row>
    <row r="7199" spans="6:17">
      <c r="F7199" s="36"/>
      <c r="H7199" s="36"/>
      <c r="I7199" s="36"/>
      <c r="J7199" s="36"/>
      <c r="K7199" s="36"/>
      <c r="N7199" s="36"/>
      <c r="O7199" s="36"/>
    </row>
    <row r="7200" spans="6:17">
      <c r="F7200" s="36"/>
      <c r="H7200" s="36"/>
      <c r="I7200" s="36"/>
      <c r="J7200" s="36"/>
      <c r="K7200" s="36"/>
      <c r="N7200" s="36"/>
      <c r="O7200" s="36"/>
    </row>
    <row r="7201" spans="6:15">
      <c r="F7201" s="36"/>
      <c r="K7201" s="36"/>
      <c r="O7201" s="36"/>
    </row>
    <row r="7202" spans="6:15">
      <c r="K7202" s="36"/>
      <c r="O7202" s="36"/>
    </row>
    <row r="7203" spans="6:15">
      <c r="F7203" s="36"/>
      <c r="O7203" s="36"/>
    </row>
    <row r="7204" spans="6:15">
      <c r="F7204" s="36"/>
      <c r="H7204" s="36"/>
      <c r="I7204" s="36"/>
      <c r="J7204" s="36"/>
      <c r="K7204" s="36"/>
      <c r="N7204" s="36"/>
      <c r="O7204" s="36"/>
    </row>
    <row r="7205" spans="6:15">
      <c r="F7205" s="36"/>
      <c r="I7205" s="36"/>
      <c r="K7205" s="36"/>
      <c r="O7205" s="36"/>
    </row>
    <row r="7206" spans="6:15">
      <c r="F7206" s="36"/>
      <c r="H7206" s="36"/>
      <c r="I7206" s="36"/>
      <c r="K7206" s="36"/>
      <c r="N7206" s="36"/>
      <c r="O7206" s="36"/>
    </row>
    <row r="7207" spans="6:15">
      <c r="F7207" s="36"/>
      <c r="H7207" s="36"/>
      <c r="I7207" s="36"/>
      <c r="J7207" s="36"/>
      <c r="K7207" s="36"/>
      <c r="N7207" s="36"/>
      <c r="O7207" s="36"/>
    </row>
    <row r="7208" spans="6:15">
      <c r="K7208" s="36"/>
      <c r="O7208" s="36"/>
    </row>
    <row r="7209" spans="6:15">
      <c r="O7209" s="36"/>
    </row>
    <row r="7210" spans="6:15">
      <c r="F7210" s="36"/>
      <c r="H7210" s="36"/>
      <c r="I7210" s="36"/>
      <c r="J7210" s="36"/>
      <c r="K7210" s="36"/>
      <c r="O7210" s="36"/>
    </row>
    <row r="7211" spans="6:15">
      <c r="K7211" s="36"/>
    </row>
    <row r="7212" spans="6:15">
      <c r="F7212" s="36"/>
      <c r="K7212" s="36"/>
      <c r="N7212" s="36"/>
      <c r="O7212" s="36"/>
    </row>
    <row r="7213" spans="6:15">
      <c r="F7213" s="36"/>
      <c r="O7213" s="36"/>
    </row>
    <row r="7214" spans="6:15">
      <c r="I7214" s="36"/>
      <c r="K7214" s="36"/>
    </row>
    <row r="7215" spans="6:15">
      <c r="F7215" s="36"/>
    </row>
    <row r="7216" spans="6:15">
      <c r="F7216" s="36"/>
      <c r="H7216" s="36"/>
      <c r="J7216" s="36"/>
      <c r="K7216" s="36"/>
      <c r="O7216" s="36"/>
    </row>
    <row r="7217" spans="6:15">
      <c r="I7217" s="36"/>
      <c r="K7217" s="36"/>
    </row>
    <row r="7218" spans="6:15">
      <c r="F7218" s="36"/>
      <c r="K7218" s="36"/>
      <c r="O7218" s="36"/>
    </row>
    <row r="7219" spans="6:15">
      <c r="J7219" s="36"/>
      <c r="O7219" s="36"/>
    </row>
    <row r="7220" spans="6:15">
      <c r="F7220" s="36"/>
      <c r="H7220" s="36"/>
      <c r="I7220" s="36"/>
      <c r="J7220" s="36"/>
      <c r="K7220" s="36"/>
      <c r="N7220" s="36"/>
      <c r="O7220" s="36"/>
    </row>
    <row r="7221" spans="6:15">
      <c r="F7221" s="36"/>
    </row>
    <row r="7222" spans="6:15">
      <c r="F7222" s="36"/>
      <c r="K7222" s="36"/>
      <c r="O7222" s="36"/>
    </row>
    <row r="7223" spans="6:15">
      <c r="F7223" s="36"/>
      <c r="H7223" s="36"/>
      <c r="I7223" s="36"/>
      <c r="J7223" s="36"/>
      <c r="K7223" s="36"/>
      <c r="N7223" s="36"/>
      <c r="O7223" s="36"/>
    </row>
    <row r="7224" spans="6:15">
      <c r="F7224" s="36"/>
      <c r="I7224" s="36"/>
      <c r="N7224" s="36"/>
      <c r="O7224" s="36"/>
    </row>
    <row r="7225" spans="6:15">
      <c r="F7225" s="36"/>
      <c r="I7225" s="36"/>
      <c r="O7225" s="36"/>
    </row>
    <row r="7226" spans="6:15">
      <c r="F7226" s="36"/>
      <c r="H7226" s="36"/>
      <c r="I7226" s="36"/>
      <c r="J7226" s="36"/>
      <c r="K7226" s="36"/>
      <c r="N7226" s="36"/>
      <c r="O7226" s="36"/>
    </row>
    <row r="7227" spans="6:15">
      <c r="F7227" s="36"/>
      <c r="O7227" s="36"/>
    </row>
    <row r="7228" spans="6:15">
      <c r="J7228" s="36"/>
      <c r="O7228" s="36"/>
    </row>
    <row r="7229" spans="6:15">
      <c r="F7229" s="36"/>
      <c r="H7229" s="36"/>
      <c r="I7229" s="36"/>
      <c r="J7229" s="36"/>
      <c r="K7229" s="36"/>
      <c r="N7229" s="36"/>
      <c r="O7229" s="36"/>
    </row>
    <row r="7230" spans="6:15">
      <c r="F7230" s="36"/>
      <c r="O7230" s="36"/>
    </row>
    <row r="7231" spans="6:15">
      <c r="F7231" s="36"/>
      <c r="J7231" s="36"/>
      <c r="O7231" s="36"/>
    </row>
    <row r="7232" spans="6:15">
      <c r="F7232" s="36"/>
      <c r="I7232" s="36"/>
      <c r="J7232" s="36"/>
      <c r="K7232" s="36"/>
      <c r="O7232" s="36"/>
    </row>
    <row r="7233" spans="6:17">
      <c r="F7233" s="36"/>
      <c r="J7233" s="36"/>
      <c r="O7233" s="36"/>
    </row>
    <row r="7234" spans="6:17">
      <c r="F7234" s="47"/>
      <c r="G7234" s="47"/>
      <c r="H7234" s="47"/>
      <c r="I7234" s="47"/>
      <c r="J7234" s="47"/>
      <c r="K7234" s="47"/>
      <c r="L7234" s="47"/>
      <c r="M7234" s="47"/>
      <c r="N7234" s="47"/>
      <c r="O7234" s="47"/>
      <c r="P7234" s="47"/>
      <c r="Q7234" s="47"/>
    </row>
    <row r="7235" spans="6:17">
      <c r="J7235" s="36"/>
    </row>
    <row r="7236" spans="6:17">
      <c r="F7236" s="47"/>
      <c r="G7236" s="47"/>
      <c r="H7236" s="47"/>
      <c r="I7236" s="47"/>
      <c r="J7236" s="47"/>
      <c r="K7236" s="47"/>
      <c r="L7236" s="47"/>
      <c r="M7236" s="47"/>
      <c r="N7236" s="47"/>
      <c r="O7236" s="47"/>
      <c r="P7236" s="47"/>
      <c r="Q7236" s="47"/>
    </row>
    <row r="7237" spans="6:17">
      <c r="F7237" s="36"/>
    </row>
    <row r="7238" spans="6:17">
      <c r="F7238" s="36"/>
      <c r="J7238" s="36"/>
      <c r="O7238" s="36"/>
    </row>
    <row r="7239" spans="6:17">
      <c r="F7239" s="36"/>
      <c r="H7239" s="36"/>
      <c r="K7239" s="36"/>
      <c r="N7239" s="36"/>
      <c r="O7239" s="36"/>
    </row>
    <row r="7240" spans="6:17">
      <c r="F7240" s="36"/>
      <c r="J7240" s="36"/>
      <c r="K7240" s="36"/>
      <c r="O7240" s="36"/>
    </row>
    <row r="7241" spans="6:17">
      <c r="I7241" s="36"/>
      <c r="J7241" s="36"/>
      <c r="K7241" s="36"/>
    </row>
    <row r="7242" spans="6:17">
      <c r="F7242" s="36"/>
      <c r="I7242" s="36"/>
      <c r="O7242" s="36"/>
    </row>
    <row r="7243" spans="6:17">
      <c r="F7243" s="36"/>
      <c r="I7243" s="36"/>
      <c r="J7243" s="36"/>
    </row>
    <row r="7244" spans="6:17">
      <c r="F7244" s="36"/>
      <c r="H7244" s="36"/>
      <c r="I7244" s="36"/>
      <c r="J7244" s="36"/>
      <c r="K7244" s="36"/>
      <c r="N7244" s="36"/>
      <c r="O7244" s="36"/>
    </row>
    <row r="7245" spans="6:17">
      <c r="F7245" s="36"/>
      <c r="H7245" s="36"/>
      <c r="I7245" s="36"/>
      <c r="K7245" s="36"/>
      <c r="N7245" s="36"/>
      <c r="O7245" s="36"/>
    </row>
    <row r="7246" spans="6:17">
      <c r="F7246" s="36"/>
      <c r="J7246" s="36"/>
      <c r="M7246" s="36"/>
    </row>
    <row r="7247" spans="6:17">
      <c r="F7247" s="36"/>
      <c r="H7247" s="36"/>
      <c r="I7247" s="36"/>
      <c r="J7247" s="36"/>
      <c r="K7247" s="36"/>
      <c r="M7247" s="36"/>
      <c r="N7247" s="36"/>
      <c r="O7247" s="36"/>
    </row>
    <row r="7248" spans="6:17">
      <c r="F7248" s="36"/>
      <c r="K7248" s="36"/>
      <c r="N7248" s="36"/>
      <c r="O7248" s="36"/>
    </row>
    <row r="7249" spans="6:15">
      <c r="F7249" s="36"/>
      <c r="H7249" s="36"/>
      <c r="I7249" s="36"/>
      <c r="J7249" s="36"/>
      <c r="K7249" s="36"/>
    </row>
    <row r="7250" spans="6:15">
      <c r="F7250" s="36"/>
      <c r="H7250" s="36"/>
      <c r="I7250" s="36"/>
      <c r="J7250" s="36"/>
      <c r="K7250" s="36"/>
      <c r="N7250" s="36"/>
      <c r="O7250" s="36"/>
    </row>
    <row r="7251" spans="6:15">
      <c r="F7251" s="36"/>
      <c r="K7251" s="36"/>
      <c r="O7251" s="36"/>
    </row>
    <row r="7252" spans="6:15">
      <c r="J7252" s="36"/>
      <c r="K7252" s="36"/>
    </row>
    <row r="7253" spans="6:15">
      <c r="F7253" s="36"/>
      <c r="H7253" s="36"/>
      <c r="I7253" s="36"/>
      <c r="J7253" s="36"/>
      <c r="K7253" s="36"/>
      <c r="N7253" s="36"/>
      <c r="O7253" s="36"/>
    </row>
    <row r="7254" spans="6:15">
      <c r="F7254" s="36"/>
      <c r="I7254" s="36"/>
      <c r="O7254" s="36"/>
    </row>
    <row r="7255" spans="6:15">
      <c r="I7255" s="36"/>
      <c r="J7255" s="36"/>
    </row>
    <row r="7256" spans="6:15">
      <c r="F7256" s="36"/>
      <c r="I7256" s="36"/>
      <c r="K7256" s="36"/>
      <c r="O7256" s="36"/>
    </row>
    <row r="7257" spans="6:15">
      <c r="F7257" s="36"/>
      <c r="M7257" s="36"/>
      <c r="O7257" s="36"/>
    </row>
    <row r="7258" spans="6:15">
      <c r="F7258" s="36"/>
      <c r="H7258" s="36"/>
      <c r="I7258" s="36"/>
      <c r="J7258" s="36"/>
      <c r="K7258" s="36"/>
      <c r="M7258" s="36"/>
      <c r="N7258" s="36"/>
      <c r="O7258" s="36"/>
    </row>
    <row r="7259" spans="6:15">
      <c r="F7259" s="36"/>
      <c r="H7259" s="36"/>
      <c r="J7259" s="36"/>
      <c r="K7259" s="36"/>
      <c r="M7259" s="36"/>
      <c r="O7259" s="36"/>
    </row>
    <row r="7260" spans="6:15">
      <c r="F7260" s="36"/>
      <c r="N7260" s="36"/>
      <c r="O7260" s="36"/>
    </row>
    <row r="7261" spans="6:15">
      <c r="F7261" s="36"/>
      <c r="H7261" s="36"/>
      <c r="I7261" s="36"/>
      <c r="J7261" s="36"/>
      <c r="K7261" s="36"/>
      <c r="N7261" s="36"/>
      <c r="O7261" s="36"/>
    </row>
    <row r="7262" spans="6:15">
      <c r="F7262" s="36"/>
    </row>
    <row r="7263" spans="6:15">
      <c r="O7263" s="36"/>
    </row>
    <row r="7264" spans="6:15">
      <c r="J7264" s="36"/>
      <c r="N7264" s="36"/>
      <c r="O7264" s="36"/>
    </row>
    <row r="7265" spans="6:17">
      <c r="F7265" s="36"/>
      <c r="O7265" s="36"/>
    </row>
    <row r="7266" spans="6:17">
      <c r="O7266" s="36"/>
    </row>
    <row r="7267" spans="6:17">
      <c r="J7267" s="36"/>
      <c r="K7267" s="36"/>
      <c r="N7267" s="36"/>
      <c r="O7267" s="36"/>
    </row>
    <row r="7268" spans="6:17">
      <c r="J7268" s="36"/>
      <c r="O7268" s="36"/>
    </row>
    <row r="7269" spans="6:17">
      <c r="F7269" s="36"/>
      <c r="K7269" s="36"/>
      <c r="O7269" s="36"/>
    </row>
    <row r="7270" spans="6:17">
      <c r="F7270" s="36"/>
      <c r="H7270" s="36"/>
      <c r="I7270" s="36"/>
      <c r="J7270" s="36"/>
      <c r="K7270" s="36"/>
      <c r="N7270" s="36"/>
      <c r="O7270" s="36"/>
    </row>
    <row r="7271" spans="6:17">
      <c r="F7271" s="47"/>
      <c r="G7271" s="47"/>
      <c r="H7271" s="47"/>
      <c r="I7271" s="47"/>
      <c r="J7271" s="47"/>
      <c r="K7271" s="47"/>
      <c r="L7271" s="47"/>
      <c r="M7271" s="47"/>
      <c r="N7271" s="47"/>
      <c r="O7271" s="47"/>
      <c r="P7271" s="47"/>
      <c r="Q7271" s="47"/>
    </row>
    <row r="7272" spans="6:17">
      <c r="F7272" s="36"/>
      <c r="H7272" s="36"/>
      <c r="I7272" s="36"/>
      <c r="J7272" s="36"/>
      <c r="K7272" s="36"/>
      <c r="O7272" s="36"/>
    </row>
    <row r="7273" spans="6:17">
      <c r="F7273" s="36"/>
      <c r="I7273" s="36"/>
      <c r="K7273" s="36"/>
      <c r="O7273" s="36"/>
    </row>
    <row r="7274" spans="6:17">
      <c r="F7274" s="36"/>
      <c r="J7274" s="36"/>
      <c r="O7274" s="36"/>
    </row>
    <row r="7275" spans="6:17">
      <c r="F7275" s="47"/>
      <c r="G7275" s="47"/>
      <c r="H7275" s="47"/>
      <c r="I7275" s="47"/>
      <c r="J7275" s="47"/>
      <c r="K7275" s="47"/>
      <c r="L7275" s="47"/>
      <c r="M7275" s="47"/>
      <c r="N7275" s="47"/>
      <c r="O7275" s="47"/>
      <c r="P7275" s="47"/>
      <c r="Q7275" s="47"/>
    </row>
    <row r="7276" spans="6:17">
      <c r="J7276" s="36"/>
      <c r="O7276" s="36"/>
    </row>
    <row r="7277" spans="6:17">
      <c r="F7277" s="47"/>
      <c r="G7277" s="47"/>
      <c r="H7277" s="47"/>
      <c r="I7277" s="47"/>
      <c r="J7277" s="47"/>
      <c r="K7277" s="47"/>
      <c r="L7277" s="47"/>
      <c r="M7277" s="47"/>
      <c r="N7277" s="47"/>
      <c r="O7277" s="47"/>
      <c r="P7277" s="47"/>
      <c r="Q7277" s="47"/>
    </row>
    <row r="7278" spans="6:17">
      <c r="F7278" s="36"/>
      <c r="H7278" s="36"/>
      <c r="K7278" s="36"/>
      <c r="O7278" s="36"/>
    </row>
    <row r="7279" spans="6:17">
      <c r="J7279" s="36"/>
      <c r="O7279" s="36"/>
    </row>
    <row r="7280" spans="6:17">
      <c r="M7280" s="36"/>
      <c r="O7280" s="36"/>
    </row>
    <row r="7281" spans="6:15">
      <c r="F7281" s="36"/>
      <c r="O7281" s="36"/>
    </row>
    <row r="7282" spans="6:15">
      <c r="F7282" s="36"/>
      <c r="H7282" s="36"/>
      <c r="I7282" s="36"/>
      <c r="J7282" s="36"/>
      <c r="K7282" s="36"/>
      <c r="N7282" s="36"/>
      <c r="O7282" s="36"/>
    </row>
    <row r="7283" spans="6:15">
      <c r="M7283" s="36"/>
      <c r="O7283" s="36"/>
    </row>
    <row r="7284" spans="6:15">
      <c r="F7284" s="36"/>
      <c r="J7284" s="36"/>
      <c r="O7284" s="36"/>
    </row>
    <row r="7285" spans="6:15">
      <c r="F7285" s="36"/>
      <c r="H7285" s="36"/>
      <c r="I7285" s="36"/>
      <c r="J7285" s="36"/>
      <c r="K7285" s="36"/>
      <c r="N7285" s="36"/>
      <c r="O7285" s="36"/>
    </row>
    <row r="7286" spans="6:15">
      <c r="F7286" s="36"/>
      <c r="M7286" s="36"/>
      <c r="O7286" s="36"/>
    </row>
    <row r="7287" spans="6:15">
      <c r="F7287" s="36"/>
      <c r="O7287" s="36"/>
    </row>
    <row r="7288" spans="6:15">
      <c r="F7288" s="36"/>
      <c r="H7288" s="36"/>
      <c r="I7288" s="36"/>
      <c r="J7288" s="36"/>
      <c r="K7288" s="36"/>
      <c r="N7288" s="36"/>
      <c r="O7288" s="36"/>
    </row>
    <row r="7289" spans="6:15">
      <c r="F7289" s="36"/>
      <c r="M7289" s="36"/>
      <c r="O7289" s="36"/>
    </row>
    <row r="7290" spans="6:15">
      <c r="F7290" s="36"/>
      <c r="O7290" s="36"/>
    </row>
    <row r="7291" spans="6:15">
      <c r="F7291" s="36"/>
      <c r="H7291" s="36"/>
      <c r="I7291" s="36"/>
      <c r="J7291" s="36"/>
      <c r="K7291" s="36"/>
      <c r="N7291" s="36"/>
      <c r="O7291" s="36"/>
    </row>
    <row r="7292" spans="6:15">
      <c r="F7292" s="36"/>
      <c r="H7292" s="36"/>
      <c r="I7292" s="36"/>
      <c r="J7292" s="36"/>
      <c r="K7292" s="36"/>
      <c r="N7292" s="36"/>
      <c r="O7292" s="36"/>
    </row>
    <row r="7293" spans="6:15">
      <c r="F7293" s="36"/>
      <c r="O7293" s="36"/>
    </row>
    <row r="7294" spans="6:15">
      <c r="F7294" s="36"/>
      <c r="H7294" s="36"/>
      <c r="I7294" s="36"/>
      <c r="J7294" s="36"/>
      <c r="K7294" s="36"/>
      <c r="N7294" s="36"/>
      <c r="O7294" s="36"/>
    </row>
    <row r="7295" spans="6:15">
      <c r="K7295" s="36"/>
      <c r="O7295" s="36"/>
    </row>
    <row r="7296" spans="6:15">
      <c r="F7296" s="36"/>
      <c r="J7296" s="36"/>
      <c r="K7296" s="36"/>
      <c r="O7296" s="36"/>
    </row>
    <row r="7297" spans="6:17">
      <c r="F7297" s="36"/>
      <c r="H7297" s="36"/>
      <c r="I7297" s="36"/>
      <c r="J7297" s="36"/>
      <c r="K7297" s="36"/>
      <c r="N7297" s="36"/>
      <c r="O7297" s="36"/>
    </row>
    <row r="7298" spans="6:17">
      <c r="F7298" s="47"/>
      <c r="G7298" s="47"/>
      <c r="H7298" s="47"/>
      <c r="I7298" s="47"/>
      <c r="J7298" s="47"/>
      <c r="K7298" s="47"/>
      <c r="L7298" s="47"/>
      <c r="M7298" s="47"/>
      <c r="N7298" s="47"/>
      <c r="O7298" s="47"/>
      <c r="P7298" s="47"/>
      <c r="Q7298" s="47"/>
    </row>
    <row r="7299" spans="6:17">
      <c r="F7299" s="36"/>
      <c r="O7299" s="36"/>
    </row>
    <row r="7300" spans="6:17">
      <c r="K7300" s="36"/>
      <c r="O7300" s="36"/>
    </row>
    <row r="7301" spans="6:17">
      <c r="F7301" s="36"/>
      <c r="K7301" s="36"/>
      <c r="O7301" s="36"/>
    </row>
    <row r="7302" spans="6:17">
      <c r="F7302" s="36"/>
      <c r="O7302" s="36"/>
    </row>
    <row r="7303" spans="6:17">
      <c r="J7303" s="36"/>
      <c r="K7303" s="36"/>
      <c r="O7303" s="36"/>
    </row>
    <row r="7304" spans="6:17">
      <c r="J7304" s="36"/>
      <c r="L7304" s="36"/>
      <c r="O7304" s="36"/>
    </row>
    <row r="7305" spans="6:17">
      <c r="F7305" s="36"/>
      <c r="I7305" s="36"/>
      <c r="O7305" s="36"/>
    </row>
    <row r="7306" spans="6:17">
      <c r="F7306" s="36"/>
      <c r="I7306" s="36"/>
      <c r="O7306" s="36"/>
    </row>
    <row r="7307" spans="6:17">
      <c r="I7307" s="36"/>
      <c r="L7307" s="36"/>
    </row>
    <row r="7308" spans="6:17">
      <c r="F7308" s="47"/>
      <c r="G7308" s="47"/>
      <c r="H7308" s="47"/>
      <c r="I7308" s="47"/>
      <c r="J7308" s="47"/>
      <c r="K7308" s="47"/>
      <c r="L7308" s="47"/>
      <c r="M7308" s="47"/>
      <c r="N7308" s="47"/>
      <c r="O7308" s="47"/>
      <c r="P7308" s="47"/>
      <c r="Q7308" s="47"/>
    </row>
    <row r="7309" spans="6:17">
      <c r="I7309" s="36"/>
      <c r="O7309" s="36"/>
    </row>
    <row r="7310" spans="6:17">
      <c r="F7310" s="47"/>
      <c r="G7310" s="47"/>
      <c r="H7310" s="47"/>
      <c r="I7310" s="47"/>
      <c r="J7310" s="47"/>
      <c r="K7310" s="47"/>
      <c r="L7310" s="47"/>
      <c r="M7310" s="47"/>
      <c r="N7310" s="47"/>
      <c r="O7310" s="47"/>
      <c r="P7310" s="47"/>
      <c r="Q7310" s="47"/>
    </row>
    <row r="7311" spans="6:17">
      <c r="F7311" s="36"/>
      <c r="H7311" s="36"/>
      <c r="I7311" s="36"/>
      <c r="K7311" s="36"/>
      <c r="O7311" s="36"/>
    </row>
    <row r="7312" spans="6:17">
      <c r="F7312" s="36"/>
      <c r="K7312" s="36"/>
      <c r="O7312" s="36"/>
    </row>
    <row r="7313" spans="6:17">
      <c r="F7313" s="36"/>
      <c r="L7313" s="36"/>
      <c r="O7313" s="36"/>
    </row>
    <row r="7314" spans="6:17">
      <c r="F7314" s="36"/>
      <c r="O7314" s="36"/>
    </row>
    <row r="7315" spans="6:17">
      <c r="J7315" s="36"/>
      <c r="O7315" s="36"/>
    </row>
    <row r="7316" spans="6:17">
      <c r="F7316" s="47"/>
      <c r="G7316" s="47"/>
      <c r="H7316" s="47"/>
      <c r="I7316" s="47"/>
      <c r="J7316" s="47"/>
      <c r="K7316" s="47"/>
      <c r="L7316" s="47"/>
      <c r="M7316" s="47"/>
      <c r="N7316" s="47"/>
      <c r="O7316" s="47"/>
      <c r="P7316" s="47"/>
      <c r="Q7316" s="47"/>
    </row>
    <row r="7317" spans="6:17">
      <c r="F7317" s="36"/>
      <c r="H7317" s="36"/>
      <c r="K7317" s="36"/>
      <c r="O7317" s="36"/>
    </row>
    <row r="7318" spans="6:17">
      <c r="F7318" s="36"/>
      <c r="H7318" s="36"/>
      <c r="I7318" s="36"/>
      <c r="J7318" s="36"/>
      <c r="K7318" s="36"/>
      <c r="N7318" s="36"/>
      <c r="O7318" s="36"/>
    </row>
    <row r="7319" spans="6:17">
      <c r="I7319" s="36"/>
      <c r="O7319" s="36"/>
    </row>
    <row r="7320" spans="6:17">
      <c r="F7320" s="36"/>
      <c r="J7320" s="36"/>
      <c r="O7320" s="36"/>
    </row>
    <row r="7321" spans="6:17">
      <c r="F7321" s="36"/>
      <c r="H7321" s="36"/>
      <c r="I7321" s="36"/>
      <c r="J7321" s="36"/>
      <c r="K7321" s="36"/>
      <c r="N7321" s="36"/>
      <c r="O7321" s="36"/>
    </row>
    <row r="7322" spans="6:17">
      <c r="I7322" s="36"/>
      <c r="O7322" s="36"/>
    </row>
    <row r="7323" spans="6:17">
      <c r="F7323" s="36"/>
      <c r="J7323" s="36"/>
      <c r="O7323" s="36"/>
    </row>
    <row r="7324" spans="6:17">
      <c r="J7324" s="36"/>
      <c r="O7324" s="36"/>
    </row>
    <row r="7325" spans="6:17">
      <c r="F7325" s="36"/>
      <c r="I7325" s="36"/>
      <c r="J7325" s="36"/>
    </row>
    <row r="7326" spans="6:17">
      <c r="F7326" s="36"/>
      <c r="J7326" s="36"/>
      <c r="O7326" s="36"/>
    </row>
    <row r="7327" spans="6:17">
      <c r="J7327" s="36"/>
      <c r="O7327" s="36"/>
    </row>
    <row r="7328" spans="6:17">
      <c r="F7328" s="36"/>
      <c r="I7328" s="36"/>
      <c r="J7328" s="36"/>
      <c r="K7328" s="36"/>
      <c r="O7328" s="36"/>
    </row>
    <row r="7329" spans="6:15">
      <c r="F7329" s="36"/>
      <c r="O7329" s="36"/>
    </row>
    <row r="7330" spans="6:15">
      <c r="F7330" s="36"/>
      <c r="H7330" s="36"/>
      <c r="I7330" s="36"/>
      <c r="J7330" s="36"/>
      <c r="K7330" s="36"/>
      <c r="N7330" s="36"/>
      <c r="O7330" s="36"/>
    </row>
    <row r="7331" spans="6:15">
      <c r="F7331" s="36"/>
      <c r="H7331" s="36"/>
      <c r="I7331" s="36"/>
      <c r="J7331" s="36"/>
      <c r="K7331" s="36"/>
      <c r="N7331" s="36"/>
      <c r="O7331" s="36"/>
    </row>
    <row r="7332" spans="6:15">
      <c r="J7332" s="36"/>
      <c r="O7332" s="36"/>
    </row>
    <row r="7333" spans="6:15">
      <c r="F7333" s="36"/>
      <c r="H7333" s="36"/>
      <c r="I7333" s="36"/>
      <c r="J7333" s="36"/>
      <c r="K7333" s="36"/>
      <c r="N7333" s="36"/>
      <c r="O7333" s="36"/>
    </row>
    <row r="7334" spans="6:15">
      <c r="I7334" s="36"/>
      <c r="J7334" s="36"/>
      <c r="O7334" s="36"/>
    </row>
    <row r="7335" spans="6:15">
      <c r="F7335" s="36"/>
      <c r="O7335" s="36"/>
    </row>
    <row r="7336" spans="6:15">
      <c r="F7336" s="36"/>
      <c r="H7336" s="36"/>
      <c r="I7336" s="36"/>
      <c r="J7336" s="36"/>
      <c r="K7336" s="36"/>
      <c r="N7336" s="36"/>
      <c r="O7336" s="36"/>
    </row>
    <row r="7337" spans="6:15">
      <c r="I7337" s="36"/>
      <c r="J7337" s="36"/>
      <c r="O7337" s="36"/>
    </row>
    <row r="7338" spans="6:15">
      <c r="F7338" s="36"/>
      <c r="O7338" s="36"/>
    </row>
    <row r="7339" spans="6:15">
      <c r="F7339" s="36"/>
      <c r="H7339" s="36"/>
      <c r="I7339" s="36"/>
      <c r="J7339" s="36"/>
      <c r="K7339" s="36"/>
      <c r="N7339" s="36"/>
      <c r="O7339" s="36"/>
    </row>
    <row r="7340" spans="6:15">
      <c r="J7340" s="36"/>
      <c r="O7340" s="36"/>
    </row>
    <row r="7341" spans="6:15">
      <c r="F7341" s="36"/>
      <c r="O7341" s="36"/>
    </row>
    <row r="7342" spans="6:15">
      <c r="F7342" s="36"/>
      <c r="I7342" s="36"/>
      <c r="O7342" s="36"/>
    </row>
    <row r="7343" spans="6:15">
      <c r="F7343" s="36"/>
      <c r="O7343" s="36"/>
    </row>
    <row r="7344" spans="6:15">
      <c r="F7344" s="36"/>
      <c r="H7344" s="36"/>
      <c r="I7344" s="36"/>
      <c r="J7344" s="36"/>
      <c r="K7344" s="36"/>
      <c r="O7344" s="36"/>
    </row>
    <row r="7345" spans="6:17">
      <c r="F7345" s="47"/>
      <c r="G7345" s="47"/>
      <c r="H7345" s="47"/>
      <c r="I7345" s="47"/>
      <c r="J7345" s="47"/>
      <c r="K7345" s="47"/>
      <c r="L7345" s="47"/>
      <c r="M7345" s="47"/>
      <c r="N7345" s="47"/>
      <c r="O7345" s="47"/>
      <c r="P7345" s="47"/>
      <c r="Q7345" s="47"/>
    </row>
    <row r="7346" spans="6:17">
      <c r="O7346" s="36"/>
    </row>
    <row r="7347" spans="6:17">
      <c r="F7347" s="36"/>
      <c r="J7347" s="36"/>
      <c r="K7347" s="36"/>
      <c r="O7347" s="36"/>
    </row>
    <row r="7348" spans="6:17">
      <c r="F7348" s="36"/>
      <c r="J7348" s="36"/>
      <c r="O7348" s="36"/>
    </row>
    <row r="7349" spans="6:17">
      <c r="J7349" s="36"/>
      <c r="O7349" s="36"/>
    </row>
    <row r="7350" spans="6:17">
      <c r="F7350" s="36"/>
      <c r="H7350" s="36"/>
      <c r="J7350" s="36"/>
      <c r="K7350" s="36"/>
      <c r="O7350" s="36"/>
    </row>
    <row r="7351" spans="6:17">
      <c r="F7351" s="36"/>
      <c r="J7351" s="36"/>
      <c r="O7351" s="36"/>
    </row>
    <row r="7352" spans="6:17">
      <c r="J7352" s="36"/>
      <c r="O7352" s="36"/>
    </row>
    <row r="7353" spans="6:17">
      <c r="F7353" s="36"/>
      <c r="J7353" s="36"/>
      <c r="O7353" s="36"/>
    </row>
    <row r="7354" spans="6:17">
      <c r="F7354" s="36"/>
      <c r="H7354" s="36"/>
      <c r="I7354" s="36"/>
      <c r="J7354" s="36"/>
      <c r="K7354" s="36"/>
      <c r="O7354" s="36"/>
    </row>
    <row r="7355" spans="6:17">
      <c r="F7355" s="47"/>
      <c r="G7355" s="47"/>
      <c r="H7355" s="47"/>
      <c r="I7355" s="47"/>
      <c r="J7355" s="47"/>
      <c r="K7355" s="47"/>
      <c r="L7355" s="47"/>
      <c r="M7355" s="47"/>
      <c r="N7355" s="47"/>
      <c r="O7355" s="47"/>
      <c r="P7355" s="47"/>
      <c r="Q7355" s="47"/>
    </row>
    <row r="7356" spans="6:17">
      <c r="F7356" s="47"/>
      <c r="G7356" s="47"/>
      <c r="H7356" s="47"/>
      <c r="I7356" s="47"/>
      <c r="J7356" s="47"/>
      <c r="K7356" s="47"/>
      <c r="L7356" s="47"/>
      <c r="M7356" s="47"/>
      <c r="N7356" s="47"/>
      <c r="O7356" s="47"/>
      <c r="P7356" s="47"/>
      <c r="Q7356" s="47"/>
    </row>
    <row r="7357" spans="6:17">
      <c r="F7357" s="36"/>
      <c r="J7357" s="36"/>
      <c r="K7357" s="36"/>
      <c r="O7357" s="36"/>
    </row>
    <row r="7358" spans="6:17">
      <c r="J7358" s="36"/>
      <c r="O7358" s="36"/>
    </row>
    <row r="7359" spans="6:17">
      <c r="F7359" s="36"/>
      <c r="O7359" s="36"/>
    </row>
    <row r="7360" spans="6:17">
      <c r="H7360" s="36"/>
      <c r="I7360" s="36"/>
      <c r="K7360" s="36"/>
      <c r="O7360" s="36"/>
    </row>
    <row r="7361" spans="6:17">
      <c r="J7361" s="36"/>
      <c r="O7361" s="36"/>
    </row>
    <row r="7362" spans="6:17">
      <c r="F7362" s="36"/>
      <c r="J7362" s="36"/>
      <c r="K7362" s="36"/>
      <c r="O7362" s="36"/>
    </row>
    <row r="7363" spans="6:17">
      <c r="J7363" s="36"/>
      <c r="K7363" s="36"/>
      <c r="O7363" s="36"/>
    </row>
    <row r="7364" spans="6:17">
      <c r="F7364" s="36"/>
      <c r="H7364" s="36"/>
      <c r="I7364" s="36"/>
      <c r="J7364" s="36"/>
      <c r="K7364" s="36"/>
      <c r="O7364" s="36"/>
    </row>
    <row r="7365" spans="6:17">
      <c r="F7365" s="36"/>
      <c r="O7365" s="36"/>
    </row>
    <row r="7366" spans="6:17">
      <c r="F7366" s="36"/>
      <c r="K7366" s="36"/>
      <c r="O7366" s="36"/>
    </row>
    <row r="7367" spans="6:17">
      <c r="F7367" s="36"/>
      <c r="J7367" s="36"/>
      <c r="O7367" s="36"/>
    </row>
    <row r="7368" spans="6:17">
      <c r="F7368" s="47"/>
      <c r="G7368" s="47"/>
      <c r="H7368" s="47"/>
      <c r="I7368" s="47"/>
      <c r="J7368" s="47"/>
      <c r="K7368" s="47"/>
      <c r="L7368" s="47"/>
      <c r="M7368" s="47"/>
      <c r="N7368" s="47"/>
      <c r="O7368" s="47"/>
      <c r="P7368" s="47"/>
      <c r="Q7368" s="47"/>
    </row>
    <row r="7369" spans="6:17">
      <c r="J7369" s="36"/>
      <c r="K7369" s="36"/>
      <c r="O7369" s="36"/>
    </row>
    <row r="7370" spans="6:17">
      <c r="F7370" s="36"/>
      <c r="H7370" s="36"/>
      <c r="J7370" s="36"/>
      <c r="K7370" s="36"/>
      <c r="O7370" s="36"/>
    </row>
    <row r="7371" spans="6:17">
      <c r="F7371" s="36"/>
      <c r="O7371" s="36"/>
    </row>
    <row r="7372" spans="6:17">
      <c r="F7372" s="36"/>
      <c r="O7372" s="36"/>
    </row>
    <row r="7373" spans="6:17">
      <c r="J7373" s="36"/>
      <c r="O7373" s="36"/>
    </row>
    <row r="7374" spans="6:17">
      <c r="F7374" s="36"/>
      <c r="J7374" s="36"/>
      <c r="K7374" s="36"/>
      <c r="O7374" s="36"/>
    </row>
    <row r="7375" spans="6:17">
      <c r="J7375" s="36"/>
      <c r="O7375" s="36"/>
    </row>
    <row r="7376" spans="6:17">
      <c r="F7376" s="47"/>
      <c r="G7376" s="47"/>
      <c r="H7376" s="47"/>
      <c r="I7376" s="47"/>
      <c r="J7376" s="47"/>
      <c r="K7376" s="47"/>
      <c r="L7376" s="47"/>
      <c r="M7376" s="47"/>
      <c r="N7376" s="47"/>
      <c r="O7376" s="47"/>
      <c r="P7376" s="47"/>
      <c r="Q7376" s="47"/>
    </row>
    <row r="7377" spans="6:17">
      <c r="F7377" s="36"/>
      <c r="J7377" s="36"/>
      <c r="O7377" s="36"/>
    </row>
    <row r="7378" spans="6:17">
      <c r="F7378" s="36"/>
      <c r="J7378" s="36"/>
      <c r="K7378" s="36"/>
      <c r="O7378" s="36"/>
    </row>
    <row r="7379" spans="6:17">
      <c r="F7379" s="36"/>
      <c r="J7379" s="36"/>
      <c r="O7379" s="36"/>
    </row>
    <row r="7380" spans="6:17">
      <c r="F7380" s="36"/>
      <c r="I7380" s="36"/>
      <c r="J7380" s="36"/>
      <c r="K7380" s="36"/>
      <c r="O7380" s="36"/>
    </row>
    <row r="7381" spans="6:17">
      <c r="F7381" s="36"/>
      <c r="J7381" s="36"/>
      <c r="K7381" s="36"/>
      <c r="O7381" s="36"/>
    </row>
    <row r="7382" spans="6:17">
      <c r="F7382" s="47"/>
      <c r="G7382" s="47"/>
      <c r="H7382" s="47"/>
      <c r="I7382" s="47"/>
      <c r="J7382" s="47"/>
      <c r="K7382" s="47"/>
      <c r="L7382" s="47"/>
      <c r="M7382" s="47"/>
      <c r="N7382" s="47"/>
      <c r="O7382" s="47"/>
      <c r="P7382" s="47"/>
      <c r="Q7382" s="47"/>
    </row>
    <row r="7383" spans="6:17">
      <c r="F7383" s="36"/>
      <c r="H7383" s="36"/>
      <c r="I7383" s="36"/>
      <c r="K7383" s="36"/>
      <c r="N7383" s="36"/>
      <c r="O7383" s="36"/>
    </row>
    <row r="7384" spans="6:17">
      <c r="F7384" s="36"/>
      <c r="K7384" s="36"/>
      <c r="O7384" s="36"/>
    </row>
    <row r="7385" spans="6:17">
      <c r="J7385" s="36"/>
      <c r="O7385" s="36"/>
    </row>
    <row r="7386" spans="6:17">
      <c r="F7386" s="36"/>
      <c r="K7386" s="36"/>
      <c r="O7386" s="36"/>
    </row>
    <row r="7387" spans="6:17">
      <c r="F7387" s="36"/>
      <c r="J7387" s="36"/>
      <c r="O7387" s="36"/>
    </row>
    <row r="7388" spans="6:17">
      <c r="O7388" s="36"/>
    </row>
    <row r="7389" spans="6:17">
      <c r="F7389" s="36"/>
      <c r="I7389" s="36"/>
      <c r="O7389" s="36"/>
    </row>
    <row r="7390" spans="6:17">
      <c r="F7390" s="36"/>
      <c r="H7390" s="36"/>
      <c r="I7390" s="36"/>
      <c r="J7390" s="36"/>
      <c r="K7390" s="36"/>
      <c r="N7390" s="36"/>
      <c r="O7390" s="36"/>
    </row>
    <row r="7391" spans="6:17">
      <c r="F7391" s="36"/>
      <c r="O7391" s="36"/>
    </row>
    <row r="7392" spans="6:17">
      <c r="I7392" s="36"/>
      <c r="J7392" s="36"/>
      <c r="O7392" s="36"/>
    </row>
    <row r="7393" spans="6:17">
      <c r="F7393" s="36"/>
      <c r="H7393" s="36"/>
      <c r="J7393" s="36"/>
      <c r="K7393" s="36"/>
      <c r="O7393" s="36"/>
    </row>
    <row r="7394" spans="6:17">
      <c r="J7394" s="36"/>
      <c r="O7394" s="36"/>
    </row>
    <row r="7395" spans="6:17">
      <c r="F7395" s="36"/>
      <c r="O7395" s="36"/>
    </row>
    <row r="7396" spans="6:17">
      <c r="O7396" s="36"/>
    </row>
    <row r="7397" spans="6:17">
      <c r="O7397" s="36"/>
    </row>
    <row r="7398" spans="6:17">
      <c r="F7398" s="36"/>
      <c r="K7398" s="36"/>
      <c r="O7398" s="36"/>
    </row>
    <row r="7399" spans="6:17">
      <c r="F7399" s="36"/>
      <c r="K7399" s="36"/>
      <c r="O7399" s="36"/>
    </row>
    <row r="7400" spans="6:17">
      <c r="F7400" s="36"/>
      <c r="J7400" s="36"/>
      <c r="K7400" s="36"/>
      <c r="O7400" s="36"/>
    </row>
    <row r="7401" spans="6:17">
      <c r="F7401" s="47"/>
      <c r="G7401" s="47"/>
      <c r="H7401" s="47"/>
      <c r="I7401" s="47"/>
      <c r="J7401" s="47"/>
      <c r="K7401" s="47"/>
      <c r="L7401" s="47"/>
      <c r="M7401" s="47"/>
      <c r="N7401" s="47"/>
      <c r="O7401" s="47"/>
      <c r="P7401" s="47"/>
      <c r="Q7401" s="47"/>
    </row>
    <row r="7402" spans="6:17">
      <c r="F7402" s="36"/>
      <c r="H7402" s="36"/>
      <c r="I7402" s="36"/>
      <c r="J7402" s="36"/>
      <c r="K7402" s="36"/>
      <c r="N7402" s="36"/>
      <c r="O7402" s="36"/>
    </row>
    <row r="7403" spans="6:17">
      <c r="F7403" s="36"/>
      <c r="H7403" s="36"/>
      <c r="J7403" s="36"/>
      <c r="K7403" s="36"/>
      <c r="O7403" s="36"/>
    </row>
    <row r="7404" spans="6:17">
      <c r="F7404" s="36"/>
      <c r="I7404" s="36"/>
      <c r="O7404" s="36"/>
    </row>
    <row r="7405" spans="6:17">
      <c r="F7405" s="36"/>
      <c r="H7405" s="36"/>
      <c r="I7405" s="36"/>
      <c r="J7405" s="36"/>
      <c r="K7405" s="36"/>
      <c r="N7405" s="36"/>
      <c r="O7405" s="36"/>
    </row>
    <row r="7406" spans="6:17">
      <c r="J7406" s="36"/>
      <c r="O7406" s="36"/>
    </row>
    <row r="7407" spans="6:17">
      <c r="F7407" s="36"/>
      <c r="J7407" s="36"/>
      <c r="O7407" s="36"/>
    </row>
    <row r="7408" spans="6:17">
      <c r="F7408" s="36"/>
      <c r="H7408" s="36"/>
      <c r="I7408" s="36"/>
      <c r="J7408" s="36"/>
      <c r="K7408" s="36"/>
      <c r="N7408" s="36"/>
      <c r="O7408" s="36"/>
    </row>
    <row r="7409" spans="6:15">
      <c r="F7409" s="36"/>
      <c r="J7409" s="36"/>
      <c r="O7409" s="36"/>
    </row>
    <row r="7410" spans="6:15">
      <c r="F7410" s="36"/>
      <c r="K7410" s="36"/>
      <c r="O7410" s="36"/>
    </row>
    <row r="7411" spans="6:15">
      <c r="F7411" s="36"/>
      <c r="H7411" s="36"/>
      <c r="I7411" s="36"/>
      <c r="J7411" s="36"/>
      <c r="K7411" s="36"/>
      <c r="N7411" s="36"/>
      <c r="O7411" s="36"/>
    </row>
    <row r="7412" spans="6:15">
      <c r="I7412" s="36"/>
      <c r="J7412" s="36"/>
      <c r="O7412" s="36"/>
    </row>
    <row r="7413" spans="6:15">
      <c r="F7413" s="36"/>
      <c r="I7413" s="36"/>
      <c r="J7413" s="36"/>
      <c r="O7413" s="36"/>
    </row>
    <row r="7414" spans="6:15">
      <c r="F7414" s="36"/>
      <c r="H7414" s="36"/>
      <c r="I7414" s="36"/>
      <c r="J7414" s="36"/>
      <c r="K7414" s="36"/>
      <c r="N7414" s="36"/>
      <c r="O7414" s="36"/>
    </row>
    <row r="7415" spans="6:15">
      <c r="I7415" s="36"/>
      <c r="J7415" s="36"/>
      <c r="O7415" s="36"/>
    </row>
    <row r="7416" spans="6:15">
      <c r="F7416" s="36"/>
      <c r="H7416" s="36"/>
      <c r="I7416" s="36"/>
      <c r="J7416" s="36"/>
      <c r="K7416" s="36"/>
      <c r="N7416" s="36"/>
      <c r="O7416" s="36"/>
    </row>
    <row r="7417" spans="6:15">
      <c r="F7417" s="36"/>
      <c r="H7417" s="36"/>
      <c r="I7417" s="36"/>
      <c r="J7417" s="36"/>
      <c r="K7417" s="36"/>
      <c r="N7417" s="36"/>
      <c r="O7417" s="36"/>
    </row>
    <row r="7418" spans="6:15">
      <c r="I7418" s="36"/>
      <c r="J7418" s="36"/>
      <c r="O7418" s="36"/>
    </row>
    <row r="7419" spans="6:15">
      <c r="F7419" s="36"/>
      <c r="K7419" s="36"/>
      <c r="O7419" s="36"/>
    </row>
    <row r="7420" spans="6:15">
      <c r="F7420" s="36"/>
      <c r="H7420" s="36"/>
      <c r="I7420" s="36"/>
      <c r="J7420" s="36"/>
      <c r="K7420" s="36"/>
      <c r="N7420" s="36"/>
      <c r="O7420" s="36"/>
    </row>
    <row r="7421" spans="6:15">
      <c r="F7421" s="36"/>
      <c r="I7421" s="36"/>
      <c r="J7421" s="36"/>
      <c r="K7421" s="36"/>
      <c r="O7421" s="36"/>
    </row>
    <row r="7422" spans="6:15">
      <c r="H7422" s="36"/>
      <c r="I7422" s="36"/>
      <c r="K7422" s="36"/>
      <c r="O7422" s="36"/>
    </row>
    <row r="7423" spans="6:15">
      <c r="F7423" s="36"/>
      <c r="H7423" s="36"/>
      <c r="I7423" s="36"/>
      <c r="J7423" s="36"/>
      <c r="K7423" s="36"/>
      <c r="N7423" s="36"/>
      <c r="O7423" s="36"/>
    </row>
    <row r="7424" spans="6:15">
      <c r="J7424" s="36"/>
      <c r="O7424" s="36"/>
    </row>
    <row r="7425" spans="6:17">
      <c r="I7425" s="36"/>
      <c r="O7425" s="36"/>
    </row>
    <row r="7426" spans="6:17">
      <c r="F7426" s="36"/>
      <c r="H7426" s="36"/>
      <c r="I7426" s="36"/>
      <c r="J7426" s="36"/>
      <c r="K7426" s="36"/>
      <c r="N7426" s="36"/>
      <c r="O7426" s="36"/>
    </row>
    <row r="7427" spans="6:17">
      <c r="J7427" s="36"/>
      <c r="O7427" s="36"/>
    </row>
    <row r="7428" spans="6:17">
      <c r="F7428" s="36"/>
      <c r="H7428" s="36"/>
      <c r="I7428" s="36"/>
      <c r="J7428" s="36"/>
      <c r="K7428" s="36"/>
      <c r="N7428" s="36"/>
      <c r="O7428" s="36"/>
    </row>
    <row r="7429" spans="6:17">
      <c r="F7429" s="36"/>
      <c r="H7429" s="36"/>
      <c r="I7429" s="36"/>
      <c r="J7429" s="36"/>
      <c r="K7429" s="36"/>
      <c r="N7429" s="36"/>
      <c r="O7429" s="36"/>
    </row>
    <row r="7430" spans="6:17">
      <c r="J7430" s="36"/>
      <c r="O7430" s="36"/>
    </row>
    <row r="7431" spans="6:17">
      <c r="F7431" s="36"/>
      <c r="H7431" s="36"/>
      <c r="I7431" s="36"/>
      <c r="J7431" s="36"/>
      <c r="K7431" s="36"/>
      <c r="N7431" s="36"/>
      <c r="O7431" s="36"/>
    </row>
    <row r="7432" spans="6:17">
      <c r="F7432" s="36"/>
      <c r="H7432" s="36"/>
      <c r="I7432" s="36"/>
      <c r="J7432" s="36"/>
      <c r="K7432" s="36"/>
      <c r="N7432" s="36"/>
      <c r="O7432" s="36"/>
    </row>
    <row r="7433" spans="6:17">
      <c r="F7433" s="36"/>
      <c r="J7433" s="36"/>
      <c r="K7433" s="36"/>
      <c r="O7433" s="36"/>
    </row>
    <row r="7434" spans="6:17">
      <c r="F7434" s="36"/>
      <c r="H7434" s="36"/>
      <c r="I7434" s="36"/>
      <c r="J7434" s="36"/>
      <c r="K7434" s="36"/>
      <c r="N7434" s="36"/>
      <c r="O7434" s="36"/>
    </row>
    <row r="7435" spans="6:17">
      <c r="F7435" s="36"/>
      <c r="H7435" s="36"/>
      <c r="I7435" s="36"/>
      <c r="J7435" s="36"/>
      <c r="K7435" s="36"/>
      <c r="N7435" s="36"/>
      <c r="O7435" s="36"/>
    </row>
    <row r="7436" spans="6:17">
      <c r="F7436" s="36"/>
      <c r="H7436" s="36"/>
      <c r="I7436" s="36"/>
      <c r="J7436" s="36"/>
      <c r="K7436" s="36"/>
      <c r="N7436" s="36"/>
      <c r="O7436" s="36"/>
    </row>
    <row r="7437" spans="6:17">
      <c r="F7437" s="36"/>
      <c r="H7437" s="36"/>
      <c r="I7437" s="36"/>
      <c r="J7437" s="36"/>
      <c r="K7437" s="36"/>
      <c r="N7437" s="36"/>
      <c r="O7437" s="36"/>
    </row>
    <row r="7438" spans="6:17">
      <c r="F7438" s="36"/>
      <c r="H7438" s="36"/>
      <c r="I7438" s="36"/>
      <c r="J7438" s="36"/>
      <c r="K7438" s="36"/>
      <c r="N7438" s="36"/>
      <c r="O7438" s="36"/>
    </row>
    <row r="7439" spans="6:17">
      <c r="J7439" s="36"/>
      <c r="O7439" s="36"/>
    </row>
    <row r="7440" spans="6:17">
      <c r="F7440" s="47"/>
      <c r="G7440" s="47"/>
      <c r="H7440" s="47"/>
      <c r="I7440" s="47"/>
      <c r="J7440" s="47"/>
      <c r="K7440" s="47"/>
      <c r="L7440" s="47"/>
      <c r="M7440" s="47"/>
      <c r="N7440" s="47"/>
      <c r="O7440" s="47"/>
      <c r="P7440" s="47"/>
      <c r="Q7440" s="47"/>
    </row>
    <row r="7441" spans="6:15">
      <c r="F7441" s="36"/>
      <c r="H7441" s="36"/>
      <c r="K7441" s="36"/>
      <c r="O7441" s="36"/>
    </row>
    <row r="7442" spans="6:15">
      <c r="F7442" s="36"/>
      <c r="H7442" s="36"/>
      <c r="K7442" s="36"/>
      <c r="O7442" s="36"/>
    </row>
    <row r="7443" spans="6:15">
      <c r="F7443" s="36"/>
      <c r="J7443" s="36"/>
      <c r="K7443" s="36"/>
    </row>
    <row r="7444" spans="6:15">
      <c r="F7444" s="36"/>
      <c r="H7444" s="36"/>
      <c r="J7444" s="36"/>
      <c r="K7444" s="36"/>
    </row>
    <row r="7445" spans="6:15">
      <c r="F7445" s="36"/>
      <c r="J7445" s="36"/>
      <c r="K7445" s="36"/>
      <c r="O7445" s="36"/>
    </row>
    <row r="7446" spans="6:15">
      <c r="F7446" s="36"/>
      <c r="H7446" s="36"/>
      <c r="I7446" s="36"/>
      <c r="J7446" s="36"/>
      <c r="K7446" s="36"/>
    </row>
    <row r="7447" spans="6:15">
      <c r="H7447" s="36"/>
      <c r="J7447" s="36"/>
      <c r="O7447" s="36"/>
    </row>
    <row r="7448" spans="6:15">
      <c r="F7448" s="36"/>
      <c r="J7448" s="36"/>
      <c r="O7448" s="36"/>
    </row>
    <row r="7449" spans="6:15">
      <c r="F7449" s="36"/>
      <c r="I7449" s="36"/>
      <c r="K7449" s="36"/>
    </row>
    <row r="7450" spans="6:15">
      <c r="F7450" s="36"/>
      <c r="H7450" s="36"/>
      <c r="I7450" s="36"/>
      <c r="J7450" s="36"/>
      <c r="K7450" s="36"/>
      <c r="N7450" s="36"/>
      <c r="O7450" s="36"/>
    </row>
    <row r="7451" spans="6:15">
      <c r="F7451" s="36"/>
      <c r="J7451" s="36"/>
    </row>
    <row r="7452" spans="6:15">
      <c r="F7452" s="36"/>
      <c r="J7452" s="36"/>
      <c r="K7452" s="36"/>
      <c r="O7452" s="36"/>
    </row>
    <row r="7453" spans="6:15">
      <c r="F7453" s="36"/>
      <c r="H7453" s="36"/>
      <c r="I7453" s="36"/>
      <c r="J7453" s="36"/>
      <c r="K7453" s="36"/>
      <c r="N7453" s="36"/>
      <c r="O7453" s="36"/>
    </row>
    <row r="7454" spans="6:15">
      <c r="F7454" s="36"/>
      <c r="O7454" s="36"/>
    </row>
    <row r="7455" spans="6:15">
      <c r="F7455" s="36"/>
      <c r="H7455" s="36"/>
      <c r="I7455" s="36"/>
      <c r="J7455" s="36"/>
      <c r="K7455" s="36"/>
      <c r="O7455" s="36"/>
    </row>
    <row r="7456" spans="6:15">
      <c r="F7456" s="36"/>
      <c r="H7456" s="36"/>
      <c r="I7456" s="36"/>
      <c r="J7456" s="36"/>
      <c r="K7456" s="36"/>
      <c r="N7456" s="36"/>
      <c r="O7456" s="36"/>
    </row>
    <row r="7457" spans="6:17">
      <c r="F7457" s="36"/>
      <c r="O7457" s="36"/>
    </row>
    <row r="7458" spans="6:17">
      <c r="F7458" s="36"/>
      <c r="H7458" s="36"/>
      <c r="I7458" s="36"/>
      <c r="J7458" s="36"/>
      <c r="O7458" s="36"/>
    </row>
    <row r="7459" spans="6:17">
      <c r="F7459" s="36"/>
      <c r="H7459" s="36"/>
      <c r="I7459" s="36"/>
      <c r="J7459" s="36"/>
      <c r="K7459" s="36"/>
      <c r="N7459" s="36"/>
      <c r="O7459" s="36"/>
    </row>
    <row r="7460" spans="6:17">
      <c r="F7460" s="36"/>
      <c r="H7460" s="36"/>
      <c r="I7460" s="36"/>
      <c r="J7460" s="36"/>
      <c r="K7460" s="36"/>
      <c r="N7460" s="36"/>
      <c r="O7460" s="36"/>
    </row>
    <row r="7461" spans="6:17">
      <c r="F7461" s="36"/>
      <c r="H7461" s="36"/>
      <c r="J7461" s="36"/>
      <c r="K7461" s="36"/>
      <c r="O7461" s="36"/>
    </row>
    <row r="7462" spans="6:17">
      <c r="F7462" s="36"/>
      <c r="H7462" s="36"/>
      <c r="I7462" s="36"/>
      <c r="J7462" s="36"/>
      <c r="K7462" s="36"/>
      <c r="N7462" s="36"/>
      <c r="O7462" s="36"/>
    </row>
    <row r="7463" spans="6:17">
      <c r="J7463" s="36"/>
      <c r="K7463" s="36"/>
      <c r="O7463" s="36"/>
    </row>
    <row r="7464" spans="6:17">
      <c r="F7464" s="36"/>
      <c r="K7464" s="36"/>
      <c r="O7464" s="36"/>
    </row>
    <row r="7465" spans="6:17">
      <c r="F7465" s="36"/>
      <c r="H7465" s="36"/>
      <c r="I7465" s="36"/>
      <c r="J7465" s="36"/>
      <c r="K7465" s="36"/>
      <c r="N7465" s="36"/>
      <c r="O7465" s="36"/>
    </row>
    <row r="7466" spans="6:17">
      <c r="F7466" s="47"/>
      <c r="G7466" s="47"/>
      <c r="H7466" s="47"/>
      <c r="I7466" s="47"/>
      <c r="J7466" s="47"/>
      <c r="K7466" s="47"/>
      <c r="L7466" s="47"/>
      <c r="M7466" s="47"/>
      <c r="N7466" s="47"/>
      <c r="O7466" s="47"/>
      <c r="P7466" s="47"/>
      <c r="Q7466" s="47"/>
    </row>
    <row r="7467" spans="6:17">
      <c r="F7467" s="36"/>
      <c r="J7467" s="36"/>
      <c r="K7467" s="36"/>
      <c r="O7467" s="36"/>
    </row>
    <row r="7468" spans="6:17">
      <c r="F7468" s="36"/>
      <c r="H7468" s="36"/>
      <c r="I7468" s="36"/>
      <c r="J7468" s="36"/>
      <c r="K7468" s="36"/>
      <c r="N7468" s="36"/>
      <c r="O7468" s="36"/>
    </row>
    <row r="7469" spans="6:17">
      <c r="F7469" s="36"/>
      <c r="K7469" s="36"/>
      <c r="O7469" s="36"/>
    </row>
    <row r="7470" spans="6:17">
      <c r="F7470" s="36"/>
      <c r="H7470" s="36"/>
      <c r="I7470" s="36"/>
      <c r="J7470" s="36"/>
      <c r="K7470" s="36"/>
      <c r="O7470" s="36"/>
    </row>
    <row r="7471" spans="6:17">
      <c r="F7471" s="36"/>
      <c r="H7471" s="36"/>
      <c r="I7471" s="36"/>
      <c r="J7471" s="36"/>
      <c r="K7471" s="36"/>
      <c r="N7471" s="36"/>
      <c r="O7471" s="36"/>
    </row>
    <row r="7472" spans="6:17">
      <c r="F7472" s="36"/>
      <c r="J7472" s="36"/>
      <c r="K7472" s="36"/>
      <c r="O7472" s="36"/>
    </row>
    <row r="7473" spans="6:15">
      <c r="F7473" s="36"/>
      <c r="J7473" s="36"/>
      <c r="K7473" s="36"/>
    </row>
    <row r="7474" spans="6:15">
      <c r="F7474" s="36"/>
      <c r="H7474" s="36"/>
      <c r="I7474" s="36"/>
      <c r="J7474" s="36"/>
      <c r="K7474" s="36"/>
      <c r="N7474" s="36"/>
      <c r="O7474" s="36"/>
    </row>
    <row r="7475" spans="6:15">
      <c r="F7475" s="36"/>
      <c r="H7475" s="36"/>
      <c r="J7475" s="36"/>
      <c r="K7475" s="36"/>
    </row>
    <row r="7476" spans="6:15">
      <c r="F7476" s="36"/>
      <c r="K7476" s="36"/>
      <c r="O7476" s="36"/>
    </row>
    <row r="7477" spans="6:15">
      <c r="F7477" s="36"/>
      <c r="H7477" s="36"/>
      <c r="I7477" s="36"/>
      <c r="J7477" s="36"/>
      <c r="K7477" s="36"/>
      <c r="N7477" s="36"/>
      <c r="O7477" s="36"/>
    </row>
    <row r="7478" spans="6:15">
      <c r="K7478" s="36"/>
      <c r="O7478" s="36"/>
    </row>
    <row r="7479" spans="6:15">
      <c r="F7479" s="36"/>
      <c r="J7479" s="36"/>
      <c r="K7479" s="36"/>
    </row>
    <row r="7480" spans="6:15">
      <c r="F7480" s="36"/>
      <c r="H7480" s="36"/>
      <c r="I7480" s="36"/>
      <c r="J7480" s="36"/>
      <c r="K7480" s="36"/>
      <c r="N7480" s="36"/>
      <c r="O7480" s="36"/>
    </row>
    <row r="7481" spans="6:15">
      <c r="F7481" s="36"/>
      <c r="K7481" s="36"/>
      <c r="O7481" s="36"/>
    </row>
    <row r="7482" spans="6:15">
      <c r="F7482" s="36"/>
      <c r="H7482" s="36"/>
      <c r="I7482" s="36"/>
      <c r="K7482" s="36"/>
    </row>
    <row r="7483" spans="6:15">
      <c r="F7483" s="36"/>
      <c r="H7483" s="36"/>
      <c r="I7483" s="36"/>
      <c r="J7483" s="36"/>
      <c r="K7483" s="36"/>
      <c r="N7483" s="36"/>
      <c r="O7483" s="36"/>
    </row>
    <row r="7484" spans="6:15">
      <c r="F7484" s="36"/>
      <c r="H7484" s="36"/>
      <c r="I7484" s="36"/>
      <c r="J7484" s="36"/>
      <c r="K7484" s="36"/>
      <c r="N7484" s="36"/>
      <c r="O7484" s="36"/>
    </row>
    <row r="7485" spans="6:15">
      <c r="F7485" s="36"/>
      <c r="J7485" s="36"/>
      <c r="K7485" s="36"/>
      <c r="O7485" s="36"/>
    </row>
    <row r="7486" spans="6:15">
      <c r="F7486" s="36"/>
      <c r="H7486" s="36"/>
      <c r="I7486" s="36"/>
      <c r="J7486" s="36"/>
      <c r="K7486" s="36"/>
      <c r="N7486" s="36"/>
      <c r="O7486" s="36"/>
    </row>
    <row r="7487" spans="6:15">
      <c r="F7487" s="36"/>
      <c r="H7487" s="36"/>
      <c r="I7487" s="36"/>
      <c r="J7487" s="36"/>
      <c r="K7487" s="36"/>
      <c r="N7487" s="36"/>
      <c r="O7487" s="36"/>
    </row>
    <row r="7488" spans="6:15">
      <c r="F7488" s="36"/>
      <c r="H7488" s="36"/>
      <c r="I7488" s="36"/>
      <c r="J7488" s="36"/>
      <c r="K7488" s="36"/>
      <c r="N7488" s="36"/>
      <c r="O7488" s="36"/>
    </row>
    <row r="7489" spans="6:17">
      <c r="F7489" s="36"/>
      <c r="H7489" s="36"/>
      <c r="I7489" s="36"/>
      <c r="J7489" s="36"/>
      <c r="K7489" s="36"/>
      <c r="N7489" s="36"/>
      <c r="O7489" s="36"/>
    </row>
    <row r="7490" spans="6:17">
      <c r="F7490" s="36"/>
      <c r="H7490" s="36"/>
      <c r="I7490" s="36"/>
      <c r="J7490" s="36"/>
      <c r="K7490" s="36"/>
      <c r="N7490" s="36"/>
      <c r="O7490" s="36"/>
    </row>
    <row r="7491" spans="6:17">
      <c r="F7491" s="36"/>
      <c r="J7491" s="36"/>
      <c r="K7491" s="36"/>
      <c r="O7491" s="36"/>
    </row>
    <row r="7492" spans="6:17">
      <c r="F7492" s="36"/>
      <c r="H7492" s="36"/>
      <c r="I7492" s="36"/>
      <c r="J7492" s="36"/>
      <c r="K7492" s="36"/>
      <c r="N7492" s="36"/>
      <c r="O7492" s="36"/>
    </row>
    <row r="7493" spans="6:17">
      <c r="F7493" s="36"/>
      <c r="H7493" s="36"/>
      <c r="I7493" s="36"/>
      <c r="J7493" s="36"/>
      <c r="K7493" s="36"/>
      <c r="N7493" s="36"/>
      <c r="O7493" s="36"/>
    </row>
    <row r="7494" spans="6:17">
      <c r="F7494" s="47"/>
      <c r="G7494" s="47"/>
      <c r="H7494" s="47"/>
      <c r="I7494" s="47"/>
      <c r="J7494" s="47"/>
      <c r="K7494" s="47"/>
      <c r="L7494" s="47"/>
      <c r="M7494" s="47"/>
      <c r="N7494" s="47"/>
      <c r="O7494" s="47"/>
      <c r="P7494" s="47"/>
      <c r="Q7494" s="47"/>
    </row>
    <row r="7495" spans="6:17">
      <c r="F7495" s="36"/>
      <c r="H7495" s="36"/>
      <c r="I7495" s="36"/>
      <c r="J7495" s="36"/>
      <c r="K7495" s="36"/>
      <c r="N7495" s="36"/>
      <c r="O7495" s="36"/>
    </row>
    <row r="7496" spans="6:17">
      <c r="I7496" s="36"/>
      <c r="J7496" s="36"/>
      <c r="O7496" s="36"/>
    </row>
    <row r="7497" spans="6:17">
      <c r="F7497" s="36"/>
      <c r="K7497" s="36"/>
    </row>
    <row r="7498" spans="6:17">
      <c r="F7498" s="36"/>
      <c r="H7498" s="36"/>
      <c r="I7498" s="36"/>
      <c r="J7498" s="36"/>
      <c r="K7498" s="36"/>
      <c r="N7498" s="36"/>
      <c r="O7498" s="36"/>
    </row>
    <row r="7499" spans="6:17">
      <c r="I7499" s="36"/>
    </row>
    <row r="7500" spans="6:17">
      <c r="F7500" s="36"/>
      <c r="I7500" s="36"/>
      <c r="J7500" s="36"/>
    </row>
    <row r="7501" spans="6:17">
      <c r="I7501" s="36"/>
    </row>
    <row r="7502" spans="6:17">
      <c r="I7502" s="36"/>
    </row>
    <row r="7503" spans="6:17">
      <c r="J7503" s="36"/>
      <c r="O7503" s="36"/>
    </row>
    <row r="7504" spans="6:17">
      <c r="F7504" s="47"/>
      <c r="G7504" s="47"/>
      <c r="H7504" s="47"/>
      <c r="I7504" s="47"/>
      <c r="J7504" s="47"/>
      <c r="K7504" s="47"/>
      <c r="L7504" s="47"/>
      <c r="M7504" s="47"/>
      <c r="N7504" s="47"/>
      <c r="O7504" s="47"/>
      <c r="P7504" s="47"/>
      <c r="Q7504" s="47"/>
    </row>
    <row r="7505" spans="6:15">
      <c r="F7505" s="36"/>
      <c r="I7505" s="36"/>
    </row>
    <row r="7506" spans="6:15">
      <c r="F7506" s="36"/>
      <c r="H7506" s="36"/>
      <c r="J7506" s="36"/>
      <c r="K7506" s="36"/>
      <c r="O7506" s="36"/>
    </row>
    <row r="7507" spans="6:15">
      <c r="I7507" s="36"/>
      <c r="J7507" s="36"/>
      <c r="O7507" s="36"/>
    </row>
    <row r="7508" spans="6:15">
      <c r="F7508" s="36"/>
      <c r="H7508" s="36"/>
      <c r="I7508" s="36"/>
      <c r="J7508" s="36"/>
      <c r="K7508" s="36"/>
      <c r="O7508" s="36"/>
    </row>
    <row r="7509" spans="6:15">
      <c r="J7509" s="36"/>
      <c r="O7509" s="36"/>
    </row>
    <row r="7510" spans="6:15">
      <c r="F7510" s="36"/>
      <c r="H7510" s="36"/>
      <c r="I7510" s="36"/>
      <c r="J7510" s="36"/>
      <c r="K7510" s="36"/>
      <c r="N7510" s="36"/>
      <c r="O7510" s="36"/>
    </row>
    <row r="7511" spans="6:15">
      <c r="F7511" s="36"/>
      <c r="K7511" s="36"/>
      <c r="O7511" s="36"/>
    </row>
    <row r="7512" spans="6:15">
      <c r="I7512" s="36"/>
      <c r="K7512" s="36"/>
      <c r="O7512" s="36"/>
    </row>
    <row r="7513" spans="6:15">
      <c r="F7513" s="36"/>
      <c r="H7513" s="36"/>
      <c r="I7513" s="36"/>
      <c r="J7513" s="36"/>
      <c r="K7513" s="36"/>
      <c r="N7513" s="36"/>
      <c r="O7513" s="36"/>
    </row>
    <row r="7514" spans="6:15">
      <c r="F7514" s="36"/>
      <c r="H7514" s="36"/>
      <c r="J7514" s="36"/>
      <c r="K7514" s="36"/>
      <c r="O7514" s="36"/>
    </row>
    <row r="7515" spans="6:15">
      <c r="J7515" s="36"/>
      <c r="K7515" s="36"/>
      <c r="O7515" s="36"/>
    </row>
    <row r="7516" spans="6:15">
      <c r="F7516" s="36"/>
      <c r="H7516" s="36"/>
      <c r="I7516" s="36"/>
      <c r="J7516" s="36"/>
      <c r="K7516" s="36"/>
      <c r="N7516" s="36"/>
      <c r="O7516" s="36"/>
    </row>
    <row r="7517" spans="6:15">
      <c r="F7517" s="36"/>
      <c r="O7517" s="36"/>
    </row>
    <row r="7518" spans="6:15">
      <c r="H7518" s="36"/>
      <c r="K7518" s="36"/>
      <c r="O7518" s="36"/>
    </row>
    <row r="7519" spans="6:15">
      <c r="F7519" s="36"/>
      <c r="H7519" s="36"/>
      <c r="I7519" s="36"/>
      <c r="J7519" s="36"/>
      <c r="K7519" s="36"/>
      <c r="N7519" s="36"/>
      <c r="O7519" s="36"/>
    </row>
    <row r="7520" spans="6:15">
      <c r="F7520" s="36"/>
      <c r="H7520" s="36"/>
      <c r="I7520" s="36"/>
      <c r="J7520" s="36"/>
      <c r="K7520" s="36"/>
      <c r="N7520" s="36"/>
      <c r="O7520" s="36"/>
    </row>
    <row r="7521" spans="6:17">
      <c r="J7521" s="36"/>
      <c r="K7521" s="36"/>
    </row>
    <row r="7522" spans="6:17">
      <c r="F7522" s="36"/>
      <c r="J7522" s="36"/>
      <c r="K7522" s="36"/>
      <c r="O7522" s="36"/>
    </row>
    <row r="7523" spans="6:17">
      <c r="F7523" s="47"/>
      <c r="G7523" s="47"/>
      <c r="H7523" s="47"/>
      <c r="I7523" s="47"/>
      <c r="J7523" s="47"/>
      <c r="K7523" s="47"/>
      <c r="L7523" s="47"/>
      <c r="M7523" s="47"/>
      <c r="N7523" s="47"/>
      <c r="O7523" s="47"/>
      <c r="P7523" s="47"/>
      <c r="Q7523" s="47"/>
    </row>
    <row r="7524" spans="6:17">
      <c r="F7524" s="36"/>
      <c r="I7524" s="36"/>
      <c r="J7524" s="36"/>
      <c r="O7524" s="36"/>
    </row>
    <row r="7525" spans="6:17">
      <c r="F7525" s="36"/>
      <c r="J7525" s="36"/>
    </row>
    <row r="7526" spans="6:17">
      <c r="F7526" s="36"/>
      <c r="H7526" s="36"/>
      <c r="I7526" s="36"/>
      <c r="J7526" s="36"/>
      <c r="K7526" s="36"/>
      <c r="N7526" s="36"/>
      <c r="O7526" s="36"/>
    </row>
    <row r="7527" spans="6:17">
      <c r="F7527" s="36"/>
      <c r="H7527" s="36"/>
      <c r="I7527" s="36"/>
      <c r="K7527" s="36"/>
      <c r="O7527" s="36"/>
    </row>
    <row r="7528" spans="6:17">
      <c r="F7528" s="36"/>
      <c r="O7528" s="36"/>
    </row>
    <row r="7529" spans="6:17">
      <c r="F7529" s="36"/>
      <c r="H7529" s="36"/>
      <c r="I7529" s="36"/>
      <c r="J7529" s="36"/>
      <c r="K7529" s="36"/>
      <c r="N7529" s="36"/>
      <c r="O7529" s="36"/>
    </row>
    <row r="7530" spans="6:17">
      <c r="F7530" s="36"/>
      <c r="H7530" s="36"/>
      <c r="J7530" s="36"/>
      <c r="K7530" s="36"/>
    </row>
    <row r="7531" spans="6:17">
      <c r="F7531" s="36"/>
      <c r="J7531" s="36"/>
      <c r="O7531" s="36"/>
    </row>
    <row r="7532" spans="6:17">
      <c r="F7532" s="36"/>
      <c r="J7532" s="36"/>
    </row>
    <row r="7533" spans="6:17">
      <c r="F7533" s="47"/>
      <c r="G7533" s="47"/>
      <c r="H7533" s="47"/>
      <c r="I7533" s="47"/>
      <c r="J7533" s="47"/>
      <c r="K7533" s="47"/>
      <c r="L7533" s="47"/>
      <c r="M7533" s="47"/>
      <c r="N7533" s="47"/>
      <c r="O7533" s="47"/>
      <c r="P7533" s="47"/>
      <c r="Q7533" s="47"/>
    </row>
    <row r="7534" spans="6:17">
      <c r="F7534" s="36"/>
      <c r="H7534" s="36"/>
      <c r="I7534" s="36"/>
      <c r="J7534" s="36"/>
      <c r="K7534" s="36"/>
      <c r="N7534" s="36"/>
      <c r="O7534" s="36"/>
    </row>
    <row r="7535" spans="6:17">
      <c r="F7535" s="36"/>
      <c r="H7535" s="36"/>
      <c r="I7535" s="36"/>
      <c r="J7535" s="36"/>
      <c r="K7535" s="36"/>
      <c r="N7535" s="36"/>
      <c r="O7535" s="36"/>
    </row>
    <row r="7536" spans="6:17">
      <c r="F7536" s="36"/>
      <c r="I7536" s="36"/>
      <c r="J7536" s="36"/>
      <c r="K7536" s="36"/>
    </row>
    <row r="7537" spans="6:15">
      <c r="F7537" s="36"/>
      <c r="H7537" s="36"/>
      <c r="J7537" s="36"/>
      <c r="K7537" s="36"/>
      <c r="N7537" s="36"/>
      <c r="O7537" s="36"/>
    </row>
    <row r="7538" spans="6:15">
      <c r="F7538" s="36"/>
      <c r="H7538" s="36"/>
      <c r="I7538" s="36"/>
      <c r="J7538" s="36"/>
      <c r="K7538" s="36"/>
      <c r="N7538" s="36"/>
      <c r="O7538" s="36"/>
    </row>
    <row r="7539" spans="6:15">
      <c r="F7539" s="36"/>
      <c r="K7539" s="36"/>
      <c r="O7539" s="36"/>
    </row>
    <row r="7540" spans="6:15">
      <c r="N7540" s="36"/>
      <c r="O7540" s="36"/>
    </row>
    <row r="7541" spans="6:15">
      <c r="F7541" s="36"/>
    </row>
    <row r="7542" spans="6:15">
      <c r="F7542" s="36"/>
      <c r="H7542" s="36"/>
      <c r="K7542" s="36"/>
    </row>
    <row r="7543" spans="6:15">
      <c r="J7543" s="36"/>
      <c r="N7543" s="36"/>
      <c r="O7543" s="36"/>
    </row>
    <row r="7544" spans="6:15">
      <c r="F7544" s="36"/>
      <c r="H7544" s="36"/>
      <c r="I7544" s="36"/>
      <c r="J7544" s="36"/>
      <c r="K7544" s="36"/>
      <c r="N7544" s="36"/>
      <c r="O7544" s="36"/>
    </row>
    <row r="7545" spans="6:15">
      <c r="F7545" s="36"/>
      <c r="J7545" s="36"/>
      <c r="K7545" s="36"/>
      <c r="O7545" s="36"/>
    </row>
    <row r="7546" spans="6:15">
      <c r="F7546" s="36"/>
      <c r="H7546" s="36"/>
      <c r="I7546" s="36"/>
      <c r="J7546" s="36"/>
      <c r="K7546" s="36"/>
      <c r="N7546" s="36"/>
      <c r="O7546" s="36"/>
    </row>
    <row r="7547" spans="6:15">
      <c r="F7547" s="36"/>
      <c r="H7547" s="36"/>
      <c r="I7547" s="36"/>
      <c r="J7547" s="36"/>
      <c r="K7547" s="36"/>
      <c r="N7547" s="36"/>
      <c r="O7547" s="36"/>
    </row>
    <row r="7548" spans="6:15">
      <c r="F7548" s="36"/>
      <c r="I7548" s="36"/>
      <c r="K7548" s="36"/>
    </row>
    <row r="7549" spans="6:15">
      <c r="F7549" s="36"/>
      <c r="H7549" s="36"/>
      <c r="I7549" s="36"/>
      <c r="J7549" s="36"/>
      <c r="K7549" s="36"/>
      <c r="N7549" s="36"/>
      <c r="O7549" s="36"/>
    </row>
    <row r="7550" spans="6:15">
      <c r="F7550" s="36"/>
    </row>
    <row r="7551" spans="6:15">
      <c r="F7551" s="36"/>
      <c r="J7551" s="36"/>
      <c r="K7551" s="36"/>
    </row>
    <row r="7552" spans="6:15">
      <c r="F7552" s="36"/>
      <c r="H7552" s="36"/>
      <c r="I7552" s="36"/>
      <c r="J7552" s="36"/>
      <c r="K7552" s="36"/>
      <c r="N7552" s="36"/>
      <c r="O7552" s="36"/>
    </row>
    <row r="7553" spans="6:17">
      <c r="F7553" s="36"/>
      <c r="H7553" s="36"/>
      <c r="I7553" s="36"/>
      <c r="J7553" s="36"/>
      <c r="K7553" s="36"/>
      <c r="N7553" s="36"/>
      <c r="O7553" s="36"/>
    </row>
    <row r="7554" spans="6:17">
      <c r="F7554" s="36"/>
      <c r="H7554" s="36"/>
      <c r="J7554" s="36"/>
      <c r="K7554" s="36"/>
    </row>
    <row r="7555" spans="6:17">
      <c r="F7555" s="36"/>
      <c r="H7555" s="36"/>
      <c r="I7555" s="36"/>
      <c r="J7555" s="36"/>
      <c r="K7555" s="36"/>
      <c r="N7555" s="36"/>
      <c r="O7555" s="36"/>
    </row>
    <row r="7556" spans="6:17">
      <c r="J7556" s="36"/>
      <c r="K7556" s="36"/>
      <c r="N7556" s="36"/>
    </row>
    <row r="7557" spans="6:17">
      <c r="F7557" s="36"/>
      <c r="J7557" s="36"/>
      <c r="K7557" s="36"/>
      <c r="O7557" s="36"/>
    </row>
    <row r="7558" spans="6:17">
      <c r="F7558" s="36"/>
      <c r="J7558" s="36"/>
      <c r="O7558" s="36"/>
    </row>
    <row r="7559" spans="6:17">
      <c r="F7559" s="36"/>
      <c r="J7559" s="36"/>
      <c r="K7559" s="36"/>
      <c r="N7559" s="36"/>
      <c r="O7559" s="36"/>
    </row>
    <row r="7560" spans="6:17">
      <c r="F7560" s="36"/>
      <c r="H7560" s="36"/>
      <c r="I7560" s="36"/>
      <c r="J7560" s="36"/>
      <c r="K7560" s="36"/>
      <c r="N7560" s="36"/>
      <c r="O7560" s="36"/>
    </row>
    <row r="7561" spans="6:17">
      <c r="F7561" s="36"/>
      <c r="K7561" s="36"/>
      <c r="O7561" s="36"/>
    </row>
    <row r="7562" spans="6:17">
      <c r="F7562" s="36"/>
      <c r="N7562" s="36"/>
      <c r="O7562" s="36"/>
    </row>
    <row r="7563" spans="6:17">
      <c r="F7563" s="36"/>
      <c r="J7563" s="36"/>
      <c r="K7563" s="36"/>
      <c r="O7563" s="36"/>
    </row>
    <row r="7564" spans="6:17">
      <c r="F7564" s="36"/>
      <c r="J7564" s="36"/>
      <c r="O7564" s="36"/>
    </row>
    <row r="7565" spans="6:17">
      <c r="F7565" s="36"/>
      <c r="J7565" s="36"/>
      <c r="K7565" s="36"/>
      <c r="N7565" s="36"/>
      <c r="O7565" s="36"/>
    </row>
    <row r="7566" spans="6:17">
      <c r="F7566" s="36"/>
      <c r="H7566" s="36"/>
      <c r="K7566" s="36"/>
      <c r="O7566" s="36"/>
    </row>
    <row r="7567" spans="6:17">
      <c r="F7567" s="47"/>
      <c r="G7567" s="47"/>
      <c r="H7567" s="47"/>
      <c r="I7567" s="47"/>
      <c r="J7567" s="47"/>
      <c r="K7567" s="47"/>
      <c r="L7567" s="47"/>
      <c r="M7567" s="47"/>
      <c r="N7567" s="47"/>
      <c r="O7567" s="47"/>
      <c r="P7567" s="47"/>
      <c r="Q7567" s="47"/>
    </row>
    <row r="7568" spans="6:17">
      <c r="I7568" s="36"/>
      <c r="K7568" s="36"/>
      <c r="O7568" s="36"/>
    </row>
    <row r="7569" spans="6:17">
      <c r="F7569" s="36"/>
      <c r="J7569" s="36"/>
      <c r="K7569" s="36"/>
      <c r="O7569" s="36"/>
    </row>
    <row r="7570" spans="6:17">
      <c r="F7570" s="36"/>
      <c r="H7570" s="36"/>
      <c r="I7570" s="36"/>
      <c r="J7570" s="36"/>
      <c r="K7570" s="36"/>
      <c r="N7570" s="36"/>
      <c r="O7570" s="36"/>
    </row>
    <row r="7571" spans="6:17">
      <c r="I7571" s="36"/>
      <c r="J7571" s="36"/>
      <c r="K7571" s="36"/>
    </row>
    <row r="7572" spans="6:17">
      <c r="F7572" s="36"/>
      <c r="J7572" s="36"/>
      <c r="K7572" s="36"/>
      <c r="O7572" s="36"/>
    </row>
    <row r="7573" spans="6:17">
      <c r="F7573" s="36"/>
      <c r="H7573" s="36"/>
      <c r="I7573" s="36"/>
      <c r="J7573" s="36"/>
      <c r="K7573" s="36"/>
      <c r="N7573" s="36"/>
      <c r="O7573" s="36"/>
    </row>
    <row r="7574" spans="6:17">
      <c r="F7574" s="36"/>
      <c r="I7574" s="36"/>
    </row>
    <row r="7575" spans="6:17">
      <c r="K7575" s="36"/>
      <c r="O7575" s="36"/>
    </row>
    <row r="7576" spans="6:17">
      <c r="F7576" s="36"/>
      <c r="H7576" s="36"/>
      <c r="I7576" s="36"/>
      <c r="J7576" s="36"/>
      <c r="K7576" s="36"/>
      <c r="N7576" s="36"/>
      <c r="O7576" s="36"/>
    </row>
    <row r="7577" spans="6:17">
      <c r="F7577" s="36"/>
      <c r="I7577" s="36"/>
      <c r="K7577" s="36"/>
      <c r="O7577" s="36"/>
    </row>
    <row r="7578" spans="6:17">
      <c r="F7578" s="47"/>
      <c r="G7578" s="47"/>
      <c r="H7578" s="47"/>
      <c r="I7578" s="47"/>
      <c r="J7578" s="47"/>
      <c r="K7578" s="47"/>
      <c r="L7578" s="47"/>
      <c r="M7578" s="47"/>
      <c r="N7578" s="47"/>
      <c r="O7578" s="47"/>
      <c r="P7578" s="47"/>
      <c r="Q7578" s="47"/>
    </row>
    <row r="7579" spans="6:17">
      <c r="F7579" s="36"/>
      <c r="H7579" s="36"/>
      <c r="I7579" s="36"/>
      <c r="J7579" s="36"/>
      <c r="K7579" s="36"/>
      <c r="N7579" s="36"/>
      <c r="O7579" s="36"/>
    </row>
    <row r="7580" spans="6:17">
      <c r="F7580" s="36"/>
      <c r="H7580" s="36"/>
      <c r="I7580" s="36"/>
      <c r="J7580" s="36"/>
      <c r="K7580" s="36"/>
      <c r="O7580" s="36"/>
    </row>
    <row r="7581" spans="6:17">
      <c r="J7581" s="36"/>
      <c r="K7581" s="36"/>
      <c r="O7581" s="36"/>
    </row>
    <row r="7582" spans="6:17">
      <c r="I7582" s="36"/>
      <c r="J7582" s="36"/>
      <c r="K7582" s="36"/>
      <c r="O7582" s="36"/>
    </row>
    <row r="7583" spans="6:17">
      <c r="F7583" s="47"/>
      <c r="G7583" s="47"/>
      <c r="H7583" s="47"/>
      <c r="I7583" s="47"/>
      <c r="J7583" s="47"/>
      <c r="K7583" s="47"/>
      <c r="L7583" s="47"/>
      <c r="M7583" s="47"/>
      <c r="N7583" s="47"/>
      <c r="O7583" s="47"/>
      <c r="P7583" s="47"/>
      <c r="Q7583" s="47"/>
    </row>
    <row r="7584" spans="6:17">
      <c r="F7584" s="36"/>
      <c r="H7584" s="36"/>
      <c r="I7584" s="36"/>
      <c r="J7584" s="36"/>
      <c r="K7584" s="36"/>
      <c r="N7584" s="36"/>
      <c r="O7584" s="36"/>
    </row>
    <row r="7585" spans="6:15">
      <c r="F7585" s="36"/>
      <c r="I7585" s="36"/>
      <c r="J7585" s="36"/>
    </row>
    <row r="7586" spans="6:15">
      <c r="F7586" s="36"/>
      <c r="H7586" s="36"/>
      <c r="I7586" s="36"/>
      <c r="J7586" s="36"/>
      <c r="K7586" s="36"/>
      <c r="N7586" s="36"/>
      <c r="O7586" s="36"/>
    </row>
    <row r="7587" spans="6:15">
      <c r="F7587" s="36"/>
      <c r="H7587" s="36"/>
      <c r="I7587" s="36"/>
      <c r="J7587" s="36"/>
      <c r="K7587" s="36"/>
      <c r="N7587" s="36"/>
      <c r="O7587" s="36"/>
    </row>
    <row r="7588" spans="6:15">
      <c r="F7588" s="36"/>
      <c r="I7588" s="36"/>
      <c r="K7588" s="36"/>
    </row>
    <row r="7589" spans="6:15">
      <c r="J7589" s="36"/>
      <c r="O7589" s="36"/>
    </row>
    <row r="7590" spans="6:15">
      <c r="F7590" s="36"/>
      <c r="H7590" s="36"/>
      <c r="I7590" s="36"/>
      <c r="J7590" s="36"/>
      <c r="K7590" s="36"/>
      <c r="N7590" s="36"/>
      <c r="O7590" s="36"/>
    </row>
    <row r="7591" spans="6:15">
      <c r="I7591" s="36"/>
      <c r="J7591" s="36"/>
      <c r="O7591" s="36"/>
    </row>
    <row r="7592" spans="6:15">
      <c r="F7592" s="36"/>
      <c r="J7592" s="36"/>
      <c r="K7592" s="36"/>
    </row>
    <row r="7593" spans="6:15">
      <c r="F7593" s="36"/>
      <c r="H7593" s="36"/>
      <c r="I7593" s="36"/>
      <c r="J7593" s="36"/>
      <c r="K7593" s="36"/>
      <c r="N7593" s="36"/>
      <c r="O7593" s="36"/>
    </row>
    <row r="7594" spans="6:15">
      <c r="I7594" s="36"/>
      <c r="K7594" s="36"/>
    </row>
    <row r="7595" spans="6:15">
      <c r="J7595" s="36"/>
      <c r="K7595" s="36"/>
    </row>
    <row r="7596" spans="6:15">
      <c r="F7596" s="36"/>
      <c r="H7596" s="36"/>
      <c r="I7596" s="36"/>
      <c r="J7596" s="36"/>
      <c r="K7596" s="36"/>
      <c r="N7596" s="36"/>
      <c r="O7596" s="36"/>
    </row>
    <row r="7597" spans="6:15">
      <c r="I7597" s="36"/>
      <c r="O7597" s="36"/>
    </row>
    <row r="7598" spans="6:15">
      <c r="F7598" s="36"/>
      <c r="I7598" s="36"/>
      <c r="J7598" s="36"/>
      <c r="O7598" s="36"/>
    </row>
    <row r="7599" spans="6:15">
      <c r="F7599" s="36"/>
      <c r="H7599" s="36"/>
      <c r="I7599" s="36"/>
      <c r="K7599" s="36"/>
      <c r="M7599" s="36"/>
      <c r="N7599" s="36"/>
      <c r="O7599" s="36"/>
    </row>
    <row r="7600" spans="6:15">
      <c r="F7600" s="36"/>
      <c r="I7600" s="36"/>
      <c r="K7600" s="36"/>
      <c r="O7600" s="36"/>
    </row>
    <row r="7601" spans="6:17">
      <c r="J7601" s="36"/>
      <c r="O7601" s="36"/>
    </row>
    <row r="7602" spans="6:17">
      <c r="K7602" s="36"/>
      <c r="M7602" s="36"/>
      <c r="O7602" s="36"/>
    </row>
    <row r="7603" spans="6:17">
      <c r="I7603" s="36"/>
      <c r="O7603" s="36"/>
    </row>
    <row r="7604" spans="6:17">
      <c r="F7604" s="36"/>
      <c r="K7604" s="36"/>
      <c r="O7604" s="36"/>
    </row>
    <row r="7605" spans="6:17">
      <c r="F7605" s="36"/>
      <c r="H7605" s="36"/>
      <c r="K7605" s="36"/>
      <c r="M7605" s="36"/>
      <c r="O7605" s="36"/>
    </row>
    <row r="7606" spans="6:17">
      <c r="F7606" s="47"/>
      <c r="G7606" s="47"/>
      <c r="H7606" s="47"/>
      <c r="I7606" s="47"/>
      <c r="J7606" s="47"/>
      <c r="K7606" s="47"/>
      <c r="L7606" s="47"/>
      <c r="M7606" s="47"/>
      <c r="N7606" s="47"/>
      <c r="O7606" s="47"/>
      <c r="P7606" s="47"/>
      <c r="Q7606" s="47"/>
    </row>
    <row r="7607" spans="6:17">
      <c r="F7607" s="36"/>
      <c r="J7607" s="36"/>
    </row>
    <row r="7608" spans="6:17">
      <c r="J7608" s="36"/>
      <c r="N7608" s="36"/>
      <c r="O7608" s="36"/>
    </row>
    <row r="7609" spans="6:17">
      <c r="F7609" s="36"/>
      <c r="H7609" s="36"/>
      <c r="K7609" s="36"/>
      <c r="N7609" s="36"/>
      <c r="O7609" s="36"/>
    </row>
    <row r="7610" spans="6:17">
      <c r="F7610" s="36"/>
      <c r="I7610" s="36"/>
      <c r="J7610" s="36"/>
      <c r="K7610" s="36"/>
      <c r="O7610" s="36"/>
    </row>
    <row r="7611" spans="6:17">
      <c r="F7611" s="47"/>
      <c r="G7611" s="47"/>
      <c r="H7611" s="47"/>
      <c r="I7611" s="47"/>
      <c r="J7611" s="47"/>
      <c r="K7611" s="47"/>
      <c r="L7611" s="47"/>
      <c r="M7611" s="47"/>
      <c r="N7611" s="47"/>
      <c r="O7611" s="47"/>
      <c r="P7611" s="47"/>
      <c r="Q7611" s="47"/>
    </row>
    <row r="7612" spans="6:17">
      <c r="F7612" s="36"/>
      <c r="J7612" s="36"/>
      <c r="O7612" s="36"/>
    </row>
    <row r="7613" spans="6:17">
      <c r="F7613" s="36"/>
      <c r="J7613" s="36"/>
    </row>
    <row r="7614" spans="6:17">
      <c r="J7614" s="36"/>
      <c r="K7614" s="36"/>
      <c r="N7614" s="36"/>
    </row>
    <row r="7615" spans="6:17">
      <c r="F7615" s="36"/>
      <c r="J7615" s="36"/>
    </row>
    <row r="7616" spans="6:17">
      <c r="F7616" s="36"/>
      <c r="J7616" s="36"/>
      <c r="K7616" s="36"/>
    </row>
    <row r="7617" spans="6:15">
      <c r="F7617" s="36"/>
      <c r="J7617" s="36"/>
      <c r="K7617" s="36"/>
      <c r="N7617" s="36"/>
      <c r="O7617" s="36"/>
    </row>
    <row r="7618" spans="6:15">
      <c r="I7618" s="36"/>
      <c r="K7618" s="36"/>
      <c r="O7618" s="36"/>
    </row>
    <row r="7619" spans="6:15">
      <c r="F7619" s="36"/>
      <c r="H7619" s="36"/>
      <c r="K7619" s="36"/>
      <c r="O7619" s="36"/>
    </row>
    <row r="7620" spans="6:15">
      <c r="I7620" s="36"/>
      <c r="J7620" s="36"/>
      <c r="O7620" s="36"/>
    </row>
    <row r="7621" spans="6:15">
      <c r="I7621" s="36"/>
      <c r="O7621" s="36"/>
    </row>
    <row r="7622" spans="6:15">
      <c r="F7622" s="36"/>
      <c r="I7622" s="36"/>
      <c r="O7622" s="36"/>
    </row>
    <row r="7623" spans="6:15">
      <c r="I7623" s="36"/>
      <c r="O7623" s="36"/>
    </row>
    <row r="7624" spans="6:15">
      <c r="F7624" s="36"/>
      <c r="I7624" s="36"/>
      <c r="O7624" s="36"/>
    </row>
    <row r="7625" spans="6:15">
      <c r="F7625" s="36"/>
      <c r="H7625" s="36"/>
      <c r="J7625" s="36"/>
      <c r="O7625" s="36"/>
    </row>
    <row r="7626" spans="6:15">
      <c r="I7626" s="36"/>
      <c r="K7626" s="36"/>
      <c r="O7626" s="36"/>
    </row>
    <row r="7627" spans="6:15">
      <c r="F7627" s="36"/>
      <c r="I7627" s="36"/>
      <c r="K7627" s="36"/>
      <c r="O7627" s="36"/>
    </row>
    <row r="7628" spans="6:15">
      <c r="F7628" s="36"/>
      <c r="H7628" s="36"/>
      <c r="I7628" s="36"/>
      <c r="J7628" s="36"/>
      <c r="K7628" s="36"/>
      <c r="N7628" s="36"/>
      <c r="O7628" s="36"/>
    </row>
    <row r="7629" spans="6:15">
      <c r="F7629" s="36"/>
      <c r="H7629" s="36"/>
      <c r="I7629" s="36"/>
      <c r="J7629" s="36"/>
      <c r="K7629" s="36"/>
      <c r="N7629" s="36"/>
      <c r="O7629" s="36"/>
    </row>
    <row r="7630" spans="6:15">
      <c r="F7630" s="36"/>
      <c r="H7630" s="36"/>
      <c r="I7630" s="36"/>
      <c r="J7630" s="36"/>
      <c r="K7630" s="36"/>
      <c r="N7630" s="36"/>
      <c r="O7630" s="36"/>
    </row>
    <row r="7631" spans="6:15">
      <c r="F7631" s="36"/>
      <c r="H7631" s="36"/>
      <c r="I7631" s="36"/>
      <c r="J7631" s="36"/>
      <c r="K7631" s="36"/>
      <c r="N7631" s="36"/>
      <c r="O7631" s="36"/>
    </row>
    <row r="7632" spans="6:15">
      <c r="F7632" s="36"/>
      <c r="H7632" s="36"/>
      <c r="I7632" s="36"/>
      <c r="J7632" s="36"/>
      <c r="K7632" s="36"/>
      <c r="N7632" s="36"/>
      <c r="O7632" s="36"/>
    </row>
    <row r="7633" spans="6:15">
      <c r="F7633" s="36"/>
      <c r="H7633" s="36"/>
      <c r="I7633" s="36"/>
      <c r="J7633" s="36"/>
      <c r="K7633" s="36"/>
      <c r="N7633" s="36"/>
      <c r="O7633" s="36"/>
    </row>
    <row r="7634" spans="6:15">
      <c r="F7634" s="36"/>
      <c r="I7634" s="36"/>
      <c r="K7634" s="36"/>
    </row>
    <row r="7635" spans="6:15">
      <c r="F7635" s="36"/>
      <c r="H7635" s="36"/>
      <c r="I7635" s="36"/>
      <c r="J7635" s="36"/>
      <c r="K7635" s="36"/>
      <c r="N7635" s="36"/>
      <c r="O7635" s="36"/>
    </row>
    <row r="7636" spans="6:15">
      <c r="F7636" s="36"/>
      <c r="H7636" s="36"/>
      <c r="I7636" s="36"/>
      <c r="J7636" s="36"/>
      <c r="K7636" s="36"/>
      <c r="N7636" s="36"/>
      <c r="O7636" s="36"/>
    </row>
    <row r="7637" spans="6:15">
      <c r="F7637" s="36"/>
      <c r="H7637" s="36"/>
      <c r="J7637" s="36"/>
      <c r="K7637" s="36"/>
    </row>
    <row r="7638" spans="6:15">
      <c r="F7638" s="36"/>
      <c r="H7638" s="36"/>
      <c r="I7638" s="36"/>
      <c r="J7638" s="36"/>
      <c r="K7638" s="36"/>
      <c r="N7638" s="36"/>
      <c r="O7638" s="36"/>
    </row>
    <row r="7639" spans="6:15">
      <c r="F7639" s="36"/>
      <c r="H7639" s="36"/>
      <c r="I7639" s="36"/>
      <c r="J7639" s="36"/>
      <c r="K7639" s="36"/>
      <c r="N7639" s="36"/>
      <c r="O7639" s="36"/>
    </row>
    <row r="7640" spans="6:15">
      <c r="F7640" s="36"/>
      <c r="H7640" s="36"/>
      <c r="I7640" s="36"/>
      <c r="J7640" s="36"/>
      <c r="K7640" s="36"/>
      <c r="N7640" s="36"/>
      <c r="O7640" s="36"/>
    </row>
    <row r="7641" spans="6:15">
      <c r="F7641" s="36"/>
      <c r="H7641" s="36"/>
      <c r="I7641" s="36"/>
      <c r="J7641" s="36"/>
      <c r="K7641" s="36"/>
      <c r="N7641" s="36"/>
      <c r="O7641" s="36"/>
    </row>
    <row r="7642" spans="6:15">
      <c r="F7642" s="36"/>
      <c r="H7642" s="36"/>
      <c r="I7642" s="36"/>
      <c r="J7642" s="36"/>
      <c r="K7642" s="36"/>
      <c r="N7642" s="36"/>
      <c r="O7642" s="36"/>
    </row>
    <row r="7643" spans="6:15">
      <c r="F7643" s="36"/>
      <c r="H7643" s="36"/>
      <c r="I7643" s="36"/>
      <c r="J7643" s="36"/>
      <c r="K7643" s="36"/>
      <c r="N7643" s="36"/>
      <c r="O7643" s="36"/>
    </row>
    <row r="7644" spans="6:15">
      <c r="F7644" s="36"/>
      <c r="H7644" s="36"/>
      <c r="I7644" s="36"/>
      <c r="J7644" s="36"/>
      <c r="K7644" s="36"/>
      <c r="N7644" s="36"/>
      <c r="O7644" s="36"/>
    </row>
    <row r="7645" spans="6:15">
      <c r="F7645" s="36"/>
      <c r="H7645" s="36"/>
      <c r="I7645" s="36"/>
      <c r="J7645" s="36"/>
      <c r="K7645" s="36"/>
      <c r="N7645" s="36"/>
      <c r="O7645" s="36"/>
    </row>
    <row r="7646" spans="6:15">
      <c r="F7646" s="36"/>
      <c r="H7646" s="36"/>
      <c r="I7646" s="36"/>
      <c r="J7646" s="36"/>
      <c r="K7646" s="36"/>
      <c r="N7646" s="36"/>
      <c r="O7646" s="36"/>
    </row>
    <row r="7647" spans="6:15">
      <c r="F7647" s="36"/>
      <c r="H7647" s="36"/>
      <c r="I7647" s="36"/>
      <c r="J7647" s="36"/>
      <c r="K7647" s="36"/>
      <c r="N7647" s="36"/>
      <c r="O7647" s="36"/>
    </row>
    <row r="7648" spans="6:15">
      <c r="F7648" s="36"/>
      <c r="H7648" s="36"/>
      <c r="I7648" s="36"/>
      <c r="J7648" s="36"/>
      <c r="K7648" s="36"/>
      <c r="N7648" s="36"/>
      <c r="O7648" s="36"/>
    </row>
    <row r="7649" spans="6:15">
      <c r="F7649" s="36"/>
      <c r="H7649" s="36"/>
      <c r="I7649" s="36"/>
      <c r="J7649" s="36"/>
      <c r="K7649" s="36"/>
      <c r="N7649" s="36"/>
      <c r="O7649" s="36"/>
    </row>
    <row r="7650" spans="6:15">
      <c r="F7650" s="36"/>
      <c r="I7650" s="36"/>
      <c r="O7650" s="36"/>
    </row>
    <row r="7651" spans="6:15">
      <c r="F7651" s="36"/>
      <c r="H7651" s="36"/>
      <c r="I7651" s="36"/>
      <c r="J7651" s="36"/>
      <c r="K7651" s="36"/>
      <c r="N7651" s="36"/>
      <c r="O7651" s="36"/>
    </row>
    <row r="7652" spans="6:15">
      <c r="F7652" s="36"/>
      <c r="H7652" s="36"/>
      <c r="I7652" s="36"/>
      <c r="J7652" s="36"/>
      <c r="K7652" s="36"/>
      <c r="N7652" s="36"/>
      <c r="O7652" s="36"/>
    </row>
    <row r="7653" spans="6:15">
      <c r="I7653" s="36"/>
      <c r="O7653" s="36"/>
    </row>
    <row r="7654" spans="6:15">
      <c r="F7654" s="36"/>
      <c r="H7654" s="36"/>
      <c r="I7654" s="36"/>
      <c r="J7654" s="36"/>
      <c r="K7654" s="36"/>
      <c r="N7654" s="36"/>
      <c r="O7654" s="36"/>
    </row>
    <row r="7655" spans="6:15">
      <c r="F7655" s="36"/>
      <c r="H7655" s="36"/>
      <c r="I7655" s="36"/>
      <c r="J7655" s="36"/>
      <c r="K7655" s="36"/>
      <c r="N7655" s="36"/>
      <c r="O7655" s="36"/>
    </row>
    <row r="7656" spans="6:15">
      <c r="F7656" s="36"/>
      <c r="I7656" s="36"/>
      <c r="K7656" s="36"/>
    </row>
    <row r="7657" spans="6:15">
      <c r="F7657" s="36"/>
      <c r="H7657" s="36"/>
      <c r="I7657" s="36"/>
      <c r="J7657" s="36"/>
      <c r="K7657" s="36"/>
      <c r="N7657" s="36"/>
      <c r="O7657" s="36"/>
    </row>
    <row r="7658" spans="6:15">
      <c r="F7658" s="36"/>
      <c r="H7658" s="36"/>
      <c r="I7658" s="36"/>
      <c r="J7658" s="36"/>
      <c r="K7658" s="36"/>
      <c r="O7658" s="36"/>
    </row>
    <row r="7659" spans="6:15">
      <c r="F7659" s="36"/>
      <c r="I7659" s="36"/>
      <c r="O7659" s="36"/>
    </row>
    <row r="7660" spans="6:15">
      <c r="F7660" s="36"/>
      <c r="H7660" s="36"/>
      <c r="I7660" s="36"/>
      <c r="J7660" s="36"/>
      <c r="K7660" s="36"/>
      <c r="N7660" s="36"/>
      <c r="O7660" s="36"/>
    </row>
    <row r="7661" spans="6:15">
      <c r="F7661" s="36"/>
      <c r="H7661" s="36"/>
      <c r="I7661" s="36"/>
    </row>
    <row r="7662" spans="6:15">
      <c r="I7662" s="36"/>
      <c r="O7662" s="36"/>
    </row>
    <row r="7663" spans="6:15">
      <c r="F7663" s="36"/>
      <c r="H7663" s="36"/>
      <c r="I7663" s="36"/>
      <c r="J7663" s="36"/>
      <c r="K7663" s="36"/>
      <c r="N7663" s="36"/>
      <c r="O7663" s="36"/>
    </row>
    <row r="7664" spans="6:15">
      <c r="F7664" s="36"/>
      <c r="H7664" s="36"/>
      <c r="I7664" s="36"/>
      <c r="J7664" s="36"/>
      <c r="K7664" s="36"/>
      <c r="N7664" s="36"/>
      <c r="O7664" s="36"/>
    </row>
    <row r="7665" spans="6:15">
      <c r="I7665" s="36"/>
      <c r="O7665" s="36"/>
    </row>
    <row r="7666" spans="6:15">
      <c r="I7666" s="36"/>
      <c r="J7666" s="36"/>
    </row>
    <row r="7667" spans="6:15">
      <c r="F7667" s="36"/>
      <c r="H7667" s="36"/>
      <c r="I7667" s="36"/>
      <c r="J7667" s="36"/>
      <c r="K7667" s="36"/>
      <c r="N7667" s="36"/>
      <c r="O7667" s="36"/>
    </row>
    <row r="7668" spans="6:15">
      <c r="F7668" s="36"/>
      <c r="I7668" s="36"/>
      <c r="K7668" s="36"/>
      <c r="N7668" s="36"/>
      <c r="O7668" s="36"/>
    </row>
    <row r="7669" spans="6:15">
      <c r="I7669" s="36"/>
      <c r="J7669" s="36"/>
    </row>
    <row r="7670" spans="6:15">
      <c r="F7670" s="36"/>
      <c r="H7670" s="36"/>
      <c r="I7670" s="36"/>
      <c r="J7670" s="36"/>
      <c r="K7670" s="36"/>
      <c r="N7670" s="36"/>
      <c r="O7670" s="36"/>
    </row>
    <row r="7671" spans="6:15">
      <c r="F7671" s="36"/>
      <c r="H7671" s="36"/>
      <c r="I7671" s="36"/>
      <c r="K7671" s="36"/>
      <c r="N7671" s="36"/>
      <c r="O7671" s="36"/>
    </row>
    <row r="7672" spans="6:15">
      <c r="F7672" s="36"/>
      <c r="I7672" s="36"/>
      <c r="J7672" s="36"/>
      <c r="O7672" s="36"/>
    </row>
    <row r="7673" spans="6:15">
      <c r="F7673" s="36"/>
      <c r="H7673" s="36"/>
      <c r="I7673" s="36"/>
      <c r="J7673" s="36"/>
      <c r="K7673" s="36"/>
      <c r="N7673" s="36"/>
      <c r="O7673" s="36"/>
    </row>
    <row r="7674" spans="6:15">
      <c r="I7674" s="36"/>
      <c r="N7674" s="36"/>
      <c r="O7674" s="36"/>
    </row>
    <row r="7675" spans="6:15">
      <c r="F7675" s="36"/>
      <c r="I7675" s="36"/>
      <c r="J7675" s="36"/>
    </row>
    <row r="7676" spans="6:15">
      <c r="F7676" s="36"/>
      <c r="I7676" s="36"/>
      <c r="J7676" s="36"/>
      <c r="O7676" s="36"/>
    </row>
    <row r="7677" spans="6:15">
      <c r="F7677" s="36"/>
      <c r="H7677" s="36"/>
      <c r="I7677" s="36"/>
      <c r="K7677" s="36"/>
      <c r="N7677" s="36"/>
      <c r="O7677" s="36"/>
    </row>
    <row r="7678" spans="6:15">
      <c r="I7678" s="36"/>
      <c r="J7678" s="36"/>
      <c r="O7678" s="36"/>
    </row>
    <row r="7679" spans="6:15">
      <c r="I7679" s="36"/>
    </row>
    <row r="7680" spans="6:15">
      <c r="F7680" s="36"/>
      <c r="H7680" s="36"/>
      <c r="I7680" s="36"/>
      <c r="J7680" s="36"/>
      <c r="K7680" s="36"/>
      <c r="N7680" s="36"/>
      <c r="O7680" s="36"/>
    </row>
    <row r="7681" spans="6:15">
      <c r="G7681" s="36"/>
      <c r="H7681" s="36"/>
      <c r="I7681" s="36"/>
      <c r="O7681" s="36"/>
    </row>
    <row r="7682" spans="6:15">
      <c r="F7682" s="36"/>
      <c r="I7682" s="36"/>
    </row>
    <row r="7683" spans="6:15">
      <c r="F7683" s="36"/>
      <c r="H7683" s="36"/>
      <c r="I7683" s="36"/>
      <c r="J7683" s="36"/>
      <c r="K7683" s="36"/>
      <c r="N7683" s="36"/>
      <c r="O7683" s="36"/>
    </row>
    <row r="7684" spans="6:15">
      <c r="F7684" s="36"/>
      <c r="J7684" s="36"/>
      <c r="O7684" s="36"/>
    </row>
    <row r="7685" spans="6:15">
      <c r="H7685" s="36"/>
      <c r="I7685" s="36"/>
    </row>
    <row r="7686" spans="6:15">
      <c r="F7686" s="36"/>
      <c r="H7686" s="36"/>
      <c r="I7686" s="36"/>
      <c r="J7686" s="36"/>
      <c r="K7686" s="36"/>
      <c r="N7686" s="36"/>
      <c r="O7686" s="36"/>
    </row>
    <row r="7687" spans="6:15">
      <c r="F7687" s="36"/>
      <c r="J7687" s="36"/>
      <c r="K7687" s="36"/>
      <c r="M7687" s="36"/>
      <c r="O7687" s="36"/>
    </row>
    <row r="7688" spans="6:15">
      <c r="F7688" s="36"/>
      <c r="H7688" s="36"/>
      <c r="I7688" s="36"/>
      <c r="J7688" s="36"/>
      <c r="K7688" s="36"/>
      <c r="N7688" s="36"/>
      <c r="O7688" s="36"/>
    </row>
    <row r="7689" spans="6:15">
      <c r="F7689" s="36"/>
      <c r="H7689" s="36"/>
      <c r="I7689" s="36"/>
      <c r="J7689" s="36"/>
      <c r="K7689" s="36"/>
      <c r="N7689" s="36"/>
      <c r="O7689" s="36"/>
    </row>
    <row r="7690" spans="6:15">
      <c r="F7690" s="36"/>
      <c r="H7690" s="36"/>
      <c r="I7690" s="36"/>
      <c r="J7690" s="36"/>
      <c r="K7690" s="36"/>
      <c r="N7690" s="36"/>
      <c r="O7690" s="36"/>
    </row>
    <row r="7691" spans="6:15">
      <c r="F7691" s="36"/>
      <c r="H7691" s="36"/>
      <c r="J7691" s="36"/>
      <c r="K7691" s="36"/>
      <c r="O7691" s="36"/>
    </row>
    <row r="7692" spans="6:15">
      <c r="F7692" s="36"/>
      <c r="H7692" s="36"/>
      <c r="I7692" s="36"/>
      <c r="J7692" s="36"/>
      <c r="K7692" s="36"/>
      <c r="N7692" s="36"/>
      <c r="O7692" s="36"/>
    </row>
    <row r="7693" spans="6:15">
      <c r="F7693" s="36"/>
      <c r="G7693" s="36"/>
      <c r="J7693" s="36"/>
      <c r="O7693" s="36"/>
    </row>
    <row r="7694" spans="6:15">
      <c r="F7694" s="36"/>
      <c r="J7694" s="36"/>
    </row>
    <row r="7695" spans="6:15">
      <c r="F7695" s="36"/>
      <c r="H7695" s="36"/>
      <c r="I7695" s="36"/>
      <c r="J7695" s="36"/>
      <c r="K7695" s="36"/>
      <c r="N7695" s="36"/>
      <c r="O7695" s="36"/>
    </row>
    <row r="7696" spans="6:15">
      <c r="F7696" s="36"/>
      <c r="I7696" s="36"/>
      <c r="O7696" s="36"/>
    </row>
    <row r="7697" spans="6:17">
      <c r="F7697" s="36"/>
      <c r="H7697" s="36"/>
      <c r="I7697" s="36"/>
      <c r="J7697" s="36"/>
      <c r="O7697" s="36"/>
    </row>
    <row r="7698" spans="6:17">
      <c r="F7698" s="36"/>
      <c r="H7698" s="36"/>
      <c r="I7698" s="36"/>
      <c r="J7698" s="36"/>
      <c r="K7698" s="36"/>
      <c r="N7698" s="36"/>
      <c r="O7698" s="36"/>
    </row>
    <row r="7699" spans="6:17">
      <c r="F7699" s="47"/>
      <c r="G7699" s="47"/>
      <c r="H7699" s="47"/>
      <c r="I7699" s="47"/>
      <c r="J7699" s="47"/>
      <c r="K7699" s="47"/>
      <c r="L7699" s="47"/>
      <c r="M7699" s="47"/>
      <c r="N7699" s="47"/>
      <c r="O7699" s="47"/>
      <c r="P7699" s="47"/>
      <c r="Q7699" s="47"/>
    </row>
    <row r="7700" spans="6:17">
      <c r="F7700" s="36"/>
      <c r="H7700" s="36"/>
      <c r="I7700" s="36"/>
      <c r="J7700" s="36"/>
      <c r="K7700" s="36"/>
      <c r="N7700" s="36"/>
      <c r="O7700" s="36"/>
    </row>
    <row r="7701" spans="6:17">
      <c r="F7701" s="36"/>
      <c r="H7701" s="36"/>
      <c r="I7701" s="36"/>
      <c r="J7701" s="36"/>
      <c r="K7701" s="36"/>
      <c r="N7701" s="36"/>
      <c r="O7701" s="36"/>
    </row>
    <row r="7702" spans="6:17">
      <c r="F7702" s="36"/>
      <c r="H7702" s="36"/>
      <c r="I7702" s="36"/>
      <c r="J7702" s="36"/>
      <c r="K7702" s="36"/>
      <c r="N7702" s="36"/>
      <c r="O7702" s="36"/>
    </row>
    <row r="7703" spans="6:17">
      <c r="F7703" s="36"/>
      <c r="H7703" s="36"/>
      <c r="I7703" s="36"/>
      <c r="J7703" s="36"/>
      <c r="K7703" s="36"/>
      <c r="N7703" s="36"/>
      <c r="O7703" s="36"/>
    </row>
    <row r="7704" spans="6:17">
      <c r="F7704" s="36"/>
      <c r="H7704" s="36"/>
      <c r="I7704" s="36"/>
      <c r="J7704" s="36"/>
      <c r="K7704" s="36"/>
      <c r="N7704" s="36"/>
      <c r="O7704" s="36"/>
    </row>
    <row r="7705" spans="6:17">
      <c r="G7705" s="36"/>
      <c r="K7705" s="36"/>
      <c r="O7705" s="36"/>
    </row>
    <row r="7706" spans="6:17">
      <c r="F7706" s="36"/>
      <c r="H7706" s="36"/>
      <c r="I7706" s="36"/>
      <c r="J7706" s="36"/>
      <c r="K7706" s="36"/>
      <c r="N7706" s="36"/>
      <c r="O7706" s="36"/>
    </row>
    <row r="7707" spans="6:17">
      <c r="F7707" s="36"/>
      <c r="H7707" s="36"/>
      <c r="I7707" s="36"/>
      <c r="J7707" s="36"/>
      <c r="K7707" s="36"/>
      <c r="N7707" s="36"/>
      <c r="O7707" s="36"/>
    </row>
    <row r="7708" spans="6:17">
      <c r="F7708" s="36"/>
      <c r="J7708" s="36"/>
      <c r="O7708" s="36"/>
    </row>
    <row r="7709" spans="6:17">
      <c r="F7709" s="36"/>
      <c r="H7709" s="36"/>
      <c r="I7709" s="36"/>
      <c r="J7709" s="36"/>
      <c r="K7709" s="36"/>
      <c r="N7709" s="36"/>
      <c r="O7709" s="36"/>
    </row>
    <row r="7710" spans="6:17">
      <c r="F7710" s="36"/>
      <c r="H7710" s="36"/>
      <c r="I7710" s="36"/>
      <c r="J7710" s="36"/>
      <c r="K7710" s="36"/>
      <c r="O7710" s="36"/>
    </row>
    <row r="7711" spans="6:17">
      <c r="F7711" s="36"/>
      <c r="K7711" s="36"/>
      <c r="M7711" s="36"/>
      <c r="O7711" s="36"/>
    </row>
    <row r="7712" spans="6:17">
      <c r="F7712" s="36"/>
      <c r="H7712" s="36"/>
      <c r="I7712" s="36"/>
      <c r="J7712" s="36"/>
      <c r="K7712" s="36"/>
      <c r="N7712" s="36"/>
      <c r="O7712" s="36"/>
    </row>
    <row r="7713" spans="6:15">
      <c r="M7713" s="36"/>
      <c r="O7713" s="36"/>
    </row>
    <row r="7714" spans="6:15">
      <c r="F7714" s="36"/>
      <c r="H7714" s="36"/>
      <c r="I7714" s="36"/>
      <c r="J7714" s="36"/>
      <c r="K7714" s="36"/>
      <c r="M7714" s="36"/>
      <c r="O7714" s="36"/>
    </row>
    <row r="7715" spans="6:15">
      <c r="F7715" s="36"/>
      <c r="H7715" s="36"/>
      <c r="I7715" s="36"/>
      <c r="J7715" s="36"/>
      <c r="K7715" s="36"/>
      <c r="N7715" s="36"/>
      <c r="O7715" s="36"/>
    </row>
    <row r="7716" spans="6:15">
      <c r="F7716" s="36"/>
      <c r="H7716" s="36"/>
      <c r="I7716" s="36"/>
      <c r="J7716" s="36"/>
      <c r="K7716" s="36"/>
      <c r="N7716" s="36"/>
      <c r="O7716" s="36"/>
    </row>
    <row r="7717" spans="6:15">
      <c r="F7717" s="36"/>
      <c r="G7717" s="36"/>
      <c r="K7717" s="36"/>
    </row>
    <row r="7718" spans="6:15">
      <c r="F7718" s="36"/>
      <c r="H7718" s="36"/>
      <c r="I7718" s="36"/>
      <c r="J7718" s="36"/>
      <c r="K7718" s="36"/>
      <c r="N7718" s="36"/>
      <c r="O7718" s="36"/>
    </row>
    <row r="7719" spans="6:15">
      <c r="F7719" s="36"/>
      <c r="H7719" s="36"/>
      <c r="I7719" s="36"/>
      <c r="J7719" s="36"/>
      <c r="K7719" s="36"/>
      <c r="N7719" s="36"/>
      <c r="O7719" s="36"/>
    </row>
    <row r="7720" spans="6:15">
      <c r="F7720" s="36"/>
      <c r="H7720" s="36"/>
      <c r="J7720" s="36"/>
      <c r="K7720" s="36"/>
      <c r="O7720" s="36"/>
    </row>
    <row r="7721" spans="6:15">
      <c r="F7721" s="36"/>
      <c r="H7721" s="36"/>
      <c r="I7721" s="36"/>
      <c r="J7721" s="36"/>
      <c r="K7721" s="36"/>
      <c r="N7721" s="36"/>
      <c r="O7721" s="36"/>
    </row>
    <row r="7722" spans="6:15">
      <c r="F7722" s="36"/>
      <c r="J7722" s="36"/>
      <c r="K7722" s="36"/>
      <c r="O7722" s="36"/>
    </row>
    <row r="7723" spans="6:15">
      <c r="F7723" s="36"/>
      <c r="K7723" s="36"/>
      <c r="M7723" s="36"/>
    </row>
    <row r="7724" spans="6:15">
      <c r="F7724" s="36"/>
      <c r="H7724" s="36"/>
      <c r="I7724" s="36"/>
      <c r="K7724" s="36"/>
      <c r="N7724" s="36"/>
      <c r="O7724" s="36"/>
    </row>
    <row r="7725" spans="6:15">
      <c r="F7725" s="36"/>
      <c r="O7725" s="36"/>
    </row>
    <row r="7726" spans="6:15">
      <c r="F7726" s="36"/>
      <c r="I7726" s="36"/>
      <c r="O7726" s="36"/>
    </row>
    <row r="7727" spans="6:15">
      <c r="F7727" s="36"/>
      <c r="H7727" s="36"/>
      <c r="I7727" s="36"/>
      <c r="K7727" s="36"/>
      <c r="N7727" s="36"/>
      <c r="O7727" s="36"/>
    </row>
    <row r="7728" spans="6:15">
      <c r="F7728" s="36"/>
      <c r="I7728" s="36"/>
      <c r="K7728" s="36"/>
    </row>
    <row r="7729" spans="6:17">
      <c r="F7729" s="36"/>
      <c r="G7729" s="36"/>
    </row>
    <row r="7730" spans="6:17">
      <c r="F7730" s="36"/>
      <c r="H7730" s="36"/>
      <c r="I7730" s="36"/>
      <c r="J7730" s="36"/>
      <c r="K7730" s="36"/>
      <c r="N7730" s="36"/>
    </row>
    <row r="7731" spans="6:17">
      <c r="I7731" s="36"/>
    </row>
    <row r="7732" spans="6:17">
      <c r="F7732" s="47"/>
      <c r="G7732" s="47"/>
      <c r="H7732" s="47"/>
      <c r="I7732" s="47"/>
      <c r="J7732" s="47"/>
      <c r="K7732" s="47"/>
      <c r="L7732" s="47"/>
      <c r="M7732" s="47"/>
      <c r="N7732" s="47"/>
      <c r="O7732" s="47"/>
      <c r="P7732" s="47"/>
      <c r="Q7732" s="47"/>
    </row>
    <row r="7733" spans="6:17">
      <c r="H7733" s="36"/>
      <c r="I7733" s="36"/>
      <c r="N7733" s="36"/>
    </row>
    <row r="7734" spans="6:17">
      <c r="I7734" s="36"/>
      <c r="J7734" s="36"/>
    </row>
    <row r="7735" spans="6:17">
      <c r="F7735" s="36"/>
      <c r="M7735" s="36"/>
    </row>
    <row r="7736" spans="6:17">
      <c r="F7736" s="36"/>
      <c r="H7736" s="36"/>
      <c r="O7736" s="36"/>
    </row>
    <row r="7737" spans="6:17">
      <c r="I7737" s="36"/>
    </row>
    <row r="7738" spans="6:17">
      <c r="F7738" s="36"/>
      <c r="H7738" s="36"/>
      <c r="I7738" s="36"/>
      <c r="J7738" s="36"/>
      <c r="K7738" s="36"/>
      <c r="N7738" s="36"/>
      <c r="O7738" s="36"/>
    </row>
    <row r="7739" spans="6:17">
      <c r="F7739" s="36"/>
      <c r="H7739" s="36"/>
    </row>
    <row r="7740" spans="6:17">
      <c r="F7740" s="47"/>
      <c r="G7740" s="47"/>
      <c r="H7740" s="47"/>
      <c r="I7740" s="47"/>
      <c r="J7740" s="47"/>
      <c r="K7740" s="47"/>
      <c r="L7740" s="47"/>
      <c r="M7740" s="47"/>
      <c r="N7740" s="47"/>
      <c r="O7740" s="47"/>
      <c r="P7740" s="47"/>
      <c r="Q7740" s="47"/>
    </row>
    <row r="7741" spans="6:17">
      <c r="G7741" s="36"/>
      <c r="O7741" s="36"/>
    </row>
    <row r="7742" spans="6:17">
      <c r="H7742" s="36"/>
      <c r="J7742" s="36"/>
    </row>
    <row r="7743" spans="6:17">
      <c r="F7743" s="36"/>
      <c r="H7743" s="36"/>
      <c r="I7743" s="36"/>
      <c r="K7743" s="36"/>
      <c r="N7743" s="36"/>
      <c r="O7743" s="36"/>
    </row>
    <row r="7744" spans="6:17">
      <c r="F7744" s="36"/>
      <c r="K7744" s="36"/>
      <c r="O7744" s="36"/>
    </row>
    <row r="7745" spans="6:17">
      <c r="H7745" s="36"/>
      <c r="I7745" s="36"/>
    </row>
    <row r="7746" spans="6:17">
      <c r="F7746" s="36"/>
      <c r="J7746" s="36"/>
    </row>
    <row r="7747" spans="6:17">
      <c r="M7747" s="36"/>
      <c r="O7747" s="36"/>
    </row>
    <row r="7748" spans="6:17">
      <c r="F7748" s="36"/>
      <c r="H7748" s="36"/>
      <c r="I7748" s="36"/>
      <c r="J7748" s="36"/>
      <c r="K7748" s="36"/>
      <c r="N7748" s="36"/>
      <c r="O7748" s="36"/>
    </row>
    <row r="7749" spans="6:17">
      <c r="F7749" s="36"/>
      <c r="H7749" s="36"/>
      <c r="I7749" s="36"/>
      <c r="O7749" s="36"/>
    </row>
    <row r="7750" spans="6:17">
      <c r="F7750" s="36"/>
      <c r="H7750" s="36"/>
      <c r="I7750" s="36"/>
      <c r="J7750" s="36"/>
      <c r="K7750" s="36"/>
      <c r="N7750" s="36"/>
      <c r="O7750" s="36"/>
    </row>
    <row r="7751" spans="6:17">
      <c r="F7751" s="36"/>
      <c r="H7751" s="36"/>
      <c r="I7751" s="36"/>
      <c r="J7751" s="36"/>
      <c r="K7751" s="36"/>
      <c r="N7751" s="36"/>
      <c r="O7751" s="36"/>
    </row>
    <row r="7752" spans="6:17">
      <c r="F7752" s="36"/>
      <c r="I7752" s="36"/>
      <c r="K7752" s="36"/>
      <c r="O7752" s="36"/>
    </row>
    <row r="7753" spans="6:17">
      <c r="F7753" s="47"/>
      <c r="G7753" s="47"/>
      <c r="H7753" s="47"/>
      <c r="I7753" s="47"/>
      <c r="J7753" s="47"/>
      <c r="K7753" s="47"/>
      <c r="L7753" s="47"/>
      <c r="M7753" s="47"/>
      <c r="N7753" s="47"/>
      <c r="O7753" s="47"/>
      <c r="P7753" s="47"/>
      <c r="Q7753" s="47"/>
    </row>
    <row r="7754" spans="6:17">
      <c r="F7754" s="36"/>
      <c r="H7754" s="36"/>
      <c r="I7754" s="36"/>
      <c r="J7754" s="36"/>
      <c r="K7754" s="36"/>
      <c r="N7754" s="36"/>
      <c r="O7754" s="36"/>
    </row>
    <row r="7755" spans="6:17">
      <c r="F7755" s="36"/>
      <c r="I7755" s="36"/>
      <c r="J7755" s="36"/>
      <c r="O7755" s="36"/>
    </row>
    <row r="7756" spans="6:17">
      <c r="F7756" s="36"/>
      <c r="J7756" s="36"/>
      <c r="O7756" s="36"/>
    </row>
    <row r="7757" spans="6:17">
      <c r="F7757" s="36"/>
      <c r="H7757" s="36"/>
      <c r="I7757" s="36"/>
      <c r="J7757" s="36"/>
      <c r="K7757" s="36"/>
      <c r="N7757" s="36"/>
      <c r="O7757" s="36"/>
    </row>
    <row r="7758" spans="6:17">
      <c r="I7758" s="36"/>
      <c r="J7758" s="36"/>
    </row>
    <row r="7759" spans="6:17">
      <c r="F7759" s="36"/>
      <c r="O7759" s="36"/>
    </row>
    <row r="7760" spans="6:17">
      <c r="F7760" s="36"/>
      <c r="H7760" s="36"/>
      <c r="I7760" s="36"/>
      <c r="J7760" s="36"/>
      <c r="K7760" s="36"/>
      <c r="N7760" s="36"/>
      <c r="O7760" s="36"/>
    </row>
    <row r="7761" spans="6:15">
      <c r="I7761" s="36"/>
    </row>
    <row r="7762" spans="6:15">
      <c r="F7762" s="36"/>
      <c r="H7762" s="36"/>
      <c r="I7762" s="36"/>
      <c r="J7762" s="36"/>
      <c r="K7762" s="36"/>
      <c r="N7762" s="36"/>
      <c r="O7762" s="36"/>
    </row>
    <row r="7763" spans="6:15">
      <c r="F7763" s="36"/>
      <c r="H7763" s="36"/>
      <c r="I7763" s="36"/>
      <c r="J7763" s="36"/>
      <c r="K7763" s="36"/>
      <c r="N7763" s="36"/>
      <c r="O7763" s="36"/>
    </row>
    <row r="7764" spans="6:15">
      <c r="F7764" s="36"/>
      <c r="H7764" s="36"/>
      <c r="I7764" s="36"/>
      <c r="J7764" s="36"/>
      <c r="K7764" s="36"/>
      <c r="N7764" s="36"/>
      <c r="O7764" s="36"/>
    </row>
    <row r="7765" spans="6:15">
      <c r="O7765" s="36"/>
    </row>
    <row r="7766" spans="6:15">
      <c r="F7766" s="36"/>
      <c r="H7766" s="36"/>
      <c r="I7766" s="36"/>
      <c r="J7766" s="36"/>
      <c r="K7766" s="36"/>
      <c r="N7766" s="36"/>
      <c r="O7766" s="36"/>
    </row>
    <row r="7767" spans="6:15">
      <c r="F7767" s="36"/>
      <c r="H7767" s="36"/>
      <c r="I7767" s="36"/>
      <c r="J7767" s="36"/>
      <c r="K7767" s="36"/>
      <c r="N7767" s="36"/>
      <c r="O7767" s="36"/>
    </row>
    <row r="7768" spans="6:15">
      <c r="O7768" s="36"/>
    </row>
    <row r="7769" spans="6:15">
      <c r="F7769" s="36"/>
      <c r="H7769" s="36"/>
      <c r="I7769" s="36"/>
      <c r="J7769" s="36"/>
      <c r="K7769" s="36"/>
      <c r="N7769" s="36"/>
      <c r="O7769" s="36"/>
    </row>
    <row r="7770" spans="6:15">
      <c r="F7770" s="36"/>
      <c r="H7770" s="36"/>
      <c r="I7770" s="36"/>
      <c r="J7770" s="36"/>
      <c r="K7770" s="36"/>
      <c r="N7770" s="36"/>
      <c r="O7770" s="36"/>
    </row>
    <row r="7771" spans="6:15">
      <c r="F7771" s="36"/>
      <c r="I7771" s="36"/>
      <c r="K7771" s="36"/>
      <c r="O7771" s="36"/>
    </row>
    <row r="7772" spans="6:15">
      <c r="F7772" s="36"/>
      <c r="H7772" s="36"/>
      <c r="I7772" s="36"/>
      <c r="J7772" s="36"/>
      <c r="K7772" s="36"/>
      <c r="N7772" s="36"/>
      <c r="O7772" s="36"/>
    </row>
    <row r="7773" spans="6:15">
      <c r="F7773" s="36"/>
      <c r="H7773" s="36"/>
      <c r="I7773" s="36"/>
      <c r="J7773" s="36"/>
      <c r="K7773" s="36"/>
      <c r="N7773" s="36"/>
      <c r="O7773" s="36"/>
    </row>
    <row r="7774" spans="6:15">
      <c r="I7774" s="36"/>
      <c r="J7774" s="36"/>
    </row>
    <row r="7775" spans="6:15">
      <c r="F7775" s="36"/>
      <c r="H7775" s="36"/>
      <c r="I7775" s="36"/>
      <c r="J7775" s="36"/>
      <c r="K7775" s="36"/>
      <c r="N7775" s="36"/>
      <c r="O7775" s="36"/>
    </row>
    <row r="7776" spans="6:15">
      <c r="F7776" s="36"/>
      <c r="H7776" s="36"/>
      <c r="I7776" s="36"/>
      <c r="J7776" s="36"/>
      <c r="K7776" s="36"/>
      <c r="N7776" s="36"/>
      <c r="O7776" s="36"/>
    </row>
    <row r="7777" spans="6:17">
      <c r="F7777" s="47"/>
      <c r="G7777" s="47"/>
      <c r="H7777" s="47"/>
      <c r="I7777" s="47"/>
      <c r="J7777" s="47"/>
      <c r="K7777" s="47"/>
      <c r="L7777" s="47"/>
      <c r="M7777" s="47"/>
      <c r="N7777" s="47"/>
      <c r="O7777" s="47"/>
      <c r="P7777" s="47"/>
      <c r="Q7777" s="47"/>
    </row>
    <row r="7778" spans="6:17">
      <c r="F7778" s="36"/>
      <c r="H7778" s="36"/>
      <c r="I7778" s="36"/>
      <c r="J7778" s="36"/>
      <c r="K7778" s="36"/>
      <c r="N7778" s="36"/>
      <c r="O7778" s="36"/>
    </row>
    <row r="7779" spans="6:17">
      <c r="F7779" s="36"/>
      <c r="H7779" s="36"/>
      <c r="I7779" s="36"/>
      <c r="J7779" s="36"/>
      <c r="K7779" s="36"/>
      <c r="N7779" s="36"/>
      <c r="O7779" s="36"/>
    </row>
    <row r="7780" spans="6:17">
      <c r="J7780" s="36"/>
      <c r="K7780" s="36"/>
      <c r="O7780" s="36"/>
    </row>
    <row r="7781" spans="6:17">
      <c r="F7781" s="36"/>
      <c r="H7781" s="36"/>
      <c r="I7781" s="36"/>
      <c r="J7781" s="36"/>
      <c r="K7781" s="36"/>
      <c r="N7781" s="36"/>
      <c r="O7781" s="36"/>
    </row>
    <row r="7782" spans="6:17">
      <c r="F7782" s="36"/>
      <c r="H7782" s="36"/>
      <c r="I7782" s="36"/>
      <c r="J7782" s="36"/>
      <c r="K7782" s="36"/>
      <c r="N7782" s="36"/>
      <c r="O7782" s="36"/>
    </row>
    <row r="7783" spans="6:17">
      <c r="F7783" s="36"/>
      <c r="J7783" s="36"/>
      <c r="K7783" s="36"/>
      <c r="O7783" s="36"/>
    </row>
    <row r="7784" spans="6:17">
      <c r="F7784" s="36"/>
      <c r="H7784" s="36"/>
      <c r="I7784" s="36"/>
      <c r="J7784" s="36"/>
      <c r="K7784" s="36"/>
      <c r="N7784" s="36"/>
      <c r="O7784" s="36"/>
    </row>
    <row r="7785" spans="6:17">
      <c r="F7785" s="36"/>
      <c r="H7785" s="36"/>
      <c r="I7785" s="36"/>
      <c r="J7785" s="36"/>
      <c r="K7785" s="36"/>
      <c r="N7785" s="36"/>
      <c r="O7785" s="36"/>
    </row>
    <row r="7786" spans="6:17">
      <c r="F7786" s="36"/>
      <c r="H7786" s="36"/>
      <c r="I7786" s="36"/>
      <c r="J7786" s="36"/>
      <c r="K7786" s="36"/>
      <c r="N7786" s="36"/>
      <c r="O7786" s="36"/>
    </row>
    <row r="7787" spans="6:17">
      <c r="F7787" s="36"/>
      <c r="H7787" s="36"/>
      <c r="I7787" s="36"/>
      <c r="J7787" s="36"/>
      <c r="K7787" s="36"/>
      <c r="N7787" s="36"/>
      <c r="O7787" s="36"/>
    </row>
    <row r="7788" spans="6:17">
      <c r="F7788" s="36"/>
      <c r="H7788" s="36"/>
      <c r="I7788" s="36"/>
      <c r="J7788" s="36"/>
      <c r="K7788" s="36"/>
      <c r="N7788" s="36"/>
      <c r="O7788" s="36"/>
    </row>
    <row r="7789" spans="6:17">
      <c r="F7789" s="36"/>
      <c r="H7789" s="36"/>
      <c r="I7789" s="36"/>
      <c r="J7789" s="36"/>
      <c r="K7789" s="36"/>
      <c r="N7789" s="36"/>
      <c r="O7789" s="36"/>
    </row>
    <row r="7790" spans="6:17">
      <c r="F7790" s="36"/>
      <c r="H7790" s="36"/>
      <c r="I7790" s="36"/>
      <c r="J7790" s="36"/>
      <c r="K7790" s="36"/>
      <c r="N7790" s="36"/>
      <c r="O7790" s="36"/>
    </row>
    <row r="7791" spans="6:17">
      <c r="F7791" s="36"/>
      <c r="H7791" s="36"/>
      <c r="I7791" s="36"/>
      <c r="J7791" s="36"/>
      <c r="K7791" s="36"/>
      <c r="N7791" s="36"/>
      <c r="O7791" s="36"/>
    </row>
    <row r="7792" spans="6:17">
      <c r="F7792" s="36"/>
      <c r="H7792" s="36"/>
      <c r="I7792" s="36"/>
      <c r="J7792" s="36"/>
      <c r="K7792" s="36"/>
      <c r="N7792" s="36"/>
      <c r="O7792" s="36"/>
    </row>
    <row r="7793" spans="6:15">
      <c r="F7793" s="36"/>
      <c r="H7793" s="36"/>
      <c r="I7793" s="36"/>
      <c r="J7793" s="36"/>
      <c r="K7793" s="36"/>
      <c r="N7793" s="36"/>
      <c r="O7793" s="36"/>
    </row>
    <row r="7794" spans="6:15">
      <c r="F7794" s="36"/>
      <c r="H7794" s="36"/>
      <c r="I7794" s="36"/>
      <c r="J7794" s="36"/>
      <c r="K7794" s="36"/>
      <c r="N7794" s="36"/>
      <c r="O7794" s="36"/>
    </row>
    <row r="7795" spans="6:15">
      <c r="F7795" s="36"/>
      <c r="H7795" s="36"/>
      <c r="I7795" s="36"/>
      <c r="J7795" s="36"/>
      <c r="K7795" s="36"/>
      <c r="N7795" s="36"/>
      <c r="O7795" s="36"/>
    </row>
    <row r="7796" spans="6:15">
      <c r="F7796" s="36"/>
      <c r="H7796" s="36"/>
      <c r="I7796" s="36"/>
      <c r="J7796" s="36"/>
      <c r="K7796" s="36"/>
      <c r="N7796" s="36"/>
      <c r="O7796" s="36"/>
    </row>
    <row r="7797" spans="6:15">
      <c r="F7797" s="36"/>
      <c r="H7797" s="36"/>
      <c r="I7797" s="36"/>
      <c r="J7797" s="36"/>
      <c r="K7797" s="36"/>
      <c r="N7797" s="36"/>
      <c r="O7797" s="36"/>
    </row>
    <row r="7798" spans="6:15">
      <c r="F7798" s="36"/>
      <c r="H7798" s="36"/>
      <c r="I7798" s="36"/>
      <c r="J7798" s="36"/>
      <c r="K7798" s="36"/>
      <c r="N7798" s="36"/>
      <c r="O7798" s="36"/>
    </row>
    <row r="7799" spans="6:15">
      <c r="F7799" s="36"/>
      <c r="H7799" s="36"/>
      <c r="I7799" s="36"/>
      <c r="J7799" s="36"/>
      <c r="K7799" s="36"/>
      <c r="N7799" s="36"/>
      <c r="O7799" s="36"/>
    </row>
    <row r="7800" spans="6:15">
      <c r="K7800" s="36"/>
    </row>
    <row r="7801" spans="6:15">
      <c r="F7801" s="36"/>
      <c r="H7801" s="36"/>
      <c r="I7801" s="36"/>
      <c r="J7801" s="36"/>
      <c r="K7801" s="36"/>
      <c r="N7801" s="36"/>
      <c r="O7801" s="36"/>
    </row>
    <row r="7802" spans="6:15">
      <c r="F7802" s="36"/>
      <c r="H7802" s="36"/>
      <c r="I7802" s="36"/>
      <c r="J7802" s="36"/>
      <c r="K7802" s="36"/>
      <c r="N7802" s="36"/>
      <c r="O7802" s="36"/>
    </row>
    <row r="7803" spans="6:15">
      <c r="F7803" s="36"/>
      <c r="K7803" s="36"/>
    </row>
    <row r="7804" spans="6:15">
      <c r="F7804" s="36"/>
      <c r="H7804" s="36"/>
      <c r="I7804" s="36"/>
      <c r="J7804" s="36"/>
      <c r="K7804" s="36"/>
      <c r="N7804" s="36"/>
      <c r="O7804" s="36"/>
    </row>
    <row r="7805" spans="6:15">
      <c r="F7805" s="36"/>
      <c r="H7805" s="36"/>
      <c r="I7805" s="36"/>
      <c r="J7805" s="36"/>
      <c r="K7805" s="36"/>
      <c r="N7805" s="36"/>
      <c r="O7805" s="36"/>
    </row>
    <row r="7806" spans="6:15">
      <c r="I7806" s="36"/>
      <c r="K7806" s="36"/>
    </row>
    <row r="7807" spans="6:15">
      <c r="F7807" s="36"/>
      <c r="H7807" s="36"/>
      <c r="I7807" s="36"/>
      <c r="J7807" s="36"/>
      <c r="K7807" s="36"/>
      <c r="N7807" s="36"/>
      <c r="O7807" s="36"/>
    </row>
    <row r="7808" spans="6:15">
      <c r="F7808" s="36"/>
      <c r="H7808" s="36"/>
      <c r="I7808" s="36"/>
      <c r="J7808" s="36"/>
      <c r="K7808" s="36"/>
      <c r="N7808" s="36"/>
      <c r="O7808" s="36"/>
    </row>
    <row r="7809" spans="6:17">
      <c r="I7809" s="36"/>
      <c r="K7809" s="36"/>
    </row>
    <row r="7810" spans="6:17">
      <c r="F7810" s="36"/>
      <c r="J7810" s="36"/>
      <c r="O7810" s="36"/>
    </row>
    <row r="7811" spans="6:17">
      <c r="F7811" s="36"/>
      <c r="H7811" s="36"/>
      <c r="I7811" s="36"/>
      <c r="J7811" s="36"/>
      <c r="K7811" s="36"/>
      <c r="N7811" s="36"/>
      <c r="O7811" s="36"/>
    </row>
    <row r="7812" spans="6:17">
      <c r="F7812" s="36"/>
      <c r="K7812" s="36"/>
      <c r="O7812" s="36"/>
    </row>
    <row r="7813" spans="6:17">
      <c r="F7813" s="36"/>
      <c r="J7813" s="36"/>
    </row>
    <row r="7814" spans="6:17">
      <c r="F7814" s="36"/>
      <c r="H7814" s="36"/>
      <c r="I7814" s="36"/>
      <c r="J7814" s="36"/>
      <c r="K7814" s="36"/>
      <c r="N7814" s="36"/>
      <c r="O7814" s="36"/>
    </row>
    <row r="7815" spans="6:17">
      <c r="F7815" s="36"/>
      <c r="H7815" s="36"/>
      <c r="J7815" s="36"/>
      <c r="K7815" s="36"/>
      <c r="N7815" s="36"/>
      <c r="O7815" s="36"/>
    </row>
    <row r="7816" spans="6:17">
      <c r="F7816" s="47"/>
      <c r="G7816" s="47"/>
      <c r="H7816" s="47"/>
      <c r="I7816" s="47"/>
      <c r="J7816" s="47"/>
      <c r="K7816" s="47"/>
      <c r="L7816" s="47"/>
      <c r="M7816" s="47"/>
      <c r="N7816" s="47"/>
      <c r="O7816" s="47"/>
      <c r="P7816" s="47"/>
      <c r="Q7816" s="47"/>
    </row>
    <row r="7817" spans="6:17">
      <c r="F7817" s="36"/>
      <c r="H7817" s="36"/>
      <c r="I7817" s="36"/>
      <c r="J7817" s="36"/>
      <c r="K7817" s="36"/>
      <c r="N7817" s="36"/>
      <c r="O7817" s="36"/>
    </row>
    <row r="7818" spans="6:17">
      <c r="F7818" s="36"/>
      <c r="I7818" s="36"/>
    </row>
    <row r="7819" spans="6:17">
      <c r="J7819" s="36"/>
      <c r="O7819" s="36"/>
    </row>
    <row r="7820" spans="6:17">
      <c r="F7820" s="36"/>
      <c r="H7820" s="36"/>
      <c r="I7820" s="36"/>
      <c r="J7820" s="36"/>
      <c r="K7820" s="36"/>
      <c r="N7820" s="36"/>
      <c r="O7820" s="36"/>
    </row>
    <row r="7821" spans="6:17">
      <c r="F7821" s="36"/>
      <c r="H7821" s="36"/>
      <c r="I7821" s="36"/>
      <c r="K7821" s="36"/>
      <c r="N7821" s="36"/>
      <c r="O7821" s="36"/>
    </row>
    <row r="7822" spans="6:17">
      <c r="F7822" s="36"/>
      <c r="O7822" s="36"/>
    </row>
    <row r="7823" spans="6:17">
      <c r="F7823" s="36"/>
      <c r="H7823" s="36"/>
      <c r="I7823" s="36"/>
      <c r="J7823" s="36"/>
      <c r="K7823" s="36"/>
      <c r="N7823" s="36"/>
      <c r="O7823" s="36"/>
    </row>
    <row r="7824" spans="6:17">
      <c r="F7824" s="36"/>
    </row>
    <row r="7825" spans="6:15">
      <c r="F7825" s="36"/>
      <c r="H7825" s="36"/>
      <c r="I7825" s="36"/>
      <c r="K7825" s="36"/>
      <c r="O7825" s="36"/>
    </row>
    <row r="7826" spans="6:15">
      <c r="F7826" s="36"/>
      <c r="H7826" s="36"/>
      <c r="I7826" s="36"/>
      <c r="J7826" s="36"/>
      <c r="K7826" s="36"/>
      <c r="N7826" s="36"/>
      <c r="O7826" s="36"/>
    </row>
    <row r="7827" spans="6:15">
      <c r="F7827" s="36"/>
      <c r="J7827" s="36"/>
      <c r="K7827" s="36"/>
      <c r="O7827" s="36"/>
    </row>
    <row r="7828" spans="6:15">
      <c r="F7828" s="36"/>
      <c r="K7828" s="36"/>
    </row>
    <row r="7829" spans="6:15">
      <c r="F7829" s="36"/>
      <c r="H7829" s="36"/>
      <c r="I7829" s="36"/>
      <c r="J7829" s="36"/>
      <c r="K7829" s="36"/>
      <c r="N7829" s="36"/>
      <c r="O7829" s="36"/>
    </row>
    <row r="7830" spans="6:15">
      <c r="F7830" s="36"/>
      <c r="I7830" s="36"/>
      <c r="O7830" s="36"/>
    </row>
    <row r="7831" spans="6:15">
      <c r="F7831" s="36"/>
      <c r="I7831" s="36"/>
      <c r="O7831" s="36"/>
    </row>
    <row r="7832" spans="6:15">
      <c r="F7832" s="36"/>
      <c r="H7832" s="36"/>
      <c r="I7832" s="36"/>
      <c r="J7832" s="36"/>
      <c r="K7832" s="36"/>
      <c r="N7832" s="36"/>
      <c r="O7832" s="36"/>
    </row>
    <row r="7833" spans="6:15">
      <c r="F7833" s="36"/>
    </row>
    <row r="7834" spans="6:15">
      <c r="F7834" s="36"/>
      <c r="K7834" s="36"/>
      <c r="O7834" s="36"/>
    </row>
    <row r="7835" spans="6:15">
      <c r="F7835" s="36"/>
      <c r="H7835" s="36"/>
      <c r="I7835" s="36"/>
      <c r="J7835" s="36"/>
      <c r="K7835" s="36"/>
      <c r="N7835" s="36"/>
      <c r="O7835" s="36"/>
    </row>
    <row r="7836" spans="6:15">
      <c r="K7836" s="36"/>
    </row>
    <row r="7837" spans="6:15">
      <c r="G7837" s="36"/>
      <c r="I7837" s="36"/>
      <c r="K7837" s="36"/>
      <c r="O7837" s="36"/>
    </row>
    <row r="7838" spans="6:15">
      <c r="F7838" s="36"/>
      <c r="H7838" s="36"/>
      <c r="I7838" s="36"/>
      <c r="J7838" s="36"/>
      <c r="K7838" s="36"/>
      <c r="N7838" s="36"/>
      <c r="O7838" s="36"/>
    </row>
    <row r="7839" spans="6:15">
      <c r="J7839" s="36"/>
      <c r="K7839" s="36"/>
    </row>
    <row r="7840" spans="6:15">
      <c r="F7840" s="36"/>
      <c r="K7840" s="36"/>
      <c r="O7840" s="36"/>
    </row>
    <row r="7841" spans="6:15">
      <c r="F7841" s="36"/>
      <c r="H7841" s="36"/>
      <c r="I7841" s="36"/>
      <c r="J7841" s="36"/>
      <c r="K7841" s="36"/>
      <c r="N7841" s="36"/>
      <c r="O7841" s="36"/>
    </row>
    <row r="7842" spans="6:15">
      <c r="I7842" s="36"/>
      <c r="K7842" s="36"/>
    </row>
    <row r="7843" spans="6:15">
      <c r="F7843" s="36"/>
      <c r="I7843" s="36"/>
      <c r="K7843" s="36"/>
      <c r="O7843" s="36"/>
    </row>
    <row r="7844" spans="6:15">
      <c r="F7844" s="36"/>
      <c r="J7844" s="36"/>
      <c r="O7844" s="36"/>
    </row>
    <row r="7845" spans="6:15">
      <c r="F7845" s="36"/>
      <c r="K7845" s="36"/>
    </row>
    <row r="7846" spans="6:15">
      <c r="F7846" s="36"/>
      <c r="O7846" s="36"/>
    </row>
    <row r="7847" spans="6:15">
      <c r="F7847" s="36"/>
      <c r="K7847" s="36"/>
      <c r="O7847" s="36"/>
    </row>
    <row r="7848" spans="6:15">
      <c r="F7848" s="36"/>
      <c r="H7848" s="36"/>
      <c r="J7848" s="36"/>
      <c r="K7848" s="36"/>
      <c r="O7848" s="36"/>
    </row>
    <row r="7849" spans="6:15">
      <c r="F7849" s="36"/>
      <c r="I7849" s="36"/>
      <c r="O7849" s="36"/>
    </row>
    <row r="7850" spans="6:15">
      <c r="F7850" s="36"/>
      <c r="O7850" s="36"/>
    </row>
    <row r="7851" spans="6:15">
      <c r="F7851" s="36"/>
      <c r="J7851" s="36"/>
      <c r="O7851" s="36"/>
    </row>
    <row r="7852" spans="6:15">
      <c r="F7852" s="36"/>
      <c r="O7852" s="36"/>
    </row>
    <row r="7853" spans="6:15">
      <c r="F7853" s="36"/>
      <c r="I7853" s="36"/>
      <c r="O7853" s="36"/>
    </row>
    <row r="7854" spans="6:15">
      <c r="H7854" s="36"/>
      <c r="J7854" s="36"/>
      <c r="O7854" s="36"/>
    </row>
    <row r="7855" spans="6:15">
      <c r="F7855" s="36"/>
      <c r="I7855" s="36"/>
      <c r="J7855" s="36"/>
      <c r="K7855" s="36"/>
      <c r="O7855" s="36"/>
    </row>
    <row r="7856" spans="6:15">
      <c r="F7856" s="36"/>
      <c r="H7856" s="36"/>
      <c r="I7856" s="36"/>
      <c r="J7856" s="36"/>
      <c r="K7856" s="36"/>
      <c r="N7856" s="36"/>
      <c r="O7856" s="36"/>
    </row>
    <row r="7857" spans="6:15">
      <c r="J7857" s="36"/>
      <c r="O7857" s="36"/>
    </row>
    <row r="7858" spans="6:15">
      <c r="F7858" s="36"/>
      <c r="H7858" s="36"/>
      <c r="I7858" s="36"/>
      <c r="J7858" s="36"/>
      <c r="K7858" s="36"/>
      <c r="N7858" s="36"/>
      <c r="O7858" s="36"/>
    </row>
    <row r="7859" spans="6:15">
      <c r="F7859" s="36"/>
      <c r="H7859" s="36"/>
      <c r="I7859" s="36"/>
      <c r="J7859" s="36"/>
      <c r="K7859" s="36"/>
      <c r="N7859" s="36"/>
      <c r="O7859" s="36"/>
    </row>
    <row r="7860" spans="6:15">
      <c r="F7860" s="36"/>
      <c r="H7860" s="36"/>
      <c r="I7860" s="36"/>
      <c r="J7860" s="36"/>
      <c r="K7860" s="36"/>
      <c r="N7860" s="36"/>
      <c r="O7860" s="36"/>
    </row>
    <row r="7861" spans="6:15">
      <c r="F7861" s="36"/>
      <c r="H7861" s="36"/>
      <c r="I7861" s="36"/>
      <c r="J7861" s="36"/>
      <c r="K7861" s="36"/>
      <c r="N7861" s="36"/>
      <c r="O7861" s="36"/>
    </row>
    <row r="7862" spans="6:15">
      <c r="F7862" s="36"/>
      <c r="H7862" s="36"/>
      <c r="I7862" s="36"/>
      <c r="J7862" s="36"/>
      <c r="K7862" s="36"/>
      <c r="N7862" s="36"/>
      <c r="O7862" s="36"/>
    </row>
    <row r="7863" spans="6:15">
      <c r="F7863" s="36"/>
      <c r="H7863" s="36"/>
      <c r="I7863" s="36"/>
      <c r="J7863" s="36"/>
      <c r="K7863" s="36"/>
      <c r="N7863" s="36"/>
      <c r="O7863" s="36"/>
    </row>
    <row r="7864" spans="6:15">
      <c r="F7864" s="36"/>
      <c r="H7864" s="36"/>
      <c r="I7864" s="36"/>
      <c r="J7864" s="36"/>
      <c r="K7864" s="36"/>
      <c r="N7864" s="36"/>
      <c r="O7864" s="36"/>
    </row>
    <row r="7865" spans="6:15">
      <c r="F7865" s="36"/>
      <c r="H7865" s="36"/>
      <c r="I7865" s="36"/>
      <c r="J7865" s="36"/>
      <c r="K7865" s="36"/>
      <c r="N7865" s="36"/>
      <c r="O7865" s="36"/>
    </row>
    <row r="7866" spans="6:15">
      <c r="F7866" s="36"/>
      <c r="H7866" s="36"/>
      <c r="I7866" s="36"/>
      <c r="J7866" s="36"/>
      <c r="K7866" s="36"/>
      <c r="N7866" s="36"/>
      <c r="O7866" s="36"/>
    </row>
    <row r="7867" spans="6:15">
      <c r="F7867" s="36"/>
      <c r="H7867" s="36"/>
      <c r="I7867" s="36"/>
      <c r="J7867" s="36"/>
      <c r="K7867" s="36"/>
      <c r="N7867" s="36"/>
      <c r="O7867" s="36"/>
    </row>
    <row r="7868" spans="6:15">
      <c r="F7868" s="36"/>
      <c r="H7868" s="36"/>
      <c r="I7868" s="36"/>
      <c r="J7868" s="36"/>
      <c r="K7868" s="36"/>
      <c r="N7868" s="36"/>
      <c r="O7868" s="36"/>
    </row>
    <row r="7869" spans="6:15">
      <c r="M7869" s="36"/>
    </row>
    <row r="7870" spans="6:15">
      <c r="F7870" s="36"/>
      <c r="I7870" s="36"/>
      <c r="O7870" s="36"/>
    </row>
    <row r="7871" spans="6:15">
      <c r="F7871" s="36"/>
      <c r="H7871" s="36"/>
      <c r="I7871" s="36"/>
      <c r="J7871" s="36"/>
      <c r="K7871" s="36"/>
      <c r="N7871" s="36"/>
      <c r="O7871" s="36"/>
    </row>
    <row r="7872" spans="6:15">
      <c r="F7872" s="36"/>
      <c r="H7872" s="36"/>
      <c r="I7872" s="36"/>
      <c r="J7872" s="36"/>
      <c r="K7872" s="36"/>
      <c r="N7872" s="36"/>
      <c r="O7872" s="36"/>
    </row>
    <row r="7873" spans="6:15">
      <c r="I7873" s="36"/>
      <c r="O7873" s="36"/>
    </row>
    <row r="7874" spans="6:15">
      <c r="F7874" s="36"/>
      <c r="H7874" s="36"/>
      <c r="I7874" s="36"/>
      <c r="J7874" s="36"/>
      <c r="K7874" s="36"/>
      <c r="N7874" s="36"/>
      <c r="O7874" s="36"/>
    </row>
    <row r="7875" spans="6:15">
      <c r="M7875" s="36"/>
      <c r="O7875" s="36"/>
    </row>
    <row r="7876" spans="6:15">
      <c r="F7876" s="36"/>
      <c r="I7876" s="36"/>
      <c r="K7876" s="36"/>
      <c r="O7876" s="36"/>
    </row>
    <row r="7877" spans="6:15">
      <c r="F7877" s="36"/>
      <c r="H7877" s="36"/>
      <c r="I7877" s="36"/>
      <c r="J7877" s="36"/>
      <c r="K7877" s="36"/>
      <c r="N7877" s="36"/>
      <c r="O7877" s="36"/>
    </row>
    <row r="7878" spans="6:15">
      <c r="M7878" s="36"/>
      <c r="O7878" s="36"/>
    </row>
    <row r="7879" spans="6:15">
      <c r="I7879" s="36"/>
      <c r="O7879" s="36"/>
    </row>
    <row r="7880" spans="6:15">
      <c r="F7880" s="36"/>
      <c r="H7880" s="36"/>
      <c r="O7880" s="36"/>
    </row>
    <row r="7881" spans="6:15">
      <c r="M7881" s="36"/>
    </row>
    <row r="7882" spans="6:15">
      <c r="F7882" s="36"/>
      <c r="H7882" s="36"/>
      <c r="I7882" s="36"/>
      <c r="J7882" s="36"/>
      <c r="K7882" s="36"/>
      <c r="N7882" s="36"/>
      <c r="O7882" s="36"/>
    </row>
    <row r="7883" spans="6:15">
      <c r="H7883" s="36"/>
      <c r="K7883" s="36"/>
      <c r="O7883" s="36"/>
    </row>
    <row r="7884" spans="6:15">
      <c r="F7884" s="36"/>
      <c r="H7884" s="36"/>
      <c r="I7884" s="36"/>
      <c r="J7884" s="36"/>
      <c r="K7884" s="36"/>
      <c r="N7884" s="36"/>
      <c r="O7884" s="36"/>
    </row>
    <row r="7885" spans="6:15">
      <c r="F7885" s="36"/>
      <c r="H7885" s="36"/>
      <c r="I7885" s="36"/>
      <c r="J7885" s="36"/>
      <c r="K7885" s="36"/>
      <c r="N7885" s="36"/>
      <c r="O7885" s="36"/>
    </row>
    <row r="7886" spans="6:15">
      <c r="F7886" s="36"/>
      <c r="H7886" s="36"/>
      <c r="O7886" s="36"/>
    </row>
    <row r="7887" spans="6:15">
      <c r="F7887" s="36"/>
      <c r="H7887" s="36"/>
      <c r="I7887" s="36"/>
      <c r="J7887" s="36"/>
      <c r="K7887" s="36"/>
      <c r="N7887" s="36"/>
      <c r="O7887" s="36"/>
    </row>
    <row r="7888" spans="6:15">
      <c r="F7888" s="36"/>
      <c r="H7888" s="36"/>
      <c r="I7888" s="36"/>
      <c r="J7888" s="36"/>
      <c r="K7888" s="36"/>
      <c r="N7888" s="36"/>
      <c r="O7888" s="36"/>
    </row>
    <row r="7889" spans="6:17">
      <c r="H7889" s="36"/>
      <c r="I7889" s="36"/>
      <c r="O7889" s="36"/>
    </row>
    <row r="7890" spans="6:17">
      <c r="F7890" s="36"/>
      <c r="H7890" s="36"/>
      <c r="I7890" s="36"/>
      <c r="J7890" s="36"/>
      <c r="K7890" s="36"/>
      <c r="N7890" s="36"/>
      <c r="O7890" s="36"/>
    </row>
    <row r="7891" spans="6:17">
      <c r="F7891" s="36"/>
      <c r="H7891" s="36"/>
      <c r="I7891" s="36"/>
      <c r="J7891" s="36"/>
      <c r="K7891" s="36"/>
      <c r="N7891" s="36"/>
      <c r="O7891" s="36"/>
    </row>
    <row r="7892" spans="6:17">
      <c r="F7892" s="36"/>
      <c r="K7892" s="36"/>
      <c r="M7892" s="36"/>
      <c r="O7892" s="36"/>
    </row>
    <row r="7893" spans="6:17">
      <c r="F7893" s="36"/>
      <c r="H7893" s="36"/>
      <c r="I7893" s="36"/>
      <c r="J7893" s="36"/>
      <c r="K7893" s="36"/>
      <c r="N7893" s="36"/>
      <c r="O7893" s="36"/>
    </row>
    <row r="7894" spans="6:17">
      <c r="F7894" s="36"/>
      <c r="O7894" s="36"/>
    </row>
    <row r="7895" spans="6:17">
      <c r="K7895" s="36"/>
      <c r="M7895" s="36"/>
      <c r="O7895" s="36"/>
    </row>
    <row r="7896" spans="6:17">
      <c r="F7896" s="36"/>
      <c r="O7896" s="36"/>
    </row>
    <row r="7897" spans="6:17">
      <c r="F7897" s="47"/>
      <c r="G7897" s="47"/>
      <c r="H7897" s="47"/>
      <c r="I7897" s="47"/>
      <c r="J7897" s="47"/>
      <c r="K7897" s="47"/>
      <c r="L7897" s="47"/>
      <c r="M7897" s="47"/>
      <c r="N7897" s="47"/>
      <c r="O7897" s="47"/>
      <c r="P7897" s="47"/>
      <c r="Q7897" s="47"/>
    </row>
    <row r="7898" spans="6:17">
      <c r="M7898" s="36"/>
      <c r="O7898" s="36"/>
    </row>
    <row r="7899" spans="6:17">
      <c r="F7899" s="36"/>
      <c r="K7899" s="36"/>
      <c r="O7899" s="36"/>
    </row>
    <row r="7900" spans="6:17">
      <c r="F7900" s="36"/>
      <c r="J7900" s="36"/>
      <c r="O7900" s="36"/>
    </row>
    <row r="7901" spans="6:17">
      <c r="I7901" s="36"/>
      <c r="M7901" s="36"/>
      <c r="O7901" s="36"/>
    </row>
    <row r="7902" spans="6:17">
      <c r="F7902" s="36"/>
      <c r="O7902" s="36"/>
    </row>
    <row r="7903" spans="6:17">
      <c r="F7903" s="36"/>
      <c r="O7903" s="36"/>
    </row>
    <row r="7904" spans="6:17">
      <c r="K7904" s="36"/>
      <c r="O7904" s="36"/>
    </row>
    <row r="7905" spans="6:17">
      <c r="F7905" s="36"/>
      <c r="J7905" s="36"/>
      <c r="K7905" s="36"/>
      <c r="O7905" s="36"/>
    </row>
    <row r="7906" spans="6:17">
      <c r="G7906" s="36"/>
      <c r="O7906" s="36"/>
    </row>
    <row r="7907" spans="6:17">
      <c r="F7907" s="36"/>
      <c r="H7907" s="36"/>
      <c r="K7907" s="36"/>
      <c r="O7907" s="36"/>
    </row>
    <row r="7908" spans="6:17">
      <c r="N7908" s="36"/>
    </row>
    <row r="7909" spans="6:17">
      <c r="F7909" s="47"/>
      <c r="G7909" s="47"/>
      <c r="H7909" s="47"/>
      <c r="I7909" s="47"/>
      <c r="J7909" s="47"/>
      <c r="K7909" s="47"/>
      <c r="L7909" s="47"/>
      <c r="M7909" s="47"/>
      <c r="N7909" s="47"/>
      <c r="O7909" s="47"/>
      <c r="P7909" s="47"/>
      <c r="Q7909" s="47"/>
    </row>
    <row r="7910" spans="6:17">
      <c r="K7910" s="36"/>
      <c r="O7910" s="36"/>
    </row>
    <row r="7911" spans="6:17">
      <c r="N7911" s="36"/>
    </row>
    <row r="7912" spans="6:17">
      <c r="G7912" s="36"/>
      <c r="J7912" s="36"/>
      <c r="O7912" s="36"/>
    </row>
    <row r="7913" spans="6:17">
      <c r="F7913" s="36"/>
      <c r="K7913" s="36"/>
      <c r="O7913" s="36"/>
    </row>
    <row r="7914" spans="6:17">
      <c r="N7914" s="36"/>
      <c r="O7914" s="36"/>
    </row>
    <row r="7915" spans="6:17">
      <c r="F7915" s="36"/>
      <c r="G7915" s="36"/>
      <c r="O7915" s="36"/>
    </row>
    <row r="7916" spans="6:17">
      <c r="O7916" s="36"/>
    </row>
    <row r="7917" spans="6:17">
      <c r="F7917" s="36"/>
      <c r="K7917" s="36"/>
      <c r="N7917" s="36"/>
      <c r="O7917" s="36"/>
    </row>
    <row r="7918" spans="6:17">
      <c r="F7918" s="36"/>
      <c r="O7918" s="36"/>
    </row>
    <row r="7919" spans="6:17">
      <c r="F7919" s="36"/>
      <c r="I7919" s="36"/>
      <c r="K7919" s="36"/>
      <c r="O7919" s="36"/>
    </row>
    <row r="7920" spans="6:17">
      <c r="F7920" s="36"/>
      <c r="H7920" s="36"/>
      <c r="I7920" s="36"/>
      <c r="J7920" s="36"/>
      <c r="K7920" s="36"/>
      <c r="N7920" s="36"/>
      <c r="O7920" s="36"/>
    </row>
    <row r="7921" spans="6:17">
      <c r="F7921" s="36"/>
      <c r="O7921" s="36"/>
    </row>
    <row r="7922" spans="6:17">
      <c r="O7922" s="36"/>
    </row>
    <row r="7923" spans="6:17">
      <c r="F7923" s="36"/>
      <c r="J7923" s="36"/>
      <c r="K7923" s="36"/>
      <c r="O7923" s="36"/>
    </row>
    <row r="7924" spans="6:17">
      <c r="F7924" s="36"/>
      <c r="J7924" s="36"/>
      <c r="O7924" s="36"/>
    </row>
    <row r="7925" spans="6:17">
      <c r="F7925" s="36"/>
      <c r="O7925" s="36"/>
    </row>
    <row r="7926" spans="6:17">
      <c r="F7926" s="36"/>
      <c r="H7926" s="36"/>
      <c r="I7926" s="36"/>
      <c r="J7926" s="36"/>
      <c r="K7926" s="36"/>
      <c r="N7926" s="36"/>
      <c r="O7926" s="36"/>
    </row>
    <row r="7927" spans="6:17">
      <c r="F7927" s="36"/>
      <c r="O7927" s="36"/>
    </row>
    <row r="7928" spans="6:17">
      <c r="I7928" s="36"/>
      <c r="O7928" s="36"/>
    </row>
    <row r="7929" spans="6:17">
      <c r="J7929" s="36"/>
      <c r="K7929" s="36"/>
      <c r="O7929" s="36"/>
    </row>
    <row r="7930" spans="6:17">
      <c r="F7930" s="36"/>
      <c r="H7930" s="36"/>
      <c r="I7930" s="36"/>
      <c r="J7930" s="36"/>
      <c r="K7930" s="36"/>
      <c r="N7930" s="36"/>
      <c r="O7930" s="36"/>
    </row>
    <row r="7931" spans="6:17">
      <c r="F7931" s="47"/>
      <c r="G7931" s="47"/>
      <c r="H7931" s="47"/>
      <c r="I7931" s="47"/>
      <c r="J7931" s="47"/>
      <c r="K7931" s="47"/>
      <c r="L7931" s="47"/>
      <c r="M7931" s="47"/>
      <c r="N7931" s="47"/>
      <c r="O7931" s="47"/>
      <c r="P7931" s="47"/>
      <c r="Q7931" s="47"/>
    </row>
    <row r="7932" spans="6:17">
      <c r="F7932" s="36"/>
      <c r="J7932" s="36"/>
      <c r="O7932" s="36"/>
    </row>
    <row r="7933" spans="6:17">
      <c r="F7933" s="36"/>
      <c r="K7933" s="36"/>
      <c r="O7933" s="36"/>
    </row>
    <row r="7934" spans="6:17">
      <c r="I7934" s="36"/>
      <c r="O7934" s="36"/>
    </row>
    <row r="7935" spans="6:17">
      <c r="O7935" s="36"/>
    </row>
    <row r="7936" spans="6:17">
      <c r="F7936" s="36"/>
      <c r="H7936" s="36"/>
      <c r="K7936" s="36"/>
      <c r="O7936" s="36"/>
    </row>
    <row r="7937" spans="6:17">
      <c r="F7937" s="36"/>
      <c r="I7937" s="36"/>
      <c r="O7937" s="36"/>
    </row>
    <row r="7938" spans="6:17">
      <c r="O7938" s="36"/>
    </row>
    <row r="7939" spans="6:17">
      <c r="F7939" s="36"/>
      <c r="K7939" s="36"/>
      <c r="O7939" s="36"/>
    </row>
    <row r="7940" spans="6:17">
      <c r="F7940" s="36"/>
      <c r="H7940" s="36"/>
      <c r="I7940" s="36"/>
      <c r="K7940" s="36"/>
      <c r="N7940" s="36"/>
      <c r="O7940" s="36"/>
    </row>
    <row r="7941" spans="6:17">
      <c r="K7941" s="36"/>
      <c r="O7941" s="36"/>
    </row>
    <row r="7942" spans="6:17">
      <c r="F7942" s="36"/>
      <c r="H7942" s="36"/>
      <c r="I7942" s="36"/>
      <c r="J7942" s="36"/>
      <c r="K7942" s="36"/>
      <c r="N7942" s="36"/>
      <c r="O7942" s="36"/>
    </row>
    <row r="7943" spans="6:17">
      <c r="F7943" s="36"/>
      <c r="I7943" s="36"/>
      <c r="O7943" s="36"/>
    </row>
    <row r="7944" spans="6:17">
      <c r="H7944" s="36"/>
      <c r="J7944" s="36"/>
      <c r="K7944" s="36"/>
      <c r="O7944" s="36"/>
    </row>
    <row r="7945" spans="6:17">
      <c r="F7945" s="36"/>
      <c r="H7945" s="36"/>
      <c r="I7945" s="36"/>
      <c r="J7945" s="36"/>
      <c r="K7945" s="36"/>
      <c r="N7945" s="36"/>
      <c r="O7945" s="36"/>
    </row>
    <row r="7946" spans="6:17">
      <c r="F7946" s="36"/>
      <c r="H7946" s="36"/>
      <c r="J7946" s="36"/>
      <c r="K7946" s="36"/>
      <c r="O7946" s="36"/>
    </row>
    <row r="7947" spans="6:17">
      <c r="H7947" s="36"/>
    </row>
    <row r="7948" spans="6:17">
      <c r="F7948" s="36"/>
      <c r="H7948" s="36"/>
      <c r="I7948" s="36"/>
      <c r="J7948" s="36"/>
      <c r="K7948" s="36"/>
      <c r="N7948" s="36"/>
      <c r="O7948" s="36"/>
    </row>
    <row r="7949" spans="6:17">
      <c r="F7949" s="36"/>
      <c r="O7949" s="36"/>
    </row>
    <row r="7950" spans="6:17">
      <c r="H7950" s="36"/>
    </row>
    <row r="7951" spans="6:17">
      <c r="F7951" s="36"/>
      <c r="H7951" s="36"/>
      <c r="I7951" s="36"/>
      <c r="J7951" s="36"/>
      <c r="K7951" s="36"/>
      <c r="N7951" s="36"/>
      <c r="O7951" s="36"/>
    </row>
    <row r="7952" spans="6:17">
      <c r="F7952" s="47"/>
      <c r="G7952" s="47"/>
      <c r="H7952" s="47"/>
      <c r="I7952" s="47"/>
      <c r="J7952" s="47"/>
      <c r="K7952" s="47"/>
      <c r="L7952" s="47"/>
      <c r="M7952" s="47"/>
      <c r="N7952" s="47"/>
      <c r="O7952" s="47"/>
      <c r="P7952" s="47"/>
      <c r="Q7952" s="47"/>
    </row>
    <row r="7953" spans="6:17">
      <c r="H7953" s="36"/>
      <c r="K7953" s="36"/>
      <c r="O7953" s="36"/>
    </row>
    <row r="7954" spans="6:17">
      <c r="F7954" s="36"/>
      <c r="J7954" s="36"/>
      <c r="O7954" s="36"/>
    </row>
    <row r="7955" spans="6:17">
      <c r="I7955" s="36"/>
      <c r="O7955" s="36"/>
    </row>
    <row r="7956" spans="6:17">
      <c r="H7956" s="36"/>
      <c r="I7956" s="36"/>
      <c r="N7956" s="36"/>
      <c r="O7956" s="36"/>
    </row>
    <row r="7957" spans="6:17">
      <c r="F7957" s="36"/>
      <c r="O7957" s="36"/>
    </row>
    <row r="7958" spans="6:17">
      <c r="F7958" s="47"/>
      <c r="G7958" s="47"/>
      <c r="H7958" s="47"/>
      <c r="I7958" s="47"/>
      <c r="J7958" s="47"/>
      <c r="K7958" s="47"/>
      <c r="L7958" s="47"/>
      <c r="M7958" s="47"/>
      <c r="N7958" s="47"/>
      <c r="O7958" s="47"/>
      <c r="P7958" s="47"/>
      <c r="Q7958" s="47"/>
    </row>
    <row r="7959" spans="6:17">
      <c r="F7959" s="36"/>
      <c r="H7959" s="36"/>
      <c r="I7959" s="36"/>
      <c r="J7959" s="36"/>
      <c r="K7959" s="36"/>
      <c r="M7959" s="36"/>
      <c r="N7959" s="36"/>
      <c r="O7959" s="36"/>
    </row>
    <row r="7960" spans="6:17">
      <c r="F7960" s="36"/>
      <c r="K7960" s="36"/>
      <c r="O7960" s="36"/>
    </row>
    <row r="7961" spans="6:17">
      <c r="F7961" s="36"/>
      <c r="I7961" s="36"/>
      <c r="O7961" s="36"/>
    </row>
    <row r="7962" spans="6:17">
      <c r="H7962" s="36"/>
      <c r="I7962" s="36"/>
      <c r="N7962" s="36"/>
    </row>
    <row r="7963" spans="6:17">
      <c r="F7963" s="36"/>
      <c r="O7963" s="36"/>
    </row>
    <row r="7964" spans="6:17">
      <c r="F7964" s="36"/>
      <c r="J7964" s="36"/>
      <c r="O7964" s="36"/>
    </row>
    <row r="7965" spans="6:17">
      <c r="F7965" s="36"/>
      <c r="H7965" s="36"/>
      <c r="I7965" s="36"/>
      <c r="J7965" s="36"/>
      <c r="K7965" s="36"/>
      <c r="N7965" s="36"/>
      <c r="O7965" s="36"/>
    </row>
    <row r="7966" spans="6:17">
      <c r="F7966" s="36"/>
      <c r="J7966" s="36"/>
      <c r="O7966" s="36"/>
    </row>
    <row r="7967" spans="6:17">
      <c r="I7967" s="36"/>
      <c r="J7967" s="36"/>
      <c r="O7967" s="36"/>
    </row>
    <row r="7968" spans="6:17">
      <c r="H7968" s="36"/>
    </row>
    <row r="7969" spans="6:17">
      <c r="F7969" s="47"/>
      <c r="G7969" s="47"/>
      <c r="H7969" s="47"/>
      <c r="I7969" s="47"/>
      <c r="J7969" s="47"/>
      <c r="K7969" s="47"/>
      <c r="L7969" s="47"/>
      <c r="M7969" s="47"/>
      <c r="N7969" s="47"/>
      <c r="O7969" s="47"/>
      <c r="P7969" s="47"/>
      <c r="Q7969" s="47"/>
    </row>
    <row r="7970" spans="6:17">
      <c r="J7970" s="36"/>
      <c r="N7970" s="36"/>
      <c r="O7970" s="36"/>
    </row>
    <row r="7971" spans="6:17">
      <c r="F7971" s="47"/>
      <c r="G7971" s="47"/>
      <c r="H7971" s="47"/>
      <c r="I7971" s="47"/>
      <c r="J7971" s="47"/>
      <c r="K7971" s="47"/>
      <c r="L7971" s="47"/>
      <c r="M7971" s="47"/>
      <c r="N7971" s="47"/>
      <c r="O7971" s="47"/>
      <c r="P7971" s="47"/>
      <c r="Q7971" s="47"/>
    </row>
    <row r="7972" spans="6:17">
      <c r="F7972" s="36"/>
      <c r="O7972" s="36"/>
    </row>
    <row r="7973" spans="6:17">
      <c r="F7973" s="36"/>
      <c r="J7973" s="36"/>
      <c r="O7973" s="36"/>
    </row>
    <row r="7974" spans="6:17">
      <c r="H7974" s="36"/>
    </row>
    <row r="7975" spans="6:17">
      <c r="F7975" s="36"/>
      <c r="J7975" s="36"/>
      <c r="K7975" s="36"/>
      <c r="O7975" s="36"/>
    </row>
    <row r="7976" spans="6:17">
      <c r="F7976" s="36"/>
      <c r="H7976" s="36"/>
      <c r="I7976" s="36"/>
      <c r="J7976" s="36"/>
      <c r="K7976" s="36"/>
      <c r="N7976" s="36"/>
      <c r="O7976" s="36"/>
    </row>
    <row r="7977" spans="6:17">
      <c r="F7977" s="36"/>
      <c r="H7977" s="36"/>
    </row>
    <row r="7978" spans="6:17">
      <c r="F7978" s="36"/>
      <c r="H7978" s="36"/>
      <c r="I7978" s="36"/>
      <c r="J7978" s="36"/>
      <c r="K7978" s="36"/>
      <c r="N7978" s="36"/>
      <c r="O7978" s="36"/>
    </row>
    <row r="7979" spans="6:17">
      <c r="F7979" s="36"/>
      <c r="H7979" s="36"/>
      <c r="I7979" s="36"/>
      <c r="J7979" s="36"/>
      <c r="K7979" s="36"/>
      <c r="N7979" s="36"/>
      <c r="O7979" s="36"/>
    </row>
    <row r="7980" spans="6:17">
      <c r="F7980" s="36"/>
    </row>
    <row r="7981" spans="6:17">
      <c r="F7981" s="36"/>
      <c r="H7981" s="36"/>
      <c r="I7981" s="36"/>
      <c r="J7981" s="36"/>
      <c r="K7981" s="36"/>
      <c r="N7981" s="36"/>
      <c r="O7981" s="36"/>
    </row>
    <row r="7982" spans="6:17">
      <c r="F7982" s="36"/>
      <c r="N7982" s="36"/>
      <c r="O7982" s="36"/>
    </row>
    <row r="7983" spans="6:17">
      <c r="F7983" s="36"/>
      <c r="K7983" s="36"/>
      <c r="M7983" s="36"/>
    </row>
    <row r="7984" spans="6:17">
      <c r="F7984" s="36"/>
      <c r="H7984" s="36"/>
      <c r="I7984" s="36"/>
      <c r="J7984" s="36"/>
      <c r="K7984" s="36"/>
      <c r="N7984" s="36"/>
      <c r="O7984" s="36"/>
    </row>
    <row r="7985" spans="6:17">
      <c r="F7985" s="36"/>
      <c r="K7985" s="36"/>
      <c r="O7985" s="36"/>
    </row>
    <row r="7986" spans="6:17">
      <c r="F7986" s="36"/>
      <c r="K7986" s="36"/>
    </row>
    <row r="7987" spans="6:17">
      <c r="F7987" s="36"/>
      <c r="H7987" s="36"/>
      <c r="I7987" s="36"/>
      <c r="J7987" s="36"/>
      <c r="K7987" s="36"/>
      <c r="N7987" s="36"/>
      <c r="O7987" s="36"/>
    </row>
    <row r="7988" spans="6:17">
      <c r="F7988" s="36"/>
      <c r="O7988" s="36"/>
    </row>
    <row r="7989" spans="6:17">
      <c r="F7989" s="36"/>
      <c r="K7989" s="36"/>
    </row>
    <row r="7990" spans="6:17">
      <c r="F7990" s="36"/>
      <c r="H7990" s="36"/>
      <c r="I7990" s="36"/>
      <c r="J7990" s="36"/>
      <c r="K7990" s="36"/>
      <c r="N7990" s="36"/>
      <c r="O7990" s="36"/>
    </row>
    <row r="7991" spans="6:17">
      <c r="F7991" s="36"/>
      <c r="K7991" s="36"/>
    </row>
    <row r="7992" spans="6:17">
      <c r="F7992" s="36"/>
      <c r="H7992" s="36"/>
      <c r="I7992" s="36"/>
      <c r="K7992" s="36"/>
      <c r="N7992" s="36"/>
      <c r="O7992" s="36"/>
    </row>
    <row r="7993" spans="6:17">
      <c r="F7993" s="36"/>
      <c r="H7993" s="36"/>
      <c r="I7993" s="36"/>
      <c r="J7993" s="36"/>
      <c r="K7993" s="36"/>
      <c r="N7993" s="36"/>
      <c r="O7993" s="36"/>
    </row>
    <row r="7994" spans="6:17">
      <c r="F7994" s="36"/>
      <c r="N7994" s="36"/>
      <c r="O7994" s="36"/>
    </row>
    <row r="7995" spans="6:17">
      <c r="J7995" s="36"/>
      <c r="K7995" s="36"/>
      <c r="M7995" s="36"/>
      <c r="N7995" s="36"/>
      <c r="O7995" s="36"/>
    </row>
    <row r="7996" spans="6:17">
      <c r="F7996" s="36"/>
      <c r="H7996" s="36"/>
      <c r="I7996" s="36"/>
      <c r="J7996" s="36"/>
      <c r="K7996" s="36"/>
      <c r="N7996" s="36"/>
      <c r="O7996" s="36"/>
    </row>
    <row r="7997" spans="6:17">
      <c r="F7997" s="36"/>
      <c r="K7997" s="36"/>
      <c r="O7997" s="36"/>
    </row>
    <row r="7998" spans="6:17">
      <c r="F7998" s="36"/>
      <c r="H7998" s="36"/>
      <c r="I7998" s="36"/>
      <c r="J7998" s="36"/>
      <c r="K7998" s="36"/>
      <c r="N7998" s="36"/>
    </row>
    <row r="7999" spans="6:17">
      <c r="F7999" s="47"/>
      <c r="G7999" s="47"/>
      <c r="H7999" s="47"/>
      <c r="I7999" s="47"/>
      <c r="J7999" s="47"/>
      <c r="K7999" s="47"/>
      <c r="L7999" s="47"/>
      <c r="M7999" s="47"/>
      <c r="N7999" s="47"/>
      <c r="O7999" s="47"/>
      <c r="P7999" s="47"/>
      <c r="Q7999" s="47"/>
    </row>
    <row r="8000" spans="6:17">
      <c r="N8000" s="36"/>
      <c r="O8000" s="36"/>
    </row>
    <row r="8001" spans="6:15">
      <c r="F8001" s="36"/>
      <c r="N8001" s="36"/>
    </row>
    <row r="8002" spans="6:15">
      <c r="F8002" s="36"/>
      <c r="H8002" s="36"/>
      <c r="I8002" s="36"/>
      <c r="K8002" s="36"/>
      <c r="N8002" s="36"/>
      <c r="O8002" s="36"/>
    </row>
    <row r="8003" spans="6:15">
      <c r="K8003" s="36"/>
      <c r="N8003" s="36"/>
    </row>
    <row r="8004" spans="6:15">
      <c r="F8004" s="36"/>
      <c r="H8004" s="36"/>
      <c r="I8004" s="36"/>
      <c r="J8004" s="36"/>
      <c r="K8004" s="36"/>
      <c r="N8004" s="36"/>
      <c r="O8004" s="36"/>
    </row>
    <row r="8005" spans="6:15">
      <c r="F8005" s="36"/>
      <c r="K8005" s="36"/>
      <c r="O8005" s="36"/>
    </row>
    <row r="8006" spans="6:15">
      <c r="N8006" s="36"/>
      <c r="O8006" s="36"/>
    </row>
    <row r="8007" spans="6:15">
      <c r="F8007" s="36"/>
      <c r="H8007" s="36"/>
      <c r="I8007" s="36"/>
      <c r="J8007" s="36"/>
      <c r="K8007" s="36"/>
      <c r="N8007" s="36"/>
      <c r="O8007" s="36"/>
    </row>
    <row r="8008" spans="6:15">
      <c r="F8008" s="36"/>
      <c r="H8008" s="36"/>
      <c r="K8008" s="36"/>
      <c r="O8008" s="36"/>
    </row>
    <row r="8009" spans="6:15">
      <c r="K8009" s="36"/>
      <c r="N8009" s="36"/>
      <c r="O8009" s="36"/>
    </row>
    <row r="8010" spans="6:15">
      <c r="F8010" s="36"/>
      <c r="H8010" s="36"/>
      <c r="I8010" s="36"/>
      <c r="J8010" s="36"/>
      <c r="K8010" s="36"/>
      <c r="N8010" s="36"/>
      <c r="O8010" s="36"/>
    </row>
    <row r="8011" spans="6:15">
      <c r="K8011" s="36"/>
      <c r="O8011" s="36"/>
    </row>
    <row r="8012" spans="6:15">
      <c r="F8012" s="36"/>
      <c r="H8012" s="36"/>
      <c r="I8012" s="36"/>
      <c r="J8012" s="36"/>
      <c r="M8012" s="36"/>
      <c r="O8012" s="36"/>
    </row>
    <row r="8013" spans="6:15">
      <c r="F8013" s="36"/>
      <c r="H8013" s="36"/>
      <c r="I8013" s="36"/>
      <c r="J8013" s="36"/>
      <c r="K8013" s="36"/>
      <c r="N8013" s="36"/>
      <c r="O8013" s="36"/>
    </row>
    <row r="8014" spans="6:15">
      <c r="F8014" s="36"/>
      <c r="H8014" s="36"/>
      <c r="I8014" s="36"/>
      <c r="J8014" s="36"/>
      <c r="K8014" s="36"/>
      <c r="N8014" s="36"/>
      <c r="O8014" s="36"/>
    </row>
    <row r="8015" spans="6:15">
      <c r="F8015" s="36"/>
      <c r="J8015" s="36"/>
      <c r="K8015" s="36"/>
      <c r="O8015" s="36"/>
    </row>
    <row r="8016" spans="6:15">
      <c r="F8016" s="36"/>
      <c r="H8016" s="36"/>
      <c r="I8016" s="36"/>
      <c r="J8016" s="36"/>
      <c r="K8016" s="36"/>
      <c r="N8016" s="36"/>
      <c r="O8016" s="36"/>
    </row>
    <row r="8017" spans="6:15">
      <c r="F8017" s="36"/>
      <c r="H8017" s="36"/>
      <c r="I8017" s="36"/>
      <c r="J8017" s="36"/>
      <c r="K8017" s="36"/>
      <c r="N8017" s="36"/>
      <c r="O8017" s="36"/>
    </row>
    <row r="8018" spans="6:15">
      <c r="F8018" s="36"/>
      <c r="H8018" s="36"/>
      <c r="J8018" s="36"/>
      <c r="K8018" s="36"/>
      <c r="O8018" s="36"/>
    </row>
    <row r="8019" spans="6:15">
      <c r="F8019" s="36"/>
      <c r="M8019" s="36"/>
      <c r="O8019" s="36"/>
    </row>
    <row r="8020" spans="6:15">
      <c r="F8020" s="36"/>
      <c r="H8020" s="36"/>
      <c r="I8020" s="36"/>
      <c r="J8020" s="36"/>
      <c r="K8020" s="36"/>
      <c r="N8020" s="36"/>
      <c r="O8020" s="36"/>
    </row>
    <row r="8021" spans="6:15">
      <c r="J8021" s="36"/>
      <c r="K8021" s="36"/>
      <c r="O8021" s="36"/>
    </row>
    <row r="8022" spans="6:15">
      <c r="F8022" s="36"/>
      <c r="O8022" s="36"/>
    </row>
    <row r="8023" spans="6:15">
      <c r="F8023" s="36"/>
      <c r="H8023" s="36"/>
      <c r="I8023" s="36"/>
      <c r="J8023" s="36"/>
      <c r="K8023" s="36"/>
      <c r="N8023" s="36"/>
      <c r="O8023" s="36"/>
    </row>
    <row r="8024" spans="6:15">
      <c r="F8024" s="36"/>
      <c r="J8024" s="36"/>
      <c r="O8024" s="36"/>
    </row>
    <row r="8025" spans="6:15">
      <c r="F8025" s="36"/>
      <c r="O8025" s="36"/>
    </row>
    <row r="8026" spans="6:15">
      <c r="F8026" s="36"/>
      <c r="H8026" s="36"/>
      <c r="I8026" s="36"/>
      <c r="J8026" s="36"/>
      <c r="K8026" s="36"/>
      <c r="N8026" s="36"/>
      <c r="O8026" s="36"/>
    </row>
    <row r="8027" spans="6:15">
      <c r="J8027" s="36"/>
      <c r="K8027" s="36"/>
      <c r="O8027" s="36"/>
    </row>
    <row r="8028" spans="6:15">
      <c r="I8028" s="36"/>
      <c r="O8028" s="36"/>
    </row>
    <row r="8029" spans="6:15">
      <c r="F8029" s="36"/>
      <c r="H8029" s="36"/>
      <c r="I8029" s="36"/>
      <c r="J8029" s="36"/>
      <c r="K8029" s="36"/>
      <c r="N8029" s="36"/>
      <c r="O8029" s="36"/>
    </row>
    <row r="8030" spans="6:15">
      <c r="J8030" s="36"/>
      <c r="O8030" s="36"/>
    </row>
    <row r="8031" spans="6:15">
      <c r="F8031" s="36"/>
      <c r="H8031" s="36"/>
      <c r="I8031" s="36"/>
      <c r="K8031" s="36"/>
      <c r="O8031" s="36"/>
    </row>
    <row r="8032" spans="6:15">
      <c r="F8032" s="36"/>
      <c r="H8032" s="36"/>
      <c r="I8032" s="36"/>
      <c r="J8032" s="36"/>
      <c r="K8032" s="36"/>
      <c r="N8032" s="36"/>
      <c r="O8032" s="36"/>
    </row>
    <row r="8033" spans="6:17">
      <c r="J8033" s="36"/>
      <c r="K8033" s="36"/>
      <c r="O8033" s="36"/>
    </row>
    <row r="8034" spans="6:17">
      <c r="I8034" s="36"/>
    </row>
    <row r="8035" spans="6:17">
      <c r="F8035" s="36"/>
      <c r="H8035" s="36"/>
      <c r="I8035" s="36"/>
      <c r="J8035" s="36"/>
      <c r="K8035" s="36"/>
      <c r="N8035" s="36"/>
      <c r="O8035" s="36"/>
    </row>
    <row r="8036" spans="6:17">
      <c r="F8036" s="36"/>
      <c r="H8036" s="36"/>
      <c r="I8036" s="36"/>
      <c r="J8036" s="36"/>
      <c r="K8036" s="36"/>
      <c r="N8036" s="36"/>
      <c r="O8036" s="36"/>
    </row>
    <row r="8037" spans="6:17">
      <c r="F8037" s="36"/>
      <c r="H8037" s="36"/>
      <c r="I8037" s="36"/>
      <c r="K8037" s="36"/>
      <c r="N8037" s="36"/>
      <c r="O8037" s="36"/>
    </row>
    <row r="8038" spans="6:17">
      <c r="F8038" s="36"/>
      <c r="H8038" s="36"/>
      <c r="I8038" s="36"/>
      <c r="J8038" s="36"/>
      <c r="K8038" s="36"/>
      <c r="N8038" s="36"/>
      <c r="O8038" s="36"/>
    </row>
    <row r="8039" spans="6:17">
      <c r="F8039" s="36"/>
      <c r="H8039" s="36"/>
      <c r="I8039" s="36"/>
      <c r="J8039" s="36"/>
      <c r="K8039" s="36"/>
      <c r="N8039" s="36"/>
      <c r="O8039" s="36"/>
    </row>
    <row r="8040" spans="6:17">
      <c r="F8040" s="36"/>
      <c r="H8040" s="36"/>
      <c r="I8040" s="36"/>
      <c r="J8040" s="36"/>
      <c r="K8040" s="36"/>
      <c r="N8040" s="36"/>
      <c r="O8040" s="36"/>
    </row>
    <row r="8041" spans="6:17">
      <c r="H8041" s="36"/>
      <c r="I8041" s="36"/>
      <c r="M8041" s="36"/>
      <c r="O8041" s="36"/>
    </row>
    <row r="8042" spans="6:17">
      <c r="F8042" s="36"/>
      <c r="H8042" s="36"/>
      <c r="I8042" s="36"/>
      <c r="J8042" s="36"/>
      <c r="K8042" s="36"/>
      <c r="N8042" s="36"/>
      <c r="O8042" s="36"/>
    </row>
    <row r="8043" spans="6:17">
      <c r="F8043" s="36"/>
      <c r="H8043" s="36"/>
      <c r="I8043" s="36"/>
      <c r="J8043" s="36"/>
      <c r="K8043" s="36"/>
      <c r="N8043" s="36"/>
      <c r="O8043" s="36"/>
    </row>
    <row r="8044" spans="6:17">
      <c r="M8044" s="36"/>
    </row>
    <row r="8045" spans="6:17">
      <c r="F8045" s="36"/>
      <c r="H8045" s="36"/>
      <c r="I8045" s="36"/>
      <c r="J8045" s="36"/>
      <c r="K8045" s="36"/>
      <c r="N8045" s="36"/>
      <c r="O8045" s="36"/>
    </row>
    <row r="8046" spans="6:17">
      <c r="F8046" s="36"/>
      <c r="H8046" s="36"/>
      <c r="I8046" s="36"/>
      <c r="J8046" s="36"/>
      <c r="K8046" s="36"/>
      <c r="N8046" s="36"/>
      <c r="O8046" s="36"/>
    </row>
    <row r="8047" spans="6:17">
      <c r="F8047" s="47"/>
      <c r="G8047" s="47"/>
      <c r="H8047" s="47"/>
      <c r="I8047" s="47"/>
      <c r="J8047" s="47"/>
      <c r="K8047" s="47"/>
      <c r="L8047" s="47"/>
      <c r="M8047" s="47"/>
      <c r="N8047" s="47"/>
      <c r="O8047" s="47"/>
      <c r="P8047" s="47"/>
      <c r="Q8047" s="47"/>
    </row>
    <row r="8048" spans="6:17">
      <c r="F8048" s="36"/>
      <c r="H8048" s="36"/>
      <c r="I8048" s="36"/>
      <c r="J8048" s="36"/>
      <c r="K8048" s="36"/>
      <c r="N8048" s="36"/>
      <c r="O8048" s="36"/>
    </row>
    <row r="8049" spans="6:15">
      <c r="F8049" s="36"/>
      <c r="H8049" s="36"/>
      <c r="I8049" s="36"/>
      <c r="J8049" s="36"/>
      <c r="K8049" s="36"/>
      <c r="N8049" s="36"/>
      <c r="O8049" s="36"/>
    </row>
    <row r="8050" spans="6:15">
      <c r="F8050" s="36"/>
      <c r="H8050" s="36"/>
      <c r="I8050" s="36"/>
      <c r="J8050" s="36"/>
      <c r="K8050" s="36"/>
      <c r="N8050" s="36"/>
      <c r="O8050" s="36"/>
    </row>
    <row r="8051" spans="6:15">
      <c r="F8051" s="36"/>
      <c r="H8051" s="36"/>
      <c r="I8051" s="36"/>
      <c r="J8051" s="36"/>
      <c r="K8051" s="36"/>
      <c r="N8051" s="36"/>
      <c r="O8051" s="36"/>
    </row>
    <row r="8052" spans="6:15">
      <c r="K8052" s="36"/>
    </row>
    <row r="8053" spans="6:15">
      <c r="F8053" s="36"/>
      <c r="H8053" s="36"/>
      <c r="I8053" s="36"/>
      <c r="J8053" s="36"/>
      <c r="K8053" s="36"/>
      <c r="N8053" s="36"/>
      <c r="O8053" s="36"/>
    </row>
    <row r="8054" spans="6:15">
      <c r="F8054" s="36"/>
      <c r="H8054" s="36"/>
      <c r="I8054" s="36"/>
      <c r="J8054" s="36"/>
      <c r="K8054" s="36"/>
      <c r="N8054" s="36"/>
      <c r="O8054" s="36"/>
    </row>
    <row r="8055" spans="6:15">
      <c r="K8055" s="36"/>
      <c r="N8055" s="36"/>
    </row>
    <row r="8056" spans="6:15">
      <c r="F8056" s="36"/>
      <c r="H8056" s="36"/>
      <c r="I8056" s="36"/>
      <c r="J8056" s="36"/>
      <c r="K8056" s="36"/>
      <c r="N8056" s="36"/>
      <c r="O8056" s="36"/>
    </row>
    <row r="8057" spans="6:15">
      <c r="F8057" s="36"/>
      <c r="H8057" s="36"/>
      <c r="I8057" s="36"/>
      <c r="J8057" s="36"/>
      <c r="K8057" s="36"/>
      <c r="N8057" s="36"/>
      <c r="O8057" s="36"/>
    </row>
    <row r="8058" spans="6:15">
      <c r="K8058" s="36"/>
    </row>
    <row r="8059" spans="6:15">
      <c r="F8059" s="36"/>
      <c r="H8059" s="36"/>
      <c r="I8059" s="36"/>
      <c r="J8059" s="36"/>
      <c r="K8059" s="36"/>
      <c r="N8059" s="36"/>
      <c r="O8059" s="36"/>
    </row>
    <row r="8060" spans="6:15">
      <c r="F8060" s="36"/>
      <c r="H8060" s="36"/>
      <c r="I8060" s="36"/>
      <c r="J8060" s="36"/>
      <c r="K8060" s="36"/>
      <c r="N8060" s="36"/>
      <c r="O8060" s="36"/>
    </row>
    <row r="8061" spans="6:15">
      <c r="F8061" s="36"/>
      <c r="K8061" s="36"/>
    </row>
    <row r="8062" spans="6:15">
      <c r="F8062" s="36"/>
      <c r="H8062" s="36"/>
      <c r="I8062" s="36"/>
      <c r="J8062" s="36"/>
      <c r="K8062" s="36"/>
      <c r="N8062" s="36"/>
      <c r="O8062" s="36"/>
    </row>
    <row r="8063" spans="6:15">
      <c r="F8063" s="36"/>
      <c r="H8063" s="36"/>
      <c r="I8063" s="36"/>
      <c r="J8063" s="36"/>
      <c r="K8063" s="36"/>
      <c r="N8063" s="36"/>
      <c r="O8063" s="36"/>
    </row>
    <row r="8064" spans="6:15">
      <c r="F8064" s="36"/>
      <c r="H8064" s="36"/>
      <c r="I8064" s="36"/>
      <c r="J8064" s="36"/>
      <c r="K8064" s="36"/>
      <c r="N8064" s="36"/>
      <c r="O8064" s="36"/>
    </row>
    <row r="8065" spans="6:15">
      <c r="F8065" s="36"/>
      <c r="H8065" s="36"/>
      <c r="I8065" s="36"/>
      <c r="J8065" s="36"/>
      <c r="K8065" s="36"/>
      <c r="N8065" s="36"/>
      <c r="O8065" s="36"/>
    </row>
    <row r="8066" spans="6:15">
      <c r="F8066" s="36"/>
      <c r="H8066" s="36"/>
      <c r="I8066" s="36"/>
      <c r="J8066" s="36"/>
      <c r="K8066" s="36"/>
      <c r="N8066" s="36"/>
      <c r="O8066" s="36"/>
    </row>
    <row r="8067" spans="6:15">
      <c r="F8067" s="36"/>
      <c r="K8067" s="36"/>
      <c r="N8067" s="36"/>
      <c r="O8067" s="36"/>
    </row>
    <row r="8068" spans="6:15">
      <c r="F8068" s="36"/>
      <c r="H8068" s="36"/>
      <c r="I8068" s="36"/>
      <c r="J8068" s="36"/>
      <c r="K8068" s="36"/>
      <c r="N8068" s="36"/>
      <c r="O8068" s="36"/>
    </row>
    <row r="8069" spans="6:15">
      <c r="F8069" s="36"/>
      <c r="H8069" s="36"/>
      <c r="I8069" s="36"/>
      <c r="J8069" s="36"/>
      <c r="K8069" s="36"/>
      <c r="N8069" s="36"/>
      <c r="O8069" s="36"/>
    </row>
    <row r="8070" spans="6:15">
      <c r="F8070" s="36"/>
      <c r="H8070" s="36"/>
      <c r="I8070" s="36"/>
      <c r="K8070" s="36"/>
    </row>
    <row r="8071" spans="6:15">
      <c r="F8071" s="36"/>
      <c r="H8071" s="36"/>
      <c r="I8071" s="36"/>
      <c r="J8071" s="36"/>
      <c r="K8071" s="36"/>
      <c r="N8071" s="36"/>
      <c r="O8071" s="36"/>
    </row>
    <row r="8072" spans="6:15">
      <c r="F8072" s="36"/>
      <c r="H8072" s="36"/>
      <c r="I8072" s="36"/>
      <c r="J8072" s="36"/>
      <c r="K8072" s="36"/>
      <c r="N8072" s="36"/>
      <c r="O8072" s="36"/>
    </row>
    <row r="8073" spans="6:15">
      <c r="K8073" s="36"/>
    </row>
    <row r="8074" spans="6:15">
      <c r="F8074" s="36"/>
      <c r="H8074" s="36"/>
      <c r="I8074" s="36"/>
      <c r="J8074" s="36"/>
      <c r="K8074" s="36"/>
      <c r="N8074" s="36"/>
      <c r="O8074" s="36"/>
    </row>
    <row r="8075" spans="6:15">
      <c r="F8075" s="36"/>
      <c r="H8075" s="36"/>
      <c r="I8075" s="36"/>
      <c r="J8075" s="36"/>
      <c r="K8075" s="36"/>
      <c r="N8075" s="36"/>
      <c r="O8075" s="36"/>
    </row>
    <row r="8076" spans="6:15">
      <c r="K8076" s="36"/>
      <c r="N8076" s="36"/>
      <c r="O8076" s="36"/>
    </row>
    <row r="8077" spans="6:15">
      <c r="F8077" s="36"/>
      <c r="H8077" s="36"/>
      <c r="I8077" s="36"/>
      <c r="J8077" s="36"/>
      <c r="K8077" s="36"/>
      <c r="N8077" s="36"/>
      <c r="O8077" s="36"/>
    </row>
    <row r="8078" spans="6:15">
      <c r="F8078" s="36"/>
      <c r="H8078" s="36"/>
      <c r="I8078" s="36"/>
      <c r="J8078" s="36"/>
      <c r="K8078" s="36"/>
      <c r="N8078" s="36"/>
      <c r="O8078" s="36"/>
    </row>
    <row r="8079" spans="6:15">
      <c r="K8079" s="36"/>
      <c r="N8079" s="36"/>
    </row>
    <row r="8080" spans="6:15">
      <c r="F8080" s="36"/>
      <c r="G8080" s="36"/>
      <c r="H8080" s="36"/>
      <c r="K8080" s="36"/>
      <c r="O8080" s="36"/>
    </row>
    <row r="8081" spans="6:17">
      <c r="F8081" s="36"/>
      <c r="H8081" s="36"/>
      <c r="I8081" s="36"/>
      <c r="J8081" s="36"/>
      <c r="K8081" s="36"/>
      <c r="N8081" s="36"/>
      <c r="O8081" s="36"/>
    </row>
    <row r="8082" spans="6:17">
      <c r="I8082" s="36"/>
      <c r="K8082" s="36"/>
      <c r="O8082" s="36"/>
    </row>
    <row r="8083" spans="6:17">
      <c r="F8083" s="36"/>
      <c r="G8083" s="36"/>
      <c r="O8083" s="36"/>
    </row>
    <row r="8084" spans="6:17">
      <c r="F8084" s="36"/>
      <c r="H8084" s="36"/>
      <c r="I8084" s="36"/>
      <c r="J8084" s="36"/>
      <c r="K8084" s="36"/>
      <c r="M8084" s="36"/>
      <c r="N8084" s="36"/>
      <c r="O8084" s="36"/>
    </row>
    <row r="8085" spans="6:17">
      <c r="K8085" s="36"/>
    </row>
    <row r="8086" spans="6:17">
      <c r="K8086" s="36"/>
      <c r="O8086" s="36"/>
    </row>
    <row r="8087" spans="6:17">
      <c r="F8087" s="36"/>
      <c r="N8087" s="36"/>
      <c r="O8087" s="36"/>
    </row>
    <row r="8088" spans="6:17">
      <c r="F8088" s="36"/>
      <c r="H8088" s="36"/>
      <c r="I8088" s="36"/>
      <c r="J8088" s="36"/>
      <c r="K8088" s="36"/>
      <c r="N8088" s="36"/>
      <c r="O8088" s="36"/>
    </row>
    <row r="8089" spans="6:17">
      <c r="O8089" s="36"/>
    </row>
    <row r="8090" spans="6:17">
      <c r="F8090" s="47"/>
      <c r="G8090" s="47"/>
      <c r="H8090" s="47"/>
      <c r="I8090" s="47"/>
      <c r="J8090" s="47"/>
      <c r="K8090" s="47"/>
      <c r="L8090" s="47"/>
      <c r="M8090" s="47"/>
      <c r="N8090" s="47"/>
      <c r="O8090" s="47"/>
      <c r="P8090" s="47"/>
      <c r="Q8090" s="47"/>
    </row>
    <row r="8091" spans="6:17">
      <c r="F8091" s="36"/>
      <c r="H8091" s="36"/>
      <c r="I8091" s="36"/>
      <c r="J8091" s="36"/>
      <c r="K8091" s="36"/>
      <c r="N8091" s="36"/>
      <c r="O8091" s="36"/>
    </row>
    <row r="8092" spans="6:17">
      <c r="O8092" s="36"/>
    </row>
    <row r="8093" spans="6:17">
      <c r="F8093" s="36"/>
      <c r="M8093" s="36"/>
      <c r="O8093" s="36"/>
    </row>
    <row r="8094" spans="6:17">
      <c r="F8094" s="36"/>
      <c r="H8094" s="36"/>
      <c r="I8094" s="36"/>
      <c r="J8094" s="36"/>
      <c r="K8094" s="36"/>
      <c r="N8094" s="36"/>
      <c r="O8094" s="36"/>
    </row>
    <row r="8095" spans="6:17">
      <c r="F8095" s="36"/>
      <c r="O8095" s="36"/>
    </row>
    <row r="8096" spans="6:17">
      <c r="F8096" s="36"/>
      <c r="H8096" s="36"/>
      <c r="I8096" s="36"/>
      <c r="J8096" s="36"/>
      <c r="K8096" s="36"/>
      <c r="N8096" s="36"/>
      <c r="O8096" s="36"/>
    </row>
    <row r="8097" spans="6:15">
      <c r="F8097" s="36"/>
      <c r="H8097" s="36"/>
      <c r="I8097" s="36"/>
      <c r="J8097" s="36"/>
      <c r="K8097" s="36"/>
      <c r="N8097" s="36"/>
      <c r="O8097" s="36"/>
    </row>
    <row r="8098" spans="6:15">
      <c r="F8098" s="36"/>
      <c r="K8098" s="36"/>
      <c r="O8098" s="36"/>
    </row>
    <row r="8099" spans="6:15">
      <c r="F8099" s="36"/>
      <c r="H8099" s="36"/>
      <c r="I8099" s="36"/>
      <c r="J8099" s="36"/>
      <c r="K8099" s="36"/>
      <c r="N8099" s="36"/>
      <c r="O8099" s="36"/>
    </row>
    <row r="8100" spans="6:15">
      <c r="F8100" s="36"/>
      <c r="H8100" s="36"/>
      <c r="I8100" s="36"/>
      <c r="J8100" s="36"/>
      <c r="K8100" s="36"/>
      <c r="N8100" s="36"/>
      <c r="O8100" s="36"/>
    </row>
    <row r="8101" spans="6:15">
      <c r="F8101" s="36"/>
      <c r="O8101" s="36"/>
    </row>
    <row r="8102" spans="6:15">
      <c r="F8102" s="36"/>
      <c r="H8102" s="36"/>
      <c r="I8102" s="36"/>
      <c r="J8102" s="36"/>
      <c r="K8102" s="36"/>
      <c r="N8102" s="36"/>
      <c r="O8102" s="36"/>
    </row>
    <row r="8103" spans="6:15">
      <c r="F8103" s="36"/>
      <c r="H8103" s="36"/>
      <c r="I8103" s="36"/>
      <c r="J8103" s="36"/>
      <c r="K8103" s="36"/>
      <c r="N8103" s="36"/>
      <c r="O8103" s="36"/>
    </row>
    <row r="8104" spans="6:15">
      <c r="F8104" s="36"/>
      <c r="O8104" s="36"/>
    </row>
    <row r="8105" spans="6:15">
      <c r="F8105" s="36"/>
      <c r="H8105" s="36"/>
      <c r="I8105" s="36"/>
      <c r="J8105" s="36"/>
      <c r="K8105" s="36"/>
      <c r="N8105" s="36"/>
      <c r="O8105" s="36"/>
    </row>
    <row r="8106" spans="6:15">
      <c r="F8106" s="36"/>
      <c r="H8106" s="36"/>
      <c r="I8106" s="36"/>
      <c r="J8106" s="36"/>
      <c r="K8106" s="36"/>
      <c r="N8106" s="36"/>
      <c r="O8106" s="36"/>
    </row>
    <row r="8107" spans="6:15">
      <c r="F8107" s="36"/>
      <c r="O8107" s="36"/>
    </row>
    <row r="8108" spans="6:15">
      <c r="F8108" s="36"/>
      <c r="K8108" s="36"/>
      <c r="O8108" s="36"/>
    </row>
    <row r="8109" spans="6:15">
      <c r="F8109" s="36"/>
      <c r="H8109" s="36"/>
      <c r="I8109" s="36"/>
      <c r="J8109" s="36"/>
      <c r="K8109" s="36"/>
      <c r="N8109" s="36"/>
      <c r="O8109" s="36"/>
    </row>
    <row r="8110" spans="6:15">
      <c r="F8110" s="36"/>
      <c r="K8110" s="36"/>
      <c r="O8110" s="36"/>
    </row>
    <row r="8111" spans="6:15">
      <c r="F8111" s="36"/>
      <c r="N8111" s="36"/>
      <c r="O8111" s="36"/>
    </row>
    <row r="8112" spans="6:15">
      <c r="F8112" s="36"/>
      <c r="H8112" s="36"/>
      <c r="I8112" s="36"/>
      <c r="J8112" s="36"/>
      <c r="K8112" s="36"/>
      <c r="N8112" s="36"/>
      <c r="O8112" s="36"/>
    </row>
    <row r="8113" spans="6:15">
      <c r="F8113" s="36"/>
      <c r="H8113" s="36"/>
      <c r="I8113" s="36"/>
      <c r="J8113" s="36"/>
      <c r="K8113" s="36"/>
      <c r="O8113" s="36"/>
    </row>
    <row r="8114" spans="6:15">
      <c r="F8114" s="36"/>
      <c r="K8114" s="36"/>
      <c r="O8114" s="36"/>
    </row>
    <row r="8115" spans="6:15">
      <c r="F8115" s="36"/>
      <c r="H8115" s="36"/>
      <c r="I8115" s="36"/>
      <c r="J8115" s="36"/>
      <c r="K8115" s="36"/>
      <c r="N8115" s="36"/>
      <c r="O8115" s="36"/>
    </row>
    <row r="8116" spans="6:15">
      <c r="O8116" s="36"/>
    </row>
    <row r="8117" spans="6:15">
      <c r="F8117" s="36"/>
      <c r="M8117" s="36"/>
      <c r="O8117" s="36"/>
    </row>
    <row r="8118" spans="6:15">
      <c r="F8118" s="36"/>
      <c r="H8118" s="36"/>
      <c r="I8118" s="36"/>
      <c r="J8118" s="36"/>
      <c r="K8118" s="36"/>
      <c r="N8118" s="36"/>
      <c r="O8118" s="36"/>
    </row>
    <row r="8119" spans="6:15">
      <c r="F8119" s="36"/>
      <c r="O8119" s="36"/>
    </row>
    <row r="8120" spans="6:15">
      <c r="F8120" s="36"/>
      <c r="H8120" s="36"/>
      <c r="I8120" s="36"/>
      <c r="J8120" s="36"/>
      <c r="K8120" s="36"/>
      <c r="N8120" s="36"/>
      <c r="O8120" s="36"/>
    </row>
    <row r="8121" spans="6:15">
      <c r="F8121" s="36"/>
      <c r="H8121" s="36"/>
      <c r="I8121" s="36"/>
      <c r="J8121" s="36"/>
      <c r="K8121" s="36"/>
      <c r="N8121" s="36"/>
      <c r="O8121" s="36"/>
    </row>
    <row r="8122" spans="6:15">
      <c r="F8122" s="36"/>
      <c r="H8122" s="36"/>
      <c r="I8122" s="36"/>
      <c r="J8122" s="36"/>
      <c r="K8122" s="36"/>
      <c r="N8122" s="36"/>
      <c r="O8122" s="36"/>
    </row>
    <row r="8123" spans="6:15">
      <c r="F8123" s="36"/>
      <c r="H8123" s="36"/>
      <c r="I8123" s="36"/>
      <c r="J8123" s="36"/>
      <c r="K8123" s="36"/>
      <c r="N8123" s="36"/>
      <c r="O8123" s="36"/>
    </row>
    <row r="8124" spans="6:15">
      <c r="F8124" s="36"/>
      <c r="H8124" s="36"/>
      <c r="I8124" s="36"/>
      <c r="J8124" s="36"/>
      <c r="K8124" s="36"/>
      <c r="N8124" s="36"/>
      <c r="O8124" s="36"/>
    </row>
    <row r="8125" spans="6:15">
      <c r="M8125" s="36"/>
      <c r="O8125" s="36"/>
    </row>
    <row r="8126" spans="6:15">
      <c r="F8126" s="36"/>
      <c r="H8126" s="36"/>
      <c r="I8126" s="36"/>
      <c r="J8126" s="36"/>
      <c r="K8126" s="36"/>
      <c r="N8126" s="36"/>
      <c r="O8126" s="36"/>
    </row>
    <row r="8127" spans="6:15">
      <c r="F8127" s="36"/>
      <c r="H8127" s="36"/>
      <c r="I8127" s="36"/>
      <c r="J8127" s="36"/>
      <c r="K8127" s="36"/>
      <c r="N8127" s="36"/>
      <c r="O8127" s="36"/>
    </row>
    <row r="8128" spans="6:15">
      <c r="M8128" s="36"/>
      <c r="O8128" s="36"/>
    </row>
    <row r="8129" spans="6:15">
      <c r="F8129" s="36"/>
      <c r="H8129" s="36"/>
      <c r="I8129" s="36"/>
      <c r="J8129" s="36"/>
      <c r="K8129" s="36"/>
      <c r="N8129" s="36"/>
      <c r="O8129" s="36"/>
    </row>
    <row r="8130" spans="6:15">
      <c r="F8130" s="36"/>
      <c r="H8130" s="36"/>
      <c r="I8130" s="36"/>
      <c r="J8130" s="36"/>
      <c r="K8130" s="36"/>
      <c r="N8130" s="36"/>
      <c r="O8130" s="36"/>
    </row>
    <row r="8131" spans="6:15">
      <c r="F8131" s="36"/>
      <c r="K8131" s="36"/>
      <c r="M8131" s="36"/>
      <c r="O8131" s="36"/>
    </row>
    <row r="8132" spans="6:15">
      <c r="F8132" s="36"/>
      <c r="J8132" s="36"/>
      <c r="O8132" s="36"/>
    </row>
    <row r="8133" spans="6:15">
      <c r="F8133" s="36"/>
      <c r="H8133" s="36"/>
      <c r="I8133" s="36"/>
      <c r="J8133" s="36"/>
      <c r="K8133" s="36"/>
      <c r="N8133" s="36"/>
      <c r="O8133" s="36"/>
    </row>
    <row r="8134" spans="6:15">
      <c r="J8134" s="36"/>
      <c r="K8134" s="36"/>
      <c r="O8134" s="36"/>
    </row>
    <row r="8135" spans="6:15">
      <c r="O8135" s="36"/>
    </row>
    <row r="8136" spans="6:15">
      <c r="F8136" s="36"/>
      <c r="H8136" s="36"/>
      <c r="I8136" s="36"/>
      <c r="J8136" s="36"/>
      <c r="K8136" s="36"/>
      <c r="N8136" s="36"/>
      <c r="O8136" s="36"/>
    </row>
    <row r="8137" spans="6:15">
      <c r="J8137" s="36"/>
      <c r="O8137" s="36"/>
    </row>
    <row r="8138" spans="6:15">
      <c r="F8138" s="36"/>
      <c r="O8138" s="36"/>
    </row>
    <row r="8139" spans="6:15">
      <c r="F8139" s="36"/>
      <c r="H8139" s="36"/>
      <c r="I8139" s="36"/>
      <c r="J8139" s="36"/>
      <c r="K8139" s="36"/>
      <c r="N8139" s="36"/>
      <c r="O8139" s="36"/>
    </row>
    <row r="8140" spans="6:15">
      <c r="F8140" s="36"/>
      <c r="H8140" s="36"/>
      <c r="I8140" s="36"/>
      <c r="J8140" s="36"/>
      <c r="K8140" s="36"/>
      <c r="N8140" s="36"/>
      <c r="O8140" s="36"/>
    </row>
    <row r="8141" spans="6:15">
      <c r="J8141" s="36"/>
      <c r="O8141" s="36"/>
    </row>
    <row r="8142" spans="6:15">
      <c r="F8142" s="36"/>
      <c r="H8142" s="36"/>
      <c r="I8142" s="36"/>
      <c r="J8142" s="36"/>
      <c r="K8142" s="36"/>
      <c r="N8142" s="36"/>
      <c r="O8142" s="36"/>
    </row>
    <row r="8143" spans="6:15">
      <c r="F8143" s="36"/>
      <c r="H8143" s="36"/>
      <c r="I8143" s="36"/>
      <c r="J8143" s="36"/>
      <c r="K8143" s="36"/>
      <c r="N8143" s="36"/>
      <c r="O8143" s="36"/>
    </row>
    <row r="8144" spans="6:15">
      <c r="J8144" s="36"/>
      <c r="O8144" s="36"/>
    </row>
    <row r="8145" spans="6:17">
      <c r="F8145" s="36"/>
      <c r="H8145" s="36"/>
      <c r="I8145" s="36"/>
      <c r="J8145" s="36"/>
      <c r="K8145" s="36"/>
      <c r="N8145" s="36"/>
      <c r="O8145" s="36"/>
    </row>
    <row r="8146" spans="6:17">
      <c r="F8146" s="36"/>
      <c r="H8146" s="36"/>
      <c r="I8146" s="36"/>
      <c r="J8146" s="36"/>
      <c r="K8146" s="36"/>
      <c r="N8146" s="36"/>
      <c r="O8146" s="36"/>
    </row>
    <row r="8147" spans="6:17">
      <c r="F8147" s="47"/>
      <c r="G8147" s="47"/>
      <c r="H8147" s="47"/>
      <c r="I8147" s="47"/>
      <c r="J8147" s="47"/>
      <c r="K8147" s="47"/>
      <c r="L8147" s="47"/>
      <c r="M8147" s="47"/>
      <c r="N8147" s="47"/>
      <c r="O8147" s="47"/>
      <c r="P8147" s="47"/>
      <c r="Q8147" s="47"/>
    </row>
    <row r="8148" spans="6:17">
      <c r="F8148" s="36"/>
      <c r="H8148" s="36"/>
      <c r="I8148" s="36"/>
      <c r="J8148" s="36"/>
      <c r="K8148" s="36"/>
      <c r="N8148" s="36"/>
      <c r="O8148" s="36"/>
    </row>
    <row r="8149" spans="6:17">
      <c r="F8149" s="36"/>
      <c r="H8149" s="36"/>
      <c r="I8149" s="36"/>
      <c r="J8149" s="36"/>
      <c r="K8149" s="36"/>
      <c r="N8149" s="36"/>
      <c r="O8149" s="36"/>
    </row>
    <row r="8150" spans="6:17">
      <c r="F8150" s="36"/>
      <c r="J8150" s="36"/>
      <c r="O8150" s="36"/>
    </row>
    <row r="8151" spans="6:17">
      <c r="F8151" s="36"/>
      <c r="H8151" s="36"/>
      <c r="I8151" s="36"/>
      <c r="J8151" s="36"/>
      <c r="K8151" s="36"/>
      <c r="N8151" s="36"/>
      <c r="O8151" s="36"/>
    </row>
    <row r="8152" spans="6:17">
      <c r="F8152" s="36"/>
      <c r="H8152" s="36"/>
      <c r="I8152" s="36"/>
      <c r="J8152" s="36"/>
      <c r="K8152" s="36"/>
      <c r="N8152" s="36"/>
      <c r="O8152" s="36"/>
    </row>
    <row r="8153" spans="6:17">
      <c r="J8153" s="36"/>
      <c r="O8153" s="36"/>
    </row>
    <row r="8154" spans="6:17">
      <c r="F8154" s="36"/>
      <c r="H8154" s="36"/>
      <c r="I8154" s="36"/>
      <c r="J8154" s="36"/>
      <c r="K8154" s="36"/>
      <c r="N8154" s="36"/>
      <c r="O8154" s="36"/>
    </row>
    <row r="8155" spans="6:17">
      <c r="F8155" s="36"/>
      <c r="H8155" s="36"/>
      <c r="I8155" s="36"/>
      <c r="J8155" s="36"/>
      <c r="K8155" s="36"/>
      <c r="N8155" s="36"/>
      <c r="O8155" s="36"/>
    </row>
    <row r="8156" spans="6:17">
      <c r="F8156" s="36"/>
      <c r="H8156" s="36"/>
      <c r="I8156" s="36"/>
      <c r="J8156" s="36"/>
      <c r="K8156" s="36"/>
      <c r="O8156" s="36"/>
    </row>
    <row r="8157" spans="6:17">
      <c r="F8157" s="36"/>
      <c r="H8157" s="36"/>
      <c r="I8157" s="36"/>
      <c r="J8157" s="36"/>
      <c r="K8157" s="36"/>
      <c r="N8157" s="36"/>
      <c r="O8157" s="36"/>
    </row>
    <row r="8158" spans="6:17">
      <c r="F8158" s="36"/>
      <c r="H8158" s="36"/>
      <c r="I8158" s="36"/>
      <c r="J8158" s="36"/>
      <c r="K8158" s="36"/>
      <c r="N8158" s="36"/>
      <c r="O8158" s="36"/>
    </row>
    <row r="8159" spans="6:17">
      <c r="O8159" s="36"/>
    </row>
    <row r="8160" spans="6:17">
      <c r="F8160" s="36"/>
      <c r="H8160" s="36"/>
      <c r="I8160" s="36"/>
      <c r="J8160" s="36"/>
      <c r="K8160" s="36"/>
      <c r="N8160" s="36"/>
      <c r="O8160" s="36"/>
    </row>
    <row r="8161" spans="6:15">
      <c r="F8161" s="36"/>
      <c r="H8161" s="36"/>
      <c r="I8161" s="36"/>
      <c r="J8161" s="36"/>
      <c r="K8161" s="36"/>
      <c r="N8161" s="36"/>
      <c r="O8161" s="36"/>
    </row>
    <row r="8162" spans="6:15">
      <c r="F8162" s="36"/>
      <c r="H8162" s="36"/>
      <c r="J8162" s="36"/>
      <c r="K8162" s="36"/>
      <c r="O8162" s="36"/>
    </row>
    <row r="8163" spans="6:15">
      <c r="F8163" s="36"/>
      <c r="H8163" s="36"/>
      <c r="I8163" s="36"/>
      <c r="J8163" s="36"/>
      <c r="K8163" s="36"/>
      <c r="N8163" s="36"/>
      <c r="O8163" s="36"/>
    </row>
    <row r="8164" spans="6:15">
      <c r="F8164" s="36"/>
      <c r="H8164" s="36"/>
      <c r="I8164" s="36"/>
      <c r="J8164" s="36"/>
      <c r="K8164" s="36"/>
      <c r="N8164" s="36"/>
      <c r="O8164" s="36"/>
    </row>
    <row r="8165" spans="6:15">
      <c r="J8165" s="36"/>
      <c r="O8165" s="36"/>
    </row>
    <row r="8166" spans="6:15">
      <c r="F8166" s="36"/>
      <c r="H8166" s="36"/>
      <c r="I8166" s="36"/>
      <c r="J8166" s="36"/>
      <c r="K8166" s="36"/>
      <c r="N8166" s="36"/>
      <c r="O8166" s="36"/>
    </row>
    <row r="8167" spans="6:15">
      <c r="F8167" s="36"/>
      <c r="H8167" s="36"/>
      <c r="I8167" s="36"/>
      <c r="J8167" s="36"/>
      <c r="K8167" s="36"/>
      <c r="N8167" s="36"/>
      <c r="O8167" s="36"/>
    </row>
    <row r="8168" spans="6:15">
      <c r="F8168" s="36"/>
      <c r="H8168" s="36"/>
      <c r="I8168" s="36"/>
      <c r="J8168" s="36"/>
      <c r="K8168" s="36"/>
      <c r="O8168" s="36"/>
    </row>
    <row r="8169" spans="6:15">
      <c r="F8169" s="36"/>
      <c r="H8169" s="36"/>
      <c r="I8169" s="36"/>
      <c r="J8169" s="36"/>
      <c r="K8169" s="36"/>
      <c r="N8169" s="36"/>
      <c r="O8169" s="36"/>
    </row>
    <row r="8170" spans="6:15">
      <c r="F8170" s="36"/>
      <c r="K8170" s="36"/>
      <c r="O8170" s="36"/>
    </row>
    <row r="8171" spans="6:15">
      <c r="H8171" s="36"/>
      <c r="I8171" s="36"/>
      <c r="O8171" s="36"/>
    </row>
    <row r="8172" spans="6:15">
      <c r="F8172" s="36"/>
      <c r="H8172" s="36"/>
      <c r="I8172" s="36"/>
      <c r="J8172" s="36"/>
      <c r="K8172" s="36"/>
      <c r="N8172" s="36"/>
      <c r="O8172" s="36"/>
    </row>
    <row r="8173" spans="6:15">
      <c r="F8173" s="36"/>
      <c r="O8173" s="36"/>
    </row>
    <row r="8174" spans="6:15">
      <c r="H8174" s="36"/>
      <c r="I8174" s="36"/>
      <c r="J8174" s="36"/>
      <c r="O8174" s="36"/>
    </row>
    <row r="8175" spans="6:15">
      <c r="F8175" s="36"/>
      <c r="H8175" s="36"/>
      <c r="I8175" s="36"/>
      <c r="J8175" s="36"/>
      <c r="K8175" s="36"/>
      <c r="N8175" s="36"/>
      <c r="O8175" s="36"/>
    </row>
    <row r="8176" spans="6:15">
      <c r="F8176" s="36"/>
      <c r="I8176" s="36"/>
      <c r="O8176" s="36"/>
    </row>
    <row r="8177" spans="6:15">
      <c r="H8177" s="36"/>
      <c r="I8177" s="36"/>
      <c r="J8177" s="36"/>
      <c r="O8177" s="36"/>
    </row>
    <row r="8178" spans="6:15">
      <c r="F8178" s="36"/>
      <c r="H8178" s="36"/>
      <c r="I8178" s="36"/>
      <c r="J8178" s="36"/>
      <c r="K8178" s="36"/>
      <c r="N8178" s="36"/>
      <c r="O8178" s="36"/>
    </row>
    <row r="8179" spans="6:15">
      <c r="F8179" s="36"/>
      <c r="O8179" s="36"/>
    </row>
    <row r="8180" spans="6:15">
      <c r="F8180" s="36"/>
      <c r="K8180" s="36"/>
      <c r="O8180" s="36"/>
    </row>
    <row r="8181" spans="6:15">
      <c r="F8181" s="36"/>
      <c r="H8181" s="36"/>
      <c r="I8181" s="36"/>
      <c r="J8181" s="36"/>
      <c r="K8181" s="36"/>
      <c r="N8181" s="36"/>
      <c r="O8181" s="36"/>
    </row>
    <row r="8182" spans="6:15">
      <c r="F8182" s="36"/>
      <c r="H8182" s="36"/>
      <c r="I8182" s="36"/>
      <c r="J8182" s="36"/>
      <c r="K8182" s="36"/>
      <c r="N8182" s="36"/>
      <c r="O8182" s="36"/>
    </row>
    <row r="8183" spans="6:15">
      <c r="O8183" s="36"/>
    </row>
    <row r="8184" spans="6:15">
      <c r="F8184" s="36"/>
      <c r="H8184" s="36"/>
      <c r="I8184" s="36"/>
      <c r="J8184" s="36"/>
      <c r="K8184" s="36"/>
      <c r="N8184" s="36"/>
      <c r="O8184" s="36"/>
    </row>
    <row r="8185" spans="6:15">
      <c r="F8185" s="36"/>
      <c r="H8185" s="36"/>
      <c r="I8185" s="36"/>
      <c r="J8185" s="36"/>
      <c r="K8185" s="36"/>
      <c r="N8185" s="36"/>
      <c r="O8185" s="36"/>
    </row>
    <row r="8186" spans="6:15">
      <c r="J8186" s="36"/>
      <c r="O8186" s="36"/>
    </row>
    <row r="8187" spans="6:15">
      <c r="F8187" s="36"/>
      <c r="H8187" s="36"/>
      <c r="I8187" s="36"/>
      <c r="J8187" s="36"/>
      <c r="K8187" s="36"/>
      <c r="N8187" s="36"/>
      <c r="O8187" s="36"/>
    </row>
    <row r="8188" spans="6:15">
      <c r="F8188" s="36"/>
      <c r="H8188" s="36"/>
      <c r="I8188" s="36"/>
      <c r="J8188" s="36"/>
      <c r="K8188" s="36"/>
      <c r="N8188" s="36"/>
      <c r="O8188" s="36"/>
    </row>
    <row r="8189" spans="6:15">
      <c r="J8189" s="36"/>
      <c r="O8189" s="36"/>
    </row>
    <row r="8190" spans="6:15">
      <c r="F8190" s="36"/>
      <c r="H8190" s="36"/>
      <c r="I8190" s="36"/>
      <c r="J8190" s="36"/>
      <c r="K8190" s="36"/>
      <c r="N8190" s="36"/>
      <c r="O8190" s="36"/>
    </row>
    <row r="8191" spans="6:15">
      <c r="F8191" s="36"/>
      <c r="H8191" s="36"/>
      <c r="I8191" s="36"/>
      <c r="J8191" s="36"/>
      <c r="K8191" s="36"/>
      <c r="N8191" s="36"/>
      <c r="O8191" s="36"/>
    </row>
    <row r="8192" spans="6:15">
      <c r="F8192" s="36"/>
      <c r="J8192" s="36"/>
      <c r="K8192" s="36"/>
      <c r="O8192" s="36"/>
    </row>
    <row r="8193" spans="6:15">
      <c r="F8193" s="36"/>
      <c r="H8193" s="36"/>
      <c r="I8193" s="36"/>
      <c r="J8193" s="36"/>
      <c r="K8193" s="36"/>
      <c r="N8193" s="36"/>
      <c r="O8193" s="36"/>
    </row>
    <row r="8194" spans="6:15">
      <c r="J8194" s="36"/>
      <c r="O8194" s="36"/>
    </row>
    <row r="8195" spans="6:15">
      <c r="F8195" s="36"/>
      <c r="H8195" s="36"/>
      <c r="J8195" s="36"/>
      <c r="K8195" s="36"/>
      <c r="O8195" s="36"/>
    </row>
    <row r="8196" spans="6:15">
      <c r="F8196" s="36"/>
      <c r="H8196" s="36"/>
      <c r="I8196" s="36"/>
      <c r="J8196" s="36"/>
      <c r="K8196" s="36"/>
      <c r="N8196" s="36"/>
      <c r="O8196" s="36"/>
    </row>
    <row r="8197" spans="6:15">
      <c r="F8197" s="36"/>
      <c r="J8197" s="36"/>
      <c r="K8197" s="36"/>
      <c r="O8197" s="36"/>
    </row>
    <row r="8198" spans="6:15">
      <c r="J8198" s="36"/>
      <c r="O8198" s="36"/>
    </row>
    <row r="8199" spans="6:15">
      <c r="F8199" s="36"/>
      <c r="H8199" s="36"/>
      <c r="I8199" s="36"/>
      <c r="J8199" s="36"/>
      <c r="K8199" s="36"/>
      <c r="N8199" s="36"/>
      <c r="O8199" s="36"/>
    </row>
    <row r="8200" spans="6:15">
      <c r="I8200" s="36"/>
      <c r="J8200" s="36"/>
      <c r="O8200" s="36"/>
    </row>
    <row r="8201" spans="6:15">
      <c r="F8201" s="36"/>
      <c r="J8201" s="36"/>
      <c r="K8201" s="36"/>
      <c r="O8201" s="36"/>
    </row>
    <row r="8202" spans="6:15">
      <c r="F8202" s="36"/>
      <c r="H8202" s="36"/>
      <c r="I8202" s="36"/>
      <c r="J8202" s="36"/>
      <c r="K8202" s="36"/>
      <c r="N8202" s="36"/>
      <c r="O8202" s="36"/>
    </row>
    <row r="8203" spans="6:15">
      <c r="F8203" s="36"/>
      <c r="J8203" s="36"/>
      <c r="K8203" s="36"/>
      <c r="O8203" s="36"/>
    </row>
    <row r="8204" spans="6:15">
      <c r="F8204" s="36"/>
      <c r="H8204" s="36"/>
      <c r="I8204" s="36"/>
      <c r="J8204" s="36"/>
      <c r="K8204" s="36"/>
      <c r="N8204" s="36"/>
      <c r="O8204" s="36"/>
    </row>
    <row r="8205" spans="6:15">
      <c r="F8205" s="36"/>
      <c r="H8205" s="36"/>
      <c r="I8205" s="36"/>
      <c r="J8205" s="36"/>
      <c r="K8205" s="36"/>
      <c r="N8205" s="36"/>
      <c r="O8205" s="36"/>
    </row>
    <row r="8206" spans="6:15">
      <c r="I8206" s="36"/>
      <c r="O8206" s="36"/>
    </row>
    <row r="8207" spans="6:15">
      <c r="F8207" s="36"/>
      <c r="H8207" s="36"/>
      <c r="I8207" s="36"/>
      <c r="J8207" s="36"/>
      <c r="K8207" s="36"/>
      <c r="N8207" s="36"/>
      <c r="O8207" s="36"/>
    </row>
    <row r="8208" spans="6:15">
      <c r="F8208" s="36"/>
      <c r="H8208" s="36"/>
      <c r="I8208" s="36"/>
      <c r="K8208" s="36"/>
      <c r="N8208" s="36"/>
      <c r="O8208" s="36"/>
    </row>
    <row r="8209" spans="6:17">
      <c r="F8209" s="36"/>
      <c r="I8209" s="36"/>
      <c r="K8209" s="36"/>
      <c r="O8209" s="36"/>
    </row>
    <row r="8210" spans="6:17">
      <c r="F8210" s="36"/>
      <c r="H8210" s="36"/>
      <c r="I8210" s="36"/>
      <c r="J8210" s="36"/>
      <c r="K8210" s="36"/>
      <c r="N8210" s="36"/>
      <c r="O8210" s="36"/>
    </row>
    <row r="8211" spans="6:17">
      <c r="F8211" s="36"/>
      <c r="K8211" s="36"/>
      <c r="M8211" s="36"/>
      <c r="O8211" s="36"/>
    </row>
    <row r="8212" spans="6:17">
      <c r="I8212" s="36"/>
      <c r="O8212" s="36"/>
    </row>
    <row r="8213" spans="6:17">
      <c r="F8213" s="36"/>
      <c r="H8213" s="36"/>
      <c r="I8213" s="36"/>
      <c r="J8213" s="36"/>
      <c r="K8213" s="36"/>
      <c r="N8213" s="36"/>
      <c r="O8213" s="36"/>
    </row>
    <row r="8214" spans="6:17">
      <c r="F8214" s="36"/>
      <c r="H8214" s="36"/>
      <c r="I8214" s="36"/>
      <c r="J8214" s="36"/>
      <c r="K8214" s="36"/>
      <c r="N8214" s="36"/>
      <c r="O8214" s="36"/>
    </row>
    <row r="8215" spans="6:17">
      <c r="F8215" s="36"/>
      <c r="I8215" s="36"/>
      <c r="K8215" s="36"/>
      <c r="O8215" s="36"/>
    </row>
    <row r="8216" spans="6:17">
      <c r="F8216" s="36"/>
      <c r="K8216" s="36"/>
      <c r="N8216" s="36"/>
      <c r="O8216" s="36"/>
    </row>
    <row r="8217" spans="6:17">
      <c r="F8217" s="36"/>
      <c r="I8217" s="36"/>
    </row>
    <row r="8218" spans="6:17">
      <c r="F8218" s="36"/>
      <c r="H8218" s="36"/>
      <c r="I8218" s="36"/>
      <c r="K8218" s="36"/>
      <c r="N8218" s="36"/>
      <c r="O8218" s="36"/>
    </row>
    <row r="8219" spans="6:17">
      <c r="F8219" s="47"/>
      <c r="G8219" s="47"/>
      <c r="H8219" s="47"/>
      <c r="I8219" s="47"/>
      <c r="J8219" s="47"/>
      <c r="K8219" s="47"/>
      <c r="L8219" s="47"/>
      <c r="M8219" s="47"/>
      <c r="N8219" s="47"/>
      <c r="O8219" s="47"/>
      <c r="P8219" s="47"/>
      <c r="Q8219" s="47"/>
    </row>
    <row r="8220" spans="6:17">
      <c r="F8220" s="36"/>
      <c r="H8220" s="36"/>
      <c r="I8220" s="36"/>
      <c r="J8220" s="36"/>
      <c r="K8220" s="36"/>
      <c r="N8220" s="36"/>
      <c r="O8220" s="36"/>
    </row>
    <row r="8221" spans="6:17">
      <c r="F8221" s="36"/>
      <c r="J8221" s="36"/>
      <c r="K8221" s="36"/>
      <c r="O8221" s="36"/>
    </row>
    <row r="8222" spans="6:17">
      <c r="J8222" s="36"/>
      <c r="N8222" s="36"/>
      <c r="O8222" s="36"/>
    </row>
    <row r="8223" spans="6:17">
      <c r="F8223" s="36"/>
      <c r="H8223" s="36"/>
      <c r="I8223" s="36"/>
      <c r="J8223" s="36"/>
      <c r="K8223" s="36"/>
      <c r="N8223" s="36"/>
      <c r="O8223" s="36"/>
    </row>
    <row r="8224" spans="6:17">
      <c r="F8224" s="36"/>
      <c r="H8224" s="36"/>
      <c r="J8224" s="36"/>
      <c r="K8224" s="36"/>
      <c r="O8224" s="36"/>
    </row>
    <row r="8225" spans="6:15">
      <c r="F8225" s="36"/>
      <c r="I8225" s="36"/>
      <c r="M8225" s="36"/>
      <c r="O8225" s="36"/>
    </row>
    <row r="8226" spans="6:15">
      <c r="F8226" s="36"/>
      <c r="H8226" s="36"/>
      <c r="I8226" s="36"/>
      <c r="J8226" s="36"/>
      <c r="K8226" s="36"/>
      <c r="N8226" s="36"/>
      <c r="O8226" s="36"/>
    </row>
    <row r="8227" spans="6:15">
      <c r="F8227" s="36"/>
      <c r="K8227" s="36"/>
      <c r="O8227" s="36"/>
    </row>
    <row r="8228" spans="6:15">
      <c r="F8228" s="36"/>
      <c r="H8228" s="36"/>
      <c r="I8228" s="36"/>
      <c r="J8228" s="36"/>
      <c r="K8228" s="36"/>
      <c r="N8228" s="36"/>
      <c r="O8228" s="36"/>
    </row>
    <row r="8229" spans="6:15">
      <c r="F8229" s="36"/>
      <c r="H8229" s="36"/>
      <c r="I8229" s="36"/>
      <c r="J8229" s="36"/>
      <c r="K8229" s="36"/>
      <c r="N8229" s="36"/>
      <c r="O8229" s="36"/>
    </row>
    <row r="8230" spans="6:15">
      <c r="K8230" s="36"/>
      <c r="O8230" s="36"/>
    </row>
    <row r="8231" spans="6:15">
      <c r="H8231" s="36"/>
      <c r="O8231" s="36"/>
    </row>
    <row r="8232" spans="6:15">
      <c r="I8232" s="36"/>
      <c r="J8232" s="36"/>
      <c r="O8232" s="36"/>
    </row>
    <row r="8233" spans="6:15">
      <c r="F8233" s="36"/>
      <c r="K8233" s="36"/>
      <c r="O8233" s="36"/>
    </row>
    <row r="8234" spans="6:15">
      <c r="F8234" s="36"/>
      <c r="H8234" s="36"/>
      <c r="O8234" s="36"/>
    </row>
    <row r="8235" spans="6:15">
      <c r="J8235" s="36"/>
      <c r="M8235" s="36"/>
    </row>
    <row r="8236" spans="6:15">
      <c r="F8236" s="36"/>
      <c r="K8236" s="36"/>
      <c r="M8236" s="36"/>
      <c r="O8236" s="36"/>
    </row>
    <row r="8237" spans="6:15">
      <c r="H8237" s="36"/>
      <c r="M8237" s="36"/>
      <c r="O8237" s="36"/>
    </row>
    <row r="8238" spans="6:15">
      <c r="J8238" s="36"/>
      <c r="N8238" s="36"/>
    </row>
    <row r="8239" spans="6:15">
      <c r="F8239" s="36"/>
      <c r="K8239" s="36"/>
      <c r="O8239" s="36"/>
    </row>
    <row r="8240" spans="6:15">
      <c r="F8240" s="36"/>
      <c r="H8240" s="36"/>
      <c r="I8240" s="36"/>
      <c r="J8240" s="36"/>
      <c r="K8240" s="36"/>
      <c r="N8240" s="36"/>
      <c r="O8240" s="36"/>
    </row>
    <row r="8241" spans="6:15">
      <c r="I8241" s="36"/>
      <c r="J8241" s="36"/>
    </row>
    <row r="8242" spans="6:15">
      <c r="K8242" s="36"/>
      <c r="O8242" s="36"/>
    </row>
    <row r="8243" spans="6:15">
      <c r="F8243" s="36"/>
      <c r="H8243" s="36"/>
      <c r="I8243" s="36"/>
      <c r="J8243" s="36"/>
      <c r="K8243" s="36"/>
      <c r="N8243" s="36"/>
      <c r="O8243" s="36"/>
    </row>
    <row r="8244" spans="6:15">
      <c r="F8244" s="36"/>
      <c r="H8244" s="36"/>
      <c r="I8244" s="36"/>
      <c r="J8244" s="36"/>
      <c r="K8244" s="36"/>
      <c r="N8244" s="36"/>
      <c r="O8244" s="36"/>
    </row>
    <row r="8245" spans="6:15">
      <c r="F8245" s="36"/>
      <c r="K8245" s="36"/>
      <c r="O8245" s="36"/>
    </row>
    <row r="8246" spans="6:15">
      <c r="F8246" s="36"/>
      <c r="H8246" s="36"/>
      <c r="I8246" s="36"/>
      <c r="J8246" s="36"/>
      <c r="K8246" s="36"/>
      <c r="N8246" s="36"/>
      <c r="O8246" s="36"/>
    </row>
    <row r="8247" spans="6:15">
      <c r="F8247" s="36"/>
      <c r="H8247" s="36"/>
      <c r="I8247" s="36"/>
      <c r="J8247" s="36"/>
      <c r="K8247" s="36"/>
      <c r="N8247" s="36"/>
      <c r="O8247" s="36"/>
    </row>
    <row r="8248" spans="6:15">
      <c r="F8248" s="36"/>
      <c r="K8248" s="36"/>
      <c r="M8248" s="36"/>
      <c r="O8248" s="36"/>
    </row>
    <row r="8249" spans="6:15">
      <c r="F8249" s="36"/>
      <c r="H8249" s="36"/>
      <c r="I8249" s="36"/>
      <c r="J8249" s="36"/>
      <c r="K8249" s="36"/>
      <c r="N8249" s="36"/>
      <c r="O8249" s="36"/>
    </row>
    <row r="8250" spans="6:15">
      <c r="F8250" s="36"/>
      <c r="H8250" s="36"/>
      <c r="I8250" s="36"/>
      <c r="J8250" s="36"/>
      <c r="K8250" s="36"/>
      <c r="N8250" s="36"/>
      <c r="O8250" s="36"/>
    </row>
    <row r="8251" spans="6:15">
      <c r="F8251" s="36"/>
      <c r="J8251" s="36"/>
      <c r="K8251" s="36"/>
      <c r="O8251" s="36"/>
    </row>
    <row r="8252" spans="6:15">
      <c r="F8252" s="36"/>
      <c r="J8252" s="36"/>
      <c r="O8252" s="36"/>
    </row>
    <row r="8253" spans="6:15">
      <c r="F8253" s="36"/>
      <c r="H8253" s="36"/>
      <c r="I8253" s="36"/>
      <c r="J8253" s="36"/>
      <c r="K8253" s="36"/>
      <c r="N8253" s="36"/>
      <c r="O8253" s="36"/>
    </row>
    <row r="8254" spans="6:15">
      <c r="I8254" s="36"/>
      <c r="O8254" s="36"/>
    </row>
    <row r="8255" spans="6:15">
      <c r="F8255" s="36"/>
      <c r="O8255" s="36"/>
    </row>
    <row r="8256" spans="6:15">
      <c r="I8256" s="36"/>
      <c r="J8256" s="36"/>
    </row>
    <row r="8257" spans="6:17">
      <c r="F8257" s="36"/>
      <c r="H8257" s="36"/>
      <c r="I8257" s="36"/>
      <c r="K8257" s="36"/>
      <c r="O8257" s="36"/>
    </row>
    <row r="8258" spans="6:17">
      <c r="F8258" s="36"/>
      <c r="O8258" s="36"/>
    </row>
    <row r="8259" spans="6:17">
      <c r="F8259" s="36"/>
      <c r="J8259" s="36"/>
      <c r="K8259" s="36"/>
      <c r="O8259" s="36"/>
    </row>
    <row r="8260" spans="6:17">
      <c r="I8260" s="36"/>
      <c r="M8260" s="36"/>
      <c r="O8260" s="36"/>
    </row>
    <row r="8261" spans="6:17">
      <c r="F8261" s="36"/>
      <c r="M8261" s="36"/>
      <c r="O8261" s="36"/>
    </row>
    <row r="8262" spans="6:17">
      <c r="J8262" s="36"/>
      <c r="N8262" s="36"/>
    </row>
    <row r="8263" spans="6:17">
      <c r="F8263" s="36"/>
      <c r="I8263" s="36"/>
      <c r="J8263" s="36"/>
      <c r="O8263" s="36"/>
    </row>
    <row r="8264" spans="6:17">
      <c r="F8264" s="36"/>
      <c r="J8264" s="36"/>
      <c r="K8264" s="36"/>
      <c r="O8264" s="36"/>
    </row>
    <row r="8265" spans="6:17">
      <c r="F8265" s="36"/>
      <c r="I8265" s="36"/>
      <c r="J8265" s="36"/>
    </row>
    <row r="8266" spans="6:17">
      <c r="J8266" s="36"/>
      <c r="O8266" s="36"/>
    </row>
    <row r="8267" spans="6:17">
      <c r="F8267" s="36"/>
      <c r="H8267" s="36"/>
      <c r="I8267" s="36"/>
      <c r="K8267" s="36"/>
      <c r="O8267" s="36"/>
    </row>
    <row r="8268" spans="6:17">
      <c r="I8268" s="36"/>
      <c r="J8268" s="36"/>
    </row>
    <row r="8269" spans="6:17">
      <c r="F8269" s="36"/>
      <c r="J8269" s="36"/>
      <c r="K8269" s="36"/>
      <c r="O8269" s="36"/>
    </row>
    <row r="8270" spans="6:17">
      <c r="O8270" s="36"/>
    </row>
    <row r="8271" spans="6:17">
      <c r="F8271" s="47"/>
      <c r="G8271" s="47"/>
      <c r="H8271" s="47"/>
      <c r="I8271" s="47"/>
      <c r="J8271" s="47"/>
      <c r="K8271" s="47"/>
      <c r="L8271" s="47"/>
      <c r="M8271" s="47"/>
      <c r="N8271" s="47"/>
      <c r="O8271" s="47"/>
      <c r="P8271" s="47"/>
      <c r="Q8271" s="47"/>
    </row>
    <row r="8272" spans="6:17">
      <c r="J8272" s="36"/>
      <c r="M8272" s="36"/>
      <c r="O8272" s="36"/>
    </row>
    <row r="8273" spans="6:15">
      <c r="F8273" s="36"/>
      <c r="O8273" s="36"/>
    </row>
    <row r="8274" spans="6:15">
      <c r="I8274" s="36"/>
      <c r="J8274" s="36"/>
      <c r="N8274" s="36"/>
    </row>
    <row r="8275" spans="6:15">
      <c r="F8275" s="36"/>
      <c r="J8275" s="36"/>
      <c r="K8275" s="36"/>
      <c r="O8275" s="36"/>
    </row>
    <row r="8276" spans="6:15">
      <c r="F8276" s="36"/>
      <c r="J8276" s="36"/>
      <c r="O8276" s="36"/>
    </row>
    <row r="8277" spans="6:15">
      <c r="I8277" s="36"/>
      <c r="J8277" s="36"/>
    </row>
    <row r="8278" spans="6:15">
      <c r="J8278" s="36"/>
      <c r="O8278" s="36"/>
    </row>
    <row r="8279" spans="6:15">
      <c r="F8279" s="36"/>
      <c r="I8279" s="36"/>
      <c r="O8279" s="36"/>
    </row>
    <row r="8280" spans="6:15">
      <c r="F8280" s="36"/>
      <c r="H8280" s="36"/>
      <c r="I8280" s="36"/>
      <c r="J8280" s="36"/>
      <c r="K8280" s="36"/>
      <c r="O8280" s="36"/>
    </row>
    <row r="8281" spans="6:15">
      <c r="F8281" s="36"/>
      <c r="J8281" s="36"/>
      <c r="O8281" s="36"/>
    </row>
    <row r="8282" spans="6:15">
      <c r="F8282" s="36"/>
      <c r="O8282" s="36"/>
    </row>
    <row r="8283" spans="6:15">
      <c r="F8283" s="36"/>
      <c r="O8283" s="36"/>
    </row>
    <row r="8284" spans="6:15">
      <c r="J8284" s="36"/>
      <c r="M8284" s="36"/>
      <c r="O8284" s="36"/>
    </row>
    <row r="8285" spans="6:15">
      <c r="F8285" s="36"/>
      <c r="O8285" s="36"/>
    </row>
    <row r="8286" spans="6:15">
      <c r="F8286" s="36"/>
      <c r="H8286" s="36"/>
      <c r="K8286" s="36"/>
      <c r="O8286" s="36"/>
    </row>
    <row r="8287" spans="6:15">
      <c r="F8287" s="36"/>
      <c r="J8287" s="36"/>
      <c r="K8287" s="36"/>
      <c r="O8287" s="36"/>
    </row>
    <row r="8288" spans="6:15">
      <c r="F8288" s="36"/>
      <c r="J8288" s="36"/>
      <c r="O8288" s="36"/>
    </row>
    <row r="8289" spans="6:17">
      <c r="I8289" s="36"/>
      <c r="O8289" s="36"/>
    </row>
    <row r="8290" spans="6:17">
      <c r="F8290" s="36"/>
      <c r="H8290" s="36"/>
      <c r="I8290" s="36"/>
      <c r="J8290" s="36"/>
      <c r="K8290" s="36"/>
      <c r="N8290" s="36"/>
      <c r="O8290" s="36"/>
    </row>
    <row r="8291" spans="6:17">
      <c r="F8291" s="36"/>
      <c r="I8291" s="36"/>
      <c r="J8291" s="36"/>
      <c r="K8291" s="36"/>
      <c r="O8291" s="36"/>
    </row>
    <row r="8292" spans="6:17">
      <c r="F8292" s="36"/>
      <c r="K8292" s="36"/>
      <c r="O8292" s="36"/>
    </row>
    <row r="8293" spans="6:17">
      <c r="F8293" s="36"/>
      <c r="H8293" s="36"/>
      <c r="I8293" s="36"/>
      <c r="J8293" s="36"/>
      <c r="K8293" s="36"/>
      <c r="N8293" s="36"/>
      <c r="O8293" s="36"/>
    </row>
    <row r="8294" spans="6:17">
      <c r="J8294" s="36"/>
      <c r="O8294" s="36"/>
    </row>
    <row r="8295" spans="6:17">
      <c r="F8295" s="36"/>
      <c r="O8295" s="36"/>
    </row>
    <row r="8296" spans="6:17">
      <c r="F8296" s="36"/>
      <c r="H8296" s="36"/>
      <c r="I8296" s="36"/>
      <c r="J8296" s="36"/>
      <c r="K8296" s="36"/>
      <c r="N8296" s="36"/>
      <c r="O8296" s="36"/>
    </row>
    <row r="8297" spans="6:17">
      <c r="F8297" s="36"/>
      <c r="J8297" s="36"/>
      <c r="K8297" s="36"/>
      <c r="O8297" s="36"/>
    </row>
    <row r="8298" spans="6:17">
      <c r="O8298" s="36"/>
    </row>
    <row r="8299" spans="6:17">
      <c r="F8299" s="36"/>
      <c r="H8299" s="36"/>
      <c r="I8299" s="36"/>
      <c r="J8299" s="36"/>
      <c r="K8299" s="36"/>
      <c r="N8299" s="36"/>
      <c r="O8299" s="36"/>
    </row>
    <row r="8300" spans="6:17">
      <c r="F8300" s="36"/>
      <c r="H8300" s="36"/>
      <c r="I8300" s="36"/>
      <c r="J8300" s="36"/>
      <c r="K8300" s="36"/>
      <c r="O8300" s="36"/>
    </row>
    <row r="8301" spans="6:17">
      <c r="I8301" s="36"/>
      <c r="O8301" s="36"/>
    </row>
    <row r="8302" spans="6:17">
      <c r="J8302" s="36"/>
      <c r="L8302" s="36"/>
      <c r="O8302" s="36"/>
    </row>
    <row r="8303" spans="6:17">
      <c r="F8303" s="47"/>
      <c r="G8303" s="47"/>
      <c r="H8303" s="47"/>
      <c r="I8303" s="47"/>
      <c r="J8303" s="47"/>
      <c r="K8303" s="47"/>
      <c r="L8303" s="47"/>
      <c r="M8303" s="47"/>
      <c r="N8303" s="47"/>
      <c r="O8303" s="47"/>
      <c r="P8303" s="47"/>
      <c r="Q8303" s="47"/>
    </row>
    <row r="8304" spans="6:17">
      <c r="O8304" s="36"/>
    </row>
    <row r="8305" spans="6:17">
      <c r="F8305" s="36"/>
      <c r="L8305" s="36"/>
      <c r="O8305" s="36"/>
    </row>
    <row r="8306" spans="6:17">
      <c r="F8306" s="36"/>
      <c r="H8306" s="36"/>
      <c r="J8306" s="36"/>
      <c r="K8306" s="36"/>
      <c r="O8306" s="36"/>
    </row>
    <row r="8307" spans="6:17">
      <c r="F8307" s="36"/>
      <c r="O8307" s="36"/>
    </row>
    <row r="8308" spans="6:17">
      <c r="F8308" s="36"/>
      <c r="L8308" s="36"/>
      <c r="O8308" s="36"/>
    </row>
    <row r="8309" spans="6:17">
      <c r="F8309" s="36"/>
      <c r="O8309" s="36"/>
    </row>
    <row r="8310" spans="6:17">
      <c r="O8310" s="36"/>
    </row>
    <row r="8311" spans="6:17">
      <c r="F8311" s="36"/>
      <c r="J8311" s="36"/>
      <c r="L8311" s="36"/>
      <c r="O8311" s="36"/>
    </row>
    <row r="8312" spans="6:17">
      <c r="F8312" s="36"/>
      <c r="I8312" s="36"/>
      <c r="J8312" s="36"/>
      <c r="K8312" s="36"/>
      <c r="O8312" s="36"/>
    </row>
    <row r="8313" spans="6:17">
      <c r="I8313" s="36"/>
      <c r="O8313" s="36"/>
    </row>
    <row r="8314" spans="6:17">
      <c r="F8314" s="36"/>
      <c r="J8314" s="36"/>
      <c r="O8314" s="36"/>
    </row>
    <row r="8315" spans="6:17">
      <c r="I8315" s="36"/>
      <c r="O8315" s="36"/>
    </row>
    <row r="8316" spans="6:17">
      <c r="F8316" s="36"/>
      <c r="H8316" s="36"/>
      <c r="I8316" s="36"/>
      <c r="J8316" s="36"/>
      <c r="K8316" s="36"/>
      <c r="N8316" s="36"/>
      <c r="O8316" s="36"/>
    </row>
    <row r="8317" spans="6:17">
      <c r="F8317" s="36"/>
      <c r="O8317" s="36"/>
    </row>
    <row r="8318" spans="6:17">
      <c r="I8318" s="36"/>
      <c r="O8318" s="36"/>
    </row>
    <row r="8319" spans="6:17">
      <c r="F8319" s="36"/>
      <c r="H8319" s="36"/>
      <c r="I8319" s="36"/>
      <c r="J8319" s="36"/>
      <c r="K8319" s="36"/>
      <c r="N8319" s="36"/>
      <c r="O8319" s="36"/>
    </row>
    <row r="8320" spans="6:17">
      <c r="F8320" s="47"/>
      <c r="G8320" s="47"/>
      <c r="H8320" s="47"/>
      <c r="I8320" s="47"/>
      <c r="J8320" s="47"/>
      <c r="K8320" s="47"/>
      <c r="L8320" s="47"/>
      <c r="M8320" s="47"/>
      <c r="N8320" s="47"/>
      <c r="O8320" s="47"/>
      <c r="P8320" s="47"/>
      <c r="Q8320" s="47"/>
    </row>
    <row r="8321" spans="6:15">
      <c r="I8321" s="36"/>
      <c r="O8321" s="36"/>
    </row>
    <row r="8322" spans="6:15">
      <c r="F8322" s="36"/>
      <c r="H8322" s="36"/>
      <c r="I8322" s="36"/>
      <c r="J8322" s="36"/>
      <c r="K8322" s="36"/>
      <c r="N8322" s="36"/>
      <c r="O8322" s="36"/>
    </row>
    <row r="8323" spans="6:15">
      <c r="F8323" s="36"/>
      <c r="J8323" s="36"/>
      <c r="O8323" s="36"/>
    </row>
    <row r="8324" spans="6:15">
      <c r="F8324" s="36"/>
      <c r="J8324" s="36"/>
      <c r="O8324" s="36"/>
    </row>
    <row r="8325" spans="6:15">
      <c r="F8325" s="36"/>
      <c r="H8325" s="36"/>
      <c r="I8325" s="36"/>
      <c r="J8325" s="36"/>
      <c r="K8325" s="36"/>
      <c r="N8325" s="36"/>
      <c r="O8325" s="36"/>
    </row>
    <row r="8326" spans="6:15">
      <c r="F8326" s="36"/>
      <c r="H8326" s="36"/>
      <c r="I8326" s="36"/>
      <c r="J8326" s="36"/>
      <c r="K8326" s="36"/>
      <c r="N8326" s="36"/>
      <c r="O8326" s="36"/>
    </row>
    <row r="8327" spans="6:15">
      <c r="F8327" s="36"/>
      <c r="I8327" s="36"/>
      <c r="O8327" s="36"/>
    </row>
    <row r="8328" spans="6:15">
      <c r="O8328" s="36"/>
    </row>
    <row r="8329" spans="6:15">
      <c r="F8329" s="36"/>
      <c r="H8329" s="36"/>
      <c r="K8329" s="36"/>
      <c r="N8329" s="36"/>
      <c r="O8329" s="36"/>
    </row>
    <row r="8330" spans="6:15">
      <c r="F8330" s="36"/>
      <c r="O8330" s="36"/>
    </row>
    <row r="8331" spans="6:15">
      <c r="F8331" s="36"/>
      <c r="K8331" s="36"/>
      <c r="O8331" s="36"/>
    </row>
    <row r="8332" spans="6:15">
      <c r="F8332" s="36"/>
      <c r="N8332" s="36"/>
      <c r="O8332" s="36"/>
    </row>
    <row r="8333" spans="6:15">
      <c r="F8333" s="36"/>
      <c r="O8333" s="36"/>
    </row>
    <row r="8334" spans="6:15">
      <c r="F8334" s="36"/>
      <c r="O8334" s="36"/>
    </row>
    <row r="8335" spans="6:15">
      <c r="J8335" s="36"/>
      <c r="N8335" s="36"/>
      <c r="O8335" s="36"/>
    </row>
    <row r="8336" spans="6:15">
      <c r="F8336" s="36"/>
      <c r="H8336" s="36"/>
      <c r="I8336" s="36"/>
      <c r="J8336" s="36"/>
      <c r="K8336" s="36"/>
      <c r="N8336" s="36"/>
      <c r="O8336" s="36"/>
    </row>
    <row r="8337" spans="6:15">
      <c r="F8337" s="36"/>
      <c r="J8337" s="36"/>
      <c r="O8337" s="36"/>
    </row>
    <row r="8338" spans="6:15">
      <c r="F8338" s="36"/>
      <c r="H8338" s="36"/>
      <c r="I8338" s="36"/>
      <c r="J8338" s="36"/>
      <c r="K8338" s="36"/>
      <c r="N8338" s="36"/>
      <c r="O8338" s="36"/>
    </row>
    <row r="8339" spans="6:15">
      <c r="F8339" s="36"/>
      <c r="H8339" s="36"/>
      <c r="I8339" s="36"/>
      <c r="J8339" s="36"/>
      <c r="K8339" s="36"/>
      <c r="N8339" s="36"/>
      <c r="O8339" s="36"/>
    </row>
    <row r="8340" spans="6:15">
      <c r="F8340" s="36"/>
      <c r="H8340" s="36"/>
      <c r="I8340" s="36"/>
      <c r="J8340" s="36"/>
      <c r="K8340" s="36"/>
      <c r="N8340" s="36"/>
      <c r="O8340" s="36"/>
    </row>
    <row r="8341" spans="6:15">
      <c r="F8341" s="36"/>
      <c r="H8341" s="36"/>
      <c r="I8341" s="36"/>
      <c r="J8341" s="36"/>
      <c r="K8341" s="36"/>
      <c r="N8341" s="36"/>
      <c r="O8341" s="36"/>
    </row>
    <row r="8342" spans="6:15">
      <c r="F8342" s="36"/>
      <c r="H8342" s="36"/>
      <c r="I8342" s="36"/>
      <c r="J8342" s="36"/>
      <c r="K8342" s="36"/>
      <c r="N8342" s="36"/>
      <c r="O8342" s="36"/>
    </row>
    <row r="8343" spans="6:15">
      <c r="F8343" s="36"/>
      <c r="K8343" s="36"/>
    </row>
    <row r="8344" spans="6:15">
      <c r="F8344" s="36"/>
      <c r="H8344" s="36"/>
      <c r="I8344" s="36"/>
      <c r="J8344" s="36"/>
      <c r="K8344" s="36"/>
      <c r="N8344" s="36"/>
      <c r="O8344" s="36"/>
    </row>
    <row r="8345" spans="6:15">
      <c r="F8345" s="36"/>
      <c r="H8345" s="36"/>
      <c r="I8345" s="36"/>
      <c r="J8345" s="36"/>
      <c r="K8345" s="36"/>
      <c r="N8345" s="36"/>
      <c r="O8345" s="36"/>
    </row>
    <row r="8346" spans="6:15">
      <c r="K8346" s="36"/>
      <c r="O8346" s="36"/>
    </row>
    <row r="8347" spans="6:15">
      <c r="F8347" s="36"/>
      <c r="H8347" s="36"/>
      <c r="I8347" s="36"/>
      <c r="J8347" s="36"/>
      <c r="K8347" s="36"/>
      <c r="N8347" s="36"/>
      <c r="O8347" s="36"/>
    </row>
    <row r="8348" spans="6:15">
      <c r="F8348" s="36"/>
      <c r="J8348" s="36"/>
      <c r="M8348" s="36"/>
      <c r="O8348" s="36"/>
    </row>
    <row r="8349" spans="6:15">
      <c r="K8349" s="36"/>
    </row>
    <row r="8350" spans="6:15">
      <c r="I8350" s="36"/>
      <c r="J8350" s="36"/>
      <c r="O8350" s="36"/>
    </row>
    <row r="8351" spans="6:15">
      <c r="M8351" s="36"/>
      <c r="O8351" s="36"/>
    </row>
    <row r="8352" spans="6:15">
      <c r="F8352" s="36"/>
      <c r="H8352" s="36"/>
      <c r="I8352" s="36"/>
      <c r="J8352" s="36"/>
      <c r="K8352" s="36"/>
      <c r="N8352" s="36"/>
      <c r="O8352" s="36"/>
    </row>
    <row r="8353" spans="6:17">
      <c r="I8353" s="36"/>
      <c r="O8353" s="36"/>
    </row>
    <row r="8354" spans="6:17">
      <c r="M8354" s="36"/>
      <c r="O8354" s="36"/>
    </row>
    <row r="8355" spans="6:17">
      <c r="F8355" s="47"/>
      <c r="G8355" s="47"/>
      <c r="H8355" s="47"/>
      <c r="I8355" s="47"/>
      <c r="J8355" s="47"/>
      <c r="K8355" s="47"/>
      <c r="L8355" s="47"/>
      <c r="M8355" s="47"/>
      <c r="N8355" s="47"/>
      <c r="O8355" s="47"/>
      <c r="P8355" s="47"/>
      <c r="Q8355" s="47"/>
    </row>
    <row r="8356" spans="6:17">
      <c r="F8356" s="36"/>
      <c r="I8356" s="36"/>
      <c r="O8356" s="36"/>
    </row>
    <row r="8357" spans="6:17">
      <c r="J8357" s="36"/>
      <c r="M8357" s="36"/>
      <c r="O8357" s="36"/>
    </row>
    <row r="8358" spans="6:17">
      <c r="F8358" s="36"/>
      <c r="H8358" s="36"/>
      <c r="J8358" s="36"/>
      <c r="K8358" s="36"/>
      <c r="O8358" s="36"/>
    </row>
    <row r="8359" spans="6:17">
      <c r="F8359" s="36"/>
      <c r="H8359" s="36"/>
      <c r="I8359" s="36"/>
      <c r="J8359" s="36"/>
      <c r="K8359" s="36"/>
      <c r="N8359" s="36"/>
      <c r="O8359" s="36"/>
    </row>
    <row r="8360" spans="6:17">
      <c r="F8360" s="36"/>
      <c r="H8360" s="36"/>
      <c r="I8360" s="36"/>
      <c r="J8360" s="36"/>
      <c r="K8360" s="36"/>
      <c r="N8360" s="36"/>
      <c r="O8360" s="36"/>
    </row>
    <row r="8361" spans="6:17">
      <c r="F8361" s="36"/>
      <c r="K8361" s="36"/>
    </row>
    <row r="8362" spans="6:17">
      <c r="F8362" s="36"/>
      <c r="H8362" s="36"/>
      <c r="I8362" s="36"/>
      <c r="J8362" s="36"/>
      <c r="K8362" s="36"/>
      <c r="N8362" s="36"/>
      <c r="O8362" s="36"/>
    </row>
    <row r="8363" spans="6:17">
      <c r="F8363" s="36"/>
      <c r="H8363" s="36"/>
      <c r="I8363" s="36"/>
      <c r="J8363" s="36"/>
      <c r="K8363" s="36"/>
      <c r="N8363" s="36"/>
      <c r="O8363" s="36"/>
    </row>
    <row r="8364" spans="6:17">
      <c r="F8364" s="36"/>
      <c r="H8364" s="36"/>
      <c r="I8364" s="36"/>
      <c r="J8364" s="36"/>
      <c r="K8364" s="36"/>
      <c r="N8364" s="36"/>
      <c r="O8364" s="36"/>
    </row>
    <row r="8365" spans="6:17">
      <c r="F8365" s="47"/>
      <c r="G8365" s="47"/>
      <c r="H8365" s="47"/>
      <c r="I8365" s="47"/>
      <c r="J8365" s="47"/>
      <c r="K8365" s="47"/>
      <c r="L8365" s="47"/>
      <c r="M8365" s="47"/>
      <c r="N8365" s="47"/>
      <c r="O8365" s="47"/>
      <c r="P8365" s="47"/>
      <c r="Q8365" s="47"/>
    </row>
    <row r="8366" spans="6:17">
      <c r="F8366" s="36"/>
      <c r="H8366" s="36"/>
      <c r="I8366" s="36"/>
      <c r="J8366" s="36"/>
      <c r="K8366" s="36"/>
      <c r="N8366" s="36"/>
      <c r="O8366" s="36"/>
    </row>
    <row r="8367" spans="6:17">
      <c r="F8367" s="36"/>
      <c r="H8367" s="36"/>
      <c r="I8367" s="36"/>
      <c r="J8367" s="36"/>
      <c r="K8367" s="36"/>
      <c r="N8367" s="36"/>
      <c r="O8367" s="36"/>
    </row>
    <row r="8368" spans="6:17">
      <c r="F8368" s="36"/>
      <c r="H8368" s="36"/>
      <c r="K8368" s="36"/>
      <c r="N8368" s="36"/>
      <c r="O8368" s="36"/>
    </row>
    <row r="8369" spans="6:15">
      <c r="F8369" s="36"/>
      <c r="H8369" s="36"/>
      <c r="I8369" s="36"/>
      <c r="J8369" s="36"/>
      <c r="K8369" s="36"/>
      <c r="N8369" s="36"/>
      <c r="O8369" s="36"/>
    </row>
    <row r="8370" spans="6:15">
      <c r="F8370" s="36"/>
      <c r="H8370" s="36"/>
      <c r="I8370" s="36"/>
      <c r="J8370" s="36"/>
      <c r="K8370" s="36"/>
      <c r="N8370" s="36"/>
      <c r="O8370" s="36"/>
    </row>
    <row r="8371" spans="6:15">
      <c r="J8371" s="36"/>
      <c r="K8371" s="36"/>
      <c r="O8371" s="36"/>
    </row>
    <row r="8372" spans="6:15">
      <c r="F8372" s="36"/>
      <c r="H8372" s="36"/>
      <c r="I8372" s="36"/>
      <c r="J8372" s="36"/>
      <c r="K8372" s="36"/>
      <c r="N8372" s="36"/>
      <c r="O8372" s="36"/>
    </row>
    <row r="8373" spans="6:15">
      <c r="F8373" s="36"/>
      <c r="H8373" s="36"/>
      <c r="I8373" s="36"/>
      <c r="J8373" s="36"/>
      <c r="K8373" s="36"/>
      <c r="N8373" s="36"/>
      <c r="O8373" s="36"/>
    </row>
    <row r="8374" spans="6:15">
      <c r="F8374" s="36"/>
      <c r="J8374" s="36"/>
      <c r="K8374" s="36"/>
      <c r="O8374" s="36"/>
    </row>
    <row r="8375" spans="6:15">
      <c r="F8375" s="36"/>
      <c r="H8375" s="36"/>
      <c r="I8375" s="36"/>
      <c r="J8375" s="36"/>
      <c r="K8375" s="36"/>
      <c r="N8375" s="36"/>
      <c r="O8375" s="36"/>
    </row>
    <row r="8376" spans="6:15">
      <c r="F8376" s="36"/>
      <c r="H8376" s="36"/>
      <c r="I8376" s="36"/>
      <c r="J8376" s="36"/>
      <c r="K8376" s="36"/>
      <c r="N8376" s="36"/>
      <c r="O8376" s="36"/>
    </row>
    <row r="8377" spans="6:15">
      <c r="J8377" s="36"/>
      <c r="O8377" s="36"/>
    </row>
    <row r="8378" spans="6:15">
      <c r="F8378" s="36"/>
      <c r="H8378" s="36"/>
      <c r="I8378" s="36"/>
      <c r="J8378" s="36"/>
      <c r="K8378" s="36"/>
      <c r="N8378" s="36"/>
      <c r="O8378" s="36"/>
    </row>
    <row r="8379" spans="6:15">
      <c r="F8379" s="36"/>
      <c r="K8379" s="36"/>
      <c r="M8379" s="36"/>
    </row>
    <row r="8380" spans="6:15">
      <c r="F8380" s="36"/>
      <c r="J8380" s="36"/>
      <c r="O8380" s="36"/>
    </row>
    <row r="8381" spans="6:15">
      <c r="F8381" s="36"/>
      <c r="H8381" s="36"/>
      <c r="I8381" s="36"/>
      <c r="J8381" s="36"/>
      <c r="K8381" s="36"/>
      <c r="N8381" s="36"/>
      <c r="O8381" s="36"/>
    </row>
    <row r="8382" spans="6:15">
      <c r="M8382" s="36"/>
      <c r="O8382" s="36"/>
    </row>
    <row r="8383" spans="6:15">
      <c r="J8383" s="36"/>
      <c r="O8383" s="36"/>
    </row>
    <row r="8384" spans="6:15">
      <c r="F8384" s="36"/>
      <c r="H8384" s="36"/>
      <c r="I8384" s="36"/>
      <c r="J8384" s="36"/>
      <c r="K8384" s="36"/>
      <c r="N8384" s="36"/>
      <c r="O8384" s="36"/>
    </row>
    <row r="8385" spans="6:15">
      <c r="M8385" s="36"/>
    </row>
    <row r="8386" spans="6:15">
      <c r="F8386" s="36"/>
      <c r="H8386" s="36"/>
      <c r="I8386" s="36"/>
      <c r="J8386" s="36"/>
      <c r="K8386" s="36"/>
      <c r="N8386" s="36"/>
      <c r="O8386" s="36"/>
    </row>
    <row r="8387" spans="6:15">
      <c r="F8387" s="36"/>
      <c r="H8387" s="36"/>
      <c r="I8387" s="36"/>
      <c r="J8387" s="36"/>
      <c r="K8387" s="36"/>
      <c r="N8387" s="36"/>
      <c r="O8387" s="36"/>
    </row>
    <row r="8388" spans="6:15">
      <c r="F8388" s="36"/>
      <c r="H8388" s="36"/>
      <c r="I8388" s="36"/>
      <c r="J8388" s="36"/>
      <c r="K8388" s="36"/>
      <c r="N8388" s="36"/>
      <c r="O8388" s="36"/>
    </row>
    <row r="8389" spans="6:15">
      <c r="F8389" s="36"/>
      <c r="H8389" s="36"/>
      <c r="I8389" s="36"/>
      <c r="J8389" s="36"/>
      <c r="K8389" s="36"/>
      <c r="N8389" s="36"/>
      <c r="O8389" s="36"/>
    </row>
    <row r="8390" spans="6:15">
      <c r="F8390" s="36"/>
      <c r="H8390" s="36"/>
      <c r="I8390" s="36"/>
      <c r="J8390" s="36"/>
      <c r="K8390" s="36"/>
      <c r="N8390" s="36"/>
      <c r="O8390" s="36"/>
    </row>
    <row r="8391" spans="6:15">
      <c r="F8391" s="36"/>
      <c r="H8391" s="36"/>
      <c r="I8391" s="36"/>
      <c r="J8391" s="36"/>
      <c r="K8391" s="36"/>
      <c r="N8391" s="36"/>
      <c r="O8391" s="36"/>
    </row>
    <row r="8392" spans="6:15">
      <c r="F8392" s="36"/>
      <c r="H8392" s="36"/>
      <c r="I8392" s="36"/>
      <c r="J8392" s="36"/>
      <c r="K8392" s="36"/>
      <c r="N8392" s="36"/>
      <c r="O8392" s="36"/>
    </row>
    <row r="8393" spans="6:15">
      <c r="F8393" s="36"/>
      <c r="H8393" s="36"/>
      <c r="I8393" s="36"/>
      <c r="J8393" s="36"/>
      <c r="K8393" s="36"/>
      <c r="N8393" s="36"/>
      <c r="O8393" s="36"/>
    </row>
    <row r="8394" spans="6:15">
      <c r="F8394" s="36"/>
      <c r="H8394" s="36"/>
      <c r="I8394" s="36"/>
      <c r="J8394" s="36"/>
      <c r="K8394" s="36"/>
      <c r="N8394" s="36"/>
      <c r="O8394" s="36"/>
    </row>
    <row r="8395" spans="6:15">
      <c r="F8395" s="36"/>
      <c r="H8395" s="36"/>
      <c r="I8395" s="36"/>
      <c r="J8395" s="36"/>
      <c r="K8395" s="36"/>
      <c r="N8395" s="36"/>
      <c r="O8395" s="36"/>
    </row>
    <row r="8396" spans="6:15">
      <c r="F8396" s="36"/>
      <c r="H8396" s="36"/>
      <c r="I8396" s="36"/>
      <c r="J8396" s="36"/>
      <c r="K8396" s="36"/>
      <c r="N8396" s="36"/>
      <c r="O8396" s="36"/>
    </row>
    <row r="8397" spans="6:15">
      <c r="F8397" s="36"/>
      <c r="H8397" s="36"/>
      <c r="K8397" s="36"/>
      <c r="M8397" s="36"/>
      <c r="O8397" s="36"/>
    </row>
    <row r="8398" spans="6:15">
      <c r="F8398" s="36"/>
      <c r="J8398" s="36"/>
      <c r="K8398" s="36"/>
      <c r="O8398" s="36"/>
    </row>
    <row r="8399" spans="6:15">
      <c r="F8399" s="36"/>
      <c r="H8399" s="36"/>
      <c r="I8399" s="36"/>
      <c r="J8399" s="36"/>
      <c r="K8399" s="36"/>
      <c r="N8399" s="36"/>
      <c r="O8399" s="36"/>
    </row>
    <row r="8400" spans="6:15">
      <c r="F8400" s="36"/>
      <c r="H8400" s="36"/>
      <c r="I8400" s="36"/>
      <c r="J8400" s="36"/>
      <c r="K8400" s="36"/>
      <c r="N8400" s="36"/>
      <c r="O8400" s="36"/>
    </row>
    <row r="8401" spans="6:15">
      <c r="F8401" s="36"/>
      <c r="I8401" s="36"/>
      <c r="K8401" s="36"/>
      <c r="O8401" s="36"/>
    </row>
    <row r="8402" spans="6:15">
      <c r="F8402" s="36"/>
      <c r="H8402" s="36"/>
      <c r="I8402" s="36"/>
      <c r="J8402" s="36"/>
      <c r="K8402" s="36"/>
      <c r="N8402" s="36"/>
      <c r="O8402" s="36"/>
    </row>
    <row r="8403" spans="6:15">
      <c r="F8403" s="36"/>
      <c r="H8403" s="36"/>
      <c r="I8403" s="36"/>
      <c r="J8403" s="36"/>
      <c r="K8403" s="36"/>
      <c r="N8403" s="36"/>
      <c r="O8403" s="36"/>
    </row>
    <row r="8404" spans="6:15">
      <c r="F8404" s="36"/>
      <c r="O8404" s="36"/>
    </row>
    <row r="8405" spans="6:15">
      <c r="F8405" s="36"/>
      <c r="H8405" s="36"/>
      <c r="I8405" s="36"/>
      <c r="J8405" s="36"/>
      <c r="K8405" s="36"/>
      <c r="N8405" s="36"/>
      <c r="O8405" s="36"/>
    </row>
    <row r="8406" spans="6:15">
      <c r="F8406" s="36"/>
      <c r="H8406" s="36"/>
      <c r="I8406" s="36"/>
      <c r="J8406" s="36"/>
      <c r="K8406" s="36"/>
      <c r="N8406" s="36"/>
      <c r="O8406" s="36"/>
    </row>
    <row r="8407" spans="6:15">
      <c r="F8407" s="36"/>
      <c r="O8407" s="36"/>
    </row>
    <row r="8408" spans="6:15">
      <c r="F8408" s="36"/>
      <c r="H8408" s="36"/>
      <c r="I8408" s="36"/>
      <c r="J8408" s="36"/>
      <c r="K8408" s="36"/>
      <c r="N8408" s="36"/>
      <c r="O8408" s="36"/>
    </row>
    <row r="8409" spans="6:15">
      <c r="F8409" s="36"/>
      <c r="H8409" s="36"/>
      <c r="I8409" s="36"/>
      <c r="J8409" s="36"/>
      <c r="K8409" s="36"/>
      <c r="N8409" s="36"/>
      <c r="O8409" s="36"/>
    </row>
    <row r="8410" spans="6:15">
      <c r="J8410" s="36"/>
      <c r="O8410" s="36"/>
    </row>
    <row r="8411" spans="6:15">
      <c r="F8411" s="36"/>
      <c r="H8411" s="36"/>
      <c r="I8411" s="36"/>
      <c r="J8411" s="36"/>
      <c r="K8411" s="36"/>
      <c r="N8411" s="36"/>
      <c r="O8411" s="36"/>
    </row>
    <row r="8412" spans="6:15">
      <c r="F8412" s="36"/>
      <c r="H8412" s="36"/>
      <c r="I8412" s="36"/>
      <c r="J8412" s="36"/>
      <c r="K8412" s="36"/>
      <c r="N8412" s="36"/>
      <c r="O8412" s="36"/>
    </row>
    <row r="8413" spans="6:15">
      <c r="F8413" s="36"/>
      <c r="O8413" s="36"/>
    </row>
    <row r="8414" spans="6:15">
      <c r="F8414" s="36"/>
      <c r="H8414" s="36"/>
      <c r="I8414" s="36"/>
      <c r="J8414" s="36"/>
      <c r="K8414" s="36"/>
      <c r="N8414" s="36"/>
      <c r="O8414" s="36"/>
    </row>
    <row r="8415" spans="6:15">
      <c r="F8415" s="36"/>
      <c r="H8415" s="36"/>
      <c r="I8415" s="36"/>
      <c r="J8415" s="36"/>
      <c r="K8415" s="36"/>
      <c r="N8415" s="36"/>
      <c r="O8415" s="36"/>
    </row>
    <row r="8416" spans="6:15">
      <c r="F8416" s="36"/>
      <c r="O8416" s="36"/>
    </row>
    <row r="8417" spans="6:17">
      <c r="F8417" s="36"/>
      <c r="H8417" s="36"/>
      <c r="I8417" s="36"/>
      <c r="J8417" s="36"/>
      <c r="K8417" s="36"/>
      <c r="N8417" s="36"/>
      <c r="O8417" s="36"/>
    </row>
    <row r="8418" spans="6:17">
      <c r="F8418" s="36"/>
      <c r="H8418" s="36"/>
      <c r="I8418" s="36"/>
      <c r="J8418" s="36"/>
      <c r="K8418" s="36"/>
      <c r="N8418" s="36"/>
      <c r="O8418" s="36"/>
    </row>
    <row r="8419" spans="6:17">
      <c r="F8419" s="36"/>
      <c r="J8419" s="36"/>
      <c r="K8419" s="36"/>
      <c r="O8419" s="36"/>
    </row>
    <row r="8420" spans="6:17">
      <c r="F8420" s="36"/>
      <c r="H8420" s="36"/>
      <c r="I8420" s="36"/>
      <c r="J8420" s="36"/>
      <c r="K8420" s="36"/>
      <c r="N8420" s="36"/>
      <c r="O8420" s="36"/>
    </row>
    <row r="8421" spans="6:17">
      <c r="F8421" s="36"/>
      <c r="H8421" s="36"/>
      <c r="I8421" s="36"/>
      <c r="J8421" s="36"/>
      <c r="K8421" s="36"/>
      <c r="N8421" s="36"/>
      <c r="O8421" s="36"/>
    </row>
    <row r="8422" spans="6:17">
      <c r="G8422" s="36"/>
      <c r="J8422" s="36"/>
      <c r="O8422" s="36"/>
    </row>
    <row r="8423" spans="6:17">
      <c r="F8423" s="36"/>
      <c r="H8423" s="36"/>
      <c r="I8423" s="36"/>
      <c r="J8423" s="36"/>
      <c r="K8423" s="36"/>
      <c r="N8423" s="36"/>
      <c r="O8423" s="36"/>
    </row>
    <row r="8424" spans="6:17">
      <c r="F8424" s="36"/>
      <c r="H8424" s="36"/>
      <c r="I8424" s="36"/>
      <c r="J8424" s="36"/>
      <c r="K8424" s="36"/>
      <c r="N8424" s="36"/>
      <c r="O8424" s="36"/>
    </row>
    <row r="8425" spans="6:17">
      <c r="G8425" s="36"/>
      <c r="O8425" s="36"/>
    </row>
    <row r="8426" spans="6:17">
      <c r="F8426" s="36"/>
      <c r="H8426" s="36"/>
      <c r="I8426" s="36"/>
      <c r="J8426" s="36"/>
      <c r="K8426" s="36"/>
      <c r="N8426" s="36"/>
      <c r="O8426" s="36"/>
    </row>
    <row r="8427" spans="6:17">
      <c r="F8427" s="36"/>
      <c r="I8427" s="36"/>
    </row>
    <row r="8428" spans="6:17">
      <c r="F8428" s="36"/>
      <c r="G8428" s="36"/>
      <c r="O8428" s="36"/>
    </row>
    <row r="8429" spans="6:17">
      <c r="F8429" s="36"/>
      <c r="H8429" s="36"/>
      <c r="I8429" s="36"/>
      <c r="J8429" s="36"/>
      <c r="K8429" s="36"/>
      <c r="N8429" s="36"/>
      <c r="O8429" s="36"/>
    </row>
    <row r="8430" spans="6:17">
      <c r="F8430" s="36"/>
      <c r="H8430" s="36"/>
      <c r="I8430" s="36"/>
      <c r="O8430" s="36"/>
    </row>
    <row r="8431" spans="6:17">
      <c r="F8431" s="47"/>
      <c r="G8431" s="47"/>
      <c r="H8431" s="47"/>
      <c r="I8431" s="47"/>
      <c r="J8431" s="47"/>
      <c r="K8431" s="47"/>
      <c r="L8431" s="47"/>
      <c r="M8431" s="47"/>
      <c r="N8431" s="47"/>
      <c r="O8431" s="47"/>
      <c r="P8431" s="47"/>
      <c r="Q8431" s="47"/>
    </row>
    <row r="8432" spans="6:17">
      <c r="F8432" s="36"/>
      <c r="H8432" s="36"/>
      <c r="I8432" s="36"/>
      <c r="J8432" s="36"/>
      <c r="K8432" s="36"/>
      <c r="N8432" s="36"/>
      <c r="O8432" s="36"/>
    </row>
    <row r="8433" spans="6:15">
      <c r="I8433" s="36"/>
    </row>
    <row r="8434" spans="6:15">
      <c r="F8434" s="36"/>
      <c r="H8434" s="36"/>
      <c r="I8434" s="36"/>
      <c r="J8434" s="36"/>
      <c r="K8434" s="36"/>
      <c r="N8434" s="36"/>
      <c r="O8434" s="36"/>
    </row>
    <row r="8435" spans="6:15">
      <c r="F8435" s="36"/>
      <c r="H8435" s="36"/>
      <c r="I8435" s="36"/>
      <c r="J8435" s="36"/>
      <c r="K8435" s="36"/>
      <c r="N8435" s="36"/>
      <c r="O8435" s="36"/>
    </row>
    <row r="8436" spans="6:15">
      <c r="F8436" s="36"/>
      <c r="H8436" s="36"/>
      <c r="I8436" s="36"/>
      <c r="J8436" s="36"/>
      <c r="K8436" s="36"/>
      <c r="N8436" s="36"/>
      <c r="O8436" s="36"/>
    </row>
    <row r="8437" spans="6:15">
      <c r="F8437" s="36"/>
      <c r="I8437" s="36"/>
      <c r="K8437" s="36"/>
      <c r="O8437" s="36"/>
    </row>
    <row r="8438" spans="6:15">
      <c r="F8438" s="36"/>
      <c r="H8438" s="36"/>
      <c r="I8438" s="36"/>
      <c r="J8438" s="36"/>
      <c r="K8438" s="36"/>
      <c r="N8438" s="36"/>
      <c r="O8438" s="36"/>
    </row>
    <row r="8439" spans="6:15">
      <c r="F8439" s="36"/>
      <c r="H8439" s="36"/>
      <c r="I8439" s="36"/>
      <c r="J8439" s="36"/>
      <c r="K8439" s="36"/>
      <c r="N8439" s="36"/>
      <c r="O8439" s="36"/>
    </row>
    <row r="8440" spans="6:15">
      <c r="F8440" s="36"/>
      <c r="H8440" s="36"/>
      <c r="I8440" s="36"/>
      <c r="K8440" s="36"/>
      <c r="O8440" s="36"/>
    </row>
    <row r="8441" spans="6:15">
      <c r="F8441" s="36"/>
      <c r="H8441" s="36"/>
      <c r="I8441" s="36"/>
      <c r="J8441" s="36"/>
      <c r="K8441" s="36"/>
      <c r="N8441" s="36"/>
      <c r="O8441" s="36"/>
    </row>
    <row r="8442" spans="6:15">
      <c r="F8442" s="36"/>
      <c r="H8442" s="36"/>
      <c r="I8442" s="36"/>
      <c r="J8442" s="36"/>
      <c r="K8442" s="36"/>
      <c r="N8442" s="36"/>
      <c r="O8442" s="36"/>
    </row>
    <row r="8443" spans="6:15">
      <c r="I8443" s="36"/>
      <c r="K8443" s="36"/>
      <c r="O8443" s="36"/>
    </row>
    <row r="8444" spans="6:15">
      <c r="F8444" s="36"/>
      <c r="H8444" s="36"/>
      <c r="I8444" s="36"/>
      <c r="J8444" s="36"/>
      <c r="K8444" s="36"/>
      <c r="N8444" s="36"/>
      <c r="O8444" s="36"/>
    </row>
    <row r="8445" spans="6:15">
      <c r="F8445" s="36"/>
      <c r="H8445" s="36"/>
      <c r="I8445" s="36"/>
      <c r="J8445" s="36"/>
      <c r="K8445" s="36"/>
      <c r="N8445" s="36"/>
      <c r="O8445" s="36"/>
    </row>
    <row r="8446" spans="6:15">
      <c r="N8446" s="36"/>
      <c r="O8446" s="36"/>
    </row>
    <row r="8447" spans="6:15">
      <c r="F8447" s="36"/>
      <c r="H8447" s="36"/>
      <c r="I8447" s="36"/>
      <c r="J8447" s="36"/>
      <c r="K8447" s="36"/>
      <c r="N8447" s="36"/>
      <c r="O8447" s="36"/>
    </row>
    <row r="8448" spans="6:15">
      <c r="I8448" s="36"/>
      <c r="O8448" s="36"/>
    </row>
    <row r="8449" spans="6:17">
      <c r="O8449" s="36"/>
    </row>
    <row r="8450" spans="6:17">
      <c r="F8450" s="36"/>
      <c r="H8450" s="36"/>
      <c r="I8450" s="36"/>
      <c r="J8450" s="36"/>
      <c r="K8450" s="36"/>
      <c r="N8450" s="36"/>
      <c r="O8450" s="36"/>
    </row>
    <row r="8451" spans="6:17">
      <c r="F8451" s="36"/>
      <c r="I8451" s="36"/>
    </row>
    <row r="8452" spans="6:17">
      <c r="F8452" s="36"/>
      <c r="O8452" s="36"/>
    </row>
    <row r="8453" spans="6:17">
      <c r="F8453" s="36"/>
      <c r="H8453" s="36"/>
      <c r="I8453" s="36"/>
      <c r="J8453" s="36"/>
      <c r="K8453" s="36"/>
      <c r="N8453" s="36"/>
      <c r="O8453" s="36"/>
    </row>
    <row r="8454" spans="6:17">
      <c r="F8454" s="47"/>
      <c r="G8454" s="47"/>
      <c r="H8454" s="47"/>
      <c r="I8454" s="47"/>
      <c r="J8454" s="47"/>
      <c r="K8454" s="47"/>
      <c r="L8454" s="47"/>
      <c r="M8454" s="47"/>
      <c r="N8454" s="47"/>
      <c r="O8454" s="47"/>
      <c r="P8454" s="47"/>
      <c r="Q8454" s="47"/>
    </row>
    <row r="8455" spans="6:17">
      <c r="K8455" s="36"/>
      <c r="O8455" s="36"/>
    </row>
    <row r="8456" spans="6:17">
      <c r="F8456" s="36"/>
      <c r="H8456" s="36"/>
      <c r="I8456" s="36"/>
      <c r="J8456" s="36"/>
      <c r="K8456" s="36"/>
      <c r="N8456" s="36"/>
      <c r="O8456" s="36"/>
    </row>
    <row r="8457" spans="6:17">
      <c r="I8457" s="36"/>
    </row>
    <row r="8458" spans="6:17">
      <c r="H8458" s="36"/>
      <c r="I8458" s="36"/>
      <c r="J8458" s="36"/>
      <c r="K8458" s="36"/>
      <c r="N8458" s="36"/>
      <c r="O8458" s="36"/>
    </row>
    <row r="8459" spans="6:17">
      <c r="F8459" s="36"/>
      <c r="H8459" s="36"/>
      <c r="I8459" s="36"/>
      <c r="J8459" s="36"/>
      <c r="K8459" s="36"/>
      <c r="N8459" s="36"/>
      <c r="O8459" s="36"/>
    </row>
    <row r="8460" spans="6:17">
      <c r="F8460" s="36"/>
      <c r="H8460" s="36"/>
      <c r="I8460" s="36"/>
      <c r="J8460" s="36"/>
      <c r="K8460" s="36"/>
      <c r="N8460" s="36"/>
      <c r="O8460" s="36"/>
    </row>
    <row r="8461" spans="6:17">
      <c r="H8461" s="36"/>
      <c r="I8461" s="36"/>
      <c r="O8461" s="36"/>
    </row>
    <row r="8462" spans="6:17">
      <c r="F8462" s="36"/>
      <c r="H8462" s="36"/>
      <c r="I8462" s="36"/>
      <c r="J8462" s="36"/>
      <c r="K8462" s="36"/>
      <c r="N8462" s="36"/>
      <c r="O8462" s="36"/>
    </row>
    <row r="8463" spans="6:17">
      <c r="F8463" s="36"/>
      <c r="H8463" s="36"/>
      <c r="I8463" s="36"/>
      <c r="J8463" s="36"/>
      <c r="K8463" s="36"/>
      <c r="N8463" s="36"/>
      <c r="O8463" s="36"/>
    </row>
    <row r="8464" spans="6:17">
      <c r="F8464" s="36"/>
      <c r="H8464" s="36"/>
      <c r="I8464" s="36"/>
      <c r="O8464" s="36"/>
    </row>
    <row r="8465" spans="6:15">
      <c r="F8465" s="36"/>
      <c r="H8465" s="36"/>
      <c r="I8465" s="36"/>
      <c r="J8465" s="36"/>
      <c r="K8465" s="36"/>
      <c r="N8465" s="36"/>
      <c r="O8465" s="36"/>
    </row>
    <row r="8466" spans="6:15">
      <c r="F8466" s="36"/>
      <c r="H8466" s="36"/>
      <c r="I8466" s="36"/>
      <c r="J8466" s="36"/>
      <c r="K8466" s="36"/>
      <c r="N8466" s="36"/>
      <c r="O8466" s="36"/>
    </row>
    <row r="8467" spans="6:15">
      <c r="H8467" s="36"/>
      <c r="I8467" s="36"/>
      <c r="O8467" s="36"/>
    </row>
    <row r="8468" spans="6:15">
      <c r="F8468" s="36"/>
      <c r="H8468" s="36"/>
      <c r="I8468" s="36"/>
      <c r="J8468" s="36"/>
      <c r="K8468" s="36"/>
      <c r="N8468" s="36"/>
      <c r="O8468" s="36"/>
    </row>
    <row r="8469" spans="6:15">
      <c r="F8469" s="36"/>
      <c r="H8469" s="36"/>
      <c r="I8469" s="36"/>
      <c r="J8469" s="36"/>
      <c r="K8469" s="36"/>
      <c r="N8469" s="36"/>
      <c r="O8469" s="36"/>
    </row>
    <row r="8470" spans="6:15">
      <c r="F8470" s="36"/>
      <c r="H8470" s="36"/>
      <c r="I8470" s="36"/>
      <c r="J8470" s="36"/>
      <c r="K8470" s="36"/>
      <c r="N8470" s="36"/>
      <c r="O8470" s="36"/>
    </row>
    <row r="8471" spans="6:15">
      <c r="F8471" s="36"/>
      <c r="H8471" s="36"/>
      <c r="I8471" s="36"/>
      <c r="J8471" s="36"/>
      <c r="K8471" s="36"/>
      <c r="N8471" s="36"/>
      <c r="O8471" s="36"/>
    </row>
    <row r="8472" spans="6:15">
      <c r="H8472" s="36"/>
      <c r="O8472" s="36"/>
    </row>
    <row r="8473" spans="6:15">
      <c r="F8473" s="36"/>
      <c r="H8473" s="36"/>
      <c r="I8473" s="36"/>
      <c r="J8473" s="36"/>
      <c r="K8473" s="36"/>
      <c r="N8473" s="36"/>
      <c r="O8473" s="36"/>
    </row>
    <row r="8474" spans="6:15">
      <c r="F8474" s="36"/>
      <c r="H8474" s="36"/>
      <c r="I8474" s="36"/>
      <c r="J8474" s="36"/>
      <c r="K8474" s="36"/>
      <c r="N8474" s="36"/>
      <c r="O8474" s="36"/>
    </row>
    <row r="8475" spans="6:15">
      <c r="H8475" s="36"/>
    </row>
    <row r="8476" spans="6:15">
      <c r="F8476" s="36"/>
      <c r="H8476" s="36"/>
      <c r="I8476" s="36"/>
      <c r="J8476" s="36"/>
      <c r="K8476" s="36"/>
      <c r="N8476" s="36"/>
      <c r="O8476" s="36"/>
    </row>
    <row r="8477" spans="6:15">
      <c r="F8477" s="36"/>
      <c r="H8477" s="36"/>
      <c r="I8477" s="36"/>
      <c r="J8477" s="36"/>
      <c r="K8477" s="36"/>
      <c r="N8477" s="36"/>
      <c r="O8477" s="36"/>
    </row>
    <row r="8478" spans="6:15">
      <c r="H8478" s="36"/>
      <c r="O8478" s="36"/>
    </row>
    <row r="8479" spans="6:15">
      <c r="F8479" s="36"/>
      <c r="H8479" s="36"/>
      <c r="I8479" s="36"/>
      <c r="J8479" s="36"/>
      <c r="K8479" s="36"/>
      <c r="N8479" s="36"/>
      <c r="O8479" s="36"/>
    </row>
    <row r="8480" spans="6:15">
      <c r="F8480" s="36"/>
      <c r="H8480" s="36"/>
      <c r="I8480" s="36"/>
      <c r="J8480" s="36"/>
      <c r="K8480" s="36"/>
      <c r="N8480" s="36"/>
      <c r="O8480" s="36"/>
    </row>
    <row r="8481" spans="6:15">
      <c r="H8481" s="36"/>
      <c r="J8481" s="36"/>
      <c r="K8481" s="36"/>
    </row>
    <row r="8482" spans="6:15">
      <c r="F8482" s="36"/>
      <c r="J8482" s="36"/>
      <c r="N8482" s="36"/>
      <c r="O8482" s="36"/>
    </row>
    <row r="8483" spans="6:15">
      <c r="F8483" s="36"/>
      <c r="H8483" s="36"/>
      <c r="I8483" s="36"/>
      <c r="J8483" s="36"/>
      <c r="K8483" s="36"/>
      <c r="N8483" s="36"/>
      <c r="O8483" s="36"/>
    </row>
    <row r="8484" spans="6:15">
      <c r="H8484" s="36"/>
      <c r="I8484" s="36"/>
      <c r="O8484" s="36"/>
    </row>
    <row r="8485" spans="6:15">
      <c r="F8485" s="36"/>
      <c r="J8485" s="36"/>
      <c r="O8485" s="36"/>
    </row>
    <row r="8486" spans="6:15">
      <c r="F8486" s="36"/>
      <c r="H8486" s="36"/>
      <c r="I8486" s="36"/>
      <c r="J8486" s="36"/>
      <c r="K8486" s="36"/>
      <c r="N8486" s="36"/>
      <c r="O8486" s="36"/>
    </row>
    <row r="8487" spans="6:15">
      <c r="H8487" s="36"/>
      <c r="I8487" s="36"/>
    </row>
    <row r="8488" spans="6:15">
      <c r="F8488" s="36"/>
      <c r="J8488" s="36"/>
      <c r="O8488" s="36"/>
    </row>
    <row r="8489" spans="6:15">
      <c r="F8489" s="36"/>
      <c r="H8489" s="36"/>
      <c r="I8489" s="36"/>
      <c r="J8489" s="36"/>
      <c r="K8489" s="36"/>
      <c r="N8489" s="36"/>
      <c r="O8489" s="36"/>
    </row>
    <row r="8490" spans="6:15">
      <c r="H8490" s="36"/>
      <c r="I8490" s="36"/>
      <c r="O8490" s="36"/>
    </row>
    <row r="8491" spans="6:15">
      <c r="F8491" s="36"/>
      <c r="J8491" s="36"/>
      <c r="K8491" s="36"/>
      <c r="O8491" s="36"/>
    </row>
    <row r="8492" spans="6:15">
      <c r="F8492" s="36"/>
      <c r="H8492" s="36"/>
      <c r="I8492" s="36"/>
      <c r="J8492" s="36"/>
      <c r="K8492" s="36"/>
      <c r="N8492" s="36"/>
      <c r="O8492" s="36"/>
    </row>
    <row r="8493" spans="6:15">
      <c r="H8493" s="36"/>
      <c r="I8493" s="36"/>
      <c r="O8493" s="36"/>
    </row>
    <row r="8494" spans="6:15">
      <c r="F8494" s="36"/>
      <c r="H8494" s="36"/>
      <c r="I8494" s="36"/>
      <c r="J8494" s="36"/>
      <c r="K8494" s="36"/>
      <c r="N8494" s="36"/>
      <c r="O8494" s="36"/>
    </row>
    <row r="8495" spans="6:15">
      <c r="F8495" s="36"/>
      <c r="H8495" s="36"/>
      <c r="I8495" s="36"/>
      <c r="J8495" s="36"/>
      <c r="K8495" s="36"/>
      <c r="N8495" s="36"/>
      <c r="O8495" s="36"/>
    </row>
    <row r="8496" spans="6:15">
      <c r="F8496" s="36"/>
      <c r="H8496" s="36"/>
      <c r="I8496" s="36"/>
      <c r="J8496" s="36"/>
      <c r="K8496" s="36"/>
      <c r="N8496" s="36"/>
      <c r="O8496" s="36"/>
    </row>
    <row r="8497" spans="6:15">
      <c r="F8497" s="36"/>
      <c r="H8497" s="36"/>
      <c r="I8497" s="36"/>
      <c r="J8497" s="36"/>
      <c r="K8497" s="36"/>
      <c r="N8497" s="36"/>
      <c r="O8497" s="36"/>
    </row>
    <row r="8498" spans="6:15">
      <c r="F8498" s="36"/>
      <c r="H8498" s="36"/>
      <c r="I8498" s="36"/>
      <c r="J8498" s="36"/>
      <c r="K8498" s="36"/>
      <c r="N8498" s="36"/>
      <c r="O8498" s="36"/>
    </row>
    <row r="8499" spans="6:15">
      <c r="F8499" s="36"/>
      <c r="H8499" s="36"/>
      <c r="I8499" s="36"/>
      <c r="J8499" s="36"/>
      <c r="K8499" s="36"/>
      <c r="N8499" s="36"/>
      <c r="O8499" s="36"/>
    </row>
    <row r="8500" spans="6:15">
      <c r="F8500" s="36"/>
      <c r="H8500" s="36"/>
      <c r="I8500" s="36"/>
      <c r="J8500" s="36"/>
      <c r="K8500" s="36"/>
      <c r="N8500" s="36"/>
      <c r="O8500" s="36"/>
    </row>
    <row r="8501" spans="6:15">
      <c r="F8501" s="36"/>
      <c r="H8501" s="36"/>
      <c r="I8501" s="36"/>
      <c r="J8501" s="36"/>
      <c r="K8501" s="36"/>
      <c r="N8501" s="36"/>
      <c r="O8501" s="36"/>
    </row>
    <row r="8502" spans="6:15">
      <c r="F8502" s="36"/>
      <c r="H8502" s="36"/>
      <c r="I8502" s="36"/>
      <c r="J8502" s="36"/>
      <c r="K8502" s="36"/>
      <c r="N8502" s="36"/>
      <c r="O8502" s="36"/>
    </row>
    <row r="8503" spans="6:15">
      <c r="F8503" s="36"/>
      <c r="H8503" s="36"/>
      <c r="I8503" s="36"/>
      <c r="J8503" s="36"/>
      <c r="K8503" s="36"/>
      <c r="N8503" s="36"/>
      <c r="O8503" s="36"/>
    </row>
    <row r="8504" spans="6:15">
      <c r="F8504" s="36"/>
      <c r="H8504" s="36"/>
      <c r="I8504" s="36"/>
      <c r="J8504" s="36"/>
      <c r="K8504" s="36"/>
      <c r="N8504" s="36"/>
      <c r="O8504" s="36"/>
    </row>
    <row r="8505" spans="6:15">
      <c r="F8505" s="36"/>
      <c r="H8505" s="36"/>
      <c r="I8505" s="36"/>
      <c r="J8505" s="36"/>
      <c r="K8505" s="36"/>
      <c r="N8505" s="36"/>
      <c r="O8505" s="36"/>
    </row>
    <row r="8506" spans="6:15">
      <c r="F8506" s="36"/>
      <c r="H8506" s="36"/>
      <c r="I8506" s="36"/>
      <c r="J8506" s="36"/>
      <c r="K8506" s="36"/>
      <c r="N8506" s="36"/>
      <c r="O8506" s="36"/>
    </row>
    <row r="8507" spans="6:15">
      <c r="F8507" s="36"/>
      <c r="H8507" s="36"/>
      <c r="I8507" s="36"/>
      <c r="J8507" s="36"/>
      <c r="K8507" s="36"/>
      <c r="N8507" s="36"/>
      <c r="O8507" s="36"/>
    </row>
    <row r="8508" spans="6:15">
      <c r="F8508" s="36"/>
      <c r="I8508" s="36"/>
      <c r="O8508" s="36"/>
    </row>
    <row r="8509" spans="6:15">
      <c r="F8509" s="36"/>
      <c r="H8509" s="36"/>
      <c r="I8509" s="36"/>
      <c r="J8509" s="36"/>
      <c r="K8509" s="36"/>
      <c r="N8509" s="36"/>
      <c r="O8509" s="36"/>
    </row>
    <row r="8510" spans="6:15">
      <c r="F8510" s="36"/>
      <c r="H8510" s="36"/>
      <c r="I8510" s="36"/>
      <c r="J8510" s="36"/>
      <c r="K8510" s="36"/>
      <c r="N8510" s="36"/>
      <c r="O8510" s="36"/>
    </row>
    <row r="8511" spans="6:15">
      <c r="O8511" s="36"/>
    </row>
    <row r="8512" spans="6:15">
      <c r="F8512" s="36"/>
      <c r="H8512" s="36"/>
      <c r="I8512" s="36"/>
      <c r="J8512" s="36"/>
      <c r="K8512" s="36"/>
      <c r="N8512" s="36"/>
      <c r="O8512" s="36"/>
    </row>
    <row r="8513" spans="6:15">
      <c r="F8513" s="36"/>
      <c r="H8513" s="36"/>
      <c r="I8513" s="36"/>
      <c r="J8513" s="36"/>
      <c r="K8513" s="36"/>
      <c r="N8513" s="36"/>
      <c r="O8513" s="36"/>
    </row>
    <row r="8514" spans="6:15">
      <c r="F8514" s="36"/>
      <c r="K8514" s="36"/>
      <c r="O8514" s="36"/>
    </row>
    <row r="8515" spans="6:15">
      <c r="F8515" s="36"/>
      <c r="H8515" s="36"/>
      <c r="I8515" s="36"/>
      <c r="J8515" s="36"/>
      <c r="K8515" s="36"/>
      <c r="N8515" s="36"/>
      <c r="O8515" s="36"/>
    </row>
    <row r="8516" spans="6:15">
      <c r="F8516" s="36"/>
      <c r="H8516" s="36"/>
      <c r="I8516" s="36"/>
      <c r="J8516" s="36"/>
      <c r="K8516" s="36"/>
      <c r="N8516" s="36"/>
      <c r="O8516" s="36"/>
    </row>
    <row r="8517" spans="6:15">
      <c r="O8517" s="36"/>
    </row>
    <row r="8518" spans="6:15">
      <c r="F8518" s="36"/>
      <c r="H8518" s="36"/>
      <c r="I8518" s="36"/>
      <c r="J8518" s="36"/>
      <c r="K8518" s="36"/>
      <c r="N8518" s="36"/>
      <c r="O8518" s="36"/>
    </row>
    <row r="8519" spans="6:15">
      <c r="F8519" s="36"/>
      <c r="H8519" s="36"/>
      <c r="I8519" s="36"/>
      <c r="J8519" s="36"/>
      <c r="K8519" s="36"/>
      <c r="N8519" s="36"/>
      <c r="O8519" s="36"/>
    </row>
    <row r="8520" spans="6:15">
      <c r="F8520" s="36"/>
      <c r="H8520" s="36"/>
      <c r="I8520" s="36"/>
      <c r="J8520" s="36"/>
      <c r="K8520" s="36"/>
      <c r="N8520" s="36"/>
      <c r="O8520" s="36"/>
    </row>
    <row r="8521" spans="6:15">
      <c r="F8521" s="36"/>
      <c r="H8521" s="36"/>
      <c r="I8521" s="36"/>
      <c r="J8521" s="36"/>
      <c r="K8521" s="36"/>
      <c r="N8521" s="36"/>
      <c r="O8521" s="36"/>
    </row>
    <row r="8522" spans="6:15">
      <c r="F8522" s="36"/>
      <c r="H8522" s="36"/>
      <c r="I8522" s="36"/>
      <c r="J8522" s="36"/>
      <c r="K8522" s="36"/>
      <c r="N8522" s="36"/>
      <c r="O8522" s="36"/>
    </row>
    <row r="8523" spans="6:15">
      <c r="F8523" s="36"/>
      <c r="H8523" s="36"/>
      <c r="I8523" s="36"/>
      <c r="J8523" s="36"/>
      <c r="K8523" s="36"/>
      <c r="N8523" s="36"/>
      <c r="O8523" s="36"/>
    </row>
    <row r="8524" spans="6:15">
      <c r="F8524" s="36"/>
      <c r="H8524" s="36"/>
      <c r="I8524" s="36"/>
      <c r="J8524" s="36"/>
      <c r="K8524" s="36"/>
      <c r="N8524" s="36"/>
      <c r="O8524" s="36"/>
    </row>
    <row r="8525" spans="6:15">
      <c r="F8525" s="36"/>
      <c r="H8525" s="36"/>
      <c r="I8525" s="36"/>
      <c r="J8525" s="36"/>
      <c r="K8525" s="36"/>
      <c r="N8525" s="36"/>
      <c r="O8525" s="36"/>
    </row>
    <row r="8526" spans="6:15">
      <c r="F8526" s="36"/>
      <c r="H8526" s="36"/>
      <c r="I8526" s="36"/>
      <c r="J8526" s="36"/>
      <c r="K8526" s="36"/>
      <c r="N8526" s="36"/>
      <c r="O8526" s="36"/>
    </row>
    <row r="8527" spans="6:15">
      <c r="F8527" s="36"/>
      <c r="H8527" s="36"/>
      <c r="I8527" s="36"/>
      <c r="J8527" s="36"/>
      <c r="K8527" s="36"/>
      <c r="N8527" s="36"/>
      <c r="O8527" s="36"/>
    </row>
    <row r="8528" spans="6:15">
      <c r="F8528" s="36"/>
      <c r="H8528" s="36"/>
      <c r="I8528" s="36"/>
      <c r="J8528" s="36"/>
      <c r="K8528" s="36"/>
      <c r="N8528" s="36"/>
      <c r="O8528" s="36"/>
    </row>
    <row r="8529" spans="6:17">
      <c r="F8529" s="36"/>
      <c r="H8529" s="36"/>
      <c r="I8529" s="36"/>
      <c r="J8529" s="36"/>
      <c r="K8529" s="36"/>
      <c r="N8529" s="36"/>
      <c r="O8529" s="36"/>
    </row>
    <row r="8530" spans="6:17">
      <c r="F8530" s="47"/>
      <c r="G8530" s="47"/>
      <c r="H8530" s="47"/>
      <c r="I8530" s="47"/>
      <c r="J8530" s="47"/>
      <c r="K8530" s="47"/>
      <c r="L8530" s="47"/>
      <c r="M8530" s="47"/>
      <c r="N8530" s="47"/>
      <c r="O8530" s="47"/>
      <c r="P8530" s="47"/>
      <c r="Q8530" s="47"/>
    </row>
    <row r="8531" spans="6:17">
      <c r="F8531" s="36"/>
      <c r="H8531" s="36"/>
      <c r="I8531" s="36"/>
      <c r="J8531" s="36"/>
      <c r="K8531" s="36"/>
      <c r="N8531" s="36"/>
      <c r="O8531" s="36"/>
    </row>
    <row r="8532" spans="6:17">
      <c r="I8532" s="36"/>
    </row>
    <row r="8533" spans="6:17">
      <c r="O8533" s="36"/>
    </row>
    <row r="8534" spans="6:17">
      <c r="F8534" s="36"/>
      <c r="H8534" s="36"/>
      <c r="I8534" s="36"/>
      <c r="J8534" s="36"/>
      <c r="K8534" s="36"/>
      <c r="N8534" s="36"/>
      <c r="O8534" s="36"/>
    </row>
    <row r="8535" spans="6:17">
      <c r="H8535" s="36"/>
      <c r="I8535" s="36"/>
      <c r="K8535" s="36"/>
    </row>
    <row r="8536" spans="6:17">
      <c r="O8536" s="36"/>
    </row>
    <row r="8537" spans="6:17">
      <c r="F8537" s="36"/>
      <c r="H8537" s="36"/>
      <c r="I8537" s="36"/>
      <c r="J8537" s="36"/>
      <c r="K8537" s="36"/>
      <c r="N8537" s="36"/>
      <c r="O8537" s="36"/>
    </row>
    <row r="8538" spans="6:17">
      <c r="F8538" s="36"/>
      <c r="I8538" s="36"/>
      <c r="K8538" s="36"/>
    </row>
    <row r="8539" spans="6:17">
      <c r="O8539" s="36"/>
    </row>
    <row r="8540" spans="6:17">
      <c r="F8540" s="36"/>
      <c r="H8540" s="36"/>
      <c r="I8540" s="36"/>
      <c r="J8540" s="36"/>
      <c r="K8540" s="36"/>
      <c r="N8540" s="36"/>
      <c r="O8540" s="36"/>
    </row>
    <row r="8541" spans="6:17">
      <c r="F8541" s="36"/>
      <c r="H8541" s="36"/>
      <c r="I8541" s="36"/>
      <c r="K8541" s="36"/>
    </row>
    <row r="8542" spans="6:17">
      <c r="F8542" s="36"/>
      <c r="K8542" s="36"/>
      <c r="O8542" s="36"/>
    </row>
    <row r="8543" spans="6:17">
      <c r="F8543" s="36"/>
      <c r="H8543" s="36"/>
      <c r="I8543" s="36"/>
      <c r="J8543" s="36"/>
      <c r="K8543" s="36"/>
      <c r="N8543" s="36"/>
      <c r="O8543" s="36"/>
    </row>
    <row r="8544" spans="6:17">
      <c r="F8544" s="36"/>
      <c r="H8544" s="36"/>
      <c r="I8544" s="36"/>
      <c r="J8544" s="36"/>
      <c r="K8544" s="36"/>
      <c r="N8544" s="36"/>
      <c r="O8544" s="36"/>
    </row>
    <row r="8545" spans="6:15">
      <c r="H8545" s="36"/>
      <c r="O8545" s="36"/>
    </row>
    <row r="8546" spans="6:15">
      <c r="F8546" s="36"/>
      <c r="H8546" s="36"/>
      <c r="I8546" s="36"/>
      <c r="J8546" s="36"/>
      <c r="K8546" s="36"/>
      <c r="N8546" s="36"/>
      <c r="O8546" s="36"/>
    </row>
    <row r="8547" spans="6:15">
      <c r="F8547" s="36"/>
      <c r="H8547" s="36"/>
      <c r="I8547" s="36"/>
      <c r="J8547" s="36"/>
      <c r="K8547" s="36"/>
      <c r="N8547" s="36"/>
      <c r="O8547" s="36"/>
    </row>
    <row r="8548" spans="6:15">
      <c r="O8548" s="36"/>
    </row>
    <row r="8549" spans="6:15">
      <c r="F8549" s="36"/>
      <c r="H8549" s="36"/>
      <c r="I8549" s="36"/>
      <c r="J8549" s="36"/>
      <c r="K8549" s="36"/>
      <c r="N8549" s="36"/>
      <c r="O8549" s="36"/>
    </row>
    <row r="8550" spans="6:15">
      <c r="F8550" s="36"/>
      <c r="H8550" s="36"/>
      <c r="I8550" s="36"/>
      <c r="J8550" s="36"/>
      <c r="K8550" s="36"/>
      <c r="N8550" s="36"/>
      <c r="O8550" s="36"/>
    </row>
    <row r="8551" spans="6:15">
      <c r="I8551" s="36"/>
      <c r="K8551" s="36"/>
      <c r="O8551" s="36"/>
    </row>
    <row r="8552" spans="6:15">
      <c r="F8552" s="36"/>
      <c r="H8552" s="36"/>
      <c r="I8552" s="36"/>
      <c r="J8552" s="36"/>
      <c r="K8552" s="36"/>
      <c r="N8552" s="36"/>
      <c r="O8552" s="36"/>
    </row>
    <row r="8553" spans="6:15">
      <c r="F8553" s="36"/>
      <c r="H8553" s="36"/>
      <c r="I8553" s="36"/>
      <c r="J8553" s="36"/>
      <c r="K8553" s="36"/>
      <c r="N8553" s="36"/>
      <c r="O8553" s="36"/>
    </row>
    <row r="8554" spans="6:15">
      <c r="O8554" s="36"/>
    </row>
    <row r="8555" spans="6:15">
      <c r="F8555" s="36"/>
      <c r="H8555" s="36"/>
      <c r="I8555" s="36"/>
      <c r="J8555" s="36"/>
      <c r="K8555" s="36"/>
      <c r="N8555" s="36"/>
      <c r="O8555" s="36"/>
    </row>
    <row r="8556" spans="6:15">
      <c r="F8556" s="36"/>
      <c r="H8556" s="36"/>
      <c r="I8556" s="36"/>
      <c r="J8556" s="36"/>
      <c r="K8556" s="36"/>
      <c r="N8556" s="36"/>
      <c r="O8556" s="36"/>
    </row>
    <row r="8557" spans="6:15">
      <c r="O8557" s="36"/>
    </row>
    <row r="8558" spans="6:15">
      <c r="F8558" s="36"/>
      <c r="H8558" s="36"/>
      <c r="I8558" s="36"/>
      <c r="J8558" s="36"/>
      <c r="K8558" s="36"/>
      <c r="N8558" s="36"/>
      <c r="O8558" s="36"/>
    </row>
    <row r="8559" spans="6:15">
      <c r="F8559" s="36"/>
      <c r="H8559" s="36"/>
      <c r="I8559" s="36"/>
      <c r="J8559" s="36"/>
      <c r="K8559" s="36"/>
      <c r="N8559" s="36"/>
      <c r="O8559" s="36"/>
    </row>
    <row r="8560" spans="6:15">
      <c r="O8560" s="36"/>
    </row>
    <row r="8561" spans="6:17">
      <c r="F8561" s="36"/>
      <c r="H8561" s="36"/>
      <c r="I8561" s="36"/>
      <c r="J8561" s="36"/>
      <c r="K8561" s="36"/>
      <c r="N8561" s="36"/>
      <c r="O8561" s="36"/>
    </row>
    <row r="8562" spans="6:17">
      <c r="F8562" s="36"/>
      <c r="H8562" s="36"/>
      <c r="I8562" s="36"/>
      <c r="J8562" s="36"/>
      <c r="K8562" s="36"/>
      <c r="N8562" s="36"/>
      <c r="O8562" s="36"/>
    </row>
    <row r="8563" spans="6:17">
      <c r="F8563" s="36"/>
      <c r="I8563" s="36"/>
      <c r="K8563" s="36"/>
      <c r="O8563" s="36"/>
    </row>
    <row r="8564" spans="6:17">
      <c r="F8564" s="36"/>
      <c r="H8564" s="36"/>
      <c r="I8564" s="36"/>
      <c r="J8564" s="36"/>
      <c r="K8564" s="36"/>
      <c r="N8564" s="36"/>
      <c r="O8564" s="36"/>
    </row>
    <row r="8565" spans="6:17">
      <c r="F8565" s="36"/>
      <c r="H8565" s="36"/>
      <c r="I8565" s="36"/>
      <c r="J8565" s="36"/>
      <c r="K8565" s="36"/>
      <c r="N8565" s="36"/>
      <c r="O8565" s="36"/>
    </row>
    <row r="8566" spans="6:17">
      <c r="O8566" s="36"/>
    </row>
    <row r="8567" spans="6:17">
      <c r="F8567" s="36"/>
      <c r="H8567" s="36"/>
      <c r="I8567" s="36"/>
      <c r="J8567" s="36"/>
      <c r="K8567" s="36"/>
      <c r="N8567" s="36"/>
      <c r="O8567" s="36"/>
    </row>
    <row r="8568" spans="6:17">
      <c r="F8568" s="36"/>
      <c r="H8568" s="36"/>
      <c r="I8568" s="36"/>
      <c r="J8568" s="36"/>
      <c r="K8568" s="36"/>
      <c r="N8568" s="36"/>
      <c r="O8568" s="36"/>
    </row>
    <row r="8569" spans="6:17">
      <c r="O8569" s="36"/>
    </row>
    <row r="8570" spans="6:17">
      <c r="F8570" s="36"/>
      <c r="H8570" s="36"/>
      <c r="I8570" s="36"/>
      <c r="J8570" s="36"/>
      <c r="K8570" s="36"/>
      <c r="N8570" s="36"/>
      <c r="O8570" s="36"/>
    </row>
    <row r="8571" spans="6:17">
      <c r="I8571" s="36"/>
      <c r="J8571" s="36"/>
      <c r="O8571" s="36"/>
    </row>
    <row r="8572" spans="6:17">
      <c r="O8572" s="36"/>
    </row>
    <row r="8573" spans="6:17">
      <c r="F8573" s="36"/>
      <c r="H8573" s="36"/>
      <c r="I8573" s="36"/>
      <c r="J8573" s="36"/>
      <c r="K8573" s="36"/>
      <c r="N8573" s="36"/>
      <c r="O8573" s="36"/>
    </row>
    <row r="8574" spans="6:17">
      <c r="F8574" s="47"/>
      <c r="G8574" s="47"/>
      <c r="H8574" s="47"/>
      <c r="I8574" s="47"/>
      <c r="J8574" s="47"/>
      <c r="K8574" s="47"/>
      <c r="L8574" s="47"/>
      <c r="M8574" s="47"/>
      <c r="N8574" s="47"/>
      <c r="O8574" s="47"/>
      <c r="P8574" s="47"/>
      <c r="Q8574" s="47"/>
    </row>
    <row r="8575" spans="6:17">
      <c r="I8575" s="36"/>
      <c r="O8575" s="36"/>
    </row>
    <row r="8576" spans="6:17">
      <c r="F8576" s="36"/>
      <c r="H8576" s="36"/>
      <c r="I8576" s="36"/>
      <c r="J8576" s="36"/>
      <c r="K8576" s="36"/>
      <c r="N8576" s="36"/>
      <c r="O8576" s="36"/>
    </row>
    <row r="8577" spans="6:15">
      <c r="J8577" s="36"/>
      <c r="O8577" s="36"/>
    </row>
    <row r="8578" spans="6:15">
      <c r="F8578" s="36"/>
      <c r="H8578" s="36"/>
      <c r="I8578" s="36"/>
      <c r="J8578" s="36"/>
      <c r="K8578" s="36"/>
      <c r="N8578" s="36"/>
      <c r="O8578" s="36"/>
    </row>
    <row r="8579" spans="6:15">
      <c r="F8579" s="36"/>
      <c r="H8579" s="36"/>
      <c r="I8579" s="36"/>
      <c r="J8579" s="36"/>
      <c r="K8579" s="36"/>
      <c r="N8579" s="36"/>
      <c r="O8579" s="36"/>
    </row>
    <row r="8580" spans="6:15">
      <c r="F8580" s="36"/>
      <c r="H8580" s="36"/>
      <c r="I8580" s="36"/>
      <c r="J8580" s="36"/>
      <c r="K8580" s="36"/>
      <c r="N8580" s="36"/>
      <c r="O8580" s="36"/>
    </row>
    <row r="8581" spans="6:15">
      <c r="F8581" s="36"/>
      <c r="H8581" s="36"/>
      <c r="I8581" s="36"/>
      <c r="J8581" s="36"/>
      <c r="K8581" s="36"/>
      <c r="N8581" s="36"/>
      <c r="O8581" s="36"/>
    </row>
    <row r="8582" spans="6:15">
      <c r="F8582" s="36"/>
      <c r="H8582" s="36"/>
      <c r="I8582" s="36"/>
      <c r="J8582" s="36"/>
      <c r="K8582" s="36"/>
      <c r="N8582" s="36"/>
      <c r="O8582" s="36"/>
    </row>
    <row r="8583" spans="6:15">
      <c r="F8583" s="36"/>
      <c r="H8583" s="36"/>
      <c r="I8583" s="36"/>
      <c r="J8583" s="36"/>
      <c r="K8583" s="36"/>
      <c r="N8583" s="36"/>
      <c r="O8583" s="36"/>
    </row>
    <row r="8584" spans="6:15">
      <c r="F8584" s="36"/>
      <c r="H8584" s="36"/>
      <c r="I8584" s="36"/>
      <c r="J8584" s="36"/>
      <c r="K8584" s="36"/>
      <c r="N8584" s="36"/>
      <c r="O8584" s="36"/>
    </row>
    <row r="8585" spans="6:15">
      <c r="F8585" s="36"/>
      <c r="H8585" s="36"/>
      <c r="I8585" s="36"/>
      <c r="J8585" s="36"/>
      <c r="K8585" s="36"/>
      <c r="N8585" s="36"/>
      <c r="O8585" s="36"/>
    </row>
    <row r="8586" spans="6:15">
      <c r="F8586" s="36"/>
      <c r="H8586" s="36"/>
      <c r="I8586" s="36"/>
      <c r="J8586" s="36"/>
      <c r="K8586" s="36"/>
      <c r="N8586" s="36"/>
      <c r="O8586" s="36"/>
    </row>
    <row r="8587" spans="6:15">
      <c r="F8587" s="36"/>
      <c r="H8587" s="36"/>
      <c r="I8587" s="36"/>
      <c r="J8587" s="36"/>
      <c r="K8587" s="36"/>
      <c r="N8587" s="36"/>
      <c r="O8587" s="36"/>
    </row>
    <row r="8588" spans="6:15">
      <c r="F8588" s="36"/>
      <c r="H8588" s="36"/>
      <c r="I8588" s="36"/>
      <c r="J8588" s="36"/>
      <c r="K8588" s="36"/>
      <c r="M8588" s="36"/>
      <c r="N8588" s="36"/>
      <c r="O8588" s="36"/>
    </row>
    <row r="8589" spans="6:15">
      <c r="F8589" s="36"/>
      <c r="H8589" s="36"/>
      <c r="I8589" s="36"/>
      <c r="J8589" s="36"/>
      <c r="K8589" s="36"/>
      <c r="N8589" s="36"/>
      <c r="O8589" s="36"/>
    </row>
    <row r="8590" spans="6:15">
      <c r="F8590" s="36"/>
      <c r="H8590" s="36"/>
      <c r="I8590" s="36"/>
      <c r="J8590" s="36"/>
      <c r="K8590" s="36"/>
      <c r="N8590" s="36"/>
      <c r="O8590" s="36"/>
    </row>
    <row r="8591" spans="6:15">
      <c r="F8591" s="36"/>
      <c r="M8591" s="36"/>
      <c r="O8591" s="36"/>
    </row>
    <row r="8592" spans="6:15">
      <c r="F8592" s="36"/>
      <c r="H8592" s="36"/>
      <c r="I8592" s="36"/>
      <c r="J8592" s="36"/>
      <c r="K8592" s="36"/>
      <c r="N8592" s="36"/>
      <c r="O8592" s="36"/>
    </row>
    <row r="8593" spans="6:17">
      <c r="F8593" s="36"/>
      <c r="H8593" s="36"/>
      <c r="I8593" s="36"/>
      <c r="J8593" s="36"/>
      <c r="K8593" s="36"/>
      <c r="N8593" s="36"/>
      <c r="O8593" s="36"/>
    </row>
    <row r="8594" spans="6:17">
      <c r="F8594" s="47"/>
      <c r="G8594" s="47"/>
      <c r="H8594" s="47"/>
      <c r="I8594" s="47"/>
      <c r="J8594" s="47"/>
      <c r="K8594" s="47"/>
      <c r="L8594" s="47"/>
      <c r="M8594" s="47"/>
      <c r="N8594" s="47"/>
      <c r="O8594" s="47"/>
      <c r="P8594" s="47"/>
      <c r="Q8594" s="47"/>
    </row>
    <row r="8595" spans="6:17">
      <c r="F8595" s="36"/>
      <c r="H8595" s="36"/>
      <c r="I8595" s="36"/>
      <c r="J8595" s="36"/>
      <c r="K8595" s="36"/>
      <c r="N8595" s="36"/>
      <c r="O8595" s="36"/>
    </row>
    <row r="8596" spans="6:17">
      <c r="F8596" s="36"/>
      <c r="H8596" s="36"/>
      <c r="I8596" s="36"/>
      <c r="J8596" s="36"/>
      <c r="K8596" s="36"/>
      <c r="N8596" s="36"/>
      <c r="O8596" s="36"/>
    </row>
    <row r="8597" spans="6:17">
      <c r="M8597" s="36"/>
      <c r="N8597" s="36"/>
      <c r="O8597" s="36"/>
    </row>
    <row r="8598" spans="6:17">
      <c r="F8598" s="36"/>
      <c r="H8598" s="36"/>
      <c r="I8598" s="36"/>
      <c r="J8598" s="36"/>
      <c r="K8598" s="36"/>
      <c r="N8598" s="36"/>
      <c r="O8598" s="36"/>
    </row>
    <row r="8599" spans="6:17">
      <c r="F8599" s="36"/>
      <c r="H8599" s="36"/>
      <c r="I8599" s="36"/>
      <c r="J8599" s="36"/>
      <c r="K8599" s="36"/>
      <c r="N8599" s="36"/>
      <c r="O8599" s="36"/>
    </row>
    <row r="8600" spans="6:17">
      <c r="F8600" s="36"/>
      <c r="H8600" s="36"/>
      <c r="I8600" s="36"/>
      <c r="J8600" s="36"/>
      <c r="K8600" s="36"/>
      <c r="N8600" s="36"/>
      <c r="O8600" s="36"/>
    </row>
    <row r="8601" spans="6:17">
      <c r="F8601" s="36"/>
      <c r="H8601" s="36"/>
      <c r="I8601" s="36"/>
      <c r="J8601" s="36"/>
      <c r="K8601" s="36"/>
      <c r="N8601" s="36"/>
      <c r="O8601" s="36"/>
    </row>
    <row r="8602" spans="6:17">
      <c r="F8602" s="36"/>
      <c r="H8602" s="36"/>
      <c r="I8602" s="36"/>
      <c r="J8602" s="36"/>
      <c r="K8602" s="36"/>
      <c r="N8602" s="36"/>
      <c r="O8602" s="36"/>
    </row>
    <row r="8603" spans="6:17">
      <c r="F8603" s="36"/>
      <c r="H8603" s="36"/>
      <c r="I8603" s="36"/>
      <c r="J8603" s="36"/>
      <c r="K8603" s="36"/>
      <c r="N8603" s="36"/>
      <c r="O8603" s="36"/>
    </row>
    <row r="8604" spans="6:17">
      <c r="F8604" s="36"/>
      <c r="H8604" s="36"/>
      <c r="I8604" s="36"/>
      <c r="J8604" s="36"/>
      <c r="K8604" s="36"/>
      <c r="N8604" s="36"/>
      <c r="O8604" s="36"/>
    </row>
    <row r="8605" spans="6:17">
      <c r="F8605" s="36"/>
      <c r="H8605" s="36"/>
      <c r="I8605" s="36"/>
      <c r="J8605" s="36"/>
      <c r="K8605" s="36"/>
      <c r="N8605" s="36"/>
      <c r="O8605" s="36"/>
    </row>
    <row r="8606" spans="6:17">
      <c r="F8606" s="36"/>
      <c r="H8606" s="36"/>
      <c r="I8606" s="36"/>
      <c r="J8606" s="36"/>
      <c r="K8606" s="36"/>
      <c r="N8606" s="36"/>
      <c r="O8606" s="36"/>
    </row>
    <row r="8607" spans="6:17">
      <c r="F8607" s="36"/>
      <c r="H8607" s="36"/>
      <c r="I8607" s="36"/>
      <c r="J8607" s="36"/>
      <c r="K8607" s="36"/>
      <c r="N8607" s="36"/>
      <c r="O8607" s="36"/>
    </row>
    <row r="8608" spans="6:17">
      <c r="F8608" s="36"/>
      <c r="H8608" s="36"/>
      <c r="I8608" s="36"/>
      <c r="J8608" s="36"/>
      <c r="K8608" s="36"/>
      <c r="N8608" s="36"/>
      <c r="O8608" s="36"/>
    </row>
    <row r="8609" spans="6:15">
      <c r="F8609" s="36"/>
      <c r="H8609" s="36"/>
      <c r="I8609" s="36"/>
      <c r="J8609" s="36"/>
      <c r="K8609" s="36"/>
      <c r="N8609" s="36"/>
      <c r="O8609" s="36"/>
    </row>
    <row r="8610" spans="6:15">
      <c r="F8610" s="36"/>
      <c r="H8610" s="36"/>
      <c r="I8610" s="36"/>
      <c r="J8610" s="36"/>
      <c r="K8610" s="36"/>
      <c r="N8610" s="36"/>
      <c r="O8610" s="36"/>
    </row>
    <row r="8611" spans="6:15">
      <c r="F8611" s="36"/>
      <c r="H8611" s="36"/>
      <c r="I8611" s="36"/>
      <c r="J8611" s="36"/>
      <c r="K8611" s="36"/>
      <c r="N8611" s="36"/>
      <c r="O8611" s="36"/>
    </row>
    <row r="8612" spans="6:15">
      <c r="F8612" s="36"/>
      <c r="H8612" s="36"/>
      <c r="I8612" s="36"/>
      <c r="J8612" s="36"/>
      <c r="K8612" s="36"/>
      <c r="N8612" s="36"/>
      <c r="O8612" s="36"/>
    </row>
    <row r="8613" spans="6:15">
      <c r="F8613" s="36"/>
      <c r="H8613" s="36"/>
      <c r="I8613" s="36"/>
      <c r="J8613" s="36"/>
      <c r="K8613" s="36"/>
      <c r="N8613" s="36"/>
      <c r="O8613" s="36"/>
    </row>
    <row r="8614" spans="6:15">
      <c r="F8614" s="36"/>
      <c r="H8614" s="36"/>
      <c r="I8614" s="36"/>
      <c r="J8614" s="36"/>
      <c r="K8614" s="36"/>
      <c r="N8614" s="36"/>
      <c r="O8614" s="36"/>
    </row>
    <row r="8615" spans="6:15">
      <c r="F8615" s="36"/>
      <c r="H8615" s="36"/>
      <c r="I8615" s="36"/>
      <c r="J8615" s="36"/>
      <c r="K8615" s="36"/>
      <c r="N8615" s="36"/>
      <c r="O8615" s="36"/>
    </row>
    <row r="8616" spans="6:15">
      <c r="F8616" s="36"/>
      <c r="H8616" s="36"/>
      <c r="I8616" s="36"/>
      <c r="J8616" s="36"/>
      <c r="K8616" s="36"/>
      <c r="N8616" s="36"/>
      <c r="O8616" s="36"/>
    </row>
    <row r="8617" spans="6:15">
      <c r="F8617" s="36"/>
      <c r="H8617" s="36"/>
      <c r="I8617" s="36"/>
      <c r="J8617" s="36"/>
      <c r="K8617" s="36"/>
      <c r="N8617" s="36"/>
      <c r="O8617" s="36"/>
    </row>
    <row r="8618" spans="6:15">
      <c r="F8618" s="36"/>
      <c r="H8618" s="36"/>
      <c r="I8618" s="36"/>
      <c r="J8618" s="36"/>
      <c r="K8618" s="36"/>
      <c r="N8618" s="36"/>
      <c r="O8618" s="36"/>
    </row>
    <row r="8619" spans="6:15">
      <c r="F8619" s="36"/>
      <c r="H8619" s="36"/>
      <c r="I8619" s="36"/>
      <c r="J8619" s="36"/>
      <c r="K8619" s="36"/>
      <c r="N8619" s="36"/>
      <c r="O8619" s="36"/>
    </row>
    <row r="8620" spans="6:15">
      <c r="F8620" s="36"/>
      <c r="H8620" s="36"/>
      <c r="I8620" s="36"/>
      <c r="J8620" s="36"/>
      <c r="K8620" s="36"/>
      <c r="N8620" s="36"/>
      <c r="O8620" s="36"/>
    </row>
    <row r="8621" spans="6:15">
      <c r="F8621" s="36"/>
      <c r="H8621" s="36"/>
      <c r="I8621" s="36"/>
      <c r="J8621" s="36"/>
      <c r="K8621" s="36"/>
      <c r="N8621" s="36"/>
      <c r="O8621" s="36"/>
    </row>
    <row r="8622" spans="6:15">
      <c r="F8622" s="36"/>
      <c r="H8622" s="36"/>
      <c r="I8622" s="36"/>
      <c r="J8622" s="36"/>
      <c r="K8622" s="36"/>
      <c r="N8622" s="36"/>
      <c r="O8622" s="36"/>
    </row>
    <row r="8623" spans="6:15">
      <c r="F8623" s="36"/>
      <c r="H8623" s="36"/>
      <c r="I8623" s="36"/>
      <c r="J8623" s="36"/>
      <c r="K8623" s="36"/>
      <c r="N8623" s="36"/>
      <c r="O8623" s="36"/>
    </row>
    <row r="8624" spans="6:15">
      <c r="F8624" s="36"/>
      <c r="H8624" s="36"/>
      <c r="I8624" s="36"/>
      <c r="J8624" s="36"/>
      <c r="K8624" s="36"/>
      <c r="N8624" s="36"/>
      <c r="O8624" s="36"/>
    </row>
    <row r="8625" spans="6:15">
      <c r="F8625" s="36"/>
      <c r="H8625" s="36"/>
      <c r="I8625" s="36"/>
      <c r="J8625" s="36"/>
      <c r="K8625" s="36"/>
      <c r="N8625" s="36"/>
      <c r="O8625" s="36"/>
    </row>
    <row r="8626" spans="6:15">
      <c r="F8626" s="36"/>
      <c r="H8626" s="36"/>
      <c r="I8626" s="36"/>
      <c r="J8626" s="36"/>
      <c r="K8626" s="36"/>
      <c r="N8626" s="36"/>
      <c r="O8626" s="36"/>
    </row>
    <row r="8627" spans="6:15">
      <c r="F8627" s="36"/>
      <c r="H8627" s="36"/>
      <c r="I8627" s="36"/>
      <c r="J8627" s="36"/>
      <c r="K8627" s="36"/>
      <c r="N8627" s="36"/>
      <c r="O8627" s="36"/>
    </row>
    <row r="8628" spans="6:15">
      <c r="F8628" s="36"/>
      <c r="H8628" s="36"/>
      <c r="I8628" s="36"/>
      <c r="J8628" s="36"/>
      <c r="K8628" s="36"/>
      <c r="N8628" s="36"/>
      <c r="O8628" s="36"/>
    </row>
    <row r="8629" spans="6:15">
      <c r="F8629" s="36"/>
      <c r="H8629" s="36"/>
      <c r="I8629" s="36"/>
      <c r="J8629" s="36"/>
      <c r="K8629" s="36"/>
      <c r="N8629" s="36"/>
      <c r="O8629" s="36"/>
    </row>
    <row r="8630" spans="6:15">
      <c r="F8630" s="36"/>
      <c r="H8630" s="36"/>
      <c r="I8630" s="36"/>
      <c r="J8630" s="36"/>
      <c r="K8630" s="36"/>
      <c r="N8630" s="36"/>
      <c r="O8630" s="36"/>
    </row>
    <row r="8631" spans="6:15">
      <c r="F8631" s="36"/>
      <c r="K8631" s="36"/>
    </row>
    <row r="8632" spans="6:15">
      <c r="F8632" s="36"/>
      <c r="H8632" s="36"/>
      <c r="I8632" s="36"/>
      <c r="J8632" s="36"/>
      <c r="K8632" s="36"/>
      <c r="N8632" s="36"/>
      <c r="O8632" s="36"/>
    </row>
    <row r="8633" spans="6:15">
      <c r="F8633" s="36"/>
      <c r="H8633" s="36"/>
      <c r="I8633" s="36"/>
      <c r="J8633" s="36"/>
      <c r="K8633" s="36"/>
      <c r="N8633" s="36"/>
      <c r="O8633" s="36"/>
    </row>
    <row r="8634" spans="6:15">
      <c r="F8634" s="36"/>
      <c r="K8634" s="36"/>
    </row>
    <row r="8635" spans="6:15">
      <c r="F8635" s="36"/>
      <c r="H8635" s="36"/>
      <c r="I8635" s="36"/>
      <c r="J8635" s="36"/>
      <c r="K8635" s="36"/>
      <c r="N8635" s="36"/>
      <c r="O8635" s="36"/>
    </row>
    <row r="8636" spans="6:15">
      <c r="F8636" s="36"/>
      <c r="H8636" s="36"/>
      <c r="I8636" s="36"/>
      <c r="J8636" s="36"/>
      <c r="K8636" s="36"/>
      <c r="N8636" s="36"/>
      <c r="O8636" s="36"/>
    </row>
    <row r="8637" spans="6:15">
      <c r="F8637" s="36"/>
      <c r="K8637" s="36"/>
    </row>
    <row r="8638" spans="6:15">
      <c r="I8638" s="36"/>
      <c r="O8638" s="36"/>
    </row>
    <row r="8639" spans="6:15">
      <c r="F8639" s="36"/>
      <c r="H8639" s="36"/>
      <c r="I8639" s="36"/>
      <c r="J8639" s="36"/>
      <c r="K8639" s="36"/>
      <c r="N8639" s="36"/>
      <c r="O8639" s="36"/>
    </row>
    <row r="8640" spans="6:15">
      <c r="F8640" s="36"/>
      <c r="H8640" s="36"/>
      <c r="I8640" s="36"/>
      <c r="J8640" s="36"/>
      <c r="K8640" s="36"/>
      <c r="N8640" s="36"/>
      <c r="O8640" s="36"/>
    </row>
    <row r="8641" spans="6:17">
      <c r="I8641" s="36"/>
      <c r="O8641" s="36"/>
    </row>
    <row r="8642" spans="6:17">
      <c r="F8642" s="36"/>
      <c r="H8642" s="36"/>
      <c r="I8642" s="36"/>
      <c r="J8642" s="36"/>
      <c r="K8642" s="36"/>
      <c r="N8642" s="36"/>
      <c r="O8642" s="36"/>
    </row>
    <row r="8643" spans="6:17">
      <c r="F8643" s="36"/>
      <c r="H8643" s="36"/>
      <c r="I8643" s="36"/>
      <c r="J8643" s="36"/>
      <c r="K8643" s="36"/>
      <c r="N8643" s="36"/>
      <c r="O8643" s="36"/>
    </row>
    <row r="8644" spans="6:17">
      <c r="I8644" s="36"/>
      <c r="J8644" s="36"/>
      <c r="O8644" s="36"/>
    </row>
    <row r="8645" spans="6:17">
      <c r="F8645" s="36"/>
      <c r="H8645" s="36"/>
      <c r="I8645" s="36"/>
      <c r="J8645" s="36"/>
      <c r="K8645" s="36"/>
      <c r="N8645" s="36"/>
      <c r="O8645" s="36"/>
    </row>
    <row r="8646" spans="6:17">
      <c r="F8646" s="36"/>
      <c r="H8646" s="36"/>
      <c r="I8646" s="36"/>
      <c r="J8646" s="36"/>
      <c r="K8646" s="36"/>
      <c r="N8646" s="36"/>
      <c r="O8646" s="36"/>
    </row>
    <row r="8647" spans="6:17">
      <c r="F8647" s="36"/>
      <c r="I8647" s="36"/>
      <c r="K8647" s="36"/>
      <c r="O8647" s="36"/>
    </row>
    <row r="8648" spans="6:17">
      <c r="F8648" s="36"/>
      <c r="H8648" s="36"/>
      <c r="I8648" s="36"/>
      <c r="J8648" s="36"/>
      <c r="K8648" s="36"/>
      <c r="N8648" s="36"/>
      <c r="O8648" s="36"/>
    </row>
    <row r="8649" spans="6:17">
      <c r="F8649" s="36"/>
      <c r="H8649" s="36"/>
      <c r="I8649" s="36"/>
      <c r="J8649" s="36"/>
      <c r="K8649" s="36"/>
      <c r="N8649" s="36"/>
      <c r="O8649" s="36"/>
    </row>
    <row r="8650" spans="6:17">
      <c r="F8650" s="47"/>
      <c r="G8650" s="47"/>
      <c r="H8650" s="47"/>
      <c r="I8650" s="47"/>
      <c r="J8650" s="47"/>
      <c r="K8650" s="47"/>
      <c r="L8650" s="47"/>
      <c r="M8650" s="47"/>
      <c r="N8650" s="47"/>
      <c r="O8650" s="47"/>
      <c r="P8650" s="47"/>
      <c r="Q8650" s="47"/>
    </row>
    <row r="8651" spans="6:17">
      <c r="F8651" s="36"/>
      <c r="H8651" s="36"/>
      <c r="I8651" s="36"/>
      <c r="J8651" s="36"/>
      <c r="K8651" s="36"/>
      <c r="N8651" s="36"/>
      <c r="O8651" s="36"/>
    </row>
    <row r="8652" spans="6:17">
      <c r="F8652" s="36"/>
      <c r="H8652" s="36"/>
      <c r="I8652" s="36"/>
      <c r="J8652" s="36"/>
      <c r="K8652" s="36"/>
      <c r="N8652" s="36"/>
      <c r="O8652" s="36"/>
    </row>
    <row r="8653" spans="6:17">
      <c r="F8653" s="36"/>
      <c r="K8653" s="36"/>
      <c r="O8653" s="36"/>
    </row>
    <row r="8654" spans="6:17">
      <c r="F8654" s="36"/>
      <c r="H8654" s="36"/>
      <c r="I8654" s="36"/>
      <c r="J8654" s="36"/>
      <c r="K8654" s="36"/>
      <c r="N8654" s="36"/>
      <c r="O8654" s="36"/>
    </row>
    <row r="8655" spans="6:17">
      <c r="F8655" s="36"/>
      <c r="H8655" s="36"/>
      <c r="I8655" s="36"/>
      <c r="J8655" s="36"/>
      <c r="K8655" s="36"/>
      <c r="N8655" s="36"/>
      <c r="O8655" s="36"/>
    </row>
    <row r="8656" spans="6:17">
      <c r="F8656" s="36"/>
      <c r="H8656" s="36"/>
      <c r="J8656" s="36"/>
      <c r="K8656" s="36"/>
      <c r="N8656" s="36"/>
      <c r="O8656" s="36"/>
    </row>
    <row r="8657" spans="6:15">
      <c r="F8657" s="36"/>
      <c r="H8657" s="36"/>
      <c r="I8657" s="36"/>
      <c r="J8657" s="36"/>
      <c r="K8657" s="36"/>
      <c r="N8657" s="36"/>
      <c r="O8657" s="36"/>
    </row>
    <row r="8658" spans="6:15">
      <c r="F8658" s="36"/>
      <c r="H8658" s="36"/>
      <c r="I8658" s="36"/>
      <c r="J8658" s="36"/>
      <c r="K8658" s="36"/>
      <c r="N8658" s="36"/>
      <c r="O8658" s="36"/>
    </row>
    <row r="8659" spans="6:15">
      <c r="F8659" s="36"/>
      <c r="K8659" s="36"/>
      <c r="O8659" s="36"/>
    </row>
    <row r="8660" spans="6:15">
      <c r="F8660" s="36"/>
      <c r="H8660" s="36"/>
      <c r="I8660" s="36"/>
      <c r="J8660" s="36"/>
      <c r="K8660" s="36"/>
      <c r="N8660" s="36"/>
      <c r="O8660" s="36"/>
    </row>
    <row r="8661" spans="6:15">
      <c r="F8661" s="36"/>
      <c r="H8661" s="36"/>
      <c r="I8661" s="36"/>
      <c r="J8661" s="36"/>
      <c r="K8661" s="36"/>
      <c r="N8661" s="36"/>
      <c r="O8661" s="36"/>
    </row>
    <row r="8662" spans="6:15">
      <c r="I8662" s="36"/>
      <c r="O8662" s="36"/>
    </row>
    <row r="8663" spans="6:15">
      <c r="F8663" s="36"/>
      <c r="H8663" s="36"/>
      <c r="I8663" s="36"/>
      <c r="J8663" s="36"/>
      <c r="K8663" s="36"/>
      <c r="N8663" s="36"/>
      <c r="O8663" s="36"/>
    </row>
    <row r="8664" spans="6:15">
      <c r="F8664" s="36"/>
      <c r="H8664" s="36"/>
      <c r="I8664" s="36"/>
      <c r="J8664" s="36"/>
      <c r="K8664" s="36"/>
      <c r="N8664" s="36"/>
      <c r="O8664" s="36"/>
    </row>
    <row r="8665" spans="6:15">
      <c r="O8665" s="36"/>
    </row>
    <row r="8666" spans="6:15">
      <c r="F8666" s="36"/>
      <c r="H8666" s="36"/>
      <c r="I8666" s="36"/>
      <c r="J8666" s="36"/>
      <c r="K8666" s="36"/>
      <c r="N8666" s="36"/>
      <c r="O8666" s="36"/>
    </row>
    <row r="8667" spans="6:15">
      <c r="F8667" s="36"/>
      <c r="H8667" s="36"/>
      <c r="I8667" s="36"/>
      <c r="J8667" s="36"/>
      <c r="K8667" s="36"/>
      <c r="N8667" s="36"/>
      <c r="O8667" s="36"/>
    </row>
    <row r="8668" spans="6:15">
      <c r="F8668" s="36"/>
      <c r="O8668" s="36"/>
    </row>
    <row r="8669" spans="6:15">
      <c r="F8669" s="36"/>
      <c r="H8669" s="36"/>
      <c r="I8669" s="36"/>
      <c r="J8669" s="36"/>
      <c r="K8669" s="36"/>
      <c r="N8669" s="36"/>
      <c r="O8669" s="36"/>
    </row>
    <row r="8670" spans="6:15">
      <c r="F8670" s="36"/>
      <c r="H8670" s="36"/>
      <c r="I8670" s="36"/>
      <c r="J8670" s="36"/>
      <c r="K8670" s="36"/>
      <c r="N8670" s="36"/>
      <c r="O8670" s="36"/>
    </row>
    <row r="8671" spans="6:15">
      <c r="O8671" s="36"/>
    </row>
    <row r="8672" spans="6:15">
      <c r="F8672" s="36"/>
      <c r="H8672" s="36"/>
      <c r="I8672" s="36"/>
      <c r="J8672" s="36"/>
      <c r="K8672" s="36"/>
      <c r="N8672" s="36"/>
      <c r="O8672" s="36"/>
    </row>
    <row r="8673" spans="6:15">
      <c r="F8673" s="36"/>
      <c r="H8673" s="36"/>
      <c r="I8673" s="36"/>
      <c r="J8673" s="36"/>
      <c r="K8673" s="36"/>
      <c r="N8673" s="36"/>
      <c r="O8673" s="36"/>
    </row>
    <row r="8674" spans="6:15">
      <c r="F8674" s="36"/>
      <c r="H8674" s="36"/>
      <c r="I8674" s="36"/>
      <c r="J8674" s="36"/>
      <c r="K8674" s="36"/>
      <c r="N8674" s="36"/>
      <c r="O8674" s="36"/>
    </row>
    <row r="8675" spans="6:15">
      <c r="F8675" s="36"/>
      <c r="H8675" s="36"/>
      <c r="I8675" s="36"/>
      <c r="J8675" s="36"/>
      <c r="K8675" s="36"/>
      <c r="N8675" s="36"/>
      <c r="O8675" s="36"/>
    </row>
    <row r="8676" spans="6:15">
      <c r="F8676" s="36"/>
      <c r="H8676" s="36"/>
      <c r="I8676" s="36"/>
      <c r="J8676" s="36"/>
      <c r="K8676" s="36"/>
      <c r="N8676" s="36"/>
      <c r="O8676" s="36"/>
    </row>
    <row r="8677" spans="6:15">
      <c r="O8677" s="36"/>
    </row>
    <row r="8678" spans="6:15">
      <c r="F8678" s="36"/>
      <c r="H8678" s="36"/>
      <c r="I8678" s="36"/>
      <c r="J8678" s="36"/>
      <c r="K8678" s="36"/>
      <c r="N8678" s="36"/>
      <c r="O8678" s="36"/>
    </row>
    <row r="8679" spans="6:15">
      <c r="F8679" s="36"/>
      <c r="H8679" s="36"/>
      <c r="I8679" s="36"/>
      <c r="J8679" s="36"/>
      <c r="K8679" s="36"/>
      <c r="N8679" s="36"/>
      <c r="O8679" s="36"/>
    </row>
    <row r="8680" spans="6:15">
      <c r="F8680" s="36"/>
      <c r="O8680" s="36"/>
    </row>
    <row r="8681" spans="6:15">
      <c r="F8681" s="36"/>
      <c r="H8681" s="36"/>
      <c r="I8681" s="36"/>
      <c r="J8681" s="36"/>
      <c r="K8681" s="36"/>
      <c r="N8681" s="36"/>
      <c r="O8681" s="36"/>
    </row>
    <row r="8682" spans="6:15">
      <c r="F8682" s="36"/>
      <c r="H8682" s="36"/>
      <c r="I8682" s="36"/>
      <c r="J8682" s="36"/>
      <c r="K8682" s="36"/>
      <c r="N8682" s="36"/>
      <c r="O8682" s="36"/>
    </row>
    <row r="8683" spans="6:15">
      <c r="O8683" s="36"/>
    </row>
    <row r="8684" spans="6:15">
      <c r="F8684" s="36"/>
      <c r="H8684" s="36"/>
      <c r="I8684" s="36"/>
      <c r="J8684" s="36"/>
      <c r="K8684" s="36"/>
      <c r="N8684" s="36"/>
      <c r="O8684" s="36"/>
    </row>
    <row r="8685" spans="6:15">
      <c r="F8685" s="36"/>
      <c r="H8685" s="36"/>
      <c r="I8685" s="36"/>
      <c r="J8685" s="36"/>
      <c r="K8685" s="36"/>
      <c r="N8685" s="36"/>
      <c r="O8685" s="36"/>
    </row>
    <row r="8686" spans="6:15">
      <c r="F8686" s="36"/>
      <c r="I8686" s="36"/>
      <c r="O8686" s="36"/>
    </row>
    <row r="8687" spans="6:15">
      <c r="F8687" s="36"/>
      <c r="H8687" s="36"/>
      <c r="I8687" s="36"/>
      <c r="J8687" s="36"/>
      <c r="K8687" s="36"/>
      <c r="N8687" s="36"/>
      <c r="O8687" s="36"/>
    </row>
    <row r="8688" spans="6:15">
      <c r="J8688" s="36"/>
      <c r="K8688" s="36"/>
    </row>
    <row r="8689" spans="6:15">
      <c r="F8689" s="36"/>
      <c r="I8689" s="36"/>
      <c r="J8689" s="36"/>
      <c r="K8689" s="36"/>
      <c r="O8689" s="36"/>
    </row>
    <row r="8690" spans="6:15">
      <c r="F8690" s="36"/>
      <c r="H8690" s="36"/>
      <c r="I8690" s="36"/>
      <c r="J8690" s="36"/>
      <c r="K8690" s="36"/>
      <c r="N8690" s="36"/>
      <c r="O8690" s="36"/>
    </row>
    <row r="8691" spans="6:15">
      <c r="F8691" s="36"/>
      <c r="J8691" s="36"/>
      <c r="K8691" s="36"/>
    </row>
    <row r="8692" spans="6:15">
      <c r="F8692" s="36"/>
      <c r="J8692" s="36"/>
    </row>
    <row r="8693" spans="6:15">
      <c r="F8693" s="36"/>
      <c r="H8693" s="36"/>
      <c r="I8693" s="36"/>
      <c r="J8693" s="36"/>
      <c r="K8693" s="36"/>
      <c r="N8693" s="36"/>
      <c r="O8693" s="36"/>
    </row>
    <row r="8694" spans="6:15">
      <c r="K8694" s="36"/>
      <c r="O8694" s="36"/>
    </row>
    <row r="8695" spans="6:15">
      <c r="F8695" s="36"/>
      <c r="K8695" s="36"/>
      <c r="O8695" s="36"/>
    </row>
    <row r="8696" spans="6:15">
      <c r="F8696" s="36"/>
      <c r="H8696" s="36"/>
      <c r="I8696" s="36"/>
      <c r="J8696" s="36"/>
      <c r="K8696" s="36"/>
      <c r="N8696" s="36"/>
      <c r="O8696" s="36"/>
    </row>
    <row r="8697" spans="6:15">
      <c r="J8697" s="36"/>
      <c r="K8697" s="36"/>
    </row>
    <row r="8698" spans="6:15">
      <c r="I8698" s="36"/>
      <c r="N8698" s="36"/>
    </row>
    <row r="8699" spans="6:15">
      <c r="F8699" s="36"/>
      <c r="H8699" s="36"/>
      <c r="I8699" s="36"/>
      <c r="J8699" s="36"/>
      <c r="K8699" s="36"/>
      <c r="N8699" s="36"/>
      <c r="O8699" s="36"/>
    </row>
    <row r="8700" spans="6:15">
      <c r="F8700" s="36"/>
      <c r="K8700" s="36"/>
    </row>
    <row r="8701" spans="6:15">
      <c r="F8701" s="36"/>
      <c r="K8701" s="36"/>
      <c r="N8701" s="36"/>
      <c r="O8701" s="36"/>
    </row>
    <row r="8702" spans="6:15">
      <c r="F8702" s="36"/>
      <c r="H8702" s="36"/>
      <c r="I8702" s="36"/>
      <c r="J8702" s="36"/>
      <c r="K8702" s="36"/>
      <c r="N8702" s="36"/>
      <c r="O8702" s="36"/>
    </row>
    <row r="8703" spans="6:15">
      <c r="F8703" s="36"/>
      <c r="K8703" s="36"/>
    </row>
    <row r="8704" spans="6:15">
      <c r="F8704" s="36"/>
      <c r="N8704" s="36"/>
    </row>
    <row r="8705" spans="6:17">
      <c r="F8705" s="36"/>
      <c r="H8705" s="36"/>
      <c r="I8705" s="36"/>
      <c r="J8705" s="36"/>
      <c r="K8705" s="36"/>
      <c r="N8705" s="36"/>
      <c r="O8705" s="36"/>
    </row>
    <row r="8706" spans="6:17">
      <c r="F8706" s="36"/>
      <c r="K8706" s="36"/>
      <c r="O8706" s="36"/>
    </row>
    <row r="8707" spans="6:17">
      <c r="F8707" s="36"/>
      <c r="I8707" s="36"/>
      <c r="N8707" s="36"/>
      <c r="O8707" s="36"/>
    </row>
    <row r="8708" spans="6:17">
      <c r="F8708" s="36"/>
      <c r="H8708" s="36"/>
      <c r="I8708" s="36"/>
      <c r="J8708" s="36"/>
      <c r="K8708" s="36"/>
      <c r="N8708" s="36"/>
      <c r="O8708" s="36"/>
    </row>
    <row r="8709" spans="6:17">
      <c r="F8709" s="36"/>
      <c r="K8709" s="36"/>
      <c r="O8709" s="36"/>
    </row>
    <row r="8710" spans="6:17">
      <c r="F8710" s="36"/>
      <c r="I8710" s="36"/>
      <c r="K8710" s="36"/>
      <c r="O8710" s="36"/>
    </row>
    <row r="8711" spans="6:17">
      <c r="F8711" s="36"/>
      <c r="H8711" s="36"/>
      <c r="I8711" s="36"/>
      <c r="J8711" s="36"/>
      <c r="K8711" s="36"/>
      <c r="N8711" s="36"/>
      <c r="O8711" s="36"/>
    </row>
    <row r="8712" spans="6:17">
      <c r="F8712" s="36"/>
      <c r="H8712" s="36"/>
      <c r="I8712" s="36"/>
      <c r="J8712" s="36"/>
      <c r="K8712" s="36"/>
      <c r="N8712" s="36"/>
      <c r="O8712" s="36"/>
    </row>
    <row r="8713" spans="6:17">
      <c r="I8713" s="36"/>
      <c r="K8713" s="36"/>
    </row>
    <row r="8714" spans="6:17">
      <c r="F8714" s="36"/>
      <c r="H8714" s="36"/>
      <c r="I8714" s="36"/>
      <c r="J8714" s="36"/>
      <c r="K8714" s="36"/>
      <c r="N8714" s="36"/>
      <c r="O8714" s="36"/>
    </row>
    <row r="8715" spans="6:17">
      <c r="F8715" s="36"/>
      <c r="H8715" s="36"/>
      <c r="I8715" s="36"/>
      <c r="J8715" s="36"/>
      <c r="K8715" s="36"/>
      <c r="N8715" s="36"/>
      <c r="O8715" s="36"/>
    </row>
    <row r="8716" spans="6:17">
      <c r="F8716" s="36"/>
      <c r="K8716" s="36"/>
    </row>
    <row r="8717" spans="6:17">
      <c r="F8717" s="36"/>
      <c r="H8717" s="36"/>
      <c r="I8717" s="36"/>
      <c r="J8717" s="36"/>
      <c r="K8717" s="36"/>
      <c r="N8717" s="36"/>
      <c r="O8717" s="36"/>
    </row>
    <row r="8718" spans="6:17">
      <c r="F8718" s="36"/>
      <c r="H8718" s="36"/>
      <c r="I8718" s="36"/>
      <c r="J8718" s="36"/>
      <c r="K8718" s="36"/>
      <c r="N8718" s="36"/>
      <c r="O8718" s="36"/>
    </row>
    <row r="8719" spans="6:17">
      <c r="F8719" s="47"/>
      <c r="G8719" s="47"/>
      <c r="H8719" s="47"/>
      <c r="I8719" s="47"/>
      <c r="J8719" s="47"/>
      <c r="K8719" s="47"/>
      <c r="L8719" s="47"/>
      <c r="M8719" s="47"/>
      <c r="N8719" s="47"/>
      <c r="O8719" s="47"/>
      <c r="P8719" s="47"/>
      <c r="Q8719" s="47"/>
    </row>
    <row r="8720" spans="6:17">
      <c r="F8720" s="36"/>
      <c r="H8720" s="36"/>
      <c r="I8720" s="36"/>
      <c r="J8720" s="36"/>
      <c r="K8720" s="36"/>
      <c r="N8720" s="36"/>
      <c r="O8720" s="36"/>
    </row>
    <row r="8721" spans="6:15">
      <c r="F8721" s="36"/>
      <c r="H8721" s="36"/>
      <c r="I8721" s="36"/>
      <c r="J8721" s="36"/>
      <c r="K8721" s="36"/>
      <c r="N8721" s="36"/>
      <c r="O8721" s="36"/>
    </row>
    <row r="8722" spans="6:15">
      <c r="F8722" s="36"/>
      <c r="H8722" s="36"/>
      <c r="I8722" s="36"/>
      <c r="J8722" s="36"/>
      <c r="K8722" s="36"/>
      <c r="O8722" s="36"/>
    </row>
    <row r="8723" spans="6:15">
      <c r="F8723" s="36"/>
      <c r="H8723" s="36"/>
      <c r="I8723" s="36"/>
      <c r="J8723" s="36"/>
      <c r="K8723" s="36"/>
      <c r="N8723" s="36"/>
      <c r="O8723" s="36"/>
    </row>
    <row r="8724" spans="6:15">
      <c r="F8724" s="36"/>
      <c r="H8724" s="36"/>
      <c r="I8724" s="36"/>
      <c r="J8724" s="36"/>
      <c r="K8724" s="36"/>
      <c r="N8724" s="36"/>
      <c r="O8724" s="36"/>
    </row>
    <row r="8725" spans="6:15">
      <c r="F8725" s="36"/>
      <c r="K8725" s="36"/>
      <c r="O8725" s="36"/>
    </row>
    <row r="8726" spans="6:15">
      <c r="F8726" s="36"/>
      <c r="H8726" s="36"/>
      <c r="I8726" s="36"/>
      <c r="J8726" s="36"/>
      <c r="K8726" s="36"/>
      <c r="N8726" s="36"/>
      <c r="O8726" s="36"/>
    </row>
    <row r="8727" spans="6:15">
      <c r="F8727" s="36"/>
      <c r="H8727" s="36"/>
      <c r="I8727" s="36"/>
      <c r="J8727" s="36"/>
      <c r="K8727" s="36"/>
      <c r="N8727" s="36"/>
      <c r="O8727" s="36"/>
    </row>
    <row r="8728" spans="6:15">
      <c r="F8728" s="36"/>
      <c r="H8728" s="36"/>
      <c r="K8728" s="36"/>
      <c r="O8728" s="36"/>
    </row>
    <row r="8729" spans="6:15">
      <c r="F8729" s="36"/>
      <c r="H8729" s="36"/>
      <c r="I8729" s="36"/>
      <c r="J8729" s="36"/>
      <c r="K8729" s="36"/>
      <c r="N8729" s="36"/>
      <c r="O8729" s="36"/>
    </row>
    <row r="8730" spans="6:15">
      <c r="F8730" s="36"/>
      <c r="H8730" s="36"/>
      <c r="I8730" s="36"/>
      <c r="J8730" s="36"/>
      <c r="K8730" s="36"/>
      <c r="N8730" s="36"/>
      <c r="O8730" s="36"/>
    </row>
    <row r="8731" spans="6:15">
      <c r="F8731" s="36"/>
      <c r="J8731" s="36"/>
      <c r="K8731" s="36"/>
    </row>
    <row r="8732" spans="6:15">
      <c r="F8732" s="36"/>
      <c r="H8732" s="36"/>
      <c r="I8732" s="36"/>
      <c r="J8732" s="36"/>
      <c r="K8732" s="36"/>
      <c r="N8732" s="36"/>
      <c r="O8732" s="36"/>
    </row>
    <row r="8733" spans="6:15">
      <c r="F8733" s="36"/>
      <c r="H8733" s="36"/>
      <c r="I8733" s="36"/>
      <c r="J8733" s="36"/>
      <c r="K8733" s="36"/>
      <c r="N8733" s="36"/>
      <c r="O8733" s="36"/>
    </row>
    <row r="8734" spans="6:15">
      <c r="F8734" s="36"/>
      <c r="J8734" s="36"/>
      <c r="N8734" s="36"/>
      <c r="O8734" s="36"/>
    </row>
    <row r="8735" spans="6:15">
      <c r="F8735" s="36"/>
      <c r="H8735" s="36"/>
      <c r="I8735" s="36"/>
      <c r="J8735" s="36"/>
      <c r="K8735" s="36"/>
      <c r="N8735" s="36"/>
      <c r="O8735" s="36"/>
    </row>
    <row r="8736" spans="6:15">
      <c r="F8736" s="36"/>
      <c r="H8736" s="36"/>
      <c r="I8736" s="36"/>
      <c r="J8736" s="36"/>
      <c r="K8736" s="36"/>
      <c r="N8736" s="36"/>
      <c r="O8736" s="36"/>
    </row>
    <row r="8737" spans="6:15">
      <c r="N8737" s="36"/>
    </row>
    <row r="8738" spans="6:15">
      <c r="F8738" s="36"/>
      <c r="H8738" s="36"/>
      <c r="I8738" s="36"/>
      <c r="J8738" s="36"/>
      <c r="K8738" s="36"/>
      <c r="N8738" s="36"/>
      <c r="O8738" s="36"/>
    </row>
    <row r="8739" spans="6:15">
      <c r="F8739" s="36"/>
      <c r="H8739" s="36"/>
      <c r="I8739" s="36"/>
      <c r="J8739" s="36"/>
      <c r="K8739" s="36"/>
      <c r="N8739" s="36"/>
      <c r="O8739" s="36"/>
    </row>
    <row r="8740" spans="6:15">
      <c r="K8740" s="36"/>
      <c r="N8740" s="36"/>
      <c r="O8740" s="36"/>
    </row>
    <row r="8741" spans="6:15">
      <c r="F8741" s="36"/>
      <c r="H8741" s="36"/>
      <c r="I8741" s="36"/>
      <c r="J8741" s="36"/>
      <c r="K8741" s="36"/>
      <c r="N8741" s="36"/>
      <c r="O8741" s="36"/>
    </row>
    <row r="8742" spans="6:15">
      <c r="F8742" s="36"/>
      <c r="H8742" s="36"/>
      <c r="I8742" s="36"/>
      <c r="J8742" s="36"/>
      <c r="K8742" s="36"/>
      <c r="N8742" s="36"/>
      <c r="O8742" s="36"/>
    </row>
    <row r="8743" spans="6:15">
      <c r="J8743" s="36"/>
      <c r="N8743" s="36"/>
    </row>
    <row r="8744" spans="6:15">
      <c r="F8744" s="36"/>
      <c r="H8744" s="36"/>
      <c r="I8744" s="36"/>
      <c r="J8744" s="36"/>
      <c r="K8744" s="36"/>
      <c r="N8744" s="36"/>
      <c r="O8744" s="36"/>
    </row>
    <row r="8745" spans="6:15">
      <c r="F8745" s="36"/>
      <c r="H8745" s="36"/>
      <c r="I8745" s="36"/>
      <c r="J8745" s="36"/>
      <c r="K8745" s="36"/>
      <c r="N8745" s="36"/>
      <c r="O8745" s="36"/>
    </row>
    <row r="8746" spans="6:15">
      <c r="F8746" s="36"/>
      <c r="H8746" s="36"/>
      <c r="I8746" s="36"/>
      <c r="J8746" s="36"/>
      <c r="K8746" s="36"/>
      <c r="N8746" s="36"/>
      <c r="O8746" s="36"/>
    </row>
    <row r="8747" spans="6:15">
      <c r="F8747" s="36"/>
      <c r="H8747" s="36"/>
      <c r="I8747" s="36"/>
      <c r="J8747" s="36"/>
      <c r="K8747" s="36"/>
      <c r="N8747" s="36"/>
      <c r="O8747" s="36"/>
    </row>
    <row r="8748" spans="6:15">
      <c r="F8748" s="36"/>
      <c r="H8748" s="36"/>
      <c r="I8748" s="36"/>
      <c r="J8748" s="36"/>
      <c r="K8748" s="36"/>
      <c r="N8748" s="36"/>
      <c r="O8748" s="36"/>
    </row>
    <row r="8749" spans="6:15">
      <c r="F8749" s="36"/>
      <c r="H8749" s="36"/>
      <c r="I8749" s="36"/>
      <c r="J8749" s="36"/>
      <c r="K8749" s="36"/>
      <c r="N8749" s="36"/>
      <c r="O8749" s="36"/>
    </row>
    <row r="8750" spans="6:15">
      <c r="F8750" s="36"/>
      <c r="H8750" s="36"/>
      <c r="I8750" s="36"/>
      <c r="J8750" s="36"/>
      <c r="K8750" s="36"/>
      <c r="N8750" s="36"/>
      <c r="O8750" s="36"/>
    </row>
    <row r="8751" spans="6:15">
      <c r="F8751" s="36"/>
      <c r="H8751" s="36"/>
      <c r="I8751" s="36"/>
      <c r="J8751" s="36"/>
      <c r="K8751" s="36"/>
      <c r="N8751" s="36"/>
      <c r="O8751" s="36"/>
    </row>
    <row r="8752" spans="6:15">
      <c r="F8752" s="36"/>
      <c r="H8752" s="36"/>
      <c r="I8752" s="36"/>
      <c r="J8752" s="36"/>
      <c r="K8752" s="36"/>
      <c r="N8752" s="36"/>
      <c r="O8752" s="36"/>
    </row>
    <row r="8753" spans="6:15">
      <c r="F8753" s="36"/>
      <c r="H8753" s="36"/>
      <c r="I8753" s="36"/>
      <c r="J8753" s="36"/>
      <c r="K8753" s="36"/>
      <c r="N8753" s="36"/>
      <c r="O8753" s="36"/>
    </row>
    <row r="8754" spans="6:15">
      <c r="F8754" s="36"/>
      <c r="H8754" s="36"/>
      <c r="I8754" s="36"/>
      <c r="J8754" s="36"/>
      <c r="K8754" s="36"/>
      <c r="N8754" s="36"/>
      <c r="O8754" s="36"/>
    </row>
    <row r="8755" spans="6:15">
      <c r="F8755" s="36"/>
      <c r="H8755" s="36"/>
      <c r="I8755" s="36"/>
      <c r="J8755" s="36"/>
      <c r="K8755" s="36"/>
      <c r="N8755" s="36"/>
      <c r="O8755" s="36"/>
    </row>
    <row r="8756" spans="6:15">
      <c r="F8756" s="36"/>
      <c r="M8756" s="36"/>
      <c r="O8756" s="36"/>
    </row>
    <row r="8757" spans="6:15">
      <c r="F8757" s="36"/>
      <c r="H8757" s="36"/>
      <c r="I8757" s="36"/>
      <c r="J8757" s="36"/>
      <c r="K8757" s="36"/>
      <c r="N8757" s="36"/>
      <c r="O8757" s="36"/>
    </row>
    <row r="8758" spans="6:15">
      <c r="F8758" s="36"/>
      <c r="H8758" s="36"/>
      <c r="I8758" s="36"/>
      <c r="J8758" s="36"/>
      <c r="K8758" s="36"/>
      <c r="N8758" s="36"/>
      <c r="O8758" s="36"/>
    </row>
    <row r="8759" spans="6:15">
      <c r="F8759" s="36"/>
      <c r="H8759" s="36"/>
      <c r="I8759" s="36"/>
      <c r="M8759" s="36"/>
    </row>
    <row r="8760" spans="6:15">
      <c r="F8760" s="36"/>
    </row>
    <row r="8761" spans="6:15">
      <c r="F8761" s="36"/>
      <c r="H8761" s="36"/>
      <c r="I8761" s="36"/>
      <c r="J8761" s="36"/>
      <c r="K8761" s="36"/>
      <c r="N8761" s="36"/>
      <c r="O8761" s="36"/>
    </row>
    <row r="8762" spans="6:15">
      <c r="F8762" s="36"/>
      <c r="I8762" s="36"/>
      <c r="J8762" s="36"/>
      <c r="K8762" s="36"/>
      <c r="M8762" s="36"/>
      <c r="O8762" s="36"/>
    </row>
    <row r="8763" spans="6:15">
      <c r="F8763" s="36"/>
    </row>
    <row r="8764" spans="6:15">
      <c r="F8764" s="36"/>
      <c r="H8764" s="36"/>
      <c r="I8764" s="36"/>
      <c r="J8764" s="36"/>
      <c r="K8764" s="36"/>
      <c r="N8764" s="36"/>
      <c r="O8764" s="36"/>
    </row>
    <row r="8765" spans="6:15">
      <c r="F8765" s="36"/>
      <c r="K8765" s="36"/>
      <c r="M8765" s="36"/>
    </row>
    <row r="8766" spans="6:15">
      <c r="F8766" s="36"/>
    </row>
    <row r="8767" spans="6:15">
      <c r="F8767" s="36"/>
      <c r="H8767" s="36"/>
      <c r="I8767" s="36"/>
      <c r="J8767" s="36"/>
      <c r="K8767" s="36"/>
      <c r="N8767" s="36"/>
      <c r="O8767" s="36"/>
    </row>
    <row r="8768" spans="6:15">
      <c r="F8768" s="36"/>
      <c r="I8768" s="36"/>
      <c r="O8768" s="36"/>
    </row>
    <row r="8769" spans="6:17">
      <c r="F8769" s="36"/>
      <c r="H8769" s="36"/>
      <c r="J8769" s="36"/>
    </row>
    <row r="8770" spans="6:17">
      <c r="H8770" s="36"/>
      <c r="M8770" s="36"/>
      <c r="O8770" s="36"/>
    </row>
    <row r="8771" spans="6:17">
      <c r="F8771" s="47"/>
      <c r="G8771" s="47"/>
      <c r="H8771" s="47"/>
      <c r="I8771" s="47"/>
      <c r="J8771" s="47"/>
      <c r="K8771" s="47"/>
      <c r="L8771" s="47"/>
      <c r="M8771" s="47"/>
      <c r="N8771" s="47"/>
      <c r="O8771" s="47"/>
      <c r="P8771" s="47"/>
      <c r="Q8771" s="47"/>
    </row>
    <row r="8772" spans="6:17">
      <c r="F8772" s="36"/>
      <c r="H8772" s="36"/>
      <c r="I8772" s="36"/>
      <c r="J8772" s="36"/>
    </row>
    <row r="8773" spans="6:17">
      <c r="H8773" s="36"/>
      <c r="I8773" s="36"/>
      <c r="M8773" s="36"/>
      <c r="O8773" s="36"/>
    </row>
    <row r="8774" spans="6:17">
      <c r="H8774" s="36"/>
      <c r="I8774" s="36"/>
      <c r="O8774" s="36"/>
    </row>
    <row r="8775" spans="6:17">
      <c r="F8775" s="36"/>
      <c r="I8775" s="36"/>
      <c r="J8775" s="36"/>
    </row>
    <row r="8776" spans="6:17">
      <c r="I8776" s="36"/>
      <c r="K8776" s="36"/>
      <c r="M8776" s="36"/>
    </row>
    <row r="8777" spans="6:17">
      <c r="F8777" s="36"/>
      <c r="I8777" s="36"/>
      <c r="K8777" s="36"/>
    </row>
    <row r="8778" spans="6:17">
      <c r="F8778" s="36"/>
      <c r="J8778" s="36"/>
    </row>
    <row r="8779" spans="6:17">
      <c r="F8779" s="47"/>
      <c r="G8779" s="47"/>
      <c r="H8779" s="47"/>
      <c r="I8779" s="47"/>
      <c r="J8779" s="47"/>
      <c r="K8779" s="47"/>
      <c r="L8779" s="47"/>
      <c r="M8779" s="47"/>
      <c r="N8779" s="47"/>
      <c r="O8779" s="47"/>
      <c r="P8779" s="47"/>
      <c r="Q8779" s="47"/>
    </row>
    <row r="8780" spans="6:17">
      <c r="J8780" s="36"/>
      <c r="O8780" s="36"/>
    </row>
    <row r="8781" spans="6:17">
      <c r="F8781" s="36"/>
      <c r="J8781" s="36"/>
      <c r="N8781" s="36"/>
      <c r="O8781" s="36"/>
    </row>
    <row r="8782" spans="6:17">
      <c r="F8782" s="36"/>
      <c r="N8782" s="36"/>
      <c r="O8782" s="36"/>
    </row>
    <row r="8783" spans="6:17">
      <c r="F8783" s="36"/>
      <c r="J8783" s="36"/>
      <c r="N8783" s="36"/>
      <c r="O8783" s="36"/>
    </row>
    <row r="8784" spans="6:17">
      <c r="F8784" s="47"/>
      <c r="G8784" s="47"/>
      <c r="H8784" s="47"/>
      <c r="I8784" s="47"/>
      <c r="J8784" s="47"/>
      <c r="K8784" s="47"/>
      <c r="L8784" s="47"/>
      <c r="M8784" s="47"/>
      <c r="N8784" s="47"/>
      <c r="O8784" s="47"/>
      <c r="P8784" s="47"/>
      <c r="Q8784" s="47"/>
    </row>
    <row r="8785" spans="6:17">
      <c r="F8785" s="36"/>
      <c r="H8785" s="36"/>
    </row>
    <row r="8786" spans="6:17">
      <c r="F8786" s="36"/>
      <c r="J8786" s="36"/>
      <c r="O8786" s="36"/>
    </row>
    <row r="8787" spans="6:17">
      <c r="F8787" s="36"/>
      <c r="K8787" s="36"/>
    </row>
    <row r="8788" spans="6:17">
      <c r="F8788" s="36"/>
      <c r="K8788" s="36"/>
    </row>
    <row r="8789" spans="6:17">
      <c r="J8789" s="36"/>
      <c r="K8789" s="36"/>
      <c r="O8789" s="36"/>
    </row>
    <row r="8790" spans="6:17">
      <c r="F8790" s="36"/>
      <c r="H8790" s="36"/>
      <c r="I8790" s="36"/>
      <c r="J8790" s="36"/>
      <c r="K8790" s="36"/>
      <c r="O8790" s="36"/>
    </row>
    <row r="8791" spans="6:17">
      <c r="F8791" s="36"/>
      <c r="I8791" s="36"/>
      <c r="K8791" s="36"/>
    </row>
    <row r="8792" spans="6:17">
      <c r="I8792" s="36"/>
      <c r="O8792" s="36"/>
    </row>
    <row r="8793" spans="6:17">
      <c r="F8793" s="36"/>
      <c r="K8793" s="36"/>
    </row>
    <row r="8794" spans="6:17">
      <c r="F8794" s="47"/>
      <c r="G8794" s="47"/>
      <c r="H8794" s="47"/>
      <c r="I8794" s="47"/>
      <c r="J8794" s="47"/>
      <c r="K8794" s="47"/>
      <c r="L8794" s="47"/>
      <c r="M8794" s="47"/>
      <c r="N8794" s="47"/>
      <c r="O8794" s="47"/>
      <c r="P8794" s="47"/>
      <c r="Q8794" s="47"/>
    </row>
    <row r="8795" spans="6:17">
      <c r="F8795" s="36"/>
      <c r="J8795" s="36"/>
      <c r="K8795" s="36"/>
      <c r="O8795" s="36"/>
    </row>
    <row r="8796" spans="6:17">
      <c r="F8796" s="36"/>
      <c r="O8796" s="36"/>
    </row>
    <row r="8797" spans="6:17">
      <c r="F8797" s="36"/>
      <c r="H8797" s="36"/>
      <c r="K8797" s="36"/>
      <c r="O8797" s="36"/>
    </row>
    <row r="8798" spans="6:17">
      <c r="O8798" s="36"/>
    </row>
    <row r="8799" spans="6:17">
      <c r="F8799" s="36"/>
      <c r="O8799" s="36"/>
    </row>
    <row r="8800" spans="6:17">
      <c r="F8800" s="36"/>
      <c r="H8800" s="36"/>
      <c r="I8800" s="36"/>
      <c r="K8800" s="36"/>
      <c r="O8800" s="36"/>
    </row>
    <row r="8801" spans="6:17">
      <c r="F8801" s="36"/>
      <c r="K8801" s="36"/>
      <c r="O8801" s="36"/>
    </row>
    <row r="8802" spans="6:17">
      <c r="F8802" s="36"/>
      <c r="O8802" s="36"/>
    </row>
    <row r="8803" spans="6:17">
      <c r="F8803" s="36"/>
      <c r="K8803" s="36"/>
    </row>
    <row r="8804" spans="6:17">
      <c r="F8804" s="36"/>
      <c r="H8804" s="36"/>
      <c r="I8804" s="36"/>
      <c r="J8804" s="36"/>
      <c r="K8804" s="36"/>
      <c r="N8804" s="36"/>
      <c r="O8804" s="36"/>
    </row>
    <row r="8805" spans="6:17">
      <c r="F8805" s="36"/>
      <c r="K8805" s="36"/>
    </row>
    <row r="8806" spans="6:17">
      <c r="F8806" s="36"/>
      <c r="H8806" s="36"/>
      <c r="I8806" s="36"/>
      <c r="J8806" s="36"/>
      <c r="K8806" s="36"/>
      <c r="N8806" s="36"/>
      <c r="O8806" s="36"/>
    </row>
    <row r="8807" spans="6:17">
      <c r="F8807" s="36"/>
      <c r="H8807" s="36"/>
      <c r="I8807" s="36"/>
      <c r="J8807" s="36"/>
      <c r="K8807" s="36"/>
      <c r="N8807" s="36"/>
      <c r="O8807" s="36"/>
    </row>
    <row r="8808" spans="6:17">
      <c r="F8808" s="36"/>
      <c r="I8808" s="36"/>
      <c r="J8808" s="36"/>
      <c r="K8808" s="36"/>
    </row>
    <row r="8809" spans="6:17">
      <c r="F8809" s="36"/>
      <c r="H8809" s="36"/>
      <c r="I8809" s="36"/>
      <c r="J8809" s="36"/>
      <c r="K8809" s="36"/>
      <c r="N8809" s="36"/>
      <c r="O8809" s="36"/>
    </row>
    <row r="8810" spans="6:17">
      <c r="F8810" s="36"/>
      <c r="H8810" s="36"/>
      <c r="I8810" s="36"/>
      <c r="J8810" s="36"/>
      <c r="K8810" s="36"/>
      <c r="N8810" s="36"/>
      <c r="O8810" s="36"/>
    </row>
    <row r="8811" spans="6:17">
      <c r="F8811" s="36"/>
      <c r="J8811" s="36"/>
      <c r="K8811" s="36"/>
    </row>
    <row r="8812" spans="6:17">
      <c r="F8812" s="36"/>
      <c r="H8812" s="36"/>
      <c r="I8812" s="36"/>
      <c r="J8812" s="36"/>
      <c r="K8812" s="36"/>
      <c r="N8812" s="36"/>
      <c r="O8812" s="36"/>
    </row>
    <row r="8813" spans="6:17">
      <c r="F8813" s="36"/>
      <c r="H8813" s="36"/>
      <c r="I8813" s="36"/>
      <c r="J8813" s="36"/>
      <c r="K8813" s="36"/>
      <c r="N8813" s="36"/>
      <c r="O8813" s="36"/>
    </row>
    <row r="8814" spans="6:17">
      <c r="F8814" s="47"/>
      <c r="G8814" s="47"/>
      <c r="H8814" s="47"/>
      <c r="I8814" s="47"/>
      <c r="J8814" s="47"/>
      <c r="K8814" s="47"/>
      <c r="L8814" s="47"/>
      <c r="M8814" s="47"/>
      <c r="N8814" s="47"/>
      <c r="O8814" s="47"/>
      <c r="P8814" s="47"/>
      <c r="Q8814" s="47"/>
    </row>
    <row r="8815" spans="6:17">
      <c r="F8815" s="36"/>
      <c r="H8815" s="36"/>
      <c r="I8815" s="36"/>
      <c r="J8815" s="36"/>
      <c r="K8815" s="36"/>
      <c r="N8815" s="36"/>
      <c r="O8815" s="36"/>
    </row>
    <row r="8816" spans="6:17">
      <c r="F8816" s="36"/>
      <c r="H8816" s="36"/>
      <c r="I8816" s="36"/>
      <c r="J8816" s="36"/>
      <c r="K8816" s="36"/>
      <c r="N8816" s="36"/>
      <c r="O8816" s="36"/>
    </row>
    <row r="8817" spans="6:15">
      <c r="J8817" s="36"/>
    </row>
    <row r="8818" spans="6:15">
      <c r="F8818" s="36"/>
      <c r="H8818" s="36"/>
      <c r="I8818" s="36"/>
      <c r="J8818" s="36"/>
      <c r="K8818" s="36"/>
      <c r="N8818" s="36"/>
      <c r="O8818" s="36"/>
    </row>
    <row r="8819" spans="6:15">
      <c r="F8819" s="36"/>
      <c r="H8819" s="36"/>
      <c r="I8819" s="36"/>
      <c r="J8819" s="36"/>
      <c r="K8819" s="36"/>
      <c r="N8819" s="36"/>
      <c r="O8819" s="36"/>
    </row>
    <row r="8820" spans="6:15">
      <c r="F8820" s="36"/>
      <c r="H8820" s="36"/>
      <c r="I8820" s="36"/>
      <c r="J8820" s="36"/>
      <c r="K8820" s="36"/>
      <c r="N8820" s="36"/>
      <c r="O8820" s="36"/>
    </row>
    <row r="8821" spans="6:15">
      <c r="H8821" s="36"/>
      <c r="J8821" s="36"/>
    </row>
    <row r="8822" spans="6:15">
      <c r="F8822" s="36"/>
      <c r="H8822" s="36"/>
      <c r="I8822" s="36"/>
      <c r="J8822" s="36"/>
      <c r="K8822" s="36"/>
      <c r="N8822" s="36"/>
      <c r="O8822" s="36"/>
    </row>
    <row r="8823" spans="6:15">
      <c r="F8823" s="36"/>
      <c r="H8823" s="36"/>
      <c r="I8823" s="36"/>
      <c r="J8823" s="36"/>
      <c r="K8823" s="36"/>
      <c r="N8823" s="36"/>
      <c r="O8823" s="36"/>
    </row>
    <row r="8824" spans="6:15">
      <c r="F8824" s="36"/>
      <c r="J8824" s="36"/>
      <c r="K8824" s="36"/>
    </row>
    <row r="8825" spans="6:15">
      <c r="F8825" s="36"/>
      <c r="H8825" s="36"/>
      <c r="I8825" s="36"/>
      <c r="J8825" s="36"/>
      <c r="K8825" s="36"/>
      <c r="N8825" s="36"/>
      <c r="O8825" s="36"/>
    </row>
    <row r="8826" spans="6:15">
      <c r="F8826" s="36"/>
      <c r="H8826" s="36"/>
      <c r="I8826" s="36"/>
      <c r="J8826" s="36"/>
      <c r="K8826" s="36"/>
      <c r="N8826" s="36"/>
      <c r="O8826" s="36"/>
    </row>
    <row r="8827" spans="6:15">
      <c r="J8827" s="36"/>
      <c r="K8827" s="36"/>
    </row>
    <row r="8828" spans="6:15">
      <c r="F8828" s="36"/>
      <c r="I8828" s="36"/>
      <c r="O8828" s="36"/>
    </row>
    <row r="8829" spans="6:15">
      <c r="F8829" s="36"/>
      <c r="H8829" s="36"/>
      <c r="I8829" s="36"/>
      <c r="J8829" s="36"/>
      <c r="K8829" s="36"/>
      <c r="N8829" s="36"/>
      <c r="O8829" s="36"/>
    </row>
    <row r="8830" spans="6:15">
      <c r="F8830" s="36"/>
      <c r="H8830" s="36"/>
      <c r="I8830" s="36"/>
      <c r="J8830" s="36"/>
      <c r="K8830" s="36"/>
      <c r="N8830" s="36"/>
      <c r="O8830" s="36"/>
    </row>
    <row r="8831" spans="6:15">
      <c r="F8831" s="36"/>
      <c r="I8831" s="36"/>
    </row>
    <row r="8832" spans="6:15">
      <c r="F8832" s="36"/>
      <c r="H8832" s="36"/>
      <c r="I8832" s="36"/>
      <c r="J8832" s="36"/>
      <c r="K8832" s="36"/>
      <c r="N8832" s="36"/>
      <c r="O8832" s="36"/>
    </row>
    <row r="8833" spans="6:15">
      <c r="F8833" s="36"/>
      <c r="H8833" s="36"/>
      <c r="I8833" s="36"/>
      <c r="J8833" s="36"/>
      <c r="K8833" s="36"/>
      <c r="N8833" s="36"/>
      <c r="O8833" s="36"/>
    </row>
    <row r="8834" spans="6:15">
      <c r="F8834" s="36"/>
      <c r="I8834" s="36"/>
      <c r="J8834" s="36"/>
      <c r="K8834" s="36"/>
      <c r="O8834" s="36"/>
    </row>
    <row r="8835" spans="6:15">
      <c r="F8835" s="36"/>
      <c r="H8835" s="36"/>
      <c r="I8835" s="36"/>
      <c r="J8835" s="36"/>
      <c r="K8835" s="36"/>
      <c r="N8835" s="36"/>
      <c r="O8835" s="36"/>
    </row>
    <row r="8836" spans="6:15">
      <c r="F8836" s="36"/>
      <c r="H8836" s="36"/>
      <c r="I8836" s="36"/>
      <c r="J8836" s="36"/>
      <c r="K8836" s="36"/>
      <c r="N8836" s="36"/>
      <c r="O8836" s="36"/>
    </row>
    <row r="8837" spans="6:15">
      <c r="I8837" s="36"/>
      <c r="K8837" s="36"/>
      <c r="O8837" s="36"/>
    </row>
    <row r="8838" spans="6:15">
      <c r="F8838" s="36"/>
      <c r="H8838" s="36"/>
      <c r="I8838" s="36"/>
      <c r="J8838" s="36"/>
      <c r="K8838" s="36"/>
      <c r="N8838" s="36"/>
      <c r="O8838" s="36"/>
    </row>
    <row r="8839" spans="6:15">
      <c r="F8839" s="36"/>
      <c r="H8839" s="36"/>
      <c r="I8839" s="36"/>
      <c r="J8839" s="36"/>
      <c r="K8839" s="36"/>
      <c r="M8839" s="36"/>
      <c r="N8839" s="36"/>
      <c r="O8839" s="36"/>
    </row>
    <row r="8840" spans="6:15">
      <c r="F8840" s="36"/>
      <c r="H8840" s="36"/>
      <c r="I8840" s="36"/>
      <c r="J8840" s="36"/>
      <c r="K8840" s="36"/>
      <c r="M8840" s="36"/>
      <c r="N8840" s="36"/>
      <c r="O8840" s="36"/>
    </row>
    <row r="8841" spans="6:15">
      <c r="F8841" s="36"/>
      <c r="H8841" s="36"/>
      <c r="I8841" s="36"/>
      <c r="J8841" s="36"/>
      <c r="K8841" s="36"/>
      <c r="N8841" s="36"/>
      <c r="O8841" s="36"/>
    </row>
    <row r="8842" spans="6:15">
      <c r="F8842" s="36"/>
      <c r="H8842" s="36"/>
      <c r="I8842" s="36"/>
      <c r="J8842" s="36"/>
      <c r="K8842" s="36"/>
      <c r="N8842" s="36"/>
      <c r="O8842" s="36"/>
    </row>
    <row r="8843" spans="6:15">
      <c r="F8843" s="36"/>
      <c r="H8843" s="36"/>
      <c r="I8843" s="36"/>
      <c r="J8843" s="36"/>
      <c r="K8843" s="36"/>
      <c r="N8843" s="36"/>
      <c r="O8843" s="36"/>
    </row>
    <row r="8844" spans="6:15">
      <c r="F8844" s="36"/>
      <c r="J8844" s="36"/>
      <c r="K8844" s="36"/>
    </row>
    <row r="8845" spans="6:15">
      <c r="F8845" s="36"/>
      <c r="H8845" s="36"/>
      <c r="I8845" s="36"/>
      <c r="J8845" s="36"/>
      <c r="K8845" s="36"/>
      <c r="N8845" s="36"/>
      <c r="O8845" s="36"/>
    </row>
    <row r="8846" spans="6:15">
      <c r="F8846" s="36"/>
      <c r="H8846" s="36"/>
      <c r="I8846" s="36"/>
      <c r="J8846" s="36"/>
      <c r="K8846" s="36"/>
      <c r="N8846" s="36"/>
      <c r="O8846" s="36"/>
    </row>
    <row r="8847" spans="6:15">
      <c r="J8847" s="36"/>
      <c r="K8847" s="36"/>
      <c r="O8847" s="36"/>
    </row>
    <row r="8848" spans="6:15">
      <c r="F8848" s="36"/>
      <c r="H8848" s="36"/>
      <c r="I8848" s="36"/>
      <c r="J8848" s="36"/>
      <c r="K8848" s="36"/>
      <c r="N8848" s="36"/>
      <c r="O8848" s="36"/>
    </row>
    <row r="8849" spans="6:15">
      <c r="F8849" s="36"/>
      <c r="H8849" s="36"/>
      <c r="I8849" s="36"/>
      <c r="J8849" s="36"/>
      <c r="K8849" s="36"/>
      <c r="N8849" s="36"/>
      <c r="O8849" s="36"/>
    </row>
    <row r="8850" spans="6:15">
      <c r="J8850" s="36"/>
      <c r="O8850" s="36"/>
    </row>
    <row r="8851" spans="6:15">
      <c r="F8851" s="36"/>
      <c r="H8851" s="36"/>
      <c r="I8851" s="36"/>
      <c r="J8851" s="36"/>
      <c r="K8851" s="36"/>
      <c r="N8851" s="36"/>
      <c r="O8851" s="36"/>
    </row>
    <row r="8852" spans="6:15">
      <c r="F8852" s="36"/>
      <c r="H8852" s="36"/>
      <c r="I8852" s="36"/>
      <c r="J8852" s="36"/>
      <c r="K8852" s="36"/>
      <c r="N8852" s="36"/>
      <c r="O8852" s="36"/>
    </row>
    <row r="8853" spans="6:15">
      <c r="F8853" s="36"/>
      <c r="J8853" s="36"/>
      <c r="O8853" s="36"/>
    </row>
    <row r="8854" spans="6:15">
      <c r="F8854" s="36"/>
      <c r="H8854" s="36"/>
      <c r="I8854" s="36"/>
      <c r="J8854" s="36"/>
      <c r="K8854" s="36"/>
      <c r="N8854" s="36"/>
      <c r="O8854" s="36"/>
    </row>
    <row r="8855" spans="6:15">
      <c r="F8855" s="36"/>
      <c r="K8855" s="36"/>
      <c r="O8855" s="36"/>
    </row>
    <row r="8856" spans="6:15">
      <c r="F8856" s="36"/>
      <c r="H8856" s="36"/>
      <c r="I8856" s="36"/>
      <c r="K8856" s="36"/>
      <c r="N8856" s="36"/>
      <c r="O8856" s="36"/>
    </row>
    <row r="8857" spans="6:15">
      <c r="F8857" s="36"/>
      <c r="H8857" s="36"/>
      <c r="I8857" s="36"/>
      <c r="J8857" s="36"/>
      <c r="K8857" s="36"/>
      <c r="N8857" s="36"/>
      <c r="O8857" s="36"/>
    </row>
    <row r="8858" spans="6:15">
      <c r="K8858" s="36"/>
    </row>
    <row r="8859" spans="6:15">
      <c r="F8859" s="36"/>
      <c r="J8859" s="36"/>
      <c r="O8859" s="36"/>
    </row>
    <row r="8860" spans="6:15">
      <c r="F8860" s="36"/>
      <c r="H8860" s="36"/>
      <c r="I8860" s="36"/>
      <c r="J8860" s="36"/>
      <c r="K8860" s="36"/>
      <c r="N8860" s="36"/>
      <c r="O8860" s="36"/>
    </row>
    <row r="8861" spans="6:15">
      <c r="F8861" s="36"/>
      <c r="J8861" s="36"/>
      <c r="K8861" s="36"/>
      <c r="O8861" s="36"/>
    </row>
    <row r="8862" spans="6:15">
      <c r="F8862" s="36"/>
      <c r="H8862" s="36"/>
      <c r="K8862" s="36"/>
      <c r="O8862" s="36"/>
    </row>
    <row r="8863" spans="6:15">
      <c r="F8863" s="36"/>
      <c r="H8863" s="36"/>
      <c r="I8863" s="36"/>
      <c r="J8863" s="36"/>
      <c r="K8863" s="36"/>
      <c r="N8863" s="36"/>
      <c r="O8863" s="36"/>
    </row>
    <row r="8864" spans="6:15">
      <c r="F8864" s="36"/>
      <c r="I8864" s="36"/>
      <c r="O8864" s="36"/>
    </row>
    <row r="8865" spans="6:17">
      <c r="F8865" s="36"/>
    </row>
    <row r="8866" spans="6:17">
      <c r="F8866" s="47"/>
      <c r="G8866" s="47"/>
      <c r="H8866" s="47"/>
      <c r="I8866" s="47"/>
      <c r="J8866" s="47"/>
      <c r="K8866" s="47"/>
      <c r="L8866" s="47"/>
      <c r="M8866" s="47"/>
      <c r="N8866" s="47"/>
      <c r="O8866" s="47"/>
      <c r="P8866" s="47"/>
      <c r="Q8866" s="47"/>
    </row>
    <row r="8867" spans="6:17">
      <c r="F8867" s="36"/>
      <c r="I8867" s="36"/>
      <c r="K8867" s="36"/>
      <c r="O8867" s="36"/>
    </row>
    <row r="8868" spans="6:17">
      <c r="F8868" s="36"/>
      <c r="I8868" s="36"/>
      <c r="J8868" s="36"/>
      <c r="K8868" s="36"/>
      <c r="O8868" s="36"/>
    </row>
    <row r="8869" spans="6:17">
      <c r="F8869" s="36"/>
      <c r="I8869" s="36"/>
      <c r="K8869" s="36"/>
      <c r="N8869" s="36"/>
      <c r="O8869" s="36"/>
    </row>
    <row r="8870" spans="6:17">
      <c r="I8870" s="36"/>
    </row>
    <row r="8871" spans="6:17">
      <c r="F8871" s="36"/>
      <c r="I8871" s="36"/>
      <c r="O8871" s="36"/>
    </row>
    <row r="8872" spans="6:17">
      <c r="F8872" s="36"/>
      <c r="H8872" s="36"/>
      <c r="I8872" s="36"/>
      <c r="K8872" s="36"/>
      <c r="N8872" s="36"/>
      <c r="O8872" s="36"/>
    </row>
    <row r="8873" spans="6:17">
      <c r="F8873" s="47"/>
      <c r="G8873" s="47"/>
      <c r="H8873" s="47"/>
      <c r="I8873" s="47"/>
      <c r="J8873" s="47"/>
      <c r="K8873" s="47"/>
      <c r="L8873" s="47"/>
      <c r="M8873" s="47"/>
      <c r="N8873" s="47"/>
      <c r="O8873" s="47"/>
      <c r="P8873" s="47"/>
      <c r="Q8873" s="47"/>
    </row>
    <row r="8874" spans="6:17">
      <c r="F8874" s="36"/>
      <c r="I8874" s="36"/>
      <c r="K8874" s="36"/>
    </row>
    <row r="8875" spans="6:17">
      <c r="F8875" s="36"/>
      <c r="K8875" s="36"/>
      <c r="M8875" s="36"/>
      <c r="N8875" s="36"/>
    </row>
    <row r="8876" spans="6:17">
      <c r="F8876" s="36"/>
      <c r="H8876" s="36"/>
      <c r="I8876" s="36"/>
      <c r="J8876" s="36"/>
      <c r="K8876" s="36"/>
      <c r="N8876" s="36"/>
      <c r="O8876" s="36"/>
    </row>
    <row r="8877" spans="6:17">
      <c r="F8877" s="36"/>
      <c r="I8877" s="36"/>
    </row>
    <row r="8878" spans="6:17">
      <c r="F8878" s="36"/>
      <c r="O8878" s="36"/>
    </row>
    <row r="8879" spans="6:17">
      <c r="F8879" s="36"/>
      <c r="H8879" s="36"/>
      <c r="I8879" s="36"/>
      <c r="J8879" s="36"/>
      <c r="K8879" s="36"/>
      <c r="N8879" s="36"/>
      <c r="O8879" s="36"/>
    </row>
    <row r="8880" spans="6:17">
      <c r="F8880" s="36"/>
      <c r="H8880" s="36"/>
      <c r="I8880" s="36"/>
      <c r="J8880" s="36"/>
      <c r="K8880" s="36"/>
      <c r="N8880" s="36"/>
      <c r="O8880" s="36"/>
    </row>
    <row r="8881" spans="6:17">
      <c r="F8881" s="36"/>
      <c r="J8881" s="36"/>
      <c r="O8881" s="36"/>
    </row>
    <row r="8882" spans="6:17">
      <c r="F8882" s="36"/>
      <c r="H8882" s="36"/>
      <c r="I8882" s="36"/>
      <c r="J8882" s="36"/>
      <c r="K8882" s="36"/>
      <c r="N8882" s="36"/>
      <c r="O8882" s="36"/>
    </row>
    <row r="8883" spans="6:17">
      <c r="F8883" s="36"/>
      <c r="H8883" s="36"/>
      <c r="I8883" s="36"/>
      <c r="J8883" s="36"/>
      <c r="K8883" s="36"/>
      <c r="N8883" s="36"/>
      <c r="O8883" s="36"/>
    </row>
    <row r="8884" spans="6:17">
      <c r="F8884" s="47"/>
      <c r="G8884" s="47"/>
      <c r="H8884" s="47"/>
      <c r="I8884" s="47"/>
      <c r="J8884" s="47"/>
      <c r="K8884" s="47"/>
      <c r="L8884" s="47"/>
      <c r="M8884" s="47"/>
      <c r="N8884" s="47"/>
      <c r="O8884" s="47"/>
      <c r="P8884" s="47"/>
      <c r="Q8884" s="47"/>
    </row>
    <row r="8885" spans="6:17">
      <c r="F8885" s="36"/>
      <c r="H8885" s="36"/>
      <c r="I8885" s="36"/>
      <c r="J8885" s="36"/>
      <c r="K8885" s="36"/>
      <c r="N8885" s="36"/>
      <c r="O8885" s="36"/>
    </row>
    <row r="8886" spans="6:17">
      <c r="F8886" s="36"/>
      <c r="H8886" s="36"/>
      <c r="I8886" s="36"/>
      <c r="J8886" s="36"/>
      <c r="K8886" s="36"/>
      <c r="N8886" s="36"/>
      <c r="O8886" s="36"/>
    </row>
    <row r="8887" spans="6:17">
      <c r="F8887" s="36"/>
      <c r="I8887" s="36"/>
      <c r="M8887" s="36"/>
      <c r="O8887" s="36"/>
    </row>
    <row r="8888" spans="6:17">
      <c r="F8888" s="36"/>
      <c r="I8888" s="36"/>
      <c r="J8888" s="36"/>
      <c r="K8888" s="36"/>
      <c r="O8888" s="36"/>
    </row>
    <row r="8889" spans="6:17">
      <c r="F8889" s="36"/>
      <c r="H8889" s="36"/>
      <c r="I8889" s="36"/>
      <c r="J8889" s="36"/>
      <c r="K8889" s="36"/>
      <c r="N8889" s="36"/>
      <c r="O8889" s="36"/>
    </row>
    <row r="8890" spans="6:17">
      <c r="F8890" s="36"/>
      <c r="K8890" s="36"/>
      <c r="O8890" s="36"/>
    </row>
    <row r="8891" spans="6:17">
      <c r="J8891" s="36"/>
    </row>
    <row r="8892" spans="6:17">
      <c r="I8892" s="36"/>
    </row>
    <row r="8893" spans="6:17">
      <c r="F8893" s="36"/>
    </row>
    <row r="8894" spans="6:17">
      <c r="F8894" s="36"/>
      <c r="J8894" s="36"/>
      <c r="K8894" s="36"/>
      <c r="O8894" s="36"/>
    </row>
    <row r="8895" spans="6:17">
      <c r="F8895" s="36"/>
      <c r="H8895" s="36"/>
      <c r="I8895" s="36"/>
      <c r="J8895" s="36"/>
      <c r="K8895" s="36"/>
      <c r="O8895" s="36"/>
    </row>
    <row r="8896" spans="6:17">
      <c r="F8896" s="36"/>
      <c r="H8896" s="36"/>
    </row>
    <row r="8897" spans="6:17">
      <c r="H8897" s="36"/>
      <c r="J8897" s="36"/>
    </row>
    <row r="8898" spans="6:17">
      <c r="I8898" s="36"/>
    </row>
    <row r="8899" spans="6:17">
      <c r="F8899" s="36"/>
      <c r="M8899" s="36"/>
    </row>
    <row r="8900" spans="6:17">
      <c r="F8900" s="36"/>
      <c r="K8900" s="36"/>
      <c r="O8900" s="36"/>
    </row>
    <row r="8901" spans="6:17">
      <c r="F8901" s="36"/>
      <c r="H8901" s="36"/>
      <c r="I8901" s="36"/>
      <c r="K8901" s="36"/>
      <c r="N8901" s="36"/>
    </row>
    <row r="8902" spans="6:17">
      <c r="F8902" s="47"/>
      <c r="G8902" s="47"/>
      <c r="H8902" s="47"/>
      <c r="I8902" s="47"/>
      <c r="J8902" s="47"/>
      <c r="K8902" s="47"/>
      <c r="L8902" s="47"/>
      <c r="M8902" s="47"/>
      <c r="N8902" s="47"/>
      <c r="O8902" s="47"/>
      <c r="P8902" s="47"/>
      <c r="Q8902" s="47"/>
    </row>
    <row r="8903" spans="6:17">
      <c r="F8903" s="36"/>
    </row>
    <row r="8904" spans="6:17">
      <c r="I8904" s="36"/>
    </row>
    <row r="8905" spans="6:17">
      <c r="F8905" s="47"/>
      <c r="G8905" s="47"/>
      <c r="H8905" s="47"/>
      <c r="I8905" s="47"/>
      <c r="J8905" s="47"/>
      <c r="K8905" s="47"/>
      <c r="L8905" s="47"/>
      <c r="M8905" s="47"/>
      <c r="N8905" s="47"/>
      <c r="O8905" s="47"/>
      <c r="P8905" s="47"/>
      <c r="Q8905" s="47"/>
    </row>
    <row r="8906" spans="6:17">
      <c r="F8906" s="36"/>
      <c r="I8906" s="36"/>
      <c r="K8906" s="36"/>
      <c r="O8906" s="36"/>
    </row>
    <row r="8907" spans="6:17">
      <c r="F8907" s="36"/>
      <c r="I8907" s="36"/>
      <c r="J8907" s="36"/>
      <c r="O8907" s="36"/>
    </row>
    <row r="8908" spans="6:17">
      <c r="F8908" s="36"/>
    </row>
    <row r="8909" spans="6:17">
      <c r="F8909" s="36"/>
    </row>
    <row r="8910" spans="6:17">
      <c r="I8910" s="36"/>
    </row>
    <row r="8911" spans="6:17">
      <c r="F8911" s="36"/>
      <c r="I8911" s="36"/>
    </row>
    <row r="8912" spans="6:17">
      <c r="F8912" s="36"/>
      <c r="O8912" s="36"/>
    </row>
    <row r="8913" spans="6:17">
      <c r="F8913" s="47"/>
      <c r="G8913" s="47"/>
      <c r="H8913" s="47"/>
      <c r="I8913" s="47"/>
      <c r="J8913" s="47"/>
      <c r="K8913" s="47"/>
      <c r="L8913" s="47"/>
      <c r="M8913" s="47"/>
      <c r="N8913" s="47"/>
      <c r="O8913" s="47"/>
      <c r="P8913" s="47"/>
      <c r="Q8913" s="47"/>
    </row>
    <row r="8914" spans="6:17">
      <c r="J8914" s="36"/>
      <c r="K8914" s="36"/>
      <c r="O8914" s="36"/>
    </row>
    <row r="8915" spans="6:17">
      <c r="F8915" s="47"/>
      <c r="G8915" s="47"/>
      <c r="H8915" s="47"/>
      <c r="I8915" s="47"/>
      <c r="J8915" s="47"/>
      <c r="K8915" s="47"/>
      <c r="L8915" s="47"/>
      <c r="M8915" s="47"/>
      <c r="N8915" s="47"/>
      <c r="O8915" s="47"/>
      <c r="P8915" s="47"/>
      <c r="Q8915" s="47"/>
    </row>
    <row r="8916" spans="6:17">
      <c r="I8916" s="36"/>
    </row>
    <row r="8917" spans="6:17">
      <c r="K8917" s="36"/>
    </row>
    <row r="8918" spans="6:17">
      <c r="F8918" s="36"/>
      <c r="O8918" s="36"/>
    </row>
    <row r="8919" spans="6:17">
      <c r="F8919" s="36"/>
      <c r="I8919" s="36"/>
      <c r="J8919" s="36"/>
      <c r="O8919" s="36"/>
    </row>
    <row r="8920" spans="6:17">
      <c r="K8920" s="36"/>
    </row>
    <row r="8921" spans="6:17">
      <c r="F8921" s="36"/>
      <c r="K8921" s="36"/>
      <c r="O8921" s="36"/>
    </row>
    <row r="8922" spans="6:17">
      <c r="F8922" s="36"/>
      <c r="I8922" s="36"/>
    </row>
    <row r="8923" spans="6:17">
      <c r="F8923" s="36"/>
      <c r="I8923" s="36"/>
      <c r="K8923" s="36"/>
    </row>
    <row r="8924" spans="6:17">
      <c r="F8924" s="36"/>
      <c r="K8924" s="36"/>
      <c r="O8924" s="36"/>
    </row>
    <row r="8925" spans="6:17">
      <c r="F8925" s="47"/>
      <c r="G8925" s="47"/>
      <c r="H8925" s="47"/>
      <c r="I8925" s="47"/>
      <c r="J8925" s="47"/>
      <c r="K8925" s="47"/>
      <c r="L8925" s="47"/>
      <c r="M8925" s="47"/>
      <c r="N8925" s="47"/>
      <c r="O8925" s="47"/>
      <c r="P8925" s="47"/>
      <c r="Q8925" s="47"/>
    </row>
    <row r="8926" spans="6:17">
      <c r="F8926" s="36"/>
      <c r="H8926" s="36"/>
      <c r="I8926" s="36"/>
      <c r="J8926" s="36"/>
      <c r="K8926" s="36"/>
      <c r="N8926" s="36"/>
      <c r="O8926" s="36"/>
    </row>
    <row r="8927" spans="6:17">
      <c r="F8927" s="36"/>
      <c r="K8927" s="36"/>
    </row>
    <row r="8928" spans="6:17">
      <c r="F8928" s="36"/>
      <c r="H8928" s="36"/>
      <c r="I8928" s="36"/>
      <c r="J8928" s="36"/>
      <c r="K8928" s="36"/>
      <c r="O8928" s="36"/>
    </row>
    <row r="8929" spans="6:17">
      <c r="F8929" s="36"/>
      <c r="H8929" s="36"/>
      <c r="I8929" s="36"/>
      <c r="J8929" s="36"/>
      <c r="K8929" s="36"/>
      <c r="N8929" s="36"/>
      <c r="O8929" s="36"/>
    </row>
    <row r="8930" spans="6:17">
      <c r="F8930" s="36"/>
      <c r="K8930" s="36"/>
    </row>
    <row r="8931" spans="6:17">
      <c r="J8931" s="36"/>
      <c r="O8931" s="36"/>
    </row>
    <row r="8932" spans="6:17">
      <c r="F8932" s="36"/>
      <c r="H8932" s="36"/>
      <c r="I8932" s="36"/>
      <c r="J8932" s="36"/>
      <c r="K8932" s="36"/>
      <c r="N8932" s="36"/>
      <c r="O8932" s="36"/>
    </row>
    <row r="8933" spans="6:17">
      <c r="F8933" s="36"/>
      <c r="K8933" s="36"/>
      <c r="M8933" s="36"/>
      <c r="O8933" s="36"/>
    </row>
    <row r="8934" spans="6:17">
      <c r="F8934" s="36"/>
      <c r="H8934" s="36"/>
      <c r="J8934" s="36"/>
      <c r="K8934" s="36"/>
    </row>
    <row r="8935" spans="6:17">
      <c r="I8935" s="36"/>
      <c r="O8935" s="36"/>
    </row>
    <row r="8936" spans="6:17">
      <c r="F8936" s="36"/>
      <c r="H8936" s="36"/>
      <c r="I8936" s="36"/>
      <c r="J8936" s="36"/>
      <c r="K8936" s="36"/>
      <c r="N8936" s="36"/>
      <c r="O8936" s="36"/>
    </row>
    <row r="8937" spans="6:17">
      <c r="F8937" s="36"/>
      <c r="J8937" s="36"/>
    </row>
    <row r="8938" spans="6:17">
      <c r="F8938" s="36"/>
      <c r="H8938" s="36"/>
      <c r="I8938" s="36"/>
      <c r="J8938" s="36"/>
      <c r="K8938" s="36"/>
      <c r="N8938" s="36"/>
      <c r="O8938" s="36"/>
    </row>
    <row r="8939" spans="6:17">
      <c r="F8939" s="36"/>
      <c r="H8939" s="36"/>
      <c r="I8939" s="36"/>
      <c r="J8939" s="36"/>
      <c r="K8939" s="36"/>
      <c r="N8939" s="36"/>
      <c r="O8939" s="36"/>
    </row>
    <row r="8940" spans="6:17">
      <c r="F8940" s="36"/>
      <c r="I8940" s="36"/>
      <c r="J8940" s="36"/>
    </row>
    <row r="8941" spans="6:17">
      <c r="F8941" s="36"/>
      <c r="K8941" s="36"/>
      <c r="O8941" s="36"/>
    </row>
    <row r="8942" spans="6:17">
      <c r="F8942" s="36"/>
      <c r="H8942" s="36"/>
      <c r="I8942" s="36"/>
      <c r="J8942" s="36"/>
      <c r="K8942" s="36"/>
      <c r="N8942" s="36"/>
      <c r="O8942" s="36"/>
    </row>
    <row r="8943" spans="6:17">
      <c r="J8943" s="36"/>
      <c r="O8943" s="36"/>
    </row>
    <row r="8944" spans="6:17">
      <c r="F8944" s="47"/>
      <c r="G8944" s="47"/>
      <c r="H8944" s="47"/>
      <c r="I8944" s="47"/>
      <c r="J8944" s="47"/>
      <c r="K8944" s="47"/>
      <c r="L8944" s="47"/>
      <c r="M8944" s="47"/>
      <c r="N8944" s="47"/>
      <c r="O8944" s="47"/>
      <c r="P8944" s="47"/>
      <c r="Q8944" s="47"/>
    </row>
    <row r="8945" spans="6:15">
      <c r="F8945" s="36"/>
      <c r="H8945" s="36"/>
      <c r="I8945" s="36"/>
      <c r="J8945" s="36"/>
      <c r="K8945" s="36"/>
      <c r="N8945" s="36"/>
      <c r="O8945" s="36"/>
    </row>
    <row r="8946" spans="6:15">
      <c r="F8946" s="36"/>
      <c r="J8946" s="36"/>
      <c r="K8946" s="36"/>
      <c r="O8946" s="36"/>
    </row>
    <row r="8947" spans="6:15">
      <c r="F8947" s="36"/>
      <c r="I8947" s="36"/>
      <c r="O8947" s="36"/>
    </row>
    <row r="8948" spans="6:15">
      <c r="F8948" s="36"/>
      <c r="H8948" s="36"/>
      <c r="I8948" s="36"/>
      <c r="J8948" s="36"/>
      <c r="O8948" s="36"/>
    </row>
    <row r="8949" spans="6:15">
      <c r="F8949" s="36"/>
      <c r="J8949" s="36"/>
      <c r="K8949" s="36"/>
    </row>
    <row r="8950" spans="6:15">
      <c r="K8950" s="36"/>
      <c r="O8950" s="36"/>
    </row>
    <row r="8951" spans="6:15">
      <c r="F8951" s="36"/>
      <c r="K8951" s="36"/>
    </row>
    <row r="8952" spans="6:15">
      <c r="F8952" s="36"/>
      <c r="I8952" s="36"/>
      <c r="K8952" s="36"/>
      <c r="O8952" s="36"/>
    </row>
    <row r="8953" spans="6:15">
      <c r="F8953" s="36"/>
      <c r="O8953" s="36"/>
    </row>
    <row r="8954" spans="6:15">
      <c r="F8954" s="36"/>
      <c r="H8954" s="36"/>
      <c r="I8954" s="36"/>
      <c r="K8954" s="36"/>
      <c r="O8954" s="36"/>
    </row>
    <row r="8955" spans="6:15">
      <c r="F8955" s="36"/>
      <c r="J8955" s="36"/>
      <c r="O8955" s="36"/>
    </row>
    <row r="8956" spans="6:15">
      <c r="F8956" s="36"/>
      <c r="J8956" s="36"/>
      <c r="K8956" s="36"/>
      <c r="O8956" s="36"/>
    </row>
    <row r="8957" spans="6:15">
      <c r="F8957" s="36"/>
      <c r="J8957" s="36"/>
      <c r="M8957" s="36"/>
      <c r="O8957" s="36"/>
    </row>
    <row r="8958" spans="6:15">
      <c r="F8958" s="36"/>
      <c r="K8958" s="36"/>
      <c r="O8958" s="36"/>
    </row>
    <row r="8959" spans="6:15">
      <c r="I8959" s="36"/>
      <c r="O8959" s="36"/>
    </row>
    <row r="8960" spans="6:15">
      <c r="F8960" s="36"/>
      <c r="H8960" s="36"/>
      <c r="I8960" s="36"/>
      <c r="J8960" s="36"/>
      <c r="K8960" s="36"/>
      <c r="N8960" s="36"/>
      <c r="O8960" s="36"/>
    </row>
    <row r="8961" spans="6:17">
      <c r="F8961" s="36"/>
    </row>
    <row r="8962" spans="6:17">
      <c r="F8962" s="36"/>
      <c r="O8962" s="36"/>
    </row>
    <row r="8963" spans="6:17">
      <c r="F8963" s="36"/>
      <c r="H8963" s="36"/>
      <c r="I8963" s="36"/>
      <c r="J8963" s="36"/>
      <c r="K8963" s="36"/>
      <c r="N8963" s="36"/>
      <c r="O8963" s="36"/>
    </row>
    <row r="8964" spans="6:17">
      <c r="F8964" s="36"/>
      <c r="I8964" s="36"/>
    </row>
    <row r="8965" spans="6:17">
      <c r="F8965" s="36"/>
    </row>
    <row r="8966" spans="6:17">
      <c r="F8966" s="36"/>
      <c r="H8966" s="36"/>
      <c r="I8966" s="36"/>
      <c r="J8966" s="36"/>
      <c r="K8966" s="36"/>
      <c r="N8966" s="36"/>
      <c r="O8966" s="36"/>
    </row>
    <row r="8967" spans="6:17">
      <c r="F8967" s="36"/>
      <c r="H8967" s="36"/>
      <c r="I8967" s="36"/>
      <c r="K8967" s="36"/>
      <c r="N8967" s="36"/>
      <c r="O8967" s="36"/>
    </row>
    <row r="8968" spans="6:17">
      <c r="F8968" s="36"/>
      <c r="K8968" s="36"/>
    </row>
    <row r="8969" spans="6:17">
      <c r="F8969" s="36"/>
      <c r="H8969" s="36"/>
      <c r="I8969" s="36"/>
      <c r="J8969" s="36"/>
      <c r="K8969" s="36"/>
      <c r="N8969" s="36"/>
      <c r="O8969" s="36"/>
    </row>
    <row r="8970" spans="6:17">
      <c r="F8970" s="36"/>
    </row>
    <row r="8971" spans="6:17">
      <c r="F8971" s="36"/>
      <c r="I8971" s="36"/>
    </row>
    <row r="8972" spans="6:17">
      <c r="F8972" s="36"/>
      <c r="H8972" s="36"/>
      <c r="I8972" s="36"/>
      <c r="J8972" s="36"/>
      <c r="K8972" s="36"/>
      <c r="N8972" s="36"/>
      <c r="O8972" s="36"/>
    </row>
    <row r="8973" spans="6:17">
      <c r="F8973" s="47"/>
      <c r="G8973" s="47"/>
      <c r="H8973" s="47"/>
      <c r="I8973" s="47"/>
      <c r="J8973" s="47"/>
      <c r="K8973" s="47"/>
      <c r="L8973" s="47"/>
      <c r="M8973" s="47"/>
      <c r="N8973" s="47"/>
      <c r="O8973" s="47"/>
      <c r="P8973" s="47"/>
      <c r="Q8973" s="47"/>
    </row>
    <row r="8974" spans="6:17">
      <c r="F8974" s="47"/>
      <c r="G8974" s="47"/>
      <c r="H8974" s="47"/>
      <c r="I8974" s="47"/>
      <c r="J8974" s="47"/>
      <c r="K8974" s="47"/>
      <c r="L8974" s="47"/>
      <c r="M8974" s="47"/>
      <c r="N8974" s="47"/>
      <c r="O8974" s="47"/>
      <c r="P8974" s="47"/>
      <c r="Q8974" s="47"/>
    </row>
    <row r="8975" spans="6:17">
      <c r="F8975" s="36"/>
      <c r="H8975" s="36"/>
      <c r="I8975" s="36"/>
      <c r="J8975" s="36"/>
      <c r="K8975" s="36"/>
      <c r="N8975" s="36"/>
      <c r="O8975" s="36"/>
    </row>
    <row r="8976" spans="6:17">
      <c r="I8976" s="36"/>
      <c r="K8976" s="36"/>
    </row>
    <row r="8977" spans="6:15">
      <c r="F8977" s="36"/>
      <c r="H8977" s="36"/>
      <c r="I8977" s="36"/>
      <c r="J8977" s="36"/>
      <c r="K8977" s="36"/>
      <c r="O8977" s="36"/>
    </row>
    <row r="8978" spans="6:15">
      <c r="F8978" s="36"/>
      <c r="H8978" s="36"/>
      <c r="I8978" s="36"/>
      <c r="J8978" s="36"/>
      <c r="K8978" s="36"/>
      <c r="N8978" s="36"/>
      <c r="O8978" s="36"/>
    </row>
    <row r="8979" spans="6:15">
      <c r="F8979" s="36"/>
      <c r="J8979" s="36"/>
      <c r="K8979" s="36"/>
      <c r="O8979" s="36"/>
    </row>
    <row r="8980" spans="6:15">
      <c r="F8980" s="36"/>
      <c r="J8980" s="36"/>
      <c r="K8980" s="36"/>
    </row>
    <row r="8981" spans="6:15">
      <c r="F8981" s="36"/>
      <c r="H8981" s="36"/>
      <c r="I8981" s="36"/>
      <c r="J8981" s="36"/>
      <c r="K8981" s="36"/>
      <c r="N8981" s="36"/>
      <c r="O8981" s="36"/>
    </row>
    <row r="8982" spans="6:15">
      <c r="K8982" s="36"/>
    </row>
    <row r="8983" spans="6:15">
      <c r="F8983" s="36"/>
      <c r="J8983" s="36"/>
      <c r="O8983" s="36"/>
    </row>
    <row r="8984" spans="6:15">
      <c r="F8984" s="36"/>
      <c r="H8984" s="36"/>
      <c r="I8984" s="36"/>
      <c r="J8984" s="36"/>
      <c r="K8984" s="36"/>
      <c r="N8984" s="36"/>
      <c r="O8984" s="36"/>
    </row>
    <row r="8985" spans="6:15">
      <c r="F8985" s="36"/>
      <c r="K8985" s="36"/>
      <c r="O8985" s="36"/>
    </row>
    <row r="8986" spans="6:15">
      <c r="O8986" s="36"/>
    </row>
    <row r="8987" spans="6:15">
      <c r="F8987" s="36"/>
      <c r="H8987" s="36"/>
      <c r="I8987" s="36"/>
      <c r="J8987" s="36"/>
      <c r="K8987" s="36"/>
      <c r="N8987" s="36"/>
      <c r="O8987" s="36"/>
    </row>
    <row r="8988" spans="6:15">
      <c r="F8988" s="36"/>
      <c r="H8988" s="36"/>
      <c r="I8988" s="36"/>
      <c r="J8988" s="36"/>
      <c r="K8988" s="36"/>
      <c r="N8988" s="36"/>
      <c r="O8988" s="36"/>
    </row>
    <row r="8989" spans="6:15">
      <c r="J8989" s="36"/>
      <c r="K8989" s="36"/>
      <c r="O8989" s="36"/>
    </row>
    <row r="8990" spans="6:15">
      <c r="F8990" s="36"/>
      <c r="H8990" s="36"/>
      <c r="I8990" s="36"/>
      <c r="J8990" s="36"/>
      <c r="K8990" s="36"/>
      <c r="N8990" s="36"/>
      <c r="O8990" s="36"/>
    </row>
    <row r="8991" spans="6:15">
      <c r="F8991" s="36"/>
      <c r="H8991" s="36"/>
      <c r="I8991" s="36"/>
      <c r="J8991" s="36"/>
      <c r="K8991" s="36"/>
      <c r="N8991" s="36"/>
      <c r="O8991" s="36"/>
    </row>
    <row r="8992" spans="6:15">
      <c r="F8992" s="36"/>
      <c r="K8992" s="36"/>
      <c r="O8992" s="36"/>
    </row>
    <row r="8993" spans="6:15">
      <c r="F8993" s="36"/>
      <c r="H8993" s="36"/>
      <c r="I8993" s="36"/>
      <c r="J8993" s="36"/>
      <c r="K8993" s="36"/>
      <c r="N8993" s="36"/>
      <c r="O8993" s="36"/>
    </row>
    <row r="8994" spans="6:15">
      <c r="F8994" s="36"/>
      <c r="H8994" s="36"/>
      <c r="I8994" s="36"/>
      <c r="J8994" s="36"/>
      <c r="K8994" s="36"/>
      <c r="N8994" s="36"/>
      <c r="O8994" s="36"/>
    </row>
    <row r="8995" spans="6:15">
      <c r="F8995" s="36"/>
      <c r="O8995" s="36"/>
    </row>
    <row r="8996" spans="6:15">
      <c r="F8996" s="36"/>
      <c r="H8996" s="36"/>
      <c r="I8996" s="36"/>
      <c r="J8996" s="36"/>
      <c r="K8996" s="36"/>
      <c r="N8996" s="36"/>
      <c r="O8996" s="36"/>
    </row>
    <row r="8997" spans="6:15">
      <c r="F8997" s="36"/>
      <c r="H8997" s="36"/>
      <c r="I8997" s="36"/>
      <c r="J8997" s="36"/>
      <c r="K8997" s="36"/>
      <c r="N8997" s="36"/>
      <c r="O8997" s="36"/>
    </row>
    <row r="8998" spans="6:15">
      <c r="K8998" s="36"/>
      <c r="O8998" s="36"/>
    </row>
    <row r="8999" spans="6:15">
      <c r="F8999" s="36"/>
      <c r="M8999" s="36"/>
      <c r="O8999" s="36"/>
    </row>
    <row r="9000" spans="6:15">
      <c r="F9000" s="36"/>
      <c r="H9000" s="36"/>
      <c r="I9000" s="36"/>
      <c r="J9000" s="36"/>
      <c r="K9000" s="36"/>
      <c r="N9000" s="36"/>
    </row>
    <row r="9001" spans="6:15">
      <c r="I9001" s="36"/>
      <c r="K9001" s="36"/>
    </row>
    <row r="9002" spans="6:15">
      <c r="I9002" s="36"/>
      <c r="M9002" s="36"/>
    </row>
    <row r="9003" spans="6:15">
      <c r="F9003" s="36"/>
      <c r="K9003" s="36"/>
    </row>
    <row r="9004" spans="6:15">
      <c r="F9004" s="36"/>
      <c r="K9004" s="36"/>
    </row>
    <row r="9005" spans="6:15">
      <c r="F9005" s="36"/>
      <c r="K9005" s="36"/>
      <c r="M9005" s="36"/>
      <c r="O9005" s="36"/>
    </row>
    <row r="9006" spans="6:15">
      <c r="F9006" s="36"/>
      <c r="H9006" s="36"/>
      <c r="I9006" s="36"/>
      <c r="K9006" s="36"/>
      <c r="O9006" s="36"/>
    </row>
    <row r="9007" spans="6:15">
      <c r="K9007" s="36"/>
    </row>
    <row r="9008" spans="6:15">
      <c r="F9008" s="36"/>
      <c r="H9008" s="36"/>
      <c r="I9008" s="36"/>
      <c r="J9008" s="36"/>
      <c r="K9008" s="36"/>
      <c r="N9008" s="36"/>
      <c r="O9008" s="36"/>
    </row>
    <row r="9009" spans="6:15">
      <c r="F9009" s="36"/>
      <c r="K9009" s="36"/>
    </row>
    <row r="9010" spans="6:15">
      <c r="F9010" s="36"/>
      <c r="H9010" s="36"/>
      <c r="I9010" s="36"/>
      <c r="J9010" s="36"/>
      <c r="K9010" s="36"/>
      <c r="N9010" s="36"/>
      <c r="O9010" s="36"/>
    </row>
    <row r="9011" spans="6:15">
      <c r="F9011" s="36"/>
      <c r="H9011" s="36"/>
      <c r="I9011" s="36"/>
      <c r="J9011" s="36"/>
      <c r="K9011" s="36"/>
      <c r="N9011" s="36"/>
      <c r="O9011" s="36"/>
    </row>
    <row r="9012" spans="6:15">
      <c r="F9012" s="36"/>
      <c r="K9012" s="36"/>
      <c r="O9012" s="36"/>
    </row>
    <row r="9013" spans="6:15">
      <c r="F9013" s="36"/>
      <c r="K9013" s="36"/>
      <c r="O9013" s="36"/>
    </row>
    <row r="9014" spans="6:15">
      <c r="F9014" s="36"/>
      <c r="H9014" s="36"/>
      <c r="I9014" s="36"/>
      <c r="J9014" s="36"/>
      <c r="K9014" s="36"/>
      <c r="N9014" s="36"/>
      <c r="O9014" s="36"/>
    </row>
    <row r="9015" spans="6:15">
      <c r="F9015" s="36"/>
      <c r="O9015" s="36"/>
    </row>
    <row r="9016" spans="6:15">
      <c r="F9016" s="36"/>
      <c r="H9016" s="36"/>
      <c r="I9016" s="36"/>
      <c r="K9016" s="36"/>
    </row>
    <row r="9017" spans="6:15">
      <c r="F9017" s="36"/>
      <c r="H9017" s="36"/>
      <c r="I9017" s="36"/>
      <c r="J9017" s="36"/>
      <c r="K9017" s="36"/>
      <c r="N9017" s="36"/>
      <c r="O9017" s="36"/>
    </row>
    <row r="9018" spans="6:15">
      <c r="F9018" s="36"/>
      <c r="I9018" s="36"/>
      <c r="O9018" s="36"/>
    </row>
    <row r="9019" spans="6:15">
      <c r="F9019" s="36"/>
      <c r="K9019" s="36"/>
    </row>
    <row r="9020" spans="6:15">
      <c r="F9020" s="36"/>
      <c r="H9020" s="36"/>
      <c r="I9020" s="36"/>
      <c r="J9020" s="36"/>
      <c r="K9020" s="36"/>
      <c r="N9020" s="36"/>
      <c r="O9020" s="36"/>
    </row>
    <row r="9021" spans="6:15">
      <c r="F9021" s="36"/>
      <c r="K9021" s="36"/>
      <c r="O9021" s="36"/>
    </row>
    <row r="9022" spans="6:15">
      <c r="J9022" s="36"/>
      <c r="O9022" s="36"/>
    </row>
    <row r="9023" spans="6:15">
      <c r="F9023" s="36"/>
      <c r="H9023" s="36"/>
      <c r="I9023" s="36"/>
      <c r="J9023" s="36"/>
      <c r="K9023" s="36"/>
      <c r="N9023" s="36"/>
      <c r="O9023" s="36"/>
    </row>
    <row r="9024" spans="6:15">
      <c r="I9024" s="36"/>
      <c r="J9024" s="36"/>
      <c r="O9024" s="36"/>
    </row>
    <row r="9025" spans="6:15">
      <c r="J9025" s="36"/>
    </row>
    <row r="9026" spans="6:15">
      <c r="F9026" s="36"/>
      <c r="H9026" s="36"/>
      <c r="I9026" s="36"/>
      <c r="J9026" s="36"/>
      <c r="K9026" s="36"/>
      <c r="N9026" s="36"/>
      <c r="O9026" s="36"/>
    </row>
    <row r="9027" spans="6:15">
      <c r="F9027" s="36"/>
      <c r="I9027" s="36"/>
    </row>
    <row r="9028" spans="6:15">
      <c r="F9028" s="36"/>
      <c r="J9028" s="36"/>
      <c r="O9028" s="36"/>
    </row>
    <row r="9029" spans="6:15">
      <c r="F9029" s="36"/>
      <c r="H9029" s="36"/>
      <c r="I9029" s="36"/>
      <c r="J9029" s="36"/>
      <c r="K9029" s="36"/>
      <c r="N9029" s="36"/>
      <c r="O9029" s="36"/>
    </row>
    <row r="9030" spans="6:15">
      <c r="I9030" s="36"/>
      <c r="O9030" s="36"/>
    </row>
    <row r="9031" spans="6:15">
      <c r="J9031" s="36"/>
    </row>
    <row r="9032" spans="6:15">
      <c r="F9032" s="36"/>
      <c r="H9032" s="36"/>
      <c r="I9032" s="36"/>
      <c r="J9032" s="36"/>
      <c r="K9032" s="36"/>
      <c r="N9032" s="36"/>
      <c r="O9032" s="36"/>
    </row>
    <row r="9033" spans="6:15">
      <c r="F9033" s="36"/>
      <c r="I9033" s="36"/>
      <c r="K9033" s="36"/>
    </row>
    <row r="9034" spans="6:15">
      <c r="J9034" s="36"/>
      <c r="O9034" s="36"/>
    </row>
    <row r="9035" spans="6:15">
      <c r="F9035" s="36"/>
      <c r="H9035" s="36"/>
      <c r="I9035" s="36"/>
      <c r="J9035" s="36"/>
      <c r="K9035" s="36"/>
      <c r="N9035" s="36"/>
      <c r="O9035" s="36"/>
    </row>
    <row r="9036" spans="6:15">
      <c r="F9036" s="36"/>
      <c r="I9036" s="36"/>
    </row>
    <row r="9037" spans="6:15">
      <c r="F9037" s="36"/>
      <c r="J9037" s="36"/>
    </row>
    <row r="9038" spans="6:15">
      <c r="F9038" s="36"/>
      <c r="H9038" s="36"/>
      <c r="I9038" s="36"/>
      <c r="J9038" s="36"/>
      <c r="K9038" s="36"/>
      <c r="N9038" s="36"/>
      <c r="O9038" s="36"/>
    </row>
    <row r="9039" spans="6:15">
      <c r="F9039" s="36"/>
      <c r="H9039" s="36"/>
      <c r="I9039" s="36"/>
      <c r="K9039" s="36"/>
      <c r="N9039" s="36"/>
      <c r="O9039" s="36"/>
    </row>
    <row r="9040" spans="6:15">
      <c r="F9040" s="36"/>
      <c r="J9040" s="36"/>
      <c r="O9040" s="36"/>
    </row>
    <row r="9041" spans="6:15">
      <c r="F9041" s="36"/>
      <c r="H9041" s="36"/>
      <c r="I9041" s="36"/>
      <c r="J9041" s="36"/>
      <c r="K9041" s="36"/>
      <c r="N9041" s="36"/>
      <c r="O9041" s="36"/>
    </row>
    <row r="9042" spans="6:15">
      <c r="I9042" s="36"/>
      <c r="K9042" s="36"/>
    </row>
    <row r="9043" spans="6:15">
      <c r="J9043" s="36"/>
      <c r="K9043" s="36"/>
    </row>
    <row r="9044" spans="6:15">
      <c r="F9044" s="36"/>
      <c r="H9044" s="36"/>
      <c r="I9044" s="36"/>
      <c r="J9044" s="36"/>
      <c r="K9044" s="36"/>
      <c r="N9044" s="36"/>
      <c r="O9044" s="36"/>
    </row>
    <row r="9045" spans="6:15">
      <c r="F9045" s="36"/>
      <c r="H9045" s="36"/>
      <c r="I9045" s="36"/>
      <c r="K9045" s="36"/>
      <c r="M9045" s="36"/>
      <c r="O9045" s="36"/>
    </row>
    <row r="9046" spans="6:15">
      <c r="F9046" s="36"/>
      <c r="K9046" s="36"/>
      <c r="M9046" s="36"/>
      <c r="O9046" s="36"/>
    </row>
    <row r="9047" spans="6:15">
      <c r="F9047" s="36"/>
      <c r="H9047" s="36"/>
      <c r="I9047" s="36"/>
      <c r="J9047" s="36"/>
      <c r="K9047" s="36"/>
      <c r="M9047" s="36"/>
      <c r="N9047" s="36"/>
      <c r="O9047" s="36"/>
    </row>
    <row r="9048" spans="6:15">
      <c r="H9048" s="36"/>
      <c r="I9048" s="36"/>
    </row>
    <row r="9049" spans="6:15">
      <c r="H9049" s="36"/>
      <c r="I9049" s="36"/>
      <c r="N9049" s="36"/>
      <c r="O9049" s="36"/>
    </row>
    <row r="9050" spans="6:15">
      <c r="F9050" s="36"/>
      <c r="H9050" s="36"/>
      <c r="I9050" s="36"/>
      <c r="J9050" s="36"/>
      <c r="K9050" s="36"/>
      <c r="N9050" s="36"/>
      <c r="O9050" s="36"/>
    </row>
    <row r="9051" spans="6:15">
      <c r="H9051" s="36"/>
    </row>
    <row r="9052" spans="6:15">
      <c r="F9052" s="36"/>
      <c r="O9052" s="36"/>
    </row>
    <row r="9053" spans="6:15">
      <c r="F9053" s="36"/>
      <c r="H9053" s="36"/>
      <c r="I9053" s="36"/>
      <c r="J9053" s="36"/>
      <c r="K9053" s="36"/>
      <c r="N9053" s="36"/>
      <c r="O9053" s="36"/>
    </row>
    <row r="9054" spans="6:15">
      <c r="H9054" s="36"/>
      <c r="I9054" s="36"/>
    </row>
    <row r="9055" spans="6:15">
      <c r="O9055" s="36"/>
    </row>
    <row r="9056" spans="6:15">
      <c r="F9056" s="36"/>
      <c r="I9056" s="36"/>
      <c r="K9056" s="36"/>
      <c r="O9056" s="36"/>
    </row>
    <row r="9057" spans="6:17">
      <c r="F9057" s="36"/>
      <c r="H9057" s="36"/>
      <c r="K9057" s="36"/>
    </row>
    <row r="9058" spans="6:17">
      <c r="J9058" s="36"/>
      <c r="M9058" s="36"/>
      <c r="O9058" s="36"/>
    </row>
    <row r="9059" spans="6:17">
      <c r="F9059" s="47"/>
      <c r="G9059" s="47"/>
      <c r="H9059" s="47"/>
      <c r="I9059" s="47"/>
      <c r="J9059" s="47"/>
      <c r="K9059" s="47"/>
      <c r="L9059" s="47"/>
      <c r="M9059" s="47"/>
      <c r="N9059" s="47"/>
      <c r="O9059" s="47"/>
      <c r="P9059" s="47"/>
      <c r="Q9059" s="47"/>
    </row>
    <row r="9060" spans="6:17">
      <c r="H9060" s="36"/>
      <c r="I9060" s="36"/>
    </row>
    <row r="9061" spans="6:17">
      <c r="F9061" s="36"/>
      <c r="I9061" s="36"/>
      <c r="J9061" s="36"/>
      <c r="K9061" s="36"/>
      <c r="O9061" s="36"/>
    </row>
    <row r="9062" spans="6:17">
      <c r="I9062" s="36"/>
      <c r="O9062" s="36"/>
    </row>
    <row r="9063" spans="6:17">
      <c r="H9063" s="36"/>
      <c r="I9063" s="36"/>
      <c r="O9063" s="36"/>
    </row>
    <row r="9064" spans="6:17">
      <c r="F9064" s="36"/>
      <c r="J9064" s="36"/>
      <c r="O9064" s="36"/>
    </row>
    <row r="9065" spans="6:17">
      <c r="F9065" s="36"/>
      <c r="K9065" s="36"/>
      <c r="O9065" s="36"/>
    </row>
    <row r="9066" spans="6:17">
      <c r="H9066" s="36"/>
      <c r="I9066" s="36"/>
      <c r="O9066" s="36"/>
    </row>
    <row r="9067" spans="6:17">
      <c r="F9067" s="47"/>
      <c r="G9067" s="47"/>
      <c r="H9067" s="47"/>
      <c r="I9067" s="47"/>
      <c r="J9067" s="47"/>
      <c r="K9067" s="47"/>
      <c r="L9067" s="47"/>
      <c r="M9067" s="47"/>
      <c r="N9067" s="47"/>
      <c r="O9067" s="47"/>
      <c r="P9067" s="47"/>
      <c r="Q9067" s="47"/>
    </row>
    <row r="9068" spans="6:17">
      <c r="F9068" s="36"/>
      <c r="K9068" s="36"/>
      <c r="O9068" s="36"/>
    </row>
    <row r="9069" spans="6:17">
      <c r="F9069" s="36"/>
      <c r="H9069" s="36"/>
      <c r="I9069" s="36"/>
      <c r="K9069" s="36"/>
      <c r="O9069" s="36"/>
    </row>
    <row r="9070" spans="6:17">
      <c r="K9070" s="36"/>
      <c r="O9070" s="36"/>
    </row>
    <row r="9071" spans="6:17">
      <c r="F9071" s="36"/>
      <c r="K9071" s="36"/>
    </row>
    <row r="9072" spans="6:17">
      <c r="F9072" s="47"/>
      <c r="G9072" s="47"/>
      <c r="H9072" s="47"/>
      <c r="I9072" s="47"/>
      <c r="J9072" s="47"/>
      <c r="K9072" s="47"/>
      <c r="L9072" s="47"/>
      <c r="M9072" s="47"/>
      <c r="N9072" s="47"/>
      <c r="O9072" s="47"/>
      <c r="P9072" s="47"/>
      <c r="Q9072" s="47"/>
    </row>
    <row r="9073" spans="6:15">
      <c r="K9073" s="36"/>
      <c r="N9073" s="36"/>
    </row>
    <row r="9074" spans="6:15">
      <c r="F9074" s="36"/>
      <c r="K9074" s="36"/>
      <c r="N9074" s="36"/>
    </row>
    <row r="9075" spans="6:15">
      <c r="O9075" s="36"/>
    </row>
    <row r="9076" spans="6:15">
      <c r="F9076" s="36"/>
      <c r="K9076" s="36"/>
    </row>
    <row r="9077" spans="6:15">
      <c r="F9077" s="36"/>
      <c r="K9077" s="36"/>
      <c r="O9077" s="36"/>
    </row>
    <row r="9078" spans="6:15">
      <c r="F9078" s="36"/>
      <c r="H9078" s="36"/>
      <c r="K9078" s="36"/>
      <c r="O9078" s="36"/>
    </row>
    <row r="9079" spans="6:15">
      <c r="K9079" s="36"/>
      <c r="O9079" s="36"/>
    </row>
    <row r="9080" spans="6:15">
      <c r="F9080" s="36"/>
      <c r="O9080" s="36"/>
    </row>
    <row r="9081" spans="6:15">
      <c r="F9081" s="36"/>
      <c r="K9081" s="36"/>
      <c r="O9081" s="36"/>
    </row>
    <row r="9082" spans="6:15">
      <c r="F9082" s="36"/>
      <c r="H9082" s="36"/>
      <c r="I9082" s="36"/>
      <c r="J9082" s="36"/>
      <c r="K9082" s="36"/>
      <c r="O9082" s="36"/>
    </row>
    <row r="9083" spans="6:15">
      <c r="F9083" s="36"/>
      <c r="O9083" s="36"/>
    </row>
    <row r="9084" spans="6:15">
      <c r="F9084" s="36"/>
      <c r="H9084" s="36"/>
      <c r="I9084" s="36"/>
      <c r="J9084" s="36"/>
      <c r="K9084" s="36"/>
      <c r="N9084" s="36"/>
      <c r="O9084" s="36"/>
    </row>
    <row r="9085" spans="6:15">
      <c r="F9085" s="36"/>
      <c r="K9085" s="36"/>
      <c r="O9085" s="36"/>
    </row>
    <row r="9086" spans="6:15">
      <c r="F9086" s="36"/>
    </row>
    <row r="9087" spans="6:15">
      <c r="F9087" s="36"/>
      <c r="H9087" s="36"/>
      <c r="I9087" s="36"/>
      <c r="J9087" s="36"/>
      <c r="K9087" s="36"/>
      <c r="N9087" s="36"/>
      <c r="O9087" s="36"/>
    </row>
    <row r="9088" spans="6:15">
      <c r="F9088" s="36"/>
      <c r="H9088" s="36"/>
      <c r="I9088" s="36"/>
      <c r="K9088" s="36"/>
      <c r="O9088" s="36"/>
    </row>
    <row r="9089" spans="6:17">
      <c r="F9089" s="47"/>
      <c r="G9089" s="47"/>
      <c r="H9089" s="47"/>
      <c r="I9089" s="47"/>
      <c r="J9089" s="47"/>
      <c r="K9089" s="47"/>
      <c r="L9089" s="47"/>
      <c r="M9089" s="47"/>
      <c r="N9089" s="47"/>
      <c r="O9089" s="47"/>
      <c r="P9089" s="47"/>
      <c r="Q9089" s="47"/>
    </row>
    <row r="9090" spans="6:17">
      <c r="F9090" s="36"/>
      <c r="H9090" s="36"/>
      <c r="I9090" s="36"/>
      <c r="J9090" s="36"/>
      <c r="K9090" s="36"/>
      <c r="N9090" s="36"/>
      <c r="O9090" s="36"/>
    </row>
    <row r="9091" spans="6:17">
      <c r="F9091" s="36"/>
      <c r="I9091" s="36"/>
      <c r="O9091" s="36"/>
    </row>
    <row r="9092" spans="6:17">
      <c r="F9092" s="36"/>
      <c r="H9092" s="36"/>
      <c r="I9092" s="36"/>
      <c r="K9092" s="36"/>
      <c r="N9092" s="36"/>
      <c r="O9092" s="36"/>
    </row>
    <row r="9093" spans="6:17">
      <c r="F9093" s="36"/>
      <c r="H9093" s="36"/>
      <c r="I9093" s="36"/>
      <c r="J9093" s="36"/>
      <c r="K9093" s="36"/>
      <c r="N9093" s="36"/>
      <c r="O9093" s="36"/>
    </row>
    <row r="9094" spans="6:17">
      <c r="F9094" s="36"/>
      <c r="K9094" s="36"/>
      <c r="O9094" s="36"/>
    </row>
    <row r="9095" spans="6:17">
      <c r="F9095" s="36"/>
      <c r="K9095" s="36"/>
      <c r="O9095" s="36"/>
    </row>
    <row r="9096" spans="6:17">
      <c r="F9096" s="36"/>
      <c r="H9096" s="36"/>
      <c r="I9096" s="36"/>
      <c r="J9096" s="36"/>
      <c r="K9096" s="36"/>
      <c r="N9096" s="36"/>
      <c r="O9096" s="36"/>
    </row>
    <row r="9097" spans="6:17">
      <c r="F9097" s="36"/>
      <c r="K9097" s="36"/>
      <c r="O9097" s="36"/>
    </row>
    <row r="9098" spans="6:17">
      <c r="F9098" s="36"/>
      <c r="H9098" s="36"/>
      <c r="K9098" s="36"/>
      <c r="O9098" s="36"/>
    </row>
    <row r="9099" spans="6:17">
      <c r="F9099" s="36"/>
      <c r="H9099" s="36"/>
      <c r="I9099" s="36"/>
      <c r="J9099" s="36"/>
      <c r="K9099" s="36"/>
      <c r="N9099" s="36"/>
      <c r="O9099" s="36"/>
    </row>
    <row r="9100" spans="6:17">
      <c r="F9100" s="36"/>
      <c r="K9100" s="36"/>
      <c r="O9100" s="36"/>
    </row>
    <row r="9101" spans="6:17">
      <c r="F9101" s="36"/>
      <c r="K9101" s="36"/>
    </row>
    <row r="9102" spans="6:17">
      <c r="F9102" s="36"/>
      <c r="H9102" s="36"/>
      <c r="I9102" s="36"/>
      <c r="J9102" s="36"/>
      <c r="K9102" s="36"/>
      <c r="N9102" s="36"/>
      <c r="O9102" s="36"/>
    </row>
    <row r="9103" spans="6:17">
      <c r="F9103" s="36"/>
      <c r="K9103" s="36"/>
      <c r="M9103" s="36"/>
      <c r="O9103" s="36"/>
    </row>
    <row r="9104" spans="6:17">
      <c r="F9104" s="36"/>
      <c r="K9104" s="36"/>
      <c r="M9104" s="36"/>
      <c r="O9104" s="36"/>
    </row>
    <row r="9105" spans="6:17">
      <c r="F9105" s="36"/>
      <c r="H9105" s="36"/>
      <c r="I9105" s="36"/>
      <c r="J9105" s="36"/>
      <c r="K9105" s="36"/>
      <c r="N9105" s="36"/>
      <c r="O9105" s="36"/>
    </row>
    <row r="9106" spans="6:17">
      <c r="F9106" s="36"/>
      <c r="J9106" s="36"/>
      <c r="K9106" s="36"/>
      <c r="O9106" s="36"/>
    </row>
    <row r="9107" spans="6:17">
      <c r="F9107" s="36"/>
    </row>
    <row r="9108" spans="6:17">
      <c r="F9108" s="36"/>
      <c r="H9108" s="36"/>
      <c r="I9108" s="36"/>
      <c r="J9108" s="36"/>
      <c r="K9108" s="36"/>
      <c r="N9108" s="36"/>
      <c r="O9108" s="36"/>
    </row>
    <row r="9109" spans="6:17">
      <c r="F9109" s="36"/>
      <c r="J9109" s="36"/>
    </row>
    <row r="9110" spans="6:17">
      <c r="F9110" s="36"/>
      <c r="M9110" s="36"/>
    </row>
    <row r="9111" spans="6:17">
      <c r="F9111" s="36"/>
      <c r="H9111" s="36"/>
      <c r="I9111" s="36"/>
      <c r="J9111" s="36"/>
      <c r="K9111" s="36"/>
      <c r="N9111" s="36"/>
      <c r="O9111" s="36"/>
    </row>
    <row r="9112" spans="6:17">
      <c r="F9112" s="36"/>
      <c r="H9112" s="36"/>
      <c r="J9112" s="36"/>
    </row>
    <row r="9113" spans="6:17">
      <c r="F9113" s="36"/>
      <c r="H9113" s="36"/>
    </row>
    <row r="9114" spans="6:17">
      <c r="F9114" s="36"/>
      <c r="H9114" s="36"/>
      <c r="I9114" s="36"/>
      <c r="J9114" s="36"/>
      <c r="K9114" s="36"/>
      <c r="N9114" s="36"/>
      <c r="O9114" s="36"/>
    </row>
    <row r="9115" spans="6:17">
      <c r="F9115" s="36"/>
      <c r="J9115" s="36"/>
      <c r="O9115" s="36"/>
    </row>
    <row r="9116" spans="6:17">
      <c r="F9116" s="36"/>
      <c r="H9116" s="36"/>
      <c r="I9116" s="36"/>
      <c r="J9116" s="36"/>
      <c r="K9116" s="36"/>
      <c r="N9116" s="36"/>
      <c r="O9116" s="36"/>
    </row>
    <row r="9117" spans="6:17">
      <c r="F9117" s="36"/>
      <c r="H9117" s="36"/>
      <c r="I9117" s="36"/>
      <c r="J9117" s="36"/>
      <c r="K9117" s="36"/>
      <c r="N9117" s="36"/>
      <c r="O9117" s="36"/>
    </row>
    <row r="9118" spans="6:17">
      <c r="F9118" s="47"/>
      <c r="G9118" s="47"/>
      <c r="H9118" s="47"/>
      <c r="I9118" s="47"/>
      <c r="J9118" s="47"/>
      <c r="K9118" s="47"/>
      <c r="L9118" s="47"/>
      <c r="M9118" s="47"/>
      <c r="N9118" s="47"/>
      <c r="O9118" s="47"/>
      <c r="P9118" s="47"/>
      <c r="Q9118" s="47"/>
    </row>
    <row r="9119" spans="6:17">
      <c r="F9119" s="36"/>
      <c r="H9119" s="36"/>
      <c r="I9119" s="36"/>
      <c r="J9119" s="36"/>
      <c r="K9119" s="36"/>
      <c r="N9119" s="36"/>
      <c r="O9119" s="36"/>
    </row>
    <row r="9120" spans="6:17">
      <c r="F9120" s="36"/>
    </row>
    <row r="9121" spans="6:17">
      <c r="F9121" s="47"/>
      <c r="G9121" s="47"/>
      <c r="H9121" s="47"/>
      <c r="I9121" s="47"/>
      <c r="J9121" s="47"/>
      <c r="K9121" s="47"/>
      <c r="L9121" s="47"/>
      <c r="M9121" s="47"/>
      <c r="N9121" s="47"/>
      <c r="O9121" s="47"/>
      <c r="P9121" s="47"/>
      <c r="Q9121" s="47"/>
    </row>
    <row r="9122" spans="6:17">
      <c r="F9122" s="36"/>
      <c r="H9122" s="36"/>
      <c r="I9122" s="36"/>
      <c r="J9122" s="36"/>
      <c r="K9122" s="36"/>
      <c r="N9122" s="36"/>
      <c r="O9122" s="36"/>
    </row>
    <row r="9123" spans="6:17">
      <c r="F9123" s="36"/>
      <c r="I9123" s="36"/>
      <c r="J9123" s="36"/>
    </row>
    <row r="9124" spans="6:17">
      <c r="F9124" s="36"/>
      <c r="J9124" s="36"/>
    </row>
    <row r="9125" spans="6:17">
      <c r="F9125" s="36"/>
      <c r="H9125" s="36"/>
      <c r="I9125" s="36"/>
      <c r="J9125" s="36"/>
      <c r="K9125" s="36"/>
      <c r="N9125" s="36"/>
      <c r="O9125" s="36"/>
    </row>
    <row r="9126" spans="6:17">
      <c r="F9126" s="36"/>
    </row>
    <row r="9127" spans="6:17">
      <c r="F9127" s="36"/>
      <c r="J9127" s="36"/>
      <c r="O9127" s="36"/>
    </row>
    <row r="9128" spans="6:17">
      <c r="F9128" s="36"/>
      <c r="K9128" s="36"/>
      <c r="O9128" s="36"/>
    </row>
    <row r="9129" spans="6:17">
      <c r="F9129" s="36"/>
      <c r="J9129" s="36"/>
      <c r="O9129" s="36"/>
    </row>
    <row r="9130" spans="6:17">
      <c r="F9130" s="36"/>
      <c r="O9130" s="36"/>
    </row>
    <row r="9131" spans="6:17">
      <c r="F9131" s="36"/>
      <c r="H9131" s="36"/>
      <c r="I9131" s="36"/>
      <c r="O9131" s="36"/>
    </row>
    <row r="9132" spans="6:17">
      <c r="F9132" s="36"/>
      <c r="H9132" s="36"/>
      <c r="I9132" s="36"/>
      <c r="J9132" s="36"/>
      <c r="K9132" s="36"/>
      <c r="N9132" s="36"/>
      <c r="O9132" s="36"/>
    </row>
    <row r="9133" spans="6:17">
      <c r="F9133" s="36"/>
      <c r="K9133" s="36"/>
      <c r="O9133" s="36"/>
    </row>
    <row r="9134" spans="6:17">
      <c r="F9134" s="36"/>
      <c r="K9134" s="36"/>
      <c r="M9134" s="36"/>
      <c r="O9134" s="36"/>
    </row>
    <row r="9135" spans="6:17">
      <c r="F9135" s="36"/>
      <c r="H9135" s="36"/>
      <c r="I9135" s="36"/>
      <c r="J9135" s="36"/>
      <c r="K9135" s="36"/>
      <c r="N9135" s="36"/>
      <c r="O9135" s="36"/>
    </row>
    <row r="9136" spans="6:17">
      <c r="F9136" s="36"/>
    </row>
    <row r="9137" spans="6:15">
      <c r="O9137" s="36"/>
    </row>
    <row r="9138" spans="6:15">
      <c r="F9138" s="36"/>
      <c r="H9138" s="36"/>
      <c r="I9138" s="36"/>
      <c r="J9138" s="36"/>
      <c r="K9138" s="36"/>
      <c r="N9138" s="36"/>
      <c r="O9138" s="36"/>
    </row>
    <row r="9139" spans="6:15">
      <c r="F9139" s="36"/>
      <c r="J9139" s="36"/>
      <c r="O9139" s="36"/>
    </row>
    <row r="9140" spans="6:15">
      <c r="F9140" s="36"/>
      <c r="J9140" s="36"/>
      <c r="O9140" s="36"/>
    </row>
    <row r="9141" spans="6:15">
      <c r="F9141" s="36"/>
      <c r="H9141" s="36"/>
      <c r="I9141" s="36"/>
      <c r="J9141" s="36"/>
      <c r="K9141" s="36"/>
      <c r="N9141" s="36"/>
      <c r="O9141" s="36"/>
    </row>
    <row r="9142" spans="6:15">
      <c r="J9142" s="36"/>
      <c r="O9142" s="36"/>
    </row>
    <row r="9143" spans="6:15">
      <c r="F9143" s="36"/>
      <c r="O9143" s="36"/>
    </row>
    <row r="9144" spans="6:15">
      <c r="F9144" s="36"/>
      <c r="H9144" s="36"/>
      <c r="I9144" s="36"/>
      <c r="J9144" s="36"/>
      <c r="K9144" s="36"/>
      <c r="N9144" s="36"/>
      <c r="O9144" s="36"/>
    </row>
    <row r="9145" spans="6:15">
      <c r="I9145" s="36"/>
      <c r="J9145" s="36"/>
    </row>
    <row r="9146" spans="6:15">
      <c r="I9146" s="36"/>
      <c r="M9146" s="36"/>
      <c r="O9146" s="36"/>
    </row>
    <row r="9147" spans="6:15">
      <c r="F9147" s="36"/>
      <c r="H9147" s="36"/>
      <c r="I9147" s="36"/>
      <c r="J9147" s="36"/>
      <c r="K9147" s="36"/>
      <c r="N9147" s="36"/>
      <c r="O9147" s="36"/>
    </row>
    <row r="9148" spans="6:15">
      <c r="F9148" s="36"/>
      <c r="J9148" s="36"/>
    </row>
    <row r="9149" spans="6:15">
      <c r="O9149" s="36"/>
    </row>
    <row r="9150" spans="6:15">
      <c r="F9150" s="36"/>
      <c r="H9150" s="36"/>
      <c r="I9150" s="36"/>
      <c r="J9150" s="36"/>
      <c r="K9150" s="36"/>
      <c r="N9150" s="36"/>
      <c r="O9150" s="36"/>
    </row>
    <row r="9151" spans="6:15">
      <c r="J9151" s="36"/>
      <c r="O9151" s="36"/>
    </row>
    <row r="9152" spans="6:15">
      <c r="F9152" s="36"/>
      <c r="J9152" s="36"/>
      <c r="K9152" s="36"/>
      <c r="O9152" s="36"/>
    </row>
    <row r="9153" spans="6:17">
      <c r="F9153" s="36"/>
      <c r="H9153" s="36"/>
      <c r="I9153" s="36"/>
      <c r="J9153" s="36"/>
      <c r="K9153" s="36"/>
      <c r="N9153" s="36"/>
      <c r="O9153" s="36"/>
    </row>
    <row r="9154" spans="6:17">
      <c r="F9154" s="36"/>
      <c r="H9154" s="36"/>
      <c r="I9154" s="36"/>
      <c r="J9154" s="36"/>
      <c r="K9154" s="36"/>
      <c r="N9154" s="36"/>
      <c r="O9154" s="36"/>
    </row>
    <row r="9155" spans="6:17">
      <c r="F9155" s="47"/>
      <c r="G9155" s="47"/>
      <c r="H9155" s="47"/>
      <c r="I9155" s="47"/>
      <c r="J9155" s="47"/>
      <c r="K9155" s="47"/>
      <c r="L9155" s="47"/>
      <c r="M9155" s="47"/>
      <c r="N9155" s="47"/>
      <c r="O9155" s="47"/>
      <c r="P9155" s="47"/>
      <c r="Q9155" s="47"/>
    </row>
    <row r="9156" spans="6:17">
      <c r="F9156" s="36"/>
      <c r="H9156" s="36"/>
      <c r="I9156" s="36"/>
      <c r="J9156" s="36"/>
      <c r="K9156" s="36"/>
      <c r="N9156" s="36"/>
      <c r="O9156" s="36"/>
    </row>
    <row r="9157" spans="6:17">
      <c r="F9157" s="36"/>
      <c r="J9157" s="36"/>
      <c r="O9157" s="36"/>
    </row>
    <row r="9158" spans="6:17">
      <c r="F9158" s="36"/>
      <c r="K9158" s="36"/>
      <c r="M9158" s="36"/>
    </row>
    <row r="9159" spans="6:17">
      <c r="F9159" s="36"/>
      <c r="H9159" s="36"/>
      <c r="I9159" s="36"/>
      <c r="J9159" s="36"/>
      <c r="K9159" s="36"/>
      <c r="N9159" s="36"/>
      <c r="O9159" s="36"/>
    </row>
    <row r="9160" spans="6:17">
      <c r="F9160" s="36"/>
      <c r="H9160" s="36"/>
      <c r="I9160" s="36"/>
      <c r="J9160" s="36"/>
      <c r="K9160" s="36"/>
      <c r="N9160" s="36"/>
      <c r="O9160" s="36"/>
    </row>
    <row r="9161" spans="6:17">
      <c r="F9161" s="36"/>
      <c r="K9161" s="36"/>
      <c r="O9161" s="36"/>
    </row>
    <row r="9162" spans="6:17">
      <c r="F9162" s="36"/>
      <c r="H9162" s="36"/>
      <c r="I9162" s="36"/>
      <c r="J9162" s="36"/>
      <c r="K9162" s="36"/>
      <c r="N9162" s="36"/>
      <c r="O9162" s="36"/>
    </row>
    <row r="9163" spans="6:17">
      <c r="J9163" s="36"/>
      <c r="O9163" s="36"/>
    </row>
    <row r="9164" spans="6:17">
      <c r="H9164" s="36"/>
      <c r="I9164" s="36"/>
      <c r="J9164" s="36"/>
      <c r="K9164" s="36"/>
      <c r="O9164" s="36"/>
    </row>
    <row r="9165" spans="6:17">
      <c r="F9165" s="36"/>
      <c r="H9165" s="36"/>
      <c r="I9165" s="36"/>
      <c r="J9165" s="36"/>
      <c r="K9165" s="36"/>
      <c r="N9165" s="36"/>
      <c r="O9165" s="36"/>
    </row>
    <row r="9166" spans="6:17">
      <c r="F9166" s="47"/>
      <c r="G9166" s="47"/>
      <c r="H9166" s="47"/>
      <c r="I9166" s="47"/>
      <c r="J9166" s="47"/>
      <c r="K9166" s="47"/>
      <c r="L9166" s="47"/>
      <c r="M9166" s="47"/>
      <c r="N9166" s="47"/>
      <c r="O9166" s="47"/>
      <c r="P9166" s="47"/>
      <c r="Q9166" s="47"/>
    </row>
    <row r="9167" spans="6:17">
      <c r="J9167" s="36"/>
      <c r="O9167" s="36"/>
    </row>
    <row r="9168" spans="6:17">
      <c r="F9168" s="36"/>
      <c r="H9168" s="36"/>
      <c r="I9168" s="36"/>
      <c r="O9168" s="36"/>
    </row>
    <row r="9169" spans="6:17">
      <c r="J9169" s="36"/>
    </row>
    <row r="9170" spans="6:17">
      <c r="F9170" s="36"/>
      <c r="H9170" s="36"/>
      <c r="J9170" s="36"/>
      <c r="K9170" s="36"/>
      <c r="O9170" s="36"/>
    </row>
    <row r="9171" spans="6:17">
      <c r="F9171" s="36"/>
      <c r="I9171" s="36"/>
    </row>
    <row r="9172" spans="6:17">
      <c r="F9172" s="47"/>
      <c r="G9172" s="47"/>
      <c r="H9172" s="47"/>
      <c r="I9172" s="47"/>
      <c r="J9172" s="47"/>
      <c r="K9172" s="47"/>
      <c r="L9172" s="47"/>
      <c r="M9172" s="47"/>
      <c r="N9172" s="47"/>
      <c r="O9172" s="47"/>
      <c r="P9172" s="47"/>
      <c r="Q9172" s="47"/>
    </row>
    <row r="9173" spans="6:17">
      <c r="I9173" s="36"/>
      <c r="O9173" s="36"/>
    </row>
    <row r="9174" spans="6:17">
      <c r="F9174" s="36"/>
    </row>
    <row r="9175" spans="6:17">
      <c r="J9175" s="36"/>
      <c r="O9175" s="36"/>
    </row>
    <row r="9176" spans="6:17">
      <c r="F9176" s="36"/>
      <c r="J9176" s="36"/>
      <c r="K9176" s="36"/>
      <c r="O9176" s="36"/>
    </row>
    <row r="9177" spans="6:17">
      <c r="F9177" s="36"/>
      <c r="J9177" s="36"/>
      <c r="K9177" s="36"/>
    </row>
    <row r="9178" spans="6:17">
      <c r="J9178" s="36"/>
      <c r="K9178" s="36"/>
      <c r="O9178" s="36"/>
    </row>
    <row r="9179" spans="6:17">
      <c r="K9179" s="36"/>
      <c r="O9179" s="36"/>
    </row>
    <row r="9180" spans="6:17">
      <c r="H9180" s="36"/>
      <c r="I9180" s="36"/>
    </row>
    <row r="9181" spans="6:17">
      <c r="F9181" s="36"/>
      <c r="H9181" s="36"/>
      <c r="I9181" s="36"/>
      <c r="J9181" s="36"/>
      <c r="K9181" s="36"/>
      <c r="N9181" s="36"/>
      <c r="O9181" s="36"/>
    </row>
    <row r="9182" spans="6:17">
      <c r="F9182" s="36"/>
      <c r="H9182" s="36"/>
      <c r="I9182" s="36"/>
      <c r="J9182" s="36"/>
      <c r="K9182" s="36"/>
      <c r="N9182" s="36"/>
      <c r="O9182" s="36"/>
    </row>
    <row r="9183" spans="6:17">
      <c r="F9183" s="36"/>
      <c r="H9183" s="36"/>
      <c r="I9183" s="36"/>
      <c r="K9183" s="36"/>
      <c r="M9183" s="36"/>
      <c r="N9183" s="36"/>
      <c r="O9183" s="36"/>
    </row>
    <row r="9184" spans="6:17">
      <c r="F9184" s="36"/>
      <c r="J9184" s="36"/>
      <c r="O9184" s="36"/>
    </row>
    <row r="9185" spans="6:17">
      <c r="F9185" s="36"/>
      <c r="H9185" s="36"/>
      <c r="I9185" s="36"/>
      <c r="J9185" s="36"/>
      <c r="K9185" s="36"/>
      <c r="N9185" s="36"/>
      <c r="O9185" s="36"/>
    </row>
    <row r="9186" spans="6:17">
      <c r="I9186" s="36"/>
      <c r="J9186" s="36"/>
    </row>
    <row r="9187" spans="6:17">
      <c r="J9187" s="36"/>
      <c r="O9187" s="36"/>
    </row>
    <row r="9188" spans="6:17">
      <c r="F9188" s="36"/>
      <c r="J9188" s="36"/>
      <c r="O9188" s="36"/>
    </row>
    <row r="9189" spans="6:17">
      <c r="F9189" s="47"/>
      <c r="G9189" s="47"/>
      <c r="H9189" s="47"/>
      <c r="I9189" s="47"/>
      <c r="J9189" s="47"/>
      <c r="K9189" s="47"/>
      <c r="L9189" s="47"/>
      <c r="M9189" s="47"/>
      <c r="N9189" s="47"/>
      <c r="O9189" s="47"/>
      <c r="P9189" s="47"/>
      <c r="Q9189" s="47"/>
    </row>
    <row r="9190" spans="6:17">
      <c r="F9190" s="36"/>
      <c r="K9190" s="36"/>
      <c r="O9190" s="36"/>
    </row>
    <row r="9191" spans="6:17">
      <c r="F9191" s="36"/>
    </row>
    <row r="9192" spans="6:17">
      <c r="H9192" s="36"/>
      <c r="I9192" s="36"/>
      <c r="K9192" s="36"/>
    </row>
    <row r="9193" spans="6:17">
      <c r="F9193" s="36"/>
      <c r="H9193" s="36"/>
      <c r="I9193" s="36"/>
      <c r="J9193" s="36"/>
      <c r="K9193" s="36"/>
      <c r="O9193" s="36"/>
    </row>
    <row r="9194" spans="6:17">
      <c r="F9194" s="36"/>
      <c r="J9194" s="36"/>
      <c r="K9194" s="36"/>
      <c r="O9194" s="36"/>
    </row>
    <row r="9195" spans="6:17">
      <c r="F9195" s="36"/>
      <c r="K9195" s="36"/>
      <c r="M9195" s="36"/>
    </row>
    <row r="9196" spans="6:17">
      <c r="F9196" s="36"/>
      <c r="K9196" s="36"/>
      <c r="O9196" s="36"/>
    </row>
    <row r="9197" spans="6:17">
      <c r="F9197" s="36"/>
      <c r="I9197" s="36"/>
      <c r="K9197" s="36"/>
    </row>
    <row r="9198" spans="6:17">
      <c r="F9198" s="36"/>
      <c r="K9198" s="36"/>
    </row>
    <row r="9199" spans="6:17">
      <c r="F9199" s="36"/>
      <c r="K9199" s="36"/>
    </row>
    <row r="9200" spans="6:17">
      <c r="F9200" s="36"/>
      <c r="J9200" s="36"/>
      <c r="K9200" s="36"/>
    </row>
    <row r="9201" spans="6:17">
      <c r="K9201" s="36"/>
      <c r="O9201" s="36"/>
    </row>
    <row r="9202" spans="6:17">
      <c r="K9202" s="36"/>
      <c r="O9202" s="36"/>
    </row>
    <row r="9203" spans="6:17">
      <c r="F9203" s="36"/>
      <c r="H9203" s="36"/>
      <c r="K9203" s="36"/>
      <c r="O9203" s="36"/>
    </row>
    <row r="9204" spans="6:17">
      <c r="F9204" s="36"/>
      <c r="H9204" s="36"/>
      <c r="I9204" s="36"/>
    </row>
    <row r="9205" spans="6:17">
      <c r="O9205" s="36"/>
    </row>
    <row r="9206" spans="6:17">
      <c r="J9206" s="36"/>
      <c r="K9206" s="36"/>
    </row>
    <row r="9207" spans="6:17">
      <c r="F9207" s="47"/>
      <c r="G9207" s="47"/>
      <c r="H9207" s="47"/>
      <c r="I9207" s="47"/>
      <c r="J9207" s="47"/>
      <c r="K9207" s="47"/>
      <c r="L9207" s="47"/>
      <c r="M9207" s="47"/>
      <c r="N9207" s="47"/>
      <c r="O9207" s="47"/>
      <c r="P9207" s="47"/>
      <c r="Q9207" s="47"/>
    </row>
    <row r="9208" spans="6:17">
      <c r="O9208" s="36"/>
    </row>
    <row r="9209" spans="6:17">
      <c r="F9209" s="36"/>
      <c r="J9209" s="36"/>
      <c r="K9209" s="36"/>
      <c r="O9209" s="36"/>
    </row>
    <row r="9210" spans="6:17">
      <c r="F9210" s="36"/>
      <c r="K9210" s="36"/>
    </row>
    <row r="9211" spans="6:17">
      <c r="K9211" s="36"/>
      <c r="O9211" s="36"/>
    </row>
    <row r="9212" spans="6:17">
      <c r="J9212" s="36"/>
      <c r="K9212" s="36"/>
      <c r="O9212" s="36"/>
    </row>
    <row r="9213" spans="6:17">
      <c r="F9213" s="36"/>
      <c r="K9213" s="36"/>
      <c r="O9213" s="36"/>
    </row>
    <row r="9214" spans="6:17">
      <c r="F9214" s="36"/>
      <c r="J9214" s="36"/>
      <c r="K9214" s="36"/>
    </row>
    <row r="9215" spans="6:17">
      <c r="F9215" s="36"/>
      <c r="K9215" s="36"/>
      <c r="O9215" s="36"/>
    </row>
    <row r="9216" spans="6:17">
      <c r="F9216" s="36"/>
      <c r="H9216" s="36"/>
      <c r="I9216" s="36"/>
      <c r="J9216" s="36"/>
      <c r="K9216" s="36"/>
      <c r="M9216" s="36"/>
      <c r="N9216" s="36"/>
      <c r="O9216" s="36"/>
    </row>
    <row r="9217" spans="6:17">
      <c r="J9217" s="36"/>
      <c r="M9217" s="36"/>
    </row>
    <row r="9218" spans="6:17">
      <c r="J9218" s="36"/>
      <c r="K9218" s="36"/>
      <c r="M9218" s="36"/>
    </row>
    <row r="9219" spans="6:17">
      <c r="F9219" s="36"/>
      <c r="H9219" s="36"/>
      <c r="I9219" s="36"/>
      <c r="J9219" s="36"/>
      <c r="K9219" s="36"/>
      <c r="N9219" s="36"/>
      <c r="O9219" s="36"/>
    </row>
    <row r="9220" spans="6:17">
      <c r="F9220" s="36"/>
      <c r="J9220" s="36"/>
      <c r="K9220" s="36"/>
      <c r="O9220" s="36"/>
    </row>
    <row r="9221" spans="6:17">
      <c r="F9221" s="36"/>
      <c r="K9221" s="36"/>
      <c r="O9221" s="36"/>
    </row>
    <row r="9222" spans="6:17">
      <c r="F9222" s="36"/>
      <c r="H9222" s="36"/>
      <c r="I9222" s="36"/>
      <c r="J9222" s="36"/>
      <c r="K9222" s="36"/>
      <c r="N9222" s="36"/>
      <c r="O9222" s="36"/>
    </row>
    <row r="9223" spans="6:17">
      <c r="H9223" s="36"/>
      <c r="J9223" s="36"/>
      <c r="K9223" s="36"/>
    </row>
    <row r="9224" spans="6:17">
      <c r="F9224" s="36"/>
      <c r="H9224" s="36"/>
      <c r="J9224" s="36"/>
      <c r="K9224" s="36"/>
    </row>
    <row r="9225" spans="6:17">
      <c r="F9225" s="36"/>
      <c r="H9225" s="36"/>
      <c r="I9225" s="36"/>
      <c r="J9225" s="36"/>
      <c r="K9225" s="36"/>
      <c r="N9225" s="36"/>
      <c r="O9225" s="36"/>
    </row>
    <row r="9226" spans="6:17">
      <c r="F9226" s="36"/>
      <c r="H9226" s="36"/>
      <c r="I9226" s="36"/>
      <c r="J9226" s="36"/>
      <c r="K9226" s="36"/>
      <c r="N9226" s="36"/>
      <c r="O9226" s="36"/>
    </row>
    <row r="9227" spans="6:17">
      <c r="F9227" s="36"/>
      <c r="J9227" s="36"/>
      <c r="K9227" s="36"/>
      <c r="O9227" s="36"/>
    </row>
    <row r="9228" spans="6:17">
      <c r="F9228" s="47"/>
      <c r="G9228" s="47"/>
      <c r="H9228" s="47"/>
      <c r="I9228" s="47"/>
      <c r="J9228" s="47"/>
      <c r="K9228" s="47"/>
      <c r="L9228" s="47"/>
      <c r="M9228" s="47"/>
      <c r="N9228" s="47"/>
      <c r="O9228" s="47"/>
      <c r="P9228" s="47"/>
      <c r="Q9228" s="47"/>
    </row>
    <row r="9229" spans="6:17">
      <c r="F9229" s="47"/>
      <c r="G9229" s="47"/>
      <c r="H9229" s="47"/>
      <c r="I9229" s="47"/>
      <c r="J9229" s="47"/>
      <c r="K9229" s="47"/>
      <c r="L9229" s="47"/>
      <c r="M9229" s="47"/>
      <c r="N9229" s="47"/>
      <c r="O9229" s="47"/>
      <c r="P9229" s="47"/>
      <c r="Q9229" s="47"/>
    </row>
    <row r="9230" spans="6:17">
      <c r="F9230" s="36"/>
      <c r="J9230" s="36"/>
      <c r="K9230" s="36"/>
      <c r="O9230" s="36"/>
    </row>
    <row r="9231" spans="6:17">
      <c r="F9231" s="36"/>
      <c r="K9231" s="36"/>
      <c r="M9231" s="36"/>
    </row>
    <row r="9232" spans="6:17">
      <c r="F9232" s="47"/>
      <c r="G9232" s="47"/>
      <c r="H9232" s="47"/>
      <c r="I9232" s="47"/>
      <c r="J9232" s="47"/>
      <c r="K9232" s="47"/>
      <c r="L9232" s="47"/>
      <c r="M9232" s="47"/>
      <c r="N9232" s="47"/>
      <c r="O9232" s="47"/>
      <c r="P9232" s="47"/>
      <c r="Q9232" s="47"/>
    </row>
    <row r="9233" spans="6:15">
      <c r="F9233" s="36"/>
      <c r="K9233" s="36"/>
      <c r="O9233" s="36"/>
    </row>
    <row r="9234" spans="6:15">
      <c r="F9234" s="36"/>
      <c r="K9234" s="36"/>
      <c r="O9234" s="36"/>
    </row>
    <row r="9235" spans="6:15">
      <c r="F9235" s="36"/>
      <c r="K9235" s="36"/>
    </row>
    <row r="9236" spans="6:15">
      <c r="F9236" s="36"/>
      <c r="H9236" s="36"/>
      <c r="I9236" s="36"/>
      <c r="K9236" s="36"/>
      <c r="N9236" s="36"/>
      <c r="O9236" s="36"/>
    </row>
    <row r="9237" spans="6:15">
      <c r="F9237" s="36"/>
      <c r="O9237" s="36"/>
    </row>
    <row r="9238" spans="6:15">
      <c r="F9238" s="36"/>
      <c r="O9238" s="36"/>
    </row>
    <row r="9239" spans="6:15">
      <c r="F9239" s="36"/>
      <c r="K9239" s="36"/>
      <c r="O9239" s="36"/>
    </row>
    <row r="9240" spans="6:15">
      <c r="F9240" s="36"/>
      <c r="H9240" s="36"/>
      <c r="I9240" s="36"/>
      <c r="J9240" s="36"/>
      <c r="K9240" s="36"/>
      <c r="N9240" s="36"/>
      <c r="O9240" s="36"/>
    </row>
    <row r="9241" spans="6:15">
      <c r="F9241" s="36"/>
      <c r="K9241" s="36"/>
    </row>
    <row r="9242" spans="6:15">
      <c r="F9242" s="36"/>
      <c r="H9242" s="36"/>
      <c r="K9242" s="36"/>
      <c r="O9242" s="36"/>
    </row>
    <row r="9243" spans="6:15">
      <c r="F9243" s="36"/>
      <c r="H9243" s="36"/>
      <c r="I9243" s="36"/>
      <c r="J9243" s="36"/>
      <c r="K9243" s="36"/>
      <c r="N9243" s="36"/>
      <c r="O9243" s="36"/>
    </row>
    <row r="9244" spans="6:15">
      <c r="F9244" s="36"/>
      <c r="H9244" s="36"/>
      <c r="I9244" s="36"/>
      <c r="O9244" s="36"/>
    </row>
    <row r="9245" spans="6:15">
      <c r="F9245" s="36"/>
      <c r="H9245" s="36"/>
      <c r="I9245" s="36"/>
      <c r="K9245" s="36"/>
    </row>
    <row r="9246" spans="6:15">
      <c r="F9246" s="36"/>
      <c r="H9246" s="36"/>
      <c r="I9246" s="36"/>
      <c r="J9246" s="36"/>
      <c r="K9246" s="36"/>
      <c r="N9246" s="36"/>
      <c r="O9246" s="36"/>
    </row>
    <row r="9247" spans="6:15">
      <c r="F9247" s="36"/>
      <c r="K9247" s="36"/>
    </row>
    <row r="9248" spans="6:15">
      <c r="F9248" s="36"/>
      <c r="K9248" s="36"/>
      <c r="O9248" s="36"/>
    </row>
    <row r="9249" spans="6:17">
      <c r="F9249" s="36"/>
      <c r="H9249" s="36"/>
      <c r="I9249" s="36"/>
      <c r="J9249" s="36"/>
      <c r="K9249" s="36"/>
      <c r="N9249" s="36"/>
      <c r="O9249" s="36"/>
    </row>
    <row r="9250" spans="6:17">
      <c r="F9250" s="36"/>
      <c r="K9250" s="36"/>
      <c r="O9250" s="36"/>
    </row>
    <row r="9251" spans="6:17">
      <c r="F9251" s="36"/>
      <c r="K9251" s="36"/>
    </row>
    <row r="9252" spans="6:17">
      <c r="F9252" s="36"/>
      <c r="G9252" s="36"/>
      <c r="K9252" s="36"/>
      <c r="O9252" s="36"/>
    </row>
    <row r="9253" spans="6:17">
      <c r="F9253" s="36"/>
      <c r="K9253" s="36"/>
    </row>
    <row r="9254" spans="6:17">
      <c r="F9254" s="36"/>
      <c r="K9254" s="36"/>
      <c r="O9254" s="36"/>
    </row>
    <row r="9255" spans="6:17">
      <c r="F9255" s="36"/>
      <c r="G9255" s="36"/>
      <c r="H9255" s="36"/>
      <c r="I9255" s="36"/>
      <c r="K9255" s="36"/>
      <c r="N9255" s="36"/>
      <c r="O9255" s="36"/>
    </row>
    <row r="9256" spans="6:17">
      <c r="F9256" s="36"/>
    </row>
    <row r="9257" spans="6:17">
      <c r="K9257" s="36"/>
    </row>
    <row r="9258" spans="6:17">
      <c r="G9258" s="36"/>
      <c r="O9258" s="36"/>
    </row>
    <row r="9259" spans="6:17">
      <c r="F9259" s="36"/>
      <c r="K9259" s="36"/>
      <c r="O9259" s="36"/>
    </row>
    <row r="9260" spans="6:17">
      <c r="F9260" s="47"/>
      <c r="G9260" s="47"/>
      <c r="H9260" s="47"/>
      <c r="I9260" s="47"/>
      <c r="J9260" s="47"/>
      <c r="K9260" s="47"/>
      <c r="L9260" s="47"/>
      <c r="M9260" s="47"/>
      <c r="N9260" s="47"/>
      <c r="O9260" s="47"/>
      <c r="P9260" s="47"/>
      <c r="Q9260" s="47"/>
    </row>
    <row r="9261" spans="6:17">
      <c r="F9261" s="47"/>
      <c r="G9261" s="47"/>
      <c r="H9261" s="47"/>
      <c r="I9261" s="47"/>
      <c r="J9261" s="47"/>
      <c r="K9261" s="47"/>
      <c r="L9261" s="47"/>
      <c r="M9261" s="47"/>
      <c r="N9261" s="47"/>
      <c r="O9261" s="47"/>
      <c r="P9261" s="47"/>
      <c r="Q9261" s="47"/>
    </row>
    <row r="9262" spans="6:17">
      <c r="F9262" s="36"/>
      <c r="K9262" s="36"/>
      <c r="M9262" s="36"/>
      <c r="O9262" s="36"/>
    </row>
    <row r="9263" spans="6:17">
      <c r="K9263" s="36"/>
      <c r="M9263" s="36"/>
      <c r="O9263" s="36"/>
    </row>
    <row r="9264" spans="6:17">
      <c r="F9264" s="36"/>
      <c r="H9264" s="36"/>
      <c r="I9264" s="36"/>
      <c r="J9264" s="36"/>
      <c r="K9264" s="36"/>
      <c r="N9264" s="36"/>
      <c r="O9264" s="36"/>
    </row>
    <row r="9265" spans="6:15">
      <c r="H9265" s="36"/>
      <c r="I9265" s="36"/>
      <c r="O9265" s="36"/>
    </row>
    <row r="9266" spans="6:15">
      <c r="F9266" s="36"/>
      <c r="J9266" s="36"/>
      <c r="K9266" s="36"/>
      <c r="O9266" s="36"/>
    </row>
    <row r="9267" spans="6:15">
      <c r="F9267" s="36"/>
      <c r="H9267" s="36"/>
      <c r="I9267" s="36"/>
      <c r="J9267" s="36"/>
      <c r="K9267" s="36"/>
      <c r="N9267" s="36"/>
      <c r="O9267" s="36"/>
    </row>
    <row r="9268" spans="6:15">
      <c r="O9268" s="36"/>
    </row>
    <row r="9269" spans="6:15">
      <c r="K9269" s="36"/>
      <c r="O9269" s="36"/>
    </row>
    <row r="9270" spans="6:15">
      <c r="F9270" s="36"/>
      <c r="H9270" s="36"/>
      <c r="I9270" s="36"/>
      <c r="J9270" s="36"/>
      <c r="K9270" s="36"/>
      <c r="N9270" s="36"/>
      <c r="O9270" s="36"/>
    </row>
    <row r="9271" spans="6:15">
      <c r="F9271" s="36"/>
      <c r="I9271" s="36"/>
      <c r="O9271" s="36"/>
    </row>
    <row r="9272" spans="6:15">
      <c r="F9272" s="36"/>
      <c r="I9272" s="36"/>
      <c r="O9272" s="36"/>
    </row>
    <row r="9273" spans="6:15">
      <c r="F9273" s="36"/>
      <c r="H9273" s="36"/>
      <c r="I9273" s="36"/>
      <c r="J9273" s="36"/>
      <c r="K9273" s="36"/>
      <c r="N9273" s="36"/>
      <c r="O9273" s="36"/>
    </row>
    <row r="9274" spans="6:15">
      <c r="F9274" s="36"/>
      <c r="O9274" s="36"/>
    </row>
    <row r="9275" spans="6:15">
      <c r="F9275" s="36"/>
      <c r="H9275" s="36"/>
      <c r="I9275" s="36"/>
      <c r="J9275" s="36"/>
      <c r="K9275" s="36"/>
      <c r="O9275" s="36"/>
    </row>
    <row r="9276" spans="6:15">
      <c r="I9276" s="36"/>
      <c r="O9276" s="36"/>
    </row>
    <row r="9277" spans="6:15">
      <c r="F9277" s="36"/>
      <c r="I9277" s="36"/>
      <c r="O9277" s="36"/>
    </row>
    <row r="9278" spans="6:15">
      <c r="I9278" s="36"/>
      <c r="O9278" s="36"/>
    </row>
    <row r="9279" spans="6:15">
      <c r="F9279" s="36"/>
      <c r="I9279" s="36"/>
      <c r="K9279" s="36"/>
      <c r="M9279" s="36"/>
      <c r="O9279" s="36"/>
    </row>
    <row r="9280" spans="6:15">
      <c r="F9280" s="36"/>
    </row>
    <row r="9281" spans="6:17">
      <c r="F9281" s="36"/>
      <c r="I9281" s="36"/>
      <c r="O9281" s="36"/>
    </row>
    <row r="9282" spans="6:17">
      <c r="I9282" s="36"/>
    </row>
    <row r="9283" spans="6:17">
      <c r="F9283" s="36"/>
      <c r="I9283" s="36"/>
      <c r="K9283" s="36"/>
    </row>
    <row r="9284" spans="6:17">
      <c r="F9284" s="36"/>
      <c r="O9284" s="36"/>
    </row>
    <row r="9285" spans="6:17">
      <c r="F9285" s="47"/>
      <c r="G9285" s="47"/>
      <c r="H9285" s="47"/>
      <c r="I9285" s="47"/>
      <c r="J9285" s="47"/>
      <c r="K9285" s="47"/>
      <c r="L9285" s="47"/>
      <c r="M9285" s="47"/>
      <c r="N9285" s="47"/>
      <c r="O9285" s="47"/>
      <c r="P9285" s="47"/>
      <c r="Q9285" s="47"/>
    </row>
    <row r="9286" spans="6:17">
      <c r="I9286" s="36"/>
      <c r="M9286" s="36"/>
      <c r="O9286" s="36"/>
    </row>
    <row r="9287" spans="6:17">
      <c r="F9287" s="36"/>
      <c r="J9287" s="36"/>
      <c r="K9287" s="36"/>
      <c r="M9287" s="36"/>
      <c r="O9287" s="36"/>
    </row>
    <row r="9288" spans="6:17">
      <c r="F9288" s="36"/>
      <c r="H9288" s="36"/>
      <c r="I9288" s="36"/>
      <c r="J9288" s="36"/>
      <c r="K9288" s="36"/>
      <c r="N9288" s="36"/>
      <c r="O9288" s="36"/>
    </row>
    <row r="9289" spans="6:17">
      <c r="I9289" s="36"/>
    </row>
    <row r="9290" spans="6:17">
      <c r="F9290" s="36"/>
    </row>
    <row r="9291" spans="6:17">
      <c r="F9291" s="36"/>
      <c r="H9291" s="36"/>
      <c r="I9291" s="36"/>
      <c r="J9291" s="36"/>
      <c r="K9291" s="36"/>
      <c r="N9291" s="36"/>
      <c r="O9291" s="36"/>
    </row>
    <row r="9292" spans="6:17">
      <c r="I9292" s="36"/>
      <c r="K9292" s="36"/>
    </row>
    <row r="9293" spans="6:17">
      <c r="F9293" s="36"/>
      <c r="K9293" s="36"/>
      <c r="O9293" s="36"/>
    </row>
    <row r="9294" spans="6:17">
      <c r="F9294" s="36"/>
      <c r="H9294" s="36"/>
      <c r="I9294" s="36"/>
      <c r="J9294" s="36"/>
      <c r="K9294" s="36"/>
      <c r="N9294" s="36"/>
      <c r="O9294" s="36"/>
    </row>
    <row r="9295" spans="6:17">
      <c r="I9295" s="36"/>
    </row>
    <row r="9296" spans="6:17">
      <c r="F9296" s="36"/>
      <c r="H9296" s="36"/>
      <c r="I9296" s="36"/>
      <c r="J9296" s="36"/>
      <c r="K9296" s="36"/>
      <c r="N9296" s="36"/>
      <c r="O9296" s="36"/>
    </row>
    <row r="9297" spans="6:15">
      <c r="F9297" s="36"/>
      <c r="H9297" s="36"/>
      <c r="I9297" s="36"/>
      <c r="J9297" s="36"/>
      <c r="K9297" s="36"/>
      <c r="N9297" s="36"/>
      <c r="O9297" s="36"/>
    </row>
    <row r="9298" spans="6:15">
      <c r="F9298" s="36"/>
      <c r="H9298" s="36"/>
      <c r="I9298" s="36"/>
      <c r="J9298" s="36"/>
      <c r="K9298" s="36"/>
      <c r="N9298" s="36"/>
      <c r="O9298" s="36"/>
    </row>
    <row r="9299" spans="6:15">
      <c r="F9299" s="36"/>
      <c r="H9299" s="36"/>
      <c r="I9299" s="36"/>
      <c r="J9299" s="36"/>
      <c r="K9299" s="36"/>
      <c r="N9299" s="36"/>
      <c r="O9299" s="36"/>
    </row>
    <row r="9300" spans="6:15">
      <c r="F9300" s="36"/>
      <c r="H9300" s="36"/>
      <c r="I9300" s="36"/>
      <c r="J9300" s="36"/>
      <c r="K9300" s="36"/>
      <c r="N9300" s="36"/>
      <c r="O9300" s="36"/>
    </row>
    <row r="9301" spans="6:15">
      <c r="F9301" s="36"/>
      <c r="H9301" s="36"/>
      <c r="I9301" s="36"/>
      <c r="J9301" s="36"/>
      <c r="K9301" s="36"/>
      <c r="N9301" s="36"/>
      <c r="O9301" s="36"/>
    </row>
    <row r="9302" spans="6:15">
      <c r="F9302" s="36"/>
      <c r="H9302" s="36"/>
      <c r="I9302" s="36"/>
      <c r="J9302" s="36"/>
      <c r="K9302" s="36"/>
      <c r="N9302" s="36"/>
      <c r="O9302" s="36"/>
    </row>
    <row r="9303" spans="6:15">
      <c r="F9303" s="36"/>
      <c r="H9303" s="36"/>
      <c r="I9303" s="36"/>
      <c r="J9303" s="36"/>
      <c r="K9303" s="36"/>
      <c r="N9303" s="36"/>
      <c r="O9303" s="36"/>
    </row>
    <row r="9304" spans="6:15">
      <c r="F9304" s="36"/>
      <c r="H9304" s="36"/>
      <c r="I9304" s="36"/>
      <c r="J9304" s="36"/>
      <c r="K9304" s="36"/>
      <c r="N9304" s="36"/>
      <c r="O9304" s="36"/>
    </row>
    <row r="9305" spans="6:15">
      <c r="F9305" s="36"/>
      <c r="H9305" s="36"/>
      <c r="I9305" s="36"/>
      <c r="J9305" s="36"/>
      <c r="K9305" s="36"/>
      <c r="N9305" s="36"/>
      <c r="O9305" s="36"/>
    </row>
    <row r="9306" spans="6:15">
      <c r="F9306" s="36"/>
      <c r="H9306" s="36"/>
      <c r="I9306" s="36"/>
      <c r="J9306" s="36"/>
      <c r="K9306" s="36"/>
      <c r="N9306" s="36"/>
      <c r="O9306" s="36"/>
    </row>
    <row r="9307" spans="6:15">
      <c r="F9307" s="36"/>
      <c r="H9307" s="36"/>
      <c r="I9307" s="36"/>
      <c r="J9307" s="36"/>
      <c r="K9307" s="36"/>
      <c r="N9307" s="36"/>
      <c r="O9307" s="36"/>
    </row>
    <row r="9308" spans="6:15">
      <c r="F9308" s="36"/>
      <c r="H9308" s="36"/>
      <c r="I9308" s="36"/>
      <c r="K9308" s="36"/>
      <c r="N9308" s="36"/>
      <c r="O9308" s="36"/>
    </row>
    <row r="9309" spans="6:15">
      <c r="F9309" s="36"/>
      <c r="H9309" s="36"/>
      <c r="I9309" s="36"/>
      <c r="J9309" s="36"/>
      <c r="K9309" s="36"/>
      <c r="N9309" s="36"/>
      <c r="O9309" s="36"/>
    </row>
    <row r="9310" spans="6:15">
      <c r="F9310" s="36"/>
      <c r="J9310" s="36"/>
      <c r="O9310" s="36"/>
    </row>
    <row r="9311" spans="6:15">
      <c r="F9311" s="36"/>
      <c r="J9311" s="36"/>
      <c r="O9311" s="36"/>
    </row>
    <row r="9312" spans="6:15">
      <c r="F9312" s="36"/>
      <c r="H9312" s="36"/>
      <c r="I9312" s="36"/>
      <c r="J9312" s="36"/>
      <c r="K9312" s="36"/>
      <c r="N9312" s="36"/>
      <c r="O9312" s="36"/>
    </row>
    <row r="9313" spans="6:15">
      <c r="I9313" s="36"/>
      <c r="J9313" s="36"/>
    </row>
    <row r="9314" spans="6:15">
      <c r="F9314" s="36"/>
      <c r="H9314" s="36"/>
      <c r="K9314" s="36"/>
      <c r="O9314" s="36"/>
    </row>
    <row r="9315" spans="6:15">
      <c r="M9315" s="36"/>
      <c r="O9315" s="36"/>
    </row>
    <row r="9316" spans="6:15">
      <c r="F9316" s="36"/>
      <c r="I9316" s="36"/>
      <c r="J9316" s="36"/>
      <c r="O9316" s="36"/>
    </row>
    <row r="9317" spans="6:15">
      <c r="F9317" s="36"/>
      <c r="I9317" s="36"/>
    </row>
    <row r="9318" spans="6:15">
      <c r="O9318" s="36"/>
    </row>
    <row r="9319" spans="6:15">
      <c r="I9319" s="36"/>
      <c r="J9319" s="36"/>
    </row>
    <row r="9320" spans="6:15">
      <c r="F9320" s="36"/>
      <c r="O9320" s="36"/>
    </row>
    <row r="9321" spans="6:15">
      <c r="F9321" s="36"/>
      <c r="K9321" s="36"/>
      <c r="O9321" s="36"/>
    </row>
    <row r="9322" spans="6:15">
      <c r="F9322" s="36"/>
      <c r="J9322" s="36"/>
      <c r="K9322" s="36"/>
      <c r="O9322" s="36"/>
    </row>
    <row r="9323" spans="6:15">
      <c r="F9323" s="36"/>
      <c r="J9323" s="36"/>
      <c r="K9323" s="36"/>
    </row>
    <row r="9324" spans="6:15">
      <c r="F9324" s="36"/>
      <c r="H9324" s="36"/>
      <c r="I9324" s="36"/>
      <c r="J9324" s="36"/>
      <c r="K9324" s="36"/>
      <c r="N9324" s="36"/>
      <c r="O9324" s="36"/>
    </row>
    <row r="9325" spans="6:15">
      <c r="F9325" s="36"/>
      <c r="I9325" s="36"/>
      <c r="J9325" s="36"/>
    </row>
    <row r="9326" spans="6:15">
      <c r="F9326" s="36"/>
      <c r="I9326" s="36"/>
      <c r="K9326" s="36"/>
    </row>
    <row r="9327" spans="6:15">
      <c r="F9327" s="36"/>
      <c r="H9327" s="36"/>
      <c r="I9327" s="36"/>
      <c r="J9327" s="36"/>
      <c r="K9327" s="36"/>
      <c r="N9327" s="36"/>
      <c r="O9327" s="36"/>
    </row>
    <row r="9328" spans="6:15">
      <c r="F9328" s="36"/>
      <c r="J9328" s="36"/>
      <c r="O9328" s="36"/>
    </row>
    <row r="9329" spans="6:17">
      <c r="F9329" s="36"/>
      <c r="O9329" s="36"/>
    </row>
    <row r="9330" spans="6:17">
      <c r="F9330" s="36"/>
      <c r="H9330" s="36"/>
      <c r="I9330" s="36"/>
      <c r="J9330" s="36"/>
      <c r="K9330" s="36"/>
      <c r="N9330" s="36"/>
      <c r="O9330" s="36"/>
    </row>
    <row r="9331" spans="6:17">
      <c r="I9331" s="36"/>
      <c r="J9331" s="36"/>
    </row>
    <row r="9332" spans="6:17">
      <c r="F9332" s="47"/>
      <c r="G9332" s="47"/>
      <c r="H9332" s="47"/>
      <c r="I9332" s="47"/>
      <c r="J9332" s="47"/>
      <c r="K9332" s="47"/>
      <c r="L9332" s="47"/>
      <c r="M9332" s="47"/>
      <c r="N9332" s="47"/>
      <c r="O9332" s="47"/>
      <c r="P9332" s="47"/>
      <c r="Q9332" s="47"/>
    </row>
    <row r="9333" spans="6:17">
      <c r="F9333" s="36"/>
      <c r="H9333" s="36"/>
      <c r="I9333" s="36"/>
      <c r="K9333" s="36"/>
    </row>
    <row r="9334" spans="6:17">
      <c r="F9334" s="36"/>
      <c r="J9334" s="36"/>
      <c r="K9334" s="36"/>
      <c r="O9334" s="36"/>
    </row>
    <row r="9335" spans="6:17">
      <c r="I9335" s="36"/>
      <c r="J9335" s="36"/>
      <c r="O9335" s="36"/>
    </row>
    <row r="9336" spans="6:17">
      <c r="F9336" s="36"/>
      <c r="J9336" s="36"/>
    </row>
    <row r="9337" spans="6:17">
      <c r="F9337" s="36"/>
      <c r="H9337" s="36"/>
      <c r="I9337" s="36"/>
      <c r="J9337" s="36"/>
      <c r="K9337" s="36"/>
      <c r="O9337" s="36"/>
    </row>
    <row r="9338" spans="6:17">
      <c r="F9338" s="36"/>
      <c r="I9338" s="36"/>
      <c r="J9338" s="36"/>
      <c r="K9338" s="36"/>
      <c r="O9338" s="36"/>
    </row>
    <row r="9339" spans="6:17">
      <c r="F9339" s="36"/>
      <c r="K9339" s="36"/>
    </row>
    <row r="9340" spans="6:17">
      <c r="F9340" s="36"/>
      <c r="J9340" s="36"/>
    </row>
    <row r="9341" spans="6:17">
      <c r="I9341" s="36"/>
    </row>
    <row r="9342" spans="6:17">
      <c r="F9342" s="36"/>
      <c r="K9342" s="36"/>
    </row>
    <row r="9343" spans="6:17">
      <c r="F9343" s="36"/>
      <c r="J9343" s="36"/>
      <c r="O9343" s="36"/>
    </row>
    <row r="9344" spans="6:17">
      <c r="F9344" s="47"/>
      <c r="G9344" s="47"/>
      <c r="H9344" s="47"/>
      <c r="I9344" s="47"/>
      <c r="J9344" s="47"/>
      <c r="K9344" s="47"/>
      <c r="L9344" s="47"/>
      <c r="M9344" s="47"/>
      <c r="N9344" s="47"/>
      <c r="O9344" s="47"/>
      <c r="P9344" s="47"/>
      <c r="Q9344" s="47"/>
    </row>
    <row r="9345" spans="6:15">
      <c r="F9345" s="36"/>
      <c r="K9345" s="36"/>
      <c r="O9345" s="36"/>
    </row>
    <row r="9346" spans="6:15">
      <c r="F9346" s="36"/>
      <c r="K9346" s="36"/>
      <c r="O9346" s="36"/>
    </row>
    <row r="9347" spans="6:15">
      <c r="F9347" s="36"/>
      <c r="G9347" s="36"/>
      <c r="H9347" s="36"/>
      <c r="K9347" s="36"/>
    </row>
    <row r="9348" spans="6:15">
      <c r="F9348" s="36"/>
      <c r="J9348" s="36"/>
    </row>
    <row r="9349" spans="6:15">
      <c r="F9349" s="36"/>
      <c r="O9349" s="36"/>
    </row>
    <row r="9350" spans="6:15">
      <c r="G9350" s="36"/>
      <c r="I9350" s="36"/>
    </row>
    <row r="9351" spans="6:15">
      <c r="F9351" s="36"/>
      <c r="O9351" s="36"/>
    </row>
    <row r="9352" spans="6:15">
      <c r="F9352" s="36"/>
      <c r="O9352" s="36"/>
    </row>
    <row r="9353" spans="6:15">
      <c r="F9353" s="36"/>
      <c r="G9353" s="36"/>
      <c r="K9353" s="36"/>
      <c r="O9353" s="36"/>
    </row>
    <row r="9354" spans="6:15">
      <c r="F9354" s="36"/>
    </row>
    <row r="9355" spans="6:15">
      <c r="F9355" s="36"/>
      <c r="J9355" s="36"/>
      <c r="K9355" s="36"/>
      <c r="O9355" s="36"/>
    </row>
    <row r="9356" spans="6:15">
      <c r="F9356" s="36"/>
      <c r="H9356" s="36"/>
      <c r="I9356" s="36"/>
      <c r="J9356" s="36"/>
      <c r="K9356" s="36"/>
      <c r="N9356" s="36"/>
      <c r="O9356" s="36"/>
    </row>
    <row r="9357" spans="6:15">
      <c r="F9357" s="36"/>
      <c r="O9357" s="36"/>
    </row>
    <row r="9358" spans="6:15">
      <c r="F9358" s="36"/>
      <c r="H9358" s="36"/>
      <c r="I9358" s="36"/>
      <c r="J9358" s="36"/>
      <c r="K9358" s="36"/>
      <c r="N9358" s="36"/>
      <c r="O9358" s="36"/>
    </row>
    <row r="9359" spans="6:15">
      <c r="F9359" s="36"/>
      <c r="H9359" s="36"/>
      <c r="I9359" s="36"/>
      <c r="J9359" s="36"/>
      <c r="K9359" s="36"/>
      <c r="N9359" s="36"/>
      <c r="O9359" s="36"/>
    </row>
    <row r="9360" spans="6:15">
      <c r="F9360" s="36"/>
      <c r="H9360" s="36"/>
      <c r="I9360" s="36"/>
      <c r="J9360" s="36"/>
      <c r="K9360" s="36"/>
      <c r="N9360" s="36"/>
      <c r="O9360" s="36"/>
    </row>
    <row r="9361" spans="6:15">
      <c r="F9361" s="36"/>
      <c r="H9361" s="36"/>
      <c r="I9361" s="36"/>
      <c r="J9361" s="36"/>
      <c r="K9361" s="36"/>
      <c r="N9361" s="36"/>
      <c r="O9361" s="36"/>
    </row>
    <row r="9362" spans="6:15">
      <c r="F9362" s="36"/>
      <c r="H9362" s="36"/>
      <c r="I9362" s="36"/>
      <c r="J9362" s="36"/>
      <c r="K9362" s="36"/>
      <c r="N9362" s="36"/>
      <c r="O9362" s="36"/>
    </row>
    <row r="9363" spans="6:15">
      <c r="F9363" s="36"/>
      <c r="H9363" s="36"/>
      <c r="I9363" s="36"/>
      <c r="J9363" s="36"/>
      <c r="K9363" s="36"/>
      <c r="N9363" s="36"/>
      <c r="O9363" s="36"/>
    </row>
    <row r="9364" spans="6:15">
      <c r="F9364" s="36"/>
      <c r="H9364" s="36"/>
      <c r="I9364" s="36"/>
      <c r="J9364" s="36"/>
      <c r="K9364" s="36"/>
      <c r="N9364" s="36"/>
      <c r="O9364" s="36"/>
    </row>
    <row r="9365" spans="6:15">
      <c r="F9365" s="36"/>
      <c r="H9365" s="36"/>
      <c r="I9365" s="36"/>
      <c r="J9365" s="36"/>
      <c r="K9365" s="36"/>
      <c r="N9365" s="36"/>
      <c r="O9365" s="36"/>
    </row>
    <row r="9366" spans="6:15">
      <c r="F9366" s="36"/>
      <c r="H9366" s="36"/>
      <c r="I9366" s="36"/>
      <c r="J9366" s="36"/>
      <c r="K9366" s="36"/>
      <c r="N9366" s="36"/>
      <c r="O9366" s="36"/>
    </row>
    <row r="9367" spans="6:15">
      <c r="F9367" s="36"/>
      <c r="H9367" s="36"/>
      <c r="I9367" s="36"/>
      <c r="J9367" s="36"/>
      <c r="K9367" s="36"/>
      <c r="N9367" s="36"/>
      <c r="O9367" s="36"/>
    </row>
    <row r="9368" spans="6:15">
      <c r="I9368" s="36"/>
      <c r="O9368" s="36"/>
    </row>
    <row r="9369" spans="6:15">
      <c r="F9369" s="36"/>
      <c r="H9369" s="36"/>
      <c r="I9369" s="36"/>
      <c r="J9369" s="36"/>
      <c r="K9369" s="36"/>
      <c r="N9369" s="36"/>
      <c r="O9369" s="36"/>
    </row>
    <row r="9370" spans="6:15">
      <c r="F9370" s="36"/>
      <c r="H9370" s="36"/>
      <c r="I9370" s="36"/>
      <c r="J9370" s="36"/>
      <c r="K9370" s="36"/>
      <c r="N9370" s="36"/>
      <c r="O9370" s="36"/>
    </row>
    <row r="9371" spans="6:15">
      <c r="F9371" s="36"/>
      <c r="I9371" s="36"/>
      <c r="J9371" s="36"/>
      <c r="K9371" s="36"/>
      <c r="O9371" s="36"/>
    </row>
    <row r="9372" spans="6:15">
      <c r="F9372" s="36"/>
      <c r="H9372" s="36"/>
      <c r="I9372" s="36"/>
      <c r="J9372" s="36"/>
      <c r="K9372" s="36"/>
      <c r="N9372" s="36"/>
      <c r="O9372" s="36"/>
    </row>
    <row r="9373" spans="6:15">
      <c r="F9373" s="36"/>
      <c r="J9373" s="36"/>
      <c r="K9373" s="36"/>
      <c r="O9373" s="36"/>
    </row>
    <row r="9374" spans="6:15">
      <c r="I9374" s="36"/>
      <c r="J9374" s="36"/>
      <c r="K9374" s="36"/>
    </row>
    <row r="9375" spans="6:15">
      <c r="F9375" s="36"/>
      <c r="H9375" s="36"/>
      <c r="I9375" s="36"/>
      <c r="J9375" s="36"/>
      <c r="K9375" s="36"/>
      <c r="N9375" s="36"/>
      <c r="O9375" s="36"/>
    </row>
    <row r="9376" spans="6:15">
      <c r="F9376" s="36"/>
      <c r="H9376" s="36"/>
      <c r="I9376" s="36"/>
      <c r="J9376" s="36"/>
      <c r="K9376" s="36"/>
      <c r="N9376" s="36"/>
      <c r="O9376" s="36"/>
    </row>
    <row r="9377" spans="6:17">
      <c r="F9377" s="36"/>
      <c r="I9377" s="36"/>
      <c r="K9377" s="36"/>
      <c r="O9377" s="36"/>
    </row>
    <row r="9378" spans="6:17">
      <c r="F9378" s="36"/>
      <c r="H9378" s="36"/>
      <c r="I9378" s="36"/>
      <c r="J9378" s="36"/>
      <c r="K9378" s="36"/>
      <c r="N9378" s="36"/>
      <c r="O9378" s="36"/>
    </row>
    <row r="9379" spans="6:17">
      <c r="J9379" s="36"/>
      <c r="O9379" s="36"/>
    </row>
    <row r="9380" spans="6:17">
      <c r="F9380" s="36"/>
      <c r="H9380" s="36"/>
      <c r="I9380" s="36"/>
      <c r="J9380" s="36"/>
      <c r="K9380" s="36"/>
      <c r="N9380" s="36"/>
      <c r="O9380" s="36"/>
    </row>
    <row r="9381" spans="6:17">
      <c r="F9381" s="36"/>
      <c r="H9381" s="36"/>
      <c r="I9381" s="36"/>
      <c r="J9381" s="36"/>
      <c r="K9381" s="36"/>
      <c r="N9381" s="36"/>
      <c r="O9381" s="36"/>
    </row>
    <row r="9382" spans="6:17">
      <c r="F9382" s="36"/>
      <c r="H9382" s="36"/>
      <c r="I9382" s="36"/>
      <c r="J9382" s="36"/>
      <c r="K9382" s="36"/>
      <c r="N9382" s="36"/>
      <c r="O9382" s="36"/>
    </row>
    <row r="9383" spans="6:17">
      <c r="F9383" s="36"/>
      <c r="I9383" s="36"/>
    </row>
    <row r="9384" spans="6:17">
      <c r="F9384" s="36"/>
      <c r="H9384" s="36"/>
      <c r="I9384" s="36"/>
      <c r="J9384" s="36"/>
      <c r="K9384" s="36"/>
      <c r="N9384" s="36"/>
      <c r="O9384" s="36"/>
    </row>
    <row r="9385" spans="6:17">
      <c r="F9385" s="36"/>
      <c r="H9385" s="36"/>
      <c r="I9385" s="36"/>
      <c r="J9385" s="36"/>
      <c r="K9385" s="36"/>
      <c r="N9385" s="36"/>
      <c r="O9385" s="36"/>
    </row>
    <row r="9386" spans="6:17">
      <c r="F9386" s="36"/>
      <c r="H9386" s="36"/>
      <c r="I9386" s="36"/>
      <c r="K9386" s="36"/>
      <c r="O9386" s="36"/>
    </row>
    <row r="9387" spans="6:17">
      <c r="F9387" s="36"/>
      <c r="H9387" s="36"/>
      <c r="I9387" s="36"/>
      <c r="J9387" s="36"/>
      <c r="K9387" s="36"/>
      <c r="N9387" s="36"/>
      <c r="O9387" s="36"/>
    </row>
    <row r="9388" spans="6:17">
      <c r="F9388" s="36"/>
      <c r="H9388" s="36"/>
      <c r="I9388" s="36"/>
      <c r="J9388" s="36"/>
      <c r="K9388" s="36"/>
      <c r="N9388" s="36"/>
      <c r="O9388" s="36"/>
    </row>
    <row r="9389" spans="6:17">
      <c r="F9389" s="36"/>
      <c r="I9389" s="36"/>
      <c r="K9389" s="36"/>
    </row>
    <row r="9390" spans="6:17">
      <c r="F9390" s="36"/>
      <c r="H9390" s="36"/>
      <c r="I9390" s="36"/>
      <c r="J9390" s="36"/>
      <c r="K9390" s="36"/>
      <c r="N9390" s="36"/>
      <c r="O9390" s="36"/>
    </row>
    <row r="9391" spans="6:17">
      <c r="F9391" s="36"/>
      <c r="H9391" s="36"/>
      <c r="I9391" s="36"/>
      <c r="J9391" s="36"/>
      <c r="K9391" s="36"/>
      <c r="N9391" s="36"/>
      <c r="O9391" s="36"/>
    </row>
    <row r="9392" spans="6:17">
      <c r="F9392" s="47"/>
      <c r="G9392" s="47"/>
      <c r="H9392" s="47"/>
      <c r="I9392" s="47"/>
      <c r="J9392" s="47"/>
      <c r="K9392" s="47"/>
      <c r="L9392" s="47"/>
      <c r="M9392" s="47"/>
      <c r="N9392" s="47"/>
      <c r="O9392" s="47"/>
      <c r="P9392" s="47"/>
      <c r="Q9392" s="47"/>
    </row>
    <row r="9393" spans="6:15">
      <c r="F9393" s="36"/>
      <c r="H9393" s="36"/>
      <c r="I9393" s="36"/>
      <c r="J9393" s="36"/>
      <c r="K9393" s="36"/>
      <c r="N9393" s="36"/>
      <c r="O9393" s="36"/>
    </row>
    <row r="9394" spans="6:15">
      <c r="F9394" s="36"/>
      <c r="K9394" s="36"/>
    </row>
    <row r="9395" spans="6:15">
      <c r="F9395" s="36"/>
      <c r="K9395" s="36"/>
    </row>
    <row r="9396" spans="6:15">
      <c r="F9396" s="36"/>
      <c r="H9396" s="36"/>
      <c r="I9396" s="36"/>
      <c r="J9396" s="36"/>
      <c r="K9396" s="36"/>
      <c r="N9396" s="36"/>
      <c r="O9396" s="36"/>
    </row>
    <row r="9397" spans="6:15">
      <c r="F9397" s="36"/>
    </row>
    <row r="9398" spans="6:15">
      <c r="F9398" s="36"/>
      <c r="K9398" s="36"/>
      <c r="O9398" s="36"/>
    </row>
    <row r="9399" spans="6:15">
      <c r="F9399" s="36"/>
      <c r="H9399" s="36"/>
      <c r="I9399" s="36"/>
      <c r="J9399" s="36"/>
      <c r="K9399" s="36"/>
      <c r="N9399" s="36"/>
      <c r="O9399" s="36"/>
    </row>
    <row r="9400" spans="6:15">
      <c r="F9400" s="36"/>
      <c r="N9400" s="36"/>
    </row>
    <row r="9401" spans="6:15">
      <c r="F9401" s="36"/>
      <c r="K9401" s="36"/>
    </row>
    <row r="9402" spans="6:15">
      <c r="F9402" s="36"/>
      <c r="H9402" s="36"/>
      <c r="I9402" s="36"/>
      <c r="J9402" s="36"/>
      <c r="K9402" s="36"/>
      <c r="N9402" s="36"/>
      <c r="O9402" s="36"/>
    </row>
    <row r="9403" spans="6:15">
      <c r="F9403" s="36"/>
      <c r="O9403" s="36"/>
    </row>
    <row r="9404" spans="6:15">
      <c r="F9404" s="36"/>
      <c r="K9404" s="36"/>
    </row>
    <row r="9405" spans="6:15">
      <c r="F9405" s="36"/>
      <c r="H9405" s="36"/>
      <c r="I9405" s="36"/>
      <c r="J9405" s="36"/>
      <c r="K9405" s="36"/>
      <c r="N9405" s="36"/>
      <c r="O9405" s="36"/>
    </row>
    <row r="9406" spans="6:15">
      <c r="K9406" s="36"/>
    </row>
    <row r="9407" spans="6:15">
      <c r="F9407" s="36"/>
      <c r="K9407" s="36"/>
    </row>
    <row r="9408" spans="6:15">
      <c r="F9408" s="36"/>
      <c r="H9408" s="36"/>
      <c r="I9408" s="36"/>
      <c r="J9408" s="36"/>
      <c r="K9408" s="36"/>
      <c r="N9408" s="36"/>
      <c r="O9408" s="36"/>
    </row>
    <row r="9409" spans="6:15">
      <c r="F9409" s="36"/>
      <c r="H9409" s="36"/>
      <c r="I9409" s="36"/>
      <c r="K9409" s="36"/>
      <c r="O9409" s="36"/>
    </row>
    <row r="9410" spans="6:15">
      <c r="F9410" s="36"/>
      <c r="I9410" s="36"/>
      <c r="K9410" s="36"/>
      <c r="O9410" s="36"/>
    </row>
    <row r="9411" spans="6:15">
      <c r="F9411" s="36"/>
      <c r="H9411" s="36"/>
      <c r="I9411" s="36"/>
      <c r="J9411" s="36"/>
      <c r="K9411" s="36"/>
      <c r="N9411" s="36"/>
      <c r="O9411" s="36"/>
    </row>
    <row r="9412" spans="6:15">
      <c r="K9412" s="36"/>
      <c r="N9412" s="36"/>
    </row>
    <row r="9413" spans="6:15">
      <c r="F9413" s="36"/>
      <c r="K9413" s="36"/>
    </row>
    <row r="9414" spans="6:15">
      <c r="F9414" s="36"/>
      <c r="H9414" s="36"/>
      <c r="I9414" s="36"/>
      <c r="J9414" s="36"/>
      <c r="K9414" s="36"/>
      <c r="N9414" s="36"/>
      <c r="O9414" s="36"/>
    </row>
    <row r="9415" spans="6:15">
      <c r="J9415" s="36"/>
      <c r="K9415" s="36"/>
    </row>
    <row r="9416" spans="6:15">
      <c r="F9416" s="36"/>
      <c r="J9416" s="36"/>
      <c r="K9416" s="36"/>
    </row>
    <row r="9417" spans="6:15">
      <c r="F9417" s="36"/>
      <c r="H9417" s="36"/>
      <c r="I9417" s="36"/>
      <c r="J9417" s="36"/>
      <c r="K9417" s="36"/>
      <c r="N9417" s="36"/>
      <c r="O9417" s="36"/>
    </row>
    <row r="9418" spans="6:15">
      <c r="F9418" s="36"/>
      <c r="J9418" s="36"/>
    </row>
    <row r="9419" spans="6:15">
      <c r="F9419" s="36"/>
      <c r="H9419" s="36"/>
      <c r="I9419" s="36"/>
      <c r="J9419" s="36"/>
      <c r="K9419" s="36"/>
      <c r="O9419" s="36"/>
    </row>
    <row r="9420" spans="6:15">
      <c r="F9420" s="36"/>
      <c r="H9420" s="36"/>
      <c r="I9420" s="36"/>
      <c r="J9420" s="36"/>
      <c r="K9420" s="36"/>
      <c r="N9420" s="36"/>
      <c r="O9420" s="36"/>
    </row>
    <row r="9421" spans="6:15">
      <c r="F9421" s="36"/>
      <c r="K9421" s="36"/>
      <c r="O9421" s="36"/>
    </row>
    <row r="9422" spans="6:15">
      <c r="F9422" s="36"/>
      <c r="K9422" s="36"/>
    </row>
    <row r="9423" spans="6:15">
      <c r="F9423" s="36"/>
      <c r="H9423" s="36"/>
      <c r="I9423" s="36"/>
      <c r="J9423" s="36"/>
      <c r="K9423" s="36"/>
      <c r="N9423" s="36"/>
      <c r="O9423" s="36"/>
    </row>
    <row r="9424" spans="6:15">
      <c r="F9424" s="36"/>
      <c r="I9424" s="36"/>
      <c r="N9424" s="36"/>
    </row>
    <row r="9425" spans="6:15">
      <c r="F9425" s="36"/>
      <c r="I9425" s="36"/>
      <c r="K9425" s="36"/>
    </row>
    <row r="9426" spans="6:15">
      <c r="F9426" s="36"/>
      <c r="H9426" s="36"/>
      <c r="I9426" s="36"/>
      <c r="J9426" s="36"/>
      <c r="K9426" s="36"/>
      <c r="N9426" s="36"/>
      <c r="O9426" s="36"/>
    </row>
    <row r="9427" spans="6:15">
      <c r="F9427" s="36"/>
      <c r="I9427" s="36"/>
      <c r="J9427" s="36"/>
      <c r="K9427" s="36"/>
    </row>
    <row r="9428" spans="6:15">
      <c r="F9428" s="36"/>
      <c r="J9428" s="36"/>
      <c r="K9428" s="36"/>
    </row>
    <row r="9429" spans="6:15">
      <c r="F9429" s="36"/>
      <c r="H9429" s="36"/>
      <c r="I9429" s="36"/>
      <c r="J9429" s="36"/>
      <c r="K9429" s="36"/>
      <c r="N9429" s="36"/>
      <c r="O9429" s="36"/>
    </row>
    <row r="9430" spans="6:15">
      <c r="F9430" s="36"/>
      <c r="H9430" s="36"/>
      <c r="I9430" s="36"/>
      <c r="J9430" s="36"/>
      <c r="K9430" s="36"/>
      <c r="N9430" s="36"/>
      <c r="O9430" s="36"/>
    </row>
    <row r="9431" spans="6:15">
      <c r="F9431" s="36"/>
      <c r="K9431" s="36"/>
      <c r="O9431" s="36"/>
    </row>
    <row r="9432" spans="6:15">
      <c r="F9432" s="36"/>
      <c r="H9432" s="36"/>
      <c r="I9432" s="36"/>
      <c r="J9432" s="36"/>
      <c r="K9432" s="36"/>
      <c r="N9432" s="36"/>
      <c r="O9432" s="36"/>
    </row>
    <row r="9433" spans="6:15">
      <c r="F9433" s="36"/>
      <c r="H9433" s="36"/>
      <c r="I9433" s="36"/>
      <c r="J9433" s="36"/>
      <c r="K9433" s="36"/>
      <c r="N9433" s="36"/>
      <c r="O9433" s="36"/>
    </row>
    <row r="9434" spans="6:15">
      <c r="F9434" s="36"/>
      <c r="J9434" s="36"/>
      <c r="K9434" s="36"/>
      <c r="O9434" s="36"/>
    </row>
    <row r="9435" spans="6:15">
      <c r="F9435" s="36"/>
      <c r="H9435" s="36"/>
      <c r="I9435" s="36"/>
      <c r="J9435" s="36"/>
      <c r="K9435" s="36"/>
      <c r="N9435" s="36"/>
      <c r="O9435" s="36"/>
    </row>
    <row r="9436" spans="6:15">
      <c r="F9436" s="36"/>
      <c r="H9436" s="36"/>
      <c r="I9436" s="36"/>
      <c r="J9436" s="36"/>
      <c r="K9436" s="36"/>
      <c r="N9436" s="36"/>
      <c r="O9436" s="36"/>
    </row>
    <row r="9437" spans="6:15">
      <c r="F9437" s="36"/>
      <c r="I9437" s="36"/>
      <c r="K9437" s="36"/>
    </row>
    <row r="9438" spans="6:15">
      <c r="F9438" s="36"/>
      <c r="H9438" s="36"/>
      <c r="O9438" s="36"/>
    </row>
    <row r="9439" spans="6:15">
      <c r="F9439" s="36"/>
      <c r="H9439" s="36"/>
      <c r="I9439" s="36"/>
      <c r="J9439" s="36"/>
      <c r="K9439" s="36"/>
      <c r="N9439" s="36"/>
      <c r="O9439" s="36"/>
    </row>
    <row r="9440" spans="6:15">
      <c r="F9440" s="36"/>
      <c r="O9440" s="36"/>
    </row>
    <row r="9441" spans="6:17">
      <c r="F9441" s="36"/>
      <c r="H9441" s="36"/>
    </row>
    <row r="9442" spans="6:17">
      <c r="F9442" s="36"/>
      <c r="H9442" s="36"/>
      <c r="I9442" s="36"/>
      <c r="J9442" s="36"/>
      <c r="K9442" s="36"/>
      <c r="N9442" s="36"/>
      <c r="O9442" s="36"/>
    </row>
    <row r="9443" spans="6:17">
      <c r="F9443" s="47"/>
      <c r="G9443" s="47"/>
      <c r="H9443" s="47"/>
      <c r="I9443" s="47"/>
      <c r="J9443" s="47"/>
      <c r="K9443" s="47"/>
      <c r="L9443" s="47"/>
      <c r="M9443" s="47"/>
      <c r="N9443" s="47"/>
      <c r="O9443" s="47"/>
      <c r="P9443" s="47"/>
      <c r="Q9443" s="47"/>
    </row>
    <row r="9444" spans="6:17">
      <c r="F9444" s="36"/>
      <c r="H9444" s="36"/>
      <c r="I9444" s="36"/>
      <c r="J9444" s="36"/>
      <c r="K9444" s="36"/>
      <c r="N9444" s="36"/>
      <c r="O9444" s="36"/>
    </row>
    <row r="9445" spans="6:17">
      <c r="F9445" s="36"/>
      <c r="H9445" s="36"/>
      <c r="I9445" s="36"/>
      <c r="J9445" s="36"/>
      <c r="K9445" s="36"/>
      <c r="N9445" s="36"/>
      <c r="O9445" s="36"/>
    </row>
    <row r="9446" spans="6:17">
      <c r="F9446" s="36"/>
      <c r="O9446" s="36"/>
    </row>
    <row r="9447" spans="6:17">
      <c r="F9447" s="36"/>
      <c r="H9447" s="36"/>
      <c r="I9447" s="36"/>
      <c r="J9447" s="36"/>
      <c r="K9447" s="36"/>
      <c r="N9447" s="36"/>
      <c r="O9447" s="36"/>
    </row>
    <row r="9448" spans="6:17">
      <c r="F9448" s="36"/>
      <c r="H9448" s="36"/>
      <c r="I9448" s="36"/>
      <c r="J9448" s="36"/>
      <c r="K9448" s="36"/>
      <c r="N9448" s="36"/>
      <c r="O9448" s="36"/>
    </row>
    <row r="9449" spans="6:17">
      <c r="F9449" s="36"/>
      <c r="K9449" s="36"/>
      <c r="O9449" s="36"/>
    </row>
    <row r="9450" spans="6:17">
      <c r="F9450" s="36"/>
      <c r="H9450" s="36"/>
      <c r="I9450" s="36"/>
      <c r="J9450" s="36"/>
      <c r="K9450" s="36"/>
      <c r="N9450" s="36"/>
      <c r="O9450" s="36"/>
    </row>
    <row r="9451" spans="6:17">
      <c r="F9451" s="36"/>
      <c r="H9451" s="36"/>
      <c r="I9451" s="36"/>
      <c r="J9451" s="36"/>
      <c r="K9451" s="36"/>
      <c r="N9451" s="36"/>
      <c r="O9451" s="36"/>
    </row>
    <row r="9452" spans="6:17">
      <c r="F9452" s="36"/>
      <c r="H9452" s="36"/>
      <c r="I9452" s="36"/>
      <c r="K9452" s="36"/>
      <c r="O9452" s="36"/>
    </row>
    <row r="9453" spans="6:17">
      <c r="F9453" s="36"/>
      <c r="H9453" s="36"/>
      <c r="I9453" s="36"/>
      <c r="J9453" s="36"/>
      <c r="K9453" s="36"/>
      <c r="N9453" s="36"/>
      <c r="O9453" s="36"/>
    </row>
    <row r="9454" spans="6:17">
      <c r="F9454" s="36"/>
      <c r="I9454" s="36"/>
      <c r="K9454" s="36"/>
    </row>
    <row r="9455" spans="6:17">
      <c r="F9455" s="36"/>
      <c r="I9455" s="36"/>
      <c r="K9455" s="36"/>
    </row>
    <row r="9456" spans="6:17">
      <c r="F9456" s="36"/>
      <c r="H9456" s="36"/>
      <c r="I9456" s="36"/>
      <c r="J9456" s="36"/>
      <c r="K9456" s="36"/>
      <c r="N9456" s="36"/>
      <c r="O9456" s="36"/>
    </row>
    <row r="9457" spans="6:15">
      <c r="K9457" s="36"/>
    </row>
    <row r="9458" spans="6:15">
      <c r="F9458" s="36"/>
      <c r="H9458" s="36"/>
      <c r="K9458" s="36"/>
      <c r="O9458" s="36"/>
    </row>
    <row r="9459" spans="6:15">
      <c r="F9459" s="36"/>
      <c r="H9459" s="36"/>
      <c r="I9459" s="36"/>
      <c r="J9459" s="36"/>
      <c r="K9459" s="36"/>
      <c r="N9459" s="36"/>
      <c r="O9459" s="36"/>
    </row>
    <row r="9460" spans="6:15">
      <c r="F9460" s="36"/>
      <c r="K9460" s="36"/>
      <c r="O9460" s="36"/>
    </row>
    <row r="9461" spans="6:15">
      <c r="F9461" s="36"/>
      <c r="K9461" s="36"/>
    </row>
    <row r="9462" spans="6:15">
      <c r="F9462" s="36"/>
      <c r="H9462" s="36"/>
      <c r="I9462" s="36"/>
      <c r="J9462" s="36"/>
      <c r="K9462" s="36"/>
      <c r="N9462" s="36"/>
      <c r="O9462" s="36"/>
    </row>
    <row r="9463" spans="6:15">
      <c r="F9463" s="36"/>
      <c r="I9463" s="36"/>
      <c r="K9463" s="36"/>
    </row>
    <row r="9464" spans="6:15">
      <c r="F9464" s="36"/>
      <c r="O9464" s="36"/>
    </row>
    <row r="9465" spans="6:15">
      <c r="F9465" s="36"/>
      <c r="H9465" s="36"/>
      <c r="I9465" s="36"/>
      <c r="J9465" s="36"/>
      <c r="K9465" s="36"/>
      <c r="N9465" s="36"/>
      <c r="O9465" s="36"/>
    </row>
    <row r="9466" spans="6:15">
      <c r="F9466" s="36"/>
      <c r="H9466" s="36"/>
      <c r="I9466" s="36"/>
      <c r="J9466" s="36"/>
      <c r="K9466" s="36"/>
      <c r="N9466" s="36"/>
      <c r="O9466" s="36"/>
    </row>
    <row r="9467" spans="6:15">
      <c r="F9467" s="36"/>
      <c r="K9467" s="36"/>
    </row>
    <row r="9468" spans="6:15">
      <c r="F9468" s="36"/>
      <c r="H9468" s="36"/>
      <c r="I9468" s="36"/>
      <c r="J9468" s="36"/>
      <c r="K9468" s="36"/>
      <c r="N9468" s="36"/>
      <c r="O9468" s="36"/>
    </row>
    <row r="9469" spans="6:15">
      <c r="F9469" s="36"/>
      <c r="H9469" s="36"/>
      <c r="I9469" s="36"/>
      <c r="J9469" s="36"/>
      <c r="K9469" s="36"/>
      <c r="N9469" s="36"/>
      <c r="O9469" s="36"/>
    </row>
    <row r="9470" spans="6:15">
      <c r="F9470" s="36"/>
    </row>
    <row r="9471" spans="6:15">
      <c r="F9471" s="36"/>
      <c r="H9471" s="36"/>
      <c r="I9471" s="36"/>
      <c r="J9471" s="36"/>
      <c r="K9471" s="36"/>
      <c r="N9471" s="36"/>
      <c r="O9471" s="36"/>
    </row>
    <row r="9472" spans="6:15">
      <c r="F9472" s="36"/>
      <c r="H9472" s="36"/>
      <c r="I9472" s="36"/>
      <c r="J9472" s="36"/>
      <c r="K9472" s="36"/>
      <c r="N9472" s="36"/>
      <c r="O9472" s="36"/>
    </row>
    <row r="9473" spans="6:15">
      <c r="F9473" s="36"/>
      <c r="O9473" s="36"/>
    </row>
    <row r="9474" spans="6:15">
      <c r="F9474" s="36"/>
      <c r="H9474" s="36"/>
      <c r="I9474" s="36"/>
      <c r="J9474" s="36"/>
      <c r="K9474" s="36"/>
      <c r="N9474" s="36"/>
      <c r="O9474" s="36"/>
    </row>
    <row r="9475" spans="6:15">
      <c r="F9475" s="36"/>
      <c r="H9475" s="36"/>
      <c r="I9475" s="36"/>
      <c r="J9475" s="36"/>
      <c r="K9475" s="36"/>
      <c r="N9475" s="36"/>
      <c r="O9475" s="36"/>
    </row>
    <row r="9476" spans="6:15">
      <c r="F9476" s="36"/>
      <c r="O9476" s="36"/>
    </row>
    <row r="9477" spans="6:15">
      <c r="F9477" s="36"/>
      <c r="H9477" s="36"/>
      <c r="I9477" s="36"/>
      <c r="J9477" s="36"/>
      <c r="K9477" s="36"/>
      <c r="N9477" s="36"/>
      <c r="O9477" s="36"/>
    </row>
    <row r="9478" spans="6:15">
      <c r="F9478" s="36"/>
      <c r="H9478" s="36"/>
      <c r="I9478" s="36"/>
      <c r="J9478" s="36"/>
      <c r="K9478" s="36"/>
      <c r="N9478" s="36"/>
      <c r="O9478" s="36"/>
    </row>
    <row r="9479" spans="6:15">
      <c r="F9479" s="36"/>
      <c r="K9479" s="36"/>
      <c r="O9479" s="36"/>
    </row>
    <row r="9480" spans="6:15">
      <c r="F9480" s="36"/>
      <c r="H9480" s="36"/>
      <c r="I9480" s="36"/>
      <c r="J9480" s="36"/>
      <c r="K9480" s="36"/>
      <c r="N9480" s="36"/>
      <c r="O9480" s="36"/>
    </row>
    <row r="9481" spans="6:15">
      <c r="F9481" s="36"/>
      <c r="H9481" s="36"/>
      <c r="I9481" s="36"/>
      <c r="J9481" s="36"/>
      <c r="K9481" s="36"/>
      <c r="N9481" s="36"/>
      <c r="O9481" s="36"/>
    </row>
    <row r="9482" spans="6:15">
      <c r="F9482" s="36"/>
      <c r="I9482" s="36"/>
      <c r="K9482" s="36"/>
      <c r="O9482" s="36"/>
    </row>
    <row r="9483" spans="6:15">
      <c r="F9483" s="36"/>
      <c r="H9483" s="36"/>
      <c r="I9483" s="36"/>
      <c r="J9483" s="36"/>
      <c r="K9483" s="36"/>
      <c r="N9483" s="36"/>
      <c r="O9483" s="36"/>
    </row>
    <row r="9484" spans="6:15">
      <c r="F9484" s="36"/>
      <c r="H9484" s="36"/>
      <c r="I9484" s="36"/>
      <c r="J9484" s="36"/>
      <c r="K9484" s="36"/>
      <c r="N9484" s="36"/>
      <c r="O9484" s="36"/>
    </row>
    <row r="9485" spans="6:15">
      <c r="O9485" s="36"/>
    </row>
    <row r="9486" spans="6:15">
      <c r="F9486" s="36"/>
      <c r="H9486" s="36"/>
      <c r="I9486" s="36"/>
      <c r="J9486" s="36"/>
      <c r="K9486" s="36"/>
      <c r="N9486" s="36"/>
      <c r="O9486" s="36"/>
    </row>
    <row r="9487" spans="6:15">
      <c r="F9487" s="36"/>
      <c r="H9487" s="36"/>
      <c r="I9487" s="36"/>
      <c r="J9487" s="36"/>
      <c r="K9487" s="36"/>
      <c r="N9487" s="36"/>
      <c r="O9487" s="36"/>
    </row>
    <row r="9488" spans="6:15">
      <c r="F9488" s="36"/>
      <c r="K9488" s="36"/>
      <c r="O9488" s="36"/>
    </row>
    <row r="9489" spans="6:15">
      <c r="F9489" s="36"/>
      <c r="H9489" s="36"/>
      <c r="I9489" s="36"/>
      <c r="J9489" s="36"/>
      <c r="K9489" s="36"/>
      <c r="N9489" s="36"/>
      <c r="O9489" s="36"/>
    </row>
    <row r="9490" spans="6:15">
      <c r="K9490" s="36"/>
      <c r="N9490" s="36"/>
    </row>
    <row r="9491" spans="6:15">
      <c r="F9491" s="36"/>
      <c r="H9491" s="36"/>
      <c r="K9491" s="36"/>
    </row>
    <row r="9492" spans="6:15">
      <c r="F9492" s="36"/>
      <c r="H9492" s="36"/>
      <c r="I9492" s="36"/>
      <c r="J9492" s="36"/>
      <c r="K9492" s="36"/>
      <c r="N9492" s="36"/>
      <c r="O9492" s="36"/>
    </row>
    <row r="9493" spans="6:15">
      <c r="F9493" s="36"/>
      <c r="N9493" s="36"/>
    </row>
    <row r="9494" spans="6:15">
      <c r="F9494" s="36"/>
      <c r="K9494" s="36"/>
    </row>
    <row r="9495" spans="6:15">
      <c r="F9495" s="36"/>
      <c r="H9495" s="36"/>
      <c r="I9495" s="36"/>
      <c r="J9495" s="36"/>
      <c r="K9495" s="36"/>
      <c r="N9495" s="36"/>
      <c r="O9495" s="36"/>
    </row>
    <row r="9496" spans="6:15">
      <c r="F9496" s="36"/>
      <c r="K9496" s="36"/>
      <c r="N9496" s="36"/>
    </row>
    <row r="9497" spans="6:15">
      <c r="F9497" s="36"/>
      <c r="K9497" s="36"/>
    </row>
    <row r="9498" spans="6:15">
      <c r="F9498" s="36"/>
      <c r="H9498" s="36"/>
      <c r="I9498" s="36"/>
      <c r="J9498" s="36"/>
      <c r="K9498" s="36"/>
      <c r="N9498" s="36"/>
      <c r="O9498" s="36"/>
    </row>
    <row r="9499" spans="6:15">
      <c r="J9499" s="36"/>
      <c r="K9499" s="36"/>
      <c r="M9499" s="36"/>
      <c r="N9499" s="36"/>
      <c r="O9499" s="36"/>
    </row>
    <row r="9500" spans="6:15">
      <c r="F9500" s="36"/>
      <c r="O9500" s="36"/>
    </row>
    <row r="9501" spans="6:15">
      <c r="F9501" s="36"/>
      <c r="H9501" s="36"/>
      <c r="I9501" s="36"/>
      <c r="J9501" s="36"/>
      <c r="K9501" s="36"/>
      <c r="N9501" s="36"/>
      <c r="O9501" s="36"/>
    </row>
    <row r="9502" spans="6:15">
      <c r="F9502" s="36"/>
    </row>
    <row r="9503" spans="6:15">
      <c r="F9503" s="36"/>
      <c r="O9503" s="36"/>
    </row>
    <row r="9504" spans="6:15">
      <c r="F9504" s="36"/>
      <c r="H9504" s="36"/>
      <c r="I9504" s="36"/>
      <c r="J9504" s="36"/>
      <c r="K9504" s="36"/>
      <c r="N9504" s="36"/>
      <c r="O9504" s="36"/>
    </row>
    <row r="9505" spans="6:15">
      <c r="F9505" s="36"/>
    </row>
    <row r="9506" spans="6:15">
      <c r="F9506" s="36"/>
      <c r="O9506" s="36"/>
    </row>
    <row r="9507" spans="6:15">
      <c r="F9507" s="36"/>
      <c r="H9507" s="36"/>
      <c r="I9507" s="36"/>
      <c r="J9507" s="36"/>
      <c r="K9507" s="36"/>
      <c r="N9507" s="36"/>
      <c r="O9507" s="36"/>
    </row>
    <row r="9508" spans="6:15">
      <c r="F9508" s="36"/>
      <c r="O9508" s="36"/>
    </row>
    <row r="9509" spans="6:15">
      <c r="F9509" s="36"/>
      <c r="O9509" s="36"/>
    </row>
    <row r="9510" spans="6:15">
      <c r="F9510" s="36"/>
      <c r="H9510" s="36"/>
      <c r="I9510" s="36"/>
      <c r="J9510" s="36"/>
      <c r="K9510" s="36"/>
      <c r="N9510" s="36"/>
      <c r="O9510" s="36"/>
    </row>
    <row r="9511" spans="6:15">
      <c r="F9511" s="36"/>
      <c r="K9511" s="36"/>
      <c r="M9511" s="36"/>
    </row>
    <row r="9512" spans="6:15">
      <c r="F9512" s="36"/>
      <c r="K9512" s="36"/>
      <c r="O9512" s="36"/>
    </row>
    <row r="9513" spans="6:15">
      <c r="F9513" s="36"/>
      <c r="H9513" s="36"/>
      <c r="I9513" s="36"/>
      <c r="J9513" s="36"/>
      <c r="K9513" s="36"/>
      <c r="N9513" s="36"/>
      <c r="O9513" s="36"/>
    </row>
    <row r="9514" spans="6:15">
      <c r="F9514" s="36"/>
      <c r="H9514" s="36"/>
      <c r="I9514" s="36"/>
      <c r="J9514" s="36"/>
      <c r="K9514" s="36"/>
      <c r="N9514" s="36"/>
      <c r="O9514" s="36"/>
    </row>
    <row r="9515" spans="6:15">
      <c r="F9515" s="36"/>
      <c r="J9515" s="36"/>
      <c r="K9515" s="36"/>
    </row>
    <row r="9516" spans="6:15">
      <c r="F9516" s="36"/>
      <c r="I9516" s="36"/>
      <c r="J9516" s="36"/>
      <c r="K9516" s="36"/>
      <c r="M9516" s="36"/>
      <c r="O9516" s="36"/>
    </row>
    <row r="9517" spans="6:15">
      <c r="F9517" s="36"/>
      <c r="H9517" s="36"/>
      <c r="I9517" s="36"/>
      <c r="J9517" s="36"/>
      <c r="K9517" s="36"/>
      <c r="N9517" s="36"/>
      <c r="O9517" s="36"/>
    </row>
    <row r="9518" spans="6:15">
      <c r="F9518" s="36"/>
      <c r="J9518" s="36"/>
      <c r="K9518" s="36"/>
    </row>
    <row r="9519" spans="6:15">
      <c r="I9519" s="36"/>
    </row>
    <row r="9520" spans="6:15">
      <c r="F9520" s="36"/>
      <c r="H9520" s="36"/>
      <c r="I9520" s="36"/>
      <c r="J9520" s="36"/>
      <c r="K9520" s="36"/>
      <c r="N9520" s="36"/>
      <c r="O9520" s="36"/>
    </row>
    <row r="9521" spans="6:15">
      <c r="F9521" s="36"/>
      <c r="K9521" s="36"/>
      <c r="O9521" s="36"/>
    </row>
    <row r="9522" spans="6:15">
      <c r="I9522" s="36"/>
      <c r="K9522" s="36"/>
      <c r="O9522" s="36"/>
    </row>
    <row r="9523" spans="6:15">
      <c r="F9523" s="36"/>
      <c r="H9523" s="36"/>
      <c r="I9523" s="36"/>
      <c r="J9523" s="36"/>
      <c r="K9523" s="36"/>
      <c r="N9523" s="36"/>
      <c r="O9523" s="36"/>
    </row>
    <row r="9524" spans="6:15">
      <c r="F9524" s="36"/>
      <c r="H9524" s="36"/>
      <c r="I9524" s="36"/>
      <c r="J9524" s="36"/>
      <c r="K9524" s="36"/>
      <c r="N9524" s="36"/>
      <c r="O9524" s="36"/>
    </row>
    <row r="9525" spans="6:15">
      <c r="F9525" s="36"/>
      <c r="I9525" s="36"/>
      <c r="K9525" s="36"/>
      <c r="O9525" s="36"/>
    </row>
    <row r="9526" spans="6:15">
      <c r="F9526" s="36"/>
      <c r="H9526" s="36"/>
      <c r="I9526" s="36"/>
      <c r="J9526" s="36"/>
      <c r="K9526" s="36"/>
      <c r="N9526" s="36"/>
      <c r="O9526" s="36"/>
    </row>
    <row r="9527" spans="6:15">
      <c r="F9527" s="36"/>
      <c r="K9527" s="36"/>
      <c r="N9527" s="36"/>
      <c r="O9527" s="36"/>
    </row>
    <row r="9528" spans="6:15">
      <c r="F9528" s="36"/>
      <c r="M9528" s="36"/>
      <c r="O9528" s="36"/>
    </row>
    <row r="9529" spans="6:15">
      <c r="F9529" s="36"/>
      <c r="H9529" s="36"/>
      <c r="I9529" s="36"/>
      <c r="J9529" s="36"/>
      <c r="K9529" s="36"/>
      <c r="N9529" s="36"/>
      <c r="O9529" s="36"/>
    </row>
    <row r="9530" spans="6:15">
      <c r="F9530" s="36"/>
      <c r="H9530" s="36"/>
      <c r="J9530" s="36"/>
      <c r="K9530" s="36"/>
      <c r="N9530" s="36"/>
      <c r="O9530" s="36"/>
    </row>
    <row r="9531" spans="6:15">
      <c r="O9531" s="36"/>
    </row>
    <row r="9532" spans="6:15">
      <c r="F9532" s="36"/>
      <c r="H9532" s="36"/>
      <c r="I9532" s="36"/>
      <c r="J9532" s="36"/>
      <c r="K9532" s="36"/>
      <c r="N9532" s="36"/>
      <c r="O9532" s="36"/>
    </row>
    <row r="9533" spans="6:15">
      <c r="N9533" s="36"/>
    </row>
    <row r="9534" spans="6:15">
      <c r="F9534" s="36"/>
      <c r="J9534" s="36"/>
      <c r="K9534" s="36"/>
      <c r="O9534" s="36"/>
    </row>
    <row r="9535" spans="6:15">
      <c r="F9535" s="36"/>
      <c r="H9535" s="36"/>
      <c r="I9535" s="36"/>
      <c r="J9535" s="36"/>
      <c r="K9535" s="36"/>
      <c r="N9535" s="36"/>
      <c r="O9535" s="36"/>
    </row>
    <row r="9536" spans="6:15">
      <c r="F9536" s="36"/>
      <c r="J9536" s="36"/>
      <c r="K9536" s="36"/>
      <c r="O9536" s="36"/>
    </row>
    <row r="9537" spans="6:15">
      <c r="F9537" s="36"/>
      <c r="K9537" s="36"/>
      <c r="O9537" s="36"/>
    </row>
    <row r="9538" spans="6:15">
      <c r="F9538" s="36"/>
      <c r="H9538" s="36"/>
      <c r="I9538" s="36"/>
      <c r="J9538" s="36"/>
      <c r="K9538" s="36"/>
      <c r="N9538" s="36"/>
      <c r="O9538" s="36"/>
    </row>
    <row r="9539" spans="6:15">
      <c r="F9539" s="36"/>
      <c r="K9539" s="36"/>
    </row>
    <row r="9540" spans="6:15">
      <c r="F9540" s="36"/>
      <c r="H9540" s="36"/>
      <c r="I9540" s="36"/>
      <c r="J9540" s="36"/>
      <c r="K9540" s="36"/>
      <c r="N9540" s="36"/>
      <c r="O9540" s="36"/>
    </row>
    <row r="9541" spans="6:15">
      <c r="F9541" s="36"/>
      <c r="H9541" s="36"/>
      <c r="I9541" s="36"/>
      <c r="J9541" s="36"/>
      <c r="K9541" s="36"/>
      <c r="N9541" s="36"/>
      <c r="O9541" s="36"/>
    </row>
    <row r="9542" spans="6:15">
      <c r="F9542" s="36"/>
      <c r="J9542" s="36"/>
      <c r="K9542" s="36"/>
      <c r="O9542" s="36"/>
    </row>
    <row r="9543" spans="6:15">
      <c r="F9543" s="36"/>
      <c r="H9543" s="36"/>
      <c r="I9543" s="36"/>
      <c r="J9543" s="36"/>
      <c r="K9543" s="36"/>
      <c r="N9543" s="36"/>
      <c r="O9543" s="36"/>
    </row>
    <row r="9544" spans="6:15">
      <c r="F9544" s="36"/>
      <c r="H9544" s="36"/>
      <c r="I9544" s="36"/>
      <c r="J9544" s="36"/>
      <c r="K9544" s="36"/>
      <c r="N9544" s="36"/>
      <c r="O9544" s="36"/>
    </row>
    <row r="9545" spans="6:15">
      <c r="K9545" s="36"/>
    </row>
    <row r="9546" spans="6:15">
      <c r="F9546" s="36"/>
      <c r="H9546" s="36"/>
      <c r="I9546" s="36"/>
      <c r="J9546" s="36"/>
      <c r="K9546" s="36"/>
      <c r="N9546" s="36"/>
      <c r="O9546" s="36"/>
    </row>
    <row r="9547" spans="6:15">
      <c r="F9547" s="36"/>
      <c r="H9547" s="36"/>
      <c r="I9547" s="36"/>
      <c r="J9547" s="36"/>
      <c r="K9547" s="36"/>
      <c r="N9547" s="36"/>
      <c r="O9547" s="36"/>
    </row>
    <row r="9548" spans="6:15">
      <c r="F9548" s="36"/>
      <c r="J9548" s="36"/>
    </row>
    <row r="9549" spans="6:15">
      <c r="F9549" s="36"/>
      <c r="H9549" s="36"/>
      <c r="I9549" s="36"/>
      <c r="J9549" s="36"/>
      <c r="K9549" s="36"/>
      <c r="N9549" s="36"/>
      <c r="O9549" s="36"/>
    </row>
    <row r="9550" spans="6:15">
      <c r="F9550" s="36"/>
      <c r="H9550" s="36"/>
      <c r="I9550" s="36"/>
      <c r="J9550" s="36"/>
      <c r="K9550" s="36"/>
      <c r="N9550" s="36"/>
      <c r="O9550" s="36"/>
    </row>
    <row r="9551" spans="6:15">
      <c r="F9551" s="36"/>
      <c r="J9551" s="36"/>
    </row>
    <row r="9552" spans="6:15">
      <c r="F9552" s="36"/>
      <c r="H9552" s="36"/>
      <c r="I9552" s="36"/>
      <c r="J9552" s="36"/>
      <c r="K9552" s="36"/>
      <c r="N9552" s="36"/>
      <c r="O9552" s="36"/>
    </row>
    <row r="9553" spans="6:17">
      <c r="F9553" s="36"/>
      <c r="H9553" s="36"/>
      <c r="K9553" s="36"/>
      <c r="M9553" s="36"/>
      <c r="O9553" s="36"/>
    </row>
    <row r="9554" spans="6:17">
      <c r="J9554" s="36"/>
    </row>
    <row r="9555" spans="6:17">
      <c r="F9555" s="36"/>
      <c r="H9555" s="36"/>
      <c r="I9555" s="36"/>
      <c r="J9555" s="36"/>
      <c r="K9555" s="36"/>
      <c r="N9555" s="36"/>
      <c r="O9555" s="36"/>
    </row>
    <row r="9556" spans="6:17">
      <c r="K9556" s="36"/>
      <c r="M9556" s="36"/>
    </row>
    <row r="9557" spans="6:17">
      <c r="J9557" s="36"/>
    </row>
    <row r="9558" spans="6:17">
      <c r="F9558" s="36"/>
      <c r="H9558" s="36"/>
      <c r="I9558" s="36"/>
      <c r="J9558" s="36"/>
      <c r="K9558" s="36"/>
      <c r="N9558" s="36"/>
      <c r="O9558" s="36"/>
    </row>
    <row r="9559" spans="6:17">
      <c r="K9559" s="36"/>
      <c r="M9559" s="36"/>
    </row>
    <row r="9560" spans="6:17">
      <c r="F9560" s="36"/>
      <c r="I9560" s="36"/>
      <c r="K9560" s="36"/>
      <c r="O9560" s="36"/>
    </row>
    <row r="9561" spans="6:17">
      <c r="F9561" s="36"/>
      <c r="H9561" s="36"/>
      <c r="I9561" s="36"/>
      <c r="J9561" s="36"/>
      <c r="K9561" s="36"/>
      <c r="N9561" s="36"/>
      <c r="O9561" s="36"/>
    </row>
    <row r="9562" spans="6:17">
      <c r="F9562" s="36"/>
      <c r="J9562" s="36"/>
    </row>
    <row r="9563" spans="6:17">
      <c r="F9563" s="36"/>
      <c r="H9563" s="36"/>
      <c r="I9563" s="36"/>
      <c r="J9563" s="36"/>
      <c r="K9563" s="36"/>
      <c r="N9563" s="36"/>
      <c r="O9563" s="36"/>
    </row>
    <row r="9564" spans="6:17">
      <c r="F9564" s="36"/>
      <c r="H9564" s="36"/>
      <c r="I9564" s="36"/>
      <c r="J9564" s="36"/>
      <c r="K9564" s="36"/>
      <c r="N9564" s="36"/>
      <c r="O9564" s="36"/>
    </row>
    <row r="9565" spans="6:17">
      <c r="I9565" s="36"/>
      <c r="J9565" s="36"/>
      <c r="O9565" s="36"/>
    </row>
    <row r="9566" spans="6:17">
      <c r="I9566" s="36"/>
    </row>
    <row r="9567" spans="6:17">
      <c r="F9567" s="47"/>
      <c r="G9567" s="47"/>
      <c r="H9567" s="47"/>
      <c r="I9567" s="47"/>
      <c r="J9567" s="47"/>
      <c r="K9567" s="47"/>
      <c r="L9567" s="47"/>
      <c r="M9567" s="47"/>
      <c r="N9567" s="47"/>
      <c r="O9567" s="47"/>
      <c r="P9567" s="47"/>
      <c r="Q9567" s="47"/>
    </row>
    <row r="9568" spans="6:17">
      <c r="F9568" s="36"/>
      <c r="H9568" s="36"/>
      <c r="I9568" s="36"/>
      <c r="J9568" s="36"/>
      <c r="K9568" s="36"/>
      <c r="N9568" s="36"/>
      <c r="O9568" s="36"/>
    </row>
    <row r="9569" spans="6:15">
      <c r="F9569" s="36"/>
      <c r="H9569" s="36"/>
      <c r="I9569" s="36"/>
      <c r="J9569" s="36"/>
      <c r="K9569" s="36"/>
      <c r="N9569" s="36"/>
      <c r="O9569" s="36"/>
    </row>
    <row r="9570" spans="6:15">
      <c r="F9570" s="36"/>
      <c r="H9570" s="36"/>
      <c r="I9570" s="36"/>
      <c r="J9570" s="36"/>
      <c r="K9570" s="36"/>
      <c r="N9570" s="36"/>
      <c r="O9570" s="36"/>
    </row>
    <row r="9571" spans="6:15">
      <c r="F9571" s="36"/>
      <c r="H9571" s="36"/>
      <c r="I9571" s="36"/>
      <c r="J9571" s="36"/>
      <c r="K9571" s="36"/>
      <c r="N9571" s="36"/>
      <c r="O9571" s="36"/>
    </row>
    <row r="9572" spans="6:15">
      <c r="I9572" s="36"/>
      <c r="J9572" s="36"/>
      <c r="O9572" s="36"/>
    </row>
    <row r="9573" spans="6:15">
      <c r="F9573" s="36"/>
      <c r="I9573" s="36"/>
    </row>
    <row r="9574" spans="6:15">
      <c r="I9574" s="36"/>
    </row>
    <row r="9575" spans="6:15">
      <c r="F9575" s="36"/>
      <c r="I9575" s="36"/>
      <c r="K9575" s="36"/>
      <c r="O9575" s="36"/>
    </row>
    <row r="9576" spans="6:15">
      <c r="F9576" s="36"/>
      <c r="H9576" s="36"/>
      <c r="I9576" s="36"/>
      <c r="J9576" s="36"/>
      <c r="K9576" s="36"/>
      <c r="N9576" s="36"/>
      <c r="O9576" s="36"/>
    </row>
    <row r="9577" spans="6:15">
      <c r="F9577" s="36"/>
      <c r="H9577" s="36"/>
      <c r="I9577" s="36"/>
      <c r="J9577" s="36"/>
      <c r="K9577" s="36"/>
      <c r="N9577" s="36"/>
      <c r="O9577" s="36"/>
    </row>
    <row r="9578" spans="6:15">
      <c r="F9578" s="36"/>
      <c r="H9578" s="36"/>
      <c r="I9578" s="36"/>
      <c r="J9578" s="36"/>
      <c r="K9578" s="36"/>
      <c r="N9578" s="36"/>
      <c r="O9578" s="36"/>
    </row>
    <row r="9579" spans="6:15">
      <c r="F9579" s="36"/>
      <c r="H9579" s="36"/>
      <c r="I9579" s="36"/>
      <c r="J9579" s="36"/>
      <c r="K9579" s="36"/>
      <c r="N9579" s="36"/>
      <c r="O9579" s="36"/>
    </row>
    <row r="9580" spans="6:15">
      <c r="F9580" s="36"/>
      <c r="H9580" s="36"/>
      <c r="I9580" s="36"/>
      <c r="J9580" s="36"/>
      <c r="K9580" s="36"/>
      <c r="N9580" s="36"/>
      <c r="O9580" s="36"/>
    </row>
    <row r="9581" spans="6:15">
      <c r="F9581" s="36"/>
      <c r="H9581" s="36"/>
      <c r="I9581" s="36"/>
      <c r="J9581" s="36"/>
      <c r="K9581" s="36"/>
      <c r="N9581" s="36"/>
      <c r="O9581" s="36"/>
    </row>
    <row r="9582" spans="6:15">
      <c r="N9582" s="36"/>
    </row>
    <row r="9583" spans="6:15">
      <c r="N9583" s="36"/>
    </row>
    <row r="9584" spans="6:15">
      <c r="F9584" s="36"/>
      <c r="H9584" s="36"/>
      <c r="I9584" s="36"/>
      <c r="J9584" s="36"/>
      <c r="K9584" s="36"/>
      <c r="N9584" s="36"/>
      <c r="O9584" s="36"/>
    </row>
    <row r="9585" spans="6:15">
      <c r="F9585" s="36"/>
      <c r="H9585" s="36"/>
      <c r="I9585" s="36"/>
      <c r="J9585" s="36"/>
      <c r="K9585" s="36"/>
      <c r="N9585" s="36"/>
      <c r="O9585" s="36"/>
    </row>
    <row r="9586" spans="6:15">
      <c r="F9586" s="36"/>
      <c r="H9586" s="36"/>
      <c r="I9586" s="36"/>
      <c r="J9586" s="36"/>
      <c r="K9586" s="36"/>
      <c r="N9586" s="36"/>
      <c r="O9586" s="36"/>
    </row>
    <row r="9587" spans="6:15">
      <c r="F9587" s="36"/>
      <c r="H9587" s="36"/>
      <c r="I9587" s="36"/>
      <c r="J9587" s="36"/>
      <c r="K9587" s="36"/>
      <c r="N9587" s="36"/>
      <c r="O9587" s="36"/>
    </row>
    <row r="9588" spans="6:15">
      <c r="F9588" s="36"/>
      <c r="H9588" s="36"/>
      <c r="I9588" s="36"/>
      <c r="J9588" s="36"/>
      <c r="K9588" s="36"/>
      <c r="N9588" s="36"/>
      <c r="O9588" s="36"/>
    </row>
    <row r="9589" spans="6:15">
      <c r="F9589" s="36"/>
      <c r="H9589" s="36"/>
      <c r="I9589" s="36"/>
      <c r="J9589" s="36"/>
      <c r="K9589" s="36"/>
      <c r="N9589" s="36"/>
      <c r="O9589" s="36"/>
    </row>
    <row r="9590" spans="6:15">
      <c r="N9590" s="36"/>
    </row>
    <row r="9591" spans="6:15">
      <c r="N9591" s="36"/>
    </row>
    <row r="9592" spans="6:15">
      <c r="F9592" s="36"/>
      <c r="H9592" s="36"/>
      <c r="I9592" s="36"/>
      <c r="J9592" s="36"/>
      <c r="K9592" s="36"/>
      <c r="N9592" s="36"/>
      <c r="O9592" s="36"/>
    </row>
    <row r="9593" spans="6:15">
      <c r="F9593" s="36"/>
      <c r="H9593" s="36"/>
      <c r="I9593" s="36"/>
      <c r="J9593" s="36"/>
      <c r="K9593" s="36"/>
      <c r="N9593" s="36"/>
      <c r="O9593" s="36"/>
    </row>
    <row r="9594" spans="6:15">
      <c r="F9594" s="36"/>
      <c r="H9594" s="36"/>
      <c r="I9594" s="36"/>
      <c r="J9594" s="36"/>
      <c r="K9594" s="36"/>
      <c r="N9594" s="36"/>
      <c r="O9594" s="36"/>
    </row>
    <row r="9595" spans="6:15">
      <c r="F9595" s="36"/>
      <c r="H9595" s="36"/>
      <c r="I9595" s="36"/>
      <c r="J9595" s="36"/>
      <c r="K9595" s="36"/>
      <c r="N9595" s="36"/>
      <c r="O9595" s="36"/>
    </row>
    <row r="9596" spans="6:15">
      <c r="O9596" s="36"/>
    </row>
    <row r="9597" spans="6:15">
      <c r="J9597" s="36"/>
      <c r="O9597" s="36"/>
    </row>
    <row r="9598" spans="6:15">
      <c r="O9598" s="36"/>
    </row>
    <row r="9599" spans="6:15">
      <c r="F9599" s="36"/>
      <c r="O9599" s="36"/>
    </row>
    <row r="9600" spans="6:15">
      <c r="F9600" s="36"/>
      <c r="H9600" s="36"/>
      <c r="J9600" s="36"/>
      <c r="K9600" s="36"/>
      <c r="N9600" s="36"/>
      <c r="O9600" s="36"/>
    </row>
    <row r="9601" spans="6:15">
      <c r="F9601" s="36"/>
      <c r="J9601" s="36"/>
      <c r="O9601" s="36"/>
    </row>
    <row r="9602" spans="6:15">
      <c r="F9602" s="36"/>
      <c r="H9602" s="36"/>
      <c r="K9602" s="36"/>
    </row>
    <row r="9603" spans="6:15">
      <c r="F9603" s="36"/>
    </row>
    <row r="9604" spans="6:15">
      <c r="F9604" s="36"/>
      <c r="K9604" s="36"/>
    </row>
    <row r="9605" spans="6:15">
      <c r="F9605" s="36"/>
      <c r="J9605" s="36"/>
      <c r="O9605" s="36"/>
    </row>
    <row r="9606" spans="6:15">
      <c r="F9606" s="36"/>
    </row>
    <row r="9607" spans="6:15">
      <c r="F9607" s="36"/>
    </row>
    <row r="9608" spans="6:15">
      <c r="F9608" s="36"/>
      <c r="J9608" s="36"/>
      <c r="K9608" s="36"/>
      <c r="O9608" s="36"/>
    </row>
    <row r="9609" spans="6:15">
      <c r="F9609" s="36"/>
      <c r="J9609" s="36"/>
      <c r="O9609" s="36"/>
    </row>
    <row r="9610" spans="6:15">
      <c r="F9610" s="36"/>
      <c r="O9610" s="36"/>
    </row>
    <row r="9611" spans="6:15">
      <c r="F9611" s="36"/>
      <c r="O9611" s="36"/>
    </row>
    <row r="9612" spans="6:15">
      <c r="F9612" s="36"/>
      <c r="J9612" s="36"/>
      <c r="K9612" s="36"/>
      <c r="O9612" s="36"/>
    </row>
    <row r="9613" spans="6:15">
      <c r="F9613" s="36"/>
      <c r="H9613" s="36"/>
      <c r="I9613" s="36"/>
      <c r="K9613" s="36"/>
    </row>
    <row r="9614" spans="6:15">
      <c r="K9614" s="36"/>
    </row>
    <row r="9615" spans="6:15">
      <c r="F9615" s="36"/>
      <c r="K9615" s="36"/>
    </row>
    <row r="9616" spans="6:15">
      <c r="J9616" s="36"/>
      <c r="O9616" s="36"/>
    </row>
    <row r="9617" spans="6:15">
      <c r="I9617" s="36"/>
      <c r="J9617" s="36"/>
      <c r="O9617" s="36"/>
    </row>
    <row r="9618" spans="6:15">
      <c r="J9618" s="36"/>
    </row>
    <row r="9619" spans="6:15">
      <c r="J9619" s="36"/>
    </row>
    <row r="9620" spans="6:15">
      <c r="F9620" s="36"/>
      <c r="H9620" s="36"/>
      <c r="I9620" s="36"/>
      <c r="J9620" s="36"/>
      <c r="K9620" s="36"/>
      <c r="N9620" s="36"/>
      <c r="O9620" s="36"/>
    </row>
    <row r="9621" spans="6:15">
      <c r="F9621" s="36"/>
      <c r="H9621" s="36"/>
      <c r="I9621" s="36"/>
      <c r="J9621" s="36"/>
      <c r="K9621" s="36"/>
      <c r="N9621" s="36"/>
      <c r="O9621" s="36"/>
    </row>
    <row r="9622" spans="6:15">
      <c r="F9622" s="36"/>
      <c r="H9622" s="36"/>
      <c r="I9622" s="36"/>
      <c r="J9622" s="36"/>
      <c r="K9622" s="36"/>
      <c r="N9622" s="36"/>
      <c r="O9622" s="36"/>
    </row>
    <row r="9623" spans="6:15">
      <c r="F9623" s="36"/>
      <c r="H9623" s="36"/>
      <c r="I9623" s="36"/>
      <c r="J9623" s="36"/>
      <c r="K9623" s="36"/>
      <c r="N9623" s="36"/>
      <c r="O9623" s="36"/>
    </row>
    <row r="9624" spans="6:15">
      <c r="F9624" s="36"/>
      <c r="H9624" s="36"/>
      <c r="I9624" s="36"/>
      <c r="J9624" s="36"/>
      <c r="K9624" s="36"/>
      <c r="N9624" s="36"/>
      <c r="O9624" s="36"/>
    </row>
    <row r="9625" spans="6:15">
      <c r="F9625" s="36"/>
      <c r="H9625" s="36"/>
      <c r="I9625" s="36"/>
      <c r="J9625" s="36"/>
      <c r="K9625" s="36"/>
      <c r="N9625" s="36"/>
      <c r="O9625" s="36"/>
    </row>
    <row r="9626" spans="6:15">
      <c r="F9626" s="36"/>
      <c r="H9626" s="36"/>
      <c r="I9626" s="36"/>
      <c r="J9626" s="36"/>
      <c r="K9626" s="36"/>
      <c r="N9626" s="36"/>
      <c r="O9626" s="36"/>
    </row>
    <row r="9627" spans="6:15">
      <c r="F9627" s="36"/>
      <c r="H9627" s="36"/>
      <c r="I9627" s="36"/>
      <c r="J9627" s="36"/>
      <c r="K9627" s="36"/>
      <c r="N9627" s="36"/>
      <c r="O9627" s="36"/>
    </row>
    <row r="9628" spans="6:15">
      <c r="F9628" s="36"/>
      <c r="H9628" s="36"/>
      <c r="I9628" s="36"/>
      <c r="J9628" s="36"/>
      <c r="K9628" s="36"/>
      <c r="N9628" s="36"/>
      <c r="O9628" s="36"/>
    </row>
    <row r="9629" spans="6:15">
      <c r="F9629" s="36"/>
      <c r="H9629" s="36"/>
      <c r="I9629" s="36"/>
      <c r="J9629" s="36"/>
      <c r="K9629" s="36"/>
      <c r="N9629" s="36"/>
      <c r="O9629" s="36"/>
    </row>
    <row r="9630" spans="6:15">
      <c r="F9630" s="36"/>
      <c r="H9630" s="36"/>
      <c r="I9630" s="36"/>
      <c r="J9630" s="36"/>
      <c r="K9630" s="36"/>
      <c r="N9630" s="36"/>
      <c r="O9630" s="36"/>
    </row>
    <row r="9631" spans="6:15">
      <c r="F9631" s="36"/>
      <c r="H9631" s="36"/>
      <c r="I9631" s="36"/>
      <c r="J9631" s="36"/>
      <c r="K9631" s="36"/>
      <c r="N9631" s="36"/>
      <c r="O9631" s="36"/>
    </row>
    <row r="9632" spans="6:15">
      <c r="F9632" s="36"/>
      <c r="H9632" s="36"/>
      <c r="I9632" s="36"/>
      <c r="J9632" s="36"/>
      <c r="K9632" s="36"/>
      <c r="N9632" s="36"/>
      <c r="O9632" s="36"/>
    </row>
    <row r="9633" spans="6:15">
      <c r="F9633" s="36"/>
      <c r="H9633" s="36"/>
      <c r="I9633" s="36"/>
      <c r="J9633" s="36"/>
      <c r="K9633" s="36"/>
      <c r="N9633" s="36"/>
      <c r="O9633" s="36"/>
    </row>
    <row r="9634" spans="6:15">
      <c r="F9634" s="36"/>
      <c r="H9634" s="36"/>
      <c r="I9634" s="36"/>
      <c r="J9634" s="36"/>
      <c r="K9634" s="36"/>
      <c r="N9634" s="36"/>
      <c r="O9634" s="36"/>
    </row>
    <row r="9635" spans="6:15">
      <c r="F9635" s="36"/>
      <c r="H9635" s="36"/>
      <c r="I9635" s="36"/>
      <c r="J9635" s="36"/>
      <c r="K9635" s="36"/>
      <c r="N9635" s="36"/>
      <c r="O9635" s="36"/>
    </row>
    <row r="9636" spans="6:15">
      <c r="F9636" s="36"/>
      <c r="O9636" s="36"/>
    </row>
    <row r="9637" spans="6:15">
      <c r="F9637" s="36"/>
      <c r="H9637" s="36"/>
      <c r="J9637" s="36"/>
      <c r="K9637" s="36"/>
      <c r="O9637" s="36"/>
    </row>
    <row r="9638" spans="6:15">
      <c r="F9638" s="36"/>
    </row>
    <row r="9639" spans="6:15">
      <c r="F9639" s="36"/>
      <c r="H9639" s="36"/>
      <c r="I9639" s="36"/>
      <c r="J9639" s="36"/>
      <c r="K9639" s="36"/>
      <c r="N9639" s="36"/>
      <c r="O9639" s="36"/>
    </row>
    <row r="9640" spans="6:15">
      <c r="F9640" s="36"/>
      <c r="O9640" s="36"/>
    </row>
    <row r="9641" spans="6:15">
      <c r="F9641" s="36"/>
      <c r="O9641" s="36"/>
    </row>
    <row r="9642" spans="6:15">
      <c r="F9642" s="36"/>
      <c r="H9642" s="36"/>
      <c r="I9642" s="36"/>
      <c r="J9642" s="36"/>
      <c r="K9642" s="36"/>
      <c r="N9642" s="36"/>
      <c r="O9642" s="36"/>
    </row>
    <row r="9643" spans="6:15">
      <c r="F9643" s="36"/>
      <c r="H9643" s="36"/>
      <c r="I9643" s="36"/>
      <c r="J9643" s="36"/>
      <c r="K9643" s="36"/>
      <c r="N9643" s="36"/>
      <c r="O9643" s="36"/>
    </row>
    <row r="9644" spans="6:15">
      <c r="F9644" s="36"/>
    </row>
    <row r="9645" spans="6:15">
      <c r="F9645" s="36"/>
      <c r="O9645" s="36"/>
    </row>
    <row r="9646" spans="6:15">
      <c r="F9646" s="36"/>
    </row>
    <row r="9647" spans="6:15">
      <c r="F9647" s="36"/>
      <c r="K9647" s="36"/>
      <c r="O9647" s="36"/>
    </row>
    <row r="9648" spans="6:15">
      <c r="F9648" s="36"/>
      <c r="H9648" s="36"/>
      <c r="I9648" s="36"/>
      <c r="J9648" s="36"/>
      <c r="K9648" s="36"/>
      <c r="O9648" s="36"/>
    </row>
    <row r="9649" spans="6:17">
      <c r="F9649" s="36"/>
      <c r="O9649" s="36"/>
    </row>
    <row r="9650" spans="6:17">
      <c r="F9650" s="36"/>
      <c r="H9650" s="36"/>
      <c r="I9650" s="36"/>
      <c r="J9650" s="36"/>
      <c r="K9650" s="36"/>
      <c r="N9650" s="36"/>
      <c r="O9650" s="36"/>
    </row>
    <row r="9651" spans="6:17">
      <c r="O9651" s="36"/>
    </row>
    <row r="9652" spans="6:17">
      <c r="F9652" s="36"/>
      <c r="J9652" s="36"/>
    </row>
    <row r="9653" spans="6:17">
      <c r="F9653" s="36"/>
      <c r="O9653" s="36"/>
    </row>
    <row r="9654" spans="6:17">
      <c r="F9654" s="36"/>
      <c r="J9654" s="36"/>
      <c r="O9654" s="36"/>
    </row>
    <row r="9655" spans="6:17">
      <c r="F9655" s="36"/>
    </row>
    <row r="9656" spans="6:17">
      <c r="F9656" s="36"/>
      <c r="H9656" s="36"/>
      <c r="I9656" s="36"/>
      <c r="J9656" s="36"/>
      <c r="K9656" s="36"/>
      <c r="N9656" s="36"/>
      <c r="O9656" s="36"/>
    </row>
    <row r="9657" spans="6:17">
      <c r="F9657" s="36"/>
      <c r="H9657" s="36"/>
      <c r="I9657" s="36"/>
      <c r="J9657" s="36"/>
      <c r="K9657" s="36"/>
      <c r="N9657" s="36"/>
      <c r="O9657" s="36"/>
    </row>
    <row r="9658" spans="6:17">
      <c r="F9658" s="36"/>
      <c r="H9658" s="36"/>
      <c r="I9658" s="36"/>
      <c r="J9658" s="36"/>
      <c r="K9658" s="36"/>
      <c r="N9658" s="36"/>
      <c r="O9658" s="36"/>
    </row>
    <row r="9659" spans="6:17">
      <c r="F9659" s="36"/>
      <c r="H9659" s="36"/>
      <c r="I9659" s="36"/>
      <c r="J9659" s="36"/>
      <c r="K9659" s="36"/>
      <c r="N9659" s="36"/>
      <c r="O9659" s="36"/>
    </row>
    <row r="9660" spans="6:17">
      <c r="F9660" s="36"/>
      <c r="H9660" s="36"/>
      <c r="I9660" s="36"/>
      <c r="J9660" s="36"/>
      <c r="K9660" s="36"/>
      <c r="N9660" s="36"/>
      <c r="O9660" s="36"/>
    </row>
    <row r="9661" spans="6:17">
      <c r="F9661" s="47"/>
      <c r="G9661" s="47"/>
      <c r="H9661" s="47"/>
      <c r="I9661" s="47"/>
      <c r="J9661" s="47"/>
      <c r="K9661" s="47"/>
      <c r="L9661" s="47"/>
      <c r="M9661" s="47"/>
      <c r="N9661" s="47"/>
      <c r="O9661" s="47"/>
      <c r="P9661" s="47"/>
      <c r="Q9661" s="47"/>
    </row>
    <row r="9662" spans="6:17">
      <c r="J9662" s="36"/>
      <c r="M9662" s="36"/>
    </row>
    <row r="9663" spans="6:17">
      <c r="F9663" s="47"/>
      <c r="G9663" s="47"/>
      <c r="H9663" s="47"/>
      <c r="I9663" s="47"/>
      <c r="J9663" s="47"/>
      <c r="K9663" s="47"/>
      <c r="L9663" s="47"/>
      <c r="M9663" s="47"/>
      <c r="N9663" s="47"/>
      <c r="O9663" s="47"/>
      <c r="P9663" s="47"/>
      <c r="Q9663" s="47"/>
    </row>
    <row r="9664" spans="6:17">
      <c r="F9664" s="36"/>
      <c r="H9664" s="36"/>
      <c r="I9664" s="36"/>
      <c r="J9664" s="36"/>
      <c r="K9664" s="36"/>
      <c r="N9664" s="36"/>
      <c r="O9664" s="36"/>
    </row>
    <row r="9665" spans="6:15">
      <c r="F9665" s="36"/>
      <c r="H9665" s="36"/>
      <c r="I9665" s="36"/>
      <c r="J9665" s="36"/>
      <c r="K9665" s="36"/>
      <c r="N9665" s="36"/>
      <c r="O9665" s="36"/>
    </row>
    <row r="9666" spans="6:15">
      <c r="F9666" s="36"/>
      <c r="H9666" s="36"/>
      <c r="I9666" s="36"/>
      <c r="J9666" s="36"/>
      <c r="K9666" s="36"/>
      <c r="N9666" s="36"/>
      <c r="O9666" s="36"/>
    </row>
    <row r="9667" spans="6:15">
      <c r="F9667" s="36"/>
      <c r="H9667" s="36"/>
      <c r="I9667" s="36"/>
      <c r="J9667" s="36"/>
      <c r="K9667" s="36"/>
      <c r="N9667" s="36"/>
      <c r="O9667" s="36"/>
    </row>
    <row r="9668" spans="6:15">
      <c r="J9668" s="36"/>
      <c r="K9668" s="36"/>
    </row>
    <row r="9669" spans="6:15">
      <c r="F9669" s="36"/>
      <c r="K9669" s="36"/>
    </row>
    <row r="9670" spans="6:15">
      <c r="J9670" s="36"/>
      <c r="K9670" s="36"/>
    </row>
    <row r="9671" spans="6:15">
      <c r="I9671" s="36"/>
      <c r="K9671" s="36"/>
      <c r="O9671" s="36"/>
    </row>
    <row r="9672" spans="6:15">
      <c r="F9672" s="36"/>
      <c r="H9672" s="36"/>
      <c r="I9672" s="36"/>
      <c r="J9672" s="36"/>
      <c r="K9672" s="36"/>
      <c r="N9672" s="36"/>
      <c r="O9672" s="36"/>
    </row>
    <row r="9673" spans="6:15">
      <c r="F9673" s="36"/>
      <c r="H9673" s="36"/>
      <c r="I9673" s="36"/>
      <c r="J9673" s="36"/>
      <c r="K9673" s="36"/>
      <c r="N9673" s="36"/>
      <c r="O9673" s="36"/>
    </row>
    <row r="9674" spans="6:15">
      <c r="F9674" s="36"/>
      <c r="H9674" s="36"/>
      <c r="I9674" s="36"/>
      <c r="J9674" s="36"/>
      <c r="K9674" s="36"/>
      <c r="N9674" s="36"/>
      <c r="O9674" s="36"/>
    </row>
    <row r="9675" spans="6:15">
      <c r="F9675" s="36"/>
      <c r="H9675" s="36"/>
      <c r="I9675" s="36"/>
      <c r="J9675" s="36"/>
      <c r="K9675" s="36"/>
      <c r="N9675" s="36"/>
      <c r="O9675" s="36"/>
    </row>
    <row r="9676" spans="6:15">
      <c r="F9676" s="36"/>
      <c r="K9676" s="36"/>
      <c r="N9676" s="36"/>
      <c r="O9676" s="36"/>
    </row>
    <row r="9677" spans="6:15">
      <c r="F9677" s="36"/>
      <c r="K9677" s="36"/>
      <c r="N9677" s="36"/>
    </row>
    <row r="9678" spans="6:15">
      <c r="F9678" s="36"/>
      <c r="J9678" s="36"/>
      <c r="K9678" s="36"/>
      <c r="N9678" s="36"/>
      <c r="O9678" s="36"/>
    </row>
    <row r="9679" spans="6:15">
      <c r="I9679" s="36"/>
      <c r="N9679" s="36"/>
    </row>
    <row r="9680" spans="6:15">
      <c r="K9680" s="36"/>
      <c r="O9680" s="36"/>
    </row>
    <row r="9681" spans="6:15">
      <c r="F9681" s="36"/>
      <c r="K9681" s="36"/>
    </row>
    <row r="9682" spans="6:15">
      <c r="K9682" s="36"/>
    </row>
    <row r="9683" spans="6:15">
      <c r="I9683" s="36"/>
      <c r="K9683" s="36"/>
    </row>
    <row r="9684" spans="6:15">
      <c r="F9684" s="36"/>
      <c r="H9684" s="36"/>
      <c r="I9684" s="36"/>
      <c r="J9684" s="36"/>
      <c r="K9684" s="36"/>
      <c r="N9684" s="36"/>
      <c r="O9684" s="36"/>
    </row>
    <row r="9685" spans="6:15">
      <c r="F9685" s="36"/>
      <c r="H9685" s="36"/>
      <c r="I9685" s="36"/>
      <c r="J9685" s="36"/>
      <c r="K9685" s="36"/>
      <c r="N9685" s="36"/>
      <c r="O9685" s="36"/>
    </row>
    <row r="9686" spans="6:15">
      <c r="F9686" s="36"/>
      <c r="H9686" s="36"/>
      <c r="I9686" s="36"/>
      <c r="J9686" s="36"/>
      <c r="K9686" s="36"/>
      <c r="N9686" s="36"/>
      <c r="O9686" s="36"/>
    </row>
    <row r="9687" spans="6:15">
      <c r="F9687" s="36"/>
      <c r="H9687" s="36"/>
      <c r="I9687" s="36"/>
      <c r="J9687" s="36"/>
      <c r="K9687" s="36"/>
      <c r="N9687" s="36"/>
      <c r="O9687" s="36"/>
    </row>
    <row r="9688" spans="6:15">
      <c r="F9688" s="36"/>
      <c r="H9688" s="36"/>
      <c r="I9688" s="36"/>
      <c r="J9688" s="36"/>
      <c r="K9688" s="36"/>
      <c r="N9688" s="36"/>
      <c r="O9688" s="36"/>
    </row>
    <row r="9689" spans="6:15">
      <c r="F9689" s="36"/>
      <c r="H9689" s="36"/>
      <c r="I9689" s="36"/>
      <c r="J9689" s="36"/>
      <c r="K9689" s="36"/>
      <c r="N9689" s="36"/>
      <c r="O9689" s="36"/>
    </row>
    <row r="9690" spans="6:15">
      <c r="F9690" s="36"/>
      <c r="H9690" s="36"/>
      <c r="I9690" s="36"/>
      <c r="J9690" s="36"/>
      <c r="K9690" s="36"/>
      <c r="N9690" s="36"/>
      <c r="O9690" s="36"/>
    </row>
    <row r="9691" spans="6:15">
      <c r="F9691" s="36"/>
      <c r="H9691" s="36"/>
      <c r="I9691" s="36"/>
      <c r="J9691" s="36"/>
      <c r="K9691" s="36"/>
      <c r="N9691" s="36"/>
      <c r="O9691" s="36"/>
    </row>
    <row r="9692" spans="6:15">
      <c r="H9692" s="36"/>
      <c r="I9692" s="36"/>
      <c r="O9692" s="36"/>
    </row>
    <row r="9693" spans="6:15">
      <c r="H9693" s="36"/>
      <c r="I9693" s="36"/>
    </row>
    <row r="9694" spans="6:15">
      <c r="H9694" s="36"/>
      <c r="I9694" s="36"/>
    </row>
    <row r="9695" spans="6:15">
      <c r="H9695" s="36"/>
      <c r="I9695" s="36"/>
      <c r="J9695" s="36"/>
      <c r="K9695" s="36"/>
      <c r="O9695" s="36"/>
    </row>
    <row r="9696" spans="6:15">
      <c r="F9696" s="36"/>
      <c r="H9696" s="36"/>
      <c r="J9696" s="36"/>
      <c r="O9696" s="36"/>
    </row>
    <row r="9697" spans="6:17">
      <c r="H9697" s="36"/>
      <c r="I9697" s="36"/>
    </row>
    <row r="9698" spans="6:17">
      <c r="F9698" s="47"/>
      <c r="G9698" s="47"/>
      <c r="H9698" s="47"/>
      <c r="I9698" s="47"/>
      <c r="J9698" s="47"/>
      <c r="K9698" s="47"/>
      <c r="L9698" s="47"/>
      <c r="M9698" s="47"/>
      <c r="N9698" s="47"/>
      <c r="O9698" s="47"/>
      <c r="P9698" s="47"/>
      <c r="Q9698" s="47"/>
    </row>
    <row r="9699" spans="6:17">
      <c r="H9699" s="36"/>
      <c r="J9699" s="36"/>
    </row>
    <row r="9700" spans="6:17">
      <c r="I9700" s="36"/>
      <c r="J9700" s="36"/>
      <c r="M9700" s="36"/>
      <c r="O9700" s="36"/>
    </row>
    <row r="9701" spans="6:17">
      <c r="I9701" s="36"/>
      <c r="M9701" s="36"/>
    </row>
    <row r="9702" spans="6:17">
      <c r="F9702" s="47"/>
      <c r="G9702" s="47"/>
      <c r="H9702" s="47"/>
      <c r="I9702" s="47"/>
      <c r="J9702" s="47"/>
      <c r="K9702" s="47"/>
      <c r="L9702" s="47"/>
      <c r="M9702" s="47"/>
      <c r="N9702" s="47"/>
      <c r="O9702" s="47"/>
      <c r="P9702" s="47"/>
      <c r="Q9702" s="47"/>
    </row>
    <row r="9703" spans="6:17">
      <c r="I9703" s="36"/>
      <c r="J9703" s="36"/>
      <c r="M9703" s="36"/>
    </row>
    <row r="9704" spans="6:17">
      <c r="I9704" s="36"/>
      <c r="J9704" s="36"/>
      <c r="O9704" s="36"/>
    </row>
    <row r="9705" spans="6:17">
      <c r="I9705" s="36"/>
    </row>
    <row r="9706" spans="6:17">
      <c r="I9706" s="36"/>
      <c r="O9706" s="36"/>
    </row>
    <row r="9707" spans="6:17">
      <c r="I9707" s="36"/>
      <c r="J9707" s="36"/>
    </row>
    <row r="9708" spans="6:17">
      <c r="F9708" s="47"/>
      <c r="G9708" s="47"/>
      <c r="H9708" s="47"/>
      <c r="I9708" s="47"/>
      <c r="J9708" s="47"/>
      <c r="K9708" s="47"/>
      <c r="L9708" s="47"/>
      <c r="M9708" s="47"/>
      <c r="N9708" s="47"/>
      <c r="O9708" s="47"/>
      <c r="P9708" s="47"/>
      <c r="Q9708" s="47"/>
    </row>
    <row r="9709" spans="6:17">
      <c r="F9709" s="36"/>
      <c r="H9709" s="36"/>
      <c r="I9709" s="36"/>
      <c r="J9709" s="36"/>
      <c r="K9709" s="36"/>
      <c r="O9709" s="36"/>
    </row>
    <row r="9710" spans="6:17">
      <c r="F9710" s="36"/>
      <c r="O9710" s="36"/>
    </row>
    <row r="9711" spans="6:17">
      <c r="F9711" s="36"/>
    </row>
    <row r="9712" spans="6:17">
      <c r="F9712" s="36"/>
      <c r="J9712" s="36"/>
      <c r="O9712" s="36"/>
    </row>
    <row r="9713" spans="6:17">
      <c r="F9713" s="36"/>
      <c r="H9713" s="36"/>
      <c r="I9713" s="36"/>
      <c r="K9713" s="36"/>
    </row>
    <row r="9714" spans="6:17">
      <c r="F9714" s="36"/>
      <c r="O9714" s="36"/>
    </row>
    <row r="9715" spans="6:17">
      <c r="F9715" s="36"/>
      <c r="J9715" s="36"/>
      <c r="O9715" s="36"/>
    </row>
    <row r="9716" spans="6:17">
      <c r="F9716" s="36"/>
      <c r="H9716" s="36"/>
      <c r="I9716" s="36"/>
      <c r="J9716" s="36"/>
      <c r="K9716" s="36"/>
      <c r="N9716" s="36"/>
      <c r="O9716" s="36"/>
    </row>
    <row r="9717" spans="6:17">
      <c r="F9717" s="36"/>
      <c r="H9717" s="36"/>
      <c r="I9717" s="36"/>
      <c r="J9717" s="36"/>
      <c r="K9717" s="36"/>
      <c r="N9717" s="36"/>
      <c r="O9717" s="36"/>
    </row>
    <row r="9718" spans="6:17">
      <c r="F9718" s="36"/>
      <c r="H9718" s="36"/>
      <c r="I9718" s="36"/>
      <c r="J9718" s="36"/>
      <c r="K9718" s="36"/>
      <c r="N9718" s="36"/>
      <c r="O9718" s="36"/>
    </row>
    <row r="9719" spans="6:17">
      <c r="F9719" s="36"/>
      <c r="H9719" s="36"/>
      <c r="I9719" s="36"/>
      <c r="J9719" s="36"/>
      <c r="K9719" s="36"/>
      <c r="N9719" s="36"/>
      <c r="O9719" s="36"/>
    </row>
    <row r="9720" spans="6:17">
      <c r="F9720" s="36"/>
      <c r="H9720" s="36"/>
      <c r="I9720" s="36"/>
      <c r="J9720" s="36"/>
      <c r="K9720" s="36"/>
      <c r="N9720" s="36"/>
      <c r="O9720" s="36"/>
    </row>
    <row r="9721" spans="6:17">
      <c r="F9721" s="36"/>
      <c r="H9721" s="36"/>
      <c r="I9721" s="36"/>
    </row>
    <row r="9722" spans="6:17">
      <c r="F9722" s="36"/>
      <c r="H9722" s="36"/>
      <c r="I9722" s="36"/>
      <c r="K9722" s="36"/>
    </row>
    <row r="9723" spans="6:17">
      <c r="F9723" s="36"/>
      <c r="I9723" s="36"/>
    </row>
    <row r="9724" spans="6:17">
      <c r="F9724" s="36"/>
      <c r="H9724" s="36"/>
      <c r="I9724" s="36"/>
      <c r="J9724" s="36"/>
      <c r="K9724" s="36"/>
      <c r="N9724" s="36"/>
      <c r="O9724" s="36"/>
    </row>
    <row r="9725" spans="6:17">
      <c r="H9725" s="36"/>
      <c r="I9725" s="36"/>
      <c r="N9725" s="36"/>
    </row>
    <row r="9726" spans="6:17">
      <c r="F9726" s="36"/>
      <c r="H9726" s="36"/>
      <c r="I9726" s="36"/>
      <c r="J9726" s="36"/>
      <c r="K9726" s="36"/>
      <c r="N9726" s="36"/>
      <c r="O9726" s="36"/>
    </row>
    <row r="9727" spans="6:17">
      <c r="F9727" s="36"/>
      <c r="H9727" s="36"/>
      <c r="I9727" s="36"/>
      <c r="J9727" s="36"/>
      <c r="K9727" s="36"/>
      <c r="N9727" s="36"/>
      <c r="O9727" s="36"/>
    </row>
    <row r="9728" spans="6:17">
      <c r="F9728" s="47"/>
      <c r="G9728" s="47"/>
      <c r="H9728" s="47"/>
      <c r="I9728" s="47"/>
      <c r="J9728" s="47"/>
      <c r="K9728" s="47"/>
      <c r="L9728" s="47"/>
      <c r="M9728" s="47"/>
      <c r="N9728" s="47"/>
      <c r="O9728" s="47"/>
      <c r="P9728" s="47"/>
      <c r="Q9728" s="47"/>
    </row>
    <row r="9729" spans="6:17">
      <c r="H9729" s="36"/>
      <c r="I9729" s="36"/>
    </row>
    <row r="9730" spans="6:17">
      <c r="I9730" s="36"/>
    </row>
    <row r="9731" spans="6:17">
      <c r="F9731" s="36"/>
      <c r="I9731" s="36"/>
    </row>
    <row r="9732" spans="6:17">
      <c r="F9732" s="47"/>
      <c r="G9732" s="47"/>
      <c r="H9732" s="47"/>
      <c r="I9732" s="47"/>
      <c r="J9732" s="47"/>
      <c r="K9732" s="47"/>
      <c r="L9732" s="47"/>
      <c r="M9732" s="47"/>
      <c r="N9732" s="47"/>
      <c r="O9732" s="47"/>
      <c r="P9732" s="47"/>
      <c r="Q9732" s="47"/>
    </row>
    <row r="9733" spans="6:17">
      <c r="F9733" s="47"/>
      <c r="G9733" s="47"/>
      <c r="H9733" s="47"/>
      <c r="I9733" s="47"/>
      <c r="J9733" s="47"/>
      <c r="K9733" s="47"/>
      <c r="L9733" s="47"/>
      <c r="M9733" s="47"/>
      <c r="N9733" s="47"/>
      <c r="O9733" s="47"/>
      <c r="P9733" s="47"/>
      <c r="Q9733" s="47"/>
    </row>
    <row r="9734" spans="6:17">
      <c r="F9734" s="36"/>
    </row>
    <row r="9735" spans="6:17">
      <c r="F9735" s="36"/>
      <c r="G9735" s="36"/>
    </row>
    <row r="9736" spans="6:17">
      <c r="F9736" s="36"/>
      <c r="O9736" s="36"/>
    </row>
    <row r="9737" spans="6:17">
      <c r="F9737" s="36"/>
      <c r="H9737" s="36"/>
    </row>
    <row r="9738" spans="6:17">
      <c r="F9738" s="36"/>
    </row>
    <row r="9739" spans="6:17">
      <c r="F9739" s="36"/>
      <c r="G9739" s="36"/>
    </row>
    <row r="9740" spans="6:17">
      <c r="F9740" s="36"/>
      <c r="O9740" s="36"/>
    </row>
    <row r="9741" spans="6:17">
      <c r="F9741" s="36"/>
      <c r="H9741" s="36"/>
    </row>
    <row r="9742" spans="6:17">
      <c r="F9742" s="36"/>
    </row>
    <row r="9743" spans="6:17">
      <c r="F9743" s="36"/>
      <c r="G9743" s="36"/>
      <c r="O9743" s="36"/>
    </row>
    <row r="9744" spans="6:17">
      <c r="F9744" s="36"/>
      <c r="H9744" s="36"/>
      <c r="J9744" s="36"/>
      <c r="K9744" s="36"/>
      <c r="O9744" s="36"/>
    </row>
    <row r="9745" spans="6:17">
      <c r="F9745" s="47"/>
      <c r="G9745" s="47"/>
      <c r="H9745" s="47"/>
      <c r="I9745" s="47"/>
      <c r="J9745" s="47"/>
      <c r="K9745" s="47"/>
      <c r="L9745" s="47"/>
      <c r="M9745" s="47"/>
      <c r="N9745" s="47"/>
      <c r="O9745" s="47"/>
      <c r="P9745" s="47"/>
      <c r="Q9745" s="47"/>
    </row>
    <row r="9746" spans="6:17">
      <c r="F9746" s="36"/>
      <c r="H9746" s="36"/>
      <c r="I9746" s="36"/>
      <c r="J9746" s="36"/>
      <c r="K9746" s="36"/>
      <c r="N9746" s="36"/>
      <c r="O9746" s="36"/>
    </row>
    <row r="9747" spans="6:17">
      <c r="G9747" s="36"/>
      <c r="K9747" s="36"/>
    </row>
    <row r="9748" spans="6:17">
      <c r="F9748" s="36"/>
      <c r="H9748" s="36"/>
      <c r="I9748" s="36"/>
      <c r="J9748" s="36"/>
      <c r="K9748" s="36"/>
      <c r="N9748" s="36"/>
      <c r="O9748" s="36"/>
    </row>
    <row r="9749" spans="6:17">
      <c r="F9749" s="36"/>
      <c r="H9749" s="36"/>
      <c r="I9749" s="36"/>
      <c r="J9749" s="36"/>
      <c r="K9749" s="36"/>
      <c r="N9749" s="36"/>
      <c r="O9749" s="36"/>
    </row>
    <row r="9750" spans="6:17">
      <c r="F9750" s="36"/>
      <c r="H9750" s="36"/>
      <c r="I9750" s="36"/>
      <c r="J9750" s="36"/>
      <c r="K9750" s="36"/>
      <c r="N9750" s="36"/>
      <c r="O9750" s="36"/>
    </row>
    <row r="9751" spans="6:17">
      <c r="F9751" s="36"/>
      <c r="H9751" s="36"/>
      <c r="I9751" s="36"/>
      <c r="J9751" s="36"/>
      <c r="K9751" s="36"/>
      <c r="N9751" s="36"/>
      <c r="O9751" s="36"/>
    </row>
    <row r="9752" spans="6:17">
      <c r="F9752" s="36"/>
      <c r="H9752" s="36"/>
      <c r="I9752" s="36"/>
      <c r="J9752" s="36"/>
      <c r="K9752" s="36"/>
      <c r="N9752" s="36"/>
      <c r="O9752" s="36"/>
    </row>
    <row r="9753" spans="6:17">
      <c r="F9753" s="36"/>
      <c r="H9753" s="36"/>
      <c r="I9753" s="36"/>
      <c r="J9753" s="36"/>
      <c r="K9753" s="36"/>
      <c r="N9753" s="36"/>
      <c r="O9753" s="36"/>
    </row>
    <row r="9754" spans="6:17">
      <c r="F9754" s="36"/>
      <c r="H9754" s="36"/>
      <c r="I9754" s="36"/>
      <c r="J9754" s="36"/>
      <c r="K9754" s="36"/>
      <c r="N9754" s="36"/>
      <c r="O9754" s="36"/>
    </row>
    <row r="9755" spans="6:17">
      <c r="F9755" s="36"/>
      <c r="H9755" s="36"/>
      <c r="I9755" s="36"/>
      <c r="J9755" s="36"/>
      <c r="K9755" s="36"/>
      <c r="N9755" s="36"/>
      <c r="O9755" s="36"/>
    </row>
    <row r="9756" spans="6:17">
      <c r="J9756" s="36"/>
      <c r="N9756" s="36"/>
      <c r="O9756" s="36"/>
    </row>
    <row r="9757" spans="6:17">
      <c r="F9757" s="36"/>
      <c r="H9757" s="36"/>
      <c r="I9757" s="36"/>
      <c r="K9757" s="36"/>
      <c r="N9757" s="36"/>
      <c r="O9757" s="36"/>
    </row>
    <row r="9758" spans="6:17">
      <c r="J9758" s="36"/>
      <c r="N9758" s="36"/>
      <c r="O9758" s="36"/>
    </row>
    <row r="9759" spans="6:17">
      <c r="F9759" s="47"/>
      <c r="G9759" s="47"/>
      <c r="H9759" s="47"/>
      <c r="I9759" s="47"/>
      <c r="J9759" s="47"/>
      <c r="K9759" s="47"/>
      <c r="L9759" s="47"/>
      <c r="M9759" s="47"/>
      <c r="N9759" s="47"/>
      <c r="O9759" s="47"/>
      <c r="P9759" s="47"/>
      <c r="Q9759" s="47"/>
    </row>
    <row r="9760" spans="6:17">
      <c r="I9760" s="36"/>
      <c r="O9760" s="36"/>
    </row>
    <row r="9761" spans="6:15">
      <c r="I9761" s="36"/>
      <c r="O9761" s="36"/>
    </row>
    <row r="9762" spans="6:15">
      <c r="I9762" s="36"/>
      <c r="J9762" s="36"/>
      <c r="O9762" s="36"/>
    </row>
    <row r="9763" spans="6:15">
      <c r="I9763" s="36"/>
    </row>
    <row r="9764" spans="6:15">
      <c r="F9764" s="36"/>
      <c r="H9764" s="36"/>
      <c r="I9764" s="36"/>
      <c r="J9764" s="36"/>
      <c r="K9764" s="36"/>
      <c r="N9764" s="36"/>
      <c r="O9764" s="36"/>
    </row>
    <row r="9765" spans="6:15">
      <c r="F9765" s="36"/>
      <c r="H9765" s="36"/>
      <c r="I9765" s="36"/>
      <c r="J9765" s="36"/>
      <c r="K9765" s="36"/>
      <c r="N9765" s="36"/>
      <c r="O9765" s="36"/>
    </row>
    <row r="9766" spans="6:15">
      <c r="F9766" s="36"/>
      <c r="H9766" s="36"/>
      <c r="I9766" s="36"/>
      <c r="J9766" s="36"/>
      <c r="K9766" s="36"/>
      <c r="N9766" s="36"/>
      <c r="O9766" s="36"/>
    </row>
    <row r="9767" spans="6:15">
      <c r="F9767" s="36"/>
      <c r="H9767" s="36"/>
      <c r="I9767" s="36"/>
      <c r="J9767" s="36"/>
      <c r="K9767" s="36"/>
      <c r="N9767" s="36"/>
      <c r="O9767" s="36"/>
    </row>
    <row r="9768" spans="6:15">
      <c r="F9768" s="36"/>
      <c r="H9768" s="36"/>
      <c r="I9768" s="36"/>
      <c r="J9768" s="36"/>
      <c r="K9768" s="36"/>
      <c r="N9768" s="36"/>
      <c r="O9768" s="36"/>
    </row>
    <row r="9769" spans="6:15">
      <c r="F9769" s="36"/>
      <c r="H9769" s="36"/>
      <c r="I9769" s="36"/>
      <c r="J9769" s="36"/>
      <c r="K9769" s="36"/>
      <c r="N9769" s="36"/>
      <c r="O9769" s="36"/>
    </row>
    <row r="9770" spans="6:15">
      <c r="F9770" s="36"/>
      <c r="H9770" s="36"/>
      <c r="I9770" s="36"/>
      <c r="J9770" s="36"/>
      <c r="K9770" s="36"/>
      <c r="N9770" s="36"/>
      <c r="O9770" s="36"/>
    </row>
    <row r="9771" spans="6:15">
      <c r="F9771" s="36"/>
      <c r="H9771" s="36"/>
      <c r="I9771" s="36"/>
      <c r="J9771" s="36"/>
      <c r="K9771" s="36"/>
      <c r="N9771" s="36"/>
      <c r="O9771" s="36"/>
    </row>
    <row r="9772" spans="6:15">
      <c r="F9772" s="36"/>
      <c r="H9772" s="36"/>
      <c r="I9772" s="36"/>
      <c r="J9772" s="36"/>
      <c r="K9772" s="36"/>
      <c r="N9772" s="36"/>
      <c r="O9772" s="36"/>
    </row>
    <row r="9773" spans="6:15">
      <c r="F9773" s="36"/>
      <c r="H9773" s="36"/>
      <c r="I9773" s="36"/>
      <c r="J9773" s="36"/>
      <c r="K9773" s="36"/>
      <c r="N9773" s="36"/>
      <c r="O9773" s="36"/>
    </row>
    <row r="9774" spans="6:15">
      <c r="F9774" s="36"/>
      <c r="H9774" s="36"/>
      <c r="I9774" s="36"/>
      <c r="J9774" s="36"/>
      <c r="K9774" s="36"/>
      <c r="N9774" s="36"/>
      <c r="O9774" s="36"/>
    </row>
    <row r="9775" spans="6:15">
      <c r="F9775" s="36"/>
      <c r="H9775" s="36"/>
      <c r="I9775" s="36"/>
      <c r="J9775" s="36"/>
      <c r="K9775" s="36"/>
      <c r="N9775" s="36"/>
      <c r="O9775" s="36"/>
    </row>
    <row r="9776" spans="6:15">
      <c r="F9776" s="36"/>
    </row>
    <row r="9777" spans="6:17">
      <c r="F9777" s="36"/>
      <c r="I9777" s="36"/>
    </row>
    <row r="9778" spans="6:17">
      <c r="F9778" s="36"/>
      <c r="K9778" s="36"/>
    </row>
    <row r="9779" spans="6:17">
      <c r="F9779" s="36"/>
    </row>
    <row r="9780" spans="6:17">
      <c r="F9780" s="36"/>
      <c r="O9780" s="36"/>
    </row>
    <row r="9781" spans="6:17">
      <c r="F9781" s="36"/>
      <c r="H9781" s="36"/>
      <c r="K9781" s="36"/>
      <c r="O9781" s="36"/>
    </row>
    <row r="9782" spans="6:17">
      <c r="F9782" s="36"/>
      <c r="K9782" s="36"/>
      <c r="O9782" s="36"/>
    </row>
    <row r="9783" spans="6:17">
      <c r="F9783" s="47"/>
      <c r="G9783" s="47"/>
      <c r="H9783" s="47"/>
      <c r="I9783" s="47"/>
      <c r="J9783" s="47"/>
      <c r="K9783" s="47"/>
      <c r="L9783" s="47"/>
      <c r="M9783" s="47"/>
      <c r="N9783" s="47"/>
      <c r="O9783" s="47"/>
      <c r="P9783" s="47"/>
      <c r="Q9783" s="47"/>
    </row>
    <row r="9784" spans="6:17">
      <c r="F9784" s="36"/>
    </row>
    <row r="9785" spans="6:17">
      <c r="F9785" s="36"/>
      <c r="K9785" s="36"/>
    </row>
    <row r="9786" spans="6:17">
      <c r="F9786" s="36"/>
    </row>
    <row r="9787" spans="6:17">
      <c r="F9787" s="36"/>
      <c r="K9787" s="36"/>
      <c r="O9787" s="36"/>
    </row>
    <row r="9788" spans="6:17">
      <c r="F9788" s="36"/>
      <c r="H9788" s="36"/>
      <c r="I9788" s="36"/>
      <c r="J9788" s="36"/>
      <c r="K9788" s="36"/>
      <c r="N9788" s="36"/>
      <c r="O9788" s="36"/>
    </row>
    <row r="9789" spans="6:17">
      <c r="F9789" s="36"/>
      <c r="H9789" s="36"/>
      <c r="I9789" s="36"/>
      <c r="J9789" s="36"/>
      <c r="K9789" s="36"/>
      <c r="N9789" s="36"/>
      <c r="O9789" s="36"/>
    </row>
    <row r="9790" spans="6:17">
      <c r="F9790" s="36"/>
      <c r="H9790" s="36"/>
      <c r="I9790" s="36"/>
      <c r="J9790" s="36"/>
      <c r="K9790" s="36"/>
      <c r="N9790" s="36"/>
      <c r="O9790" s="36"/>
    </row>
    <row r="9791" spans="6:17">
      <c r="F9791" s="36"/>
      <c r="H9791" s="36"/>
      <c r="I9791" s="36"/>
      <c r="J9791" s="36"/>
      <c r="K9791" s="36"/>
      <c r="N9791" s="36"/>
      <c r="O9791" s="36"/>
    </row>
    <row r="9792" spans="6:17">
      <c r="F9792" s="36"/>
      <c r="H9792" s="36"/>
      <c r="I9792" s="36"/>
      <c r="J9792" s="36"/>
      <c r="K9792" s="36"/>
      <c r="N9792" s="36"/>
      <c r="O9792" s="36"/>
    </row>
    <row r="9793" spans="6:15">
      <c r="F9793" s="36"/>
      <c r="I9793" s="36"/>
      <c r="K9793" s="36"/>
      <c r="O9793" s="36"/>
    </row>
    <row r="9794" spans="6:15">
      <c r="F9794" s="36"/>
      <c r="H9794" s="36"/>
      <c r="K9794" s="36"/>
    </row>
    <row r="9795" spans="6:15">
      <c r="F9795" s="36"/>
    </row>
    <row r="9796" spans="6:15">
      <c r="F9796" s="36"/>
      <c r="J9796" s="36"/>
      <c r="K9796" s="36"/>
      <c r="O9796" s="36"/>
    </row>
    <row r="9797" spans="6:15">
      <c r="F9797" s="36"/>
      <c r="O9797" s="36"/>
    </row>
    <row r="9798" spans="6:15">
      <c r="J9798" s="36"/>
      <c r="O9798" s="36"/>
    </row>
    <row r="9799" spans="6:15">
      <c r="O9799" s="36"/>
    </row>
    <row r="9800" spans="6:15">
      <c r="F9800" s="36"/>
      <c r="J9800" s="36"/>
      <c r="K9800" s="36"/>
      <c r="O9800" s="36"/>
    </row>
    <row r="9801" spans="6:15">
      <c r="F9801" s="36"/>
    </row>
    <row r="9802" spans="6:15">
      <c r="F9802" s="36"/>
    </row>
    <row r="9803" spans="6:15">
      <c r="F9803" s="36"/>
    </row>
    <row r="9804" spans="6:15">
      <c r="J9804" s="36"/>
      <c r="O9804" s="36"/>
    </row>
    <row r="9805" spans="6:15">
      <c r="F9805" s="36"/>
      <c r="H9805" s="36"/>
      <c r="I9805" s="36"/>
      <c r="J9805" s="36"/>
      <c r="K9805" s="36"/>
      <c r="N9805" s="36"/>
      <c r="O9805" s="36"/>
    </row>
    <row r="9806" spans="6:15">
      <c r="J9806" s="36"/>
      <c r="O9806" s="36"/>
    </row>
    <row r="9807" spans="6:15">
      <c r="I9807" s="36"/>
      <c r="J9807" s="36"/>
      <c r="O9807" s="36"/>
    </row>
    <row r="9808" spans="6:15">
      <c r="I9808" s="36"/>
      <c r="O9808" s="36"/>
    </row>
    <row r="9809" spans="6:15">
      <c r="F9809" s="36"/>
      <c r="I9809" s="36"/>
      <c r="K9809" s="36"/>
      <c r="O9809" s="36"/>
    </row>
    <row r="9810" spans="6:15">
      <c r="I9810" s="36"/>
    </row>
    <row r="9811" spans="6:15">
      <c r="I9811" s="36"/>
    </row>
    <row r="9812" spans="6:15">
      <c r="F9812" s="36"/>
      <c r="H9812" s="36"/>
      <c r="I9812" s="36"/>
      <c r="J9812" s="36"/>
      <c r="K9812" s="36"/>
      <c r="N9812" s="36"/>
      <c r="O9812" s="36"/>
    </row>
    <row r="9813" spans="6:15">
      <c r="K9813" s="36"/>
    </row>
    <row r="9814" spans="6:15">
      <c r="K9814" s="36"/>
    </row>
    <row r="9815" spans="6:15">
      <c r="I9815" s="36"/>
      <c r="K9815" s="36"/>
    </row>
    <row r="9816" spans="6:15">
      <c r="F9816" s="36"/>
      <c r="H9816" s="36"/>
      <c r="I9816" s="36"/>
      <c r="J9816" s="36"/>
      <c r="K9816" s="36"/>
      <c r="N9816" s="36"/>
      <c r="O9816" s="36"/>
    </row>
    <row r="9817" spans="6:15">
      <c r="F9817" s="36"/>
      <c r="H9817" s="36"/>
      <c r="K9817" s="36"/>
    </row>
    <row r="9818" spans="6:15">
      <c r="F9818" s="36"/>
      <c r="H9818" s="36"/>
      <c r="I9818" s="36"/>
      <c r="K9818" s="36"/>
      <c r="N9818" s="36"/>
      <c r="O9818" s="36"/>
    </row>
    <row r="9819" spans="6:15">
      <c r="H9819" s="36"/>
      <c r="I9819" s="36"/>
    </row>
    <row r="9820" spans="6:15">
      <c r="F9820" s="36"/>
      <c r="O9820" s="36"/>
    </row>
    <row r="9821" spans="6:15">
      <c r="F9821" s="36"/>
    </row>
    <row r="9822" spans="6:15">
      <c r="F9822" s="36"/>
      <c r="J9822" s="36"/>
      <c r="O9822" s="36"/>
    </row>
    <row r="9823" spans="6:15">
      <c r="F9823" s="36"/>
      <c r="I9823" s="36"/>
    </row>
    <row r="9824" spans="6:15">
      <c r="F9824" s="36"/>
      <c r="K9824" s="36"/>
      <c r="O9824" s="36"/>
    </row>
    <row r="9825" spans="6:15">
      <c r="F9825" s="36"/>
      <c r="H9825" s="36"/>
      <c r="I9825" s="36"/>
      <c r="J9825" s="36"/>
      <c r="K9825" s="36"/>
      <c r="N9825" s="36"/>
      <c r="O9825" s="36"/>
    </row>
    <row r="9826" spans="6:15">
      <c r="F9826" s="36"/>
      <c r="H9826" s="36"/>
      <c r="I9826" s="36"/>
      <c r="J9826" s="36"/>
      <c r="K9826" s="36"/>
      <c r="N9826" s="36"/>
      <c r="O9826" s="36"/>
    </row>
    <row r="9827" spans="6:15">
      <c r="F9827" s="36"/>
      <c r="H9827" s="36"/>
      <c r="I9827" s="36"/>
      <c r="J9827" s="36"/>
      <c r="K9827" s="36"/>
      <c r="N9827" s="36"/>
      <c r="O9827" s="36"/>
    </row>
    <row r="9828" spans="6:15">
      <c r="F9828" s="36"/>
      <c r="I9828" s="36"/>
      <c r="K9828" s="36"/>
      <c r="O9828" s="36"/>
    </row>
    <row r="9829" spans="6:15">
      <c r="F9829" s="36"/>
      <c r="H9829" s="36"/>
      <c r="I9829" s="36"/>
      <c r="J9829" s="36"/>
      <c r="K9829" s="36"/>
      <c r="O9829" s="36"/>
    </row>
    <row r="9830" spans="6:15">
      <c r="I9830" s="36"/>
    </row>
    <row r="9831" spans="6:15">
      <c r="F9831" s="36"/>
      <c r="I9831" s="36"/>
      <c r="K9831" s="36"/>
    </row>
    <row r="9832" spans="6:15">
      <c r="F9832" s="36"/>
      <c r="H9832" s="36"/>
      <c r="I9832" s="36"/>
      <c r="J9832" s="36"/>
      <c r="K9832" s="36"/>
      <c r="N9832" s="36"/>
      <c r="O9832" s="36"/>
    </row>
    <row r="9833" spans="6:15">
      <c r="F9833" s="36"/>
      <c r="H9833" s="36"/>
      <c r="I9833" s="36"/>
      <c r="J9833" s="36"/>
      <c r="K9833" s="36"/>
      <c r="N9833" s="36"/>
      <c r="O9833" s="36"/>
    </row>
    <row r="9834" spans="6:15">
      <c r="F9834" s="36"/>
      <c r="H9834" s="36"/>
      <c r="I9834" s="36"/>
      <c r="J9834" s="36"/>
      <c r="K9834" s="36"/>
      <c r="N9834" s="36"/>
      <c r="O9834" s="36"/>
    </row>
    <row r="9835" spans="6:15">
      <c r="F9835" s="36"/>
      <c r="H9835" s="36"/>
      <c r="I9835" s="36"/>
      <c r="J9835" s="36"/>
      <c r="K9835" s="36"/>
      <c r="N9835" s="36"/>
      <c r="O9835" s="36"/>
    </row>
    <row r="9836" spans="6:15">
      <c r="F9836" s="36"/>
      <c r="O9836" s="36"/>
    </row>
    <row r="9837" spans="6:15">
      <c r="F9837" s="36"/>
      <c r="O9837" s="36"/>
    </row>
    <row r="9838" spans="6:15">
      <c r="F9838" s="36"/>
    </row>
    <row r="9839" spans="6:15">
      <c r="F9839" s="36"/>
      <c r="K9839" s="36"/>
    </row>
    <row r="9840" spans="6:15">
      <c r="F9840" s="36"/>
      <c r="H9840" s="36"/>
      <c r="I9840" s="36"/>
      <c r="J9840" s="36"/>
      <c r="K9840" s="36"/>
      <c r="N9840" s="36"/>
      <c r="O9840" s="36"/>
    </row>
    <row r="9841" spans="6:15">
      <c r="F9841" s="36"/>
      <c r="H9841" s="36"/>
      <c r="I9841" s="36"/>
      <c r="J9841" s="36"/>
      <c r="K9841" s="36"/>
      <c r="N9841" s="36"/>
      <c r="O9841" s="36"/>
    </row>
    <row r="9842" spans="6:15">
      <c r="F9842" s="36"/>
      <c r="H9842" s="36"/>
      <c r="I9842" s="36"/>
      <c r="J9842" s="36"/>
      <c r="K9842" s="36"/>
      <c r="N9842" s="36"/>
      <c r="O9842" s="36"/>
    </row>
    <row r="9843" spans="6:15">
      <c r="F9843" s="36"/>
      <c r="H9843" s="36"/>
      <c r="I9843" s="36"/>
      <c r="J9843" s="36"/>
      <c r="K9843" s="36"/>
      <c r="N9843" s="36"/>
      <c r="O9843" s="36"/>
    </row>
    <row r="9844" spans="6:15">
      <c r="F9844" s="36"/>
      <c r="H9844" s="36"/>
      <c r="I9844" s="36"/>
      <c r="J9844" s="36"/>
      <c r="K9844" s="36"/>
      <c r="N9844" s="36"/>
      <c r="O9844" s="36"/>
    </row>
    <row r="9845" spans="6:15">
      <c r="F9845" s="36"/>
      <c r="H9845" s="36"/>
      <c r="I9845" s="36"/>
      <c r="J9845" s="36"/>
      <c r="K9845" s="36"/>
      <c r="N9845" s="36"/>
      <c r="O9845" s="36"/>
    </row>
    <row r="9846" spans="6:15">
      <c r="F9846" s="36"/>
      <c r="H9846" s="36"/>
      <c r="I9846" s="36"/>
      <c r="J9846" s="36"/>
      <c r="K9846" s="36"/>
      <c r="N9846" s="36"/>
      <c r="O9846" s="36"/>
    </row>
    <row r="9847" spans="6:15">
      <c r="F9847" s="36"/>
      <c r="H9847" s="36"/>
      <c r="I9847" s="36"/>
      <c r="J9847" s="36"/>
      <c r="K9847" s="36"/>
      <c r="N9847" s="36"/>
      <c r="O9847" s="36"/>
    </row>
    <row r="9848" spans="6:15">
      <c r="F9848" s="36"/>
      <c r="H9848" s="36"/>
      <c r="I9848" s="36"/>
      <c r="J9848" s="36"/>
      <c r="K9848" s="36"/>
      <c r="N9848" s="36"/>
      <c r="O9848" s="36"/>
    </row>
    <row r="9849" spans="6:15">
      <c r="O9849" s="36"/>
    </row>
    <row r="9850" spans="6:15">
      <c r="O9850" s="36"/>
    </row>
    <row r="9851" spans="6:15">
      <c r="F9851" s="36"/>
      <c r="K9851" s="36"/>
      <c r="O9851" s="36"/>
    </row>
    <row r="9852" spans="6:15">
      <c r="F9852" s="36"/>
      <c r="I9852" s="36"/>
      <c r="K9852" s="36"/>
      <c r="O9852" s="36"/>
    </row>
    <row r="9853" spans="6:15">
      <c r="F9853" s="36"/>
      <c r="H9853" s="36"/>
      <c r="I9853" s="36"/>
      <c r="J9853" s="36"/>
      <c r="K9853" s="36"/>
      <c r="N9853" s="36"/>
      <c r="O9853" s="36"/>
    </row>
    <row r="9854" spans="6:15">
      <c r="I9854" s="36"/>
      <c r="O9854" s="36"/>
    </row>
    <row r="9855" spans="6:15">
      <c r="F9855" s="36"/>
      <c r="I9855" s="36"/>
      <c r="K9855" s="36"/>
      <c r="O9855" s="36"/>
    </row>
    <row r="9856" spans="6:15">
      <c r="O9856" s="36"/>
    </row>
    <row r="9857" spans="6:17">
      <c r="F9857" s="36"/>
      <c r="O9857" s="36"/>
    </row>
    <row r="9858" spans="6:17">
      <c r="O9858" s="36"/>
    </row>
    <row r="9859" spans="6:17">
      <c r="F9859" s="36"/>
      <c r="J9859" s="36"/>
      <c r="K9859" s="36"/>
      <c r="O9859" s="36"/>
    </row>
    <row r="9860" spans="6:17">
      <c r="F9860" s="36"/>
      <c r="K9860" s="36"/>
      <c r="O9860" s="36"/>
    </row>
    <row r="9861" spans="6:17">
      <c r="F9861" s="36"/>
      <c r="K9861" s="36"/>
      <c r="O9861" s="36"/>
    </row>
    <row r="9862" spans="6:17">
      <c r="F9862" s="36"/>
      <c r="K9862" s="36"/>
      <c r="O9862" s="36"/>
    </row>
    <row r="9863" spans="6:17">
      <c r="F9863" s="36"/>
      <c r="K9863" s="36"/>
    </row>
    <row r="9864" spans="6:17">
      <c r="F9864" s="36"/>
      <c r="H9864" s="36"/>
      <c r="I9864" s="36"/>
      <c r="J9864" s="36"/>
      <c r="K9864" s="36"/>
      <c r="O9864" s="36"/>
    </row>
    <row r="9865" spans="6:17">
      <c r="F9865" s="47"/>
      <c r="G9865" s="47"/>
      <c r="H9865" s="47"/>
      <c r="I9865" s="47"/>
      <c r="J9865" s="47"/>
      <c r="K9865" s="47"/>
      <c r="L9865" s="47"/>
      <c r="M9865" s="47"/>
      <c r="N9865" s="47"/>
      <c r="O9865" s="47"/>
      <c r="P9865" s="47"/>
      <c r="Q9865" s="47"/>
    </row>
    <row r="9866" spans="6:17">
      <c r="F9866" s="36"/>
      <c r="H9866" s="36"/>
      <c r="J9866" s="36"/>
      <c r="K9866" s="36"/>
      <c r="O9866" s="36"/>
    </row>
    <row r="9867" spans="6:17">
      <c r="F9867" s="36"/>
      <c r="K9867" s="36"/>
    </row>
    <row r="9868" spans="6:17">
      <c r="K9868" s="36"/>
      <c r="O9868" s="36"/>
    </row>
    <row r="9869" spans="6:17">
      <c r="F9869" s="36"/>
      <c r="K9869" s="36"/>
      <c r="O9869" s="36"/>
    </row>
    <row r="9870" spans="6:17">
      <c r="J9870" s="36"/>
      <c r="K9870" s="36"/>
      <c r="O9870" s="36"/>
    </row>
    <row r="9871" spans="6:17">
      <c r="F9871" s="36"/>
      <c r="K9871" s="36"/>
    </row>
    <row r="9872" spans="6:17">
      <c r="F9872" s="36"/>
      <c r="O9872" s="36"/>
    </row>
    <row r="9873" spans="6:15">
      <c r="F9873" s="36"/>
      <c r="O9873" s="36"/>
    </row>
    <row r="9874" spans="6:15">
      <c r="F9874" s="36"/>
      <c r="O9874" s="36"/>
    </row>
    <row r="9875" spans="6:15">
      <c r="F9875" s="36"/>
      <c r="K9875" s="36"/>
    </row>
    <row r="9876" spans="6:15">
      <c r="F9876" s="36"/>
      <c r="J9876" s="36"/>
      <c r="K9876" s="36"/>
      <c r="O9876" s="36"/>
    </row>
    <row r="9877" spans="6:15">
      <c r="F9877" s="36"/>
      <c r="H9877" s="36"/>
      <c r="K9877" s="36"/>
      <c r="O9877" s="36"/>
    </row>
    <row r="9878" spans="6:15">
      <c r="F9878" s="36"/>
      <c r="O9878" s="36"/>
    </row>
    <row r="9879" spans="6:15">
      <c r="F9879" s="36"/>
      <c r="J9879" s="36"/>
      <c r="K9879" s="36"/>
      <c r="O9879" s="36"/>
    </row>
    <row r="9880" spans="6:15">
      <c r="F9880" s="36"/>
      <c r="O9880" s="36"/>
    </row>
    <row r="9881" spans="6:15">
      <c r="F9881" s="36"/>
      <c r="O9881" s="36"/>
    </row>
    <row r="9882" spans="6:15">
      <c r="F9882" s="36"/>
      <c r="O9882" s="36"/>
    </row>
    <row r="9883" spans="6:15">
      <c r="F9883" s="36"/>
      <c r="J9883" s="36"/>
      <c r="K9883" s="36"/>
      <c r="O9883" s="36"/>
    </row>
    <row r="9884" spans="6:15">
      <c r="O9884" s="36"/>
    </row>
    <row r="9885" spans="6:15">
      <c r="F9885" s="36"/>
      <c r="O9885" s="36"/>
    </row>
    <row r="9886" spans="6:15">
      <c r="O9886" s="36"/>
    </row>
    <row r="9887" spans="6:15">
      <c r="F9887" s="36"/>
      <c r="O9887" s="36"/>
    </row>
    <row r="9888" spans="6:15">
      <c r="F9888" s="36"/>
      <c r="H9888" s="36"/>
      <c r="I9888" s="36"/>
      <c r="J9888" s="36"/>
      <c r="K9888" s="36"/>
      <c r="N9888" s="36"/>
      <c r="O9888" s="36"/>
    </row>
    <row r="9889" spans="6:15">
      <c r="F9889" s="36"/>
      <c r="I9889" s="36"/>
      <c r="K9889" s="36"/>
      <c r="O9889" s="36"/>
    </row>
    <row r="9890" spans="6:15">
      <c r="F9890" s="36"/>
      <c r="H9890" s="36"/>
      <c r="I9890" s="36"/>
      <c r="J9890" s="36"/>
      <c r="K9890" s="36"/>
      <c r="O9890" s="36"/>
    </row>
    <row r="9891" spans="6:15">
      <c r="F9891" s="36"/>
      <c r="I9891" s="36"/>
    </row>
    <row r="9892" spans="6:15">
      <c r="F9892" s="36"/>
      <c r="H9892" s="36"/>
      <c r="I9892" s="36"/>
      <c r="J9892" s="36"/>
      <c r="K9892" s="36"/>
      <c r="N9892" s="36"/>
      <c r="O9892" s="36"/>
    </row>
    <row r="9893" spans="6:15">
      <c r="F9893" s="36"/>
      <c r="O9893" s="36"/>
    </row>
    <row r="9894" spans="6:15">
      <c r="F9894" s="36"/>
      <c r="J9894" s="36"/>
      <c r="K9894" s="36"/>
      <c r="O9894" s="36"/>
    </row>
    <row r="9895" spans="6:15">
      <c r="F9895" s="36"/>
      <c r="O9895" s="36"/>
    </row>
    <row r="9896" spans="6:15">
      <c r="F9896" s="36"/>
      <c r="H9896" s="36"/>
      <c r="I9896" s="36"/>
      <c r="J9896" s="36"/>
      <c r="K9896" s="36"/>
      <c r="N9896" s="36"/>
      <c r="O9896" s="36"/>
    </row>
    <row r="9897" spans="6:15">
      <c r="F9897" s="36"/>
      <c r="H9897" s="36"/>
      <c r="I9897" s="36"/>
      <c r="J9897" s="36"/>
      <c r="K9897" s="36"/>
      <c r="N9897" s="36"/>
      <c r="O9897" s="36"/>
    </row>
    <row r="9898" spans="6:15">
      <c r="F9898" s="36"/>
      <c r="H9898" s="36"/>
      <c r="I9898" s="36"/>
      <c r="J9898" s="36"/>
      <c r="K9898" s="36"/>
      <c r="N9898" s="36"/>
      <c r="O9898" s="36"/>
    </row>
    <row r="9899" spans="6:15">
      <c r="F9899" s="36"/>
      <c r="H9899" s="36"/>
      <c r="I9899" s="36"/>
      <c r="J9899" s="36"/>
      <c r="K9899" s="36"/>
      <c r="N9899" s="36"/>
      <c r="O9899" s="36"/>
    </row>
    <row r="9900" spans="6:15">
      <c r="F9900" s="36"/>
      <c r="I9900" s="36"/>
      <c r="J9900" s="36"/>
      <c r="O9900" s="36"/>
    </row>
    <row r="9901" spans="6:15">
      <c r="F9901" s="36"/>
      <c r="H9901" s="36"/>
      <c r="I9901" s="36"/>
      <c r="J9901" s="36"/>
      <c r="K9901" s="36"/>
      <c r="O9901" s="36"/>
    </row>
    <row r="9902" spans="6:15">
      <c r="F9902" s="36"/>
      <c r="I9902" s="36"/>
    </row>
    <row r="9903" spans="6:15">
      <c r="F9903" s="36"/>
      <c r="I9903" s="36"/>
      <c r="K9903" s="36"/>
    </row>
    <row r="9904" spans="6:15">
      <c r="F9904" s="36"/>
      <c r="H9904" s="36"/>
      <c r="I9904" s="36"/>
      <c r="J9904" s="36"/>
      <c r="K9904" s="36"/>
      <c r="N9904" s="36"/>
      <c r="O9904" s="36"/>
    </row>
    <row r="9905" spans="6:17">
      <c r="F9905" s="36"/>
      <c r="H9905" s="36"/>
      <c r="I9905" s="36"/>
      <c r="J9905" s="36"/>
      <c r="K9905" s="36"/>
      <c r="N9905" s="36"/>
      <c r="O9905" s="36"/>
    </row>
    <row r="9906" spans="6:17">
      <c r="F9906" s="36"/>
      <c r="H9906" s="36"/>
      <c r="I9906" s="36"/>
      <c r="J9906" s="36"/>
      <c r="K9906" s="36"/>
      <c r="N9906" s="36"/>
      <c r="O9906" s="36"/>
    </row>
    <row r="9907" spans="6:17">
      <c r="F9907" s="36"/>
      <c r="H9907" s="36"/>
      <c r="I9907" s="36"/>
      <c r="J9907" s="36"/>
      <c r="K9907" s="36"/>
      <c r="N9907" s="36"/>
      <c r="O9907" s="36"/>
    </row>
    <row r="9908" spans="6:17">
      <c r="F9908" s="36"/>
      <c r="J9908" s="36"/>
    </row>
    <row r="9909" spans="6:17">
      <c r="F9909" s="36"/>
      <c r="J9909" s="36"/>
      <c r="O9909" s="36"/>
    </row>
    <row r="9910" spans="6:17">
      <c r="F9910" s="36"/>
    </row>
    <row r="9911" spans="6:17">
      <c r="F9911" s="36"/>
      <c r="K9911" s="36"/>
    </row>
    <row r="9912" spans="6:17">
      <c r="F9912" s="36"/>
      <c r="H9912" s="36"/>
      <c r="I9912" s="36"/>
      <c r="K9912" s="36"/>
      <c r="M9912" s="36"/>
      <c r="O9912" s="36"/>
    </row>
    <row r="9913" spans="6:17">
      <c r="F9913" s="36"/>
      <c r="J9913" s="36"/>
      <c r="K9913" s="36"/>
      <c r="M9913" s="36"/>
      <c r="O9913" s="36"/>
    </row>
    <row r="9914" spans="6:17">
      <c r="F9914" s="36"/>
      <c r="H9914" s="36"/>
      <c r="J9914" s="36"/>
      <c r="M9914" s="36"/>
    </row>
    <row r="9915" spans="6:17">
      <c r="F9915" s="36"/>
      <c r="K9915" s="36"/>
      <c r="M9915" s="36"/>
    </row>
    <row r="9916" spans="6:17">
      <c r="F9916" s="47"/>
      <c r="G9916" s="47"/>
      <c r="H9916" s="47"/>
      <c r="I9916" s="47"/>
      <c r="J9916" s="47"/>
      <c r="K9916" s="47"/>
      <c r="L9916" s="47"/>
      <c r="M9916" s="47"/>
      <c r="N9916" s="47"/>
      <c r="O9916" s="47"/>
      <c r="P9916" s="47"/>
      <c r="Q9916" s="47"/>
    </row>
    <row r="9917" spans="6:17">
      <c r="F9917" s="36"/>
      <c r="J9917" s="36"/>
      <c r="O9917" s="36"/>
    </row>
    <row r="9918" spans="6:17">
      <c r="F9918" s="36"/>
      <c r="J9918" s="36"/>
      <c r="O9918" s="36"/>
    </row>
    <row r="9919" spans="6:17">
      <c r="F9919" s="36"/>
      <c r="K9919" s="36"/>
    </row>
    <row r="9920" spans="6:17">
      <c r="F9920" s="36"/>
      <c r="H9920" s="36"/>
      <c r="J9920" s="36"/>
      <c r="K9920" s="36"/>
      <c r="O9920" s="36"/>
    </row>
    <row r="9921" spans="6:15">
      <c r="H9921" s="36"/>
      <c r="J9921" s="36"/>
      <c r="O9921" s="36"/>
    </row>
    <row r="9922" spans="6:15">
      <c r="H9922" s="36"/>
      <c r="J9922" s="36"/>
    </row>
    <row r="9923" spans="6:15">
      <c r="F9923" s="36"/>
      <c r="H9923" s="36"/>
      <c r="K9923" s="36"/>
    </row>
    <row r="9924" spans="6:15">
      <c r="F9924" s="36"/>
      <c r="H9924" s="36"/>
      <c r="I9924" s="36"/>
      <c r="J9924" s="36"/>
      <c r="K9924" s="36"/>
      <c r="N9924" s="36"/>
      <c r="O9924" s="36"/>
    </row>
    <row r="9925" spans="6:15">
      <c r="F9925" s="36"/>
      <c r="H9925" s="36"/>
      <c r="I9925" s="36"/>
      <c r="J9925" s="36"/>
      <c r="K9925" s="36"/>
      <c r="N9925" s="36"/>
      <c r="O9925" s="36"/>
    </row>
    <row r="9926" spans="6:15">
      <c r="F9926" s="36"/>
      <c r="H9926" s="36"/>
      <c r="I9926" s="36"/>
      <c r="J9926" s="36"/>
      <c r="K9926" s="36"/>
      <c r="N9926" s="36"/>
      <c r="O9926" s="36"/>
    </row>
    <row r="9927" spans="6:15">
      <c r="F9927" s="36"/>
      <c r="H9927" s="36"/>
      <c r="I9927" s="36"/>
      <c r="J9927" s="36"/>
      <c r="K9927" s="36"/>
      <c r="N9927" s="36"/>
      <c r="O9927" s="36"/>
    </row>
    <row r="9928" spans="6:15">
      <c r="F9928" s="36"/>
      <c r="H9928" s="36"/>
      <c r="I9928" s="36"/>
      <c r="J9928" s="36"/>
      <c r="K9928" s="36"/>
      <c r="N9928" s="36"/>
      <c r="O9928" s="36"/>
    </row>
    <row r="9929" spans="6:15">
      <c r="F9929" s="36"/>
      <c r="H9929" s="36"/>
      <c r="I9929" s="36"/>
      <c r="J9929" s="36"/>
      <c r="K9929" s="36"/>
      <c r="N9929" s="36"/>
      <c r="O9929" s="36"/>
    </row>
    <row r="9930" spans="6:15">
      <c r="F9930" s="36"/>
      <c r="H9930" s="36"/>
      <c r="I9930" s="36"/>
      <c r="J9930" s="36"/>
      <c r="K9930" s="36"/>
      <c r="N9930" s="36"/>
      <c r="O9930" s="36"/>
    </row>
    <row r="9931" spans="6:15">
      <c r="F9931" s="36"/>
      <c r="I9931" s="36"/>
      <c r="J9931" s="36"/>
      <c r="K9931" s="36"/>
      <c r="O9931" s="36"/>
    </row>
    <row r="9932" spans="6:15">
      <c r="F9932" s="36"/>
      <c r="H9932" s="36"/>
      <c r="I9932" s="36"/>
      <c r="J9932" s="36"/>
      <c r="K9932" s="36"/>
      <c r="N9932" s="36"/>
      <c r="O9932" s="36"/>
    </row>
    <row r="9933" spans="6:15">
      <c r="F9933" s="36"/>
      <c r="H9933" s="36"/>
      <c r="I9933" s="36"/>
      <c r="J9933" s="36"/>
      <c r="K9933" s="36"/>
      <c r="N9933" s="36"/>
      <c r="O9933" s="36"/>
    </row>
    <row r="9934" spans="6:15">
      <c r="F9934" s="36"/>
      <c r="H9934" s="36"/>
      <c r="I9934" s="36"/>
      <c r="J9934" s="36"/>
      <c r="K9934" s="36"/>
      <c r="N9934" s="36"/>
      <c r="O9934" s="36"/>
    </row>
    <row r="9935" spans="6:15">
      <c r="F9935" s="36"/>
      <c r="H9935" s="36"/>
      <c r="I9935" s="36"/>
      <c r="J9935" s="36"/>
      <c r="K9935" s="36"/>
      <c r="N9935" s="36"/>
      <c r="O9935" s="36"/>
    </row>
    <row r="9936" spans="6:15">
      <c r="F9936" s="36"/>
      <c r="G9936" s="36"/>
      <c r="H9936" s="36"/>
      <c r="I9936" s="36"/>
      <c r="K9936" s="36"/>
      <c r="O9936" s="36"/>
    </row>
    <row r="9937" spans="6:17">
      <c r="F9937" s="36"/>
      <c r="G9937" s="36"/>
      <c r="J9937" s="36"/>
      <c r="K9937" s="36"/>
      <c r="O9937" s="36"/>
    </row>
    <row r="9938" spans="6:17">
      <c r="F9938" s="47"/>
      <c r="G9938" s="47"/>
      <c r="H9938" s="47"/>
      <c r="I9938" s="47"/>
      <c r="J9938" s="47"/>
      <c r="K9938" s="47"/>
      <c r="L9938" s="47"/>
      <c r="M9938" s="47"/>
      <c r="N9938" s="47"/>
      <c r="O9938" s="47"/>
      <c r="P9938" s="47"/>
      <c r="Q9938" s="47"/>
    </row>
    <row r="9939" spans="6:17">
      <c r="G9939" s="36"/>
    </row>
    <row r="9940" spans="6:17">
      <c r="F9940" s="36"/>
      <c r="L9940" s="36"/>
    </row>
    <row r="9941" spans="6:17">
      <c r="J9941" s="36"/>
      <c r="L9941" s="36"/>
    </row>
    <row r="9942" spans="6:17">
      <c r="J9942" s="36"/>
      <c r="L9942" s="36"/>
      <c r="O9942" s="36"/>
    </row>
    <row r="9943" spans="6:17">
      <c r="L9943" s="36"/>
    </row>
    <row r="9944" spans="6:17">
      <c r="F9944" s="36"/>
    </row>
    <row r="9945" spans="6:17">
      <c r="F9945" s="36"/>
      <c r="J9945" s="36"/>
    </row>
    <row r="9946" spans="6:17">
      <c r="F9946" s="36"/>
      <c r="N9946" s="36"/>
    </row>
    <row r="9947" spans="6:17">
      <c r="F9947" s="36"/>
    </row>
    <row r="9948" spans="6:17">
      <c r="F9948" s="47"/>
      <c r="G9948" s="47"/>
      <c r="H9948" s="47"/>
      <c r="I9948" s="47"/>
      <c r="J9948" s="47"/>
      <c r="K9948" s="47"/>
      <c r="L9948" s="47"/>
      <c r="M9948" s="47"/>
      <c r="N9948" s="47"/>
      <c r="O9948" s="47"/>
      <c r="P9948" s="47"/>
      <c r="Q9948" s="47"/>
    </row>
    <row r="9949" spans="6:17">
      <c r="H9949" s="36"/>
      <c r="I9949" s="36"/>
      <c r="J9949" s="36"/>
    </row>
    <row r="9950" spans="6:17">
      <c r="I9950" s="36"/>
      <c r="N9950" s="36"/>
    </row>
    <row r="9951" spans="6:17">
      <c r="I9951" s="36"/>
      <c r="K9951" s="36"/>
    </row>
    <row r="9952" spans="6:17">
      <c r="F9952" s="36"/>
      <c r="I9952" s="36"/>
    </row>
    <row r="9953" spans="6:17">
      <c r="I9953" s="36"/>
      <c r="J9953" s="36"/>
    </row>
    <row r="9954" spans="6:17">
      <c r="I9954" s="36"/>
      <c r="N9954" s="36"/>
    </row>
    <row r="9955" spans="6:17">
      <c r="I9955" s="36"/>
      <c r="J9955" s="36"/>
      <c r="O9955" s="36"/>
    </row>
    <row r="9956" spans="6:17">
      <c r="F9956" s="36"/>
      <c r="H9956" s="36"/>
      <c r="I9956" s="36"/>
    </row>
    <row r="9957" spans="6:17">
      <c r="H9957" s="36"/>
      <c r="I9957" s="36"/>
      <c r="J9957" s="36"/>
    </row>
    <row r="9958" spans="6:17">
      <c r="H9958" s="36"/>
      <c r="I9958" s="36"/>
      <c r="N9958" s="36"/>
    </row>
    <row r="9959" spans="6:17">
      <c r="H9959" s="36"/>
      <c r="I9959" s="36"/>
    </row>
    <row r="9960" spans="6:17">
      <c r="F9960" s="36"/>
      <c r="H9960" s="36"/>
      <c r="I9960" s="36"/>
      <c r="J9960" s="36"/>
      <c r="K9960" s="36"/>
      <c r="N9960" s="36"/>
      <c r="O9960" s="36"/>
    </row>
    <row r="9961" spans="6:17">
      <c r="F9961" s="47"/>
      <c r="G9961" s="47"/>
      <c r="H9961" s="47"/>
      <c r="I9961" s="47"/>
      <c r="J9961" s="47"/>
      <c r="K9961" s="47"/>
      <c r="L9961" s="47"/>
      <c r="M9961" s="47"/>
      <c r="N9961" s="47"/>
      <c r="O9961" s="47"/>
      <c r="P9961" s="47"/>
      <c r="Q9961" s="47"/>
    </row>
    <row r="9962" spans="6:17">
      <c r="F9962" s="36"/>
      <c r="I9962" s="36"/>
      <c r="K9962" s="36"/>
      <c r="O9962" s="36"/>
    </row>
    <row r="9963" spans="6:17">
      <c r="I9963" s="36"/>
    </row>
    <row r="9964" spans="6:17">
      <c r="F9964" s="36"/>
      <c r="H9964" s="36"/>
      <c r="I9964" s="36"/>
      <c r="J9964" s="36"/>
      <c r="K9964" s="36"/>
      <c r="N9964" s="36"/>
      <c r="O9964" s="36"/>
    </row>
    <row r="9965" spans="6:17">
      <c r="F9965" s="36"/>
      <c r="H9965" s="36"/>
      <c r="I9965" s="36"/>
      <c r="J9965" s="36"/>
      <c r="K9965" s="36"/>
      <c r="N9965" s="36"/>
      <c r="O9965" s="36"/>
    </row>
    <row r="9966" spans="6:17">
      <c r="F9966" s="36"/>
      <c r="H9966" s="36"/>
      <c r="I9966" s="36"/>
      <c r="J9966" s="36"/>
      <c r="K9966" s="36"/>
      <c r="N9966" s="36"/>
      <c r="O9966" s="36"/>
    </row>
    <row r="9967" spans="6:17">
      <c r="F9967" s="36"/>
      <c r="H9967" s="36"/>
      <c r="I9967" s="36"/>
      <c r="J9967" s="36"/>
      <c r="K9967" s="36"/>
      <c r="N9967" s="36"/>
      <c r="O9967" s="36"/>
    </row>
    <row r="9968" spans="6:17">
      <c r="F9968" s="36"/>
      <c r="H9968" s="36"/>
      <c r="I9968" s="36"/>
      <c r="J9968" s="36"/>
      <c r="K9968" s="36"/>
      <c r="N9968" s="36"/>
      <c r="O9968" s="36"/>
    </row>
    <row r="9969" spans="6:15">
      <c r="F9969" s="36"/>
      <c r="H9969" s="36"/>
      <c r="I9969" s="36"/>
      <c r="J9969" s="36"/>
      <c r="K9969" s="36"/>
      <c r="N9969" s="36"/>
      <c r="O9969" s="36"/>
    </row>
    <row r="9970" spans="6:15">
      <c r="F9970" s="36"/>
      <c r="H9970" s="36"/>
      <c r="I9970" s="36"/>
      <c r="J9970" s="36"/>
      <c r="K9970" s="36"/>
      <c r="N9970" s="36"/>
      <c r="O9970" s="36"/>
    </row>
    <row r="9971" spans="6:15">
      <c r="F9971" s="36"/>
      <c r="H9971" s="36"/>
      <c r="I9971" s="36"/>
      <c r="J9971" s="36"/>
      <c r="K9971" s="36"/>
      <c r="N9971" s="36"/>
      <c r="O9971" s="36"/>
    </row>
    <row r="9972" spans="6:15">
      <c r="F9972" s="36"/>
      <c r="H9972" s="36"/>
      <c r="I9972" s="36"/>
      <c r="J9972" s="36"/>
      <c r="K9972" s="36"/>
      <c r="N9972" s="36"/>
      <c r="O9972" s="36"/>
    </row>
    <row r="9973" spans="6:15">
      <c r="F9973" s="36"/>
      <c r="H9973" s="36"/>
      <c r="I9973" s="36"/>
      <c r="J9973" s="36"/>
      <c r="K9973" s="36"/>
      <c r="N9973" s="36"/>
      <c r="O9973" s="36"/>
    </row>
    <row r="9974" spans="6:15">
      <c r="F9974" s="36"/>
      <c r="H9974" s="36"/>
      <c r="I9974" s="36"/>
      <c r="J9974" s="36"/>
      <c r="K9974" s="36"/>
      <c r="N9974" s="36"/>
      <c r="O9974" s="36"/>
    </row>
    <row r="9975" spans="6:15">
      <c r="F9975" s="36"/>
      <c r="H9975" s="36"/>
      <c r="I9975" s="36"/>
      <c r="J9975" s="36"/>
      <c r="K9975" s="36"/>
      <c r="N9975" s="36"/>
      <c r="O9975" s="36"/>
    </row>
    <row r="9976" spans="6:15">
      <c r="I9976" s="36"/>
      <c r="J9976" s="36"/>
      <c r="O9976" s="36"/>
    </row>
    <row r="9977" spans="6:15">
      <c r="F9977" s="36"/>
      <c r="I9977" s="36"/>
      <c r="K9977" s="36"/>
    </row>
    <row r="9978" spans="6:15">
      <c r="I9978" s="36"/>
      <c r="O9978" s="36"/>
    </row>
    <row r="9979" spans="6:15">
      <c r="I9979" s="36"/>
      <c r="J9979" s="36"/>
      <c r="O9979" s="36"/>
    </row>
    <row r="9980" spans="6:15">
      <c r="J9980" s="36"/>
      <c r="N9980" s="36"/>
      <c r="O9980" s="36"/>
    </row>
    <row r="9981" spans="6:15">
      <c r="K9981" s="36"/>
      <c r="N9981" s="36"/>
    </row>
    <row r="9982" spans="6:15">
      <c r="N9982" s="36"/>
      <c r="O9982" s="36"/>
    </row>
    <row r="9983" spans="6:15">
      <c r="N9983" s="36"/>
    </row>
    <row r="9984" spans="6:15">
      <c r="F9984" s="36"/>
      <c r="H9984" s="36"/>
      <c r="I9984" s="36"/>
      <c r="J9984" s="36"/>
      <c r="K9984" s="36"/>
      <c r="O9984" s="36"/>
    </row>
    <row r="9985" spans="6:17">
      <c r="F9985" s="36"/>
      <c r="K9985" s="36"/>
      <c r="O9985" s="36"/>
    </row>
    <row r="9986" spans="6:17">
      <c r="F9986" s="36"/>
      <c r="I9986" s="36"/>
      <c r="K9986" s="36"/>
      <c r="O9986" s="36"/>
    </row>
    <row r="9987" spans="6:17">
      <c r="F9987" s="36"/>
    </row>
    <row r="9988" spans="6:17">
      <c r="F9988" s="36"/>
      <c r="H9988" s="36"/>
      <c r="I9988" s="36"/>
      <c r="J9988" s="36"/>
      <c r="K9988" s="36"/>
      <c r="N9988" s="36"/>
      <c r="O9988" s="36"/>
    </row>
    <row r="9989" spans="6:17">
      <c r="F9989" s="36"/>
      <c r="K9989" s="36"/>
    </row>
    <row r="9990" spans="6:17">
      <c r="F9990" s="36"/>
    </row>
    <row r="9991" spans="6:17">
      <c r="F9991" s="36"/>
    </row>
    <row r="9992" spans="6:17">
      <c r="F9992" s="36"/>
      <c r="H9992" s="36"/>
      <c r="I9992" s="36"/>
      <c r="J9992" s="36"/>
      <c r="K9992" s="36"/>
      <c r="N9992" s="36"/>
      <c r="O9992" s="36"/>
    </row>
    <row r="9993" spans="6:17">
      <c r="F9993" s="36"/>
      <c r="H9993" s="36"/>
      <c r="I9993" s="36"/>
      <c r="J9993" s="36"/>
      <c r="K9993" s="36"/>
      <c r="N9993" s="36"/>
      <c r="O9993" s="36"/>
    </row>
    <row r="9994" spans="6:17">
      <c r="F9994" s="36"/>
      <c r="H9994" s="36"/>
      <c r="I9994" s="36"/>
      <c r="J9994" s="36"/>
      <c r="K9994" s="36"/>
      <c r="N9994" s="36"/>
      <c r="O9994" s="36"/>
    </row>
    <row r="9995" spans="6:17">
      <c r="F9995" s="36"/>
      <c r="H9995" s="36"/>
      <c r="I9995" s="36"/>
      <c r="J9995" s="36"/>
      <c r="K9995" s="36"/>
      <c r="N9995" s="36"/>
      <c r="O9995" s="36"/>
    </row>
    <row r="9996" spans="6:17">
      <c r="F9996" s="47"/>
      <c r="G9996" s="47"/>
      <c r="H9996" s="47"/>
      <c r="I9996" s="47"/>
      <c r="J9996" s="47"/>
      <c r="K9996" s="47"/>
      <c r="L9996" s="47"/>
      <c r="M9996" s="47"/>
      <c r="N9996" s="47"/>
      <c r="O9996" s="47"/>
      <c r="P9996" s="47"/>
      <c r="Q9996" s="47"/>
    </row>
    <row r="9997" spans="6:17">
      <c r="F9997" s="47"/>
      <c r="G9997" s="47"/>
      <c r="H9997" s="47"/>
      <c r="I9997" s="47"/>
      <c r="J9997" s="47"/>
      <c r="K9997" s="47"/>
      <c r="L9997" s="47"/>
      <c r="M9997" s="47"/>
      <c r="N9997" s="47"/>
      <c r="O9997" s="47"/>
      <c r="P9997" s="47"/>
      <c r="Q9997" s="47"/>
    </row>
    <row r="9998" spans="6:17">
      <c r="F9998" s="36"/>
    </row>
    <row r="9999" spans="6:17">
      <c r="F9999" s="47"/>
      <c r="G9999" s="47"/>
      <c r="H9999" s="47"/>
      <c r="I9999" s="47"/>
      <c r="J9999" s="47"/>
      <c r="K9999" s="47"/>
      <c r="L9999" s="47"/>
      <c r="M9999" s="47"/>
      <c r="N9999" s="47"/>
      <c r="O9999" s="47"/>
      <c r="P9999" s="47"/>
      <c r="Q9999" s="47"/>
    </row>
    <row r="10000" spans="6:17">
      <c r="F10000" s="36"/>
      <c r="H10000" s="36"/>
      <c r="I10000" s="36"/>
      <c r="J10000" s="36"/>
      <c r="K10000" s="36"/>
      <c r="N10000" s="36"/>
      <c r="O10000" s="36"/>
    </row>
    <row r="10001" spans="6:17">
      <c r="F10001" s="36"/>
      <c r="H10001" s="36"/>
      <c r="I10001" s="36"/>
      <c r="J10001" s="36"/>
      <c r="K10001" s="36"/>
      <c r="N10001" s="36"/>
      <c r="O10001" s="36"/>
    </row>
    <row r="10002" spans="6:17">
      <c r="F10002" s="36"/>
      <c r="H10002" s="36"/>
      <c r="I10002" s="36"/>
      <c r="J10002" s="36"/>
      <c r="K10002" s="36"/>
      <c r="N10002" s="36"/>
      <c r="O10002" s="36"/>
    </row>
    <row r="10003" spans="6:17">
      <c r="F10003" s="36"/>
      <c r="H10003" s="36"/>
      <c r="I10003" s="36"/>
      <c r="J10003" s="36"/>
      <c r="K10003" s="36"/>
      <c r="N10003" s="36"/>
      <c r="O10003" s="36"/>
    </row>
    <row r="10004" spans="6:17">
      <c r="F10004" s="36"/>
      <c r="J10004" s="36"/>
      <c r="K10004" s="36"/>
    </row>
    <row r="10005" spans="6:17">
      <c r="F10005" s="36"/>
      <c r="K10005" s="36"/>
    </row>
    <row r="10006" spans="6:17">
      <c r="F10006" s="36"/>
      <c r="K10006" s="36"/>
    </row>
    <row r="10007" spans="6:17">
      <c r="F10007" s="36"/>
      <c r="K10007" s="36"/>
    </row>
    <row r="10008" spans="6:17">
      <c r="F10008" s="36"/>
      <c r="H10008" s="36"/>
      <c r="I10008" s="36"/>
      <c r="K10008" s="36"/>
      <c r="O10008" s="36"/>
    </row>
    <row r="10009" spans="6:17">
      <c r="F10009" s="36"/>
      <c r="J10009" s="36"/>
      <c r="K10009" s="36"/>
      <c r="O10009" s="36"/>
    </row>
    <row r="10010" spans="6:17">
      <c r="F10010" s="47"/>
      <c r="G10010" s="47"/>
      <c r="H10010" s="47"/>
      <c r="I10010" s="47"/>
      <c r="J10010" s="47"/>
      <c r="K10010" s="47"/>
      <c r="L10010" s="47"/>
      <c r="M10010" s="47"/>
      <c r="N10010" s="47"/>
      <c r="O10010" s="47"/>
      <c r="P10010" s="47"/>
      <c r="Q10010" s="47"/>
    </row>
    <row r="10011" spans="6:17">
      <c r="F10011" s="36"/>
      <c r="K10011" s="36"/>
    </row>
    <row r="10012" spans="6:17">
      <c r="F10012" s="36"/>
      <c r="J10012" s="36"/>
      <c r="K10012" s="36"/>
      <c r="O10012" s="36"/>
    </row>
    <row r="10013" spans="6:17">
      <c r="F10013" s="36"/>
      <c r="K10013" s="36"/>
    </row>
    <row r="10014" spans="6:17">
      <c r="F10014" s="36"/>
      <c r="K10014" s="36"/>
      <c r="O10014" s="36"/>
    </row>
    <row r="10015" spans="6:17">
      <c r="F10015" s="36"/>
    </row>
    <row r="10016" spans="6:17">
      <c r="F10016" s="36"/>
      <c r="H10016" s="36"/>
      <c r="I10016" s="36"/>
      <c r="J10016" s="36"/>
      <c r="K10016" s="36"/>
      <c r="N10016" s="36"/>
      <c r="O10016" s="36"/>
    </row>
    <row r="10017" spans="6:17">
      <c r="F10017" s="36"/>
      <c r="H10017" s="36"/>
      <c r="I10017" s="36"/>
      <c r="J10017" s="36"/>
      <c r="K10017" s="36"/>
      <c r="N10017" s="36"/>
      <c r="O10017" s="36"/>
    </row>
    <row r="10018" spans="6:17">
      <c r="F10018" s="36"/>
      <c r="H10018" s="36"/>
      <c r="I10018" s="36"/>
      <c r="J10018" s="36"/>
      <c r="K10018" s="36"/>
      <c r="N10018" s="36"/>
      <c r="O10018" s="36"/>
    </row>
    <row r="10019" spans="6:17">
      <c r="F10019" s="36"/>
      <c r="H10019" s="36"/>
      <c r="I10019" s="36"/>
      <c r="J10019" s="36"/>
      <c r="K10019" s="36"/>
      <c r="N10019" s="36"/>
      <c r="O10019" s="36"/>
    </row>
    <row r="10020" spans="6:17">
      <c r="K10020" s="36"/>
      <c r="O10020" s="36"/>
    </row>
    <row r="10021" spans="6:17">
      <c r="F10021" s="47"/>
      <c r="G10021" s="47"/>
      <c r="H10021" s="47"/>
      <c r="I10021" s="47"/>
      <c r="J10021" s="47"/>
      <c r="K10021" s="47"/>
      <c r="L10021" s="47"/>
      <c r="M10021" s="47"/>
      <c r="N10021" s="47"/>
      <c r="O10021" s="47"/>
      <c r="P10021" s="47"/>
      <c r="Q10021" s="47"/>
    </row>
    <row r="10022" spans="6:17">
      <c r="K10022" s="36"/>
    </row>
    <row r="10023" spans="6:17">
      <c r="K10023" s="36"/>
      <c r="O10023" s="36"/>
    </row>
    <row r="10024" spans="6:17">
      <c r="F10024" s="36"/>
      <c r="H10024" s="36"/>
      <c r="I10024" s="36"/>
      <c r="J10024" s="36"/>
      <c r="K10024" s="36"/>
      <c r="N10024" s="36"/>
      <c r="O10024" s="36"/>
    </row>
    <row r="10025" spans="6:17">
      <c r="F10025" s="36"/>
      <c r="H10025" s="36"/>
      <c r="I10025" s="36"/>
      <c r="J10025" s="36"/>
      <c r="K10025" s="36"/>
      <c r="N10025" s="36"/>
      <c r="O10025" s="36"/>
    </row>
    <row r="10026" spans="6:17">
      <c r="F10026" s="36"/>
      <c r="H10026" s="36"/>
      <c r="I10026" s="36"/>
      <c r="J10026" s="36"/>
      <c r="K10026" s="36"/>
      <c r="N10026" s="36"/>
      <c r="O10026" s="36"/>
    </row>
    <row r="10027" spans="6:17">
      <c r="F10027" s="36"/>
      <c r="H10027" s="36"/>
      <c r="I10027" s="36"/>
      <c r="J10027" s="36"/>
      <c r="K10027" s="36"/>
      <c r="N10027" s="36"/>
      <c r="O10027" s="36"/>
    </row>
    <row r="10028" spans="6:17">
      <c r="F10028" s="36"/>
      <c r="H10028" s="36"/>
      <c r="I10028" s="36"/>
      <c r="J10028" s="36"/>
      <c r="K10028" s="36"/>
      <c r="N10028" s="36"/>
      <c r="O10028" s="36"/>
    </row>
    <row r="10029" spans="6:17">
      <c r="F10029" s="36"/>
      <c r="H10029" s="36"/>
      <c r="I10029" s="36"/>
      <c r="J10029" s="36"/>
      <c r="K10029" s="36"/>
      <c r="N10029" s="36"/>
      <c r="O10029" s="36"/>
    </row>
    <row r="10030" spans="6:17">
      <c r="F10030" s="36"/>
      <c r="H10030" s="36"/>
      <c r="I10030" s="36"/>
      <c r="J10030" s="36"/>
      <c r="K10030" s="36"/>
      <c r="N10030" s="36"/>
      <c r="O10030" s="36"/>
    </row>
    <row r="10031" spans="6:17">
      <c r="F10031" s="36"/>
      <c r="H10031" s="36"/>
      <c r="I10031" s="36"/>
      <c r="J10031" s="36"/>
      <c r="K10031" s="36"/>
      <c r="N10031" s="36"/>
      <c r="O10031" s="36"/>
    </row>
    <row r="10032" spans="6:17">
      <c r="F10032" s="36"/>
      <c r="H10032" s="36"/>
      <c r="I10032" s="36"/>
      <c r="J10032" s="36"/>
      <c r="K10032" s="36"/>
      <c r="N10032" s="36"/>
      <c r="O10032" s="36"/>
    </row>
    <row r="10033" spans="6:15">
      <c r="F10033" s="36"/>
      <c r="J10033" s="36"/>
      <c r="K10033" s="36"/>
      <c r="M10033" s="36"/>
      <c r="O10033" s="36"/>
    </row>
    <row r="10034" spans="6:15">
      <c r="F10034" s="36"/>
      <c r="I10034" s="36"/>
      <c r="K10034" s="36"/>
      <c r="M10034" s="36"/>
      <c r="O10034" s="36"/>
    </row>
    <row r="10035" spans="6:15">
      <c r="M10035" s="36"/>
      <c r="O10035" s="36"/>
    </row>
    <row r="10036" spans="6:15">
      <c r="F10036" s="36"/>
      <c r="K10036" s="36"/>
      <c r="O10036" s="36"/>
    </row>
    <row r="10037" spans="6:15">
      <c r="K10037" s="36"/>
    </row>
    <row r="10038" spans="6:15">
      <c r="K10038" s="36"/>
      <c r="O10038" s="36"/>
    </row>
    <row r="10039" spans="6:15">
      <c r="K10039" s="36"/>
      <c r="O10039" s="36"/>
    </row>
    <row r="10040" spans="6:15">
      <c r="F10040" s="36"/>
      <c r="J10040" s="36"/>
      <c r="K10040" s="36"/>
      <c r="O10040" s="36"/>
    </row>
    <row r="10041" spans="6:15">
      <c r="K10041" s="36"/>
      <c r="O10041" s="36"/>
    </row>
    <row r="10042" spans="6:15">
      <c r="O10042" s="36"/>
    </row>
    <row r="10043" spans="6:15">
      <c r="O10043" s="36"/>
    </row>
    <row r="10044" spans="6:15">
      <c r="F10044" s="36"/>
      <c r="I10044" s="36"/>
      <c r="J10044" s="36"/>
      <c r="O10044" s="36"/>
    </row>
    <row r="10045" spans="6:15">
      <c r="F10045" s="36"/>
      <c r="H10045" s="36"/>
      <c r="I10045" s="36"/>
      <c r="J10045" s="36"/>
      <c r="K10045" s="36"/>
      <c r="N10045" s="36"/>
      <c r="O10045" s="36"/>
    </row>
    <row r="10046" spans="6:15">
      <c r="I10046" s="36"/>
      <c r="O10046" s="36"/>
    </row>
    <row r="10047" spans="6:15">
      <c r="F10047" s="36"/>
      <c r="I10047" s="36"/>
      <c r="J10047" s="36"/>
      <c r="K10047" s="36"/>
      <c r="O10047" s="36"/>
    </row>
    <row r="10048" spans="6:15">
      <c r="F10048" s="36"/>
      <c r="H10048" s="36"/>
      <c r="I10048" s="36"/>
      <c r="J10048" s="36"/>
      <c r="K10048" s="36"/>
      <c r="N10048" s="36"/>
      <c r="O10048" s="36"/>
    </row>
    <row r="10049" spans="6:15">
      <c r="F10049" s="36"/>
      <c r="H10049" s="36"/>
      <c r="I10049" s="36"/>
      <c r="J10049" s="36"/>
      <c r="K10049" s="36"/>
      <c r="N10049" s="36"/>
      <c r="O10049" s="36"/>
    </row>
    <row r="10050" spans="6:15">
      <c r="F10050" s="36"/>
      <c r="H10050" s="36"/>
      <c r="I10050" s="36"/>
      <c r="J10050" s="36"/>
      <c r="K10050" s="36"/>
      <c r="N10050" s="36"/>
      <c r="O10050" s="36"/>
    </row>
    <row r="10051" spans="6:15">
      <c r="F10051" s="36"/>
      <c r="H10051" s="36"/>
      <c r="I10051" s="36"/>
      <c r="J10051" s="36"/>
      <c r="K10051" s="36"/>
      <c r="N10051" s="36"/>
      <c r="O10051" s="36"/>
    </row>
    <row r="10052" spans="6:15">
      <c r="J10052" s="36"/>
      <c r="O10052" s="36"/>
    </row>
    <row r="10053" spans="6:15">
      <c r="J10053" s="36"/>
    </row>
    <row r="10054" spans="6:15">
      <c r="J10054" s="36"/>
      <c r="O10054" s="36"/>
    </row>
    <row r="10055" spans="6:15">
      <c r="J10055" s="36"/>
    </row>
    <row r="10056" spans="6:15">
      <c r="F10056" s="36"/>
      <c r="H10056" s="36"/>
      <c r="I10056" s="36"/>
      <c r="J10056" s="36"/>
      <c r="K10056" s="36"/>
      <c r="N10056" s="36"/>
      <c r="O10056" s="36"/>
    </row>
    <row r="10057" spans="6:15">
      <c r="F10057" s="36"/>
      <c r="H10057" s="36"/>
      <c r="I10057" s="36"/>
      <c r="J10057" s="36"/>
      <c r="K10057" s="36"/>
      <c r="N10057" s="36"/>
      <c r="O10057" s="36"/>
    </row>
    <row r="10058" spans="6:15">
      <c r="F10058" s="36"/>
      <c r="H10058" s="36"/>
      <c r="I10058" s="36"/>
      <c r="J10058" s="36"/>
      <c r="K10058" s="36"/>
      <c r="N10058" s="36"/>
      <c r="O10058" s="36"/>
    </row>
    <row r="10059" spans="6:15">
      <c r="F10059" s="36"/>
      <c r="H10059" s="36"/>
      <c r="I10059" s="36"/>
      <c r="J10059" s="36"/>
      <c r="K10059" s="36"/>
      <c r="N10059" s="36"/>
      <c r="O10059" s="36"/>
    </row>
    <row r="10060" spans="6:15">
      <c r="F10060" s="36"/>
      <c r="H10060" s="36"/>
      <c r="I10060" s="36"/>
      <c r="J10060" s="36"/>
      <c r="K10060" s="36"/>
      <c r="N10060" s="36"/>
      <c r="O10060" s="36"/>
    </row>
    <row r="10061" spans="6:15">
      <c r="F10061" s="36"/>
      <c r="H10061" s="36"/>
      <c r="I10061" s="36"/>
      <c r="J10061" s="36"/>
      <c r="K10061" s="36"/>
      <c r="N10061" s="36"/>
      <c r="O10061" s="36"/>
    </row>
    <row r="10062" spans="6:15">
      <c r="F10062" s="36"/>
      <c r="H10062" s="36"/>
      <c r="I10062" s="36"/>
      <c r="J10062" s="36"/>
      <c r="K10062" s="36"/>
      <c r="N10062" s="36"/>
      <c r="O10062" s="36"/>
    </row>
    <row r="10063" spans="6:15">
      <c r="F10063" s="36"/>
      <c r="H10063" s="36"/>
      <c r="I10063" s="36"/>
      <c r="J10063" s="36"/>
      <c r="K10063" s="36"/>
      <c r="N10063" s="36"/>
      <c r="O10063" s="36"/>
    </row>
    <row r="10064" spans="6:15">
      <c r="F10064" s="36"/>
      <c r="H10064" s="36"/>
      <c r="I10064" s="36"/>
      <c r="J10064" s="36"/>
      <c r="K10064" s="36"/>
      <c r="N10064" s="36"/>
      <c r="O10064" s="36"/>
    </row>
    <row r="10065" spans="6:15">
      <c r="F10065" s="36"/>
      <c r="H10065" s="36"/>
      <c r="I10065" s="36"/>
      <c r="J10065" s="36"/>
      <c r="K10065" s="36"/>
      <c r="N10065" s="36"/>
      <c r="O10065" s="36"/>
    </row>
    <row r="10066" spans="6:15">
      <c r="F10066" s="36"/>
      <c r="H10066" s="36"/>
      <c r="I10066" s="36"/>
      <c r="J10066" s="36"/>
      <c r="K10066" s="36"/>
      <c r="N10066" s="36"/>
      <c r="O10066" s="36"/>
    </row>
    <row r="10067" spans="6:15">
      <c r="F10067" s="36"/>
      <c r="H10067" s="36"/>
      <c r="I10067" s="36"/>
      <c r="J10067" s="36"/>
      <c r="K10067" s="36"/>
      <c r="N10067" s="36"/>
      <c r="O10067" s="36"/>
    </row>
    <row r="10068" spans="6:15">
      <c r="I10068" s="36"/>
      <c r="J10068" s="36"/>
    </row>
    <row r="10069" spans="6:15">
      <c r="F10069" s="36"/>
      <c r="H10069" s="36"/>
      <c r="I10069" s="36"/>
      <c r="K10069" s="36"/>
      <c r="N10069" s="36"/>
    </row>
    <row r="10070" spans="6:15">
      <c r="I10070" s="36"/>
      <c r="J10070" s="36"/>
      <c r="O10070" s="36"/>
    </row>
    <row r="10071" spans="6:15">
      <c r="I10071" s="36"/>
      <c r="J10071" s="36"/>
    </row>
    <row r="10072" spans="6:15">
      <c r="F10072" s="36"/>
      <c r="H10072" s="36"/>
      <c r="I10072" s="36"/>
      <c r="J10072" s="36"/>
      <c r="K10072" s="36"/>
      <c r="N10072" s="36"/>
      <c r="O10072" s="36"/>
    </row>
    <row r="10073" spans="6:15">
      <c r="F10073" s="36"/>
      <c r="H10073" s="36"/>
      <c r="I10073" s="36"/>
      <c r="J10073" s="36"/>
      <c r="K10073" s="36"/>
      <c r="N10073" s="36"/>
      <c r="O10073" s="36"/>
    </row>
    <row r="10074" spans="6:15">
      <c r="F10074" s="36"/>
      <c r="H10074" s="36"/>
      <c r="I10074" s="36"/>
      <c r="J10074" s="36"/>
      <c r="K10074" s="36"/>
      <c r="N10074" s="36"/>
      <c r="O10074" s="36"/>
    </row>
    <row r="10075" spans="6:15">
      <c r="F10075" s="36"/>
      <c r="H10075" s="36"/>
      <c r="I10075" s="36"/>
      <c r="J10075" s="36"/>
      <c r="K10075" s="36"/>
      <c r="N10075" s="36"/>
      <c r="O10075" s="36"/>
    </row>
    <row r="10076" spans="6:15">
      <c r="F10076" s="36"/>
      <c r="H10076" s="36"/>
      <c r="I10076" s="36"/>
      <c r="J10076" s="36"/>
      <c r="K10076" s="36"/>
      <c r="N10076" s="36"/>
      <c r="O10076" s="36"/>
    </row>
    <row r="10077" spans="6:15">
      <c r="F10077" s="36"/>
      <c r="H10077" s="36"/>
      <c r="I10077" s="36"/>
      <c r="J10077" s="36"/>
      <c r="K10077" s="36"/>
      <c r="N10077" s="36"/>
      <c r="O10077" s="36"/>
    </row>
    <row r="10078" spans="6:15">
      <c r="F10078" s="36"/>
      <c r="H10078" s="36"/>
      <c r="I10078" s="36"/>
      <c r="J10078" s="36"/>
      <c r="K10078" s="36"/>
      <c r="N10078" s="36"/>
      <c r="O10078" s="36"/>
    </row>
    <row r="10079" spans="6:15">
      <c r="F10079" s="36"/>
      <c r="H10079" s="36"/>
      <c r="I10079" s="36"/>
      <c r="J10079" s="36"/>
      <c r="K10079" s="36"/>
      <c r="N10079" s="36"/>
      <c r="O10079" s="36"/>
    </row>
    <row r="10080" spans="6:15">
      <c r="F10080" s="36"/>
      <c r="H10080" s="36"/>
      <c r="I10080" s="36"/>
      <c r="J10080" s="36"/>
      <c r="K10080" s="36"/>
      <c r="N10080" s="36"/>
      <c r="O10080" s="36"/>
    </row>
    <row r="10081" spans="6:17">
      <c r="F10081" s="36"/>
      <c r="H10081" s="36"/>
      <c r="I10081" s="36"/>
      <c r="J10081" s="36"/>
      <c r="K10081" s="36"/>
      <c r="N10081" s="36"/>
      <c r="O10081" s="36"/>
    </row>
    <row r="10082" spans="6:17">
      <c r="F10082" s="36"/>
      <c r="H10082" s="36"/>
      <c r="I10082" s="36"/>
      <c r="J10082" s="36"/>
      <c r="K10082" s="36"/>
      <c r="N10082" s="36"/>
      <c r="O10082" s="36"/>
    </row>
    <row r="10083" spans="6:17">
      <c r="F10083" s="36"/>
      <c r="H10083" s="36"/>
      <c r="I10083" s="36"/>
      <c r="J10083" s="36"/>
      <c r="K10083" s="36"/>
      <c r="N10083" s="36"/>
      <c r="O10083" s="36"/>
    </row>
    <row r="10084" spans="6:17">
      <c r="F10084" s="36"/>
      <c r="J10084" s="36"/>
      <c r="N10084" s="36"/>
      <c r="O10084" s="36"/>
    </row>
    <row r="10085" spans="6:17">
      <c r="J10085" s="36"/>
      <c r="N10085" s="36"/>
    </row>
    <row r="10086" spans="6:17">
      <c r="N10086" s="36"/>
    </row>
    <row r="10087" spans="6:17">
      <c r="J10087" s="36"/>
      <c r="N10087" s="36"/>
    </row>
    <row r="10088" spans="6:17">
      <c r="F10088" s="36"/>
      <c r="H10088" s="36"/>
      <c r="I10088" s="36"/>
      <c r="J10088" s="36"/>
      <c r="K10088" s="36"/>
      <c r="N10088" s="36"/>
      <c r="O10088" s="36"/>
    </row>
    <row r="10089" spans="6:17">
      <c r="F10089" s="36"/>
      <c r="H10089" s="36"/>
      <c r="I10089" s="36"/>
      <c r="J10089" s="36"/>
      <c r="K10089" s="36"/>
      <c r="N10089" s="36"/>
      <c r="O10089" s="36"/>
    </row>
    <row r="10090" spans="6:17">
      <c r="F10090" s="36"/>
      <c r="H10090" s="36"/>
      <c r="I10090" s="36"/>
      <c r="J10090" s="36"/>
      <c r="K10090" s="36"/>
      <c r="N10090" s="36"/>
      <c r="O10090" s="36"/>
    </row>
    <row r="10091" spans="6:17">
      <c r="F10091" s="36"/>
      <c r="H10091" s="36"/>
      <c r="I10091" s="36"/>
      <c r="J10091" s="36"/>
      <c r="K10091" s="36"/>
      <c r="N10091" s="36"/>
      <c r="O10091" s="36"/>
    </row>
    <row r="10092" spans="6:17">
      <c r="F10092" s="47"/>
      <c r="G10092" s="47"/>
      <c r="H10092" s="47"/>
      <c r="I10092" s="47"/>
      <c r="J10092" s="47"/>
      <c r="K10092" s="47"/>
      <c r="L10092" s="47"/>
      <c r="M10092" s="47"/>
      <c r="N10092" s="47"/>
      <c r="O10092" s="47"/>
      <c r="P10092" s="47"/>
      <c r="Q10092" s="47"/>
    </row>
    <row r="10093" spans="6:17">
      <c r="F10093" s="36"/>
      <c r="H10093" s="36"/>
      <c r="J10093" s="36"/>
      <c r="K10093" s="36"/>
      <c r="N10093" s="36"/>
      <c r="O10093" s="36"/>
    </row>
    <row r="10094" spans="6:17">
      <c r="N10094" s="36"/>
    </row>
    <row r="10095" spans="6:17">
      <c r="F10095" s="36"/>
      <c r="K10095" s="36"/>
      <c r="N10095" s="36"/>
    </row>
    <row r="10096" spans="6:17">
      <c r="F10096" s="36"/>
      <c r="I10096" s="36"/>
      <c r="J10096" s="36"/>
      <c r="O10096" s="36"/>
    </row>
    <row r="10097" spans="6:15">
      <c r="I10097" s="36"/>
      <c r="J10097" s="36"/>
    </row>
    <row r="10098" spans="6:15">
      <c r="I10098" s="36"/>
    </row>
    <row r="10099" spans="6:15">
      <c r="F10099" s="36"/>
      <c r="I10099" s="36"/>
      <c r="K10099" s="36"/>
      <c r="O10099" s="36"/>
    </row>
    <row r="10100" spans="6:15">
      <c r="F10100" s="36"/>
      <c r="H10100" s="36"/>
      <c r="I10100" s="36"/>
      <c r="J10100" s="36"/>
      <c r="K10100" s="36"/>
      <c r="N10100" s="36"/>
      <c r="O10100" s="36"/>
    </row>
    <row r="10101" spans="6:15">
      <c r="F10101" s="36"/>
      <c r="H10101" s="36"/>
      <c r="I10101" s="36"/>
      <c r="J10101" s="36"/>
      <c r="K10101" s="36"/>
      <c r="N10101" s="36"/>
      <c r="O10101" s="36"/>
    </row>
    <row r="10102" spans="6:15">
      <c r="F10102" s="36"/>
      <c r="H10102" s="36"/>
      <c r="I10102" s="36"/>
      <c r="J10102" s="36"/>
      <c r="K10102" s="36"/>
      <c r="N10102" s="36"/>
      <c r="O10102" s="36"/>
    </row>
    <row r="10103" spans="6:15">
      <c r="F10103" s="36"/>
      <c r="H10103" s="36"/>
      <c r="I10103" s="36"/>
      <c r="J10103" s="36"/>
      <c r="K10103" s="36"/>
      <c r="N10103" s="36"/>
      <c r="O10103" s="36"/>
    </row>
    <row r="10104" spans="6:15">
      <c r="F10104" s="36"/>
      <c r="H10104" s="36"/>
      <c r="I10104" s="36"/>
      <c r="J10104" s="36"/>
      <c r="K10104" s="36"/>
      <c r="N10104" s="36"/>
      <c r="O10104" s="36"/>
    </row>
    <row r="10105" spans="6:15">
      <c r="J10105" s="36"/>
      <c r="N10105" s="36"/>
    </row>
    <row r="10106" spans="6:15">
      <c r="F10106" s="36"/>
      <c r="H10106" s="36"/>
      <c r="I10106" s="36"/>
      <c r="J10106" s="36"/>
      <c r="K10106" s="36"/>
      <c r="N10106" s="36"/>
      <c r="O10106" s="36"/>
    </row>
    <row r="10107" spans="6:15">
      <c r="N10107" s="36"/>
    </row>
    <row r="10108" spans="6:15">
      <c r="F10108" s="36"/>
      <c r="J10108" s="36"/>
      <c r="O10108" s="36"/>
    </row>
    <row r="10109" spans="6:15">
      <c r="F10109" s="36"/>
      <c r="J10109" s="36"/>
      <c r="O10109" s="36"/>
    </row>
    <row r="10110" spans="6:15">
      <c r="F10110" s="36"/>
      <c r="O10110" s="36"/>
    </row>
    <row r="10111" spans="6:15">
      <c r="F10111" s="36"/>
      <c r="O10111" s="36"/>
    </row>
    <row r="10112" spans="6:15">
      <c r="F10112" s="36"/>
      <c r="J10112" s="36"/>
      <c r="O10112" s="36"/>
    </row>
    <row r="10113" spans="6:17">
      <c r="F10113" s="36"/>
      <c r="J10113" s="36"/>
      <c r="O10113" s="36"/>
    </row>
    <row r="10114" spans="6:17">
      <c r="F10114" s="36"/>
      <c r="O10114" s="36"/>
    </row>
    <row r="10115" spans="6:17">
      <c r="F10115" s="36"/>
      <c r="O10115" s="36"/>
    </row>
    <row r="10116" spans="6:17">
      <c r="F10116" s="36"/>
      <c r="H10116" s="36"/>
      <c r="I10116" s="36"/>
      <c r="J10116" s="36"/>
      <c r="K10116" s="36"/>
      <c r="N10116" s="36"/>
      <c r="O10116" s="36"/>
    </row>
    <row r="10117" spans="6:17">
      <c r="F10117" s="36"/>
      <c r="H10117" s="36"/>
      <c r="I10117" s="36"/>
      <c r="J10117" s="36"/>
      <c r="K10117" s="36"/>
      <c r="N10117" s="36"/>
      <c r="O10117" s="36"/>
    </row>
    <row r="10118" spans="6:17">
      <c r="F10118" s="36"/>
      <c r="H10118" s="36"/>
      <c r="I10118" s="36"/>
      <c r="J10118" s="36"/>
      <c r="K10118" s="36"/>
      <c r="N10118" s="36"/>
      <c r="O10118" s="36"/>
    </row>
    <row r="10119" spans="6:17">
      <c r="F10119" s="36"/>
      <c r="H10119" s="36"/>
      <c r="I10119" s="36"/>
      <c r="J10119" s="36"/>
      <c r="K10119" s="36"/>
      <c r="N10119" s="36"/>
      <c r="O10119" s="36"/>
    </row>
    <row r="10120" spans="6:17">
      <c r="F10120" s="36"/>
      <c r="H10120" s="36"/>
      <c r="I10120" s="36"/>
      <c r="J10120" s="36"/>
      <c r="K10120" s="36"/>
      <c r="N10120" s="36"/>
      <c r="O10120" s="36"/>
    </row>
    <row r="10121" spans="6:17">
      <c r="F10121" s="36"/>
      <c r="H10121" s="36"/>
      <c r="I10121" s="36"/>
      <c r="J10121" s="36"/>
      <c r="K10121" s="36"/>
      <c r="N10121" s="36"/>
      <c r="O10121" s="36"/>
    </row>
    <row r="10122" spans="6:17">
      <c r="F10122" s="36"/>
      <c r="H10122" s="36"/>
      <c r="I10122" s="36"/>
      <c r="J10122" s="36"/>
      <c r="K10122" s="36"/>
      <c r="N10122" s="36"/>
      <c r="O10122" s="36"/>
    </row>
    <row r="10123" spans="6:17">
      <c r="F10123" s="36"/>
      <c r="H10123" s="36"/>
      <c r="I10123" s="36"/>
      <c r="J10123" s="36"/>
      <c r="K10123" s="36"/>
      <c r="N10123" s="36"/>
      <c r="O10123" s="36"/>
    </row>
    <row r="10124" spans="6:17">
      <c r="F10124" s="36"/>
      <c r="I10124" s="36"/>
      <c r="J10124" s="36"/>
      <c r="O10124" s="36"/>
    </row>
    <row r="10125" spans="6:17">
      <c r="F10125" s="47"/>
      <c r="G10125" s="47"/>
      <c r="H10125" s="47"/>
      <c r="I10125" s="47"/>
      <c r="J10125" s="47"/>
      <c r="K10125" s="47"/>
      <c r="L10125" s="47"/>
      <c r="M10125" s="47"/>
      <c r="N10125" s="47"/>
      <c r="O10125" s="47"/>
      <c r="P10125" s="47"/>
      <c r="Q10125" s="47"/>
    </row>
    <row r="10126" spans="6:17">
      <c r="F10126" s="36"/>
      <c r="I10126" s="36"/>
    </row>
    <row r="10127" spans="6:17">
      <c r="I10127" s="36"/>
      <c r="O10127" s="36"/>
    </row>
    <row r="10128" spans="6:17">
      <c r="F10128" s="36"/>
      <c r="H10128" s="36"/>
      <c r="I10128" s="36"/>
      <c r="J10128" s="36"/>
      <c r="K10128" s="36"/>
      <c r="N10128" s="36"/>
      <c r="O10128" s="36"/>
    </row>
    <row r="10129" spans="6:17">
      <c r="F10129" s="36"/>
      <c r="H10129" s="36"/>
      <c r="I10129" s="36"/>
      <c r="J10129" s="36"/>
      <c r="K10129" s="36"/>
      <c r="N10129" s="36"/>
      <c r="O10129" s="36"/>
    </row>
    <row r="10130" spans="6:17">
      <c r="F10130" s="36"/>
      <c r="H10130" s="36"/>
      <c r="I10130" s="36"/>
      <c r="J10130" s="36"/>
      <c r="K10130" s="36"/>
      <c r="N10130" s="36"/>
      <c r="O10130" s="36"/>
    </row>
    <row r="10131" spans="6:17">
      <c r="F10131" s="36"/>
      <c r="H10131" s="36"/>
      <c r="I10131" s="36"/>
      <c r="J10131" s="36"/>
      <c r="K10131" s="36"/>
      <c r="N10131" s="36"/>
      <c r="O10131" s="36"/>
    </row>
    <row r="10132" spans="6:17">
      <c r="F10132" s="36"/>
      <c r="H10132" s="36"/>
      <c r="I10132" s="36"/>
      <c r="J10132" s="36"/>
      <c r="K10132" s="36"/>
      <c r="N10132" s="36"/>
      <c r="O10132" s="36"/>
    </row>
    <row r="10133" spans="6:17">
      <c r="F10133" s="36"/>
      <c r="H10133" s="36"/>
      <c r="I10133" s="36"/>
      <c r="J10133" s="36"/>
      <c r="K10133" s="36"/>
      <c r="N10133" s="36"/>
      <c r="O10133" s="36"/>
    </row>
    <row r="10134" spans="6:17">
      <c r="F10134" s="36"/>
      <c r="H10134" s="36"/>
      <c r="I10134" s="36"/>
      <c r="J10134" s="36"/>
      <c r="K10134" s="36"/>
      <c r="N10134" s="36"/>
      <c r="O10134" s="36"/>
    </row>
    <row r="10135" spans="6:17">
      <c r="F10135" s="36"/>
      <c r="H10135" s="36"/>
      <c r="I10135" s="36"/>
      <c r="J10135" s="36"/>
      <c r="K10135" s="36"/>
      <c r="N10135" s="36"/>
      <c r="O10135" s="36"/>
    </row>
    <row r="10136" spans="6:17">
      <c r="F10136" s="36"/>
      <c r="H10136" s="36"/>
      <c r="I10136" s="36"/>
      <c r="J10136" s="36"/>
      <c r="K10136" s="36"/>
      <c r="N10136" s="36"/>
      <c r="O10136" s="36"/>
    </row>
    <row r="10137" spans="6:17">
      <c r="F10137" s="36"/>
      <c r="H10137" s="36"/>
      <c r="I10137" s="36"/>
      <c r="J10137" s="36"/>
      <c r="K10137" s="36"/>
      <c r="N10137" s="36"/>
      <c r="O10137" s="36"/>
    </row>
    <row r="10138" spans="6:17">
      <c r="F10138" s="36"/>
      <c r="H10138" s="36"/>
      <c r="I10138" s="36"/>
      <c r="J10138" s="36"/>
      <c r="K10138" s="36"/>
      <c r="N10138" s="36"/>
      <c r="O10138" s="36"/>
    </row>
    <row r="10139" spans="6:17">
      <c r="F10139" s="36"/>
      <c r="H10139" s="36"/>
      <c r="I10139" s="36"/>
      <c r="J10139" s="36"/>
      <c r="K10139" s="36"/>
      <c r="N10139" s="36"/>
      <c r="O10139" s="36"/>
    </row>
    <row r="10140" spans="6:17">
      <c r="I10140" s="36"/>
      <c r="J10140" s="36"/>
    </row>
    <row r="10141" spans="6:17">
      <c r="F10141" s="36"/>
      <c r="H10141" s="36"/>
      <c r="I10141" s="36"/>
      <c r="J10141" s="36"/>
      <c r="K10141" s="36"/>
      <c r="O10141" s="36"/>
    </row>
    <row r="10142" spans="6:17">
      <c r="I10142" s="36"/>
      <c r="K10142" s="36"/>
    </row>
    <row r="10143" spans="6:17">
      <c r="F10143" s="47"/>
      <c r="G10143" s="47"/>
      <c r="H10143" s="47"/>
      <c r="I10143" s="47"/>
      <c r="J10143" s="47"/>
      <c r="K10143" s="47"/>
      <c r="L10143" s="47"/>
      <c r="M10143" s="47"/>
      <c r="N10143" s="47"/>
      <c r="O10143" s="47"/>
      <c r="P10143" s="47"/>
      <c r="Q10143" s="47"/>
    </row>
    <row r="10144" spans="6:17">
      <c r="F10144" s="36"/>
      <c r="H10144" s="36"/>
      <c r="I10144" s="36"/>
      <c r="J10144" s="36"/>
      <c r="K10144" s="36"/>
      <c r="N10144" s="36"/>
      <c r="O10144" s="36"/>
    </row>
    <row r="10145" spans="6:17">
      <c r="F10145" s="36"/>
      <c r="H10145" s="36"/>
      <c r="I10145" s="36"/>
      <c r="J10145" s="36"/>
      <c r="K10145" s="36"/>
      <c r="N10145" s="36"/>
      <c r="O10145" s="36"/>
    </row>
    <row r="10146" spans="6:17">
      <c r="F10146" s="36"/>
      <c r="H10146" s="36"/>
      <c r="I10146" s="36"/>
      <c r="J10146" s="36"/>
      <c r="K10146" s="36"/>
      <c r="N10146" s="36"/>
      <c r="O10146" s="36"/>
    </row>
    <row r="10147" spans="6:17">
      <c r="F10147" s="36"/>
      <c r="H10147" s="36"/>
      <c r="I10147" s="36"/>
      <c r="J10147" s="36"/>
      <c r="K10147" s="36"/>
      <c r="N10147" s="36"/>
      <c r="O10147" s="36"/>
    </row>
    <row r="10148" spans="6:17">
      <c r="J10148" s="36"/>
    </row>
    <row r="10149" spans="6:17">
      <c r="F10149" s="36"/>
      <c r="J10149" s="36"/>
    </row>
    <row r="10150" spans="6:17">
      <c r="J10150" s="36"/>
      <c r="K10150" s="36"/>
    </row>
    <row r="10151" spans="6:17">
      <c r="J10151" s="36"/>
    </row>
    <row r="10152" spans="6:17">
      <c r="F10152" s="36"/>
      <c r="H10152" s="36"/>
      <c r="I10152" s="36"/>
      <c r="J10152" s="36"/>
      <c r="K10152" s="36"/>
      <c r="N10152" s="36"/>
      <c r="O10152" s="36"/>
    </row>
    <row r="10153" spans="6:17">
      <c r="F10153" s="47"/>
      <c r="G10153" s="47"/>
      <c r="H10153" s="47"/>
      <c r="I10153" s="47"/>
      <c r="J10153" s="47"/>
      <c r="K10153" s="47"/>
      <c r="L10153" s="47"/>
      <c r="M10153" s="47"/>
      <c r="N10153" s="47"/>
      <c r="O10153" s="47"/>
      <c r="P10153" s="47"/>
      <c r="Q10153" s="47"/>
    </row>
    <row r="10154" spans="6:17">
      <c r="F10154" s="36"/>
      <c r="H10154" s="36"/>
      <c r="I10154" s="36"/>
      <c r="J10154" s="36"/>
      <c r="K10154" s="36"/>
      <c r="O10154" s="36"/>
    </row>
    <row r="10155" spans="6:17">
      <c r="K10155" s="36"/>
    </row>
    <row r="10156" spans="6:17">
      <c r="F10156" s="36"/>
      <c r="K10156" s="36"/>
    </row>
    <row r="10157" spans="6:17">
      <c r="F10157" s="36"/>
      <c r="K10157" s="36"/>
    </row>
    <row r="10158" spans="6:17">
      <c r="F10158" s="36"/>
      <c r="K10158" s="36"/>
      <c r="O10158" s="36"/>
    </row>
    <row r="10159" spans="6:17">
      <c r="K10159" s="36"/>
      <c r="O10159" s="36"/>
    </row>
    <row r="10160" spans="6:17">
      <c r="I10160" s="36"/>
      <c r="K10160" s="36"/>
      <c r="O10160" s="36"/>
    </row>
    <row r="10161" spans="6:15">
      <c r="I10161" s="36"/>
    </row>
    <row r="10162" spans="6:15">
      <c r="I10162" s="36"/>
      <c r="O10162" s="36"/>
    </row>
    <row r="10163" spans="6:15">
      <c r="I10163" s="36"/>
      <c r="O10163" s="36"/>
    </row>
    <row r="10164" spans="6:15">
      <c r="F10164" s="36"/>
      <c r="H10164" s="36"/>
      <c r="I10164" s="36"/>
      <c r="J10164" s="36"/>
      <c r="K10164" s="36"/>
      <c r="N10164" s="36"/>
      <c r="O10164" s="36"/>
    </row>
    <row r="10165" spans="6:15">
      <c r="F10165" s="36"/>
      <c r="H10165" s="36"/>
      <c r="I10165" s="36"/>
      <c r="J10165" s="36"/>
      <c r="K10165" s="36"/>
      <c r="N10165" s="36"/>
      <c r="O10165" s="36"/>
    </row>
    <row r="10166" spans="6:15">
      <c r="M10166" s="36"/>
      <c r="O10166" s="36"/>
    </row>
    <row r="10167" spans="6:15">
      <c r="K10167" s="36"/>
      <c r="M10167" s="36"/>
    </row>
    <row r="10168" spans="6:15">
      <c r="F10168" s="36"/>
      <c r="H10168" s="36"/>
      <c r="I10168" s="36"/>
      <c r="J10168" s="36"/>
      <c r="K10168" s="36"/>
      <c r="N10168" s="36"/>
      <c r="O10168" s="36"/>
    </row>
    <row r="10169" spans="6:15">
      <c r="F10169" s="36"/>
      <c r="H10169" s="36"/>
      <c r="I10169" s="36"/>
      <c r="J10169" s="36"/>
      <c r="K10169" s="36"/>
      <c r="N10169" s="36"/>
      <c r="O10169" s="36"/>
    </row>
    <row r="10170" spans="6:15">
      <c r="F10170" s="36"/>
      <c r="H10170" s="36"/>
      <c r="I10170" s="36"/>
      <c r="J10170" s="36"/>
      <c r="K10170" s="36"/>
      <c r="N10170" s="36"/>
      <c r="O10170" s="36"/>
    </row>
    <row r="10171" spans="6:15">
      <c r="F10171" s="36"/>
      <c r="H10171" s="36"/>
      <c r="I10171" s="36"/>
      <c r="J10171" s="36"/>
      <c r="K10171" s="36"/>
      <c r="N10171" s="36"/>
      <c r="O10171" s="36"/>
    </row>
    <row r="10172" spans="6:15">
      <c r="F10172" s="36"/>
      <c r="H10172" s="36"/>
      <c r="I10172" s="36"/>
      <c r="J10172" s="36"/>
      <c r="K10172" s="36"/>
      <c r="N10172" s="36"/>
      <c r="O10172" s="36"/>
    </row>
    <row r="10173" spans="6:15">
      <c r="F10173" s="36"/>
      <c r="H10173" s="36"/>
      <c r="I10173" s="36"/>
      <c r="J10173" s="36"/>
      <c r="K10173" s="36"/>
      <c r="N10173" s="36"/>
      <c r="O10173" s="36"/>
    </row>
    <row r="10174" spans="6:15">
      <c r="F10174" s="36"/>
      <c r="H10174" s="36"/>
      <c r="I10174" s="36"/>
      <c r="J10174" s="36"/>
      <c r="K10174" s="36"/>
      <c r="N10174" s="36"/>
      <c r="O10174" s="36"/>
    </row>
    <row r="10175" spans="6:15">
      <c r="F10175" s="36"/>
      <c r="H10175" s="36"/>
      <c r="I10175" s="36"/>
      <c r="J10175" s="36"/>
      <c r="K10175" s="36"/>
      <c r="N10175" s="36"/>
      <c r="O10175" s="36"/>
    </row>
    <row r="10176" spans="6:15">
      <c r="F10176" s="36"/>
      <c r="H10176" s="36"/>
      <c r="I10176" s="36"/>
      <c r="J10176" s="36"/>
      <c r="K10176" s="36"/>
      <c r="N10176" s="36"/>
      <c r="O10176" s="36"/>
    </row>
    <row r="10177" spans="6:17">
      <c r="J10177" s="36"/>
    </row>
    <row r="10178" spans="6:17">
      <c r="F10178" s="36"/>
      <c r="H10178" s="36"/>
      <c r="I10178" s="36"/>
      <c r="J10178" s="36"/>
      <c r="K10178" s="36"/>
      <c r="O10178" s="36"/>
    </row>
    <row r="10179" spans="6:17">
      <c r="J10179" s="36"/>
      <c r="K10179" s="36"/>
    </row>
    <row r="10180" spans="6:17">
      <c r="F10180" s="47"/>
      <c r="G10180" s="47"/>
      <c r="H10180" s="47"/>
      <c r="I10180" s="47"/>
      <c r="J10180" s="47"/>
      <c r="K10180" s="47"/>
      <c r="L10180" s="47"/>
      <c r="M10180" s="47"/>
      <c r="N10180" s="47"/>
      <c r="O10180" s="47"/>
      <c r="P10180" s="47"/>
      <c r="Q10180" s="47"/>
    </row>
    <row r="10181" spans="6:17">
      <c r="F10181" s="36"/>
      <c r="J10181" s="36"/>
    </row>
    <row r="10182" spans="6:17">
      <c r="F10182" s="36"/>
    </row>
    <row r="10183" spans="6:17">
      <c r="F10183" s="36"/>
      <c r="K10183" s="36"/>
    </row>
    <row r="10184" spans="6:17">
      <c r="F10184" s="36"/>
      <c r="O10184" s="36"/>
    </row>
    <row r="10185" spans="6:17">
      <c r="F10185" s="36"/>
      <c r="J10185" s="36"/>
    </row>
    <row r="10186" spans="6:17">
      <c r="F10186" s="36"/>
    </row>
    <row r="10187" spans="6:17">
      <c r="F10187" s="36"/>
      <c r="K10187" s="36"/>
    </row>
    <row r="10188" spans="6:17">
      <c r="F10188" s="36"/>
      <c r="H10188" s="36"/>
      <c r="I10188" s="36"/>
      <c r="J10188" s="36"/>
      <c r="K10188" s="36"/>
      <c r="N10188" s="36"/>
      <c r="O10188" s="36"/>
    </row>
    <row r="10189" spans="6:17">
      <c r="F10189" s="36"/>
      <c r="H10189" s="36"/>
      <c r="I10189" s="36"/>
      <c r="J10189" s="36"/>
      <c r="K10189" s="36"/>
      <c r="N10189" s="36"/>
      <c r="O10189" s="36"/>
    </row>
    <row r="10190" spans="6:17">
      <c r="F10190" s="36"/>
      <c r="H10190" s="36"/>
      <c r="I10190" s="36"/>
      <c r="J10190" s="36"/>
      <c r="K10190" s="36"/>
      <c r="N10190" s="36"/>
      <c r="O10190" s="36"/>
    </row>
    <row r="10191" spans="6:17">
      <c r="F10191" s="36"/>
      <c r="H10191" s="36"/>
      <c r="I10191" s="36"/>
      <c r="J10191" s="36"/>
      <c r="K10191" s="36"/>
      <c r="N10191" s="36"/>
      <c r="O10191" s="36"/>
    </row>
    <row r="10192" spans="6:17">
      <c r="F10192" s="36"/>
      <c r="O10192" s="36"/>
    </row>
    <row r="10193" spans="6:17">
      <c r="F10193" s="47"/>
      <c r="G10193" s="47"/>
      <c r="H10193" s="47"/>
      <c r="I10193" s="47"/>
      <c r="J10193" s="47"/>
      <c r="K10193" s="47"/>
      <c r="L10193" s="47"/>
      <c r="M10193" s="47"/>
      <c r="N10193" s="47"/>
      <c r="O10193" s="47"/>
      <c r="P10193" s="47"/>
      <c r="Q10193" s="47"/>
    </row>
    <row r="10194" spans="6:17">
      <c r="F10194" s="36"/>
      <c r="O10194" s="36"/>
    </row>
    <row r="10195" spans="6:17">
      <c r="F10195" s="36"/>
      <c r="O10195" s="36"/>
    </row>
    <row r="10196" spans="6:17">
      <c r="F10196" s="36"/>
      <c r="O10196" s="36"/>
    </row>
    <row r="10197" spans="6:17">
      <c r="F10197" s="36"/>
      <c r="J10197" s="36"/>
      <c r="O10197" s="36"/>
    </row>
    <row r="10198" spans="6:17">
      <c r="F10198" s="36"/>
      <c r="O10198" s="36"/>
    </row>
    <row r="10199" spans="6:17">
      <c r="F10199" s="36"/>
      <c r="O10199" s="36"/>
    </row>
    <row r="10200" spans="6:17">
      <c r="F10200" s="36"/>
      <c r="H10200" s="36"/>
      <c r="I10200" s="36"/>
      <c r="K10200" s="36"/>
      <c r="M10200" s="36"/>
      <c r="N10200" s="36"/>
      <c r="O10200" s="36"/>
    </row>
    <row r="10201" spans="6:17">
      <c r="F10201" s="36"/>
      <c r="J10201" s="36"/>
      <c r="K10201" s="36"/>
      <c r="O10201" s="36"/>
    </row>
    <row r="10202" spans="6:17">
      <c r="F10202" s="36"/>
      <c r="H10202" s="36"/>
      <c r="I10202" s="36"/>
      <c r="K10202" s="36"/>
      <c r="N10202" s="36"/>
      <c r="O10202" s="36"/>
    </row>
    <row r="10203" spans="6:17">
      <c r="K10203" s="36"/>
      <c r="O10203" s="36"/>
    </row>
    <row r="10204" spans="6:17">
      <c r="F10204" s="36"/>
      <c r="O10204" s="36"/>
    </row>
    <row r="10205" spans="6:17">
      <c r="F10205" s="36"/>
      <c r="J10205" s="36"/>
    </row>
    <row r="10206" spans="6:17">
      <c r="F10206" s="36"/>
      <c r="K10206" s="36"/>
      <c r="O10206" s="36"/>
    </row>
    <row r="10207" spans="6:17">
      <c r="F10207" s="36"/>
    </row>
    <row r="10208" spans="6:17">
      <c r="M10208" s="36"/>
      <c r="O10208" s="36"/>
    </row>
    <row r="10209" spans="6:15">
      <c r="J10209" s="36"/>
      <c r="M10209" s="36"/>
    </row>
    <row r="10210" spans="6:15">
      <c r="M10210" s="36"/>
      <c r="O10210" s="36"/>
    </row>
    <row r="10211" spans="6:15">
      <c r="F10211" s="36"/>
      <c r="M10211" s="36"/>
    </row>
    <row r="10212" spans="6:15">
      <c r="K10212" s="36"/>
      <c r="O10212" s="36"/>
    </row>
    <row r="10213" spans="6:15">
      <c r="F10213" s="36"/>
      <c r="H10213" s="36"/>
      <c r="I10213" s="36"/>
      <c r="K10213" s="36"/>
      <c r="O10213" s="36"/>
    </row>
    <row r="10214" spans="6:15">
      <c r="K10214" s="36"/>
      <c r="O10214" s="36"/>
    </row>
    <row r="10215" spans="6:15">
      <c r="F10215" s="36"/>
      <c r="K10215" s="36"/>
      <c r="O10215" s="36"/>
    </row>
    <row r="10216" spans="6:15">
      <c r="F10216" s="36"/>
      <c r="H10216" s="36"/>
      <c r="I10216" s="36"/>
      <c r="J10216" s="36"/>
      <c r="K10216" s="36"/>
      <c r="N10216" s="36"/>
      <c r="O10216" s="36"/>
    </row>
    <row r="10217" spans="6:15">
      <c r="O10217" s="36"/>
    </row>
    <row r="10218" spans="6:15">
      <c r="K10218" s="36"/>
      <c r="O10218" s="36"/>
    </row>
    <row r="10219" spans="6:15">
      <c r="K10219" s="36"/>
      <c r="O10219" s="36"/>
    </row>
    <row r="10220" spans="6:15">
      <c r="F10220" s="36"/>
      <c r="H10220" s="36"/>
      <c r="I10220" s="36"/>
      <c r="J10220" s="36"/>
      <c r="K10220" s="36"/>
      <c r="N10220" s="36"/>
      <c r="O10220" s="36"/>
    </row>
    <row r="10221" spans="6:15">
      <c r="O10221" s="36"/>
    </row>
    <row r="10222" spans="6:15">
      <c r="O10222" s="36"/>
    </row>
    <row r="10223" spans="6:15">
      <c r="O10223" s="36"/>
    </row>
    <row r="10224" spans="6:15">
      <c r="F10224" s="36"/>
      <c r="H10224" s="36"/>
      <c r="I10224" s="36"/>
      <c r="J10224" s="36"/>
      <c r="K10224" s="36"/>
      <c r="N10224" s="36"/>
      <c r="O10224" s="36"/>
    </row>
    <row r="10225" spans="6:17">
      <c r="K10225" s="36"/>
    </row>
    <row r="10226" spans="6:17">
      <c r="F10226" s="47"/>
      <c r="G10226" s="47"/>
      <c r="H10226" s="47"/>
      <c r="I10226" s="47"/>
      <c r="J10226" s="47"/>
      <c r="K10226" s="47"/>
      <c r="L10226" s="47"/>
      <c r="M10226" s="47"/>
      <c r="N10226" s="47"/>
      <c r="O10226" s="47"/>
      <c r="P10226" s="47"/>
      <c r="Q10226" s="47"/>
    </row>
    <row r="10227" spans="6:17">
      <c r="K10227" s="36"/>
    </row>
    <row r="10228" spans="6:17">
      <c r="I10228" s="36"/>
      <c r="J10228" s="36"/>
      <c r="O10228" s="36"/>
    </row>
    <row r="10229" spans="6:17">
      <c r="I10229" s="36"/>
    </row>
    <row r="10230" spans="6:17">
      <c r="I10230" s="36"/>
    </row>
    <row r="10231" spans="6:17">
      <c r="I10231" s="36"/>
    </row>
    <row r="10232" spans="6:17">
      <c r="F10232" s="36"/>
      <c r="H10232" s="36"/>
      <c r="I10232" s="36"/>
      <c r="J10232" s="36"/>
      <c r="K10232" s="36"/>
      <c r="N10232" s="36"/>
      <c r="O10232" s="36"/>
    </row>
    <row r="10233" spans="6:17">
      <c r="F10233" s="36"/>
      <c r="H10233" s="36"/>
      <c r="I10233" s="36"/>
      <c r="J10233" s="36"/>
      <c r="K10233" s="36"/>
      <c r="N10233" s="36"/>
      <c r="O10233" s="36"/>
    </row>
    <row r="10234" spans="6:17">
      <c r="F10234" s="36"/>
      <c r="H10234" s="36"/>
      <c r="I10234" s="36"/>
      <c r="J10234" s="36"/>
      <c r="K10234" s="36"/>
      <c r="N10234" s="36"/>
      <c r="O10234" s="36"/>
    </row>
    <row r="10235" spans="6:17">
      <c r="F10235" s="36"/>
      <c r="H10235" s="36"/>
      <c r="I10235" s="36"/>
      <c r="J10235" s="36"/>
      <c r="K10235" s="36"/>
      <c r="N10235" s="36"/>
      <c r="O10235" s="36"/>
    </row>
    <row r="10236" spans="6:17">
      <c r="F10236" s="36"/>
      <c r="H10236" s="36"/>
      <c r="I10236" s="36"/>
      <c r="J10236" s="36"/>
      <c r="K10236" s="36"/>
      <c r="N10236" s="36"/>
      <c r="O10236" s="36"/>
    </row>
    <row r="10237" spans="6:17">
      <c r="F10237" s="36"/>
      <c r="H10237" s="36"/>
      <c r="I10237" s="36"/>
      <c r="J10237" s="36"/>
      <c r="K10237" s="36"/>
      <c r="N10237" s="36"/>
      <c r="O10237" s="36"/>
    </row>
    <row r="10238" spans="6:17">
      <c r="F10238" s="36"/>
      <c r="H10238" s="36"/>
      <c r="I10238" s="36"/>
      <c r="J10238" s="36"/>
      <c r="K10238" s="36"/>
      <c r="N10238" s="36"/>
      <c r="O10238" s="36"/>
    </row>
    <row r="10239" spans="6:17">
      <c r="F10239" s="36"/>
      <c r="H10239" s="36"/>
      <c r="I10239" s="36"/>
      <c r="J10239" s="36"/>
      <c r="K10239" s="36"/>
      <c r="N10239" s="36"/>
      <c r="O10239" s="36"/>
    </row>
    <row r="10240" spans="6:17">
      <c r="M10240" s="36"/>
      <c r="O10240" s="36"/>
    </row>
    <row r="10241" spans="6:15">
      <c r="F10241" s="36"/>
      <c r="J10241" s="36"/>
      <c r="K10241" s="36"/>
      <c r="M10241" s="36"/>
      <c r="O10241" s="36"/>
    </row>
    <row r="10242" spans="6:15">
      <c r="M10242" s="36"/>
    </row>
    <row r="10243" spans="6:15">
      <c r="F10243" s="36"/>
      <c r="M10243" s="36"/>
      <c r="O10243" s="36"/>
    </row>
    <row r="10244" spans="6:15">
      <c r="I10244" s="36"/>
      <c r="O10244" s="36"/>
    </row>
    <row r="10245" spans="6:15">
      <c r="F10245" s="36"/>
      <c r="I10245" s="36"/>
      <c r="O10245" s="36"/>
    </row>
    <row r="10246" spans="6:15">
      <c r="I10246" s="36"/>
    </row>
    <row r="10247" spans="6:15">
      <c r="I10247" s="36"/>
      <c r="O10247" s="36"/>
    </row>
    <row r="10248" spans="6:15">
      <c r="F10248" s="36"/>
      <c r="H10248" s="36"/>
      <c r="I10248" s="36"/>
      <c r="K10248" s="36"/>
      <c r="N10248" s="36"/>
      <c r="O10248" s="36"/>
    </row>
    <row r="10249" spans="6:15">
      <c r="I10249" s="36"/>
    </row>
    <row r="10250" spans="6:15">
      <c r="F10250" s="36"/>
      <c r="H10250" s="36"/>
      <c r="I10250" s="36"/>
      <c r="K10250" s="36"/>
    </row>
    <row r="10251" spans="6:15">
      <c r="I10251" s="36"/>
      <c r="O10251" s="36"/>
    </row>
    <row r="10252" spans="6:15">
      <c r="F10252" s="36"/>
      <c r="O10252" s="36"/>
    </row>
    <row r="10253" spans="6:15">
      <c r="F10253" s="36"/>
    </row>
    <row r="10254" spans="6:15">
      <c r="F10254" s="36"/>
      <c r="K10254" s="36"/>
      <c r="O10254" s="36"/>
    </row>
    <row r="10255" spans="6:15">
      <c r="F10255" s="36"/>
      <c r="O10255" s="36"/>
    </row>
    <row r="10256" spans="6:15">
      <c r="F10256" s="36"/>
      <c r="H10256" s="36"/>
      <c r="I10256" s="36"/>
      <c r="J10256" s="36"/>
      <c r="K10256" s="36"/>
      <c r="N10256" s="36"/>
      <c r="O10256" s="36"/>
    </row>
    <row r="10257" spans="6:15">
      <c r="F10257" s="36"/>
      <c r="H10257" s="36"/>
      <c r="I10257" s="36"/>
      <c r="J10257" s="36"/>
      <c r="K10257" s="36"/>
      <c r="N10257" s="36"/>
      <c r="O10257" s="36"/>
    </row>
    <row r="10258" spans="6:15">
      <c r="F10258" s="36"/>
      <c r="H10258" s="36"/>
      <c r="I10258" s="36"/>
      <c r="J10258" s="36"/>
      <c r="K10258" s="36"/>
      <c r="N10258" s="36"/>
      <c r="O10258" s="36"/>
    </row>
    <row r="10259" spans="6:15">
      <c r="F10259" s="36"/>
      <c r="H10259" s="36"/>
      <c r="I10259" s="36"/>
      <c r="J10259" s="36"/>
      <c r="K10259" s="36"/>
      <c r="N10259" s="36"/>
      <c r="O10259" s="36"/>
    </row>
    <row r="10260" spans="6:15">
      <c r="J10260" s="36"/>
      <c r="O10260" s="36"/>
    </row>
    <row r="10261" spans="6:15">
      <c r="F10261" s="36"/>
      <c r="H10261" s="36"/>
      <c r="I10261" s="36"/>
      <c r="J10261" s="36"/>
      <c r="K10261" s="36"/>
      <c r="O10261" s="36"/>
    </row>
    <row r="10262" spans="6:15">
      <c r="J10262" s="36"/>
    </row>
    <row r="10263" spans="6:15">
      <c r="J10263" s="36"/>
      <c r="O10263" s="36"/>
    </row>
    <row r="10264" spans="6:15">
      <c r="F10264" s="36"/>
      <c r="H10264" s="36"/>
      <c r="I10264" s="36"/>
      <c r="J10264" s="36"/>
      <c r="K10264" s="36"/>
      <c r="N10264" s="36"/>
      <c r="O10264" s="36"/>
    </row>
    <row r="10265" spans="6:15">
      <c r="F10265" s="36"/>
      <c r="H10265" s="36"/>
      <c r="I10265" s="36"/>
      <c r="J10265" s="36"/>
      <c r="K10265" s="36"/>
      <c r="N10265" s="36"/>
      <c r="O10265" s="36"/>
    </row>
    <row r="10266" spans="6:15">
      <c r="F10266" s="36"/>
      <c r="H10266" s="36"/>
      <c r="I10266" s="36"/>
      <c r="J10266" s="36"/>
      <c r="K10266" s="36"/>
      <c r="N10266" s="36"/>
      <c r="O10266" s="36"/>
    </row>
    <row r="10267" spans="6:15">
      <c r="F10267" s="36"/>
      <c r="H10267" s="36"/>
      <c r="I10267" s="36"/>
      <c r="J10267" s="36"/>
      <c r="K10267" s="36"/>
      <c r="N10267" s="36"/>
      <c r="O10267" s="36"/>
    </row>
    <row r="10268" spans="6:15">
      <c r="F10268" s="36"/>
      <c r="H10268" s="36"/>
      <c r="I10268" s="36"/>
      <c r="J10268" s="36"/>
      <c r="K10268" s="36"/>
      <c r="N10268" s="36"/>
      <c r="O10268" s="36"/>
    </row>
    <row r="10269" spans="6:15">
      <c r="I10269" s="36"/>
      <c r="J10269" s="36"/>
      <c r="O10269" s="36"/>
    </row>
    <row r="10270" spans="6:15">
      <c r="I10270" s="36"/>
    </row>
    <row r="10271" spans="6:15">
      <c r="I10271" s="36"/>
      <c r="O10271" s="36"/>
    </row>
    <row r="10272" spans="6:15">
      <c r="F10272" s="36"/>
      <c r="H10272" s="36"/>
      <c r="I10272" s="36"/>
      <c r="K10272" s="36"/>
      <c r="O10272" s="36"/>
    </row>
    <row r="10273" spans="6:17">
      <c r="J10273" s="36"/>
      <c r="K10273" s="36"/>
    </row>
    <row r="10274" spans="6:17">
      <c r="F10274" s="36"/>
      <c r="H10274" s="36"/>
      <c r="J10274" s="36"/>
      <c r="K10274" s="36"/>
      <c r="O10274" s="36"/>
    </row>
    <row r="10275" spans="6:17">
      <c r="K10275" s="36"/>
      <c r="O10275" s="36"/>
    </row>
    <row r="10276" spans="6:17">
      <c r="F10276" s="36"/>
      <c r="H10276" s="36"/>
      <c r="K10276" s="36"/>
      <c r="O10276" s="36"/>
    </row>
    <row r="10277" spans="6:17">
      <c r="H10277" s="36"/>
      <c r="J10277" s="36"/>
    </row>
    <row r="10278" spans="6:17">
      <c r="H10278" s="36"/>
      <c r="K10278" s="36"/>
    </row>
    <row r="10279" spans="6:17">
      <c r="H10279" s="36"/>
      <c r="O10279" s="36"/>
    </row>
    <row r="10280" spans="6:17">
      <c r="K10280" s="36"/>
      <c r="O10280" s="36"/>
    </row>
    <row r="10281" spans="6:17">
      <c r="J10281" s="36"/>
      <c r="K10281" s="36"/>
    </row>
    <row r="10282" spans="6:17">
      <c r="F10282" s="47"/>
      <c r="G10282" s="47"/>
      <c r="H10282" s="47"/>
      <c r="I10282" s="47"/>
      <c r="J10282" s="47"/>
      <c r="K10282" s="47"/>
      <c r="L10282" s="47"/>
      <c r="M10282" s="47"/>
      <c r="N10282" s="47"/>
      <c r="O10282" s="47"/>
      <c r="P10282" s="47"/>
      <c r="Q10282" s="47"/>
    </row>
    <row r="10283" spans="6:17">
      <c r="K10283" s="36"/>
      <c r="O10283" s="36"/>
    </row>
    <row r="10284" spans="6:17">
      <c r="F10284" s="36"/>
      <c r="H10284" s="36"/>
      <c r="I10284" s="36"/>
      <c r="J10284" s="36"/>
      <c r="K10284" s="36"/>
      <c r="N10284" s="36"/>
      <c r="O10284" s="36"/>
    </row>
    <row r="10285" spans="6:17">
      <c r="F10285" s="36"/>
      <c r="H10285" s="36"/>
      <c r="I10285" s="36"/>
      <c r="J10285" s="36"/>
      <c r="K10285" s="36"/>
      <c r="N10285" s="36"/>
      <c r="O10285" s="36"/>
    </row>
    <row r="10286" spans="6:17">
      <c r="F10286" s="36"/>
      <c r="H10286" s="36"/>
      <c r="I10286" s="36"/>
      <c r="J10286" s="36"/>
      <c r="K10286" s="36"/>
      <c r="N10286" s="36"/>
      <c r="O10286" s="36"/>
    </row>
    <row r="10287" spans="6:17">
      <c r="F10287" s="36"/>
      <c r="H10287" s="36"/>
      <c r="I10287" s="36"/>
      <c r="J10287" s="36"/>
      <c r="K10287" s="36"/>
      <c r="N10287" s="36"/>
      <c r="O10287" s="36"/>
    </row>
    <row r="10288" spans="6:17">
      <c r="F10288" s="36"/>
      <c r="O10288" s="36"/>
    </row>
    <row r="10289" spans="6:15">
      <c r="F10289" s="36"/>
      <c r="O10289" s="36"/>
    </row>
    <row r="10290" spans="6:15">
      <c r="F10290" s="36"/>
    </row>
    <row r="10291" spans="6:15">
      <c r="F10291" s="36"/>
      <c r="N10291" s="36"/>
    </row>
    <row r="10292" spans="6:15">
      <c r="K10292" s="36"/>
      <c r="O10292" s="36"/>
    </row>
    <row r="10293" spans="6:15">
      <c r="K10293" s="36"/>
    </row>
    <row r="10294" spans="6:15">
      <c r="K10294" s="36"/>
    </row>
    <row r="10295" spans="6:15">
      <c r="K10295" s="36"/>
      <c r="N10295" s="36"/>
    </row>
    <row r="10296" spans="6:15">
      <c r="F10296" s="36"/>
      <c r="H10296" s="36"/>
      <c r="I10296" s="36"/>
      <c r="J10296" s="36"/>
      <c r="K10296" s="36"/>
      <c r="N10296" s="36"/>
      <c r="O10296" s="36"/>
    </row>
    <row r="10297" spans="6:15">
      <c r="F10297" s="36"/>
    </row>
    <row r="10298" spans="6:15">
      <c r="F10298" s="36"/>
      <c r="H10298" s="36"/>
      <c r="K10298" s="36"/>
    </row>
    <row r="10299" spans="6:15">
      <c r="F10299" s="36"/>
      <c r="N10299" s="36"/>
    </row>
    <row r="10300" spans="6:15">
      <c r="F10300" s="36"/>
      <c r="H10300" s="36"/>
      <c r="I10300" s="36"/>
      <c r="J10300" s="36"/>
      <c r="K10300" s="36"/>
      <c r="N10300" s="36"/>
      <c r="O10300" s="36"/>
    </row>
    <row r="10301" spans="6:15">
      <c r="F10301" s="36"/>
      <c r="H10301" s="36"/>
      <c r="I10301" s="36"/>
      <c r="J10301" s="36"/>
      <c r="K10301" s="36"/>
      <c r="N10301" s="36"/>
      <c r="O10301" s="36"/>
    </row>
    <row r="10302" spans="6:15">
      <c r="F10302" s="36"/>
      <c r="H10302" s="36"/>
      <c r="I10302" s="36"/>
      <c r="J10302" s="36"/>
      <c r="K10302" s="36"/>
      <c r="N10302" s="36"/>
      <c r="O10302" s="36"/>
    </row>
    <row r="10303" spans="6:15">
      <c r="F10303" s="36"/>
      <c r="H10303" s="36"/>
      <c r="I10303" s="36"/>
      <c r="J10303" s="36"/>
      <c r="K10303" s="36"/>
      <c r="N10303" s="36"/>
      <c r="O10303" s="36"/>
    </row>
    <row r="10304" spans="6:15">
      <c r="F10304" s="36"/>
      <c r="I10304" s="36"/>
      <c r="J10304" s="36"/>
      <c r="O10304" s="36"/>
    </row>
    <row r="10305" spans="6:17">
      <c r="I10305" s="36"/>
    </row>
    <row r="10306" spans="6:17">
      <c r="H10306" s="36"/>
      <c r="I10306" s="36"/>
    </row>
    <row r="10307" spans="6:17">
      <c r="I10307" s="36"/>
      <c r="N10307" s="36"/>
    </row>
    <row r="10308" spans="6:17">
      <c r="F10308" s="36"/>
      <c r="H10308" s="36"/>
      <c r="I10308" s="36"/>
      <c r="J10308" s="36"/>
      <c r="K10308" s="36"/>
      <c r="N10308" s="36"/>
      <c r="O10308" s="36"/>
    </row>
    <row r="10309" spans="6:17">
      <c r="F10309" s="36"/>
      <c r="H10309" s="36"/>
      <c r="I10309" s="36"/>
      <c r="J10309" s="36"/>
      <c r="K10309" s="36"/>
      <c r="N10309" s="36"/>
      <c r="O10309" s="36"/>
    </row>
    <row r="10310" spans="6:17">
      <c r="F10310" s="36"/>
      <c r="H10310" s="36"/>
      <c r="I10310" s="36"/>
      <c r="J10310" s="36"/>
      <c r="K10310" s="36"/>
      <c r="N10310" s="36"/>
      <c r="O10310" s="36"/>
    </row>
    <row r="10311" spans="6:17">
      <c r="F10311" s="36"/>
      <c r="H10311" s="36"/>
      <c r="I10311" s="36"/>
      <c r="J10311" s="36"/>
      <c r="K10311" s="36"/>
      <c r="N10311" s="36"/>
      <c r="O10311" s="36"/>
    </row>
    <row r="10312" spans="6:17">
      <c r="F10312" s="36"/>
      <c r="H10312" s="36"/>
      <c r="I10312" s="36"/>
      <c r="J10312" s="36"/>
      <c r="K10312" s="36"/>
      <c r="N10312" s="36"/>
      <c r="O10312" s="36"/>
    </row>
    <row r="10313" spans="6:17">
      <c r="F10313" s="36"/>
      <c r="H10313" s="36"/>
      <c r="I10313" s="36"/>
      <c r="J10313" s="36"/>
      <c r="K10313" s="36"/>
      <c r="N10313" s="36"/>
      <c r="O10313" s="36"/>
    </row>
    <row r="10314" spans="6:17">
      <c r="F10314" s="36"/>
      <c r="H10314" s="36"/>
      <c r="I10314" s="36"/>
      <c r="J10314" s="36"/>
      <c r="K10314" s="36"/>
      <c r="N10314" s="36"/>
      <c r="O10314" s="36"/>
    </row>
    <row r="10315" spans="6:17">
      <c r="F10315" s="36"/>
      <c r="H10315" s="36"/>
      <c r="I10315" s="36"/>
      <c r="J10315" s="36"/>
      <c r="K10315" s="36"/>
      <c r="N10315" s="36"/>
      <c r="O10315" s="36"/>
    </row>
    <row r="10316" spans="6:17">
      <c r="F10316" s="36"/>
      <c r="H10316" s="36"/>
      <c r="I10316" s="36"/>
      <c r="J10316" s="36"/>
      <c r="K10316" s="36"/>
      <c r="N10316" s="36"/>
      <c r="O10316" s="36"/>
    </row>
    <row r="10317" spans="6:17">
      <c r="J10317" s="36"/>
      <c r="O10317" s="36"/>
    </row>
    <row r="10318" spans="6:17">
      <c r="H10318" s="36"/>
      <c r="O10318" s="36"/>
    </row>
    <row r="10319" spans="6:17">
      <c r="K10319" s="36"/>
      <c r="O10319" s="36"/>
    </row>
    <row r="10320" spans="6:17">
      <c r="F10320" s="47"/>
      <c r="G10320" s="47"/>
      <c r="H10320" s="47"/>
      <c r="I10320" s="47"/>
      <c r="J10320" s="47"/>
      <c r="K10320" s="47"/>
      <c r="L10320" s="47"/>
      <c r="M10320" s="47"/>
      <c r="N10320" s="47"/>
      <c r="O10320" s="47"/>
      <c r="P10320" s="47"/>
      <c r="Q10320" s="47"/>
    </row>
    <row r="10321" spans="6:15">
      <c r="J10321" s="36"/>
      <c r="O10321" s="36"/>
    </row>
    <row r="10322" spans="6:15">
      <c r="F10322" s="36"/>
      <c r="H10322" s="36"/>
      <c r="I10322" s="36"/>
      <c r="J10322" s="36"/>
      <c r="K10322" s="36"/>
      <c r="O10322" s="36"/>
    </row>
    <row r="10323" spans="6:15">
      <c r="J10323" s="36"/>
      <c r="K10323" s="36"/>
      <c r="O10323" s="36"/>
    </row>
    <row r="10324" spans="6:15">
      <c r="F10324" s="36"/>
    </row>
    <row r="10325" spans="6:15">
      <c r="F10325" s="36"/>
      <c r="J10325" s="36"/>
    </row>
    <row r="10326" spans="6:15">
      <c r="F10326" s="36"/>
    </row>
    <row r="10327" spans="6:15">
      <c r="F10327" s="36"/>
      <c r="K10327" s="36"/>
    </row>
    <row r="10328" spans="6:15">
      <c r="F10328" s="36"/>
      <c r="I10328" s="36"/>
    </row>
    <row r="10329" spans="6:15">
      <c r="I10329" s="36"/>
      <c r="J10329" s="36"/>
    </row>
    <row r="10330" spans="6:15">
      <c r="F10330" s="36"/>
      <c r="I10330" s="36"/>
      <c r="K10330" s="36"/>
      <c r="O10330" s="36"/>
    </row>
    <row r="10331" spans="6:15">
      <c r="I10331" s="36"/>
      <c r="K10331" s="36"/>
    </row>
    <row r="10332" spans="6:15">
      <c r="F10332" s="36"/>
      <c r="H10332" s="36"/>
      <c r="I10332" s="36"/>
      <c r="J10332" s="36"/>
      <c r="K10332" s="36"/>
      <c r="N10332" s="36"/>
      <c r="O10332" s="36"/>
    </row>
    <row r="10333" spans="6:15">
      <c r="F10333" s="36"/>
      <c r="H10333" s="36"/>
      <c r="I10333" s="36"/>
      <c r="J10333" s="36"/>
      <c r="K10333" s="36"/>
      <c r="N10333" s="36"/>
      <c r="O10333" s="36"/>
    </row>
    <row r="10334" spans="6:15">
      <c r="F10334" s="36"/>
      <c r="H10334" s="36"/>
      <c r="I10334" s="36"/>
      <c r="J10334" s="36"/>
      <c r="K10334" s="36"/>
      <c r="N10334" s="36"/>
      <c r="O10334" s="36"/>
    </row>
    <row r="10335" spans="6:15">
      <c r="F10335" s="36"/>
      <c r="H10335" s="36"/>
      <c r="I10335" s="36"/>
      <c r="J10335" s="36"/>
      <c r="K10335" s="36"/>
      <c r="N10335" s="36"/>
      <c r="O10335" s="36"/>
    </row>
    <row r="10336" spans="6:15">
      <c r="F10336" s="36"/>
      <c r="H10336" s="36"/>
      <c r="I10336" s="36"/>
      <c r="J10336" s="36"/>
      <c r="K10336" s="36"/>
      <c r="N10336" s="36"/>
      <c r="O10336" s="36"/>
    </row>
    <row r="10337" spans="6:17">
      <c r="F10337" s="36"/>
      <c r="H10337" s="36"/>
      <c r="I10337" s="36"/>
      <c r="J10337" s="36"/>
      <c r="K10337" s="36"/>
      <c r="N10337" s="36"/>
      <c r="O10337" s="36"/>
    </row>
    <row r="10338" spans="6:17">
      <c r="F10338" s="36"/>
      <c r="H10338" s="36"/>
      <c r="I10338" s="36"/>
      <c r="J10338" s="36"/>
      <c r="K10338" s="36"/>
      <c r="N10338" s="36"/>
      <c r="O10338" s="36"/>
    </row>
    <row r="10339" spans="6:17">
      <c r="F10339" s="36"/>
      <c r="H10339" s="36"/>
      <c r="I10339" s="36"/>
      <c r="J10339" s="36"/>
      <c r="K10339" s="36"/>
      <c r="N10339" s="36"/>
      <c r="O10339" s="36"/>
    </row>
    <row r="10340" spans="6:17">
      <c r="F10340" s="36"/>
      <c r="H10340" s="36"/>
      <c r="I10340" s="36"/>
      <c r="J10340" s="36"/>
      <c r="K10340" s="36"/>
      <c r="N10340" s="36"/>
      <c r="O10340" s="36"/>
    </row>
    <row r="10341" spans="6:17">
      <c r="F10341" s="36"/>
      <c r="O10341" s="36"/>
    </row>
    <row r="10342" spans="6:17">
      <c r="O10342" s="36"/>
    </row>
    <row r="10343" spans="6:17">
      <c r="F10343" s="47"/>
      <c r="G10343" s="47"/>
      <c r="H10343" s="47"/>
      <c r="I10343" s="47"/>
      <c r="J10343" s="47"/>
      <c r="K10343" s="47"/>
      <c r="L10343" s="47"/>
      <c r="M10343" s="47"/>
      <c r="N10343" s="47"/>
      <c r="O10343" s="47"/>
      <c r="P10343" s="47"/>
      <c r="Q10343" s="47"/>
    </row>
    <row r="10344" spans="6:17">
      <c r="F10344" s="36"/>
      <c r="H10344" s="36"/>
      <c r="I10344" s="36"/>
      <c r="J10344" s="36"/>
      <c r="K10344" s="36"/>
      <c r="N10344" s="36"/>
      <c r="O10344" s="36"/>
    </row>
    <row r="10345" spans="6:17">
      <c r="F10345" s="36"/>
      <c r="H10345" s="36"/>
      <c r="I10345" s="36"/>
      <c r="J10345" s="36"/>
      <c r="K10345" s="36"/>
      <c r="N10345" s="36"/>
      <c r="O10345" s="36"/>
    </row>
    <row r="10346" spans="6:17">
      <c r="F10346" s="36"/>
      <c r="H10346" s="36"/>
      <c r="I10346" s="36"/>
      <c r="J10346" s="36"/>
      <c r="K10346" s="36"/>
      <c r="N10346" s="36"/>
      <c r="O10346" s="36"/>
    </row>
    <row r="10347" spans="6:17">
      <c r="F10347" s="36"/>
      <c r="H10347" s="36"/>
      <c r="I10347" s="36"/>
      <c r="J10347" s="36"/>
      <c r="K10347" s="36"/>
      <c r="N10347" s="36"/>
      <c r="O10347" s="36"/>
    </row>
    <row r="10348" spans="6:17">
      <c r="F10348" s="36"/>
      <c r="H10348" s="36"/>
      <c r="I10348" s="36"/>
      <c r="J10348" s="36"/>
      <c r="K10348" s="36"/>
      <c r="N10348" s="36"/>
      <c r="O10348" s="36"/>
    </row>
    <row r="10349" spans="6:17">
      <c r="F10349" s="36"/>
      <c r="H10349" s="36"/>
      <c r="I10349" s="36"/>
      <c r="J10349" s="36"/>
      <c r="K10349" s="36"/>
      <c r="N10349" s="36"/>
      <c r="O10349" s="36"/>
    </row>
    <row r="10350" spans="6:17">
      <c r="F10350" s="36"/>
      <c r="K10350" s="36"/>
      <c r="O10350" s="36"/>
    </row>
    <row r="10351" spans="6:17">
      <c r="F10351" s="36"/>
    </row>
    <row r="10352" spans="6:17">
      <c r="F10352" s="36"/>
      <c r="H10352" s="36"/>
      <c r="I10352" s="36"/>
      <c r="J10352" s="36"/>
      <c r="K10352" s="36"/>
      <c r="N10352" s="36"/>
      <c r="O10352" s="36"/>
    </row>
    <row r="10353" spans="6:17">
      <c r="F10353" s="36"/>
      <c r="O10353" s="36"/>
    </row>
    <row r="10354" spans="6:17">
      <c r="O10354" s="36"/>
    </row>
    <row r="10355" spans="6:17">
      <c r="O10355" s="36"/>
    </row>
    <row r="10356" spans="6:17">
      <c r="F10356" s="36"/>
      <c r="J10356" s="36"/>
    </row>
    <row r="10357" spans="6:17">
      <c r="F10357" s="36"/>
      <c r="H10357" s="36"/>
      <c r="J10357" s="36"/>
      <c r="K10357" s="36"/>
      <c r="O10357" s="36"/>
    </row>
    <row r="10358" spans="6:17">
      <c r="F10358" s="36"/>
      <c r="O10358" s="36"/>
    </row>
    <row r="10359" spans="6:17">
      <c r="F10359" s="36"/>
      <c r="I10359" s="36"/>
    </row>
    <row r="10360" spans="6:17">
      <c r="J10360" s="36"/>
      <c r="O10360" s="36"/>
    </row>
    <row r="10361" spans="6:17">
      <c r="F10361" s="36"/>
      <c r="J10361" s="36"/>
      <c r="K10361" s="36"/>
      <c r="O10361" s="36"/>
    </row>
    <row r="10362" spans="6:17">
      <c r="O10362" s="36"/>
    </row>
    <row r="10363" spans="6:17">
      <c r="F10363" s="47"/>
      <c r="G10363" s="47"/>
      <c r="H10363" s="47"/>
      <c r="I10363" s="47"/>
      <c r="J10363" s="47"/>
      <c r="K10363" s="47"/>
      <c r="L10363" s="47"/>
      <c r="M10363" s="47"/>
      <c r="N10363" s="47"/>
      <c r="O10363" s="47"/>
      <c r="P10363" s="47"/>
      <c r="Q10363" s="47"/>
    </row>
    <row r="10364" spans="6:17">
      <c r="F10364" s="36"/>
      <c r="H10364" s="36"/>
      <c r="I10364" s="36"/>
      <c r="J10364" s="36"/>
      <c r="K10364" s="36"/>
      <c r="N10364" s="36"/>
      <c r="O10364" s="36"/>
    </row>
    <row r="10365" spans="6:17">
      <c r="F10365" s="36"/>
      <c r="H10365" s="36"/>
      <c r="I10365" s="36"/>
      <c r="J10365" s="36"/>
      <c r="K10365" s="36"/>
      <c r="N10365" s="36"/>
      <c r="O10365" s="36"/>
    </row>
    <row r="10366" spans="6:17">
      <c r="F10366" s="36"/>
      <c r="H10366" s="36"/>
      <c r="I10366" s="36"/>
      <c r="J10366" s="36"/>
      <c r="K10366" s="36"/>
      <c r="N10366" s="36"/>
      <c r="O10366" s="36"/>
    </row>
    <row r="10367" spans="6:17">
      <c r="F10367" s="36"/>
      <c r="H10367" s="36"/>
      <c r="I10367" s="36"/>
      <c r="J10367" s="36"/>
      <c r="K10367" s="36"/>
      <c r="N10367" s="36"/>
      <c r="O10367" s="36"/>
    </row>
    <row r="10368" spans="6:17">
      <c r="F10368" s="36"/>
      <c r="H10368" s="36"/>
      <c r="I10368" s="36"/>
      <c r="J10368" s="36"/>
      <c r="K10368" s="36"/>
      <c r="N10368" s="36"/>
      <c r="O10368" s="36"/>
    </row>
    <row r="10369" spans="6:17">
      <c r="F10369" s="36"/>
      <c r="H10369" s="36"/>
      <c r="I10369" s="36"/>
      <c r="J10369" s="36"/>
      <c r="K10369" s="36"/>
      <c r="N10369" s="36"/>
      <c r="O10369" s="36"/>
    </row>
    <row r="10370" spans="6:17">
      <c r="F10370" s="36"/>
      <c r="H10370" s="36"/>
      <c r="I10370" s="36"/>
      <c r="J10370" s="36"/>
      <c r="K10370" s="36"/>
      <c r="N10370" s="36"/>
      <c r="O10370" s="36"/>
    </row>
    <row r="10371" spans="6:17">
      <c r="I10371" s="36"/>
      <c r="O10371" s="36"/>
    </row>
    <row r="10372" spans="6:17">
      <c r="I10372" s="36"/>
      <c r="J10372" s="36"/>
      <c r="O10372" s="36"/>
    </row>
    <row r="10373" spans="6:17">
      <c r="I10373" s="36"/>
      <c r="J10373" s="36"/>
    </row>
    <row r="10374" spans="6:17">
      <c r="I10374" s="36"/>
    </row>
    <row r="10375" spans="6:17">
      <c r="I10375" s="36"/>
    </row>
    <row r="10376" spans="6:17">
      <c r="F10376" s="36"/>
      <c r="H10376" s="36"/>
      <c r="I10376" s="36"/>
      <c r="J10376" s="36"/>
      <c r="K10376" s="36"/>
      <c r="N10376" s="36"/>
      <c r="O10376" s="36"/>
    </row>
    <row r="10377" spans="6:17">
      <c r="J10377" s="36"/>
      <c r="M10377" s="36"/>
    </row>
    <row r="10378" spans="6:17">
      <c r="F10378" s="47"/>
      <c r="G10378" s="47"/>
      <c r="H10378" s="47"/>
      <c r="I10378" s="47"/>
      <c r="J10378" s="47"/>
      <c r="K10378" s="47"/>
      <c r="L10378" s="47"/>
      <c r="M10378" s="47"/>
      <c r="N10378" s="47"/>
      <c r="O10378" s="47"/>
      <c r="P10378" s="47"/>
      <c r="Q10378" s="47"/>
    </row>
    <row r="10379" spans="6:17">
      <c r="I10379" s="36"/>
      <c r="M10379" s="36"/>
    </row>
    <row r="10380" spans="6:17">
      <c r="F10380" s="36"/>
      <c r="H10380" s="36"/>
      <c r="I10380" s="36"/>
      <c r="J10380" s="36"/>
      <c r="K10380" s="36"/>
      <c r="N10380" s="36"/>
      <c r="O10380" s="36"/>
    </row>
    <row r="10381" spans="6:17">
      <c r="F10381" s="36"/>
      <c r="H10381" s="36"/>
      <c r="I10381" s="36"/>
      <c r="J10381" s="36"/>
      <c r="K10381" s="36"/>
      <c r="N10381" s="36"/>
      <c r="O10381" s="36"/>
    </row>
    <row r="10382" spans="6:17">
      <c r="F10382" s="36"/>
      <c r="H10382" s="36"/>
      <c r="I10382" s="36"/>
      <c r="J10382" s="36"/>
      <c r="K10382" s="36"/>
      <c r="N10382" s="36"/>
      <c r="O10382" s="36"/>
    </row>
    <row r="10383" spans="6:17">
      <c r="F10383" s="36"/>
      <c r="H10383" s="36"/>
      <c r="I10383" s="36"/>
      <c r="J10383" s="36"/>
      <c r="K10383" s="36"/>
      <c r="N10383" s="36"/>
      <c r="O10383" s="36"/>
    </row>
    <row r="10384" spans="6:17">
      <c r="J10384" s="36"/>
      <c r="O10384" s="36"/>
    </row>
    <row r="10385" spans="6:17">
      <c r="F10385" s="36"/>
      <c r="J10385" s="36"/>
    </row>
    <row r="10386" spans="6:17">
      <c r="J10386" s="36"/>
    </row>
    <row r="10387" spans="6:17">
      <c r="F10387" s="47"/>
      <c r="G10387" s="47"/>
      <c r="H10387" s="47"/>
      <c r="I10387" s="47"/>
      <c r="J10387" s="47"/>
      <c r="K10387" s="47"/>
      <c r="L10387" s="47"/>
      <c r="M10387" s="47"/>
      <c r="N10387" s="47"/>
      <c r="O10387" s="47"/>
      <c r="P10387" s="47"/>
      <c r="Q10387" s="47"/>
    </row>
    <row r="10388" spans="6:17">
      <c r="F10388" s="36"/>
      <c r="J10388" s="36"/>
      <c r="O10388" s="36"/>
    </row>
    <row r="10389" spans="6:17">
      <c r="F10389" s="36"/>
    </row>
    <row r="10390" spans="6:17">
      <c r="F10390" s="36"/>
    </row>
    <row r="10391" spans="6:17">
      <c r="K10391" s="36"/>
    </row>
    <row r="10392" spans="6:17">
      <c r="F10392" s="36"/>
      <c r="H10392" s="36"/>
      <c r="J10392" s="36"/>
      <c r="K10392" s="36"/>
      <c r="O10392" s="36"/>
    </row>
    <row r="10393" spans="6:17">
      <c r="F10393" s="36"/>
      <c r="J10393" s="36"/>
    </row>
    <row r="10394" spans="6:17">
      <c r="F10394" s="36"/>
      <c r="H10394" s="36"/>
      <c r="I10394" s="36"/>
      <c r="J10394" s="36"/>
      <c r="K10394" s="36"/>
    </row>
    <row r="10395" spans="6:17">
      <c r="J10395" s="36"/>
      <c r="M10395" s="36"/>
    </row>
    <row r="10396" spans="6:17">
      <c r="F10396" s="36"/>
      <c r="H10396" s="36"/>
      <c r="I10396" s="36"/>
      <c r="J10396" s="36"/>
      <c r="K10396" s="36"/>
      <c r="N10396" s="36"/>
      <c r="O10396" s="36"/>
    </row>
    <row r="10397" spans="6:17">
      <c r="F10397" s="36"/>
      <c r="H10397" s="36"/>
      <c r="I10397" s="36"/>
      <c r="J10397" s="36"/>
      <c r="K10397" s="36"/>
      <c r="N10397" s="36"/>
      <c r="O10397" s="36"/>
    </row>
    <row r="10398" spans="6:17">
      <c r="F10398" s="36"/>
      <c r="H10398" s="36"/>
      <c r="I10398" s="36"/>
      <c r="J10398" s="36"/>
      <c r="K10398" s="36"/>
      <c r="N10398" s="36"/>
      <c r="O10398" s="36"/>
    </row>
    <row r="10399" spans="6:17">
      <c r="F10399" s="36"/>
      <c r="H10399" s="36"/>
      <c r="I10399" s="36"/>
      <c r="J10399" s="36"/>
      <c r="K10399" s="36"/>
      <c r="N10399" s="36"/>
      <c r="O10399" s="36"/>
    </row>
    <row r="10400" spans="6:17">
      <c r="F10400" s="36"/>
      <c r="H10400" s="36"/>
      <c r="I10400" s="36"/>
      <c r="J10400" s="36"/>
      <c r="K10400" s="36"/>
      <c r="N10400" s="36"/>
      <c r="O10400" s="36"/>
    </row>
    <row r="10401" spans="6:17">
      <c r="F10401" s="36"/>
      <c r="H10401" s="36"/>
      <c r="I10401" s="36"/>
      <c r="J10401" s="36"/>
      <c r="K10401" s="36"/>
      <c r="N10401" s="36"/>
      <c r="O10401" s="36"/>
    </row>
    <row r="10402" spans="6:17">
      <c r="F10402" s="36"/>
      <c r="H10402" s="36"/>
      <c r="I10402" s="36"/>
      <c r="J10402" s="36"/>
      <c r="K10402" s="36"/>
      <c r="N10402" s="36"/>
      <c r="O10402" s="36"/>
    </row>
    <row r="10403" spans="6:17">
      <c r="F10403" s="36"/>
      <c r="H10403" s="36"/>
      <c r="I10403" s="36"/>
      <c r="J10403" s="36"/>
      <c r="K10403" s="36"/>
      <c r="N10403" s="36"/>
      <c r="O10403" s="36"/>
    </row>
    <row r="10404" spans="6:17">
      <c r="F10404" s="36"/>
      <c r="J10404" s="36"/>
      <c r="M10404" s="36"/>
      <c r="O10404" s="36"/>
    </row>
    <row r="10405" spans="6:17">
      <c r="F10405" s="36"/>
      <c r="H10405" s="36"/>
      <c r="K10405" s="36"/>
      <c r="M10405" s="36"/>
      <c r="O10405" s="36"/>
    </row>
    <row r="10406" spans="6:17">
      <c r="M10406" s="36"/>
    </row>
    <row r="10407" spans="6:17">
      <c r="M10407" s="36"/>
      <c r="O10407" s="36"/>
    </row>
    <row r="10408" spans="6:17">
      <c r="F10408" s="36"/>
      <c r="H10408" s="36"/>
      <c r="I10408" s="36"/>
      <c r="J10408" s="36"/>
      <c r="K10408" s="36"/>
      <c r="N10408" s="36"/>
      <c r="O10408" s="36"/>
    </row>
    <row r="10409" spans="6:17">
      <c r="F10409" s="36"/>
      <c r="H10409" s="36"/>
      <c r="I10409" s="36"/>
      <c r="J10409" s="36"/>
      <c r="K10409" s="36"/>
      <c r="N10409" s="36"/>
      <c r="O10409" s="36"/>
    </row>
    <row r="10410" spans="6:17">
      <c r="F10410" s="36"/>
      <c r="H10410" s="36"/>
      <c r="I10410" s="36"/>
      <c r="J10410" s="36"/>
      <c r="K10410" s="36"/>
      <c r="N10410" s="36"/>
      <c r="O10410" s="36"/>
    </row>
    <row r="10411" spans="6:17">
      <c r="F10411" s="36"/>
      <c r="H10411" s="36"/>
      <c r="I10411" s="36"/>
      <c r="J10411" s="36"/>
      <c r="K10411" s="36"/>
      <c r="N10411" s="36"/>
      <c r="O10411" s="36"/>
    </row>
    <row r="10412" spans="6:17">
      <c r="F10412" s="36"/>
      <c r="J10412" s="36"/>
      <c r="O10412" s="36"/>
    </row>
    <row r="10413" spans="6:17">
      <c r="F10413" s="36"/>
      <c r="K10413" s="36"/>
      <c r="O10413" s="36"/>
    </row>
    <row r="10414" spans="6:17">
      <c r="O10414" s="36"/>
    </row>
    <row r="10415" spans="6:17">
      <c r="F10415" s="47"/>
      <c r="G10415" s="47"/>
      <c r="H10415" s="47"/>
      <c r="I10415" s="47"/>
      <c r="J10415" s="47"/>
      <c r="K10415" s="47"/>
      <c r="L10415" s="47"/>
      <c r="M10415" s="47"/>
      <c r="N10415" s="47"/>
      <c r="O10415" s="47"/>
      <c r="P10415" s="47"/>
      <c r="Q10415" s="47"/>
    </row>
    <row r="10416" spans="6:17">
      <c r="F10416" s="36"/>
      <c r="H10416" s="36"/>
      <c r="J10416" s="36"/>
      <c r="K10416" s="36"/>
      <c r="O10416" s="36"/>
    </row>
    <row r="10417" spans="6:15">
      <c r="F10417" s="36"/>
      <c r="K10417" s="36"/>
    </row>
    <row r="10418" spans="6:15">
      <c r="F10418" s="36"/>
      <c r="H10418" s="36"/>
      <c r="I10418" s="36"/>
      <c r="J10418" s="36"/>
      <c r="K10418" s="36"/>
      <c r="O10418" s="36"/>
    </row>
    <row r="10419" spans="6:15">
      <c r="F10419" s="36"/>
      <c r="O10419" s="36"/>
    </row>
    <row r="10420" spans="6:15">
      <c r="F10420" s="36"/>
      <c r="O10420" s="36"/>
    </row>
    <row r="10421" spans="6:15">
      <c r="F10421" s="36"/>
      <c r="K10421" s="36"/>
    </row>
    <row r="10422" spans="6:15">
      <c r="F10422" s="36"/>
      <c r="I10422" s="36"/>
      <c r="K10422" s="36"/>
    </row>
    <row r="10423" spans="6:15">
      <c r="F10423" s="36"/>
      <c r="K10423" s="36"/>
      <c r="O10423" s="36"/>
    </row>
    <row r="10424" spans="6:15">
      <c r="F10424" s="36"/>
      <c r="H10424" s="36"/>
      <c r="I10424" s="36"/>
      <c r="J10424" s="36"/>
      <c r="K10424" s="36"/>
      <c r="N10424" s="36"/>
      <c r="O10424" s="36"/>
    </row>
    <row r="10425" spans="6:15">
      <c r="F10425" s="36"/>
      <c r="H10425" s="36"/>
      <c r="I10425" s="36"/>
      <c r="J10425" s="36"/>
      <c r="K10425" s="36"/>
      <c r="N10425" s="36"/>
      <c r="O10425" s="36"/>
    </row>
    <row r="10426" spans="6:15">
      <c r="F10426" s="36"/>
      <c r="H10426" s="36"/>
      <c r="I10426" s="36"/>
      <c r="J10426" s="36"/>
      <c r="K10426" s="36"/>
      <c r="N10426" s="36"/>
      <c r="O10426" s="36"/>
    </row>
    <row r="10427" spans="6:15">
      <c r="F10427" s="36"/>
      <c r="H10427" s="36"/>
      <c r="I10427" s="36"/>
      <c r="J10427" s="36"/>
      <c r="K10427" s="36"/>
      <c r="N10427" s="36"/>
      <c r="O10427" s="36"/>
    </row>
    <row r="10428" spans="6:15">
      <c r="F10428" s="36"/>
      <c r="O10428" s="36"/>
    </row>
    <row r="10429" spans="6:15">
      <c r="F10429" s="36"/>
      <c r="H10429" s="36"/>
      <c r="I10429" s="36"/>
      <c r="J10429" s="36"/>
      <c r="K10429" s="36"/>
      <c r="O10429" s="36"/>
    </row>
    <row r="10430" spans="6:15">
      <c r="F10430" s="36"/>
      <c r="I10430" s="36"/>
    </row>
    <row r="10431" spans="6:15">
      <c r="F10431" s="36"/>
    </row>
    <row r="10432" spans="6:15">
      <c r="F10432" s="36"/>
      <c r="H10432" s="36"/>
      <c r="I10432" s="36"/>
      <c r="J10432" s="36"/>
      <c r="K10432" s="36"/>
      <c r="N10432" s="36"/>
      <c r="O10432" s="36"/>
    </row>
    <row r="10433" spans="6:15">
      <c r="F10433" s="36"/>
      <c r="H10433" s="36"/>
      <c r="I10433" s="36"/>
      <c r="J10433" s="36"/>
      <c r="K10433" s="36"/>
      <c r="N10433" s="36"/>
      <c r="O10433" s="36"/>
    </row>
    <row r="10434" spans="6:15">
      <c r="F10434" s="36"/>
      <c r="H10434" s="36"/>
      <c r="I10434" s="36"/>
      <c r="J10434" s="36"/>
      <c r="K10434" s="36"/>
      <c r="N10434" s="36"/>
      <c r="O10434" s="36"/>
    </row>
    <row r="10435" spans="6:15">
      <c r="F10435" s="36"/>
      <c r="H10435" s="36"/>
      <c r="I10435" s="36"/>
      <c r="J10435" s="36"/>
      <c r="K10435" s="36"/>
      <c r="N10435" s="36"/>
      <c r="O10435" s="36"/>
    </row>
    <row r="10436" spans="6:15">
      <c r="F10436" s="36"/>
      <c r="H10436" s="36"/>
      <c r="I10436" s="36"/>
      <c r="J10436" s="36"/>
      <c r="K10436" s="36"/>
      <c r="N10436" s="36"/>
      <c r="O10436" s="36"/>
    </row>
    <row r="10437" spans="6:15">
      <c r="F10437" s="36"/>
      <c r="H10437" s="36"/>
      <c r="I10437" s="36"/>
      <c r="J10437" s="36"/>
      <c r="K10437" s="36"/>
      <c r="N10437" s="36"/>
      <c r="O10437" s="36"/>
    </row>
    <row r="10438" spans="6:15">
      <c r="F10438" s="36"/>
      <c r="H10438" s="36"/>
      <c r="I10438" s="36"/>
      <c r="J10438" s="36"/>
      <c r="K10438" s="36"/>
      <c r="N10438" s="36"/>
      <c r="O10438" s="36"/>
    </row>
    <row r="10439" spans="6:15">
      <c r="F10439" s="36"/>
      <c r="H10439" s="36"/>
      <c r="I10439" s="36"/>
      <c r="J10439" s="36"/>
      <c r="K10439" s="36"/>
      <c r="N10439" s="36"/>
      <c r="O10439" s="36"/>
    </row>
    <row r="10440" spans="6:15">
      <c r="F10440" s="36"/>
      <c r="H10440" s="36"/>
      <c r="I10440" s="36"/>
      <c r="J10440" s="36"/>
      <c r="K10440" s="36"/>
      <c r="O10440" s="36"/>
    </row>
    <row r="10441" spans="6:15">
      <c r="I10441" s="36"/>
      <c r="J10441" s="36"/>
      <c r="O10441" s="36"/>
    </row>
    <row r="10442" spans="6:15">
      <c r="F10442" s="36"/>
      <c r="H10442" s="36"/>
      <c r="I10442" s="36"/>
      <c r="K10442" s="36"/>
      <c r="N10442" s="36"/>
      <c r="O10442" s="36"/>
    </row>
    <row r="10443" spans="6:15">
      <c r="I10443" s="36"/>
      <c r="O10443" s="36"/>
    </row>
    <row r="10444" spans="6:15">
      <c r="J10444" s="36"/>
      <c r="K10444" s="36"/>
    </row>
    <row r="10445" spans="6:15">
      <c r="J10445" s="36"/>
      <c r="K10445" s="36"/>
    </row>
    <row r="10446" spans="6:15">
      <c r="K10446" s="36"/>
    </row>
    <row r="10447" spans="6:15">
      <c r="K10447" s="36"/>
      <c r="O10447" s="36"/>
    </row>
    <row r="10448" spans="6:15">
      <c r="F10448" s="36"/>
      <c r="J10448" s="36"/>
    </row>
    <row r="10449" spans="6:15">
      <c r="F10449" s="36"/>
      <c r="J10449" s="36"/>
    </row>
    <row r="10450" spans="6:15">
      <c r="F10450" s="36"/>
    </row>
    <row r="10451" spans="6:15">
      <c r="F10451" s="36"/>
      <c r="O10451" s="36"/>
    </row>
    <row r="10452" spans="6:15">
      <c r="F10452" s="36"/>
      <c r="H10452" s="36"/>
      <c r="I10452" s="36"/>
      <c r="J10452" s="36"/>
      <c r="K10452" s="36"/>
      <c r="N10452" s="36"/>
      <c r="O10452" s="36"/>
    </row>
    <row r="10453" spans="6:15">
      <c r="F10453" s="36"/>
      <c r="H10453" s="36"/>
      <c r="I10453" s="36"/>
      <c r="J10453" s="36"/>
      <c r="K10453" s="36"/>
      <c r="N10453" s="36"/>
      <c r="O10453" s="36"/>
    </row>
    <row r="10454" spans="6:15">
      <c r="F10454" s="36"/>
      <c r="H10454" s="36"/>
      <c r="I10454" s="36"/>
      <c r="J10454" s="36"/>
      <c r="K10454" s="36"/>
      <c r="N10454" s="36"/>
      <c r="O10454" s="36"/>
    </row>
    <row r="10455" spans="6:15">
      <c r="F10455" s="36"/>
      <c r="H10455" s="36"/>
      <c r="I10455" s="36"/>
      <c r="J10455" s="36"/>
      <c r="K10455" s="36"/>
      <c r="N10455" s="36"/>
      <c r="O10455" s="36"/>
    </row>
    <row r="10456" spans="6:15">
      <c r="J10456" s="36"/>
      <c r="N10456" s="36"/>
    </row>
    <row r="10457" spans="6:15">
      <c r="F10457" s="36"/>
      <c r="K10457" s="36"/>
      <c r="N10457" s="36"/>
      <c r="O10457" s="36"/>
    </row>
    <row r="10458" spans="6:15">
      <c r="N10458" s="36"/>
    </row>
    <row r="10459" spans="6:15">
      <c r="N10459" s="36"/>
      <c r="O10459" s="36"/>
    </row>
    <row r="10460" spans="6:15">
      <c r="J10460" s="36"/>
      <c r="O10460" s="36"/>
    </row>
    <row r="10461" spans="6:15">
      <c r="O10461" s="36"/>
    </row>
    <row r="10462" spans="6:15">
      <c r="O10462" s="36"/>
    </row>
    <row r="10463" spans="6:15">
      <c r="F10463" s="36"/>
      <c r="O10463" s="36"/>
    </row>
    <row r="10464" spans="6:15">
      <c r="F10464" s="36"/>
      <c r="H10464" s="36"/>
      <c r="I10464" s="36"/>
      <c r="J10464" s="36"/>
      <c r="K10464" s="36"/>
      <c r="N10464" s="36"/>
      <c r="O10464" s="36"/>
    </row>
    <row r="10465" spans="6:15">
      <c r="O10465" s="36"/>
    </row>
    <row r="10466" spans="6:15">
      <c r="F10466" s="36"/>
      <c r="H10466" s="36"/>
      <c r="I10466" s="36"/>
      <c r="K10466" s="36"/>
      <c r="N10466" s="36"/>
      <c r="O10466" s="36"/>
    </row>
    <row r="10467" spans="6:15">
      <c r="O10467" s="36"/>
    </row>
    <row r="10468" spans="6:15">
      <c r="F10468" s="36"/>
      <c r="H10468" s="36"/>
      <c r="I10468" s="36"/>
      <c r="J10468" s="36"/>
      <c r="K10468" s="36"/>
      <c r="N10468" s="36"/>
      <c r="O10468" s="36"/>
    </row>
    <row r="10469" spans="6:15">
      <c r="M10469" s="36"/>
      <c r="O10469" s="36"/>
    </row>
    <row r="10470" spans="6:15">
      <c r="F10470" s="36"/>
      <c r="K10470" s="36"/>
      <c r="M10470" s="36"/>
      <c r="O10470" s="36"/>
    </row>
    <row r="10471" spans="6:15">
      <c r="F10471" s="36"/>
      <c r="H10471" s="36"/>
      <c r="I10471" s="36"/>
      <c r="J10471" s="36"/>
      <c r="K10471" s="36"/>
      <c r="N10471" s="36"/>
      <c r="O10471" s="36"/>
    </row>
    <row r="10472" spans="6:15">
      <c r="F10472" s="36"/>
      <c r="H10472" s="36"/>
      <c r="I10472" s="36"/>
      <c r="J10472" s="36"/>
      <c r="K10472" s="36"/>
      <c r="N10472" s="36"/>
      <c r="O10472" s="36"/>
    </row>
    <row r="10473" spans="6:15">
      <c r="F10473" s="36"/>
      <c r="H10473" s="36"/>
      <c r="I10473" s="36"/>
      <c r="J10473" s="36"/>
      <c r="K10473" s="36"/>
      <c r="N10473" s="36"/>
      <c r="O10473" s="36"/>
    </row>
    <row r="10474" spans="6:15">
      <c r="F10474" s="36"/>
      <c r="H10474" s="36"/>
      <c r="I10474" s="36"/>
      <c r="J10474" s="36"/>
      <c r="K10474" s="36"/>
      <c r="N10474" s="36"/>
      <c r="O10474" s="36"/>
    </row>
    <row r="10475" spans="6:15">
      <c r="F10475" s="36"/>
      <c r="H10475" s="36"/>
      <c r="I10475" s="36"/>
      <c r="J10475" s="36"/>
      <c r="K10475" s="36"/>
      <c r="N10475" s="36"/>
      <c r="O10475" s="36"/>
    </row>
    <row r="10476" spans="6:15">
      <c r="O10476" s="36"/>
    </row>
    <row r="10477" spans="6:15">
      <c r="F10477" s="36"/>
      <c r="H10477" s="36"/>
      <c r="I10477" s="36"/>
      <c r="K10477" s="36"/>
      <c r="O10477" s="36"/>
    </row>
    <row r="10478" spans="6:15">
      <c r="F10478" s="36"/>
      <c r="O10478" s="36"/>
    </row>
    <row r="10479" spans="6:15">
      <c r="O10479" s="36"/>
    </row>
    <row r="10480" spans="6:15">
      <c r="O10480" s="36"/>
    </row>
    <row r="10481" spans="6:17">
      <c r="J10481" s="36"/>
      <c r="O10481" s="36"/>
    </row>
    <row r="10482" spans="6:17">
      <c r="F10482" s="36"/>
      <c r="O10482" s="36"/>
    </row>
    <row r="10483" spans="6:17">
      <c r="F10483" s="36"/>
      <c r="K10483" s="36"/>
      <c r="O10483" s="36"/>
    </row>
    <row r="10484" spans="6:17">
      <c r="F10484" s="36"/>
      <c r="H10484" s="36"/>
      <c r="I10484" s="36"/>
      <c r="J10484" s="36"/>
      <c r="K10484" s="36"/>
      <c r="N10484" s="36"/>
      <c r="O10484" s="36"/>
    </row>
    <row r="10485" spans="6:17">
      <c r="F10485" s="36"/>
      <c r="H10485" s="36"/>
      <c r="I10485" s="36"/>
      <c r="J10485" s="36"/>
      <c r="K10485" s="36"/>
      <c r="N10485" s="36"/>
      <c r="O10485" s="36"/>
    </row>
    <row r="10486" spans="6:17">
      <c r="F10486" s="36"/>
      <c r="H10486" s="36"/>
      <c r="I10486" s="36"/>
      <c r="J10486" s="36"/>
      <c r="K10486" s="36"/>
      <c r="N10486" s="36"/>
      <c r="O10486" s="36"/>
    </row>
    <row r="10487" spans="6:17">
      <c r="F10487" s="36"/>
      <c r="H10487" s="36"/>
      <c r="I10487" s="36"/>
      <c r="J10487" s="36"/>
      <c r="K10487" s="36"/>
      <c r="N10487" s="36"/>
      <c r="O10487" s="36"/>
    </row>
    <row r="10488" spans="6:17">
      <c r="F10488" s="36"/>
      <c r="H10488" s="36"/>
      <c r="I10488" s="36"/>
      <c r="J10488" s="36"/>
      <c r="K10488" s="36"/>
      <c r="N10488" s="36"/>
      <c r="O10488" s="36"/>
    </row>
    <row r="10489" spans="6:17">
      <c r="F10489" s="36"/>
      <c r="H10489" s="36"/>
      <c r="I10489" s="36"/>
      <c r="J10489" s="36"/>
      <c r="K10489" s="36"/>
      <c r="N10489" s="36"/>
      <c r="O10489" s="36"/>
    </row>
    <row r="10490" spans="6:17">
      <c r="F10490" s="36"/>
      <c r="H10490" s="36"/>
      <c r="K10490" s="36"/>
    </row>
    <row r="10491" spans="6:17">
      <c r="K10491" s="36"/>
      <c r="O10491" s="36"/>
    </row>
    <row r="10492" spans="6:17">
      <c r="F10492" s="47"/>
      <c r="G10492" s="47"/>
      <c r="H10492" s="47"/>
      <c r="I10492" s="47"/>
      <c r="J10492" s="47"/>
      <c r="K10492" s="47"/>
      <c r="L10492" s="47"/>
      <c r="M10492" s="47"/>
      <c r="N10492" s="47"/>
      <c r="O10492" s="47"/>
      <c r="P10492" s="47"/>
      <c r="Q10492" s="47"/>
    </row>
    <row r="10493" spans="6:17">
      <c r="I10493" s="36"/>
      <c r="J10493" s="36"/>
    </row>
    <row r="10494" spans="6:17">
      <c r="F10494" s="47"/>
      <c r="G10494" s="47"/>
      <c r="H10494" s="47"/>
      <c r="I10494" s="47"/>
      <c r="J10494" s="47"/>
      <c r="K10494" s="47"/>
      <c r="L10494" s="47"/>
      <c r="M10494" s="47"/>
      <c r="N10494" s="47"/>
      <c r="O10494" s="47"/>
      <c r="P10494" s="47"/>
      <c r="Q10494" s="47"/>
    </row>
    <row r="10495" spans="6:17">
      <c r="I10495" s="36"/>
      <c r="O10495" s="36"/>
    </row>
    <row r="10496" spans="6:17">
      <c r="F10496" s="36"/>
      <c r="I10496" s="36"/>
      <c r="K10496" s="36"/>
      <c r="O10496" s="36"/>
    </row>
    <row r="10497" spans="6:17">
      <c r="I10497" s="36"/>
      <c r="J10497" s="36"/>
    </row>
    <row r="10498" spans="6:17">
      <c r="I10498" s="36"/>
      <c r="K10498" s="36"/>
      <c r="N10498" s="36"/>
    </row>
    <row r="10499" spans="6:17">
      <c r="I10499" s="36"/>
      <c r="O10499" s="36"/>
    </row>
    <row r="10500" spans="6:17">
      <c r="J10500" s="36"/>
      <c r="K10500" s="36"/>
    </row>
    <row r="10501" spans="6:17">
      <c r="F10501" s="36"/>
      <c r="H10501" s="36"/>
      <c r="I10501" s="36"/>
      <c r="J10501" s="36"/>
      <c r="K10501" s="36"/>
      <c r="N10501" s="36"/>
      <c r="O10501" s="36"/>
    </row>
    <row r="10502" spans="6:17">
      <c r="J10502" s="36"/>
      <c r="N10502" s="36"/>
    </row>
    <row r="10503" spans="6:17">
      <c r="J10503" s="36"/>
    </row>
    <row r="10504" spans="6:17">
      <c r="F10504" s="36"/>
      <c r="K10504" s="36"/>
    </row>
    <row r="10505" spans="6:17">
      <c r="F10505" s="36"/>
      <c r="K10505" s="36"/>
    </row>
    <row r="10506" spans="6:17">
      <c r="F10506" s="36"/>
      <c r="K10506" s="36"/>
      <c r="N10506" s="36"/>
    </row>
    <row r="10507" spans="6:17">
      <c r="F10507" s="47"/>
      <c r="G10507" s="47"/>
      <c r="H10507" s="47"/>
      <c r="I10507" s="47"/>
      <c r="J10507" s="47"/>
      <c r="K10507" s="47"/>
      <c r="L10507" s="47"/>
      <c r="M10507" s="47"/>
      <c r="N10507" s="47"/>
      <c r="O10507" s="47"/>
      <c r="P10507" s="47"/>
      <c r="Q10507" s="47"/>
    </row>
    <row r="10508" spans="6:17">
      <c r="F10508" s="36"/>
      <c r="H10508" s="36"/>
      <c r="I10508" s="36"/>
      <c r="J10508" s="36"/>
      <c r="K10508" s="36"/>
      <c r="N10508" s="36"/>
      <c r="O10508" s="36"/>
    </row>
    <row r="10509" spans="6:17">
      <c r="F10509" s="36"/>
      <c r="H10509" s="36"/>
      <c r="I10509" s="36"/>
      <c r="J10509" s="36"/>
      <c r="K10509" s="36"/>
      <c r="N10509" s="36"/>
      <c r="O10509" s="36"/>
    </row>
    <row r="10510" spans="6:17">
      <c r="F10510" s="36"/>
      <c r="H10510" s="36"/>
      <c r="I10510" s="36"/>
      <c r="J10510" s="36"/>
      <c r="K10510" s="36"/>
      <c r="N10510" s="36"/>
      <c r="O10510" s="36"/>
    </row>
    <row r="10511" spans="6:17">
      <c r="F10511" s="36"/>
      <c r="H10511" s="36"/>
      <c r="I10511" s="36"/>
      <c r="J10511" s="36"/>
      <c r="K10511" s="36"/>
      <c r="N10511" s="36"/>
      <c r="O10511" s="36"/>
    </row>
    <row r="10512" spans="6:17">
      <c r="F10512" s="36"/>
      <c r="H10512" s="36"/>
      <c r="I10512" s="36"/>
      <c r="J10512" s="36"/>
      <c r="K10512" s="36"/>
      <c r="N10512" s="36"/>
      <c r="O10512" s="36"/>
    </row>
    <row r="10513" spans="6:15">
      <c r="F10513" s="36"/>
      <c r="H10513" s="36"/>
      <c r="I10513" s="36"/>
      <c r="J10513" s="36"/>
      <c r="K10513" s="36"/>
      <c r="N10513" s="36"/>
      <c r="O10513" s="36"/>
    </row>
    <row r="10514" spans="6:15">
      <c r="F10514" s="36"/>
      <c r="H10514" s="36"/>
      <c r="I10514" s="36"/>
      <c r="J10514" s="36"/>
      <c r="K10514" s="36"/>
      <c r="N10514" s="36"/>
      <c r="O10514" s="36"/>
    </row>
    <row r="10515" spans="6:15">
      <c r="F10515" s="36"/>
      <c r="H10515" s="36"/>
      <c r="I10515" s="36"/>
      <c r="J10515" s="36"/>
      <c r="K10515" s="36"/>
      <c r="N10515" s="36"/>
      <c r="O10515" s="36"/>
    </row>
    <row r="10516" spans="6:15">
      <c r="F10516" s="36"/>
      <c r="J10516" s="36"/>
      <c r="K10516" s="36"/>
      <c r="O10516" s="36"/>
    </row>
    <row r="10517" spans="6:15">
      <c r="F10517" s="36"/>
      <c r="J10517" s="36"/>
    </row>
    <row r="10518" spans="6:15">
      <c r="J10518" s="36"/>
    </row>
    <row r="10519" spans="6:15">
      <c r="J10519" s="36"/>
      <c r="O10519" s="36"/>
    </row>
    <row r="10520" spans="6:15">
      <c r="F10520" s="36"/>
      <c r="H10520" s="36"/>
      <c r="I10520" s="36"/>
      <c r="J10520" s="36"/>
      <c r="K10520" s="36"/>
      <c r="N10520" s="36"/>
      <c r="O10520" s="36"/>
    </row>
    <row r="10521" spans="6:15">
      <c r="F10521" s="36"/>
      <c r="H10521" s="36"/>
      <c r="I10521" s="36"/>
      <c r="J10521" s="36"/>
      <c r="K10521" s="36"/>
      <c r="N10521" s="36"/>
      <c r="O10521" s="36"/>
    </row>
    <row r="10522" spans="6:15">
      <c r="F10522" s="36"/>
      <c r="H10522" s="36"/>
      <c r="I10522" s="36"/>
      <c r="J10522" s="36"/>
      <c r="K10522" s="36"/>
      <c r="N10522" s="36"/>
      <c r="O10522" s="36"/>
    </row>
    <row r="10523" spans="6:15">
      <c r="F10523" s="36"/>
      <c r="H10523" s="36"/>
      <c r="I10523" s="36"/>
      <c r="J10523" s="36"/>
      <c r="K10523" s="36"/>
      <c r="N10523" s="36"/>
      <c r="O10523" s="36"/>
    </row>
    <row r="10524" spans="6:15">
      <c r="F10524" s="36"/>
      <c r="H10524" s="36"/>
      <c r="I10524" s="36"/>
      <c r="J10524" s="36"/>
      <c r="K10524" s="36"/>
      <c r="N10524" s="36"/>
      <c r="O10524" s="36"/>
    </row>
    <row r="10525" spans="6:15">
      <c r="F10525" s="36"/>
      <c r="H10525" s="36"/>
      <c r="I10525" s="36"/>
      <c r="J10525" s="36"/>
      <c r="K10525" s="36"/>
      <c r="N10525" s="36"/>
      <c r="O10525" s="36"/>
    </row>
    <row r="10526" spans="6:15">
      <c r="F10526" s="36"/>
      <c r="H10526" s="36"/>
      <c r="I10526" s="36"/>
      <c r="J10526" s="36"/>
      <c r="K10526" s="36"/>
      <c r="N10526" s="36"/>
      <c r="O10526" s="36"/>
    </row>
    <row r="10527" spans="6:15">
      <c r="F10527" s="36"/>
      <c r="H10527" s="36"/>
      <c r="I10527" s="36"/>
      <c r="J10527" s="36"/>
      <c r="K10527" s="36"/>
      <c r="N10527" s="36"/>
      <c r="O10527" s="36"/>
    </row>
    <row r="10528" spans="6:15">
      <c r="F10528" s="36"/>
      <c r="H10528" s="36"/>
      <c r="I10528" s="36"/>
      <c r="J10528" s="36"/>
      <c r="K10528" s="36"/>
      <c r="N10528" s="36"/>
      <c r="O10528" s="36"/>
    </row>
    <row r="10529" spans="6:17">
      <c r="F10529" s="36"/>
      <c r="H10529" s="36"/>
      <c r="I10529" s="36"/>
      <c r="J10529" s="36"/>
      <c r="K10529" s="36"/>
      <c r="N10529" s="36"/>
      <c r="O10529" s="36"/>
    </row>
    <row r="10530" spans="6:17">
      <c r="I10530" s="36"/>
    </row>
    <row r="10531" spans="6:17">
      <c r="F10531" s="47"/>
      <c r="G10531" s="47"/>
      <c r="H10531" s="47"/>
      <c r="I10531" s="47"/>
      <c r="J10531" s="47"/>
      <c r="K10531" s="47"/>
      <c r="L10531" s="47"/>
      <c r="M10531" s="47"/>
      <c r="N10531" s="47"/>
      <c r="O10531" s="47"/>
      <c r="P10531" s="47"/>
      <c r="Q10531" s="47"/>
    </row>
    <row r="10532" spans="6:17">
      <c r="N10532" s="36"/>
      <c r="O10532" s="36"/>
    </row>
    <row r="10533" spans="6:17">
      <c r="F10533" s="47"/>
      <c r="G10533" s="47"/>
      <c r="H10533" s="47"/>
      <c r="I10533" s="47"/>
      <c r="J10533" s="47"/>
      <c r="K10533" s="47"/>
      <c r="L10533" s="47"/>
      <c r="M10533" s="47"/>
      <c r="N10533" s="47"/>
      <c r="O10533" s="47"/>
      <c r="P10533" s="47"/>
      <c r="Q10533" s="47"/>
    </row>
    <row r="10534" spans="6:17">
      <c r="N10534" s="36"/>
    </row>
    <row r="10535" spans="6:17">
      <c r="N10535" s="36"/>
      <c r="O10535" s="36"/>
    </row>
    <row r="10536" spans="6:17">
      <c r="F10536" s="36"/>
      <c r="H10536" s="36"/>
      <c r="I10536" s="36"/>
      <c r="J10536" s="36"/>
      <c r="K10536" s="36"/>
      <c r="N10536" s="36"/>
      <c r="O10536" s="36"/>
    </row>
    <row r="10537" spans="6:17">
      <c r="F10537" s="36"/>
      <c r="H10537" s="36"/>
      <c r="I10537" s="36"/>
      <c r="J10537" s="36"/>
      <c r="K10537" s="36"/>
      <c r="N10537" s="36"/>
      <c r="O10537" s="36"/>
    </row>
    <row r="10538" spans="6:17">
      <c r="F10538" s="36"/>
      <c r="H10538" s="36"/>
      <c r="I10538" s="36"/>
      <c r="J10538" s="36"/>
      <c r="K10538" s="36"/>
      <c r="N10538" s="36"/>
      <c r="O10538" s="36"/>
    </row>
    <row r="10539" spans="6:17">
      <c r="F10539" s="36"/>
      <c r="H10539" s="36"/>
      <c r="I10539" s="36"/>
      <c r="J10539" s="36"/>
      <c r="K10539" s="36"/>
      <c r="N10539" s="36"/>
      <c r="O10539" s="36"/>
    </row>
    <row r="10540" spans="6:17">
      <c r="F10540" s="36"/>
      <c r="H10540" s="36"/>
      <c r="I10540" s="36"/>
      <c r="J10540" s="36"/>
      <c r="K10540" s="36"/>
      <c r="N10540" s="36"/>
      <c r="O10540" s="36"/>
    </row>
    <row r="10541" spans="6:17">
      <c r="F10541" s="36"/>
      <c r="H10541" s="36"/>
      <c r="I10541" s="36"/>
      <c r="J10541" s="36"/>
      <c r="K10541" s="36"/>
      <c r="N10541" s="36"/>
      <c r="O10541" s="36"/>
    </row>
    <row r="10542" spans="6:17">
      <c r="F10542" s="36"/>
      <c r="H10542" s="36"/>
      <c r="I10542" s="36"/>
      <c r="J10542" s="36"/>
      <c r="K10542" s="36"/>
      <c r="N10542" s="36"/>
      <c r="O10542" s="36"/>
    </row>
    <row r="10543" spans="6:17">
      <c r="F10543" s="36"/>
      <c r="H10543" s="36"/>
      <c r="I10543" s="36"/>
      <c r="J10543" s="36"/>
      <c r="K10543" s="36"/>
      <c r="N10543" s="36"/>
      <c r="O10543" s="36"/>
    </row>
    <row r="10544" spans="6:17">
      <c r="F10544" s="36"/>
      <c r="H10544" s="36"/>
      <c r="I10544" s="36"/>
      <c r="J10544" s="36"/>
      <c r="K10544" s="36"/>
      <c r="N10544" s="36"/>
      <c r="O10544" s="36"/>
    </row>
    <row r="10545" spans="6:15">
      <c r="F10545" s="36"/>
      <c r="H10545" s="36"/>
      <c r="I10545" s="36"/>
      <c r="J10545" s="36"/>
      <c r="K10545" s="36"/>
      <c r="N10545" s="36"/>
      <c r="O10545" s="36"/>
    </row>
    <row r="10546" spans="6:15">
      <c r="F10546" s="36"/>
      <c r="H10546" s="36"/>
      <c r="I10546" s="36"/>
      <c r="J10546" s="36"/>
      <c r="K10546" s="36"/>
      <c r="N10546" s="36"/>
      <c r="O10546" s="36"/>
    </row>
    <row r="10547" spans="6:15">
      <c r="F10547" s="36"/>
      <c r="H10547" s="36"/>
      <c r="I10547" s="36"/>
      <c r="J10547" s="36"/>
      <c r="K10547" s="36"/>
      <c r="N10547" s="36"/>
      <c r="O10547" s="36"/>
    </row>
    <row r="10548" spans="6:15">
      <c r="F10548" s="36"/>
      <c r="H10548" s="36"/>
      <c r="I10548" s="36"/>
      <c r="J10548" s="36"/>
      <c r="K10548" s="36"/>
      <c r="N10548" s="36"/>
      <c r="O10548" s="36"/>
    </row>
    <row r="10549" spans="6:15">
      <c r="F10549" s="36"/>
      <c r="H10549" s="36"/>
      <c r="I10549" s="36"/>
      <c r="J10549" s="36"/>
      <c r="K10549" s="36"/>
      <c r="N10549" s="36"/>
      <c r="O10549" s="36"/>
    </row>
    <row r="10550" spans="6:15">
      <c r="F10550" s="36"/>
      <c r="H10550" s="36"/>
      <c r="I10550" s="36"/>
      <c r="J10550" s="36"/>
      <c r="K10550" s="36"/>
      <c r="N10550" s="36"/>
      <c r="O10550" s="36"/>
    </row>
    <row r="10551" spans="6:15">
      <c r="F10551" s="36"/>
      <c r="H10551" s="36"/>
      <c r="I10551" s="36"/>
      <c r="J10551" s="36"/>
      <c r="K10551" s="36"/>
      <c r="N10551" s="36"/>
      <c r="O10551" s="36"/>
    </row>
    <row r="10552" spans="6:15">
      <c r="J10552" s="36"/>
      <c r="K10552" s="36"/>
      <c r="O10552" s="36"/>
    </row>
    <row r="10553" spans="6:15">
      <c r="J10553" s="36"/>
      <c r="K10553" s="36"/>
      <c r="O10553" s="36"/>
    </row>
    <row r="10554" spans="6:15">
      <c r="F10554" s="36"/>
      <c r="J10554" s="36"/>
      <c r="O10554" s="36"/>
    </row>
    <row r="10555" spans="6:15">
      <c r="J10555" s="36"/>
      <c r="O10555" s="36"/>
    </row>
    <row r="10556" spans="6:15">
      <c r="F10556" s="36"/>
      <c r="H10556" s="36"/>
      <c r="I10556" s="36"/>
      <c r="J10556" s="36"/>
      <c r="K10556" s="36"/>
      <c r="N10556" s="36"/>
      <c r="O10556" s="36"/>
    </row>
    <row r="10557" spans="6:15">
      <c r="F10557" s="36"/>
      <c r="H10557" s="36"/>
      <c r="I10557" s="36"/>
      <c r="J10557" s="36"/>
      <c r="K10557" s="36"/>
      <c r="N10557" s="36"/>
      <c r="O10557" s="36"/>
    </row>
    <row r="10558" spans="6:15">
      <c r="F10558" s="36"/>
    </row>
    <row r="10559" spans="6:15">
      <c r="F10559" s="36"/>
      <c r="K10559" s="36"/>
      <c r="O10559" s="36"/>
    </row>
    <row r="10560" spans="6:15">
      <c r="F10560" s="36"/>
      <c r="H10560" s="36"/>
      <c r="I10560" s="36"/>
      <c r="J10560" s="36"/>
      <c r="K10560" s="36"/>
      <c r="O10560" s="36"/>
    </row>
    <row r="10561" spans="6:17">
      <c r="J10561" s="36"/>
      <c r="K10561" s="36"/>
    </row>
    <row r="10562" spans="6:17">
      <c r="F10562" s="36"/>
      <c r="H10562" s="36"/>
      <c r="I10562" s="36"/>
      <c r="J10562" s="36"/>
      <c r="K10562" s="36"/>
      <c r="N10562" s="36"/>
      <c r="O10562" s="36"/>
    </row>
    <row r="10563" spans="6:17">
      <c r="J10563" s="36"/>
      <c r="O10563" s="36"/>
    </row>
    <row r="10564" spans="6:17">
      <c r="F10564" s="36"/>
      <c r="H10564" s="36"/>
      <c r="I10564" s="36"/>
      <c r="J10564" s="36"/>
      <c r="K10564" s="36"/>
      <c r="N10564" s="36"/>
      <c r="O10564" s="36"/>
    </row>
    <row r="10565" spans="6:17">
      <c r="F10565" s="36"/>
      <c r="H10565" s="36"/>
      <c r="I10565" s="36"/>
      <c r="J10565" s="36"/>
      <c r="K10565" s="36"/>
      <c r="N10565" s="36"/>
      <c r="O10565" s="36"/>
    </row>
    <row r="10566" spans="6:17">
      <c r="F10566" s="36"/>
      <c r="H10566" s="36"/>
      <c r="I10566" s="36"/>
      <c r="J10566" s="36"/>
      <c r="K10566" s="36"/>
      <c r="N10566" s="36"/>
      <c r="O10566" s="36"/>
    </row>
    <row r="10567" spans="6:17">
      <c r="F10567" s="36"/>
      <c r="H10567" s="36"/>
      <c r="I10567" s="36"/>
      <c r="J10567" s="36"/>
      <c r="K10567" s="36"/>
      <c r="N10567" s="36"/>
      <c r="O10567" s="36"/>
    </row>
    <row r="10568" spans="6:17">
      <c r="F10568" s="36"/>
      <c r="H10568" s="36"/>
      <c r="I10568" s="36"/>
      <c r="J10568" s="36"/>
      <c r="K10568" s="36"/>
      <c r="N10568" s="36"/>
      <c r="O10568" s="36"/>
    </row>
    <row r="10569" spans="6:17">
      <c r="F10569" s="36"/>
      <c r="H10569" s="36"/>
      <c r="I10569" s="36"/>
      <c r="J10569" s="36"/>
      <c r="K10569" s="36"/>
      <c r="N10569" s="36"/>
      <c r="O10569" s="36"/>
    </row>
    <row r="10570" spans="6:17">
      <c r="F10570" s="36"/>
      <c r="H10570" s="36"/>
      <c r="I10570" s="36"/>
      <c r="J10570" s="36"/>
      <c r="K10570" s="36"/>
      <c r="N10570" s="36"/>
      <c r="O10570" s="36"/>
    </row>
    <row r="10571" spans="6:17">
      <c r="F10571" s="36"/>
      <c r="H10571" s="36"/>
      <c r="I10571" s="36"/>
      <c r="J10571" s="36"/>
      <c r="K10571" s="36"/>
      <c r="N10571" s="36"/>
      <c r="O10571" s="36"/>
    </row>
    <row r="10572" spans="6:17">
      <c r="F10572" s="36"/>
      <c r="I10572" s="36"/>
      <c r="O10572" s="36"/>
    </row>
    <row r="10573" spans="6:17">
      <c r="F10573" s="47"/>
      <c r="G10573" s="47"/>
      <c r="H10573" s="47"/>
      <c r="I10573" s="47"/>
      <c r="J10573" s="47"/>
      <c r="K10573" s="47"/>
      <c r="L10573" s="47"/>
      <c r="M10573" s="47"/>
      <c r="N10573" s="47"/>
      <c r="O10573" s="47"/>
      <c r="P10573" s="47"/>
      <c r="Q10573" s="47"/>
    </row>
    <row r="10574" spans="6:17">
      <c r="I10574" s="36"/>
    </row>
    <row r="10575" spans="6:17">
      <c r="I10575" s="36"/>
      <c r="J10575" s="36"/>
      <c r="O10575" s="36"/>
    </row>
    <row r="10576" spans="6:17">
      <c r="F10576" s="36"/>
      <c r="I10576" s="36"/>
      <c r="M10576" s="36"/>
      <c r="O10576" s="36"/>
    </row>
    <row r="10577" spans="6:15">
      <c r="F10577" s="36"/>
      <c r="I10577" s="36"/>
      <c r="M10577" s="36"/>
      <c r="O10577" s="36"/>
    </row>
    <row r="10578" spans="6:15">
      <c r="I10578" s="36"/>
      <c r="M10578" s="36"/>
    </row>
    <row r="10579" spans="6:15">
      <c r="F10579" s="36"/>
      <c r="I10579" s="36"/>
      <c r="J10579" s="36"/>
      <c r="K10579" s="36"/>
      <c r="M10579" s="36"/>
      <c r="O10579" s="36"/>
    </row>
    <row r="10580" spans="6:15">
      <c r="F10580" s="36"/>
      <c r="H10580" s="36"/>
      <c r="I10580" s="36"/>
      <c r="J10580" s="36"/>
      <c r="K10580" s="36"/>
      <c r="N10580" s="36"/>
      <c r="O10580" s="36"/>
    </row>
    <row r="10581" spans="6:15">
      <c r="F10581" s="36"/>
      <c r="H10581" s="36"/>
      <c r="I10581" s="36"/>
      <c r="J10581" s="36"/>
      <c r="K10581" s="36"/>
      <c r="N10581" s="36"/>
      <c r="O10581" s="36"/>
    </row>
    <row r="10582" spans="6:15">
      <c r="F10582" s="36"/>
      <c r="H10582" s="36"/>
      <c r="I10582" s="36"/>
      <c r="J10582" s="36"/>
      <c r="K10582" s="36"/>
      <c r="N10582" s="36"/>
      <c r="O10582" s="36"/>
    </row>
    <row r="10583" spans="6:15">
      <c r="F10583" s="36"/>
      <c r="H10583" s="36"/>
      <c r="I10583" s="36"/>
      <c r="J10583" s="36"/>
      <c r="K10583" s="36"/>
      <c r="N10583" s="36"/>
      <c r="O10583" s="36"/>
    </row>
    <row r="10584" spans="6:15">
      <c r="F10584" s="36"/>
      <c r="H10584" s="36"/>
      <c r="I10584" s="36"/>
      <c r="J10584" s="36"/>
      <c r="K10584" s="36"/>
      <c r="N10584" s="36"/>
      <c r="O10584" s="36"/>
    </row>
    <row r="10585" spans="6:15">
      <c r="F10585" s="36"/>
      <c r="O10585" s="36"/>
    </row>
    <row r="10586" spans="6:15">
      <c r="F10586" s="36"/>
      <c r="H10586" s="36"/>
      <c r="I10586" s="36"/>
      <c r="K10586" s="36"/>
      <c r="O10586" s="36"/>
    </row>
    <row r="10587" spans="6:15">
      <c r="F10587" s="36"/>
      <c r="O10587" s="36"/>
    </row>
    <row r="10588" spans="6:15">
      <c r="F10588" s="36"/>
      <c r="H10588" s="36"/>
      <c r="I10588" s="36"/>
      <c r="J10588" s="36"/>
      <c r="K10588" s="36"/>
      <c r="N10588" s="36"/>
      <c r="O10588" s="36"/>
    </row>
    <row r="10589" spans="6:15">
      <c r="F10589" s="36"/>
      <c r="H10589" s="36"/>
      <c r="I10589" s="36"/>
      <c r="J10589" s="36"/>
      <c r="K10589" s="36"/>
      <c r="N10589" s="36"/>
      <c r="O10589" s="36"/>
    </row>
    <row r="10590" spans="6:15">
      <c r="F10590" s="36"/>
      <c r="H10590" s="36"/>
      <c r="I10590" s="36"/>
      <c r="J10590" s="36"/>
      <c r="K10590" s="36"/>
      <c r="N10590" s="36"/>
      <c r="O10590" s="36"/>
    </row>
    <row r="10591" spans="6:15">
      <c r="F10591" s="36"/>
      <c r="H10591" s="36"/>
      <c r="I10591" s="36"/>
      <c r="J10591" s="36"/>
      <c r="K10591" s="36"/>
      <c r="N10591" s="36"/>
      <c r="O10591" s="36"/>
    </row>
    <row r="10592" spans="6:15">
      <c r="F10592" s="36"/>
      <c r="J10592" s="36"/>
      <c r="O10592" s="36"/>
    </row>
    <row r="10593" spans="6:15">
      <c r="F10593" s="36"/>
      <c r="O10593" s="36"/>
    </row>
    <row r="10594" spans="6:15">
      <c r="F10594" s="36"/>
      <c r="I10594" s="36"/>
      <c r="O10594" s="36"/>
    </row>
    <row r="10595" spans="6:15">
      <c r="F10595" s="36"/>
      <c r="O10595" s="36"/>
    </row>
    <row r="10596" spans="6:15">
      <c r="F10596" s="36"/>
      <c r="H10596" s="36"/>
      <c r="I10596" s="36"/>
      <c r="J10596" s="36"/>
      <c r="K10596" s="36"/>
      <c r="N10596" s="36"/>
      <c r="O10596" s="36"/>
    </row>
    <row r="10597" spans="6:15">
      <c r="F10597" s="36"/>
      <c r="H10597" s="36"/>
      <c r="I10597" s="36"/>
      <c r="J10597" s="36"/>
      <c r="K10597" s="36"/>
      <c r="N10597" s="36"/>
      <c r="O10597" s="36"/>
    </row>
    <row r="10598" spans="6:15">
      <c r="F10598" s="36"/>
      <c r="H10598" s="36"/>
      <c r="I10598" s="36"/>
      <c r="J10598" s="36"/>
      <c r="K10598" s="36"/>
      <c r="N10598" s="36"/>
      <c r="O10598" s="36"/>
    </row>
    <row r="10599" spans="6:15">
      <c r="F10599" s="36"/>
      <c r="H10599" s="36"/>
      <c r="I10599" s="36"/>
      <c r="J10599" s="36"/>
      <c r="K10599" s="36"/>
      <c r="N10599" s="36"/>
      <c r="O10599" s="36"/>
    </row>
    <row r="10600" spans="6:15">
      <c r="J10600" s="36"/>
      <c r="O10600" s="36"/>
    </row>
    <row r="10601" spans="6:15">
      <c r="F10601" s="36"/>
      <c r="J10601" s="36"/>
    </row>
    <row r="10602" spans="6:15">
      <c r="I10602" s="36"/>
      <c r="J10602" s="36"/>
    </row>
    <row r="10603" spans="6:15">
      <c r="F10603" s="36"/>
      <c r="J10603" s="36"/>
      <c r="O10603" s="36"/>
    </row>
    <row r="10604" spans="6:15">
      <c r="J10604" s="36"/>
      <c r="M10604" s="36"/>
      <c r="O10604" s="36"/>
    </row>
    <row r="10605" spans="6:15">
      <c r="F10605" s="36"/>
      <c r="M10605" s="36"/>
    </row>
    <row r="10606" spans="6:15">
      <c r="I10606" s="36"/>
      <c r="M10606" s="36"/>
    </row>
    <row r="10607" spans="6:15">
      <c r="M10607" s="36"/>
      <c r="O10607" s="36"/>
    </row>
    <row r="10608" spans="6:15">
      <c r="F10608" s="36"/>
      <c r="H10608" s="36"/>
      <c r="I10608" s="36"/>
      <c r="J10608" s="36"/>
      <c r="K10608" s="36"/>
      <c r="N10608" s="36"/>
      <c r="O10608" s="36"/>
    </row>
    <row r="10609" spans="6:15">
      <c r="F10609" s="36"/>
      <c r="H10609" s="36"/>
      <c r="I10609" s="36"/>
      <c r="J10609" s="36"/>
      <c r="K10609" s="36"/>
      <c r="N10609" s="36"/>
      <c r="O10609" s="36"/>
    </row>
    <row r="10610" spans="6:15">
      <c r="F10610" s="36"/>
      <c r="H10610" s="36"/>
      <c r="I10610" s="36"/>
      <c r="J10610" s="36"/>
      <c r="K10610" s="36"/>
      <c r="N10610" s="36"/>
      <c r="O10610" s="36"/>
    </row>
    <row r="10611" spans="6:15">
      <c r="F10611" s="36"/>
      <c r="H10611" s="36"/>
      <c r="I10611" s="36"/>
      <c r="J10611" s="36"/>
      <c r="K10611" s="36"/>
      <c r="N10611" s="36"/>
      <c r="O10611" s="36"/>
    </row>
    <row r="10612" spans="6:15">
      <c r="J10612" s="36"/>
      <c r="K10612" s="36"/>
      <c r="O10612" s="36"/>
    </row>
    <row r="10613" spans="6:15">
      <c r="F10613" s="36"/>
      <c r="K10613" s="36"/>
    </row>
    <row r="10614" spans="6:15">
      <c r="I10614" s="36"/>
      <c r="K10614" s="36"/>
    </row>
    <row r="10615" spans="6:15">
      <c r="K10615" s="36"/>
      <c r="O10615" s="36"/>
    </row>
    <row r="10616" spans="6:15">
      <c r="F10616" s="36"/>
      <c r="J10616" s="36"/>
      <c r="O10616" s="36"/>
    </row>
    <row r="10617" spans="6:15">
      <c r="F10617" s="36"/>
    </row>
    <row r="10618" spans="6:15">
      <c r="F10618" s="36"/>
      <c r="I10618" s="36"/>
    </row>
    <row r="10619" spans="6:15">
      <c r="F10619" s="36"/>
      <c r="O10619" s="36"/>
    </row>
    <row r="10620" spans="6:15">
      <c r="F10620" s="36"/>
      <c r="H10620" s="36"/>
      <c r="I10620" s="36"/>
      <c r="J10620" s="36"/>
      <c r="K10620" s="36"/>
      <c r="N10620" s="36"/>
      <c r="O10620" s="36"/>
    </row>
    <row r="10621" spans="6:15">
      <c r="F10621" s="36"/>
      <c r="H10621" s="36"/>
      <c r="I10621" s="36"/>
      <c r="J10621" s="36"/>
      <c r="K10621" s="36"/>
      <c r="N10621" s="36"/>
      <c r="O10621" s="36"/>
    </row>
    <row r="10622" spans="6:15">
      <c r="F10622" s="36"/>
      <c r="H10622" s="36"/>
      <c r="I10622" s="36"/>
      <c r="J10622" s="36"/>
      <c r="K10622" s="36"/>
      <c r="N10622" s="36"/>
      <c r="O10622" s="36"/>
    </row>
    <row r="10623" spans="6:15">
      <c r="F10623" s="36"/>
      <c r="H10623" s="36"/>
      <c r="I10623" s="36"/>
      <c r="J10623" s="36"/>
      <c r="K10623" s="36"/>
      <c r="N10623" s="36"/>
      <c r="O10623" s="36"/>
    </row>
    <row r="10624" spans="6:15">
      <c r="I10624" s="36"/>
      <c r="J10624" s="36"/>
      <c r="O10624" s="36"/>
    </row>
    <row r="10625" spans="6:17">
      <c r="I10625" s="36"/>
      <c r="J10625" s="36"/>
    </row>
    <row r="10626" spans="6:17">
      <c r="I10626" s="36"/>
    </row>
    <row r="10627" spans="6:17">
      <c r="I10627" s="36"/>
      <c r="K10627" s="36"/>
      <c r="O10627" s="36"/>
    </row>
    <row r="10628" spans="6:17">
      <c r="F10628" s="36"/>
      <c r="H10628" s="36"/>
      <c r="I10628" s="36"/>
      <c r="J10628" s="36"/>
      <c r="K10628" s="36"/>
      <c r="N10628" s="36"/>
      <c r="O10628" s="36"/>
    </row>
    <row r="10629" spans="6:17">
      <c r="F10629" s="36"/>
      <c r="H10629" s="36"/>
      <c r="I10629" s="36"/>
      <c r="J10629" s="36"/>
      <c r="K10629" s="36"/>
      <c r="N10629" s="36"/>
      <c r="O10629" s="36"/>
    </row>
    <row r="10630" spans="6:17">
      <c r="F10630" s="36"/>
      <c r="H10630" s="36"/>
      <c r="I10630" s="36"/>
      <c r="J10630" s="36"/>
      <c r="K10630" s="36"/>
      <c r="N10630" s="36"/>
      <c r="O10630" s="36"/>
    </row>
    <row r="10631" spans="6:17">
      <c r="F10631" s="36"/>
      <c r="H10631" s="36"/>
      <c r="I10631" s="36"/>
      <c r="J10631" s="36"/>
      <c r="K10631" s="36"/>
      <c r="N10631" s="36"/>
      <c r="O10631" s="36"/>
    </row>
    <row r="10632" spans="6:17">
      <c r="F10632" s="36"/>
      <c r="H10632" s="36"/>
      <c r="I10632" s="36"/>
      <c r="J10632" s="36"/>
      <c r="K10632" s="36"/>
      <c r="N10632" s="36"/>
      <c r="O10632" s="36"/>
    </row>
    <row r="10633" spans="6:17">
      <c r="F10633" s="36"/>
      <c r="H10633" s="36"/>
      <c r="I10633" s="36"/>
      <c r="J10633" s="36"/>
      <c r="K10633" s="36"/>
      <c r="N10633" s="36"/>
      <c r="O10633" s="36"/>
    </row>
    <row r="10634" spans="6:17">
      <c r="F10634" s="36"/>
      <c r="H10634" s="36"/>
      <c r="I10634" s="36"/>
      <c r="J10634" s="36"/>
      <c r="K10634" s="36"/>
      <c r="N10634" s="36"/>
      <c r="O10634" s="36"/>
    </row>
    <row r="10635" spans="6:17">
      <c r="F10635" s="36"/>
      <c r="H10635" s="36"/>
      <c r="I10635" s="36"/>
      <c r="J10635" s="36"/>
      <c r="K10635" s="36"/>
      <c r="N10635" s="36"/>
      <c r="O10635" s="36"/>
    </row>
    <row r="10636" spans="6:17">
      <c r="F10636" s="36"/>
      <c r="K10636" s="36"/>
      <c r="O10636" s="36"/>
    </row>
    <row r="10637" spans="6:17">
      <c r="F10637" s="36"/>
      <c r="J10637" s="36"/>
    </row>
    <row r="10638" spans="6:17">
      <c r="F10638" s="36"/>
    </row>
    <row r="10639" spans="6:17">
      <c r="F10639" s="36"/>
      <c r="O10639" s="36"/>
    </row>
    <row r="10640" spans="6:17">
      <c r="F10640" s="47"/>
      <c r="G10640" s="47"/>
      <c r="H10640" s="47"/>
      <c r="I10640" s="47"/>
      <c r="J10640" s="47"/>
      <c r="K10640" s="47"/>
      <c r="L10640" s="47"/>
      <c r="M10640" s="47"/>
      <c r="N10640" s="47"/>
      <c r="O10640" s="47"/>
      <c r="P10640" s="47"/>
      <c r="Q10640" s="47"/>
    </row>
    <row r="10641" spans="6:17">
      <c r="F10641" s="36"/>
      <c r="J10641" s="36"/>
    </row>
    <row r="10642" spans="6:17">
      <c r="F10642" s="36"/>
    </row>
    <row r="10643" spans="6:17">
      <c r="F10643" s="36"/>
      <c r="O10643" s="36"/>
    </row>
    <row r="10644" spans="6:17">
      <c r="K10644" s="36"/>
      <c r="O10644" s="36"/>
    </row>
    <row r="10645" spans="6:17">
      <c r="F10645" s="36"/>
      <c r="H10645" s="36"/>
      <c r="J10645" s="36"/>
      <c r="K10645" s="36"/>
      <c r="O10645" s="36"/>
    </row>
    <row r="10646" spans="6:17">
      <c r="F10646" s="36"/>
      <c r="K10646" s="36"/>
    </row>
    <row r="10647" spans="6:17">
      <c r="F10647" s="36"/>
      <c r="K10647" s="36"/>
      <c r="O10647" s="36"/>
    </row>
    <row r="10648" spans="6:17">
      <c r="K10648" s="36"/>
    </row>
    <row r="10649" spans="6:17">
      <c r="I10649" s="36"/>
      <c r="J10649" s="36"/>
      <c r="K10649" s="36"/>
    </row>
    <row r="10650" spans="6:17">
      <c r="F10650" s="36"/>
      <c r="K10650" s="36"/>
    </row>
    <row r="10651" spans="6:17">
      <c r="K10651" s="36"/>
      <c r="O10651" s="36"/>
    </row>
    <row r="10652" spans="6:17">
      <c r="F10652" s="36"/>
      <c r="O10652" s="36"/>
    </row>
    <row r="10653" spans="6:17">
      <c r="F10653" s="36"/>
      <c r="J10653" s="36"/>
      <c r="O10653" s="36"/>
    </row>
    <row r="10654" spans="6:17">
      <c r="F10654" s="36"/>
    </row>
    <row r="10655" spans="6:17">
      <c r="F10655" s="36"/>
      <c r="O10655" s="36"/>
    </row>
    <row r="10656" spans="6:17">
      <c r="F10656" s="47"/>
      <c r="G10656" s="47"/>
      <c r="H10656" s="47"/>
      <c r="I10656" s="47"/>
      <c r="J10656" s="47"/>
      <c r="K10656" s="47"/>
      <c r="L10656" s="47"/>
      <c r="M10656" s="47"/>
      <c r="N10656" s="47"/>
      <c r="O10656" s="47"/>
      <c r="P10656" s="47"/>
      <c r="Q10656" s="47"/>
    </row>
    <row r="10657" spans="6:15">
      <c r="F10657" s="36"/>
      <c r="J10657" s="36"/>
      <c r="K10657" s="36"/>
    </row>
    <row r="10658" spans="6:15">
      <c r="F10658" s="36"/>
      <c r="H10658" s="36"/>
      <c r="I10658" s="36"/>
      <c r="J10658" s="36"/>
      <c r="K10658" s="36"/>
      <c r="O10658" s="36"/>
    </row>
    <row r="10659" spans="6:15">
      <c r="F10659" s="36"/>
      <c r="K10659" s="36"/>
      <c r="O10659" s="36"/>
    </row>
    <row r="10660" spans="6:15">
      <c r="F10660" s="36"/>
      <c r="J10660" s="36"/>
      <c r="K10660" s="36"/>
      <c r="O10660" s="36"/>
    </row>
    <row r="10661" spans="6:15">
      <c r="F10661" s="36"/>
      <c r="J10661" s="36"/>
    </row>
    <row r="10662" spans="6:15">
      <c r="F10662" s="36"/>
      <c r="I10662" s="36"/>
    </row>
    <row r="10663" spans="6:15">
      <c r="F10663" s="36"/>
      <c r="O10663" s="36"/>
    </row>
    <row r="10664" spans="6:15">
      <c r="F10664" s="36"/>
      <c r="J10664" s="36"/>
      <c r="K10664" s="36"/>
      <c r="O10664" s="36"/>
    </row>
    <row r="10665" spans="6:15">
      <c r="J10665" s="36"/>
      <c r="K10665" s="36"/>
    </row>
    <row r="10666" spans="6:15">
      <c r="I10666" s="36"/>
      <c r="K10666" s="36"/>
    </row>
    <row r="10667" spans="6:15">
      <c r="K10667" s="36"/>
      <c r="O10667" s="36"/>
    </row>
    <row r="10668" spans="6:15">
      <c r="F10668" s="36"/>
      <c r="J10668" s="36"/>
      <c r="O10668" s="36"/>
    </row>
    <row r="10669" spans="6:15">
      <c r="F10669" s="36"/>
      <c r="H10669" s="36"/>
      <c r="J10669" s="36"/>
      <c r="K10669" s="36"/>
      <c r="O10669" s="36"/>
    </row>
    <row r="10670" spans="6:15">
      <c r="F10670" s="36"/>
      <c r="I10670" s="36"/>
      <c r="J10670" s="36"/>
      <c r="O10670" s="36"/>
    </row>
    <row r="10671" spans="6:15">
      <c r="F10671" s="36"/>
      <c r="J10671" s="36"/>
      <c r="K10671" s="36"/>
      <c r="O10671" s="36"/>
    </row>
    <row r="10672" spans="6:15">
      <c r="J10672" s="36"/>
      <c r="O10672" s="36"/>
    </row>
    <row r="10673" spans="6:17">
      <c r="J10673" s="36"/>
      <c r="O10673" s="36"/>
    </row>
    <row r="10674" spans="6:17">
      <c r="I10674" s="36"/>
      <c r="J10674" s="36"/>
    </row>
    <row r="10675" spans="6:17">
      <c r="J10675" s="36"/>
      <c r="K10675" s="36"/>
      <c r="O10675" s="36"/>
    </row>
    <row r="10676" spans="6:17">
      <c r="F10676" s="36"/>
      <c r="H10676" s="36"/>
      <c r="I10676" s="36"/>
      <c r="J10676" s="36"/>
      <c r="K10676" s="36"/>
      <c r="N10676" s="36"/>
      <c r="O10676" s="36"/>
    </row>
    <row r="10677" spans="6:17">
      <c r="J10677" s="36"/>
      <c r="M10677" s="36"/>
      <c r="O10677" s="36"/>
    </row>
    <row r="10678" spans="6:17">
      <c r="I10678" s="36"/>
      <c r="M10678" s="36"/>
    </row>
    <row r="10679" spans="6:17">
      <c r="M10679" s="36"/>
      <c r="O10679" s="36"/>
    </row>
    <row r="10680" spans="6:17">
      <c r="F10680" s="36"/>
      <c r="H10680" s="36"/>
      <c r="I10680" s="36"/>
      <c r="J10680" s="36"/>
      <c r="K10680" s="36"/>
      <c r="N10680" s="36"/>
      <c r="O10680" s="36"/>
    </row>
    <row r="10681" spans="6:17">
      <c r="F10681" s="36"/>
      <c r="H10681" s="36"/>
      <c r="I10681" s="36"/>
      <c r="J10681" s="36"/>
      <c r="K10681" s="36"/>
      <c r="N10681" s="36"/>
      <c r="O10681" s="36"/>
    </row>
    <row r="10682" spans="6:17">
      <c r="F10682" s="36"/>
      <c r="H10682" s="36"/>
      <c r="I10682" s="36"/>
      <c r="J10682" s="36"/>
      <c r="K10682" s="36"/>
      <c r="N10682" s="36"/>
      <c r="O10682" s="36"/>
    </row>
    <row r="10683" spans="6:17">
      <c r="F10683" s="36"/>
      <c r="H10683" s="36"/>
      <c r="I10683" s="36"/>
      <c r="J10683" s="36"/>
      <c r="K10683" s="36"/>
      <c r="N10683" s="36"/>
      <c r="O10683" s="36"/>
    </row>
    <row r="10684" spans="6:17">
      <c r="F10684" s="36"/>
      <c r="H10684" s="36"/>
      <c r="I10684" s="36"/>
      <c r="K10684" s="36"/>
      <c r="O10684" s="36"/>
    </row>
    <row r="10685" spans="6:17">
      <c r="I10685" s="36"/>
      <c r="J10685" s="36"/>
    </row>
    <row r="10686" spans="6:17">
      <c r="F10686" s="47"/>
      <c r="G10686" s="47"/>
      <c r="H10686" s="47"/>
      <c r="I10686" s="47"/>
      <c r="J10686" s="47"/>
      <c r="K10686" s="47"/>
      <c r="L10686" s="47"/>
      <c r="M10686" s="47"/>
      <c r="N10686" s="47"/>
      <c r="O10686" s="47"/>
      <c r="P10686" s="47"/>
      <c r="Q10686" s="47"/>
    </row>
    <row r="10687" spans="6:17">
      <c r="I10687" s="36"/>
      <c r="O10687" s="36"/>
    </row>
    <row r="10688" spans="6:17">
      <c r="F10688" s="36"/>
      <c r="H10688" s="36"/>
      <c r="K10688" s="36"/>
      <c r="O10688" s="36"/>
    </row>
    <row r="10689" spans="6:17">
      <c r="F10689" s="36"/>
      <c r="J10689" s="36"/>
    </row>
    <row r="10690" spans="6:17">
      <c r="F10690" s="36"/>
      <c r="O10690" s="36"/>
    </row>
    <row r="10691" spans="6:17">
      <c r="F10691" s="36"/>
      <c r="O10691" s="36"/>
    </row>
    <row r="10692" spans="6:17">
      <c r="F10692" s="47"/>
      <c r="G10692" s="47"/>
      <c r="H10692" s="47"/>
      <c r="I10692" s="47"/>
      <c r="J10692" s="47"/>
      <c r="K10692" s="47"/>
      <c r="L10692" s="47"/>
      <c r="M10692" s="47"/>
      <c r="N10692" s="47"/>
      <c r="O10692" s="47"/>
      <c r="P10692" s="47"/>
      <c r="Q10692" s="47"/>
    </row>
    <row r="10693" spans="6:17">
      <c r="F10693" s="36"/>
      <c r="H10693" s="36"/>
      <c r="I10693" s="36"/>
      <c r="K10693" s="36"/>
      <c r="O10693" s="36"/>
    </row>
    <row r="10694" spans="6:17">
      <c r="F10694" s="36"/>
    </row>
    <row r="10695" spans="6:17">
      <c r="F10695" s="36"/>
      <c r="K10695" s="36"/>
      <c r="O10695" s="36"/>
    </row>
    <row r="10696" spans="6:17">
      <c r="F10696" s="36"/>
      <c r="H10696" s="36"/>
      <c r="I10696" s="36"/>
      <c r="J10696" s="36"/>
      <c r="K10696" s="36"/>
      <c r="N10696" s="36"/>
      <c r="O10696" s="36"/>
    </row>
    <row r="10697" spans="6:17">
      <c r="F10697" s="36"/>
      <c r="H10697" s="36"/>
      <c r="I10697" s="36"/>
      <c r="J10697" s="36"/>
      <c r="K10697" s="36"/>
      <c r="N10697" s="36"/>
      <c r="O10697" s="36"/>
    </row>
    <row r="10698" spans="6:17">
      <c r="F10698" s="36"/>
      <c r="H10698" s="36"/>
      <c r="I10698" s="36"/>
      <c r="J10698" s="36"/>
      <c r="K10698" s="36"/>
      <c r="N10698" s="36"/>
      <c r="O10698" s="36"/>
    </row>
    <row r="10699" spans="6:17">
      <c r="F10699" s="36"/>
      <c r="H10699" s="36"/>
      <c r="I10699" s="36"/>
      <c r="J10699" s="36"/>
      <c r="K10699" s="36"/>
      <c r="N10699" s="36"/>
      <c r="O10699" s="36"/>
    </row>
    <row r="10700" spans="6:17">
      <c r="F10700" s="36"/>
      <c r="H10700" s="36"/>
      <c r="I10700" s="36"/>
      <c r="J10700" s="36"/>
      <c r="K10700" s="36"/>
      <c r="N10700" s="36"/>
      <c r="O10700" s="36"/>
    </row>
    <row r="10701" spans="6:17">
      <c r="F10701" s="36"/>
      <c r="H10701" s="36"/>
      <c r="I10701" s="36"/>
      <c r="J10701" s="36"/>
      <c r="K10701" s="36"/>
      <c r="N10701" s="36"/>
      <c r="O10701" s="36"/>
    </row>
    <row r="10702" spans="6:17">
      <c r="F10702" s="36"/>
      <c r="H10702" s="36"/>
      <c r="I10702" s="36"/>
      <c r="J10702" s="36"/>
      <c r="K10702" s="36"/>
      <c r="N10702" s="36"/>
      <c r="O10702" s="36"/>
    </row>
    <row r="10703" spans="6:17">
      <c r="F10703" s="36"/>
      <c r="H10703" s="36"/>
      <c r="I10703" s="36"/>
      <c r="J10703" s="36"/>
      <c r="K10703" s="36"/>
      <c r="N10703" s="36"/>
      <c r="O10703" s="36"/>
    </row>
    <row r="10704" spans="6:17">
      <c r="F10704" s="36"/>
      <c r="H10704" s="36"/>
      <c r="I10704" s="36"/>
      <c r="K10704" s="36"/>
      <c r="N10704" s="36"/>
      <c r="O10704" s="36"/>
    </row>
    <row r="10705" spans="6:15">
      <c r="F10705" s="36"/>
      <c r="I10705" s="36"/>
      <c r="K10705" s="36"/>
    </row>
    <row r="10706" spans="6:15">
      <c r="F10706" s="36"/>
      <c r="H10706" s="36"/>
      <c r="I10706" s="36"/>
      <c r="J10706" s="36"/>
      <c r="K10706" s="36"/>
      <c r="O10706" s="36"/>
    </row>
    <row r="10707" spans="6:15">
      <c r="I10707" s="36"/>
      <c r="O10707" s="36"/>
    </row>
    <row r="10708" spans="6:15">
      <c r="F10708" s="36"/>
      <c r="H10708" s="36"/>
      <c r="I10708" s="36"/>
      <c r="J10708" s="36"/>
      <c r="K10708" s="36"/>
      <c r="N10708" s="36"/>
      <c r="O10708" s="36"/>
    </row>
    <row r="10709" spans="6:15">
      <c r="F10709" s="36"/>
      <c r="H10709" s="36"/>
      <c r="I10709" s="36"/>
      <c r="J10709" s="36"/>
      <c r="K10709" s="36"/>
      <c r="N10709" s="36"/>
      <c r="O10709" s="36"/>
    </row>
    <row r="10710" spans="6:15">
      <c r="F10710" s="36"/>
      <c r="H10710" s="36"/>
      <c r="I10710" s="36"/>
      <c r="J10710" s="36"/>
      <c r="K10710" s="36"/>
      <c r="N10710" s="36"/>
      <c r="O10710" s="36"/>
    </row>
    <row r="10711" spans="6:15">
      <c r="F10711" s="36"/>
      <c r="H10711" s="36"/>
      <c r="I10711" s="36"/>
      <c r="J10711" s="36"/>
      <c r="K10711" s="36"/>
      <c r="N10711" s="36"/>
      <c r="O10711" s="36"/>
    </row>
    <row r="10712" spans="6:15">
      <c r="F10712" s="36"/>
      <c r="I10712" s="36"/>
      <c r="O10712" s="36"/>
    </row>
    <row r="10713" spans="6:15">
      <c r="I10713" s="36"/>
    </row>
    <row r="10714" spans="6:15">
      <c r="I10714" s="36"/>
    </row>
    <row r="10715" spans="6:15">
      <c r="I10715" s="36"/>
      <c r="O10715" s="36"/>
    </row>
    <row r="10716" spans="6:15">
      <c r="F10716" s="36"/>
      <c r="O10716" s="36"/>
    </row>
    <row r="10717" spans="6:15">
      <c r="F10717" s="36"/>
      <c r="H10717" s="36"/>
      <c r="I10717" s="36"/>
      <c r="K10717" s="36"/>
      <c r="O10717" s="36"/>
    </row>
    <row r="10718" spans="6:15">
      <c r="O10718" s="36"/>
    </row>
    <row r="10719" spans="6:15">
      <c r="O10719" s="36"/>
    </row>
    <row r="10720" spans="6:15">
      <c r="F10720" s="36"/>
      <c r="H10720" s="36"/>
      <c r="I10720" s="36"/>
      <c r="J10720" s="36"/>
      <c r="K10720" s="36"/>
      <c r="N10720" s="36"/>
      <c r="O10720" s="36"/>
    </row>
    <row r="10721" spans="6:17">
      <c r="F10721" s="36"/>
      <c r="H10721" s="36"/>
      <c r="I10721" s="36"/>
      <c r="J10721" s="36"/>
      <c r="K10721" s="36"/>
      <c r="N10721" s="36"/>
      <c r="O10721" s="36"/>
    </row>
    <row r="10722" spans="6:17">
      <c r="F10722" s="36"/>
      <c r="H10722" s="36"/>
      <c r="I10722" s="36"/>
      <c r="J10722" s="36"/>
      <c r="K10722" s="36"/>
      <c r="N10722" s="36"/>
      <c r="O10722" s="36"/>
    </row>
    <row r="10723" spans="6:17">
      <c r="F10723" s="36"/>
      <c r="H10723" s="36"/>
      <c r="I10723" s="36"/>
      <c r="J10723" s="36"/>
      <c r="K10723" s="36"/>
      <c r="N10723" s="36"/>
      <c r="O10723" s="36"/>
    </row>
    <row r="10724" spans="6:17">
      <c r="F10724" s="36"/>
      <c r="H10724" s="36"/>
      <c r="I10724" s="36"/>
      <c r="J10724" s="36"/>
      <c r="K10724" s="36"/>
      <c r="N10724" s="36"/>
      <c r="O10724" s="36"/>
    </row>
    <row r="10725" spans="6:17">
      <c r="F10725" s="47"/>
      <c r="G10725" s="47"/>
      <c r="H10725" s="47"/>
      <c r="I10725" s="47"/>
      <c r="J10725" s="47"/>
      <c r="K10725" s="47"/>
      <c r="L10725" s="47"/>
      <c r="M10725" s="47"/>
      <c r="N10725" s="47"/>
      <c r="O10725" s="47"/>
      <c r="P10725" s="47"/>
      <c r="Q10725" s="47"/>
    </row>
    <row r="10726" spans="6:17">
      <c r="O10726" s="36"/>
    </row>
    <row r="10727" spans="6:17">
      <c r="O10727" s="36"/>
    </row>
    <row r="10728" spans="6:17">
      <c r="F10728" s="36"/>
      <c r="H10728" s="36"/>
      <c r="I10728" s="36"/>
      <c r="J10728" s="36"/>
      <c r="K10728" s="36"/>
      <c r="N10728" s="36"/>
      <c r="O10728" s="36"/>
    </row>
    <row r="10729" spans="6:17">
      <c r="F10729" s="36"/>
      <c r="I10729" s="36"/>
      <c r="N10729" s="36"/>
      <c r="O10729" s="36"/>
    </row>
    <row r="10730" spans="6:17">
      <c r="F10730" s="36"/>
      <c r="H10730" s="36"/>
      <c r="I10730" s="36"/>
      <c r="K10730" s="36"/>
      <c r="N10730" s="36"/>
    </row>
    <row r="10731" spans="6:17">
      <c r="N10731" s="36"/>
      <c r="O10731" s="36"/>
    </row>
    <row r="10732" spans="6:17">
      <c r="J10732" s="36"/>
      <c r="N10732" s="36"/>
      <c r="O10732" s="36"/>
    </row>
    <row r="10733" spans="6:17">
      <c r="I10733" s="36"/>
      <c r="N10733" s="36"/>
    </row>
    <row r="10734" spans="6:17">
      <c r="F10734" s="36"/>
      <c r="N10734" s="36"/>
      <c r="O10734" s="36"/>
    </row>
    <row r="10735" spans="6:17">
      <c r="N10735" s="36"/>
      <c r="O10735" s="36"/>
    </row>
    <row r="10736" spans="6:17">
      <c r="F10736" s="47"/>
      <c r="G10736" s="47"/>
      <c r="H10736" s="47"/>
      <c r="I10736" s="47"/>
      <c r="J10736" s="47"/>
      <c r="K10736" s="47"/>
      <c r="L10736" s="47"/>
      <c r="M10736" s="47"/>
      <c r="N10736" s="47"/>
      <c r="O10736" s="47"/>
      <c r="P10736" s="47"/>
      <c r="Q10736" s="47"/>
    </row>
    <row r="10737" spans="6:15">
      <c r="I10737" s="36"/>
      <c r="N10737" s="36"/>
    </row>
    <row r="10738" spans="6:15">
      <c r="F10738" s="36"/>
      <c r="N10738" s="36"/>
      <c r="O10738" s="36"/>
    </row>
    <row r="10739" spans="6:15">
      <c r="N10739" s="36"/>
      <c r="O10739" s="36"/>
    </row>
    <row r="10740" spans="6:15">
      <c r="F10740" s="36"/>
      <c r="H10740" s="36"/>
      <c r="I10740" s="36"/>
      <c r="J10740" s="36"/>
      <c r="K10740" s="36"/>
      <c r="N10740" s="36"/>
      <c r="O10740" s="36"/>
    </row>
    <row r="10741" spans="6:15">
      <c r="F10741" s="36"/>
      <c r="H10741" s="36"/>
      <c r="I10741" s="36"/>
      <c r="J10741" s="36"/>
      <c r="K10741" s="36"/>
      <c r="N10741" s="36"/>
      <c r="O10741" s="36"/>
    </row>
    <row r="10742" spans="6:15">
      <c r="F10742" s="36"/>
      <c r="H10742" s="36"/>
      <c r="I10742" s="36"/>
      <c r="J10742" s="36"/>
      <c r="K10742" s="36"/>
      <c r="N10742" s="36"/>
      <c r="O10742" s="36"/>
    </row>
    <row r="10743" spans="6:15">
      <c r="F10743" s="36"/>
      <c r="H10743" s="36"/>
      <c r="I10743" s="36"/>
      <c r="J10743" s="36"/>
      <c r="K10743" s="36"/>
      <c r="N10743" s="36"/>
      <c r="O10743" s="36"/>
    </row>
    <row r="10744" spans="6:15">
      <c r="F10744" s="36"/>
      <c r="H10744" s="36"/>
      <c r="I10744" s="36"/>
      <c r="J10744" s="36"/>
      <c r="K10744" s="36"/>
      <c r="N10744" s="36"/>
      <c r="O10744" s="36"/>
    </row>
    <row r="10745" spans="6:15">
      <c r="F10745" s="36"/>
      <c r="H10745" s="36"/>
      <c r="I10745" s="36"/>
      <c r="J10745" s="36"/>
      <c r="K10745" s="36"/>
      <c r="N10745" s="36"/>
      <c r="O10745" s="36"/>
    </row>
    <row r="10746" spans="6:15">
      <c r="F10746" s="36"/>
      <c r="H10746" s="36"/>
      <c r="I10746" s="36"/>
      <c r="J10746" s="36"/>
      <c r="K10746" s="36"/>
      <c r="N10746" s="36"/>
      <c r="O10746" s="36"/>
    </row>
    <row r="10747" spans="6:15">
      <c r="F10747" s="36"/>
      <c r="H10747" s="36"/>
      <c r="I10747" s="36"/>
      <c r="J10747" s="36"/>
      <c r="K10747" s="36"/>
      <c r="N10747" s="36"/>
      <c r="O10747" s="36"/>
    </row>
    <row r="10748" spans="6:15">
      <c r="F10748" s="36"/>
      <c r="H10748" s="36"/>
      <c r="I10748" s="36"/>
      <c r="J10748" s="36"/>
      <c r="K10748" s="36"/>
      <c r="N10748" s="36"/>
      <c r="O10748" s="36"/>
    </row>
    <row r="10749" spans="6:15">
      <c r="F10749" s="36"/>
      <c r="H10749" s="36"/>
      <c r="I10749" s="36"/>
      <c r="J10749" s="36"/>
      <c r="K10749" s="36"/>
      <c r="N10749" s="36"/>
      <c r="O10749" s="36"/>
    </row>
    <row r="10750" spans="6:15">
      <c r="F10750" s="36"/>
      <c r="H10750" s="36"/>
      <c r="I10750" s="36"/>
      <c r="J10750" s="36"/>
      <c r="K10750" s="36"/>
      <c r="N10750" s="36"/>
      <c r="O10750" s="36"/>
    </row>
    <row r="10751" spans="6:15">
      <c r="F10751" s="36"/>
      <c r="H10751" s="36"/>
      <c r="I10751" s="36"/>
      <c r="J10751" s="36"/>
      <c r="K10751" s="36"/>
      <c r="N10751" s="36"/>
      <c r="O10751" s="36"/>
    </row>
    <row r="10752" spans="6:15">
      <c r="F10752" s="36"/>
      <c r="H10752" s="36"/>
      <c r="I10752" s="36"/>
      <c r="J10752" s="36"/>
      <c r="N10752" s="36"/>
      <c r="O10752" s="36"/>
    </row>
    <row r="10753" spans="6:15">
      <c r="I10753" s="36"/>
      <c r="O10753" s="36"/>
    </row>
    <row r="10754" spans="6:15">
      <c r="F10754" s="36"/>
      <c r="H10754" s="36"/>
      <c r="I10754" s="36"/>
      <c r="J10754" s="36"/>
      <c r="K10754" s="36"/>
      <c r="N10754" s="36"/>
    </row>
    <row r="10755" spans="6:15">
      <c r="I10755" s="36"/>
      <c r="O10755" s="36"/>
    </row>
    <row r="10756" spans="6:15">
      <c r="K10756" s="36"/>
      <c r="O10756" s="36"/>
    </row>
    <row r="10757" spans="6:15">
      <c r="J10757" s="36"/>
      <c r="K10757" s="36"/>
    </row>
    <row r="10758" spans="6:15">
      <c r="J10758" s="36"/>
      <c r="K10758" s="36"/>
    </row>
    <row r="10759" spans="6:15">
      <c r="K10759" s="36"/>
      <c r="O10759" s="36"/>
    </row>
    <row r="10760" spans="6:15">
      <c r="F10760" s="36"/>
      <c r="H10760" s="36"/>
      <c r="I10760" s="36"/>
      <c r="J10760" s="36"/>
      <c r="K10760" s="36"/>
      <c r="N10760" s="36"/>
      <c r="O10760" s="36"/>
    </row>
    <row r="10761" spans="6:15">
      <c r="F10761" s="36"/>
      <c r="H10761" s="36"/>
      <c r="I10761" s="36"/>
      <c r="J10761" s="36"/>
      <c r="K10761" s="36"/>
      <c r="N10761" s="36"/>
      <c r="O10761" s="36"/>
    </row>
    <row r="10762" spans="6:15">
      <c r="F10762" s="36"/>
      <c r="H10762" s="36"/>
      <c r="I10762" s="36"/>
      <c r="J10762" s="36"/>
      <c r="K10762" s="36"/>
      <c r="N10762" s="36"/>
      <c r="O10762" s="36"/>
    </row>
    <row r="10763" spans="6:15">
      <c r="F10763" s="36"/>
      <c r="H10763" s="36"/>
      <c r="I10763" s="36"/>
      <c r="J10763" s="36"/>
      <c r="K10763" s="36"/>
      <c r="N10763" s="36"/>
      <c r="O10763" s="36"/>
    </row>
    <row r="10764" spans="6:15">
      <c r="F10764" s="36"/>
      <c r="H10764" s="36"/>
      <c r="I10764" s="36"/>
      <c r="J10764" s="36"/>
      <c r="K10764" s="36"/>
      <c r="N10764" s="36"/>
      <c r="O10764" s="36"/>
    </row>
    <row r="10765" spans="6:15">
      <c r="F10765" s="36"/>
      <c r="H10765" s="36"/>
      <c r="I10765" s="36"/>
      <c r="J10765" s="36"/>
      <c r="K10765" s="36"/>
      <c r="N10765" s="36"/>
      <c r="O10765" s="36"/>
    </row>
    <row r="10766" spans="6:15">
      <c r="F10766" s="36"/>
      <c r="H10766" s="36"/>
      <c r="I10766" s="36"/>
      <c r="J10766" s="36"/>
      <c r="K10766" s="36"/>
      <c r="N10766" s="36"/>
      <c r="O10766" s="36"/>
    </row>
    <row r="10767" spans="6:15">
      <c r="F10767" s="36"/>
      <c r="H10767" s="36"/>
      <c r="I10767" s="36"/>
      <c r="J10767" s="36"/>
      <c r="K10767" s="36"/>
      <c r="N10767" s="36"/>
      <c r="O10767" s="36"/>
    </row>
    <row r="10768" spans="6:15">
      <c r="K10768" s="36"/>
      <c r="O10768" s="36"/>
    </row>
    <row r="10769" spans="6:17">
      <c r="I10769" s="36"/>
      <c r="K10769" s="36"/>
    </row>
    <row r="10770" spans="6:17">
      <c r="J10770" s="36"/>
      <c r="K10770" s="36"/>
    </row>
    <row r="10771" spans="6:17">
      <c r="K10771" s="36"/>
      <c r="O10771" s="36"/>
    </row>
    <row r="10772" spans="6:17">
      <c r="F10772" s="36"/>
      <c r="H10772" s="36"/>
      <c r="I10772" s="36"/>
      <c r="J10772" s="36"/>
      <c r="K10772" s="36"/>
      <c r="N10772" s="36"/>
      <c r="O10772" s="36"/>
    </row>
    <row r="10773" spans="6:17">
      <c r="F10773" s="36"/>
      <c r="H10773" s="36"/>
      <c r="I10773" s="36"/>
      <c r="J10773" s="36"/>
      <c r="K10773" s="36"/>
      <c r="N10773" s="36"/>
      <c r="O10773" s="36"/>
    </row>
    <row r="10774" spans="6:17">
      <c r="F10774" s="36"/>
      <c r="H10774" s="36"/>
      <c r="I10774" s="36"/>
      <c r="J10774" s="36"/>
      <c r="K10774" s="36"/>
      <c r="N10774" s="36"/>
      <c r="O10774" s="36"/>
    </row>
    <row r="10775" spans="6:17">
      <c r="F10775" s="36"/>
      <c r="H10775" s="36"/>
      <c r="I10775" s="36"/>
      <c r="J10775" s="36"/>
      <c r="K10775" s="36"/>
      <c r="N10775" s="36"/>
      <c r="O10775" s="36"/>
    </row>
    <row r="10776" spans="6:17">
      <c r="F10776" s="36"/>
      <c r="H10776" s="36"/>
      <c r="I10776" s="36"/>
      <c r="J10776" s="36"/>
      <c r="K10776" s="36"/>
      <c r="N10776" s="36"/>
      <c r="O10776" s="36"/>
    </row>
    <row r="10777" spans="6:17">
      <c r="F10777" s="36"/>
      <c r="H10777" s="36"/>
      <c r="I10777" s="36"/>
      <c r="J10777" s="36"/>
      <c r="K10777" s="36"/>
      <c r="N10777" s="36"/>
      <c r="O10777" s="36"/>
    </row>
    <row r="10778" spans="6:17">
      <c r="F10778" s="36"/>
      <c r="H10778" s="36"/>
      <c r="I10778" s="36"/>
      <c r="J10778" s="36"/>
      <c r="K10778" s="36"/>
      <c r="N10778" s="36"/>
      <c r="O10778" s="36"/>
    </row>
    <row r="10779" spans="6:17">
      <c r="F10779" s="36"/>
      <c r="H10779" s="36"/>
      <c r="I10779" s="36"/>
      <c r="J10779" s="36"/>
      <c r="K10779" s="36"/>
      <c r="N10779" s="36"/>
      <c r="O10779" s="36"/>
    </row>
    <row r="10780" spans="6:17">
      <c r="F10780" s="36"/>
      <c r="K10780" s="36"/>
      <c r="O10780" s="36"/>
    </row>
    <row r="10781" spans="6:17">
      <c r="F10781" s="36"/>
      <c r="I10781" s="36"/>
      <c r="K10781" s="36"/>
    </row>
    <row r="10782" spans="6:17">
      <c r="F10782" s="47"/>
      <c r="G10782" s="47"/>
      <c r="H10782" s="47"/>
      <c r="I10782" s="47"/>
      <c r="J10782" s="47"/>
      <c r="K10782" s="47"/>
      <c r="L10782" s="47"/>
      <c r="M10782" s="47"/>
      <c r="N10782" s="47"/>
      <c r="O10782" s="47"/>
      <c r="P10782" s="47"/>
      <c r="Q10782" s="47"/>
    </row>
    <row r="10783" spans="6:17">
      <c r="F10783" s="36"/>
      <c r="K10783" s="36"/>
      <c r="O10783" s="36"/>
    </row>
    <row r="10784" spans="6:17">
      <c r="F10784" s="36"/>
      <c r="K10784" s="36"/>
      <c r="O10784" s="36"/>
    </row>
    <row r="10785" spans="6:17">
      <c r="F10785" s="36"/>
      <c r="I10785" s="36"/>
      <c r="K10785" s="36"/>
    </row>
    <row r="10786" spans="6:17">
      <c r="F10786" s="47"/>
      <c r="G10786" s="47"/>
      <c r="H10786" s="47"/>
      <c r="I10786" s="47"/>
      <c r="J10786" s="47"/>
      <c r="K10786" s="47"/>
      <c r="L10786" s="47"/>
      <c r="M10786" s="47"/>
      <c r="N10786" s="47"/>
      <c r="O10786" s="47"/>
      <c r="P10786" s="47"/>
      <c r="Q10786" s="47"/>
    </row>
    <row r="10787" spans="6:17">
      <c r="F10787" s="36"/>
      <c r="K10787" s="36"/>
      <c r="O10787" s="36"/>
    </row>
    <row r="10788" spans="6:17">
      <c r="F10788" s="36"/>
      <c r="I10788" s="36"/>
      <c r="K10788" s="36"/>
      <c r="O10788" s="36"/>
    </row>
    <row r="10789" spans="6:17">
      <c r="F10789" s="36"/>
      <c r="H10789" s="36"/>
      <c r="I10789" s="36"/>
      <c r="K10789" s="36"/>
    </row>
    <row r="10790" spans="6:17">
      <c r="I10790" s="36"/>
      <c r="J10790" s="36"/>
      <c r="O10790" s="36"/>
    </row>
    <row r="10791" spans="6:17">
      <c r="F10791" s="36"/>
      <c r="I10791" s="36"/>
      <c r="K10791" s="36"/>
      <c r="O10791" s="36"/>
    </row>
    <row r="10792" spans="6:17">
      <c r="I10792" s="36"/>
      <c r="O10792" s="36"/>
    </row>
    <row r="10793" spans="6:17">
      <c r="F10793" s="36"/>
      <c r="I10793" s="36"/>
      <c r="J10793" s="36"/>
      <c r="K10793" s="36"/>
      <c r="O10793" s="36"/>
    </row>
    <row r="10794" spans="6:17">
      <c r="I10794" s="36"/>
      <c r="J10794" s="36"/>
      <c r="O10794" s="36"/>
    </row>
    <row r="10795" spans="6:17">
      <c r="I10795" s="36"/>
      <c r="O10795" s="36"/>
    </row>
    <row r="10796" spans="6:17">
      <c r="F10796" s="36"/>
      <c r="H10796" s="36"/>
      <c r="I10796" s="36"/>
      <c r="J10796" s="36"/>
      <c r="K10796" s="36"/>
      <c r="N10796" s="36"/>
      <c r="O10796" s="36"/>
    </row>
    <row r="10797" spans="6:17">
      <c r="F10797" s="36"/>
      <c r="H10797" s="36"/>
      <c r="I10797" s="36"/>
      <c r="J10797" s="36"/>
      <c r="K10797" s="36"/>
      <c r="N10797" s="36"/>
      <c r="O10797" s="36"/>
    </row>
    <row r="10798" spans="6:17">
      <c r="F10798" s="36"/>
      <c r="H10798" s="36"/>
      <c r="I10798" s="36"/>
      <c r="J10798" s="36"/>
      <c r="K10798" s="36"/>
      <c r="N10798" s="36"/>
      <c r="O10798" s="36"/>
    </row>
    <row r="10799" spans="6:17">
      <c r="F10799" s="36"/>
      <c r="H10799" s="36"/>
      <c r="I10799" s="36"/>
      <c r="J10799" s="36"/>
      <c r="K10799" s="36"/>
      <c r="N10799" s="36"/>
      <c r="O10799" s="36"/>
    </row>
    <row r="10800" spans="6:17">
      <c r="F10800" s="36"/>
      <c r="H10800" s="36"/>
      <c r="I10800" s="36"/>
      <c r="J10800" s="36"/>
      <c r="K10800" s="36"/>
      <c r="N10800" s="36"/>
      <c r="O10800" s="36"/>
    </row>
    <row r="10801" spans="6:17">
      <c r="F10801" s="36"/>
      <c r="H10801" s="36"/>
      <c r="I10801" s="36"/>
      <c r="J10801" s="36"/>
      <c r="K10801" s="36"/>
      <c r="N10801" s="36"/>
      <c r="O10801" s="36"/>
    </row>
    <row r="10802" spans="6:17">
      <c r="F10802" s="36"/>
      <c r="H10802" s="36"/>
      <c r="I10802" s="36"/>
      <c r="J10802" s="36"/>
      <c r="K10802" s="36"/>
      <c r="N10802" s="36"/>
      <c r="O10802" s="36"/>
    </row>
    <row r="10803" spans="6:17">
      <c r="F10803" s="36"/>
      <c r="H10803" s="36"/>
      <c r="I10803" s="36"/>
      <c r="J10803" s="36"/>
      <c r="K10803" s="36"/>
      <c r="N10803" s="36"/>
      <c r="O10803" s="36"/>
    </row>
    <row r="10804" spans="6:17">
      <c r="F10804" s="36"/>
      <c r="I10804" s="36"/>
      <c r="J10804" s="36"/>
      <c r="K10804" s="36"/>
      <c r="O10804" s="36"/>
    </row>
    <row r="10805" spans="6:17">
      <c r="I10805" s="36"/>
      <c r="K10805" s="36"/>
    </row>
    <row r="10806" spans="6:17">
      <c r="F10806" s="36"/>
      <c r="I10806" s="36"/>
      <c r="K10806" s="36"/>
      <c r="O10806" s="36"/>
    </row>
    <row r="10807" spans="6:17">
      <c r="I10807" s="36"/>
      <c r="O10807" s="36"/>
    </row>
    <row r="10808" spans="6:17">
      <c r="F10808" s="47"/>
      <c r="G10808" s="47"/>
      <c r="H10808" s="47"/>
      <c r="I10808" s="47"/>
      <c r="J10808" s="47"/>
      <c r="K10808" s="47"/>
      <c r="L10808" s="47"/>
      <c r="M10808" s="47"/>
      <c r="N10808" s="47"/>
      <c r="O10808" s="47"/>
      <c r="P10808" s="47"/>
      <c r="Q10808" s="47"/>
    </row>
    <row r="10809" spans="6:17">
      <c r="K10809" s="36"/>
      <c r="O10809" s="36"/>
    </row>
    <row r="10810" spans="6:17">
      <c r="O10810" s="36"/>
    </row>
    <row r="10811" spans="6:17">
      <c r="O10811" s="36"/>
    </row>
    <row r="10812" spans="6:17">
      <c r="F10812" s="36"/>
      <c r="H10812" s="36"/>
      <c r="I10812" s="36"/>
      <c r="J10812" s="36"/>
      <c r="K10812" s="36"/>
      <c r="N10812" s="36"/>
      <c r="O10812" s="36"/>
    </row>
    <row r="10813" spans="6:17">
      <c r="F10813" s="36"/>
      <c r="H10813" s="36"/>
      <c r="I10813" s="36"/>
      <c r="J10813" s="36"/>
      <c r="K10813" s="36"/>
      <c r="N10813" s="36"/>
      <c r="O10813" s="36"/>
    </row>
    <row r="10814" spans="6:17">
      <c r="F10814" s="36"/>
      <c r="H10814" s="36"/>
      <c r="I10814" s="36"/>
      <c r="J10814" s="36"/>
      <c r="K10814" s="36"/>
      <c r="N10814" s="36"/>
      <c r="O10814" s="36"/>
    </row>
    <row r="10815" spans="6:17">
      <c r="F10815" s="36"/>
      <c r="H10815" s="36"/>
      <c r="I10815" s="36"/>
      <c r="J10815" s="36"/>
      <c r="K10815" s="36"/>
      <c r="N10815" s="36"/>
      <c r="O10815" s="36"/>
    </row>
    <row r="10816" spans="6:17">
      <c r="F10816" s="36"/>
      <c r="I10816" s="36"/>
      <c r="J10816" s="36"/>
      <c r="O10816" s="36"/>
    </row>
    <row r="10817" spans="6:17">
      <c r="F10817" s="36"/>
      <c r="I10817" s="36"/>
      <c r="K10817" s="36"/>
      <c r="O10817" s="36"/>
    </row>
    <row r="10818" spans="6:17">
      <c r="I10818" s="36"/>
      <c r="O10818" s="36"/>
    </row>
    <row r="10819" spans="6:17">
      <c r="F10819" s="47"/>
      <c r="G10819" s="47"/>
      <c r="H10819" s="47"/>
      <c r="I10819" s="47"/>
      <c r="J10819" s="47"/>
      <c r="K10819" s="47"/>
      <c r="L10819" s="47"/>
      <c r="M10819" s="47"/>
      <c r="N10819" s="47"/>
      <c r="O10819" s="47"/>
      <c r="P10819" s="47"/>
      <c r="Q10819" s="47"/>
    </row>
    <row r="10820" spans="6:17">
      <c r="F10820" s="36"/>
      <c r="J10820" s="36"/>
      <c r="O10820" s="36"/>
    </row>
    <row r="10821" spans="6:17">
      <c r="F10821" s="36"/>
      <c r="K10821" s="36"/>
      <c r="O10821" s="36"/>
    </row>
    <row r="10822" spans="6:17">
      <c r="F10822" s="36"/>
      <c r="O10822" s="36"/>
    </row>
    <row r="10823" spans="6:17">
      <c r="F10823" s="36"/>
      <c r="O10823" s="36"/>
    </row>
    <row r="10824" spans="6:17">
      <c r="F10824" s="36"/>
      <c r="H10824" s="36"/>
      <c r="I10824" s="36"/>
      <c r="J10824" s="36"/>
      <c r="K10824" s="36"/>
      <c r="N10824" s="36"/>
      <c r="O10824" s="36"/>
    </row>
    <row r="10825" spans="6:17">
      <c r="F10825" s="36"/>
      <c r="K10825" s="36"/>
    </row>
    <row r="10826" spans="6:17">
      <c r="F10826" s="47"/>
      <c r="G10826" s="47"/>
      <c r="H10826" s="47"/>
      <c r="I10826" s="47"/>
      <c r="J10826" s="47"/>
      <c r="K10826" s="47"/>
      <c r="L10826" s="47"/>
      <c r="M10826" s="47"/>
      <c r="N10826" s="47"/>
      <c r="O10826" s="47"/>
      <c r="P10826" s="47"/>
      <c r="Q10826" s="47"/>
    </row>
    <row r="10827" spans="6:17">
      <c r="K10827" s="36"/>
      <c r="O10827" s="36"/>
    </row>
    <row r="10828" spans="6:17">
      <c r="F10828" s="36"/>
      <c r="J10828" s="36"/>
    </row>
    <row r="10829" spans="6:17">
      <c r="F10829" s="36"/>
      <c r="K10829" s="36"/>
    </row>
    <row r="10830" spans="6:17">
      <c r="F10830" s="36"/>
      <c r="O10830" s="36"/>
    </row>
    <row r="10831" spans="6:17">
      <c r="F10831" s="36"/>
      <c r="O10831" s="36"/>
    </row>
    <row r="10832" spans="6:17">
      <c r="F10832" s="36"/>
      <c r="J10832" s="36"/>
    </row>
    <row r="10833" spans="6:17">
      <c r="F10833" s="36"/>
      <c r="K10833" s="36"/>
    </row>
    <row r="10834" spans="6:17">
      <c r="F10834" s="36"/>
      <c r="O10834" s="36"/>
    </row>
    <row r="10835" spans="6:17">
      <c r="F10835" s="36"/>
      <c r="O10835" s="36"/>
    </row>
    <row r="10836" spans="6:17">
      <c r="F10836" s="36"/>
      <c r="H10836" s="36"/>
      <c r="I10836" s="36"/>
      <c r="J10836" s="36"/>
      <c r="K10836" s="36"/>
      <c r="N10836" s="36"/>
      <c r="O10836" s="36"/>
    </row>
    <row r="10837" spans="6:17">
      <c r="F10837" s="36"/>
      <c r="H10837" s="36"/>
      <c r="I10837" s="36"/>
      <c r="J10837" s="36"/>
      <c r="K10837" s="36"/>
      <c r="N10837" s="36"/>
      <c r="O10837" s="36"/>
    </row>
    <row r="10838" spans="6:17">
      <c r="F10838" s="36"/>
      <c r="H10838" s="36"/>
      <c r="I10838" s="36"/>
      <c r="J10838" s="36"/>
      <c r="K10838" s="36"/>
      <c r="N10838" s="36"/>
      <c r="O10838" s="36"/>
    </row>
    <row r="10839" spans="6:17">
      <c r="F10839" s="36"/>
      <c r="H10839" s="36"/>
      <c r="I10839" s="36"/>
      <c r="J10839" s="36"/>
      <c r="K10839" s="36"/>
      <c r="N10839" s="36"/>
      <c r="O10839" s="36"/>
    </row>
    <row r="10840" spans="6:17">
      <c r="I10840" s="36"/>
      <c r="J10840" s="36"/>
    </row>
    <row r="10841" spans="6:17">
      <c r="F10841" s="47"/>
      <c r="G10841" s="47"/>
      <c r="H10841" s="47"/>
      <c r="I10841" s="47"/>
      <c r="J10841" s="47"/>
      <c r="K10841" s="47"/>
      <c r="L10841" s="47"/>
      <c r="M10841" s="47"/>
      <c r="N10841" s="47"/>
      <c r="O10841" s="47"/>
      <c r="P10841" s="47"/>
      <c r="Q10841" s="47"/>
    </row>
    <row r="10842" spans="6:17">
      <c r="I10842" s="36"/>
      <c r="O10842" s="36"/>
    </row>
    <row r="10843" spans="6:17">
      <c r="I10843" s="36"/>
      <c r="O10843" s="36"/>
    </row>
    <row r="10844" spans="6:17">
      <c r="F10844" s="36"/>
      <c r="H10844" s="36"/>
      <c r="I10844" s="36"/>
      <c r="J10844" s="36"/>
      <c r="K10844" s="36"/>
      <c r="N10844" s="36"/>
      <c r="O10844" s="36"/>
    </row>
    <row r="10845" spans="6:17">
      <c r="F10845" s="36"/>
      <c r="H10845" s="36"/>
      <c r="I10845" s="36"/>
      <c r="J10845" s="36"/>
      <c r="K10845" s="36"/>
      <c r="N10845" s="36"/>
      <c r="O10845" s="36"/>
    </row>
    <row r="10846" spans="6:17">
      <c r="L10846" s="36"/>
      <c r="O10846" s="36"/>
    </row>
    <row r="10847" spans="6:17">
      <c r="F10847" s="47"/>
      <c r="G10847" s="47"/>
      <c r="H10847" s="47"/>
      <c r="I10847" s="47"/>
      <c r="J10847" s="47"/>
      <c r="K10847" s="47"/>
      <c r="L10847" s="47"/>
      <c r="M10847" s="47"/>
      <c r="N10847" s="47"/>
      <c r="O10847" s="47"/>
      <c r="P10847" s="47"/>
      <c r="Q10847" s="47"/>
    </row>
    <row r="10848" spans="6:17">
      <c r="F10848" s="36"/>
      <c r="H10848" s="36"/>
      <c r="I10848" s="36"/>
      <c r="J10848" s="36"/>
      <c r="K10848" s="36"/>
      <c r="N10848" s="36"/>
      <c r="O10848" s="36"/>
    </row>
    <row r="10849" spans="6:17">
      <c r="F10849" s="47"/>
      <c r="G10849" s="47"/>
      <c r="H10849" s="47"/>
      <c r="I10849" s="47"/>
      <c r="J10849" s="47"/>
      <c r="K10849" s="47"/>
      <c r="L10849" s="47"/>
      <c r="M10849" s="47"/>
      <c r="N10849" s="47"/>
      <c r="O10849" s="47"/>
      <c r="P10849" s="47"/>
      <c r="Q10849" s="47"/>
    </row>
    <row r="10850" spans="6:17">
      <c r="F10850" s="47"/>
      <c r="G10850" s="47"/>
      <c r="H10850" s="47"/>
      <c r="I10850" s="47"/>
      <c r="J10850" s="47"/>
      <c r="K10850" s="47"/>
      <c r="L10850" s="47"/>
      <c r="M10850" s="47"/>
      <c r="N10850" s="47"/>
      <c r="O10850" s="47"/>
      <c r="P10850" s="47"/>
      <c r="Q10850" s="47"/>
    </row>
    <row r="10851" spans="6:17">
      <c r="J10851" s="36"/>
      <c r="O10851" s="36"/>
    </row>
    <row r="10852" spans="6:17">
      <c r="F10852" s="47"/>
      <c r="G10852" s="47"/>
      <c r="H10852" s="47"/>
      <c r="I10852" s="47"/>
      <c r="J10852" s="47"/>
      <c r="K10852" s="47"/>
      <c r="L10852" s="47"/>
      <c r="M10852" s="47"/>
      <c r="N10852" s="47"/>
      <c r="O10852" s="47"/>
      <c r="P10852" s="47"/>
      <c r="Q10852" s="47"/>
    </row>
    <row r="10853" spans="6:17">
      <c r="J10853" s="36"/>
    </row>
    <row r="10854" spans="6:17">
      <c r="F10854" s="36"/>
      <c r="J10854" s="36"/>
      <c r="K10854" s="36"/>
    </row>
    <row r="10855" spans="6:17">
      <c r="J10855" s="36"/>
      <c r="O10855" s="36"/>
    </row>
    <row r="10856" spans="6:17">
      <c r="F10856" s="36"/>
      <c r="J10856" s="36"/>
      <c r="K10856" s="36"/>
      <c r="O10856" s="36"/>
    </row>
    <row r="10857" spans="6:17">
      <c r="K10857" s="36"/>
    </row>
    <row r="10858" spans="6:17">
      <c r="K10858" s="36"/>
    </row>
    <row r="10859" spans="6:17">
      <c r="K10859" s="36"/>
      <c r="O10859" s="36"/>
    </row>
    <row r="10860" spans="6:17">
      <c r="F10860" s="36"/>
      <c r="J10860" s="36"/>
      <c r="O10860" s="36"/>
    </row>
    <row r="10861" spans="6:17">
      <c r="F10861" s="36"/>
      <c r="H10861" s="36"/>
      <c r="J10861" s="36"/>
      <c r="K10861" s="36"/>
      <c r="N10861" s="36"/>
      <c r="O10861" s="36"/>
    </row>
    <row r="10862" spans="6:17">
      <c r="J10862" s="36"/>
      <c r="K10862" s="36"/>
    </row>
    <row r="10863" spans="6:17">
      <c r="J10863" s="36"/>
      <c r="O10863" s="36"/>
    </row>
    <row r="10864" spans="6:17">
      <c r="J10864" s="36"/>
      <c r="K10864" s="36"/>
      <c r="O10864" s="36"/>
    </row>
    <row r="10865" spans="6:15">
      <c r="K10865" s="36"/>
      <c r="O10865" s="36"/>
    </row>
    <row r="10866" spans="6:15">
      <c r="K10866" s="36"/>
    </row>
    <row r="10867" spans="6:15">
      <c r="K10867" s="36"/>
      <c r="O10867" s="36"/>
    </row>
    <row r="10868" spans="6:15">
      <c r="I10868" s="36"/>
      <c r="J10868" s="36"/>
      <c r="O10868" s="36"/>
    </row>
    <row r="10869" spans="6:15">
      <c r="I10869" s="36"/>
    </row>
    <row r="10870" spans="6:15">
      <c r="I10870" s="36"/>
      <c r="K10870" s="36"/>
    </row>
    <row r="10871" spans="6:15">
      <c r="F10871" s="36"/>
      <c r="I10871" s="36"/>
      <c r="K10871" s="36"/>
      <c r="O10871" s="36"/>
    </row>
    <row r="10872" spans="6:15">
      <c r="F10872" s="36"/>
      <c r="H10872" s="36"/>
      <c r="I10872" s="36"/>
      <c r="J10872" s="36"/>
      <c r="K10872" s="36"/>
      <c r="N10872" s="36"/>
      <c r="O10872" s="36"/>
    </row>
    <row r="10873" spans="6:15">
      <c r="F10873" s="36"/>
      <c r="H10873" s="36"/>
      <c r="I10873" s="36"/>
      <c r="J10873" s="36"/>
      <c r="K10873" s="36"/>
      <c r="N10873" s="36"/>
      <c r="O10873" s="36"/>
    </row>
    <row r="10874" spans="6:15">
      <c r="F10874" s="36"/>
      <c r="H10874" s="36"/>
      <c r="I10874" s="36"/>
      <c r="J10874" s="36"/>
      <c r="K10874" s="36"/>
      <c r="N10874" s="36"/>
      <c r="O10874" s="36"/>
    </row>
    <row r="10875" spans="6:15">
      <c r="F10875" s="36"/>
      <c r="H10875" s="36"/>
      <c r="I10875" s="36"/>
      <c r="J10875" s="36"/>
      <c r="K10875" s="36"/>
      <c r="N10875" s="36"/>
      <c r="O10875" s="36"/>
    </row>
    <row r="10876" spans="6:15">
      <c r="F10876" s="36"/>
      <c r="I10876" s="36"/>
    </row>
    <row r="10877" spans="6:15">
      <c r="I10877" s="36"/>
    </row>
    <row r="10878" spans="6:15">
      <c r="F10878" s="36"/>
      <c r="I10878" s="36"/>
    </row>
    <row r="10879" spans="6:15">
      <c r="I10879" s="36"/>
      <c r="O10879" s="36"/>
    </row>
    <row r="10880" spans="6:15">
      <c r="F10880" s="36"/>
      <c r="J10880" s="36"/>
      <c r="O10880" s="36"/>
    </row>
    <row r="10881" spans="6:17">
      <c r="J10881" s="36"/>
    </row>
    <row r="10882" spans="6:17">
      <c r="F10882" s="47"/>
      <c r="G10882" s="47"/>
      <c r="H10882" s="47"/>
      <c r="I10882" s="47"/>
      <c r="J10882" s="47"/>
      <c r="K10882" s="47"/>
      <c r="L10882" s="47"/>
      <c r="M10882" s="47"/>
      <c r="N10882" s="47"/>
      <c r="O10882" s="47"/>
      <c r="P10882" s="47"/>
      <c r="Q10882" s="47"/>
    </row>
    <row r="10883" spans="6:17">
      <c r="J10883" s="36"/>
      <c r="O10883" s="36"/>
    </row>
    <row r="10884" spans="6:17">
      <c r="F10884" s="36"/>
      <c r="K10884" s="36"/>
    </row>
    <row r="10885" spans="6:17">
      <c r="F10885" s="36"/>
      <c r="H10885" s="36"/>
      <c r="I10885" s="36"/>
      <c r="K10885" s="36"/>
      <c r="N10885" s="36"/>
    </row>
    <row r="10886" spans="6:17">
      <c r="F10886" s="36"/>
    </row>
    <row r="10887" spans="6:17">
      <c r="F10887" s="36"/>
      <c r="O10887" s="36"/>
    </row>
    <row r="10888" spans="6:17">
      <c r="F10888" s="36"/>
      <c r="H10888" s="36"/>
      <c r="I10888" s="36"/>
      <c r="J10888" s="36"/>
      <c r="K10888" s="36"/>
      <c r="N10888" s="36"/>
      <c r="O10888" s="36"/>
    </row>
    <row r="10889" spans="6:17">
      <c r="F10889" s="36"/>
      <c r="H10889" s="36"/>
      <c r="I10889" s="36"/>
      <c r="J10889" s="36"/>
      <c r="K10889" s="36"/>
      <c r="N10889" s="36"/>
      <c r="O10889" s="36"/>
    </row>
    <row r="10890" spans="6:17">
      <c r="F10890" s="36"/>
      <c r="H10890" s="36"/>
      <c r="I10890" s="36"/>
      <c r="J10890" s="36"/>
      <c r="K10890" s="36"/>
      <c r="N10890" s="36"/>
      <c r="O10890" s="36"/>
    </row>
    <row r="10891" spans="6:17">
      <c r="F10891" s="36"/>
      <c r="H10891" s="36"/>
      <c r="I10891" s="36"/>
      <c r="J10891" s="36"/>
      <c r="K10891" s="36"/>
      <c r="N10891" s="36"/>
      <c r="O10891" s="36"/>
    </row>
    <row r="10892" spans="6:17">
      <c r="F10892" s="36"/>
      <c r="H10892" s="36"/>
      <c r="I10892" s="36"/>
      <c r="J10892" s="36"/>
      <c r="K10892" s="36"/>
      <c r="N10892" s="36"/>
      <c r="O10892" s="36"/>
    </row>
    <row r="10893" spans="6:17">
      <c r="F10893" s="36"/>
      <c r="H10893" s="36"/>
      <c r="I10893" s="36"/>
      <c r="J10893" s="36"/>
      <c r="K10893" s="36"/>
      <c r="N10893" s="36"/>
      <c r="O10893" s="36"/>
    </row>
    <row r="10894" spans="6:17">
      <c r="F10894" s="36"/>
      <c r="H10894" s="36"/>
      <c r="I10894" s="36"/>
      <c r="J10894" s="36"/>
      <c r="K10894" s="36"/>
      <c r="N10894" s="36"/>
      <c r="O10894" s="36"/>
    </row>
    <row r="10895" spans="6:17">
      <c r="F10895" s="36"/>
      <c r="H10895" s="36"/>
      <c r="I10895" s="36"/>
      <c r="J10895" s="36"/>
      <c r="K10895" s="36"/>
      <c r="N10895" s="36"/>
      <c r="O10895" s="36"/>
    </row>
    <row r="10896" spans="6:17">
      <c r="F10896" s="36"/>
      <c r="H10896" s="36"/>
      <c r="I10896" s="36"/>
      <c r="J10896" s="36"/>
      <c r="K10896" s="36"/>
      <c r="N10896" s="36"/>
      <c r="O10896" s="36"/>
    </row>
    <row r="10897" spans="6:17">
      <c r="F10897" s="36"/>
      <c r="K10897" s="36"/>
      <c r="N10897" s="36"/>
      <c r="O10897" s="36"/>
    </row>
    <row r="10898" spans="6:17">
      <c r="H10898" s="36"/>
      <c r="I10898" s="36"/>
      <c r="K10898" s="36"/>
      <c r="N10898" s="36"/>
      <c r="O10898" s="36"/>
    </row>
    <row r="10899" spans="6:17">
      <c r="N10899" s="36"/>
      <c r="O10899" s="36"/>
    </row>
    <row r="10900" spans="6:17">
      <c r="F10900" s="36"/>
      <c r="J10900" s="36"/>
      <c r="K10900" s="36"/>
      <c r="O10900" s="36"/>
    </row>
    <row r="10901" spans="6:17">
      <c r="F10901" s="36"/>
      <c r="K10901" s="36"/>
    </row>
    <row r="10902" spans="6:17">
      <c r="F10902" s="36"/>
      <c r="J10902" s="36"/>
      <c r="K10902" s="36"/>
      <c r="O10902" s="36"/>
    </row>
    <row r="10903" spans="6:17">
      <c r="F10903" s="36"/>
      <c r="K10903" s="36"/>
      <c r="O10903" s="36"/>
    </row>
    <row r="10904" spans="6:17">
      <c r="F10904" s="36"/>
      <c r="J10904" s="36"/>
      <c r="O10904" s="36"/>
    </row>
    <row r="10905" spans="6:17">
      <c r="F10905" s="36"/>
      <c r="O10905" s="36"/>
    </row>
    <row r="10906" spans="6:17">
      <c r="F10906" s="36"/>
      <c r="J10906" s="36"/>
      <c r="O10906" s="36"/>
    </row>
    <row r="10907" spans="6:17">
      <c r="F10907" s="36"/>
      <c r="O10907" s="36"/>
    </row>
    <row r="10908" spans="6:17">
      <c r="F10908" s="47"/>
      <c r="G10908" s="47"/>
      <c r="H10908" s="47"/>
      <c r="I10908" s="47"/>
      <c r="J10908" s="47"/>
      <c r="K10908" s="47"/>
      <c r="L10908" s="47"/>
      <c r="M10908" s="47"/>
      <c r="N10908" s="47"/>
      <c r="O10908" s="47"/>
      <c r="P10908" s="47"/>
      <c r="Q10908" s="47"/>
    </row>
    <row r="10909" spans="6:17">
      <c r="F10909" s="36"/>
      <c r="H10909" s="36"/>
    </row>
    <row r="10910" spans="6:17">
      <c r="F10910" s="36"/>
      <c r="O10910" s="36"/>
    </row>
    <row r="10911" spans="6:17">
      <c r="F10911" s="36"/>
      <c r="J10911" s="36"/>
      <c r="K10911" s="36"/>
      <c r="O10911" s="36"/>
    </row>
    <row r="10912" spans="6:17">
      <c r="F10912" s="36"/>
      <c r="H10912" s="36"/>
      <c r="I10912" s="36"/>
      <c r="J10912" s="36"/>
      <c r="K10912" s="36"/>
      <c r="N10912" s="36"/>
      <c r="O10912" s="36"/>
    </row>
    <row r="10913" spans="6:15">
      <c r="F10913" s="36"/>
      <c r="H10913" s="36"/>
      <c r="I10913" s="36"/>
      <c r="J10913" s="36"/>
      <c r="K10913" s="36"/>
      <c r="N10913" s="36"/>
      <c r="O10913" s="36"/>
    </row>
    <row r="10914" spans="6:15">
      <c r="F10914" s="36"/>
      <c r="H10914" s="36"/>
      <c r="I10914" s="36"/>
      <c r="J10914" s="36"/>
      <c r="K10914" s="36"/>
      <c r="N10914" s="36"/>
      <c r="O10914" s="36"/>
    </row>
    <row r="10915" spans="6:15">
      <c r="F10915" s="36"/>
      <c r="H10915" s="36"/>
      <c r="I10915" s="36"/>
      <c r="J10915" s="36"/>
      <c r="K10915" s="36"/>
      <c r="N10915" s="36"/>
      <c r="O10915" s="36"/>
    </row>
    <row r="10916" spans="6:15">
      <c r="J10916" s="36"/>
      <c r="O10916" s="36"/>
    </row>
    <row r="10917" spans="6:15">
      <c r="F10917" s="36"/>
      <c r="O10917" s="36"/>
    </row>
    <row r="10918" spans="6:15">
      <c r="O10918" s="36"/>
    </row>
    <row r="10919" spans="6:15">
      <c r="O10919" s="36"/>
    </row>
    <row r="10920" spans="6:15">
      <c r="F10920" s="36"/>
      <c r="H10920" s="36"/>
      <c r="I10920" s="36"/>
      <c r="J10920" s="36"/>
      <c r="K10920" s="36"/>
      <c r="N10920" s="36"/>
      <c r="O10920" s="36"/>
    </row>
    <row r="10921" spans="6:15">
      <c r="F10921" s="36"/>
      <c r="H10921" s="36"/>
      <c r="I10921" s="36"/>
      <c r="J10921" s="36"/>
      <c r="K10921" s="36"/>
      <c r="N10921" s="36"/>
      <c r="O10921" s="36"/>
    </row>
    <row r="10922" spans="6:15">
      <c r="F10922" s="36"/>
      <c r="H10922" s="36"/>
      <c r="I10922" s="36"/>
      <c r="J10922" s="36"/>
      <c r="K10922" s="36"/>
      <c r="N10922" s="36"/>
      <c r="O10922" s="36"/>
    </row>
    <row r="10923" spans="6:15">
      <c r="F10923" s="36"/>
      <c r="H10923" s="36"/>
      <c r="I10923" s="36"/>
      <c r="J10923" s="36"/>
      <c r="K10923" s="36"/>
      <c r="N10923" s="36"/>
      <c r="O10923" s="36"/>
    </row>
    <row r="10924" spans="6:15">
      <c r="F10924" s="36"/>
      <c r="H10924" s="36"/>
      <c r="I10924" s="36"/>
      <c r="J10924" s="36"/>
      <c r="K10924" s="36"/>
      <c r="N10924" s="36"/>
      <c r="O10924" s="36"/>
    </row>
    <row r="10925" spans="6:15">
      <c r="F10925" s="36"/>
      <c r="H10925" s="36"/>
      <c r="I10925" s="36"/>
      <c r="J10925" s="36"/>
      <c r="K10925" s="36"/>
      <c r="N10925" s="36"/>
      <c r="O10925" s="36"/>
    </row>
    <row r="10926" spans="6:15">
      <c r="F10926" s="36"/>
      <c r="H10926" s="36"/>
      <c r="I10926" s="36"/>
      <c r="J10926" s="36"/>
      <c r="K10926" s="36"/>
      <c r="N10926" s="36"/>
      <c r="O10926" s="36"/>
    </row>
    <row r="10927" spans="6:15">
      <c r="F10927" s="36"/>
      <c r="H10927" s="36"/>
      <c r="I10927" s="36"/>
      <c r="J10927" s="36"/>
      <c r="K10927" s="36"/>
      <c r="N10927" s="36"/>
      <c r="O10927" s="36"/>
    </row>
    <row r="10928" spans="6:15">
      <c r="F10928" s="36"/>
      <c r="K10928" s="36"/>
      <c r="O10928" s="36"/>
    </row>
    <row r="10929" spans="6:17">
      <c r="F10929" s="36"/>
    </row>
    <row r="10930" spans="6:17">
      <c r="F10930" s="36"/>
      <c r="O10930" s="36"/>
    </row>
    <row r="10931" spans="6:17">
      <c r="F10931" s="36"/>
      <c r="O10931" s="36"/>
    </row>
    <row r="10932" spans="6:17">
      <c r="F10932" s="36"/>
      <c r="H10932" s="36"/>
      <c r="I10932" s="36"/>
      <c r="J10932" s="36"/>
      <c r="K10932" s="36"/>
      <c r="N10932" s="36"/>
      <c r="O10932" s="36"/>
    </row>
    <row r="10933" spans="6:17">
      <c r="F10933" s="36"/>
      <c r="H10933" s="36"/>
      <c r="I10933" s="36"/>
      <c r="J10933" s="36"/>
      <c r="K10933" s="36"/>
      <c r="N10933" s="36"/>
      <c r="O10933" s="36"/>
    </row>
    <row r="10934" spans="6:17">
      <c r="F10934" s="36"/>
      <c r="H10934" s="36"/>
      <c r="I10934" s="36"/>
      <c r="J10934" s="36"/>
      <c r="K10934" s="36"/>
      <c r="N10934" s="36"/>
      <c r="O10934" s="36"/>
    </row>
    <row r="10935" spans="6:17">
      <c r="F10935" s="36"/>
      <c r="H10935" s="36"/>
      <c r="I10935" s="36"/>
      <c r="J10935" s="36"/>
      <c r="K10935" s="36"/>
      <c r="N10935" s="36"/>
      <c r="O10935" s="36"/>
    </row>
    <row r="10936" spans="6:17">
      <c r="F10936" s="36"/>
      <c r="H10936" s="36"/>
      <c r="I10936" s="36"/>
      <c r="J10936" s="36"/>
      <c r="K10936" s="36"/>
      <c r="N10936" s="36"/>
      <c r="O10936" s="36"/>
    </row>
    <row r="10937" spans="6:17">
      <c r="F10937" s="47"/>
      <c r="G10937" s="47"/>
      <c r="H10937" s="47"/>
      <c r="I10937" s="47"/>
      <c r="J10937" s="47"/>
      <c r="K10937" s="47"/>
      <c r="L10937" s="47"/>
      <c r="M10937" s="47"/>
      <c r="N10937" s="47"/>
      <c r="O10937" s="47"/>
      <c r="P10937" s="47"/>
      <c r="Q10937" s="47"/>
    </row>
    <row r="10938" spans="6:17">
      <c r="M10938" s="36"/>
      <c r="O10938" s="36"/>
    </row>
    <row r="10939" spans="6:17">
      <c r="F10939" s="47"/>
      <c r="G10939" s="47"/>
      <c r="H10939" s="47"/>
      <c r="I10939" s="47"/>
      <c r="J10939" s="47"/>
      <c r="K10939" s="47"/>
      <c r="L10939" s="47"/>
      <c r="M10939" s="47"/>
      <c r="N10939" s="47"/>
      <c r="O10939" s="47"/>
      <c r="P10939" s="47"/>
      <c r="Q10939" s="47"/>
    </row>
    <row r="10940" spans="6:17">
      <c r="N10940" s="36"/>
    </row>
    <row r="10941" spans="6:17">
      <c r="N10941" s="36"/>
      <c r="O10941" s="36"/>
    </row>
    <row r="10942" spans="6:17">
      <c r="N10942" s="36"/>
      <c r="O10942" s="36"/>
    </row>
    <row r="10943" spans="6:17">
      <c r="F10943" s="47"/>
      <c r="G10943" s="47"/>
      <c r="H10943" s="47"/>
      <c r="I10943" s="47"/>
      <c r="J10943" s="47"/>
      <c r="K10943" s="47"/>
      <c r="L10943" s="47"/>
      <c r="M10943" s="47"/>
      <c r="N10943" s="47"/>
      <c r="O10943" s="47"/>
      <c r="P10943" s="47"/>
      <c r="Q10943" s="47"/>
    </row>
    <row r="10944" spans="6:17">
      <c r="F10944" s="36"/>
      <c r="H10944" s="36"/>
      <c r="I10944" s="36"/>
      <c r="K10944" s="36"/>
    </row>
    <row r="10945" spans="6:17">
      <c r="F10945" s="47"/>
      <c r="G10945" s="47"/>
      <c r="H10945" s="47"/>
      <c r="I10945" s="47"/>
      <c r="J10945" s="47"/>
      <c r="K10945" s="47"/>
      <c r="L10945" s="47"/>
      <c r="M10945" s="47"/>
      <c r="N10945" s="47"/>
      <c r="O10945" s="47"/>
      <c r="P10945" s="47"/>
      <c r="Q10945" s="47"/>
    </row>
    <row r="10946" spans="6:17">
      <c r="F10946" s="36"/>
      <c r="H10946" s="36"/>
      <c r="J10946" s="36"/>
      <c r="K10946" s="36"/>
      <c r="O10946" s="36"/>
    </row>
    <row r="10947" spans="6:17">
      <c r="K10947" s="36"/>
      <c r="O10947" s="36"/>
    </row>
    <row r="10948" spans="6:17">
      <c r="F10948" s="36"/>
      <c r="K10948" s="36"/>
      <c r="O10948" s="36"/>
    </row>
    <row r="10949" spans="6:17">
      <c r="O10949" s="36"/>
    </row>
    <row r="10950" spans="6:17">
      <c r="O10950" s="36"/>
    </row>
    <row r="10951" spans="6:17">
      <c r="O10951" s="36"/>
    </row>
    <row r="10952" spans="6:17">
      <c r="F10952" s="36"/>
      <c r="H10952" s="36"/>
      <c r="I10952" s="36"/>
      <c r="J10952" s="36"/>
      <c r="K10952" s="36"/>
      <c r="N10952" s="36"/>
      <c r="O10952" s="36"/>
    </row>
    <row r="10953" spans="6:17">
      <c r="F10953" s="36"/>
      <c r="H10953" s="36"/>
      <c r="I10953" s="36"/>
      <c r="J10953" s="36"/>
      <c r="K10953" s="36"/>
      <c r="N10953" s="36"/>
      <c r="O10953" s="36"/>
    </row>
    <row r="10954" spans="6:17">
      <c r="F10954" s="36"/>
      <c r="H10954" s="36"/>
      <c r="I10954" s="36"/>
      <c r="J10954" s="36"/>
      <c r="K10954" s="36"/>
      <c r="N10954" s="36"/>
      <c r="O10954" s="36"/>
    </row>
    <row r="10955" spans="6:17">
      <c r="F10955" s="36"/>
      <c r="H10955" s="36"/>
      <c r="I10955" s="36"/>
      <c r="J10955" s="36"/>
      <c r="K10955" s="36"/>
      <c r="N10955" s="36"/>
      <c r="O10955" s="36"/>
    </row>
    <row r="10956" spans="6:17">
      <c r="F10956" s="47"/>
      <c r="G10956" s="47"/>
      <c r="H10956" s="47"/>
      <c r="I10956" s="47"/>
      <c r="J10956" s="47"/>
      <c r="K10956" s="47"/>
      <c r="L10956" s="47"/>
      <c r="M10956" s="47"/>
      <c r="N10956" s="47"/>
      <c r="O10956" s="47"/>
      <c r="P10956" s="47"/>
      <c r="Q10956" s="47"/>
    </row>
    <row r="10957" spans="6:17">
      <c r="F10957" s="36"/>
      <c r="H10957" s="36"/>
      <c r="I10957" s="36"/>
      <c r="J10957" s="36"/>
      <c r="K10957" s="36"/>
      <c r="O10957" s="36"/>
    </row>
    <row r="10958" spans="6:17">
      <c r="I10958" s="36"/>
      <c r="O10958" s="36"/>
    </row>
    <row r="10959" spans="6:17">
      <c r="F10959" s="36"/>
      <c r="I10959" s="36"/>
      <c r="K10959" s="36"/>
      <c r="O10959" s="36"/>
    </row>
    <row r="10960" spans="6:17">
      <c r="F10960" s="36"/>
      <c r="I10960" s="36"/>
    </row>
    <row r="10961" spans="6:17">
      <c r="I10961" s="36"/>
      <c r="K10961" s="36"/>
      <c r="O10961" s="36"/>
    </row>
    <row r="10962" spans="6:17">
      <c r="I10962" s="36"/>
      <c r="O10962" s="36"/>
    </row>
    <row r="10963" spans="6:17">
      <c r="F10963" s="36"/>
      <c r="I10963" s="36"/>
      <c r="O10963" s="36"/>
    </row>
    <row r="10964" spans="6:17">
      <c r="F10964" s="36"/>
      <c r="K10964" s="36"/>
    </row>
    <row r="10965" spans="6:17">
      <c r="F10965" s="36"/>
      <c r="I10965" s="36"/>
      <c r="K10965" s="36"/>
      <c r="O10965" s="36"/>
    </row>
    <row r="10966" spans="6:17">
      <c r="F10966" s="36"/>
      <c r="K10966" s="36"/>
      <c r="O10966" s="36"/>
    </row>
    <row r="10967" spans="6:17">
      <c r="F10967" s="36"/>
      <c r="K10967" s="36"/>
      <c r="O10967" s="36"/>
    </row>
    <row r="10968" spans="6:17">
      <c r="F10968" s="36"/>
      <c r="H10968" s="36"/>
      <c r="I10968" s="36"/>
      <c r="J10968" s="36"/>
      <c r="K10968" s="36"/>
      <c r="N10968" s="36"/>
      <c r="O10968" s="36"/>
    </row>
    <row r="10969" spans="6:17">
      <c r="F10969" s="36"/>
      <c r="I10969" s="36"/>
    </row>
    <row r="10970" spans="6:17">
      <c r="F10970" s="47"/>
      <c r="G10970" s="47"/>
      <c r="H10970" s="47"/>
      <c r="I10970" s="47"/>
      <c r="J10970" s="47"/>
      <c r="K10970" s="47"/>
      <c r="L10970" s="47"/>
      <c r="M10970" s="47"/>
      <c r="N10970" s="47"/>
      <c r="O10970" s="47"/>
      <c r="P10970" s="47"/>
      <c r="Q10970" s="47"/>
    </row>
    <row r="10971" spans="6:17">
      <c r="F10971" s="36"/>
      <c r="O10971" s="36"/>
    </row>
    <row r="10972" spans="6:17">
      <c r="G10972" s="36"/>
      <c r="K10972" s="36"/>
      <c r="O10972" s="36"/>
    </row>
    <row r="10973" spans="6:17">
      <c r="G10973" s="36"/>
      <c r="I10973" s="36"/>
    </row>
    <row r="10974" spans="6:17">
      <c r="F10974" s="36"/>
      <c r="G10974" s="36"/>
      <c r="J10974" s="36"/>
      <c r="K10974" s="36"/>
      <c r="O10974" s="36"/>
    </row>
    <row r="10975" spans="6:17">
      <c r="G10975" s="36"/>
      <c r="O10975" s="36"/>
    </row>
    <row r="10976" spans="6:17">
      <c r="F10976" s="36"/>
      <c r="K10976" s="36"/>
      <c r="O10976" s="36"/>
    </row>
    <row r="10977" spans="6:15">
      <c r="F10977" s="36"/>
      <c r="I10977" s="36"/>
      <c r="O10977" s="36"/>
    </row>
    <row r="10978" spans="6:15">
      <c r="F10978" s="36"/>
      <c r="J10978" s="36"/>
      <c r="O10978" s="36"/>
    </row>
    <row r="10979" spans="6:15">
      <c r="F10979" s="36"/>
      <c r="O10979" s="36"/>
    </row>
    <row r="10980" spans="6:15">
      <c r="F10980" s="36"/>
      <c r="K10980" s="36"/>
    </row>
    <row r="10981" spans="6:15">
      <c r="F10981" s="36"/>
      <c r="H10981" s="36"/>
      <c r="I10981" s="36"/>
    </row>
    <row r="10982" spans="6:15">
      <c r="F10982" s="36"/>
      <c r="J10982" s="36"/>
    </row>
    <row r="10983" spans="6:15">
      <c r="F10983" s="36"/>
    </row>
    <row r="10984" spans="6:15">
      <c r="F10984" s="36"/>
      <c r="K10984" s="36"/>
    </row>
    <row r="10985" spans="6:15">
      <c r="F10985" s="36"/>
    </row>
    <row r="10986" spans="6:15">
      <c r="F10986" s="36"/>
      <c r="J10986" s="36"/>
    </row>
    <row r="10987" spans="6:15">
      <c r="F10987" s="36"/>
      <c r="O10987" s="36"/>
    </row>
    <row r="10988" spans="6:15">
      <c r="F10988" s="36"/>
      <c r="M10988" s="36"/>
    </row>
    <row r="10989" spans="6:15">
      <c r="F10989" s="36"/>
      <c r="K10989" s="36"/>
      <c r="O10989" s="36"/>
    </row>
    <row r="10990" spans="6:15">
      <c r="F10990" s="36"/>
      <c r="J10990" s="36"/>
    </row>
    <row r="10991" spans="6:15">
      <c r="F10991" s="36"/>
      <c r="O10991" s="36"/>
    </row>
    <row r="10992" spans="6:15">
      <c r="F10992" s="36"/>
      <c r="H10992" s="36"/>
      <c r="I10992" s="36"/>
      <c r="J10992" s="36"/>
      <c r="K10992" s="36"/>
      <c r="N10992" s="36"/>
    </row>
    <row r="10993" spans="6:17">
      <c r="F10993" s="36"/>
    </row>
    <row r="10994" spans="6:17">
      <c r="F10994" s="36"/>
      <c r="H10994" s="36"/>
      <c r="K10994" s="36"/>
    </row>
    <row r="10995" spans="6:17">
      <c r="F10995" s="36"/>
      <c r="O10995" s="36"/>
    </row>
    <row r="10996" spans="6:17">
      <c r="J10996" s="36"/>
      <c r="K10996" s="36"/>
    </row>
    <row r="10997" spans="6:17">
      <c r="K10997" s="36"/>
    </row>
    <row r="10998" spans="6:17">
      <c r="F10998" s="36"/>
      <c r="K10998" s="36"/>
    </row>
    <row r="10999" spans="6:17">
      <c r="K10999" s="36"/>
      <c r="O10999" s="36"/>
    </row>
    <row r="11000" spans="6:17">
      <c r="J11000" s="36"/>
      <c r="K11000" s="36"/>
    </row>
    <row r="11001" spans="6:17">
      <c r="K11001" s="36"/>
    </row>
    <row r="11002" spans="6:17">
      <c r="K11002" s="36"/>
      <c r="O11002" s="36"/>
    </row>
    <row r="11003" spans="6:17">
      <c r="K11003" s="36"/>
      <c r="O11003" s="36"/>
    </row>
    <row r="11004" spans="6:17">
      <c r="F11004" s="36"/>
      <c r="J11004" s="36"/>
    </row>
    <row r="11005" spans="6:17">
      <c r="F11005" s="47"/>
      <c r="G11005" s="47"/>
      <c r="H11005" s="47"/>
      <c r="I11005" s="47"/>
      <c r="J11005" s="47"/>
      <c r="K11005" s="47"/>
      <c r="L11005" s="47"/>
      <c r="M11005" s="47"/>
      <c r="N11005" s="47"/>
      <c r="O11005" s="47"/>
      <c r="P11005" s="47"/>
      <c r="Q11005" s="47"/>
    </row>
    <row r="11006" spans="6:17">
      <c r="F11006" s="36"/>
    </row>
    <row r="11007" spans="6:17">
      <c r="F11007" s="36"/>
      <c r="O11007" s="36"/>
    </row>
    <row r="11008" spans="6:17">
      <c r="G11008" s="36"/>
      <c r="J11008" s="36"/>
    </row>
    <row r="11009" spans="6:17">
      <c r="F11009" s="36"/>
      <c r="G11009" s="36"/>
      <c r="K11009" s="36"/>
      <c r="O11009" s="36"/>
    </row>
    <row r="11010" spans="6:17">
      <c r="G11010" s="36"/>
      <c r="K11010" s="36"/>
    </row>
    <row r="11011" spans="6:17">
      <c r="G11011" s="36"/>
      <c r="J11011" s="36"/>
      <c r="O11011" s="36"/>
    </row>
    <row r="11012" spans="6:17">
      <c r="F11012" s="36"/>
      <c r="J11012" s="36"/>
    </row>
    <row r="11013" spans="6:17">
      <c r="F11013" s="36"/>
      <c r="K11013" s="36"/>
      <c r="O11013" s="36"/>
    </row>
    <row r="11014" spans="6:17">
      <c r="F11014" s="36"/>
      <c r="K11014" s="36"/>
    </row>
    <row r="11015" spans="6:17">
      <c r="F11015" s="36"/>
      <c r="O11015" s="36"/>
    </row>
    <row r="11016" spans="6:17">
      <c r="F11016" s="36"/>
      <c r="H11016" s="36"/>
      <c r="J11016" s="36"/>
      <c r="K11016" s="36"/>
      <c r="N11016" s="36"/>
      <c r="O11016" s="36"/>
    </row>
    <row r="11017" spans="6:17">
      <c r="F11017" s="36"/>
      <c r="K11017" s="36"/>
      <c r="O11017" s="36"/>
    </row>
    <row r="11018" spans="6:17">
      <c r="F11018" s="47"/>
      <c r="G11018" s="47"/>
      <c r="H11018" s="47"/>
      <c r="I11018" s="47"/>
      <c r="J11018" s="47"/>
      <c r="K11018" s="47"/>
      <c r="L11018" s="47"/>
      <c r="M11018" s="47"/>
      <c r="N11018" s="47"/>
      <c r="O11018" s="47"/>
      <c r="P11018" s="47"/>
      <c r="Q11018" s="47"/>
    </row>
    <row r="11019" spans="6:17">
      <c r="K11019" s="36"/>
      <c r="O11019" s="36"/>
    </row>
    <row r="11020" spans="6:17">
      <c r="F11020" s="36"/>
      <c r="H11020" s="36"/>
      <c r="I11020" s="36"/>
      <c r="J11020" s="36"/>
      <c r="K11020" s="36"/>
      <c r="N11020" s="36"/>
      <c r="O11020" s="36"/>
    </row>
    <row r="11021" spans="6:17">
      <c r="F11021" s="36"/>
      <c r="H11021" s="36"/>
      <c r="I11021" s="36"/>
      <c r="J11021" s="36"/>
      <c r="K11021" s="36"/>
      <c r="N11021" s="36"/>
      <c r="O11021" s="36"/>
    </row>
    <row r="11022" spans="6:17">
      <c r="F11022" s="47"/>
      <c r="G11022" s="47"/>
      <c r="H11022" s="47"/>
      <c r="I11022" s="47"/>
      <c r="J11022" s="47"/>
      <c r="K11022" s="47"/>
      <c r="L11022" s="47"/>
      <c r="M11022" s="47"/>
      <c r="N11022" s="47"/>
      <c r="O11022" s="47"/>
      <c r="P11022" s="47"/>
      <c r="Q11022" s="47"/>
    </row>
    <row r="11023" spans="6:17">
      <c r="F11023" s="36"/>
      <c r="O11023" s="36"/>
    </row>
    <row r="11024" spans="6:17">
      <c r="F11024" s="36"/>
      <c r="H11024" s="36"/>
    </row>
    <row r="11025" spans="6:17">
      <c r="F11025" s="36"/>
      <c r="O11025" s="36"/>
    </row>
    <row r="11026" spans="6:17">
      <c r="F11026" s="36"/>
    </row>
    <row r="11027" spans="6:17">
      <c r="F11027" s="36"/>
      <c r="O11027" s="36"/>
    </row>
    <row r="11028" spans="6:17">
      <c r="F11028" s="47"/>
      <c r="G11028" s="47"/>
      <c r="H11028" s="47"/>
      <c r="I11028" s="47"/>
      <c r="J11028" s="47"/>
      <c r="K11028" s="47"/>
      <c r="L11028" s="47"/>
      <c r="M11028" s="47"/>
      <c r="N11028" s="47"/>
      <c r="O11028" s="47"/>
      <c r="P11028" s="47"/>
      <c r="Q11028" s="47"/>
    </row>
    <row r="11029" spans="6:17">
      <c r="F11029" s="36"/>
      <c r="H11029" s="36"/>
      <c r="K11029" s="36"/>
      <c r="O11029" s="36"/>
    </row>
    <row r="11030" spans="6:17">
      <c r="F11030" s="36"/>
    </row>
    <row r="11031" spans="6:17">
      <c r="F11031" s="47"/>
      <c r="G11031" s="47"/>
      <c r="H11031" s="47"/>
      <c r="I11031" s="47"/>
      <c r="J11031" s="47"/>
      <c r="K11031" s="47"/>
      <c r="L11031" s="47"/>
      <c r="M11031" s="47"/>
      <c r="N11031" s="47"/>
      <c r="O11031" s="47"/>
      <c r="P11031" s="47"/>
      <c r="Q11031" s="47"/>
    </row>
    <row r="11032" spans="6:17">
      <c r="F11032" s="36"/>
      <c r="H11032" s="36"/>
    </row>
    <row r="11033" spans="6:17">
      <c r="F11033" s="47"/>
      <c r="G11033" s="47"/>
      <c r="H11033" s="47"/>
      <c r="I11033" s="47"/>
      <c r="J11033" s="47"/>
      <c r="K11033" s="47"/>
      <c r="L11033" s="47"/>
      <c r="M11033" s="47"/>
      <c r="N11033" s="47"/>
      <c r="O11033" s="47"/>
      <c r="P11033" s="47"/>
      <c r="Q11033" s="47"/>
    </row>
    <row r="11034" spans="6:17">
      <c r="F11034" s="36"/>
    </row>
    <row r="11035" spans="6:17">
      <c r="F11035" s="36"/>
      <c r="K11035" s="36"/>
      <c r="O11035" s="36"/>
    </row>
    <row r="11036" spans="6:17">
      <c r="F11036" s="36"/>
      <c r="H11036" s="36"/>
      <c r="I11036" s="36"/>
      <c r="J11036" s="36"/>
      <c r="K11036" s="36"/>
      <c r="N11036" s="36"/>
      <c r="O11036" s="36"/>
    </row>
    <row r="11037" spans="6:17">
      <c r="F11037" s="47"/>
      <c r="G11037" s="47"/>
      <c r="H11037" s="47"/>
      <c r="I11037" s="47"/>
      <c r="J11037" s="47"/>
      <c r="K11037" s="47"/>
      <c r="L11037" s="47"/>
      <c r="M11037" s="47"/>
      <c r="N11037" s="47"/>
      <c r="O11037" s="47"/>
      <c r="P11037" s="47"/>
      <c r="Q11037" s="47"/>
    </row>
    <row r="11038" spans="6:17">
      <c r="I11038" s="36"/>
    </row>
    <row r="11039" spans="6:17">
      <c r="I11039" s="36"/>
      <c r="O11039" s="36"/>
    </row>
    <row r="11040" spans="6:17">
      <c r="F11040" s="36"/>
      <c r="H11040" s="36"/>
      <c r="I11040" s="36"/>
      <c r="K11040" s="36"/>
      <c r="N11040" s="36"/>
      <c r="O11040" s="36"/>
    </row>
    <row r="11041" spans="6:17">
      <c r="F11041" s="36"/>
    </row>
    <row r="11042" spans="6:17">
      <c r="F11042" s="36"/>
      <c r="H11042" s="36"/>
      <c r="I11042" s="36"/>
      <c r="J11042" s="36"/>
      <c r="K11042" s="36"/>
      <c r="N11042" s="36"/>
      <c r="O11042" s="36"/>
    </row>
    <row r="11043" spans="6:17">
      <c r="F11043" s="36"/>
      <c r="O11043" s="36"/>
    </row>
    <row r="11044" spans="6:17">
      <c r="F11044" s="36"/>
      <c r="K11044" s="36"/>
    </row>
    <row r="11045" spans="6:17">
      <c r="F11045" s="36"/>
    </row>
    <row r="11046" spans="6:17">
      <c r="F11046" s="36"/>
      <c r="J11046" s="36"/>
      <c r="K11046" s="36"/>
    </row>
    <row r="11047" spans="6:17">
      <c r="F11047" s="36"/>
      <c r="O11047" s="36"/>
    </row>
    <row r="11048" spans="6:17">
      <c r="F11048" s="36"/>
      <c r="J11048" s="36"/>
      <c r="K11048" s="36"/>
      <c r="O11048" s="36"/>
    </row>
    <row r="11049" spans="6:17">
      <c r="K11049" s="36"/>
    </row>
    <row r="11050" spans="6:17">
      <c r="F11050" s="36"/>
      <c r="J11050" s="36"/>
      <c r="K11050" s="36"/>
      <c r="O11050" s="36"/>
    </row>
    <row r="11051" spans="6:17">
      <c r="K11051" s="36"/>
      <c r="O11051" s="36"/>
    </row>
    <row r="11052" spans="6:17">
      <c r="F11052" s="36"/>
      <c r="J11052" s="36"/>
      <c r="O11052" s="36"/>
    </row>
    <row r="11053" spans="6:17">
      <c r="F11053" s="47"/>
      <c r="G11053" s="47"/>
      <c r="H11053" s="47"/>
      <c r="I11053" s="47"/>
      <c r="J11053" s="47"/>
      <c r="K11053" s="47"/>
      <c r="L11053" s="47"/>
      <c r="M11053" s="47"/>
      <c r="N11053" s="47"/>
      <c r="O11053" s="47"/>
      <c r="P11053" s="47"/>
      <c r="Q11053" s="47"/>
    </row>
    <row r="11054" spans="6:17">
      <c r="F11054" s="36"/>
      <c r="J11054" s="36"/>
    </row>
    <row r="11055" spans="6:17">
      <c r="F11055" s="36"/>
      <c r="K11055" s="36"/>
      <c r="O11055" s="36"/>
    </row>
    <row r="11056" spans="6:17">
      <c r="F11056" s="36"/>
      <c r="H11056" s="36"/>
      <c r="I11056" s="36"/>
      <c r="J11056" s="36"/>
      <c r="K11056" s="36"/>
      <c r="N11056" s="36"/>
      <c r="O11056" s="36"/>
    </row>
    <row r="11057" spans="6:17">
      <c r="F11057" s="36"/>
      <c r="H11057" s="36"/>
      <c r="I11057" s="36"/>
      <c r="J11057" s="36"/>
      <c r="K11057" s="36"/>
      <c r="N11057" s="36"/>
      <c r="O11057" s="36"/>
    </row>
    <row r="11058" spans="6:17">
      <c r="F11058" s="36"/>
      <c r="H11058" s="36"/>
      <c r="I11058" s="36"/>
      <c r="J11058" s="36"/>
      <c r="K11058" s="36"/>
      <c r="N11058" s="36"/>
      <c r="O11058" s="36"/>
    </row>
    <row r="11059" spans="6:17">
      <c r="F11059" s="36"/>
      <c r="H11059" s="36"/>
      <c r="I11059" s="36"/>
      <c r="J11059" s="36"/>
      <c r="K11059" s="36"/>
      <c r="N11059" s="36"/>
      <c r="O11059" s="36"/>
    </row>
    <row r="11060" spans="6:17">
      <c r="I11060" s="36"/>
      <c r="J11060" s="36"/>
      <c r="O11060" s="36"/>
    </row>
    <row r="11061" spans="6:17">
      <c r="F11061" s="47"/>
      <c r="G11061" s="47"/>
      <c r="H11061" s="47"/>
      <c r="I11061" s="47"/>
      <c r="J11061" s="47"/>
      <c r="K11061" s="47"/>
      <c r="L11061" s="47"/>
      <c r="M11061" s="47"/>
      <c r="N11061" s="47"/>
      <c r="O11061" s="47"/>
      <c r="P11061" s="47"/>
      <c r="Q11061" s="47"/>
    </row>
    <row r="11062" spans="6:17">
      <c r="I11062" s="36"/>
      <c r="J11062" s="36"/>
    </row>
    <row r="11063" spans="6:17">
      <c r="F11063" s="36"/>
      <c r="I11063" s="36"/>
      <c r="O11063" s="36"/>
    </row>
    <row r="11064" spans="6:17">
      <c r="F11064" s="36"/>
      <c r="H11064" s="36"/>
      <c r="I11064" s="36"/>
      <c r="J11064" s="36"/>
      <c r="K11064" s="36"/>
      <c r="O11064" s="36"/>
    </row>
    <row r="11065" spans="6:17">
      <c r="I11065" s="36"/>
      <c r="K11065" s="36"/>
      <c r="O11065" s="36"/>
    </row>
    <row r="11066" spans="6:17">
      <c r="F11066" s="36"/>
      <c r="H11066" s="36"/>
      <c r="K11066" s="36"/>
      <c r="O11066" s="36"/>
    </row>
    <row r="11067" spans="6:17">
      <c r="K11067" s="36"/>
      <c r="O11067" s="36"/>
    </row>
    <row r="11068" spans="6:17">
      <c r="F11068" s="36"/>
      <c r="H11068" s="36"/>
      <c r="I11068" s="36"/>
      <c r="J11068" s="36"/>
      <c r="K11068" s="36"/>
      <c r="N11068" s="36"/>
      <c r="O11068" s="36"/>
    </row>
    <row r="11069" spans="6:17">
      <c r="F11069" s="36"/>
      <c r="H11069" s="36"/>
      <c r="I11069" s="36"/>
      <c r="J11069" s="36"/>
      <c r="K11069" s="36"/>
      <c r="N11069" s="36"/>
      <c r="O11069" s="36"/>
    </row>
    <row r="11070" spans="6:17">
      <c r="F11070" s="36"/>
      <c r="H11070" s="36"/>
      <c r="I11070" s="36"/>
      <c r="J11070" s="36"/>
      <c r="K11070" s="36"/>
      <c r="N11070" s="36"/>
      <c r="O11070" s="36"/>
    </row>
    <row r="11071" spans="6:17">
      <c r="F11071" s="36"/>
      <c r="H11071" s="36"/>
      <c r="I11071" s="36"/>
      <c r="J11071" s="36"/>
      <c r="K11071" s="36"/>
      <c r="N11071" s="36"/>
      <c r="O11071" s="36"/>
    </row>
    <row r="11072" spans="6:17">
      <c r="F11072" s="36"/>
      <c r="J11072" s="36"/>
      <c r="K11072" s="36"/>
      <c r="O11072" s="36"/>
    </row>
    <row r="11073" spans="6:17">
      <c r="F11073" s="36"/>
      <c r="I11073" s="36"/>
    </row>
    <row r="11074" spans="6:17">
      <c r="F11074" s="36"/>
      <c r="J11074" s="36"/>
      <c r="K11074" s="36"/>
      <c r="O11074" s="36"/>
    </row>
    <row r="11075" spans="6:17">
      <c r="F11075" s="36"/>
      <c r="O11075" s="36"/>
    </row>
    <row r="11076" spans="6:17">
      <c r="F11076" s="36"/>
      <c r="K11076" s="36"/>
    </row>
    <row r="11077" spans="6:17">
      <c r="F11077" s="47"/>
      <c r="G11077" s="47"/>
      <c r="H11077" s="47"/>
      <c r="I11077" s="47"/>
      <c r="J11077" s="47"/>
      <c r="K11077" s="47"/>
      <c r="L11077" s="47"/>
      <c r="M11077" s="47"/>
      <c r="N11077" s="47"/>
      <c r="O11077" s="47"/>
      <c r="P11077" s="47"/>
      <c r="Q11077" s="47"/>
    </row>
    <row r="11078" spans="6:17">
      <c r="F11078" s="36"/>
    </row>
    <row r="11079" spans="6:17">
      <c r="F11079" s="36"/>
      <c r="O11079" s="36"/>
    </row>
    <row r="11080" spans="6:17">
      <c r="F11080" s="36"/>
      <c r="K11080" s="36"/>
    </row>
    <row r="11081" spans="6:17">
      <c r="F11081" s="36"/>
      <c r="H11081" s="36"/>
      <c r="I11081" s="36"/>
      <c r="J11081" s="36"/>
      <c r="K11081" s="36"/>
      <c r="N11081" s="36"/>
      <c r="O11081" s="36"/>
    </row>
    <row r="11082" spans="6:17">
      <c r="F11082" s="36"/>
    </row>
    <row r="11083" spans="6:17">
      <c r="F11083" s="36"/>
      <c r="O11083" s="36"/>
    </row>
    <row r="11084" spans="6:17">
      <c r="F11084" s="36"/>
      <c r="K11084" s="36"/>
    </row>
    <row r="11085" spans="6:17">
      <c r="F11085" s="36"/>
      <c r="I11085" s="36"/>
      <c r="K11085" s="36"/>
      <c r="O11085" s="36"/>
    </row>
    <row r="11086" spans="6:17">
      <c r="F11086" s="36"/>
    </row>
    <row r="11087" spans="6:17">
      <c r="F11087" s="36"/>
      <c r="O11087" s="36"/>
    </row>
    <row r="11088" spans="6:17">
      <c r="F11088" s="36"/>
      <c r="H11088" s="36"/>
      <c r="I11088" s="36"/>
      <c r="J11088" s="36"/>
      <c r="K11088" s="36"/>
      <c r="O11088" s="36"/>
    </row>
    <row r="11089" spans="6:17">
      <c r="F11089" s="36"/>
      <c r="I11089" s="36"/>
    </row>
    <row r="11090" spans="6:17">
      <c r="F11090" s="36"/>
      <c r="H11090" s="36"/>
      <c r="I11090" s="36"/>
      <c r="K11090" s="36"/>
      <c r="N11090" s="36"/>
      <c r="O11090" s="36"/>
    </row>
    <row r="11091" spans="6:17">
      <c r="F11091" s="36"/>
      <c r="O11091" s="36"/>
    </row>
    <row r="11092" spans="6:17">
      <c r="F11092" s="36"/>
      <c r="K11092" s="36"/>
    </row>
    <row r="11093" spans="6:17">
      <c r="F11093" s="36"/>
      <c r="I11093" s="36"/>
    </row>
    <row r="11094" spans="6:17">
      <c r="F11094" s="36"/>
      <c r="K11094" s="36"/>
    </row>
    <row r="11095" spans="6:17">
      <c r="F11095" s="36"/>
      <c r="O11095" s="36"/>
    </row>
    <row r="11096" spans="6:17">
      <c r="F11096" s="36"/>
      <c r="J11096" s="36"/>
      <c r="K11096" s="36"/>
      <c r="O11096" s="36"/>
    </row>
    <row r="11097" spans="6:17">
      <c r="F11097" s="36"/>
      <c r="I11097" s="36"/>
    </row>
    <row r="11098" spans="6:17">
      <c r="F11098" s="36"/>
      <c r="K11098" s="36"/>
    </row>
    <row r="11099" spans="6:17">
      <c r="F11099" s="36"/>
      <c r="O11099" s="36"/>
    </row>
    <row r="11100" spans="6:17">
      <c r="F11100" s="47"/>
      <c r="G11100" s="47"/>
      <c r="H11100" s="47"/>
      <c r="I11100" s="47"/>
      <c r="J11100" s="47"/>
      <c r="K11100" s="47"/>
      <c r="L11100" s="47"/>
      <c r="M11100" s="47"/>
      <c r="N11100" s="47"/>
      <c r="O11100" s="47"/>
      <c r="P11100" s="47"/>
      <c r="Q11100" s="47"/>
    </row>
    <row r="11101" spans="6:17">
      <c r="F11101" s="36"/>
      <c r="I11101" s="36"/>
      <c r="K11101" s="36"/>
      <c r="O11101" s="36"/>
    </row>
    <row r="11102" spans="6:17">
      <c r="F11102" s="36"/>
      <c r="K11102" s="36"/>
    </row>
    <row r="11103" spans="6:17">
      <c r="F11103" s="36"/>
      <c r="O11103" s="36"/>
    </row>
    <row r="11104" spans="6:17">
      <c r="F11104" s="36"/>
      <c r="K11104" s="36"/>
    </row>
    <row r="11105" spans="6:15">
      <c r="F11105" s="36"/>
      <c r="O11105" s="36"/>
    </row>
    <row r="11106" spans="6:15">
      <c r="F11106" s="36"/>
    </row>
    <row r="11107" spans="6:15">
      <c r="F11107" s="36"/>
      <c r="O11107" s="36"/>
    </row>
    <row r="11108" spans="6:15">
      <c r="F11108" s="36"/>
      <c r="K11108" s="36"/>
    </row>
    <row r="11109" spans="6:15">
      <c r="F11109" s="36"/>
      <c r="K11109" s="36"/>
      <c r="O11109" s="36"/>
    </row>
    <row r="11110" spans="6:15">
      <c r="F11110" s="36"/>
    </row>
    <row r="11111" spans="6:15">
      <c r="F11111" s="36"/>
      <c r="O11111" s="36"/>
    </row>
    <row r="11112" spans="6:15">
      <c r="F11112" s="36"/>
      <c r="H11112" s="36"/>
      <c r="I11112" s="36"/>
      <c r="J11112" s="36"/>
      <c r="N11112" s="36"/>
      <c r="O11112" s="36"/>
    </row>
    <row r="11113" spans="6:15">
      <c r="F11113" s="36"/>
    </row>
    <row r="11114" spans="6:15">
      <c r="F11114" s="36"/>
      <c r="H11114" s="36"/>
      <c r="K11114" s="36"/>
    </row>
    <row r="11115" spans="6:15">
      <c r="F11115" s="36"/>
      <c r="O11115" s="36"/>
    </row>
    <row r="11116" spans="6:15">
      <c r="F11116" s="36"/>
      <c r="H11116" s="36"/>
      <c r="I11116" s="36"/>
      <c r="J11116" s="36"/>
      <c r="K11116" s="36"/>
      <c r="N11116" s="36"/>
      <c r="O11116" s="36"/>
    </row>
    <row r="11117" spans="6:15">
      <c r="F11117" s="36"/>
      <c r="H11117" s="36"/>
      <c r="I11117" s="36"/>
      <c r="J11117" s="36"/>
      <c r="K11117" s="36"/>
      <c r="N11117" s="36"/>
      <c r="O11117" s="36"/>
    </row>
    <row r="11118" spans="6:15">
      <c r="F11118" s="36"/>
      <c r="H11118" s="36"/>
      <c r="I11118" s="36"/>
      <c r="J11118" s="36"/>
      <c r="K11118" s="36"/>
      <c r="N11118" s="36"/>
      <c r="O11118" s="36"/>
    </row>
    <row r="11119" spans="6:15">
      <c r="F11119" s="36"/>
      <c r="H11119" s="36"/>
      <c r="I11119" s="36"/>
      <c r="J11119" s="36"/>
      <c r="K11119" s="36"/>
      <c r="N11119" s="36"/>
      <c r="O11119" s="36"/>
    </row>
    <row r="11120" spans="6:15">
      <c r="F11120" s="36"/>
      <c r="H11120" s="36"/>
      <c r="I11120" s="36"/>
      <c r="J11120" s="36"/>
      <c r="K11120" s="36"/>
      <c r="N11120" s="36"/>
      <c r="O11120" s="36"/>
    </row>
    <row r="11121" spans="6:17">
      <c r="F11121" s="36"/>
      <c r="H11121" s="36"/>
      <c r="I11121" s="36"/>
      <c r="J11121" s="36"/>
      <c r="K11121" s="36"/>
      <c r="N11121" s="36"/>
      <c r="O11121" s="36"/>
    </row>
    <row r="11122" spans="6:17">
      <c r="F11122" s="36"/>
      <c r="H11122" s="36"/>
      <c r="I11122" s="36"/>
      <c r="J11122" s="36"/>
      <c r="K11122" s="36"/>
      <c r="N11122" s="36"/>
      <c r="O11122" s="36"/>
    </row>
    <row r="11123" spans="6:17">
      <c r="F11123" s="36"/>
      <c r="H11123" s="36"/>
      <c r="I11123" s="36"/>
      <c r="J11123" s="36"/>
      <c r="K11123" s="36"/>
      <c r="N11123" s="36"/>
      <c r="O11123" s="36"/>
    </row>
    <row r="11124" spans="6:17">
      <c r="F11124" s="36"/>
      <c r="H11124" s="36"/>
      <c r="I11124" s="36"/>
      <c r="J11124" s="36"/>
      <c r="K11124" s="36"/>
      <c r="N11124" s="36"/>
      <c r="O11124" s="36"/>
    </row>
    <row r="11125" spans="6:17">
      <c r="F11125" s="36"/>
      <c r="H11125" s="36"/>
      <c r="I11125" s="36"/>
      <c r="J11125" s="36"/>
      <c r="K11125" s="36"/>
      <c r="N11125" s="36"/>
      <c r="O11125" s="36"/>
    </row>
    <row r="11126" spans="6:17">
      <c r="F11126" s="36"/>
      <c r="H11126" s="36"/>
      <c r="I11126" s="36"/>
      <c r="J11126" s="36"/>
      <c r="K11126" s="36"/>
      <c r="N11126" s="36"/>
      <c r="O11126" s="36"/>
    </row>
    <row r="11127" spans="6:17">
      <c r="F11127" s="36"/>
      <c r="H11127" s="36"/>
      <c r="I11127" s="36"/>
      <c r="J11127" s="36"/>
      <c r="K11127" s="36"/>
      <c r="N11127" s="36"/>
      <c r="O11127" s="36"/>
    </row>
    <row r="11128" spans="6:17">
      <c r="F11128" s="36"/>
      <c r="H11128" s="36"/>
      <c r="I11128" s="36"/>
      <c r="J11128" s="36"/>
      <c r="K11128" s="36"/>
      <c r="N11128" s="36"/>
      <c r="O11128" s="36"/>
    </row>
    <row r="11129" spans="6:17">
      <c r="F11129" s="36"/>
      <c r="H11129" s="36"/>
      <c r="I11129" s="36"/>
      <c r="J11129" s="36"/>
      <c r="K11129" s="36"/>
      <c r="N11129" s="36"/>
      <c r="O11129" s="36"/>
    </row>
    <row r="11130" spans="6:17">
      <c r="F11130" s="36"/>
      <c r="H11130" s="36"/>
      <c r="I11130" s="36"/>
      <c r="J11130" s="36"/>
      <c r="K11130" s="36"/>
      <c r="N11130" s="36"/>
      <c r="O11130" s="36"/>
    </row>
    <row r="11131" spans="6:17">
      <c r="F11131" s="36"/>
      <c r="H11131" s="36"/>
      <c r="I11131" s="36"/>
      <c r="J11131" s="36"/>
      <c r="K11131" s="36"/>
      <c r="N11131" s="36"/>
      <c r="O11131" s="36"/>
    </row>
    <row r="11132" spans="6:17">
      <c r="F11132" s="36"/>
      <c r="N11132" s="36"/>
    </row>
    <row r="11133" spans="6:17">
      <c r="F11133" s="47"/>
      <c r="G11133" s="47"/>
      <c r="H11133" s="47"/>
      <c r="I11133" s="47"/>
      <c r="J11133" s="47"/>
      <c r="K11133" s="47"/>
      <c r="L11133" s="47"/>
      <c r="M11133" s="47"/>
      <c r="N11133" s="47"/>
      <c r="O11133" s="47"/>
      <c r="P11133" s="47"/>
      <c r="Q11133" s="47"/>
    </row>
    <row r="11134" spans="6:17">
      <c r="F11134" s="36"/>
      <c r="N11134" s="36"/>
    </row>
    <row r="11135" spans="6:17">
      <c r="F11135" s="47"/>
      <c r="G11135" s="47"/>
      <c r="H11135" s="47"/>
      <c r="I11135" s="47"/>
      <c r="J11135" s="47"/>
      <c r="K11135" s="47"/>
      <c r="L11135" s="47"/>
      <c r="M11135" s="47"/>
      <c r="N11135" s="47"/>
      <c r="O11135" s="47"/>
      <c r="P11135" s="47"/>
      <c r="Q11135" s="47"/>
    </row>
    <row r="11136" spans="6:17">
      <c r="F11136" s="36"/>
      <c r="H11136" s="36"/>
      <c r="I11136" s="36"/>
      <c r="J11136" s="36"/>
      <c r="K11136" s="36"/>
      <c r="N11136" s="36"/>
      <c r="O11136" s="36"/>
    </row>
    <row r="11137" spans="6:15">
      <c r="H11137" s="36"/>
      <c r="J11137" s="36"/>
      <c r="O11137" s="36"/>
    </row>
    <row r="11138" spans="6:15">
      <c r="F11138" s="36"/>
      <c r="H11138" s="36"/>
      <c r="K11138" s="36"/>
    </row>
    <row r="11139" spans="6:15">
      <c r="H11139" s="36"/>
      <c r="O11139" s="36"/>
    </row>
    <row r="11140" spans="6:15">
      <c r="F11140" s="36"/>
      <c r="H11140" s="36"/>
      <c r="I11140" s="36"/>
      <c r="J11140" s="36"/>
      <c r="K11140" s="36"/>
      <c r="N11140" s="36"/>
      <c r="O11140" s="36"/>
    </row>
    <row r="11141" spans="6:15">
      <c r="F11141" s="36"/>
      <c r="H11141" s="36"/>
      <c r="I11141" s="36"/>
      <c r="J11141" s="36"/>
      <c r="K11141" s="36"/>
      <c r="N11141" s="36"/>
      <c r="O11141" s="36"/>
    </row>
    <row r="11142" spans="6:15">
      <c r="F11142" s="36"/>
      <c r="H11142" s="36"/>
      <c r="I11142" s="36"/>
      <c r="J11142" s="36"/>
      <c r="K11142" s="36"/>
      <c r="N11142" s="36"/>
      <c r="O11142" s="36"/>
    </row>
    <row r="11143" spans="6:15">
      <c r="F11143" s="36"/>
      <c r="H11143" s="36"/>
      <c r="I11143" s="36"/>
      <c r="J11143" s="36"/>
      <c r="K11143" s="36"/>
      <c r="N11143" s="36"/>
      <c r="O11143" s="36"/>
    </row>
    <row r="11144" spans="6:15">
      <c r="F11144" s="36"/>
      <c r="H11144" s="36"/>
      <c r="I11144" s="36"/>
      <c r="J11144" s="36"/>
      <c r="K11144" s="36"/>
      <c r="N11144" s="36"/>
      <c r="O11144" s="36"/>
    </row>
    <row r="11145" spans="6:15">
      <c r="F11145" s="36"/>
      <c r="H11145" s="36"/>
      <c r="I11145" s="36"/>
      <c r="J11145" s="36"/>
      <c r="K11145" s="36"/>
      <c r="N11145" s="36"/>
      <c r="O11145" s="36"/>
    </row>
    <row r="11146" spans="6:15">
      <c r="F11146" s="36"/>
      <c r="H11146" s="36"/>
      <c r="I11146" s="36"/>
      <c r="J11146" s="36"/>
      <c r="K11146" s="36"/>
      <c r="N11146" s="36"/>
      <c r="O11146" s="36"/>
    </row>
    <row r="11147" spans="6:15">
      <c r="F11147" s="36"/>
      <c r="H11147" s="36"/>
      <c r="I11147" s="36"/>
      <c r="J11147" s="36"/>
      <c r="K11147" s="36"/>
      <c r="N11147" s="36"/>
      <c r="O11147" s="36"/>
    </row>
    <row r="11148" spans="6:15">
      <c r="F11148" s="36"/>
      <c r="J11148" s="36"/>
      <c r="O11148" s="36"/>
    </row>
    <row r="11149" spans="6:15">
      <c r="F11149" s="36"/>
      <c r="H11149" s="36"/>
      <c r="J11149" s="36"/>
      <c r="K11149" s="36"/>
    </row>
    <row r="11150" spans="6:15">
      <c r="J11150" s="36"/>
    </row>
    <row r="11151" spans="6:15">
      <c r="F11151" s="36"/>
      <c r="J11151" s="36"/>
      <c r="K11151" s="36"/>
    </row>
    <row r="11152" spans="6:15">
      <c r="F11152" s="36"/>
      <c r="J11152" s="36"/>
      <c r="O11152" s="36"/>
    </row>
    <row r="11153" spans="6:17">
      <c r="F11153" s="36"/>
      <c r="J11153" s="36"/>
      <c r="K11153" s="36"/>
      <c r="O11153" s="36"/>
    </row>
    <row r="11154" spans="6:17">
      <c r="J11154" s="36"/>
    </row>
    <row r="11155" spans="6:17">
      <c r="J11155" s="36"/>
      <c r="O11155" s="36"/>
    </row>
    <row r="11156" spans="6:17">
      <c r="F11156" s="36"/>
      <c r="H11156" s="36"/>
      <c r="I11156" s="36"/>
      <c r="J11156" s="36"/>
      <c r="K11156" s="36"/>
      <c r="N11156" s="36"/>
      <c r="O11156" s="36"/>
    </row>
    <row r="11157" spans="6:17">
      <c r="F11157" s="36"/>
      <c r="K11157" s="36"/>
      <c r="M11157" s="36"/>
      <c r="O11157" s="36"/>
    </row>
    <row r="11158" spans="6:17">
      <c r="M11158" s="36"/>
    </row>
    <row r="11159" spans="6:17">
      <c r="F11159" s="36"/>
      <c r="K11159" s="36"/>
      <c r="M11159" s="36"/>
      <c r="O11159" s="36"/>
    </row>
    <row r="11160" spans="6:17">
      <c r="F11160" s="36"/>
      <c r="H11160" s="36"/>
      <c r="I11160" s="36"/>
      <c r="J11160" s="36"/>
      <c r="K11160" s="36"/>
      <c r="N11160" s="36"/>
      <c r="O11160" s="36"/>
    </row>
    <row r="11161" spans="6:17">
      <c r="F11161" s="36"/>
      <c r="H11161" s="36"/>
      <c r="I11161" s="36"/>
      <c r="J11161" s="36"/>
      <c r="K11161" s="36"/>
      <c r="N11161" s="36"/>
      <c r="O11161" s="36"/>
    </row>
    <row r="11162" spans="6:17">
      <c r="F11162" s="36"/>
      <c r="H11162" s="36"/>
      <c r="I11162" s="36"/>
      <c r="J11162" s="36"/>
      <c r="K11162" s="36"/>
      <c r="N11162" s="36"/>
      <c r="O11162" s="36"/>
    </row>
    <row r="11163" spans="6:17">
      <c r="F11163" s="36"/>
      <c r="H11163" s="36"/>
      <c r="I11163" s="36"/>
      <c r="J11163" s="36"/>
      <c r="K11163" s="36"/>
      <c r="N11163" s="36"/>
      <c r="O11163" s="36"/>
    </row>
    <row r="11164" spans="6:17">
      <c r="H11164" s="36"/>
      <c r="J11164" s="36"/>
      <c r="O11164" s="36"/>
    </row>
    <row r="11165" spans="6:17">
      <c r="H11165" s="36"/>
    </row>
    <row r="11166" spans="6:17">
      <c r="F11166" s="47"/>
      <c r="G11166" s="47"/>
      <c r="H11166" s="47"/>
      <c r="I11166" s="47"/>
      <c r="J11166" s="47"/>
      <c r="K11166" s="47"/>
      <c r="L11166" s="47"/>
      <c r="M11166" s="47"/>
      <c r="N11166" s="47"/>
      <c r="O11166" s="47"/>
      <c r="P11166" s="47"/>
      <c r="Q11166" s="47"/>
    </row>
    <row r="11167" spans="6:17">
      <c r="H11167" s="36"/>
      <c r="O11167" s="36"/>
    </row>
    <row r="11168" spans="6:17">
      <c r="H11168" s="36"/>
      <c r="I11168" s="36"/>
      <c r="J11168" s="36"/>
      <c r="O11168" s="36"/>
    </row>
    <row r="11169" spans="6:15">
      <c r="H11169" s="36"/>
      <c r="I11169" s="36"/>
    </row>
    <row r="11170" spans="6:15">
      <c r="F11170" s="36"/>
      <c r="H11170" s="36"/>
      <c r="I11170" s="36"/>
      <c r="J11170" s="36"/>
      <c r="K11170" s="36"/>
      <c r="O11170" s="36"/>
    </row>
    <row r="11171" spans="6:15">
      <c r="H11171" s="36"/>
      <c r="I11171" s="36"/>
      <c r="O11171" s="36"/>
    </row>
    <row r="11172" spans="6:15">
      <c r="F11172" s="36"/>
      <c r="J11172" s="36"/>
      <c r="O11172" s="36"/>
    </row>
    <row r="11173" spans="6:15">
      <c r="F11173" s="36"/>
      <c r="H11173" s="36"/>
      <c r="K11173" s="36"/>
    </row>
    <row r="11174" spans="6:15">
      <c r="F11174" s="36"/>
      <c r="I11174" s="36"/>
    </row>
    <row r="11175" spans="6:15">
      <c r="F11175" s="36"/>
    </row>
    <row r="11176" spans="6:15">
      <c r="F11176" s="36"/>
      <c r="H11176" s="36"/>
      <c r="I11176" s="36"/>
      <c r="J11176" s="36"/>
      <c r="K11176" s="36"/>
      <c r="N11176" s="36"/>
      <c r="O11176" s="36"/>
    </row>
    <row r="11177" spans="6:15">
      <c r="F11177" s="36"/>
      <c r="H11177" s="36"/>
      <c r="I11177" s="36"/>
      <c r="J11177" s="36"/>
      <c r="K11177" s="36"/>
      <c r="N11177" s="36"/>
      <c r="O11177" s="36"/>
    </row>
    <row r="11178" spans="6:15">
      <c r="F11178" s="36"/>
      <c r="H11178" s="36"/>
      <c r="I11178" s="36"/>
      <c r="J11178" s="36"/>
      <c r="K11178" s="36"/>
      <c r="N11178" s="36"/>
      <c r="O11178" s="36"/>
    </row>
    <row r="11179" spans="6:15">
      <c r="F11179" s="36"/>
      <c r="H11179" s="36"/>
      <c r="I11179" s="36"/>
      <c r="J11179" s="36"/>
      <c r="K11179" s="36"/>
      <c r="N11179" s="36"/>
      <c r="O11179" s="36"/>
    </row>
    <row r="11180" spans="6:15">
      <c r="F11180" s="36"/>
      <c r="H11180" s="36"/>
      <c r="I11180" s="36"/>
      <c r="J11180" s="36"/>
      <c r="K11180" s="36"/>
      <c r="N11180" s="36"/>
      <c r="O11180" s="36"/>
    </row>
    <row r="11181" spans="6:15">
      <c r="F11181" s="36"/>
      <c r="H11181" s="36"/>
      <c r="I11181" s="36"/>
      <c r="J11181" s="36"/>
      <c r="K11181" s="36"/>
      <c r="N11181" s="36"/>
      <c r="O11181" s="36"/>
    </row>
    <row r="11182" spans="6:15">
      <c r="F11182" s="36"/>
      <c r="H11182" s="36"/>
      <c r="I11182" s="36"/>
      <c r="J11182" s="36"/>
      <c r="K11182" s="36"/>
      <c r="N11182" s="36"/>
      <c r="O11182" s="36"/>
    </row>
    <row r="11183" spans="6:15">
      <c r="F11183" s="36"/>
      <c r="H11183" s="36"/>
      <c r="I11183" s="36"/>
      <c r="J11183" s="36"/>
      <c r="K11183" s="36"/>
      <c r="N11183" s="36"/>
      <c r="O11183" s="36"/>
    </row>
    <row r="11184" spans="6:15">
      <c r="F11184" s="36"/>
      <c r="H11184" s="36"/>
      <c r="K11184" s="36"/>
      <c r="N11184" s="36"/>
    </row>
    <row r="11185" spans="6:17">
      <c r="F11185" s="36"/>
      <c r="K11185" s="36"/>
    </row>
    <row r="11186" spans="6:17">
      <c r="F11186" s="36"/>
      <c r="H11186" s="36"/>
      <c r="I11186" s="36"/>
      <c r="J11186" s="36"/>
      <c r="K11186" s="36"/>
      <c r="N11186" s="36"/>
      <c r="O11186" s="36"/>
    </row>
    <row r="11187" spans="6:17">
      <c r="F11187" s="36"/>
      <c r="K11187" s="36"/>
      <c r="O11187" s="36"/>
    </row>
    <row r="11188" spans="6:17">
      <c r="F11188" s="36"/>
      <c r="H11188" s="36"/>
      <c r="I11188" s="36"/>
      <c r="J11188" s="36"/>
      <c r="K11188" s="36"/>
      <c r="N11188" s="36"/>
      <c r="O11188" s="36"/>
    </row>
    <row r="11189" spans="6:17">
      <c r="F11189" s="36"/>
      <c r="H11189" s="36"/>
      <c r="I11189" s="36"/>
      <c r="J11189" s="36"/>
      <c r="K11189" s="36"/>
      <c r="N11189" s="36"/>
      <c r="O11189" s="36"/>
    </row>
    <row r="11190" spans="6:17">
      <c r="F11190" s="36"/>
      <c r="H11190" s="36"/>
      <c r="I11190" s="36"/>
      <c r="J11190" s="36"/>
      <c r="K11190" s="36"/>
      <c r="N11190" s="36"/>
      <c r="O11190" s="36"/>
    </row>
    <row r="11191" spans="6:17">
      <c r="F11191" s="36"/>
      <c r="H11191" s="36"/>
      <c r="I11191" s="36"/>
      <c r="J11191" s="36"/>
      <c r="K11191" s="36"/>
      <c r="N11191" s="36"/>
      <c r="O11191" s="36"/>
    </row>
    <row r="11192" spans="6:17">
      <c r="F11192" s="36"/>
      <c r="J11192" s="36"/>
      <c r="K11192" s="36"/>
      <c r="O11192" s="36"/>
    </row>
    <row r="11193" spans="6:17">
      <c r="J11193" s="36"/>
      <c r="K11193" s="36"/>
    </row>
    <row r="11194" spans="6:17">
      <c r="J11194" s="36"/>
      <c r="O11194" s="36"/>
    </row>
    <row r="11195" spans="6:17">
      <c r="J11195" s="36"/>
      <c r="O11195" s="36"/>
    </row>
    <row r="11196" spans="6:17">
      <c r="F11196" s="36"/>
      <c r="H11196" s="36"/>
      <c r="I11196" s="36"/>
      <c r="J11196" s="36"/>
      <c r="K11196" s="36"/>
      <c r="N11196" s="36"/>
      <c r="O11196" s="36"/>
    </row>
    <row r="11197" spans="6:17">
      <c r="F11197" s="47"/>
      <c r="G11197" s="47"/>
      <c r="H11197" s="47"/>
      <c r="I11197" s="47"/>
      <c r="J11197" s="47"/>
      <c r="K11197" s="47"/>
      <c r="L11197" s="47"/>
      <c r="M11197" s="47"/>
      <c r="N11197" s="47"/>
      <c r="O11197" s="47"/>
      <c r="P11197" s="47"/>
      <c r="Q11197" s="47"/>
    </row>
    <row r="11198" spans="6:17">
      <c r="K11198" s="36"/>
    </row>
    <row r="11199" spans="6:17">
      <c r="K11199" s="36"/>
      <c r="O11199" s="36"/>
    </row>
    <row r="11200" spans="6:17">
      <c r="F11200" s="36"/>
      <c r="H11200" s="36"/>
      <c r="I11200" s="36"/>
      <c r="J11200" s="36"/>
      <c r="K11200" s="36"/>
      <c r="N11200" s="36"/>
      <c r="O11200" s="36"/>
    </row>
    <row r="11201" spans="6:15">
      <c r="F11201" s="36"/>
      <c r="H11201" s="36"/>
      <c r="I11201" s="36"/>
      <c r="J11201" s="36"/>
      <c r="K11201" s="36"/>
      <c r="N11201" s="36"/>
      <c r="O11201" s="36"/>
    </row>
    <row r="11202" spans="6:15">
      <c r="F11202" s="36"/>
      <c r="H11202" s="36"/>
      <c r="I11202" s="36"/>
      <c r="J11202" s="36"/>
      <c r="K11202" s="36"/>
      <c r="N11202" s="36"/>
      <c r="O11202" s="36"/>
    </row>
    <row r="11203" spans="6:15">
      <c r="F11203" s="36"/>
      <c r="H11203" s="36"/>
      <c r="I11203" s="36"/>
      <c r="J11203" s="36"/>
      <c r="K11203" s="36"/>
      <c r="N11203" s="36"/>
      <c r="O11203" s="36"/>
    </row>
    <row r="11204" spans="6:15">
      <c r="J11204" s="36"/>
      <c r="O11204" s="36"/>
    </row>
    <row r="11205" spans="6:15">
      <c r="F11205" s="36"/>
      <c r="J11205" s="36"/>
      <c r="K11205" s="36"/>
      <c r="O11205" s="36"/>
    </row>
    <row r="11206" spans="6:15">
      <c r="K11206" s="36"/>
      <c r="O11206" s="36"/>
    </row>
    <row r="11207" spans="6:15">
      <c r="F11207" s="36"/>
      <c r="K11207" s="36"/>
      <c r="O11207" s="36"/>
    </row>
    <row r="11208" spans="6:15">
      <c r="F11208" s="36"/>
      <c r="H11208" s="36"/>
      <c r="I11208" s="36"/>
      <c r="J11208" s="36"/>
      <c r="K11208" s="36"/>
      <c r="N11208" s="36"/>
      <c r="O11208" s="36"/>
    </row>
    <row r="11209" spans="6:15">
      <c r="F11209" s="36"/>
      <c r="K11209" s="36"/>
    </row>
    <row r="11210" spans="6:15">
      <c r="F11210" s="36"/>
      <c r="H11210" s="36"/>
      <c r="K11210" s="36"/>
    </row>
    <row r="11211" spans="6:15">
      <c r="K11211" s="36"/>
      <c r="O11211" s="36"/>
    </row>
    <row r="11212" spans="6:15">
      <c r="J11212" s="36"/>
      <c r="O11212" s="36"/>
    </row>
    <row r="11213" spans="6:15">
      <c r="J11213" s="36"/>
      <c r="K11213" s="36"/>
    </row>
    <row r="11214" spans="6:15">
      <c r="F11214" s="36"/>
      <c r="J11214" s="36"/>
    </row>
    <row r="11215" spans="6:15">
      <c r="J11215" s="36"/>
      <c r="O11215" s="36"/>
    </row>
    <row r="11216" spans="6:15">
      <c r="F11216" s="36"/>
      <c r="H11216" s="36"/>
      <c r="I11216" s="36"/>
      <c r="J11216" s="36"/>
      <c r="K11216" s="36"/>
      <c r="N11216" s="36"/>
      <c r="O11216" s="36"/>
    </row>
    <row r="11217" spans="6:17">
      <c r="O11217" s="36"/>
    </row>
    <row r="11218" spans="6:17">
      <c r="F11218" s="36"/>
      <c r="K11218" s="36"/>
      <c r="O11218" s="36"/>
    </row>
    <row r="11219" spans="6:17">
      <c r="O11219" s="36"/>
    </row>
    <row r="11220" spans="6:17">
      <c r="F11220" s="36"/>
      <c r="H11220" s="36"/>
      <c r="I11220" s="36"/>
      <c r="J11220" s="36"/>
      <c r="K11220" s="36"/>
      <c r="N11220" s="36"/>
      <c r="O11220" s="36"/>
    </row>
    <row r="11221" spans="6:17">
      <c r="F11221" s="36"/>
      <c r="H11221" s="36"/>
      <c r="J11221" s="36"/>
    </row>
    <row r="11222" spans="6:17">
      <c r="F11222" s="36"/>
    </row>
    <row r="11223" spans="6:17">
      <c r="F11223" s="36"/>
      <c r="J11223" s="36"/>
      <c r="O11223" s="36"/>
    </row>
    <row r="11224" spans="6:17">
      <c r="H11224" s="36"/>
      <c r="J11224" s="36"/>
      <c r="O11224" s="36"/>
    </row>
    <row r="11225" spans="6:17">
      <c r="H11225" s="36"/>
      <c r="J11225" s="36"/>
      <c r="O11225" s="36"/>
    </row>
    <row r="11226" spans="6:17">
      <c r="F11226" s="36"/>
      <c r="H11226" s="36"/>
    </row>
    <row r="11227" spans="6:17">
      <c r="F11227" s="47"/>
      <c r="G11227" s="47"/>
      <c r="H11227" s="47"/>
      <c r="I11227" s="47"/>
      <c r="J11227" s="47"/>
      <c r="K11227" s="47"/>
      <c r="L11227" s="47"/>
      <c r="M11227" s="47"/>
      <c r="N11227" s="47"/>
      <c r="O11227" s="47"/>
      <c r="P11227" s="47"/>
      <c r="Q11227" s="47"/>
    </row>
    <row r="11228" spans="6:17">
      <c r="F11228" s="36"/>
      <c r="H11228" s="36"/>
      <c r="I11228" s="36"/>
      <c r="J11228" s="36"/>
      <c r="K11228" s="36"/>
      <c r="N11228" s="36"/>
      <c r="O11228" s="36"/>
    </row>
    <row r="11229" spans="6:17">
      <c r="F11229" s="36"/>
      <c r="H11229" s="36"/>
      <c r="I11229" s="36"/>
      <c r="J11229" s="36"/>
      <c r="K11229" s="36"/>
      <c r="N11229" s="36"/>
      <c r="O11229" s="36"/>
    </row>
    <row r="11230" spans="6:17">
      <c r="F11230" s="36"/>
      <c r="H11230" s="36"/>
      <c r="I11230" s="36"/>
      <c r="J11230" s="36"/>
      <c r="K11230" s="36"/>
      <c r="N11230" s="36"/>
      <c r="O11230" s="36"/>
    </row>
    <row r="11231" spans="6:17">
      <c r="F11231" s="36"/>
      <c r="H11231" s="36"/>
      <c r="I11231" s="36"/>
      <c r="J11231" s="36"/>
      <c r="K11231" s="36"/>
      <c r="N11231" s="36"/>
      <c r="O11231" s="36"/>
    </row>
    <row r="11232" spans="6:17">
      <c r="F11232" s="36"/>
      <c r="H11232" s="36"/>
      <c r="I11232" s="36"/>
      <c r="J11232" s="36"/>
      <c r="K11232" s="36"/>
      <c r="N11232" s="36"/>
      <c r="O11232" s="36"/>
    </row>
    <row r="11233" spans="6:17">
      <c r="F11233" s="36"/>
      <c r="J11233" s="36"/>
      <c r="O11233" s="36"/>
    </row>
    <row r="11234" spans="6:17">
      <c r="F11234" s="47"/>
      <c r="G11234" s="47"/>
      <c r="H11234" s="47"/>
      <c r="I11234" s="47"/>
      <c r="J11234" s="47"/>
      <c r="K11234" s="47"/>
      <c r="L11234" s="47"/>
      <c r="M11234" s="47"/>
      <c r="N11234" s="47"/>
      <c r="O11234" s="47"/>
      <c r="P11234" s="47"/>
      <c r="Q11234" s="47"/>
    </row>
    <row r="11235" spans="6:17">
      <c r="F11235" s="36"/>
      <c r="O11235" s="36"/>
    </row>
    <row r="11236" spans="6:17">
      <c r="F11236" s="36"/>
      <c r="H11236" s="36"/>
      <c r="I11236" s="36"/>
      <c r="J11236" s="36"/>
      <c r="K11236" s="36"/>
      <c r="N11236" s="36"/>
      <c r="O11236" s="36"/>
    </row>
    <row r="11237" spans="6:17">
      <c r="F11237" s="36"/>
      <c r="H11237" s="36"/>
      <c r="I11237" s="36"/>
      <c r="J11237" s="36"/>
      <c r="K11237" s="36"/>
      <c r="N11237" s="36"/>
      <c r="O11237" s="36"/>
    </row>
    <row r="11238" spans="6:17">
      <c r="F11238" s="36"/>
      <c r="H11238" s="36"/>
      <c r="I11238" s="36"/>
      <c r="J11238" s="36"/>
      <c r="K11238" s="36"/>
      <c r="N11238" s="36"/>
      <c r="O11238" s="36"/>
    </row>
    <row r="11239" spans="6:17">
      <c r="F11239" s="36"/>
      <c r="H11239" s="36"/>
      <c r="I11239" s="36"/>
      <c r="J11239" s="36"/>
      <c r="K11239" s="36"/>
      <c r="N11239" s="36"/>
      <c r="O11239" s="36"/>
    </row>
    <row r="11240" spans="6:17">
      <c r="F11240" s="36"/>
      <c r="H11240" s="36"/>
      <c r="I11240" s="36"/>
      <c r="O11240" s="36"/>
    </row>
    <row r="11241" spans="6:17">
      <c r="H11241" s="36"/>
      <c r="I11241" s="36"/>
      <c r="O11241" s="36"/>
    </row>
    <row r="11242" spans="6:17">
      <c r="G11242" s="36"/>
      <c r="H11242" s="36"/>
      <c r="I11242" s="36"/>
    </row>
    <row r="11243" spans="6:17">
      <c r="H11243" s="36"/>
      <c r="I11243" s="36"/>
      <c r="O11243" s="36"/>
    </row>
    <row r="11244" spans="6:17">
      <c r="O11244" s="36"/>
    </row>
    <row r="11245" spans="6:17">
      <c r="H11245" s="36"/>
      <c r="I11245" s="36"/>
      <c r="O11245" s="36"/>
    </row>
    <row r="11246" spans="6:17">
      <c r="G11246" s="36"/>
      <c r="O11246" s="36"/>
    </row>
    <row r="11247" spans="6:17">
      <c r="O11247" s="36"/>
    </row>
    <row r="11248" spans="6:17">
      <c r="F11248" s="36"/>
      <c r="H11248" s="36"/>
      <c r="I11248" s="36"/>
      <c r="J11248" s="36"/>
      <c r="K11248" s="36"/>
      <c r="N11248" s="36"/>
      <c r="O11248" s="36"/>
    </row>
    <row r="11249" spans="6:17">
      <c r="F11249" s="36"/>
      <c r="H11249" s="36"/>
      <c r="I11249" s="36"/>
      <c r="J11249" s="36"/>
      <c r="K11249" s="36"/>
      <c r="N11249" s="36"/>
      <c r="O11249" s="36"/>
    </row>
    <row r="11250" spans="6:17">
      <c r="F11250" s="36"/>
      <c r="H11250" s="36"/>
      <c r="I11250" s="36"/>
      <c r="J11250" s="36"/>
      <c r="K11250" s="36"/>
      <c r="N11250" s="36"/>
      <c r="O11250" s="36"/>
    </row>
    <row r="11251" spans="6:17">
      <c r="F11251" s="36"/>
      <c r="H11251" s="36"/>
      <c r="I11251" s="36"/>
      <c r="J11251" s="36"/>
      <c r="K11251" s="36"/>
      <c r="N11251" s="36"/>
      <c r="O11251" s="36"/>
    </row>
    <row r="11252" spans="6:17">
      <c r="F11252" s="36"/>
      <c r="H11252" s="36"/>
      <c r="I11252" s="36"/>
      <c r="J11252" s="36"/>
      <c r="K11252" s="36"/>
      <c r="N11252" s="36"/>
      <c r="O11252" s="36"/>
    </row>
    <row r="11253" spans="6:17">
      <c r="F11253" s="36"/>
      <c r="H11253" s="36"/>
      <c r="I11253" s="36"/>
      <c r="J11253" s="36"/>
      <c r="K11253" s="36"/>
      <c r="N11253" s="36"/>
      <c r="O11253" s="36"/>
    </row>
    <row r="11254" spans="6:17">
      <c r="F11254" s="36"/>
      <c r="H11254" s="36"/>
      <c r="I11254" s="36"/>
      <c r="J11254" s="36"/>
      <c r="K11254" s="36"/>
      <c r="N11254" s="36"/>
      <c r="O11254" s="36"/>
    </row>
    <row r="11255" spans="6:17">
      <c r="F11255" s="36"/>
      <c r="H11255" s="36"/>
      <c r="I11255" s="36"/>
      <c r="J11255" s="36"/>
      <c r="K11255" s="36"/>
      <c r="N11255" s="36"/>
      <c r="O11255" s="36"/>
    </row>
    <row r="11256" spans="6:17">
      <c r="F11256" s="36"/>
      <c r="H11256" s="36"/>
      <c r="I11256" s="36"/>
      <c r="J11256" s="36"/>
      <c r="K11256" s="36"/>
      <c r="N11256" s="36"/>
      <c r="O11256" s="36"/>
    </row>
    <row r="11257" spans="6:17">
      <c r="F11257" s="47"/>
      <c r="G11257" s="47"/>
      <c r="H11257" s="47"/>
      <c r="I11257" s="47"/>
      <c r="J11257" s="47"/>
      <c r="K11257" s="47"/>
      <c r="L11257" s="47"/>
      <c r="M11257" s="47"/>
      <c r="N11257" s="47"/>
      <c r="O11257" s="47"/>
      <c r="P11257" s="47"/>
      <c r="Q11257" s="47"/>
    </row>
    <row r="11258" spans="6:17">
      <c r="F11258" s="36"/>
      <c r="H11258" s="36"/>
      <c r="I11258" s="36"/>
      <c r="K11258" s="36"/>
      <c r="N11258" s="36"/>
      <c r="O11258" s="36"/>
    </row>
    <row r="11259" spans="6:17">
      <c r="O11259" s="36"/>
    </row>
    <row r="11260" spans="6:17">
      <c r="F11260" s="36"/>
    </row>
    <row r="11261" spans="6:17">
      <c r="F11261" s="36"/>
      <c r="I11261" s="36"/>
    </row>
    <row r="11262" spans="6:17">
      <c r="F11262" s="36"/>
      <c r="K11262" s="36"/>
    </row>
    <row r="11263" spans="6:17">
      <c r="F11263" s="36"/>
      <c r="O11263" s="36"/>
    </row>
    <row r="11264" spans="6:17">
      <c r="F11264" s="36"/>
      <c r="K11264" s="36"/>
      <c r="O11264" s="36"/>
    </row>
    <row r="11265" spans="6:17">
      <c r="F11265" s="36"/>
      <c r="I11265" s="36"/>
      <c r="K11265" s="36"/>
    </row>
    <row r="11266" spans="6:17">
      <c r="F11266" s="36"/>
      <c r="K11266" s="36"/>
      <c r="O11266" s="36"/>
    </row>
    <row r="11267" spans="6:17">
      <c r="F11267" s="36"/>
      <c r="K11267" s="36"/>
      <c r="O11267" s="36"/>
    </row>
    <row r="11268" spans="6:17">
      <c r="F11268" s="36"/>
      <c r="K11268" s="36"/>
    </row>
    <row r="11269" spans="6:17">
      <c r="F11269" s="36"/>
      <c r="H11269" s="36"/>
      <c r="I11269" s="36"/>
      <c r="J11269" s="36"/>
      <c r="K11269" s="36"/>
      <c r="N11269" s="36"/>
      <c r="O11269" s="36"/>
    </row>
    <row r="11270" spans="6:17">
      <c r="F11270" s="36"/>
      <c r="K11270" s="36"/>
    </row>
    <row r="11271" spans="6:17">
      <c r="F11271" s="36"/>
      <c r="K11271" s="36"/>
      <c r="O11271" s="36"/>
    </row>
    <row r="11272" spans="6:17">
      <c r="F11272" s="36"/>
      <c r="I11272" s="36"/>
    </row>
    <row r="11273" spans="6:17">
      <c r="F11273" s="36"/>
      <c r="I11273" s="36"/>
    </row>
    <row r="11274" spans="6:17">
      <c r="F11274" s="36"/>
      <c r="I11274" s="36"/>
    </row>
    <row r="11275" spans="6:17">
      <c r="F11275" s="36"/>
      <c r="I11275" s="36"/>
      <c r="K11275" s="36"/>
      <c r="O11275" s="36"/>
    </row>
    <row r="11276" spans="6:17">
      <c r="F11276" s="36"/>
      <c r="O11276" s="36"/>
    </row>
    <row r="11277" spans="6:17">
      <c r="F11277" s="36"/>
      <c r="O11277" s="36"/>
    </row>
    <row r="11278" spans="6:17">
      <c r="F11278" s="36"/>
      <c r="O11278" s="36"/>
    </row>
    <row r="11279" spans="6:17">
      <c r="F11279" s="47"/>
      <c r="G11279" s="47"/>
      <c r="H11279" s="47"/>
      <c r="I11279" s="47"/>
      <c r="J11279" s="47"/>
      <c r="K11279" s="47"/>
      <c r="L11279" s="47"/>
      <c r="M11279" s="47"/>
      <c r="N11279" s="47"/>
      <c r="O11279" s="47"/>
      <c r="P11279" s="47"/>
      <c r="Q11279" s="47"/>
    </row>
    <row r="11280" spans="6:17">
      <c r="F11280" s="36"/>
      <c r="H11280" s="36"/>
      <c r="I11280" s="36"/>
      <c r="J11280" s="36"/>
      <c r="K11280" s="36"/>
      <c r="O11280" s="36"/>
    </row>
    <row r="11281" spans="6:17">
      <c r="F11281" s="47"/>
      <c r="G11281" s="47"/>
      <c r="H11281" s="47"/>
      <c r="I11281" s="47"/>
      <c r="J11281" s="47"/>
      <c r="K11281" s="47"/>
      <c r="L11281" s="47"/>
      <c r="M11281" s="47"/>
      <c r="N11281" s="47"/>
      <c r="O11281" s="47"/>
      <c r="P11281" s="47"/>
      <c r="Q11281" s="47"/>
    </row>
    <row r="11282" spans="6:17">
      <c r="F11282" s="36"/>
      <c r="J11282" s="36"/>
      <c r="K11282" s="36"/>
      <c r="N11282" s="36"/>
      <c r="O11282" s="36"/>
    </row>
    <row r="11283" spans="6:17">
      <c r="J11283" s="36"/>
      <c r="O11283" s="36"/>
    </row>
    <row r="11284" spans="6:17">
      <c r="J11284" s="36"/>
      <c r="N11284" s="36"/>
    </row>
    <row r="11285" spans="6:17">
      <c r="J11285" s="36"/>
    </row>
    <row r="11286" spans="6:17">
      <c r="F11286" s="36"/>
      <c r="J11286" s="36"/>
      <c r="K11286" s="36"/>
    </row>
    <row r="11287" spans="6:17">
      <c r="J11287" s="36"/>
      <c r="O11287" s="36"/>
    </row>
    <row r="11288" spans="6:17">
      <c r="F11288" s="36"/>
      <c r="H11288" s="36"/>
      <c r="I11288" s="36"/>
      <c r="J11288" s="36"/>
      <c r="K11288" s="36"/>
      <c r="N11288" s="36"/>
      <c r="O11288" s="36"/>
    </row>
    <row r="11289" spans="6:17">
      <c r="M11289" s="36"/>
    </row>
    <row r="11290" spans="6:17">
      <c r="F11290" s="36"/>
      <c r="K11290" s="36"/>
      <c r="M11290" s="36"/>
      <c r="O11290" s="36"/>
    </row>
    <row r="11291" spans="6:17">
      <c r="M11291" s="36"/>
      <c r="O11291" s="36"/>
    </row>
    <row r="11292" spans="6:17">
      <c r="F11292" s="36"/>
      <c r="N11292" s="36"/>
    </row>
    <row r="11293" spans="6:17">
      <c r="F11293" s="36"/>
      <c r="H11293" s="36"/>
      <c r="I11293" s="36"/>
      <c r="K11293" s="36"/>
      <c r="O11293" s="36"/>
    </row>
    <row r="11294" spans="6:17">
      <c r="F11294" s="36"/>
      <c r="K11294" s="36"/>
    </row>
    <row r="11295" spans="6:17">
      <c r="F11295" s="36"/>
      <c r="H11295" s="36"/>
      <c r="I11295" s="36"/>
      <c r="J11295" s="36"/>
      <c r="K11295" s="36"/>
      <c r="N11295" s="36"/>
      <c r="O11295" s="36"/>
    </row>
    <row r="11296" spans="6:17">
      <c r="I11296" s="36"/>
      <c r="N11296" s="36"/>
    </row>
    <row r="11297" spans="6:15">
      <c r="F11297" s="36"/>
      <c r="I11297" s="36"/>
      <c r="O11297" s="36"/>
    </row>
    <row r="11298" spans="6:15">
      <c r="F11298" s="36"/>
      <c r="I11298" s="36"/>
      <c r="K11298" s="36"/>
    </row>
    <row r="11299" spans="6:15">
      <c r="F11299" s="36"/>
      <c r="I11299" s="36"/>
      <c r="K11299" s="36"/>
      <c r="O11299" s="36"/>
    </row>
    <row r="11300" spans="6:15">
      <c r="F11300" s="36"/>
      <c r="H11300" s="36"/>
      <c r="I11300" s="36"/>
      <c r="J11300" s="36"/>
      <c r="K11300" s="36"/>
      <c r="N11300" s="36"/>
      <c r="O11300" s="36"/>
    </row>
    <row r="11301" spans="6:15">
      <c r="F11301" s="36"/>
      <c r="H11301" s="36"/>
      <c r="I11301" s="36"/>
      <c r="J11301" s="36"/>
      <c r="K11301" s="36"/>
      <c r="N11301" s="36"/>
      <c r="O11301" s="36"/>
    </row>
    <row r="11302" spans="6:15">
      <c r="F11302" s="36"/>
      <c r="H11302" s="36"/>
      <c r="I11302" s="36"/>
      <c r="J11302" s="36"/>
      <c r="K11302" s="36"/>
      <c r="N11302" s="36"/>
      <c r="O11302" s="36"/>
    </row>
    <row r="11303" spans="6:15">
      <c r="F11303" s="36"/>
      <c r="H11303" s="36"/>
      <c r="I11303" s="36"/>
      <c r="J11303" s="36"/>
      <c r="K11303" s="36"/>
      <c r="N11303" s="36"/>
      <c r="O11303" s="36"/>
    </row>
    <row r="11304" spans="6:15">
      <c r="F11304" s="36"/>
      <c r="H11304" s="36"/>
      <c r="I11304" s="36"/>
      <c r="J11304" s="36"/>
      <c r="K11304" s="36"/>
      <c r="N11304" s="36"/>
      <c r="O11304" s="36"/>
    </row>
    <row r="11305" spans="6:15">
      <c r="F11305" s="36"/>
      <c r="H11305" s="36"/>
      <c r="I11305" s="36"/>
      <c r="J11305" s="36"/>
      <c r="K11305" s="36"/>
      <c r="N11305" s="36"/>
      <c r="O11305" s="36"/>
    </row>
    <row r="11306" spans="6:15">
      <c r="F11306" s="36"/>
      <c r="H11306" s="36"/>
      <c r="I11306" s="36"/>
      <c r="J11306" s="36"/>
      <c r="K11306" s="36"/>
      <c r="N11306" s="36"/>
      <c r="O11306" s="36"/>
    </row>
    <row r="11307" spans="6:15">
      <c r="F11307" s="36"/>
      <c r="H11307" s="36"/>
      <c r="I11307" s="36"/>
      <c r="J11307" s="36"/>
      <c r="K11307" s="36"/>
      <c r="N11307" s="36"/>
      <c r="O11307" s="36"/>
    </row>
    <row r="11308" spans="6:15">
      <c r="F11308" s="36"/>
      <c r="K11308" s="36"/>
    </row>
    <row r="11309" spans="6:15">
      <c r="K11309" s="36"/>
      <c r="O11309" s="36"/>
    </row>
    <row r="11310" spans="6:15">
      <c r="K11310" s="36"/>
    </row>
    <row r="11311" spans="6:15">
      <c r="K11311" s="36"/>
      <c r="O11311" s="36"/>
    </row>
    <row r="11312" spans="6:15">
      <c r="F11312" s="36"/>
      <c r="H11312" s="36"/>
      <c r="I11312" s="36"/>
      <c r="J11312" s="36"/>
      <c r="K11312" s="36"/>
      <c r="N11312" s="36"/>
      <c r="O11312" s="36"/>
    </row>
    <row r="11313" spans="6:15">
      <c r="F11313" s="36"/>
      <c r="H11313" s="36"/>
      <c r="I11313" s="36"/>
      <c r="J11313" s="36"/>
      <c r="K11313" s="36"/>
      <c r="N11313" s="36"/>
      <c r="O11313" s="36"/>
    </row>
    <row r="11314" spans="6:15">
      <c r="F11314" s="36"/>
      <c r="H11314" s="36"/>
      <c r="I11314" s="36"/>
      <c r="J11314" s="36"/>
      <c r="K11314" s="36"/>
      <c r="N11314" s="36"/>
      <c r="O11314" s="36"/>
    </row>
    <row r="11315" spans="6:15">
      <c r="F11315" s="36"/>
      <c r="H11315" s="36"/>
      <c r="I11315" s="36"/>
      <c r="J11315" s="36"/>
      <c r="K11315" s="36"/>
      <c r="N11315" s="36"/>
      <c r="O11315" s="36"/>
    </row>
    <row r="11316" spans="6:15">
      <c r="F11316" s="36"/>
      <c r="K11316" s="36"/>
    </row>
    <row r="11317" spans="6:15">
      <c r="F11317" s="36"/>
      <c r="H11317" s="36"/>
      <c r="I11317" s="36"/>
      <c r="K11317" s="36"/>
      <c r="O11317" s="36"/>
    </row>
    <row r="11318" spans="6:15">
      <c r="K11318" s="36"/>
    </row>
    <row r="11319" spans="6:15">
      <c r="F11319" s="36"/>
      <c r="K11319" s="36"/>
      <c r="O11319" s="36"/>
    </row>
    <row r="11320" spans="6:15">
      <c r="F11320" s="36"/>
      <c r="K11320" s="36"/>
      <c r="O11320" s="36"/>
    </row>
    <row r="11321" spans="6:15">
      <c r="F11321" s="36"/>
      <c r="O11321" s="36"/>
    </row>
    <row r="11322" spans="6:15">
      <c r="O11322" s="36"/>
    </row>
    <row r="11323" spans="6:15">
      <c r="O11323" s="36"/>
    </row>
    <row r="11324" spans="6:15">
      <c r="F11324" s="36"/>
      <c r="H11324" s="36"/>
      <c r="I11324" s="36"/>
      <c r="J11324" s="36"/>
      <c r="K11324" s="36"/>
      <c r="N11324" s="36"/>
      <c r="O11324" s="36"/>
    </row>
    <row r="11325" spans="6:15">
      <c r="F11325" s="36"/>
      <c r="H11325" s="36"/>
      <c r="I11325" s="36"/>
      <c r="J11325" s="36"/>
      <c r="K11325" s="36"/>
      <c r="N11325" s="36"/>
      <c r="O11325" s="36"/>
    </row>
    <row r="11326" spans="6:15">
      <c r="F11326" s="36"/>
      <c r="H11326" s="36"/>
      <c r="I11326" s="36"/>
      <c r="J11326" s="36"/>
      <c r="K11326" s="36"/>
      <c r="N11326" s="36"/>
      <c r="O11326" s="36"/>
    </row>
    <row r="11327" spans="6:15">
      <c r="F11327" s="36"/>
      <c r="H11327" s="36"/>
      <c r="I11327" s="36"/>
      <c r="J11327" s="36"/>
      <c r="K11327" s="36"/>
      <c r="N11327" s="36"/>
      <c r="O11327" s="36"/>
    </row>
    <row r="11328" spans="6:15">
      <c r="F11328" s="36"/>
      <c r="H11328" s="36"/>
      <c r="I11328" s="36"/>
      <c r="J11328" s="36"/>
      <c r="K11328" s="36"/>
      <c r="O11328" s="36"/>
    </row>
    <row r="11329" spans="6:15">
      <c r="F11329" s="36"/>
      <c r="K11329" s="36"/>
    </row>
    <row r="11330" spans="6:15">
      <c r="F11330" s="36"/>
      <c r="K11330" s="36"/>
      <c r="N11330" s="36"/>
      <c r="O11330" s="36"/>
    </row>
    <row r="11331" spans="6:15">
      <c r="K11331" s="36"/>
      <c r="O11331" s="36"/>
    </row>
    <row r="11332" spans="6:15">
      <c r="F11332" s="36"/>
      <c r="I11332" s="36"/>
    </row>
    <row r="11333" spans="6:15">
      <c r="F11333" s="36"/>
      <c r="I11333" s="36"/>
    </row>
    <row r="11334" spans="6:15">
      <c r="F11334" s="36"/>
      <c r="I11334" s="36"/>
      <c r="O11334" s="36"/>
    </row>
    <row r="11335" spans="6:15">
      <c r="I11335" s="36"/>
      <c r="O11335" s="36"/>
    </row>
    <row r="11336" spans="6:15">
      <c r="F11336" s="36"/>
      <c r="H11336" s="36"/>
      <c r="I11336" s="36"/>
      <c r="J11336" s="36"/>
      <c r="K11336" s="36"/>
      <c r="N11336" s="36"/>
      <c r="O11336" s="36"/>
    </row>
    <row r="11337" spans="6:15">
      <c r="F11337" s="36"/>
      <c r="H11337" s="36"/>
      <c r="I11337" s="36"/>
      <c r="J11337" s="36"/>
      <c r="K11337" s="36"/>
      <c r="N11337" s="36"/>
      <c r="O11337" s="36"/>
    </row>
    <row r="11338" spans="6:15">
      <c r="F11338" s="36"/>
      <c r="H11338" s="36"/>
      <c r="I11338" s="36"/>
      <c r="J11338" s="36"/>
      <c r="K11338" s="36"/>
      <c r="N11338" s="36"/>
      <c r="O11338" s="36"/>
    </row>
    <row r="11339" spans="6:15">
      <c r="F11339" s="36"/>
      <c r="H11339" s="36"/>
      <c r="I11339" s="36"/>
      <c r="J11339" s="36"/>
      <c r="K11339" s="36"/>
      <c r="N11339" s="36"/>
      <c r="O11339" s="36"/>
    </row>
    <row r="11340" spans="6:15">
      <c r="F11340" s="36"/>
      <c r="K11340" s="36"/>
    </row>
    <row r="11341" spans="6:15">
      <c r="F11341" s="36"/>
      <c r="H11341" s="36"/>
      <c r="I11341" s="36"/>
      <c r="K11341" s="36"/>
      <c r="O11341" s="36"/>
    </row>
    <row r="11342" spans="6:15">
      <c r="F11342" s="36"/>
      <c r="K11342" s="36"/>
    </row>
    <row r="11343" spans="6:15">
      <c r="F11343" s="36"/>
      <c r="K11343" s="36"/>
      <c r="O11343" s="36"/>
    </row>
    <row r="11344" spans="6:15">
      <c r="F11344" s="36"/>
      <c r="H11344" s="36"/>
      <c r="I11344" s="36"/>
      <c r="J11344" s="36"/>
      <c r="K11344" s="36"/>
      <c r="N11344" s="36"/>
      <c r="O11344" s="36"/>
    </row>
    <row r="11345" spans="6:17">
      <c r="F11345" s="36"/>
      <c r="H11345" s="36"/>
      <c r="I11345" s="36"/>
      <c r="J11345" s="36"/>
      <c r="K11345" s="36"/>
      <c r="N11345" s="36"/>
      <c r="O11345" s="36"/>
    </row>
    <row r="11346" spans="6:17">
      <c r="F11346" s="36"/>
      <c r="H11346" s="36"/>
      <c r="I11346" s="36"/>
      <c r="J11346" s="36"/>
      <c r="K11346" s="36"/>
      <c r="N11346" s="36"/>
      <c r="O11346" s="36"/>
    </row>
    <row r="11347" spans="6:17">
      <c r="F11347" s="36"/>
      <c r="H11347" s="36"/>
      <c r="I11347" s="36"/>
      <c r="J11347" s="36"/>
      <c r="K11347" s="36"/>
      <c r="N11347" s="36"/>
      <c r="O11347" s="36"/>
    </row>
    <row r="11348" spans="6:17">
      <c r="F11348" s="36"/>
      <c r="N11348" s="36"/>
    </row>
    <row r="11349" spans="6:17">
      <c r="I11349" s="36"/>
      <c r="N11349" s="36"/>
      <c r="O11349" s="36"/>
    </row>
    <row r="11350" spans="6:17">
      <c r="F11350" s="36"/>
      <c r="N11350" s="36"/>
    </row>
    <row r="11351" spans="6:17">
      <c r="F11351" s="47"/>
      <c r="G11351" s="47"/>
      <c r="H11351" s="47"/>
      <c r="I11351" s="47"/>
      <c r="J11351" s="47"/>
      <c r="K11351" s="47"/>
      <c r="L11351" s="47"/>
      <c r="M11351" s="47"/>
      <c r="N11351" s="47"/>
      <c r="O11351" s="47"/>
      <c r="P11351" s="47"/>
      <c r="Q11351" s="47"/>
    </row>
    <row r="11352" spans="6:17">
      <c r="F11352" s="36"/>
      <c r="H11352" s="36"/>
      <c r="I11352" s="36"/>
      <c r="J11352" s="36"/>
      <c r="K11352" s="36"/>
      <c r="N11352" s="36"/>
      <c r="O11352" s="36"/>
    </row>
    <row r="11353" spans="6:17">
      <c r="F11353" s="47"/>
      <c r="G11353" s="47"/>
      <c r="H11353" s="47"/>
      <c r="I11353" s="47"/>
      <c r="J11353" s="47"/>
      <c r="K11353" s="47"/>
      <c r="L11353" s="47"/>
      <c r="M11353" s="47"/>
      <c r="N11353" s="47"/>
      <c r="O11353" s="47"/>
      <c r="P11353" s="47"/>
      <c r="Q11353" s="47"/>
    </row>
    <row r="11354" spans="6:17">
      <c r="F11354" s="36"/>
      <c r="J11354" s="36"/>
      <c r="K11354" s="36"/>
      <c r="N11354" s="36"/>
      <c r="O11354" s="36"/>
    </row>
    <row r="11355" spans="6:17">
      <c r="F11355" s="36"/>
      <c r="K11355" s="36"/>
      <c r="O11355" s="36"/>
    </row>
    <row r="11356" spans="6:17">
      <c r="F11356" s="36"/>
      <c r="H11356" s="36"/>
      <c r="I11356" s="36"/>
      <c r="J11356" s="36"/>
      <c r="K11356" s="36"/>
      <c r="N11356" s="36"/>
      <c r="O11356" s="36"/>
    </row>
    <row r="11357" spans="6:17">
      <c r="F11357" s="36"/>
      <c r="H11357" s="36"/>
      <c r="I11357" s="36"/>
      <c r="J11357" s="36"/>
      <c r="K11357" s="36"/>
      <c r="N11357" s="36"/>
      <c r="O11357" s="36"/>
    </row>
    <row r="11358" spans="6:17">
      <c r="F11358" s="36"/>
      <c r="H11358" s="36"/>
      <c r="I11358" s="36"/>
      <c r="J11358" s="36"/>
      <c r="K11358" s="36"/>
      <c r="N11358" s="36"/>
      <c r="O11358" s="36"/>
    </row>
    <row r="11359" spans="6:17">
      <c r="F11359" s="36"/>
      <c r="H11359" s="36"/>
      <c r="I11359" s="36"/>
      <c r="J11359" s="36"/>
      <c r="K11359" s="36"/>
      <c r="N11359" s="36"/>
      <c r="O11359" s="36"/>
    </row>
    <row r="11360" spans="6:17">
      <c r="F11360" s="36"/>
      <c r="I11360" s="36"/>
      <c r="O11360" s="36"/>
    </row>
    <row r="11361" spans="6:15">
      <c r="I11361" s="36"/>
    </row>
    <row r="11362" spans="6:15">
      <c r="F11362" s="36"/>
      <c r="I11362" s="36"/>
      <c r="K11362" s="36"/>
      <c r="O11362" s="36"/>
    </row>
    <row r="11363" spans="6:15">
      <c r="I11363" s="36"/>
      <c r="O11363" s="36"/>
    </row>
    <row r="11364" spans="6:15">
      <c r="F11364" s="36"/>
      <c r="K11364" s="36"/>
      <c r="O11364" s="36"/>
    </row>
    <row r="11365" spans="6:15">
      <c r="F11365" s="36"/>
      <c r="H11365" s="36"/>
      <c r="I11365" s="36"/>
      <c r="K11365" s="36"/>
      <c r="O11365" s="36"/>
    </row>
    <row r="11366" spans="6:15">
      <c r="F11366" s="36"/>
    </row>
    <row r="11367" spans="6:15">
      <c r="F11367" s="36"/>
      <c r="J11367" s="36"/>
      <c r="O11367" s="36"/>
    </row>
    <row r="11368" spans="6:15">
      <c r="F11368" s="36"/>
      <c r="K11368" s="36"/>
      <c r="O11368" s="36"/>
    </row>
    <row r="11369" spans="6:15">
      <c r="F11369" s="36"/>
      <c r="J11369" s="36"/>
      <c r="K11369" s="36"/>
      <c r="O11369" s="36"/>
    </row>
    <row r="11370" spans="6:15">
      <c r="F11370" s="36"/>
      <c r="K11370" s="36"/>
      <c r="O11370" s="36"/>
    </row>
    <row r="11371" spans="6:15">
      <c r="F11371" s="36"/>
      <c r="K11371" s="36"/>
      <c r="O11371" s="36"/>
    </row>
    <row r="11372" spans="6:15">
      <c r="K11372" s="36"/>
      <c r="O11372" s="36"/>
    </row>
    <row r="11373" spans="6:15">
      <c r="K11373" s="36"/>
      <c r="O11373" s="36"/>
    </row>
    <row r="11374" spans="6:15">
      <c r="F11374" s="36"/>
      <c r="K11374" s="36"/>
    </row>
    <row r="11375" spans="6:15">
      <c r="J11375" s="36"/>
      <c r="K11375" s="36"/>
      <c r="O11375" s="36"/>
    </row>
    <row r="11376" spans="6:15">
      <c r="F11376" s="36"/>
      <c r="H11376" s="36"/>
      <c r="J11376" s="36"/>
      <c r="K11376" s="36"/>
      <c r="O11376" s="36"/>
    </row>
    <row r="11377" spans="6:17">
      <c r="F11377" s="36"/>
      <c r="K11377" s="36"/>
    </row>
    <row r="11378" spans="6:17">
      <c r="F11378" s="47"/>
      <c r="G11378" s="47"/>
      <c r="H11378" s="47"/>
      <c r="I11378" s="47"/>
      <c r="J11378" s="47"/>
      <c r="K11378" s="47"/>
      <c r="L11378" s="47"/>
      <c r="M11378" s="47"/>
      <c r="N11378" s="47"/>
      <c r="O11378" s="47"/>
      <c r="P11378" s="47"/>
      <c r="Q11378" s="47"/>
    </row>
    <row r="11379" spans="6:17">
      <c r="F11379" s="36"/>
      <c r="K11379" s="36"/>
      <c r="O11379" s="36"/>
    </row>
    <row r="11380" spans="6:17">
      <c r="H11380" s="36"/>
      <c r="K11380" s="36"/>
    </row>
    <row r="11381" spans="6:17">
      <c r="K11381" s="36"/>
    </row>
    <row r="11382" spans="6:17">
      <c r="F11382" s="47"/>
      <c r="G11382" s="47"/>
      <c r="H11382" s="47"/>
      <c r="I11382" s="47"/>
      <c r="J11382" s="47"/>
      <c r="K11382" s="47"/>
      <c r="L11382" s="47"/>
      <c r="M11382" s="47"/>
      <c r="N11382" s="47"/>
      <c r="O11382" s="47"/>
      <c r="P11382" s="47"/>
      <c r="Q11382" s="47"/>
    </row>
    <row r="11383" spans="6:17">
      <c r="K11383" s="36"/>
      <c r="O11383" s="36"/>
    </row>
    <row r="11384" spans="6:17">
      <c r="F11384" s="36"/>
      <c r="H11384" s="36"/>
      <c r="K11384" s="36"/>
      <c r="O11384" s="36"/>
    </row>
    <row r="11385" spans="6:17">
      <c r="O11385" s="36"/>
    </row>
    <row r="11386" spans="6:17">
      <c r="F11386" s="47"/>
      <c r="G11386" s="47"/>
      <c r="H11386" s="47"/>
      <c r="I11386" s="47"/>
      <c r="J11386" s="47"/>
      <c r="K11386" s="47"/>
      <c r="L11386" s="47"/>
      <c r="M11386" s="47"/>
      <c r="N11386" s="47"/>
      <c r="O11386" s="47"/>
      <c r="P11386" s="47"/>
      <c r="Q11386" s="47"/>
    </row>
    <row r="11387" spans="6:17">
      <c r="O11387" s="36"/>
    </row>
    <row r="11388" spans="6:17">
      <c r="H11388" s="36"/>
      <c r="K11388" s="36"/>
    </row>
    <row r="11389" spans="6:17">
      <c r="F11389" s="36"/>
      <c r="H11389" s="36"/>
      <c r="I11389" s="36"/>
      <c r="K11389" s="36"/>
    </row>
    <row r="11390" spans="6:17">
      <c r="K11390" s="36"/>
    </row>
    <row r="11391" spans="6:17">
      <c r="F11391" s="36"/>
      <c r="K11391" s="36"/>
      <c r="O11391" s="36"/>
    </row>
    <row r="11392" spans="6:17">
      <c r="H11392" s="36"/>
      <c r="K11392" s="36"/>
    </row>
    <row r="11393" spans="6:17">
      <c r="F11393" s="47"/>
      <c r="G11393" s="47"/>
      <c r="H11393" s="47"/>
      <c r="I11393" s="47"/>
      <c r="J11393" s="47"/>
      <c r="K11393" s="47"/>
      <c r="L11393" s="47"/>
      <c r="M11393" s="47"/>
      <c r="N11393" s="47"/>
      <c r="O11393" s="47"/>
      <c r="P11393" s="47"/>
      <c r="Q11393" s="47"/>
    </row>
    <row r="11394" spans="6:17">
      <c r="K11394" s="36"/>
    </row>
    <row r="11395" spans="6:17">
      <c r="K11395" s="36"/>
      <c r="O11395" s="36"/>
    </row>
    <row r="11396" spans="6:17">
      <c r="H11396" s="36"/>
      <c r="K11396" s="36"/>
    </row>
    <row r="11397" spans="6:17">
      <c r="F11397" s="36"/>
      <c r="H11397" s="36"/>
      <c r="I11397" s="36"/>
      <c r="J11397" s="36"/>
      <c r="K11397" s="36"/>
      <c r="O11397" s="36"/>
    </row>
    <row r="11398" spans="6:17">
      <c r="K11398" s="36"/>
    </row>
    <row r="11399" spans="6:17">
      <c r="K11399" s="36"/>
      <c r="O11399" s="36"/>
    </row>
    <row r="11400" spans="6:17">
      <c r="K11400" s="36"/>
    </row>
    <row r="11401" spans="6:17">
      <c r="F11401" s="36"/>
      <c r="H11401" s="36"/>
      <c r="K11401" s="36"/>
      <c r="O11401" s="36"/>
    </row>
    <row r="11402" spans="6:17">
      <c r="K11402" s="36"/>
      <c r="O11402" s="36"/>
    </row>
    <row r="11403" spans="6:17">
      <c r="K11403" s="36"/>
      <c r="O11403" s="36"/>
    </row>
    <row r="11404" spans="6:17">
      <c r="F11404" s="36"/>
      <c r="J11404" s="36"/>
      <c r="K11404" s="36"/>
      <c r="O11404" s="36"/>
    </row>
    <row r="11405" spans="6:17">
      <c r="F11405" s="36"/>
      <c r="O11405" s="36"/>
    </row>
    <row r="11406" spans="6:17">
      <c r="F11406" s="36"/>
      <c r="O11406" s="36"/>
    </row>
    <row r="11407" spans="6:17">
      <c r="F11407" s="36"/>
      <c r="O11407" s="36"/>
    </row>
    <row r="11408" spans="6:17">
      <c r="F11408" s="36"/>
      <c r="H11408" s="36"/>
      <c r="I11408" s="36"/>
      <c r="J11408" s="36"/>
      <c r="K11408" s="36"/>
      <c r="N11408" s="36"/>
      <c r="O11408" s="36"/>
    </row>
    <row r="11409" spans="6:15">
      <c r="F11409" s="36"/>
      <c r="H11409" s="36"/>
      <c r="I11409" s="36"/>
      <c r="J11409" s="36"/>
      <c r="K11409" s="36"/>
      <c r="N11409" s="36"/>
      <c r="O11409" s="36"/>
    </row>
    <row r="11410" spans="6:15">
      <c r="F11410" s="36"/>
      <c r="H11410" s="36"/>
      <c r="I11410" s="36"/>
      <c r="J11410" s="36"/>
      <c r="K11410" s="36"/>
      <c r="N11410" s="36"/>
      <c r="O11410" s="36"/>
    </row>
    <row r="11411" spans="6:15">
      <c r="F11411" s="36"/>
      <c r="H11411" s="36"/>
      <c r="I11411" s="36"/>
      <c r="J11411" s="36"/>
      <c r="K11411" s="36"/>
      <c r="N11411" s="36"/>
      <c r="O11411" s="36"/>
    </row>
    <row r="11412" spans="6:15">
      <c r="F11412" s="36"/>
      <c r="H11412" s="36"/>
      <c r="I11412" s="36"/>
      <c r="J11412" s="36"/>
      <c r="K11412" s="36"/>
      <c r="N11412" s="36"/>
      <c r="O11412" s="36"/>
    </row>
    <row r="11413" spans="6:15">
      <c r="F11413" s="36"/>
      <c r="H11413" s="36"/>
      <c r="I11413" s="36"/>
      <c r="J11413" s="36"/>
      <c r="K11413" s="36"/>
      <c r="N11413" s="36"/>
      <c r="O11413" s="36"/>
    </row>
    <row r="11414" spans="6:15">
      <c r="F11414" s="36"/>
      <c r="H11414" s="36"/>
      <c r="I11414" s="36"/>
      <c r="J11414" s="36"/>
      <c r="K11414" s="36"/>
      <c r="N11414" s="36"/>
      <c r="O11414" s="36"/>
    </row>
    <row r="11415" spans="6:15">
      <c r="F11415" s="36"/>
      <c r="H11415" s="36"/>
      <c r="I11415" s="36"/>
      <c r="J11415" s="36"/>
      <c r="K11415" s="36"/>
      <c r="N11415" s="36"/>
      <c r="O11415" s="36"/>
    </row>
    <row r="11416" spans="6:15">
      <c r="F11416" s="36"/>
      <c r="H11416" s="36"/>
      <c r="I11416" s="36"/>
      <c r="J11416" s="36"/>
      <c r="K11416" s="36"/>
      <c r="N11416" s="36"/>
      <c r="O11416" s="36"/>
    </row>
    <row r="11417" spans="6:15">
      <c r="F11417" s="36"/>
      <c r="H11417" s="36"/>
      <c r="I11417" s="36"/>
      <c r="J11417" s="36"/>
      <c r="K11417" s="36"/>
      <c r="N11417" s="36"/>
      <c r="O11417" s="36"/>
    </row>
    <row r="11418" spans="6:15">
      <c r="F11418" s="36"/>
      <c r="H11418" s="36"/>
      <c r="I11418" s="36"/>
      <c r="J11418" s="36"/>
      <c r="K11418" s="36"/>
      <c r="N11418" s="36"/>
      <c r="O11418" s="36"/>
    </row>
    <row r="11419" spans="6:15">
      <c r="F11419" s="36"/>
      <c r="H11419" s="36"/>
      <c r="I11419" s="36"/>
      <c r="J11419" s="36"/>
      <c r="K11419" s="36"/>
      <c r="N11419" s="36"/>
      <c r="O11419" s="36"/>
    </row>
    <row r="11420" spans="6:15">
      <c r="F11420" s="36"/>
      <c r="H11420" s="36"/>
      <c r="I11420" s="36"/>
      <c r="J11420" s="36"/>
      <c r="K11420" s="36"/>
      <c r="N11420" s="36"/>
      <c r="O11420" s="36"/>
    </row>
    <row r="11421" spans="6:15">
      <c r="F11421" s="36"/>
      <c r="H11421" s="36"/>
      <c r="I11421" s="36"/>
      <c r="J11421" s="36"/>
      <c r="K11421" s="36"/>
      <c r="N11421" s="36"/>
      <c r="O11421" s="36"/>
    </row>
    <row r="11422" spans="6:15">
      <c r="F11422" s="36"/>
      <c r="H11422" s="36"/>
      <c r="I11422" s="36"/>
      <c r="J11422" s="36"/>
      <c r="K11422" s="36"/>
      <c r="N11422" s="36"/>
      <c r="O11422" s="36"/>
    </row>
    <row r="11423" spans="6:15">
      <c r="F11423" s="36"/>
      <c r="H11423" s="36"/>
      <c r="I11423" s="36"/>
      <c r="J11423" s="36"/>
      <c r="K11423" s="36"/>
      <c r="N11423" s="36"/>
      <c r="O11423" s="36"/>
    </row>
    <row r="11424" spans="6:15">
      <c r="F11424" s="36"/>
      <c r="H11424" s="36"/>
      <c r="I11424" s="36"/>
      <c r="J11424" s="36"/>
      <c r="K11424" s="36"/>
      <c r="N11424" s="36"/>
      <c r="O11424" s="36"/>
    </row>
    <row r="11425" spans="6:15">
      <c r="F11425" s="36"/>
      <c r="H11425" s="36"/>
      <c r="I11425" s="36"/>
      <c r="J11425" s="36"/>
      <c r="K11425" s="36"/>
      <c r="N11425" s="36"/>
      <c r="O11425" s="36"/>
    </row>
    <row r="11426" spans="6:15">
      <c r="F11426" s="36"/>
      <c r="H11426" s="36"/>
      <c r="I11426" s="36"/>
      <c r="J11426" s="36"/>
      <c r="K11426" s="36"/>
      <c r="N11426" s="36"/>
      <c r="O11426" s="36"/>
    </row>
    <row r="11427" spans="6:15">
      <c r="J11427" s="36"/>
      <c r="O11427" s="36"/>
    </row>
    <row r="11428" spans="6:15">
      <c r="F11428" s="36"/>
      <c r="H11428" s="36"/>
      <c r="I11428" s="36"/>
      <c r="J11428" s="36"/>
      <c r="K11428" s="36"/>
      <c r="N11428" s="36"/>
      <c r="O11428" s="36"/>
    </row>
    <row r="11429" spans="6:15">
      <c r="F11429" s="36"/>
      <c r="H11429" s="36"/>
      <c r="I11429" s="36"/>
      <c r="J11429" s="36"/>
      <c r="K11429" s="36"/>
      <c r="N11429" s="36"/>
      <c r="O11429" s="36"/>
    </row>
    <row r="11430" spans="6:15">
      <c r="F11430" s="36"/>
      <c r="H11430" s="36"/>
      <c r="I11430" s="36"/>
      <c r="J11430" s="36"/>
      <c r="K11430" s="36"/>
      <c r="N11430" s="36"/>
      <c r="O11430" s="36"/>
    </row>
    <row r="11431" spans="6:15">
      <c r="F11431" s="36"/>
      <c r="H11431" s="36"/>
      <c r="I11431" s="36"/>
      <c r="J11431" s="36"/>
      <c r="K11431" s="36"/>
      <c r="N11431" s="36"/>
      <c r="O11431" s="36"/>
    </row>
    <row r="11432" spans="6:15">
      <c r="I11432" s="36"/>
    </row>
    <row r="11433" spans="6:15">
      <c r="I11433" s="36"/>
    </row>
    <row r="11434" spans="6:15">
      <c r="F11434" s="36"/>
      <c r="I11434" s="36"/>
      <c r="O11434" s="36"/>
    </row>
    <row r="11435" spans="6:15">
      <c r="I11435" s="36"/>
      <c r="O11435" s="36"/>
    </row>
    <row r="11436" spans="6:15">
      <c r="F11436" s="36"/>
      <c r="H11436" s="36"/>
      <c r="I11436" s="36"/>
      <c r="J11436" s="36"/>
      <c r="K11436" s="36"/>
      <c r="N11436" s="36"/>
      <c r="O11436" s="36"/>
    </row>
    <row r="11437" spans="6:15">
      <c r="F11437" s="36"/>
      <c r="H11437" s="36"/>
      <c r="I11437" s="36"/>
      <c r="J11437" s="36"/>
      <c r="K11437" s="36"/>
      <c r="N11437" s="36"/>
      <c r="O11437" s="36"/>
    </row>
    <row r="11438" spans="6:15">
      <c r="F11438" s="36"/>
      <c r="H11438" s="36"/>
      <c r="I11438" s="36"/>
      <c r="J11438" s="36"/>
      <c r="K11438" s="36"/>
      <c r="N11438" s="36"/>
      <c r="O11438" s="36"/>
    </row>
    <row r="11439" spans="6:15">
      <c r="F11439" s="36"/>
      <c r="H11439" s="36"/>
      <c r="I11439" s="36"/>
      <c r="J11439" s="36"/>
      <c r="K11439" s="36"/>
      <c r="N11439" s="36"/>
      <c r="O11439" s="36"/>
    </row>
    <row r="11440" spans="6:15">
      <c r="F11440" s="36"/>
    </row>
    <row r="11441" spans="6:15">
      <c r="F11441" s="36"/>
      <c r="O11441" s="36"/>
    </row>
    <row r="11442" spans="6:15">
      <c r="F11442" s="36"/>
      <c r="O11442" s="36"/>
    </row>
    <row r="11443" spans="6:15">
      <c r="F11443" s="36"/>
      <c r="O11443" s="36"/>
    </row>
    <row r="11444" spans="6:15">
      <c r="J11444" s="36"/>
    </row>
    <row r="11445" spans="6:15">
      <c r="J11445" s="36"/>
      <c r="O11445" s="36"/>
    </row>
    <row r="11446" spans="6:15">
      <c r="J11446" s="36"/>
      <c r="O11446" s="36"/>
    </row>
    <row r="11447" spans="6:15">
      <c r="F11447" s="36"/>
      <c r="J11447" s="36"/>
      <c r="K11447" s="36"/>
      <c r="O11447" s="36"/>
    </row>
    <row r="11448" spans="6:15">
      <c r="F11448" s="36"/>
      <c r="H11448" s="36"/>
      <c r="I11448" s="36"/>
      <c r="J11448" s="36"/>
      <c r="N11448" s="36"/>
      <c r="O11448" s="36"/>
    </row>
    <row r="11449" spans="6:15">
      <c r="F11449" s="36"/>
      <c r="H11449" s="36"/>
      <c r="I11449" s="36"/>
      <c r="J11449" s="36"/>
      <c r="K11449" s="36"/>
      <c r="N11449" s="36"/>
      <c r="O11449" s="36"/>
    </row>
    <row r="11450" spans="6:15">
      <c r="F11450" s="36"/>
      <c r="H11450" s="36"/>
      <c r="J11450" s="36"/>
      <c r="K11450" s="36"/>
      <c r="O11450" s="36"/>
    </row>
    <row r="11451" spans="6:15">
      <c r="O11451" s="36"/>
    </row>
    <row r="11452" spans="6:15">
      <c r="J11452" s="36"/>
      <c r="K11452" s="36"/>
      <c r="O11452" s="36"/>
    </row>
    <row r="11453" spans="6:15">
      <c r="K11453" s="36"/>
      <c r="O11453" s="36"/>
    </row>
    <row r="11454" spans="6:15">
      <c r="K11454" s="36"/>
      <c r="O11454" s="36"/>
    </row>
    <row r="11455" spans="6:15">
      <c r="K11455" s="36"/>
      <c r="O11455" s="36"/>
    </row>
    <row r="11456" spans="6:15">
      <c r="I11456" s="36"/>
      <c r="J11456" s="36"/>
      <c r="O11456" s="36"/>
    </row>
    <row r="11457" spans="6:17">
      <c r="I11457" s="36"/>
      <c r="O11457" s="36"/>
    </row>
    <row r="11458" spans="6:17">
      <c r="I11458" s="36"/>
    </row>
    <row r="11459" spans="6:17">
      <c r="I11459" s="36"/>
      <c r="O11459" s="36"/>
    </row>
    <row r="11460" spans="6:17">
      <c r="F11460" s="36"/>
      <c r="H11460" s="36"/>
      <c r="I11460" s="36"/>
      <c r="J11460" s="36"/>
      <c r="K11460" s="36"/>
      <c r="N11460" s="36"/>
      <c r="O11460" s="36"/>
    </row>
    <row r="11461" spans="6:17">
      <c r="F11461" s="47"/>
      <c r="G11461" s="47"/>
      <c r="H11461" s="47"/>
      <c r="I11461" s="47"/>
      <c r="J11461" s="47"/>
      <c r="K11461" s="47"/>
      <c r="L11461" s="47"/>
      <c r="M11461" s="47"/>
      <c r="N11461" s="47"/>
      <c r="O11461" s="47"/>
      <c r="P11461" s="47"/>
      <c r="Q11461" s="47"/>
    </row>
    <row r="11462" spans="6:17">
      <c r="M11462" s="36"/>
    </row>
    <row r="11463" spans="6:17">
      <c r="M11463" s="36"/>
      <c r="O11463" s="36"/>
    </row>
    <row r="11464" spans="6:17">
      <c r="F11464" s="36"/>
      <c r="J11464" s="36"/>
      <c r="K11464" s="36"/>
      <c r="O11464" s="36"/>
    </row>
    <row r="11465" spans="6:17">
      <c r="F11465" s="36"/>
      <c r="J11465" s="36"/>
      <c r="K11465" s="36"/>
      <c r="O11465" s="36"/>
    </row>
    <row r="11466" spans="6:17">
      <c r="F11466" s="36"/>
      <c r="K11466" s="36"/>
    </row>
    <row r="11467" spans="6:17">
      <c r="F11467" s="36"/>
      <c r="K11467" s="36"/>
      <c r="O11467" s="36"/>
    </row>
    <row r="11468" spans="6:17">
      <c r="J11468" s="36"/>
      <c r="K11468" s="36"/>
      <c r="O11468" s="36"/>
    </row>
    <row r="11469" spans="6:17">
      <c r="F11469" s="36"/>
      <c r="K11469" s="36"/>
      <c r="O11469" s="36"/>
    </row>
    <row r="11470" spans="6:17">
      <c r="F11470" s="36"/>
      <c r="H11470" s="36"/>
      <c r="I11470" s="36"/>
      <c r="J11470" s="36"/>
      <c r="K11470" s="36"/>
      <c r="N11470" s="36"/>
      <c r="O11470" s="36"/>
    </row>
    <row r="11471" spans="6:17">
      <c r="F11471" s="36"/>
      <c r="H11471" s="36"/>
      <c r="I11471" s="36"/>
      <c r="J11471" s="36"/>
      <c r="K11471" s="36"/>
      <c r="N11471" s="36"/>
      <c r="O11471" s="36"/>
    </row>
    <row r="11472" spans="6:17">
      <c r="F11472" s="36"/>
      <c r="H11472" s="36"/>
      <c r="I11472" s="36"/>
      <c r="J11472" s="36"/>
      <c r="K11472" s="36"/>
      <c r="N11472" s="36"/>
      <c r="O11472" s="36"/>
    </row>
    <row r="11473" spans="6:17">
      <c r="F11473" s="47"/>
      <c r="G11473" s="47"/>
      <c r="H11473" s="47"/>
      <c r="I11473" s="47"/>
      <c r="J11473" s="47"/>
      <c r="K11473" s="47"/>
      <c r="L11473" s="47"/>
      <c r="M11473" s="47"/>
      <c r="N11473" s="47"/>
      <c r="O11473" s="47"/>
      <c r="P11473" s="47"/>
      <c r="Q11473" s="47"/>
    </row>
    <row r="11474" spans="6:17">
      <c r="F11474" s="36"/>
      <c r="H11474" s="36"/>
      <c r="I11474" s="36"/>
      <c r="K11474" s="36"/>
    </row>
    <row r="11475" spans="6:17">
      <c r="I11475" s="36"/>
      <c r="O11475" s="36"/>
    </row>
    <row r="11476" spans="6:17">
      <c r="F11476" s="36"/>
      <c r="K11476" s="36"/>
      <c r="M11476" s="36"/>
      <c r="O11476" s="36"/>
    </row>
    <row r="11477" spans="6:17">
      <c r="F11477" s="36"/>
      <c r="M11477" s="36"/>
      <c r="O11477" s="36"/>
    </row>
    <row r="11478" spans="6:17">
      <c r="F11478" s="47"/>
      <c r="G11478" s="47"/>
      <c r="H11478" s="47"/>
      <c r="I11478" s="47"/>
      <c r="J11478" s="47"/>
      <c r="K11478" s="47"/>
      <c r="L11478" s="47"/>
      <c r="M11478" s="47"/>
      <c r="N11478" s="47"/>
      <c r="O11478" s="47"/>
      <c r="P11478" s="47"/>
      <c r="Q11478" s="47"/>
    </row>
    <row r="11479" spans="6:17">
      <c r="M11479" s="36"/>
      <c r="O11479" s="36"/>
    </row>
    <row r="11480" spans="6:17">
      <c r="F11480" s="36"/>
      <c r="K11480" s="36"/>
      <c r="O11480" s="36"/>
    </row>
    <row r="11481" spans="6:17">
      <c r="F11481" s="36"/>
      <c r="O11481" s="36"/>
    </row>
    <row r="11482" spans="6:17">
      <c r="F11482" s="36"/>
      <c r="K11482" s="36"/>
      <c r="O11482" s="36"/>
    </row>
    <row r="11483" spans="6:17">
      <c r="F11483" s="36"/>
      <c r="O11483" s="36"/>
    </row>
    <row r="11484" spans="6:17">
      <c r="F11484" s="36"/>
      <c r="H11484" s="36"/>
      <c r="I11484" s="36"/>
      <c r="J11484" s="36"/>
      <c r="K11484" s="36"/>
      <c r="N11484" s="36"/>
      <c r="O11484" s="36"/>
    </row>
    <row r="11485" spans="6:17">
      <c r="F11485" s="36"/>
      <c r="H11485" s="36"/>
      <c r="K11485" s="36"/>
      <c r="O11485" s="36"/>
    </row>
    <row r="11486" spans="6:17">
      <c r="O11486" s="36"/>
    </row>
    <row r="11487" spans="6:17">
      <c r="O11487" s="36"/>
    </row>
    <row r="11488" spans="6:17">
      <c r="F11488" s="36"/>
      <c r="H11488" s="36"/>
      <c r="I11488" s="36"/>
      <c r="J11488" s="36"/>
      <c r="K11488" s="36"/>
      <c r="N11488" s="36"/>
      <c r="O11488" s="36"/>
    </row>
    <row r="11489" spans="6:17">
      <c r="O11489" s="36"/>
    </row>
    <row r="11490" spans="6:17">
      <c r="O11490" s="36"/>
    </row>
    <row r="11491" spans="6:17">
      <c r="F11491" s="36"/>
      <c r="O11491" s="36"/>
    </row>
    <row r="11492" spans="6:17">
      <c r="F11492" s="36"/>
      <c r="H11492" s="36"/>
      <c r="I11492" s="36"/>
      <c r="J11492" s="36"/>
      <c r="K11492" s="36"/>
      <c r="N11492" s="36"/>
      <c r="O11492" s="36"/>
    </row>
    <row r="11493" spans="6:17">
      <c r="O11493" s="36"/>
    </row>
    <row r="11494" spans="6:17">
      <c r="O11494" s="36"/>
    </row>
    <row r="11495" spans="6:17">
      <c r="O11495" s="36"/>
    </row>
    <row r="11496" spans="6:17">
      <c r="F11496" s="47"/>
      <c r="G11496" s="47"/>
      <c r="H11496" s="47"/>
      <c r="I11496" s="47"/>
      <c r="J11496" s="47"/>
      <c r="K11496" s="47"/>
      <c r="L11496" s="47"/>
      <c r="M11496" s="47"/>
      <c r="N11496" s="47"/>
      <c r="O11496" s="47"/>
      <c r="P11496" s="47"/>
      <c r="Q11496" s="47"/>
    </row>
    <row r="11497" spans="6:17">
      <c r="O11497" s="36"/>
    </row>
    <row r="11498" spans="6:17">
      <c r="F11498" s="36"/>
      <c r="H11498" s="36"/>
      <c r="K11498" s="36"/>
      <c r="O11498" s="36"/>
    </row>
    <row r="11499" spans="6:17">
      <c r="O11499" s="36"/>
    </row>
    <row r="11500" spans="6:17">
      <c r="F11500" s="36"/>
      <c r="H11500" s="36"/>
      <c r="I11500" s="36"/>
      <c r="J11500" s="36"/>
      <c r="K11500" s="36"/>
      <c r="N11500" s="36"/>
      <c r="O11500" s="36"/>
    </row>
    <row r="11501" spans="6:17">
      <c r="O11501" s="36"/>
    </row>
    <row r="11502" spans="6:17">
      <c r="M11502" s="36"/>
      <c r="O11502" s="36"/>
    </row>
    <row r="11503" spans="6:17">
      <c r="O11503" s="36"/>
    </row>
    <row r="11504" spans="6:17">
      <c r="F11504" s="36"/>
      <c r="H11504" s="36"/>
      <c r="I11504" s="36"/>
      <c r="J11504" s="36"/>
      <c r="K11504" s="36"/>
      <c r="N11504" s="36"/>
      <c r="O11504" s="36"/>
    </row>
    <row r="11505" spans="6:15">
      <c r="O11505" s="36"/>
    </row>
    <row r="11506" spans="6:15">
      <c r="M11506" s="36"/>
      <c r="O11506" s="36"/>
    </row>
    <row r="11507" spans="6:15">
      <c r="O11507" s="36"/>
    </row>
    <row r="11508" spans="6:15">
      <c r="F11508" s="36"/>
      <c r="H11508" s="36"/>
      <c r="I11508" s="36"/>
      <c r="J11508" s="36"/>
      <c r="K11508" s="36"/>
      <c r="N11508" s="36"/>
      <c r="O11508" s="36"/>
    </row>
    <row r="11509" spans="6:15">
      <c r="F11509" s="36"/>
      <c r="K11509" s="36"/>
      <c r="N11509" s="36"/>
      <c r="O11509" s="36"/>
    </row>
    <row r="11510" spans="6:15">
      <c r="M11510" s="36"/>
      <c r="O11510" s="36"/>
    </row>
    <row r="11511" spans="6:15">
      <c r="O11511" s="36"/>
    </row>
    <row r="11512" spans="6:15">
      <c r="F11512" s="36"/>
      <c r="H11512" s="36"/>
      <c r="I11512" s="36"/>
      <c r="J11512" s="36"/>
      <c r="K11512" s="36"/>
      <c r="N11512" s="36"/>
      <c r="O11512" s="36"/>
    </row>
    <row r="11513" spans="6:15">
      <c r="O11513" s="36"/>
    </row>
    <row r="11514" spans="6:15">
      <c r="M11514" s="36"/>
      <c r="O11514" s="36"/>
    </row>
    <row r="11515" spans="6:15">
      <c r="F11515" s="36"/>
      <c r="O11515" s="36"/>
    </row>
    <row r="11516" spans="6:15">
      <c r="F11516" s="36"/>
      <c r="H11516" s="36"/>
      <c r="I11516" s="36"/>
      <c r="J11516" s="36"/>
      <c r="K11516" s="36"/>
      <c r="N11516" s="36"/>
      <c r="O11516" s="36"/>
    </row>
    <row r="11517" spans="6:15">
      <c r="O11517" s="36"/>
    </row>
    <row r="11518" spans="6:15">
      <c r="M11518" s="36"/>
      <c r="O11518" s="36"/>
    </row>
    <row r="11519" spans="6:15">
      <c r="O11519" s="36"/>
    </row>
    <row r="11520" spans="6:15">
      <c r="F11520" s="36"/>
      <c r="H11520" s="36"/>
      <c r="I11520" s="36"/>
      <c r="J11520" s="36"/>
      <c r="K11520" s="36"/>
      <c r="N11520" s="36"/>
      <c r="O11520" s="36"/>
    </row>
    <row r="11521" spans="6:15">
      <c r="O11521" s="36"/>
    </row>
    <row r="11522" spans="6:15">
      <c r="F11522" s="36"/>
      <c r="H11522" s="36"/>
      <c r="K11522" s="36"/>
      <c r="O11522" s="36"/>
    </row>
    <row r="11523" spans="6:15">
      <c r="O11523" s="36"/>
    </row>
    <row r="11524" spans="6:15">
      <c r="G11524" s="36"/>
      <c r="O11524" s="36"/>
    </row>
    <row r="11525" spans="6:15">
      <c r="O11525" s="36"/>
    </row>
    <row r="11526" spans="6:15">
      <c r="F11526" s="36"/>
      <c r="O11526" s="36"/>
    </row>
    <row r="11527" spans="6:15">
      <c r="O11527" s="36"/>
    </row>
    <row r="11528" spans="6:15">
      <c r="F11528" s="36"/>
      <c r="H11528" s="36"/>
      <c r="I11528" s="36"/>
      <c r="J11528" s="36"/>
      <c r="K11528" s="36"/>
      <c r="N11528" s="36"/>
      <c r="O11528" s="36"/>
    </row>
    <row r="11529" spans="6:15">
      <c r="O11529" s="36"/>
    </row>
    <row r="11530" spans="6:15">
      <c r="O11530" s="36"/>
    </row>
    <row r="11531" spans="6:15">
      <c r="O11531" s="36"/>
    </row>
    <row r="11532" spans="6:15">
      <c r="F11532" s="36"/>
      <c r="H11532" s="36"/>
      <c r="I11532" s="36"/>
      <c r="J11532" s="36"/>
      <c r="K11532" s="36"/>
      <c r="N11532" s="36"/>
      <c r="O11532" s="36"/>
    </row>
    <row r="11533" spans="6:15">
      <c r="F11533" s="36"/>
      <c r="I11533" s="36"/>
      <c r="K11533" s="36"/>
      <c r="O11533" s="36"/>
    </row>
    <row r="11534" spans="6:15">
      <c r="O11534" s="36"/>
    </row>
    <row r="11535" spans="6:15">
      <c r="O11535" s="36"/>
    </row>
    <row r="11536" spans="6:15">
      <c r="F11536" s="36"/>
      <c r="H11536" s="36"/>
      <c r="I11536" s="36"/>
      <c r="J11536" s="36"/>
      <c r="K11536" s="36"/>
      <c r="N11536" s="36"/>
      <c r="O11536" s="36"/>
    </row>
    <row r="11537" spans="6:15">
      <c r="K11537" s="36"/>
      <c r="O11537" s="36"/>
    </row>
    <row r="11538" spans="6:15">
      <c r="O11538" s="36"/>
    </row>
    <row r="11539" spans="6:15">
      <c r="O11539" s="36"/>
    </row>
    <row r="11540" spans="6:15">
      <c r="I11540" s="36"/>
    </row>
    <row r="11541" spans="6:15">
      <c r="I11541" s="36"/>
      <c r="K11541" s="36"/>
      <c r="O11541" s="36"/>
    </row>
    <row r="11542" spans="6:15">
      <c r="I11542" s="36"/>
    </row>
    <row r="11543" spans="6:15">
      <c r="I11543" s="36"/>
      <c r="K11543" s="36"/>
      <c r="O11543" s="36"/>
    </row>
    <row r="11544" spans="6:15">
      <c r="F11544" s="36"/>
      <c r="H11544" s="36"/>
      <c r="J11544" s="36"/>
      <c r="K11544" s="36"/>
      <c r="N11544" s="36"/>
      <c r="O11544" s="36"/>
    </row>
    <row r="11545" spans="6:15">
      <c r="O11545" s="36"/>
    </row>
    <row r="11546" spans="6:15">
      <c r="F11546" s="36"/>
      <c r="H11546" s="36"/>
      <c r="I11546" s="36"/>
      <c r="K11546" s="36"/>
      <c r="N11546" s="36"/>
      <c r="O11546" s="36"/>
    </row>
    <row r="11547" spans="6:15">
      <c r="O11547" s="36"/>
    </row>
    <row r="11548" spans="6:15">
      <c r="F11548" s="36"/>
      <c r="O11548" s="36"/>
    </row>
    <row r="11549" spans="6:15">
      <c r="O11549" s="36"/>
    </row>
    <row r="11550" spans="6:15">
      <c r="O11550" s="36"/>
    </row>
    <row r="11551" spans="6:15">
      <c r="O11551" s="36"/>
    </row>
    <row r="11552" spans="6:15">
      <c r="F11552" s="36"/>
      <c r="H11552" s="36"/>
      <c r="I11552" s="36"/>
      <c r="J11552" s="36"/>
      <c r="K11552" s="36"/>
      <c r="N11552" s="36"/>
      <c r="O11552" s="36"/>
    </row>
    <row r="11553" spans="6:17">
      <c r="F11553" s="36"/>
      <c r="H11553" s="36"/>
      <c r="I11553" s="36"/>
      <c r="J11553" s="36"/>
      <c r="K11553" s="36"/>
      <c r="N11553" s="36"/>
      <c r="O11553" s="36"/>
    </row>
    <row r="11554" spans="6:17">
      <c r="F11554" s="36"/>
      <c r="H11554" s="36"/>
      <c r="I11554" s="36"/>
      <c r="J11554" s="36"/>
      <c r="K11554" s="36"/>
      <c r="N11554" s="36"/>
      <c r="O11554" s="36"/>
    </row>
    <row r="11555" spans="6:17">
      <c r="F11555" s="36"/>
      <c r="H11555" s="36"/>
      <c r="I11555" s="36"/>
      <c r="J11555" s="36"/>
      <c r="K11555" s="36"/>
      <c r="N11555" s="36"/>
      <c r="O11555" s="36"/>
    </row>
    <row r="11556" spans="6:17">
      <c r="F11556" s="36"/>
      <c r="K11556" s="36"/>
      <c r="O11556" s="36"/>
    </row>
    <row r="11557" spans="6:17">
      <c r="F11557" s="36"/>
      <c r="H11557" s="36"/>
      <c r="I11557" s="36"/>
      <c r="K11557" s="36"/>
      <c r="N11557" s="36"/>
      <c r="O11557" s="36"/>
    </row>
    <row r="11558" spans="6:17">
      <c r="O11558" s="36"/>
    </row>
    <row r="11559" spans="6:17">
      <c r="F11559" s="36"/>
      <c r="K11559" s="36"/>
      <c r="O11559" s="36"/>
    </row>
    <row r="11560" spans="6:17">
      <c r="F11560" s="36"/>
      <c r="O11560" s="36"/>
    </row>
    <row r="11561" spans="6:17">
      <c r="O11561" s="36"/>
    </row>
    <row r="11562" spans="6:17">
      <c r="O11562" s="36"/>
    </row>
    <row r="11563" spans="6:17">
      <c r="O11563" s="36"/>
    </row>
    <row r="11564" spans="6:17">
      <c r="F11564" s="36"/>
      <c r="J11564" s="36"/>
    </row>
    <row r="11565" spans="6:17">
      <c r="J11565" s="36"/>
      <c r="O11565" s="36"/>
    </row>
    <row r="11566" spans="6:17">
      <c r="J11566" s="36"/>
    </row>
    <row r="11567" spans="6:17">
      <c r="F11567" s="47"/>
      <c r="G11567" s="47"/>
      <c r="H11567" s="47"/>
      <c r="I11567" s="47"/>
      <c r="J11567" s="47"/>
      <c r="K11567" s="47"/>
      <c r="L11567" s="47"/>
      <c r="M11567" s="47"/>
      <c r="N11567" s="47"/>
      <c r="O11567" s="47"/>
      <c r="P11567" s="47"/>
      <c r="Q11567" s="47"/>
    </row>
    <row r="11568" spans="6:17">
      <c r="F11568" s="36"/>
      <c r="H11568" s="36"/>
      <c r="I11568" s="36"/>
      <c r="J11568" s="36"/>
      <c r="K11568" s="36"/>
      <c r="N11568" s="36"/>
      <c r="O11568" s="36"/>
    </row>
    <row r="11569" spans="6:17">
      <c r="J11569" s="36"/>
      <c r="O11569" s="36"/>
    </row>
    <row r="11570" spans="6:17">
      <c r="F11570" s="36"/>
      <c r="H11570" s="36"/>
      <c r="J11570" s="36"/>
      <c r="K11570" s="36"/>
      <c r="O11570" s="36"/>
    </row>
    <row r="11571" spans="6:17">
      <c r="J11571" s="36"/>
      <c r="O11571" s="36"/>
    </row>
    <row r="11572" spans="6:17">
      <c r="F11572" s="36"/>
      <c r="H11572" s="36"/>
      <c r="I11572" s="36"/>
      <c r="J11572" s="36"/>
      <c r="K11572" s="36"/>
      <c r="N11572" s="36"/>
      <c r="O11572" s="36"/>
    </row>
    <row r="11573" spans="6:17">
      <c r="F11573" s="36"/>
      <c r="H11573" s="36"/>
      <c r="I11573" s="36"/>
      <c r="J11573" s="36"/>
      <c r="K11573" s="36"/>
      <c r="N11573" s="36"/>
      <c r="O11573" s="36"/>
    </row>
    <row r="11574" spans="6:17">
      <c r="F11574" s="36"/>
      <c r="H11574" s="36"/>
      <c r="I11574" s="36"/>
      <c r="J11574" s="36"/>
      <c r="K11574" s="36"/>
      <c r="N11574" s="36"/>
      <c r="O11574" s="36"/>
    </row>
    <row r="11575" spans="6:17">
      <c r="F11575" s="36"/>
      <c r="H11575" s="36"/>
      <c r="I11575" s="36"/>
      <c r="J11575" s="36"/>
      <c r="K11575" s="36"/>
      <c r="N11575" s="36"/>
      <c r="O11575" s="36"/>
    </row>
    <row r="11576" spans="6:17">
      <c r="F11576" s="36"/>
      <c r="H11576" s="36"/>
      <c r="I11576" s="36"/>
      <c r="J11576" s="36"/>
      <c r="K11576" s="36"/>
      <c r="N11576" s="36"/>
      <c r="O11576" s="36"/>
    </row>
    <row r="11577" spans="6:17">
      <c r="O11577" s="36"/>
    </row>
    <row r="11578" spans="6:17">
      <c r="G11578" s="36"/>
      <c r="O11578" s="36"/>
    </row>
    <row r="11579" spans="6:17">
      <c r="O11579" s="36"/>
    </row>
    <row r="11580" spans="6:17">
      <c r="F11580" s="47"/>
      <c r="G11580" s="47"/>
      <c r="H11580" s="47"/>
      <c r="I11580" s="47"/>
      <c r="J11580" s="47"/>
      <c r="K11580" s="47"/>
      <c r="L11580" s="47"/>
      <c r="M11580" s="47"/>
      <c r="N11580" s="47"/>
      <c r="O11580" s="47"/>
      <c r="P11580" s="47"/>
      <c r="Q11580" s="47"/>
    </row>
    <row r="11581" spans="6:17">
      <c r="H11581" s="36"/>
      <c r="J11581" s="36"/>
      <c r="O11581" s="36"/>
    </row>
    <row r="11582" spans="6:17">
      <c r="G11582" s="36"/>
      <c r="O11582" s="36"/>
    </row>
    <row r="11583" spans="6:17">
      <c r="F11583" s="36"/>
      <c r="O11583" s="36"/>
    </row>
    <row r="11584" spans="6:17">
      <c r="F11584" s="36"/>
      <c r="H11584" s="36"/>
      <c r="I11584" s="36"/>
      <c r="J11584" s="36"/>
      <c r="K11584" s="36"/>
      <c r="N11584" s="36"/>
      <c r="O11584" s="36"/>
    </row>
    <row r="11585" spans="6:15">
      <c r="F11585" s="36"/>
      <c r="J11585" s="36"/>
      <c r="K11585" s="36"/>
      <c r="O11585" s="36"/>
    </row>
    <row r="11586" spans="6:15">
      <c r="G11586" s="36"/>
      <c r="J11586" s="36"/>
    </row>
    <row r="11587" spans="6:15">
      <c r="F11587" s="36"/>
      <c r="J11587" s="36"/>
      <c r="K11587" s="36"/>
      <c r="O11587" s="36"/>
    </row>
    <row r="11588" spans="6:15">
      <c r="O11588" s="36"/>
    </row>
    <row r="11589" spans="6:15">
      <c r="O11589" s="36"/>
    </row>
    <row r="11590" spans="6:15">
      <c r="G11590" s="36"/>
      <c r="O11590" s="36"/>
    </row>
    <row r="11591" spans="6:15">
      <c r="O11591" s="36"/>
    </row>
    <row r="11592" spans="6:15">
      <c r="F11592" s="36"/>
      <c r="H11592" s="36"/>
      <c r="I11592" s="36"/>
      <c r="J11592" s="36"/>
      <c r="K11592" s="36"/>
      <c r="N11592" s="36"/>
      <c r="O11592" s="36"/>
    </row>
    <row r="11593" spans="6:15">
      <c r="K11593" s="36"/>
      <c r="O11593" s="36"/>
    </row>
    <row r="11594" spans="6:15">
      <c r="F11594" s="36"/>
      <c r="H11594" s="36"/>
      <c r="J11594" s="36"/>
      <c r="K11594" s="36"/>
      <c r="O11594" s="36"/>
    </row>
    <row r="11595" spans="6:15">
      <c r="O11595" s="36"/>
    </row>
    <row r="11596" spans="6:15">
      <c r="F11596" s="36"/>
      <c r="J11596" s="36"/>
      <c r="O11596" s="36"/>
    </row>
    <row r="11597" spans="6:15">
      <c r="J11597" s="36"/>
      <c r="O11597" s="36"/>
    </row>
    <row r="11598" spans="6:15">
      <c r="F11598" s="36"/>
      <c r="J11598" s="36"/>
      <c r="O11598" s="36"/>
    </row>
    <row r="11599" spans="6:15">
      <c r="J11599" s="36"/>
      <c r="O11599" s="36"/>
    </row>
    <row r="11600" spans="6:15">
      <c r="F11600" s="36"/>
      <c r="J11600" s="36"/>
      <c r="K11600" s="36"/>
      <c r="O11600" s="36"/>
    </row>
    <row r="11601" spans="6:15">
      <c r="J11601" s="36"/>
      <c r="O11601" s="36"/>
    </row>
    <row r="11602" spans="6:15">
      <c r="J11602" s="36"/>
      <c r="O11602" s="36"/>
    </row>
    <row r="11603" spans="6:15">
      <c r="J11603" s="36"/>
      <c r="O11603" s="36"/>
    </row>
    <row r="11604" spans="6:15">
      <c r="F11604" s="36"/>
      <c r="J11604" s="36"/>
      <c r="K11604" s="36"/>
      <c r="O11604" s="36"/>
    </row>
    <row r="11605" spans="6:15">
      <c r="J11605" s="36"/>
      <c r="N11605" s="36"/>
      <c r="O11605" s="36"/>
    </row>
    <row r="11606" spans="6:15">
      <c r="J11606" s="36"/>
      <c r="O11606" s="36"/>
    </row>
    <row r="11607" spans="6:15">
      <c r="J11607" s="36"/>
      <c r="O11607" s="36"/>
    </row>
    <row r="11608" spans="6:15">
      <c r="F11608" s="36"/>
      <c r="J11608" s="36"/>
      <c r="O11608" s="36"/>
    </row>
    <row r="11609" spans="6:15">
      <c r="F11609" s="36"/>
      <c r="J11609" s="36"/>
      <c r="K11609" s="36"/>
      <c r="O11609" s="36"/>
    </row>
    <row r="11610" spans="6:15">
      <c r="J11610" s="36"/>
      <c r="O11610" s="36"/>
    </row>
    <row r="11611" spans="6:15">
      <c r="J11611" s="36"/>
      <c r="O11611" s="36"/>
    </row>
    <row r="11612" spans="6:15">
      <c r="F11612" s="36"/>
      <c r="O11612" s="36"/>
    </row>
    <row r="11613" spans="6:15">
      <c r="O11613" s="36"/>
    </row>
    <row r="11614" spans="6:15">
      <c r="O11614" s="36"/>
    </row>
    <row r="11615" spans="6:15">
      <c r="O11615" s="36"/>
    </row>
    <row r="11616" spans="6:15">
      <c r="F11616" s="36"/>
      <c r="H11616" s="36"/>
      <c r="I11616" s="36"/>
      <c r="J11616" s="36"/>
      <c r="K11616" s="36"/>
      <c r="O11616" s="36"/>
    </row>
    <row r="11617" spans="6:17">
      <c r="F11617" s="36"/>
      <c r="J11617" s="36"/>
      <c r="K11617" s="36"/>
      <c r="O11617" s="36"/>
    </row>
    <row r="11618" spans="6:17">
      <c r="F11618" s="36"/>
      <c r="H11618" s="36"/>
      <c r="J11618" s="36"/>
      <c r="K11618" s="36"/>
      <c r="O11618" s="36"/>
    </row>
    <row r="11619" spans="6:17">
      <c r="J11619" s="36"/>
      <c r="O11619" s="36"/>
    </row>
    <row r="11620" spans="6:17">
      <c r="F11620" s="47"/>
      <c r="G11620" s="47"/>
      <c r="H11620" s="47"/>
      <c r="I11620" s="47"/>
      <c r="J11620" s="47"/>
      <c r="K11620" s="47"/>
      <c r="L11620" s="47"/>
      <c r="M11620" s="47"/>
      <c r="N11620" s="47"/>
      <c r="O11620" s="47"/>
      <c r="P11620" s="47"/>
      <c r="Q11620" s="47"/>
    </row>
    <row r="11621" spans="6:17">
      <c r="O11621" s="36"/>
    </row>
    <row r="11622" spans="6:17">
      <c r="F11622" s="47"/>
      <c r="G11622" s="47"/>
      <c r="H11622" s="47"/>
      <c r="I11622" s="47"/>
      <c r="J11622" s="47"/>
      <c r="K11622" s="47"/>
      <c r="L11622" s="47"/>
      <c r="M11622" s="47"/>
      <c r="N11622" s="47"/>
      <c r="O11622" s="47"/>
      <c r="P11622" s="47"/>
      <c r="Q11622" s="47"/>
    </row>
    <row r="11623" spans="6:17">
      <c r="O11623" s="36"/>
    </row>
    <row r="11624" spans="6:17">
      <c r="F11624" s="47"/>
      <c r="G11624" s="47"/>
      <c r="H11624" s="47"/>
      <c r="I11624" s="47"/>
      <c r="J11624" s="47"/>
      <c r="K11624" s="47"/>
      <c r="L11624" s="47"/>
      <c r="M11624" s="47"/>
      <c r="N11624" s="47"/>
      <c r="O11624" s="47"/>
      <c r="P11624" s="47"/>
      <c r="Q11624" s="47"/>
    </row>
    <row r="11625" spans="6:17">
      <c r="J11625" s="36"/>
      <c r="O11625" s="36"/>
    </row>
    <row r="11626" spans="6:17">
      <c r="F11626" s="36"/>
      <c r="J11626" s="36"/>
      <c r="O11626" s="36"/>
    </row>
    <row r="11627" spans="6:17">
      <c r="J11627" s="36"/>
      <c r="O11627" s="36"/>
    </row>
    <row r="11628" spans="6:17">
      <c r="F11628" s="36"/>
      <c r="K11628" s="36"/>
      <c r="O11628" s="36"/>
    </row>
    <row r="11629" spans="6:17">
      <c r="F11629" s="36"/>
      <c r="I11629" s="36"/>
      <c r="K11629" s="36"/>
      <c r="O11629" s="36"/>
    </row>
    <row r="11630" spans="6:17">
      <c r="F11630" s="36"/>
      <c r="O11630" s="36"/>
    </row>
    <row r="11631" spans="6:17">
      <c r="F11631" s="47"/>
      <c r="G11631" s="47"/>
      <c r="H11631" s="47"/>
      <c r="I11631" s="47"/>
      <c r="J11631" s="47"/>
      <c r="K11631" s="47"/>
      <c r="L11631" s="47"/>
      <c r="M11631" s="47"/>
      <c r="N11631" s="47"/>
      <c r="O11631" s="47"/>
      <c r="P11631" s="47"/>
      <c r="Q11631" s="47"/>
    </row>
    <row r="11632" spans="6:17">
      <c r="J11632" s="36"/>
      <c r="K11632" s="36"/>
      <c r="O11632" s="36"/>
    </row>
    <row r="11633" spans="6:17">
      <c r="J11633" s="36"/>
      <c r="O11633" s="36"/>
    </row>
    <row r="11634" spans="6:17">
      <c r="F11634" s="36"/>
      <c r="J11634" s="36"/>
      <c r="O11634" s="36"/>
    </row>
    <row r="11635" spans="6:17">
      <c r="J11635" s="36"/>
      <c r="K11635" s="36"/>
      <c r="O11635" s="36"/>
    </row>
    <row r="11636" spans="6:17">
      <c r="J11636" s="36"/>
      <c r="K11636" s="36"/>
      <c r="O11636" s="36"/>
    </row>
    <row r="11637" spans="6:17">
      <c r="J11637" s="36"/>
      <c r="O11637" s="36"/>
    </row>
    <row r="11638" spans="6:17">
      <c r="F11638" s="36"/>
      <c r="J11638" s="36"/>
      <c r="O11638" s="36"/>
    </row>
    <row r="11639" spans="6:17">
      <c r="J11639" s="36"/>
      <c r="O11639" s="36"/>
    </row>
    <row r="11640" spans="6:17">
      <c r="F11640" s="36"/>
      <c r="H11640" s="36"/>
      <c r="I11640" s="36"/>
      <c r="J11640" s="36"/>
      <c r="K11640" s="36"/>
      <c r="O11640" s="36"/>
    </row>
    <row r="11641" spans="6:17">
      <c r="F11641" s="47"/>
      <c r="G11641" s="47"/>
      <c r="H11641" s="47"/>
      <c r="I11641" s="47"/>
      <c r="J11641" s="47"/>
      <c r="K11641" s="47"/>
      <c r="L11641" s="47"/>
      <c r="M11641" s="47"/>
      <c r="N11641" s="47"/>
      <c r="O11641" s="47"/>
      <c r="P11641" s="47"/>
      <c r="Q11641" s="47"/>
    </row>
    <row r="11642" spans="6:17">
      <c r="F11642" s="36"/>
      <c r="H11642" s="36"/>
      <c r="I11642" s="36"/>
      <c r="K11642" s="36"/>
      <c r="N11642" s="36"/>
      <c r="O11642" s="36"/>
    </row>
    <row r="11643" spans="6:17">
      <c r="O11643" s="36"/>
    </row>
    <row r="11644" spans="6:17">
      <c r="F11644" s="36"/>
      <c r="O11644" s="36"/>
    </row>
    <row r="11645" spans="6:17">
      <c r="O11645" s="36"/>
    </row>
    <row r="11646" spans="6:17">
      <c r="O11646" s="36"/>
    </row>
    <row r="11647" spans="6:17">
      <c r="O11647" s="36"/>
    </row>
    <row r="11648" spans="6:17">
      <c r="F11648" s="36"/>
      <c r="O11648" s="36"/>
    </row>
    <row r="11649" spans="6:15">
      <c r="O11649" s="36"/>
    </row>
    <row r="11650" spans="6:15">
      <c r="O11650" s="36"/>
    </row>
    <row r="11651" spans="6:15">
      <c r="O11651" s="36"/>
    </row>
    <row r="11652" spans="6:15">
      <c r="F11652" s="36"/>
      <c r="K11652" s="36"/>
      <c r="O11652" s="36"/>
    </row>
    <row r="11653" spans="6:15">
      <c r="F11653" s="36"/>
      <c r="H11653" s="36"/>
      <c r="K11653" s="36"/>
      <c r="O11653" s="36"/>
    </row>
    <row r="11654" spans="6:15">
      <c r="O11654" s="36"/>
    </row>
    <row r="11655" spans="6:15">
      <c r="O11655" s="36"/>
    </row>
    <row r="11656" spans="6:15">
      <c r="F11656" s="36"/>
      <c r="J11656" s="36"/>
      <c r="O11656" s="36"/>
    </row>
    <row r="11657" spans="6:15">
      <c r="J11657" s="36"/>
      <c r="O11657" s="36"/>
    </row>
    <row r="11658" spans="6:15">
      <c r="J11658" s="36"/>
      <c r="O11658" s="36"/>
    </row>
    <row r="11659" spans="6:15">
      <c r="J11659" s="36"/>
      <c r="O11659" s="36"/>
    </row>
    <row r="11660" spans="6:15">
      <c r="F11660" s="36"/>
      <c r="O11660" s="36"/>
    </row>
    <row r="11661" spans="6:15">
      <c r="O11661" s="36"/>
    </row>
    <row r="11662" spans="6:15">
      <c r="O11662" s="36"/>
    </row>
    <row r="11663" spans="6:15">
      <c r="O11663" s="36"/>
    </row>
    <row r="11664" spans="6:15">
      <c r="F11664" s="36"/>
      <c r="H11664" s="36"/>
      <c r="J11664" s="36"/>
      <c r="K11664" s="36"/>
      <c r="N11664" s="36"/>
      <c r="O11664" s="36"/>
    </row>
    <row r="11665" spans="6:15">
      <c r="K11665" s="36"/>
      <c r="O11665" s="36"/>
    </row>
    <row r="11666" spans="6:15">
      <c r="F11666" s="36"/>
      <c r="K11666" s="36"/>
      <c r="N11666" s="36"/>
      <c r="O11666" s="36"/>
    </row>
    <row r="11667" spans="6:15">
      <c r="O11667" s="36"/>
    </row>
    <row r="11668" spans="6:15">
      <c r="K11668" s="36"/>
      <c r="O11668" s="36"/>
    </row>
    <row r="11669" spans="6:15">
      <c r="O11669" s="36"/>
    </row>
    <row r="11670" spans="6:15">
      <c r="F11670" s="36"/>
      <c r="M11670" s="36"/>
      <c r="O11670" s="36"/>
    </row>
    <row r="11671" spans="6:15">
      <c r="O11671" s="36"/>
    </row>
    <row r="11672" spans="6:15">
      <c r="F11672" s="36"/>
      <c r="K11672" s="36"/>
      <c r="O11672" s="36"/>
    </row>
    <row r="11673" spans="6:15">
      <c r="O11673" s="36"/>
    </row>
    <row r="11674" spans="6:15">
      <c r="M11674" s="36"/>
      <c r="O11674" s="36"/>
    </row>
    <row r="11675" spans="6:15">
      <c r="O11675" s="36"/>
    </row>
    <row r="11676" spans="6:15">
      <c r="F11676" s="36"/>
      <c r="J11676" s="36"/>
      <c r="K11676" s="36"/>
      <c r="O11676" s="36"/>
    </row>
    <row r="11677" spans="6:15">
      <c r="F11677" s="36"/>
      <c r="H11677" s="36"/>
      <c r="I11677" s="36"/>
      <c r="J11677" s="36"/>
      <c r="K11677" s="36"/>
      <c r="O11677" s="36"/>
    </row>
    <row r="11678" spans="6:15">
      <c r="J11678" s="36"/>
      <c r="M11678" s="36"/>
      <c r="O11678" s="36"/>
    </row>
    <row r="11679" spans="6:15">
      <c r="J11679" s="36"/>
      <c r="O11679" s="36"/>
    </row>
    <row r="11680" spans="6:15">
      <c r="K11680" s="36"/>
      <c r="O11680" s="36"/>
    </row>
    <row r="11681" spans="6:15">
      <c r="O11681" s="36"/>
    </row>
    <row r="11682" spans="6:15">
      <c r="M11682" s="36"/>
      <c r="O11682" s="36"/>
    </row>
    <row r="11683" spans="6:15">
      <c r="K11683" s="36"/>
      <c r="O11683" s="36"/>
    </row>
    <row r="11684" spans="6:15">
      <c r="J11684" s="36"/>
      <c r="K11684" s="36"/>
      <c r="O11684" s="36"/>
    </row>
    <row r="11685" spans="6:15">
      <c r="J11685" s="36"/>
      <c r="O11685" s="36"/>
    </row>
    <row r="11686" spans="6:15">
      <c r="J11686" s="36"/>
      <c r="M11686" s="36"/>
      <c r="O11686" s="36"/>
    </row>
    <row r="11687" spans="6:15">
      <c r="J11687" s="36"/>
      <c r="O11687" s="36"/>
    </row>
    <row r="11688" spans="6:15">
      <c r="F11688" s="36"/>
      <c r="H11688" s="36"/>
      <c r="I11688" s="36"/>
      <c r="J11688" s="36"/>
      <c r="K11688" s="36"/>
      <c r="N11688" s="36"/>
      <c r="O11688" s="36"/>
    </row>
    <row r="11689" spans="6:15">
      <c r="F11689" s="36"/>
      <c r="J11689" s="36"/>
      <c r="K11689" s="36"/>
      <c r="O11689" s="36"/>
    </row>
    <row r="11690" spans="6:15">
      <c r="F11690" s="36"/>
      <c r="J11690" s="36"/>
      <c r="K11690" s="36"/>
      <c r="N11690" s="36"/>
      <c r="O11690" s="36"/>
    </row>
    <row r="11691" spans="6:15">
      <c r="O11691" s="36"/>
    </row>
    <row r="11692" spans="6:15">
      <c r="F11692" s="36"/>
      <c r="K11692" s="36"/>
      <c r="O11692" s="36"/>
    </row>
    <row r="11693" spans="6:15">
      <c r="O11693" s="36"/>
    </row>
    <row r="11694" spans="6:15">
      <c r="F11694" s="36"/>
      <c r="J11694" s="36"/>
      <c r="K11694" s="36"/>
      <c r="O11694" s="36"/>
    </row>
    <row r="11695" spans="6:15">
      <c r="O11695" s="36"/>
    </row>
    <row r="11696" spans="6:15">
      <c r="F11696" s="36"/>
      <c r="K11696" s="36"/>
      <c r="O11696" s="36"/>
    </row>
    <row r="11697" spans="6:15">
      <c r="O11697" s="36"/>
    </row>
    <row r="11698" spans="6:15">
      <c r="O11698" s="36"/>
    </row>
    <row r="11699" spans="6:15">
      <c r="O11699" s="36"/>
    </row>
    <row r="11700" spans="6:15">
      <c r="F11700" s="36"/>
      <c r="K11700" s="36"/>
      <c r="O11700" s="36"/>
    </row>
    <row r="11701" spans="6:15">
      <c r="F11701" s="36"/>
      <c r="K11701" s="36"/>
      <c r="N11701" s="36"/>
      <c r="O11701" s="36"/>
    </row>
    <row r="11702" spans="6:15">
      <c r="O11702" s="36"/>
    </row>
    <row r="11703" spans="6:15">
      <c r="F11703" s="36"/>
      <c r="K11703" s="36"/>
      <c r="O11703" s="36"/>
    </row>
    <row r="11704" spans="6:15">
      <c r="O11704" s="36"/>
    </row>
    <row r="11705" spans="6:15">
      <c r="F11705" s="36"/>
      <c r="K11705" s="36"/>
      <c r="O11705" s="36"/>
    </row>
    <row r="11706" spans="6:15">
      <c r="J11706" s="36"/>
      <c r="O11706" s="36"/>
    </row>
    <row r="11707" spans="6:15">
      <c r="F11707" s="36"/>
      <c r="J11707" s="36"/>
      <c r="N11707" s="36"/>
      <c r="O11707" s="36"/>
    </row>
    <row r="11708" spans="6:15">
      <c r="O11708" s="36"/>
    </row>
    <row r="11709" spans="6:15">
      <c r="O11709" s="36"/>
    </row>
    <row r="11710" spans="6:15">
      <c r="J11710" s="36"/>
      <c r="O11710" s="36"/>
    </row>
    <row r="11711" spans="6:15">
      <c r="O11711" s="36"/>
    </row>
    <row r="11712" spans="6:15">
      <c r="F11712" s="36"/>
      <c r="H11712" s="36"/>
      <c r="I11712" s="36"/>
      <c r="J11712" s="36"/>
      <c r="K11712" s="36"/>
      <c r="N11712" s="36"/>
      <c r="O11712" s="36"/>
    </row>
    <row r="11713" spans="6:15">
      <c r="F11713" s="36"/>
      <c r="J11713" s="36"/>
      <c r="O11713" s="36"/>
    </row>
    <row r="11714" spans="6:15">
      <c r="F11714" s="36"/>
      <c r="J11714" s="36"/>
      <c r="K11714" s="36"/>
      <c r="N11714" s="36"/>
      <c r="O11714" s="36"/>
    </row>
    <row r="11715" spans="6:15">
      <c r="J11715" s="36"/>
      <c r="O11715" s="36"/>
    </row>
    <row r="11716" spans="6:15">
      <c r="J11716" s="36"/>
      <c r="O11716" s="36"/>
    </row>
    <row r="11717" spans="6:15">
      <c r="J11717" s="36"/>
    </row>
    <row r="11718" spans="6:15">
      <c r="F11718" s="36"/>
      <c r="H11718" s="36"/>
      <c r="I11718" s="36"/>
      <c r="J11718" s="36"/>
      <c r="K11718" s="36"/>
      <c r="N11718" s="36"/>
      <c r="O11718" s="36"/>
    </row>
    <row r="11719" spans="6:15">
      <c r="F11719" s="36"/>
      <c r="H11719" s="36"/>
      <c r="I11719" s="36"/>
      <c r="J11719" s="36"/>
      <c r="K11719" s="36"/>
      <c r="N11719" s="36"/>
      <c r="O11719" s="36"/>
    </row>
    <row r="11720" spans="6:15">
      <c r="F11720" s="36"/>
      <c r="J11720" s="36"/>
      <c r="K11720" s="36"/>
      <c r="O11720" s="36"/>
    </row>
    <row r="11721" spans="6:15">
      <c r="O11721" s="36"/>
    </row>
    <row r="11722" spans="6:15">
      <c r="O11722" s="36"/>
    </row>
    <row r="11723" spans="6:15">
      <c r="O11723" s="36"/>
    </row>
    <row r="11724" spans="6:15">
      <c r="F11724" s="36"/>
      <c r="J11724" s="36"/>
      <c r="K11724" s="36"/>
      <c r="O11724" s="36"/>
    </row>
    <row r="11725" spans="6:15">
      <c r="H11725" s="36"/>
      <c r="I11725" s="36"/>
      <c r="J11725" s="36"/>
      <c r="O11725" s="36"/>
    </row>
    <row r="11726" spans="6:15">
      <c r="J11726" s="36"/>
    </row>
    <row r="11727" spans="6:15">
      <c r="F11727" s="36"/>
      <c r="J11727" s="36"/>
      <c r="O11727" s="36"/>
    </row>
    <row r="11728" spans="6:15">
      <c r="J11728" s="36"/>
      <c r="O11728" s="36"/>
    </row>
    <row r="11729" spans="6:15">
      <c r="J11729" s="36"/>
      <c r="O11729" s="36"/>
    </row>
    <row r="11730" spans="6:15">
      <c r="J11730" s="36"/>
    </row>
    <row r="11731" spans="6:15">
      <c r="J11731" s="36"/>
      <c r="O11731" s="36"/>
    </row>
    <row r="11732" spans="6:15">
      <c r="F11732" s="36"/>
      <c r="H11732" s="36"/>
      <c r="I11732" s="36"/>
      <c r="J11732" s="36"/>
      <c r="K11732" s="36"/>
      <c r="N11732" s="36"/>
      <c r="O11732" s="36"/>
    </row>
    <row r="11733" spans="6:15">
      <c r="F11733" s="36"/>
      <c r="H11733" s="36"/>
      <c r="I11733" s="36"/>
      <c r="J11733" s="36"/>
      <c r="K11733" s="36"/>
      <c r="N11733" s="36"/>
      <c r="O11733" s="36"/>
    </row>
    <row r="11734" spans="6:15">
      <c r="F11734" s="36"/>
      <c r="H11734" s="36"/>
      <c r="I11734" s="36"/>
      <c r="J11734" s="36"/>
      <c r="K11734" s="36"/>
      <c r="N11734" s="36"/>
      <c r="O11734" s="36"/>
    </row>
    <row r="11735" spans="6:15">
      <c r="F11735" s="36"/>
      <c r="H11735" s="36"/>
      <c r="I11735" s="36"/>
      <c r="J11735" s="36"/>
      <c r="K11735" s="36"/>
      <c r="N11735" s="36"/>
      <c r="O11735" s="36"/>
    </row>
    <row r="11736" spans="6:15">
      <c r="F11736" s="36"/>
      <c r="H11736" s="36"/>
      <c r="I11736" s="36"/>
      <c r="K11736" s="36"/>
      <c r="O11736" s="36"/>
    </row>
    <row r="11737" spans="6:15">
      <c r="F11737" s="36"/>
      <c r="K11737" s="36"/>
      <c r="O11737" s="36"/>
    </row>
    <row r="11738" spans="6:15">
      <c r="K11738" s="36"/>
      <c r="N11738" s="36"/>
      <c r="O11738" s="36"/>
    </row>
    <row r="11739" spans="6:15">
      <c r="O11739" s="36"/>
    </row>
    <row r="11740" spans="6:15">
      <c r="F11740" s="36"/>
      <c r="H11740" s="36"/>
      <c r="I11740" s="36"/>
      <c r="J11740" s="36"/>
      <c r="K11740" s="36"/>
      <c r="N11740" s="36"/>
      <c r="O11740" s="36"/>
    </row>
    <row r="11741" spans="6:15">
      <c r="F11741" s="36"/>
      <c r="H11741" s="36"/>
      <c r="I11741" s="36"/>
      <c r="J11741" s="36"/>
      <c r="K11741" s="36"/>
      <c r="N11741" s="36"/>
      <c r="O11741" s="36"/>
    </row>
    <row r="11742" spans="6:15">
      <c r="F11742" s="36"/>
      <c r="H11742" s="36"/>
      <c r="I11742" s="36"/>
      <c r="J11742" s="36"/>
      <c r="K11742" s="36"/>
      <c r="N11742" s="36"/>
      <c r="O11742" s="36"/>
    </row>
    <row r="11743" spans="6:15">
      <c r="F11743" s="36"/>
      <c r="H11743" s="36"/>
      <c r="I11743" s="36"/>
      <c r="J11743" s="36"/>
      <c r="K11743" s="36"/>
      <c r="N11743" s="36"/>
      <c r="O11743" s="36"/>
    </row>
    <row r="11744" spans="6:15">
      <c r="J11744" s="36"/>
      <c r="O11744" s="36"/>
    </row>
    <row r="11745" spans="6:17">
      <c r="J11745" s="36"/>
    </row>
    <row r="11746" spans="6:17">
      <c r="J11746" s="36"/>
    </row>
    <row r="11747" spans="6:17">
      <c r="J11747" s="36"/>
      <c r="O11747" s="36"/>
    </row>
    <row r="11748" spans="6:17">
      <c r="F11748" s="36"/>
      <c r="K11748" s="36"/>
      <c r="O11748" s="36"/>
    </row>
    <row r="11749" spans="6:17">
      <c r="F11749" s="36"/>
      <c r="H11749" s="36"/>
      <c r="K11749" s="36"/>
      <c r="O11749" s="36"/>
    </row>
    <row r="11750" spans="6:17">
      <c r="O11750" s="36"/>
    </row>
    <row r="11751" spans="6:17">
      <c r="O11751" s="36"/>
    </row>
    <row r="11752" spans="6:17">
      <c r="O11752" s="36"/>
    </row>
    <row r="11753" spans="6:17">
      <c r="F11753" s="47"/>
      <c r="G11753" s="47"/>
      <c r="H11753" s="47"/>
      <c r="I11753" s="47"/>
      <c r="J11753" s="47"/>
      <c r="K11753" s="47"/>
      <c r="L11753" s="47"/>
      <c r="M11753" s="47"/>
      <c r="N11753" s="47"/>
      <c r="O11753" s="47"/>
      <c r="P11753" s="47"/>
      <c r="Q11753" s="47"/>
    </row>
    <row r="11754" spans="6:17">
      <c r="O11754" s="36"/>
    </row>
    <row r="11755" spans="6:17">
      <c r="O11755" s="36"/>
    </row>
    <row r="11756" spans="6:17">
      <c r="F11756" s="36"/>
      <c r="H11756" s="36"/>
      <c r="I11756" s="36"/>
      <c r="J11756" s="36"/>
      <c r="K11756" s="36"/>
      <c r="N11756" s="36"/>
      <c r="O11756" s="36"/>
    </row>
    <row r="11757" spans="6:17">
      <c r="F11757" s="36"/>
      <c r="H11757" s="36"/>
      <c r="I11757" s="36"/>
      <c r="J11757" s="36"/>
      <c r="K11757" s="36"/>
      <c r="N11757" s="36"/>
      <c r="O11757" s="36"/>
    </row>
    <row r="11758" spans="6:17">
      <c r="F11758" s="36"/>
      <c r="H11758" s="36"/>
      <c r="I11758" s="36"/>
      <c r="J11758" s="36"/>
      <c r="K11758" s="36"/>
      <c r="N11758" s="36"/>
      <c r="O11758" s="36"/>
    </row>
    <row r="11759" spans="6:17">
      <c r="F11759" s="36"/>
      <c r="H11759" s="36"/>
      <c r="I11759" s="36"/>
      <c r="J11759" s="36"/>
      <c r="K11759" s="36"/>
      <c r="N11759" s="36"/>
      <c r="O11759" s="36"/>
    </row>
    <row r="11760" spans="6:17">
      <c r="F11760" s="47"/>
      <c r="G11760" s="47"/>
      <c r="H11760" s="47"/>
      <c r="I11760" s="47"/>
      <c r="J11760" s="47"/>
      <c r="K11760" s="47"/>
      <c r="L11760" s="47"/>
      <c r="M11760" s="47"/>
      <c r="N11760" s="47"/>
      <c r="O11760" s="47"/>
      <c r="P11760" s="47"/>
      <c r="Q11760" s="47"/>
    </row>
    <row r="11761" spans="6:17">
      <c r="F11761" s="47"/>
      <c r="G11761" s="47"/>
      <c r="H11761" s="47"/>
      <c r="I11761" s="47"/>
      <c r="J11761" s="47"/>
      <c r="K11761" s="47"/>
      <c r="L11761" s="47"/>
      <c r="M11761" s="47"/>
      <c r="N11761" s="47"/>
      <c r="O11761" s="47"/>
      <c r="P11761" s="47"/>
      <c r="Q11761" s="47"/>
    </row>
    <row r="11762" spans="6:17">
      <c r="F11762" s="36"/>
      <c r="J11762" s="36"/>
      <c r="K11762" s="36"/>
      <c r="N11762" s="36"/>
      <c r="O11762" s="36"/>
    </row>
    <row r="11763" spans="6:17">
      <c r="O11763" s="36"/>
    </row>
    <row r="11764" spans="6:17">
      <c r="J11764" s="36"/>
      <c r="O11764" s="36"/>
    </row>
    <row r="11765" spans="6:17">
      <c r="J11765" s="36"/>
    </row>
    <row r="11766" spans="6:17">
      <c r="F11766" s="47"/>
      <c r="G11766" s="47"/>
      <c r="H11766" s="47"/>
      <c r="I11766" s="47"/>
      <c r="J11766" s="47"/>
      <c r="K11766" s="47"/>
      <c r="L11766" s="47"/>
      <c r="M11766" s="47"/>
      <c r="N11766" s="47"/>
      <c r="O11766" s="47"/>
      <c r="P11766" s="47"/>
      <c r="Q11766" s="47"/>
    </row>
    <row r="11767" spans="6:17">
      <c r="J11767" s="36"/>
      <c r="O11767" s="36"/>
    </row>
    <row r="11768" spans="6:17">
      <c r="F11768" s="36"/>
      <c r="K11768" s="36"/>
      <c r="O11768" s="36"/>
    </row>
    <row r="11769" spans="6:17">
      <c r="O11769" s="36"/>
    </row>
    <row r="11770" spans="6:17">
      <c r="F11770" s="36"/>
      <c r="O11770" s="36"/>
    </row>
    <row r="11771" spans="6:17">
      <c r="O11771" s="36"/>
    </row>
    <row r="11772" spans="6:17">
      <c r="F11772" s="36"/>
      <c r="H11772" s="36"/>
      <c r="I11772" s="36"/>
      <c r="J11772" s="36"/>
      <c r="K11772" s="36"/>
      <c r="N11772" s="36"/>
      <c r="O11772" s="36"/>
    </row>
    <row r="11773" spans="6:17">
      <c r="F11773" s="36"/>
      <c r="H11773" s="36"/>
      <c r="I11773" s="36"/>
      <c r="J11773" s="36"/>
      <c r="K11773" s="36"/>
      <c r="N11773" s="36"/>
      <c r="O11773" s="36"/>
    </row>
    <row r="11774" spans="6:17">
      <c r="F11774" s="36"/>
      <c r="H11774" s="36"/>
      <c r="I11774" s="36"/>
      <c r="J11774" s="36"/>
      <c r="K11774" s="36"/>
      <c r="N11774" s="36"/>
      <c r="O11774" s="36"/>
    </row>
    <row r="11775" spans="6:17">
      <c r="F11775" s="36"/>
      <c r="H11775" s="36"/>
      <c r="I11775" s="36"/>
      <c r="J11775" s="36"/>
      <c r="K11775" s="36"/>
      <c r="N11775" s="36"/>
      <c r="O11775" s="36"/>
    </row>
    <row r="11776" spans="6:17">
      <c r="F11776" s="36"/>
      <c r="H11776" s="36"/>
      <c r="I11776" s="36"/>
      <c r="J11776" s="36"/>
      <c r="K11776" s="36"/>
      <c r="N11776" s="36"/>
      <c r="O11776" s="36"/>
    </row>
    <row r="11777" spans="6:17">
      <c r="F11777" s="36"/>
      <c r="H11777" s="36"/>
      <c r="I11777" s="36"/>
      <c r="J11777" s="36"/>
      <c r="K11777" s="36"/>
      <c r="N11777" s="36"/>
      <c r="O11777" s="36"/>
    </row>
    <row r="11778" spans="6:17">
      <c r="F11778" s="36"/>
      <c r="H11778" s="36"/>
      <c r="I11778" s="36"/>
      <c r="J11778" s="36"/>
      <c r="K11778" s="36"/>
      <c r="N11778" s="36"/>
      <c r="O11778" s="36"/>
    </row>
    <row r="11779" spans="6:17">
      <c r="F11779" s="36"/>
      <c r="H11779" s="36"/>
      <c r="I11779" s="36"/>
      <c r="J11779" s="36"/>
      <c r="K11779" s="36"/>
      <c r="N11779" s="36"/>
      <c r="O11779" s="36"/>
    </row>
    <row r="11780" spans="6:17">
      <c r="J11780" s="36"/>
      <c r="O11780" s="36"/>
    </row>
    <row r="11781" spans="6:17">
      <c r="J11781" s="36"/>
      <c r="O11781" s="36"/>
    </row>
    <row r="11782" spans="6:17">
      <c r="F11782" s="36"/>
      <c r="J11782" s="36"/>
    </row>
    <row r="11783" spans="6:17">
      <c r="J11783" s="36"/>
      <c r="O11783" s="36"/>
    </row>
    <row r="11784" spans="6:17">
      <c r="F11784" s="36"/>
      <c r="H11784" s="36"/>
      <c r="I11784" s="36"/>
      <c r="J11784" s="36"/>
      <c r="K11784" s="36"/>
      <c r="N11784" s="36"/>
      <c r="O11784" s="36"/>
    </row>
    <row r="11785" spans="6:17">
      <c r="J11785" s="36"/>
      <c r="K11785" s="36"/>
      <c r="O11785" s="36"/>
    </row>
    <row r="11786" spans="6:17">
      <c r="F11786" s="47"/>
      <c r="G11786" s="47"/>
      <c r="H11786" s="47"/>
      <c r="I11786" s="47"/>
      <c r="J11786" s="47"/>
      <c r="K11786" s="47"/>
      <c r="L11786" s="47"/>
      <c r="M11786" s="47"/>
      <c r="N11786" s="47"/>
      <c r="O11786" s="47"/>
      <c r="P11786" s="47"/>
      <c r="Q11786" s="47"/>
    </row>
    <row r="11787" spans="6:17">
      <c r="J11787" s="36"/>
      <c r="O11787" s="36"/>
    </row>
    <row r="11788" spans="6:17">
      <c r="F11788" s="36"/>
      <c r="K11788" s="36"/>
      <c r="O11788" s="36"/>
    </row>
    <row r="11789" spans="6:17">
      <c r="O11789" s="36"/>
    </row>
    <row r="11790" spans="6:17">
      <c r="F11790" s="36"/>
      <c r="O11790" s="36"/>
    </row>
    <row r="11791" spans="6:17">
      <c r="O11791" s="36"/>
    </row>
    <row r="11792" spans="6:17">
      <c r="F11792" s="36"/>
      <c r="J11792" s="36"/>
      <c r="K11792" s="36"/>
    </row>
    <row r="11793" spans="6:15">
      <c r="J11793" s="36"/>
    </row>
    <row r="11794" spans="6:15">
      <c r="J11794" s="36"/>
    </row>
    <row r="11795" spans="6:15">
      <c r="J11795" s="36"/>
      <c r="O11795" s="36"/>
    </row>
    <row r="11796" spans="6:15">
      <c r="F11796" s="36"/>
      <c r="H11796" s="36"/>
      <c r="I11796" s="36"/>
      <c r="J11796" s="36"/>
      <c r="K11796" s="36"/>
      <c r="N11796" s="36"/>
      <c r="O11796" s="36"/>
    </row>
    <row r="11797" spans="6:15">
      <c r="F11797" s="36"/>
      <c r="H11797" s="36"/>
      <c r="I11797" s="36"/>
      <c r="J11797" s="36"/>
      <c r="K11797" s="36"/>
      <c r="N11797" s="36"/>
      <c r="O11797" s="36"/>
    </row>
    <row r="11798" spans="6:15">
      <c r="F11798" s="36"/>
      <c r="H11798" s="36"/>
      <c r="I11798" s="36"/>
      <c r="J11798" s="36"/>
      <c r="K11798" s="36"/>
      <c r="N11798" s="36"/>
      <c r="O11798" s="36"/>
    </row>
    <row r="11799" spans="6:15">
      <c r="F11799" s="36"/>
      <c r="H11799" s="36"/>
      <c r="I11799" s="36"/>
      <c r="J11799" s="36"/>
      <c r="K11799" s="36"/>
      <c r="N11799" s="36"/>
      <c r="O11799" s="36"/>
    </row>
    <row r="11800" spans="6:15">
      <c r="F11800" s="36"/>
      <c r="H11800" s="36"/>
      <c r="I11800" s="36"/>
      <c r="J11800" s="36"/>
      <c r="K11800" s="36"/>
      <c r="N11800" s="36"/>
      <c r="O11800" s="36"/>
    </row>
    <row r="11801" spans="6:15">
      <c r="F11801" s="36"/>
      <c r="H11801" s="36"/>
      <c r="I11801" s="36"/>
      <c r="J11801" s="36"/>
      <c r="K11801" s="36"/>
      <c r="N11801" s="36"/>
      <c r="O11801" s="36"/>
    </row>
    <row r="11802" spans="6:15">
      <c r="F11802" s="36"/>
      <c r="H11802" s="36"/>
      <c r="I11802" s="36"/>
      <c r="J11802" s="36"/>
      <c r="K11802" s="36"/>
      <c r="N11802" s="36"/>
      <c r="O11802" s="36"/>
    </row>
    <row r="11803" spans="6:15">
      <c r="F11803" s="36"/>
      <c r="H11803" s="36"/>
      <c r="I11803" s="36"/>
      <c r="J11803" s="36"/>
      <c r="K11803" s="36"/>
      <c r="N11803" s="36"/>
      <c r="O11803" s="36"/>
    </row>
    <row r="11804" spans="6:15">
      <c r="F11804" s="36"/>
      <c r="H11804" s="36"/>
      <c r="I11804" s="36"/>
      <c r="J11804" s="36"/>
      <c r="K11804" s="36"/>
      <c r="N11804" s="36"/>
      <c r="O11804" s="36"/>
    </row>
    <row r="11805" spans="6:15">
      <c r="F11805" s="36"/>
      <c r="H11805" s="36"/>
      <c r="I11805" s="36"/>
      <c r="J11805" s="36"/>
      <c r="K11805" s="36"/>
      <c r="N11805" s="36"/>
      <c r="O11805" s="36"/>
    </row>
    <row r="11806" spans="6:15">
      <c r="F11806" s="36"/>
      <c r="H11806" s="36"/>
      <c r="I11806" s="36"/>
      <c r="J11806" s="36"/>
      <c r="K11806" s="36"/>
      <c r="N11806" s="36"/>
      <c r="O11806" s="36"/>
    </row>
    <row r="11807" spans="6:15">
      <c r="F11807" s="36"/>
      <c r="H11807" s="36"/>
      <c r="I11807" s="36"/>
      <c r="J11807" s="36"/>
      <c r="K11807" s="36"/>
      <c r="N11807" s="36"/>
      <c r="O11807" s="36"/>
    </row>
    <row r="11808" spans="6:15">
      <c r="F11808" s="36"/>
      <c r="H11808" s="36"/>
      <c r="I11808" s="36"/>
      <c r="J11808" s="36"/>
      <c r="K11808" s="36"/>
      <c r="N11808" s="36"/>
    </row>
    <row r="11809" spans="6:17">
      <c r="F11809" s="36"/>
      <c r="J11809" s="36"/>
      <c r="O11809" s="36"/>
    </row>
    <row r="11810" spans="6:17">
      <c r="F11810" s="36"/>
      <c r="H11810" s="36"/>
      <c r="I11810" s="36"/>
      <c r="J11810" s="36"/>
      <c r="K11810" s="36"/>
      <c r="N11810" s="36"/>
      <c r="O11810" s="36"/>
    </row>
    <row r="11811" spans="6:17">
      <c r="J11811" s="36"/>
      <c r="O11811" s="36"/>
    </row>
    <row r="11812" spans="6:17">
      <c r="F11812" s="36"/>
      <c r="K11812" s="36"/>
      <c r="O11812" s="36"/>
    </row>
    <row r="11813" spans="6:17">
      <c r="O11813" s="36"/>
    </row>
    <row r="11814" spans="6:17">
      <c r="F11814" s="47"/>
      <c r="G11814" s="47"/>
      <c r="H11814" s="47"/>
      <c r="I11814" s="47"/>
      <c r="J11814" s="47"/>
      <c r="K11814" s="47"/>
      <c r="L11814" s="47"/>
      <c r="M11814" s="47"/>
      <c r="N11814" s="47"/>
      <c r="O11814" s="47"/>
      <c r="P11814" s="47"/>
      <c r="Q11814" s="47"/>
    </row>
    <row r="11815" spans="6:17">
      <c r="O11815" s="36"/>
    </row>
    <row r="11816" spans="6:17">
      <c r="F11816" s="47"/>
      <c r="G11816" s="47"/>
      <c r="H11816" s="47"/>
      <c r="I11816" s="47"/>
      <c r="J11816" s="47"/>
      <c r="K11816" s="47"/>
      <c r="L11816" s="47"/>
      <c r="M11816" s="47"/>
      <c r="N11816" s="47"/>
      <c r="O11816" s="47"/>
      <c r="P11816" s="47"/>
      <c r="Q11816" s="47"/>
    </row>
    <row r="11817" spans="6:17">
      <c r="O11817" s="36"/>
    </row>
    <row r="11818" spans="6:17">
      <c r="J11818" s="36"/>
      <c r="O11818" s="36"/>
    </row>
    <row r="11819" spans="6:17">
      <c r="J11819" s="36"/>
      <c r="O11819" s="36"/>
    </row>
    <row r="11820" spans="6:17">
      <c r="F11820" s="36"/>
      <c r="K11820" s="36"/>
      <c r="O11820" s="36"/>
    </row>
    <row r="11821" spans="6:17">
      <c r="F11821" s="36"/>
      <c r="H11821" s="36"/>
      <c r="J11821" s="36"/>
      <c r="K11821" s="36"/>
      <c r="O11821" s="36"/>
    </row>
    <row r="11822" spans="6:17">
      <c r="J11822" s="36"/>
      <c r="O11822" s="36"/>
    </row>
    <row r="11823" spans="6:17">
      <c r="F11823" s="36"/>
      <c r="O11823" s="36"/>
    </row>
    <row r="11824" spans="6:17">
      <c r="F11824" s="36"/>
      <c r="K11824" s="36"/>
      <c r="O11824" s="36"/>
    </row>
    <row r="11825" spans="6:17">
      <c r="F11825" s="47"/>
      <c r="G11825" s="47"/>
      <c r="H11825" s="47"/>
      <c r="I11825" s="47"/>
      <c r="J11825" s="47"/>
      <c r="K11825" s="47"/>
      <c r="L11825" s="47"/>
      <c r="M11825" s="47"/>
      <c r="N11825" s="47"/>
      <c r="O11825" s="47"/>
      <c r="P11825" s="47"/>
      <c r="Q11825" s="47"/>
    </row>
    <row r="11826" spans="6:17">
      <c r="J11826" s="36"/>
      <c r="O11826" s="36"/>
    </row>
    <row r="11827" spans="6:17">
      <c r="F11827" s="36"/>
      <c r="K11827" s="36"/>
      <c r="O11827" s="36"/>
    </row>
    <row r="11828" spans="6:17">
      <c r="F11828" s="36"/>
      <c r="J11828" s="36"/>
      <c r="K11828" s="36"/>
    </row>
    <row r="11829" spans="6:17">
      <c r="J11829" s="36"/>
      <c r="O11829" s="36"/>
    </row>
    <row r="11830" spans="6:17">
      <c r="J11830" s="36"/>
    </row>
    <row r="11831" spans="6:17">
      <c r="J11831" s="36"/>
      <c r="O11831" s="36"/>
    </row>
    <row r="11832" spans="6:17">
      <c r="F11832" s="36"/>
      <c r="H11832" s="36"/>
      <c r="I11832" s="36"/>
      <c r="J11832" s="36"/>
      <c r="K11832" s="36"/>
      <c r="O11832" s="36"/>
    </row>
    <row r="11833" spans="6:17">
      <c r="J11833" s="36"/>
      <c r="K11833" s="36"/>
      <c r="O11833" s="36"/>
    </row>
    <row r="11834" spans="6:17">
      <c r="F11834" s="47"/>
      <c r="G11834" s="47"/>
      <c r="H11834" s="47"/>
      <c r="I11834" s="47"/>
      <c r="J11834" s="47"/>
      <c r="K11834" s="47"/>
      <c r="L11834" s="47"/>
      <c r="M11834" s="47"/>
      <c r="N11834" s="47"/>
      <c r="O11834" s="47"/>
      <c r="P11834" s="47"/>
      <c r="Q11834" s="47"/>
    </row>
    <row r="11835" spans="6:17">
      <c r="J11835" s="36"/>
      <c r="O11835" s="36"/>
    </row>
    <row r="11836" spans="6:17">
      <c r="J11836" s="36"/>
      <c r="O11836" s="36"/>
    </row>
    <row r="11837" spans="6:17">
      <c r="O11837" s="36"/>
    </row>
    <row r="11838" spans="6:17">
      <c r="F11838" s="36"/>
      <c r="I11838" s="36"/>
      <c r="O11838" s="36"/>
    </row>
    <row r="11839" spans="6:17">
      <c r="O11839" s="36"/>
    </row>
    <row r="11840" spans="6:17">
      <c r="J11840" s="36"/>
      <c r="O11840" s="36"/>
    </row>
    <row r="11841" spans="6:15">
      <c r="J11841" s="36"/>
    </row>
    <row r="11842" spans="6:15">
      <c r="I11842" s="36"/>
      <c r="J11842" s="36"/>
    </row>
    <row r="11843" spans="6:15">
      <c r="J11843" s="36"/>
      <c r="O11843" s="36"/>
    </row>
    <row r="11844" spans="6:15">
      <c r="J11844" s="36"/>
      <c r="O11844" s="36"/>
    </row>
    <row r="11845" spans="6:15">
      <c r="F11845" s="36"/>
      <c r="H11845" s="36"/>
      <c r="K11845" s="36"/>
      <c r="O11845" s="36"/>
    </row>
    <row r="11846" spans="6:15">
      <c r="I11846" s="36"/>
      <c r="O11846" s="36"/>
    </row>
    <row r="11847" spans="6:15">
      <c r="O11847" s="36"/>
    </row>
    <row r="11848" spans="6:15">
      <c r="J11848" s="36"/>
      <c r="O11848" s="36"/>
    </row>
    <row r="11849" spans="6:15">
      <c r="F11849" s="36"/>
      <c r="J11849" s="36"/>
      <c r="O11849" s="36"/>
    </row>
    <row r="11850" spans="6:15">
      <c r="I11850" s="36"/>
      <c r="J11850" s="36"/>
    </row>
    <row r="11851" spans="6:15">
      <c r="F11851" s="36"/>
      <c r="J11851" s="36"/>
      <c r="O11851" s="36"/>
    </row>
    <row r="11852" spans="6:15">
      <c r="F11852" s="36"/>
      <c r="H11852" s="36"/>
      <c r="I11852" s="36"/>
      <c r="J11852" s="36"/>
      <c r="K11852" s="36"/>
      <c r="N11852" s="36"/>
      <c r="O11852" s="36"/>
    </row>
    <row r="11853" spans="6:15">
      <c r="F11853" s="36"/>
      <c r="H11853" s="36"/>
      <c r="I11853" s="36"/>
      <c r="J11853" s="36"/>
      <c r="K11853" s="36"/>
      <c r="N11853" s="36"/>
      <c r="O11853" s="36"/>
    </row>
    <row r="11854" spans="6:15">
      <c r="F11854" s="36"/>
      <c r="H11854" s="36"/>
      <c r="I11854" s="36"/>
      <c r="J11854" s="36"/>
      <c r="K11854" s="36"/>
      <c r="N11854" s="36"/>
      <c r="O11854" s="36"/>
    </row>
    <row r="11855" spans="6:15">
      <c r="F11855" s="36"/>
      <c r="H11855" s="36"/>
      <c r="I11855" s="36"/>
      <c r="J11855" s="36"/>
      <c r="K11855" s="36"/>
      <c r="N11855" s="36"/>
      <c r="O11855" s="36"/>
    </row>
    <row r="11856" spans="6:15">
      <c r="F11856" s="36"/>
      <c r="H11856" s="36"/>
      <c r="I11856" s="36"/>
      <c r="J11856" s="36"/>
      <c r="K11856" s="36"/>
      <c r="N11856" s="36"/>
      <c r="O11856" s="36"/>
    </row>
    <row r="11857" spans="6:17">
      <c r="F11857" s="36"/>
      <c r="H11857" s="36"/>
      <c r="I11857" s="36"/>
      <c r="J11857" s="36"/>
      <c r="K11857" s="36"/>
      <c r="N11857" s="36"/>
      <c r="O11857" s="36"/>
    </row>
    <row r="11858" spans="6:17">
      <c r="F11858" s="36"/>
      <c r="H11858" s="36"/>
      <c r="I11858" s="36"/>
      <c r="J11858" s="36"/>
      <c r="K11858" s="36"/>
      <c r="N11858" s="36"/>
      <c r="O11858" s="36"/>
    </row>
    <row r="11859" spans="6:17">
      <c r="F11859" s="36"/>
      <c r="H11859" s="36"/>
      <c r="I11859" s="36"/>
      <c r="J11859" s="36"/>
      <c r="K11859" s="36"/>
      <c r="N11859" s="36"/>
      <c r="O11859" s="36"/>
    </row>
    <row r="11860" spans="6:17">
      <c r="F11860" s="36"/>
      <c r="H11860" s="36"/>
      <c r="I11860" s="36"/>
      <c r="J11860" s="36"/>
      <c r="K11860" s="36"/>
      <c r="N11860" s="36"/>
      <c r="O11860" s="36"/>
    </row>
    <row r="11861" spans="6:17">
      <c r="F11861" s="36"/>
      <c r="H11861" s="36"/>
      <c r="I11861" s="36"/>
      <c r="J11861" s="36"/>
      <c r="K11861" s="36"/>
      <c r="N11861" s="36"/>
      <c r="O11861" s="36"/>
    </row>
    <row r="11862" spans="6:17">
      <c r="F11862" s="36"/>
      <c r="H11862" s="36"/>
      <c r="I11862" s="36"/>
      <c r="J11862" s="36"/>
      <c r="K11862" s="36"/>
      <c r="N11862" s="36"/>
      <c r="O11862" s="36"/>
    </row>
    <row r="11863" spans="6:17">
      <c r="F11863" s="36"/>
      <c r="H11863" s="36"/>
      <c r="I11863" s="36"/>
      <c r="J11863" s="36"/>
      <c r="K11863" s="36"/>
      <c r="N11863" s="36"/>
      <c r="O11863" s="36"/>
    </row>
    <row r="11864" spans="6:17">
      <c r="F11864" s="36"/>
      <c r="H11864" s="36"/>
      <c r="I11864" s="36"/>
      <c r="J11864" s="36"/>
      <c r="K11864" s="36"/>
      <c r="N11864" s="36"/>
      <c r="O11864" s="36"/>
    </row>
    <row r="11865" spans="6:17">
      <c r="F11865" s="36"/>
      <c r="H11865" s="36"/>
      <c r="I11865" s="36"/>
      <c r="J11865" s="36"/>
      <c r="K11865" s="36"/>
      <c r="N11865" s="36"/>
      <c r="O11865" s="36"/>
    </row>
    <row r="11866" spans="6:17">
      <c r="F11866" s="36"/>
      <c r="H11866" s="36"/>
      <c r="I11866" s="36"/>
      <c r="J11866" s="36"/>
      <c r="K11866" s="36"/>
      <c r="N11866" s="36"/>
      <c r="O11866" s="36"/>
    </row>
    <row r="11867" spans="6:17">
      <c r="F11867" s="36"/>
      <c r="H11867" s="36"/>
      <c r="I11867" s="36"/>
      <c r="J11867" s="36"/>
      <c r="K11867" s="36"/>
      <c r="N11867" s="36"/>
      <c r="O11867" s="36"/>
    </row>
    <row r="11868" spans="6:17">
      <c r="J11868" s="36"/>
      <c r="O11868" s="36"/>
    </row>
    <row r="11869" spans="6:17">
      <c r="F11869" s="36"/>
      <c r="H11869" s="36"/>
      <c r="I11869" s="36"/>
      <c r="J11869" s="36"/>
      <c r="K11869" s="36"/>
      <c r="N11869" s="36"/>
      <c r="O11869" s="36"/>
    </row>
    <row r="11870" spans="6:17">
      <c r="F11870" s="36"/>
      <c r="J11870" s="36"/>
    </row>
    <row r="11871" spans="6:17">
      <c r="F11871" s="47"/>
      <c r="G11871" s="47"/>
      <c r="H11871" s="47"/>
      <c r="I11871" s="47"/>
      <c r="J11871" s="47"/>
      <c r="K11871" s="47"/>
      <c r="L11871" s="47"/>
      <c r="M11871" s="47"/>
      <c r="N11871" s="47"/>
      <c r="O11871" s="47"/>
      <c r="P11871" s="47"/>
      <c r="Q11871" s="47"/>
    </row>
    <row r="11872" spans="6:17">
      <c r="J11872" s="36"/>
      <c r="O11872" s="36"/>
    </row>
    <row r="11873" spans="6:17">
      <c r="J11873" s="36"/>
    </row>
    <row r="11874" spans="6:17">
      <c r="F11874" s="36"/>
      <c r="J11874" s="36"/>
    </row>
    <row r="11875" spans="6:17">
      <c r="J11875" s="36"/>
      <c r="O11875" s="36"/>
    </row>
    <row r="11876" spans="6:17">
      <c r="J11876" s="36"/>
      <c r="O11876" s="36"/>
    </row>
    <row r="11877" spans="6:17">
      <c r="F11877" s="36"/>
      <c r="J11877" s="36"/>
      <c r="K11877" s="36"/>
    </row>
    <row r="11878" spans="6:17">
      <c r="F11878" s="36"/>
      <c r="J11878" s="36"/>
    </row>
    <row r="11879" spans="6:17">
      <c r="J11879" s="36"/>
      <c r="O11879" s="36"/>
    </row>
    <row r="11880" spans="6:17">
      <c r="F11880" s="36"/>
      <c r="H11880" s="36"/>
      <c r="I11880" s="36"/>
      <c r="J11880" s="36"/>
      <c r="K11880" s="36"/>
      <c r="O11880" s="36"/>
    </row>
    <row r="11881" spans="6:17">
      <c r="F11881" s="47"/>
      <c r="G11881" s="47"/>
      <c r="H11881" s="47"/>
      <c r="I11881" s="47"/>
      <c r="J11881" s="47"/>
      <c r="K11881" s="47"/>
      <c r="L11881" s="47"/>
      <c r="M11881" s="47"/>
      <c r="N11881" s="47"/>
      <c r="O11881" s="47"/>
      <c r="P11881" s="47"/>
      <c r="Q11881" s="47"/>
    </row>
    <row r="11882" spans="6:17">
      <c r="F11882" s="36"/>
      <c r="H11882" s="36"/>
      <c r="K11882" s="36"/>
      <c r="O11882" s="36"/>
    </row>
    <row r="11883" spans="6:17">
      <c r="O11883" s="36"/>
    </row>
    <row r="11884" spans="6:17">
      <c r="J11884" s="36"/>
    </row>
    <row r="11885" spans="6:17">
      <c r="J11885" s="36"/>
    </row>
    <row r="11886" spans="6:17">
      <c r="F11886" s="36"/>
      <c r="J11886" s="36"/>
      <c r="K11886" s="36"/>
      <c r="O11886" s="36"/>
    </row>
    <row r="11887" spans="6:17">
      <c r="J11887" s="36"/>
      <c r="O11887" s="36"/>
    </row>
    <row r="11888" spans="6:17">
      <c r="F11888" s="36"/>
      <c r="J11888" s="36"/>
      <c r="O11888" s="36"/>
    </row>
    <row r="11889" spans="6:17">
      <c r="O11889" s="36"/>
    </row>
    <row r="11890" spans="6:17">
      <c r="K11890" s="36"/>
      <c r="O11890" s="36"/>
    </row>
    <row r="11891" spans="6:17">
      <c r="O11891" s="36"/>
    </row>
    <row r="11892" spans="6:17">
      <c r="F11892" s="36"/>
      <c r="J11892" s="36"/>
    </row>
    <row r="11893" spans="6:17">
      <c r="F11893" s="47"/>
      <c r="G11893" s="47"/>
      <c r="H11893" s="47"/>
      <c r="I11893" s="47"/>
      <c r="J11893" s="47"/>
      <c r="K11893" s="47"/>
      <c r="L11893" s="47"/>
      <c r="M11893" s="47"/>
      <c r="N11893" s="47"/>
      <c r="O11893" s="47"/>
      <c r="P11893" s="47"/>
      <c r="Q11893" s="47"/>
    </row>
    <row r="11894" spans="6:17">
      <c r="J11894" s="36"/>
      <c r="K11894" s="36"/>
    </row>
    <row r="11895" spans="6:17">
      <c r="J11895" s="36"/>
      <c r="O11895" s="36"/>
    </row>
    <row r="11896" spans="6:17">
      <c r="F11896" s="36"/>
      <c r="H11896" s="36"/>
      <c r="I11896" s="36"/>
      <c r="J11896" s="36"/>
      <c r="K11896" s="36"/>
      <c r="N11896" s="36"/>
      <c r="O11896" s="36"/>
    </row>
    <row r="11897" spans="6:17">
      <c r="F11897" s="36"/>
      <c r="H11897" s="36"/>
      <c r="I11897" s="36"/>
      <c r="J11897" s="36"/>
      <c r="K11897" s="36"/>
      <c r="N11897" s="36"/>
      <c r="O11897" s="36"/>
    </row>
    <row r="11898" spans="6:17">
      <c r="F11898" s="36"/>
      <c r="H11898" s="36"/>
      <c r="I11898" s="36"/>
      <c r="J11898" s="36"/>
      <c r="K11898" s="36"/>
      <c r="N11898" s="36"/>
      <c r="O11898" s="36"/>
    </row>
    <row r="11899" spans="6:17">
      <c r="F11899" s="36"/>
      <c r="H11899" s="36"/>
      <c r="I11899" s="36"/>
      <c r="J11899" s="36"/>
      <c r="K11899" s="36"/>
      <c r="N11899" s="36"/>
      <c r="O11899" s="36"/>
    </row>
    <row r="11900" spans="6:17">
      <c r="J11900" s="36"/>
      <c r="O11900" s="36"/>
    </row>
    <row r="11901" spans="6:17">
      <c r="J11901" s="36"/>
      <c r="K11901" s="36"/>
      <c r="O11901" s="36"/>
    </row>
    <row r="11902" spans="6:17">
      <c r="K11902" s="36"/>
      <c r="O11902" s="36"/>
    </row>
    <row r="11903" spans="6:17">
      <c r="O11903" s="36"/>
    </row>
    <row r="11904" spans="6:17">
      <c r="F11904" s="36"/>
      <c r="H11904" s="36"/>
      <c r="I11904" s="36"/>
      <c r="J11904" s="36"/>
      <c r="K11904" s="36"/>
      <c r="N11904" s="36"/>
      <c r="O11904" s="36"/>
    </row>
    <row r="11905" spans="6:17">
      <c r="F11905" s="36"/>
      <c r="H11905" s="36"/>
      <c r="I11905" s="36"/>
      <c r="J11905" s="36"/>
      <c r="K11905" s="36"/>
      <c r="N11905" s="36"/>
      <c r="O11905" s="36"/>
    </row>
    <row r="11906" spans="6:17">
      <c r="F11906" s="47"/>
      <c r="G11906" s="47"/>
      <c r="H11906" s="47"/>
      <c r="I11906" s="47"/>
      <c r="J11906" s="47"/>
      <c r="K11906" s="47"/>
      <c r="L11906" s="47"/>
      <c r="M11906" s="47"/>
      <c r="N11906" s="47"/>
      <c r="O11906" s="47"/>
      <c r="P11906" s="47"/>
      <c r="Q11906" s="47"/>
    </row>
    <row r="11907" spans="6:17">
      <c r="O11907" s="36"/>
    </row>
    <row r="11908" spans="6:17">
      <c r="F11908" s="36"/>
      <c r="J11908" s="36"/>
      <c r="K11908" s="36"/>
    </row>
    <row r="11909" spans="6:17">
      <c r="J11909" s="36"/>
    </row>
    <row r="11910" spans="6:17">
      <c r="F11910" s="36"/>
      <c r="J11910" s="36"/>
      <c r="K11910" s="36"/>
    </row>
    <row r="11911" spans="6:17">
      <c r="J11911" s="36"/>
      <c r="O11911" s="36"/>
    </row>
    <row r="11912" spans="6:17">
      <c r="F11912" s="36"/>
      <c r="J11912" s="36"/>
      <c r="K11912" s="36"/>
      <c r="O11912" s="36"/>
    </row>
    <row r="11913" spans="6:17">
      <c r="J11913" s="36"/>
    </row>
    <row r="11914" spans="6:17">
      <c r="J11914" s="36"/>
      <c r="K11914" s="36"/>
    </row>
    <row r="11915" spans="6:17">
      <c r="J11915" s="36"/>
      <c r="O11915" s="36"/>
    </row>
    <row r="11916" spans="6:17">
      <c r="F11916" s="36"/>
      <c r="H11916" s="36"/>
      <c r="I11916" s="36"/>
      <c r="J11916" s="36"/>
      <c r="K11916" s="36"/>
      <c r="N11916" s="36"/>
      <c r="O11916" s="36"/>
    </row>
    <row r="11917" spans="6:17">
      <c r="F11917" s="36"/>
      <c r="H11917" s="36"/>
      <c r="I11917" s="36"/>
      <c r="J11917" s="36"/>
      <c r="K11917" s="36"/>
      <c r="N11917" s="36"/>
      <c r="O11917" s="36"/>
    </row>
    <row r="11918" spans="6:17">
      <c r="K11918" s="36"/>
      <c r="O11918" s="36"/>
    </row>
    <row r="11919" spans="6:17">
      <c r="F11919" s="36"/>
      <c r="K11919" s="36"/>
      <c r="O11919" s="36"/>
    </row>
    <row r="11920" spans="6:17">
      <c r="F11920" s="36"/>
      <c r="J11920" s="36"/>
      <c r="K11920" s="36"/>
    </row>
    <row r="11921" spans="6:15">
      <c r="F11921" s="36"/>
      <c r="J11921" s="36"/>
      <c r="K11921" s="36"/>
      <c r="O11921" s="36"/>
    </row>
    <row r="11922" spans="6:15">
      <c r="J11922" s="36"/>
      <c r="K11922" s="36"/>
    </row>
    <row r="11923" spans="6:15">
      <c r="F11923" s="36"/>
      <c r="J11923" s="36"/>
      <c r="K11923" s="36"/>
      <c r="O11923" s="36"/>
    </row>
    <row r="11924" spans="6:15">
      <c r="F11924" s="36"/>
      <c r="H11924" s="36"/>
      <c r="I11924" s="36"/>
      <c r="J11924" s="36"/>
      <c r="K11924" s="36"/>
      <c r="N11924" s="36"/>
      <c r="O11924" s="36"/>
    </row>
    <row r="11925" spans="6:15">
      <c r="F11925" s="36"/>
      <c r="H11925" s="36"/>
      <c r="I11925" s="36"/>
      <c r="J11925" s="36"/>
      <c r="K11925" s="36"/>
      <c r="N11925" s="36"/>
      <c r="O11925" s="36"/>
    </row>
    <row r="11926" spans="6:15">
      <c r="F11926" s="36"/>
      <c r="H11926" s="36"/>
      <c r="I11926" s="36"/>
      <c r="J11926" s="36"/>
      <c r="K11926" s="36"/>
      <c r="N11926" s="36"/>
      <c r="O11926" s="36"/>
    </row>
    <row r="11927" spans="6:15">
      <c r="F11927" s="36"/>
      <c r="H11927" s="36"/>
      <c r="I11927" s="36"/>
      <c r="J11927" s="36"/>
      <c r="K11927" s="36"/>
      <c r="N11927" s="36"/>
      <c r="O11927" s="36"/>
    </row>
    <row r="11928" spans="6:15">
      <c r="F11928" s="36"/>
      <c r="H11928" s="36"/>
      <c r="I11928" s="36"/>
      <c r="J11928" s="36"/>
      <c r="K11928" s="36"/>
      <c r="N11928" s="36"/>
      <c r="O11928" s="36"/>
    </row>
    <row r="11929" spans="6:15">
      <c r="K11929" s="36"/>
      <c r="O11929" s="36"/>
    </row>
    <row r="11930" spans="6:15">
      <c r="F11930" s="36"/>
      <c r="H11930" s="36"/>
      <c r="I11930" s="36"/>
      <c r="K11930" s="36"/>
      <c r="O11930" s="36"/>
    </row>
    <row r="11931" spans="6:15">
      <c r="O11931" s="36"/>
    </row>
    <row r="11932" spans="6:15">
      <c r="F11932" s="36"/>
      <c r="K11932" s="36"/>
      <c r="O11932" s="36"/>
    </row>
    <row r="11933" spans="6:15">
      <c r="K11933" s="36"/>
      <c r="O11933" s="36"/>
    </row>
    <row r="11934" spans="6:15">
      <c r="F11934" s="36"/>
      <c r="I11934" s="36"/>
      <c r="K11934" s="36"/>
      <c r="O11934" s="36"/>
    </row>
    <row r="11935" spans="6:15">
      <c r="O11935" s="36"/>
    </row>
    <row r="11936" spans="6:15">
      <c r="F11936" s="36"/>
      <c r="O11936" s="36"/>
    </row>
    <row r="11937" spans="6:15">
      <c r="O11937" s="36"/>
    </row>
    <row r="11938" spans="6:15">
      <c r="I11938" s="36"/>
      <c r="O11938" s="36"/>
    </row>
    <row r="11939" spans="6:15">
      <c r="O11939" s="36"/>
    </row>
    <row r="11940" spans="6:15">
      <c r="F11940" s="36"/>
      <c r="H11940" s="36"/>
      <c r="I11940" s="36"/>
      <c r="J11940" s="36"/>
      <c r="K11940" s="36"/>
      <c r="N11940" s="36"/>
      <c r="O11940" s="36"/>
    </row>
    <row r="11941" spans="6:15">
      <c r="F11941" s="36"/>
      <c r="H11941" s="36"/>
      <c r="J11941" s="36"/>
      <c r="K11941" s="36"/>
      <c r="O11941" s="36"/>
    </row>
    <row r="11942" spans="6:15">
      <c r="I11942" s="36"/>
      <c r="J11942" s="36"/>
    </row>
    <row r="11943" spans="6:15">
      <c r="J11943" s="36"/>
      <c r="O11943" s="36"/>
    </row>
    <row r="11944" spans="6:15">
      <c r="F11944" s="36"/>
      <c r="O11944" s="36"/>
    </row>
    <row r="11945" spans="6:15">
      <c r="F11945" s="36"/>
      <c r="J11945" s="36"/>
      <c r="O11945" s="36"/>
    </row>
    <row r="11946" spans="6:15">
      <c r="I11946" s="36"/>
      <c r="J11946" s="36"/>
      <c r="O11946" s="36"/>
    </row>
    <row r="11947" spans="6:15">
      <c r="J11947" s="36"/>
      <c r="O11947" s="36"/>
    </row>
    <row r="11948" spans="6:15">
      <c r="F11948" s="36"/>
      <c r="J11948" s="36"/>
    </row>
    <row r="11949" spans="6:15">
      <c r="J11949" s="36"/>
      <c r="O11949" s="36"/>
    </row>
    <row r="11950" spans="6:15">
      <c r="I11950" s="36"/>
      <c r="J11950" s="36"/>
    </row>
    <row r="11951" spans="6:15">
      <c r="J11951" s="36"/>
      <c r="O11951" s="36"/>
    </row>
    <row r="11952" spans="6:15">
      <c r="F11952" s="36"/>
      <c r="H11952" s="36"/>
      <c r="I11952" s="36"/>
      <c r="J11952" s="36"/>
      <c r="K11952" s="36"/>
      <c r="N11952" s="36"/>
      <c r="O11952" s="36"/>
    </row>
    <row r="11953" spans="6:17">
      <c r="F11953" s="47"/>
      <c r="G11953" s="47"/>
      <c r="H11953" s="47"/>
      <c r="I11953" s="47"/>
      <c r="J11953" s="47"/>
      <c r="K11953" s="47"/>
      <c r="L11953" s="47"/>
      <c r="M11953" s="47"/>
      <c r="N11953" s="47"/>
      <c r="O11953" s="47"/>
      <c r="P11953" s="47"/>
      <c r="Q11953" s="47"/>
    </row>
    <row r="11954" spans="6:17">
      <c r="F11954" s="47"/>
      <c r="G11954" s="47"/>
      <c r="H11954" s="47"/>
      <c r="I11954" s="47"/>
      <c r="J11954" s="47"/>
      <c r="K11954" s="47"/>
      <c r="L11954" s="47"/>
      <c r="M11954" s="47"/>
      <c r="N11954" s="47"/>
      <c r="O11954" s="47"/>
      <c r="P11954" s="47"/>
      <c r="Q11954" s="47"/>
    </row>
    <row r="11955" spans="6:17">
      <c r="J11955" s="36"/>
      <c r="O11955" s="36"/>
    </row>
    <row r="11956" spans="6:17">
      <c r="F11956" s="47"/>
      <c r="G11956" s="47"/>
      <c r="H11956" s="47"/>
      <c r="I11956" s="47"/>
      <c r="J11956" s="47"/>
      <c r="K11956" s="47"/>
      <c r="L11956" s="47"/>
      <c r="M11956" s="47"/>
      <c r="N11956" s="47"/>
      <c r="O11956" s="47"/>
      <c r="P11956" s="47"/>
      <c r="Q11956" s="47"/>
    </row>
    <row r="11957" spans="6:17">
      <c r="J11957" s="36"/>
      <c r="O11957" s="36"/>
    </row>
    <row r="11958" spans="6:17">
      <c r="F11958" s="47"/>
      <c r="G11958" s="47"/>
      <c r="H11958" s="47"/>
      <c r="I11958" s="47"/>
      <c r="J11958" s="47"/>
      <c r="K11958" s="47"/>
      <c r="L11958" s="47"/>
      <c r="M11958" s="47"/>
      <c r="N11958" s="47"/>
      <c r="O11958" s="47"/>
      <c r="P11958" s="47"/>
      <c r="Q11958" s="47"/>
    </row>
    <row r="11959" spans="6:17">
      <c r="O11959" s="36"/>
    </row>
    <row r="11960" spans="6:17">
      <c r="F11960" s="36"/>
      <c r="K11960" s="36"/>
      <c r="O11960" s="36"/>
    </row>
    <row r="11961" spans="6:17">
      <c r="J11961" s="36"/>
      <c r="O11961" s="36"/>
    </row>
    <row r="11962" spans="6:17">
      <c r="F11962" s="36"/>
      <c r="J11962" s="36"/>
      <c r="K11962" s="36"/>
      <c r="O11962" s="36"/>
    </row>
    <row r="11963" spans="6:17">
      <c r="O11963" s="36"/>
    </row>
    <row r="11964" spans="6:17">
      <c r="F11964" s="36"/>
      <c r="K11964" s="36"/>
      <c r="O11964" s="36"/>
    </row>
    <row r="11965" spans="6:17">
      <c r="F11965" s="36"/>
      <c r="H11965" s="36"/>
      <c r="I11965" s="36"/>
      <c r="J11965" s="36"/>
      <c r="K11965" s="36"/>
      <c r="N11965" s="36"/>
      <c r="O11965" s="36"/>
    </row>
    <row r="11966" spans="6:17">
      <c r="J11966" s="36"/>
      <c r="O11966" s="36"/>
    </row>
    <row r="11967" spans="6:17">
      <c r="F11967" s="36"/>
      <c r="O11967" s="36"/>
    </row>
    <row r="11968" spans="6:17">
      <c r="F11968" s="36"/>
      <c r="K11968" s="36"/>
      <c r="O11968" s="36"/>
    </row>
    <row r="11969" spans="6:17">
      <c r="F11969" s="36"/>
      <c r="O11969" s="36"/>
    </row>
    <row r="11970" spans="6:17">
      <c r="J11970" s="36"/>
      <c r="O11970" s="36"/>
    </row>
    <row r="11971" spans="6:17">
      <c r="J11971" s="36"/>
      <c r="O11971" s="36"/>
    </row>
    <row r="11972" spans="6:17">
      <c r="F11972" s="36"/>
      <c r="K11972" s="36"/>
      <c r="O11972" s="36"/>
    </row>
    <row r="11973" spans="6:17">
      <c r="O11973" s="36"/>
    </row>
    <row r="11974" spans="6:17">
      <c r="F11974" s="36"/>
      <c r="H11974" s="36"/>
      <c r="I11974" s="36"/>
      <c r="J11974" s="36"/>
      <c r="K11974" s="36"/>
      <c r="N11974" s="36"/>
      <c r="O11974" s="36"/>
    </row>
    <row r="11975" spans="6:17">
      <c r="F11975" s="36"/>
      <c r="H11975" s="36"/>
      <c r="I11975" s="36"/>
      <c r="J11975" s="36"/>
      <c r="K11975" s="36"/>
      <c r="N11975" s="36"/>
      <c r="O11975" s="36"/>
    </row>
    <row r="11976" spans="6:17">
      <c r="F11976" s="47"/>
      <c r="G11976" s="47"/>
      <c r="H11976" s="47"/>
      <c r="I11976" s="47"/>
      <c r="J11976" s="47"/>
      <c r="K11976" s="47"/>
      <c r="L11976" s="47"/>
      <c r="M11976" s="47"/>
      <c r="N11976" s="47"/>
      <c r="O11976" s="47"/>
      <c r="P11976" s="47"/>
      <c r="Q11976" s="47"/>
    </row>
    <row r="11977" spans="6:17">
      <c r="F11977" s="36"/>
      <c r="O11977" s="36"/>
    </row>
    <row r="11978" spans="6:17">
      <c r="F11978" s="36"/>
      <c r="H11978" s="36"/>
      <c r="I11978" s="36"/>
      <c r="J11978" s="36"/>
      <c r="K11978" s="36"/>
      <c r="N11978" s="36"/>
      <c r="O11978" s="36"/>
    </row>
    <row r="11979" spans="6:17">
      <c r="F11979" s="36"/>
      <c r="H11979" s="36"/>
      <c r="I11979" s="36"/>
      <c r="J11979" s="36"/>
      <c r="K11979" s="36"/>
      <c r="N11979" s="36"/>
      <c r="O11979" s="36"/>
    </row>
    <row r="11980" spans="6:17">
      <c r="F11980" s="36"/>
      <c r="J11980" s="36"/>
      <c r="O11980" s="36"/>
    </row>
    <row r="11981" spans="6:17">
      <c r="J11981" s="36"/>
    </row>
    <row r="11982" spans="6:17">
      <c r="F11982" s="36"/>
      <c r="J11982" s="36"/>
    </row>
    <row r="11983" spans="6:17">
      <c r="J11983" s="36"/>
      <c r="O11983" s="36"/>
    </row>
    <row r="11984" spans="6:17">
      <c r="F11984" s="36"/>
      <c r="H11984" s="36"/>
      <c r="I11984" s="36"/>
      <c r="J11984" s="36"/>
      <c r="K11984" s="36"/>
      <c r="N11984" s="36"/>
      <c r="O11984" s="36"/>
    </row>
    <row r="11985" spans="6:17">
      <c r="F11985" s="36"/>
      <c r="H11985" s="36"/>
      <c r="I11985" s="36"/>
      <c r="J11985" s="36"/>
      <c r="K11985" s="36"/>
      <c r="N11985" s="36"/>
      <c r="O11985" s="36"/>
    </row>
    <row r="11986" spans="6:17">
      <c r="F11986" s="36"/>
      <c r="H11986" s="36"/>
      <c r="I11986" s="36"/>
      <c r="J11986" s="36"/>
      <c r="K11986" s="36"/>
      <c r="N11986" s="36"/>
      <c r="O11986" s="36"/>
    </row>
    <row r="11987" spans="6:17">
      <c r="F11987" s="36"/>
      <c r="H11987" s="36"/>
      <c r="I11987" s="36"/>
      <c r="J11987" s="36"/>
      <c r="K11987" s="36"/>
      <c r="N11987" s="36"/>
      <c r="O11987" s="36"/>
    </row>
    <row r="11988" spans="6:17">
      <c r="F11988" s="36"/>
      <c r="J11988" s="36"/>
      <c r="O11988" s="36"/>
    </row>
    <row r="11989" spans="6:17">
      <c r="F11989" s="47"/>
      <c r="G11989" s="47"/>
      <c r="H11989" s="47"/>
      <c r="I11989" s="47"/>
      <c r="J11989" s="47"/>
      <c r="K11989" s="47"/>
      <c r="L11989" s="47"/>
      <c r="M11989" s="47"/>
      <c r="N11989" s="47"/>
      <c r="O11989" s="47"/>
      <c r="P11989" s="47"/>
      <c r="Q11989" s="47"/>
    </row>
    <row r="11990" spans="6:17">
      <c r="J11990" s="36"/>
    </row>
    <row r="11991" spans="6:17">
      <c r="F11991" s="36"/>
      <c r="J11991" s="36"/>
      <c r="O11991" s="36"/>
    </row>
    <row r="11992" spans="6:17">
      <c r="F11992" s="36"/>
      <c r="O11992" s="36"/>
    </row>
    <row r="11993" spans="6:17">
      <c r="I11993" s="36"/>
      <c r="O11993" s="36"/>
    </row>
    <row r="11994" spans="6:17">
      <c r="J11994" s="36"/>
      <c r="O11994" s="36"/>
    </row>
    <row r="11995" spans="6:17">
      <c r="O11995" s="36"/>
    </row>
    <row r="11996" spans="6:17">
      <c r="F11996" s="36"/>
      <c r="J11996" s="36"/>
      <c r="O11996" s="36"/>
    </row>
    <row r="11997" spans="6:17">
      <c r="J11997" s="36"/>
    </row>
    <row r="11998" spans="6:17">
      <c r="J11998" s="36"/>
    </row>
    <row r="11999" spans="6:17">
      <c r="J11999" s="36"/>
      <c r="O11999" s="36"/>
    </row>
    <row r="12000" spans="6:17">
      <c r="F12000" s="36"/>
      <c r="H12000" s="36"/>
      <c r="I12000" s="36"/>
      <c r="K12000" s="36"/>
      <c r="O12000" s="36"/>
    </row>
    <row r="12001" spans="6:15">
      <c r="F12001" s="36"/>
    </row>
    <row r="12002" spans="6:15">
      <c r="F12002" s="36"/>
      <c r="H12002" s="36"/>
      <c r="I12002" s="36"/>
      <c r="K12002" s="36"/>
      <c r="O12002" s="36"/>
    </row>
    <row r="12003" spans="6:15">
      <c r="F12003" s="36"/>
      <c r="O12003" s="36"/>
    </row>
    <row r="12004" spans="6:15">
      <c r="F12004" s="36"/>
      <c r="H12004" s="36"/>
      <c r="I12004" s="36"/>
      <c r="J12004" s="36"/>
      <c r="K12004" s="36"/>
      <c r="N12004" s="36"/>
      <c r="O12004" s="36"/>
    </row>
    <row r="12005" spans="6:15">
      <c r="F12005" s="36"/>
      <c r="H12005" s="36"/>
      <c r="I12005" s="36"/>
      <c r="J12005" s="36"/>
      <c r="K12005" s="36"/>
      <c r="N12005" s="36"/>
      <c r="O12005" s="36"/>
    </row>
    <row r="12006" spans="6:15">
      <c r="F12006" s="36"/>
      <c r="H12006" s="36"/>
      <c r="I12006" s="36"/>
      <c r="J12006" s="36"/>
      <c r="K12006" s="36"/>
      <c r="N12006" s="36"/>
      <c r="O12006" s="36"/>
    </row>
    <row r="12007" spans="6:15">
      <c r="F12007" s="36"/>
      <c r="H12007" s="36"/>
      <c r="I12007" s="36"/>
      <c r="J12007" s="36"/>
      <c r="K12007" s="36"/>
      <c r="N12007" s="36"/>
      <c r="O12007" s="36"/>
    </row>
    <row r="12008" spans="6:15">
      <c r="F12008" s="36"/>
      <c r="H12008" s="36"/>
      <c r="K12008" s="36"/>
      <c r="O12008" s="36"/>
    </row>
    <row r="12009" spans="6:15">
      <c r="K12009" s="36"/>
    </row>
    <row r="12010" spans="6:15">
      <c r="K12010" s="36"/>
    </row>
    <row r="12011" spans="6:15">
      <c r="K12011" s="36"/>
      <c r="O12011" s="36"/>
    </row>
    <row r="12012" spans="6:15">
      <c r="F12012" s="36"/>
      <c r="H12012" s="36"/>
      <c r="O12012" s="36"/>
    </row>
    <row r="12013" spans="6:15">
      <c r="F12013" s="36"/>
      <c r="H12013" s="36"/>
      <c r="K12013" s="36"/>
      <c r="O12013" s="36"/>
    </row>
    <row r="12014" spans="6:15">
      <c r="F12014" s="36"/>
    </row>
    <row r="12015" spans="6:15">
      <c r="F12015" s="36"/>
      <c r="O12015" s="36"/>
    </row>
    <row r="12016" spans="6:15">
      <c r="H12016" s="36"/>
      <c r="I12016" s="36"/>
    </row>
    <row r="12017" spans="6:17">
      <c r="I12017" s="36"/>
      <c r="O12017" s="36"/>
    </row>
    <row r="12018" spans="6:17">
      <c r="I12018" s="36"/>
    </row>
    <row r="12019" spans="6:17">
      <c r="I12019" s="36"/>
      <c r="K12019" s="36"/>
      <c r="O12019" s="36"/>
    </row>
    <row r="12020" spans="6:17">
      <c r="H12020" s="36"/>
      <c r="I12020" s="36"/>
    </row>
    <row r="12021" spans="6:17">
      <c r="I12021" s="36"/>
    </row>
    <row r="12022" spans="6:17">
      <c r="I12022" s="36"/>
    </row>
    <row r="12023" spans="6:17">
      <c r="I12023" s="36"/>
      <c r="O12023" s="36"/>
    </row>
    <row r="12024" spans="6:17">
      <c r="F12024" s="36"/>
      <c r="H12024" s="36"/>
      <c r="I12024" s="36"/>
      <c r="K12024" s="36"/>
      <c r="N12024" s="36"/>
      <c r="O12024" s="36"/>
    </row>
    <row r="12025" spans="6:17">
      <c r="I12025" s="36"/>
      <c r="J12025" s="36"/>
    </row>
    <row r="12026" spans="6:17">
      <c r="F12026" s="36"/>
      <c r="H12026" s="36"/>
      <c r="I12026" s="36"/>
      <c r="K12026" s="36"/>
      <c r="L12026" s="36"/>
      <c r="N12026" s="36"/>
      <c r="O12026" s="36"/>
    </row>
    <row r="12027" spans="6:17">
      <c r="I12027" s="36"/>
      <c r="O12027" s="36"/>
    </row>
    <row r="12028" spans="6:17">
      <c r="F12028" s="47"/>
      <c r="G12028" s="47"/>
      <c r="H12028" s="47"/>
      <c r="I12028" s="47"/>
      <c r="J12028" s="47"/>
      <c r="K12028" s="47"/>
      <c r="L12028" s="47"/>
      <c r="M12028" s="47"/>
      <c r="N12028" s="47"/>
      <c r="O12028" s="47"/>
      <c r="P12028" s="47"/>
      <c r="Q12028" s="47"/>
    </row>
    <row r="12029" spans="6:17">
      <c r="I12029" s="36"/>
    </row>
    <row r="12030" spans="6:17">
      <c r="F12030" s="36"/>
      <c r="I12030" s="36"/>
      <c r="J12030" s="36"/>
      <c r="K12030" s="36"/>
      <c r="L12030" s="36"/>
      <c r="O12030" s="36"/>
    </row>
    <row r="12031" spans="6:17">
      <c r="I12031" s="36"/>
      <c r="O12031" s="36"/>
    </row>
    <row r="12032" spans="6:17">
      <c r="F12032" s="36"/>
      <c r="H12032" s="36"/>
      <c r="I12032" s="36"/>
      <c r="K12032" s="36"/>
      <c r="N12032" s="36"/>
      <c r="O12032" s="36"/>
    </row>
    <row r="12033" spans="6:15">
      <c r="I12033" s="36"/>
    </row>
    <row r="12034" spans="6:15">
      <c r="I12034" s="36"/>
      <c r="L12034" s="36"/>
    </row>
    <row r="12035" spans="6:15">
      <c r="I12035" s="36"/>
      <c r="O12035" s="36"/>
    </row>
    <row r="12036" spans="6:15">
      <c r="H12036" s="36"/>
      <c r="I12036" s="36"/>
      <c r="N12036" s="36"/>
    </row>
    <row r="12037" spans="6:15">
      <c r="F12037" s="36"/>
      <c r="H12037" s="36"/>
      <c r="I12037" s="36"/>
      <c r="J12037" s="36"/>
      <c r="K12037" s="36"/>
      <c r="N12037" s="36"/>
      <c r="O12037" s="36"/>
    </row>
    <row r="12038" spans="6:15">
      <c r="I12038" s="36"/>
      <c r="L12038" s="36"/>
    </row>
    <row r="12039" spans="6:15">
      <c r="F12039" s="36"/>
      <c r="I12039" s="36"/>
      <c r="K12039" s="36"/>
      <c r="O12039" s="36"/>
    </row>
    <row r="12040" spans="6:15">
      <c r="F12040" s="36"/>
      <c r="H12040" s="36"/>
      <c r="I12040" s="36"/>
      <c r="J12040" s="36"/>
      <c r="K12040" s="36"/>
      <c r="N12040" s="36"/>
      <c r="O12040" s="36"/>
    </row>
    <row r="12041" spans="6:15">
      <c r="F12041" s="36"/>
      <c r="H12041" s="36"/>
      <c r="I12041" s="36"/>
      <c r="J12041" s="36"/>
      <c r="K12041" s="36"/>
      <c r="N12041" s="36"/>
      <c r="O12041" s="36"/>
    </row>
    <row r="12042" spans="6:15">
      <c r="F12042" s="36"/>
      <c r="H12042" s="36"/>
      <c r="I12042" s="36"/>
      <c r="J12042" s="36"/>
      <c r="K12042" s="36"/>
      <c r="N12042" s="36"/>
      <c r="O12042" s="36"/>
    </row>
    <row r="12043" spans="6:15">
      <c r="F12043" s="36"/>
      <c r="H12043" s="36"/>
      <c r="I12043" s="36"/>
      <c r="J12043" s="36"/>
      <c r="K12043" s="36"/>
      <c r="N12043" s="36"/>
      <c r="O12043" s="36"/>
    </row>
    <row r="12044" spans="6:15">
      <c r="F12044" s="36"/>
      <c r="H12044" s="36"/>
      <c r="I12044" s="36"/>
      <c r="J12044" s="36"/>
      <c r="K12044" s="36"/>
      <c r="N12044" s="36"/>
      <c r="O12044" s="36"/>
    </row>
    <row r="12045" spans="6:15">
      <c r="F12045" s="36"/>
      <c r="H12045" s="36"/>
      <c r="I12045" s="36"/>
      <c r="J12045" s="36"/>
      <c r="K12045" s="36"/>
      <c r="N12045" s="36"/>
      <c r="O12045" s="36"/>
    </row>
    <row r="12046" spans="6:15">
      <c r="F12046" s="36"/>
      <c r="H12046" s="36"/>
      <c r="I12046" s="36"/>
      <c r="J12046" s="36"/>
      <c r="K12046" s="36"/>
      <c r="N12046" s="36"/>
      <c r="O12046" s="36"/>
    </row>
    <row r="12047" spans="6:15">
      <c r="F12047" s="36"/>
      <c r="H12047" s="36"/>
      <c r="I12047" s="36"/>
      <c r="J12047" s="36"/>
      <c r="K12047" s="36"/>
      <c r="N12047" s="36"/>
      <c r="O12047" s="36"/>
    </row>
    <row r="12048" spans="6:15">
      <c r="F12048" s="36"/>
      <c r="H12048" s="36"/>
      <c r="I12048" s="36"/>
      <c r="J12048" s="36"/>
      <c r="K12048" s="36"/>
      <c r="N12048" s="36"/>
      <c r="O12048" s="36"/>
    </row>
    <row r="12049" spans="6:17">
      <c r="F12049" s="36"/>
      <c r="H12049" s="36"/>
      <c r="I12049" s="36"/>
      <c r="J12049" s="36"/>
      <c r="K12049" s="36"/>
      <c r="N12049" s="36"/>
      <c r="O12049" s="36"/>
    </row>
    <row r="12050" spans="6:17">
      <c r="F12050" s="36"/>
      <c r="H12050" s="36"/>
      <c r="I12050" s="36"/>
      <c r="J12050" s="36"/>
      <c r="K12050" s="36"/>
      <c r="N12050" s="36"/>
      <c r="O12050" s="36"/>
    </row>
    <row r="12051" spans="6:17">
      <c r="F12051" s="36"/>
      <c r="H12051" s="36"/>
      <c r="I12051" s="36"/>
      <c r="J12051" s="36"/>
      <c r="K12051" s="36"/>
      <c r="N12051" s="36"/>
      <c r="O12051" s="36"/>
    </row>
    <row r="12052" spans="6:17">
      <c r="F12052" s="36"/>
      <c r="J12052" s="36"/>
      <c r="K12052" s="36"/>
      <c r="O12052" s="36"/>
    </row>
    <row r="12053" spans="6:17">
      <c r="K12053" s="36"/>
    </row>
    <row r="12054" spans="6:17">
      <c r="F12054" s="47"/>
      <c r="G12054" s="47"/>
      <c r="H12054" s="47"/>
      <c r="I12054" s="47"/>
      <c r="J12054" s="47"/>
      <c r="K12054" s="47"/>
      <c r="L12054" s="47"/>
      <c r="M12054" s="47"/>
      <c r="N12054" s="47"/>
      <c r="O12054" s="47"/>
      <c r="P12054" s="47"/>
      <c r="Q12054" s="47"/>
    </row>
    <row r="12055" spans="6:17">
      <c r="K12055" s="36"/>
      <c r="O12055" s="36"/>
    </row>
    <row r="12056" spans="6:17">
      <c r="F12056" s="36"/>
      <c r="J12056" s="36"/>
      <c r="K12056" s="36"/>
      <c r="O12056" s="36"/>
    </row>
    <row r="12057" spans="6:17">
      <c r="J12057" s="36"/>
    </row>
    <row r="12058" spans="6:17">
      <c r="J12058" s="36"/>
      <c r="O12058" s="36"/>
    </row>
    <row r="12059" spans="6:17">
      <c r="J12059" s="36"/>
      <c r="O12059" s="36"/>
    </row>
    <row r="12060" spans="6:17">
      <c r="I12060" s="36"/>
      <c r="J12060" s="36"/>
      <c r="K12060" s="36"/>
    </row>
    <row r="12061" spans="6:17">
      <c r="F12061" s="36"/>
      <c r="H12061" s="36"/>
      <c r="I12061" s="36"/>
      <c r="K12061" s="36"/>
      <c r="O12061" s="36"/>
    </row>
    <row r="12062" spans="6:17">
      <c r="I12062" s="36"/>
      <c r="J12062" s="36"/>
      <c r="O12062" s="36"/>
    </row>
    <row r="12063" spans="6:17">
      <c r="I12063" s="36"/>
    </row>
    <row r="12064" spans="6:17">
      <c r="J12064" s="36"/>
      <c r="K12064" s="36"/>
      <c r="N12064" s="36"/>
    </row>
    <row r="12065" spans="6:15">
      <c r="F12065" s="36"/>
      <c r="K12065" s="36"/>
      <c r="N12065" s="36"/>
    </row>
    <row r="12066" spans="6:15">
      <c r="J12066" s="36"/>
      <c r="N12066" s="36"/>
      <c r="O12066" s="36"/>
    </row>
    <row r="12067" spans="6:15">
      <c r="N12067" s="36"/>
      <c r="O12067" s="36"/>
    </row>
    <row r="12068" spans="6:15">
      <c r="I12068" s="36"/>
      <c r="J12068" s="36"/>
      <c r="K12068" s="36"/>
    </row>
    <row r="12069" spans="6:15">
      <c r="F12069" s="36"/>
      <c r="I12069" s="36"/>
      <c r="K12069" s="36"/>
    </row>
    <row r="12070" spans="6:15">
      <c r="I12070" s="36"/>
      <c r="J12070" s="36"/>
      <c r="O12070" s="36"/>
    </row>
    <row r="12071" spans="6:15">
      <c r="F12071" s="36"/>
      <c r="I12071" s="36"/>
      <c r="O12071" s="36"/>
    </row>
    <row r="12072" spans="6:15">
      <c r="F12072" s="36"/>
      <c r="H12072" s="36"/>
      <c r="I12072" s="36"/>
      <c r="K12072" s="36"/>
      <c r="N12072" s="36"/>
      <c r="O12072" s="36"/>
    </row>
    <row r="12073" spans="6:15">
      <c r="K12073" s="36"/>
    </row>
    <row r="12074" spans="6:15">
      <c r="F12074" s="36"/>
      <c r="H12074" s="36"/>
      <c r="I12074" s="36"/>
      <c r="K12074" s="36"/>
    </row>
    <row r="12075" spans="6:15">
      <c r="K12075" s="36"/>
      <c r="O12075" s="36"/>
    </row>
    <row r="12076" spans="6:15">
      <c r="J12076" s="36"/>
      <c r="K12076" s="36"/>
      <c r="O12076" s="36"/>
    </row>
    <row r="12077" spans="6:15">
      <c r="H12077" s="36"/>
      <c r="J12077" s="36"/>
      <c r="O12077" s="36"/>
    </row>
    <row r="12078" spans="6:15">
      <c r="J12078" s="36"/>
      <c r="N12078" s="36"/>
      <c r="O12078" s="36"/>
    </row>
    <row r="12079" spans="6:15">
      <c r="J12079" s="36"/>
      <c r="O12079" s="36"/>
    </row>
    <row r="12080" spans="6:15">
      <c r="F12080" s="36"/>
      <c r="K12080" s="36"/>
      <c r="O12080" s="36"/>
    </row>
    <row r="12081" spans="6:17">
      <c r="H12081" s="36"/>
      <c r="O12081" s="36"/>
    </row>
    <row r="12082" spans="6:17">
      <c r="F12082" s="47"/>
      <c r="G12082" s="47"/>
      <c r="H12082" s="47"/>
      <c r="I12082" s="47"/>
      <c r="J12082" s="47"/>
      <c r="K12082" s="47"/>
      <c r="L12082" s="47"/>
      <c r="M12082" s="47"/>
      <c r="N12082" s="47"/>
      <c r="O12082" s="47"/>
      <c r="P12082" s="47"/>
      <c r="Q12082" s="47"/>
    </row>
    <row r="12083" spans="6:17">
      <c r="O12083" s="36"/>
    </row>
    <row r="12084" spans="6:17">
      <c r="K12084" s="36"/>
      <c r="M12084" s="36"/>
    </row>
    <row r="12085" spans="6:17">
      <c r="F12085" s="36"/>
      <c r="J12085" s="36"/>
      <c r="K12085" s="36"/>
      <c r="M12085" s="36"/>
      <c r="N12085" s="36"/>
      <c r="O12085" s="36"/>
    </row>
    <row r="12086" spans="6:17">
      <c r="F12086" s="36"/>
      <c r="H12086" s="36"/>
      <c r="I12086" s="36"/>
      <c r="J12086" s="36"/>
      <c r="K12086" s="36"/>
      <c r="N12086" s="36"/>
      <c r="O12086" s="36"/>
    </row>
    <row r="12087" spans="6:17">
      <c r="F12087" s="36"/>
      <c r="H12087" s="36"/>
      <c r="I12087" s="36"/>
      <c r="J12087" s="36"/>
      <c r="K12087" s="36"/>
      <c r="N12087" s="36"/>
      <c r="O12087" s="36"/>
    </row>
    <row r="12088" spans="6:17">
      <c r="F12088" s="36"/>
      <c r="K12088" s="36"/>
    </row>
    <row r="12089" spans="6:17">
      <c r="F12089" s="36"/>
    </row>
    <row r="12090" spans="6:17">
      <c r="F12090" s="36"/>
      <c r="N12090" s="36"/>
    </row>
    <row r="12091" spans="6:17">
      <c r="F12091" s="36"/>
      <c r="O12091" s="36"/>
    </row>
    <row r="12092" spans="6:17">
      <c r="F12092" s="36"/>
      <c r="J12092" s="36"/>
      <c r="O12092" s="36"/>
    </row>
    <row r="12093" spans="6:17">
      <c r="F12093" s="47"/>
      <c r="G12093" s="47"/>
      <c r="H12093" s="47"/>
      <c r="I12093" s="47"/>
      <c r="J12093" s="47"/>
      <c r="K12093" s="47"/>
      <c r="L12093" s="47"/>
      <c r="M12093" s="47"/>
      <c r="N12093" s="47"/>
      <c r="O12093" s="47"/>
      <c r="P12093" s="47"/>
      <c r="Q12093" s="47"/>
    </row>
    <row r="12094" spans="6:17">
      <c r="F12094" s="36"/>
      <c r="N12094" s="36"/>
    </row>
    <row r="12095" spans="6:17">
      <c r="F12095" s="36"/>
      <c r="O12095" s="36"/>
    </row>
    <row r="12096" spans="6:17">
      <c r="F12096" s="47"/>
      <c r="G12096" s="47"/>
      <c r="H12096" s="47"/>
      <c r="I12096" s="47"/>
      <c r="J12096" s="47"/>
      <c r="K12096" s="47"/>
      <c r="L12096" s="47"/>
      <c r="M12096" s="47"/>
      <c r="N12096" s="47"/>
      <c r="O12096" s="47"/>
      <c r="P12096" s="47"/>
      <c r="Q12096" s="47"/>
    </row>
    <row r="12097" spans="6:15">
      <c r="F12097" s="36"/>
      <c r="J12097" s="36"/>
    </row>
    <row r="12098" spans="6:15">
      <c r="F12098" s="36"/>
      <c r="H12098" s="36"/>
      <c r="I12098" s="36"/>
      <c r="K12098" s="36"/>
      <c r="O12098" s="36"/>
    </row>
    <row r="12099" spans="6:15">
      <c r="F12099" s="36"/>
      <c r="O12099" s="36"/>
    </row>
    <row r="12100" spans="6:15">
      <c r="F12100" s="36"/>
      <c r="O12100" s="36"/>
    </row>
    <row r="12101" spans="6:15">
      <c r="F12101" s="36"/>
      <c r="J12101" s="36"/>
    </row>
    <row r="12102" spans="6:15">
      <c r="F12102" s="36"/>
      <c r="O12102" s="36"/>
    </row>
    <row r="12103" spans="6:15">
      <c r="F12103" s="36"/>
      <c r="O12103" s="36"/>
    </row>
    <row r="12104" spans="6:15">
      <c r="F12104" s="36"/>
      <c r="J12104" s="36"/>
      <c r="O12104" s="36"/>
    </row>
    <row r="12105" spans="6:15">
      <c r="F12105" s="36"/>
      <c r="J12105" s="36"/>
    </row>
    <row r="12106" spans="6:15">
      <c r="F12106" s="36"/>
      <c r="K12106" s="36"/>
    </row>
    <row r="12107" spans="6:15">
      <c r="F12107" s="36"/>
      <c r="O12107" s="36"/>
    </row>
    <row r="12108" spans="6:15">
      <c r="F12108" s="36"/>
      <c r="H12108" s="36"/>
      <c r="I12108" s="36"/>
      <c r="J12108" s="36"/>
      <c r="K12108" s="36"/>
      <c r="N12108" s="36"/>
      <c r="O12108" s="36"/>
    </row>
    <row r="12109" spans="6:15">
      <c r="F12109" s="36"/>
      <c r="H12109" s="36"/>
      <c r="I12109" s="36"/>
      <c r="J12109" s="36"/>
      <c r="K12109" s="36"/>
      <c r="N12109" s="36"/>
      <c r="O12109" s="36"/>
    </row>
    <row r="12110" spans="6:15">
      <c r="F12110" s="36"/>
      <c r="H12110" s="36"/>
      <c r="I12110" s="36"/>
      <c r="J12110" s="36"/>
      <c r="K12110" s="36"/>
      <c r="N12110" s="36"/>
      <c r="O12110" s="36"/>
    </row>
    <row r="12111" spans="6:15">
      <c r="F12111" s="36"/>
      <c r="H12111" s="36"/>
      <c r="I12111" s="36"/>
      <c r="J12111" s="36"/>
      <c r="K12111" s="36"/>
      <c r="N12111" s="36"/>
      <c r="O12111" s="36"/>
    </row>
    <row r="12112" spans="6:15">
      <c r="F12112" s="36"/>
      <c r="H12112" s="36"/>
      <c r="I12112" s="36"/>
      <c r="J12112" s="36"/>
      <c r="K12112" s="36"/>
      <c r="N12112" s="36"/>
      <c r="O12112" s="36"/>
    </row>
    <row r="12113" spans="6:15">
      <c r="F12113" s="36"/>
      <c r="H12113" s="36"/>
      <c r="I12113" s="36"/>
      <c r="J12113" s="36"/>
      <c r="K12113" s="36"/>
      <c r="N12113" s="36"/>
      <c r="O12113" s="36"/>
    </row>
    <row r="12114" spans="6:15">
      <c r="F12114" s="36"/>
      <c r="H12114" s="36"/>
      <c r="I12114" s="36"/>
      <c r="J12114" s="36"/>
      <c r="K12114" s="36"/>
      <c r="N12114" s="36"/>
      <c r="O12114" s="36"/>
    </row>
    <row r="12115" spans="6:15">
      <c r="F12115" s="36"/>
      <c r="H12115" s="36"/>
      <c r="I12115" s="36"/>
      <c r="J12115" s="36"/>
      <c r="K12115" s="36"/>
      <c r="N12115" s="36"/>
      <c r="O12115" s="36"/>
    </row>
    <row r="12116" spans="6:15">
      <c r="F12116" s="36"/>
      <c r="H12116" s="36"/>
      <c r="I12116" s="36"/>
      <c r="J12116" s="36"/>
      <c r="K12116" s="36"/>
      <c r="N12116" s="36"/>
      <c r="O12116" s="36"/>
    </row>
    <row r="12117" spans="6:15">
      <c r="F12117" s="36"/>
      <c r="H12117" s="36"/>
      <c r="I12117" s="36"/>
      <c r="J12117" s="36"/>
      <c r="K12117" s="36"/>
      <c r="N12117" s="36"/>
      <c r="O12117" s="36"/>
    </row>
    <row r="12118" spans="6:15">
      <c r="F12118" s="36"/>
      <c r="H12118" s="36"/>
      <c r="I12118" s="36"/>
      <c r="J12118" s="36"/>
      <c r="K12118" s="36"/>
      <c r="N12118" s="36"/>
      <c r="O12118" s="36"/>
    </row>
    <row r="12119" spans="6:15">
      <c r="F12119" s="36"/>
      <c r="H12119" s="36"/>
      <c r="I12119" s="36"/>
      <c r="J12119" s="36"/>
      <c r="K12119" s="36"/>
      <c r="N12119" s="36"/>
      <c r="O12119" s="36"/>
    </row>
    <row r="12120" spans="6:15">
      <c r="F12120" s="36"/>
      <c r="H12120" s="36"/>
      <c r="I12120" s="36"/>
      <c r="J12120" s="36"/>
      <c r="K12120" s="36"/>
      <c r="N12120" s="36"/>
      <c r="O12120" s="36"/>
    </row>
    <row r="12121" spans="6:15">
      <c r="F12121" s="36"/>
      <c r="H12121" s="36"/>
      <c r="I12121" s="36"/>
      <c r="J12121" s="36"/>
      <c r="K12121" s="36"/>
      <c r="N12121" s="36"/>
      <c r="O12121" s="36"/>
    </row>
    <row r="12122" spans="6:15">
      <c r="F12122" s="36"/>
      <c r="H12122" s="36"/>
      <c r="I12122" s="36"/>
      <c r="J12122" s="36"/>
      <c r="K12122" s="36"/>
      <c r="N12122" s="36"/>
      <c r="O12122" s="36"/>
    </row>
    <row r="12123" spans="6:15">
      <c r="F12123" s="36"/>
      <c r="H12123" s="36"/>
      <c r="I12123" s="36"/>
      <c r="J12123" s="36"/>
      <c r="K12123" s="36"/>
      <c r="N12123" s="36"/>
      <c r="O12123" s="36"/>
    </row>
    <row r="12124" spans="6:15">
      <c r="F12124" s="36"/>
      <c r="H12124" s="36"/>
      <c r="I12124" s="36"/>
      <c r="J12124" s="36"/>
      <c r="K12124" s="36"/>
      <c r="N12124" s="36"/>
      <c r="O12124" s="36"/>
    </row>
    <row r="12125" spans="6:15">
      <c r="F12125" s="36"/>
      <c r="H12125" s="36"/>
      <c r="I12125" s="36"/>
      <c r="J12125" s="36"/>
      <c r="K12125" s="36"/>
      <c r="N12125" s="36"/>
      <c r="O12125" s="36"/>
    </row>
    <row r="12126" spans="6:15">
      <c r="F12126" s="36"/>
      <c r="H12126" s="36"/>
      <c r="I12126" s="36"/>
      <c r="J12126" s="36"/>
      <c r="K12126" s="36"/>
      <c r="N12126" s="36"/>
      <c r="O12126" s="36"/>
    </row>
    <row r="12127" spans="6:15">
      <c r="F12127" s="36"/>
      <c r="H12127" s="36"/>
      <c r="I12127" s="36"/>
      <c r="J12127" s="36"/>
      <c r="K12127" s="36"/>
      <c r="N12127" s="36"/>
      <c r="O12127" s="36"/>
    </row>
    <row r="12128" spans="6:15">
      <c r="F12128" s="36"/>
      <c r="H12128" s="36"/>
      <c r="I12128" s="36"/>
      <c r="J12128" s="36"/>
      <c r="K12128" s="36"/>
      <c r="N12128" s="36"/>
      <c r="O12128" s="36"/>
    </row>
    <row r="12129" spans="6:17">
      <c r="F12129" s="36"/>
      <c r="H12129" s="36"/>
      <c r="I12129" s="36"/>
      <c r="J12129" s="36"/>
      <c r="K12129" s="36"/>
      <c r="N12129" s="36"/>
      <c r="O12129" s="36"/>
    </row>
    <row r="12130" spans="6:17">
      <c r="F12130" s="36"/>
      <c r="H12130" s="36"/>
      <c r="I12130" s="36"/>
      <c r="J12130" s="36"/>
      <c r="K12130" s="36"/>
      <c r="N12130" s="36"/>
      <c r="O12130" s="36"/>
    </row>
    <row r="12131" spans="6:17">
      <c r="F12131" s="36"/>
      <c r="H12131" s="36"/>
      <c r="I12131" s="36"/>
      <c r="J12131" s="36"/>
      <c r="K12131" s="36"/>
      <c r="N12131" s="36"/>
      <c r="O12131" s="36"/>
    </row>
    <row r="12132" spans="6:17">
      <c r="H12132" s="36"/>
      <c r="O12132" s="36"/>
    </row>
    <row r="12133" spans="6:17">
      <c r="F12133" s="36"/>
      <c r="H12133" s="36"/>
      <c r="I12133" s="36"/>
      <c r="J12133" s="36"/>
      <c r="K12133" s="36"/>
      <c r="N12133" s="36"/>
      <c r="O12133" s="36"/>
    </row>
    <row r="12134" spans="6:17">
      <c r="O12134" s="36"/>
    </row>
    <row r="12135" spans="6:17">
      <c r="F12135" s="36"/>
      <c r="K12135" s="36"/>
      <c r="O12135" s="36"/>
    </row>
    <row r="12136" spans="6:17">
      <c r="H12136" s="36"/>
      <c r="O12136" s="36"/>
    </row>
    <row r="12137" spans="6:17">
      <c r="F12137" s="36"/>
      <c r="J12137" s="36"/>
      <c r="K12137" s="36"/>
      <c r="O12137" s="36"/>
    </row>
    <row r="12138" spans="6:17">
      <c r="I12138" s="36"/>
      <c r="K12138" s="36"/>
      <c r="O12138" s="36"/>
    </row>
    <row r="12139" spans="6:17">
      <c r="K12139" s="36"/>
      <c r="O12139" s="36"/>
    </row>
    <row r="12140" spans="6:17">
      <c r="H12140" s="36"/>
      <c r="J12140" s="36"/>
      <c r="O12140" s="36"/>
    </row>
    <row r="12141" spans="6:17">
      <c r="F12141" s="47"/>
      <c r="G12141" s="47"/>
      <c r="H12141" s="47"/>
      <c r="I12141" s="47"/>
      <c r="J12141" s="47"/>
      <c r="K12141" s="47"/>
      <c r="L12141" s="47"/>
      <c r="M12141" s="47"/>
      <c r="N12141" s="47"/>
      <c r="O12141" s="47"/>
      <c r="P12141" s="47"/>
      <c r="Q12141" s="47"/>
    </row>
    <row r="12142" spans="6:17">
      <c r="F12142" s="36"/>
      <c r="J12142" s="36"/>
      <c r="O12142" s="36"/>
    </row>
    <row r="12143" spans="6:17">
      <c r="F12143" s="47"/>
      <c r="G12143" s="47"/>
      <c r="H12143" s="47"/>
      <c r="I12143" s="47"/>
      <c r="J12143" s="47"/>
      <c r="K12143" s="47"/>
      <c r="L12143" s="47"/>
      <c r="M12143" s="47"/>
      <c r="N12143" s="47"/>
      <c r="O12143" s="47"/>
      <c r="P12143" s="47"/>
      <c r="Q12143" s="47"/>
    </row>
    <row r="12144" spans="6:17">
      <c r="F12144" s="36"/>
      <c r="H12144" s="36"/>
      <c r="I12144" s="36"/>
      <c r="J12144" s="36"/>
      <c r="K12144" s="36"/>
      <c r="N12144" s="36"/>
      <c r="O12144" s="36"/>
    </row>
    <row r="12145" spans="6:15">
      <c r="F12145" s="36"/>
      <c r="H12145" s="36"/>
      <c r="I12145" s="36"/>
      <c r="J12145" s="36"/>
      <c r="K12145" s="36"/>
      <c r="N12145" s="36"/>
      <c r="O12145" s="36"/>
    </row>
    <row r="12146" spans="6:15">
      <c r="F12146" s="36"/>
      <c r="H12146" s="36"/>
      <c r="I12146" s="36"/>
      <c r="J12146" s="36"/>
      <c r="K12146" s="36"/>
      <c r="N12146" s="36"/>
      <c r="O12146" s="36"/>
    </row>
    <row r="12147" spans="6:15">
      <c r="F12147" s="36"/>
      <c r="H12147" s="36"/>
      <c r="I12147" s="36"/>
      <c r="J12147" s="36"/>
      <c r="K12147" s="36"/>
      <c r="N12147" s="36"/>
      <c r="O12147" s="36"/>
    </row>
    <row r="12148" spans="6:15">
      <c r="F12148" s="36"/>
      <c r="H12148" s="36"/>
      <c r="I12148" s="36"/>
      <c r="J12148" s="36"/>
      <c r="K12148" s="36"/>
      <c r="N12148" s="36"/>
      <c r="O12148" s="36"/>
    </row>
    <row r="12149" spans="6:15">
      <c r="F12149" s="36"/>
      <c r="H12149" s="36"/>
      <c r="I12149" s="36"/>
      <c r="J12149" s="36"/>
      <c r="K12149" s="36"/>
      <c r="N12149" s="36"/>
      <c r="O12149" s="36"/>
    </row>
    <row r="12150" spans="6:15">
      <c r="F12150" s="36"/>
      <c r="H12150" s="36"/>
      <c r="I12150" s="36"/>
      <c r="J12150" s="36"/>
      <c r="K12150" s="36"/>
      <c r="N12150" s="36"/>
      <c r="O12150" s="36"/>
    </row>
    <row r="12151" spans="6:15">
      <c r="F12151" s="36"/>
      <c r="H12151" s="36"/>
      <c r="I12151" s="36"/>
      <c r="J12151" s="36"/>
      <c r="K12151" s="36"/>
      <c r="N12151" s="36"/>
      <c r="O12151" s="36"/>
    </row>
    <row r="12152" spans="6:15">
      <c r="F12152" s="36"/>
      <c r="H12152" s="36"/>
      <c r="I12152" s="36"/>
      <c r="J12152" s="36"/>
      <c r="K12152" s="36"/>
      <c r="N12152" s="36"/>
      <c r="O12152" s="36"/>
    </row>
    <row r="12153" spans="6:15">
      <c r="F12153" s="36"/>
      <c r="H12153" s="36"/>
      <c r="I12153" s="36"/>
      <c r="J12153" s="36"/>
      <c r="K12153" s="36"/>
      <c r="N12153" s="36"/>
      <c r="O12153" s="36"/>
    </row>
    <row r="12154" spans="6:15">
      <c r="F12154" s="36"/>
      <c r="H12154" s="36"/>
      <c r="I12154" s="36"/>
      <c r="J12154" s="36"/>
      <c r="K12154" s="36"/>
      <c r="N12154" s="36"/>
      <c r="O12154" s="36"/>
    </row>
    <row r="12155" spans="6:15">
      <c r="K12155" s="36"/>
    </row>
    <row r="12156" spans="6:15">
      <c r="F12156" s="36"/>
      <c r="H12156" s="36"/>
      <c r="I12156" s="36"/>
      <c r="J12156" s="36"/>
      <c r="K12156" s="36"/>
      <c r="N12156" s="36"/>
      <c r="O12156" s="36"/>
    </row>
    <row r="12157" spans="6:15">
      <c r="F12157" s="36"/>
      <c r="H12157" s="36"/>
      <c r="I12157" s="36"/>
      <c r="J12157" s="36"/>
      <c r="K12157" s="36"/>
      <c r="N12157" s="36"/>
      <c r="O12157" s="36"/>
    </row>
    <row r="12158" spans="6:15">
      <c r="F12158" s="36"/>
      <c r="H12158" s="36"/>
      <c r="I12158" s="36"/>
      <c r="J12158" s="36"/>
      <c r="K12158" s="36"/>
      <c r="N12158" s="36"/>
      <c r="O12158" s="36"/>
    </row>
    <row r="12159" spans="6:15">
      <c r="F12159" s="36"/>
      <c r="H12159" s="36"/>
      <c r="I12159" s="36"/>
      <c r="J12159" s="36"/>
      <c r="K12159" s="36"/>
      <c r="N12159" s="36"/>
      <c r="O12159" s="36"/>
    </row>
    <row r="12160" spans="6:15">
      <c r="I12160" s="36"/>
      <c r="J12160" s="36"/>
      <c r="O12160" s="36"/>
    </row>
    <row r="12161" spans="6:17">
      <c r="F12161" s="36"/>
      <c r="I12161" s="36"/>
      <c r="K12161" s="36"/>
      <c r="O12161" s="36"/>
    </row>
    <row r="12162" spans="6:17">
      <c r="I12162" s="36"/>
      <c r="K12162" s="36"/>
    </row>
    <row r="12163" spans="6:17">
      <c r="F12163" s="47"/>
      <c r="G12163" s="47"/>
      <c r="H12163" s="47"/>
      <c r="I12163" s="47"/>
      <c r="J12163" s="47"/>
      <c r="K12163" s="47"/>
      <c r="L12163" s="47"/>
      <c r="M12163" s="47"/>
      <c r="N12163" s="47"/>
      <c r="O12163" s="47"/>
      <c r="P12163" s="47"/>
      <c r="Q12163" s="47"/>
    </row>
    <row r="12164" spans="6:17">
      <c r="F12164" s="36"/>
      <c r="H12164" s="36"/>
      <c r="I12164" s="36"/>
      <c r="J12164" s="36"/>
      <c r="K12164" s="36"/>
      <c r="N12164" s="36"/>
      <c r="O12164" s="36"/>
    </row>
    <row r="12165" spans="6:17">
      <c r="F12165" s="36"/>
      <c r="H12165" s="36"/>
      <c r="I12165" s="36"/>
      <c r="J12165" s="36"/>
      <c r="K12165" s="36"/>
      <c r="N12165" s="36"/>
      <c r="O12165" s="36"/>
    </row>
    <row r="12166" spans="6:17">
      <c r="F12166" s="36"/>
      <c r="H12166" s="36"/>
      <c r="I12166" s="36"/>
      <c r="J12166" s="36"/>
      <c r="K12166" s="36"/>
      <c r="N12166" s="36"/>
      <c r="O12166" s="36"/>
    </row>
    <row r="12167" spans="6:17">
      <c r="F12167" s="36"/>
      <c r="H12167" s="36"/>
      <c r="I12167" s="36"/>
      <c r="J12167" s="36"/>
      <c r="K12167" s="36"/>
      <c r="N12167" s="36"/>
      <c r="O12167" s="36"/>
    </row>
    <row r="12168" spans="6:17">
      <c r="F12168" s="36"/>
      <c r="H12168" s="36"/>
      <c r="I12168" s="36"/>
      <c r="J12168" s="36"/>
      <c r="K12168" s="36"/>
      <c r="O12168" s="36"/>
    </row>
    <row r="12169" spans="6:17">
      <c r="F12169" s="36"/>
      <c r="K12169" s="36"/>
    </row>
    <row r="12170" spans="6:17">
      <c r="F12170" s="36"/>
      <c r="H12170" s="36"/>
      <c r="J12170" s="36"/>
      <c r="K12170" s="36"/>
      <c r="O12170" s="36"/>
    </row>
    <row r="12171" spans="6:17">
      <c r="F12171" s="36"/>
      <c r="H12171" s="36"/>
      <c r="I12171" s="36"/>
      <c r="J12171" s="36"/>
      <c r="K12171" s="36"/>
      <c r="N12171" s="36"/>
      <c r="O12171" s="36"/>
    </row>
    <row r="12172" spans="6:17">
      <c r="F12172" s="36"/>
      <c r="K12172" s="36"/>
      <c r="O12172" s="36"/>
    </row>
    <row r="12173" spans="6:17">
      <c r="F12173" s="36"/>
      <c r="K12173" s="36"/>
    </row>
    <row r="12174" spans="6:17">
      <c r="J12174" s="36"/>
      <c r="K12174" s="36"/>
    </row>
    <row r="12175" spans="6:17">
      <c r="I12175" s="36"/>
      <c r="K12175" s="36"/>
    </row>
    <row r="12176" spans="6:17">
      <c r="F12176" s="36"/>
      <c r="H12176" s="36"/>
      <c r="I12176" s="36"/>
      <c r="J12176" s="36"/>
      <c r="K12176" s="36"/>
      <c r="N12176" s="36"/>
      <c r="O12176" s="36"/>
    </row>
    <row r="12177" spans="6:15">
      <c r="F12177" s="36"/>
      <c r="H12177" s="36"/>
      <c r="I12177" s="36"/>
      <c r="J12177" s="36"/>
      <c r="K12177" s="36"/>
      <c r="N12177" s="36"/>
      <c r="O12177" s="36"/>
    </row>
    <row r="12178" spans="6:15">
      <c r="F12178" s="36"/>
      <c r="H12178" s="36"/>
      <c r="I12178" s="36"/>
      <c r="J12178" s="36"/>
      <c r="K12178" s="36"/>
      <c r="N12178" s="36"/>
      <c r="O12178" s="36"/>
    </row>
    <row r="12179" spans="6:15">
      <c r="F12179" s="36"/>
      <c r="H12179" s="36"/>
      <c r="I12179" s="36"/>
      <c r="J12179" s="36"/>
      <c r="K12179" s="36"/>
      <c r="N12179" s="36"/>
      <c r="O12179" s="36"/>
    </row>
    <row r="12180" spans="6:15">
      <c r="F12180" s="36"/>
      <c r="H12180" s="36"/>
      <c r="I12180" s="36"/>
      <c r="J12180" s="36"/>
      <c r="K12180" s="36"/>
      <c r="N12180" s="36"/>
      <c r="O12180" s="36"/>
    </row>
    <row r="12181" spans="6:15">
      <c r="F12181" s="36"/>
      <c r="H12181" s="36"/>
      <c r="I12181" s="36"/>
      <c r="J12181" s="36"/>
      <c r="K12181" s="36"/>
      <c r="N12181" s="36"/>
      <c r="O12181" s="36"/>
    </row>
    <row r="12182" spans="6:15">
      <c r="F12182" s="36"/>
      <c r="H12182" s="36"/>
      <c r="I12182" s="36"/>
      <c r="J12182" s="36"/>
      <c r="K12182" s="36"/>
      <c r="N12182" s="36"/>
      <c r="O12182" s="36"/>
    </row>
    <row r="12183" spans="6:15">
      <c r="F12183" s="36"/>
      <c r="H12183" s="36"/>
      <c r="I12183" s="36"/>
      <c r="J12183" s="36"/>
      <c r="K12183" s="36"/>
      <c r="N12183" s="36"/>
      <c r="O12183" s="36"/>
    </row>
    <row r="12184" spans="6:15">
      <c r="F12184" s="36"/>
      <c r="K12184" s="36"/>
    </row>
    <row r="12185" spans="6:15">
      <c r="F12185" s="36"/>
      <c r="J12185" s="36"/>
      <c r="K12185" s="36"/>
      <c r="O12185" s="36"/>
    </row>
    <row r="12186" spans="6:15">
      <c r="F12186" s="36"/>
      <c r="J12186" s="36"/>
      <c r="K12186" s="36"/>
    </row>
    <row r="12187" spans="6:15">
      <c r="F12187" s="36"/>
      <c r="J12187" s="36"/>
      <c r="K12187" s="36"/>
      <c r="O12187" s="36"/>
    </row>
    <row r="12188" spans="6:15">
      <c r="F12188" s="36"/>
      <c r="I12188" s="36"/>
    </row>
    <row r="12189" spans="6:15">
      <c r="F12189" s="36"/>
      <c r="I12189" s="36"/>
      <c r="J12189" s="36"/>
    </row>
    <row r="12190" spans="6:15">
      <c r="I12190" s="36"/>
      <c r="J12190" s="36"/>
    </row>
    <row r="12191" spans="6:15">
      <c r="I12191" s="36"/>
      <c r="J12191" s="36"/>
      <c r="O12191" s="36"/>
    </row>
    <row r="12192" spans="6:15">
      <c r="F12192" s="36"/>
      <c r="H12192" s="36"/>
      <c r="I12192" s="36"/>
      <c r="J12192" s="36"/>
      <c r="K12192" s="36"/>
      <c r="N12192" s="36"/>
      <c r="O12192" s="36"/>
    </row>
    <row r="12193" spans="6:15">
      <c r="F12193" s="36"/>
      <c r="H12193" s="36"/>
      <c r="I12193" s="36"/>
      <c r="J12193" s="36"/>
      <c r="K12193" s="36"/>
      <c r="N12193" s="36"/>
      <c r="O12193" s="36"/>
    </row>
    <row r="12194" spans="6:15">
      <c r="F12194" s="36"/>
      <c r="H12194" s="36"/>
      <c r="I12194" s="36"/>
      <c r="J12194" s="36"/>
      <c r="K12194" s="36"/>
      <c r="N12194" s="36"/>
      <c r="O12194" s="36"/>
    </row>
    <row r="12195" spans="6:15">
      <c r="F12195" s="36"/>
      <c r="H12195" s="36"/>
      <c r="I12195" s="36"/>
      <c r="J12195" s="36"/>
      <c r="K12195" s="36"/>
      <c r="N12195" s="36"/>
      <c r="O12195" s="36"/>
    </row>
    <row r="12196" spans="6:15">
      <c r="F12196" s="36"/>
      <c r="H12196" s="36"/>
      <c r="I12196" s="36"/>
      <c r="J12196" s="36"/>
      <c r="K12196" s="36"/>
      <c r="N12196" s="36"/>
      <c r="O12196" s="36"/>
    </row>
    <row r="12197" spans="6:15">
      <c r="F12197" s="36"/>
      <c r="H12197" s="36"/>
      <c r="I12197" s="36"/>
      <c r="J12197" s="36"/>
      <c r="K12197" s="36"/>
      <c r="N12197" s="36"/>
      <c r="O12197" s="36"/>
    </row>
    <row r="12198" spans="6:15">
      <c r="F12198" s="36"/>
      <c r="H12198" s="36"/>
      <c r="I12198" s="36"/>
      <c r="J12198" s="36"/>
      <c r="K12198" s="36"/>
      <c r="N12198" s="36"/>
      <c r="O12198" s="36"/>
    </row>
    <row r="12199" spans="6:15">
      <c r="F12199" s="36"/>
      <c r="H12199" s="36"/>
      <c r="I12199" s="36"/>
      <c r="J12199" s="36"/>
      <c r="K12199" s="36"/>
      <c r="N12199" s="36"/>
      <c r="O12199" s="36"/>
    </row>
    <row r="12200" spans="6:15">
      <c r="F12200" s="36"/>
      <c r="H12200" s="36"/>
      <c r="I12200" s="36"/>
      <c r="J12200" s="36"/>
      <c r="K12200" s="36"/>
      <c r="N12200" s="36"/>
      <c r="O12200" s="36"/>
    </row>
    <row r="12201" spans="6:15">
      <c r="I12201" s="36"/>
      <c r="J12201" s="36"/>
    </row>
    <row r="12202" spans="6:15">
      <c r="I12202" s="36"/>
      <c r="O12202" s="36"/>
    </row>
    <row r="12203" spans="6:15">
      <c r="I12203" s="36"/>
      <c r="J12203" s="36"/>
      <c r="O12203" s="36"/>
    </row>
    <row r="12204" spans="6:15">
      <c r="F12204" s="36"/>
      <c r="H12204" s="36"/>
      <c r="I12204" s="36"/>
      <c r="J12204" s="36"/>
      <c r="K12204" s="36"/>
      <c r="N12204" s="36"/>
      <c r="O12204" s="36"/>
    </row>
    <row r="12205" spans="6:15">
      <c r="F12205" s="36"/>
      <c r="H12205" s="36"/>
      <c r="I12205" s="36"/>
      <c r="J12205" s="36"/>
      <c r="K12205" s="36"/>
      <c r="N12205" s="36"/>
      <c r="O12205" s="36"/>
    </row>
    <row r="12206" spans="6:15">
      <c r="F12206" s="36"/>
      <c r="H12206" s="36"/>
      <c r="I12206" s="36"/>
      <c r="J12206" s="36"/>
      <c r="K12206" s="36"/>
      <c r="N12206" s="36"/>
      <c r="O12206" s="36"/>
    </row>
    <row r="12207" spans="6:15">
      <c r="F12207" s="36"/>
      <c r="H12207" s="36"/>
      <c r="I12207" s="36"/>
      <c r="J12207" s="36"/>
      <c r="K12207" s="36"/>
      <c r="N12207" s="36"/>
      <c r="O12207" s="36"/>
    </row>
    <row r="12208" spans="6:15">
      <c r="I12208" s="36"/>
      <c r="J12208" s="36"/>
      <c r="O12208" s="36"/>
    </row>
    <row r="12209" spans="6:17">
      <c r="I12209" s="36"/>
      <c r="J12209" s="36"/>
      <c r="N12209" s="36"/>
      <c r="O12209" s="36"/>
    </row>
    <row r="12210" spans="6:17">
      <c r="I12210" s="36"/>
    </row>
    <row r="12211" spans="6:17">
      <c r="I12211" s="36"/>
    </row>
    <row r="12212" spans="6:17">
      <c r="F12212" s="36"/>
      <c r="H12212" s="36"/>
      <c r="I12212" s="36"/>
      <c r="J12212" s="36"/>
      <c r="K12212" s="36"/>
      <c r="N12212" s="36"/>
      <c r="O12212" s="36"/>
    </row>
    <row r="12213" spans="6:17">
      <c r="F12213" s="36"/>
      <c r="H12213" s="36"/>
      <c r="I12213" s="36"/>
      <c r="J12213" s="36"/>
      <c r="K12213" s="36"/>
      <c r="N12213" s="36"/>
      <c r="O12213" s="36"/>
    </row>
    <row r="12214" spans="6:17">
      <c r="F12214" s="36"/>
      <c r="H12214" s="36"/>
      <c r="I12214" s="36"/>
      <c r="J12214" s="36"/>
      <c r="K12214" s="36"/>
      <c r="N12214" s="36"/>
      <c r="O12214" s="36"/>
    </row>
    <row r="12215" spans="6:17">
      <c r="F12215" s="36"/>
      <c r="H12215" s="36"/>
      <c r="I12215" s="36"/>
      <c r="J12215" s="36"/>
      <c r="K12215" s="36"/>
      <c r="N12215" s="36"/>
      <c r="O12215" s="36"/>
    </row>
    <row r="12216" spans="6:17">
      <c r="F12216" s="36"/>
      <c r="H12216" s="36"/>
      <c r="I12216" s="36"/>
      <c r="J12216" s="36"/>
      <c r="K12216" s="36"/>
      <c r="N12216" s="36"/>
      <c r="O12216" s="36"/>
    </row>
    <row r="12217" spans="6:17">
      <c r="F12217" s="36"/>
      <c r="N12217" s="36"/>
    </row>
    <row r="12218" spans="6:17">
      <c r="F12218" s="47"/>
      <c r="G12218" s="47"/>
      <c r="H12218" s="47"/>
      <c r="I12218" s="47"/>
      <c r="J12218" s="47"/>
      <c r="K12218" s="47"/>
      <c r="L12218" s="47"/>
      <c r="M12218" s="47"/>
      <c r="N12218" s="47"/>
      <c r="O12218" s="47"/>
      <c r="P12218" s="47"/>
      <c r="Q12218" s="47"/>
    </row>
    <row r="12219" spans="6:17">
      <c r="F12219" s="36"/>
    </row>
    <row r="12220" spans="6:17">
      <c r="J12220" s="36"/>
      <c r="K12220" s="36"/>
      <c r="O12220" s="36"/>
    </row>
    <row r="12221" spans="6:17">
      <c r="J12221" s="36"/>
      <c r="N12221" s="36"/>
    </row>
    <row r="12222" spans="6:17">
      <c r="J12222" s="36"/>
      <c r="O12222" s="36"/>
    </row>
    <row r="12223" spans="6:17">
      <c r="J12223" s="36"/>
    </row>
    <row r="12224" spans="6:17">
      <c r="F12224" s="36"/>
      <c r="H12224" s="36"/>
      <c r="I12224" s="36"/>
      <c r="J12224" s="36"/>
      <c r="K12224" s="36"/>
      <c r="N12224" s="36"/>
      <c r="O12224" s="36"/>
    </row>
    <row r="12225" spans="6:15">
      <c r="N12225" s="36"/>
      <c r="O12225" s="36"/>
    </row>
    <row r="12226" spans="6:15">
      <c r="O12226" s="36"/>
    </row>
    <row r="12227" spans="6:15">
      <c r="O12227" s="36"/>
    </row>
    <row r="12228" spans="6:15">
      <c r="F12228" s="36"/>
      <c r="H12228" s="36"/>
      <c r="I12228" s="36"/>
      <c r="J12228" s="36"/>
      <c r="K12228" s="36"/>
      <c r="N12228" s="36"/>
      <c r="O12228" s="36"/>
    </row>
    <row r="12229" spans="6:15">
      <c r="F12229" s="36"/>
      <c r="H12229" s="36"/>
      <c r="K12229" s="36"/>
      <c r="O12229" s="36"/>
    </row>
    <row r="12230" spans="6:15">
      <c r="O12230" s="36"/>
    </row>
    <row r="12231" spans="6:15">
      <c r="O12231" s="36"/>
    </row>
    <row r="12232" spans="6:15">
      <c r="F12232" s="36"/>
      <c r="H12232" s="36"/>
      <c r="I12232" s="36"/>
      <c r="J12232" s="36"/>
      <c r="K12232" s="36"/>
      <c r="N12232" s="36"/>
      <c r="O12232" s="36"/>
    </row>
    <row r="12233" spans="6:15">
      <c r="F12233" s="36"/>
      <c r="O12233" s="36"/>
    </row>
    <row r="12234" spans="6:15">
      <c r="O12234" s="36"/>
    </row>
    <row r="12235" spans="6:15">
      <c r="O12235" s="36"/>
    </row>
    <row r="12236" spans="6:15">
      <c r="F12236" s="36"/>
      <c r="K12236" s="36"/>
    </row>
    <row r="12237" spans="6:15">
      <c r="F12237" s="36"/>
      <c r="K12237" s="36"/>
      <c r="O12237" s="36"/>
    </row>
    <row r="12238" spans="6:15">
      <c r="F12238" s="36"/>
      <c r="K12238" s="36"/>
      <c r="O12238" s="36"/>
    </row>
    <row r="12239" spans="6:15">
      <c r="F12239" s="36"/>
      <c r="K12239" s="36"/>
      <c r="O12239" s="36"/>
    </row>
    <row r="12240" spans="6:15">
      <c r="F12240" s="36"/>
      <c r="H12240" s="36"/>
      <c r="I12240" s="36"/>
      <c r="J12240" s="36"/>
      <c r="K12240" s="36"/>
      <c r="N12240" s="36"/>
      <c r="O12240" s="36"/>
    </row>
    <row r="12241" spans="6:15">
      <c r="O12241" s="36"/>
    </row>
    <row r="12242" spans="6:15">
      <c r="F12242" s="36"/>
      <c r="H12242" s="36"/>
      <c r="K12242" s="36"/>
      <c r="O12242" s="36"/>
    </row>
    <row r="12243" spans="6:15">
      <c r="O12243" s="36"/>
    </row>
    <row r="12244" spans="6:15">
      <c r="F12244" s="36"/>
      <c r="H12244" s="36"/>
      <c r="I12244" s="36"/>
      <c r="J12244" s="36"/>
      <c r="K12244" s="36"/>
      <c r="N12244" s="36"/>
      <c r="O12244" s="36"/>
    </row>
    <row r="12245" spans="6:15">
      <c r="O12245" s="36"/>
    </row>
    <row r="12246" spans="6:15">
      <c r="F12246" s="36"/>
      <c r="K12246" s="36"/>
      <c r="O12246" s="36"/>
    </row>
    <row r="12247" spans="6:15">
      <c r="O12247" s="36"/>
    </row>
    <row r="12248" spans="6:15">
      <c r="F12248" s="36"/>
      <c r="H12248" s="36"/>
      <c r="I12248" s="36"/>
      <c r="J12248" s="36"/>
      <c r="K12248" s="36"/>
      <c r="N12248" s="36"/>
      <c r="O12248" s="36"/>
    </row>
    <row r="12249" spans="6:15">
      <c r="O12249" s="36"/>
    </row>
    <row r="12250" spans="6:15">
      <c r="O12250" s="36"/>
    </row>
    <row r="12251" spans="6:15">
      <c r="O12251" s="36"/>
    </row>
    <row r="12252" spans="6:15">
      <c r="F12252" s="36"/>
      <c r="H12252" s="36"/>
      <c r="I12252" s="36"/>
      <c r="J12252" s="36"/>
      <c r="K12252" s="36"/>
      <c r="N12252" s="36"/>
      <c r="O12252" s="36"/>
    </row>
    <row r="12253" spans="6:15">
      <c r="F12253" s="36"/>
      <c r="K12253" s="36"/>
      <c r="N12253" s="36"/>
      <c r="O12253" s="36"/>
    </row>
    <row r="12254" spans="6:15">
      <c r="O12254" s="36"/>
    </row>
    <row r="12255" spans="6:15">
      <c r="F12255" s="36"/>
      <c r="J12255" s="36"/>
      <c r="K12255" s="36"/>
      <c r="O12255" s="36"/>
    </row>
    <row r="12256" spans="6:15">
      <c r="F12256" s="36"/>
      <c r="H12256" s="36"/>
      <c r="I12256" s="36"/>
      <c r="J12256" s="36"/>
      <c r="K12256" s="36"/>
      <c r="N12256" s="36"/>
      <c r="O12256" s="36"/>
    </row>
    <row r="12257" spans="6:15">
      <c r="F12257" s="36"/>
      <c r="J12257" s="36"/>
      <c r="K12257" s="36"/>
      <c r="O12257" s="36"/>
    </row>
    <row r="12258" spans="6:15">
      <c r="O12258" s="36"/>
    </row>
    <row r="12259" spans="6:15">
      <c r="F12259" s="36"/>
      <c r="J12259" s="36"/>
      <c r="K12259" s="36"/>
      <c r="O12259" s="36"/>
    </row>
    <row r="12260" spans="6:15">
      <c r="F12260" s="36"/>
      <c r="H12260" s="36"/>
      <c r="I12260" s="36"/>
      <c r="J12260" s="36"/>
      <c r="K12260" s="36"/>
      <c r="N12260" s="36"/>
      <c r="O12260" s="36"/>
    </row>
    <row r="12261" spans="6:15">
      <c r="F12261" s="36"/>
      <c r="O12261" s="36"/>
    </row>
    <row r="12262" spans="6:15">
      <c r="O12262" s="36"/>
    </row>
    <row r="12263" spans="6:15">
      <c r="J12263" s="36"/>
      <c r="O12263" s="36"/>
    </row>
    <row r="12264" spans="6:15">
      <c r="F12264" s="36"/>
      <c r="H12264" s="36"/>
      <c r="I12264" s="36"/>
      <c r="J12264" s="36"/>
      <c r="K12264" s="36"/>
      <c r="N12264" s="36"/>
      <c r="O12264" s="36"/>
    </row>
    <row r="12265" spans="6:15">
      <c r="O12265" s="36"/>
    </row>
    <row r="12266" spans="6:15">
      <c r="F12266" s="36"/>
      <c r="G12266" s="36"/>
      <c r="H12266" s="36"/>
      <c r="J12266" s="36"/>
      <c r="K12266" s="36"/>
      <c r="O12266" s="36"/>
    </row>
    <row r="12267" spans="6:15">
      <c r="J12267" s="36"/>
      <c r="O12267" s="36"/>
    </row>
    <row r="12268" spans="6:15">
      <c r="F12268" s="36"/>
      <c r="H12268" s="36"/>
      <c r="I12268" s="36"/>
      <c r="J12268" s="36"/>
      <c r="K12268" s="36"/>
      <c r="N12268" s="36"/>
      <c r="O12268" s="36"/>
    </row>
    <row r="12269" spans="6:15">
      <c r="O12269" s="36"/>
    </row>
    <row r="12270" spans="6:15">
      <c r="G12270" s="36"/>
      <c r="O12270" s="36"/>
    </row>
    <row r="12271" spans="6:15">
      <c r="J12271" s="36"/>
      <c r="O12271" s="36"/>
    </row>
    <row r="12272" spans="6:15">
      <c r="F12272" s="36"/>
      <c r="H12272" s="36"/>
      <c r="I12272" s="36"/>
      <c r="J12272" s="36"/>
      <c r="K12272" s="36"/>
      <c r="N12272" s="36"/>
      <c r="O12272" s="36"/>
    </row>
    <row r="12273" spans="6:15">
      <c r="O12273" s="36"/>
    </row>
    <row r="12274" spans="6:15">
      <c r="G12274" s="36"/>
      <c r="O12274" s="36"/>
    </row>
    <row r="12275" spans="6:15">
      <c r="J12275" s="36"/>
      <c r="O12275" s="36"/>
    </row>
    <row r="12276" spans="6:15">
      <c r="F12276" s="36"/>
      <c r="H12276" s="36"/>
      <c r="I12276" s="36"/>
      <c r="J12276" s="36"/>
      <c r="K12276" s="36"/>
      <c r="N12276" s="36"/>
      <c r="O12276" s="36"/>
    </row>
    <row r="12277" spans="6:15">
      <c r="F12277" s="36"/>
      <c r="H12277" s="36"/>
      <c r="J12277" s="36"/>
      <c r="K12277" s="36"/>
      <c r="O12277" s="36"/>
    </row>
    <row r="12278" spans="6:15">
      <c r="G12278" s="36"/>
      <c r="O12278" s="36"/>
    </row>
    <row r="12279" spans="6:15">
      <c r="O12279" s="36"/>
    </row>
    <row r="12280" spans="6:15">
      <c r="F12280" s="36"/>
      <c r="H12280" s="36"/>
      <c r="I12280" s="36"/>
      <c r="J12280" s="36"/>
      <c r="K12280" s="36"/>
      <c r="N12280" s="36"/>
      <c r="O12280" s="36"/>
    </row>
    <row r="12281" spans="6:15">
      <c r="F12281" s="36"/>
      <c r="O12281" s="36"/>
    </row>
    <row r="12282" spans="6:15">
      <c r="G12282" s="36"/>
      <c r="O12282" s="36"/>
    </row>
    <row r="12283" spans="6:15">
      <c r="K12283" s="36"/>
      <c r="O12283" s="36"/>
    </row>
    <row r="12284" spans="6:15">
      <c r="F12284" s="36"/>
      <c r="H12284" s="36"/>
      <c r="I12284" s="36"/>
      <c r="J12284" s="36"/>
      <c r="K12284" s="36"/>
      <c r="N12284" s="36"/>
      <c r="O12284" s="36"/>
    </row>
    <row r="12285" spans="6:15">
      <c r="O12285" s="36"/>
    </row>
    <row r="12286" spans="6:15">
      <c r="G12286" s="36"/>
      <c r="O12286" s="36"/>
    </row>
    <row r="12287" spans="6:15">
      <c r="O12287" s="36"/>
    </row>
    <row r="12288" spans="6:15">
      <c r="F12288" s="36"/>
      <c r="H12288" s="36"/>
      <c r="I12288" s="36"/>
      <c r="J12288" s="36"/>
      <c r="K12288" s="36"/>
      <c r="N12288" s="36"/>
      <c r="O12288" s="36"/>
    </row>
    <row r="12289" spans="6:15">
      <c r="O12289" s="36"/>
    </row>
    <row r="12290" spans="6:15">
      <c r="F12290" s="36"/>
      <c r="H12290" s="36"/>
      <c r="I12290" s="36"/>
      <c r="K12290" s="36"/>
      <c r="O12290" s="36"/>
    </row>
    <row r="12291" spans="6:15">
      <c r="O12291" s="36"/>
    </row>
    <row r="12292" spans="6:15">
      <c r="F12292" s="36"/>
      <c r="H12292" s="36"/>
      <c r="I12292" s="36"/>
      <c r="J12292" s="36"/>
      <c r="K12292" s="36"/>
      <c r="N12292" s="36"/>
      <c r="O12292" s="36"/>
    </row>
    <row r="12293" spans="6:15">
      <c r="O12293" s="36"/>
    </row>
    <row r="12294" spans="6:15">
      <c r="F12294" s="36"/>
      <c r="I12294" s="36"/>
      <c r="K12294" s="36"/>
      <c r="O12294" s="36"/>
    </row>
    <row r="12295" spans="6:15">
      <c r="O12295" s="36"/>
    </row>
    <row r="12296" spans="6:15">
      <c r="F12296" s="36"/>
      <c r="H12296" s="36"/>
      <c r="I12296" s="36"/>
      <c r="J12296" s="36"/>
      <c r="K12296" s="36"/>
      <c r="N12296" s="36"/>
      <c r="O12296" s="36"/>
    </row>
    <row r="12297" spans="6:15">
      <c r="O12297" s="36"/>
    </row>
    <row r="12298" spans="6:15">
      <c r="F12298" s="36"/>
      <c r="I12298" s="36"/>
      <c r="O12298" s="36"/>
    </row>
    <row r="12299" spans="6:15">
      <c r="O12299" s="36"/>
    </row>
    <row r="12300" spans="6:15">
      <c r="F12300" s="36"/>
      <c r="H12300" s="36"/>
      <c r="I12300" s="36"/>
      <c r="J12300" s="36"/>
      <c r="K12300" s="36"/>
      <c r="N12300" s="36"/>
      <c r="O12300" s="36"/>
    </row>
    <row r="12301" spans="6:15">
      <c r="F12301" s="36"/>
      <c r="H12301" s="36"/>
      <c r="J12301" s="36"/>
      <c r="K12301" s="36"/>
      <c r="O12301" s="36"/>
    </row>
    <row r="12302" spans="6:15">
      <c r="I12302" s="36"/>
      <c r="O12302" s="36"/>
    </row>
    <row r="12303" spans="6:15">
      <c r="O12303" s="36"/>
    </row>
    <row r="12304" spans="6:15">
      <c r="F12304" s="36"/>
      <c r="H12304" s="36"/>
      <c r="I12304" s="36"/>
      <c r="J12304" s="36"/>
      <c r="K12304" s="36"/>
      <c r="N12304" s="36"/>
      <c r="O12304" s="36"/>
    </row>
    <row r="12305" spans="6:17">
      <c r="J12305" s="36"/>
      <c r="O12305" s="36"/>
    </row>
    <row r="12306" spans="6:17">
      <c r="I12306" s="36"/>
      <c r="O12306" s="36"/>
    </row>
    <row r="12307" spans="6:17">
      <c r="F12307" s="47"/>
      <c r="G12307" s="47"/>
      <c r="H12307" s="47"/>
      <c r="I12307" s="47"/>
      <c r="J12307" s="47"/>
      <c r="K12307" s="47"/>
      <c r="L12307" s="47"/>
      <c r="M12307" s="47"/>
      <c r="N12307" s="47"/>
      <c r="O12307" s="47"/>
      <c r="P12307" s="47"/>
      <c r="Q12307" s="47"/>
    </row>
    <row r="12308" spans="6:17">
      <c r="F12308" s="36"/>
      <c r="H12308" s="36"/>
      <c r="I12308" s="36"/>
      <c r="J12308" s="36"/>
      <c r="K12308" s="36"/>
      <c r="N12308" s="36"/>
      <c r="O12308" s="36"/>
    </row>
    <row r="12309" spans="6:17">
      <c r="J12309" s="36"/>
      <c r="O12309" s="36"/>
    </row>
    <row r="12310" spans="6:17">
      <c r="I12310" s="36"/>
      <c r="O12310" s="36"/>
    </row>
    <row r="12311" spans="6:17">
      <c r="F12311" s="36"/>
      <c r="K12311" s="36"/>
      <c r="O12311" s="36"/>
    </row>
    <row r="12312" spans="6:17">
      <c r="F12312" s="36"/>
      <c r="H12312" s="36"/>
      <c r="I12312" s="36"/>
      <c r="J12312" s="36"/>
      <c r="K12312" s="36"/>
      <c r="N12312" s="36"/>
      <c r="O12312" s="36"/>
    </row>
    <row r="12313" spans="6:17">
      <c r="J12313" s="36"/>
      <c r="O12313" s="36"/>
    </row>
    <row r="12314" spans="6:17">
      <c r="F12314" s="36"/>
      <c r="H12314" s="36"/>
      <c r="J12314" s="36"/>
      <c r="K12314" s="36"/>
      <c r="O12314" s="36"/>
    </row>
    <row r="12315" spans="6:17">
      <c r="O12315" s="36"/>
    </row>
    <row r="12316" spans="6:17">
      <c r="F12316" s="36"/>
      <c r="H12316" s="36"/>
      <c r="I12316" s="36"/>
      <c r="J12316" s="36"/>
      <c r="K12316" s="36"/>
      <c r="N12316" s="36"/>
      <c r="O12316" s="36"/>
    </row>
    <row r="12317" spans="6:17">
      <c r="J12317" s="36"/>
      <c r="O12317" s="36"/>
    </row>
    <row r="12318" spans="6:17">
      <c r="F12318" s="36"/>
      <c r="O12318" s="36"/>
    </row>
    <row r="12319" spans="6:17">
      <c r="O12319" s="36"/>
    </row>
    <row r="12320" spans="6:17">
      <c r="F12320" s="36"/>
      <c r="H12320" s="36"/>
      <c r="I12320" s="36"/>
      <c r="J12320" s="36"/>
      <c r="K12320" s="36"/>
      <c r="N12320" s="36"/>
      <c r="O12320" s="36"/>
    </row>
    <row r="12321" spans="6:15">
      <c r="J12321" s="36"/>
      <c r="O12321" s="36"/>
    </row>
    <row r="12322" spans="6:15">
      <c r="F12322" s="36"/>
      <c r="K12322" s="36"/>
      <c r="O12322" s="36"/>
    </row>
    <row r="12323" spans="6:15">
      <c r="O12323" s="36"/>
    </row>
    <row r="12324" spans="6:15">
      <c r="F12324" s="36"/>
      <c r="H12324" s="36"/>
      <c r="I12324" s="36"/>
      <c r="J12324" s="36"/>
      <c r="K12324" s="36"/>
      <c r="N12324" s="36"/>
      <c r="O12324" s="36"/>
    </row>
    <row r="12325" spans="6:15">
      <c r="F12325" s="36"/>
      <c r="H12325" s="36"/>
      <c r="J12325" s="36"/>
      <c r="K12325" s="36"/>
      <c r="O12325" s="36"/>
    </row>
    <row r="12326" spans="6:15">
      <c r="O12326" s="36"/>
    </row>
    <row r="12327" spans="6:15">
      <c r="J12327" s="36"/>
      <c r="O12327" s="36"/>
    </row>
    <row r="12328" spans="6:15">
      <c r="K12328" s="36"/>
      <c r="O12328" s="36"/>
    </row>
    <row r="12329" spans="6:15">
      <c r="K12329" s="36"/>
      <c r="O12329" s="36"/>
    </row>
    <row r="12330" spans="6:15">
      <c r="O12330" s="36"/>
    </row>
    <row r="12331" spans="6:15">
      <c r="J12331" s="36"/>
      <c r="O12331" s="36"/>
    </row>
    <row r="12332" spans="6:15">
      <c r="F12332" s="36"/>
      <c r="H12332" s="36"/>
      <c r="I12332" s="36"/>
      <c r="J12332" s="36"/>
      <c r="K12332" s="36"/>
      <c r="N12332" s="36"/>
      <c r="O12332" s="36"/>
    </row>
    <row r="12333" spans="6:15">
      <c r="F12333" s="36"/>
      <c r="K12333" s="36"/>
      <c r="O12333" s="36"/>
    </row>
    <row r="12334" spans="6:15">
      <c r="O12334" s="36"/>
    </row>
    <row r="12335" spans="6:15">
      <c r="J12335" s="36"/>
      <c r="O12335" s="36"/>
    </row>
    <row r="12336" spans="6:15">
      <c r="F12336" s="36"/>
      <c r="H12336" s="36"/>
      <c r="I12336" s="36"/>
      <c r="J12336" s="36"/>
      <c r="K12336" s="36"/>
      <c r="N12336" s="36"/>
      <c r="O12336" s="36"/>
    </row>
    <row r="12337" spans="6:17">
      <c r="K12337" s="36"/>
      <c r="O12337" s="36"/>
    </row>
    <row r="12338" spans="6:17">
      <c r="F12338" s="36"/>
      <c r="H12338" s="36"/>
      <c r="I12338" s="36"/>
      <c r="K12338" s="36"/>
      <c r="O12338" s="36"/>
    </row>
    <row r="12339" spans="6:17">
      <c r="J12339" s="36"/>
      <c r="O12339" s="36"/>
    </row>
    <row r="12340" spans="6:17">
      <c r="F12340" s="36"/>
      <c r="H12340" s="36"/>
      <c r="I12340" s="36"/>
      <c r="J12340" s="36"/>
      <c r="K12340" s="36"/>
      <c r="N12340" s="36"/>
      <c r="O12340" s="36"/>
    </row>
    <row r="12341" spans="6:17">
      <c r="K12341" s="36"/>
      <c r="O12341" s="36"/>
    </row>
    <row r="12342" spans="6:17">
      <c r="F12342" s="36"/>
      <c r="H12342" s="36"/>
      <c r="I12342" s="36"/>
      <c r="O12342" s="36"/>
    </row>
    <row r="12343" spans="6:17">
      <c r="J12343" s="36"/>
      <c r="O12343" s="36"/>
    </row>
    <row r="12344" spans="6:17">
      <c r="F12344" s="36"/>
      <c r="H12344" s="36"/>
      <c r="I12344" s="36"/>
      <c r="J12344" s="36"/>
      <c r="K12344" s="36"/>
      <c r="N12344" s="36"/>
      <c r="O12344" s="36"/>
    </row>
    <row r="12345" spans="6:17">
      <c r="K12345" s="36"/>
      <c r="O12345" s="36"/>
    </row>
    <row r="12346" spans="6:17">
      <c r="H12346" s="36"/>
      <c r="I12346" s="36"/>
      <c r="O12346" s="36"/>
    </row>
    <row r="12347" spans="6:17">
      <c r="O12347" s="36"/>
    </row>
    <row r="12348" spans="6:17">
      <c r="F12348" s="36"/>
      <c r="H12348" s="36"/>
      <c r="I12348" s="36"/>
      <c r="J12348" s="36"/>
      <c r="K12348" s="36"/>
      <c r="N12348" s="36"/>
      <c r="O12348" s="36"/>
    </row>
    <row r="12349" spans="6:17">
      <c r="F12349" s="36"/>
      <c r="I12349" s="36"/>
      <c r="K12349" s="36"/>
      <c r="N12349" s="36"/>
      <c r="O12349" s="36"/>
    </row>
    <row r="12350" spans="6:17">
      <c r="H12350" s="36"/>
      <c r="I12350" s="36"/>
      <c r="O12350" s="36"/>
    </row>
    <row r="12351" spans="6:17">
      <c r="F12351" s="47"/>
      <c r="G12351" s="47"/>
      <c r="H12351" s="47"/>
      <c r="I12351" s="47"/>
      <c r="J12351" s="47"/>
      <c r="K12351" s="47"/>
      <c r="L12351" s="47"/>
      <c r="M12351" s="47"/>
      <c r="N12351" s="47"/>
      <c r="O12351" s="47"/>
      <c r="P12351" s="47"/>
      <c r="Q12351" s="47"/>
    </row>
    <row r="12352" spans="6:17">
      <c r="F12352" s="36"/>
      <c r="H12352" s="36"/>
      <c r="I12352" s="36"/>
      <c r="J12352" s="36"/>
      <c r="K12352" s="36"/>
      <c r="N12352" s="36"/>
      <c r="O12352" s="36"/>
    </row>
    <row r="12353" spans="6:17">
      <c r="F12353" s="36"/>
      <c r="J12353" s="36"/>
      <c r="K12353" s="36"/>
      <c r="O12353" s="36"/>
    </row>
    <row r="12354" spans="6:17">
      <c r="H12354" s="36"/>
      <c r="I12354" s="36"/>
      <c r="O12354" s="36"/>
    </row>
    <row r="12355" spans="6:17">
      <c r="F12355" s="36"/>
      <c r="J12355" s="36"/>
      <c r="K12355" s="36"/>
      <c r="O12355" s="36"/>
    </row>
    <row r="12356" spans="6:17">
      <c r="F12356" s="36"/>
      <c r="H12356" s="36"/>
      <c r="I12356" s="36"/>
      <c r="J12356" s="36"/>
      <c r="K12356" s="36"/>
      <c r="N12356" s="36"/>
      <c r="O12356" s="36"/>
    </row>
    <row r="12357" spans="6:17">
      <c r="O12357" s="36"/>
    </row>
    <row r="12358" spans="6:17">
      <c r="H12358" s="36"/>
      <c r="I12358" s="36"/>
      <c r="O12358" s="36"/>
    </row>
    <row r="12359" spans="6:17">
      <c r="F12359" s="47"/>
      <c r="G12359" s="47"/>
      <c r="H12359" s="47"/>
      <c r="I12359" s="47"/>
      <c r="J12359" s="47"/>
      <c r="K12359" s="47"/>
      <c r="L12359" s="47"/>
      <c r="M12359" s="47"/>
      <c r="N12359" s="47"/>
      <c r="O12359" s="47"/>
      <c r="P12359" s="47"/>
      <c r="Q12359" s="47"/>
    </row>
    <row r="12360" spans="6:17">
      <c r="F12360" s="36"/>
      <c r="H12360" s="36"/>
      <c r="I12360" s="36"/>
      <c r="J12360" s="36"/>
      <c r="K12360" s="36"/>
      <c r="N12360" s="36"/>
      <c r="O12360" s="36"/>
    </row>
    <row r="12361" spans="6:17">
      <c r="O12361" s="36"/>
    </row>
    <row r="12362" spans="6:17">
      <c r="F12362" s="47"/>
      <c r="G12362" s="47"/>
      <c r="H12362" s="47"/>
      <c r="I12362" s="47"/>
      <c r="J12362" s="47"/>
      <c r="K12362" s="47"/>
      <c r="L12362" s="47"/>
      <c r="M12362" s="47"/>
      <c r="N12362" s="47"/>
      <c r="O12362" s="47"/>
      <c r="P12362" s="47"/>
      <c r="Q12362" s="47"/>
    </row>
    <row r="12363" spans="6:17">
      <c r="O12363" s="36"/>
    </row>
    <row r="12364" spans="6:17">
      <c r="F12364" s="36"/>
      <c r="H12364" s="36"/>
      <c r="I12364" s="36"/>
      <c r="J12364" s="36"/>
      <c r="K12364" s="36"/>
      <c r="N12364" s="36"/>
      <c r="O12364" s="36"/>
    </row>
    <row r="12365" spans="6:17">
      <c r="O12365" s="36"/>
    </row>
    <row r="12366" spans="6:17">
      <c r="F12366" s="36"/>
      <c r="J12366" s="36"/>
      <c r="K12366" s="36"/>
      <c r="O12366" s="36"/>
    </row>
    <row r="12367" spans="6:17">
      <c r="O12367" s="36"/>
    </row>
    <row r="12368" spans="6:17">
      <c r="F12368" s="36"/>
      <c r="H12368" s="36"/>
      <c r="I12368" s="36"/>
      <c r="J12368" s="36"/>
      <c r="K12368" s="36"/>
      <c r="N12368" s="36"/>
      <c r="O12368" s="36"/>
    </row>
    <row r="12369" spans="6:15">
      <c r="O12369" s="36"/>
    </row>
    <row r="12370" spans="6:15">
      <c r="O12370" s="36"/>
    </row>
    <row r="12371" spans="6:15">
      <c r="O12371" s="36"/>
    </row>
    <row r="12372" spans="6:15">
      <c r="F12372" s="36"/>
      <c r="H12372" s="36"/>
      <c r="I12372" s="36"/>
      <c r="J12372" s="36"/>
      <c r="K12372" s="36"/>
      <c r="N12372" s="36"/>
      <c r="O12372" s="36"/>
    </row>
    <row r="12373" spans="6:15">
      <c r="F12373" s="36"/>
      <c r="H12373" s="36"/>
      <c r="J12373" s="36"/>
      <c r="K12373" s="36"/>
      <c r="O12373" s="36"/>
    </row>
    <row r="12374" spans="6:15">
      <c r="O12374" s="36"/>
    </row>
    <row r="12375" spans="6:15">
      <c r="O12375" s="36"/>
    </row>
    <row r="12376" spans="6:15">
      <c r="F12376" s="36"/>
      <c r="H12376" s="36"/>
      <c r="I12376" s="36"/>
      <c r="J12376" s="36"/>
      <c r="K12376" s="36"/>
      <c r="N12376" s="36"/>
      <c r="O12376" s="36"/>
    </row>
    <row r="12377" spans="6:15">
      <c r="F12377" s="36"/>
      <c r="K12377" s="36"/>
      <c r="O12377" s="36"/>
    </row>
    <row r="12378" spans="6:15">
      <c r="O12378" s="36"/>
    </row>
    <row r="12379" spans="6:15">
      <c r="F12379" s="36"/>
      <c r="J12379" s="36"/>
      <c r="K12379" s="36"/>
      <c r="O12379" s="36"/>
    </row>
    <row r="12380" spans="6:15">
      <c r="F12380" s="36"/>
      <c r="H12380" s="36"/>
      <c r="I12380" s="36"/>
      <c r="J12380" s="36"/>
      <c r="K12380" s="36"/>
      <c r="N12380" s="36"/>
      <c r="O12380" s="36"/>
    </row>
    <row r="12381" spans="6:15">
      <c r="F12381" s="36"/>
      <c r="K12381" s="36"/>
      <c r="O12381" s="36"/>
    </row>
    <row r="12382" spans="6:15">
      <c r="O12382" s="36"/>
    </row>
    <row r="12383" spans="6:15">
      <c r="K12383" s="36"/>
      <c r="O12383" s="36"/>
    </row>
    <row r="12384" spans="6:15">
      <c r="F12384" s="36"/>
      <c r="H12384" s="36"/>
      <c r="I12384" s="36"/>
      <c r="J12384" s="36"/>
      <c r="K12384" s="36"/>
      <c r="N12384" s="36"/>
      <c r="O12384" s="36"/>
    </row>
    <row r="12385" spans="6:17">
      <c r="F12385" s="36"/>
      <c r="O12385" s="36"/>
    </row>
    <row r="12386" spans="6:17">
      <c r="F12386" s="36"/>
      <c r="H12386" s="36"/>
      <c r="J12386" s="36"/>
      <c r="K12386" s="36"/>
      <c r="O12386" s="36"/>
    </row>
    <row r="12387" spans="6:17">
      <c r="O12387" s="36"/>
    </row>
    <row r="12388" spans="6:17">
      <c r="F12388" s="36"/>
      <c r="H12388" s="36"/>
      <c r="I12388" s="36"/>
      <c r="J12388" s="36"/>
      <c r="K12388" s="36"/>
      <c r="N12388" s="36"/>
      <c r="O12388" s="36"/>
    </row>
    <row r="12389" spans="6:17">
      <c r="F12389" s="36"/>
      <c r="K12389" s="36"/>
      <c r="O12389" s="36"/>
    </row>
    <row r="12390" spans="6:17">
      <c r="F12390" s="47"/>
      <c r="G12390" s="47"/>
      <c r="H12390" s="47"/>
      <c r="I12390" s="47"/>
      <c r="J12390" s="47"/>
      <c r="K12390" s="47"/>
      <c r="L12390" s="47"/>
      <c r="M12390" s="47"/>
      <c r="N12390" s="47"/>
      <c r="O12390" s="47"/>
      <c r="P12390" s="47"/>
      <c r="Q12390" s="47"/>
    </row>
    <row r="12391" spans="6:17">
      <c r="O12391" s="36"/>
    </row>
    <row r="12392" spans="6:17">
      <c r="F12392" s="36"/>
      <c r="H12392" s="36"/>
      <c r="I12392" s="36"/>
      <c r="J12392" s="36"/>
      <c r="K12392" s="36"/>
      <c r="N12392" s="36"/>
      <c r="O12392" s="36"/>
    </row>
    <row r="12393" spans="6:17">
      <c r="F12393" s="36"/>
      <c r="J12393" s="36"/>
      <c r="O12393" s="36"/>
    </row>
    <row r="12394" spans="6:17">
      <c r="F12394" s="36"/>
      <c r="J12394" s="36"/>
      <c r="O12394" s="36"/>
    </row>
    <row r="12395" spans="6:17">
      <c r="O12395" s="36"/>
    </row>
    <row r="12396" spans="6:17">
      <c r="F12396" s="36"/>
      <c r="H12396" s="36"/>
      <c r="I12396" s="36"/>
      <c r="J12396" s="36"/>
      <c r="K12396" s="36"/>
      <c r="N12396" s="36"/>
      <c r="O12396" s="36"/>
    </row>
    <row r="12397" spans="6:17">
      <c r="F12397" s="36"/>
      <c r="H12397" s="36"/>
      <c r="I12397" s="36"/>
      <c r="K12397" s="36"/>
      <c r="O12397" s="36"/>
    </row>
    <row r="12398" spans="6:17">
      <c r="F12398" s="36"/>
      <c r="J12398" s="36"/>
      <c r="O12398" s="36"/>
    </row>
    <row r="12399" spans="6:17">
      <c r="F12399" s="47"/>
      <c r="G12399" s="47"/>
      <c r="H12399" s="47"/>
      <c r="I12399" s="47"/>
      <c r="J12399" s="47"/>
      <c r="K12399" s="47"/>
      <c r="L12399" s="47"/>
      <c r="M12399" s="47"/>
      <c r="N12399" s="47"/>
      <c r="O12399" s="47"/>
      <c r="P12399" s="47"/>
      <c r="Q12399" s="47"/>
    </row>
    <row r="12400" spans="6:17">
      <c r="F12400" s="36"/>
      <c r="H12400" s="36"/>
      <c r="I12400" s="36"/>
      <c r="J12400" s="36"/>
      <c r="K12400" s="36"/>
      <c r="N12400" s="36"/>
      <c r="O12400" s="36"/>
    </row>
    <row r="12401" spans="6:17">
      <c r="F12401" s="36"/>
      <c r="O12401" s="36"/>
    </row>
    <row r="12402" spans="6:17">
      <c r="F12402" s="36"/>
      <c r="J12402" s="36"/>
      <c r="O12402" s="36"/>
    </row>
    <row r="12403" spans="6:17">
      <c r="K12403" s="36"/>
      <c r="O12403" s="36"/>
    </row>
    <row r="12404" spans="6:17">
      <c r="F12404" s="36"/>
      <c r="H12404" s="36"/>
      <c r="I12404" s="36"/>
      <c r="J12404" s="36"/>
      <c r="K12404" s="36"/>
      <c r="N12404" s="36"/>
      <c r="O12404" s="36"/>
    </row>
    <row r="12405" spans="6:17">
      <c r="F12405" s="36"/>
      <c r="O12405" s="36"/>
    </row>
    <row r="12406" spans="6:17">
      <c r="J12406" s="36"/>
      <c r="O12406" s="36"/>
    </row>
    <row r="12407" spans="6:17">
      <c r="F12407" s="36"/>
      <c r="J12407" s="36"/>
      <c r="K12407" s="36"/>
      <c r="O12407" s="36"/>
    </row>
    <row r="12408" spans="6:17">
      <c r="F12408" s="36"/>
      <c r="H12408" s="36"/>
      <c r="I12408" s="36"/>
      <c r="J12408" s="36"/>
      <c r="K12408" s="36"/>
      <c r="N12408" s="36"/>
      <c r="O12408" s="36"/>
    </row>
    <row r="12409" spans="6:17">
      <c r="O12409" s="36"/>
    </row>
    <row r="12410" spans="6:17">
      <c r="F12410" s="47"/>
      <c r="G12410" s="47"/>
      <c r="H12410" s="47"/>
      <c r="I12410" s="47"/>
      <c r="J12410" s="47"/>
      <c r="K12410" s="47"/>
      <c r="L12410" s="47"/>
      <c r="M12410" s="47"/>
      <c r="N12410" s="47"/>
      <c r="O12410" s="47"/>
      <c r="P12410" s="47"/>
      <c r="Q12410" s="47"/>
    </row>
    <row r="12411" spans="6:17">
      <c r="O12411" s="36"/>
    </row>
    <row r="12412" spans="6:17">
      <c r="F12412" s="36"/>
      <c r="H12412" s="36"/>
      <c r="I12412" s="36"/>
      <c r="J12412" s="36"/>
      <c r="K12412" s="36"/>
      <c r="N12412" s="36"/>
      <c r="O12412" s="36"/>
    </row>
    <row r="12413" spans="6:17">
      <c r="O12413" s="36"/>
    </row>
    <row r="12414" spans="6:17">
      <c r="F12414" s="36"/>
      <c r="K12414" s="36"/>
      <c r="O12414" s="36"/>
    </row>
    <row r="12415" spans="6:17">
      <c r="O12415" s="36"/>
    </row>
    <row r="12416" spans="6:17">
      <c r="F12416" s="36"/>
      <c r="H12416" s="36"/>
      <c r="I12416" s="36"/>
      <c r="J12416" s="36"/>
      <c r="K12416" s="36"/>
      <c r="N12416" s="36"/>
      <c r="O12416" s="36"/>
    </row>
    <row r="12417" spans="6:17">
      <c r="O12417" s="36"/>
    </row>
    <row r="12418" spans="6:17">
      <c r="O12418" s="36"/>
    </row>
    <row r="12419" spans="6:17">
      <c r="O12419" s="36"/>
    </row>
    <row r="12420" spans="6:17">
      <c r="F12420" s="36"/>
      <c r="H12420" s="36"/>
      <c r="I12420" s="36"/>
      <c r="J12420" s="36"/>
      <c r="K12420" s="36"/>
      <c r="N12420" s="36"/>
      <c r="O12420" s="36"/>
    </row>
    <row r="12421" spans="6:17">
      <c r="F12421" s="36"/>
      <c r="H12421" s="36"/>
      <c r="K12421" s="36"/>
      <c r="O12421" s="36"/>
    </row>
    <row r="12422" spans="6:17">
      <c r="O12422" s="36"/>
    </row>
    <row r="12423" spans="6:17">
      <c r="F12423" s="36"/>
      <c r="O12423" s="36"/>
    </row>
    <row r="12424" spans="6:17">
      <c r="F12424" s="36"/>
      <c r="H12424" s="36"/>
      <c r="I12424" s="36"/>
      <c r="J12424" s="36"/>
      <c r="K12424" s="36"/>
      <c r="N12424" s="36"/>
      <c r="O12424" s="36"/>
    </row>
    <row r="12425" spans="6:17">
      <c r="F12425" s="47"/>
      <c r="G12425" s="47"/>
      <c r="H12425" s="47"/>
      <c r="I12425" s="47"/>
      <c r="J12425" s="47"/>
      <c r="K12425" s="47"/>
      <c r="L12425" s="47"/>
      <c r="M12425" s="47"/>
      <c r="N12425" s="47"/>
      <c r="O12425" s="47"/>
      <c r="P12425" s="47"/>
      <c r="Q12425" s="47"/>
    </row>
    <row r="12426" spans="6:17">
      <c r="O12426" s="36"/>
    </row>
    <row r="12427" spans="6:17">
      <c r="O12427" s="36"/>
    </row>
    <row r="12428" spans="6:17">
      <c r="F12428" s="36"/>
      <c r="H12428" s="36"/>
      <c r="I12428" s="36"/>
      <c r="J12428" s="36"/>
      <c r="K12428" s="36"/>
      <c r="N12428" s="36"/>
      <c r="O12428" s="36"/>
    </row>
    <row r="12429" spans="6:17">
      <c r="J12429" s="36"/>
      <c r="O12429" s="36"/>
    </row>
    <row r="12430" spans="6:17">
      <c r="O12430" s="36"/>
    </row>
    <row r="12431" spans="6:17">
      <c r="O12431" s="36"/>
    </row>
    <row r="12432" spans="6:17">
      <c r="F12432" s="36"/>
      <c r="H12432" s="36"/>
      <c r="I12432" s="36"/>
      <c r="J12432" s="36"/>
      <c r="K12432" s="36"/>
      <c r="N12432" s="36"/>
      <c r="O12432" s="36"/>
    </row>
    <row r="12433" spans="6:17">
      <c r="O12433" s="36"/>
    </row>
    <row r="12434" spans="6:17">
      <c r="F12434" s="36"/>
      <c r="H12434" s="36"/>
      <c r="J12434" s="36"/>
      <c r="K12434" s="36"/>
      <c r="O12434" s="36"/>
    </row>
    <row r="12435" spans="6:17">
      <c r="O12435" s="36"/>
    </row>
    <row r="12436" spans="6:17">
      <c r="F12436" s="36"/>
      <c r="H12436" s="36"/>
      <c r="I12436" s="36"/>
      <c r="J12436" s="36"/>
      <c r="K12436" s="36"/>
      <c r="N12436" s="36"/>
      <c r="O12436" s="36"/>
    </row>
    <row r="12437" spans="6:17">
      <c r="O12437" s="36"/>
    </row>
    <row r="12438" spans="6:17">
      <c r="F12438" s="36"/>
      <c r="O12438" s="36"/>
    </row>
    <row r="12439" spans="6:17">
      <c r="O12439" s="36"/>
    </row>
    <row r="12440" spans="6:17">
      <c r="F12440" s="36"/>
      <c r="H12440" s="36"/>
      <c r="I12440" s="36"/>
      <c r="J12440" s="36"/>
      <c r="K12440" s="36"/>
      <c r="N12440" s="36"/>
      <c r="O12440" s="36"/>
    </row>
    <row r="12441" spans="6:17">
      <c r="O12441" s="36"/>
    </row>
    <row r="12442" spans="6:17">
      <c r="O12442" s="36"/>
    </row>
    <row r="12443" spans="6:17">
      <c r="O12443" s="36"/>
    </row>
    <row r="12444" spans="6:17">
      <c r="F12444" s="36"/>
      <c r="H12444" s="36"/>
      <c r="I12444" s="36"/>
      <c r="J12444" s="36"/>
      <c r="K12444" s="36"/>
      <c r="N12444" s="36"/>
      <c r="O12444" s="36"/>
    </row>
    <row r="12445" spans="6:17">
      <c r="F12445" s="47"/>
      <c r="G12445" s="47"/>
      <c r="H12445" s="47"/>
      <c r="I12445" s="47"/>
      <c r="J12445" s="47"/>
      <c r="K12445" s="47"/>
      <c r="L12445" s="47"/>
      <c r="M12445" s="47"/>
      <c r="N12445" s="47"/>
      <c r="O12445" s="47"/>
      <c r="P12445" s="47"/>
      <c r="Q12445" s="47"/>
    </row>
    <row r="12446" spans="6:17">
      <c r="O12446" s="36"/>
    </row>
    <row r="12447" spans="6:17">
      <c r="F12447" s="36"/>
      <c r="K12447" s="36"/>
      <c r="O12447" s="36"/>
    </row>
    <row r="12448" spans="6:17">
      <c r="F12448" s="36"/>
      <c r="H12448" s="36"/>
      <c r="I12448" s="36"/>
      <c r="J12448" s="36"/>
      <c r="K12448" s="36"/>
      <c r="N12448" s="36"/>
      <c r="O12448" s="36"/>
    </row>
    <row r="12449" spans="6:15">
      <c r="K12449" s="36"/>
      <c r="O12449" s="36"/>
    </row>
    <row r="12450" spans="6:15">
      <c r="O12450" s="36"/>
    </row>
    <row r="12451" spans="6:15">
      <c r="F12451" s="36"/>
      <c r="K12451" s="36"/>
      <c r="O12451" s="36"/>
    </row>
    <row r="12452" spans="6:15">
      <c r="F12452" s="36"/>
      <c r="H12452" s="36"/>
      <c r="I12452" s="36"/>
      <c r="J12452" s="36"/>
      <c r="K12452" s="36"/>
      <c r="N12452" s="36"/>
      <c r="O12452" s="36"/>
    </row>
    <row r="12453" spans="6:15">
      <c r="F12453" s="36"/>
      <c r="H12453" s="36"/>
      <c r="I12453" s="36"/>
      <c r="J12453" s="36"/>
      <c r="K12453" s="36"/>
      <c r="N12453" s="36"/>
      <c r="O12453" s="36"/>
    </row>
    <row r="12454" spans="6:15">
      <c r="F12454" s="36"/>
      <c r="H12454" s="36"/>
      <c r="I12454" s="36"/>
      <c r="J12454" s="36"/>
      <c r="K12454" s="36"/>
      <c r="N12454" s="36"/>
      <c r="O12454" s="36"/>
    </row>
    <row r="12455" spans="6:15">
      <c r="F12455" s="36"/>
      <c r="H12455" s="36"/>
      <c r="I12455" s="36"/>
      <c r="J12455" s="36"/>
      <c r="K12455" s="36"/>
      <c r="N12455" s="36"/>
      <c r="O12455" s="36"/>
    </row>
    <row r="12456" spans="6:15">
      <c r="F12456" s="36"/>
      <c r="H12456" s="36"/>
      <c r="I12456" s="36"/>
      <c r="J12456" s="36"/>
      <c r="K12456" s="36"/>
      <c r="N12456" s="36"/>
      <c r="O12456" s="36"/>
    </row>
    <row r="12457" spans="6:15">
      <c r="K12457" s="36"/>
      <c r="O12457" s="36"/>
    </row>
    <row r="12458" spans="6:15">
      <c r="F12458" s="36"/>
      <c r="H12458" s="36"/>
      <c r="K12458" s="36"/>
      <c r="O12458" s="36"/>
    </row>
    <row r="12459" spans="6:15">
      <c r="F12459" s="36"/>
      <c r="K12459" s="36"/>
      <c r="O12459" s="36"/>
    </row>
    <row r="12460" spans="6:15">
      <c r="F12460" s="36"/>
      <c r="H12460" s="36"/>
      <c r="I12460" s="36"/>
      <c r="J12460" s="36"/>
      <c r="K12460" s="36"/>
      <c r="N12460" s="36"/>
      <c r="O12460" s="36"/>
    </row>
    <row r="12461" spans="6:15">
      <c r="K12461" s="36"/>
      <c r="O12461" s="36"/>
    </row>
    <row r="12462" spans="6:15">
      <c r="F12462" s="36"/>
      <c r="O12462" s="36"/>
    </row>
    <row r="12463" spans="6:15">
      <c r="F12463" s="36"/>
      <c r="K12463" s="36"/>
      <c r="O12463" s="36"/>
    </row>
    <row r="12464" spans="6:15">
      <c r="F12464" s="36"/>
      <c r="H12464" s="36"/>
      <c r="I12464" s="36"/>
      <c r="J12464" s="36"/>
      <c r="K12464" s="36"/>
      <c r="N12464" s="36"/>
      <c r="O12464" s="36"/>
    </row>
    <row r="12465" spans="6:15">
      <c r="K12465" s="36"/>
      <c r="O12465" s="36"/>
    </row>
    <row r="12466" spans="6:15">
      <c r="F12466" s="36"/>
      <c r="K12466" s="36"/>
      <c r="O12466" s="36"/>
    </row>
    <row r="12467" spans="6:15">
      <c r="F12467" s="36"/>
      <c r="K12467" s="36"/>
      <c r="O12467" s="36"/>
    </row>
    <row r="12468" spans="6:15">
      <c r="F12468" s="36"/>
      <c r="H12468" s="36"/>
      <c r="I12468" s="36"/>
      <c r="J12468" s="36"/>
      <c r="K12468" s="36"/>
      <c r="N12468" s="36"/>
      <c r="O12468" s="36"/>
    </row>
    <row r="12469" spans="6:15">
      <c r="F12469" s="36"/>
      <c r="H12469" s="36"/>
      <c r="I12469" s="36"/>
      <c r="J12469" s="36"/>
      <c r="K12469" s="36"/>
      <c r="N12469" s="36"/>
      <c r="O12469" s="36"/>
    </row>
    <row r="12470" spans="6:15">
      <c r="F12470" s="36"/>
      <c r="H12470" s="36"/>
      <c r="I12470" s="36"/>
      <c r="J12470" s="36"/>
      <c r="K12470" s="36"/>
      <c r="N12470" s="36"/>
      <c r="O12470" s="36"/>
    </row>
    <row r="12471" spans="6:15">
      <c r="F12471" s="36"/>
      <c r="H12471" s="36"/>
      <c r="I12471" s="36"/>
      <c r="J12471" s="36"/>
      <c r="K12471" s="36"/>
      <c r="N12471" s="36"/>
      <c r="O12471" s="36"/>
    </row>
    <row r="12472" spans="6:15">
      <c r="F12472" s="36"/>
      <c r="H12472" s="36"/>
      <c r="I12472" s="36"/>
      <c r="J12472" s="36"/>
      <c r="K12472" s="36"/>
      <c r="N12472" s="36"/>
      <c r="O12472" s="36"/>
    </row>
    <row r="12473" spans="6:15">
      <c r="F12473" s="36"/>
      <c r="O12473" s="36"/>
    </row>
    <row r="12474" spans="6:15">
      <c r="O12474" s="36"/>
    </row>
    <row r="12475" spans="6:15">
      <c r="F12475" s="36"/>
      <c r="J12475" s="36"/>
      <c r="K12475" s="36"/>
      <c r="O12475" s="36"/>
    </row>
    <row r="12476" spans="6:15">
      <c r="F12476" s="36"/>
      <c r="H12476" s="36"/>
      <c r="I12476" s="36"/>
      <c r="J12476" s="36"/>
      <c r="K12476" s="36"/>
      <c r="N12476" s="36"/>
      <c r="O12476" s="36"/>
    </row>
    <row r="12477" spans="6:15">
      <c r="O12477" s="36"/>
    </row>
    <row r="12478" spans="6:15">
      <c r="O12478" s="36"/>
    </row>
    <row r="12479" spans="6:15">
      <c r="F12479" s="36"/>
      <c r="J12479" s="36"/>
      <c r="O12479" s="36"/>
    </row>
    <row r="12480" spans="6:15">
      <c r="F12480" s="36"/>
      <c r="H12480" s="36"/>
      <c r="I12480" s="36"/>
      <c r="J12480" s="36"/>
      <c r="K12480" s="36"/>
      <c r="N12480" s="36"/>
      <c r="O12480" s="36"/>
    </row>
    <row r="12481" spans="6:17">
      <c r="O12481" s="36"/>
    </row>
    <row r="12482" spans="6:17">
      <c r="F12482" s="36"/>
      <c r="H12482" s="36"/>
      <c r="K12482" s="36"/>
      <c r="O12482" s="36"/>
    </row>
    <row r="12483" spans="6:17">
      <c r="F12483" s="36"/>
      <c r="J12483" s="36"/>
      <c r="O12483" s="36"/>
    </row>
    <row r="12484" spans="6:17">
      <c r="F12484" s="36"/>
      <c r="H12484" s="36"/>
      <c r="I12484" s="36"/>
      <c r="J12484" s="36"/>
      <c r="K12484" s="36"/>
      <c r="N12484" s="36"/>
      <c r="O12484" s="36"/>
    </row>
    <row r="12485" spans="6:17">
      <c r="O12485" s="36"/>
    </row>
    <row r="12486" spans="6:17">
      <c r="F12486" s="36"/>
      <c r="O12486" s="36"/>
    </row>
    <row r="12487" spans="6:17">
      <c r="F12487" s="36"/>
      <c r="J12487" s="36"/>
      <c r="O12487" s="36"/>
    </row>
    <row r="12488" spans="6:17">
      <c r="F12488" s="36"/>
      <c r="H12488" s="36"/>
      <c r="I12488" s="36"/>
      <c r="J12488" s="36"/>
      <c r="K12488" s="36"/>
      <c r="N12488" s="36"/>
      <c r="O12488" s="36"/>
    </row>
    <row r="12489" spans="6:17">
      <c r="O12489" s="36"/>
    </row>
    <row r="12490" spans="6:17">
      <c r="F12490" s="47"/>
      <c r="G12490" s="47"/>
      <c r="H12490" s="47"/>
      <c r="I12490" s="47"/>
      <c r="J12490" s="47"/>
      <c r="K12490" s="47"/>
      <c r="L12490" s="47"/>
      <c r="M12490" s="47"/>
      <c r="N12490" s="47"/>
      <c r="O12490" s="47"/>
      <c r="P12490" s="47"/>
      <c r="Q12490" s="47"/>
    </row>
    <row r="12491" spans="6:17">
      <c r="F12491" s="36"/>
      <c r="J12491" s="36"/>
      <c r="O12491" s="36"/>
    </row>
    <row r="12492" spans="6:17">
      <c r="F12492" s="36"/>
      <c r="H12492" s="36"/>
      <c r="I12492" s="36"/>
      <c r="J12492" s="36"/>
      <c r="K12492" s="36"/>
      <c r="N12492" s="36"/>
      <c r="O12492" s="36"/>
    </row>
    <row r="12493" spans="6:17">
      <c r="F12493" s="36"/>
      <c r="H12493" s="36"/>
      <c r="J12493" s="36"/>
      <c r="K12493" s="36"/>
      <c r="O12493" s="36"/>
    </row>
    <row r="12494" spans="6:17">
      <c r="O12494" s="36"/>
    </row>
    <row r="12495" spans="6:17">
      <c r="F12495" s="47"/>
      <c r="G12495" s="47"/>
      <c r="H12495" s="47"/>
      <c r="I12495" s="47"/>
      <c r="J12495" s="47"/>
      <c r="K12495" s="47"/>
      <c r="L12495" s="47"/>
      <c r="M12495" s="47"/>
      <c r="N12495" s="47"/>
      <c r="O12495" s="47"/>
      <c r="P12495" s="47"/>
      <c r="Q12495" s="47"/>
    </row>
    <row r="12496" spans="6:17">
      <c r="F12496" s="36"/>
      <c r="H12496" s="36"/>
      <c r="I12496" s="36"/>
      <c r="J12496" s="36"/>
      <c r="K12496" s="36"/>
      <c r="N12496" s="36"/>
      <c r="O12496" s="36"/>
    </row>
    <row r="12497" spans="6:17">
      <c r="F12497" s="36"/>
      <c r="K12497" s="36"/>
      <c r="O12497" s="36"/>
    </row>
    <row r="12498" spans="6:17">
      <c r="O12498" s="36"/>
    </row>
    <row r="12499" spans="6:17">
      <c r="F12499" s="47"/>
      <c r="G12499" s="47"/>
      <c r="H12499" s="47"/>
      <c r="I12499" s="47"/>
      <c r="J12499" s="47"/>
      <c r="K12499" s="47"/>
      <c r="L12499" s="47"/>
      <c r="M12499" s="47"/>
      <c r="N12499" s="47"/>
      <c r="O12499" s="47"/>
      <c r="P12499" s="47"/>
      <c r="Q12499" s="47"/>
    </row>
    <row r="12500" spans="6:17">
      <c r="F12500" s="36"/>
      <c r="H12500" s="36"/>
      <c r="I12500" s="36"/>
      <c r="J12500" s="36"/>
      <c r="K12500" s="36"/>
      <c r="N12500" s="36"/>
      <c r="O12500" s="36"/>
    </row>
    <row r="12501" spans="6:17">
      <c r="K12501" s="36"/>
      <c r="O12501" s="36"/>
    </row>
    <row r="12502" spans="6:17">
      <c r="O12502" s="36"/>
    </row>
    <row r="12503" spans="6:17">
      <c r="F12503" s="36"/>
      <c r="O12503" s="36"/>
    </row>
    <row r="12504" spans="6:17">
      <c r="F12504" s="36"/>
      <c r="H12504" s="36"/>
      <c r="I12504" s="36"/>
      <c r="J12504" s="36"/>
      <c r="K12504" s="36"/>
      <c r="N12504" s="36"/>
      <c r="O12504" s="36"/>
    </row>
    <row r="12505" spans="6:17">
      <c r="O12505" s="36"/>
    </row>
    <row r="12506" spans="6:17">
      <c r="F12506" s="36"/>
      <c r="H12506" s="36"/>
      <c r="J12506" s="36"/>
      <c r="K12506" s="36"/>
      <c r="O12506" s="36"/>
    </row>
    <row r="12507" spans="6:17">
      <c r="F12507" s="36"/>
      <c r="O12507" s="36"/>
    </row>
    <row r="12508" spans="6:17">
      <c r="F12508" s="36"/>
      <c r="H12508" s="36"/>
      <c r="I12508" s="36"/>
      <c r="J12508" s="36"/>
      <c r="K12508" s="36"/>
      <c r="N12508" s="36"/>
      <c r="O12508" s="36"/>
    </row>
    <row r="12509" spans="6:17">
      <c r="O12509" s="36"/>
    </row>
    <row r="12510" spans="6:17">
      <c r="F12510" s="36"/>
      <c r="O12510" s="36"/>
    </row>
    <row r="12511" spans="6:17">
      <c r="F12511" s="36"/>
      <c r="O12511" s="36"/>
    </row>
    <row r="12512" spans="6:17">
      <c r="F12512" s="36"/>
      <c r="H12512" s="36"/>
      <c r="I12512" s="36"/>
      <c r="J12512" s="36"/>
      <c r="K12512" s="36"/>
      <c r="N12512" s="36"/>
      <c r="O12512" s="36"/>
    </row>
    <row r="12513" spans="6:15">
      <c r="O12513" s="36"/>
    </row>
    <row r="12514" spans="6:15">
      <c r="F12514" s="36"/>
      <c r="O12514" s="36"/>
    </row>
    <row r="12515" spans="6:15">
      <c r="F12515" s="36"/>
      <c r="O12515" s="36"/>
    </row>
    <row r="12516" spans="6:15">
      <c r="F12516" s="36"/>
      <c r="H12516" s="36"/>
      <c r="I12516" s="36"/>
      <c r="J12516" s="36"/>
      <c r="K12516" s="36"/>
      <c r="N12516" s="36"/>
      <c r="O12516" s="36"/>
    </row>
    <row r="12517" spans="6:15">
      <c r="F12517" s="36"/>
      <c r="H12517" s="36"/>
      <c r="I12517" s="36"/>
      <c r="J12517" s="36"/>
      <c r="K12517" s="36"/>
      <c r="O12517" s="36"/>
    </row>
    <row r="12518" spans="6:15">
      <c r="O12518" s="36"/>
    </row>
    <row r="12519" spans="6:15">
      <c r="F12519" s="36"/>
      <c r="O12519" s="36"/>
    </row>
    <row r="12520" spans="6:15">
      <c r="F12520" s="36"/>
      <c r="H12520" s="36"/>
      <c r="I12520" s="36"/>
      <c r="J12520" s="36"/>
      <c r="K12520" s="36"/>
      <c r="N12520" s="36"/>
      <c r="O12520" s="36"/>
    </row>
    <row r="12521" spans="6:15">
      <c r="F12521" s="36"/>
      <c r="O12521" s="36"/>
    </row>
    <row r="12522" spans="6:15">
      <c r="O12522" s="36"/>
    </row>
    <row r="12523" spans="6:15">
      <c r="F12523" s="36"/>
      <c r="O12523" s="36"/>
    </row>
    <row r="12524" spans="6:15">
      <c r="F12524" s="36"/>
      <c r="H12524" s="36"/>
      <c r="I12524" s="36"/>
      <c r="J12524" s="36"/>
      <c r="K12524" s="36"/>
      <c r="N12524" s="36"/>
      <c r="O12524" s="36"/>
    </row>
    <row r="12525" spans="6:15">
      <c r="F12525" s="36"/>
      <c r="H12525" s="36"/>
      <c r="I12525" s="36"/>
      <c r="J12525" s="36"/>
      <c r="K12525" s="36"/>
      <c r="N12525" s="36"/>
      <c r="O12525" s="36"/>
    </row>
    <row r="12526" spans="6:15">
      <c r="F12526" s="36"/>
      <c r="H12526" s="36"/>
      <c r="I12526" s="36"/>
      <c r="J12526" s="36"/>
      <c r="K12526" s="36"/>
      <c r="N12526" s="36"/>
      <c r="O12526" s="36"/>
    </row>
    <row r="12527" spans="6:15">
      <c r="F12527" s="36"/>
      <c r="H12527" s="36"/>
      <c r="I12527" s="36"/>
      <c r="J12527" s="36"/>
      <c r="K12527" s="36"/>
      <c r="N12527" s="36"/>
      <c r="O12527" s="36"/>
    </row>
    <row r="12528" spans="6:15">
      <c r="F12528" s="36"/>
      <c r="H12528" s="36"/>
      <c r="I12528" s="36"/>
      <c r="J12528" s="36"/>
      <c r="K12528" s="36"/>
      <c r="N12528" s="36"/>
      <c r="O12528" s="36"/>
    </row>
    <row r="12529" spans="6:17">
      <c r="K12529" s="36"/>
      <c r="O12529" s="36"/>
    </row>
    <row r="12530" spans="6:17">
      <c r="F12530" s="36"/>
      <c r="H12530" s="36"/>
      <c r="K12530" s="36"/>
      <c r="O12530" s="36"/>
    </row>
    <row r="12531" spans="6:17">
      <c r="F12531" s="36"/>
      <c r="O12531" s="36"/>
    </row>
    <row r="12532" spans="6:17">
      <c r="F12532" s="36"/>
      <c r="H12532" s="36"/>
      <c r="I12532" s="36"/>
      <c r="J12532" s="36"/>
      <c r="K12532" s="36"/>
      <c r="N12532" s="36"/>
      <c r="O12532" s="36"/>
    </row>
    <row r="12533" spans="6:17">
      <c r="K12533" s="36"/>
      <c r="O12533" s="36"/>
    </row>
    <row r="12534" spans="6:17">
      <c r="F12534" s="47"/>
      <c r="G12534" s="47"/>
      <c r="H12534" s="47"/>
      <c r="I12534" s="47"/>
      <c r="J12534" s="47"/>
      <c r="K12534" s="47"/>
      <c r="L12534" s="47"/>
      <c r="M12534" s="47"/>
      <c r="N12534" s="47"/>
      <c r="O12534" s="47"/>
      <c r="P12534" s="47"/>
      <c r="Q12534" s="47"/>
    </row>
    <row r="12535" spans="6:17">
      <c r="F12535" s="36"/>
      <c r="O12535" s="36"/>
    </row>
    <row r="12536" spans="6:17">
      <c r="F12536" s="36"/>
      <c r="H12536" s="36"/>
      <c r="I12536" s="36"/>
      <c r="J12536" s="36"/>
      <c r="K12536" s="36"/>
      <c r="N12536" s="36"/>
      <c r="O12536" s="36"/>
    </row>
    <row r="12537" spans="6:17">
      <c r="K12537" s="36"/>
      <c r="O12537" s="36"/>
    </row>
    <row r="12538" spans="6:17">
      <c r="F12538" s="36"/>
      <c r="O12538" s="36"/>
    </row>
    <row r="12539" spans="6:17">
      <c r="F12539" s="36"/>
      <c r="O12539" s="36"/>
    </row>
    <row r="12540" spans="6:17">
      <c r="F12540" s="36"/>
      <c r="H12540" s="36"/>
      <c r="I12540" s="36"/>
      <c r="J12540" s="36"/>
      <c r="K12540" s="36"/>
      <c r="N12540" s="36"/>
      <c r="O12540" s="36"/>
    </row>
    <row r="12541" spans="6:17">
      <c r="F12541" s="36"/>
      <c r="H12541" s="36"/>
      <c r="J12541" s="36"/>
      <c r="K12541" s="36"/>
      <c r="O12541" s="36"/>
    </row>
    <row r="12542" spans="6:17">
      <c r="O12542" s="36"/>
    </row>
    <row r="12543" spans="6:17">
      <c r="F12543" s="36"/>
      <c r="O12543" s="36"/>
    </row>
    <row r="12544" spans="6:17">
      <c r="F12544" s="36"/>
      <c r="H12544" s="36"/>
      <c r="I12544" s="36"/>
      <c r="J12544" s="36"/>
      <c r="K12544" s="36"/>
      <c r="N12544" s="36"/>
      <c r="O12544" s="36"/>
    </row>
    <row r="12545" spans="6:17">
      <c r="F12545" s="36"/>
      <c r="K12545" s="36"/>
      <c r="O12545" s="36"/>
    </row>
    <row r="12546" spans="6:17">
      <c r="O12546" s="36"/>
    </row>
    <row r="12547" spans="6:17">
      <c r="F12547" s="36"/>
      <c r="O12547" s="36"/>
    </row>
    <row r="12548" spans="6:17">
      <c r="F12548" s="36"/>
      <c r="H12548" s="36"/>
      <c r="I12548" s="36"/>
      <c r="J12548" s="36"/>
      <c r="K12548" s="36"/>
      <c r="N12548" s="36"/>
      <c r="O12548" s="36"/>
    </row>
    <row r="12549" spans="6:17">
      <c r="F12549" s="47"/>
      <c r="G12549" s="47"/>
      <c r="H12549" s="47"/>
      <c r="I12549" s="47"/>
      <c r="J12549" s="47"/>
      <c r="K12549" s="47"/>
      <c r="L12549" s="47"/>
      <c r="M12549" s="47"/>
      <c r="N12549" s="47"/>
      <c r="O12549" s="47"/>
      <c r="P12549" s="47"/>
      <c r="Q12549" s="47"/>
    </row>
    <row r="12550" spans="6:17">
      <c r="O12550" s="36"/>
    </row>
    <row r="12551" spans="6:17">
      <c r="F12551" s="47"/>
      <c r="G12551" s="47"/>
      <c r="H12551" s="47"/>
      <c r="I12551" s="47"/>
      <c r="J12551" s="47"/>
      <c r="K12551" s="47"/>
      <c r="L12551" s="47"/>
      <c r="M12551" s="47"/>
      <c r="N12551" s="47"/>
      <c r="O12551" s="47"/>
      <c r="P12551" s="47"/>
      <c r="Q12551" s="47"/>
    </row>
    <row r="12552" spans="6:17">
      <c r="F12552" s="36"/>
      <c r="H12552" s="36"/>
      <c r="I12552" s="36"/>
      <c r="J12552" s="36"/>
      <c r="K12552" s="36"/>
      <c r="N12552" s="36"/>
      <c r="O12552" s="36"/>
    </row>
    <row r="12553" spans="6:17">
      <c r="K12553" s="36"/>
      <c r="O12553" s="36"/>
    </row>
    <row r="12554" spans="6:17">
      <c r="F12554" s="36"/>
      <c r="H12554" s="36"/>
      <c r="K12554" s="36"/>
      <c r="O12554" s="36"/>
    </row>
    <row r="12555" spans="6:17">
      <c r="F12555" s="36"/>
      <c r="O12555" s="36"/>
    </row>
    <row r="12556" spans="6:17">
      <c r="F12556" s="36"/>
      <c r="H12556" s="36"/>
      <c r="I12556" s="36"/>
      <c r="J12556" s="36"/>
      <c r="K12556" s="36"/>
      <c r="N12556" s="36"/>
      <c r="O12556" s="36"/>
    </row>
    <row r="12557" spans="6:17">
      <c r="K12557" s="36"/>
      <c r="O12557" s="36"/>
    </row>
    <row r="12558" spans="6:17">
      <c r="F12558" s="36"/>
      <c r="O12558" s="36"/>
    </row>
    <row r="12559" spans="6:17">
      <c r="F12559" s="36"/>
      <c r="O12559" s="36"/>
    </row>
    <row r="12560" spans="6:17">
      <c r="F12560" s="36"/>
      <c r="H12560" s="36"/>
      <c r="I12560" s="36"/>
      <c r="J12560" s="36"/>
      <c r="K12560" s="36"/>
      <c r="N12560" s="36"/>
      <c r="O12560" s="36"/>
    </row>
    <row r="12561" spans="6:15">
      <c r="K12561" s="36"/>
      <c r="O12561" s="36"/>
    </row>
    <row r="12562" spans="6:15">
      <c r="F12562" s="36"/>
      <c r="K12562" s="36"/>
      <c r="O12562" s="36"/>
    </row>
    <row r="12563" spans="6:15">
      <c r="F12563" s="36"/>
      <c r="O12563" s="36"/>
    </row>
    <row r="12564" spans="6:15">
      <c r="F12564" s="36"/>
      <c r="H12564" s="36"/>
      <c r="I12564" s="36"/>
      <c r="J12564" s="36"/>
      <c r="K12564" s="36"/>
      <c r="N12564" s="36"/>
      <c r="O12564" s="36"/>
    </row>
    <row r="12565" spans="6:15">
      <c r="F12565" s="36"/>
      <c r="H12565" s="36"/>
      <c r="I12565" s="36"/>
      <c r="K12565" s="36"/>
      <c r="O12565" s="36"/>
    </row>
    <row r="12566" spans="6:15">
      <c r="O12566" s="36"/>
    </row>
    <row r="12567" spans="6:15">
      <c r="F12567" s="36"/>
      <c r="J12567" s="36"/>
      <c r="O12567" s="36"/>
    </row>
    <row r="12568" spans="6:15">
      <c r="F12568" s="36"/>
      <c r="H12568" s="36"/>
      <c r="I12568" s="36"/>
      <c r="J12568" s="36"/>
      <c r="K12568" s="36"/>
      <c r="N12568" s="36"/>
      <c r="O12568" s="36"/>
    </row>
    <row r="12569" spans="6:15">
      <c r="J12569" s="36"/>
      <c r="K12569" s="36"/>
      <c r="O12569" s="36"/>
    </row>
    <row r="12570" spans="6:15">
      <c r="J12570" s="36"/>
      <c r="O12570" s="36"/>
    </row>
    <row r="12571" spans="6:15">
      <c r="F12571" s="36"/>
      <c r="J12571" s="36"/>
      <c r="O12571" s="36"/>
    </row>
    <row r="12572" spans="6:15">
      <c r="F12572" s="36"/>
      <c r="H12572" s="36"/>
      <c r="I12572" s="36"/>
      <c r="J12572" s="36"/>
      <c r="K12572" s="36"/>
      <c r="N12572" s="36"/>
      <c r="O12572" s="36"/>
    </row>
    <row r="12573" spans="6:15">
      <c r="F12573" s="36"/>
      <c r="K12573" s="36"/>
      <c r="O12573" s="36"/>
    </row>
    <row r="12574" spans="6:15">
      <c r="O12574" s="36"/>
    </row>
    <row r="12575" spans="6:15">
      <c r="F12575" s="36"/>
      <c r="O12575" s="36"/>
    </row>
    <row r="12576" spans="6:15">
      <c r="F12576" s="36"/>
      <c r="H12576" s="36"/>
      <c r="I12576" s="36"/>
      <c r="J12576" s="36"/>
      <c r="K12576" s="36"/>
      <c r="N12576" s="36"/>
      <c r="O12576" s="36"/>
    </row>
    <row r="12577" spans="6:17">
      <c r="K12577" s="36"/>
      <c r="O12577" s="36"/>
    </row>
    <row r="12578" spans="6:17">
      <c r="F12578" s="36"/>
      <c r="H12578" s="36"/>
      <c r="K12578" s="36"/>
      <c r="O12578" s="36"/>
    </row>
    <row r="12579" spans="6:17">
      <c r="F12579" s="36"/>
      <c r="O12579" s="36"/>
    </row>
    <row r="12580" spans="6:17">
      <c r="F12580" s="36"/>
      <c r="H12580" s="36"/>
      <c r="I12580" s="36"/>
      <c r="J12580" s="36"/>
      <c r="K12580" s="36"/>
      <c r="N12580" s="36"/>
      <c r="O12580" s="36"/>
    </row>
    <row r="12581" spans="6:17">
      <c r="K12581" s="36"/>
      <c r="O12581" s="36"/>
    </row>
    <row r="12582" spans="6:17">
      <c r="F12582" s="36"/>
      <c r="K12582" s="36"/>
      <c r="O12582" s="36"/>
    </row>
    <row r="12583" spans="6:17">
      <c r="F12583" s="36"/>
      <c r="O12583" s="36"/>
    </row>
    <row r="12584" spans="6:17">
      <c r="F12584" s="36"/>
      <c r="H12584" s="36"/>
      <c r="I12584" s="36"/>
      <c r="J12584" s="36"/>
      <c r="K12584" s="36"/>
      <c r="N12584" s="36"/>
      <c r="O12584" s="36"/>
    </row>
    <row r="12585" spans="6:17">
      <c r="K12585" s="36"/>
      <c r="O12585" s="36"/>
    </row>
    <row r="12586" spans="6:17">
      <c r="F12586" s="47"/>
      <c r="G12586" s="47"/>
      <c r="H12586" s="47"/>
      <c r="I12586" s="47"/>
      <c r="J12586" s="47"/>
      <c r="K12586" s="47"/>
      <c r="L12586" s="47"/>
      <c r="M12586" s="47"/>
      <c r="N12586" s="47"/>
      <c r="O12586" s="47"/>
      <c r="P12586" s="47"/>
      <c r="Q12586" s="47"/>
    </row>
    <row r="12587" spans="6:17">
      <c r="F12587" s="36"/>
      <c r="O12587" s="36"/>
    </row>
    <row r="12588" spans="6:17">
      <c r="F12588" s="36"/>
      <c r="H12588" s="36"/>
      <c r="I12588" s="36"/>
      <c r="J12588" s="36"/>
      <c r="K12588" s="36"/>
      <c r="N12588" s="36"/>
      <c r="O12588" s="36"/>
    </row>
    <row r="12589" spans="6:17">
      <c r="F12589" s="36"/>
      <c r="H12589" s="36"/>
      <c r="K12589" s="36"/>
      <c r="O12589" s="36"/>
    </row>
    <row r="12590" spans="6:17">
      <c r="O12590" s="36"/>
    </row>
    <row r="12591" spans="6:17">
      <c r="F12591" s="36"/>
      <c r="K12591" s="36"/>
      <c r="O12591" s="36"/>
    </row>
    <row r="12592" spans="6:17">
      <c r="F12592" s="36"/>
      <c r="H12592" s="36"/>
      <c r="I12592" s="36"/>
      <c r="J12592" s="36"/>
      <c r="K12592" s="36"/>
      <c r="N12592" s="36"/>
      <c r="O12592" s="36"/>
    </row>
    <row r="12593" spans="6:15">
      <c r="O12593" s="36"/>
    </row>
    <row r="12594" spans="6:15">
      <c r="O12594" s="36"/>
    </row>
    <row r="12595" spans="6:15">
      <c r="F12595" s="36"/>
      <c r="K12595" s="36"/>
      <c r="O12595" s="36"/>
    </row>
    <row r="12596" spans="6:15">
      <c r="F12596" s="36"/>
      <c r="H12596" s="36"/>
      <c r="I12596" s="36"/>
      <c r="J12596" s="36"/>
      <c r="K12596" s="36"/>
      <c r="N12596" s="36"/>
      <c r="O12596" s="36"/>
    </row>
    <row r="12597" spans="6:15">
      <c r="O12597" s="36"/>
    </row>
    <row r="12598" spans="6:15">
      <c r="O12598" s="36"/>
    </row>
    <row r="12599" spans="6:15">
      <c r="O12599" s="36"/>
    </row>
    <row r="12600" spans="6:15">
      <c r="F12600" s="36"/>
      <c r="H12600" s="36"/>
      <c r="I12600" s="36"/>
      <c r="J12600" s="36"/>
      <c r="K12600" s="36"/>
      <c r="N12600" s="36"/>
      <c r="O12600" s="36"/>
    </row>
    <row r="12601" spans="6:15">
      <c r="O12601" s="36"/>
    </row>
    <row r="12602" spans="6:15">
      <c r="F12602" s="36"/>
      <c r="H12602" s="36"/>
      <c r="K12602" s="36"/>
      <c r="O12602" s="36"/>
    </row>
    <row r="12603" spans="6:15">
      <c r="O12603" s="36"/>
    </row>
    <row r="12604" spans="6:15">
      <c r="F12604" s="36"/>
      <c r="H12604" s="36"/>
      <c r="I12604" s="36"/>
      <c r="J12604" s="36"/>
      <c r="K12604" s="36"/>
      <c r="N12604" s="36"/>
      <c r="O12604" s="36"/>
    </row>
    <row r="12605" spans="6:15">
      <c r="O12605" s="36"/>
    </row>
    <row r="12606" spans="6:15">
      <c r="F12606" s="36"/>
      <c r="O12606" s="36"/>
    </row>
    <row r="12607" spans="6:15">
      <c r="O12607" s="36"/>
    </row>
    <row r="12608" spans="6:15">
      <c r="F12608" s="36"/>
      <c r="H12608" s="36"/>
      <c r="I12608" s="36"/>
      <c r="J12608" s="36"/>
      <c r="K12608" s="36"/>
      <c r="N12608" s="36"/>
      <c r="O12608" s="36"/>
    </row>
    <row r="12609" spans="6:15">
      <c r="O12609" s="36"/>
    </row>
    <row r="12610" spans="6:15">
      <c r="O12610" s="36"/>
    </row>
    <row r="12611" spans="6:15">
      <c r="O12611" s="36"/>
    </row>
    <row r="12612" spans="6:15">
      <c r="F12612" s="36"/>
      <c r="H12612" s="36"/>
      <c r="I12612" s="36"/>
      <c r="J12612" s="36"/>
      <c r="K12612" s="36"/>
      <c r="N12612" s="36"/>
      <c r="O12612" s="36"/>
    </row>
    <row r="12613" spans="6:15">
      <c r="F12613" s="36"/>
      <c r="H12613" s="36"/>
      <c r="I12613" s="36"/>
      <c r="K12613" s="36"/>
      <c r="O12613" s="36"/>
    </row>
    <row r="12614" spans="6:15">
      <c r="O12614" s="36"/>
    </row>
    <row r="12615" spans="6:15">
      <c r="O12615" s="36"/>
    </row>
    <row r="12616" spans="6:15">
      <c r="F12616" s="36"/>
      <c r="H12616" s="36"/>
      <c r="I12616" s="36"/>
      <c r="J12616" s="36"/>
      <c r="K12616" s="36"/>
      <c r="N12616" s="36"/>
      <c r="O12616" s="36"/>
    </row>
    <row r="12617" spans="6:15">
      <c r="I12617" s="36"/>
      <c r="O12617" s="36"/>
    </row>
    <row r="12618" spans="6:15">
      <c r="O12618" s="36"/>
    </row>
    <row r="12619" spans="6:15">
      <c r="F12619" s="36"/>
      <c r="K12619" s="36"/>
      <c r="M12619" s="36"/>
      <c r="O12619" s="36"/>
    </row>
    <row r="12620" spans="6:15">
      <c r="F12620" s="36"/>
      <c r="K12620" s="36"/>
      <c r="O12620" s="36"/>
    </row>
    <row r="12621" spans="6:15">
      <c r="I12621" s="36"/>
      <c r="K12621" s="36"/>
      <c r="O12621" s="36"/>
    </row>
    <row r="12622" spans="6:15">
      <c r="O12622" s="36"/>
    </row>
    <row r="12623" spans="6:15">
      <c r="F12623" s="36"/>
      <c r="K12623" s="36"/>
      <c r="M12623" s="36"/>
      <c r="O12623" s="36"/>
    </row>
    <row r="12624" spans="6:15">
      <c r="F12624" s="36"/>
      <c r="H12624" s="36"/>
      <c r="I12624" s="36"/>
      <c r="J12624" s="36"/>
      <c r="K12624" s="36"/>
      <c r="N12624" s="36"/>
      <c r="O12624" s="36"/>
    </row>
    <row r="12625" spans="6:17">
      <c r="I12625" s="36"/>
      <c r="O12625" s="36"/>
    </row>
    <row r="12626" spans="6:17">
      <c r="F12626" s="47"/>
      <c r="G12626" s="47"/>
      <c r="H12626" s="47"/>
      <c r="I12626" s="47"/>
      <c r="J12626" s="47"/>
      <c r="K12626" s="47"/>
      <c r="L12626" s="47"/>
      <c r="M12626" s="47"/>
      <c r="N12626" s="47"/>
      <c r="O12626" s="47"/>
      <c r="P12626" s="47"/>
      <c r="Q12626" s="47"/>
    </row>
    <row r="12627" spans="6:17">
      <c r="M12627" s="36"/>
      <c r="O12627" s="36"/>
    </row>
    <row r="12628" spans="6:17">
      <c r="F12628" s="36"/>
      <c r="H12628" s="36"/>
      <c r="I12628" s="36"/>
      <c r="J12628" s="36"/>
      <c r="K12628" s="36"/>
      <c r="N12628" s="36"/>
      <c r="O12628" s="36"/>
    </row>
    <row r="12629" spans="6:17">
      <c r="I12629" s="36"/>
      <c r="O12629" s="36"/>
    </row>
    <row r="12630" spans="6:17">
      <c r="F12630" s="36"/>
      <c r="O12630" s="36"/>
    </row>
    <row r="12631" spans="6:17">
      <c r="M12631" s="36"/>
      <c r="O12631" s="36"/>
    </row>
    <row r="12632" spans="6:17">
      <c r="F12632" s="36"/>
      <c r="H12632" s="36"/>
      <c r="I12632" s="36"/>
      <c r="J12632" s="36"/>
      <c r="K12632" s="36"/>
      <c r="N12632" s="36"/>
      <c r="O12632" s="36"/>
    </row>
    <row r="12633" spans="6:17">
      <c r="I12633" s="36"/>
      <c r="O12633" s="36"/>
    </row>
    <row r="12634" spans="6:17">
      <c r="O12634" s="36"/>
    </row>
    <row r="12635" spans="6:17">
      <c r="M12635" s="36"/>
      <c r="O12635" s="36"/>
    </row>
    <row r="12636" spans="6:17">
      <c r="F12636" s="36"/>
      <c r="H12636" s="36"/>
      <c r="I12636" s="36"/>
      <c r="J12636" s="36"/>
      <c r="K12636" s="36"/>
      <c r="N12636" s="36"/>
      <c r="O12636" s="36"/>
    </row>
    <row r="12637" spans="6:17">
      <c r="F12637" s="47"/>
      <c r="G12637" s="47"/>
      <c r="H12637" s="47"/>
      <c r="I12637" s="47"/>
      <c r="J12637" s="47"/>
      <c r="K12637" s="47"/>
      <c r="L12637" s="47"/>
      <c r="M12637" s="47"/>
      <c r="N12637" s="47"/>
      <c r="O12637" s="47"/>
      <c r="P12637" s="47"/>
      <c r="Q12637" s="47"/>
    </row>
    <row r="12638" spans="6:17">
      <c r="O12638" s="36"/>
    </row>
    <row r="12639" spans="6:17">
      <c r="K12639" s="36"/>
      <c r="O12639" s="36"/>
    </row>
    <row r="12640" spans="6:17">
      <c r="F12640" s="36"/>
      <c r="H12640" s="36"/>
      <c r="I12640" s="36"/>
      <c r="J12640" s="36"/>
      <c r="K12640" s="36"/>
      <c r="N12640" s="36"/>
      <c r="O12640" s="36"/>
    </row>
    <row r="12641" spans="6:17">
      <c r="F12641" s="47"/>
      <c r="G12641" s="47"/>
      <c r="H12641" s="47"/>
      <c r="I12641" s="47"/>
      <c r="J12641" s="47"/>
      <c r="K12641" s="47"/>
      <c r="L12641" s="47"/>
      <c r="M12641" s="47"/>
      <c r="N12641" s="47"/>
      <c r="O12641" s="47"/>
      <c r="P12641" s="47"/>
      <c r="Q12641" s="47"/>
    </row>
    <row r="12642" spans="6:17">
      <c r="O12642" s="36"/>
    </row>
    <row r="12643" spans="6:17">
      <c r="F12643" s="36"/>
      <c r="K12643" s="36"/>
      <c r="O12643" s="36"/>
    </row>
    <row r="12644" spans="6:17">
      <c r="F12644" s="36"/>
      <c r="H12644" s="36"/>
      <c r="I12644" s="36"/>
      <c r="J12644" s="36"/>
      <c r="K12644" s="36"/>
      <c r="N12644" s="36"/>
      <c r="O12644" s="36"/>
    </row>
    <row r="12645" spans="6:17">
      <c r="F12645" s="36"/>
      <c r="K12645" s="36"/>
      <c r="O12645" s="36"/>
    </row>
    <row r="12646" spans="6:17">
      <c r="O12646" s="36"/>
    </row>
    <row r="12647" spans="6:17">
      <c r="F12647" s="36"/>
      <c r="K12647" s="36"/>
      <c r="O12647" s="36"/>
    </row>
    <row r="12648" spans="6:17">
      <c r="F12648" s="36"/>
      <c r="H12648" s="36"/>
      <c r="I12648" s="36"/>
      <c r="J12648" s="36"/>
      <c r="K12648" s="36"/>
      <c r="N12648" s="36"/>
      <c r="O12648" s="36"/>
    </row>
    <row r="12649" spans="6:17">
      <c r="O12649" s="36"/>
    </row>
    <row r="12650" spans="6:17">
      <c r="F12650" s="36"/>
      <c r="H12650" s="36"/>
      <c r="I12650" s="36"/>
      <c r="K12650" s="36"/>
      <c r="O12650" s="36"/>
    </row>
    <row r="12651" spans="6:17">
      <c r="F12651" s="36"/>
      <c r="K12651" s="36"/>
      <c r="O12651" s="36"/>
    </row>
    <row r="12652" spans="6:17">
      <c r="F12652" s="36"/>
      <c r="H12652" s="36"/>
      <c r="I12652" s="36"/>
      <c r="J12652" s="36"/>
      <c r="K12652" s="36"/>
      <c r="N12652" s="36"/>
      <c r="O12652" s="36"/>
    </row>
    <row r="12653" spans="6:17">
      <c r="O12653" s="36"/>
    </row>
    <row r="12654" spans="6:17">
      <c r="F12654" s="36"/>
      <c r="K12654" s="36"/>
      <c r="O12654" s="36"/>
    </row>
    <row r="12655" spans="6:17">
      <c r="F12655" s="36"/>
      <c r="K12655" s="36"/>
      <c r="O12655" s="36"/>
    </row>
    <row r="12656" spans="6:17">
      <c r="F12656" s="36"/>
      <c r="H12656" s="36"/>
      <c r="I12656" s="36"/>
      <c r="J12656" s="36"/>
      <c r="K12656" s="36"/>
      <c r="N12656" s="36"/>
      <c r="O12656" s="36"/>
    </row>
    <row r="12657" spans="6:15">
      <c r="O12657" s="36"/>
    </row>
    <row r="12658" spans="6:15">
      <c r="O12658" s="36"/>
    </row>
    <row r="12659" spans="6:15">
      <c r="F12659" s="36"/>
      <c r="K12659" s="36"/>
      <c r="O12659" s="36"/>
    </row>
    <row r="12660" spans="6:15">
      <c r="F12660" s="36"/>
      <c r="H12660" s="36"/>
      <c r="I12660" s="36"/>
      <c r="J12660" s="36"/>
      <c r="K12660" s="36"/>
      <c r="N12660" s="36"/>
      <c r="O12660" s="36"/>
    </row>
    <row r="12661" spans="6:15">
      <c r="F12661" s="36"/>
      <c r="H12661" s="36"/>
      <c r="I12661" s="36"/>
      <c r="J12661" s="36"/>
      <c r="K12661" s="36"/>
      <c r="N12661" s="36"/>
      <c r="O12661" s="36"/>
    </row>
    <row r="12662" spans="6:15">
      <c r="O12662" s="36"/>
    </row>
    <row r="12663" spans="6:15">
      <c r="F12663" s="36"/>
      <c r="K12663" s="36"/>
      <c r="O12663" s="36"/>
    </row>
    <row r="12664" spans="6:15">
      <c r="F12664" s="36"/>
      <c r="H12664" s="36"/>
      <c r="I12664" s="36"/>
      <c r="J12664" s="36"/>
      <c r="K12664" s="36"/>
      <c r="N12664" s="36"/>
      <c r="O12664" s="36"/>
    </row>
    <row r="12665" spans="6:15">
      <c r="F12665" s="36"/>
      <c r="J12665" s="36"/>
      <c r="O12665" s="36"/>
    </row>
    <row r="12666" spans="6:15">
      <c r="O12666" s="36"/>
    </row>
    <row r="12667" spans="6:15">
      <c r="I12667" s="36"/>
      <c r="O12667" s="36"/>
    </row>
    <row r="12668" spans="6:15">
      <c r="F12668" s="36"/>
      <c r="H12668" s="36"/>
      <c r="I12668" s="36"/>
      <c r="J12668" s="36"/>
      <c r="K12668" s="36"/>
      <c r="N12668" s="36"/>
      <c r="O12668" s="36"/>
    </row>
    <row r="12669" spans="6:15">
      <c r="F12669" s="36"/>
      <c r="J12669" s="36"/>
      <c r="O12669" s="36"/>
    </row>
    <row r="12670" spans="6:15">
      <c r="O12670" s="36"/>
    </row>
    <row r="12671" spans="6:15">
      <c r="F12671" s="36"/>
      <c r="I12671" s="36"/>
      <c r="O12671" s="36"/>
    </row>
    <row r="12672" spans="6:15">
      <c r="F12672" s="36"/>
      <c r="H12672" s="36"/>
      <c r="I12672" s="36"/>
      <c r="J12672" s="36"/>
      <c r="K12672" s="36"/>
      <c r="N12672" s="36"/>
      <c r="O12672" s="36"/>
    </row>
    <row r="12673" spans="6:17">
      <c r="J12673" s="36"/>
      <c r="O12673" s="36"/>
    </row>
    <row r="12674" spans="6:17">
      <c r="F12674" s="36"/>
      <c r="H12674" s="36"/>
      <c r="J12674" s="36"/>
      <c r="K12674" s="36"/>
      <c r="O12674" s="36"/>
    </row>
    <row r="12675" spans="6:17">
      <c r="I12675" s="36"/>
      <c r="O12675" s="36"/>
    </row>
    <row r="12676" spans="6:17">
      <c r="F12676" s="36"/>
      <c r="H12676" s="36"/>
      <c r="I12676" s="36"/>
      <c r="J12676" s="36"/>
      <c r="K12676" s="36"/>
      <c r="N12676" s="36"/>
      <c r="O12676" s="36"/>
    </row>
    <row r="12677" spans="6:17">
      <c r="J12677" s="36"/>
      <c r="O12677" s="36"/>
    </row>
    <row r="12678" spans="6:17">
      <c r="K12678" s="36"/>
      <c r="O12678" s="36"/>
    </row>
    <row r="12679" spans="6:17">
      <c r="I12679" s="36"/>
      <c r="O12679" s="36"/>
    </row>
    <row r="12680" spans="6:17">
      <c r="F12680" s="36"/>
      <c r="H12680" s="36"/>
      <c r="I12680" s="36"/>
      <c r="J12680" s="36"/>
      <c r="K12680" s="36"/>
      <c r="N12680" s="36"/>
      <c r="O12680" s="36"/>
    </row>
    <row r="12681" spans="6:17">
      <c r="J12681" s="36"/>
      <c r="O12681" s="36"/>
    </row>
    <row r="12682" spans="6:17">
      <c r="O12682" s="36"/>
    </row>
    <row r="12683" spans="6:17">
      <c r="I12683" s="36"/>
      <c r="O12683" s="36"/>
    </row>
    <row r="12684" spans="6:17">
      <c r="F12684" s="36"/>
      <c r="H12684" s="36"/>
      <c r="I12684" s="36"/>
      <c r="J12684" s="36"/>
      <c r="K12684" s="36"/>
      <c r="N12684" s="36"/>
      <c r="O12684" s="36"/>
    </row>
    <row r="12685" spans="6:17">
      <c r="F12685" s="36"/>
      <c r="H12685" s="36"/>
      <c r="O12685" s="36"/>
    </row>
    <row r="12686" spans="6:17">
      <c r="O12686" s="36"/>
    </row>
    <row r="12687" spans="6:17">
      <c r="F12687" s="47"/>
      <c r="G12687" s="47"/>
      <c r="H12687" s="47"/>
      <c r="I12687" s="47"/>
      <c r="J12687" s="47"/>
      <c r="K12687" s="47"/>
      <c r="L12687" s="47"/>
      <c r="M12687" s="47"/>
      <c r="N12687" s="47"/>
      <c r="O12687" s="47"/>
      <c r="P12687" s="47"/>
      <c r="Q12687" s="47"/>
    </row>
    <row r="12688" spans="6:17">
      <c r="F12688" s="36"/>
      <c r="H12688" s="36"/>
      <c r="I12688" s="36"/>
      <c r="J12688" s="36"/>
      <c r="K12688" s="36"/>
      <c r="N12688" s="36"/>
      <c r="O12688" s="36"/>
    </row>
    <row r="12689" spans="6:15">
      <c r="O12689" s="36"/>
    </row>
    <row r="12690" spans="6:15">
      <c r="O12690" s="36"/>
    </row>
    <row r="12691" spans="6:15">
      <c r="F12691" s="36"/>
      <c r="I12691" s="36"/>
      <c r="K12691" s="36"/>
      <c r="O12691" s="36"/>
    </row>
    <row r="12692" spans="6:15">
      <c r="F12692" s="36"/>
      <c r="H12692" s="36"/>
      <c r="I12692" s="36"/>
      <c r="J12692" s="36"/>
      <c r="K12692" s="36"/>
      <c r="N12692" s="36"/>
      <c r="O12692" s="36"/>
    </row>
    <row r="12693" spans="6:15">
      <c r="O12693" s="36"/>
    </row>
    <row r="12694" spans="6:15">
      <c r="O12694" s="36"/>
    </row>
    <row r="12695" spans="6:15">
      <c r="I12695" s="36"/>
      <c r="O12695" s="36"/>
    </row>
    <row r="12696" spans="6:15">
      <c r="F12696" s="36"/>
      <c r="H12696" s="36"/>
      <c r="I12696" s="36"/>
      <c r="J12696" s="36"/>
      <c r="K12696" s="36"/>
      <c r="N12696" s="36"/>
      <c r="O12696" s="36"/>
    </row>
    <row r="12697" spans="6:15">
      <c r="O12697" s="36"/>
    </row>
    <row r="12698" spans="6:15">
      <c r="F12698" s="36"/>
      <c r="H12698" s="36"/>
      <c r="I12698" s="36"/>
      <c r="K12698" s="36"/>
      <c r="O12698" s="36"/>
    </row>
    <row r="12699" spans="6:15">
      <c r="I12699" s="36"/>
      <c r="O12699" s="36"/>
    </row>
    <row r="12700" spans="6:15">
      <c r="F12700" s="36"/>
      <c r="H12700" s="36"/>
      <c r="I12700" s="36"/>
      <c r="J12700" s="36"/>
      <c r="K12700" s="36"/>
      <c r="N12700" s="36"/>
      <c r="O12700" s="36"/>
    </row>
    <row r="12701" spans="6:15">
      <c r="O12701" s="36"/>
    </row>
    <row r="12702" spans="6:15">
      <c r="F12702" s="36"/>
      <c r="I12702" s="36"/>
      <c r="K12702" s="36"/>
      <c r="O12702" s="36"/>
    </row>
    <row r="12703" spans="6:15">
      <c r="I12703" s="36"/>
      <c r="O12703" s="36"/>
    </row>
    <row r="12704" spans="6:15">
      <c r="F12704" s="36"/>
      <c r="H12704" s="36"/>
      <c r="I12704" s="36"/>
      <c r="J12704" s="36"/>
      <c r="K12704" s="36"/>
      <c r="N12704" s="36"/>
      <c r="O12704" s="36"/>
    </row>
    <row r="12705" spans="6:15">
      <c r="O12705" s="36"/>
    </row>
    <row r="12706" spans="6:15">
      <c r="F12706" s="36"/>
      <c r="I12706" s="36"/>
      <c r="O12706" s="36"/>
    </row>
    <row r="12707" spans="6:15">
      <c r="I12707" s="36"/>
      <c r="O12707" s="36"/>
    </row>
    <row r="12708" spans="6:15">
      <c r="F12708" s="36"/>
      <c r="H12708" s="36"/>
      <c r="I12708" s="36"/>
      <c r="J12708" s="36"/>
      <c r="K12708" s="36"/>
      <c r="N12708" s="36"/>
      <c r="O12708" s="36"/>
    </row>
    <row r="12709" spans="6:15">
      <c r="F12709" s="36"/>
      <c r="H12709" s="36"/>
      <c r="K12709" s="36"/>
      <c r="M12709" s="36"/>
      <c r="O12709" s="36"/>
    </row>
    <row r="12710" spans="6:15">
      <c r="I12710" s="36"/>
      <c r="O12710" s="36"/>
    </row>
    <row r="12711" spans="6:15">
      <c r="F12711" s="36"/>
      <c r="O12711" s="36"/>
    </row>
    <row r="12712" spans="6:15">
      <c r="F12712" s="36"/>
      <c r="H12712" s="36"/>
      <c r="I12712" s="36"/>
      <c r="J12712" s="36"/>
      <c r="K12712" s="36"/>
      <c r="N12712" s="36"/>
      <c r="O12712" s="36"/>
    </row>
    <row r="12713" spans="6:15">
      <c r="F12713" s="36"/>
      <c r="K12713" s="36"/>
      <c r="M12713" s="36"/>
      <c r="O12713" s="36"/>
    </row>
    <row r="12714" spans="6:15">
      <c r="I12714" s="36"/>
      <c r="O12714" s="36"/>
    </row>
    <row r="12715" spans="6:15">
      <c r="F12715" s="36"/>
      <c r="O12715" s="36"/>
    </row>
    <row r="12716" spans="6:15">
      <c r="F12716" s="36"/>
      <c r="H12716" s="36"/>
      <c r="I12716" s="36"/>
      <c r="J12716" s="36"/>
      <c r="K12716" s="36"/>
      <c r="N12716" s="36"/>
      <c r="O12716" s="36"/>
    </row>
    <row r="12717" spans="6:15">
      <c r="F12717" s="36"/>
      <c r="H12717" s="36"/>
      <c r="I12717" s="36"/>
      <c r="J12717" s="36"/>
      <c r="K12717" s="36"/>
      <c r="N12717" s="36"/>
      <c r="O12717" s="36"/>
    </row>
    <row r="12718" spans="6:15">
      <c r="I12718" s="36"/>
      <c r="O12718" s="36"/>
    </row>
    <row r="12719" spans="6:15">
      <c r="F12719" s="36"/>
      <c r="O12719" s="36"/>
    </row>
    <row r="12720" spans="6:15">
      <c r="F12720" s="36"/>
      <c r="H12720" s="36"/>
      <c r="I12720" s="36"/>
      <c r="J12720" s="36"/>
      <c r="K12720" s="36"/>
      <c r="N12720" s="36"/>
      <c r="O12720" s="36"/>
    </row>
    <row r="12721" spans="6:15">
      <c r="M12721" s="36"/>
      <c r="O12721" s="36"/>
    </row>
    <row r="12722" spans="6:15">
      <c r="F12722" s="36"/>
      <c r="H12722" s="36"/>
      <c r="J12722" s="36"/>
      <c r="K12722" s="36"/>
      <c r="O12722" s="36"/>
    </row>
    <row r="12723" spans="6:15">
      <c r="F12723" s="36"/>
      <c r="O12723" s="36"/>
    </row>
    <row r="12724" spans="6:15">
      <c r="F12724" s="36"/>
      <c r="H12724" s="36"/>
      <c r="I12724" s="36"/>
      <c r="J12724" s="36"/>
      <c r="K12724" s="36"/>
      <c r="N12724" s="36"/>
      <c r="O12724" s="36"/>
    </row>
    <row r="12725" spans="6:15">
      <c r="M12725" s="36"/>
      <c r="O12725" s="36"/>
    </row>
    <row r="12726" spans="6:15">
      <c r="F12726" s="36"/>
      <c r="K12726" s="36"/>
      <c r="O12726" s="36"/>
    </row>
    <row r="12727" spans="6:15">
      <c r="F12727" s="36"/>
      <c r="O12727" s="36"/>
    </row>
    <row r="12728" spans="6:15">
      <c r="F12728" s="36"/>
      <c r="H12728" s="36"/>
      <c r="I12728" s="36"/>
      <c r="J12728" s="36"/>
      <c r="K12728" s="36"/>
      <c r="N12728" s="36"/>
      <c r="O12728" s="36"/>
    </row>
    <row r="12729" spans="6:15">
      <c r="M12729" s="36"/>
      <c r="O12729" s="36"/>
    </row>
    <row r="12730" spans="6:15">
      <c r="F12730" s="36"/>
      <c r="K12730" s="36"/>
      <c r="O12730" s="36"/>
    </row>
    <row r="12731" spans="6:15">
      <c r="F12731" s="36"/>
      <c r="O12731" s="36"/>
    </row>
    <row r="12732" spans="6:15">
      <c r="F12732" s="36"/>
      <c r="H12732" s="36"/>
      <c r="I12732" s="36"/>
      <c r="J12732" s="36"/>
      <c r="K12732" s="36"/>
      <c r="N12732" s="36"/>
      <c r="O12732" s="36"/>
    </row>
    <row r="12733" spans="6:15">
      <c r="F12733" s="36"/>
      <c r="H12733" s="36"/>
      <c r="I12733" s="36"/>
      <c r="J12733" s="36"/>
      <c r="K12733" s="36"/>
      <c r="O12733" s="36"/>
    </row>
    <row r="12734" spans="6:15">
      <c r="F12734" s="36"/>
      <c r="K12734" s="36"/>
      <c r="O12734" s="36"/>
    </row>
    <row r="12735" spans="6:15">
      <c r="F12735" s="36"/>
      <c r="K12735" s="36"/>
      <c r="O12735" s="36"/>
    </row>
    <row r="12736" spans="6:15">
      <c r="F12736" s="36"/>
      <c r="H12736" s="36"/>
      <c r="I12736" s="36"/>
      <c r="J12736" s="36"/>
      <c r="K12736" s="36"/>
      <c r="N12736" s="36"/>
      <c r="O12736" s="36"/>
    </row>
    <row r="12737" spans="6:17">
      <c r="O12737" s="36"/>
    </row>
    <row r="12738" spans="6:17">
      <c r="F12738" s="36"/>
      <c r="K12738" s="36"/>
      <c r="O12738" s="36"/>
    </row>
    <row r="12739" spans="6:17">
      <c r="K12739" s="36"/>
      <c r="O12739" s="36"/>
    </row>
    <row r="12740" spans="6:17">
      <c r="F12740" s="36"/>
      <c r="H12740" s="36"/>
      <c r="I12740" s="36"/>
      <c r="J12740" s="36"/>
      <c r="K12740" s="36"/>
      <c r="N12740" s="36"/>
      <c r="O12740" s="36"/>
    </row>
    <row r="12741" spans="6:17">
      <c r="F12741" s="47"/>
      <c r="G12741" s="47"/>
      <c r="H12741" s="47"/>
      <c r="I12741" s="47"/>
      <c r="J12741" s="47"/>
      <c r="K12741" s="47"/>
      <c r="L12741" s="47"/>
      <c r="M12741" s="47"/>
      <c r="N12741" s="47"/>
      <c r="O12741" s="47"/>
      <c r="P12741" s="47"/>
      <c r="Q12741" s="47"/>
    </row>
    <row r="12742" spans="6:17">
      <c r="F12742" s="36"/>
      <c r="K12742" s="36"/>
      <c r="O12742" s="36"/>
    </row>
    <row r="12743" spans="6:17">
      <c r="K12743" s="36"/>
      <c r="O12743" s="36"/>
    </row>
    <row r="12744" spans="6:17">
      <c r="F12744" s="36"/>
      <c r="H12744" s="36"/>
      <c r="I12744" s="36"/>
      <c r="J12744" s="36"/>
      <c r="K12744" s="36"/>
      <c r="N12744" s="36"/>
      <c r="O12744" s="36"/>
    </row>
    <row r="12745" spans="6:17">
      <c r="O12745" s="36"/>
    </row>
    <row r="12746" spans="6:17">
      <c r="F12746" s="47"/>
      <c r="G12746" s="47"/>
      <c r="H12746" s="47"/>
      <c r="I12746" s="47"/>
      <c r="J12746" s="47"/>
      <c r="K12746" s="47"/>
      <c r="L12746" s="47"/>
      <c r="M12746" s="47"/>
      <c r="N12746" s="47"/>
      <c r="O12746" s="47"/>
      <c r="P12746" s="47"/>
      <c r="Q12746" s="47"/>
    </row>
    <row r="12747" spans="6:17">
      <c r="K12747" s="36"/>
      <c r="O12747" s="36"/>
    </row>
    <row r="12748" spans="6:17">
      <c r="F12748" s="47"/>
      <c r="G12748" s="47"/>
      <c r="H12748" s="47"/>
      <c r="I12748" s="47"/>
      <c r="J12748" s="47"/>
      <c r="K12748" s="47"/>
      <c r="L12748" s="47"/>
      <c r="M12748" s="47"/>
      <c r="N12748" s="47"/>
      <c r="O12748" s="47"/>
      <c r="P12748" s="47"/>
      <c r="Q12748" s="47"/>
    </row>
    <row r="12749" spans="6:17">
      <c r="O12749" s="36"/>
    </row>
    <row r="12750" spans="6:17">
      <c r="F12750" s="47"/>
      <c r="G12750" s="47"/>
      <c r="H12750" s="47"/>
      <c r="I12750" s="47"/>
      <c r="J12750" s="47"/>
      <c r="K12750" s="47"/>
      <c r="L12750" s="47"/>
      <c r="M12750" s="47"/>
      <c r="N12750" s="47"/>
      <c r="O12750" s="47"/>
      <c r="P12750" s="47"/>
      <c r="Q12750" s="47"/>
    </row>
    <row r="12751" spans="6:17">
      <c r="K12751" s="36"/>
      <c r="O12751" s="36"/>
    </row>
    <row r="12752" spans="6:17">
      <c r="F12752" s="36"/>
      <c r="H12752" s="36"/>
      <c r="I12752" s="36"/>
      <c r="J12752" s="36"/>
      <c r="K12752" s="36"/>
      <c r="N12752" s="36"/>
      <c r="O12752" s="36"/>
    </row>
    <row r="12753" spans="6:17">
      <c r="O12753" s="36"/>
    </row>
    <row r="12754" spans="6:17">
      <c r="F12754" s="36"/>
      <c r="O12754" s="36"/>
    </row>
    <row r="12755" spans="6:17">
      <c r="O12755" s="36"/>
    </row>
    <row r="12756" spans="6:17">
      <c r="F12756" s="36"/>
      <c r="H12756" s="36"/>
      <c r="I12756" s="36"/>
      <c r="J12756" s="36"/>
      <c r="K12756" s="36"/>
      <c r="N12756" s="36"/>
      <c r="O12756" s="36"/>
    </row>
    <row r="12757" spans="6:17">
      <c r="F12757" s="36"/>
      <c r="H12757" s="36"/>
      <c r="I12757" s="36"/>
      <c r="K12757" s="36"/>
      <c r="N12757" s="36"/>
      <c r="O12757" s="36"/>
    </row>
    <row r="12758" spans="6:17">
      <c r="O12758" s="36"/>
    </row>
    <row r="12759" spans="6:17">
      <c r="O12759" s="36"/>
    </row>
    <row r="12760" spans="6:17">
      <c r="F12760" s="36"/>
      <c r="H12760" s="36"/>
      <c r="I12760" s="36"/>
      <c r="J12760" s="36"/>
      <c r="K12760" s="36"/>
      <c r="N12760" s="36"/>
      <c r="O12760" s="36"/>
    </row>
    <row r="12761" spans="6:17">
      <c r="F12761" s="47"/>
      <c r="G12761" s="47"/>
      <c r="H12761" s="47"/>
      <c r="I12761" s="47"/>
      <c r="J12761" s="47"/>
      <c r="K12761" s="47"/>
      <c r="L12761" s="47"/>
      <c r="M12761" s="47"/>
      <c r="N12761" s="47"/>
      <c r="O12761" s="47"/>
      <c r="P12761" s="47"/>
      <c r="Q12761" s="47"/>
    </row>
    <row r="12762" spans="6:17">
      <c r="O12762" s="36"/>
    </row>
    <row r="12763" spans="6:17">
      <c r="F12763" s="36"/>
      <c r="K12763" s="36"/>
      <c r="O12763" s="36"/>
    </row>
    <row r="12764" spans="6:17">
      <c r="F12764" s="36"/>
      <c r="H12764" s="36"/>
      <c r="I12764" s="36"/>
      <c r="J12764" s="36"/>
      <c r="K12764" s="36"/>
      <c r="N12764" s="36"/>
      <c r="O12764" s="36"/>
    </row>
    <row r="12765" spans="6:17">
      <c r="F12765" s="36"/>
      <c r="J12765" s="36"/>
      <c r="K12765" s="36"/>
      <c r="O12765" s="36"/>
    </row>
    <row r="12766" spans="6:17">
      <c r="O12766" s="36"/>
    </row>
    <row r="12767" spans="6:17">
      <c r="F12767" s="47"/>
      <c r="G12767" s="47"/>
      <c r="H12767" s="47"/>
      <c r="I12767" s="47"/>
      <c r="J12767" s="47"/>
      <c r="K12767" s="47"/>
      <c r="L12767" s="47"/>
      <c r="M12767" s="47"/>
      <c r="N12767" s="47"/>
      <c r="O12767" s="47"/>
      <c r="P12767" s="47"/>
      <c r="Q12767" s="47"/>
    </row>
    <row r="12768" spans="6:17">
      <c r="F12768" s="36"/>
      <c r="H12768" s="36"/>
      <c r="I12768" s="36"/>
      <c r="J12768" s="36"/>
      <c r="K12768" s="36"/>
      <c r="N12768" s="36"/>
      <c r="O12768" s="36"/>
    </row>
    <row r="12769" spans="6:15">
      <c r="K12769" s="36"/>
      <c r="O12769" s="36"/>
    </row>
    <row r="12770" spans="6:15">
      <c r="F12770" s="36"/>
      <c r="H12770" s="36"/>
      <c r="K12770" s="36"/>
      <c r="O12770" s="36"/>
    </row>
    <row r="12771" spans="6:15">
      <c r="K12771" s="36"/>
      <c r="O12771" s="36"/>
    </row>
    <row r="12772" spans="6:15">
      <c r="F12772" s="36"/>
      <c r="H12772" s="36"/>
      <c r="I12772" s="36"/>
      <c r="J12772" s="36"/>
      <c r="K12772" s="36"/>
      <c r="N12772" s="36"/>
      <c r="O12772" s="36"/>
    </row>
    <row r="12773" spans="6:15">
      <c r="K12773" s="36"/>
      <c r="O12773" s="36"/>
    </row>
    <row r="12774" spans="6:15">
      <c r="K12774" s="36"/>
      <c r="O12774" s="36"/>
    </row>
    <row r="12775" spans="6:15">
      <c r="K12775" s="36"/>
      <c r="O12775" s="36"/>
    </row>
    <row r="12776" spans="6:15">
      <c r="F12776" s="36"/>
      <c r="H12776" s="36"/>
      <c r="I12776" s="36"/>
      <c r="J12776" s="36"/>
      <c r="K12776" s="36"/>
      <c r="N12776" s="36"/>
      <c r="O12776" s="36"/>
    </row>
    <row r="12777" spans="6:15">
      <c r="K12777" s="36"/>
      <c r="O12777" s="36"/>
    </row>
    <row r="12778" spans="6:15">
      <c r="O12778" s="36"/>
    </row>
    <row r="12779" spans="6:15">
      <c r="K12779" s="36"/>
      <c r="O12779" s="36"/>
    </row>
    <row r="12780" spans="6:15">
      <c r="F12780" s="36"/>
      <c r="H12780" s="36"/>
      <c r="I12780" s="36"/>
      <c r="J12780" s="36"/>
      <c r="K12780" s="36"/>
      <c r="N12780" s="36"/>
      <c r="O12780" s="36"/>
    </row>
    <row r="12781" spans="6:15">
      <c r="F12781" s="36"/>
      <c r="H12781" s="36"/>
      <c r="I12781" s="36"/>
      <c r="K12781" s="36"/>
      <c r="N12781" s="36"/>
      <c r="O12781" s="36"/>
    </row>
    <row r="12782" spans="6:15">
      <c r="O12782" s="36"/>
    </row>
    <row r="12783" spans="6:15">
      <c r="F12783" s="36"/>
      <c r="K12783" s="36"/>
      <c r="O12783" s="36"/>
    </row>
    <row r="12784" spans="6:15">
      <c r="F12784" s="36"/>
      <c r="H12784" s="36"/>
      <c r="I12784" s="36"/>
      <c r="J12784" s="36"/>
      <c r="K12784" s="36"/>
      <c r="N12784" s="36"/>
      <c r="O12784" s="36"/>
    </row>
    <row r="12785" spans="6:15">
      <c r="K12785" s="36"/>
      <c r="O12785" s="36"/>
    </row>
    <row r="12786" spans="6:15">
      <c r="O12786" s="36"/>
    </row>
    <row r="12787" spans="6:15">
      <c r="O12787" s="36"/>
    </row>
    <row r="12788" spans="6:15">
      <c r="F12788" s="36"/>
      <c r="H12788" s="36"/>
      <c r="I12788" s="36"/>
      <c r="J12788" s="36"/>
      <c r="K12788" s="36"/>
      <c r="N12788" s="36"/>
      <c r="O12788" s="36"/>
    </row>
    <row r="12789" spans="6:15">
      <c r="F12789" s="36"/>
      <c r="K12789" s="36"/>
      <c r="O12789" s="36"/>
    </row>
    <row r="12790" spans="6:15">
      <c r="O12790" s="36"/>
    </row>
    <row r="12791" spans="6:15">
      <c r="F12791" s="36"/>
      <c r="K12791" s="36"/>
      <c r="O12791" s="36"/>
    </row>
    <row r="12792" spans="6:15">
      <c r="F12792" s="36"/>
      <c r="H12792" s="36"/>
      <c r="I12792" s="36"/>
      <c r="J12792" s="36"/>
      <c r="K12792" s="36"/>
      <c r="N12792" s="36"/>
      <c r="O12792" s="36"/>
    </row>
    <row r="12793" spans="6:15">
      <c r="K12793" s="36"/>
      <c r="O12793" s="36"/>
    </row>
    <row r="12794" spans="6:15">
      <c r="F12794" s="36"/>
      <c r="H12794" s="36"/>
      <c r="K12794" s="36"/>
      <c r="O12794" s="36"/>
    </row>
    <row r="12795" spans="6:15">
      <c r="O12795" s="36"/>
    </row>
    <row r="12796" spans="6:15">
      <c r="F12796" s="36"/>
      <c r="H12796" s="36"/>
      <c r="I12796" s="36"/>
      <c r="J12796" s="36"/>
      <c r="K12796" s="36"/>
      <c r="N12796" s="36"/>
      <c r="O12796" s="36"/>
    </row>
    <row r="12797" spans="6:15">
      <c r="K12797" s="36"/>
      <c r="O12797" s="36"/>
    </row>
    <row r="12798" spans="6:15">
      <c r="F12798" s="36"/>
      <c r="O12798" s="36"/>
    </row>
    <row r="12799" spans="6:15">
      <c r="O12799" s="36"/>
    </row>
    <row r="12800" spans="6:15">
      <c r="F12800" s="36"/>
      <c r="H12800" s="36"/>
      <c r="I12800" s="36"/>
      <c r="J12800" s="36"/>
      <c r="K12800" s="36"/>
      <c r="N12800" s="36"/>
      <c r="O12800" s="36"/>
    </row>
    <row r="12801" spans="6:17">
      <c r="K12801" s="36"/>
      <c r="O12801" s="36"/>
    </row>
    <row r="12802" spans="6:17">
      <c r="F12802" s="47"/>
      <c r="G12802" s="47"/>
      <c r="H12802" s="47"/>
      <c r="I12802" s="47"/>
      <c r="J12802" s="47"/>
      <c r="K12802" s="47"/>
      <c r="L12802" s="47"/>
      <c r="M12802" s="47"/>
      <c r="N12802" s="47"/>
      <c r="O12802" s="47"/>
      <c r="P12802" s="47"/>
      <c r="Q12802" s="47"/>
    </row>
    <row r="12803" spans="6:17">
      <c r="O12803" s="36"/>
    </row>
    <row r="12804" spans="6:17">
      <c r="F12804" s="36"/>
      <c r="H12804" s="36"/>
      <c r="I12804" s="36"/>
      <c r="J12804" s="36"/>
      <c r="K12804" s="36"/>
      <c r="N12804" s="36"/>
      <c r="O12804" s="36"/>
    </row>
    <row r="12805" spans="6:17">
      <c r="F12805" s="36"/>
      <c r="H12805" s="36"/>
      <c r="K12805" s="36"/>
      <c r="O12805" s="36"/>
    </row>
    <row r="12806" spans="6:17">
      <c r="F12806" s="36"/>
      <c r="O12806" s="36"/>
    </row>
    <row r="12807" spans="6:17">
      <c r="F12807" s="36"/>
      <c r="K12807" s="36"/>
      <c r="O12807" s="36"/>
    </row>
    <row r="12808" spans="6:17">
      <c r="F12808" s="36"/>
      <c r="H12808" s="36"/>
      <c r="I12808" s="36"/>
      <c r="J12808" s="36"/>
      <c r="K12808" s="36"/>
      <c r="N12808" s="36"/>
      <c r="O12808" s="36"/>
    </row>
    <row r="12809" spans="6:17">
      <c r="F12809" s="36"/>
      <c r="J12809" s="36"/>
      <c r="O12809" s="36"/>
    </row>
    <row r="12810" spans="6:17">
      <c r="F12810" s="36"/>
      <c r="O12810" s="36"/>
    </row>
    <row r="12811" spans="6:17">
      <c r="F12811" s="36"/>
      <c r="K12811" s="36"/>
      <c r="O12811" s="36"/>
    </row>
    <row r="12812" spans="6:17">
      <c r="F12812" s="36"/>
      <c r="H12812" s="36"/>
      <c r="I12812" s="36"/>
      <c r="J12812" s="36"/>
      <c r="K12812" s="36"/>
      <c r="N12812" s="36"/>
      <c r="O12812" s="36"/>
    </row>
    <row r="12813" spans="6:17">
      <c r="F12813" s="36"/>
      <c r="J12813" s="36"/>
      <c r="K12813" s="36"/>
      <c r="O12813" s="36"/>
    </row>
    <row r="12814" spans="6:17">
      <c r="F12814" s="36"/>
      <c r="O12814" s="36"/>
    </row>
    <row r="12815" spans="6:17">
      <c r="F12815" s="47"/>
      <c r="G12815" s="47"/>
      <c r="H12815" s="47"/>
      <c r="I12815" s="47"/>
      <c r="J12815" s="47"/>
      <c r="K12815" s="47"/>
      <c r="L12815" s="47"/>
      <c r="M12815" s="47"/>
      <c r="N12815" s="47"/>
      <c r="O12815" s="47"/>
      <c r="P12815" s="47"/>
      <c r="Q12815" s="47"/>
    </row>
    <row r="12816" spans="6:17">
      <c r="F12816" s="36"/>
      <c r="H12816" s="36"/>
      <c r="I12816" s="36"/>
      <c r="J12816" s="36"/>
      <c r="K12816" s="36"/>
      <c r="N12816" s="36"/>
      <c r="O12816" s="36"/>
    </row>
    <row r="12817" spans="6:15">
      <c r="F12817" s="36"/>
      <c r="O12817" s="36"/>
    </row>
    <row r="12818" spans="6:15">
      <c r="H12818" s="36"/>
      <c r="N12818" s="36"/>
      <c r="O12818" s="36"/>
    </row>
    <row r="12819" spans="6:15">
      <c r="O12819" s="36"/>
    </row>
    <row r="12820" spans="6:15">
      <c r="F12820" s="36"/>
      <c r="H12820" s="36"/>
      <c r="I12820" s="36"/>
      <c r="J12820" s="36"/>
      <c r="K12820" s="36"/>
      <c r="N12820" s="36"/>
      <c r="O12820" s="36"/>
    </row>
    <row r="12821" spans="6:15">
      <c r="F12821" s="36"/>
      <c r="O12821" s="36"/>
    </row>
    <row r="12822" spans="6:15">
      <c r="F12822" s="36"/>
      <c r="J12822" s="36"/>
      <c r="K12822" s="36"/>
      <c r="N12822" s="36"/>
      <c r="O12822" s="36"/>
    </row>
    <row r="12823" spans="6:15">
      <c r="O12823" s="36"/>
    </row>
    <row r="12824" spans="6:15">
      <c r="F12824" s="36"/>
      <c r="H12824" s="36"/>
      <c r="I12824" s="36"/>
      <c r="J12824" s="36"/>
      <c r="K12824" s="36"/>
      <c r="N12824" s="36"/>
      <c r="O12824" s="36"/>
    </row>
    <row r="12825" spans="6:15">
      <c r="F12825" s="36"/>
      <c r="O12825" s="36"/>
    </row>
    <row r="12826" spans="6:15">
      <c r="N12826" s="36"/>
      <c r="O12826" s="36"/>
    </row>
    <row r="12827" spans="6:15">
      <c r="O12827" s="36"/>
    </row>
    <row r="12828" spans="6:15">
      <c r="F12828" s="36"/>
      <c r="H12828" s="36"/>
      <c r="I12828" s="36"/>
      <c r="J12828" s="36"/>
      <c r="K12828" s="36"/>
      <c r="N12828" s="36"/>
      <c r="O12828" s="36"/>
    </row>
    <row r="12829" spans="6:15">
      <c r="F12829" s="36"/>
      <c r="H12829" s="36"/>
      <c r="K12829" s="36"/>
      <c r="O12829" s="36"/>
    </row>
    <row r="12830" spans="6:15">
      <c r="N12830" s="36"/>
      <c r="O12830" s="36"/>
    </row>
    <row r="12831" spans="6:15">
      <c r="F12831" s="36"/>
      <c r="K12831" s="36"/>
      <c r="O12831" s="36"/>
    </row>
    <row r="12832" spans="6:15">
      <c r="F12832" s="36"/>
      <c r="H12832" s="36"/>
      <c r="I12832" s="36"/>
      <c r="J12832" s="36"/>
      <c r="K12832" s="36"/>
      <c r="N12832" s="36"/>
      <c r="O12832" s="36"/>
    </row>
    <row r="12833" spans="6:17">
      <c r="F12833" s="36"/>
      <c r="O12833" s="36"/>
    </row>
    <row r="12834" spans="6:17">
      <c r="N12834" s="36"/>
      <c r="O12834" s="36"/>
    </row>
    <row r="12835" spans="6:17">
      <c r="O12835" s="36"/>
    </row>
    <row r="12836" spans="6:17">
      <c r="F12836" s="36"/>
      <c r="H12836" s="36"/>
      <c r="I12836" s="36"/>
      <c r="J12836" s="36"/>
      <c r="K12836" s="36"/>
      <c r="N12836" s="36"/>
      <c r="O12836" s="36"/>
    </row>
    <row r="12837" spans="6:17">
      <c r="F12837" s="36"/>
      <c r="O12837" s="36"/>
    </row>
    <row r="12838" spans="6:17">
      <c r="N12838" s="36"/>
      <c r="O12838" s="36"/>
    </row>
    <row r="12839" spans="6:17">
      <c r="O12839" s="36"/>
    </row>
    <row r="12840" spans="6:17">
      <c r="F12840" s="36"/>
      <c r="H12840" s="36"/>
      <c r="I12840" s="36"/>
      <c r="J12840" s="36"/>
      <c r="K12840" s="36"/>
      <c r="N12840" s="36"/>
      <c r="O12840" s="36"/>
    </row>
    <row r="12841" spans="6:17">
      <c r="O12841" s="36"/>
    </row>
    <row r="12842" spans="6:17">
      <c r="F12842" s="36"/>
      <c r="H12842" s="36"/>
      <c r="K12842" s="36"/>
      <c r="O12842" s="36"/>
    </row>
    <row r="12843" spans="6:17">
      <c r="O12843" s="36"/>
    </row>
    <row r="12844" spans="6:17">
      <c r="F12844" s="36"/>
      <c r="H12844" s="36"/>
      <c r="I12844" s="36"/>
      <c r="J12844" s="36"/>
      <c r="K12844" s="36"/>
      <c r="N12844" s="36"/>
      <c r="O12844" s="36"/>
    </row>
    <row r="12845" spans="6:17">
      <c r="O12845" s="36"/>
    </row>
    <row r="12846" spans="6:17">
      <c r="F12846" s="47"/>
      <c r="G12846" s="47"/>
      <c r="H12846" s="47"/>
      <c r="I12846" s="47"/>
      <c r="J12846" s="47"/>
      <c r="K12846" s="47"/>
      <c r="L12846" s="47"/>
      <c r="M12846" s="47"/>
      <c r="N12846" s="47"/>
      <c r="O12846" s="47"/>
      <c r="P12846" s="47"/>
      <c r="Q12846" s="47"/>
    </row>
    <row r="12847" spans="6:17">
      <c r="O12847" s="36"/>
    </row>
    <row r="12848" spans="6:17">
      <c r="F12848" s="36"/>
      <c r="H12848" s="36"/>
      <c r="I12848" s="36"/>
      <c r="J12848" s="36"/>
      <c r="K12848" s="36"/>
      <c r="N12848" s="36"/>
      <c r="O12848" s="36"/>
    </row>
    <row r="12849" spans="6:17">
      <c r="O12849" s="36"/>
    </row>
    <row r="12850" spans="6:17">
      <c r="K12850" s="36"/>
      <c r="O12850" s="36"/>
    </row>
    <row r="12851" spans="6:17">
      <c r="O12851" s="36"/>
    </row>
    <row r="12852" spans="6:17">
      <c r="F12852" s="36"/>
      <c r="H12852" s="36"/>
      <c r="I12852" s="36"/>
      <c r="J12852" s="36"/>
      <c r="K12852" s="36"/>
      <c r="N12852" s="36"/>
      <c r="O12852" s="36"/>
    </row>
    <row r="12853" spans="6:17">
      <c r="F12853" s="36"/>
      <c r="H12853" s="36"/>
      <c r="I12853" s="36"/>
      <c r="K12853" s="36"/>
      <c r="N12853" s="36"/>
      <c r="O12853" s="36"/>
    </row>
    <row r="12854" spans="6:17">
      <c r="K12854" s="36"/>
      <c r="O12854" s="36"/>
    </row>
    <row r="12855" spans="6:17">
      <c r="O12855" s="36"/>
    </row>
    <row r="12856" spans="6:17">
      <c r="F12856" s="36"/>
      <c r="H12856" s="36"/>
      <c r="I12856" s="36"/>
      <c r="J12856" s="36"/>
      <c r="K12856" s="36"/>
      <c r="N12856" s="36"/>
      <c r="O12856" s="36"/>
    </row>
    <row r="12857" spans="6:17">
      <c r="F12857" s="36"/>
      <c r="O12857" s="36"/>
    </row>
    <row r="12858" spans="6:17">
      <c r="K12858" s="36"/>
      <c r="O12858" s="36"/>
    </row>
    <row r="12859" spans="6:17">
      <c r="H12859" s="36"/>
      <c r="O12859" s="36"/>
    </row>
    <row r="12860" spans="6:17">
      <c r="F12860" s="36"/>
      <c r="H12860" s="36"/>
      <c r="I12860" s="36"/>
      <c r="J12860" s="36"/>
      <c r="K12860" s="36"/>
      <c r="N12860" s="36"/>
      <c r="O12860" s="36"/>
    </row>
    <row r="12861" spans="6:17">
      <c r="F12861" s="36"/>
      <c r="O12861" s="36"/>
    </row>
    <row r="12862" spans="6:17">
      <c r="K12862" s="36"/>
      <c r="O12862" s="36"/>
    </row>
    <row r="12863" spans="6:17">
      <c r="F12863" s="47"/>
      <c r="G12863" s="47"/>
      <c r="H12863" s="47"/>
      <c r="I12863" s="47"/>
      <c r="J12863" s="47"/>
      <c r="K12863" s="47"/>
      <c r="L12863" s="47"/>
      <c r="M12863" s="47"/>
      <c r="N12863" s="47"/>
      <c r="O12863" s="47"/>
      <c r="P12863" s="47"/>
      <c r="Q12863" s="47"/>
    </row>
    <row r="12864" spans="6:17">
      <c r="F12864" s="36"/>
      <c r="H12864" s="36"/>
      <c r="I12864" s="36"/>
      <c r="J12864" s="36"/>
      <c r="K12864" s="36"/>
      <c r="N12864" s="36"/>
      <c r="O12864" s="36"/>
    </row>
    <row r="12865" spans="6:17">
      <c r="F12865" s="36"/>
      <c r="O12865" s="36"/>
    </row>
    <row r="12866" spans="6:17">
      <c r="F12866" s="36"/>
      <c r="H12866" s="36"/>
      <c r="J12866" s="36"/>
      <c r="K12866" s="36"/>
      <c r="O12866" s="36"/>
    </row>
    <row r="12867" spans="6:17">
      <c r="H12867" s="36"/>
      <c r="O12867" s="36"/>
    </row>
    <row r="12868" spans="6:17">
      <c r="F12868" s="36"/>
      <c r="H12868" s="36"/>
      <c r="I12868" s="36"/>
      <c r="J12868" s="36"/>
      <c r="K12868" s="36"/>
      <c r="N12868" s="36"/>
      <c r="O12868" s="36"/>
    </row>
    <row r="12869" spans="6:17">
      <c r="F12869" s="36"/>
      <c r="O12869" s="36"/>
    </row>
    <row r="12870" spans="6:17">
      <c r="F12870" s="36"/>
      <c r="K12870" s="36"/>
      <c r="O12870" s="36"/>
    </row>
    <row r="12871" spans="6:17">
      <c r="H12871" s="36"/>
      <c r="O12871" s="36"/>
    </row>
    <row r="12872" spans="6:17">
      <c r="F12872" s="36"/>
      <c r="H12872" s="36"/>
      <c r="I12872" s="36"/>
      <c r="J12872" s="36"/>
      <c r="K12872" s="36"/>
      <c r="N12872" s="36"/>
      <c r="O12872" s="36"/>
    </row>
    <row r="12873" spans="6:17">
      <c r="F12873" s="36"/>
      <c r="O12873" s="36"/>
    </row>
    <row r="12874" spans="6:17">
      <c r="F12874" s="47"/>
      <c r="G12874" s="47"/>
      <c r="H12874" s="47"/>
      <c r="I12874" s="47"/>
      <c r="J12874" s="47"/>
      <c r="K12874" s="47"/>
      <c r="L12874" s="47"/>
      <c r="M12874" s="47"/>
      <c r="N12874" s="47"/>
      <c r="O12874" s="47"/>
      <c r="P12874" s="47"/>
      <c r="Q12874" s="47"/>
    </row>
    <row r="12875" spans="6:17">
      <c r="O12875" s="36"/>
    </row>
    <row r="12876" spans="6:17">
      <c r="F12876" s="36"/>
      <c r="H12876" s="36"/>
      <c r="I12876" s="36"/>
      <c r="J12876" s="36"/>
      <c r="K12876" s="36"/>
      <c r="N12876" s="36"/>
      <c r="O12876" s="36"/>
    </row>
    <row r="12877" spans="6:17">
      <c r="F12877" s="36"/>
      <c r="H12877" s="36"/>
      <c r="I12877" s="36"/>
      <c r="K12877" s="36"/>
      <c r="O12877" s="36"/>
    </row>
    <row r="12878" spans="6:17">
      <c r="F12878" s="36"/>
      <c r="K12878" s="36"/>
      <c r="O12878" s="36"/>
    </row>
    <row r="12879" spans="6:17">
      <c r="O12879" s="36"/>
    </row>
    <row r="12880" spans="6:17">
      <c r="F12880" s="36"/>
      <c r="H12880" s="36"/>
      <c r="I12880" s="36"/>
      <c r="J12880" s="36"/>
      <c r="K12880" s="36"/>
      <c r="N12880" s="36"/>
      <c r="O12880" s="36"/>
    </row>
    <row r="12881" spans="6:15">
      <c r="K12881" s="36"/>
      <c r="O12881" s="36"/>
    </row>
    <row r="12882" spans="6:15">
      <c r="F12882" s="36"/>
      <c r="K12882" s="36"/>
      <c r="O12882" s="36"/>
    </row>
    <row r="12883" spans="6:15">
      <c r="F12883" s="36"/>
      <c r="O12883" s="36"/>
    </row>
    <row r="12884" spans="6:15">
      <c r="F12884" s="36"/>
      <c r="H12884" s="36"/>
      <c r="I12884" s="36"/>
      <c r="J12884" s="36"/>
      <c r="K12884" s="36"/>
      <c r="N12884" s="36"/>
      <c r="O12884" s="36"/>
    </row>
    <row r="12885" spans="6:15">
      <c r="F12885" s="36"/>
      <c r="K12885" s="36"/>
      <c r="O12885" s="36"/>
    </row>
    <row r="12886" spans="6:15">
      <c r="F12886" s="36"/>
      <c r="K12886" s="36"/>
      <c r="O12886" s="36"/>
    </row>
    <row r="12887" spans="6:15">
      <c r="O12887" s="36"/>
    </row>
    <row r="12888" spans="6:15">
      <c r="F12888" s="36"/>
      <c r="H12888" s="36"/>
      <c r="I12888" s="36"/>
      <c r="J12888" s="36"/>
      <c r="K12888" s="36"/>
      <c r="N12888" s="36"/>
      <c r="O12888" s="36"/>
    </row>
    <row r="12889" spans="6:15">
      <c r="K12889" s="36"/>
      <c r="O12889" s="36"/>
    </row>
    <row r="12890" spans="6:15">
      <c r="F12890" s="36"/>
      <c r="H12890" s="36"/>
      <c r="J12890" s="36"/>
      <c r="K12890" s="36"/>
      <c r="N12890" s="36"/>
      <c r="O12890" s="36"/>
    </row>
    <row r="12891" spans="6:15">
      <c r="O12891" s="36"/>
    </row>
    <row r="12892" spans="6:15">
      <c r="F12892" s="36"/>
      <c r="H12892" s="36"/>
      <c r="I12892" s="36"/>
      <c r="J12892" s="36"/>
      <c r="K12892" s="36"/>
      <c r="N12892" s="36"/>
      <c r="O12892" s="36"/>
    </row>
    <row r="12893" spans="6:15">
      <c r="K12893" s="36"/>
      <c r="O12893" s="36"/>
    </row>
    <row r="12894" spans="6:15">
      <c r="N12894" s="36"/>
      <c r="O12894" s="36"/>
    </row>
    <row r="12895" spans="6:15">
      <c r="O12895" s="36"/>
    </row>
    <row r="12896" spans="6:15">
      <c r="F12896" s="36"/>
      <c r="H12896" s="36"/>
      <c r="I12896" s="36"/>
      <c r="J12896" s="36"/>
      <c r="K12896" s="36"/>
      <c r="N12896" s="36"/>
      <c r="O12896" s="36"/>
    </row>
    <row r="12897" spans="6:17">
      <c r="K12897" s="36"/>
      <c r="O12897" s="36"/>
    </row>
    <row r="12898" spans="6:17">
      <c r="F12898" s="36"/>
      <c r="K12898" s="36"/>
      <c r="N12898" s="36"/>
      <c r="O12898" s="36"/>
    </row>
    <row r="12899" spans="6:17">
      <c r="O12899" s="36"/>
    </row>
    <row r="12900" spans="6:17">
      <c r="F12900" s="36"/>
      <c r="H12900" s="36"/>
      <c r="I12900" s="36"/>
      <c r="J12900" s="36"/>
      <c r="K12900" s="36"/>
      <c r="N12900" s="36"/>
      <c r="O12900" s="36"/>
    </row>
    <row r="12901" spans="6:17">
      <c r="F12901" s="47"/>
      <c r="G12901" s="47"/>
      <c r="H12901" s="47"/>
      <c r="I12901" s="47"/>
      <c r="J12901" s="47"/>
      <c r="K12901" s="47"/>
      <c r="L12901" s="47"/>
      <c r="M12901" s="47"/>
      <c r="N12901" s="47"/>
      <c r="O12901" s="47"/>
      <c r="P12901" s="47"/>
      <c r="Q12901" s="47"/>
    </row>
    <row r="12902" spans="6:17">
      <c r="N12902" s="36"/>
      <c r="O12902" s="36"/>
    </row>
    <row r="12903" spans="6:17">
      <c r="F12903" s="47"/>
      <c r="G12903" s="47"/>
      <c r="H12903" s="47"/>
      <c r="I12903" s="47"/>
      <c r="J12903" s="47"/>
      <c r="K12903" s="47"/>
      <c r="L12903" s="47"/>
      <c r="M12903" s="47"/>
      <c r="N12903" s="47"/>
      <c r="O12903" s="47"/>
      <c r="P12903" s="47"/>
      <c r="Q12903" s="47"/>
    </row>
    <row r="12904" spans="6:17">
      <c r="F12904" s="36"/>
      <c r="H12904" s="36"/>
      <c r="I12904" s="36"/>
      <c r="J12904" s="36"/>
      <c r="K12904" s="36"/>
      <c r="N12904" s="36"/>
      <c r="O12904" s="36"/>
    </row>
    <row r="12905" spans="6:17">
      <c r="K12905" s="36"/>
      <c r="O12905" s="36"/>
    </row>
    <row r="12906" spans="6:17">
      <c r="O12906" s="36"/>
    </row>
    <row r="12907" spans="6:17">
      <c r="O12907" s="36"/>
    </row>
    <row r="12908" spans="6:17">
      <c r="F12908" s="36"/>
      <c r="H12908" s="36"/>
      <c r="I12908" s="36"/>
      <c r="J12908" s="36"/>
      <c r="K12908" s="36"/>
      <c r="N12908" s="36"/>
      <c r="O12908" s="36"/>
    </row>
    <row r="12909" spans="6:17">
      <c r="F12909" s="36"/>
      <c r="K12909" s="36"/>
      <c r="O12909" s="36"/>
    </row>
    <row r="12910" spans="6:17">
      <c r="O12910" s="36"/>
    </row>
    <row r="12911" spans="6:17">
      <c r="O12911" s="36"/>
    </row>
    <row r="12912" spans="6:17">
      <c r="F12912" s="36"/>
      <c r="H12912" s="36"/>
      <c r="I12912" s="36"/>
      <c r="J12912" s="36"/>
      <c r="K12912" s="36"/>
      <c r="N12912" s="36"/>
      <c r="O12912" s="36"/>
    </row>
    <row r="12913" spans="6:17">
      <c r="K12913" s="36"/>
      <c r="O12913" s="36"/>
    </row>
    <row r="12914" spans="6:17">
      <c r="F12914" s="36"/>
      <c r="H12914" s="36"/>
      <c r="K12914" s="36"/>
      <c r="O12914" s="36"/>
    </row>
    <row r="12915" spans="6:17">
      <c r="O12915" s="36"/>
    </row>
    <row r="12916" spans="6:17">
      <c r="F12916" s="36"/>
      <c r="H12916" s="36"/>
      <c r="I12916" s="36"/>
      <c r="J12916" s="36"/>
      <c r="K12916" s="36"/>
      <c r="N12916" s="36"/>
      <c r="O12916" s="36"/>
    </row>
    <row r="12917" spans="6:17">
      <c r="K12917" s="36"/>
      <c r="O12917" s="36"/>
    </row>
    <row r="12918" spans="6:17">
      <c r="O12918" s="36"/>
    </row>
    <row r="12919" spans="6:17">
      <c r="O12919" s="36"/>
    </row>
    <row r="12920" spans="6:17">
      <c r="F12920" s="36"/>
      <c r="H12920" s="36"/>
      <c r="I12920" s="36"/>
      <c r="J12920" s="36"/>
      <c r="K12920" s="36"/>
      <c r="N12920" s="36"/>
      <c r="O12920" s="36"/>
    </row>
    <row r="12921" spans="6:17">
      <c r="K12921" s="36"/>
      <c r="O12921" s="36"/>
    </row>
    <row r="12922" spans="6:17">
      <c r="F12922" s="36"/>
      <c r="K12922" s="36"/>
      <c r="O12922" s="36"/>
    </row>
    <row r="12923" spans="6:17">
      <c r="O12923" s="36"/>
    </row>
    <row r="12924" spans="6:17">
      <c r="F12924" s="36"/>
      <c r="H12924" s="36"/>
      <c r="I12924" s="36"/>
      <c r="J12924" s="36"/>
      <c r="K12924" s="36"/>
      <c r="N12924" s="36"/>
      <c r="O12924" s="36"/>
    </row>
    <row r="12925" spans="6:17">
      <c r="F12925" s="36"/>
      <c r="H12925" s="36"/>
      <c r="J12925" s="36"/>
      <c r="K12925" s="36"/>
      <c r="O12925" s="36"/>
    </row>
    <row r="12926" spans="6:17">
      <c r="O12926" s="36"/>
    </row>
    <row r="12927" spans="6:17">
      <c r="F12927" s="47"/>
      <c r="G12927" s="47"/>
      <c r="H12927" s="47"/>
      <c r="I12927" s="47"/>
      <c r="J12927" s="47"/>
      <c r="K12927" s="47"/>
      <c r="L12927" s="47"/>
      <c r="M12927" s="47"/>
      <c r="N12927" s="47"/>
      <c r="O12927" s="47"/>
      <c r="P12927" s="47"/>
      <c r="Q12927" s="47"/>
    </row>
    <row r="12928" spans="6:17">
      <c r="O12928" s="36"/>
    </row>
    <row r="12929" spans="6:15">
      <c r="F12929" s="36"/>
      <c r="K12929" s="36"/>
      <c r="O12929" s="36"/>
    </row>
    <row r="12930" spans="6:15">
      <c r="O12930" s="36"/>
    </row>
    <row r="12931" spans="6:15">
      <c r="J12931" s="36"/>
      <c r="O12931" s="36"/>
    </row>
    <row r="12932" spans="6:15">
      <c r="F12932" s="36"/>
      <c r="H12932" s="36"/>
      <c r="I12932" s="36"/>
      <c r="J12932" s="36"/>
      <c r="K12932" s="36"/>
      <c r="N12932" s="36"/>
      <c r="O12932" s="36"/>
    </row>
    <row r="12933" spans="6:15">
      <c r="F12933" s="36"/>
      <c r="K12933" s="36"/>
      <c r="O12933" s="36"/>
    </row>
    <row r="12934" spans="6:15">
      <c r="O12934" s="36"/>
    </row>
    <row r="12935" spans="6:15">
      <c r="O12935" s="36"/>
    </row>
    <row r="12936" spans="6:15">
      <c r="F12936" s="36"/>
      <c r="H12936" s="36"/>
      <c r="I12936" s="36"/>
      <c r="J12936" s="36"/>
      <c r="K12936" s="36"/>
      <c r="N12936" s="36"/>
      <c r="O12936" s="36"/>
    </row>
    <row r="12937" spans="6:15">
      <c r="O12937" s="36"/>
    </row>
    <row r="12938" spans="6:15">
      <c r="H12938" s="36"/>
      <c r="J12938" s="36"/>
      <c r="O12938" s="36"/>
    </row>
    <row r="12939" spans="6:15">
      <c r="O12939" s="36"/>
    </row>
    <row r="12940" spans="6:15">
      <c r="F12940" s="36"/>
      <c r="H12940" s="36"/>
      <c r="I12940" s="36"/>
      <c r="J12940" s="36"/>
      <c r="K12940" s="36"/>
      <c r="N12940" s="36"/>
      <c r="O12940" s="36"/>
    </row>
    <row r="12941" spans="6:15">
      <c r="O12941" s="36"/>
    </row>
    <row r="12942" spans="6:15">
      <c r="K12942" s="36"/>
      <c r="O12942" s="36"/>
    </row>
    <row r="12943" spans="6:15">
      <c r="O12943" s="36"/>
    </row>
    <row r="12944" spans="6:15">
      <c r="F12944" s="36"/>
      <c r="H12944" s="36"/>
      <c r="I12944" s="36"/>
      <c r="J12944" s="36"/>
      <c r="K12944" s="36"/>
      <c r="N12944" s="36"/>
      <c r="O12944" s="36"/>
    </row>
    <row r="12945" spans="6:15">
      <c r="O12945" s="36"/>
    </row>
    <row r="12946" spans="6:15">
      <c r="F12946" s="36"/>
      <c r="K12946" s="36"/>
      <c r="O12946" s="36"/>
    </row>
    <row r="12947" spans="6:15">
      <c r="O12947" s="36"/>
    </row>
    <row r="12948" spans="6:15">
      <c r="F12948" s="36"/>
      <c r="H12948" s="36"/>
      <c r="I12948" s="36"/>
      <c r="J12948" s="36"/>
      <c r="K12948" s="36"/>
      <c r="N12948" s="36"/>
      <c r="O12948" s="36"/>
    </row>
    <row r="12949" spans="6:15">
      <c r="F12949" s="36"/>
      <c r="I12949" s="36"/>
      <c r="K12949" s="36"/>
      <c r="O12949" s="36"/>
    </row>
    <row r="12950" spans="6:15">
      <c r="O12950" s="36"/>
    </row>
    <row r="12951" spans="6:15">
      <c r="J12951" s="36"/>
      <c r="O12951" s="36"/>
    </row>
    <row r="12952" spans="6:15">
      <c r="F12952" s="36"/>
      <c r="H12952" s="36"/>
      <c r="I12952" s="36"/>
      <c r="J12952" s="36"/>
      <c r="K12952" s="36"/>
      <c r="N12952" s="36"/>
      <c r="O12952" s="36"/>
    </row>
    <row r="12953" spans="6:15">
      <c r="F12953" s="36"/>
      <c r="K12953" s="36"/>
      <c r="O12953" s="36"/>
    </row>
    <row r="12954" spans="6:15">
      <c r="O12954" s="36"/>
    </row>
    <row r="12955" spans="6:15">
      <c r="O12955" s="36"/>
    </row>
    <row r="12956" spans="6:15">
      <c r="F12956" s="36"/>
      <c r="H12956" s="36"/>
      <c r="I12956" s="36"/>
      <c r="J12956" s="36"/>
      <c r="K12956" s="36"/>
      <c r="N12956" s="36"/>
      <c r="O12956" s="36"/>
    </row>
    <row r="12957" spans="6:15">
      <c r="F12957" s="36"/>
      <c r="J12957" s="36"/>
      <c r="K12957" s="36"/>
      <c r="O12957" s="36"/>
    </row>
    <row r="12958" spans="6:15">
      <c r="O12958" s="36"/>
    </row>
    <row r="12959" spans="6:15">
      <c r="F12959" s="36"/>
      <c r="K12959" s="36"/>
      <c r="O12959" s="36"/>
    </row>
    <row r="12960" spans="6:15">
      <c r="F12960" s="36"/>
      <c r="H12960" s="36"/>
      <c r="I12960" s="36"/>
      <c r="J12960" s="36"/>
      <c r="K12960" s="36"/>
      <c r="N12960" s="36"/>
      <c r="O12960" s="36"/>
    </row>
    <row r="12961" spans="6:15">
      <c r="F12961" s="36"/>
      <c r="K12961" s="36"/>
      <c r="O12961" s="36"/>
    </row>
    <row r="12962" spans="6:15">
      <c r="F12962" s="36"/>
      <c r="H12962" s="36"/>
      <c r="K12962" s="36"/>
      <c r="M12962" s="36"/>
      <c r="O12962" s="36"/>
    </row>
    <row r="12963" spans="6:15">
      <c r="O12963" s="36"/>
    </row>
    <row r="12964" spans="6:15">
      <c r="F12964" s="36"/>
      <c r="H12964" s="36"/>
      <c r="I12964" s="36"/>
      <c r="J12964" s="36"/>
      <c r="K12964" s="36"/>
      <c r="N12964" s="36"/>
      <c r="O12964" s="36"/>
    </row>
    <row r="12965" spans="6:15">
      <c r="F12965" s="36"/>
      <c r="K12965" s="36"/>
      <c r="O12965" s="36"/>
    </row>
    <row r="12966" spans="6:15">
      <c r="F12966" s="36"/>
      <c r="M12966" s="36"/>
      <c r="O12966" s="36"/>
    </row>
    <row r="12967" spans="6:15">
      <c r="O12967" s="36"/>
    </row>
    <row r="12968" spans="6:15">
      <c r="F12968" s="36"/>
      <c r="H12968" s="36"/>
      <c r="I12968" s="36"/>
      <c r="J12968" s="36"/>
      <c r="K12968" s="36"/>
      <c r="N12968" s="36"/>
      <c r="O12968" s="36"/>
    </row>
    <row r="12969" spans="6:15">
      <c r="F12969" s="36"/>
      <c r="K12969" s="36"/>
      <c r="O12969" s="36"/>
    </row>
    <row r="12970" spans="6:15">
      <c r="F12970" s="36"/>
      <c r="I12970" s="36"/>
      <c r="K12970" s="36"/>
      <c r="M12970" s="36"/>
      <c r="O12970" s="36"/>
    </row>
    <row r="12971" spans="6:15">
      <c r="O12971" s="36"/>
    </row>
    <row r="12972" spans="6:15">
      <c r="F12972" s="36"/>
      <c r="H12972" s="36"/>
      <c r="I12972" s="36"/>
      <c r="J12972" s="36"/>
      <c r="K12972" s="36"/>
      <c r="N12972" s="36"/>
      <c r="O12972" s="36"/>
    </row>
    <row r="12973" spans="6:15">
      <c r="H12973" s="36"/>
      <c r="K12973" s="36"/>
      <c r="O12973" s="36"/>
    </row>
    <row r="12974" spans="6:15">
      <c r="I12974" s="36"/>
      <c r="M12974" s="36"/>
      <c r="O12974" s="36"/>
    </row>
    <row r="12975" spans="6:15">
      <c r="F12975" s="36"/>
      <c r="K12975" s="36"/>
      <c r="O12975" s="36"/>
    </row>
    <row r="12976" spans="6:15">
      <c r="F12976" s="36"/>
      <c r="K12976" s="36"/>
      <c r="O12976" s="36"/>
    </row>
    <row r="12977" spans="6:15">
      <c r="O12977" s="36"/>
    </row>
    <row r="12978" spans="6:15">
      <c r="I12978" s="36"/>
      <c r="M12978" s="36"/>
      <c r="O12978" s="36"/>
    </row>
    <row r="12979" spans="6:15">
      <c r="F12979" s="36"/>
      <c r="K12979" s="36"/>
      <c r="O12979" s="36"/>
    </row>
    <row r="12980" spans="6:15">
      <c r="F12980" s="36"/>
      <c r="H12980" s="36"/>
      <c r="I12980" s="36"/>
      <c r="J12980" s="36"/>
      <c r="K12980" s="36"/>
      <c r="N12980" s="36"/>
      <c r="O12980" s="36"/>
    </row>
    <row r="12981" spans="6:15">
      <c r="F12981" s="36"/>
      <c r="K12981" s="36"/>
      <c r="O12981" s="36"/>
    </row>
    <row r="12982" spans="6:15">
      <c r="I12982" s="36"/>
      <c r="M12982" s="36"/>
      <c r="O12982" s="36"/>
    </row>
    <row r="12983" spans="6:15">
      <c r="F12983" s="36"/>
      <c r="K12983" s="36"/>
      <c r="O12983" s="36"/>
    </row>
    <row r="12984" spans="6:15">
      <c r="F12984" s="36"/>
      <c r="H12984" s="36"/>
      <c r="I12984" s="36"/>
      <c r="J12984" s="36"/>
      <c r="K12984" s="36"/>
      <c r="N12984" s="36"/>
      <c r="O12984" s="36"/>
    </row>
    <row r="12985" spans="6:15">
      <c r="O12985" s="36"/>
    </row>
    <row r="12986" spans="6:15">
      <c r="F12986" s="36"/>
      <c r="H12986" s="36"/>
      <c r="I12986" s="36"/>
      <c r="K12986" s="36"/>
      <c r="N12986" s="36"/>
      <c r="O12986" s="36"/>
    </row>
    <row r="12987" spans="6:15">
      <c r="F12987" s="36"/>
      <c r="O12987" s="36"/>
    </row>
    <row r="12988" spans="6:15">
      <c r="F12988" s="36"/>
      <c r="H12988" s="36"/>
      <c r="I12988" s="36"/>
      <c r="J12988" s="36"/>
      <c r="K12988" s="36"/>
      <c r="N12988" s="36"/>
      <c r="O12988" s="36"/>
    </row>
    <row r="12989" spans="6:15">
      <c r="O12989" s="36"/>
    </row>
    <row r="12990" spans="6:15">
      <c r="F12990" s="36"/>
      <c r="O12990" s="36"/>
    </row>
    <row r="12991" spans="6:15">
      <c r="F12991" s="36"/>
      <c r="O12991" s="36"/>
    </row>
    <row r="12992" spans="6:15">
      <c r="F12992" s="36"/>
      <c r="H12992" s="36"/>
      <c r="I12992" s="36"/>
      <c r="J12992" s="36"/>
      <c r="K12992" s="36"/>
      <c r="N12992" s="36"/>
      <c r="O12992" s="36"/>
    </row>
    <row r="12993" spans="6:15">
      <c r="O12993" s="36"/>
    </row>
    <row r="12994" spans="6:15">
      <c r="F12994" s="36"/>
      <c r="K12994" s="36"/>
      <c r="O12994" s="36"/>
    </row>
    <row r="12995" spans="6:15">
      <c r="F12995" s="36"/>
      <c r="O12995" s="36"/>
    </row>
    <row r="12996" spans="6:15">
      <c r="F12996" s="36"/>
      <c r="H12996" s="36"/>
      <c r="I12996" s="36"/>
      <c r="J12996" s="36"/>
      <c r="K12996" s="36"/>
      <c r="N12996" s="36"/>
      <c r="O12996" s="36"/>
    </row>
    <row r="12997" spans="6:15">
      <c r="F12997" s="36"/>
      <c r="H12997" s="36"/>
      <c r="O12997" s="36"/>
    </row>
    <row r="12998" spans="6:15">
      <c r="F12998" s="36"/>
      <c r="O12998" s="36"/>
    </row>
    <row r="12999" spans="6:15">
      <c r="F12999" s="36"/>
      <c r="O12999" s="36"/>
    </row>
    <row r="13000" spans="6:15">
      <c r="F13000" s="36"/>
      <c r="H13000" s="36"/>
      <c r="I13000" s="36"/>
      <c r="J13000" s="36"/>
      <c r="K13000" s="36"/>
      <c r="N13000" s="36"/>
      <c r="O13000" s="36"/>
    </row>
    <row r="13001" spans="6:15">
      <c r="F13001" s="36"/>
      <c r="K13001" s="36"/>
      <c r="O13001" s="36"/>
    </row>
    <row r="13002" spans="6:15">
      <c r="F13002" s="36"/>
      <c r="O13002" s="36"/>
    </row>
    <row r="13003" spans="6:15">
      <c r="O13003" s="36"/>
    </row>
    <row r="13004" spans="6:15">
      <c r="F13004" s="36"/>
      <c r="H13004" s="36"/>
      <c r="I13004" s="36"/>
      <c r="J13004" s="36"/>
      <c r="K13004" s="36"/>
      <c r="N13004" s="36"/>
      <c r="O13004" s="36"/>
    </row>
    <row r="13005" spans="6:15">
      <c r="F13005" s="36"/>
      <c r="K13005" s="36"/>
      <c r="O13005" s="36"/>
    </row>
    <row r="13006" spans="6:15">
      <c r="F13006" s="36"/>
      <c r="O13006" s="36"/>
    </row>
    <row r="13007" spans="6:15">
      <c r="F13007" s="36"/>
      <c r="K13007" s="36"/>
      <c r="O13007" s="36"/>
    </row>
    <row r="13008" spans="6:15">
      <c r="F13008" s="36"/>
      <c r="H13008" s="36"/>
      <c r="I13008" s="36"/>
      <c r="J13008" s="36"/>
      <c r="K13008" s="36"/>
      <c r="N13008" s="36"/>
      <c r="O13008" s="36"/>
    </row>
    <row r="13009" spans="6:15">
      <c r="O13009" s="36"/>
    </row>
    <row r="13010" spans="6:15">
      <c r="F13010" s="36"/>
      <c r="H13010" s="36"/>
      <c r="J13010" s="36"/>
      <c r="K13010" s="36"/>
      <c r="O13010" s="36"/>
    </row>
    <row r="13011" spans="6:15">
      <c r="M13011" s="36"/>
      <c r="O13011" s="36"/>
    </row>
    <row r="13012" spans="6:15">
      <c r="F13012" s="36"/>
      <c r="H13012" s="36"/>
      <c r="I13012" s="36"/>
      <c r="J13012" s="36"/>
      <c r="K13012" s="36"/>
      <c r="N13012" s="36"/>
      <c r="O13012" s="36"/>
    </row>
    <row r="13013" spans="6:15">
      <c r="O13013" s="36"/>
    </row>
    <row r="13014" spans="6:15">
      <c r="F13014" s="36"/>
      <c r="K13014" s="36"/>
      <c r="O13014" s="36"/>
    </row>
    <row r="13015" spans="6:15">
      <c r="M13015" s="36"/>
      <c r="O13015" s="36"/>
    </row>
    <row r="13016" spans="6:15">
      <c r="F13016" s="36"/>
      <c r="H13016" s="36"/>
      <c r="I13016" s="36"/>
      <c r="J13016" s="36"/>
      <c r="K13016" s="36"/>
      <c r="N13016" s="36"/>
      <c r="O13016" s="36"/>
    </row>
    <row r="13017" spans="6:15">
      <c r="O13017" s="36"/>
    </row>
    <row r="13018" spans="6:15">
      <c r="F13018" s="36"/>
      <c r="K13018" s="36"/>
      <c r="O13018" s="36"/>
    </row>
    <row r="13019" spans="6:15">
      <c r="M13019" s="36"/>
      <c r="O13019" s="36"/>
    </row>
    <row r="13020" spans="6:15">
      <c r="F13020" s="36"/>
      <c r="H13020" s="36"/>
      <c r="I13020" s="36"/>
      <c r="J13020" s="36"/>
      <c r="K13020" s="36"/>
      <c r="N13020" s="36"/>
      <c r="O13020" s="36"/>
    </row>
    <row r="13021" spans="6:15">
      <c r="F13021" s="36"/>
      <c r="H13021" s="36"/>
      <c r="J13021" s="36"/>
      <c r="K13021" s="36"/>
      <c r="O13021" s="36"/>
    </row>
    <row r="13022" spans="6:15">
      <c r="F13022" s="36"/>
      <c r="O13022" s="36"/>
    </row>
    <row r="13023" spans="6:15">
      <c r="F13023" s="36"/>
      <c r="J13023" s="36"/>
      <c r="O13023" s="36"/>
    </row>
    <row r="13024" spans="6:15">
      <c r="F13024" s="36"/>
      <c r="H13024" s="36"/>
      <c r="I13024" s="36"/>
      <c r="J13024" s="36"/>
      <c r="K13024" s="36"/>
      <c r="N13024" s="36"/>
      <c r="O13024" s="36"/>
    </row>
    <row r="13025" spans="6:15">
      <c r="O13025" s="36"/>
    </row>
    <row r="13026" spans="6:15">
      <c r="F13026" s="36"/>
      <c r="O13026" s="36"/>
    </row>
    <row r="13027" spans="6:15">
      <c r="O13027" s="36"/>
    </row>
    <row r="13028" spans="6:15">
      <c r="F13028" s="36"/>
      <c r="H13028" s="36"/>
      <c r="I13028" s="36"/>
      <c r="J13028" s="36"/>
      <c r="K13028" s="36"/>
      <c r="N13028" s="36"/>
      <c r="O13028" s="36"/>
    </row>
    <row r="13029" spans="6:15">
      <c r="F13029" s="36"/>
      <c r="K13029" s="36"/>
      <c r="O13029" s="36"/>
    </row>
    <row r="13030" spans="6:15">
      <c r="F13030" s="36"/>
      <c r="O13030" s="36"/>
    </row>
    <row r="13031" spans="6:15">
      <c r="F13031" s="36"/>
      <c r="K13031" s="36"/>
      <c r="O13031" s="36"/>
    </row>
    <row r="13032" spans="6:15">
      <c r="F13032" s="36"/>
      <c r="H13032" s="36"/>
      <c r="I13032" s="36"/>
      <c r="J13032" s="36"/>
      <c r="K13032" s="36"/>
      <c r="N13032" s="36"/>
      <c r="O13032" s="36"/>
    </row>
    <row r="13033" spans="6:15">
      <c r="O13033" s="36"/>
    </row>
    <row r="13034" spans="6:15">
      <c r="F13034" s="36"/>
      <c r="H13034" s="36"/>
      <c r="K13034" s="36"/>
      <c r="O13034" s="36"/>
    </row>
    <row r="13035" spans="6:15">
      <c r="O13035" s="36"/>
    </row>
    <row r="13036" spans="6:15">
      <c r="F13036" s="36"/>
      <c r="H13036" s="36"/>
      <c r="I13036" s="36"/>
      <c r="J13036" s="36"/>
      <c r="K13036" s="36"/>
      <c r="N13036" s="36"/>
      <c r="O13036" s="36"/>
    </row>
    <row r="13037" spans="6:15">
      <c r="O13037" s="36"/>
    </row>
    <row r="13038" spans="6:15">
      <c r="F13038" s="36"/>
      <c r="K13038" s="36"/>
      <c r="O13038" s="36"/>
    </row>
    <row r="13039" spans="6:15">
      <c r="O13039" s="36"/>
    </row>
    <row r="13040" spans="6:15">
      <c r="F13040" s="36"/>
      <c r="H13040" s="36"/>
      <c r="I13040" s="36"/>
      <c r="J13040" s="36"/>
      <c r="K13040" s="36"/>
      <c r="N13040" s="36"/>
      <c r="O13040" s="36"/>
    </row>
    <row r="13041" spans="6:15">
      <c r="O13041" s="36"/>
    </row>
    <row r="13042" spans="6:15">
      <c r="F13042" s="36"/>
      <c r="J13042" s="36"/>
      <c r="K13042" s="36"/>
      <c r="O13042" s="36"/>
    </row>
    <row r="13043" spans="6:15">
      <c r="O13043" s="36"/>
    </row>
    <row r="13044" spans="6:15">
      <c r="F13044" s="36"/>
      <c r="H13044" s="36"/>
      <c r="I13044" s="36"/>
      <c r="J13044" s="36"/>
      <c r="K13044" s="36"/>
      <c r="N13044" s="36"/>
      <c r="O13044" s="36"/>
    </row>
    <row r="13045" spans="6:15">
      <c r="F13045" s="36"/>
      <c r="I13045" s="36"/>
      <c r="K13045" s="36"/>
      <c r="O13045" s="36"/>
    </row>
    <row r="13046" spans="6:15">
      <c r="O13046" s="36"/>
    </row>
    <row r="13047" spans="6:15">
      <c r="F13047" s="36"/>
      <c r="H13047" s="36"/>
      <c r="K13047" s="36"/>
      <c r="O13047" s="36"/>
    </row>
    <row r="13048" spans="6:15">
      <c r="H13048" s="36"/>
      <c r="O13048" s="36"/>
    </row>
    <row r="13049" spans="6:15">
      <c r="F13049" s="36"/>
      <c r="O13049" s="36"/>
    </row>
    <row r="13050" spans="6:15">
      <c r="O13050" s="36"/>
    </row>
    <row r="13051" spans="6:15">
      <c r="F13051" s="36"/>
      <c r="H13051" s="36"/>
      <c r="K13051" s="36"/>
      <c r="O13051" s="36"/>
    </row>
    <row r="13052" spans="6:15">
      <c r="F13052" s="36"/>
      <c r="H13052" s="36"/>
      <c r="I13052" s="36"/>
      <c r="J13052" s="36"/>
      <c r="K13052" s="36"/>
      <c r="N13052" s="36"/>
      <c r="O13052" s="36"/>
    </row>
    <row r="13053" spans="6:15">
      <c r="F13053" s="36"/>
      <c r="K13053" s="36"/>
      <c r="O13053" s="36"/>
    </row>
    <row r="13054" spans="6:15">
      <c r="O13054" s="36"/>
    </row>
    <row r="13055" spans="6:15">
      <c r="F13055" s="36"/>
      <c r="H13055" s="36"/>
      <c r="K13055" s="36"/>
      <c r="O13055" s="36"/>
    </row>
    <row r="13056" spans="6:15">
      <c r="F13056" s="36"/>
      <c r="H13056" s="36"/>
      <c r="I13056" s="36"/>
      <c r="J13056" s="36"/>
      <c r="K13056" s="36"/>
      <c r="N13056" s="36"/>
      <c r="O13056" s="36"/>
    </row>
    <row r="13057" spans="6:15">
      <c r="O13057" s="36"/>
    </row>
    <row r="13058" spans="6:15">
      <c r="F13058" s="36"/>
      <c r="H13058" s="36"/>
      <c r="K13058" s="36"/>
      <c r="O13058" s="36"/>
    </row>
    <row r="13059" spans="6:15">
      <c r="H13059" s="36"/>
      <c r="O13059" s="36"/>
    </row>
    <row r="13060" spans="6:15">
      <c r="F13060" s="36"/>
      <c r="H13060" s="36"/>
      <c r="I13060" s="36"/>
      <c r="J13060" s="36"/>
      <c r="K13060" s="36"/>
      <c r="N13060" s="36"/>
      <c r="O13060" s="36"/>
    </row>
    <row r="13061" spans="6:15">
      <c r="O13061" s="36"/>
    </row>
    <row r="13062" spans="6:15">
      <c r="F13062" s="36"/>
      <c r="J13062" s="36"/>
      <c r="K13062" s="36"/>
      <c r="O13062" s="36"/>
    </row>
    <row r="13063" spans="6:15">
      <c r="H13063" s="36"/>
      <c r="O13063" s="36"/>
    </row>
    <row r="13064" spans="6:15">
      <c r="F13064" s="36"/>
      <c r="H13064" s="36"/>
      <c r="I13064" s="36"/>
      <c r="J13064" s="36"/>
      <c r="K13064" s="36"/>
      <c r="N13064" s="36"/>
      <c r="O13064" s="36"/>
    </row>
    <row r="13065" spans="6:15">
      <c r="O13065" s="36"/>
    </row>
    <row r="13066" spans="6:15">
      <c r="F13066" s="36"/>
      <c r="J13066" s="36"/>
      <c r="K13066" s="36"/>
      <c r="O13066" s="36"/>
    </row>
    <row r="13067" spans="6:15">
      <c r="H13067" s="36"/>
      <c r="O13067" s="36"/>
    </row>
    <row r="13068" spans="6:15">
      <c r="F13068" s="36"/>
      <c r="H13068" s="36"/>
      <c r="I13068" s="36"/>
      <c r="J13068" s="36"/>
      <c r="K13068" s="36"/>
      <c r="N13068" s="36"/>
      <c r="O13068" s="36"/>
    </row>
    <row r="13069" spans="6:15">
      <c r="F13069" s="36"/>
      <c r="H13069" s="36"/>
      <c r="J13069" s="36"/>
      <c r="K13069" s="36"/>
      <c r="O13069" s="36"/>
    </row>
    <row r="13070" spans="6:15">
      <c r="J13070" s="36"/>
      <c r="O13070" s="36"/>
    </row>
    <row r="13071" spans="6:15">
      <c r="F13071" s="36"/>
      <c r="O13071" s="36"/>
    </row>
    <row r="13072" spans="6:15">
      <c r="F13072" s="36"/>
      <c r="H13072" s="36"/>
      <c r="I13072" s="36"/>
      <c r="J13072" s="36"/>
      <c r="K13072" s="36"/>
      <c r="N13072" s="36"/>
      <c r="O13072" s="36"/>
    </row>
    <row r="13073" spans="6:15">
      <c r="F13073" s="36"/>
      <c r="J13073" s="36"/>
      <c r="K13073" s="36"/>
      <c r="O13073" s="36"/>
    </row>
    <row r="13074" spans="6:15">
      <c r="J13074" s="36"/>
      <c r="O13074" s="36"/>
    </row>
    <row r="13075" spans="6:15">
      <c r="F13075" s="36"/>
      <c r="K13075" s="36"/>
      <c r="O13075" s="36"/>
    </row>
    <row r="13076" spans="6:15">
      <c r="F13076" s="36"/>
      <c r="H13076" s="36"/>
      <c r="I13076" s="36"/>
      <c r="J13076" s="36"/>
      <c r="K13076" s="36"/>
      <c r="N13076" s="36"/>
      <c r="O13076" s="36"/>
    </row>
    <row r="13077" spans="6:15">
      <c r="F13077" s="36"/>
      <c r="J13077" s="36"/>
      <c r="K13077" s="36"/>
      <c r="O13077" s="36"/>
    </row>
    <row r="13078" spans="6:15">
      <c r="J13078" s="36"/>
      <c r="O13078" s="36"/>
    </row>
    <row r="13079" spans="6:15">
      <c r="F13079" s="36"/>
      <c r="K13079" s="36"/>
      <c r="O13079" s="36"/>
    </row>
    <row r="13080" spans="6:15">
      <c r="F13080" s="36"/>
      <c r="H13080" s="36"/>
      <c r="I13080" s="36"/>
      <c r="J13080" s="36"/>
      <c r="K13080" s="36"/>
      <c r="N13080" s="36"/>
      <c r="O13080" s="36"/>
    </row>
    <row r="13081" spans="6:15">
      <c r="J13081" s="36"/>
      <c r="O13081" s="36"/>
    </row>
    <row r="13082" spans="6:15">
      <c r="F13082" s="36"/>
      <c r="I13082" s="36"/>
      <c r="K13082" s="36"/>
      <c r="O13082" s="36"/>
    </row>
    <row r="13083" spans="6:15">
      <c r="F13083" s="36"/>
      <c r="K13083" s="36"/>
      <c r="O13083" s="36"/>
    </row>
    <row r="13084" spans="6:15">
      <c r="F13084" s="36"/>
      <c r="H13084" s="36"/>
      <c r="I13084" s="36"/>
      <c r="J13084" s="36"/>
      <c r="K13084" s="36"/>
      <c r="N13084" s="36"/>
      <c r="O13084" s="36"/>
    </row>
    <row r="13085" spans="6:15">
      <c r="J13085" s="36"/>
      <c r="O13085" s="36"/>
    </row>
    <row r="13086" spans="6:15">
      <c r="K13086" s="36"/>
      <c r="O13086" s="36"/>
    </row>
    <row r="13087" spans="6:15">
      <c r="F13087" s="36"/>
      <c r="K13087" s="36"/>
      <c r="O13087" s="36"/>
    </row>
    <row r="13088" spans="6:15">
      <c r="F13088" s="36"/>
      <c r="H13088" s="36"/>
      <c r="I13088" s="36"/>
      <c r="J13088" s="36"/>
      <c r="K13088" s="36"/>
      <c r="N13088" s="36"/>
      <c r="O13088" s="36"/>
    </row>
    <row r="13089" spans="6:15">
      <c r="J13089" s="36"/>
      <c r="O13089" s="36"/>
    </row>
    <row r="13090" spans="6:15">
      <c r="O13090" s="36"/>
    </row>
    <row r="13091" spans="6:15">
      <c r="F13091" s="36"/>
      <c r="K13091" s="36"/>
      <c r="O13091" s="36"/>
    </row>
    <row r="13092" spans="6:15">
      <c r="F13092" s="36"/>
      <c r="K13092" s="36"/>
      <c r="O13092" s="36"/>
    </row>
    <row r="13093" spans="6:15">
      <c r="F13093" s="36"/>
      <c r="H13093" s="36"/>
      <c r="J13093" s="36"/>
      <c r="K13093" s="36"/>
      <c r="O13093" s="36"/>
    </row>
    <row r="13094" spans="6:15">
      <c r="O13094" s="36"/>
    </row>
    <row r="13095" spans="6:15">
      <c r="F13095" s="36"/>
      <c r="O13095" s="36"/>
    </row>
    <row r="13096" spans="6:15">
      <c r="F13096" s="36"/>
      <c r="H13096" s="36"/>
      <c r="I13096" s="36"/>
      <c r="J13096" s="36"/>
      <c r="K13096" s="36"/>
      <c r="N13096" s="36"/>
      <c r="O13096" s="36"/>
    </row>
    <row r="13097" spans="6:15">
      <c r="J13097" s="36"/>
      <c r="O13097" s="36"/>
    </row>
    <row r="13098" spans="6:15">
      <c r="O13098" s="36"/>
    </row>
    <row r="13099" spans="6:15">
      <c r="O13099" s="36"/>
    </row>
    <row r="13100" spans="6:15">
      <c r="F13100" s="36"/>
      <c r="H13100" s="36"/>
      <c r="I13100" s="36"/>
      <c r="J13100" s="36"/>
      <c r="K13100" s="36"/>
      <c r="N13100" s="36"/>
      <c r="O13100" s="36"/>
    </row>
    <row r="13101" spans="6:15">
      <c r="J13101" s="36"/>
      <c r="O13101" s="36"/>
    </row>
    <row r="13102" spans="6:15">
      <c r="O13102" s="36"/>
    </row>
    <row r="13103" spans="6:15">
      <c r="F13103" s="36"/>
      <c r="K13103" s="36"/>
      <c r="O13103" s="36"/>
    </row>
    <row r="13104" spans="6:15">
      <c r="F13104" s="36"/>
      <c r="H13104" s="36"/>
      <c r="I13104" s="36"/>
      <c r="J13104" s="36"/>
      <c r="K13104" s="36"/>
      <c r="N13104" s="36"/>
      <c r="O13104" s="36"/>
    </row>
    <row r="13105" spans="6:15">
      <c r="J13105" s="36"/>
      <c r="O13105" s="36"/>
    </row>
    <row r="13106" spans="6:15">
      <c r="F13106" s="36"/>
      <c r="I13106" s="36"/>
      <c r="J13106" s="36"/>
      <c r="K13106" s="36"/>
      <c r="O13106" s="36"/>
    </row>
    <row r="13107" spans="6:15">
      <c r="O13107" s="36"/>
    </row>
    <row r="13108" spans="6:15">
      <c r="F13108" s="36"/>
      <c r="H13108" s="36"/>
      <c r="I13108" s="36"/>
      <c r="J13108" s="36"/>
      <c r="K13108" s="36"/>
      <c r="N13108" s="36"/>
      <c r="O13108" s="36"/>
    </row>
    <row r="13109" spans="6:15">
      <c r="J13109" s="36"/>
      <c r="O13109" s="36"/>
    </row>
    <row r="13110" spans="6:15">
      <c r="F13110" s="36"/>
      <c r="K13110" s="36"/>
      <c r="O13110" s="36"/>
    </row>
    <row r="13111" spans="6:15">
      <c r="O13111" s="36"/>
    </row>
    <row r="13112" spans="6:15">
      <c r="F13112" s="36"/>
      <c r="H13112" s="36"/>
      <c r="I13112" s="36"/>
      <c r="J13112" s="36"/>
      <c r="K13112" s="36"/>
      <c r="N13112" s="36"/>
      <c r="O13112" s="36"/>
    </row>
    <row r="13113" spans="6:15">
      <c r="J13113" s="36"/>
      <c r="O13113" s="36"/>
    </row>
    <row r="13114" spans="6:15">
      <c r="F13114" s="36"/>
      <c r="K13114" s="36"/>
      <c r="O13114" s="36"/>
    </row>
    <row r="13115" spans="6:15">
      <c r="O13115" s="36"/>
    </row>
    <row r="13116" spans="6:15">
      <c r="F13116" s="36"/>
      <c r="H13116" s="36"/>
      <c r="I13116" s="36"/>
      <c r="J13116" s="36"/>
      <c r="K13116" s="36"/>
      <c r="N13116" s="36"/>
      <c r="O13116" s="36"/>
    </row>
    <row r="13117" spans="6:15">
      <c r="H13117" s="36"/>
      <c r="I13117" s="36"/>
      <c r="O13117" s="36"/>
    </row>
    <row r="13118" spans="6:15">
      <c r="O13118" s="36"/>
    </row>
    <row r="13119" spans="6:15">
      <c r="F13119" s="36"/>
      <c r="J13119" s="36"/>
      <c r="O13119" s="36"/>
    </row>
    <row r="13120" spans="6:15">
      <c r="F13120" s="36"/>
      <c r="H13120" s="36"/>
      <c r="I13120" s="36"/>
      <c r="J13120" s="36"/>
      <c r="K13120" s="36"/>
      <c r="N13120" s="36"/>
      <c r="O13120" s="36"/>
    </row>
    <row r="13121" spans="6:15">
      <c r="O13121" s="36"/>
    </row>
    <row r="13122" spans="6:15">
      <c r="O13122" s="36"/>
    </row>
    <row r="13123" spans="6:15">
      <c r="J13123" s="36"/>
      <c r="O13123" s="36"/>
    </row>
    <row r="13124" spans="6:15">
      <c r="F13124" s="36"/>
      <c r="O13124" s="36"/>
    </row>
    <row r="13125" spans="6:15">
      <c r="O13125" s="36"/>
    </row>
    <row r="13126" spans="6:15">
      <c r="O13126" s="36"/>
    </row>
    <row r="13127" spans="6:15">
      <c r="F13127" s="36"/>
      <c r="J13127" s="36"/>
      <c r="O13127" s="36"/>
    </row>
    <row r="13128" spans="6:15">
      <c r="F13128" s="36"/>
      <c r="H13128" s="36"/>
      <c r="I13128" s="36"/>
      <c r="J13128" s="36"/>
      <c r="K13128" s="36"/>
      <c r="N13128" s="36"/>
      <c r="O13128" s="36"/>
    </row>
    <row r="13129" spans="6:15">
      <c r="O13129" s="36"/>
    </row>
    <row r="13130" spans="6:15">
      <c r="F13130" s="36"/>
      <c r="I13130" s="36"/>
      <c r="J13130" s="36"/>
      <c r="K13130" s="36"/>
      <c r="O13130" s="36"/>
    </row>
    <row r="13131" spans="6:15">
      <c r="J13131" s="36"/>
      <c r="O13131" s="36"/>
    </row>
    <row r="13132" spans="6:15">
      <c r="F13132" s="36"/>
      <c r="H13132" s="36"/>
      <c r="I13132" s="36"/>
      <c r="J13132" s="36"/>
      <c r="K13132" s="36"/>
      <c r="N13132" s="36"/>
      <c r="O13132" s="36"/>
    </row>
    <row r="13133" spans="6:15">
      <c r="O13133" s="36"/>
    </row>
    <row r="13134" spans="6:15">
      <c r="O13134" s="36"/>
    </row>
    <row r="13135" spans="6:15">
      <c r="J13135" s="36"/>
      <c r="O13135" s="36"/>
    </row>
    <row r="13136" spans="6:15">
      <c r="F13136" s="36"/>
      <c r="H13136" s="36"/>
      <c r="I13136" s="36"/>
      <c r="J13136" s="36"/>
      <c r="K13136" s="36"/>
      <c r="N13136" s="36"/>
      <c r="O13136" s="36"/>
    </row>
    <row r="13137" spans="6:17">
      <c r="O13137" s="36"/>
    </row>
    <row r="13138" spans="6:17">
      <c r="F13138" s="36"/>
      <c r="K13138" s="36"/>
      <c r="O13138" s="36"/>
    </row>
    <row r="13139" spans="6:17">
      <c r="O13139" s="36"/>
    </row>
    <row r="13140" spans="6:17">
      <c r="F13140" s="36"/>
      <c r="H13140" s="36"/>
      <c r="I13140" s="36"/>
      <c r="J13140" s="36"/>
      <c r="K13140" s="36"/>
      <c r="N13140" s="36"/>
      <c r="O13140" s="36"/>
    </row>
    <row r="13141" spans="6:17">
      <c r="F13141" s="36"/>
      <c r="I13141" s="36"/>
      <c r="K13141" s="36"/>
      <c r="O13141" s="36"/>
    </row>
    <row r="13142" spans="6:17">
      <c r="O13142" s="36"/>
    </row>
    <row r="13143" spans="6:17">
      <c r="F13143" s="36"/>
      <c r="J13143" s="36"/>
      <c r="K13143" s="36"/>
      <c r="O13143" s="36"/>
    </row>
    <row r="13144" spans="6:17">
      <c r="F13144" s="36"/>
      <c r="H13144" s="36"/>
      <c r="I13144" s="36"/>
      <c r="J13144" s="36"/>
      <c r="K13144" s="36"/>
      <c r="N13144" s="36"/>
      <c r="O13144" s="36"/>
    </row>
    <row r="13145" spans="6:17">
      <c r="F13145" s="47"/>
      <c r="G13145" s="47"/>
      <c r="H13145" s="47"/>
      <c r="I13145" s="47"/>
      <c r="J13145" s="47"/>
      <c r="K13145" s="47"/>
      <c r="L13145" s="47"/>
      <c r="M13145" s="47"/>
      <c r="N13145" s="47"/>
      <c r="O13145" s="47"/>
      <c r="P13145" s="47"/>
      <c r="Q13145" s="47"/>
    </row>
    <row r="13146" spans="6:17">
      <c r="O13146" s="36"/>
    </row>
    <row r="13147" spans="6:17">
      <c r="O13147" s="36"/>
    </row>
    <row r="13148" spans="6:17">
      <c r="F13148" s="36"/>
      <c r="H13148" s="36"/>
      <c r="I13148" s="36"/>
      <c r="J13148" s="36"/>
      <c r="K13148" s="36"/>
      <c r="N13148" s="36"/>
      <c r="O13148" s="36"/>
    </row>
    <row r="13149" spans="6:17">
      <c r="F13149" s="47"/>
      <c r="G13149" s="47"/>
      <c r="H13149" s="47"/>
      <c r="I13149" s="47"/>
      <c r="J13149" s="47"/>
      <c r="K13149" s="47"/>
      <c r="L13149" s="47"/>
      <c r="M13149" s="47"/>
      <c r="N13149" s="47"/>
      <c r="O13149" s="47"/>
      <c r="P13149" s="47"/>
      <c r="Q13149" s="47"/>
    </row>
    <row r="13150" spans="6:17">
      <c r="O13150" s="36"/>
    </row>
    <row r="13151" spans="6:17">
      <c r="F13151" s="36"/>
      <c r="O13151" s="36"/>
    </row>
    <row r="13152" spans="6:17">
      <c r="F13152" s="36"/>
      <c r="H13152" s="36"/>
      <c r="I13152" s="36"/>
      <c r="J13152" s="36"/>
      <c r="K13152" s="36"/>
      <c r="N13152" s="36"/>
      <c r="O13152" s="36"/>
    </row>
    <row r="13153" spans="6:15">
      <c r="O13153" s="36"/>
    </row>
    <row r="13154" spans="6:15">
      <c r="F13154" s="36"/>
      <c r="I13154" s="36"/>
      <c r="K13154" s="36"/>
      <c r="N13154" s="36"/>
      <c r="O13154" s="36"/>
    </row>
    <row r="13155" spans="6:15">
      <c r="O13155" s="36"/>
    </row>
    <row r="13156" spans="6:15">
      <c r="F13156" s="36"/>
      <c r="J13156" s="36"/>
      <c r="K13156" s="36"/>
      <c r="O13156" s="36"/>
    </row>
    <row r="13157" spans="6:15">
      <c r="O13157" s="36"/>
    </row>
    <row r="13158" spans="6:15">
      <c r="F13158" s="36"/>
      <c r="K13158" s="36"/>
      <c r="N13158" s="36"/>
      <c r="O13158" s="36"/>
    </row>
    <row r="13159" spans="6:15">
      <c r="O13159" s="36"/>
    </row>
    <row r="13160" spans="6:15">
      <c r="F13160" s="36"/>
      <c r="H13160" s="36"/>
      <c r="I13160" s="36"/>
      <c r="J13160" s="36"/>
      <c r="K13160" s="36"/>
      <c r="N13160" s="36"/>
      <c r="O13160" s="36"/>
    </row>
    <row r="13161" spans="6:15">
      <c r="O13161" s="36"/>
    </row>
    <row r="13162" spans="6:15">
      <c r="F13162" s="36"/>
      <c r="K13162" s="36"/>
      <c r="N13162" s="36"/>
      <c r="O13162" s="36"/>
    </row>
    <row r="13163" spans="6:15">
      <c r="O13163" s="36"/>
    </row>
    <row r="13164" spans="6:15">
      <c r="F13164" s="36"/>
      <c r="H13164" s="36"/>
      <c r="I13164" s="36"/>
      <c r="J13164" s="36"/>
      <c r="K13164" s="36"/>
      <c r="N13164" s="36"/>
      <c r="O13164" s="36"/>
    </row>
    <row r="13165" spans="6:15">
      <c r="F13165" s="36"/>
      <c r="H13165" s="36"/>
      <c r="I13165" s="36"/>
      <c r="J13165" s="36"/>
      <c r="K13165" s="36"/>
      <c r="O13165" s="36"/>
    </row>
    <row r="13166" spans="6:15">
      <c r="N13166" s="36"/>
      <c r="O13166" s="36"/>
    </row>
    <row r="13167" spans="6:15">
      <c r="F13167" s="36"/>
      <c r="O13167" s="36"/>
    </row>
    <row r="13168" spans="6:15">
      <c r="F13168" s="36"/>
      <c r="H13168" s="36"/>
      <c r="I13168" s="36"/>
      <c r="J13168" s="36"/>
      <c r="K13168" s="36"/>
      <c r="N13168" s="36"/>
      <c r="O13168" s="36"/>
    </row>
    <row r="13169" spans="6:15">
      <c r="F13169" s="36"/>
      <c r="K13169" s="36"/>
      <c r="O13169" s="36"/>
    </row>
    <row r="13170" spans="6:15">
      <c r="N13170" s="36"/>
      <c r="O13170" s="36"/>
    </row>
    <row r="13171" spans="6:15">
      <c r="F13171" s="36"/>
      <c r="O13171" s="36"/>
    </row>
    <row r="13172" spans="6:15">
      <c r="F13172" s="36"/>
      <c r="H13172" s="36"/>
      <c r="I13172" s="36"/>
      <c r="J13172" s="36"/>
      <c r="K13172" s="36"/>
      <c r="N13172" s="36"/>
      <c r="O13172" s="36"/>
    </row>
    <row r="13173" spans="6:15">
      <c r="O13173" s="36"/>
    </row>
    <row r="13174" spans="6:15">
      <c r="N13174" s="36"/>
      <c r="O13174" s="36"/>
    </row>
    <row r="13175" spans="6:15">
      <c r="F13175" s="36"/>
      <c r="K13175" s="36"/>
      <c r="O13175" s="36"/>
    </row>
    <row r="13176" spans="6:15">
      <c r="F13176" s="36"/>
      <c r="H13176" s="36"/>
      <c r="I13176" s="36"/>
      <c r="J13176" s="36"/>
      <c r="K13176" s="36"/>
      <c r="N13176" s="36"/>
      <c r="O13176" s="36"/>
    </row>
    <row r="13177" spans="6:15">
      <c r="O13177" s="36"/>
    </row>
    <row r="13178" spans="6:15">
      <c r="F13178" s="36"/>
      <c r="I13178" s="36"/>
      <c r="K13178" s="36"/>
      <c r="O13178" s="36"/>
    </row>
    <row r="13179" spans="6:15">
      <c r="F13179" s="36"/>
      <c r="O13179" s="36"/>
    </row>
    <row r="13180" spans="6:15">
      <c r="F13180" s="36"/>
      <c r="H13180" s="36"/>
      <c r="I13180" s="36"/>
      <c r="J13180" s="36"/>
      <c r="K13180" s="36"/>
      <c r="N13180" s="36"/>
      <c r="O13180" s="36"/>
    </row>
    <row r="13181" spans="6:15">
      <c r="O13181" s="36"/>
    </row>
    <row r="13182" spans="6:15">
      <c r="F13182" s="36"/>
      <c r="K13182" s="36"/>
      <c r="O13182" s="36"/>
    </row>
    <row r="13183" spans="6:15">
      <c r="F13183" s="36"/>
      <c r="O13183" s="36"/>
    </row>
    <row r="13184" spans="6:15">
      <c r="F13184" s="36"/>
      <c r="H13184" s="36"/>
      <c r="I13184" s="36"/>
      <c r="J13184" s="36"/>
      <c r="K13184" s="36"/>
      <c r="N13184" s="36"/>
      <c r="O13184" s="36"/>
    </row>
    <row r="13185" spans="6:17">
      <c r="O13185" s="36"/>
    </row>
    <row r="13186" spans="6:17">
      <c r="F13186" s="36"/>
      <c r="J13186" s="36"/>
      <c r="K13186" s="36"/>
      <c r="O13186" s="36"/>
    </row>
    <row r="13187" spans="6:17">
      <c r="F13187" s="36"/>
      <c r="O13187" s="36"/>
    </row>
    <row r="13188" spans="6:17">
      <c r="F13188" s="36"/>
      <c r="H13188" s="36"/>
      <c r="I13188" s="36"/>
      <c r="J13188" s="36"/>
      <c r="K13188" s="36"/>
      <c r="N13188" s="36"/>
      <c r="O13188" s="36"/>
    </row>
    <row r="13189" spans="6:17">
      <c r="F13189" s="47"/>
      <c r="G13189" s="47"/>
      <c r="H13189" s="47"/>
      <c r="I13189" s="47"/>
      <c r="J13189" s="47"/>
      <c r="K13189" s="47"/>
      <c r="L13189" s="47"/>
      <c r="M13189" s="47"/>
      <c r="N13189" s="47"/>
      <c r="O13189" s="47"/>
      <c r="P13189" s="47"/>
      <c r="Q13189" s="47"/>
    </row>
    <row r="13190" spans="6:17">
      <c r="F13190" s="36"/>
      <c r="O13190" s="36"/>
    </row>
    <row r="13191" spans="6:17">
      <c r="F13191" s="36"/>
      <c r="O13191" s="36"/>
    </row>
    <row r="13192" spans="6:17">
      <c r="F13192" s="36"/>
      <c r="O13192" s="36"/>
    </row>
    <row r="13193" spans="6:17">
      <c r="F13193" s="47"/>
      <c r="G13193" s="47"/>
      <c r="H13193" s="47"/>
      <c r="I13193" s="47"/>
      <c r="J13193" s="47"/>
      <c r="K13193" s="47"/>
      <c r="L13193" s="47"/>
      <c r="M13193" s="47"/>
      <c r="N13193" s="47"/>
      <c r="O13193" s="47"/>
      <c r="P13193" s="47"/>
      <c r="Q13193" s="47"/>
    </row>
    <row r="13194" spans="6:17">
      <c r="F13194" s="36"/>
      <c r="O13194" s="36"/>
    </row>
    <row r="13195" spans="6:17">
      <c r="F13195" s="36"/>
      <c r="K13195" s="36"/>
      <c r="O13195" s="36"/>
    </row>
    <row r="13196" spans="6:17">
      <c r="F13196" s="36"/>
      <c r="H13196" s="36"/>
      <c r="I13196" s="36"/>
      <c r="J13196" s="36"/>
      <c r="K13196" s="36"/>
      <c r="N13196" s="36"/>
      <c r="O13196" s="36"/>
    </row>
    <row r="13197" spans="6:17">
      <c r="K13197" s="36"/>
      <c r="O13197" s="36"/>
    </row>
    <row r="13198" spans="6:17">
      <c r="F13198" s="36"/>
      <c r="O13198" s="36"/>
    </row>
    <row r="13199" spans="6:17">
      <c r="F13199" s="36"/>
      <c r="K13199" s="36"/>
      <c r="O13199" s="36"/>
    </row>
    <row r="13200" spans="6:17">
      <c r="F13200" s="36"/>
      <c r="H13200" s="36"/>
      <c r="I13200" s="36"/>
      <c r="J13200" s="36"/>
      <c r="K13200" s="36"/>
      <c r="N13200" s="36"/>
      <c r="O13200" s="36"/>
    </row>
    <row r="13201" spans="6:17">
      <c r="O13201" s="36"/>
    </row>
    <row r="13202" spans="6:17">
      <c r="F13202" s="47"/>
      <c r="G13202" s="47"/>
      <c r="H13202" s="47"/>
      <c r="I13202" s="47"/>
      <c r="J13202" s="47"/>
      <c r="K13202" s="47"/>
      <c r="L13202" s="47"/>
      <c r="M13202" s="47"/>
      <c r="N13202" s="47"/>
      <c r="O13202" s="47"/>
      <c r="P13202" s="47"/>
      <c r="Q13202" s="47"/>
    </row>
    <row r="13203" spans="6:17">
      <c r="F13203" s="36"/>
      <c r="O13203" s="36"/>
    </row>
    <row r="13204" spans="6:17">
      <c r="F13204" s="36"/>
      <c r="H13204" s="36"/>
      <c r="I13204" s="36"/>
      <c r="J13204" s="36"/>
      <c r="K13204" s="36"/>
      <c r="N13204" s="36"/>
      <c r="O13204" s="36"/>
    </row>
    <row r="13205" spans="6:17">
      <c r="O13205" s="36"/>
    </row>
    <row r="13206" spans="6:17">
      <c r="F13206" s="47"/>
      <c r="G13206" s="47"/>
      <c r="H13206" s="47"/>
      <c r="I13206" s="47"/>
      <c r="J13206" s="47"/>
      <c r="K13206" s="47"/>
      <c r="L13206" s="47"/>
      <c r="M13206" s="47"/>
      <c r="N13206" s="47"/>
      <c r="O13206" s="47"/>
      <c r="P13206" s="47"/>
      <c r="Q13206" s="47"/>
    </row>
    <row r="13207" spans="6:17">
      <c r="F13207" s="36"/>
      <c r="O13207" s="36"/>
    </row>
    <row r="13208" spans="6:17">
      <c r="F13208" s="36"/>
      <c r="H13208" s="36"/>
      <c r="I13208" s="36"/>
      <c r="J13208" s="36"/>
      <c r="K13208" s="36"/>
      <c r="N13208" s="36"/>
      <c r="O13208" s="36"/>
    </row>
    <row r="13209" spans="6:17">
      <c r="O13209" s="36"/>
    </row>
    <row r="13210" spans="6:17">
      <c r="F13210" s="36"/>
      <c r="K13210" s="36"/>
      <c r="O13210" s="36"/>
    </row>
    <row r="13211" spans="6:17">
      <c r="F13211" s="36"/>
      <c r="O13211" s="36"/>
    </row>
    <row r="13212" spans="6:17">
      <c r="F13212" s="36"/>
      <c r="H13212" s="36"/>
      <c r="I13212" s="36"/>
      <c r="J13212" s="36"/>
      <c r="K13212" s="36"/>
      <c r="N13212" s="36"/>
      <c r="O13212" s="36"/>
    </row>
    <row r="13213" spans="6:17">
      <c r="F13213" s="36"/>
      <c r="H13213" s="36"/>
      <c r="J13213" s="36"/>
      <c r="K13213" s="36"/>
      <c r="O13213" s="36"/>
    </row>
    <row r="13214" spans="6:17">
      <c r="F13214" s="36"/>
      <c r="O13214" s="36"/>
    </row>
    <row r="13215" spans="6:17">
      <c r="O13215" s="36"/>
    </row>
    <row r="13216" spans="6:17">
      <c r="F13216" s="36"/>
      <c r="H13216" s="36"/>
      <c r="I13216" s="36"/>
      <c r="J13216" s="36"/>
      <c r="K13216" s="36"/>
      <c r="N13216" s="36"/>
      <c r="O13216" s="36"/>
    </row>
    <row r="13217" spans="6:17">
      <c r="F13217" s="36"/>
      <c r="K13217" s="36"/>
      <c r="O13217" s="36"/>
    </row>
    <row r="13218" spans="6:17">
      <c r="F13218" s="36"/>
      <c r="O13218" s="36"/>
    </row>
    <row r="13219" spans="6:17">
      <c r="O13219" s="36"/>
    </row>
    <row r="13220" spans="6:17">
      <c r="F13220" s="36"/>
      <c r="H13220" s="36"/>
      <c r="I13220" s="36"/>
      <c r="J13220" s="36"/>
      <c r="K13220" s="36"/>
      <c r="N13220" s="36"/>
      <c r="O13220" s="36"/>
    </row>
    <row r="13221" spans="6:17">
      <c r="K13221" s="36"/>
      <c r="O13221" s="36"/>
    </row>
    <row r="13222" spans="6:17">
      <c r="F13222" s="36"/>
      <c r="O13222" s="36"/>
    </row>
    <row r="13223" spans="6:17">
      <c r="F13223" s="36"/>
      <c r="J13223" s="36"/>
      <c r="K13223" s="36"/>
      <c r="O13223" s="36"/>
    </row>
    <row r="13224" spans="6:17">
      <c r="F13224" s="36"/>
      <c r="H13224" s="36"/>
      <c r="I13224" s="36"/>
      <c r="J13224" s="36"/>
      <c r="K13224" s="36"/>
      <c r="N13224" s="36"/>
      <c r="O13224" s="36"/>
    </row>
    <row r="13225" spans="6:17">
      <c r="K13225" s="36"/>
      <c r="O13225" s="36"/>
    </row>
    <row r="13226" spans="6:17">
      <c r="F13226" s="47"/>
      <c r="G13226" s="47"/>
      <c r="H13226" s="47"/>
      <c r="I13226" s="47"/>
      <c r="J13226" s="47"/>
      <c r="K13226" s="47"/>
      <c r="L13226" s="47"/>
      <c r="M13226" s="47"/>
      <c r="N13226" s="47"/>
      <c r="O13226" s="47"/>
      <c r="P13226" s="47"/>
      <c r="Q13226" s="47"/>
    </row>
    <row r="13227" spans="6:17">
      <c r="O13227" s="36"/>
    </row>
    <row r="13228" spans="6:17">
      <c r="F13228" s="36"/>
      <c r="H13228" s="36"/>
      <c r="I13228" s="36"/>
      <c r="J13228" s="36"/>
      <c r="K13228" s="36"/>
      <c r="N13228" s="36"/>
      <c r="O13228" s="36"/>
    </row>
    <row r="13229" spans="6:17">
      <c r="K13229" s="36"/>
      <c r="O13229" s="36"/>
    </row>
    <row r="13230" spans="6:17">
      <c r="F13230" s="36"/>
      <c r="O13230" s="36"/>
    </row>
    <row r="13231" spans="6:17">
      <c r="F13231" s="36"/>
      <c r="O13231" s="36"/>
    </row>
    <row r="13232" spans="6:17">
      <c r="F13232" s="36"/>
      <c r="H13232" s="36"/>
      <c r="I13232" s="36"/>
      <c r="J13232" s="36"/>
      <c r="K13232" s="36"/>
      <c r="N13232" s="36"/>
      <c r="O13232" s="36"/>
    </row>
    <row r="13233" spans="6:17">
      <c r="K13233" s="36"/>
      <c r="O13233" s="36"/>
    </row>
    <row r="13234" spans="6:17">
      <c r="F13234" s="36"/>
      <c r="O13234" s="36"/>
    </row>
    <row r="13235" spans="6:17">
      <c r="F13235" s="36"/>
      <c r="O13235" s="36"/>
    </row>
    <row r="13236" spans="6:17">
      <c r="F13236" s="36"/>
      <c r="H13236" s="36"/>
      <c r="I13236" s="36"/>
      <c r="J13236" s="36"/>
      <c r="K13236" s="36"/>
      <c r="N13236" s="36"/>
      <c r="O13236" s="36"/>
    </row>
    <row r="13237" spans="6:17">
      <c r="F13237" s="47"/>
      <c r="G13237" s="47"/>
      <c r="H13237" s="47"/>
      <c r="I13237" s="47"/>
      <c r="J13237" s="47"/>
      <c r="K13237" s="47"/>
      <c r="L13237" s="47"/>
      <c r="M13237" s="47"/>
      <c r="N13237" s="47"/>
      <c r="O13237" s="47"/>
      <c r="P13237" s="47"/>
      <c r="Q13237" s="47"/>
    </row>
    <row r="13238" spans="6:17">
      <c r="F13238" s="36"/>
      <c r="O13238" s="36"/>
    </row>
    <row r="13239" spans="6:17">
      <c r="O13239" s="36"/>
    </row>
    <row r="13240" spans="6:17">
      <c r="F13240" s="36"/>
      <c r="H13240" s="36"/>
      <c r="I13240" s="36"/>
      <c r="J13240" s="36"/>
      <c r="K13240" s="36"/>
      <c r="N13240" s="36"/>
      <c r="O13240" s="36"/>
    </row>
    <row r="13241" spans="6:17">
      <c r="O13241" s="36"/>
    </row>
    <row r="13242" spans="6:17">
      <c r="F13242" s="36"/>
      <c r="O13242" s="36"/>
    </row>
    <row r="13243" spans="6:17">
      <c r="O13243" s="36"/>
    </row>
    <row r="13244" spans="6:17">
      <c r="F13244" s="36"/>
      <c r="H13244" s="36"/>
      <c r="I13244" s="36"/>
      <c r="J13244" s="36"/>
      <c r="K13244" s="36"/>
      <c r="N13244" s="36"/>
      <c r="O13244" s="36"/>
    </row>
    <row r="13245" spans="6:17">
      <c r="O13245" s="36"/>
    </row>
    <row r="13246" spans="6:17">
      <c r="F13246" s="36"/>
      <c r="O13246" s="36"/>
    </row>
    <row r="13247" spans="6:17">
      <c r="F13247" s="36"/>
      <c r="K13247" s="36"/>
      <c r="O13247" s="36"/>
    </row>
    <row r="13248" spans="6:17">
      <c r="F13248" s="36"/>
      <c r="H13248" s="36"/>
      <c r="I13248" s="36"/>
      <c r="J13248" s="36"/>
      <c r="K13248" s="36"/>
      <c r="N13248" s="36"/>
      <c r="O13248" s="36"/>
    </row>
    <row r="13249" spans="6:17">
      <c r="O13249" s="36"/>
    </row>
    <row r="13250" spans="6:17">
      <c r="F13250" s="36"/>
      <c r="I13250" s="36"/>
      <c r="K13250" s="36"/>
      <c r="O13250" s="36"/>
    </row>
    <row r="13251" spans="6:17">
      <c r="O13251" s="36"/>
    </row>
    <row r="13252" spans="6:17">
      <c r="F13252" s="36"/>
      <c r="H13252" s="36"/>
      <c r="I13252" s="36"/>
      <c r="J13252" s="36"/>
      <c r="K13252" s="36"/>
      <c r="N13252" s="36"/>
      <c r="O13252" s="36"/>
    </row>
    <row r="13253" spans="6:17">
      <c r="O13253" s="36"/>
    </row>
    <row r="13254" spans="6:17">
      <c r="K13254" s="36"/>
      <c r="O13254" s="36"/>
    </row>
    <row r="13255" spans="6:17">
      <c r="O13255" s="36"/>
    </row>
    <row r="13256" spans="6:17">
      <c r="F13256" s="36"/>
      <c r="H13256" s="36"/>
      <c r="I13256" s="36"/>
      <c r="J13256" s="36"/>
      <c r="K13256" s="36"/>
      <c r="N13256" s="36"/>
      <c r="O13256" s="36"/>
    </row>
    <row r="13257" spans="6:17">
      <c r="O13257" s="36"/>
    </row>
    <row r="13258" spans="6:17">
      <c r="K13258" s="36"/>
      <c r="O13258" s="36"/>
    </row>
    <row r="13259" spans="6:17">
      <c r="O13259" s="36"/>
    </row>
    <row r="13260" spans="6:17">
      <c r="F13260" s="36"/>
      <c r="H13260" s="36"/>
      <c r="I13260" s="36"/>
      <c r="J13260" s="36"/>
      <c r="K13260" s="36"/>
      <c r="N13260" s="36"/>
      <c r="O13260" s="36"/>
    </row>
    <row r="13261" spans="6:17">
      <c r="F13261" s="36"/>
      <c r="H13261" s="36"/>
      <c r="I13261" s="36"/>
      <c r="K13261" s="36"/>
      <c r="N13261" s="36"/>
      <c r="O13261" s="36"/>
    </row>
    <row r="13262" spans="6:17">
      <c r="K13262" s="36"/>
      <c r="O13262" s="36"/>
    </row>
    <row r="13263" spans="6:17">
      <c r="F13263" s="47"/>
      <c r="G13263" s="47"/>
      <c r="H13263" s="47"/>
      <c r="I13263" s="47"/>
      <c r="J13263" s="47"/>
      <c r="K13263" s="47"/>
      <c r="L13263" s="47"/>
      <c r="M13263" s="47"/>
      <c r="N13263" s="47"/>
      <c r="O13263" s="47"/>
      <c r="P13263" s="47"/>
      <c r="Q13263" s="47"/>
    </row>
    <row r="13264" spans="6:17">
      <c r="F13264" s="36"/>
      <c r="H13264" s="36"/>
      <c r="I13264" s="36"/>
      <c r="J13264" s="36"/>
      <c r="K13264" s="36"/>
      <c r="N13264" s="36"/>
      <c r="O13264" s="36"/>
    </row>
    <row r="13265" spans="6:15">
      <c r="K13265" s="36"/>
      <c r="O13265" s="36"/>
    </row>
    <row r="13266" spans="6:15">
      <c r="K13266" s="36"/>
      <c r="O13266" s="36"/>
    </row>
    <row r="13267" spans="6:15">
      <c r="F13267" s="36"/>
      <c r="O13267" s="36"/>
    </row>
    <row r="13268" spans="6:15">
      <c r="F13268" s="36"/>
      <c r="H13268" s="36"/>
      <c r="I13268" s="36"/>
      <c r="J13268" s="36"/>
      <c r="K13268" s="36"/>
      <c r="N13268" s="36"/>
      <c r="O13268" s="36"/>
    </row>
    <row r="13269" spans="6:15">
      <c r="F13269" s="36"/>
      <c r="K13269" s="36"/>
      <c r="O13269" s="36"/>
    </row>
    <row r="13270" spans="6:15">
      <c r="K13270" s="36"/>
      <c r="O13270" s="36"/>
    </row>
    <row r="13271" spans="6:15">
      <c r="F13271" s="36"/>
      <c r="K13271" s="36"/>
      <c r="O13271" s="36"/>
    </row>
    <row r="13272" spans="6:15">
      <c r="F13272" s="36"/>
      <c r="H13272" s="36"/>
      <c r="I13272" s="36"/>
      <c r="J13272" s="36"/>
      <c r="K13272" s="36"/>
      <c r="N13272" s="36"/>
      <c r="O13272" s="36"/>
    </row>
    <row r="13273" spans="6:15">
      <c r="F13273" s="36"/>
      <c r="K13273" s="36"/>
      <c r="O13273" s="36"/>
    </row>
    <row r="13274" spans="6:15">
      <c r="F13274" s="36"/>
      <c r="I13274" s="36"/>
      <c r="K13274" s="36"/>
      <c r="O13274" s="36"/>
    </row>
    <row r="13275" spans="6:15">
      <c r="O13275" s="36"/>
    </row>
    <row r="13276" spans="6:15">
      <c r="F13276" s="36"/>
      <c r="I13276" s="36"/>
      <c r="K13276" s="36"/>
      <c r="O13276" s="36"/>
    </row>
    <row r="13277" spans="6:15">
      <c r="F13277" s="36"/>
      <c r="K13277" s="36"/>
      <c r="O13277" s="36"/>
    </row>
    <row r="13278" spans="6:15">
      <c r="F13278" s="36"/>
      <c r="K13278" s="36"/>
      <c r="O13278" s="36"/>
    </row>
    <row r="13279" spans="6:15">
      <c r="O13279" s="36"/>
    </row>
    <row r="13280" spans="6:15">
      <c r="F13280" s="36"/>
      <c r="H13280" s="36"/>
      <c r="I13280" s="36"/>
      <c r="J13280" s="36"/>
      <c r="K13280" s="36"/>
      <c r="N13280" s="36"/>
      <c r="O13280" s="36"/>
    </row>
    <row r="13281" spans="6:17">
      <c r="F13281" s="36"/>
      <c r="K13281" s="36"/>
      <c r="O13281" s="36"/>
    </row>
    <row r="13282" spans="6:17">
      <c r="F13282" s="36"/>
      <c r="O13282" s="36"/>
    </row>
    <row r="13283" spans="6:17">
      <c r="O13283" s="36"/>
    </row>
    <row r="13284" spans="6:17">
      <c r="F13284" s="36"/>
      <c r="H13284" s="36"/>
      <c r="I13284" s="36"/>
      <c r="J13284" s="36"/>
      <c r="K13284" s="36"/>
      <c r="N13284" s="36"/>
      <c r="O13284" s="36"/>
    </row>
    <row r="13285" spans="6:17">
      <c r="F13285" s="36"/>
      <c r="H13285" s="36"/>
      <c r="I13285" s="36"/>
      <c r="K13285" s="36"/>
      <c r="O13285" s="36"/>
    </row>
    <row r="13286" spans="6:17">
      <c r="O13286" s="36"/>
    </row>
    <row r="13287" spans="6:17">
      <c r="K13287" s="36"/>
      <c r="O13287" s="36"/>
    </row>
    <row r="13288" spans="6:17">
      <c r="F13288" s="36"/>
      <c r="H13288" s="36"/>
      <c r="I13288" s="36"/>
      <c r="J13288" s="36"/>
      <c r="K13288" s="36"/>
      <c r="N13288" s="36"/>
      <c r="O13288" s="36"/>
    </row>
    <row r="13289" spans="6:17">
      <c r="F13289" s="47"/>
      <c r="G13289" s="47"/>
      <c r="H13289" s="47"/>
      <c r="I13289" s="47"/>
      <c r="J13289" s="47"/>
      <c r="K13289" s="47"/>
      <c r="L13289" s="47"/>
      <c r="M13289" s="47"/>
      <c r="N13289" s="47"/>
      <c r="O13289" s="47"/>
      <c r="P13289" s="47"/>
      <c r="Q13289" s="47"/>
    </row>
    <row r="13290" spans="6:17">
      <c r="O13290" s="36"/>
    </row>
    <row r="13291" spans="6:17">
      <c r="F13291" s="36"/>
      <c r="K13291" s="36"/>
      <c r="O13291" s="36"/>
    </row>
    <row r="13292" spans="6:17">
      <c r="F13292" s="36"/>
      <c r="H13292" s="36"/>
      <c r="I13292" s="36"/>
      <c r="J13292" s="36"/>
      <c r="K13292" s="36"/>
      <c r="N13292" s="36"/>
      <c r="O13292" s="36"/>
    </row>
    <row r="13293" spans="6:17">
      <c r="K13293" s="36"/>
      <c r="O13293" s="36"/>
    </row>
    <row r="13294" spans="6:17">
      <c r="O13294" s="36"/>
    </row>
    <row r="13295" spans="6:17">
      <c r="F13295" s="36"/>
      <c r="J13295" s="36"/>
      <c r="K13295" s="36"/>
      <c r="O13295" s="36"/>
    </row>
    <row r="13296" spans="6:17">
      <c r="F13296" s="36"/>
      <c r="H13296" s="36"/>
      <c r="I13296" s="36"/>
      <c r="J13296" s="36"/>
      <c r="K13296" s="36"/>
      <c r="N13296" s="36"/>
      <c r="O13296" s="36"/>
    </row>
    <row r="13297" spans="6:15">
      <c r="K13297" s="36"/>
      <c r="O13297" s="36"/>
    </row>
    <row r="13298" spans="6:15">
      <c r="F13298" s="36"/>
      <c r="I13298" s="36"/>
      <c r="O13298" s="36"/>
    </row>
    <row r="13299" spans="6:15">
      <c r="K13299" s="36"/>
      <c r="O13299" s="36"/>
    </row>
    <row r="13300" spans="6:15">
      <c r="F13300" s="36"/>
      <c r="H13300" s="36"/>
      <c r="I13300" s="36"/>
      <c r="J13300" s="36"/>
      <c r="K13300" s="36"/>
      <c r="N13300" s="36"/>
      <c r="O13300" s="36"/>
    </row>
    <row r="13301" spans="6:15">
      <c r="K13301" s="36"/>
      <c r="O13301" s="36"/>
    </row>
    <row r="13302" spans="6:15">
      <c r="O13302" s="36"/>
    </row>
    <row r="13303" spans="6:15">
      <c r="K13303" s="36"/>
      <c r="O13303" s="36"/>
    </row>
    <row r="13304" spans="6:15">
      <c r="F13304" s="36"/>
      <c r="H13304" s="36"/>
      <c r="I13304" s="36"/>
      <c r="J13304" s="36"/>
      <c r="K13304" s="36"/>
      <c r="N13304" s="36"/>
      <c r="O13304" s="36"/>
    </row>
    <row r="13305" spans="6:15">
      <c r="K13305" s="36"/>
      <c r="O13305" s="36"/>
    </row>
    <row r="13306" spans="6:15">
      <c r="F13306" s="36"/>
      <c r="O13306" s="36"/>
    </row>
    <row r="13307" spans="6:15">
      <c r="K13307" s="36"/>
      <c r="O13307" s="36"/>
    </row>
    <row r="13308" spans="6:15">
      <c r="F13308" s="36"/>
      <c r="H13308" s="36"/>
      <c r="I13308" s="36"/>
      <c r="J13308" s="36"/>
      <c r="K13308" s="36"/>
      <c r="N13308" s="36"/>
      <c r="O13308" s="36"/>
    </row>
    <row r="13309" spans="6:15">
      <c r="F13309" s="36"/>
      <c r="H13309" s="36"/>
      <c r="K13309" s="36"/>
      <c r="O13309" s="36"/>
    </row>
    <row r="13310" spans="6:15">
      <c r="O13310" s="36"/>
    </row>
    <row r="13311" spans="6:15">
      <c r="J13311" s="36"/>
      <c r="K13311" s="36"/>
      <c r="O13311" s="36"/>
    </row>
    <row r="13312" spans="6:15">
      <c r="F13312" s="36"/>
      <c r="H13312" s="36"/>
      <c r="I13312" s="36"/>
      <c r="J13312" s="36"/>
      <c r="K13312" s="36"/>
      <c r="N13312" s="36"/>
      <c r="O13312" s="36"/>
    </row>
    <row r="13313" spans="6:17">
      <c r="F13313" s="36"/>
      <c r="K13313" s="36"/>
      <c r="O13313" s="36"/>
    </row>
    <row r="13314" spans="6:17">
      <c r="O13314" s="36"/>
    </row>
    <row r="13315" spans="6:17">
      <c r="F13315" s="36"/>
      <c r="K13315" s="36"/>
      <c r="O13315" s="36"/>
    </row>
    <row r="13316" spans="6:17">
      <c r="F13316" s="36"/>
      <c r="H13316" s="36"/>
      <c r="I13316" s="36"/>
      <c r="J13316" s="36"/>
      <c r="K13316" s="36"/>
      <c r="N13316" s="36"/>
      <c r="O13316" s="36"/>
    </row>
    <row r="13317" spans="6:17">
      <c r="K13317" s="36"/>
      <c r="O13317" s="36"/>
    </row>
    <row r="13318" spans="6:17">
      <c r="O13318" s="36"/>
    </row>
    <row r="13319" spans="6:17">
      <c r="F13319" s="36"/>
      <c r="K13319" s="36"/>
      <c r="O13319" s="36"/>
    </row>
    <row r="13320" spans="6:17">
      <c r="F13320" s="36"/>
      <c r="H13320" s="36"/>
      <c r="I13320" s="36"/>
      <c r="J13320" s="36"/>
      <c r="K13320" s="36"/>
      <c r="N13320" s="36"/>
      <c r="O13320" s="36"/>
    </row>
    <row r="13321" spans="6:17">
      <c r="K13321" s="36"/>
      <c r="O13321" s="36"/>
    </row>
    <row r="13322" spans="6:17">
      <c r="F13322" s="36"/>
      <c r="H13322" s="36"/>
      <c r="I13322" s="36"/>
      <c r="K13322" s="36"/>
      <c r="N13322" s="36"/>
      <c r="O13322" s="36"/>
    </row>
    <row r="13323" spans="6:17">
      <c r="F13323" s="36"/>
      <c r="K13323" s="36"/>
      <c r="O13323" s="36"/>
    </row>
    <row r="13324" spans="6:17">
      <c r="F13324" s="36"/>
      <c r="H13324" s="36"/>
      <c r="I13324" s="36"/>
      <c r="J13324" s="36"/>
      <c r="K13324" s="36"/>
      <c r="N13324" s="36"/>
      <c r="O13324" s="36"/>
    </row>
    <row r="13325" spans="6:17">
      <c r="J13325" s="36"/>
      <c r="K13325" s="36"/>
      <c r="O13325" s="36"/>
    </row>
    <row r="13326" spans="6:17">
      <c r="F13326" s="47"/>
      <c r="G13326" s="47"/>
      <c r="H13326" s="47"/>
      <c r="I13326" s="47"/>
      <c r="J13326" s="47"/>
      <c r="K13326" s="47"/>
      <c r="L13326" s="47"/>
      <c r="M13326" s="47"/>
      <c r="N13326" s="47"/>
      <c r="O13326" s="47"/>
      <c r="P13326" s="47"/>
      <c r="Q13326" s="47"/>
    </row>
    <row r="13327" spans="6:17">
      <c r="F13327" s="36"/>
      <c r="J13327" s="36"/>
      <c r="K13327" s="36"/>
      <c r="O13327" s="36"/>
    </row>
    <row r="13328" spans="6:17">
      <c r="F13328" s="36"/>
      <c r="H13328" s="36"/>
      <c r="I13328" s="36"/>
      <c r="J13328" s="36"/>
      <c r="K13328" s="36"/>
      <c r="N13328" s="36"/>
      <c r="O13328" s="36"/>
    </row>
    <row r="13329" spans="6:17">
      <c r="K13329" s="36"/>
      <c r="O13329" s="36"/>
    </row>
    <row r="13330" spans="6:17">
      <c r="O13330" s="36"/>
    </row>
    <row r="13331" spans="6:17">
      <c r="F13331" s="36"/>
      <c r="K13331" s="36"/>
      <c r="O13331" s="36"/>
    </row>
    <row r="13332" spans="6:17">
      <c r="F13332" s="47"/>
      <c r="G13332" s="47"/>
      <c r="H13332" s="47"/>
      <c r="I13332" s="47"/>
      <c r="J13332" s="47"/>
      <c r="K13332" s="47"/>
      <c r="L13332" s="47"/>
      <c r="M13332" s="47"/>
      <c r="N13332" s="47"/>
      <c r="O13332" s="47"/>
      <c r="P13332" s="47"/>
      <c r="Q13332" s="47"/>
    </row>
    <row r="13333" spans="6:17">
      <c r="F13333" s="36"/>
      <c r="H13333" s="36"/>
      <c r="K13333" s="36"/>
      <c r="N13333" s="36"/>
      <c r="O13333" s="36"/>
    </row>
    <row r="13334" spans="6:17">
      <c r="O13334" s="36"/>
    </row>
    <row r="13335" spans="6:17">
      <c r="F13335" s="36"/>
      <c r="K13335" s="36"/>
      <c r="O13335" s="36"/>
    </row>
    <row r="13336" spans="6:17">
      <c r="F13336" s="36"/>
      <c r="H13336" s="36"/>
      <c r="I13336" s="36"/>
      <c r="J13336" s="36"/>
      <c r="K13336" s="36"/>
      <c r="N13336" s="36"/>
      <c r="O13336" s="36"/>
    </row>
    <row r="13337" spans="6:17">
      <c r="F13337" s="36"/>
      <c r="I13337" s="36"/>
      <c r="O13337" s="36"/>
    </row>
    <row r="13338" spans="6:17">
      <c r="O13338" s="36"/>
    </row>
    <row r="13339" spans="6:17">
      <c r="J13339" s="36"/>
      <c r="O13339" s="36"/>
    </row>
    <row r="13340" spans="6:17">
      <c r="F13340" s="36"/>
      <c r="H13340" s="36"/>
      <c r="I13340" s="36"/>
      <c r="J13340" s="36"/>
      <c r="K13340" s="36"/>
      <c r="N13340" s="36"/>
      <c r="O13340" s="36"/>
    </row>
    <row r="13341" spans="6:17">
      <c r="F13341" s="36"/>
      <c r="O13341" s="36"/>
    </row>
    <row r="13342" spans="6:17">
      <c r="J13342" s="36"/>
      <c r="O13342" s="36"/>
    </row>
    <row r="13343" spans="6:17">
      <c r="O13343" s="36"/>
    </row>
    <row r="13344" spans="6:17">
      <c r="F13344" s="36"/>
      <c r="H13344" s="36"/>
      <c r="I13344" s="36"/>
      <c r="J13344" s="36"/>
      <c r="K13344" s="36"/>
      <c r="N13344" s="36"/>
      <c r="O13344" s="36"/>
    </row>
    <row r="13345" spans="6:17">
      <c r="F13345" s="36"/>
      <c r="O13345" s="36"/>
    </row>
    <row r="13346" spans="6:17">
      <c r="F13346" s="47"/>
      <c r="G13346" s="47"/>
      <c r="H13346" s="47"/>
      <c r="I13346" s="47"/>
      <c r="J13346" s="47"/>
      <c r="K13346" s="47"/>
      <c r="L13346" s="47"/>
      <c r="M13346" s="47"/>
      <c r="N13346" s="47"/>
      <c r="O13346" s="47"/>
      <c r="P13346" s="47"/>
      <c r="Q13346" s="47"/>
    </row>
    <row r="13347" spans="6:17">
      <c r="F13347" s="36"/>
      <c r="O13347" s="36"/>
    </row>
    <row r="13348" spans="6:17">
      <c r="F13348" s="36"/>
      <c r="H13348" s="36"/>
      <c r="I13348" s="36"/>
      <c r="J13348" s="36"/>
      <c r="K13348" s="36"/>
      <c r="N13348" s="36"/>
      <c r="O13348" s="36"/>
    </row>
    <row r="13349" spans="6:17">
      <c r="F13349" s="36"/>
      <c r="O13349" s="36"/>
    </row>
    <row r="13350" spans="6:17">
      <c r="F13350" s="36"/>
      <c r="K13350" s="36"/>
      <c r="O13350" s="36"/>
    </row>
    <row r="13351" spans="6:17">
      <c r="F13351" s="36"/>
      <c r="O13351" s="36"/>
    </row>
    <row r="13352" spans="6:17">
      <c r="F13352" s="36"/>
      <c r="H13352" s="36"/>
      <c r="I13352" s="36"/>
      <c r="J13352" s="36"/>
      <c r="K13352" s="36"/>
      <c r="N13352" s="36"/>
      <c r="O13352" s="36"/>
    </row>
    <row r="13353" spans="6:17">
      <c r="F13353" s="36"/>
      <c r="O13353" s="36"/>
    </row>
    <row r="13354" spans="6:17">
      <c r="F13354" s="36"/>
      <c r="O13354" s="36"/>
    </row>
    <row r="13355" spans="6:17">
      <c r="F13355" s="36"/>
      <c r="O13355" s="36"/>
    </row>
    <row r="13356" spans="6:17">
      <c r="F13356" s="36"/>
      <c r="H13356" s="36"/>
      <c r="I13356" s="36"/>
      <c r="J13356" s="36"/>
      <c r="K13356" s="36"/>
      <c r="N13356" s="36"/>
      <c r="O13356" s="36"/>
    </row>
    <row r="13357" spans="6:17">
      <c r="F13357" s="36"/>
      <c r="I13357" s="36"/>
      <c r="K13357" s="36"/>
      <c r="N13357" s="36"/>
      <c r="O13357" s="36"/>
    </row>
    <row r="13358" spans="6:17">
      <c r="F13358" s="36"/>
      <c r="O13358" s="36"/>
    </row>
    <row r="13359" spans="6:17">
      <c r="F13359" s="36"/>
      <c r="K13359" s="36"/>
      <c r="O13359" s="36"/>
    </row>
    <row r="13360" spans="6:17">
      <c r="F13360" s="36"/>
      <c r="H13360" s="36"/>
      <c r="I13360" s="36"/>
      <c r="J13360" s="36"/>
      <c r="K13360" s="36"/>
      <c r="N13360" s="36"/>
      <c r="O13360" s="36"/>
    </row>
    <row r="13361" spans="6:15">
      <c r="F13361" s="36"/>
      <c r="O13361" s="36"/>
    </row>
    <row r="13362" spans="6:15">
      <c r="F13362" s="36"/>
      <c r="O13362" s="36"/>
    </row>
    <row r="13363" spans="6:15">
      <c r="K13363" s="36"/>
      <c r="O13363" s="36"/>
    </row>
    <row r="13364" spans="6:15">
      <c r="O13364" s="36"/>
    </row>
    <row r="13365" spans="6:15">
      <c r="F13365" s="36"/>
      <c r="O13365" s="36"/>
    </row>
    <row r="13366" spans="6:15">
      <c r="F13366" s="36"/>
      <c r="O13366" s="36"/>
    </row>
    <row r="13367" spans="6:15">
      <c r="F13367" s="36"/>
      <c r="K13367" s="36"/>
      <c r="O13367" s="36"/>
    </row>
    <row r="13368" spans="6:15">
      <c r="F13368" s="36"/>
      <c r="H13368" s="36"/>
      <c r="I13368" s="36"/>
      <c r="J13368" s="36"/>
      <c r="K13368" s="36"/>
      <c r="N13368" s="36"/>
      <c r="O13368" s="36"/>
    </row>
    <row r="13369" spans="6:15">
      <c r="O13369" s="36"/>
    </row>
    <row r="13370" spans="6:15">
      <c r="F13370" s="36"/>
      <c r="H13370" s="36"/>
      <c r="K13370" s="36"/>
      <c r="O13370" s="36"/>
    </row>
    <row r="13371" spans="6:15">
      <c r="O13371" s="36"/>
    </row>
    <row r="13372" spans="6:15">
      <c r="F13372" s="36"/>
      <c r="H13372" s="36"/>
      <c r="I13372" s="36"/>
      <c r="J13372" s="36"/>
      <c r="K13372" s="36"/>
      <c r="N13372" s="36"/>
      <c r="O13372" s="36"/>
    </row>
    <row r="13373" spans="6:15">
      <c r="O13373" s="36"/>
    </row>
    <row r="13374" spans="6:15">
      <c r="F13374" s="36"/>
      <c r="J13374" s="36"/>
      <c r="K13374" s="36"/>
      <c r="O13374" s="36"/>
    </row>
    <row r="13375" spans="6:15">
      <c r="O13375" s="36"/>
    </row>
    <row r="13376" spans="6:15">
      <c r="F13376" s="36"/>
      <c r="J13376" s="36"/>
      <c r="K13376" s="36"/>
      <c r="O13376" s="36"/>
    </row>
    <row r="13377" spans="6:17">
      <c r="F13377" s="36"/>
      <c r="O13377" s="36"/>
    </row>
    <row r="13378" spans="6:17">
      <c r="F13378" s="36"/>
      <c r="O13378" s="36"/>
    </row>
    <row r="13379" spans="6:17">
      <c r="O13379" s="36"/>
    </row>
    <row r="13380" spans="6:17">
      <c r="F13380" s="36"/>
      <c r="H13380" s="36"/>
      <c r="I13380" s="36"/>
      <c r="J13380" s="36"/>
      <c r="K13380" s="36"/>
      <c r="N13380" s="36"/>
      <c r="O13380" s="36"/>
    </row>
    <row r="13381" spans="6:17">
      <c r="F13381" s="47"/>
      <c r="G13381" s="47"/>
      <c r="H13381" s="47"/>
      <c r="I13381" s="47"/>
      <c r="J13381" s="47"/>
      <c r="K13381" s="47"/>
      <c r="L13381" s="47"/>
      <c r="M13381" s="47"/>
      <c r="N13381" s="47"/>
      <c r="O13381" s="47"/>
      <c r="P13381" s="47"/>
      <c r="Q13381" s="47"/>
    </row>
    <row r="13382" spans="6:17">
      <c r="F13382" s="36"/>
      <c r="O13382" s="36"/>
    </row>
    <row r="13383" spans="6:17">
      <c r="F13383" s="47"/>
      <c r="G13383" s="47"/>
      <c r="H13383" s="47"/>
      <c r="I13383" s="47"/>
      <c r="J13383" s="47"/>
      <c r="K13383" s="47"/>
      <c r="L13383" s="47"/>
      <c r="M13383" s="47"/>
      <c r="N13383" s="47"/>
      <c r="O13383" s="47"/>
      <c r="P13383" s="47"/>
      <c r="Q13383" s="47"/>
    </row>
    <row r="13384" spans="6:17">
      <c r="J13384" s="36"/>
      <c r="O13384" s="36"/>
    </row>
    <row r="13385" spans="6:17">
      <c r="F13385" s="36"/>
      <c r="J13385" s="36"/>
      <c r="K13385" s="36"/>
      <c r="O13385" s="36"/>
    </row>
    <row r="13386" spans="6:17">
      <c r="F13386" s="36"/>
      <c r="J13386" s="36"/>
    </row>
    <row r="13387" spans="6:17">
      <c r="F13387" s="47"/>
      <c r="G13387" s="47"/>
      <c r="H13387" s="47"/>
      <c r="I13387" s="47"/>
      <c r="J13387" s="47"/>
      <c r="K13387" s="47"/>
      <c r="L13387" s="47"/>
      <c r="M13387" s="47"/>
      <c r="N13387" s="47"/>
      <c r="O13387" s="47"/>
      <c r="P13387" s="47"/>
      <c r="Q13387" s="47"/>
    </row>
    <row r="13388" spans="6:17">
      <c r="J13388" s="36"/>
      <c r="O13388" s="36"/>
    </row>
    <row r="13389" spans="6:17">
      <c r="F13389" s="36"/>
      <c r="J13389" s="36"/>
    </row>
    <row r="13390" spans="6:17">
      <c r="F13390" s="36"/>
      <c r="J13390" s="36"/>
      <c r="O13390" s="36"/>
    </row>
    <row r="13391" spans="6:17">
      <c r="F13391" s="36"/>
      <c r="J13391" s="36"/>
      <c r="O13391" s="36"/>
    </row>
    <row r="13392" spans="6:17">
      <c r="F13392" s="47"/>
      <c r="G13392" s="47"/>
      <c r="H13392" s="47"/>
      <c r="I13392" s="47"/>
      <c r="J13392" s="47"/>
      <c r="K13392" s="47"/>
      <c r="L13392" s="47"/>
      <c r="M13392" s="47"/>
      <c r="N13392" s="47"/>
      <c r="O13392" s="47"/>
      <c r="P13392" s="47"/>
      <c r="Q13392" s="47"/>
    </row>
    <row r="13393" spans="6:17">
      <c r="F13393" s="36"/>
      <c r="O13393" s="36"/>
    </row>
    <row r="13394" spans="6:17">
      <c r="F13394" s="47"/>
      <c r="G13394" s="47"/>
      <c r="H13394" s="47"/>
      <c r="I13394" s="47"/>
      <c r="J13394" s="47"/>
      <c r="K13394" s="47"/>
      <c r="L13394" s="47"/>
      <c r="M13394" s="47"/>
      <c r="N13394" s="47"/>
      <c r="O13394" s="47"/>
      <c r="P13394" s="47"/>
      <c r="Q13394" s="47"/>
    </row>
    <row r="13395" spans="6:17">
      <c r="F13395" s="36"/>
      <c r="O13395" s="36"/>
    </row>
    <row r="13396" spans="6:17">
      <c r="F13396" s="36"/>
      <c r="H13396" s="36"/>
      <c r="I13396" s="36"/>
      <c r="J13396" s="36"/>
      <c r="K13396" s="36"/>
      <c r="N13396" s="36"/>
      <c r="O13396" s="36"/>
    </row>
    <row r="13397" spans="6:17">
      <c r="F13397" s="36"/>
      <c r="H13397" s="36"/>
      <c r="I13397" s="36"/>
      <c r="J13397" s="36"/>
      <c r="K13397" s="36"/>
      <c r="N13397" s="36"/>
      <c r="O13397" s="36"/>
    </row>
    <row r="13398" spans="6:17">
      <c r="F13398" s="36"/>
      <c r="H13398" s="36"/>
      <c r="I13398" s="36"/>
      <c r="J13398" s="36"/>
      <c r="K13398" s="36"/>
      <c r="N13398" s="36"/>
      <c r="O13398" s="36"/>
    </row>
    <row r="13399" spans="6:17">
      <c r="F13399" s="36"/>
      <c r="H13399" s="36"/>
      <c r="I13399" s="36"/>
      <c r="J13399" s="36"/>
      <c r="K13399" s="36"/>
      <c r="N13399" s="36"/>
      <c r="O13399" s="36"/>
    </row>
    <row r="13400" spans="6:17">
      <c r="F13400" s="36"/>
      <c r="H13400" s="36"/>
      <c r="I13400" s="36"/>
      <c r="J13400" s="36"/>
      <c r="K13400" s="36"/>
      <c r="N13400" s="36"/>
      <c r="O13400" s="36"/>
    </row>
    <row r="13401" spans="6:17">
      <c r="F13401" s="36"/>
      <c r="H13401" s="36"/>
      <c r="I13401" s="36"/>
      <c r="J13401" s="36"/>
      <c r="K13401" s="36"/>
      <c r="N13401" s="36"/>
      <c r="O13401" s="36"/>
    </row>
    <row r="13402" spans="6:17">
      <c r="F13402" s="36"/>
      <c r="H13402" s="36"/>
      <c r="I13402" s="36"/>
      <c r="J13402" s="36"/>
      <c r="K13402" s="36"/>
      <c r="N13402" s="36"/>
      <c r="O13402" s="36"/>
    </row>
    <row r="13403" spans="6:17">
      <c r="F13403" s="36"/>
      <c r="H13403" s="36"/>
      <c r="I13403" s="36"/>
      <c r="J13403" s="36"/>
      <c r="K13403" s="36"/>
      <c r="N13403" s="36"/>
      <c r="O13403" s="36"/>
    </row>
    <row r="13404" spans="6:17">
      <c r="F13404" s="36"/>
      <c r="H13404" s="36"/>
      <c r="I13404" s="36"/>
      <c r="J13404" s="36"/>
      <c r="K13404" s="36"/>
      <c r="N13404" s="36"/>
      <c r="O13404" s="36"/>
    </row>
    <row r="13405" spans="6:17">
      <c r="F13405" s="36"/>
      <c r="H13405" s="36"/>
      <c r="I13405" s="36"/>
      <c r="J13405" s="36"/>
      <c r="K13405" s="36"/>
      <c r="N13405" s="36"/>
      <c r="O13405" s="36"/>
    </row>
    <row r="13406" spans="6:17">
      <c r="F13406" s="36"/>
      <c r="H13406" s="36"/>
      <c r="I13406" s="36"/>
      <c r="J13406" s="36"/>
      <c r="K13406" s="36"/>
      <c r="N13406" s="36"/>
      <c r="O13406" s="36"/>
    </row>
    <row r="13407" spans="6:17">
      <c r="F13407" s="36"/>
      <c r="H13407" s="36"/>
      <c r="I13407" s="36"/>
      <c r="J13407" s="36"/>
      <c r="K13407" s="36"/>
      <c r="N13407" s="36"/>
      <c r="O13407" s="36"/>
    </row>
    <row r="13408" spans="6:17">
      <c r="F13408" s="36"/>
      <c r="H13408" s="36"/>
      <c r="I13408" s="36"/>
      <c r="J13408" s="36"/>
      <c r="K13408" s="36"/>
      <c r="N13408" s="36"/>
      <c r="O13408" s="36"/>
    </row>
    <row r="13409" spans="6:17">
      <c r="F13409" s="36"/>
      <c r="I13409" s="36"/>
      <c r="K13409" s="36"/>
      <c r="O13409" s="36"/>
    </row>
    <row r="13410" spans="6:17">
      <c r="I13410" s="36"/>
      <c r="O13410" s="36"/>
    </row>
    <row r="13411" spans="6:17">
      <c r="I13411" s="36"/>
    </row>
    <row r="13412" spans="6:17">
      <c r="F13412" s="36"/>
      <c r="O13412" s="36"/>
    </row>
    <row r="13413" spans="6:17">
      <c r="F13413" s="36"/>
      <c r="O13413" s="36"/>
    </row>
    <row r="13414" spans="6:17">
      <c r="F13414" s="36"/>
      <c r="O13414" s="36"/>
    </row>
    <row r="13415" spans="6:17">
      <c r="F13415" s="36"/>
      <c r="I13415" s="36"/>
      <c r="O13415" s="36"/>
    </row>
    <row r="13416" spans="6:17">
      <c r="F13416" s="36"/>
      <c r="H13416" s="36"/>
      <c r="I13416" s="36"/>
      <c r="J13416" s="36"/>
      <c r="K13416" s="36"/>
      <c r="N13416" s="36"/>
      <c r="O13416" s="36"/>
    </row>
    <row r="13417" spans="6:17">
      <c r="F13417" s="36"/>
      <c r="I13417" s="36"/>
      <c r="O13417" s="36"/>
    </row>
    <row r="13418" spans="6:17">
      <c r="F13418" s="36"/>
      <c r="H13418" s="36"/>
      <c r="I13418" s="36"/>
      <c r="K13418" s="36"/>
      <c r="O13418" s="36"/>
    </row>
    <row r="13419" spans="6:17">
      <c r="I13419" s="36"/>
    </row>
    <row r="13420" spans="6:17">
      <c r="F13420" s="47"/>
      <c r="G13420" s="47"/>
      <c r="H13420" s="47"/>
      <c r="I13420" s="47"/>
      <c r="J13420" s="47"/>
      <c r="K13420" s="47"/>
      <c r="L13420" s="47"/>
      <c r="M13420" s="47"/>
      <c r="N13420" s="47"/>
      <c r="O13420" s="47"/>
      <c r="P13420" s="47"/>
      <c r="Q13420" s="47"/>
    </row>
    <row r="13421" spans="6:17">
      <c r="F13421" s="36"/>
      <c r="O13421" s="36"/>
    </row>
    <row r="13422" spans="6:17">
      <c r="F13422" s="36"/>
      <c r="H13422" s="36"/>
      <c r="I13422" s="36"/>
      <c r="J13422" s="36"/>
      <c r="K13422" s="36"/>
      <c r="N13422" s="36"/>
      <c r="O13422" s="36"/>
    </row>
    <row r="13423" spans="6:17">
      <c r="F13423" s="36"/>
      <c r="H13423" s="36"/>
      <c r="I13423" s="36"/>
      <c r="J13423" s="36"/>
      <c r="K13423" s="36"/>
      <c r="N13423" s="36"/>
      <c r="O13423" s="36"/>
    </row>
    <row r="13424" spans="6:17">
      <c r="F13424" s="36"/>
      <c r="K13424" s="36"/>
      <c r="O13424" s="36"/>
    </row>
    <row r="13425" spans="6:15">
      <c r="F13425" s="36"/>
      <c r="K13425" s="36"/>
      <c r="O13425" s="36"/>
    </row>
    <row r="13426" spans="6:15">
      <c r="K13426" s="36"/>
    </row>
    <row r="13427" spans="6:15">
      <c r="I13427" s="36"/>
      <c r="K13427" s="36"/>
    </row>
    <row r="13428" spans="6:15">
      <c r="F13428" s="36"/>
      <c r="J13428" s="36"/>
      <c r="O13428" s="36"/>
    </row>
    <row r="13429" spans="6:15">
      <c r="F13429" s="36"/>
      <c r="H13429" s="36"/>
      <c r="J13429" s="36"/>
      <c r="K13429" s="36"/>
      <c r="N13429" s="36"/>
      <c r="O13429" s="36"/>
    </row>
    <row r="13430" spans="6:15">
      <c r="J13430" s="36"/>
      <c r="K13430" s="36"/>
      <c r="O13430" s="36"/>
    </row>
    <row r="13431" spans="6:15">
      <c r="F13431" s="36"/>
      <c r="J13431" s="36"/>
      <c r="O13431" s="36"/>
    </row>
    <row r="13432" spans="6:15">
      <c r="F13432" s="36"/>
      <c r="O13432" s="36"/>
    </row>
    <row r="13433" spans="6:15">
      <c r="F13433" s="36"/>
      <c r="O13433" s="36"/>
    </row>
    <row r="13434" spans="6:15">
      <c r="F13434" s="36"/>
      <c r="K13434" s="36"/>
    </row>
    <row r="13435" spans="6:15">
      <c r="F13435" s="36"/>
    </row>
    <row r="13436" spans="6:15">
      <c r="F13436" s="36"/>
      <c r="H13436" s="36"/>
      <c r="I13436" s="36"/>
      <c r="J13436" s="36"/>
      <c r="K13436" s="36"/>
      <c r="N13436" s="36"/>
      <c r="O13436" s="36"/>
    </row>
    <row r="13437" spans="6:15">
      <c r="F13437" s="36"/>
      <c r="H13437" s="36"/>
      <c r="I13437" s="36"/>
      <c r="J13437" s="36"/>
      <c r="K13437" s="36"/>
      <c r="N13437" s="36"/>
      <c r="O13437" s="36"/>
    </row>
    <row r="13438" spans="6:15">
      <c r="F13438" s="36"/>
      <c r="H13438" s="36"/>
      <c r="I13438" s="36"/>
      <c r="J13438" s="36"/>
      <c r="K13438" s="36"/>
      <c r="N13438" s="36"/>
      <c r="O13438" s="36"/>
    </row>
    <row r="13439" spans="6:15">
      <c r="F13439" s="36"/>
      <c r="H13439" s="36"/>
      <c r="I13439" s="36"/>
      <c r="J13439" s="36"/>
      <c r="K13439" s="36"/>
      <c r="N13439" s="36"/>
      <c r="O13439" s="36"/>
    </row>
    <row r="13440" spans="6:15">
      <c r="F13440" s="36"/>
      <c r="H13440" s="36"/>
      <c r="I13440" s="36"/>
      <c r="J13440" s="36"/>
      <c r="K13440" s="36"/>
      <c r="N13440" s="36"/>
      <c r="O13440" s="36"/>
    </row>
    <row r="13441" spans="6:17">
      <c r="F13441" s="36"/>
      <c r="J13441" s="36"/>
      <c r="O13441" s="36"/>
    </row>
    <row r="13442" spans="6:17">
      <c r="F13442" s="47"/>
      <c r="G13442" s="47"/>
      <c r="H13442" s="47"/>
      <c r="I13442" s="47"/>
      <c r="J13442" s="47"/>
      <c r="K13442" s="47"/>
      <c r="L13442" s="47"/>
      <c r="M13442" s="47"/>
      <c r="N13442" s="47"/>
      <c r="O13442" s="47"/>
      <c r="P13442" s="47"/>
      <c r="Q13442" s="47"/>
    </row>
    <row r="13443" spans="6:17">
      <c r="F13443" s="36"/>
      <c r="J13443" s="36"/>
    </row>
    <row r="13444" spans="6:17">
      <c r="F13444" s="36"/>
      <c r="H13444" s="36"/>
      <c r="I13444" s="36"/>
      <c r="J13444" s="36"/>
      <c r="K13444" s="36"/>
      <c r="N13444" s="36"/>
      <c r="O13444" s="36"/>
    </row>
    <row r="13445" spans="6:17">
      <c r="F13445" s="36"/>
      <c r="H13445" s="36"/>
      <c r="I13445" s="36"/>
      <c r="J13445" s="36"/>
      <c r="K13445" s="36"/>
      <c r="N13445" s="36"/>
      <c r="O13445" s="36"/>
    </row>
    <row r="13446" spans="6:17">
      <c r="F13446" s="36"/>
      <c r="H13446" s="36"/>
      <c r="I13446" s="36"/>
      <c r="J13446" s="36"/>
      <c r="K13446" s="36"/>
      <c r="N13446" s="36"/>
      <c r="O13446" s="36"/>
    </row>
    <row r="13447" spans="6:17">
      <c r="F13447" s="36"/>
      <c r="H13447" s="36"/>
      <c r="I13447" s="36"/>
      <c r="J13447" s="36"/>
      <c r="K13447" s="36"/>
      <c r="N13447" s="36"/>
      <c r="O13447" s="36"/>
    </row>
    <row r="13448" spans="6:17">
      <c r="F13448" s="36"/>
      <c r="H13448" s="36"/>
      <c r="I13448" s="36"/>
      <c r="J13448" s="36"/>
      <c r="K13448" s="36"/>
      <c r="N13448" s="36"/>
      <c r="O13448" s="36"/>
    </row>
    <row r="13449" spans="6:17">
      <c r="F13449" s="36"/>
      <c r="H13449" s="36"/>
      <c r="I13449" s="36"/>
      <c r="J13449" s="36"/>
      <c r="K13449" s="36"/>
      <c r="N13449" s="36"/>
      <c r="O13449" s="36"/>
    </row>
    <row r="13450" spans="6:17">
      <c r="F13450" s="36"/>
      <c r="H13450" s="36"/>
      <c r="I13450" s="36"/>
      <c r="J13450" s="36"/>
      <c r="K13450" s="36"/>
      <c r="N13450" s="36"/>
      <c r="O13450" s="36"/>
    </row>
    <row r="13451" spans="6:17">
      <c r="F13451" s="36"/>
      <c r="H13451" s="36"/>
      <c r="I13451" s="36"/>
      <c r="J13451" s="36"/>
      <c r="K13451" s="36"/>
      <c r="N13451" s="36"/>
      <c r="O13451" s="36"/>
    </row>
    <row r="13452" spans="6:17">
      <c r="F13452" s="36"/>
      <c r="K13452" s="36"/>
      <c r="O13452" s="36"/>
    </row>
    <row r="13453" spans="6:17">
      <c r="F13453" s="36"/>
      <c r="I13453" s="36"/>
      <c r="K13453" s="36"/>
      <c r="N13453" s="36"/>
      <c r="O13453" s="36"/>
    </row>
    <row r="13454" spans="6:17">
      <c r="F13454" s="36"/>
      <c r="K13454" s="36"/>
    </row>
    <row r="13455" spans="6:17">
      <c r="F13455" s="36"/>
      <c r="K13455" s="36"/>
    </row>
    <row r="13456" spans="6:17">
      <c r="J13456" s="36"/>
      <c r="K13456" s="36"/>
    </row>
    <row r="13457" spans="6:15">
      <c r="F13457" s="36"/>
      <c r="J13457" s="36"/>
      <c r="O13457" s="36"/>
    </row>
    <row r="13458" spans="6:15">
      <c r="F13458" s="36"/>
      <c r="J13458" s="36"/>
      <c r="K13458" s="36"/>
    </row>
    <row r="13459" spans="6:15">
      <c r="J13459" s="36"/>
    </row>
    <row r="13460" spans="6:15">
      <c r="F13460" s="36"/>
      <c r="H13460" s="36"/>
      <c r="I13460" s="36"/>
      <c r="J13460" s="36"/>
      <c r="K13460" s="36"/>
      <c r="N13460" s="36"/>
      <c r="O13460" s="36"/>
    </row>
    <row r="13461" spans="6:15">
      <c r="F13461" s="36"/>
      <c r="H13461" s="36"/>
      <c r="I13461" s="36"/>
      <c r="J13461" s="36"/>
      <c r="K13461" s="36"/>
      <c r="N13461" s="36"/>
      <c r="O13461" s="36"/>
    </row>
    <row r="13462" spans="6:15">
      <c r="F13462" s="36"/>
      <c r="H13462" s="36"/>
      <c r="I13462" s="36"/>
      <c r="J13462" s="36"/>
      <c r="K13462" s="36"/>
      <c r="N13462" s="36"/>
      <c r="O13462" s="36"/>
    </row>
    <row r="13463" spans="6:15">
      <c r="F13463" s="36"/>
      <c r="H13463" s="36"/>
      <c r="I13463" s="36"/>
      <c r="J13463" s="36"/>
      <c r="K13463" s="36"/>
      <c r="N13463" s="36"/>
      <c r="O13463" s="36"/>
    </row>
    <row r="13464" spans="6:15">
      <c r="F13464" s="36"/>
      <c r="H13464" s="36"/>
      <c r="I13464" s="36"/>
      <c r="J13464" s="36"/>
      <c r="K13464" s="36"/>
      <c r="N13464" s="36"/>
      <c r="O13464" s="36"/>
    </row>
    <row r="13465" spans="6:15">
      <c r="F13465" s="36"/>
      <c r="H13465" s="36"/>
      <c r="I13465" s="36"/>
      <c r="J13465" s="36"/>
      <c r="K13465" s="36"/>
      <c r="N13465" s="36"/>
      <c r="O13465" s="36"/>
    </row>
    <row r="13466" spans="6:15">
      <c r="F13466" s="36"/>
      <c r="H13466" s="36"/>
      <c r="I13466" s="36"/>
      <c r="J13466" s="36"/>
      <c r="K13466" s="36"/>
      <c r="N13466" s="36"/>
      <c r="O13466" s="36"/>
    </row>
    <row r="13467" spans="6:15">
      <c r="F13467" s="36"/>
      <c r="H13467" s="36"/>
      <c r="I13467" s="36"/>
      <c r="J13467" s="36"/>
      <c r="K13467" s="36"/>
      <c r="N13467" s="36"/>
      <c r="O13467" s="36"/>
    </row>
    <row r="13468" spans="6:15">
      <c r="F13468" s="36"/>
      <c r="K13468" s="36"/>
      <c r="O13468" s="36"/>
    </row>
    <row r="13469" spans="6:15">
      <c r="F13469" s="36"/>
      <c r="K13469" s="36"/>
      <c r="O13469" s="36"/>
    </row>
    <row r="13470" spans="6:15">
      <c r="J13470" s="36"/>
      <c r="K13470" s="36"/>
    </row>
    <row r="13471" spans="6:15">
      <c r="K13471" s="36"/>
    </row>
    <row r="13472" spans="6:15">
      <c r="F13472" s="36"/>
      <c r="H13472" s="36"/>
      <c r="I13472" s="36"/>
      <c r="J13472" s="36"/>
      <c r="K13472" s="36"/>
      <c r="N13472" s="36"/>
      <c r="O13472" s="36"/>
    </row>
    <row r="13473" spans="6:17">
      <c r="F13473" s="36"/>
      <c r="O13473" s="36"/>
    </row>
    <row r="13474" spans="6:17">
      <c r="F13474" s="36"/>
      <c r="J13474" s="36"/>
    </row>
    <row r="13475" spans="6:17">
      <c r="F13475" s="36"/>
    </row>
    <row r="13476" spans="6:17">
      <c r="F13476" s="36"/>
      <c r="H13476" s="36"/>
      <c r="I13476" s="36"/>
      <c r="J13476" s="36"/>
      <c r="K13476" s="36"/>
      <c r="N13476" s="36"/>
      <c r="O13476" s="36"/>
    </row>
    <row r="13477" spans="6:17">
      <c r="F13477" s="36"/>
      <c r="H13477" s="36"/>
      <c r="J13477" s="36"/>
      <c r="K13477" s="36"/>
      <c r="N13477" s="36"/>
      <c r="O13477" s="36"/>
    </row>
    <row r="13478" spans="6:17">
      <c r="F13478" s="36"/>
      <c r="J13478" s="36"/>
    </row>
    <row r="13479" spans="6:17">
      <c r="F13479" s="47"/>
      <c r="G13479" s="47"/>
      <c r="H13479" s="47"/>
      <c r="I13479" s="47"/>
      <c r="J13479" s="47"/>
      <c r="K13479" s="47"/>
      <c r="L13479" s="47"/>
      <c r="M13479" s="47"/>
      <c r="N13479" s="47"/>
      <c r="O13479" s="47"/>
      <c r="P13479" s="47"/>
      <c r="Q13479" s="47"/>
    </row>
    <row r="13480" spans="6:17">
      <c r="F13480" s="36"/>
      <c r="H13480" s="36"/>
      <c r="I13480" s="36"/>
      <c r="J13480" s="36"/>
      <c r="K13480" s="36"/>
      <c r="N13480" s="36"/>
      <c r="O13480" s="36"/>
    </row>
    <row r="13481" spans="6:17">
      <c r="F13481" s="36"/>
      <c r="H13481" s="36"/>
      <c r="I13481" s="36"/>
      <c r="J13481" s="36"/>
      <c r="K13481" s="36"/>
      <c r="N13481" s="36"/>
      <c r="O13481" s="36"/>
    </row>
    <row r="13482" spans="6:17">
      <c r="F13482" s="36"/>
      <c r="H13482" s="36"/>
      <c r="I13482" s="36"/>
      <c r="J13482" s="36"/>
      <c r="K13482" s="36"/>
      <c r="N13482" s="36"/>
      <c r="O13482" s="36"/>
    </row>
    <row r="13483" spans="6:17">
      <c r="F13483" s="36"/>
      <c r="H13483" s="36"/>
      <c r="I13483" s="36"/>
      <c r="J13483" s="36"/>
      <c r="K13483" s="36"/>
      <c r="N13483" s="36"/>
      <c r="O13483" s="36"/>
    </row>
    <row r="13484" spans="6:17">
      <c r="F13484" s="36"/>
      <c r="H13484" s="36"/>
      <c r="I13484" s="36"/>
      <c r="J13484" s="36"/>
      <c r="K13484" s="36"/>
      <c r="N13484" s="36"/>
      <c r="O13484" s="36"/>
    </row>
    <row r="13485" spans="6:17">
      <c r="F13485" s="36"/>
      <c r="H13485" s="36"/>
      <c r="I13485" s="36"/>
      <c r="J13485" s="36"/>
      <c r="K13485" s="36"/>
      <c r="N13485" s="36"/>
      <c r="O13485" s="36"/>
    </row>
    <row r="13486" spans="6:17">
      <c r="F13486" s="36"/>
      <c r="H13486" s="36"/>
      <c r="I13486" s="36"/>
      <c r="J13486" s="36"/>
      <c r="K13486" s="36"/>
      <c r="N13486" s="36"/>
      <c r="O13486" s="36"/>
    </row>
    <row r="13487" spans="6:17">
      <c r="F13487" s="36"/>
      <c r="H13487" s="36"/>
      <c r="I13487" s="36"/>
      <c r="J13487" s="36"/>
      <c r="K13487" s="36"/>
      <c r="N13487" s="36"/>
      <c r="O13487" s="36"/>
    </row>
    <row r="13488" spans="6:17">
      <c r="F13488" s="36"/>
      <c r="H13488" s="36"/>
      <c r="I13488" s="36"/>
      <c r="J13488" s="36"/>
      <c r="K13488" s="36"/>
      <c r="N13488" s="36"/>
      <c r="O13488" s="36"/>
    </row>
    <row r="13489" spans="6:15">
      <c r="F13489" s="36"/>
      <c r="H13489" s="36"/>
      <c r="I13489" s="36"/>
      <c r="J13489" s="36"/>
      <c r="K13489" s="36"/>
      <c r="N13489" s="36"/>
      <c r="O13489" s="36"/>
    </row>
    <row r="13490" spans="6:15">
      <c r="F13490" s="36"/>
      <c r="H13490" s="36"/>
      <c r="I13490" s="36"/>
      <c r="J13490" s="36"/>
      <c r="K13490" s="36"/>
      <c r="N13490" s="36"/>
      <c r="O13490" s="36"/>
    </row>
    <row r="13491" spans="6:15">
      <c r="F13491" s="36"/>
      <c r="H13491" s="36"/>
      <c r="I13491" s="36"/>
      <c r="J13491" s="36"/>
      <c r="K13491" s="36"/>
      <c r="N13491" s="36"/>
      <c r="O13491" s="36"/>
    </row>
    <row r="13492" spans="6:15">
      <c r="H13492" s="36"/>
      <c r="O13492" s="36"/>
    </row>
    <row r="13493" spans="6:15">
      <c r="H13493" s="36"/>
      <c r="J13493" s="36"/>
    </row>
    <row r="13494" spans="6:15">
      <c r="F13494" s="36"/>
      <c r="H13494" s="36"/>
      <c r="J13494" s="36"/>
      <c r="K13494" s="36"/>
      <c r="O13494" s="36"/>
    </row>
    <row r="13495" spans="6:15">
      <c r="F13495" s="36"/>
      <c r="H13495" s="36"/>
    </row>
    <row r="13496" spans="6:15">
      <c r="H13496" s="36"/>
      <c r="I13496" s="36"/>
      <c r="O13496" s="36"/>
    </row>
    <row r="13497" spans="6:15">
      <c r="H13497" s="36"/>
      <c r="I13497" s="36"/>
      <c r="J13497" s="36"/>
    </row>
    <row r="13498" spans="6:15">
      <c r="H13498" s="36"/>
      <c r="I13498" s="36"/>
      <c r="J13498" s="36"/>
    </row>
    <row r="13499" spans="6:15">
      <c r="F13499" s="36"/>
      <c r="H13499" s="36"/>
      <c r="I13499" s="36"/>
    </row>
    <row r="13500" spans="6:15">
      <c r="F13500" s="36"/>
      <c r="I13500" s="36"/>
      <c r="K13500" s="36"/>
      <c r="O13500" s="36"/>
    </row>
    <row r="13501" spans="6:15">
      <c r="F13501" s="36"/>
      <c r="H13501" s="36"/>
      <c r="I13501" s="36"/>
      <c r="K13501" s="36"/>
      <c r="N13501" s="36"/>
    </row>
    <row r="13502" spans="6:15">
      <c r="I13502" s="36"/>
      <c r="J13502" s="36"/>
    </row>
    <row r="13503" spans="6:15">
      <c r="F13503" s="36"/>
      <c r="I13503" s="36"/>
      <c r="O13503" s="36"/>
    </row>
    <row r="13504" spans="6:15">
      <c r="J13504" s="36"/>
      <c r="O13504" s="36"/>
    </row>
    <row r="13505" spans="6:17">
      <c r="F13505" s="36"/>
      <c r="J13505" s="36"/>
      <c r="O13505" s="36"/>
    </row>
    <row r="13506" spans="6:17">
      <c r="J13506" s="36"/>
    </row>
    <row r="13507" spans="6:17">
      <c r="I13507" s="36"/>
      <c r="J13507" s="36"/>
      <c r="K13507" s="36"/>
      <c r="O13507" s="36"/>
    </row>
    <row r="13508" spans="6:17">
      <c r="N13508" s="36"/>
      <c r="O13508" s="36"/>
    </row>
    <row r="13509" spans="6:17">
      <c r="F13509" s="36"/>
      <c r="N13509" s="36"/>
    </row>
    <row r="13510" spans="6:17">
      <c r="J13510" s="36"/>
      <c r="N13510" s="36"/>
    </row>
    <row r="13511" spans="6:17">
      <c r="I13511" s="36"/>
      <c r="N13511" s="36"/>
    </row>
    <row r="13512" spans="6:17">
      <c r="F13512" s="36"/>
      <c r="H13512" s="36"/>
      <c r="I13512" s="36"/>
      <c r="K13512" s="36"/>
      <c r="O13512" s="36"/>
    </row>
    <row r="13513" spans="6:17">
      <c r="F13513" s="36"/>
      <c r="O13513" s="36"/>
    </row>
    <row r="13514" spans="6:17">
      <c r="F13514" s="36"/>
      <c r="H13514" s="36"/>
      <c r="K13514" s="36"/>
      <c r="O13514" s="36"/>
    </row>
    <row r="13515" spans="6:17">
      <c r="F13515" s="36"/>
      <c r="I13515" s="36"/>
    </row>
    <row r="13516" spans="6:17">
      <c r="F13516" s="47"/>
      <c r="G13516" s="47"/>
      <c r="H13516" s="47"/>
      <c r="I13516" s="47"/>
      <c r="J13516" s="47"/>
      <c r="K13516" s="47"/>
      <c r="L13516" s="47"/>
      <c r="M13516" s="47"/>
      <c r="N13516" s="47"/>
      <c r="O13516" s="47"/>
      <c r="P13516" s="47"/>
      <c r="Q13516" s="47"/>
    </row>
    <row r="13517" spans="6:17">
      <c r="F13517" s="36"/>
      <c r="K13517" s="36"/>
      <c r="O13517" s="36"/>
    </row>
    <row r="13518" spans="6:17">
      <c r="F13518" s="47"/>
      <c r="G13518" s="47"/>
      <c r="H13518" s="47"/>
      <c r="I13518" s="47"/>
      <c r="J13518" s="47"/>
      <c r="K13518" s="47"/>
      <c r="L13518" s="47"/>
      <c r="M13518" s="47"/>
      <c r="N13518" s="47"/>
      <c r="O13518" s="47"/>
      <c r="P13518" s="47"/>
      <c r="Q13518" s="47"/>
    </row>
    <row r="13519" spans="6:17">
      <c r="I13519" s="36"/>
      <c r="K13519" s="36"/>
    </row>
    <row r="13520" spans="6:17">
      <c r="F13520" s="36"/>
      <c r="I13520" s="36"/>
      <c r="O13520" s="36"/>
    </row>
    <row r="13521" spans="6:15">
      <c r="F13521" s="36"/>
      <c r="I13521" s="36"/>
      <c r="O13521" s="36"/>
    </row>
    <row r="13522" spans="6:15">
      <c r="I13522" s="36"/>
      <c r="O13522" s="36"/>
    </row>
    <row r="13523" spans="6:15">
      <c r="I13523" s="36"/>
    </row>
    <row r="13524" spans="6:15">
      <c r="F13524" s="36"/>
      <c r="J13524" s="36"/>
      <c r="K13524" s="36"/>
      <c r="O13524" s="36"/>
    </row>
    <row r="13525" spans="6:15">
      <c r="F13525" s="36"/>
      <c r="H13525" s="36"/>
      <c r="K13525" s="36"/>
      <c r="O13525" s="36"/>
    </row>
    <row r="13526" spans="6:15">
      <c r="K13526" s="36"/>
      <c r="O13526" s="36"/>
    </row>
    <row r="13527" spans="6:15">
      <c r="F13527" s="36"/>
      <c r="K13527" s="36"/>
    </row>
    <row r="13528" spans="6:15">
      <c r="F13528" s="36"/>
      <c r="O13528" s="36"/>
    </row>
    <row r="13529" spans="6:15">
      <c r="F13529" s="36"/>
      <c r="O13529" s="36"/>
    </row>
    <row r="13530" spans="6:15">
      <c r="O13530" s="36"/>
    </row>
    <row r="13531" spans="6:15">
      <c r="O13531" s="36"/>
    </row>
    <row r="13532" spans="6:15">
      <c r="F13532" s="36"/>
      <c r="O13532" s="36"/>
    </row>
    <row r="13533" spans="6:15">
      <c r="F13533" s="36"/>
      <c r="O13533" s="36"/>
    </row>
    <row r="13534" spans="6:15">
      <c r="O13534" s="36"/>
    </row>
    <row r="13535" spans="6:15">
      <c r="M13535" s="36"/>
      <c r="O13535" s="36"/>
    </row>
    <row r="13536" spans="6:15">
      <c r="F13536" s="36"/>
      <c r="H13536" s="36"/>
      <c r="I13536" s="36"/>
      <c r="J13536" s="36"/>
      <c r="K13536" s="36"/>
      <c r="N13536" s="36"/>
      <c r="O13536" s="36"/>
    </row>
    <row r="13537" spans="6:15">
      <c r="F13537" s="36"/>
      <c r="H13537" s="36"/>
      <c r="I13537" s="36"/>
      <c r="J13537" s="36"/>
      <c r="K13537" s="36"/>
      <c r="N13537" s="36"/>
      <c r="O13537" s="36"/>
    </row>
    <row r="13538" spans="6:15">
      <c r="F13538" s="36"/>
      <c r="H13538" s="36"/>
      <c r="I13538" s="36"/>
      <c r="J13538" s="36"/>
      <c r="K13538" s="36"/>
      <c r="N13538" s="36"/>
      <c r="O13538" s="36"/>
    </row>
    <row r="13539" spans="6:15">
      <c r="F13539" s="36"/>
      <c r="H13539" s="36"/>
      <c r="I13539" s="36"/>
      <c r="J13539" s="36"/>
      <c r="K13539" s="36"/>
      <c r="N13539" s="36"/>
      <c r="O13539" s="36"/>
    </row>
    <row r="13540" spans="6:15">
      <c r="F13540" s="36"/>
      <c r="K13540" s="36"/>
      <c r="O13540" s="36"/>
    </row>
    <row r="13541" spans="6:15">
      <c r="F13541" s="36"/>
      <c r="K13541" s="36"/>
      <c r="O13541" s="36"/>
    </row>
    <row r="13542" spans="6:15">
      <c r="F13542" s="36"/>
      <c r="J13542" s="36"/>
      <c r="K13542" s="36"/>
    </row>
    <row r="13543" spans="6:15">
      <c r="K13543" s="36"/>
      <c r="M13543" s="36"/>
    </row>
    <row r="13544" spans="6:15">
      <c r="F13544" s="36"/>
      <c r="I13544" s="36"/>
      <c r="O13544" s="36"/>
    </row>
    <row r="13545" spans="6:15">
      <c r="F13545" s="36"/>
      <c r="I13545" s="36"/>
      <c r="O13545" s="36"/>
    </row>
    <row r="13546" spans="6:15">
      <c r="I13546" s="36"/>
      <c r="J13546" s="36"/>
    </row>
    <row r="13547" spans="6:15">
      <c r="I13547" s="36"/>
      <c r="M13547" s="36"/>
    </row>
    <row r="13548" spans="6:15">
      <c r="F13548" s="36"/>
      <c r="H13548" s="36"/>
      <c r="I13548" s="36"/>
      <c r="J13548" s="36"/>
      <c r="K13548" s="36"/>
      <c r="N13548" s="36"/>
      <c r="O13548" s="36"/>
    </row>
    <row r="13549" spans="6:15">
      <c r="F13549" s="36"/>
      <c r="H13549" s="36"/>
      <c r="I13549" s="36"/>
      <c r="J13549" s="36"/>
      <c r="K13549" s="36"/>
      <c r="N13549" s="36"/>
      <c r="O13549" s="36"/>
    </row>
    <row r="13550" spans="6:15">
      <c r="F13550" s="36"/>
      <c r="H13550" s="36"/>
      <c r="I13550" s="36"/>
      <c r="J13550" s="36"/>
      <c r="K13550" s="36"/>
      <c r="N13550" s="36"/>
      <c r="O13550" s="36"/>
    </row>
    <row r="13551" spans="6:15">
      <c r="F13551" s="36"/>
      <c r="H13551" s="36"/>
      <c r="I13551" s="36"/>
      <c r="J13551" s="36"/>
      <c r="K13551" s="36"/>
      <c r="N13551" s="36"/>
      <c r="O13551" s="36"/>
    </row>
    <row r="13552" spans="6:15">
      <c r="F13552" s="36"/>
      <c r="H13552" s="36"/>
      <c r="I13552" s="36"/>
      <c r="J13552" s="36"/>
      <c r="K13552" s="36"/>
      <c r="N13552" s="36"/>
      <c r="O13552" s="36"/>
    </row>
    <row r="13553" spans="6:15">
      <c r="F13553" s="36"/>
      <c r="H13553" s="36"/>
      <c r="I13553" s="36"/>
      <c r="J13553" s="36"/>
      <c r="K13553" s="36"/>
      <c r="N13553" s="36"/>
      <c r="O13553" s="36"/>
    </row>
    <row r="13554" spans="6:15">
      <c r="F13554" s="36"/>
      <c r="H13554" s="36"/>
      <c r="I13554" s="36"/>
      <c r="J13554" s="36"/>
      <c r="K13554" s="36"/>
      <c r="N13554" s="36"/>
      <c r="O13554" s="36"/>
    </row>
    <row r="13555" spans="6:15">
      <c r="F13555" s="36"/>
      <c r="H13555" s="36"/>
      <c r="I13555" s="36"/>
      <c r="J13555" s="36"/>
      <c r="K13555" s="36"/>
      <c r="N13555" s="36"/>
      <c r="O13555" s="36"/>
    </row>
    <row r="13556" spans="6:15">
      <c r="F13556" s="36"/>
      <c r="J13556" s="36"/>
      <c r="O13556" s="36"/>
    </row>
    <row r="13557" spans="6:15">
      <c r="F13557" s="36"/>
      <c r="J13557" s="36"/>
      <c r="O13557" s="36"/>
    </row>
    <row r="13558" spans="6:15">
      <c r="J13558" s="36"/>
    </row>
    <row r="13559" spans="6:15">
      <c r="J13559" s="36"/>
      <c r="K13559" s="36"/>
    </row>
    <row r="13560" spans="6:15">
      <c r="F13560" s="36"/>
      <c r="H13560" s="36"/>
      <c r="I13560" s="36"/>
      <c r="J13560" s="36"/>
      <c r="K13560" s="36"/>
      <c r="N13560" s="36"/>
      <c r="O13560" s="36"/>
    </row>
    <row r="13561" spans="6:15">
      <c r="F13561" s="36"/>
      <c r="H13561" s="36"/>
      <c r="I13561" s="36"/>
      <c r="J13561" s="36"/>
      <c r="K13561" s="36"/>
      <c r="N13561" s="36"/>
      <c r="O13561" s="36"/>
    </row>
    <row r="13562" spans="6:15">
      <c r="F13562" s="36"/>
      <c r="H13562" s="36"/>
      <c r="I13562" s="36"/>
      <c r="J13562" s="36"/>
      <c r="K13562" s="36"/>
      <c r="N13562" s="36"/>
      <c r="O13562" s="36"/>
    </row>
    <row r="13563" spans="6:15">
      <c r="F13563" s="36"/>
      <c r="H13563" s="36"/>
      <c r="I13563" s="36"/>
      <c r="J13563" s="36"/>
      <c r="K13563" s="36"/>
      <c r="N13563" s="36"/>
      <c r="O13563" s="36"/>
    </row>
    <row r="13564" spans="6:15">
      <c r="F13564" s="36"/>
      <c r="I13564" s="36"/>
      <c r="O13564" s="36"/>
    </row>
    <row r="13565" spans="6:15">
      <c r="F13565" s="36"/>
      <c r="H13565" s="36"/>
      <c r="I13565" s="36"/>
      <c r="J13565" s="36"/>
      <c r="K13565" s="36"/>
      <c r="N13565" s="36"/>
      <c r="O13565" s="36"/>
    </row>
    <row r="13566" spans="6:15">
      <c r="I13566" s="36"/>
      <c r="K13566" s="36"/>
    </row>
    <row r="13567" spans="6:15">
      <c r="I13567" s="36"/>
      <c r="K13567" s="36"/>
    </row>
    <row r="13568" spans="6:15">
      <c r="F13568" s="36"/>
      <c r="H13568" s="36"/>
      <c r="I13568" s="36"/>
      <c r="J13568" s="36"/>
      <c r="K13568" s="36"/>
      <c r="N13568" s="36"/>
      <c r="O13568" s="36"/>
    </row>
    <row r="13569" spans="6:15">
      <c r="F13569" s="36"/>
      <c r="H13569" s="36"/>
      <c r="I13569" s="36"/>
      <c r="J13569" s="36"/>
      <c r="K13569" s="36"/>
      <c r="N13569" s="36"/>
      <c r="O13569" s="36"/>
    </row>
    <row r="13570" spans="6:15">
      <c r="F13570" s="36"/>
      <c r="H13570" s="36"/>
      <c r="I13570" s="36"/>
      <c r="J13570" s="36"/>
      <c r="K13570" s="36"/>
      <c r="N13570" s="36"/>
      <c r="O13570" s="36"/>
    </row>
    <row r="13571" spans="6:15">
      <c r="F13571" s="36"/>
      <c r="H13571" s="36"/>
      <c r="I13571" s="36"/>
      <c r="J13571" s="36"/>
      <c r="K13571" s="36"/>
      <c r="N13571" s="36"/>
      <c r="O13571" s="36"/>
    </row>
    <row r="13572" spans="6:15">
      <c r="F13572" s="36"/>
      <c r="K13572" s="36"/>
      <c r="O13572" s="36"/>
    </row>
    <row r="13573" spans="6:15">
      <c r="F13573" s="36"/>
      <c r="H13573" s="36"/>
      <c r="K13573" s="36"/>
    </row>
    <row r="13574" spans="6:15">
      <c r="F13574" s="36"/>
      <c r="K13574" s="36"/>
    </row>
    <row r="13575" spans="6:15">
      <c r="F13575" s="36"/>
    </row>
    <row r="13576" spans="6:15">
      <c r="F13576" s="36"/>
      <c r="H13576" s="36"/>
      <c r="I13576" s="36"/>
      <c r="J13576" s="36"/>
      <c r="K13576" s="36"/>
      <c r="N13576" s="36"/>
      <c r="O13576" s="36"/>
    </row>
    <row r="13577" spans="6:15">
      <c r="F13577" s="36"/>
      <c r="H13577" s="36"/>
      <c r="I13577" s="36"/>
      <c r="J13577" s="36"/>
      <c r="K13577" s="36"/>
      <c r="N13577" s="36"/>
      <c r="O13577" s="36"/>
    </row>
    <row r="13578" spans="6:15">
      <c r="F13578" s="36"/>
      <c r="H13578" s="36"/>
      <c r="I13578" s="36"/>
      <c r="J13578" s="36"/>
      <c r="K13578" s="36"/>
      <c r="N13578" s="36"/>
      <c r="O13578" s="36"/>
    </row>
    <row r="13579" spans="6:15">
      <c r="F13579" s="36"/>
      <c r="H13579" s="36"/>
      <c r="I13579" s="36"/>
      <c r="J13579" s="36"/>
      <c r="K13579" s="36"/>
      <c r="N13579" s="36"/>
      <c r="O13579" s="36"/>
    </row>
    <row r="13580" spans="6:15">
      <c r="F13580" s="36"/>
      <c r="H13580" s="36"/>
      <c r="I13580" s="36"/>
      <c r="J13580" s="36"/>
      <c r="K13580" s="36"/>
      <c r="N13580" s="36"/>
      <c r="O13580" s="36"/>
    </row>
    <row r="13581" spans="6:15">
      <c r="F13581" s="36"/>
      <c r="O13581" s="36"/>
    </row>
    <row r="13582" spans="6:15">
      <c r="K13582" s="36"/>
      <c r="O13582" s="36"/>
    </row>
    <row r="13583" spans="6:15">
      <c r="O13583" s="36"/>
    </row>
    <row r="13584" spans="6:15">
      <c r="F13584" s="36"/>
      <c r="H13584" s="36"/>
      <c r="I13584" s="36"/>
      <c r="J13584" s="36"/>
      <c r="K13584" s="36"/>
      <c r="N13584" s="36"/>
      <c r="O13584" s="36"/>
    </row>
    <row r="13585" spans="6:17">
      <c r="F13585" s="36"/>
      <c r="M13585" s="36"/>
      <c r="O13585" s="36"/>
    </row>
    <row r="13586" spans="6:17">
      <c r="F13586" s="36"/>
      <c r="H13586" s="36"/>
      <c r="K13586" s="36"/>
      <c r="M13586" s="36"/>
    </row>
    <row r="13587" spans="6:17">
      <c r="M13587" s="36"/>
    </row>
    <row r="13588" spans="6:17">
      <c r="F13588" s="36"/>
      <c r="H13588" s="36"/>
      <c r="I13588" s="36"/>
      <c r="J13588" s="36"/>
      <c r="K13588" s="36"/>
      <c r="N13588" s="36"/>
      <c r="O13588" s="36"/>
    </row>
    <row r="13589" spans="6:17">
      <c r="F13589" s="36"/>
      <c r="H13589" s="36"/>
      <c r="I13589" s="36"/>
      <c r="J13589" s="36"/>
      <c r="K13589" s="36"/>
      <c r="N13589" s="36"/>
      <c r="O13589" s="36"/>
    </row>
    <row r="13590" spans="6:17">
      <c r="F13590" s="36"/>
      <c r="H13590" s="36"/>
      <c r="I13590" s="36"/>
      <c r="J13590" s="36"/>
      <c r="K13590" s="36"/>
      <c r="N13590" s="36"/>
      <c r="O13590" s="36"/>
    </row>
    <row r="13591" spans="6:17">
      <c r="F13591" s="36"/>
      <c r="H13591" s="36"/>
      <c r="I13591" s="36"/>
      <c r="J13591" s="36"/>
      <c r="K13591" s="36"/>
      <c r="N13591" s="36"/>
      <c r="O13591" s="36"/>
    </row>
    <row r="13592" spans="6:17">
      <c r="F13592" s="36"/>
      <c r="J13592" s="36"/>
      <c r="K13592" s="36"/>
      <c r="O13592" s="36"/>
    </row>
    <row r="13593" spans="6:17">
      <c r="F13593" s="36"/>
      <c r="O13593" s="36"/>
    </row>
    <row r="13594" spans="6:17">
      <c r="F13594" s="36"/>
    </row>
    <row r="13595" spans="6:17">
      <c r="F13595" s="36"/>
    </row>
    <row r="13596" spans="6:17">
      <c r="F13596" s="36"/>
      <c r="J13596" s="36"/>
      <c r="K13596" s="36"/>
      <c r="O13596" s="36"/>
    </row>
    <row r="13597" spans="6:17">
      <c r="F13597" s="36"/>
      <c r="H13597" s="36"/>
      <c r="I13597" s="36"/>
      <c r="K13597" s="36"/>
      <c r="N13597" s="36"/>
      <c r="O13597" s="36"/>
    </row>
    <row r="13598" spans="6:17">
      <c r="F13598" s="36"/>
      <c r="K13598" s="36"/>
    </row>
    <row r="13599" spans="6:17">
      <c r="F13599" s="47"/>
      <c r="G13599" s="47"/>
      <c r="H13599" s="47"/>
      <c r="I13599" s="47"/>
      <c r="J13599" s="47"/>
      <c r="K13599" s="47"/>
      <c r="L13599" s="47"/>
      <c r="M13599" s="47"/>
      <c r="N13599" s="47"/>
      <c r="O13599" s="47"/>
      <c r="P13599" s="47"/>
      <c r="Q13599" s="47"/>
    </row>
    <row r="13600" spans="6:17">
      <c r="F13600" s="36"/>
      <c r="H13600" s="36"/>
      <c r="I13600" s="36"/>
      <c r="J13600" s="36"/>
      <c r="K13600" s="36"/>
      <c r="N13600" s="36"/>
      <c r="O13600" s="36"/>
    </row>
    <row r="13601" spans="6:17">
      <c r="F13601" s="36"/>
      <c r="K13601" s="36"/>
      <c r="O13601" s="36"/>
    </row>
    <row r="13602" spans="6:17">
      <c r="F13602" s="36"/>
      <c r="O13602" s="36"/>
    </row>
    <row r="13603" spans="6:17">
      <c r="F13603" s="36"/>
      <c r="I13603" s="36"/>
      <c r="J13603" s="36"/>
      <c r="K13603" s="36"/>
      <c r="O13603" s="36"/>
    </row>
    <row r="13604" spans="6:17">
      <c r="F13604" s="36"/>
      <c r="H13604" s="36"/>
      <c r="I13604" s="36"/>
      <c r="J13604" s="36"/>
      <c r="K13604" s="36"/>
      <c r="N13604" s="36"/>
      <c r="O13604" s="36"/>
    </row>
    <row r="13605" spans="6:17">
      <c r="F13605" s="36"/>
      <c r="H13605" s="36"/>
      <c r="I13605" s="36"/>
      <c r="J13605" s="36"/>
      <c r="K13605" s="36"/>
      <c r="N13605" s="36"/>
      <c r="O13605" s="36"/>
    </row>
    <row r="13606" spans="6:17">
      <c r="F13606" s="36"/>
      <c r="O13606" s="36"/>
    </row>
    <row r="13607" spans="6:17">
      <c r="F13607" s="36"/>
      <c r="H13607" s="36"/>
      <c r="I13607" s="36"/>
      <c r="J13607" s="36"/>
      <c r="K13607" s="36"/>
      <c r="N13607" s="36"/>
      <c r="O13607" s="36"/>
    </row>
    <row r="13608" spans="6:17">
      <c r="F13608" s="36"/>
      <c r="H13608" s="36"/>
      <c r="I13608" s="36"/>
      <c r="J13608" s="36"/>
      <c r="K13608" s="36"/>
      <c r="N13608" s="36"/>
      <c r="O13608" s="36"/>
    </row>
    <row r="13609" spans="6:17">
      <c r="F13609" s="36"/>
      <c r="H13609" s="36"/>
      <c r="I13609" s="36"/>
      <c r="J13609" s="36"/>
      <c r="K13609" s="36"/>
      <c r="N13609" s="36"/>
      <c r="O13609" s="36"/>
    </row>
    <row r="13610" spans="6:17">
      <c r="F13610" s="36"/>
      <c r="H13610" s="36"/>
      <c r="I13610" s="36"/>
      <c r="J13610" s="36"/>
      <c r="K13610" s="36"/>
      <c r="N13610" s="36"/>
      <c r="O13610" s="36"/>
    </row>
    <row r="13611" spans="6:17">
      <c r="F13611" s="36"/>
      <c r="H13611" s="36"/>
      <c r="I13611" s="36"/>
      <c r="J13611" s="36"/>
      <c r="K13611" s="36"/>
      <c r="N13611" s="36"/>
      <c r="O13611" s="36"/>
    </row>
    <row r="13612" spans="6:17">
      <c r="F13612" s="36"/>
      <c r="J13612" s="36"/>
      <c r="O13612" s="36"/>
    </row>
    <row r="13613" spans="6:17">
      <c r="F13613" s="36"/>
      <c r="J13613" s="36"/>
      <c r="K13613" s="36"/>
    </row>
    <row r="13614" spans="6:17">
      <c r="F13614" s="47"/>
      <c r="G13614" s="47"/>
      <c r="H13614" s="47"/>
      <c r="I13614" s="47"/>
      <c r="J13614" s="47"/>
      <c r="K13614" s="47"/>
      <c r="L13614" s="47"/>
      <c r="M13614" s="47"/>
      <c r="N13614" s="47"/>
      <c r="O13614" s="47"/>
      <c r="P13614" s="47"/>
      <c r="Q13614" s="47"/>
    </row>
    <row r="13615" spans="6:17">
      <c r="I13615" s="36"/>
      <c r="J13615" s="36"/>
    </row>
    <row r="13616" spans="6:17">
      <c r="F13616" s="36"/>
      <c r="O13616" s="36"/>
    </row>
    <row r="13617" spans="6:15">
      <c r="F13617" s="36"/>
      <c r="K13617" s="36"/>
    </row>
    <row r="13618" spans="6:15">
      <c r="F13618" s="36"/>
      <c r="K13618" s="36"/>
    </row>
    <row r="13619" spans="6:15">
      <c r="F13619" s="36"/>
      <c r="I13619" s="36"/>
    </row>
    <row r="13620" spans="6:15">
      <c r="F13620" s="36"/>
      <c r="H13620" s="36"/>
      <c r="I13620" s="36"/>
      <c r="J13620" s="36"/>
      <c r="K13620" s="36"/>
      <c r="N13620" s="36"/>
      <c r="O13620" s="36"/>
    </row>
    <row r="13621" spans="6:15">
      <c r="F13621" s="36"/>
      <c r="H13621" s="36"/>
      <c r="I13621" s="36"/>
      <c r="J13621" s="36"/>
      <c r="K13621" s="36"/>
      <c r="N13621" s="36"/>
      <c r="O13621" s="36"/>
    </row>
    <row r="13622" spans="6:15">
      <c r="F13622" s="36"/>
      <c r="H13622" s="36"/>
      <c r="I13622" s="36"/>
      <c r="J13622" s="36"/>
      <c r="K13622" s="36"/>
      <c r="N13622" s="36"/>
      <c r="O13622" s="36"/>
    </row>
    <row r="13623" spans="6:15">
      <c r="F13623" s="36"/>
      <c r="H13623" s="36"/>
      <c r="I13623" s="36"/>
      <c r="J13623" s="36"/>
      <c r="K13623" s="36"/>
      <c r="N13623" s="36"/>
      <c r="O13623" s="36"/>
    </row>
    <row r="13624" spans="6:15">
      <c r="F13624" s="36"/>
      <c r="I13624" s="36"/>
      <c r="O13624" s="36"/>
    </row>
    <row r="13625" spans="6:15">
      <c r="F13625" s="36"/>
      <c r="I13625" s="36"/>
      <c r="O13625" s="36"/>
    </row>
    <row r="13626" spans="6:15">
      <c r="F13626" s="36"/>
      <c r="I13626" s="36"/>
      <c r="K13626" s="36"/>
    </row>
    <row r="13627" spans="6:15">
      <c r="F13627" s="36"/>
      <c r="I13627" s="36"/>
      <c r="O13627" s="36"/>
    </row>
    <row r="13628" spans="6:15">
      <c r="F13628" s="36"/>
      <c r="O13628" s="36"/>
    </row>
    <row r="13629" spans="6:15">
      <c r="F13629" s="36"/>
      <c r="O13629" s="36"/>
    </row>
    <row r="13630" spans="6:15">
      <c r="F13630" s="36"/>
      <c r="H13630" s="36"/>
      <c r="K13630" s="36"/>
    </row>
    <row r="13631" spans="6:15">
      <c r="F13631" s="36"/>
      <c r="O13631" s="36"/>
    </row>
    <row r="13632" spans="6:15">
      <c r="F13632" s="36"/>
      <c r="H13632" s="36"/>
      <c r="I13632" s="36"/>
      <c r="J13632" s="36"/>
      <c r="K13632" s="36"/>
      <c r="N13632" s="36"/>
      <c r="O13632" s="36"/>
    </row>
    <row r="13633" spans="6:15">
      <c r="F13633" s="36"/>
      <c r="K13633" s="36"/>
      <c r="O13633" s="36"/>
    </row>
    <row r="13634" spans="6:15">
      <c r="F13634" s="36"/>
      <c r="H13634" s="36"/>
      <c r="J13634" s="36"/>
      <c r="K13634" s="36"/>
    </row>
    <row r="13635" spans="6:15">
      <c r="F13635" s="36"/>
      <c r="K13635" s="36"/>
      <c r="O13635" s="36"/>
    </row>
    <row r="13636" spans="6:15">
      <c r="F13636" s="36"/>
      <c r="K13636" s="36"/>
      <c r="O13636" s="36"/>
    </row>
    <row r="13637" spans="6:15">
      <c r="F13637" s="36"/>
      <c r="O13637" s="36"/>
    </row>
    <row r="13638" spans="6:15">
      <c r="F13638" s="36"/>
      <c r="J13638" s="36"/>
      <c r="K13638" s="36"/>
    </row>
    <row r="13639" spans="6:15">
      <c r="F13639" s="36"/>
      <c r="O13639" s="36"/>
    </row>
    <row r="13640" spans="6:15">
      <c r="F13640" s="36"/>
      <c r="H13640" s="36"/>
      <c r="I13640" s="36"/>
      <c r="J13640" s="36"/>
      <c r="K13640" s="36"/>
      <c r="N13640" s="36"/>
      <c r="O13640" s="36"/>
    </row>
    <row r="13641" spans="6:15">
      <c r="F13641" s="36"/>
      <c r="J13641" s="36"/>
      <c r="O13641" s="36"/>
    </row>
    <row r="13642" spans="6:15">
      <c r="F13642" s="36"/>
      <c r="J13642" s="36"/>
    </row>
    <row r="13643" spans="6:15">
      <c r="F13643" s="36"/>
      <c r="J13643" s="36"/>
      <c r="O13643" s="36"/>
    </row>
    <row r="13644" spans="6:15">
      <c r="F13644" s="36"/>
      <c r="O13644" s="36"/>
    </row>
    <row r="13645" spans="6:15">
      <c r="F13645" s="36"/>
      <c r="H13645" s="36"/>
      <c r="I13645" s="36"/>
      <c r="J13645" s="36"/>
      <c r="K13645" s="36"/>
    </row>
    <row r="13646" spans="6:15">
      <c r="F13646" s="36"/>
      <c r="J13646" s="36"/>
    </row>
    <row r="13647" spans="6:15">
      <c r="F13647" s="36"/>
      <c r="K13647" s="36"/>
      <c r="O13647" s="36"/>
    </row>
    <row r="13648" spans="6:15">
      <c r="F13648" s="36"/>
      <c r="I13648" s="36"/>
      <c r="O13648" s="36"/>
    </row>
    <row r="13649" spans="6:17">
      <c r="I13649" s="36"/>
      <c r="K13649" s="36"/>
      <c r="O13649" s="36"/>
    </row>
    <row r="13650" spans="6:17">
      <c r="F13650" s="36"/>
      <c r="I13650" s="36"/>
      <c r="J13650" s="36"/>
    </row>
    <row r="13651" spans="6:17">
      <c r="F13651" s="36"/>
      <c r="I13651" s="36"/>
      <c r="K13651" s="36"/>
    </row>
    <row r="13652" spans="6:17">
      <c r="F13652" s="36"/>
      <c r="H13652" s="36"/>
      <c r="I13652" s="36"/>
      <c r="J13652" s="36"/>
      <c r="K13652" s="36"/>
      <c r="N13652" s="36"/>
      <c r="O13652" s="36"/>
    </row>
    <row r="13653" spans="6:17">
      <c r="F13653" s="36"/>
      <c r="H13653" s="36"/>
      <c r="I13653" s="36"/>
      <c r="J13653" s="36"/>
      <c r="K13653" s="36"/>
      <c r="N13653" s="36"/>
      <c r="O13653" s="36"/>
    </row>
    <row r="13654" spans="6:17">
      <c r="F13654" s="36"/>
      <c r="H13654" s="36"/>
      <c r="I13654" s="36"/>
      <c r="J13654" s="36"/>
      <c r="K13654" s="36"/>
      <c r="N13654" s="36"/>
      <c r="O13654" s="36"/>
    </row>
    <row r="13655" spans="6:17">
      <c r="F13655" s="36"/>
      <c r="H13655" s="36"/>
      <c r="I13655" s="36"/>
      <c r="J13655" s="36"/>
      <c r="K13655" s="36"/>
      <c r="N13655" s="36"/>
      <c r="O13655" s="36"/>
    </row>
    <row r="13656" spans="6:17">
      <c r="F13656" s="36"/>
      <c r="H13656" s="36"/>
      <c r="I13656" s="36"/>
      <c r="J13656" s="36"/>
      <c r="K13656" s="36"/>
      <c r="N13656" s="36"/>
      <c r="O13656" s="36"/>
    </row>
    <row r="13657" spans="6:17">
      <c r="F13657" s="36"/>
      <c r="H13657" s="36"/>
      <c r="I13657" s="36"/>
      <c r="J13657" s="36"/>
      <c r="K13657" s="36"/>
      <c r="N13657" s="36"/>
      <c r="O13657" s="36"/>
    </row>
    <row r="13658" spans="6:17">
      <c r="F13658" s="36"/>
      <c r="H13658" s="36"/>
      <c r="I13658" s="36"/>
      <c r="J13658" s="36"/>
      <c r="K13658" s="36"/>
      <c r="N13658" s="36"/>
      <c r="O13658" s="36"/>
    </row>
    <row r="13659" spans="6:17">
      <c r="F13659" s="36"/>
      <c r="H13659" s="36"/>
      <c r="I13659" s="36"/>
      <c r="J13659" s="36"/>
      <c r="K13659" s="36"/>
      <c r="N13659" s="36"/>
      <c r="O13659" s="36"/>
    </row>
    <row r="13660" spans="6:17">
      <c r="F13660" s="36"/>
      <c r="H13660" s="36"/>
      <c r="O13660" s="36"/>
    </row>
    <row r="13661" spans="6:17">
      <c r="H13661" s="36"/>
      <c r="K13661" s="36"/>
    </row>
    <row r="13662" spans="6:17">
      <c r="F13662" s="47"/>
      <c r="G13662" s="47"/>
      <c r="H13662" s="47"/>
      <c r="I13662" s="47"/>
      <c r="J13662" s="47"/>
      <c r="K13662" s="47"/>
      <c r="L13662" s="47"/>
      <c r="M13662" s="47"/>
      <c r="N13662" s="47"/>
      <c r="O13662" s="47"/>
      <c r="P13662" s="47"/>
      <c r="Q13662" s="47"/>
    </row>
    <row r="13663" spans="6:17">
      <c r="H13663" s="36"/>
      <c r="O13663" s="36"/>
    </row>
    <row r="13664" spans="6:17">
      <c r="F13664" s="36"/>
      <c r="H13664" s="36"/>
      <c r="I13664" s="36"/>
      <c r="J13664" s="36"/>
      <c r="K13664" s="36"/>
      <c r="N13664" s="36"/>
      <c r="O13664" s="36"/>
    </row>
    <row r="13665" spans="6:15">
      <c r="F13665" s="36"/>
      <c r="H13665" s="36"/>
      <c r="I13665" s="36"/>
      <c r="J13665" s="36"/>
      <c r="K13665" s="36"/>
      <c r="N13665" s="36"/>
      <c r="O13665" s="36"/>
    </row>
    <row r="13666" spans="6:15">
      <c r="F13666" s="36"/>
      <c r="H13666" s="36"/>
      <c r="I13666" s="36"/>
      <c r="J13666" s="36"/>
      <c r="K13666" s="36"/>
      <c r="N13666" s="36"/>
      <c r="O13666" s="36"/>
    </row>
    <row r="13667" spans="6:15">
      <c r="F13667" s="36"/>
      <c r="H13667" s="36"/>
      <c r="I13667" s="36"/>
      <c r="J13667" s="36"/>
      <c r="K13667" s="36"/>
      <c r="N13667" s="36"/>
      <c r="O13667" s="36"/>
    </row>
    <row r="13668" spans="6:15">
      <c r="F13668" s="36"/>
      <c r="H13668" s="36"/>
      <c r="I13668" s="36"/>
      <c r="J13668" s="36"/>
      <c r="K13668" s="36"/>
      <c r="N13668" s="36"/>
      <c r="O13668" s="36"/>
    </row>
    <row r="13669" spans="6:15">
      <c r="F13669" s="36"/>
      <c r="H13669" s="36"/>
      <c r="I13669" s="36"/>
      <c r="J13669" s="36"/>
      <c r="K13669" s="36"/>
      <c r="N13669" s="36"/>
      <c r="O13669" s="36"/>
    </row>
    <row r="13670" spans="6:15">
      <c r="F13670" s="36"/>
      <c r="H13670" s="36"/>
      <c r="I13670" s="36"/>
      <c r="J13670" s="36"/>
      <c r="K13670" s="36"/>
      <c r="N13670" s="36"/>
      <c r="O13670" s="36"/>
    </row>
    <row r="13671" spans="6:15">
      <c r="F13671" s="36"/>
      <c r="H13671" s="36"/>
      <c r="I13671" s="36"/>
      <c r="J13671" s="36"/>
      <c r="K13671" s="36"/>
      <c r="N13671" s="36"/>
      <c r="O13671" s="36"/>
    </row>
    <row r="13672" spans="6:15">
      <c r="F13672" s="36"/>
      <c r="I13672" s="36"/>
      <c r="O13672" s="36"/>
    </row>
    <row r="13673" spans="6:15">
      <c r="I13673" s="36"/>
      <c r="J13673" s="36"/>
      <c r="O13673" s="36"/>
    </row>
    <row r="13674" spans="6:15">
      <c r="I13674" s="36"/>
      <c r="J13674" s="36"/>
    </row>
    <row r="13675" spans="6:15">
      <c r="I13675" s="36"/>
    </row>
    <row r="13676" spans="6:15">
      <c r="F13676" s="36"/>
      <c r="H13676" s="36"/>
      <c r="I13676" s="36"/>
      <c r="J13676" s="36"/>
      <c r="K13676" s="36"/>
      <c r="N13676" s="36"/>
      <c r="O13676" s="36"/>
    </row>
    <row r="13677" spans="6:15">
      <c r="F13677" s="36"/>
      <c r="H13677" s="36"/>
      <c r="I13677" s="36"/>
      <c r="J13677" s="36"/>
      <c r="K13677" s="36"/>
      <c r="N13677" s="36"/>
      <c r="O13677" s="36"/>
    </row>
    <row r="13678" spans="6:15">
      <c r="F13678" s="36"/>
      <c r="H13678" s="36"/>
      <c r="I13678" s="36"/>
      <c r="J13678" s="36"/>
      <c r="K13678" s="36"/>
      <c r="N13678" s="36"/>
      <c r="O13678" s="36"/>
    </row>
    <row r="13679" spans="6:15">
      <c r="F13679" s="36"/>
      <c r="H13679" s="36"/>
      <c r="I13679" s="36"/>
      <c r="J13679" s="36"/>
      <c r="K13679" s="36"/>
      <c r="N13679" s="36"/>
      <c r="O13679" s="36"/>
    </row>
    <row r="13680" spans="6:15">
      <c r="F13680" s="36"/>
      <c r="H13680" s="36"/>
      <c r="I13680" s="36"/>
      <c r="J13680" s="36"/>
      <c r="K13680" s="36"/>
      <c r="N13680" s="36"/>
      <c r="O13680" s="36"/>
    </row>
    <row r="13681" spans="6:15">
      <c r="F13681" s="36"/>
      <c r="H13681" s="36"/>
      <c r="I13681" s="36"/>
      <c r="J13681" s="36"/>
      <c r="K13681" s="36"/>
      <c r="N13681" s="36"/>
      <c r="O13681" s="36"/>
    </row>
    <row r="13682" spans="6:15">
      <c r="F13682" s="36"/>
      <c r="H13682" s="36"/>
      <c r="I13682" s="36"/>
      <c r="J13682" s="36"/>
      <c r="K13682" s="36"/>
      <c r="N13682" s="36"/>
      <c r="O13682" s="36"/>
    </row>
    <row r="13683" spans="6:15">
      <c r="F13683" s="36"/>
      <c r="H13683" s="36"/>
      <c r="I13683" s="36"/>
      <c r="J13683" s="36"/>
      <c r="K13683" s="36"/>
      <c r="N13683" s="36"/>
      <c r="O13683" s="36"/>
    </row>
    <row r="13684" spans="6:15">
      <c r="F13684" s="36"/>
      <c r="J13684" s="36"/>
      <c r="O13684" s="36"/>
    </row>
    <row r="13685" spans="6:15">
      <c r="J13685" s="36"/>
      <c r="O13685" s="36"/>
    </row>
    <row r="13686" spans="6:15">
      <c r="F13686" s="36"/>
      <c r="J13686" s="36"/>
      <c r="K13686" s="36"/>
    </row>
    <row r="13687" spans="6:15">
      <c r="J13687" s="36"/>
    </row>
    <row r="13688" spans="6:15">
      <c r="F13688" s="36"/>
      <c r="H13688" s="36"/>
      <c r="I13688" s="36"/>
      <c r="J13688" s="36"/>
      <c r="K13688" s="36"/>
      <c r="N13688" s="36"/>
      <c r="O13688" s="36"/>
    </row>
    <row r="13689" spans="6:15">
      <c r="F13689" s="36"/>
      <c r="H13689" s="36"/>
      <c r="I13689" s="36"/>
      <c r="J13689" s="36"/>
      <c r="K13689" s="36"/>
      <c r="N13689" s="36"/>
      <c r="O13689" s="36"/>
    </row>
    <row r="13690" spans="6:15">
      <c r="F13690" s="36"/>
      <c r="H13690" s="36"/>
      <c r="I13690" s="36"/>
      <c r="J13690" s="36"/>
      <c r="K13690" s="36"/>
      <c r="N13690" s="36"/>
      <c r="O13690" s="36"/>
    </row>
    <row r="13691" spans="6:15">
      <c r="F13691" s="36"/>
      <c r="H13691" s="36"/>
      <c r="I13691" s="36"/>
      <c r="J13691" s="36"/>
      <c r="K13691" s="36"/>
      <c r="N13691" s="36"/>
      <c r="O13691" s="36"/>
    </row>
    <row r="13692" spans="6:15">
      <c r="F13692" s="36"/>
      <c r="H13692" s="36"/>
      <c r="I13692" s="36"/>
      <c r="J13692" s="36"/>
      <c r="K13692" s="36"/>
      <c r="N13692" s="36"/>
      <c r="O13692" s="36"/>
    </row>
    <row r="13693" spans="6:15">
      <c r="F13693" s="36"/>
      <c r="H13693" s="36"/>
      <c r="I13693" s="36"/>
      <c r="J13693" s="36"/>
      <c r="K13693" s="36"/>
      <c r="N13693" s="36"/>
      <c r="O13693" s="36"/>
    </row>
    <row r="13694" spans="6:15">
      <c r="F13694" s="36"/>
      <c r="H13694" s="36"/>
      <c r="I13694" s="36"/>
      <c r="J13694" s="36"/>
      <c r="K13694" s="36"/>
      <c r="N13694" s="36"/>
      <c r="O13694" s="36"/>
    </row>
    <row r="13695" spans="6:15">
      <c r="F13695" s="36"/>
      <c r="H13695" s="36"/>
      <c r="I13695" s="36"/>
      <c r="J13695" s="36"/>
      <c r="K13695" s="36"/>
      <c r="N13695" s="36"/>
      <c r="O13695" s="36"/>
    </row>
    <row r="13696" spans="6:15">
      <c r="F13696" s="36"/>
      <c r="O13696" s="36"/>
    </row>
    <row r="13697" spans="6:15">
      <c r="F13697" s="36"/>
      <c r="K13697" s="36"/>
      <c r="O13697" s="36"/>
    </row>
    <row r="13698" spans="6:15">
      <c r="F13698" s="36"/>
    </row>
    <row r="13699" spans="6:15">
      <c r="F13699" s="36"/>
      <c r="J13699" s="36"/>
      <c r="O13699" s="36"/>
    </row>
    <row r="13700" spans="6:15">
      <c r="F13700" s="36"/>
      <c r="H13700" s="36"/>
      <c r="I13700" s="36"/>
      <c r="J13700" s="36"/>
      <c r="K13700" s="36"/>
      <c r="N13700" s="36"/>
      <c r="O13700" s="36"/>
    </row>
    <row r="13701" spans="6:15">
      <c r="F13701" s="36"/>
      <c r="O13701" s="36"/>
    </row>
    <row r="13702" spans="6:15">
      <c r="F13702" s="36"/>
    </row>
    <row r="13703" spans="6:15">
      <c r="F13703" s="36"/>
      <c r="H13703" s="36"/>
      <c r="I13703" s="36"/>
      <c r="J13703" s="36"/>
      <c r="K13703" s="36"/>
      <c r="N13703" s="36"/>
      <c r="O13703" s="36"/>
    </row>
    <row r="13704" spans="6:15">
      <c r="F13704" s="36"/>
      <c r="H13704" s="36"/>
      <c r="I13704" s="36"/>
      <c r="J13704" s="36"/>
      <c r="K13704" s="36"/>
      <c r="O13704" s="36"/>
    </row>
    <row r="13705" spans="6:15">
      <c r="F13705" s="36"/>
      <c r="O13705" s="36"/>
    </row>
    <row r="13706" spans="6:15">
      <c r="F13706" s="36"/>
      <c r="H13706" s="36"/>
      <c r="I13706" s="36"/>
      <c r="J13706" s="36"/>
      <c r="K13706" s="36"/>
      <c r="O13706" s="36"/>
    </row>
    <row r="13707" spans="6:15">
      <c r="F13707" s="36"/>
    </row>
    <row r="13708" spans="6:15">
      <c r="F13708" s="36"/>
      <c r="H13708" s="36"/>
      <c r="I13708" s="36"/>
      <c r="J13708" s="36"/>
      <c r="K13708" s="36"/>
      <c r="N13708" s="36"/>
      <c r="O13708" s="36"/>
    </row>
    <row r="13709" spans="6:15">
      <c r="F13709" s="36"/>
      <c r="H13709" s="36"/>
      <c r="I13709" s="36"/>
      <c r="J13709" s="36"/>
      <c r="K13709" s="36"/>
      <c r="N13709" s="36"/>
      <c r="O13709" s="36"/>
    </row>
    <row r="13710" spans="6:15">
      <c r="F13710" s="36"/>
      <c r="H13710" s="36"/>
      <c r="I13710" s="36"/>
      <c r="J13710" s="36"/>
      <c r="K13710" s="36"/>
      <c r="N13710" s="36"/>
      <c r="O13710" s="36"/>
    </row>
    <row r="13711" spans="6:15">
      <c r="F13711" s="36"/>
      <c r="H13711" s="36"/>
      <c r="I13711" s="36"/>
      <c r="J13711" s="36"/>
      <c r="K13711" s="36"/>
      <c r="N13711" s="36"/>
      <c r="O13711" s="36"/>
    </row>
    <row r="13712" spans="6:15">
      <c r="F13712" s="36"/>
      <c r="H13712" s="36"/>
      <c r="I13712" s="36"/>
      <c r="J13712" s="36"/>
      <c r="K13712" s="36"/>
      <c r="N13712" s="36"/>
      <c r="O13712" s="36"/>
    </row>
    <row r="13713" spans="6:15">
      <c r="F13713" s="36"/>
      <c r="O13713" s="36"/>
    </row>
    <row r="13714" spans="6:15">
      <c r="J13714" s="36"/>
      <c r="O13714" s="36"/>
    </row>
    <row r="13715" spans="6:15">
      <c r="F13715" s="36"/>
      <c r="O13715" s="36"/>
    </row>
    <row r="13716" spans="6:15">
      <c r="F13716" s="36"/>
      <c r="H13716" s="36"/>
      <c r="I13716" s="36"/>
      <c r="J13716" s="36"/>
      <c r="K13716" s="36"/>
      <c r="N13716" s="36"/>
      <c r="O13716" s="36"/>
    </row>
    <row r="13717" spans="6:15">
      <c r="F13717" s="36"/>
      <c r="H13717" s="36"/>
      <c r="I13717" s="36"/>
      <c r="K13717" s="36"/>
      <c r="N13717" s="36"/>
      <c r="O13717" s="36"/>
    </row>
    <row r="13718" spans="6:15">
      <c r="F13718" s="36"/>
      <c r="J13718" s="36"/>
    </row>
    <row r="13719" spans="6:15">
      <c r="F13719" s="36"/>
      <c r="K13719" s="36"/>
    </row>
    <row r="13720" spans="6:15">
      <c r="F13720" s="36"/>
      <c r="H13720" s="36"/>
      <c r="I13720" s="36"/>
      <c r="J13720" s="36"/>
      <c r="K13720" s="36"/>
      <c r="N13720" s="36"/>
      <c r="O13720" s="36"/>
    </row>
    <row r="13721" spans="6:15">
      <c r="F13721" s="36"/>
      <c r="O13721" s="36"/>
    </row>
    <row r="13722" spans="6:15">
      <c r="J13722" s="36"/>
      <c r="O13722" s="36"/>
    </row>
    <row r="13723" spans="6:15">
      <c r="F13723" s="36"/>
      <c r="K13723" s="36"/>
      <c r="O13723" s="36"/>
    </row>
    <row r="13724" spans="6:15">
      <c r="F13724" s="36"/>
      <c r="H13724" s="36"/>
      <c r="I13724" s="36"/>
      <c r="J13724" s="36"/>
      <c r="K13724" s="36"/>
      <c r="N13724" s="36"/>
      <c r="O13724" s="36"/>
    </row>
    <row r="13725" spans="6:15">
      <c r="F13725" s="36"/>
      <c r="H13725" s="36"/>
      <c r="I13725" s="36"/>
      <c r="J13725" s="36"/>
      <c r="K13725" s="36"/>
      <c r="N13725" s="36"/>
      <c r="O13725" s="36"/>
    </row>
    <row r="13726" spans="6:15">
      <c r="F13726" s="36"/>
      <c r="H13726" s="36"/>
      <c r="I13726" s="36"/>
      <c r="J13726" s="36"/>
      <c r="K13726" s="36"/>
      <c r="N13726" s="36"/>
      <c r="O13726" s="36"/>
    </row>
    <row r="13727" spans="6:15">
      <c r="F13727" s="36"/>
      <c r="H13727" s="36"/>
      <c r="I13727" s="36"/>
      <c r="J13727" s="36"/>
      <c r="K13727" s="36"/>
      <c r="N13727" s="36"/>
      <c r="O13727" s="36"/>
    </row>
    <row r="13728" spans="6:15">
      <c r="F13728" s="36"/>
      <c r="H13728" s="36"/>
      <c r="I13728" s="36"/>
      <c r="J13728" s="36"/>
      <c r="K13728" s="36"/>
      <c r="O13728" s="36"/>
    </row>
    <row r="13729" spans="6:15">
      <c r="F13729" s="36"/>
      <c r="O13729" s="36"/>
    </row>
    <row r="13730" spans="6:15">
      <c r="F13730" s="36"/>
      <c r="H13730" s="36"/>
      <c r="I13730" s="36"/>
      <c r="J13730" s="36"/>
      <c r="K13730" s="36"/>
      <c r="N13730" s="36"/>
    </row>
    <row r="13731" spans="6:15">
      <c r="F13731" s="36"/>
      <c r="K13731" s="36"/>
    </row>
    <row r="13732" spans="6:15">
      <c r="F13732" s="36"/>
      <c r="K13732" s="36"/>
      <c r="O13732" s="36"/>
    </row>
    <row r="13733" spans="6:15">
      <c r="F13733" s="36"/>
      <c r="K13733" s="36"/>
      <c r="O13733" s="36"/>
    </row>
    <row r="13734" spans="6:15">
      <c r="J13734" s="36"/>
      <c r="K13734" s="36"/>
      <c r="O13734" s="36"/>
    </row>
    <row r="13735" spans="6:15">
      <c r="F13735" s="36"/>
      <c r="K13735" s="36"/>
    </row>
    <row r="13736" spans="6:15">
      <c r="F13736" s="36"/>
      <c r="O13736" s="36"/>
    </row>
    <row r="13737" spans="6:15">
      <c r="F13737" s="36"/>
      <c r="O13737" s="36"/>
    </row>
    <row r="13738" spans="6:15">
      <c r="F13738" s="36"/>
      <c r="J13738" s="36"/>
      <c r="O13738" s="36"/>
    </row>
    <row r="13739" spans="6:15">
      <c r="F13739" s="36"/>
      <c r="K13739" s="36"/>
      <c r="O13739" s="36"/>
    </row>
    <row r="13740" spans="6:15">
      <c r="F13740" s="36"/>
      <c r="H13740" s="36"/>
      <c r="I13740" s="36"/>
      <c r="J13740" s="36"/>
      <c r="K13740" s="36"/>
      <c r="N13740" s="36"/>
      <c r="O13740" s="36"/>
    </row>
    <row r="13741" spans="6:15">
      <c r="F13741" s="36"/>
      <c r="H13741" s="36"/>
      <c r="J13741" s="36"/>
      <c r="K13741" s="36"/>
      <c r="O13741" s="36"/>
    </row>
    <row r="13742" spans="6:15">
      <c r="J13742" s="36"/>
      <c r="O13742" s="36"/>
    </row>
    <row r="13743" spans="6:15">
      <c r="F13743" s="36"/>
      <c r="J13743" s="36"/>
      <c r="K13743" s="36"/>
      <c r="O13743" s="36"/>
    </row>
    <row r="13744" spans="6:15">
      <c r="O13744" s="36"/>
    </row>
    <row r="13745" spans="6:15">
      <c r="F13745" s="36"/>
      <c r="J13745" s="36"/>
      <c r="K13745" s="36"/>
      <c r="O13745" s="36"/>
    </row>
    <row r="13746" spans="6:15">
      <c r="J13746" s="36"/>
      <c r="O13746" s="36"/>
    </row>
    <row r="13747" spans="6:15">
      <c r="F13747" s="36"/>
      <c r="O13747" s="36"/>
    </row>
    <row r="13748" spans="6:15">
      <c r="F13748" s="36"/>
      <c r="O13748" s="36"/>
    </row>
    <row r="13749" spans="6:15">
      <c r="F13749" s="36"/>
      <c r="J13749" s="36"/>
      <c r="O13749" s="36"/>
    </row>
    <row r="13750" spans="6:15">
      <c r="F13750" s="36"/>
      <c r="J13750" s="36"/>
    </row>
    <row r="13751" spans="6:15">
      <c r="F13751" s="36"/>
    </row>
    <row r="13752" spans="6:15">
      <c r="F13752" s="36"/>
      <c r="H13752" s="36"/>
      <c r="I13752" s="36"/>
      <c r="J13752" s="36"/>
      <c r="K13752" s="36"/>
      <c r="N13752" s="36"/>
      <c r="O13752" s="36"/>
    </row>
    <row r="13753" spans="6:15">
      <c r="F13753" s="36"/>
      <c r="H13753" s="36"/>
      <c r="I13753" s="36"/>
      <c r="J13753" s="36"/>
      <c r="K13753" s="36"/>
      <c r="N13753" s="36"/>
      <c r="O13753" s="36"/>
    </row>
    <row r="13754" spans="6:15">
      <c r="F13754" s="36"/>
      <c r="H13754" s="36"/>
      <c r="I13754" s="36"/>
      <c r="J13754" s="36"/>
      <c r="K13754" s="36"/>
      <c r="N13754" s="36"/>
      <c r="O13754" s="36"/>
    </row>
    <row r="13755" spans="6:15">
      <c r="F13755" s="36"/>
      <c r="H13755" s="36"/>
      <c r="I13755" s="36"/>
      <c r="J13755" s="36"/>
      <c r="K13755" s="36"/>
      <c r="N13755" s="36"/>
      <c r="O13755" s="36"/>
    </row>
    <row r="13756" spans="6:15">
      <c r="F13756" s="36"/>
      <c r="K13756" s="36"/>
      <c r="O13756" s="36"/>
    </row>
    <row r="13757" spans="6:15">
      <c r="J13757" s="36"/>
      <c r="K13757" s="36"/>
      <c r="O13757" s="36"/>
    </row>
    <row r="13758" spans="6:15">
      <c r="F13758" s="36"/>
      <c r="J13758" s="36"/>
      <c r="K13758" s="36"/>
    </row>
    <row r="13759" spans="6:15">
      <c r="F13759" s="36"/>
      <c r="K13759" s="36"/>
    </row>
    <row r="13760" spans="6:15">
      <c r="F13760" s="36"/>
      <c r="O13760" s="36"/>
    </row>
    <row r="13761" spans="6:17">
      <c r="F13761" s="36"/>
      <c r="J13761" s="36"/>
      <c r="O13761" s="36"/>
    </row>
    <row r="13762" spans="6:17">
      <c r="F13762" s="36"/>
      <c r="J13762" s="36"/>
    </row>
    <row r="13763" spans="6:17">
      <c r="F13763" s="36"/>
    </row>
    <row r="13764" spans="6:17">
      <c r="F13764" s="36"/>
      <c r="O13764" s="36"/>
    </row>
    <row r="13765" spans="6:17">
      <c r="F13765" s="36"/>
      <c r="H13765" s="36"/>
      <c r="J13765" s="36"/>
      <c r="K13765" s="36"/>
      <c r="O13765" s="36"/>
    </row>
    <row r="13766" spans="6:17">
      <c r="F13766" s="36"/>
      <c r="J13766" s="36"/>
    </row>
    <row r="13767" spans="6:17">
      <c r="F13767" s="36"/>
    </row>
    <row r="13768" spans="6:17">
      <c r="F13768" s="36"/>
      <c r="K13768" s="36"/>
      <c r="O13768" s="36"/>
    </row>
    <row r="13769" spans="6:17">
      <c r="F13769" s="36"/>
      <c r="K13769" s="36"/>
    </row>
    <row r="13770" spans="6:17">
      <c r="J13770" s="36"/>
      <c r="K13770" s="36"/>
    </row>
    <row r="13771" spans="6:17">
      <c r="F13771" s="47"/>
      <c r="G13771" s="47"/>
      <c r="H13771" s="47"/>
      <c r="I13771" s="47"/>
      <c r="J13771" s="47"/>
      <c r="K13771" s="47"/>
      <c r="L13771" s="47"/>
      <c r="M13771" s="47"/>
      <c r="N13771" s="47"/>
      <c r="O13771" s="47"/>
      <c r="P13771" s="47"/>
      <c r="Q13771" s="47"/>
    </row>
    <row r="13772" spans="6:17">
      <c r="F13772" s="36"/>
      <c r="J13772" s="36"/>
      <c r="O13772" s="36"/>
    </row>
    <row r="13773" spans="6:17">
      <c r="F13773" s="36"/>
      <c r="J13773" s="36"/>
    </row>
    <row r="13774" spans="6:17">
      <c r="J13774" s="36"/>
    </row>
    <row r="13775" spans="6:17">
      <c r="J13775" s="36"/>
    </row>
    <row r="13776" spans="6:17">
      <c r="F13776" s="36"/>
      <c r="H13776" s="36"/>
      <c r="I13776" s="36"/>
      <c r="J13776" s="36"/>
      <c r="K13776" s="36"/>
      <c r="N13776" s="36"/>
      <c r="O13776" s="36"/>
    </row>
    <row r="13777" spans="6:17">
      <c r="F13777" s="36"/>
      <c r="H13777" s="36"/>
      <c r="I13777" s="36"/>
      <c r="J13777" s="36"/>
      <c r="K13777" s="36"/>
      <c r="N13777" s="36"/>
      <c r="O13777" s="36"/>
    </row>
    <row r="13778" spans="6:17">
      <c r="F13778" s="36"/>
      <c r="H13778" s="36"/>
      <c r="I13778" s="36"/>
      <c r="J13778" s="36"/>
      <c r="K13778" s="36"/>
      <c r="N13778" s="36"/>
      <c r="O13778" s="36"/>
    </row>
    <row r="13779" spans="6:17">
      <c r="F13779" s="36"/>
      <c r="H13779" s="36"/>
      <c r="I13779" s="36"/>
      <c r="J13779" s="36"/>
      <c r="K13779" s="36"/>
      <c r="N13779" s="36"/>
      <c r="O13779" s="36"/>
    </row>
    <row r="13780" spans="6:17">
      <c r="F13780" s="36"/>
      <c r="H13780" s="36"/>
      <c r="I13780" s="36"/>
      <c r="J13780" s="36"/>
      <c r="K13780" s="36"/>
      <c r="N13780" s="36"/>
      <c r="O13780" s="36"/>
    </row>
    <row r="13781" spans="6:17">
      <c r="F13781" s="36"/>
      <c r="H13781" s="36"/>
      <c r="I13781" s="36"/>
      <c r="J13781" s="36"/>
      <c r="K13781" s="36"/>
      <c r="N13781" s="36"/>
      <c r="O13781" s="36"/>
    </row>
    <row r="13782" spans="6:17">
      <c r="F13782" s="36"/>
      <c r="H13782" s="36"/>
      <c r="I13782" s="36"/>
      <c r="J13782" s="36"/>
      <c r="K13782" s="36"/>
      <c r="N13782" s="36"/>
      <c r="O13782" s="36"/>
    </row>
    <row r="13783" spans="6:17">
      <c r="F13783" s="36"/>
      <c r="H13783" s="36"/>
      <c r="I13783" s="36"/>
      <c r="J13783" s="36"/>
      <c r="K13783" s="36"/>
      <c r="N13783" s="36"/>
      <c r="O13783" s="36"/>
    </row>
    <row r="13784" spans="6:17">
      <c r="F13784" s="47"/>
      <c r="G13784" s="47"/>
      <c r="H13784" s="47"/>
      <c r="I13784" s="47"/>
      <c r="J13784" s="47"/>
      <c r="K13784" s="47"/>
      <c r="L13784" s="47"/>
      <c r="M13784" s="47"/>
      <c r="N13784" s="47"/>
      <c r="O13784" s="47"/>
      <c r="P13784" s="47"/>
      <c r="Q13784" s="47"/>
    </row>
    <row r="13785" spans="6:17">
      <c r="F13785" s="36"/>
      <c r="J13785" s="36"/>
    </row>
    <row r="13786" spans="6:17">
      <c r="J13786" s="36"/>
      <c r="K13786" s="36"/>
    </row>
    <row r="13787" spans="6:17">
      <c r="J13787" s="36"/>
    </row>
    <row r="13788" spans="6:17">
      <c r="F13788" s="36"/>
      <c r="H13788" s="36"/>
      <c r="I13788" s="36"/>
      <c r="J13788" s="36"/>
      <c r="K13788" s="36"/>
      <c r="N13788" s="36"/>
      <c r="O13788" s="36"/>
    </row>
    <row r="13789" spans="6:17">
      <c r="F13789" s="36"/>
      <c r="H13789" s="36"/>
      <c r="I13789" s="36"/>
      <c r="J13789" s="36"/>
      <c r="K13789" s="36"/>
      <c r="N13789" s="36"/>
      <c r="O13789" s="36"/>
    </row>
    <row r="13790" spans="6:17">
      <c r="F13790" s="36"/>
      <c r="H13790" s="36"/>
      <c r="I13790" s="36"/>
      <c r="J13790" s="36"/>
      <c r="K13790" s="36"/>
      <c r="N13790" s="36"/>
      <c r="O13790" s="36"/>
    </row>
    <row r="13791" spans="6:17">
      <c r="F13791" s="36"/>
      <c r="H13791" s="36"/>
      <c r="I13791" s="36"/>
      <c r="J13791" s="36"/>
      <c r="K13791" s="36"/>
      <c r="N13791" s="36"/>
      <c r="O13791" s="36"/>
    </row>
    <row r="13792" spans="6:17">
      <c r="F13792" s="36"/>
      <c r="H13792" s="36"/>
      <c r="I13792" s="36"/>
      <c r="J13792" s="36"/>
      <c r="K13792" s="36"/>
      <c r="N13792" s="36"/>
      <c r="O13792" s="36"/>
    </row>
    <row r="13793" spans="6:15">
      <c r="F13793" s="36"/>
      <c r="H13793" s="36"/>
      <c r="I13793" s="36"/>
      <c r="J13793" s="36"/>
      <c r="K13793" s="36"/>
      <c r="N13793" s="36"/>
      <c r="O13793" s="36"/>
    </row>
    <row r="13794" spans="6:15">
      <c r="F13794" s="36"/>
      <c r="H13794" s="36"/>
      <c r="I13794" s="36"/>
      <c r="J13794" s="36"/>
      <c r="K13794" s="36"/>
      <c r="N13794" s="36"/>
      <c r="O13794" s="36"/>
    </row>
    <row r="13795" spans="6:15">
      <c r="F13795" s="36"/>
      <c r="H13795" s="36"/>
      <c r="I13795" s="36"/>
      <c r="J13795" s="36"/>
      <c r="K13795" s="36"/>
      <c r="N13795" s="36"/>
      <c r="O13795" s="36"/>
    </row>
    <row r="13796" spans="6:15">
      <c r="F13796" s="36"/>
      <c r="H13796" s="36"/>
      <c r="I13796" s="36"/>
      <c r="J13796" s="36"/>
      <c r="K13796" s="36"/>
      <c r="N13796" s="36"/>
      <c r="O13796" s="36"/>
    </row>
    <row r="13797" spans="6:15">
      <c r="F13797" s="36"/>
      <c r="H13797" s="36"/>
      <c r="I13797" s="36"/>
      <c r="J13797" s="36"/>
      <c r="K13797" s="36"/>
      <c r="N13797" s="36"/>
      <c r="O13797" s="36"/>
    </row>
    <row r="13798" spans="6:15">
      <c r="F13798" s="36"/>
      <c r="H13798" s="36"/>
      <c r="I13798" s="36"/>
      <c r="J13798" s="36"/>
      <c r="K13798" s="36"/>
      <c r="N13798" s="36"/>
      <c r="O13798" s="36"/>
    </row>
    <row r="13799" spans="6:15">
      <c r="F13799" s="36"/>
      <c r="H13799" s="36"/>
      <c r="I13799" s="36"/>
      <c r="J13799" s="36"/>
      <c r="K13799" s="36"/>
      <c r="N13799" s="36"/>
      <c r="O13799" s="36"/>
    </row>
    <row r="13800" spans="6:15">
      <c r="F13800" s="36"/>
      <c r="H13800" s="36"/>
      <c r="I13800" s="36"/>
      <c r="K13800" s="36"/>
      <c r="N13800" s="36"/>
      <c r="O13800" s="36"/>
    </row>
    <row r="13801" spans="6:15">
      <c r="F13801" s="36"/>
      <c r="I13801" s="36"/>
      <c r="O13801" s="36"/>
    </row>
    <row r="13802" spans="6:15">
      <c r="F13802" s="36"/>
      <c r="H13802" s="36"/>
      <c r="I13802" s="36"/>
      <c r="K13802" s="36"/>
      <c r="O13802" s="36"/>
    </row>
    <row r="13803" spans="6:15">
      <c r="I13803" s="36"/>
      <c r="O13803" s="36"/>
    </row>
    <row r="13804" spans="6:15">
      <c r="F13804" s="36"/>
      <c r="O13804" s="36"/>
    </row>
    <row r="13805" spans="6:15">
      <c r="F13805" s="36"/>
      <c r="O13805" s="36"/>
    </row>
    <row r="13806" spans="6:15">
      <c r="F13806" s="36"/>
      <c r="K13806" s="36"/>
    </row>
    <row r="13807" spans="6:15">
      <c r="F13807" s="36"/>
      <c r="O13807" s="36"/>
    </row>
    <row r="13808" spans="6:15">
      <c r="F13808" s="36"/>
      <c r="H13808" s="36"/>
      <c r="I13808" s="36"/>
      <c r="J13808" s="36"/>
      <c r="K13808" s="36"/>
      <c r="N13808" s="36"/>
      <c r="O13808" s="36"/>
    </row>
    <row r="13809" spans="6:17">
      <c r="F13809" s="36"/>
      <c r="H13809" s="36"/>
      <c r="I13809" s="36"/>
      <c r="J13809" s="36"/>
      <c r="K13809" s="36"/>
      <c r="N13809" s="36"/>
      <c r="O13809" s="36"/>
    </row>
    <row r="13810" spans="6:17">
      <c r="F13810" s="36"/>
      <c r="H13810" s="36"/>
      <c r="I13810" s="36"/>
      <c r="J13810" s="36"/>
      <c r="K13810" s="36"/>
      <c r="N13810" s="36"/>
      <c r="O13810" s="36"/>
    </row>
    <row r="13811" spans="6:17">
      <c r="F13811" s="36"/>
      <c r="H13811" s="36"/>
      <c r="I13811" s="36"/>
      <c r="J13811" s="36"/>
      <c r="K13811" s="36"/>
      <c r="N13811" s="36"/>
      <c r="O13811" s="36"/>
    </row>
    <row r="13812" spans="6:17">
      <c r="F13812" s="36"/>
      <c r="H13812" s="36"/>
      <c r="I13812" s="36"/>
      <c r="J13812" s="36"/>
      <c r="K13812" s="36"/>
      <c r="N13812" s="36"/>
      <c r="O13812" s="36"/>
    </row>
    <row r="13813" spans="6:17">
      <c r="F13813" s="47"/>
      <c r="G13813" s="47"/>
      <c r="H13813" s="47"/>
      <c r="I13813" s="47"/>
      <c r="J13813" s="47"/>
      <c r="K13813" s="47"/>
      <c r="L13813" s="47"/>
      <c r="M13813" s="47"/>
      <c r="N13813" s="47"/>
      <c r="O13813" s="47"/>
      <c r="P13813" s="47"/>
      <c r="Q13813" s="47"/>
    </row>
    <row r="13814" spans="6:17">
      <c r="K13814" s="36"/>
      <c r="O13814" s="36"/>
    </row>
    <row r="13815" spans="6:17">
      <c r="F13815" s="47"/>
      <c r="G13815" s="47"/>
      <c r="H13815" s="47"/>
      <c r="I13815" s="47"/>
      <c r="J13815" s="47"/>
      <c r="K13815" s="47"/>
      <c r="L13815" s="47"/>
      <c r="M13815" s="47"/>
      <c r="N13815" s="47"/>
      <c r="O13815" s="47"/>
      <c r="P13815" s="47"/>
      <c r="Q13815" s="47"/>
    </row>
    <row r="13816" spans="6:17">
      <c r="F13816" s="36"/>
      <c r="H13816" s="36"/>
      <c r="I13816" s="36"/>
      <c r="J13816" s="36"/>
      <c r="K13816" s="36"/>
      <c r="N13816" s="36"/>
      <c r="O13816" s="36"/>
    </row>
    <row r="13817" spans="6:17">
      <c r="F13817" s="36"/>
      <c r="H13817" s="36"/>
      <c r="I13817" s="36"/>
      <c r="J13817" s="36"/>
      <c r="K13817" s="36"/>
      <c r="N13817" s="36"/>
      <c r="O13817" s="36"/>
    </row>
    <row r="13818" spans="6:17">
      <c r="F13818" s="36"/>
      <c r="H13818" s="36"/>
      <c r="I13818" s="36"/>
      <c r="J13818" s="36"/>
      <c r="K13818" s="36"/>
      <c r="N13818" s="36"/>
      <c r="O13818" s="36"/>
    </row>
    <row r="13819" spans="6:17">
      <c r="F13819" s="36"/>
      <c r="H13819" s="36"/>
      <c r="I13819" s="36"/>
      <c r="J13819" s="36"/>
      <c r="K13819" s="36"/>
      <c r="N13819" s="36"/>
      <c r="O13819" s="36"/>
    </row>
    <row r="13820" spans="6:17">
      <c r="F13820" s="36"/>
      <c r="H13820" s="36"/>
      <c r="I13820" s="36"/>
      <c r="J13820" s="36"/>
      <c r="K13820" s="36"/>
      <c r="N13820" s="36"/>
      <c r="O13820" s="36"/>
    </row>
    <row r="13821" spans="6:17">
      <c r="F13821" s="36"/>
      <c r="H13821" s="36"/>
      <c r="I13821" s="36"/>
      <c r="J13821" s="36"/>
      <c r="K13821" s="36"/>
      <c r="N13821" s="36"/>
      <c r="O13821" s="36"/>
    </row>
    <row r="13822" spans="6:17">
      <c r="F13822" s="36"/>
      <c r="H13822" s="36"/>
      <c r="I13822" s="36"/>
      <c r="J13822" s="36"/>
      <c r="K13822" s="36"/>
      <c r="N13822" s="36"/>
      <c r="O13822" s="36"/>
    </row>
    <row r="13823" spans="6:17">
      <c r="F13823" s="36"/>
      <c r="H13823" s="36"/>
      <c r="I13823" s="36"/>
      <c r="J13823" s="36"/>
      <c r="K13823" s="36"/>
      <c r="N13823" s="36"/>
      <c r="O13823" s="36"/>
    </row>
    <row r="13824" spans="6:17">
      <c r="F13824" s="36"/>
      <c r="H13824" s="36"/>
      <c r="I13824" s="36"/>
      <c r="J13824" s="36"/>
      <c r="K13824" s="36"/>
      <c r="N13824" s="36"/>
      <c r="O13824" s="36"/>
    </row>
    <row r="13825" spans="6:17">
      <c r="F13825" s="36"/>
      <c r="H13825" s="36"/>
      <c r="I13825" s="36"/>
      <c r="J13825" s="36"/>
      <c r="K13825" s="36"/>
      <c r="N13825" s="36"/>
      <c r="O13825" s="36"/>
    </row>
    <row r="13826" spans="6:17">
      <c r="F13826" s="36"/>
      <c r="H13826" s="36"/>
      <c r="I13826" s="36"/>
      <c r="J13826" s="36"/>
      <c r="K13826" s="36"/>
      <c r="N13826" s="36"/>
      <c r="O13826" s="36"/>
    </row>
    <row r="13827" spans="6:17">
      <c r="F13827" s="36"/>
      <c r="H13827" s="36"/>
      <c r="I13827" s="36"/>
      <c r="J13827" s="36"/>
      <c r="K13827" s="36"/>
      <c r="N13827" s="36"/>
      <c r="O13827" s="36"/>
    </row>
    <row r="13828" spans="6:17">
      <c r="F13828" s="36"/>
      <c r="H13828" s="36"/>
      <c r="I13828" s="36"/>
      <c r="J13828" s="36"/>
      <c r="K13828" s="36"/>
      <c r="N13828" s="36"/>
      <c r="O13828" s="36"/>
    </row>
    <row r="13829" spans="6:17">
      <c r="F13829" s="36"/>
      <c r="H13829" s="36"/>
      <c r="I13829" s="36"/>
      <c r="J13829" s="36"/>
      <c r="K13829" s="36"/>
      <c r="N13829" s="36"/>
      <c r="O13829" s="36"/>
    </row>
    <row r="13830" spans="6:17">
      <c r="F13830" s="36"/>
      <c r="H13830" s="36"/>
      <c r="I13830" s="36"/>
      <c r="J13830" s="36"/>
      <c r="K13830" s="36"/>
      <c r="N13830" s="36"/>
      <c r="O13830" s="36"/>
    </row>
    <row r="13831" spans="6:17">
      <c r="F13831" s="36"/>
      <c r="H13831" s="36"/>
      <c r="I13831" s="36"/>
      <c r="J13831" s="36"/>
      <c r="K13831" s="36"/>
      <c r="N13831" s="36"/>
      <c r="O13831" s="36"/>
    </row>
    <row r="13832" spans="6:17">
      <c r="J13832" s="36"/>
      <c r="O13832" s="36"/>
    </row>
    <row r="13833" spans="6:17">
      <c r="J13833" s="36"/>
    </row>
    <row r="13834" spans="6:17">
      <c r="J13834" s="36"/>
      <c r="O13834" s="36"/>
    </row>
    <row r="13835" spans="6:17">
      <c r="J13835" s="36"/>
      <c r="O13835" s="36"/>
    </row>
    <row r="13836" spans="6:17">
      <c r="F13836" s="36"/>
    </row>
    <row r="13837" spans="6:17">
      <c r="F13837" s="47"/>
      <c r="G13837" s="47"/>
      <c r="H13837" s="47"/>
      <c r="I13837" s="47"/>
      <c r="J13837" s="47"/>
      <c r="K13837" s="47"/>
      <c r="L13837" s="47"/>
      <c r="M13837" s="47"/>
      <c r="N13837" s="47"/>
      <c r="O13837" s="47"/>
      <c r="P13837" s="47"/>
      <c r="Q13837" s="47"/>
    </row>
    <row r="13838" spans="6:17">
      <c r="F13838" s="36"/>
      <c r="O13838" s="36"/>
    </row>
    <row r="13839" spans="6:17">
      <c r="F13839" s="36"/>
    </row>
    <row r="13840" spans="6:17">
      <c r="F13840" s="36"/>
      <c r="H13840" s="36"/>
      <c r="I13840" s="36"/>
      <c r="J13840" s="36"/>
      <c r="K13840" s="36"/>
      <c r="N13840" s="36"/>
      <c r="O13840" s="36"/>
    </row>
    <row r="13841" spans="6:17">
      <c r="F13841" s="36"/>
      <c r="H13841" s="36"/>
      <c r="I13841" s="36"/>
      <c r="J13841" s="36"/>
      <c r="K13841" s="36"/>
      <c r="N13841" s="36"/>
      <c r="O13841" s="36"/>
    </row>
    <row r="13842" spans="6:17">
      <c r="F13842" s="36"/>
      <c r="H13842" s="36"/>
      <c r="I13842" s="36"/>
      <c r="J13842" s="36"/>
      <c r="K13842" s="36"/>
      <c r="N13842" s="36"/>
      <c r="O13842" s="36"/>
    </row>
    <row r="13843" spans="6:17">
      <c r="F13843" s="36"/>
      <c r="H13843" s="36"/>
      <c r="I13843" s="36"/>
      <c r="J13843" s="36"/>
      <c r="K13843" s="36"/>
      <c r="N13843" s="36"/>
      <c r="O13843" s="36"/>
    </row>
    <row r="13844" spans="6:17">
      <c r="F13844" s="36"/>
      <c r="H13844" s="36"/>
      <c r="I13844" s="36"/>
      <c r="J13844" s="36"/>
      <c r="K13844" s="36"/>
      <c r="N13844" s="36"/>
      <c r="O13844" s="36"/>
    </row>
    <row r="13845" spans="6:17">
      <c r="F13845" s="47"/>
      <c r="G13845" s="47"/>
      <c r="H13845" s="47"/>
      <c r="I13845" s="47"/>
      <c r="J13845" s="47"/>
      <c r="K13845" s="47"/>
      <c r="L13845" s="47"/>
      <c r="M13845" s="47"/>
      <c r="N13845" s="47"/>
      <c r="O13845" s="47"/>
      <c r="P13845" s="47"/>
      <c r="Q13845" s="47"/>
    </row>
    <row r="13846" spans="6:17">
      <c r="O13846" s="36"/>
    </row>
    <row r="13847" spans="6:17">
      <c r="O13847" s="36"/>
    </row>
    <row r="13848" spans="6:17">
      <c r="F13848" s="36"/>
      <c r="H13848" s="36"/>
      <c r="I13848" s="36"/>
      <c r="K13848" s="36"/>
      <c r="O13848" s="36"/>
    </row>
    <row r="13849" spans="6:17">
      <c r="F13849" s="36"/>
      <c r="J13849" s="36"/>
      <c r="O13849" s="36"/>
    </row>
    <row r="13850" spans="6:17">
      <c r="F13850" s="47"/>
      <c r="G13850" s="47"/>
      <c r="H13850" s="47"/>
      <c r="I13850" s="47"/>
      <c r="J13850" s="47"/>
      <c r="K13850" s="47"/>
      <c r="L13850" s="47"/>
      <c r="M13850" s="47"/>
      <c r="N13850" s="47"/>
      <c r="O13850" s="47"/>
      <c r="P13850" s="47"/>
      <c r="Q13850" s="47"/>
    </row>
    <row r="13851" spans="6:17">
      <c r="F13851" s="36"/>
    </row>
    <row r="13852" spans="6:17">
      <c r="O13852" s="36"/>
    </row>
    <row r="13853" spans="6:17">
      <c r="J13853" s="36"/>
      <c r="O13853" s="36"/>
    </row>
    <row r="13854" spans="6:17">
      <c r="J13854" s="36"/>
      <c r="O13854" s="36"/>
    </row>
    <row r="13855" spans="6:17">
      <c r="O13855" s="36"/>
    </row>
    <row r="13856" spans="6:17">
      <c r="K13856" s="36"/>
    </row>
    <row r="13857" spans="6:17">
      <c r="J13857" s="36"/>
      <c r="K13857" s="36"/>
      <c r="O13857" s="36"/>
    </row>
    <row r="13858" spans="6:17">
      <c r="F13858" s="36"/>
      <c r="J13858" s="36"/>
      <c r="K13858" s="36"/>
    </row>
    <row r="13859" spans="6:17">
      <c r="K13859" s="36"/>
    </row>
    <row r="13860" spans="6:17">
      <c r="M13860" s="36"/>
    </row>
    <row r="13861" spans="6:17">
      <c r="F13861" s="36"/>
      <c r="H13861" s="36"/>
      <c r="K13861" s="36"/>
      <c r="M13861" s="36"/>
      <c r="O13861" s="36"/>
    </row>
    <row r="13862" spans="6:17">
      <c r="J13862" s="36"/>
      <c r="M13862" s="36"/>
    </row>
    <row r="13863" spans="6:17">
      <c r="F13863" s="47"/>
      <c r="G13863" s="47"/>
      <c r="H13863" s="47"/>
      <c r="I13863" s="47"/>
      <c r="J13863" s="47"/>
      <c r="K13863" s="47"/>
      <c r="L13863" s="47"/>
      <c r="M13863" s="47"/>
      <c r="N13863" s="47"/>
      <c r="O13863" s="47"/>
      <c r="P13863" s="47"/>
      <c r="Q13863" s="47"/>
    </row>
    <row r="13864" spans="6:17">
      <c r="I13864" s="36"/>
    </row>
    <row r="13865" spans="6:17">
      <c r="I13865" s="36"/>
      <c r="O13865" s="36"/>
    </row>
    <row r="13866" spans="6:17">
      <c r="I13866" s="36"/>
      <c r="J13866" s="36"/>
    </row>
    <row r="13867" spans="6:17">
      <c r="F13867" s="36"/>
      <c r="I13867" s="36"/>
      <c r="K13867" s="36"/>
      <c r="O13867" s="36"/>
    </row>
    <row r="13868" spans="6:17">
      <c r="F13868" s="36"/>
      <c r="H13868" s="36"/>
      <c r="I13868" s="36"/>
      <c r="J13868" s="36"/>
      <c r="K13868" s="36"/>
      <c r="N13868" s="36"/>
      <c r="O13868" s="36"/>
    </row>
    <row r="13869" spans="6:17">
      <c r="F13869" s="36"/>
      <c r="H13869" s="36"/>
      <c r="I13869" s="36"/>
      <c r="J13869" s="36"/>
      <c r="K13869" s="36"/>
      <c r="N13869" s="36"/>
      <c r="O13869" s="36"/>
    </row>
    <row r="13870" spans="6:17">
      <c r="F13870" s="36"/>
      <c r="H13870" s="36"/>
      <c r="I13870" s="36"/>
      <c r="J13870" s="36"/>
      <c r="K13870" s="36"/>
      <c r="N13870" s="36"/>
      <c r="O13870" s="36"/>
    </row>
    <row r="13871" spans="6:17">
      <c r="F13871" s="36"/>
      <c r="H13871" s="36"/>
      <c r="I13871" s="36"/>
      <c r="J13871" s="36"/>
      <c r="K13871" s="36"/>
      <c r="N13871" s="36"/>
      <c r="O13871" s="36"/>
    </row>
    <row r="13872" spans="6:17">
      <c r="F13872" s="36"/>
      <c r="H13872" s="36"/>
      <c r="I13872" s="36"/>
      <c r="J13872" s="36"/>
      <c r="K13872" s="36"/>
      <c r="N13872" s="36"/>
      <c r="O13872" s="36"/>
    </row>
    <row r="13873" spans="6:17">
      <c r="F13873" s="36"/>
      <c r="H13873" s="36"/>
      <c r="I13873" s="36"/>
      <c r="J13873" s="36"/>
      <c r="K13873" s="36"/>
      <c r="N13873" s="36"/>
      <c r="O13873" s="36"/>
    </row>
    <row r="13874" spans="6:17">
      <c r="F13874" s="36"/>
      <c r="H13874" s="36"/>
      <c r="I13874" s="36"/>
      <c r="K13874" s="36"/>
      <c r="O13874" s="36"/>
    </row>
    <row r="13875" spans="6:17">
      <c r="I13875" s="36"/>
      <c r="K13875" s="36"/>
    </row>
    <row r="13876" spans="6:17">
      <c r="F13876" s="36"/>
      <c r="H13876" s="36"/>
      <c r="I13876" s="36"/>
      <c r="J13876" s="36"/>
      <c r="K13876" s="36"/>
      <c r="N13876" s="36"/>
      <c r="O13876" s="36"/>
    </row>
    <row r="13877" spans="6:17">
      <c r="M13877" s="36"/>
    </row>
    <row r="13878" spans="6:17">
      <c r="K13878" s="36"/>
      <c r="M13878" s="36"/>
      <c r="O13878" s="36"/>
    </row>
    <row r="13879" spans="6:17">
      <c r="K13879" s="36"/>
      <c r="M13879" s="36"/>
    </row>
    <row r="13880" spans="6:17">
      <c r="F13880" s="47"/>
      <c r="G13880" s="47"/>
      <c r="H13880" s="47"/>
      <c r="I13880" s="47"/>
      <c r="J13880" s="47"/>
      <c r="K13880" s="47"/>
      <c r="L13880" s="47"/>
      <c r="M13880" s="47"/>
      <c r="N13880" s="47"/>
      <c r="O13880" s="47"/>
      <c r="P13880" s="47"/>
      <c r="Q13880" s="47"/>
    </row>
    <row r="13881" spans="6:17">
      <c r="I13881" s="36"/>
    </row>
    <row r="13882" spans="6:17">
      <c r="I13882" s="36"/>
      <c r="K13882" s="36"/>
    </row>
    <row r="13883" spans="6:17">
      <c r="I13883" s="36"/>
    </row>
    <row r="13884" spans="6:17">
      <c r="J13884" s="36"/>
      <c r="O13884" s="36"/>
    </row>
    <row r="13885" spans="6:17">
      <c r="F13885" s="36"/>
      <c r="H13885" s="36"/>
      <c r="K13885" s="36"/>
      <c r="O13885" s="36"/>
    </row>
    <row r="13886" spans="6:17">
      <c r="K13886" s="36"/>
      <c r="O13886" s="36"/>
    </row>
    <row r="13887" spans="6:17">
      <c r="I13887" s="36"/>
      <c r="O13887" s="36"/>
    </row>
    <row r="13888" spans="6:17">
      <c r="J13888" s="36"/>
      <c r="O13888" s="36"/>
    </row>
    <row r="13889" spans="6:15">
      <c r="J13889" s="36"/>
      <c r="K13889" s="36"/>
      <c r="O13889" s="36"/>
    </row>
    <row r="13890" spans="6:15">
      <c r="K13890" s="36"/>
      <c r="O13890" s="36"/>
    </row>
    <row r="13891" spans="6:15">
      <c r="I13891" s="36"/>
      <c r="O13891" s="36"/>
    </row>
    <row r="13892" spans="6:15">
      <c r="F13892" s="36"/>
      <c r="H13892" s="36"/>
      <c r="I13892" s="36"/>
      <c r="J13892" s="36"/>
      <c r="K13892" s="36"/>
      <c r="N13892" s="36"/>
      <c r="O13892" s="36"/>
    </row>
    <row r="13893" spans="6:15">
      <c r="F13893" s="36"/>
      <c r="H13893" s="36"/>
      <c r="I13893" s="36"/>
      <c r="J13893" s="36"/>
      <c r="K13893" s="36"/>
      <c r="N13893" s="36"/>
      <c r="O13893" s="36"/>
    </row>
    <row r="13894" spans="6:15">
      <c r="F13894" s="36"/>
      <c r="H13894" s="36"/>
      <c r="I13894" s="36"/>
      <c r="J13894" s="36"/>
      <c r="K13894" s="36"/>
      <c r="N13894" s="36"/>
      <c r="O13894" s="36"/>
    </row>
    <row r="13895" spans="6:15">
      <c r="F13895" s="36"/>
      <c r="H13895" s="36"/>
      <c r="I13895" s="36"/>
      <c r="J13895" s="36"/>
      <c r="K13895" s="36"/>
      <c r="N13895" s="36"/>
      <c r="O13895" s="36"/>
    </row>
    <row r="13896" spans="6:15">
      <c r="F13896" s="36"/>
      <c r="H13896" s="36"/>
      <c r="K13896" s="36"/>
      <c r="N13896" s="36"/>
      <c r="O13896" s="36"/>
    </row>
    <row r="13897" spans="6:15">
      <c r="J13897" s="36"/>
      <c r="N13897" s="36"/>
    </row>
    <row r="13898" spans="6:15">
      <c r="F13898" s="36"/>
      <c r="H13898" s="36"/>
      <c r="N13898" s="36"/>
    </row>
    <row r="13899" spans="6:15">
      <c r="F13899" s="36"/>
      <c r="H13899" s="36"/>
      <c r="I13899" s="36"/>
      <c r="J13899" s="36"/>
      <c r="K13899" s="36"/>
      <c r="N13899" s="36"/>
      <c r="O13899" s="36"/>
    </row>
    <row r="13900" spans="6:15">
      <c r="F13900" s="36"/>
      <c r="H13900" s="36"/>
      <c r="I13900" s="36"/>
      <c r="J13900" s="36"/>
      <c r="K13900" s="36"/>
      <c r="N13900" s="36"/>
      <c r="O13900" s="36"/>
    </row>
    <row r="13901" spans="6:15">
      <c r="F13901" s="36"/>
      <c r="H13901" s="36"/>
      <c r="I13901" s="36"/>
      <c r="J13901" s="36"/>
      <c r="K13901" s="36"/>
      <c r="N13901" s="36"/>
      <c r="O13901" s="36"/>
    </row>
    <row r="13902" spans="6:15">
      <c r="F13902" s="36"/>
      <c r="H13902" s="36"/>
      <c r="I13902" s="36"/>
      <c r="J13902" s="36"/>
      <c r="K13902" s="36"/>
      <c r="N13902" s="36"/>
      <c r="O13902" s="36"/>
    </row>
    <row r="13903" spans="6:15">
      <c r="F13903" s="36"/>
      <c r="H13903" s="36"/>
      <c r="I13903" s="36"/>
      <c r="J13903" s="36"/>
      <c r="K13903" s="36"/>
      <c r="N13903" s="36"/>
      <c r="O13903" s="36"/>
    </row>
    <row r="13904" spans="6:15">
      <c r="F13904" s="36"/>
      <c r="H13904" s="36"/>
      <c r="I13904" s="36"/>
      <c r="J13904" s="36"/>
      <c r="K13904" s="36"/>
      <c r="N13904" s="36"/>
      <c r="O13904" s="36"/>
    </row>
    <row r="13905" spans="6:15">
      <c r="F13905" s="36"/>
      <c r="H13905" s="36"/>
      <c r="I13905" s="36"/>
      <c r="J13905" s="36"/>
      <c r="K13905" s="36"/>
      <c r="N13905" s="36"/>
      <c r="O13905" s="36"/>
    </row>
    <row r="13906" spans="6:15">
      <c r="F13906" s="36"/>
      <c r="H13906" s="36"/>
      <c r="I13906" s="36"/>
      <c r="J13906" s="36"/>
      <c r="K13906" s="36"/>
      <c r="N13906" s="36"/>
      <c r="O13906" s="36"/>
    </row>
    <row r="13907" spans="6:15">
      <c r="F13907" s="36"/>
      <c r="H13907" s="36"/>
      <c r="I13907" s="36"/>
      <c r="J13907" s="36"/>
      <c r="K13907" s="36"/>
      <c r="N13907" s="36"/>
      <c r="O13907" s="36"/>
    </row>
    <row r="13908" spans="6:15">
      <c r="F13908" s="36"/>
      <c r="H13908" s="36"/>
      <c r="I13908" s="36"/>
      <c r="J13908" s="36"/>
      <c r="K13908" s="36"/>
      <c r="N13908" s="36"/>
      <c r="O13908" s="36"/>
    </row>
    <row r="13909" spans="6:15">
      <c r="F13909" s="36"/>
      <c r="H13909" s="36"/>
      <c r="I13909" s="36"/>
      <c r="J13909" s="36"/>
      <c r="K13909" s="36"/>
      <c r="N13909" s="36"/>
      <c r="O13909" s="36"/>
    </row>
    <row r="13910" spans="6:15">
      <c r="F13910" s="36"/>
      <c r="H13910" s="36"/>
      <c r="I13910" s="36"/>
      <c r="J13910" s="36"/>
      <c r="K13910" s="36"/>
      <c r="N13910" s="36"/>
      <c r="O13910" s="36"/>
    </row>
    <row r="13911" spans="6:15">
      <c r="F13911" s="36"/>
      <c r="H13911" s="36"/>
      <c r="I13911" s="36"/>
      <c r="J13911" s="36"/>
      <c r="K13911" s="36"/>
      <c r="N13911" s="36"/>
      <c r="O13911" s="36"/>
    </row>
    <row r="13912" spans="6:15">
      <c r="F13912" s="36"/>
      <c r="H13912" s="36"/>
      <c r="I13912" s="36"/>
      <c r="J13912" s="36"/>
      <c r="K13912" s="36"/>
      <c r="N13912" s="36"/>
      <c r="O13912" s="36"/>
    </row>
    <row r="13913" spans="6:15">
      <c r="F13913" s="36"/>
      <c r="H13913" s="36"/>
      <c r="I13913" s="36"/>
      <c r="J13913" s="36"/>
      <c r="K13913" s="36"/>
      <c r="N13913" s="36"/>
      <c r="O13913" s="36"/>
    </row>
    <row r="13914" spans="6:15">
      <c r="F13914" s="36"/>
      <c r="H13914" s="36"/>
      <c r="I13914" s="36"/>
      <c r="J13914" s="36"/>
      <c r="K13914" s="36"/>
      <c r="N13914" s="36"/>
      <c r="O13914" s="36"/>
    </row>
    <row r="13915" spans="6:15">
      <c r="F13915" s="36"/>
      <c r="H13915" s="36"/>
      <c r="I13915" s="36"/>
      <c r="J13915" s="36"/>
      <c r="K13915" s="36"/>
      <c r="N13915" s="36"/>
      <c r="O13915" s="36"/>
    </row>
    <row r="13916" spans="6:15">
      <c r="F13916" s="36"/>
      <c r="H13916" s="36"/>
      <c r="I13916" s="36"/>
      <c r="J13916" s="36"/>
      <c r="K13916" s="36"/>
      <c r="N13916" s="36"/>
      <c r="O13916" s="36"/>
    </row>
    <row r="13917" spans="6:15">
      <c r="F13917" s="36"/>
      <c r="H13917" s="36"/>
      <c r="I13917" s="36"/>
      <c r="J13917" s="36"/>
      <c r="K13917" s="36"/>
      <c r="N13917" s="36"/>
      <c r="O13917" s="36"/>
    </row>
    <row r="13918" spans="6:15">
      <c r="F13918" s="36"/>
      <c r="H13918" s="36"/>
      <c r="I13918" s="36"/>
      <c r="J13918" s="36"/>
      <c r="K13918" s="36"/>
      <c r="N13918" s="36"/>
      <c r="O13918" s="36"/>
    </row>
    <row r="13919" spans="6:15">
      <c r="F13919" s="36"/>
      <c r="H13919" s="36"/>
      <c r="I13919" s="36"/>
      <c r="J13919" s="36"/>
      <c r="K13919" s="36"/>
      <c r="N13919" s="36"/>
      <c r="O13919" s="36"/>
    </row>
    <row r="13920" spans="6:15">
      <c r="F13920" s="36"/>
      <c r="H13920" s="36"/>
      <c r="I13920" s="36"/>
      <c r="J13920" s="36"/>
      <c r="K13920" s="36"/>
      <c r="O13920" s="36"/>
    </row>
    <row r="13921" spans="6:15">
      <c r="I13921" s="36"/>
      <c r="O13921" s="36"/>
    </row>
    <row r="13922" spans="6:15">
      <c r="F13922" s="36"/>
      <c r="H13922" s="36"/>
      <c r="I13922" s="36"/>
      <c r="K13922" s="36"/>
      <c r="O13922" s="36"/>
    </row>
    <row r="13923" spans="6:15">
      <c r="I13923" s="36"/>
      <c r="K13923" s="36"/>
    </row>
    <row r="13924" spans="6:15">
      <c r="F13924" s="36"/>
      <c r="M13924" s="36"/>
      <c r="O13924" s="36"/>
    </row>
    <row r="13925" spans="6:15">
      <c r="F13925" s="36"/>
      <c r="I13925" s="36"/>
      <c r="O13925" s="36"/>
    </row>
    <row r="13926" spans="6:15">
      <c r="F13926" s="36"/>
      <c r="K13926" s="36"/>
      <c r="O13926" s="36"/>
    </row>
    <row r="13927" spans="6:15">
      <c r="F13927" s="36"/>
      <c r="K13927" s="36"/>
      <c r="O13927" s="36"/>
    </row>
    <row r="13928" spans="6:15">
      <c r="F13928" s="36"/>
      <c r="I13928" s="36"/>
      <c r="M13928" s="36"/>
      <c r="O13928" s="36"/>
    </row>
    <row r="13929" spans="6:15">
      <c r="F13929" s="36"/>
      <c r="I13929" s="36"/>
      <c r="O13929" s="36"/>
    </row>
    <row r="13930" spans="6:15">
      <c r="F13930" s="36"/>
      <c r="O13930" s="36"/>
    </row>
    <row r="13931" spans="6:15">
      <c r="F13931" s="36"/>
      <c r="K13931" s="36"/>
      <c r="O13931" s="36"/>
    </row>
    <row r="13932" spans="6:15">
      <c r="F13932" s="36"/>
      <c r="M13932" s="36"/>
    </row>
    <row r="13933" spans="6:15">
      <c r="F13933" s="36"/>
      <c r="H13933" s="36"/>
      <c r="I13933" s="36"/>
      <c r="J13933" s="36"/>
      <c r="K13933" s="36"/>
      <c r="O13933" s="36"/>
    </row>
    <row r="13934" spans="6:15">
      <c r="F13934" s="36"/>
    </row>
    <row r="13935" spans="6:15">
      <c r="F13935" s="36"/>
      <c r="J13935" s="36"/>
      <c r="K13935" s="36"/>
      <c r="O13935" s="36"/>
    </row>
    <row r="13936" spans="6:15">
      <c r="F13936" s="36"/>
      <c r="H13936" s="36"/>
      <c r="I13936" s="36"/>
      <c r="J13936" s="36"/>
      <c r="K13936" s="36"/>
      <c r="N13936" s="36"/>
      <c r="O13936" s="36"/>
    </row>
    <row r="13937" spans="6:15">
      <c r="F13937" s="36"/>
      <c r="I13937" s="36"/>
      <c r="M13937" s="36"/>
      <c r="O13937" s="36"/>
    </row>
    <row r="13938" spans="6:15">
      <c r="F13938" s="36"/>
      <c r="M13938" s="36"/>
    </row>
    <row r="13939" spans="6:15">
      <c r="J13939" s="36"/>
      <c r="K13939" s="36"/>
      <c r="M13939" s="36"/>
      <c r="O13939" s="36"/>
    </row>
    <row r="13940" spans="6:15">
      <c r="F13940" s="36"/>
      <c r="H13940" s="36"/>
      <c r="I13940" s="36"/>
      <c r="J13940" s="36"/>
      <c r="K13940" s="36"/>
      <c r="N13940" s="36"/>
      <c r="O13940" s="36"/>
    </row>
    <row r="13941" spans="6:15">
      <c r="F13941" s="36"/>
      <c r="H13941" s="36"/>
      <c r="I13941" s="36"/>
      <c r="J13941" s="36"/>
      <c r="K13941" s="36"/>
      <c r="N13941" s="36"/>
      <c r="O13941" s="36"/>
    </row>
    <row r="13942" spans="6:15">
      <c r="F13942" s="36"/>
      <c r="H13942" s="36"/>
      <c r="I13942" s="36"/>
      <c r="J13942" s="36"/>
      <c r="K13942" s="36"/>
      <c r="N13942" s="36"/>
      <c r="O13942" s="36"/>
    </row>
    <row r="13943" spans="6:15">
      <c r="F13943" s="36"/>
      <c r="H13943" s="36"/>
      <c r="I13943" s="36"/>
      <c r="J13943" s="36"/>
      <c r="K13943" s="36"/>
      <c r="N13943" s="36"/>
      <c r="O13943" s="36"/>
    </row>
    <row r="13944" spans="6:15">
      <c r="F13944" s="36"/>
      <c r="H13944" s="36"/>
      <c r="I13944" s="36"/>
      <c r="K13944" s="36"/>
      <c r="O13944" s="36"/>
    </row>
    <row r="13945" spans="6:15">
      <c r="F13945" s="36"/>
      <c r="I13945" s="36"/>
      <c r="O13945" s="36"/>
    </row>
    <row r="13946" spans="6:15">
      <c r="F13946" s="36"/>
      <c r="H13946" s="36"/>
      <c r="J13946" s="36"/>
      <c r="K13946" s="36"/>
      <c r="O13946" s="36"/>
    </row>
    <row r="13947" spans="6:15">
      <c r="F13947" s="36"/>
      <c r="J13947" s="36"/>
    </row>
    <row r="13948" spans="6:15">
      <c r="F13948" s="36"/>
      <c r="H13948" s="36"/>
      <c r="J13948" s="36"/>
      <c r="K13948" s="36"/>
      <c r="O13948" s="36"/>
    </row>
    <row r="13949" spans="6:15">
      <c r="H13949" s="36"/>
      <c r="I13949" s="36"/>
      <c r="O13949" s="36"/>
    </row>
    <row r="13950" spans="6:15">
      <c r="H13950" s="36"/>
      <c r="O13950" s="36"/>
    </row>
    <row r="13951" spans="6:15">
      <c r="H13951" s="36"/>
      <c r="J13951" s="36"/>
    </row>
    <row r="13952" spans="6:15">
      <c r="F13952" s="36"/>
      <c r="H13952" s="36"/>
      <c r="I13952" s="36"/>
      <c r="J13952" s="36"/>
      <c r="K13952" s="36"/>
      <c r="N13952" s="36"/>
      <c r="O13952" s="36"/>
    </row>
    <row r="13953" spans="6:17">
      <c r="F13953" s="36"/>
      <c r="H13953" s="36"/>
      <c r="I13953" s="36"/>
      <c r="J13953" s="36"/>
      <c r="K13953" s="36"/>
      <c r="N13953" s="36"/>
      <c r="O13953" s="36"/>
    </row>
    <row r="13954" spans="6:17">
      <c r="F13954" s="36"/>
      <c r="K13954" s="36"/>
      <c r="O13954" s="36"/>
    </row>
    <row r="13955" spans="6:17">
      <c r="J13955" s="36"/>
      <c r="O13955" s="36"/>
    </row>
    <row r="13956" spans="6:17">
      <c r="F13956" s="36"/>
      <c r="H13956" s="36"/>
      <c r="I13956" s="36"/>
      <c r="J13956" s="36"/>
      <c r="K13956" s="36"/>
      <c r="N13956" s="36"/>
      <c r="O13956" s="36"/>
    </row>
    <row r="13957" spans="6:17">
      <c r="F13957" s="36"/>
      <c r="H13957" s="36"/>
      <c r="I13957" s="36"/>
      <c r="J13957" s="36"/>
      <c r="K13957" s="36"/>
      <c r="N13957" s="36"/>
      <c r="O13957" s="36"/>
    </row>
    <row r="13958" spans="6:17">
      <c r="F13958" s="36"/>
      <c r="H13958" s="36"/>
      <c r="I13958" s="36"/>
      <c r="J13958" s="36"/>
      <c r="K13958" s="36"/>
      <c r="N13958" s="36"/>
      <c r="O13958" s="36"/>
    </row>
    <row r="13959" spans="6:17">
      <c r="F13959" s="36"/>
      <c r="H13959" s="36"/>
      <c r="I13959" s="36"/>
      <c r="J13959" s="36"/>
      <c r="K13959" s="36"/>
      <c r="N13959" s="36"/>
      <c r="O13959" s="36"/>
    </row>
    <row r="13960" spans="6:17">
      <c r="F13960" s="36"/>
      <c r="H13960" s="36"/>
      <c r="I13960" s="36"/>
      <c r="J13960" s="36"/>
      <c r="K13960" s="36"/>
      <c r="N13960" s="36"/>
      <c r="O13960" s="36"/>
    </row>
    <row r="13961" spans="6:17">
      <c r="F13961" s="36"/>
      <c r="K13961" s="36"/>
      <c r="O13961" s="36"/>
    </row>
    <row r="13962" spans="6:17">
      <c r="O13962" s="36"/>
    </row>
    <row r="13963" spans="6:17">
      <c r="F13963" s="36"/>
      <c r="K13963" s="36"/>
      <c r="O13963" s="36"/>
    </row>
    <row r="13964" spans="6:17">
      <c r="J13964" s="36"/>
      <c r="K13964" s="36"/>
      <c r="O13964" s="36"/>
    </row>
    <row r="13965" spans="6:17">
      <c r="F13965" s="36"/>
      <c r="J13965" s="36"/>
      <c r="K13965" s="36"/>
      <c r="O13965" s="36"/>
    </row>
    <row r="13966" spans="6:17">
      <c r="J13966" s="36"/>
    </row>
    <row r="13967" spans="6:17">
      <c r="F13967" s="47"/>
      <c r="G13967" s="47"/>
      <c r="H13967" s="47"/>
      <c r="I13967" s="47"/>
      <c r="J13967" s="47"/>
      <c r="K13967" s="47"/>
      <c r="L13967" s="47"/>
      <c r="M13967" s="47"/>
      <c r="N13967" s="47"/>
      <c r="O13967" s="47"/>
      <c r="P13967" s="47"/>
      <c r="Q13967" s="47"/>
    </row>
    <row r="13968" spans="6:17">
      <c r="F13968" s="36"/>
      <c r="H13968" s="36"/>
      <c r="I13968" s="36"/>
      <c r="J13968" s="36"/>
      <c r="K13968" s="36"/>
      <c r="O13968" s="36"/>
    </row>
    <row r="13969" spans="6:15">
      <c r="F13969" s="36"/>
      <c r="K13969" s="36"/>
    </row>
    <row r="13970" spans="6:15">
      <c r="F13970" s="36"/>
      <c r="H13970" s="36"/>
      <c r="K13970" s="36"/>
    </row>
    <row r="13971" spans="6:15">
      <c r="F13971" s="36"/>
      <c r="O13971" s="36"/>
    </row>
    <row r="13972" spans="6:15">
      <c r="F13972" s="36"/>
      <c r="H13972" s="36"/>
      <c r="I13972" s="36"/>
      <c r="J13972" s="36"/>
      <c r="K13972" s="36"/>
      <c r="N13972" s="36"/>
      <c r="O13972" s="36"/>
    </row>
    <row r="13973" spans="6:15">
      <c r="F13973" s="36"/>
      <c r="H13973" s="36"/>
      <c r="I13973" s="36"/>
      <c r="J13973" s="36"/>
      <c r="K13973" s="36"/>
      <c r="N13973" s="36"/>
      <c r="O13973" s="36"/>
    </row>
    <row r="13974" spans="6:15">
      <c r="F13974" s="36"/>
      <c r="H13974" s="36"/>
      <c r="I13974" s="36"/>
      <c r="J13974" s="36"/>
      <c r="K13974" s="36"/>
      <c r="N13974" s="36"/>
      <c r="O13974" s="36"/>
    </row>
    <row r="13975" spans="6:15">
      <c r="F13975" s="36"/>
      <c r="H13975" s="36"/>
      <c r="I13975" s="36"/>
      <c r="J13975" s="36"/>
      <c r="K13975" s="36"/>
      <c r="N13975" s="36"/>
      <c r="O13975" s="36"/>
    </row>
    <row r="13976" spans="6:15">
      <c r="F13976" s="36"/>
      <c r="J13976" s="36"/>
      <c r="K13976" s="36"/>
      <c r="O13976" s="36"/>
    </row>
    <row r="13977" spans="6:15">
      <c r="F13977" s="36"/>
      <c r="K13977" s="36"/>
    </row>
    <row r="13978" spans="6:15">
      <c r="F13978" s="36"/>
      <c r="K13978" s="36"/>
      <c r="O13978" s="36"/>
    </row>
    <row r="13979" spans="6:15">
      <c r="F13979" s="36"/>
      <c r="K13979" s="36"/>
      <c r="O13979" s="36"/>
    </row>
    <row r="13980" spans="6:15">
      <c r="F13980" s="36"/>
      <c r="H13980" s="36"/>
      <c r="I13980" s="36"/>
      <c r="J13980" s="36"/>
      <c r="K13980" s="36"/>
      <c r="N13980" s="36"/>
      <c r="O13980" s="36"/>
    </row>
    <row r="13981" spans="6:15">
      <c r="F13981" s="36"/>
      <c r="H13981" s="36"/>
      <c r="I13981" s="36"/>
      <c r="J13981" s="36"/>
      <c r="K13981" s="36"/>
      <c r="N13981" s="36"/>
      <c r="O13981" s="36"/>
    </row>
    <row r="13982" spans="6:15">
      <c r="F13982" s="36"/>
      <c r="H13982" s="36"/>
      <c r="I13982" s="36"/>
      <c r="J13982" s="36"/>
      <c r="K13982" s="36"/>
      <c r="N13982" s="36"/>
      <c r="O13982" s="36"/>
    </row>
    <row r="13983" spans="6:15">
      <c r="F13983" s="36"/>
      <c r="H13983" s="36"/>
      <c r="I13983" s="36"/>
      <c r="J13983" s="36"/>
      <c r="K13983" s="36"/>
      <c r="N13983" s="36"/>
      <c r="O13983" s="36"/>
    </row>
    <row r="13984" spans="6:15">
      <c r="J13984" s="36"/>
      <c r="O13984" s="36"/>
    </row>
    <row r="13985" spans="6:15">
      <c r="F13985" s="36"/>
      <c r="J13985" s="36"/>
    </row>
    <row r="13986" spans="6:15">
      <c r="F13986" s="36"/>
      <c r="J13986" s="36"/>
    </row>
    <row r="13987" spans="6:15">
      <c r="F13987" s="36"/>
      <c r="J13987" s="36"/>
      <c r="K13987" s="36"/>
      <c r="O13987" s="36"/>
    </row>
    <row r="13988" spans="6:15">
      <c r="F13988" s="36"/>
      <c r="H13988" s="36"/>
      <c r="I13988" s="36"/>
      <c r="J13988" s="36"/>
      <c r="K13988" s="36"/>
      <c r="N13988" s="36"/>
      <c r="O13988" s="36"/>
    </row>
    <row r="13989" spans="6:15">
      <c r="F13989" s="36"/>
      <c r="H13989" s="36"/>
      <c r="I13989" s="36"/>
      <c r="J13989" s="36"/>
      <c r="K13989" s="36"/>
      <c r="N13989" s="36"/>
      <c r="O13989" s="36"/>
    </row>
    <row r="13990" spans="6:15">
      <c r="F13990" s="36"/>
      <c r="H13990" s="36"/>
      <c r="I13990" s="36"/>
      <c r="J13990" s="36"/>
      <c r="K13990" s="36"/>
      <c r="N13990" s="36"/>
      <c r="O13990" s="36"/>
    </row>
    <row r="13991" spans="6:15">
      <c r="F13991" s="36"/>
      <c r="H13991" s="36"/>
      <c r="I13991" s="36"/>
      <c r="J13991" s="36"/>
      <c r="K13991" s="36"/>
      <c r="N13991" s="36"/>
      <c r="O13991" s="36"/>
    </row>
    <row r="13992" spans="6:15">
      <c r="F13992" s="36"/>
      <c r="H13992" s="36"/>
      <c r="I13992" s="36"/>
      <c r="K13992" s="36"/>
      <c r="O13992" s="36"/>
    </row>
    <row r="13993" spans="6:15">
      <c r="I13993" s="36"/>
    </row>
    <row r="13994" spans="6:15">
      <c r="F13994" s="36"/>
      <c r="H13994" s="36"/>
      <c r="I13994" s="36"/>
      <c r="K13994" s="36"/>
      <c r="O13994" s="36"/>
    </row>
    <row r="13995" spans="6:15">
      <c r="I13995" s="36"/>
      <c r="K13995" s="36"/>
    </row>
    <row r="13996" spans="6:15">
      <c r="F13996" s="36"/>
      <c r="H13996" s="36"/>
      <c r="I13996" s="36"/>
      <c r="J13996" s="36"/>
      <c r="K13996" s="36"/>
      <c r="N13996" s="36"/>
      <c r="O13996" s="36"/>
    </row>
    <row r="13997" spans="6:15">
      <c r="F13997" s="36"/>
      <c r="H13997" s="36"/>
      <c r="I13997" s="36"/>
      <c r="J13997" s="36"/>
      <c r="K13997" s="36"/>
      <c r="N13997" s="36"/>
      <c r="O13997" s="36"/>
    </row>
    <row r="13998" spans="6:15">
      <c r="F13998" s="36"/>
      <c r="H13998" s="36"/>
      <c r="I13998" s="36"/>
      <c r="J13998" s="36"/>
      <c r="K13998" s="36"/>
      <c r="N13998" s="36"/>
      <c r="O13998" s="36"/>
    </row>
    <row r="13999" spans="6:15">
      <c r="F13999" s="36"/>
      <c r="H13999" s="36"/>
      <c r="I13999" s="36"/>
      <c r="J13999" s="36"/>
      <c r="K13999" s="36"/>
      <c r="N13999" s="36"/>
      <c r="O13999" s="36"/>
    </row>
    <row r="14000" spans="6:15">
      <c r="F14000" s="36"/>
      <c r="H14000" s="36"/>
      <c r="I14000" s="36"/>
      <c r="J14000" s="36"/>
      <c r="K14000" s="36"/>
      <c r="N14000" s="36"/>
      <c r="O14000" s="36"/>
    </row>
    <row r="14001" spans="6:15">
      <c r="F14001" s="36"/>
      <c r="H14001" s="36"/>
      <c r="I14001" s="36"/>
      <c r="J14001" s="36"/>
      <c r="K14001" s="36"/>
      <c r="N14001" s="36"/>
      <c r="O14001" s="36"/>
    </row>
    <row r="14002" spans="6:15">
      <c r="F14002" s="36"/>
      <c r="H14002" s="36"/>
      <c r="I14002" s="36"/>
      <c r="J14002" s="36"/>
      <c r="K14002" s="36"/>
      <c r="N14002" s="36"/>
      <c r="O14002" s="36"/>
    </row>
    <row r="14003" spans="6:15">
      <c r="F14003" s="36"/>
      <c r="H14003" s="36"/>
      <c r="I14003" s="36"/>
      <c r="J14003" s="36"/>
      <c r="K14003" s="36"/>
      <c r="N14003" s="36"/>
      <c r="O14003" s="36"/>
    </row>
    <row r="14004" spans="6:15">
      <c r="F14004" s="36"/>
      <c r="H14004" s="36"/>
      <c r="I14004" s="36"/>
      <c r="J14004" s="36"/>
      <c r="K14004" s="36"/>
      <c r="N14004" s="36"/>
      <c r="O14004" s="36"/>
    </row>
    <row r="14005" spans="6:15">
      <c r="F14005" s="36"/>
      <c r="H14005" s="36"/>
      <c r="I14005" s="36"/>
      <c r="J14005" s="36"/>
      <c r="K14005" s="36"/>
      <c r="N14005" s="36"/>
      <c r="O14005" s="36"/>
    </row>
    <row r="14006" spans="6:15">
      <c r="F14006" s="36"/>
      <c r="H14006" s="36"/>
      <c r="I14006" s="36"/>
      <c r="J14006" s="36"/>
      <c r="K14006" s="36"/>
      <c r="N14006" s="36"/>
      <c r="O14006" s="36"/>
    </row>
    <row r="14007" spans="6:15">
      <c r="F14007" s="36"/>
      <c r="H14007" s="36"/>
      <c r="I14007" s="36"/>
      <c r="J14007" s="36"/>
      <c r="K14007" s="36"/>
      <c r="N14007" s="36"/>
      <c r="O14007" s="36"/>
    </row>
    <row r="14008" spans="6:15">
      <c r="F14008" s="36"/>
      <c r="H14008" s="36"/>
      <c r="I14008" s="36"/>
      <c r="J14008" s="36"/>
      <c r="K14008" s="36"/>
      <c r="N14008" s="36"/>
      <c r="O14008" s="36"/>
    </row>
    <row r="14009" spans="6:15">
      <c r="F14009" s="36"/>
      <c r="H14009" s="36"/>
      <c r="I14009" s="36"/>
      <c r="J14009" s="36"/>
      <c r="K14009" s="36"/>
      <c r="N14009" s="36"/>
      <c r="O14009" s="36"/>
    </row>
    <row r="14010" spans="6:15">
      <c r="F14010" s="36"/>
      <c r="H14010" s="36"/>
      <c r="I14010" s="36"/>
      <c r="J14010" s="36"/>
      <c r="K14010" s="36"/>
      <c r="N14010" s="36"/>
      <c r="O14010" s="36"/>
    </row>
    <row r="14011" spans="6:15">
      <c r="F14011" s="36"/>
      <c r="H14011" s="36"/>
      <c r="I14011" s="36"/>
      <c r="J14011" s="36"/>
      <c r="K14011" s="36"/>
      <c r="N14011" s="36"/>
      <c r="O14011" s="36"/>
    </row>
    <row r="14012" spans="6:15">
      <c r="F14012" s="36"/>
      <c r="K14012" s="36"/>
    </row>
    <row r="14013" spans="6:15">
      <c r="F14013" s="36"/>
      <c r="K14013" s="36"/>
    </row>
    <row r="14014" spans="6:15">
      <c r="F14014" s="36"/>
      <c r="I14014" s="36"/>
    </row>
    <row r="14015" spans="6:15">
      <c r="F14015" s="36"/>
    </row>
    <row r="14016" spans="6:15">
      <c r="F14016" s="36"/>
      <c r="H14016" s="36"/>
      <c r="I14016" s="36"/>
      <c r="J14016" s="36"/>
      <c r="K14016" s="36"/>
      <c r="N14016" s="36"/>
      <c r="O14016" s="36"/>
    </row>
    <row r="14017" spans="6:15">
      <c r="F14017" s="36"/>
      <c r="H14017" s="36"/>
      <c r="I14017" s="36"/>
      <c r="J14017" s="36"/>
      <c r="K14017" s="36"/>
      <c r="N14017" s="36"/>
      <c r="O14017" s="36"/>
    </row>
    <row r="14018" spans="6:15">
      <c r="F14018" s="36"/>
      <c r="H14018" s="36"/>
      <c r="I14018" s="36"/>
      <c r="J14018" s="36"/>
      <c r="K14018" s="36"/>
      <c r="N14018" s="36"/>
      <c r="O14018" s="36"/>
    </row>
    <row r="14019" spans="6:15">
      <c r="F14019" s="36"/>
      <c r="H14019" s="36"/>
      <c r="I14019" s="36"/>
      <c r="J14019" s="36"/>
      <c r="K14019" s="36"/>
      <c r="N14019" s="36"/>
      <c r="O14019" s="36"/>
    </row>
    <row r="14020" spans="6:15">
      <c r="F14020" s="36"/>
      <c r="J14020" s="36"/>
      <c r="K14020" s="36"/>
    </row>
    <row r="14021" spans="6:15">
      <c r="J14021" s="36"/>
    </row>
    <row r="14022" spans="6:15">
      <c r="J14022" s="36"/>
    </row>
    <row r="14023" spans="6:15">
      <c r="J14023" s="36"/>
    </row>
    <row r="14024" spans="6:15">
      <c r="F14024" s="36"/>
      <c r="H14024" s="36"/>
      <c r="I14024" s="36"/>
      <c r="J14024" s="36"/>
      <c r="K14024" s="36"/>
      <c r="N14024" s="36"/>
      <c r="O14024" s="36"/>
    </row>
    <row r="14025" spans="6:15">
      <c r="F14025" s="36"/>
      <c r="H14025" s="36"/>
      <c r="I14025" s="36"/>
      <c r="J14025" s="36"/>
      <c r="K14025" s="36"/>
      <c r="N14025" s="36"/>
      <c r="O14025" s="36"/>
    </row>
    <row r="14026" spans="6:15">
      <c r="F14026" s="36"/>
      <c r="H14026" s="36"/>
      <c r="I14026" s="36"/>
      <c r="J14026" s="36"/>
      <c r="K14026" s="36"/>
      <c r="N14026" s="36"/>
      <c r="O14026" s="36"/>
    </row>
    <row r="14027" spans="6:15">
      <c r="F14027" s="36"/>
      <c r="H14027" s="36"/>
      <c r="I14027" s="36"/>
      <c r="J14027" s="36"/>
      <c r="K14027" s="36"/>
      <c r="N14027" s="36"/>
      <c r="O14027" s="36"/>
    </row>
    <row r="14028" spans="6:15">
      <c r="F14028" s="36"/>
      <c r="H14028" s="36"/>
      <c r="I14028" s="36"/>
      <c r="J14028" s="36"/>
      <c r="K14028" s="36"/>
      <c r="N14028" s="36"/>
      <c r="O14028" s="36"/>
    </row>
    <row r="14029" spans="6:15">
      <c r="F14029" s="36"/>
      <c r="H14029" s="36"/>
      <c r="I14029" s="36"/>
      <c r="J14029" s="36"/>
      <c r="K14029" s="36"/>
      <c r="N14029" s="36"/>
      <c r="O14029" s="36"/>
    </row>
    <row r="14030" spans="6:15">
      <c r="F14030" s="36"/>
      <c r="H14030" s="36"/>
      <c r="I14030" s="36"/>
      <c r="J14030" s="36"/>
      <c r="K14030" s="36"/>
      <c r="N14030" s="36"/>
      <c r="O14030" s="36"/>
    </row>
    <row r="14031" spans="6:15">
      <c r="F14031" s="36"/>
      <c r="H14031" s="36"/>
      <c r="I14031" s="36"/>
      <c r="J14031" s="36"/>
      <c r="K14031" s="36"/>
      <c r="N14031" s="36"/>
      <c r="O14031" s="36"/>
    </row>
    <row r="14032" spans="6:15">
      <c r="F14032" s="36"/>
      <c r="H14032" s="36"/>
      <c r="I14032" s="36"/>
      <c r="J14032" s="36"/>
      <c r="K14032" s="36"/>
      <c r="N14032" s="36"/>
      <c r="O14032" s="36"/>
    </row>
    <row r="14033" spans="6:15">
      <c r="F14033" s="36"/>
      <c r="H14033" s="36"/>
      <c r="I14033" s="36"/>
      <c r="J14033" s="36"/>
      <c r="K14033" s="36"/>
      <c r="N14033" s="36"/>
      <c r="O14033" s="36"/>
    </row>
    <row r="14034" spans="6:15">
      <c r="F14034" s="36"/>
      <c r="H14034" s="36"/>
      <c r="I14034" s="36"/>
      <c r="J14034" s="36"/>
      <c r="K14034" s="36"/>
      <c r="N14034" s="36"/>
      <c r="O14034" s="36"/>
    </row>
    <row r="14035" spans="6:15">
      <c r="F14035" s="36"/>
      <c r="H14035" s="36"/>
      <c r="I14035" s="36"/>
      <c r="J14035" s="36"/>
      <c r="K14035" s="36"/>
      <c r="N14035" s="36"/>
      <c r="O14035" s="36"/>
    </row>
    <row r="14036" spans="6:15">
      <c r="K14036" s="36"/>
    </row>
    <row r="14037" spans="6:15">
      <c r="F14037" s="36"/>
      <c r="K14037" s="36"/>
    </row>
    <row r="14038" spans="6:15">
      <c r="K14038" s="36"/>
    </row>
    <row r="14039" spans="6:15">
      <c r="F14039" s="36"/>
      <c r="K14039" s="36"/>
    </row>
    <row r="14040" spans="6:15">
      <c r="F14040" s="36"/>
      <c r="H14040" s="36"/>
      <c r="I14040" s="36"/>
      <c r="J14040" s="36"/>
      <c r="K14040" s="36"/>
      <c r="N14040" s="36"/>
      <c r="O14040" s="36"/>
    </row>
    <row r="14041" spans="6:15">
      <c r="F14041" s="36"/>
      <c r="H14041" s="36"/>
      <c r="I14041" s="36"/>
      <c r="J14041" s="36"/>
      <c r="K14041" s="36"/>
      <c r="N14041" s="36"/>
      <c r="O14041" s="36"/>
    </row>
    <row r="14042" spans="6:15">
      <c r="F14042" s="36"/>
      <c r="H14042" s="36"/>
      <c r="I14042" s="36"/>
      <c r="J14042" s="36"/>
      <c r="K14042" s="36"/>
      <c r="N14042" s="36"/>
      <c r="O14042" s="36"/>
    </row>
    <row r="14043" spans="6:15">
      <c r="F14043" s="36"/>
      <c r="H14043" s="36"/>
      <c r="I14043" s="36"/>
      <c r="J14043" s="36"/>
      <c r="K14043" s="36"/>
      <c r="N14043" s="36"/>
      <c r="O14043" s="36"/>
    </row>
    <row r="14044" spans="6:15">
      <c r="F14044" s="36"/>
      <c r="O14044" s="36"/>
    </row>
    <row r="14045" spans="6:15">
      <c r="F14045" s="36"/>
    </row>
    <row r="14046" spans="6:15">
      <c r="F14046" s="36"/>
      <c r="J14046" s="36"/>
      <c r="K14046" s="36"/>
    </row>
    <row r="14047" spans="6:15">
      <c r="F14047" s="36"/>
    </row>
    <row r="14048" spans="6:15">
      <c r="J14048" s="36"/>
      <c r="O14048" s="36"/>
    </row>
    <row r="14049" spans="6:17">
      <c r="F14049" s="36"/>
      <c r="J14049" s="36"/>
    </row>
    <row r="14050" spans="6:17">
      <c r="F14050" s="36"/>
      <c r="J14050" s="36"/>
      <c r="O14050" s="36"/>
    </row>
    <row r="14051" spans="6:17">
      <c r="J14051" s="36"/>
    </row>
    <row r="14052" spans="6:17">
      <c r="F14052" s="36"/>
      <c r="H14052" s="36"/>
      <c r="I14052" s="36"/>
      <c r="J14052" s="36"/>
      <c r="K14052" s="36"/>
      <c r="N14052" s="36"/>
      <c r="O14052" s="36"/>
    </row>
    <row r="14053" spans="6:17">
      <c r="F14053" s="36"/>
      <c r="H14053" s="36"/>
      <c r="I14053" s="36"/>
      <c r="J14053" s="36"/>
      <c r="K14053" s="36"/>
      <c r="N14053" s="36"/>
      <c r="O14053" s="36"/>
    </row>
    <row r="14054" spans="6:17">
      <c r="F14054" s="36"/>
      <c r="H14054" s="36"/>
      <c r="I14054" s="36"/>
      <c r="J14054" s="36"/>
      <c r="K14054" s="36"/>
      <c r="N14054" s="36"/>
      <c r="O14054" s="36"/>
    </row>
    <row r="14055" spans="6:17">
      <c r="F14055" s="36"/>
      <c r="H14055" s="36"/>
      <c r="I14055" s="36"/>
      <c r="J14055" s="36"/>
      <c r="K14055" s="36"/>
      <c r="N14055" s="36"/>
      <c r="O14055" s="36"/>
    </row>
    <row r="14056" spans="6:17">
      <c r="F14056" s="36"/>
      <c r="H14056" s="36"/>
      <c r="I14056" s="36"/>
      <c r="J14056" s="36"/>
      <c r="K14056" s="36"/>
      <c r="N14056" s="36"/>
      <c r="O14056" s="36"/>
    </row>
    <row r="14057" spans="6:17">
      <c r="F14057" s="36"/>
      <c r="H14057" s="36"/>
      <c r="I14057" s="36"/>
      <c r="J14057" s="36"/>
      <c r="K14057" s="36"/>
      <c r="N14057" s="36"/>
      <c r="O14057" s="36"/>
    </row>
    <row r="14058" spans="6:17">
      <c r="F14058" s="36"/>
      <c r="H14058" s="36"/>
      <c r="I14058" s="36"/>
      <c r="J14058" s="36"/>
      <c r="K14058" s="36"/>
      <c r="N14058" s="36"/>
      <c r="O14058" s="36"/>
    </row>
    <row r="14059" spans="6:17">
      <c r="F14059" s="36"/>
      <c r="H14059" s="36"/>
      <c r="I14059" s="36"/>
      <c r="J14059" s="36"/>
      <c r="K14059" s="36"/>
      <c r="N14059" s="36"/>
      <c r="O14059" s="36"/>
    </row>
    <row r="14060" spans="6:17">
      <c r="F14060" s="36"/>
      <c r="K14060" s="36"/>
      <c r="O14060" s="36"/>
    </row>
    <row r="14061" spans="6:17">
      <c r="F14061" s="36"/>
      <c r="K14061" s="36"/>
      <c r="O14061" s="36"/>
    </row>
    <row r="14062" spans="6:17">
      <c r="F14062" s="36"/>
      <c r="J14062" s="36"/>
      <c r="K14062" s="36"/>
    </row>
    <row r="14063" spans="6:17">
      <c r="F14063" s="47"/>
      <c r="G14063" s="47"/>
      <c r="H14063" s="47"/>
      <c r="I14063" s="47"/>
      <c r="J14063" s="47"/>
      <c r="K14063" s="47"/>
      <c r="L14063" s="47"/>
      <c r="M14063" s="47"/>
      <c r="N14063" s="47"/>
      <c r="O14063" s="47"/>
      <c r="P14063" s="47"/>
      <c r="Q14063" s="47"/>
    </row>
    <row r="14064" spans="6:17">
      <c r="F14064" s="36"/>
      <c r="H14064" s="36"/>
      <c r="I14064" s="36"/>
      <c r="K14064" s="36"/>
      <c r="N14064" s="36"/>
      <c r="O14064" s="36"/>
    </row>
    <row r="14065" spans="6:15">
      <c r="F14065" s="36"/>
      <c r="K14065" s="36"/>
    </row>
    <row r="14066" spans="6:15">
      <c r="F14066" s="36"/>
      <c r="H14066" s="36"/>
      <c r="I14066" s="36"/>
      <c r="J14066" s="36"/>
      <c r="K14066" s="36"/>
      <c r="O14066" s="36"/>
    </row>
    <row r="14067" spans="6:15">
      <c r="F14067" s="36"/>
    </row>
    <row r="14068" spans="6:15">
      <c r="F14068" s="36"/>
      <c r="K14068" s="36"/>
      <c r="N14068" s="36"/>
    </row>
    <row r="14069" spans="6:15">
      <c r="F14069" s="36"/>
      <c r="K14069" s="36"/>
    </row>
    <row r="14070" spans="6:15">
      <c r="F14070" s="36"/>
      <c r="J14070" s="36"/>
      <c r="K14070" s="36"/>
      <c r="O14070" s="36"/>
    </row>
    <row r="14071" spans="6:15">
      <c r="F14071" s="36"/>
      <c r="K14071" s="36"/>
    </row>
    <row r="14072" spans="6:15">
      <c r="F14072" s="36"/>
      <c r="H14072" s="36"/>
      <c r="I14072" s="36"/>
      <c r="J14072" s="36"/>
      <c r="K14072" s="36"/>
      <c r="N14072" s="36"/>
      <c r="O14072" s="36"/>
    </row>
    <row r="14073" spans="6:15">
      <c r="F14073" s="36"/>
      <c r="H14073" s="36"/>
      <c r="I14073" s="36"/>
      <c r="J14073" s="36"/>
      <c r="K14073" s="36"/>
      <c r="N14073" s="36"/>
      <c r="O14073" s="36"/>
    </row>
    <row r="14074" spans="6:15">
      <c r="F14074" s="36"/>
      <c r="H14074" s="36"/>
      <c r="I14074" s="36"/>
      <c r="J14074" s="36"/>
      <c r="K14074" s="36"/>
      <c r="N14074" s="36"/>
      <c r="O14074" s="36"/>
    </row>
    <row r="14075" spans="6:15">
      <c r="F14075" s="36"/>
      <c r="H14075" s="36"/>
      <c r="I14075" s="36"/>
      <c r="J14075" s="36"/>
      <c r="K14075" s="36"/>
      <c r="N14075" s="36"/>
      <c r="O14075" s="36"/>
    </row>
    <row r="14076" spans="6:15">
      <c r="F14076" s="36"/>
      <c r="H14076" s="36"/>
      <c r="I14076" s="36"/>
      <c r="J14076" s="36"/>
      <c r="K14076" s="36"/>
      <c r="N14076" s="36"/>
      <c r="O14076" s="36"/>
    </row>
    <row r="14077" spans="6:15">
      <c r="F14077" s="36"/>
      <c r="H14077" s="36"/>
      <c r="I14077" s="36"/>
      <c r="J14077" s="36"/>
      <c r="K14077" s="36"/>
      <c r="N14077" s="36"/>
      <c r="O14077" s="36"/>
    </row>
    <row r="14078" spans="6:15">
      <c r="J14078" s="36"/>
      <c r="O14078" s="36"/>
    </row>
    <row r="14079" spans="6:15">
      <c r="F14079" s="36"/>
      <c r="K14079" s="36"/>
      <c r="O14079" s="36"/>
    </row>
    <row r="14080" spans="6:15">
      <c r="F14080" s="36"/>
      <c r="H14080" s="36"/>
      <c r="I14080" s="36"/>
      <c r="J14080" s="36"/>
      <c r="K14080" s="36"/>
      <c r="N14080" s="36"/>
      <c r="O14080" s="36"/>
    </row>
    <row r="14081" spans="6:15">
      <c r="F14081" s="36"/>
      <c r="J14081" s="36"/>
      <c r="O14081" s="36"/>
    </row>
    <row r="14082" spans="6:15">
      <c r="J14082" s="36"/>
      <c r="O14082" s="36"/>
    </row>
    <row r="14083" spans="6:15">
      <c r="F14083" s="36"/>
      <c r="O14083" s="36"/>
    </row>
    <row r="14084" spans="6:15">
      <c r="F14084" s="36"/>
      <c r="N14084" s="36"/>
    </row>
    <row r="14085" spans="6:15">
      <c r="F14085" s="36"/>
      <c r="J14085" s="36"/>
      <c r="K14085" s="36"/>
    </row>
    <row r="14086" spans="6:15">
      <c r="F14086" s="36"/>
      <c r="J14086" s="36"/>
      <c r="K14086" s="36"/>
    </row>
    <row r="14087" spans="6:15">
      <c r="F14087" s="36"/>
      <c r="K14087" s="36"/>
    </row>
    <row r="14088" spans="6:15">
      <c r="F14088" s="36"/>
      <c r="H14088" s="36"/>
      <c r="I14088" s="36"/>
      <c r="K14088" s="36"/>
      <c r="M14088" s="36"/>
      <c r="O14088" s="36"/>
    </row>
    <row r="14089" spans="6:15">
      <c r="J14089" s="36"/>
      <c r="M14089" s="36"/>
      <c r="O14089" s="36"/>
    </row>
    <row r="14090" spans="6:15">
      <c r="F14090" s="36"/>
      <c r="H14090" s="36"/>
      <c r="I14090" s="36"/>
      <c r="J14090" s="36"/>
      <c r="K14090" s="36"/>
      <c r="M14090" s="36"/>
      <c r="O14090" s="36"/>
    </row>
    <row r="14091" spans="6:15">
      <c r="M14091" s="36"/>
    </row>
    <row r="14092" spans="6:15">
      <c r="F14092" s="36"/>
      <c r="K14092" s="36"/>
    </row>
    <row r="14093" spans="6:15">
      <c r="F14093" s="36"/>
      <c r="J14093" s="36"/>
      <c r="K14093" s="36"/>
      <c r="O14093" s="36"/>
    </row>
    <row r="14094" spans="6:15">
      <c r="F14094" s="36"/>
      <c r="J14094" s="36"/>
      <c r="K14094" s="36"/>
    </row>
    <row r="14095" spans="6:15">
      <c r="F14095" s="36"/>
      <c r="K14095" s="36"/>
    </row>
    <row r="14096" spans="6:15">
      <c r="F14096" s="36"/>
      <c r="H14096" s="36"/>
      <c r="K14096" s="36"/>
      <c r="O14096" s="36"/>
    </row>
    <row r="14097" spans="6:17">
      <c r="H14097" s="36"/>
      <c r="J14097" s="36"/>
      <c r="M14097" s="36"/>
      <c r="O14097" s="36"/>
    </row>
    <row r="14098" spans="6:17">
      <c r="F14098" s="47"/>
      <c r="G14098" s="47"/>
      <c r="H14098" s="47"/>
      <c r="I14098" s="47"/>
      <c r="J14098" s="47"/>
      <c r="K14098" s="47"/>
      <c r="L14098" s="47"/>
      <c r="M14098" s="47"/>
      <c r="N14098" s="47"/>
      <c r="O14098" s="47"/>
      <c r="P14098" s="47"/>
      <c r="Q14098" s="47"/>
    </row>
    <row r="14099" spans="6:17">
      <c r="H14099" s="36"/>
    </row>
    <row r="14100" spans="6:17">
      <c r="F14100" s="36"/>
      <c r="K14100" s="36"/>
    </row>
    <row r="14101" spans="6:17">
      <c r="F14101" s="47"/>
      <c r="G14101" s="47"/>
      <c r="H14101" s="47"/>
      <c r="I14101" s="47"/>
      <c r="J14101" s="47"/>
      <c r="K14101" s="47"/>
      <c r="L14101" s="47"/>
      <c r="M14101" s="47"/>
      <c r="N14101" s="47"/>
      <c r="O14101" s="47"/>
      <c r="P14101" s="47"/>
      <c r="Q14101" s="47"/>
    </row>
    <row r="14102" spans="6:17">
      <c r="F14102" s="36"/>
      <c r="J14102" s="36"/>
      <c r="K14102" s="36"/>
    </row>
    <row r="14103" spans="6:17">
      <c r="F14103" s="36"/>
      <c r="K14103" s="36"/>
    </row>
    <row r="14104" spans="6:17">
      <c r="F14104" s="36"/>
      <c r="K14104" s="36"/>
      <c r="O14104" s="36"/>
    </row>
    <row r="14105" spans="6:17">
      <c r="J14105" s="36"/>
      <c r="O14105" s="36"/>
    </row>
    <row r="14106" spans="6:17">
      <c r="J14106" s="36"/>
      <c r="O14106" s="36"/>
    </row>
    <row r="14107" spans="6:17">
      <c r="O14107" s="36"/>
    </row>
    <row r="14108" spans="6:17">
      <c r="F14108" s="36"/>
      <c r="K14108" s="36"/>
    </row>
    <row r="14109" spans="6:17">
      <c r="F14109" s="36"/>
      <c r="J14109" s="36"/>
      <c r="K14109" s="36"/>
    </row>
    <row r="14110" spans="6:17">
      <c r="F14110" s="36"/>
      <c r="J14110" s="36"/>
      <c r="K14110" s="36"/>
    </row>
    <row r="14111" spans="6:17">
      <c r="F14111" s="36"/>
      <c r="K14111" s="36"/>
      <c r="O14111" s="36"/>
    </row>
    <row r="14112" spans="6:17">
      <c r="F14112" s="36"/>
      <c r="H14112" s="36"/>
      <c r="I14112" s="36"/>
      <c r="K14112" s="36"/>
      <c r="N14112" s="36"/>
      <c r="O14112" s="36"/>
    </row>
    <row r="14113" spans="6:17">
      <c r="F14113" s="36"/>
      <c r="J14113" s="36"/>
      <c r="K14113" s="36"/>
    </row>
    <row r="14114" spans="6:17">
      <c r="F14114" s="36"/>
      <c r="H14114" s="36"/>
      <c r="I14114" s="36"/>
      <c r="K14114" s="36"/>
    </row>
    <row r="14115" spans="6:17">
      <c r="F14115" s="36"/>
      <c r="K14115" s="36"/>
    </row>
    <row r="14116" spans="6:17">
      <c r="O14116" s="36"/>
    </row>
    <row r="14117" spans="6:17">
      <c r="J14117" s="36"/>
      <c r="O14117" s="36"/>
    </row>
    <row r="14118" spans="6:17">
      <c r="F14118" s="47"/>
      <c r="G14118" s="47"/>
      <c r="H14118" s="47"/>
      <c r="I14118" s="47"/>
      <c r="J14118" s="47"/>
      <c r="K14118" s="47"/>
      <c r="L14118" s="47"/>
      <c r="M14118" s="47"/>
      <c r="N14118" s="47"/>
      <c r="O14118" s="47"/>
      <c r="P14118" s="47"/>
      <c r="Q14118" s="47"/>
    </row>
    <row r="14119" spans="6:17">
      <c r="O14119" s="36"/>
    </row>
    <row r="14120" spans="6:17">
      <c r="K14120" s="36"/>
    </row>
    <row r="14121" spans="6:17">
      <c r="J14121" s="36"/>
      <c r="K14121" s="36"/>
    </row>
    <row r="14122" spans="6:17">
      <c r="F14122" s="36"/>
      <c r="K14122" s="36"/>
    </row>
    <row r="14123" spans="6:17">
      <c r="F14123" s="36"/>
      <c r="K14123" s="36"/>
    </row>
    <row r="14124" spans="6:17">
      <c r="H14124" s="36"/>
      <c r="I14124" s="36"/>
    </row>
    <row r="14125" spans="6:17">
      <c r="F14125" s="36"/>
      <c r="H14125" s="36"/>
      <c r="I14125" s="36"/>
      <c r="K14125" s="36"/>
    </row>
    <row r="14126" spans="6:17">
      <c r="F14126" s="36"/>
      <c r="H14126" s="36"/>
      <c r="I14126" s="36"/>
    </row>
    <row r="14127" spans="6:17">
      <c r="F14127" s="47"/>
      <c r="G14127" s="47"/>
      <c r="H14127" s="47"/>
      <c r="I14127" s="47"/>
      <c r="J14127" s="47"/>
      <c r="K14127" s="47"/>
      <c r="L14127" s="47"/>
      <c r="M14127" s="47"/>
      <c r="N14127" s="47"/>
      <c r="O14127" s="47"/>
      <c r="P14127" s="47"/>
      <c r="Q14127" s="47"/>
    </row>
    <row r="14128" spans="6:17">
      <c r="F14128" s="36"/>
    </row>
    <row r="14129" spans="6:17">
      <c r="F14129" s="47"/>
      <c r="G14129" s="47"/>
      <c r="H14129" s="47"/>
      <c r="I14129" s="47"/>
      <c r="J14129" s="47"/>
      <c r="K14129" s="47"/>
      <c r="L14129" s="47"/>
      <c r="M14129" s="47"/>
      <c r="N14129" s="47"/>
      <c r="O14129" s="47"/>
      <c r="P14129" s="47"/>
      <c r="Q14129" s="47"/>
    </row>
    <row r="14130" spans="6:17">
      <c r="F14130" s="36"/>
    </row>
    <row r="14131" spans="6:17">
      <c r="F14131" s="36"/>
      <c r="O14131" s="36"/>
    </row>
    <row r="14132" spans="6:17">
      <c r="F14132" s="36"/>
      <c r="K14132" s="36"/>
    </row>
    <row r="14133" spans="6:17">
      <c r="F14133" s="47"/>
      <c r="G14133" s="47"/>
      <c r="H14133" s="47"/>
      <c r="I14133" s="47"/>
      <c r="J14133" s="47"/>
      <c r="K14133" s="47"/>
      <c r="L14133" s="47"/>
      <c r="M14133" s="47"/>
      <c r="N14133" s="47"/>
      <c r="O14133" s="47"/>
      <c r="P14133" s="47"/>
      <c r="Q14133" s="47"/>
    </row>
    <row r="14134" spans="6:17">
      <c r="F14134" s="36"/>
      <c r="K14134" s="36"/>
    </row>
    <row r="14135" spans="6:17">
      <c r="F14135" s="36"/>
      <c r="I14135" s="36"/>
      <c r="K14135" s="36"/>
    </row>
    <row r="14136" spans="6:17">
      <c r="F14136" s="36"/>
      <c r="H14136" s="36"/>
      <c r="I14136" s="36"/>
      <c r="K14136" s="36"/>
      <c r="O14136" s="36"/>
    </row>
    <row r="14137" spans="6:17">
      <c r="F14137" s="36"/>
      <c r="K14137" s="36"/>
    </row>
    <row r="14138" spans="6:17">
      <c r="F14138" s="36"/>
      <c r="I14138" s="36"/>
      <c r="J14138" s="36"/>
      <c r="K14138" s="36"/>
      <c r="O14138" s="36"/>
    </row>
    <row r="14139" spans="6:17">
      <c r="F14139" s="36"/>
      <c r="I14139" s="36"/>
      <c r="K14139" s="36"/>
    </row>
    <row r="14140" spans="6:17">
      <c r="F14140" s="36"/>
      <c r="H14140" s="36"/>
      <c r="I14140" s="36"/>
      <c r="J14140" s="36"/>
      <c r="K14140" s="36"/>
      <c r="N14140" s="36"/>
      <c r="O14140" s="36"/>
    </row>
    <row r="14141" spans="6:17">
      <c r="F14141" s="36"/>
      <c r="H14141" s="36"/>
      <c r="I14141" s="36"/>
      <c r="J14141" s="36"/>
      <c r="K14141" s="36"/>
      <c r="N14141" s="36"/>
      <c r="O14141" s="36"/>
    </row>
    <row r="14142" spans="6:17">
      <c r="F14142" s="36"/>
      <c r="H14142" s="36"/>
      <c r="I14142" s="36"/>
      <c r="J14142" s="36"/>
      <c r="K14142" s="36"/>
      <c r="N14142" s="36"/>
      <c r="O14142" s="36"/>
    </row>
    <row r="14143" spans="6:17">
      <c r="F14143" s="36"/>
      <c r="H14143" s="36"/>
      <c r="I14143" s="36"/>
      <c r="J14143" s="36"/>
      <c r="K14143" s="36"/>
      <c r="N14143" s="36"/>
      <c r="O14143" s="36"/>
    </row>
    <row r="14144" spans="6:17">
      <c r="O14144" s="36"/>
    </row>
    <row r="14145" spans="6:17">
      <c r="K14145" s="36"/>
      <c r="O14145" s="36"/>
    </row>
    <row r="14146" spans="6:17">
      <c r="F14146" s="36"/>
      <c r="O14146" s="36"/>
    </row>
    <row r="14147" spans="6:17">
      <c r="I14147" s="36"/>
      <c r="O14147" s="36"/>
    </row>
    <row r="14148" spans="6:17">
      <c r="F14148" s="36"/>
      <c r="H14148" s="36"/>
      <c r="I14148" s="36"/>
      <c r="J14148" s="36"/>
      <c r="K14148" s="36"/>
      <c r="N14148" s="36"/>
      <c r="O14148" s="36"/>
    </row>
    <row r="14149" spans="6:17">
      <c r="F14149" s="36"/>
      <c r="H14149" s="36"/>
      <c r="K14149" s="36"/>
      <c r="M14149" s="36"/>
      <c r="O14149" s="36"/>
    </row>
    <row r="14150" spans="6:17">
      <c r="M14150" s="36"/>
    </row>
    <row r="14151" spans="6:17">
      <c r="F14151" s="47"/>
      <c r="G14151" s="47"/>
      <c r="H14151" s="47"/>
      <c r="I14151" s="47"/>
      <c r="J14151" s="47"/>
      <c r="K14151" s="47"/>
      <c r="L14151" s="47"/>
      <c r="M14151" s="47"/>
      <c r="N14151" s="47"/>
      <c r="O14151" s="47"/>
      <c r="P14151" s="47"/>
      <c r="Q14151" s="47"/>
    </row>
    <row r="14152" spans="6:17">
      <c r="F14152" s="36"/>
      <c r="H14152" s="36"/>
      <c r="I14152" s="36"/>
      <c r="J14152" s="36"/>
      <c r="K14152" s="36"/>
      <c r="N14152" s="36"/>
      <c r="O14152" s="36"/>
    </row>
    <row r="14153" spans="6:17">
      <c r="F14153" s="36"/>
      <c r="H14153" s="36"/>
      <c r="I14153" s="36"/>
      <c r="J14153" s="36"/>
      <c r="K14153" s="36"/>
      <c r="N14153" s="36"/>
      <c r="O14153" s="36"/>
    </row>
    <row r="14154" spans="6:17">
      <c r="F14154" s="36"/>
      <c r="H14154" s="36"/>
      <c r="I14154" s="36"/>
      <c r="J14154" s="36"/>
      <c r="K14154" s="36"/>
      <c r="N14154" s="36"/>
      <c r="O14154" s="36"/>
    </row>
    <row r="14155" spans="6:17">
      <c r="F14155" s="36"/>
      <c r="H14155" s="36"/>
      <c r="I14155" s="36"/>
      <c r="J14155" s="36"/>
      <c r="K14155" s="36"/>
      <c r="N14155" s="36"/>
      <c r="O14155" s="36"/>
    </row>
    <row r="14156" spans="6:17">
      <c r="F14156" s="36"/>
      <c r="H14156" s="36"/>
      <c r="I14156" s="36"/>
      <c r="J14156" s="36"/>
      <c r="K14156" s="36"/>
      <c r="N14156" s="36"/>
      <c r="O14156" s="36"/>
    </row>
    <row r="14157" spans="6:17">
      <c r="F14157" s="36"/>
      <c r="H14157" s="36"/>
      <c r="I14157" s="36"/>
      <c r="J14157" s="36"/>
      <c r="K14157" s="36"/>
      <c r="N14157" s="36"/>
      <c r="O14157" s="36"/>
    </row>
    <row r="14158" spans="6:17">
      <c r="F14158" s="36"/>
      <c r="H14158" s="36"/>
      <c r="I14158" s="36"/>
      <c r="J14158" s="36"/>
      <c r="K14158" s="36"/>
      <c r="N14158" s="36"/>
      <c r="O14158" s="36"/>
    </row>
    <row r="14159" spans="6:17">
      <c r="F14159" s="36"/>
      <c r="H14159" s="36"/>
      <c r="I14159" s="36"/>
      <c r="J14159" s="36"/>
      <c r="K14159" s="36"/>
      <c r="N14159" s="36"/>
      <c r="O14159" s="36"/>
    </row>
    <row r="14160" spans="6:17">
      <c r="F14160" s="47"/>
      <c r="G14160" s="47"/>
      <c r="H14160" s="47"/>
      <c r="I14160" s="47"/>
      <c r="J14160" s="47"/>
      <c r="K14160" s="47"/>
      <c r="L14160" s="47"/>
      <c r="M14160" s="47"/>
      <c r="N14160" s="47"/>
      <c r="O14160" s="47"/>
      <c r="P14160" s="47"/>
      <c r="Q14160" s="47"/>
    </row>
    <row r="14161" spans="6:17">
      <c r="F14161" s="36"/>
      <c r="O14161" s="36"/>
    </row>
    <row r="14162" spans="6:17">
      <c r="F14162" s="36"/>
      <c r="H14162" s="36"/>
      <c r="I14162" s="36"/>
      <c r="J14162" s="36"/>
      <c r="K14162" s="36"/>
      <c r="N14162" s="36"/>
    </row>
    <row r="14163" spans="6:17">
      <c r="F14163" s="36"/>
      <c r="I14163" s="36"/>
    </row>
    <row r="14164" spans="6:17">
      <c r="F14164" s="47"/>
      <c r="G14164" s="47"/>
      <c r="H14164" s="47"/>
      <c r="I14164" s="47"/>
      <c r="J14164" s="47"/>
      <c r="K14164" s="47"/>
      <c r="L14164" s="47"/>
      <c r="M14164" s="47"/>
      <c r="N14164" s="47"/>
      <c r="O14164" s="47"/>
      <c r="P14164" s="47"/>
      <c r="Q14164" s="47"/>
    </row>
    <row r="14165" spans="6:17">
      <c r="F14165" s="36"/>
      <c r="O14165" s="36"/>
    </row>
    <row r="14166" spans="6:17">
      <c r="F14166" s="36"/>
      <c r="J14166" s="36"/>
      <c r="K14166" s="36"/>
      <c r="O14166" s="36"/>
    </row>
    <row r="14167" spans="6:17">
      <c r="F14167" s="36"/>
      <c r="I14167" s="36"/>
    </row>
    <row r="14168" spans="6:17">
      <c r="O14168" s="36"/>
    </row>
    <row r="14169" spans="6:17">
      <c r="O14169" s="36"/>
    </row>
    <row r="14170" spans="6:17">
      <c r="J14170" s="36"/>
      <c r="O14170" s="36"/>
    </row>
    <row r="14171" spans="6:17">
      <c r="O14171" s="36"/>
    </row>
    <row r="14172" spans="6:17">
      <c r="F14172" s="36"/>
    </row>
    <row r="14173" spans="6:17">
      <c r="F14173" s="36"/>
      <c r="H14173" s="36"/>
      <c r="I14173" s="36"/>
      <c r="J14173" s="36"/>
      <c r="K14173" s="36"/>
      <c r="O14173" s="36"/>
    </row>
    <row r="14174" spans="6:17">
      <c r="F14174" s="36"/>
      <c r="J14174" s="36"/>
    </row>
    <row r="14175" spans="6:17">
      <c r="F14175" s="36"/>
      <c r="O14175" s="36"/>
    </row>
    <row r="14176" spans="6:17">
      <c r="F14176" s="36"/>
      <c r="H14176" s="36"/>
      <c r="I14176" s="36"/>
      <c r="J14176" s="36"/>
      <c r="K14176" s="36"/>
      <c r="N14176" s="36"/>
      <c r="O14176" s="36"/>
    </row>
    <row r="14177" spans="6:17">
      <c r="F14177" s="36"/>
      <c r="H14177" s="36"/>
      <c r="I14177" s="36"/>
      <c r="J14177" s="36"/>
      <c r="K14177" s="36"/>
      <c r="N14177" s="36"/>
      <c r="O14177" s="36"/>
    </row>
    <row r="14178" spans="6:17">
      <c r="J14178" s="36"/>
      <c r="O14178" s="36"/>
    </row>
    <row r="14179" spans="6:17">
      <c r="O14179" s="36"/>
    </row>
    <row r="14180" spans="6:17">
      <c r="M14180" s="36"/>
    </row>
    <row r="14181" spans="6:17">
      <c r="F14181" s="36"/>
      <c r="M14181" s="36"/>
    </row>
    <row r="14182" spans="6:17">
      <c r="J14182" s="36"/>
      <c r="M14182" s="36"/>
    </row>
    <row r="14183" spans="6:17">
      <c r="F14183" s="36"/>
      <c r="M14183" s="36"/>
      <c r="O14183" s="36"/>
    </row>
    <row r="14184" spans="6:17">
      <c r="F14184" s="36"/>
      <c r="H14184" s="36"/>
      <c r="I14184" s="36"/>
      <c r="J14184" s="36"/>
      <c r="K14184" s="36"/>
      <c r="N14184" s="36"/>
      <c r="O14184" s="36"/>
    </row>
    <row r="14185" spans="6:17">
      <c r="F14185" s="36"/>
      <c r="H14185" s="36"/>
      <c r="I14185" s="36"/>
      <c r="J14185" s="36"/>
      <c r="K14185" s="36"/>
      <c r="N14185" s="36"/>
      <c r="O14185" s="36"/>
    </row>
    <row r="14186" spans="6:17">
      <c r="F14186" s="36"/>
      <c r="H14186" s="36"/>
      <c r="I14186" s="36"/>
      <c r="J14186" s="36"/>
      <c r="K14186" s="36"/>
      <c r="N14186" s="36"/>
      <c r="O14186" s="36"/>
    </row>
    <row r="14187" spans="6:17">
      <c r="F14187" s="36"/>
      <c r="H14187" s="36"/>
      <c r="I14187" s="36"/>
      <c r="J14187" s="36"/>
      <c r="K14187" s="36"/>
      <c r="N14187" s="36"/>
      <c r="O14187" s="36"/>
    </row>
    <row r="14188" spans="6:17">
      <c r="K14188" s="36"/>
    </row>
    <row r="14189" spans="6:17">
      <c r="F14189" s="36"/>
      <c r="K14189" s="36"/>
    </row>
    <row r="14190" spans="6:17">
      <c r="K14190" s="36"/>
    </row>
    <row r="14191" spans="6:17">
      <c r="K14191" s="36"/>
      <c r="O14191" s="36"/>
    </row>
    <row r="14192" spans="6:17">
      <c r="F14192" s="47"/>
      <c r="G14192" s="47"/>
      <c r="H14192" s="47"/>
      <c r="I14192" s="47"/>
      <c r="J14192" s="47"/>
      <c r="K14192" s="47"/>
      <c r="L14192" s="47"/>
      <c r="M14192" s="47"/>
      <c r="N14192" s="47"/>
      <c r="O14192" s="47"/>
      <c r="P14192" s="47"/>
      <c r="Q14192" s="47"/>
    </row>
    <row r="14193" spans="6:15">
      <c r="F14193" s="36"/>
      <c r="I14193" s="36"/>
    </row>
    <row r="14194" spans="6:15">
      <c r="I14194" s="36"/>
    </row>
    <row r="14195" spans="6:15">
      <c r="I14195" s="36"/>
      <c r="O14195" s="36"/>
    </row>
    <row r="14196" spans="6:15">
      <c r="F14196" s="36"/>
      <c r="I14196" s="36"/>
    </row>
    <row r="14197" spans="6:15">
      <c r="F14197" s="36"/>
      <c r="H14197" s="36"/>
      <c r="I14197" s="36"/>
      <c r="J14197" s="36"/>
      <c r="K14197" s="36"/>
      <c r="N14197" s="36"/>
      <c r="O14197" s="36"/>
    </row>
    <row r="14198" spans="6:15">
      <c r="F14198" s="36"/>
    </row>
    <row r="14199" spans="6:15">
      <c r="F14199" s="36"/>
      <c r="H14199" s="36"/>
      <c r="I14199" s="36"/>
      <c r="J14199" s="36"/>
      <c r="K14199" s="36"/>
      <c r="N14199" s="36"/>
      <c r="O14199" s="36"/>
    </row>
    <row r="14200" spans="6:15">
      <c r="I14200" s="36"/>
      <c r="O14200" s="36"/>
    </row>
    <row r="14201" spans="6:15">
      <c r="K14201" s="36"/>
      <c r="O14201" s="36"/>
    </row>
    <row r="14202" spans="6:15">
      <c r="O14202" s="36"/>
    </row>
    <row r="14203" spans="6:15">
      <c r="F14203" s="36"/>
      <c r="I14203" s="36"/>
      <c r="O14203" s="36"/>
    </row>
    <row r="14204" spans="6:15">
      <c r="F14204" s="36"/>
      <c r="I14204" s="36"/>
    </row>
    <row r="14205" spans="6:15">
      <c r="F14205" s="36"/>
      <c r="K14205" s="36"/>
      <c r="O14205" s="36"/>
    </row>
    <row r="14206" spans="6:15">
      <c r="F14206" s="36"/>
      <c r="O14206" s="36"/>
    </row>
    <row r="14207" spans="6:15">
      <c r="F14207" s="36"/>
      <c r="I14207" s="36"/>
      <c r="K14207" s="36"/>
      <c r="O14207" s="36"/>
    </row>
    <row r="14208" spans="6:15">
      <c r="F14208" s="36"/>
      <c r="H14208" s="36"/>
      <c r="I14208" s="36"/>
      <c r="J14208" s="36"/>
      <c r="K14208" s="36"/>
      <c r="N14208" s="36"/>
      <c r="O14208" s="36"/>
    </row>
    <row r="14209" spans="6:17">
      <c r="F14209" s="36"/>
      <c r="H14209" s="36"/>
      <c r="I14209" s="36"/>
      <c r="J14209" s="36"/>
      <c r="K14209" s="36"/>
      <c r="N14209" s="36"/>
      <c r="O14209" s="36"/>
    </row>
    <row r="14210" spans="6:17">
      <c r="F14210" s="36"/>
      <c r="H14210" s="36"/>
      <c r="I14210" s="36"/>
      <c r="J14210" s="36"/>
      <c r="K14210" s="36"/>
      <c r="N14210" s="36"/>
      <c r="O14210" s="36"/>
    </row>
    <row r="14211" spans="6:17">
      <c r="F14211" s="36"/>
      <c r="H14211" s="36"/>
      <c r="I14211" s="36"/>
      <c r="J14211" s="36"/>
      <c r="K14211" s="36"/>
      <c r="N14211" s="36"/>
      <c r="O14211" s="36"/>
    </row>
    <row r="14212" spans="6:17">
      <c r="F14212" s="47"/>
      <c r="G14212" s="47"/>
      <c r="H14212" s="47"/>
      <c r="I14212" s="47"/>
      <c r="J14212" s="47"/>
      <c r="K14212" s="47"/>
      <c r="L14212" s="47"/>
      <c r="M14212" s="47"/>
      <c r="N14212" s="47"/>
      <c r="O14212" s="47"/>
      <c r="P14212" s="47"/>
      <c r="Q14212" s="47"/>
    </row>
    <row r="14213" spans="6:17">
      <c r="F14213" s="36"/>
      <c r="K14213" s="36"/>
      <c r="O14213" s="36"/>
    </row>
    <row r="14214" spans="6:17">
      <c r="F14214" s="36"/>
    </row>
    <row r="14215" spans="6:17">
      <c r="F14215" s="36"/>
      <c r="I14215" s="36"/>
      <c r="O14215" s="36"/>
    </row>
    <row r="14216" spans="6:17">
      <c r="F14216" s="36"/>
      <c r="H14216" s="36"/>
      <c r="I14216" s="36"/>
      <c r="J14216" s="36"/>
      <c r="K14216" s="36"/>
      <c r="N14216" s="36"/>
      <c r="O14216" s="36"/>
    </row>
    <row r="14217" spans="6:17">
      <c r="F14217" s="36"/>
      <c r="H14217" s="36"/>
      <c r="I14217" s="36"/>
      <c r="J14217" s="36"/>
      <c r="K14217" s="36"/>
      <c r="N14217" s="36"/>
      <c r="O14217" s="36"/>
    </row>
    <row r="14218" spans="6:17">
      <c r="F14218" s="36"/>
      <c r="H14218" s="36"/>
      <c r="I14218" s="36"/>
      <c r="J14218" s="36"/>
      <c r="K14218" s="36"/>
      <c r="N14218" s="36"/>
      <c r="O14218" s="36"/>
    </row>
    <row r="14219" spans="6:17">
      <c r="F14219" s="36"/>
      <c r="H14219" s="36"/>
      <c r="I14219" s="36"/>
      <c r="J14219" s="36"/>
      <c r="K14219" s="36"/>
      <c r="N14219" s="36"/>
      <c r="O14219" s="36"/>
    </row>
    <row r="14220" spans="6:17">
      <c r="F14220" s="36"/>
      <c r="H14220" s="36"/>
      <c r="I14220" s="36"/>
      <c r="J14220" s="36"/>
      <c r="K14220" s="36"/>
      <c r="N14220" s="36"/>
      <c r="O14220" s="36"/>
    </row>
    <row r="14221" spans="6:17">
      <c r="F14221" s="47"/>
      <c r="G14221" s="47"/>
      <c r="H14221" s="47"/>
      <c r="I14221" s="47"/>
      <c r="J14221" s="47"/>
      <c r="K14221" s="47"/>
      <c r="L14221" s="47"/>
      <c r="M14221" s="47"/>
      <c r="N14221" s="47"/>
      <c r="O14221" s="47"/>
      <c r="P14221" s="47"/>
      <c r="Q14221" s="47"/>
    </row>
    <row r="14222" spans="6:17">
      <c r="F14222" s="36"/>
      <c r="I14222" s="36"/>
    </row>
    <row r="14223" spans="6:17">
      <c r="F14223" s="36"/>
      <c r="I14223" s="36"/>
    </row>
    <row r="14224" spans="6:17">
      <c r="F14224" s="36"/>
      <c r="H14224" s="36"/>
      <c r="I14224" s="36"/>
      <c r="J14224" s="36"/>
      <c r="K14224" s="36"/>
      <c r="N14224" s="36"/>
      <c r="O14224" s="36"/>
    </row>
    <row r="14225" spans="6:17">
      <c r="F14225" s="36"/>
      <c r="H14225" s="36"/>
      <c r="I14225" s="36"/>
      <c r="J14225" s="36"/>
      <c r="K14225" s="36"/>
      <c r="N14225" s="36"/>
      <c r="O14225" s="36"/>
    </row>
    <row r="14226" spans="6:17">
      <c r="F14226" s="36"/>
      <c r="H14226" s="36"/>
      <c r="I14226" s="36"/>
      <c r="J14226" s="36"/>
      <c r="K14226" s="36"/>
      <c r="N14226" s="36"/>
      <c r="O14226" s="36"/>
    </row>
    <row r="14227" spans="6:17">
      <c r="F14227" s="36"/>
      <c r="J14227" s="36"/>
      <c r="K14227" s="36"/>
      <c r="O14227" s="36"/>
    </row>
    <row r="14228" spans="6:17">
      <c r="H14228" s="36"/>
      <c r="K14228" s="36"/>
    </row>
    <row r="14229" spans="6:17">
      <c r="J14229" s="36"/>
      <c r="K14229" s="36"/>
    </row>
    <row r="14230" spans="6:17">
      <c r="F14230" s="36"/>
      <c r="K14230" s="36"/>
    </row>
    <row r="14231" spans="6:17">
      <c r="F14231" s="47"/>
      <c r="G14231" s="47"/>
      <c r="H14231" s="47"/>
      <c r="I14231" s="47"/>
      <c r="J14231" s="47"/>
      <c r="K14231" s="47"/>
      <c r="L14231" s="47"/>
      <c r="M14231" s="47"/>
      <c r="N14231" s="47"/>
      <c r="O14231" s="47"/>
      <c r="P14231" s="47"/>
      <c r="Q14231" s="47"/>
    </row>
    <row r="14232" spans="6:17">
      <c r="F14232" s="36"/>
      <c r="H14232" s="36"/>
      <c r="I14232" s="36"/>
      <c r="J14232" s="36"/>
      <c r="K14232" s="36"/>
      <c r="N14232" s="36"/>
      <c r="O14232" s="36"/>
    </row>
    <row r="14233" spans="6:17">
      <c r="F14233" s="36"/>
      <c r="J14233" s="36"/>
    </row>
    <row r="14234" spans="6:17">
      <c r="F14234" s="36"/>
      <c r="H14234" s="36"/>
      <c r="K14234" s="36"/>
      <c r="O14234" s="36"/>
    </row>
    <row r="14235" spans="6:17">
      <c r="F14235" s="36"/>
    </row>
    <row r="14236" spans="6:17">
      <c r="F14236" s="36"/>
      <c r="H14236" s="36"/>
      <c r="I14236" s="36"/>
      <c r="J14236" s="36"/>
      <c r="K14236" s="36"/>
      <c r="N14236" s="36"/>
      <c r="O14236" s="36"/>
    </row>
    <row r="14237" spans="6:17">
      <c r="J14237" s="36"/>
      <c r="O14237" s="36"/>
    </row>
    <row r="14238" spans="6:17">
      <c r="F14238" s="36"/>
      <c r="K14238" s="36"/>
      <c r="O14238" s="36"/>
    </row>
    <row r="14239" spans="6:17">
      <c r="I14239" s="36"/>
      <c r="O14239" s="36"/>
    </row>
    <row r="14240" spans="6:17">
      <c r="F14240" s="36"/>
      <c r="H14240" s="36"/>
      <c r="I14240" s="36"/>
      <c r="J14240" s="36"/>
      <c r="K14240" s="36"/>
      <c r="N14240" s="36"/>
      <c r="O14240" s="36"/>
    </row>
    <row r="14241" spans="6:15">
      <c r="F14241" s="36"/>
      <c r="H14241" s="36"/>
      <c r="I14241" s="36"/>
      <c r="J14241" s="36"/>
      <c r="K14241" s="36"/>
      <c r="N14241" s="36"/>
      <c r="O14241" s="36"/>
    </row>
    <row r="14242" spans="6:15">
      <c r="F14242" s="36"/>
      <c r="H14242" s="36"/>
      <c r="I14242" s="36"/>
      <c r="J14242" s="36"/>
      <c r="K14242" s="36"/>
      <c r="N14242" s="36"/>
      <c r="O14242" s="36"/>
    </row>
    <row r="14243" spans="6:15">
      <c r="F14243" s="36"/>
      <c r="H14243" s="36"/>
      <c r="I14243" s="36"/>
      <c r="J14243" s="36"/>
      <c r="K14243" s="36"/>
      <c r="N14243" s="36"/>
      <c r="O14243" s="36"/>
    </row>
    <row r="14244" spans="6:15">
      <c r="F14244" s="36"/>
      <c r="H14244" s="36"/>
      <c r="I14244" s="36"/>
      <c r="J14244" s="36"/>
      <c r="K14244" s="36"/>
      <c r="N14244" s="36"/>
      <c r="O14244" s="36"/>
    </row>
    <row r="14245" spans="6:15">
      <c r="F14245" s="36"/>
      <c r="H14245" s="36"/>
      <c r="K14245" s="36"/>
      <c r="O14245" s="36"/>
    </row>
    <row r="14246" spans="6:15">
      <c r="K14246" s="36"/>
      <c r="O14246" s="36"/>
    </row>
    <row r="14247" spans="6:15">
      <c r="F14247" s="36"/>
      <c r="K14247" s="36"/>
      <c r="O14247" s="36"/>
    </row>
    <row r="14248" spans="6:15">
      <c r="F14248" s="36"/>
      <c r="H14248" s="36"/>
      <c r="I14248" s="36"/>
      <c r="J14248" s="36"/>
      <c r="K14248" s="36"/>
      <c r="N14248" s="36"/>
      <c r="O14248" s="36"/>
    </row>
    <row r="14249" spans="6:15">
      <c r="F14249" s="36"/>
      <c r="H14249" s="36"/>
      <c r="I14249" s="36"/>
      <c r="J14249" s="36"/>
      <c r="K14249" s="36"/>
      <c r="N14249" s="36"/>
      <c r="O14249" s="36"/>
    </row>
    <row r="14250" spans="6:15">
      <c r="F14250" s="36"/>
      <c r="H14250" s="36"/>
      <c r="I14250" s="36"/>
      <c r="J14250" s="36"/>
      <c r="K14250" s="36"/>
      <c r="N14250" s="36"/>
      <c r="O14250" s="36"/>
    </row>
    <row r="14251" spans="6:15">
      <c r="F14251" s="36"/>
      <c r="H14251" s="36"/>
      <c r="I14251" s="36"/>
      <c r="J14251" s="36"/>
      <c r="K14251" s="36"/>
      <c r="N14251" s="36"/>
      <c r="O14251" s="36"/>
    </row>
    <row r="14252" spans="6:15">
      <c r="F14252" s="36"/>
      <c r="H14252" s="36"/>
      <c r="I14252" s="36"/>
      <c r="J14252" s="36"/>
      <c r="K14252" s="36"/>
      <c r="N14252" s="36"/>
      <c r="O14252" s="36"/>
    </row>
    <row r="14253" spans="6:15">
      <c r="F14253" s="36"/>
      <c r="H14253" s="36"/>
      <c r="I14253" s="36"/>
      <c r="J14253" s="36"/>
      <c r="K14253" s="36"/>
      <c r="N14253" s="36"/>
      <c r="O14253" s="36"/>
    </row>
    <row r="14254" spans="6:15">
      <c r="F14254" s="36"/>
      <c r="H14254" s="36"/>
      <c r="I14254" s="36"/>
      <c r="J14254" s="36"/>
      <c r="K14254" s="36"/>
      <c r="N14254" s="36"/>
      <c r="O14254" s="36"/>
    </row>
    <row r="14255" spans="6:15">
      <c r="F14255" s="36"/>
      <c r="H14255" s="36"/>
      <c r="I14255" s="36"/>
      <c r="J14255" s="36"/>
      <c r="K14255" s="36"/>
      <c r="N14255" s="36"/>
      <c r="O14255" s="36"/>
    </row>
    <row r="14256" spans="6:15">
      <c r="F14256" s="36"/>
      <c r="H14256" s="36"/>
      <c r="I14256" s="36"/>
      <c r="J14256" s="36"/>
      <c r="K14256" s="36"/>
      <c r="N14256" s="36"/>
      <c r="O14256" s="36"/>
    </row>
    <row r="14257" spans="6:17">
      <c r="F14257" s="36"/>
      <c r="K14257" s="36"/>
      <c r="O14257" s="36"/>
    </row>
    <row r="14258" spans="6:17">
      <c r="F14258" s="36"/>
      <c r="H14258" s="36"/>
      <c r="O14258" s="36"/>
    </row>
    <row r="14259" spans="6:17">
      <c r="O14259" s="36"/>
    </row>
    <row r="14260" spans="6:17">
      <c r="F14260" s="36"/>
      <c r="K14260" s="36"/>
    </row>
    <row r="14261" spans="6:17">
      <c r="F14261" s="36"/>
      <c r="K14261" s="36"/>
    </row>
    <row r="14262" spans="6:17">
      <c r="F14262" s="36"/>
      <c r="K14262" s="36"/>
    </row>
    <row r="14263" spans="6:17">
      <c r="F14263" s="36"/>
      <c r="K14263" s="36"/>
    </row>
    <row r="14264" spans="6:17">
      <c r="F14264" s="36"/>
      <c r="H14264" s="36"/>
      <c r="I14264" s="36"/>
      <c r="J14264" s="36"/>
      <c r="K14264" s="36"/>
      <c r="N14264" s="36"/>
      <c r="O14264" s="36"/>
    </row>
    <row r="14265" spans="6:17">
      <c r="F14265" s="36"/>
      <c r="H14265" s="36"/>
      <c r="I14265" s="36"/>
      <c r="J14265" s="36"/>
      <c r="K14265" s="36"/>
      <c r="N14265" s="36"/>
      <c r="O14265" s="36"/>
    </row>
    <row r="14266" spans="6:17">
      <c r="F14266" s="36"/>
      <c r="H14266" s="36"/>
      <c r="I14266" s="36"/>
      <c r="J14266" s="36"/>
      <c r="K14266" s="36"/>
      <c r="N14266" s="36"/>
      <c r="O14266" s="36"/>
    </row>
    <row r="14267" spans="6:17">
      <c r="F14267" s="36"/>
      <c r="H14267" s="36"/>
      <c r="I14267" s="36"/>
      <c r="J14267" s="36"/>
      <c r="K14267" s="36"/>
      <c r="N14267" s="36"/>
      <c r="O14267" s="36"/>
    </row>
    <row r="14268" spans="6:17">
      <c r="F14268" s="36"/>
      <c r="K14268" s="36"/>
      <c r="O14268" s="36"/>
    </row>
    <row r="14269" spans="6:17">
      <c r="F14269" s="47"/>
      <c r="G14269" s="47"/>
      <c r="H14269" s="47"/>
      <c r="I14269" s="47"/>
      <c r="J14269" s="47"/>
      <c r="K14269" s="47"/>
      <c r="L14269" s="47"/>
      <c r="M14269" s="47"/>
      <c r="N14269" s="47"/>
      <c r="O14269" s="47"/>
      <c r="P14269" s="47"/>
      <c r="Q14269" s="47"/>
    </row>
    <row r="14270" spans="6:17">
      <c r="F14270" s="36"/>
      <c r="O14270" s="36"/>
    </row>
    <row r="14271" spans="6:17">
      <c r="F14271" s="36"/>
      <c r="J14271" s="36"/>
      <c r="O14271" s="36"/>
    </row>
    <row r="14272" spans="6:17">
      <c r="F14272" s="36"/>
      <c r="H14272" s="36"/>
      <c r="I14272" s="36"/>
      <c r="J14272" s="36"/>
      <c r="K14272" s="36"/>
      <c r="N14272" s="36"/>
      <c r="O14272" s="36"/>
    </row>
    <row r="14273" spans="6:17">
      <c r="F14273" s="36"/>
      <c r="K14273" s="36"/>
      <c r="O14273" s="36"/>
    </row>
    <row r="14274" spans="6:17">
      <c r="F14274" s="36"/>
      <c r="O14274" s="36"/>
    </row>
    <row r="14275" spans="6:17">
      <c r="F14275" s="47"/>
      <c r="G14275" s="47"/>
      <c r="H14275" s="47"/>
      <c r="I14275" s="47"/>
      <c r="J14275" s="47"/>
      <c r="K14275" s="47"/>
      <c r="L14275" s="47"/>
      <c r="M14275" s="47"/>
      <c r="N14275" s="47"/>
      <c r="O14275" s="47"/>
      <c r="P14275" s="47"/>
      <c r="Q14275" s="47"/>
    </row>
    <row r="14276" spans="6:17">
      <c r="F14276" s="36"/>
      <c r="H14276" s="36"/>
      <c r="I14276" s="36"/>
      <c r="J14276" s="36"/>
      <c r="K14276" s="36"/>
      <c r="N14276" s="36"/>
      <c r="O14276" s="36"/>
    </row>
    <row r="14277" spans="6:17">
      <c r="F14277" s="36"/>
      <c r="H14277" s="36"/>
      <c r="I14277" s="36"/>
      <c r="J14277" s="36"/>
      <c r="K14277" s="36"/>
      <c r="N14277" s="36"/>
      <c r="O14277" s="36"/>
    </row>
    <row r="14278" spans="6:17">
      <c r="F14278" s="36"/>
      <c r="H14278" s="36"/>
      <c r="I14278" s="36"/>
      <c r="J14278" s="36"/>
      <c r="K14278" s="36"/>
      <c r="N14278" s="36"/>
      <c r="O14278" s="36"/>
    </row>
    <row r="14279" spans="6:17">
      <c r="F14279" s="36"/>
      <c r="H14279" s="36"/>
      <c r="I14279" s="36"/>
      <c r="J14279" s="36"/>
      <c r="K14279" s="36"/>
      <c r="N14279" s="36"/>
      <c r="O14279" s="36"/>
    </row>
    <row r="14280" spans="6:17">
      <c r="F14280" s="36"/>
      <c r="H14280" s="36"/>
      <c r="I14280" s="36"/>
      <c r="J14280" s="36"/>
      <c r="K14280" s="36"/>
      <c r="N14280" s="36"/>
      <c r="O14280" s="36"/>
    </row>
    <row r="14281" spans="6:17">
      <c r="F14281" s="36"/>
      <c r="O14281" s="36"/>
    </row>
    <row r="14282" spans="6:17">
      <c r="F14282" s="36"/>
      <c r="H14282" s="36"/>
      <c r="I14282" s="36"/>
      <c r="K14282" s="36"/>
      <c r="O14282" s="36"/>
    </row>
    <row r="14283" spans="6:17">
      <c r="J14283" s="36"/>
      <c r="O14283" s="36"/>
    </row>
    <row r="14284" spans="6:17">
      <c r="F14284" s="36"/>
    </row>
    <row r="14285" spans="6:17">
      <c r="F14285" s="36"/>
    </row>
    <row r="14286" spans="6:17">
      <c r="F14286" s="47"/>
      <c r="G14286" s="47"/>
      <c r="H14286" s="47"/>
      <c r="I14286" s="47"/>
      <c r="J14286" s="47"/>
      <c r="K14286" s="47"/>
      <c r="L14286" s="47"/>
      <c r="M14286" s="47"/>
      <c r="N14286" s="47"/>
      <c r="O14286" s="47"/>
      <c r="P14286" s="47"/>
      <c r="Q14286" s="47"/>
    </row>
    <row r="14287" spans="6:17">
      <c r="F14287" s="36"/>
      <c r="J14287" s="36"/>
    </row>
    <row r="14288" spans="6:17">
      <c r="F14288" s="47"/>
      <c r="G14288" s="47"/>
      <c r="H14288" s="47"/>
      <c r="I14288" s="47"/>
      <c r="J14288" s="47"/>
      <c r="K14288" s="47"/>
      <c r="L14288" s="47"/>
      <c r="M14288" s="47"/>
      <c r="N14288" s="47"/>
      <c r="O14288" s="47"/>
      <c r="P14288" s="47"/>
      <c r="Q14288" s="47"/>
    </row>
    <row r="14289" spans="6:15">
      <c r="F14289" s="36"/>
      <c r="O14289" s="36"/>
    </row>
    <row r="14290" spans="6:15">
      <c r="O14290" s="36"/>
    </row>
    <row r="14291" spans="6:15">
      <c r="J14291" s="36"/>
      <c r="O14291" s="36"/>
    </row>
    <row r="14292" spans="6:15">
      <c r="J14292" s="36"/>
      <c r="O14292" s="36"/>
    </row>
    <row r="14293" spans="6:15">
      <c r="F14293" s="36"/>
      <c r="H14293" s="36"/>
      <c r="I14293" s="36"/>
      <c r="J14293" s="36"/>
      <c r="K14293" s="36"/>
      <c r="N14293" s="36"/>
      <c r="O14293" s="36"/>
    </row>
    <row r="14294" spans="6:15">
      <c r="J14294" s="36"/>
    </row>
    <row r="14295" spans="6:15">
      <c r="F14295" s="36"/>
      <c r="J14295" s="36"/>
      <c r="K14295" s="36"/>
    </row>
    <row r="14296" spans="6:15">
      <c r="J14296" s="36"/>
      <c r="K14296" s="36"/>
    </row>
    <row r="14297" spans="6:15">
      <c r="J14297" s="36"/>
      <c r="K14297" s="36"/>
    </row>
    <row r="14298" spans="6:15">
      <c r="J14298" s="36"/>
      <c r="K14298" s="36"/>
    </row>
    <row r="14299" spans="6:15">
      <c r="J14299" s="36"/>
      <c r="K14299" s="36"/>
    </row>
    <row r="14300" spans="6:15">
      <c r="K14300" s="36"/>
    </row>
    <row r="14301" spans="6:15">
      <c r="F14301" s="36"/>
      <c r="K14301" s="36"/>
      <c r="O14301" s="36"/>
    </row>
    <row r="14302" spans="6:15">
      <c r="K14302" s="36"/>
      <c r="O14302" s="36"/>
    </row>
    <row r="14303" spans="6:15">
      <c r="O14303" s="36"/>
    </row>
    <row r="14304" spans="6:15">
      <c r="F14304" s="36"/>
      <c r="H14304" s="36"/>
      <c r="I14304" s="36"/>
      <c r="J14304" s="36"/>
      <c r="K14304" s="36"/>
      <c r="N14304" s="36"/>
      <c r="O14304" s="36"/>
    </row>
    <row r="14305" spans="6:17">
      <c r="J14305" s="36"/>
    </row>
    <row r="14306" spans="6:17">
      <c r="F14306" s="36"/>
      <c r="H14306" s="36"/>
      <c r="I14306" s="36"/>
      <c r="J14306" s="36"/>
      <c r="K14306" s="36"/>
      <c r="O14306" s="36"/>
    </row>
    <row r="14307" spans="6:17">
      <c r="J14307" s="36"/>
    </row>
    <row r="14308" spans="6:17">
      <c r="F14308" s="36"/>
      <c r="H14308" s="36"/>
      <c r="I14308" s="36"/>
      <c r="J14308" s="36"/>
      <c r="K14308" s="36"/>
      <c r="N14308" s="36"/>
      <c r="O14308" s="36"/>
    </row>
    <row r="14309" spans="6:17">
      <c r="F14309" s="36"/>
      <c r="H14309" s="36"/>
      <c r="I14309" s="36"/>
      <c r="J14309" s="36"/>
      <c r="K14309" s="36"/>
      <c r="N14309" s="36"/>
      <c r="O14309" s="36"/>
    </row>
    <row r="14310" spans="6:17">
      <c r="F14310" s="36"/>
      <c r="H14310" s="36"/>
      <c r="I14310" s="36"/>
      <c r="J14310" s="36"/>
      <c r="K14310" s="36"/>
      <c r="N14310" s="36"/>
      <c r="O14310" s="36"/>
    </row>
    <row r="14311" spans="6:17">
      <c r="F14311" s="36"/>
      <c r="H14311" s="36"/>
      <c r="I14311" s="36"/>
      <c r="J14311" s="36"/>
      <c r="K14311" s="36"/>
      <c r="N14311" s="36"/>
      <c r="O14311" s="36"/>
    </row>
    <row r="14312" spans="6:17">
      <c r="F14312" s="36"/>
      <c r="H14312" s="36"/>
      <c r="I14312" s="36"/>
      <c r="J14312" s="36"/>
      <c r="K14312" s="36"/>
      <c r="N14312" s="36"/>
      <c r="O14312" s="36"/>
    </row>
    <row r="14313" spans="6:17">
      <c r="F14313" s="36"/>
    </row>
    <row r="14314" spans="6:17">
      <c r="F14314" s="36"/>
      <c r="H14314" s="36"/>
      <c r="I14314" s="36"/>
      <c r="J14314" s="36"/>
      <c r="K14314" s="36"/>
      <c r="N14314" s="36"/>
      <c r="O14314" s="36"/>
    </row>
    <row r="14315" spans="6:17">
      <c r="F14315" s="36"/>
      <c r="H14315" s="36"/>
      <c r="I14315" s="36"/>
      <c r="J14315" s="36"/>
      <c r="K14315" s="36"/>
      <c r="N14315" s="36"/>
      <c r="O14315" s="36"/>
    </row>
    <row r="14316" spans="6:17">
      <c r="F14316" s="47"/>
      <c r="G14316" s="47"/>
      <c r="H14316" s="47"/>
      <c r="I14316" s="47"/>
      <c r="J14316" s="47"/>
      <c r="K14316" s="47"/>
      <c r="L14316" s="47"/>
      <c r="M14316" s="47"/>
      <c r="N14316" s="47"/>
      <c r="O14316" s="47"/>
      <c r="P14316" s="47"/>
      <c r="Q14316" s="47"/>
    </row>
    <row r="14317" spans="6:17">
      <c r="F14317" s="36"/>
      <c r="H14317" s="36"/>
      <c r="I14317" s="36"/>
      <c r="K14317" s="36"/>
    </row>
    <row r="14318" spans="6:17">
      <c r="F14318" s="36"/>
      <c r="K14318" s="36"/>
    </row>
    <row r="14319" spans="6:17">
      <c r="F14319" s="36"/>
      <c r="K14319" s="36"/>
      <c r="O14319" s="36"/>
    </row>
    <row r="14320" spans="6:17">
      <c r="F14320" s="36"/>
      <c r="H14320" s="36"/>
      <c r="I14320" s="36"/>
      <c r="J14320" s="36"/>
      <c r="K14320" s="36"/>
      <c r="N14320" s="36"/>
      <c r="O14320" s="36"/>
    </row>
    <row r="14321" spans="6:15">
      <c r="F14321" s="36"/>
      <c r="H14321" s="36"/>
      <c r="I14321" s="36"/>
      <c r="J14321" s="36"/>
      <c r="K14321" s="36"/>
      <c r="N14321" s="36"/>
      <c r="O14321" s="36"/>
    </row>
    <row r="14322" spans="6:15">
      <c r="F14322" s="36"/>
      <c r="H14322" s="36"/>
      <c r="I14322" s="36"/>
      <c r="J14322" s="36"/>
      <c r="K14322" s="36"/>
      <c r="N14322" s="36"/>
      <c r="O14322" s="36"/>
    </row>
    <row r="14323" spans="6:15">
      <c r="F14323" s="36"/>
      <c r="H14323" s="36"/>
      <c r="I14323" s="36"/>
      <c r="J14323" s="36"/>
      <c r="K14323" s="36"/>
      <c r="N14323" s="36"/>
      <c r="O14323" s="36"/>
    </row>
    <row r="14324" spans="6:15">
      <c r="F14324" s="36"/>
      <c r="H14324" s="36"/>
      <c r="I14324" s="36"/>
      <c r="J14324" s="36"/>
      <c r="K14324" s="36"/>
      <c r="N14324" s="36"/>
      <c r="O14324" s="36"/>
    </row>
    <row r="14325" spans="6:15">
      <c r="F14325" s="36"/>
      <c r="H14325" s="36"/>
      <c r="I14325" s="36"/>
      <c r="J14325" s="36"/>
      <c r="K14325" s="36"/>
      <c r="N14325" s="36"/>
      <c r="O14325" s="36"/>
    </row>
    <row r="14326" spans="6:15">
      <c r="F14326" s="36"/>
      <c r="H14326" s="36"/>
      <c r="I14326" s="36"/>
      <c r="J14326" s="36"/>
      <c r="K14326" s="36"/>
      <c r="N14326" s="36"/>
      <c r="O14326" s="36"/>
    </row>
    <row r="14327" spans="6:15">
      <c r="F14327" s="36"/>
      <c r="H14327" s="36"/>
      <c r="I14327" s="36"/>
      <c r="J14327" s="36"/>
      <c r="K14327" s="36"/>
      <c r="N14327" s="36"/>
      <c r="O14327" s="36"/>
    </row>
    <row r="14328" spans="6:15">
      <c r="F14328" s="36"/>
      <c r="H14328" s="36"/>
      <c r="I14328" s="36"/>
      <c r="J14328" s="36"/>
      <c r="K14328" s="36"/>
      <c r="N14328" s="36"/>
      <c r="O14328" s="36"/>
    </row>
    <row r="14329" spans="6:15">
      <c r="F14329" s="36"/>
      <c r="H14329" s="36"/>
      <c r="I14329" s="36"/>
      <c r="J14329" s="36"/>
      <c r="K14329" s="36"/>
      <c r="N14329" s="36"/>
      <c r="O14329" s="36"/>
    </row>
    <row r="14330" spans="6:15">
      <c r="F14330" s="36"/>
      <c r="H14330" s="36"/>
      <c r="I14330" s="36"/>
      <c r="J14330" s="36"/>
      <c r="K14330" s="36"/>
      <c r="N14330" s="36"/>
      <c r="O14330" s="36"/>
    </row>
    <row r="14331" spans="6:15">
      <c r="F14331" s="36"/>
      <c r="H14331" s="36"/>
      <c r="I14331" s="36"/>
      <c r="J14331" s="36"/>
      <c r="K14331" s="36"/>
      <c r="N14331" s="36"/>
      <c r="O14331" s="36"/>
    </row>
    <row r="14332" spans="6:15">
      <c r="F14332" s="36"/>
      <c r="H14332" s="36"/>
      <c r="I14332" s="36"/>
      <c r="J14332" s="36"/>
      <c r="K14332" s="36"/>
      <c r="N14332" s="36"/>
      <c r="O14332" s="36"/>
    </row>
    <row r="14333" spans="6:15">
      <c r="F14333" s="36"/>
      <c r="H14333" s="36"/>
      <c r="I14333" s="36"/>
      <c r="J14333" s="36"/>
      <c r="K14333" s="36"/>
      <c r="N14333" s="36"/>
      <c r="O14333" s="36"/>
    </row>
    <row r="14334" spans="6:15">
      <c r="F14334" s="36"/>
      <c r="H14334" s="36"/>
      <c r="I14334" s="36"/>
      <c r="J14334" s="36"/>
      <c r="K14334" s="36"/>
      <c r="N14334" s="36"/>
      <c r="O14334" s="36"/>
    </row>
    <row r="14335" spans="6:15">
      <c r="F14335" s="36"/>
      <c r="H14335" s="36"/>
      <c r="I14335" s="36"/>
      <c r="J14335" s="36"/>
      <c r="K14335" s="36"/>
      <c r="N14335" s="36"/>
      <c r="O14335" s="36"/>
    </row>
    <row r="14336" spans="6:15">
      <c r="F14336" s="36"/>
      <c r="M14336" s="36"/>
    </row>
    <row r="14337" spans="6:15">
      <c r="F14337" s="36"/>
      <c r="O14337" s="36"/>
    </row>
    <row r="14338" spans="6:15">
      <c r="F14338" s="36"/>
      <c r="K14338" s="36"/>
    </row>
    <row r="14339" spans="6:15">
      <c r="F14339" s="36"/>
      <c r="O14339" s="36"/>
    </row>
    <row r="14340" spans="6:15">
      <c r="F14340" s="36"/>
      <c r="H14340" s="36"/>
      <c r="I14340" s="36"/>
      <c r="J14340" s="36"/>
      <c r="K14340" s="36"/>
      <c r="N14340" s="36"/>
      <c r="O14340" s="36"/>
    </row>
    <row r="14341" spans="6:15">
      <c r="F14341" s="36"/>
      <c r="H14341" s="36"/>
      <c r="I14341" s="36"/>
      <c r="J14341" s="36"/>
      <c r="K14341" s="36"/>
      <c r="N14341" s="36"/>
      <c r="O14341" s="36"/>
    </row>
    <row r="14342" spans="6:15">
      <c r="F14342" s="36"/>
      <c r="H14342" s="36"/>
      <c r="I14342" s="36"/>
      <c r="J14342" s="36"/>
      <c r="K14342" s="36"/>
      <c r="N14342" s="36"/>
      <c r="O14342" s="36"/>
    </row>
    <row r="14343" spans="6:15">
      <c r="F14343" s="36"/>
      <c r="H14343" s="36"/>
      <c r="I14343" s="36"/>
      <c r="J14343" s="36"/>
      <c r="K14343" s="36"/>
      <c r="N14343" s="36"/>
      <c r="O14343" s="36"/>
    </row>
    <row r="14344" spans="6:15">
      <c r="I14344" s="36"/>
      <c r="M14344" s="36"/>
    </row>
    <row r="14345" spans="6:15">
      <c r="F14345" s="36"/>
      <c r="I14345" s="36"/>
      <c r="J14345" s="36"/>
      <c r="K14345" s="36"/>
    </row>
    <row r="14346" spans="6:15">
      <c r="I14346" s="36"/>
      <c r="K14346" s="36"/>
    </row>
    <row r="14347" spans="6:15">
      <c r="I14347" s="36"/>
    </row>
    <row r="14348" spans="6:15">
      <c r="F14348" s="36"/>
      <c r="H14348" s="36"/>
      <c r="I14348" s="36"/>
      <c r="J14348" s="36"/>
      <c r="K14348" s="36"/>
      <c r="N14348" s="36"/>
      <c r="O14348" s="36"/>
    </row>
    <row r="14349" spans="6:15">
      <c r="F14349" s="36"/>
      <c r="H14349" s="36"/>
      <c r="I14349" s="36"/>
      <c r="J14349" s="36"/>
      <c r="K14349" s="36"/>
      <c r="N14349" s="36"/>
      <c r="O14349" s="36"/>
    </row>
    <row r="14350" spans="6:15">
      <c r="F14350" s="36"/>
      <c r="H14350" s="36"/>
      <c r="I14350" s="36"/>
      <c r="J14350" s="36"/>
      <c r="K14350" s="36"/>
      <c r="N14350" s="36"/>
      <c r="O14350" s="36"/>
    </row>
    <row r="14351" spans="6:15">
      <c r="F14351" s="36"/>
      <c r="H14351" s="36"/>
      <c r="I14351" s="36"/>
      <c r="J14351" s="36"/>
      <c r="K14351" s="36"/>
      <c r="N14351" s="36"/>
      <c r="O14351" s="36"/>
    </row>
    <row r="14352" spans="6:15">
      <c r="F14352" s="36"/>
      <c r="H14352" s="36"/>
      <c r="I14352" s="36"/>
      <c r="J14352" s="36"/>
      <c r="K14352" s="36"/>
      <c r="N14352" s="36"/>
      <c r="O14352" s="36"/>
    </row>
    <row r="14353" spans="6:17">
      <c r="J14353" s="36"/>
    </row>
    <row r="14354" spans="6:17">
      <c r="F14354" s="36"/>
      <c r="H14354" s="36"/>
      <c r="I14354" s="36"/>
      <c r="J14354" s="36"/>
      <c r="K14354" s="36"/>
    </row>
    <row r="14355" spans="6:17">
      <c r="J14355" s="36"/>
    </row>
    <row r="14356" spans="6:17">
      <c r="J14356" s="36"/>
    </row>
    <row r="14357" spans="6:17">
      <c r="J14357" s="36"/>
    </row>
    <row r="14358" spans="6:17">
      <c r="F14358" s="36"/>
      <c r="J14358" s="36"/>
    </row>
    <row r="14359" spans="6:17">
      <c r="J14359" s="36"/>
    </row>
    <row r="14360" spans="6:17">
      <c r="F14360" s="36"/>
      <c r="H14360" s="36"/>
      <c r="I14360" s="36"/>
      <c r="J14360" s="36"/>
      <c r="K14360" s="36"/>
      <c r="N14360" s="36"/>
      <c r="O14360" s="36"/>
    </row>
    <row r="14361" spans="6:17">
      <c r="J14361" s="36"/>
      <c r="K14361" s="36"/>
    </row>
    <row r="14362" spans="6:17">
      <c r="F14362" s="36"/>
      <c r="K14362" s="36"/>
      <c r="O14362" s="36"/>
    </row>
    <row r="14363" spans="6:17">
      <c r="K14363" s="36"/>
      <c r="O14363" s="36"/>
    </row>
    <row r="14364" spans="6:17">
      <c r="I14364" s="36"/>
    </row>
    <row r="14365" spans="6:17">
      <c r="F14365" s="36"/>
      <c r="H14365" s="36"/>
      <c r="I14365" s="36"/>
      <c r="K14365" s="36"/>
    </row>
    <row r="14366" spans="6:17">
      <c r="I14366" s="36"/>
    </row>
    <row r="14367" spans="6:17">
      <c r="F14367" s="47"/>
      <c r="G14367" s="47"/>
      <c r="H14367" s="47"/>
      <c r="I14367" s="47"/>
      <c r="J14367" s="47"/>
      <c r="K14367" s="47"/>
      <c r="L14367" s="47"/>
      <c r="M14367" s="47"/>
      <c r="N14367" s="47"/>
      <c r="O14367" s="47"/>
      <c r="P14367" s="47"/>
      <c r="Q14367" s="47"/>
    </row>
    <row r="14368" spans="6:17">
      <c r="J14368" s="36"/>
    </row>
    <row r="14369" spans="6:17">
      <c r="F14369" s="36"/>
      <c r="J14369" s="36"/>
    </row>
    <row r="14370" spans="6:17">
      <c r="J14370" s="36"/>
    </row>
    <row r="14371" spans="6:17">
      <c r="J14371" s="36"/>
    </row>
    <row r="14372" spans="6:17">
      <c r="F14372" s="36"/>
      <c r="H14372" s="36"/>
      <c r="I14372" s="36"/>
      <c r="J14372" s="36"/>
      <c r="K14372" s="36"/>
      <c r="N14372" s="36"/>
      <c r="O14372" s="36"/>
    </row>
    <row r="14373" spans="6:17">
      <c r="F14373" s="36"/>
      <c r="H14373" s="36"/>
      <c r="I14373" s="36"/>
      <c r="J14373" s="36"/>
      <c r="K14373" s="36"/>
      <c r="N14373" s="36"/>
      <c r="O14373" s="36"/>
    </row>
    <row r="14374" spans="6:17">
      <c r="F14374" s="36"/>
      <c r="H14374" s="36"/>
      <c r="I14374" s="36"/>
      <c r="J14374" s="36"/>
      <c r="K14374" s="36"/>
      <c r="N14374" s="36"/>
      <c r="O14374" s="36"/>
    </row>
    <row r="14375" spans="6:17">
      <c r="F14375" s="36"/>
      <c r="H14375" s="36"/>
      <c r="I14375" s="36"/>
      <c r="J14375" s="36"/>
      <c r="K14375" s="36"/>
      <c r="N14375" s="36"/>
      <c r="O14375" s="36"/>
    </row>
    <row r="14376" spans="6:17">
      <c r="F14376" s="36"/>
      <c r="H14376" s="36"/>
      <c r="I14376" s="36"/>
      <c r="J14376" s="36"/>
      <c r="K14376" s="36"/>
      <c r="N14376" s="36"/>
      <c r="O14376" s="36"/>
    </row>
    <row r="14377" spans="6:17">
      <c r="F14377" s="36"/>
      <c r="J14377" s="36"/>
      <c r="O14377" s="36"/>
    </row>
    <row r="14378" spans="6:17">
      <c r="F14378" s="47"/>
      <c r="G14378" s="47"/>
      <c r="H14378" s="47"/>
      <c r="I14378" s="47"/>
      <c r="J14378" s="47"/>
      <c r="K14378" s="47"/>
      <c r="L14378" s="47"/>
      <c r="M14378" s="47"/>
      <c r="N14378" s="47"/>
      <c r="O14378" s="47"/>
      <c r="P14378" s="47"/>
      <c r="Q14378" s="47"/>
    </row>
    <row r="14379" spans="6:17">
      <c r="F14379" s="36"/>
      <c r="J14379" s="36"/>
      <c r="O14379" s="36"/>
    </row>
    <row r="14380" spans="6:17">
      <c r="F14380" s="36"/>
      <c r="I14380" s="36"/>
      <c r="O14380" s="36"/>
    </row>
    <row r="14381" spans="6:17">
      <c r="F14381" s="36"/>
      <c r="I14381" s="36"/>
    </row>
    <row r="14382" spans="6:17">
      <c r="F14382" s="36"/>
      <c r="I14382" s="36"/>
      <c r="K14382" s="36"/>
      <c r="O14382" s="36"/>
    </row>
    <row r="14383" spans="6:17">
      <c r="I14383" s="36"/>
    </row>
    <row r="14384" spans="6:17">
      <c r="F14384" s="36"/>
      <c r="H14384" s="36"/>
      <c r="I14384" s="36"/>
      <c r="J14384" s="36"/>
      <c r="K14384" s="36"/>
      <c r="N14384" s="36"/>
      <c r="O14384" s="36"/>
    </row>
    <row r="14385" spans="6:17">
      <c r="F14385" s="36"/>
    </row>
    <row r="14386" spans="6:17">
      <c r="F14386" s="47"/>
      <c r="G14386" s="47"/>
      <c r="H14386" s="47"/>
      <c r="I14386" s="47"/>
      <c r="J14386" s="47"/>
      <c r="K14386" s="47"/>
      <c r="L14386" s="47"/>
      <c r="M14386" s="47"/>
      <c r="N14386" s="47"/>
      <c r="O14386" s="47"/>
      <c r="P14386" s="47"/>
      <c r="Q14386" s="47"/>
    </row>
    <row r="14387" spans="6:17">
      <c r="F14387" s="36"/>
    </row>
    <row r="14388" spans="6:17">
      <c r="F14388" s="36"/>
      <c r="H14388" s="36"/>
      <c r="I14388" s="36"/>
      <c r="J14388" s="36"/>
      <c r="K14388" s="36"/>
      <c r="N14388" s="36"/>
      <c r="O14388" s="36"/>
    </row>
    <row r="14389" spans="6:17">
      <c r="F14389" s="36"/>
      <c r="H14389" s="36"/>
      <c r="I14389" s="36"/>
      <c r="J14389" s="36"/>
      <c r="K14389" s="36"/>
      <c r="N14389" s="36"/>
      <c r="O14389" s="36"/>
    </row>
    <row r="14390" spans="6:17">
      <c r="F14390" s="36"/>
      <c r="H14390" s="36"/>
      <c r="I14390" s="36"/>
      <c r="J14390" s="36"/>
      <c r="K14390" s="36"/>
      <c r="N14390" s="36"/>
      <c r="O14390" s="36"/>
    </row>
    <row r="14391" spans="6:17">
      <c r="F14391" s="36"/>
      <c r="H14391" s="36"/>
      <c r="I14391" s="36"/>
      <c r="J14391" s="36"/>
      <c r="K14391" s="36"/>
      <c r="N14391" s="36"/>
      <c r="O14391" s="36"/>
    </row>
    <row r="14392" spans="6:17">
      <c r="F14392" s="36"/>
      <c r="H14392" s="36"/>
      <c r="I14392" s="36"/>
      <c r="J14392" s="36"/>
      <c r="K14392" s="36"/>
      <c r="N14392" s="36"/>
      <c r="O14392" s="36"/>
    </row>
    <row r="14393" spans="6:17">
      <c r="F14393" s="36"/>
      <c r="H14393" s="36"/>
      <c r="I14393" s="36"/>
      <c r="J14393" s="36"/>
      <c r="K14393" s="36"/>
      <c r="N14393" s="36"/>
      <c r="O14393" s="36"/>
    </row>
    <row r="14394" spans="6:17">
      <c r="F14394" s="36"/>
      <c r="H14394" s="36"/>
      <c r="I14394" s="36"/>
      <c r="J14394" s="36"/>
      <c r="K14394" s="36"/>
      <c r="N14394" s="36"/>
      <c r="O14394" s="36"/>
    </row>
    <row r="14395" spans="6:17">
      <c r="F14395" s="36"/>
      <c r="H14395" s="36"/>
      <c r="I14395" s="36"/>
      <c r="J14395" s="36"/>
      <c r="K14395" s="36"/>
      <c r="N14395" s="36"/>
      <c r="O14395" s="36"/>
    </row>
    <row r="14396" spans="6:17">
      <c r="F14396" s="36"/>
      <c r="H14396" s="36"/>
      <c r="I14396" s="36"/>
      <c r="J14396" s="36"/>
      <c r="K14396" s="36"/>
      <c r="N14396" s="36"/>
      <c r="O14396" s="36"/>
    </row>
    <row r="14397" spans="6:17">
      <c r="F14397" s="36"/>
      <c r="H14397" s="36"/>
      <c r="I14397" s="36"/>
      <c r="J14397" s="36"/>
      <c r="K14397" s="36"/>
      <c r="N14397" s="36"/>
      <c r="O14397" s="36"/>
    </row>
    <row r="14398" spans="6:17">
      <c r="F14398" s="36"/>
      <c r="H14398" s="36"/>
      <c r="I14398" s="36"/>
      <c r="J14398" s="36"/>
      <c r="K14398" s="36"/>
      <c r="N14398" s="36"/>
      <c r="O14398" s="36"/>
    </row>
    <row r="14399" spans="6:17">
      <c r="F14399" s="36"/>
      <c r="H14399" s="36"/>
      <c r="I14399" s="36"/>
      <c r="J14399" s="36"/>
      <c r="K14399" s="36"/>
      <c r="N14399" s="36"/>
      <c r="O14399" s="36"/>
    </row>
    <row r="14400" spans="6:17">
      <c r="F14400" s="36"/>
      <c r="H14400" s="36"/>
      <c r="I14400" s="36"/>
      <c r="J14400" s="36"/>
      <c r="K14400" s="36"/>
      <c r="N14400" s="36"/>
      <c r="O14400" s="36"/>
    </row>
    <row r="14401" spans="6:17">
      <c r="F14401" s="36"/>
      <c r="H14401" s="36"/>
      <c r="I14401" s="36"/>
      <c r="J14401" s="36"/>
      <c r="K14401" s="36"/>
      <c r="N14401" s="36"/>
      <c r="O14401" s="36"/>
    </row>
    <row r="14402" spans="6:17">
      <c r="F14402" s="36"/>
      <c r="H14402" s="36"/>
      <c r="I14402" s="36"/>
      <c r="J14402" s="36"/>
      <c r="K14402" s="36"/>
      <c r="N14402" s="36"/>
      <c r="O14402" s="36"/>
    </row>
    <row r="14403" spans="6:17">
      <c r="F14403" s="36"/>
      <c r="H14403" s="36"/>
      <c r="I14403" s="36"/>
      <c r="J14403" s="36"/>
      <c r="K14403" s="36"/>
      <c r="N14403" s="36"/>
      <c r="O14403" s="36"/>
    </row>
    <row r="14404" spans="6:17">
      <c r="F14404" s="36"/>
      <c r="I14404" s="36"/>
      <c r="J14404" s="36"/>
      <c r="O14404" s="36"/>
    </row>
    <row r="14405" spans="6:17">
      <c r="I14405" s="36"/>
      <c r="J14405" s="36"/>
    </row>
    <row r="14406" spans="6:17">
      <c r="F14406" s="47"/>
      <c r="G14406" s="47"/>
      <c r="H14406" s="47"/>
      <c r="I14406" s="47"/>
      <c r="J14406" s="47"/>
      <c r="K14406" s="47"/>
      <c r="L14406" s="47"/>
      <c r="M14406" s="47"/>
      <c r="N14406" s="47"/>
      <c r="O14406" s="47"/>
      <c r="P14406" s="47"/>
      <c r="Q14406" s="47"/>
    </row>
    <row r="14407" spans="6:17">
      <c r="I14407" s="36"/>
    </row>
    <row r="14408" spans="6:17">
      <c r="F14408" s="36"/>
      <c r="H14408" s="36"/>
      <c r="I14408" s="36"/>
      <c r="J14408" s="36"/>
      <c r="K14408" s="36"/>
      <c r="N14408" s="36"/>
      <c r="O14408" s="36"/>
    </row>
    <row r="14409" spans="6:17">
      <c r="F14409" s="36"/>
      <c r="H14409" s="36"/>
      <c r="I14409" s="36"/>
      <c r="J14409" s="36"/>
      <c r="K14409" s="36"/>
      <c r="N14409" s="36"/>
      <c r="O14409" s="36"/>
    </row>
    <row r="14410" spans="6:17">
      <c r="F14410" s="36"/>
      <c r="H14410" s="36"/>
      <c r="I14410" s="36"/>
      <c r="J14410" s="36"/>
      <c r="K14410" s="36"/>
      <c r="N14410" s="36"/>
      <c r="O14410" s="36"/>
    </row>
    <row r="14411" spans="6:17">
      <c r="F14411" s="36"/>
      <c r="H14411" s="36"/>
      <c r="I14411" s="36"/>
      <c r="J14411" s="36"/>
      <c r="K14411" s="36"/>
      <c r="N14411" s="36"/>
      <c r="O14411" s="36"/>
    </row>
    <row r="14412" spans="6:17">
      <c r="F14412" s="47"/>
      <c r="G14412" s="47"/>
      <c r="H14412" s="47"/>
      <c r="I14412" s="47"/>
      <c r="J14412" s="47"/>
      <c r="K14412" s="47"/>
      <c r="L14412" s="47"/>
      <c r="M14412" s="47"/>
      <c r="N14412" s="47"/>
      <c r="O14412" s="47"/>
      <c r="P14412" s="47"/>
      <c r="Q14412" s="47"/>
    </row>
    <row r="14413" spans="6:17">
      <c r="F14413" s="36"/>
      <c r="H14413" s="36"/>
      <c r="J14413" s="36"/>
      <c r="K14413" s="36"/>
      <c r="O14413" s="36"/>
    </row>
    <row r="14414" spans="6:17">
      <c r="F14414" s="36"/>
      <c r="K14414" s="36"/>
      <c r="N14414" s="36"/>
    </row>
    <row r="14415" spans="6:17">
      <c r="F14415" s="36"/>
      <c r="K14415" s="36"/>
    </row>
    <row r="14416" spans="6:17">
      <c r="F14416" s="36"/>
      <c r="H14416" s="36"/>
      <c r="I14416" s="36"/>
      <c r="J14416" s="36"/>
      <c r="K14416" s="36"/>
      <c r="N14416" s="36"/>
      <c r="O14416" s="36"/>
    </row>
    <row r="14417" spans="6:17">
      <c r="F14417" s="36"/>
      <c r="O14417" s="36"/>
    </row>
    <row r="14418" spans="6:17">
      <c r="F14418" s="36"/>
    </row>
    <row r="14419" spans="6:17">
      <c r="F14419" s="36"/>
      <c r="K14419" s="36"/>
    </row>
    <row r="14420" spans="6:17">
      <c r="F14420" s="36"/>
      <c r="H14420" s="36"/>
      <c r="I14420" s="36"/>
      <c r="J14420" s="36"/>
      <c r="K14420" s="36"/>
      <c r="N14420" s="36"/>
      <c r="O14420" s="36"/>
    </row>
    <row r="14421" spans="6:17">
      <c r="F14421" s="36"/>
      <c r="H14421" s="36"/>
      <c r="I14421" s="36"/>
      <c r="J14421" s="36"/>
      <c r="K14421" s="36"/>
      <c r="N14421" s="36"/>
      <c r="O14421" s="36"/>
    </row>
    <row r="14422" spans="6:17">
      <c r="F14422" s="36"/>
      <c r="H14422" s="36"/>
      <c r="I14422" s="36"/>
      <c r="J14422" s="36"/>
      <c r="K14422" s="36"/>
      <c r="N14422" s="36"/>
      <c r="O14422" s="36"/>
    </row>
    <row r="14423" spans="6:17">
      <c r="F14423" s="36"/>
      <c r="H14423" s="36"/>
      <c r="I14423" s="36"/>
      <c r="J14423" s="36"/>
      <c r="K14423" s="36"/>
      <c r="N14423" s="36"/>
      <c r="O14423" s="36"/>
    </row>
    <row r="14424" spans="6:17">
      <c r="F14424" s="36"/>
      <c r="H14424" s="36"/>
      <c r="I14424" s="36"/>
      <c r="J14424" s="36"/>
      <c r="K14424" s="36"/>
      <c r="N14424" s="36"/>
      <c r="O14424" s="36"/>
    </row>
    <row r="14425" spans="6:17">
      <c r="F14425" s="36"/>
    </row>
    <row r="14426" spans="6:17">
      <c r="F14426" s="36"/>
      <c r="H14426" s="36"/>
      <c r="I14426" s="36"/>
      <c r="K14426" s="36"/>
      <c r="N14426" s="36"/>
      <c r="O14426" s="36"/>
    </row>
    <row r="14427" spans="6:17">
      <c r="F14427" s="36"/>
      <c r="K14427" s="36"/>
    </row>
    <row r="14428" spans="6:17">
      <c r="F14428" s="47"/>
      <c r="G14428" s="47"/>
      <c r="H14428" s="47"/>
      <c r="I14428" s="47"/>
      <c r="J14428" s="47"/>
      <c r="K14428" s="47"/>
      <c r="L14428" s="47"/>
      <c r="M14428" s="47"/>
      <c r="N14428" s="47"/>
      <c r="O14428" s="47"/>
      <c r="P14428" s="47"/>
      <c r="Q14428" s="47"/>
    </row>
    <row r="14429" spans="6:17">
      <c r="F14429" s="36"/>
      <c r="O14429" s="36"/>
    </row>
    <row r="14430" spans="6:17">
      <c r="F14430" s="36"/>
      <c r="O14430" s="36"/>
    </row>
    <row r="14431" spans="6:17">
      <c r="F14431" s="36"/>
      <c r="K14431" s="36"/>
      <c r="O14431" s="36"/>
    </row>
    <row r="14432" spans="6:17">
      <c r="F14432" s="36"/>
      <c r="O14432" s="36"/>
    </row>
    <row r="14433" spans="6:15">
      <c r="F14433" s="36"/>
    </row>
    <row r="14434" spans="6:15">
      <c r="F14434" s="36"/>
    </row>
    <row r="14435" spans="6:15">
      <c r="F14435" s="36"/>
      <c r="K14435" s="36"/>
    </row>
    <row r="14436" spans="6:15">
      <c r="F14436" s="36"/>
      <c r="J14436" s="36"/>
      <c r="K14436" s="36"/>
      <c r="O14436" s="36"/>
    </row>
    <row r="14437" spans="6:15">
      <c r="F14437" s="36"/>
      <c r="H14437" s="36"/>
      <c r="J14437" s="36"/>
      <c r="K14437" s="36"/>
      <c r="O14437" s="36"/>
    </row>
    <row r="14438" spans="6:15">
      <c r="F14438" s="36"/>
      <c r="K14438" s="36"/>
    </row>
    <row r="14439" spans="6:15">
      <c r="K14439" s="36"/>
      <c r="N14439" s="36"/>
      <c r="O14439" s="36"/>
    </row>
    <row r="14440" spans="6:15">
      <c r="F14440" s="36"/>
      <c r="I14440" s="36"/>
      <c r="O14440" s="36"/>
    </row>
    <row r="14441" spans="6:15">
      <c r="H14441" s="36"/>
      <c r="I14441" s="36"/>
    </row>
    <row r="14442" spans="6:15">
      <c r="F14442" s="36"/>
      <c r="I14442" s="36"/>
    </row>
    <row r="14443" spans="6:15">
      <c r="F14443" s="36"/>
      <c r="I14443" s="36"/>
      <c r="N14443" s="36"/>
    </row>
    <row r="14444" spans="6:15">
      <c r="F14444" s="36"/>
      <c r="H14444" s="36"/>
      <c r="I14444" s="36"/>
      <c r="J14444" s="36"/>
      <c r="K14444" s="36"/>
      <c r="N14444" s="36"/>
      <c r="O14444" s="36"/>
    </row>
    <row r="14445" spans="6:15">
      <c r="F14445" s="36"/>
      <c r="H14445" s="36"/>
      <c r="I14445" s="36"/>
      <c r="J14445" s="36"/>
      <c r="K14445" s="36"/>
      <c r="N14445" s="36"/>
      <c r="O14445" s="36"/>
    </row>
    <row r="14446" spans="6:15">
      <c r="F14446" s="36"/>
      <c r="H14446" s="36"/>
      <c r="I14446" s="36"/>
      <c r="J14446" s="36"/>
      <c r="K14446" s="36"/>
      <c r="N14446" s="36"/>
      <c r="O14446" s="36"/>
    </row>
    <row r="14447" spans="6:15">
      <c r="F14447" s="36"/>
      <c r="H14447" s="36"/>
      <c r="I14447" s="36"/>
      <c r="J14447" s="36"/>
      <c r="K14447" s="36"/>
      <c r="N14447" s="36"/>
      <c r="O14447" s="36"/>
    </row>
    <row r="14448" spans="6:15">
      <c r="F14448" s="36"/>
      <c r="H14448" s="36"/>
      <c r="I14448" s="36"/>
      <c r="J14448" s="36"/>
      <c r="K14448" s="36"/>
      <c r="N14448" s="36"/>
      <c r="O14448" s="36"/>
    </row>
    <row r="14449" spans="6:15">
      <c r="F14449" s="36"/>
      <c r="H14449" s="36"/>
      <c r="I14449" s="36"/>
      <c r="J14449" s="36"/>
      <c r="K14449" s="36"/>
      <c r="N14449" s="36"/>
      <c r="O14449" s="36"/>
    </row>
    <row r="14450" spans="6:15">
      <c r="F14450" s="36"/>
      <c r="H14450" s="36"/>
      <c r="I14450" s="36"/>
      <c r="J14450" s="36"/>
      <c r="K14450" s="36"/>
      <c r="N14450" s="36"/>
      <c r="O14450" s="36"/>
    </row>
    <row r="14451" spans="6:15">
      <c r="F14451" s="36"/>
      <c r="H14451" s="36"/>
      <c r="I14451" s="36"/>
      <c r="J14451" s="36"/>
      <c r="K14451" s="36"/>
      <c r="N14451" s="36"/>
      <c r="O14451" s="36"/>
    </row>
    <row r="14452" spans="6:15">
      <c r="K14452" s="36"/>
    </row>
    <row r="14453" spans="6:15">
      <c r="H14453" s="36"/>
      <c r="K14453" s="36"/>
    </row>
    <row r="14454" spans="6:15">
      <c r="F14454" s="36"/>
      <c r="K14454" s="36"/>
      <c r="O14454" s="36"/>
    </row>
    <row r="14455" spans="6:15">
      <c r="K14455" s="36"/>
      <c r="N14455" s="36"/>
    </row>
    <row r="14456" spans="6:15">
      <c r="F14456" s="36"/>
    </row>
    <row r="14457" spans="6:15">
      <c r="F14457" s="36"/>
      <c r="H14457" s="36"/>
    </row>
    <row r="14458" spans="6:15">
      <c r="F14458" s="36"/>
    </row>
    <row r="14459" spans="6:15">
      <c r="F14459" s="36"/>
      <c r="N14459" s="36"/>
    </row>
    <row r="14460" spans="6:15">
      <c r="F14460" s="36"/>
      <c r="K14460" s="36"/>
      <c r="O14460" s="36"/>
    </row>
    <row r="14461" spans="6:15">
      <c r="F14461" s="36"/>
      <c r="H14461" s="36"/>
      <c r="J14461" s="36"/>
      <c r="K14461" s="36"/>
      <c r="O14461" s="36"/>
    </row>
    <row r="14462" spans="6:15">
      <c r="F14462" s="36"/>
      <c r="K14462" s="36"/>
    </row>
    <row r="14463" spans="6:15">
      <c r="F14463" s="36"/>
      <c r="K14463" s="36"/>
    </row>
    <row r="14464" spans="6:15">
      <c r="F14464" s="36"/>
      <c r="H14464" s="36"/>
      <c r="I14464" s="36"/>
      <c r="J14464" s="36"/>
      <c r="K14464" s="36"/>
      <c r="N14464" s="36"/>
      <c r="O14464" s="36"/>
    </row>
    <row r="14465" spans="6:15">
      <c r="F14465" s="36"/>
      <c r="H14465" s="36"/>
      <c r="I14465" s="36"/>
      <c r="J14465" s="36"/>
      <c r="K14465" s="36"/>
      <c r="N14465" s="36"/>
      <c r="O14465" s="36"/>
    </row>
    <row r="14466" spans="6:15">
      <c r="F14466" s="36"/>
      <c r="H14466" s="36"/>
      <c r="I14466" s="36"/>
      <c r="J14466" s="36"/>
      <c r="K14466" s="36"/>
      <c r="N14466" s="36"/>
      <c r="O14466" s="36"/>
    </row>
    <row r="14467" spans="6:15">
      <c r="F14467" s="36"/>
      <c r="H14467" s="36"/>
      <c r="I14467" s="36"/>
      <c r="J14467" s="36"/>
      <c r="K14467" s="36"/>
      <c r="N14467" s="36"/>
      <c r="O14467" s="36"/>
    </row>
    <row r="14468" spans="6:15">
      <c r="F14468" s="36"/>
      <c r="H14468" s="36"/>
      <c r="I14468" s="36"/>
      <c r="J14468" s="36"/>
      <c r="K14468" s="36"/>
      <c r="N14468" s="36"/>
      <c r="O14468" s="36"/>
    </row>
    <row r="14469" spans="6:15">
      <c r="F14469" s="36"/>
      <c r="H14469" s="36"/>
      <c r="I14469" s="36"/>
      <c r="J14469" s="36"/>
      <c r="K14469" s="36"/>
      <c r="N14469" s="36"/>
      <c r="O14469" s="36"/>
    </row>
    <row r="14470" spans="6:15">
      <c r="F14470" s="36"/>
      <c r="H14470" s="36"/>
      <c r="I14470" s="36"/>
      <c r="J14470" s="36"/>
      <c r="K14470" s="36"/>
      <c r="N14470" s="36"/>
      <c r="O14470" s="36"/>
    </row>
    <row r="14471" spans="6:15">
      <c r="F14471" s="36"/>
      <c r="H14471" s="36"/>
      <c r="I14471" s="36"/>
      <c r="J14471" s="36"/>
      <c r="K14471" s="36"/>
      <c r="N14471" s="36"/>
      <c r="O14471" s="36"/>
    </row>
    <row r="14472" spans="6:15">
      <c r="F14472" s="36"/>
      <c r="H14472" s="36"/>
      <c r="I14472" s="36"/>
      <c r="J14472" s="36"/>
      <c r="K14472" s="36"/>
      <c r="N14472" s="36"/>
      <c r="O14472" s="36"/>
    </row>
    <row r="14473" spans="6:15">
      <c r="F14473" s="36"/>
      <c r="H14473" s="36"/>
      <c r="I14473" s="36"/>
      <c r="J14473" s="36"/>
      <c r="K14473" s="36"/>
      <c r="N14473" s="36"/>
      <c r="O14473" s="36"/>
    </row>
    <row r="14474" spans="6:15">
      <c r="F14474" s="36"/>
      <c r="H14474" s="36"/>
      <c r="I14474" s="36"/>
      <c r="J14474" s="36"/>
      <c r="K14474" s="36"/>
      <c r="N14474" s="36"/>
      <c r="O14474" s="36"/>
    </row>
    <row r="14475" spans="6:15">
      <c r="F14475" s="36"/>
      <c r="H14475" s="36"/>
      <c r="I14475" s="36"/>
      <c r="J14475" s="36"/>
      <c r="K14475" s="36"/>
      <c r="N14475" s="36"/>
      <c r="O14475" s="36"/>
    </row>
    <row r="14476" spans="6:15">
      <c r="F14476" s="36"/>
      <c r="H14476" s="36"/>
      <c r="I14476" s="36"/>
      <c r="J14476" s="36"/>
      <c r="K14476" s="36"/>
      <c r="N14476" s="36"/>
      <c r="O14476" s="36"/>
    </row>
    <row r="14477" spans="6:15">
      <c r="O14477" s="36"/>
    </row>
    <row r="14478" spans="6:15">
      <c r="F14478" s="36"/>
      <c r="O14478" s="36"/>
    </row>
    <row r="14479" spans="6:15">
      <c r="O14479" s="36"/>
    </row>
    <row r="14480" spans="6:15">
      <c r="F14480" s="36"/>
      <c r="I14480" s="36"/>
      <c r="K14480" s="36"/>
      <c r="O14480" s="36"/>
    </row>
    <row r="14481" spans="6:17">
      <c r="F14481" s="36"/>
      <c r="K14481" s="36"/>
    </row>
    <row r="14482" spans="6:17">
      <c r="F14482" s="36"/>
      <c r="K14482" s="36"/>
    </row>
    <row r="14483" spans="6:17">
      <c r="F14483" s="36"/>
      <c r="K14483" s="36"/>
    </row>
    <row r="14484" spans="6:17">
      <c r="I14484" s="36"/>
      <c r="J14484" s="36"/>
    </row>
    <row r="14485" spans="6:17">
      <c r="F14485" s="47"/>
      <c r="G14485" s="47"/>
      <c r="H14485" s="47"/>
      <c r="I14485" s="47"/>
      <c r="J14485" s="47"/>
      <c r="K14485" s="47"/>
      <c r="L14485" s="47"/>
      <c r="M14485" s="47"/>
      <c r="N14485" s="47"/>
      <c r="O14485" s="47"/>
      <c r="P14485" s="47"/>
      <c r="Q14485" s="47"/>
    </row>
    <row r="14486" spans="6:17">
      <c r="J14486" s="36"/>
    </row>
    <row r="14487" spans="6:17">
      <c r="H14487" s="36"/>
      <c r="J14487" s="36"/>
      <c r="O14487" s="36"/>
    </row>
    <row r="14488" spans="6:17">
      <c r="I14488" s="36"/>
      <c r="J14488" s="36"/>
    </row>
    <row r="14489" spans="6:17">
      <c r="F14489" s="36"/>
      <c r="J14489" s="36"/>
      <c r="K14489" s="36"/>
      <c r="O14489" s="36"/>
    </row>
    <row r="14490" spans="6:17">
      <c r="J14490" s="36"/>
    </row>
    <row r="14491" spans="6:17">
      <c r="H14491" s="36"/>
      <c r="J14491" s="36"/>
    </row>
    <row r="14492" spans="6:17">
      <c r="F14492" s="36"/>
      <c r="H14492" s="36"/>
      <c r="I14492" s="36"/>
      <c r="J14492" s="36"/>
      <c r="K14492" s="36"/>
      <c r="N14492" s="36"/>
      <c r="O14492" s="36"/>
    </row>
    <row r="14493" spans="6:17">
      <c r="K14493" s="36"/>
    </row>
    <row r="14494" spans="6:17">
      <c r="K14494" s="36"/>
    </row>
    <row r="14495" spans="6:17">
      <c r="F14495" s="36"/>
      <c r="H14495" s="36"/>
      <c r="K14495" s="36"/>
    </row>
    <row r="14496" spans="6:17">
      <c r="F14496" s="36"/>
      <c r="H14496" s="36"/>
      <c r="N14496" s="36"/>
      <c r="O14496" s="36"/>
    </row>
    <row r="14497" spans="6:15">
      <c r="O14497" s="36"/>
    </row>
    <row r="14498" spans="6:15">
      <c r="F14498" s="36"/>
      <c r="H14498" s="36"/>
      <c r="K14498" s="36"/>
      <c r="O14498" s="36"/>
    </row>
    <row r="14499" spans="6:15">
      <c r="H14499" s="36"/>
      <c r="O14499" s="36"/>
    </row>
    <row r="14500" spans="6:15">
      <c r="F14500" s="36"/>
      <c r="O14500" s="36"/>
    </row>
    <row r="14501" spans="6:15">
      <c r="O14501" s="36"/>
    </row>
    <row r="14502" spans="6:15">
      <c r="F14502" s="36"/>
      <c r="K14502" s="36"/>
      <c r="O14502" s="36"/>
    </row>
    <row r="14503" spans="6:15">
      <c r="H14503" s="36"/>
      <c r="O14503" s="36"/>
    </row>
    <row r="14504" spans="6:15">
      <c r="F14504" s="36"/>
      <c r="H14504" s="36"/>
      <c r="I14504" s="36"/>
      <c r="J14504" s="36"/>
      <c r="K14504" s="36"/>
      <c r="N14504" s="36"/>
      <c r="O14504" s="36"/>
    </row>
    <row r="14505" spans="6:15">
      <c r="F14505" s="36"/>
      <c r="H14505" s="36"/>
      <c r="I14505" s="36"/>
      <c r="J14505" s="36"/>
      <c r="K14505" s="36"/>
      <c r="N14505" s="36"/>
      <c r="O14505" s="36"/>
    </row>
    <row r="14506" spans="6:15">
      <c r="F14506" s="36"/>
      <c r="H14506" s="36"/>
      <c r="I14506" s="36"/>
      <c r="J14506" s="36"/>
      <c r="K14506" s="36"/>
      <c r="N14506" s="36"/>
      <c r="O14506" s="36"/>
    </row>
    <row r="14507" spans="6:15">
      <c r="F14507" s="36"/>
      <c r="H14507" s="36"/>
      <c r="I14507" s="36"/>
      <c r="J14507" s="36"/>
      <c r="K14507" s="36"/>
      <c r="N14507" s="36"/>
      <c r="O14507" s="36"/>
    </row>
    <row r="14508" spans="6:15">
      <c r="F14508" s="36"/>
      <c r="H14508" s="36"/>
      <c r="I14508" s="36"/>
      <c r="J14508" s="36"/>
      <c r="K14508" s="36"/>
      <c r="N14508" s="36"/>
      <c r="O14508" s="36"/>
    </row>
    <row r="14509" spans="6:15">
      <c r="F14509" s="36"/>
      <c r="H14509" s="36"/>
      <c r="I14509" s="36"/>
      <c r="J14509" s="36"/>
      <c r="K14509" s="36"/>
      <c r="N14509" s="36"/>
      <c r="O14509" s="36"/>
    </row>
    <row r="14510" spans="6:15">
      <c r="F14510" s="36"/>
      <c r="H14510" s="36"/>
      <c r="I14510" s="36"/>
      <c r="J14510" s="36"/>
      <c r="K14510" s="36"/>
      <c r="N14510" s="36"/>
      <c r="O14510" s="36"/>
    </row>
    <row r="14511" spans="6:15">
      <c r="F14511" s="36"/>
      <c r="H14511" s="36"/>
      <c r="I14511" s="36"/>
      <c r="J14511" s="36"/>
      <c r="K14511" s="36"/>
      <c r="N14511" s="36"/>
      <c r="O14511" s="36"/>
    </row>
    <row r="14512" spans="6:15">
      <c r="F14512" s="36"/>
      <c r="J14512" s="36"/>
      <c r="K14512" s="36"/>
      <c r="O14512" s="36"/>
    </row>
    <row r="14513" spans="6:15">
      <c r="F14513" s="36"/>
      <c r="J14513" s="36"/>
      <c r="K14513" s="36"/>
      <c r="O14513" s="36"/>
    </row>
    <row r="14514" spans="6:15">
      <c r="F14514" s="36"/>
      <c r="J14514" s="36"/>
      <c r="K14514" s="36"/>
      <c r="O14514" s="36"/>
    </row>
    <row r="14515" spans="6:15">
      <c r="F14515" s="36"/>
      <c r="J14515" s="36"/>
      <c r="K14515" s="36"/>
      <c r="M14515" s="36"/>
      <c r="O14515" s="36"/>
    </row>
    <row r="14516" spans="6:15">
      <c r="F14516" s="36"/>
      <c r="H14516" s="36"/>
      <c r="I14516" s="36"/>
      <c r="J14516" s="36"/>
      <c r="K14516" s="36"/>
      <c r="N14516" s="36"/>
      <c r="O14516" s="36"/>
    </row>
    <row r="14517" spans="6:15">
      <c r="F14517" s="36"/>
      <c r="H14517" s="36"/>
      <c r="I14517" s="36"/>
      <c r="J14517" s="36"/>
      <c r="K14517" s="36"/>
      <c r="N14517" s="36"/>
      <c r="O14517" s="36"/>
    </row>
    <row r="14518" spans="6:15">
      <c r="F14518" s="36"/>
      <c r="H14518" s="36"/>
      <c r="I14518" s="36"/>
      <c r="J14518" s="36"/>
      <c r="K14518" s="36"/>
      <c r="N14518" s="36"/>
      <c r="O14518" s="36"/>
    </row>
    <row r="14519" spans="6:15">
      <c r="F14519" s="36"/>
      <c r="H14519" s="36"/>
      <c r="I14519" s="36"/>
      <c r="J14519" s="36"/>
      <c r="K14519" s="36"/>
      <c r="N14519" s="36"/>
      <c r="O14519" s="36"/>
    </row>
    <row r="14520" spans="6:15">
      <c r="F14520" s="36"/>
      <c r="H14520" s="36"/>
      <c r="I14520" s="36"/>
      <c r="J14520" s="36"/>
      <c r="K14520" s="36"/>
      <c r="N14520" s="36"/>
      <c r="O14520" s="36"/>
    </row>
    <row r="14521" spans="6:15">
      <c r="F14521" s="36"/>
      <c r="H14521" s="36"/>
      <c r="I14521" s="36"/>
      <c r="J14521" s="36"/>
      <c r="K14521" s="36"/>
      <c r="N14521" s="36"/>
      <c r="O14521" s="36"/>
    </row>
    <row r="14522" spans="6:15">
      <c r="F14522" s="36"/>
      <c r="H14522" s="36"/>
      <c r="I14522" s="36"/>
      <c r="J14522" s="36"/>
      <c r="K14522" s="36"/>
      <c r="N14522" s="36"/>
      <c r="O14522" s="36"/>
    </row>
    <row r="14523" spans="6:15">
      <c r="F14523" s="36"/>
      <c r="H14523" s="36"/>
      <c r="I14523" s="36"/>
      <c r="J14523" s="36"/>
      <c r="K14523" s="36"/>
      <c r="N14523" s="36"/>
      <c r="O14523" s="36"/>
    </row>
    <row r="14524" spans="6:15">
      <c r="F14524" s="36"/>
      <c r="H14524" s="36"/>
      <c r="I14524" s="36"/>
      <c r="J14524" s="36"/>
      <c r="K14524" s="36"/>
      <c r="N14524" s="36"/>
      <c r="O14524" s="36"/>
    </row>
    <row r="14525" spans="6:15">
      <c r="F14525" s="36"/>
      <c r="H14525" s="36"/>
      <c r="I14525" s="36"/>
      <c r="J14525" s="36"/>
      <c r="K14525" s="36"/>
      <c r="N14525" s="36"/>
      <c r="O14525" s="36"/>
    </row>
    <row r="14526" spans="6:15">
      <c r="F14526" s="36"/>
      <c r="H14526" s="36"/>
      <c r="I14526" s="36"/>
      <c r="J14526" s="36"/>
      <c r="K14526" s="36"/>
      <c r="N14526" s="36"/>
      <c r="O14526" s="36"/>
    </row>
    <row r="14527" spans="6:15">
      <c r="F14527" s="36"/>
      <c r="H14527" s="36"/>
      <c r="I14527" s="36"/>
      <c r="J14527" s="36"/>
      <c r="K14527" s="36"/>
      <c r="N14527" s="36"/>
      <c r="O14527" s="36"/>
    </row>
    <row r="14528" spans="6:15">
      <c r="F14528" s="36"/>
      <c r="H14528" s="36"/>
      <c r="I14528" s="36"/>
      <c r="J14528" s="36"/>
      <c r="K14528" s="36"/>
      <c r="N14528" s="36"/>
      <c r="O14528" s="36"/>
    </row>
    <row r="14529" spans="6:15">
      <c r="F14529" s="36"/>
      <c r="H14529" s="36"/>
      <c r="I14529" s="36"/>
      <c r="J14529" s="36"/>
      <c r="K14529" s="36"/>
      <c r="N14529" s="36"/>
      <c r="O14529" s="36"/>
    </row>
    <row r="14530" spans="6:15">
      <c r="F14530" s="36"/>
      <c r="H14530" s="36"/>
      <c r="I14530" s="36"/>
      <c r="J14530" s="36"/>
      <c r="K14530" s="36"/>
      <c r="N14530" s="36"/>
      <c r="O14530" s="36"/>
    </row>
    <row r="14531" spans="6:15">
      <c r="F14531" s="36"/>
      <c r="H14531" s="36"/>
      <c r="I14531" s="36"/>
      <c r="J14531" s="36"/>
      <c r="K14531" s="36"/>
      <c r="N14531" s="36"/>
      <c r="O14531" s="36"/>
    </row>
    <row r="14532" spans="6:15">
      <c r="F14532" s="36"/>
      <c r="O14532" s="36"/>
    </row>
    <row r="14533" spans="6:15">
      <c r="F14533" s="36"/>
      <c r="H14533" s="36"/>
      <c r="I14533" s="36"/>
      <c r="K14533" s="36"/>
    </row>
    <row r="14534" spans="6:15">
      <c r="F14534" s="36"/>
      <c r="M14534" s="36"/>
    </row>
    <row r="14535" spans="6:15">
      <c r="F14535" s="36"/>
    </row>
    <row r="14536" spans="6:15">
      <c r="F14536" s="36"/>
      <c r="H14536" s="36"/>
      <c r="I14536" s="36"/>
      <c r="J14536" s="36"/>
      <c r="K14536" s="36"/>
      <c r="N14536" s="36"/>
      <c r="O14536" s="36"/>
    </row>
    <row r="14537" spans="6:15">
      <c r="F14537" s="36"/>
      <c r="H14537" s="36"/>
      <c r="I14537" s="36"/>
      <c r="J14537" s="36"/>
      <c r="K14537" s="36"/>
      <c r="N14537" s="36"/>
      <c r="O14537" s="36"/>
    </row>
    <row r="14538" spans="6:15">
      <c r="F14538" s="36"/>
      <c r="H14538" s="36"/>
      <c r="I14538" s="36"/>
      <c r="J14538" s="36"/>
      <c r="K14538" s="36"/>
      <c r="N14538" s="36"/>
      <c r="O14538" s="36"/>
    </row>
    <row r="14539" spans="6:15">
      <c r="F14539" s="36"/>
      <c r="H14539" s="36"/>
      <c r="I14539" s="36"/>
      <c r="J14539" s="36"/>
      <c r="K14539" s="36"/>
      <c r="N14539" s="36"/>
      <c r="O14539" s="36"/>
    </row>
    <row r="14540" spans="6:15">
      <c r="F14540" s="36"/>
      <c r="H14540" s="36"/>
      <c r="I14540" s="36"/>
      <c r="J14540" s="36"/>
      <c r="K14540" s="36"/>
      <c r="N14540" s="36"/>
      <c r="O14540" s="36"/>
    </row>
    <row r="14541" spans="6:15">
      <c r="F14541" s="36"/>
      <c r="H14541" s="36"/>
      <c r="I14541" s="36"/>
      <c r="J14541" s="36"/>
      <c r="K14541" s="36"/>
      <c r="N14541" s="36"/>
      <c r="O14541" s="36"/>
    </row>
    <row r="14542" spans="6:15">
      <c r="J14542" s="36"/>
      <c r="M14542" s="36"/>
    </row>
    <row r="14543" spans="6:15">
      <c r="F14543" s="36"/>
      <c r="H14543" s="36"/>
      <c r="I14543" s="36"/>
      <c r="J14543" s="36"/>
      <c r="K14543" s="36"/>
      <c r="N14543" s="36"/>
      <c r="O14543" s="36"/>
    </row>
    <row r="14544" spans="6:15">
      <c r="F14544" s="36"/>
      <c r="H14544" s="36"/>
      <c r="I14544" s="36"/>
      <c r="J14544" s="36"/>
      <c r="K14544" s="36"/>
      <c r="N14544" s="36"/>
      <c r="O14544" s="36"/>
    </row>
    <row r="14545" spans="6:15">
      <c r="F14545" s="36"/>
      <c r="H14545" s="36"/>
      <c r="I14545" s="36"/>
      <c r="J14545" s="36"/>
      <c r="K14545" s="36"/>
      <c r="N14545" s="36"/>
      <c r="O14545" s="36"/>
    </row>
    <row r="14546" spans="6:15">
      <c r="F14546" s="36"/>
      <c r="H14546" s="36"/>
      <c r="I14546" s="36"/>
      <c r="J14546" s="36"/>
      <c r="K14546" s="36"/>
      <c r="N14546" s="36"/>
      <c r="O14546" s="36"/>
    </row>
    <row r="14547" spans="6:15">
      <c r="F14547" s="36"/>
      <c r="H14547" s="36"/>
      <c r="I14547" s="36"/>
      <c r="J14547" s="36"/>
      <c r="K14547" s="36"/>
      <c r="N14547" s="36"/>
      <c r="O14547" s="36"/>
    </row>
    <row r="14548" spans="6:15">
      <c r="F14548" s="36"/>
      <c r="H14548" s="36"/>
      <c r="I14548" s="36"/>
      <c r="J14548" s="36"/>
      <c r="K14548" s="36"/>
      <c r="N14548" s="36"/>
      <c r="O14548" s="36"/>
    </row>
    <row r="14549" spans="6:15">
      <c r="F14549" s="36"/>
      <c r="H14549" s="36"/>
      <c r="I14549" s="36"/>
      <c r="J14549" s="36"/>
      <c r="K14549" s="36"/>
      <c r="N14549" s="36"/>
      <c r="O14549" s="36"/>
    </row>
    <row r="14550" spans="6:15">
      <c r="F14550" s="36"/>
      <c r="H14550" s="36"/>
      <c r="I14550" s="36"/>
      <c r="J14550" s="36"/>
      <c r="K14550" s="36"/>
      <c r="N14550" s="36"/>
      <c r="O14550" s="36"/>
    </row>
    <row r="14551" spans="6:15">
      <c r="F14551" s="36"/>
      <c r="H14551" s="36"/>
      <c r="I14551" s="36"/>
      <c r="J14551" s="36"/>
      <c r="K14551" s="36"/>
      <c r="N14551" s="36"/>
      <c r="O14551" s="36"/>
    </row>
    <row r="14552" spans="6:15">
      <c r="F14552" s="36"/>
      <c r="I14552" s="36"/>
      <c r="O14552" s="36"/>
    </row>
    <row r="14553" spans="6:15">
      <c r="I14553" s="36"/>
    </row>
    <row r="14554" spans="6:15">
      <c r="F14554" s="36"/>
      <c r="I14554" s="36"/>
      <c r="J14554" s="36"/>
      <c r="K14554" s="36"/>
      <c r="O14554" s="36"/>
    </row>
    <row r="14555" spans="6:15">
      <c r="I14555" s="36"/>
    </row>
    <row r="14556" spans="6:15">
      <c r="F14556" s="36"/>
      <c r="H14556" s="36"/>
      <c r="I14556" s="36"/>
      <c r="J14556" s="36"/>
      <c r="K14556" s="36"/>
      <c r="N14556" s="36"/>
      <c r="O14556" s="36"/>
    </row>
    <row r="14557" spans="6:15">
      <c r="F14557" s="36"/>
      <c r="H14557" s="36"/>
      <c r="I14557" s="36"/>
      <c r="J14557" s="36"/>
      <c r="K14557" s="36"/>
      <c r="N14557" s="36"/>
      <c r="O14557" s="36"/>
    </row>
    <row r="14558" spans="6:15">
      <c r="F14558" s="36"/>
      <c r="H14558" s="36"/>
      <c r="I14558" s="36"/>
      <c r="J14558" s="36"/>
      <c r="K14558" s="36"/>
      <c r="N14558" s="36"/>
      <c r="O14558" s="36"/>
    </row>
    <row r="14559" spans="6:15">
      <c r="F14559" s="36"/>
      <c r="H14559" s="36"/>
      <c r="I14559" s="36"/>
      <c r="J14559" s="36"/>
      <c r="K14559" s="36"/>
      <c r="N14559" s="36"/>
      <c r="O14559" s="36"/>
    </row>
    <row r="14560" spans="6:15">
      <c r="F14560" s="36"/>
      <c r="H14560" s="36"/>
      <c r="I14560" s="36"/>
      <c r="J14560" s="36"/>
      <c r="K14560" s="36"/>
      <c r="N14560" s="36"/>
      <c r="O14560" s="36"/>
    </row>
    <row r="14561" spans="6:15">
      <c r="F14561" s="36"/>
      <c r="H14561" s="36"/>
      <c r="I14561" s="36"/>
      <c r="J14561" s="36"/>
      <c r="K14561" s="36"/>
      <c r="N14561" s="36"/>
      <c r="O14561" s="36"/>
    </row>
    <row r="14562" spans="6:15">
      <c r="F14562" s="36"/>
      <c r="H14562" s="36"/>
      <c r="I14562" s="36"/>
      <c r="J14562" s="36"/>
      <c r="K14562" s="36"/>
      <c r="N14562" s="36"/>
      <c r="O14562" s="36"/>
    </row>
    <row r="14563" spans="6:15">
      <c r="F14563" s="36"/>
      <c r="H14563" s="36"/>
      <c r="I14563" s="36"/>
      <c r="J14563" s="36"/>
      <c r="K14563" s="36"/>
      <c r="N14563" s="36"/>
      <c r="O14563" s="36"/>
    </row>
    <row r="14564" spans="6:15">
      <c r="F14564" s="36"/>
      <c r="H14564" s="36"/>
      <c r="I14564" s="36"/>
      <c r="J14564" s="36"/>
      <c r="K14564" s="36"/>
      <c r="N14564" s="36"/>
      <c r="O14564" s="36"/>
    </row>
    <row r="14565" spans="6:15">
      <c r="F14565" s="36"/>
      <c r="H14565" s="36"/>
      <c r="I14565" s="36"/>
      <c r="J14565" s="36"/>
      <c r="K14565" s="36"/>
      <c r="N14565" s="36"/>
      <c r="O14565" s="36"/>
    </row>
    <row r="14566" spans="6:15">
      <c r="F14566" s="36"/>
      <c r="H14566" s="36"/>
      <c r="I14566" s="36"/>
      <c r="J14566" s="36"/>
      <c r="K14566" s="36"/>
      <c r="N14566" s="36"/>
      <c r="O14566" s="36"/>
    </row>
    <row r="14567" spans="6:15">
      <c r="F14567" s="36"/>
      <c r="H14567" s="36"/>
      <c r="I14567" s="36"/>
      <c r="J14567" s="36"/>
      <c r="K14567" s="36"/>
      <c r="N14567" s="36"/>
      <c r="O14567" s="36"/>
    </row>
    <row r="14568" spans="6:15">
      <c r="F14568" s="36"/>
      <c r="H14568" s="36"/>
      <c r="I14568" s="36"/>
      <c r="J14568" s="36"/>
      <c r="K14568" s="36"/>
      <c r="N14568" s="36"/>
      <c r="O14568" s="36"/>
    </row>
    <row r="14569" spans="6:15">
      <c r="F14569" s="36"/>
      <c r="H14569" s="36"/>
      <c r="I14569" s="36"/>
      <c r="J14569" s="36"/>
      <c r="K14569" s="36"/>
      <c r="N14569" s="36"/>
      <c r="O14569" s="36"/>
    </row>
    <row r="14570" spans="6:15">
      <c r="F14570" s="36"/>
      <c r="H14570" s="36"/>
      <c r="I14570" s="36"/>
      <c r="J14570" s="36"/>
      <c r="K14570" s="36"/>
      <c r="N14570" s="36"/>
      <c r="O14570" s="36"/>
    </row>
    <row r="14571" spans="6:15">
      <c r="F14571" s="36"/>
      <c r="H14571" s="36"/>
      <c r="I14571" s="36"/>
      <c r="J14571" s="36"/>
      <c r="K14571" s="36"/>
      <c r="N14571" s="36"/>
      <c r="O14571" s="36"/>
    </row>
    <row r="14572" spans="6:15">
      <c r="F14572" s="36"/>
      <c r="H14572" s="36"/>
      <c r="I14572" s="36"/>
      <c r="J14572" s="36"/>
      <c r="K14572" s="36"/>
      <c r="N14572" s="36"/>
      <c r="O14572" s="36"/>
    </row>
    <row r="14573" spans="6:15">
      <c r="F14573" s="36"/>
      <c r="H14573" s="36"/>
      <c r="I14573" s="36"/>
      <c r="J14573" s="36"/>
      <c r="K14573" s="36"/>
      <c r="N14573" s="36"/>
      <c r="O14573" s="36"/>
    </row>
    <row r="14574" spans="6:15">
      <c r="F14574" s="36"/>
      <c r="H14574" s="36"/>
      <c r="I14574" s="36"/>
      <c r="J14574" s="36"/>
      <c r="K14574" s="36"/>
      <c r="N14574" s="36"/>
      <c r="O14574" s="36"/>
    </row>
    <row r="14575" spans="6:15">
      <c r="F14575" s="36"/>
      <c r="H14575" s="36"/>
      <c r="I14575" s="36"/>
      <c r="J14575" s="36"/>
      <c r="K14575" s="36"/>
      <c r="N14575" s="36"/>
      <c r="O14575" s="36"/>
    </row>
    <row r="14576" spans="6:15">
      <c r="F14576" s="36"/>
      <c r="H14576" s="36"/>
      <c r="I14576" s="36"/>
      <c r="J14576" s="36"/>
      <c r="K14576" s="36"/>
      <c r="N14576" s="36"/>
      <c r="O14576" s="36"/>
    </row>
    <row r="14577" spans="6:15">
      <c r="F14577" s="36"/>
      <c r="H14577" s="36"/>
      <c r="I14577" s="36"/>
      <c r="J14577" s="36"/>
      <c r="K14577" s="36"/>
      <c r="N14577" s="36"/>
      <c r="O14577" s="36"/>
    </row>
    <row r="14578" spans="6:15">
      <c r="F14578" s="36"/>
      <c r="H14578" s="36"/>
      <c r="I14578" s="36"/>
      <c r="J14578" s="36"/>
      <c r="K14578" s="36"/>
      <c r="N14578" s="36"/>
      <c r="O14578" s="36"/>
    </row>
    <row r="14579" spans="6:15">
      <c r="F14579" s="36"/>
      <c r="H14579" s="36"/>
      <c r="I14579" s="36"/>
      <c r="J14579" s="36"/>
      <c r="K14579" s="36"/>
      <c r="N14579" s="36"/>
      <c r="O14579" s="36"/>
    </row>
    <row r="14580" spans="6:15">
      <c r="F14580" s="36"/>
      <c r="H14580" s="36"/>
      <c r="I14580" s="36"/>
      <c r="J14580" s="36"/>
      <c r="K14580" s="36"/>
      <c r="N14580" s="36"/>
      <c r="O14580" s="36"/>
    </row>
    <row r="14581" spans="6:15">
      <c r="F14581" s="36"/>
      <c r="H14581" s="36"/>
      <c r="I14581" s="36"/>
      <c r="J14581" s="36"/>
      <c r="K14581" s="36"/>
      <c r="N14581" s="36"/>
      <c r="O14581" s="36"/>
    </row>
    <row r="14582" spans="6:15">
      <c r="F14582" s="36"/>
      <c r="H14582" s="36"/>
      <c r="I14582" s="36"/>
      <c r="J14582" s="36"/>
      <c r="K14582" s="36"/>
      <c r="N14582" s="36"/>
      <c r="O14582" s="36"/>
    </row>
    <row r="14583" spans="6:15">
      <c r="F14583" s="36"/>
      <c r="H14583" s="36"/>
      <c r="I14583" s="36"/>
      <c r="J14583" s="36"/>
      <c r="K14583" s="36"/>
      <c r="N14583" s="36"/>
      <c r="O14583" s="36"/>
    </row>
    <row r="14584" spans="6:15">
      <c r="F14584" s="36"/>
      <c r="H14584" s="36"/>
      <c r="I14584" s="36"/>
      <c r="J14584" s="36"/>
      <c r="K14584" s="36"/>
      <c r="N14584" s="36"/>
      <c r="O14584" s="36"/>
    </row>
    <row r="14585" spans="6:15">
      <c r="F14585" s="36"/>
      <c r="H14585" s="36"/>
      <c r="I14585" s="36"/>
      <c r="J14585" s="36"/>
      <c r="K14585" s="36"/>
      <c r="N14585" s="36"/>
      <c r="O14585" s="36"/>
    </row>
    <row r="14586" spans="6:15">
      <c r="F14586" s="36"/>
      <c r="H14586" s="36"/>
      <c r="I14586" s="36"/>
      <c r="J14586" s="36"/>
      <c r="K14586" s="36"/>
      <c r="N14586" s="36"/>
      <c r="O14586" s="36"/>
    </row>
    <row r="14587" spans="6:15">
      <c r="F14587" s="36"/>
      <c r="H14587" s="36"/>
      <c r="I14587" s="36"/>
      <c r="J14587" s="36"/>
      <c r="K14587" s="36"/>
      <c r="N14587" s="36"/>
      <c r="O14587" s="36"/>
    </row>
    <row r="14588" spans="6:15">
      <c r="F14588" s="36"/>
      <c r="H14588" s="36"/>
      <c r="I14588" s="36"/>
      <c r="J14588" s="36"/>
      <c r="K14588" s="36"/>
      <c r="N14588" s="36"/>
      <c r="O14588" s="36"/>
    </row>
    <row r="14589" spans="6:15">
      <c r="F14589" s="36"/>
      <c r="H14589" s="36"/>
      <c r="I14589" s="36"/>
      <c r="J14589" s="36"/>
      <c r="K14589" s="36"/>
      <c r="N14589" s="36"/>
      <c r="O14589" s="36"/>
    </row>
    <row r="14590" spans="6:15">
      <c r="F14590" s="36"/>
      <c r="H14590" s="36"/>
      <c r="I14590" s="36"/>
      <c r="J14590" s="36"/>
      <c r="K14590" s="36"/>
      <c r="N14590" s="36"/>
      <c r="O14590" s="36"/>
    </row>
    <row r="14591" spans="6:15">
      <c r="F14591" s="36"/>
      <c r="H14591" s="36"/>
      <c r="I14591" s="36"/>
      <c r="J14591" s="36"/>
      <c r="K14591" s="36"/>
      <c r="N14591" s="36"/>
      <c r="O14591" s="36"/>
    </row>
    <row r="14592" spans="6:15">
      <c r="F14592" s="36"/>
      <c r="K14592" s="36"/>
    </row>
    <row r="14593" spans="6:15">
      <c r="K14593" s="36"/>
    </row>
    <row r="14598" spans="6:15">
      <c r="F14598" s="36"/>
      <c r="J14598" s="36"/>
      <c r="K14598" s="36"/>
    </row>
    <row r="14599" spans="6:15">
      <c r="F14599" s="36"/>
      <c r="J14599" s="36"/>
      <c r="K14599" s="36"/>
      <c r="O14599" s="36"/>
    </row>
    <row r="14600" spans="6:15">
      <c r="J14600" s="36"/>
    </row>
    <row r="14601" spans="6:15">
      <c r="J14601" s="36"/>
    </row>
    <row r="14602" spans="6:15">
      <c r="J14602" s="36"/>
    </row>
    <row r="14603" spans="6:15">
      <c r="J14603" s="36"/>
    </row>
    <row r="14604" spans="6:15">
      <c r="F14604" s="36"/>
      <c r="K14604" s="36"/>
      <c r="O14604" s="36"/>
    </row>
    <row r="14605" spans="6:15">
      <c r="F14605" s="36"/>
      <c r="K14605" s="36"/>
      <c r="O14605" s="36"/>
    </row>
    <row r="14610" spans="6:17">
      <c r="F14610" s="36"/>
      <c r="K14610" s="36"/>
    </row>
    <row r="14611" spans="6:17">
      <c r="F14611" s="47"/>
      <c r="G14611" s="47"/>
      <c r="H14611" s="47"/>
      <c r="I14611" s="47"/>
      <c r="J14611" s="47"/>
      <c r="K14611" s="47"/>
      <c r="L14611" s="47"/>
      <c r="M14611" s="47"/>
      <c r="N14611" s="47"/>
      <c r="O14611" s="47"/>
      <c r="P14611" s="47"/>
      <c r="Q14611" s="47"/>
    </row>
    <row r="14612" spans="6:17">
      <c r="F14612" s="36"/>
      <c r="K14612" s="36"/>
    </row>
    <row r="14613" spans="6:17">
      <c r="F14613" s="36"/>
    </row>
    <row r="14614" spans="6:17">
      <c r="F14614" s="36"/>
    </row>
    <row r="14615" spans="6:17">
      <c r="F14615" s="36"/>
    </row>
    <row r="14616" spans="6:17">
      <c r="F14616" s="36"/>
      <c r="K14616" s="36"/>
    </row>
    <row r="14618" spans="6:17">
      <c r="F14618" s="36"/>
      <c r="K14618" s="36"/>
      <c r="O14618" s="36"/>
    </row>
    <row r="14622" spans="6:17">
      <c r="F14622" s="36"/>
      <c r="K14622" s="36"/>
      <c r="O14622" s="36"/>
    </row>
    <row r="14624" spans="6:17">
      <c r="F14624" s="36"/>
      <c r="K14624" s="36"/>
      <c r="O14624" s="36"/>
    </row>
    <row r="14628" spans="6:17">
      <c r="F14628" s="47"/>
      <c r="G14628" s="47"/>
      <c r="H14628" s="47"/>
      <c r="I14628" s="47"/>
      <c r="J14628" s="47"/>
      <c r="K14628" s="47"/>
      <c r="L14628" s="47"/>
      <c r="M14628" s="47"/>
      <c r="N14628" s="47"/>
      <c r="O14628" s="47"/>
      <c r="P14628" s="47"/>
      <c r="Q14628" s="47"/>
    </row>
    <row r="14629" spans="6:17">
      <c r="F14629" s="36"/>
      <c r="I14629" s="36"/>
      <c r="K14629" s="36"/>
      <c r="O14629" s="36"/>
    </row>
    <row r="14630" spans="6:17">
      <c r="F14630" s="36"/>
      <c r="I14630" s="36"/>
      <c r="J14630" s="36"/>
      <c r="K14630" s="36"/>
      <c r="O14630" s="36"/>
    </row>
    <row r="14631" spans="6:17">
      <c r="I14631" s="36"/>
    </row>
    <row r="14632" spans="6:17">
      <c r="I14632" s="36"/>
    </row>
    <row r="14633" spans="6:17">
      <c r="I14633" s="36"/>
    </row>
    <row r="14634" spans="6:17">
      <c r="F14634" s="36"/>
      <c r="K14634" s="36"/>
      <c r="O14634" s="36"/>
    </row>
    <row r="14635" spans="6:17">
      <c r="K14635" s="36"/>
      <c r="O14635" s="36"/>
    </row>
    <row r="14636" spans="6:17">
      <c r="F14636" s="36"/>
      <c r="J14636" s="36"/>
      <c r="K14636" s="36"/>
      <c r="O14636" s="36"/>
    </row>
    <row r="14637" spans="6:17">
      <c r="O14637" s="36"/>
    </row>
    <row r="14638" spans="6:17">
      <c r="O14638" s="36"/>
    </row>
    <row r="14640" spans="6:17">
      <c r="K14640" s="36"/>
    </row>
    <row r="14642" spans="6:15">
      <c r="F14642" s="36"/>
      <c r="O14642" s="36"/>
    </row>
    <row r="14646" spans="6:15">
      <c r="K14646" s="36"/>
      <c r="O14646" s="36"/>
    </row>
    <row r="14647" spans="6:15">
      <c r="O14647" s="36"/>
    </row>
    <row r="14648" spans="6:15">
      <c r="F14648" s="36"/>
      <c r="K14648" s="36"/>
      <c r="O14648" s="36"/>
    </row>
    <row r="14649" spans="6:15">
      <c r="O14649" s="36"/>
    </row>
    <row r="14650" spans="6:15">
      <c r="O14650" s="36"/>
    </row>
    <row r="14651" spans="6:15">
      <c r="O14651" s="36"/>
    </row>
    <row r="14652" spans="6:15">
      <c r="F14652" s="36"/>
      <c r="K14652" s="36"/>
      <c r="O14652" s="36"/>
    </row>
    <row r="14653" spans="6:15">
      <c r="F14653" s="36"/>
      <c r="K14653" s="36"/>
      <c r="O14653" s="36"/>
    </row>
    <row r="14654" spans="6:15">
      <c r="O14654" s="36"/>
    </row>
    <row r="14658" spans="6:17">
      <c r="F14658" s="47"/>
      <c r="G14658" s="47"/>
      <c r="H14658" s="47"/>
      <c r="I14658" s="47"/>
      <c r="J14658" s="47"/>
      <c r="K14658" s="47"/>
      <c r="L14658" s="47"/>
      <c r="M14658" s="47"/>
      <c r="N14658" s="47"/>
      <c r="O14658" s="47"/>
      <c r="P14658" s="47"/>
      <c r="Q14658" s="47"/>
    </row>
    <row r="14659" spans="6:17">
      <c r="M14659" s="36"/>
    </row>
    <row r="14660" spans="6:17">
      <c r="F14660" s="36"/>
      <c r="K14660" s="36"/>
      <c r="M14660" s="36"/>
      <c r="O14660" s="36"/>
    </row>
    <row r="14661" spans="6:17">
      <c r="M14661" s="36"/>
    </row>
    <row r="14662" spans="6:17">
      <c r="M14662" s="36"/>
    </row>
    <row r="14663" spans="6:17">
      <c r="M14663" s="36"/>
    </row>
    <row r="14664" spans="6:17">
      <c r="K14664" s="36"/>
    </row>
    <row r="14665" spans="6:17">
      <c r="F14665" s="36"/>
      <c r="K14665" s="36"/>
    </row>
    <row r="14666" spans="6:17">
      <c r="F14666" s="47"/>
      <c r="G14666" s="47"/>
      <c r="H14666" s="47"/>
      <c r="I14666" s="47"/>
      <c r="J14666" s="47"/>
      <c r="K14666" s="47"/>
      <c r="L14666" s="47"/>
      <c r="M14666" s="47"/>
      <c r="N14666" s="47"/>
      <c r="O14666" s="47"/>
      <c r="P14666" s="47"/>
      <c r="Q14666" s="47"/>
    </row>
    <row r="14667" spans="6:17">
      <c r="K14667" s="36"/>
    </row>
    <row r="14668" spans="6:17">
      <c r="K14668" s="36"/>
    </row>
    <row r="14669" spans="6:17">
      <c r="K14669" s="36"/>
    </row>
    <row r="14670" spans="6:17">
      <c r="K14670" s="36"/>
    </row>
    <row r="14671" spans="6:17">
      <c r="K14671" s="36"/>
    </row>
    <row r="14672" spans="6:17">
      <c r="K14672" s="36"/>
      <c r="O14672" s="36"/>
    </row>
    <row r="14673" spans="6:15">
      <c r="K14673" s="36"/>
    </row>
    <row r="14674" spans="6:15">
      <c r="K14674" s="36"/>
    </row>
    <row r="14676" spans="6:15">
      <c r="F14676" s="36"/>
      <c r="O14676" s="36"/>
    </row>
    <row r="14677" spans="6:15">
      <c r="F14677" s="36"/>
    </row>
    <row r="14678" spans="6:15">
      <c r="F14678" s="36"/>
      <c r="O14678" s="36"/>
    </row>
    <row r="14679" spans="6:15">
      <c r="F14679" s="36"/>
    </row>
    <row r="14680" spans="6:15">
      <c r="F14680" s="36"/>
    </row>
    <row r="14681" spans="6:15">
      <c r="F14681" s="36"/>
    </row>
    <row r="14682" spans="6:15">
      <c r="F14682" s="36"/>
      <c r="O14682" s="36"/>
    </row>
    <row r="14683" spans="6:15">
      <c r="F14683" s="36"/>
      <c r="O14683" s="36"/>
    </row>
    <row r="14684" spans="6:15">
      <c r="F14684" s="36"/>
      <c r="K14684" s="36"/>
      <c r="O14684" s="36"/>
    </row>
    <row r="14689" spans="6:15">
      <c r="F14689" s="36"/>
      <c r="K14689" s="36"/>
    </row>
    <row r="14690" spans="6:15">
      <c r="F14690" s="36"/>
      <c r="K14690" s="36"/>
      <c r="O14690" s="36"/>
    </row>
    <row r="14694" spans="6:15">
      <c r="F14694" s="36"/>
      <c r="O14694" s="36"/>
    </row>
    <row r="14695" spans="6:15">
      <c r="F14695" s="36"/>
    </row>
    <row r="14696" spans="6:15">
      <c r="F14696" s="36"/>
      <c r="O14696" s="36"/>
    </row>
    <row r="14697" spans="6:15">
      <c r="F14697" s="36"/>
    </row>
    <row r="14698" spans="6:15">
      <c r="F14698" s="36"/>
    </row>
    <row r="14699" spans="6:15">
      <c r="F14699" s="36"/>
    </row>
    <row r="14701" spans="6:15">
      <c r="F14701" s="36"/>
    </row>
    <row r="14702" spans="6:15">
      <c r="F14702" s="36"/>
      <c r="O14702" s="36"/>
    </row>
    <row r="14706" spans="6:17">
      <c r="F14706" s="36"/>
      <c r="O14706" s="36"/>
    </row>
    <row r="14707" spans="6:17">
      <c r="G14707" s="36"/>
      <c r="J14707" s="36"/>
    </row>
    <row r="14708" spans="6:17">
      <c r="F14708" s="47"/>
      <c r="G14708" s="47"/>
      <c r="H14708" s="47"/>
      <c r="I14708" s="47"/>
      <c r="J14708" s="47"/>
      <c r="K14708" s="47"/>
      <c r="L14708" s="47"/>
      <c r="M14708" s="47"/>
      <c r="N14708" s="47"/>
      <c r="O14708" s="47"/>
      <c r="P14708" s="47"/>
      <c r="Q14708" s="47"/>
    </row>
    <row r="14711" spans="6:17">
      <c r="K14711" s="36"/>
    </row>
    <row r="14712" spans="6:17">
      <c r="F14712" s="36"/>
      <c r="K14712" s="36"/>
    </row>
    <row r="14713" spans="6:17">
      <c r="F14713" s="36"/>
      <c r="K14713" s="36"/>
    </row>
    <row r="14714" spans="6:17">
      <c r="K14714" s="36"/>
      <c r="O14714" s="36"/>
    </row>
    <row r="14718" spans="6:17">
      <c r="F14718" s="47"/>
      <c r="G14718" s="47"/>
      <c r="H14718" s="47"/>
      <c r="I14718" s="47"/>
      <c r="J14718" s="47"/>
      <c r="K14718" s="47"/>
      <c r="L14718" s="47"/>
      <c r="M14718" s="47"/>
      <c r="N14718" s="47"/>
      <c r="O14718" s="47"/>
      <c r="P14718" s="47"/>
      <c r="Q14718" s="47"/>
    </row>
    <row r="14719" spans="6:17">
      <c r="F14719" s="36"/>
    </row>
    <row r="14720" spans="6:17">
      <c r="F14720" s="47"/>
      <c r="G14720" s="47"/>
      <c r="H14720" s="47"/>
      <c r="I14720" s="47"/>
      <c r="J14720" s="47"/>
      <c r="K14720" s="47"/>
      <c r="L14720" s="47"/>
      <c r="M14720" s="47"/>
      <c r="N14720" s="47"/>
      <c r="O14720" s="47"/>
      <c r="P14720" s="47"/>
      <c r="Q14720" s="47"/>
    </row>
    <row r="14724" spans="6:15">
      <c r="F14724" s="36"/>
      <c r="K14724" s="36"/>
    </row>
    <row r="14725" spans="6:15">
      <c r="F14725" s="36"/>
      <c r="K14725" s="36"/>
      <c r="O14725" s="36"/>
    </row>
    <row r="14726" spans="6:15">
      <c r="F14726" s="36"/>
      <c r="K14726" s="36"/>
      <c r="O14726" s="36"/>
    </row>
    <row r="14727" spans="6:15">
      <c r="F14727" s="36"/>
      <c r="K14727" s="36"/>
    </row>
    <row r="14728" spans="6:15">
      <c r="F14728" s="36"/>
      <c r="K14728" s="36"/>
    </row>
    <row r="14729" spans="6:15">
      <c r="F14729" s="36"/>
      <c r="K14729" s="36"/>
    </row>
    <row r="14730" spans="6:15">
      <c r="F14730" s="36"/>
      <c r="K14730" s="36"/>
      <c r="O14730" s="36"/>
    </row>
    <row r="14731" spans="6:15">
      <c r="F14731" s="36"/>
      <c r="K14731" s="36"/>
      <c r="O14731" s="36"/>
    </row>
    <row r="14732" spans="6:15">
      <c r="F14732" s="36"/>
      <c r="K14732" s="36"/>
    </row>
    <row r="14733" spans="6:15">
      <c r="F14733" s="36"/>
      <c r="K14733" s="36"/>
    </row>
    <row r="14734" spans="6:15">
      <c r="F14734" s="36"/>
      <c r="K14734" s="36"/>
    </row>
    <row r="14735" spans="6:15">
      <c r="F14735" s="36"/>
      <c r="K14735" s="36"/>
    </row>
    <row r="14736" spans="6:15">
      <c r="F14736" s="36"/>
      <c r="J14736" s="36"/>
      <c r="K14736" s="36"/>
      <c r="O14736" s="36"/>
    </row>
    <row r="14737" spans="6:17">
      <c r="F14737" s="36"/>
      <c r="J14737" s="36"/>
      <c r="K14737" s="36"/>
      <c r="O14737" s="36"/>
    </row>
    <row r="14743" spans="6:17">
      <c r="F14743" s="36"/>
      <c r="J14743" s="36"/>
      <c r="K14743" s="36"/>
      <c r="O14743" s="36"/>
    </row>
    <row r="14748" spans="6:17">
      <c r="F14748" s="47"/>
      <c r="G14748" s="47"/>
      <c r="H14748" s="47"/>
      <c r="I14748" s="47"/>
      <c r="J14748" s="47"/>
      <c r="K14748" s="47"/>
      <c r="L14748" s="47"/>
      <c r="M14748" s="47"/>
      <c r="N14748" s="47"/>
      <c r="O14748" s="47"/>
      <c r="P14748" s="47"/>
      <c r="Q14748" s="47"/>
    </row>
    <row r="14749" spans="6:17">
      <c r="F14749" s="47"/>
      <c r="G14749" s="47"/>
      <c r="H14749" s="47"/>
      <c r="I14749" s="47"/>
      <c r="J14749" s="47"/>
      <c r="K14749" s="47"/>
      <c r="L14749" s="47"/>
      <c r="M14749" s="47"/>
      <c r="N14749" s="47"/>
      <c r="O14749" s="47"/>
      <c r="P14749" s="47"/>
      <c r="Q14749" s="47"/>
    </row>
    <row r="14754" spans="6:15">
      <c r="F14754" s="36"/>
      <c r="J14754" s="36"/>
      <c r="K14754" s="36"/>
    </row>
    <row r="14755" spans="6:15">
      <c r="J14755" s="36"/>
      <c r="O14755" s="36"/>
    </row>
    <row r="14756" spans="6:15">
      <c r="J14756" s="36"/>
    </row>
    <row r="14757" spans="6:15">
      <c r="J14757" s="36"/>
    </row>
    <row r="14758" spans="6:15">
      <c r="J14758" s="36"/>
    </row>
    <row r="14759" spans="6:15">
      <c r="J14759" s="36"/>
    </row>
    <row r="14760" spans="6:15">
      <c r="F14760" s="36"/>
      <c r="J14760" s="36"/>
      <c r="K14760" s="36"/>
      <c r="O14760" s="36"/>
    </row>
    <row r="14761" spans="6:15">
      <c r="F14761" s="36"/>
      <c r="K14761" s="36"/>
      <c r="O14761" s="36"/>
    </row>
    <row r="14766" spans="6:15">
      <c r="F14766" s="36"/>
      <c r="I14766" s="36"/>
      <c r="K14766" s="36"/>
    </row>
    <row r="14767" spans="6:15">
      <c r="I14767" s="36"/>
      <c r="O14767" s="36"/>
    </row>
    <row r="14768" spans="6:15">
      <c r="I14768" s="36"/>
    </row>
    <row r="14769" spans="6:17">
      <c r="I14769" s="36"/>
    </row>
    <row r="14770" spans="6:17">
      <c r="I14770" s="36"/>
    </row>
    <row r="14771" spans="6:17">
      <c r="I14771" s="36"/>
    </row>
    <row r="14772" spans="6:17">
      <c r="F14772" s="47"/>
      <c r="G14772" s="47"/>
      <c r="H14772" s="47"/>
      <c r="I14772" s="47"/>
      <c r="J14772" s="47"/>
      <c r="K14772" s="47"/>
      <c r="L14772" s="47"/>
      <c r="M14772" s="47"/>
      <c r="N14772" s="47"/>
      <c r="O14772" s="47"/>
      <c r="P14772" s="47"/>
      <c r="Q14772" s="47"/>
    </row>
    <row r="14773" spans="6:17">
      <c r="F14773" s="47"/>
      <c r="G14773" s="47"/>
      <c r="H14773" s="47"/>
      <c r="I14773" s="47"/>
      <c r="J14773" s="47"/>
      <c r="K14773" s="47"/>
      <c r="L14773" s="47"/>
      <c r="M14773" s="47"/>
      <c r="N14773" s="47"/>
      <c r="O14773" s="47"/>
      <c r="P14773" s="47"/>
      <c r="Q14773" s="47"/>
    </row>
    <row r="14774" spans="6:17">
      <c r="F14774" s="36"/>
    </row>
    <row r="14775" spans="6:17">
      <c r="F14775" s="36"/>
      <c r="O14775" s="36"/>
    </row>
    <row r="14776" spans="6:17">
      <c r="F14776" s="36"/>
      <c r="O14776" s="36"/>
    </row>
    <row r="14777" spans="6:17">
      <c r="F14777" s="36"/>
      <c r="O14777" s="36"/>
    </row>
    <row r="14778" spans="6:17">
      <c r="F14778" s="36"/>
      <c r="I14778" s="36"/>
      <c r="K14778" s="36"/>
    </row>
    <row r="14779" spans="6:17">
      <c r="F14779" s="47"/>
      <c r="G14779" s="47"/>
      <c r="H14779" s="47"/>
      <c r="I14779" s="47"/>
      <c r="J14779" s="47"/>
      <c r="K14779" s="47"/>
      <c r="L14779" s="47"/>
      <c r="M14779" s="47"/>
      <c r="N14779" s="47"/>
      <c r="O14779" s="47"/>
      <c r="P14779" s="47"/>
      <c r="Q14779" s="47"/>
    </row>
    <row r="14780" spans="6:17">
      <c r="I14780" s="36"/>
    </row>
    <row r="14781" spans="6:17">
      <c r="I14781" s="36"/>
    </row>
    <row r="14782" spans="6:17">
      <c r="I14782" s="36"/>
    </row>
    <row r="14783" spans="6:17">
      <c r="I14783" s="36"/>
    </row>
    <row r="14784" spans="6:17">
      <c r="F14784" s="36"/>
      <c r="K14784" s="36"/>
      <c r="O14784" s="36"/>
    </row>
    <row r="14785" spans="6:17">
      <c r="O14785" s="36"/>
    </row>
    <row r="14786" spans="6:17">
      <c r="O14786" s="36"/>
    </row>
    <row r="14788" spans="6:17">
      <c r="O14788" s="36"/>
    </row>
    <row r="14789" spans="6:17">
      <c r="O14789" s="36"/>
    </row>
    <row r="14790" spans="6:17">
      <c r="F14790" s="47"/>
      <c r="G14790" s="47"/>
      <c r="H14790" s="47"/>
      <c r="I14790" s="47"/>
      <c r="J14790" s="47"/>
      <c r="K14790" s="47"/>
      <c r="L14790" s="47"/>
      <c r="M14790" s="47"/>
      <c r="N14790" s="47"/>
      <c r="O14790" s="47"/>
      <c r="P14790" s="47"/>
      <c r="Q14790" s="47"/>
    </row>
    <row r="14791" spans="6:17">
      <c r="F14791" s="36"/>
      <c r="J14791" s="36"/>
      <c r="K14791" s="36"/>
      <c r="O14791" s="36"/>
    </row>
    <row r="14796" spans="6:17">
      <c r="F14796" s="47"/>
      <c r="G14796" s="47"/>
      <c r="H14796" s="47"/>
      <c r="I14796" s="47"/>
      <c r="J14796" s="47"/>
      <c r="K14796" s="47"/>
      <c r="L14796" s="47"/>
      <c r="M14796" s="47"/>
      <c r="N14796" s="47"/>
      <c r="O14796" s="47"/>
      <c r="P14796" s="47"/>
      <c r="Q14796" s="47"/>
    </row>
    <row r="14797" spans="6:17">
      <c r="F14797" s="47"/>
      <c r="G14797" s="47"/>
      <c r="H14797" s="47"/>
      <c r="I14797" s="47"/>
      <c r="J14797" s="47"/>
      <c r="K14797" s="47"/>
      <c r="L14797" s="47"/>
      <c r="M14797" s="47"/>
      <c r="N14797" s="47"/>
      <c r="O14797" s="47"/>
      <c r="P14797" s="47"/>
      <c r="Q14797" s="47"/>
    </row>
    <row r="14802" spans="6:15">
      <c r="F14802" s="36"/>
      <c r="K14802" s="36"/>
    </row>
    <row r="14803" spans="6:15">
      <c r="O14803" s="36"/>
    </row>
    <row r="14808" spans="6:15">
      <c r="F14808" s="36"/>
      <c r="K14808" s="36"/>
    </row>
    <row r="14809" spans="6:15">
      <c r="F14809" s="36"/>
      <c r="K14809" s="36"/>
      <c r="O14809" s="36"/>
    </row>
    <row r="14814" spans="6:15">
      <c r="F14814" s="36"/>
      <c r="J14814" s="36"/>
      <c r="K14814" s="36"/>
      <c r="O14814" s="36"/>
    </row>
    <row r="14815" spans="6:15">
      <c r="J14815" s="36"/>
    </row>
    <row r="14816" spans="6:15">
      <c r="J14816" s="36"/>
    </row>
    <row r="14817" spans="6:17">
      <c r="J14817" s="36"/>
    </row>
    <row r="14818" spans="6:17">
      <c r="J14818" s="36"/>
    </row>
    <row r="14819" spans="6:17">
      <c r="J14819" s="36"/>
    </row>
    <row r="14820" spans="6:17">
      <c r="F14820" s="47"/>
      <c r="G14820" s="47"/>
      <c r="H14820" s="47"/>
      <c r="I14820" s="47"/>
      <c r="J14820" s="47"/>
      <c r="K14820" s="47"/>
      <c r="L14820" s="47"/>
      <c r="M14820" s="47"/>
      <c r="N14820" s="47"/>
      <c r="O14820" s="47"/>
      <c r="P14820" s="47"/>
      <c r="Q14820" s="47"/>
    </row>
    <row r="14821" spans="6:17">
      <c r="J14821" s="36"/>
      <c r="O14821" s="36"/>
    </row>
    <row r="14826" spans="6:17">
      <c r="F14826" s="36"/>
      <c r="J14826" s="36"/>
      <c r="K14826" s="36"/>
      <c r="O14826" s="36"/>
    </row>
    <row r="14827" spans="6:17">
      <c r="F14827" s="36"/>
      <c r="J14827" s="36"/>
      <c r="K14827" s="36"/>
      <c r="O14827" s="36"/>
    </row>
    <row r="14828" spans="6:17">
      <c r="J14828" s="36"/>
    </row>
    <row r="14829" spans="6:17">
      <c r="J14829" s="36"/>
    </row>
    <row r="14830" spans="6:17">
      <c r="J14830" s="36"/>
    </row>
    <row r="14831" spans="6:17">
      <c r="J14831" s="36"/>
    </row>
    <row r="14832" spans="6:17">
      <c r="K14832" s="36"/>
      <c r="O14832" s="36"/>
    </row>
    <row r="14839" spans="6:15">
      <c r="F14839" s="36"/>
      <c r="N14839" s="36"/>
    </row>
    <row r="14840" spans="6:15">
      <c r="N14840" s="36"/>
    </row>
    <row r="14841" spans="6:15">
      <c r="N14841" s="36"/>
    </row>
    <row r="14842" spans="6:15">
      <c r="N14842" s="36"/>
    </row>
    <row r="14844" spans="6:15">
      <c r="K14844" s="36"/>
    </row>
    <row r="14845" spans="6:15">
      <c r="K14845" s="36"/>
    </row>
    <row r="14846" spans="6:15">
      <c r="K14846" s="36"/>
      <c r="O14846" s="36"/>
    </row>
    <row r="14847" spans="6:15">
      <c r="K14847" s="36"/>
    </row>
    <row r="14848" spans="6:15">
      <c r="K14848" s="36"/>
    </row>
    <row r="14849" spans="6:17">
      <c r="K14849" s="36"/>
    </row>
    <row r="14850" spans="6:17">
      <c r="F14850" s="36"/>
      <c r="O14850" s="36"/>
    </row>
    <row r="14851" spans="6:17">
      <c r="F14851" s="36"/>
      <c r="O14851" s="36"/>
    </row>
    <row r="14856" spans="6:17">
      <c r="F14856" s="36"/>
      <c r="K14856" s="36"/>
    </row>
    <row r="14858" spans="6:17">
      <c r="F14858" s="47"/>
      <c r="G14858" s="47"/>
      <c r="H14858" s="47"/>
      <c r="I14858" s="47"/>
      <c r="J14858" s="47"/>
      <c r="K14858" s="47"/>
      <c r="L14858" s="47"/>
      <c r="M14858" s="47"/>
      <c r="N14858" s="47"/>
      <c r="O14858" s="47"/>
      <c r="P14858" s="47"/>
      <c r="Q14858" s="47"/>
    </row>
    <row r="14862" spans="6:17">
      <c r="O14862" s="36"/>
    </row>
    <row r="14870" spans="6:17">
      <c r="F14870" s="36"/>
    </row>
    <row r="14874" spans="6:17">
      <c r="F14874" s="47"/>
      <c r="G14874" s="47"/>
      <c r="H14874" s="47"/>
      <c r="I14874" s="47"/>
      <c r="J14874" s="47"/>
      <c r="K14874" s="47"/>
      <c r="L14874" s="47"/>
      <c r="M14874" s="47"/>
      <c r="N14874" s="47"/>
      <c r="O14874" s="47"/>
      <c r="P14874" s="47"/>
      <c r="Q14874" s="47"/>
    </row>
    <row r="14880" spans="6:17">
      <c r="F14880" s="47"/>
      <c r="G14880" s="47"/>
      <c r="H14880" s="47"/>
      <c r="I14880" s="47"/>
      <c r="J14880" s="47"/>
      <c r="K14880" s="47"/>
      <c r="L14880" s="47"/>
      <c r="M14880" s="47"/>
      <c r="N14880" s="47"/>
      <c r="O14880" s="47"/>
      <c r="P14880" s="47"/>
      <c r="Q14880" s="47"/>
    </row>
    <row r="14881" spans="6:15">
      <c r="F14881" s="36"/>
      <c r="J14881" s="36"/>
      <c r="K14881" s="36"/>
      <c r="M14881" s="36"/>
      <c r="O14881" s="36"/>
    </row>
    <row r="14882" spans="6:15">
      <c r="F14882" s="36"/>
      <c r="M14882" s="36"/>
    </row>
    <row r="14883" spans="6:15">
      <c r="M14883" s="36"/>
    </row>
    <row r="14884" spans="6:15">
      <c r="M14884" s="36"/>
    </row>
    <row r="14885" spans="6:15">
      <c r="M14885" s="36"/>
    </row>
    <row r="14886" spans="6:15">
      <c r="F14886" s="36"/>
    </row>
    <row r="14887" spans="6:15">
      <c r="F14887" s="36"/>
    </row>
    <row r="14888" spans="6:15">
      <c r="F14888" s="36"/>
      <c r="O14888" s="36"/>
    </row>
    <row r="14889" spans="6:15">
      <c r="F14889" s="36"/>
    </row>
    <row r="14890" spans="6:15">
      <c r="F14890" s="36"/>
    </row>
    <row r="14891" spans="6:15">
      <c r="F14891" s="36"/>
    </row>
    <row r="14892" spans="6:15">
      <c r="F14892" s="36"/>
      <c r="K14892" s="36"/>
    </row>
    <row r="14904" spans="6:17">
      <c r="F14904" s="36"/>
      <c r="K14904" s="36"/>
      <c r="O14904" s="36"/>
    </row>
    <row r="14905" spans="6:17">
      <c r="F14905" s="36"/>
      <c r="J14905" s="36"/>
      <c r="K14905" s="36"/>
      <c r="O14905" s="36"/>
    </row>
    <row r="14906" spans="6:17">
      <c r="F14906" s="36"/>
    </row>
    <row r="14907" spans="6:17">
      <c r="F14907" s="36"/>
    </row>
    <row r="14908" spans="6:17">
      <c r="F14908" s="36"/>
    </row>
    <row r="14909" spans="6:17">
      <c r="F14909" s="36"/>
    </row>
    <row r="14910" spans="6:17">
      <c r="K14910" s="36"/>
    </row>
    <row r="14911" spans="6:17">
      <c r="K14911" s="36"/>
    </row>
    <row r="14912" spans="6:17">
      <c r="F14912" s="47"/>
      <c r="G14912" s="47"/>
      <c r="H14912" s="47"/>
      <c r="I14912" s="47"/>
      <c r="J14912" s="47"/>
      <c r="K14912" s="47"/>
      <c r="L14912" s="47"/>
      <c r="M14912" s="47"/>
      <c r="N14912" s="47"/>
      <c r="O14912" s="47"/>
      <c r="P14912" s="47"/>
      <c r="Q14912" s="47"/>
    </row>
    <row r="14913" spans="6:15">
      <c r="K14913" s="36"/>
    </row>
    <row r="14914" spans="6:15">
      <c r="K14914" s="36"/>
    </row>
    <row r="14915" spans="6:15">
      <c r="K14915" s="36"/>
    </row>
    <row r="14916" spans="6:15">
      <c r="K14916" s="36"/>
    </row>
    <row r="14922" spans="6:15">
      <c r="J14922" s="36"/>
    </row>
    <row r="14923" spans="6:15">
      <c r="J14923" s="36"/>
    </row>
    <row r="14924" spans="6:15">
      <c r="J14924" s="36"/>
      <c r="O14924" s="36"/>
    </row>
    <row r="14925" spans="6:15">
      <c r="J14925" s="36"/>
    </row>
    <row r="14926" spans="6:15">
      <c r="J14926" s="36"/>
    </row>
    <row r="14927" spans="6:15">
      <c r="J14927" s="36"/>
    </row>
    <row r="14928" spans="6:15">
      <c r="F14928" s="36"/>
    </row>
    <row r="14929" spans="6:17">
      <c r="F14929" s="36"/>
      <c r="K14929" s="36"/>
    </row>
    <row r="14930" spans="6:17">
      <c r="F14930" s="36"/>
      <c r="O14930" s="36"/>
    </row>
    <row r="14934" spans="6:17">
      <c r="H14934" s="36"/>
      <c r="I14934" s="36"/>
    </row>
    <row r="14935" spans="6:17">
      <c r="F14935" s="36"/>
      <c r="H14935" s="36"/>
      <c r="I14935" s="36"/>
      <c r="O14935" s="36"/>
    </row>
    <row r="14936" spans="6:17">
      <c r="F14936" s="47"/>
      <c r="G14936" s="47"/>
      <c r="H14936" s="47"/>
      <c r="I14936" s="47"/>
      <c r="J14936" s="47"/>
      <c r="K14936" s="47"/>
      <c r="L14936" s="47"/>
      <c r="M14936" s="47"/>
      <c r="N14936" s="47"/>
      <c r="O14936" s="47"/>
      <c r="P14936" s="47"/>
      <c r="Q14936" s="47"/>
    </row>
    <row r="14937" spans="6:17">
      <c r="H14937" s="36"/>
      <c r="I14937" s="36"/>
    </row>
    <row r="14938" spans="6:17">
      <c r="H14938" s="36"/>
      <c r="I14938" s="36"/>
    </row>
    <row r="14939" spans="6:17">
      <c r="H14939" s="36"/>
      <c r="I14939" s="36"/>
    </row>
    <row r="14940" spans="6:17">
      <c r="I14940" s="36"/>
    </row>
    <row r="14941" spans="6:17">
      <c r="F14941" s="36"/>
      <c r="I14941" s="36"/>
      <c r="K14941" s="36"/>
      <c r="O14941" s="36"/>
    </row>
    <row r="14942" spans="6:17">
      <c r="I14942" s="36"/>
    </row>
    <row r="14943" spans="6:17">
      <c r="I14943" s="36"/>
    </row>
    <row r="14944" spans="6:17">
      <c r="I14944" s="36"/>
    </row>
    <row r="14945" spans="6:17">
      <c r="I14945" s="36"/>
    </row>
    <row r="14946" spans="6:17">
      <c r="I14946" s="36"/>
    </row>
    <row r="14947" spans="6:17">
      <c r="F14947" s="47"/>
      <c r="G14947" s="47"/>
      <c r="H14947" s="47"/>
      <c r="I14947" s="47"/>
      <c r="J14947" s="47"/>
      <c r="K14947" s="47"/>
      <c r="L14947" s="47"/>
      <c r="M14947" s="47"/>
      <c r="N14947" s="47"/>
      <c r="O14947" s="47"/>
      <c r="P14947" s="47"/>
      <c r="Q14947" s="47"/>
    </row>
    <row r="14948" spans="6:17">
      <c r="I14948" s="36"/>
    </row>
    <row r="14949" spans="6:17">
      <c r="I14949" s="36"/>
    </row>
    <row r="14950" spans="6:17">
      <c r="I14950" s="36"/>
    </row>
    <row r="14951" spans="6:17">
      <c r="I14951" s="36"/>
    </row>
    <row r="14958" spans="6:17">
      <c r="F14958" s="36"/>
      <c r="K14958" s="36"/>
      <c r="O14958" s="36"/>
    </row>
    <row r="14959" spans="6:17">
      <c r="F14959" s="36"/>
    </row>
    <row r="14960" spans="6:17">
      <c r="F14960" s="47"/>
      <c r="G14960" s="47"/>
      <c r="H14960" s="47"/>
      <c r="I14960" s="47"/>
      <c r="J14960" s="47"/>
      <c r="K14960" s="47"/>
      <c r="L14960" s="47"/>
      <c r="M14960" s="47"/>
      <c r="N14960" s="47"/>
      <c r="O14960" s="47"/>
      <c r="P14960" s="47"/>
      <c r="Q14960" s="47"/>
    </row>
    <row r="14961" spans="6:17">
      <c r="F14961" s="36"/>
    </row>
    <row r="14962" spans="6:17">
      <c r="F14962" s="36"/>
    </row>
    <row r="14963" spans="6:17">
      <c r="F14963" s="36"/>
    </row>
    <row r="14964" spans="6:17">
      <c r="I14964" s="36"/>
    </row>
    <row r="14965" spans="6:17">
      <c r="F14965" s="36"/>
      <c r="I14965" s="36"/>
      <c r="K14965" s="36"/>
      <c r="O14965" s="36"/>
    </row>
    <row r="14966" spans="6:17">
      <c r="I14966" s="36"/>
      <c r="K14966" s="36"/>
    </row>
    <row r="14967" spans="6:17">
      <c r="I14967" s="36"/>
    </row>
    <row r="14968" spans="6:17">
      <c r="I14968" s="36"/>
    </row>
    <row r="14969" spans="6:17">
      <c r="I14969" s="36"/>
    </row>
    <row r="14970" spans="6:17">
      <c r="F14970" s="47"/>
      <c r="G14970" s="47"/>
      <c r="H14970" s="47"/>
      <c r="I14970" s="47"/>
      <c r="J14970" s="47"/>
      <c r="K14970" s="47"/>
      <c r="L14970" s="47"/>
      <c r="M14970" s="47"/>
      <c r="N14970" s="47"/>
      <c r="O14970" s="47"/>
      <c r="P14970" s="47"/>
      <c r="Q14970" s="47"/>
    </row>
    <row r="14971" spans="6:17">
      <c r="F14971" s="47"/>
      <c r="G14971" s="47"/>
      <c r="H14971" s="47"/>
      <c r="I14971" s="47"/>
      <c r="J14971" s="47"/>
      <c r="K14971" s="47"/>
      <c r="L14971" s="47"/>
      <c r="M14971" s="47"/>
      <c r="N14971" s="47"/>
      <c r="O14971" s="47"/>
      <c r="P14971" s="47"/>
      <c r="Q14971" s="47"/>
    </row>
    <row r="14972" spans="6:17">
      <c r="F14972" s="36"/>
    </row>
    <row r="14976" spans="6:17">
      <c r="F14976" s="36"/>
      <c r="K14976" s="36"/>
    </row>
    <row r="14977" spans="6:17">
      <c r="F14977" s="36"/>
      <c r="K14977" s="36"/>
      <c r="O14977" s="36"/>
    </row>
    <row r="14978" spans="6:17">
      <c r="F14978" s="36"/>
      <c r="K14978" s="36"/>
    </row>
    <row r="14979" spans="6:17">
      <c r="F14979" s="36"/>
      <c r="K14979" s="36"/>
    </row>
    <row r="14980" spans="6:17">
      <c r="F14980" s="36"/>
      <c r="K14980" s="36"/>
    </row>
    <row r="14981" spans="6:17">
      <c r="F14981" s="36"/>
      <c r="K14981" s="36"/>
    </row>
    <row r="14982" spans="6:17">
      <c r="F14982" s="36"/>
    </row>
    <row r="14983" spans="6:17">
      <c r="F14983" s="36"/>
    </row>
    <row r="14984" spans="6:17">
      <c r="F14984" s="47"/>
      <c r="G14984" s="47"/>
      <c r="H14984" s="47"/>
      <c r="I14984" s="47"/>
      <c r="J14984" s="47"/>
      <c r="K14984" s="47"/>
      <c r="L14984" s="47"/>
      <c r="M14984" s="47"/>
      <c r="N14984" s="47"/>
      <c r="O14984" s="47"/>
      <c r="P14984" s="47"/>
      <c r="Q14984" s="47"/>
    </row>
    <row r="14985" spans="6:17">
      <c r="F14985" s="36"/>
    </row>
    <row r="14986" spans="6:17">
      <c r="F14986" s="36"/>
    </row>
    <row r="14987" spans="6:17">
      <c r="F14987" s="36"/>
    </row>
    <row r="14988" spans="6:17">
      <c r="F14988" s="36"/>
      <c r="K14988" s="36"/>
      <c r="O14988" s="36"/>
    </row>
    <row r="14989" spans="6:17">
      <c r="F14989" s="36"/>
      <c r="K14989" s="36"/>
      <c r="O14989" s="36"/>
    </row>
    <row r="14990" spans="6:17">
      <c r="F14990" s="36"/>
      <c r="K14990" s="36"/>
      <c r="O14990" s="36"/>
    </row>
    <row r="14991" spans="6:17">
      <c r="F14991" s="36"/>
      <c r="K14991" s="36"/>
    </row>
    <row r="14992" spans="6:17">
      <c r="F14992" s="36"/>
      <c r="K14992" s="36"/>
    </row>
    <row r="14993" spans="6:17">
      <c r="F14993" s="36"/>
      <c r="K14993" s="36"/>
    </row>
    <row r="14994" spans="6:17">
      <c r="F14994" s="47"/>
      <c r="G14994" s="47"/>
      <c r="H14994" s="47"/>
      <c r="I14994" s="47"/>
      <c r="J14994" s="47"/>
      <c r="K14994" s="47"/>
      <c r="L14994" s="47"/>
      <c r="M14994" s="47"/>
      <c r="N14994" s="47"/>
      <c r="O14994" s="47"/>
      <c r="P14994" s="47"/>
      <c r="Q14994" s="47"/>
    </row>
    <row r="14995" spans="6:17">
      <c r="F14995" s="47"/>
      <c r="G14995" s="47"/>
      <c r="H14995" s="47"/>
      <c r="I14995" s="47"/>
      <c r="J14995" s="47"/>
      <c r="K14995" s="47"/>
      <c r="L14995" s="47"/>
      <c r="M14995" s="47"/>
      <c r="N14995" s="47"/>
      <c r="O14995" s="47"/>
      <c r="P14995" s="47"/>
      <c r="Q14995" s="47"/>
    </row>
    <row r="14996" spans="6:17">
      <c r="F14996" s="36"/>
      <c r="K14996" s="36"/>
    </row>
    <row r="14997" spans="6:17">
      <c r="K14997" s="36"/>
    </row>
    <row r="14998" spans="6:17">
      <c r="K14998" s="36"/>
    </row>
    <row r="14999" spans="6:17">
      <c r="K14999" s="36"/>
    </row>
    <row r="15001" spans="6:17">
      <c r="F15001" s="36"/>
      <c r="J15001" s="36"/>
      <c r="O15001" s="36"/>
    </row>
    <row r="15002" spans="6:17">
      <c r="O15002" s="36"/>
    </row>
    <row r="15003" spans="6:17">
      <c r="O15003" s="36"/>
    </row>
    <row r="15005" spans="6:17">
      <c r="O15005" s="36"/>
    </row>
    <row r="15006" spans="6:17">
      <c r="I15006" s="36"/>
    </row>
    <row r="15007" spans="6:17">
      <c r="I15007" s="36"/>
    </row>
    <row r="15008" spans="6:17">
      <c r="I15008" s="36"/>
    </row>
    <row r="15009" spans="6:17">
      <c r="I15009" s="36"/>
    </row>
    <row r="15010" spans="6:17">
      <c r="I15010" s="36"/>
    </row>
    <row r="15011" spans="6:17">
      <c r="I15011" s="36"/>
    </row>
    <row r="15012" spans="6:17">
      <c r="F15012" s="36"/>
      <c r="J15012" s="36"/>
      <c r="K15012" s="36"/>
      <c r="O15012" s="36"/>
    </row>
    <row r="15014" spans="6:17">
      <c r="F15014" s="36"/>
      <c r="O15014" s="36"/>
    </row>
    <row r="15018" spans="6:17">
      <c r="F15018" s="47"/>
      <c r="G15018" s="47"/>
      <c r="H15018" s="47"/>
      <c r="I15018" s="47"/>
      <c r="J15018" s="47"/>
      <c r="K15018" s="47"/>
      <c r="L15018" s="47"/>
      <c r="M15018" s="47"/>
      <c r="N15018" s="47"/>
      <c r="O15018" s="47"/>
      <c r="P15018" s="47"/>
      <c r="Q15018" s="47"/>
    </row>
    <row r="15019" spans="6:17">
      <c r="F15019" s="36"/>
      <c r="K15019" s="36"/>
      <c r="O15019" s="36"/>
    </row>
    <row r="15024" spans="6:17">
      <c r="F15024" s="36"/>
    </row>
    <row r="15025" spans="6:17">
      <c r="K15025" s="36"/>
      <c r="M15025" s="36"/>
    </row>
    <row r="15026" spans="6:17">
      <c r="F15026" s="36"/>
      <c r="K15026" s="36"/>
      <c r="M15026" s="36"/>
      <c r="O15026" s="36"/>
    </row>
    <row r="15027" spans="6:17">
      <c r="M15027" s="36"/>
    </row>
    <row r="15028" spans="6:17">
      <c r="M15028" s="36"/>
    </row>
    <row r="15029" spans="6:17">
      <c r="M15029" s="36"/>
    </row>
    <row r="15030" spans="6:17">
      <c r="F15030" s="36"/>
      <c r="K15030" s="36"/>
      <c r="O15030" s="36"/>
    </row>
    <row r="15031" spans="6:17">
      <c r="F15031" s="36"/>
      <c r="K15031" s="36"/>
    </row>
    <row r="15032" spans="6:17">
      <c r="F15032" s="47"/>
      <c r="G15032" s="47"/>
      <c r="H15032" s="47"/>
      <c r="I15032" s="47"/>
      <c r="J15032" s="47"/>
      <c r="K15032" s="47"/>
      <c r="L15032" s="47"/>
      <c r="M15032" s="47"/>
      <c r="N15032" s="47"/>
      <c r="O15032" s="47"/>
      <c r="P15032" s="47"/>
      <c r="Q15032" s="47"/>
    </row>
    <row r="15037" spans="6:17">
      <c r="O15037" s="36"/>
    </row>
    <row r="15038" spans="6:17">
      <c r="O15038" s="36"/>
    </row>
    <row r="15039" spans="6:17">
      <c r="O15039" s="36"/>
    </row>
    <row r="15040" spans="6:17">
      <c r="O15040" s="36"/>
    </row>
    <row r="15041" spans="6:17">
      <c r="O15041" s="36"/>
    </row>
    <row r="15042" spans="6:17">
      <c r="F15042" s="36"/>
      <c r="N15042" s="36"/>
      <c r="O15042" s="36"/>
    </row>
    <row r="15043" spans="6:17">
      <c r="F15043" s="47"/>
      <c r="G15043" s="47"/>
      <c r="H15043" s="47"/>
      <c r="I15043" s="47"/>
      <c r="J15043" s="47"/>
      <c r="K15043" s="47"/>
      <c r="L15043" s="47"/>
      <c r="M15043" s="47"/>
      <c r="N15043" s="47"/>
      <c r="O15043" s="47"/>
      <c r="P15043" s="47"/>
      <c r="Q15043" s="47"/>
    </row>
    <row r="15049" spans="6:17">
      <c r="F15049" s="36"/>
      <c r="K15049" s="36"/>
      <c r="O15049" s="36"/>
    </row>
    <row r="15050" spans="6:17">
      <c r="F15050" s="36"/>
    </row>
    <row r="15054" spans="6:17">
      <c r="K15054" s="36"/>
      <c r="O15054" s="36"/>
    </row>
    <row r="15055" spans="6:17">
      <c r="F15055" s="36"/>
      <c r="O15055" s="36"/>
    </row>
    <row r="15056" spans="6:17">
      <c r="O15056" s="36"/>
    </row>
    <row r="15057" spans="6:17">
      <c r="O15057" s="36"/>
    </row>
    <row r="15058" spans="6:17">
      <c r="O15058" s="36"/>
    </row>
    <row r="15059" spans="6:17">
      <c r="O15059" s="36"/>
    </row>
    <row r="15060" spans="6:17">
      <c r="K15060" s="36"/>
    </row>
    <row r="15061" spans="6:17">
      <c r="K15061" s="36"/>
      <c r="O15061" s="36"/>
    </row>
    <row r="15062" spans="6:17">
      <c r="F15062" s="47"/>
      <c r="G15062" s="47"/>
      <c r="H15062" s="47"/>
      <c r="I15062" s="47"/>
      <c r="J15062" s="47"/>
      <c r="K15062" s="47"/>
      <c r="L15062" s="47"/>
      <c r="M15062" s="47"/>
      <c r="N15062" s="47"/>
      <c r="O15062" s="47"/>
      <c r="P15062" s="47"/>
      <c r="Q15062" s="47"/>
    </row>
    <row r="15063" spans="6:17">
      <c r="K15063" s="36"/>
    </row>
    <row r="15064" spans="6:17">
      <c r="K15064" s="36"/>
    </row>
    <row r="15065" spans="6:17">
      <c r="K15065" s="36"/>
    </row>
    <row r="15066" spans="6:17">
      <c r="F15066" s="36"/>
      <c r="K15066" s="36"/>
    </row>
    <row r="15067" spans="6:17">
      <c r="F15067" s="36"/>
      <c r="K15067" s="36"/>
      <c r="O15067" s="36"/>
    </row>
    <row r="15068" spans="6:17">
      <c r="F15068" s="36"/>
      <c r="K15068" s="36"/>
      <c r="O15068" s="36"/>
    </row>
    <row r="15069" spans="6:17">
      <c r="F15069" s="36"/>
      <c r="K15069" s="36"/>
    </row>
    <row r="15070" spans="6:17">
      <c r="F15070" s="36"/>
      <c r="K15070" s="36"/>
    </row>
    <row r="15071" spans="6:17">
      <c r="F15071" s="36"/>
      <c r="K15071" s="36"/>
    </row>
    <row r="15072" spans="6:17">
      <c r="F15072" s="36"/>
      <c r="K15072" s="36"/>
      <c r="O15072" s="36"/>
    </row>
    <row r="15073" spans="6:17">
      <c r="F15073" s="36"/>
      <c r="J15073" s="36"/>
      <c r="O15073" s="36"/>
    </row>
    <row r="15074" spans="6:17">
      <c r="F15074" s="36"/>
      <c r="K15074" s="36"/>
      <c r="O15074" s="36"/>
    </row>
    <row r="15075" spans="6:17">
      <c r="F15075" s="36"/>
    </row>
    <row r="15076" spans="6:17">
      <c r="F15076" s="36"/>
    </row>
    <row r="15077" spans="6:17">
      <c r="F15077" s="36"/>
    </row>
    <row r="15078" spans="6:17">
      <c r="F15078" s="36"/>
      <c r="K15078" s="36"/>
    </row>
    <row r="15079" spans="6:17">
      <c r="F15079" s="36"/>
      <c r="K15079" s="36"/>
      <c r="O15079" s="36"/>
    </row>
    <row r="15080" spans="6:17">
      <c r="F15080" s="47"/>
      <c r="G15080" s="47"/>
      <c r="H15080" s="47"/>
      <c r="I15080" s="47"/>
      <c r="J15080" s="47"/>
      <c r="K15080" s="47"/>
      <c r="L15080" s="47"/>
      <c r="M15080" s="47"/>
      <c r="N15080" s="47"/>
      <c r="O15080" s="47"/>
      <c r="P15080" s="47"/>
      <c r="Q15080" s="47"/>
    </row>
    <row r="15081" spans="6:17">
      <c r="F15081" s="36"/>
    </row>
    <row r="15082" spans="6:17">
      <c r="F15082" s="36"/>
    </row>
    <row r="15083" spans="6:17">
      <c r="F15083" s="36"/>
    </row>
    <row r="15084" spans="6:17">
      <c r="K15084" s="36"/>
    </row>
    <row r="15085" spans="6:17">
      <c r="F15085" s="36"/>
      <c r="M15085" s="36"/>
      <c r="O15085" s="36"/>
    </row>
    <row r="15086" spans="6:17">
      <c r="F15086" s="36"/>
      <c r="K15086" s="36"/>
      <c r="M15086" s="36"/>
      <c r="O15086" s="36"/>
    </row>
    <row r="15087" spans="6:17">
      <c r="M15087" s="36"/>
    </row>
    <row r="15088" spans="6:17">
      <c r="M15088" s="36"/>
    </row>
    <row r="15089" spans="6:15">
      <c r="M15089" s="36"/>
    </row>
    <row r="15090" spans="6:15">
      <c r="F15090" s="36"/>
      <c r="J15090" s="36"/>
      <c r="K15090" s="36"/>
      <c r="O15090" s="36"/>
    </row>
    <row r="15091" spans="6:15">
      <c r="F15091" s="36"/>
      <c r="O15091" s="36"/>
    </row>
    <row r="15092" spans="6:15">
      <c r="F15092" s="36"/>
      <c r="I15092" s="36"/>
      <c r="K15092" s="36"/>
      <c r="O15092" s="36"/>
    </row>
    <row r="15093" spans="6:15">
      <c r="F15093" s="36"/>
    </row>
    <row r="15094" spans="6:15">
      <c r="F15094" s="36"/>
    </row>
    <row r="15095" spans="6:15">
      <c r="F15095" s="36"/>
    </row>
    <row r="15096" spans="6:15">
      <c r="F15096" s="36"/>
      <c r="J15096" s="36"/>
      <c r="K15096" s="36"/>
      <c r="O15096" s="36"/>
    </row>
    <row r="15097" spans="6:15">
      <c r="F15097" s="36"/>
      <c r="K15097" s="36"/>
      <c r="O15097" s="36"/>
    </row>
    <row r="15098" spans="6:15">
      <c r="F15098" s="36"/>
      <c r="O15098" s="36"/>
    </row>
    <row r="15102" spans="6:15">
      <c r="J15102" s="36"/>
      <c r="O15102" s="36"/>
    </row>
    <row r="15103" spans="6:15">
      <c r="F15103" s="36"/>
      <c r="K15103" s="36"/>
      <c r="O15103" s="36"/>
    </row>
    <row r="15104" spans="6:15">
      <c r="F15104" s="36"/>
      <c r="J15104" s="36"/>
      <c r="K15104" s="36"/>
      <c r="O15104" s="36"/>
    </row>
    <row r="15108" spans="6:17">
      <c r="F15108" s="36"/>
      <c r="J15108" s="36"/>
      <c r="O15108" s="36"/>
    </row>
    <row r="15109" spans="6:17">
      <c r="J15109" s="36"/>
      <c r="O15109" s="36"/>
    </row>
    <row r="15110" spans="6:17">
      <c r="F15110" s="36"/>
      <c r="J15110" s="36"/>
      <c r="K15110" s="36"/>
      <c r="O15110" s="36"/>
    </row>
    <row r="15111" spans="6:17">
      <c r="J15111" s="36"/>
      <c r="O15111" s="36"/>
    </row>
    <row r="15112" spans="6:17">
      <c r="J15112" s="36"/>
      <c r="O15112" s="36"/>
    </row>
    <row r="15113" spans="6:17">
      <c r="J15113" s="36"/>
      <c r="O15113" s="36"/>
    </row>
    <row r="15114" spans="6:17">
      <c r="G15114" s="36"/>
      <c r="J15114" s="36"/>
      <c r="O15114" s="36"/>
    </row>
    <row r="15115" spans="6:17">
      <c r="F15115" s="47"/>
      <c r="G15115" s="47"/>
      <c r="H15115" s="47"/>
      <c r="I15115" s="47"/>
      <c r="J15115" s="47"/>
      <c r="K15115" s="47"/>
      <c r="L15115" s="47"/>
      <c r="M15115" s="47"/>
      <c r="N15115" s="47"/>
      <c r="O15115" s="47"/>
      <c r="P15115" s="47"/>
      <c r="Q15115" s="47"/>
    </row>
    <row r="15116" spans="6:17">
      <c r="F15116" s="36"/>
      <c r="G15116" s="36"/>
      <c r="K15116" s="36"/>
      <c r="O15116" s="36"/>
    </row>
    <row r="15117" spans="6:17">
      <c r="G15117" s="36"/>
    </row>
    <row r="15118" spans="6:17">
      <c r="G15118" s="36"/>
    </row>
    <row r="15119" spans="6:17">
      <c r="G15119" s="36"/>
    </row>
    <row r="15120" spans="6:17">
      <c r="F15120" s="36"/>
      <c r="J15120" s="36"/>
      <c r="O15120" s="36"/>
    </row>
    <row r="15121" spans="6:15">
      <c r="F15121" s="36"/>
      <c r="O15121" s="36"/>
    </row>
    <row r="15122" spans="6:15">
      <c r="F15122" s="36"/>
      <c r="K15122" s="36"/>
      <c r="O15122" s="36"/>
    </row>
    <row r="15123" spans="6:15">
      <c r="F15123" s="36"/>
    </row>
    <row r="15124" spans="6:15">
      <c r="F15124" s="36"/>
    </row>
    <row r="15125" spans="6:15">
      <c r="F15125" s="36"/>
    </row>
    <row r="15126" spans="6:15">
      <c r="F15126" s="36"/>
      <c r="H15126" s="36"/>
      <c r="J15126" s="36"/>
      <c r="K15126" s="36"/>
      <c r="O15126" s="36"/>
    </row>
    <row r="15127" spans="6:15">
      <c r="F15127" s="36"/>
      <c r="H15127" s="36"/>
      <c r="K15127" s="36"/>
      <c r="O15127" s="36"/>
    </row>
    <row r="15128" spans="6:15">
      <c r="F15128" s="36"/>
      <c r="H15128" s="36"/>
      <c r="K15128" s="36"/>
      <c r="O15128" s="36"/>
    </row>
    <row r="15129" spans="6:15">
      <c r="H15129" s="36"/>
    </row>
    <row r="15130" spans="6:15">
      <c r="H15130" s="36"/>
    </row>
    <row r="15131" spans="6:15">
      <c r="H15131" s="36"/>
    </row>
    <row r="15132" spans="6:15">
      <c r="F15132" s="36"/>
      <c r="J15132" s="36"/>
      <c r="O15132" s="36"/>
    </row>
    <row r="15133" spans="6:15">
      <c r="F15133" s="36"/>
      <c r="O15133" s="36"/>
    </row>
    <row r="15134" spans="6:15">
      <c r="F15134" s="36"/>
      <c r="K15134" s="36"/>
      <c r="O15134" s="36"/>
    </row>
    <row r="15135" spans="6:15">
      <c r="F15135" s="36"/>
    </row>
    <row r="15136" spans="6:15">
      <c r="F15136" s="36"/>
    </row>
    <row r="15137" spans="6:17">
      <c r="F15137" s="36"/>
    </row>
    <row r="15138" spans="6:17">
      <c r="F15138" s="47"/>
      <c r="G15138" s="47"/>
      <c r="H15138" s="47"/>
      <c r="I15138" s="47"/>
      <c r="J15138" s="47"/>
      <c r="K15138" s="47"/>
      <c r="L15138" s="47"/>
      <c r="M15138" s="47"/>
      <c r="N15138" s="47"/>
      <c r="O15138" s="47"/>
      <c r="P15138" s="47"/>
      <c r="Q15138" s="47"/>
    </row>
    <row r="15139" spans="6:17">
      <c r="F15139" s="36"/>
      <c r="O15139" s="36"/>
    </row>
    <row r="15140" spans="6:17">
      <c r="F15140" s="47"/>
      <c r="G15140" s="47"/>
      <c r="H15140" s="47"/>
      <c r="I15140" s="47"/>
      <c r="J15140" s="47"/>
      <c r="K15140" s="47"/>
      <c r="L15140" s="47"/>
      <c r="M15140" s="47"/>
      <c r="N15140" s="47"/>
      <c r="O15140" s="47"/>
      <c r="P15140" s="47"/>
      <c r="Q15140" s="47"/>
    </row>
    <row r="15141" spans="6:17">
      <c r="F15141" s="36"/>
    </row>
    <row r="15142" spans="6:17">
      <c r="F15142" s="36"/>
    </row>
    <row r="15143" spans="6:17">
      <c r="F15143" s="36"/>
    </row>
    <row r="15144" spans="6:17">
      <c r="J15144" s="36"/>
      <c r="K15144" s="36"/>
    </row>
    <row r="15145" spans="6:17">
      <c r="F15145" s="47"/>
      <c r="G15145" s="47"/>
      <c r="H15145" s="47"/>
      <c r="I15145" s="47"/>
      <c r="J15145" s="47"/>
      <c r="K15145" s="47"/>
      <c r="L15145" s="47"/>
      <c r="M15145" s="47"/>
      <c r="N15145" s="47"/>
      <c r="O15145" s="47"/>
      <c r="P15145" s="47"/>
      <c r="Q15145" s="47"/>
    </row>
    <row r="15146" spans="6:17">
      <c r="F15146" s="36"/>
      <c r="K15146" s="36"/>
      <c r="O15146" s="36"/>
    </row>
    <row r="15147" spans="6:17">
      <c r="K15147" s="36"/>
    </row>
    <row r="15148" spans="6:17">
      <c r="K15148" s="36"/>
    </row>
    <row r="15149" spans="6:17">
      <c r="K15149" s="36"/>
    </row>
    <row r="15150" spans="6:17">
      <c r="F15150" s="47"/>
      <c r="G15150" s="47"/>
      <c r="H15150" s="47"/>
      <c r="I15150" s="47"/>
      <c r="J15150" s="47"/>
      <c r="K15150" s="47"/>
      <c r="L15150" s="47"/>
      <c r="M15150" s="47"/>
      <c r="N15150" s="47"/>
      <c r="O15150" s="47"/>
      <c r="P15150" s="47"/>
      <c r="Q15150" s="47"/>
    </row>
    <row r="15151" spans="6:17">
      <c r="O15151" s="36"/>
    </row>
    <row r="15152" spans="6:17">
      <c r="F15152" s="36"/>
      <c r="K15152" s="36"/>
      <c r="O15152" s="36"/>
    </row>
    <row r="15153" spans="6:17">
      <c r="O15153" s="36"/>
    </row>
    <row r="15154" spans="6:17">
      <c r="O15154" s="36"/>
    </row>
    <row r="15155" spans="6:17">
      <c r="O15155" s="36"/>
    </row>
    <row r="15156" spans="6:17">
      <c r="F15156" s="36"/>
      <c r="I15156" s="36"/>
      <c r="J15156" s="36"/>
      <c r="K15156" s="36"/>
    </row>
    <row r="15157" spans="6:17">
      <c r="F15157" s="36"/>
      <c r="I15157" s="36"/>
    </row>
    <row r="15158" spans="6:17">
      <c r="I15158" s="36"/>
      <c r="O15158" s="36"/>
    </row>
    <row r="15159" spans="6:17">
      <c r="I15159" s="36"/>
    </row>
    <row r="15160" spans="6:17">
      <c r="I15160" s="36"/>
    </row>
    <row r="15161" spans="6:17">
      <c r="I15161" s="36"/>
    </row>
    <row r="15162" spans="6:17">
      <c r="F15162" s="36"/>
      <c r="J15162" s="36"/>
      <c r="K15162" s="36"/>
      <c r="N15162" s="36"/>
    </row>
    <row r="15163" spans="6:17">
      <c r="F15163" s="36"/>
      <c r="N15163" s="36"/>
      <c r="O15163" s="36"/>
    </row>
    <row r="15164" spans="6:17">
      <c r="F15164" s="47"/>
      <c r="G15164" s="47"/>
      <c r="H15164" s="47"/>
      <c r="I15164" s="47"/>
      <c r="J15164" s="47"/>
      <c r="K15164" s="47"/>
      <c r="L15164" s="47"/>
      <c r="M15164" s="47"/>
      <c r="N15164" s="47"/>
      <c r="O15164" s="47"/>
      <c r="P15164" s="47"/>
      <c r="Q15164" s="47"/>
    </row>
    <row r="15165" spans="6:17">
      <c r="N15165" s="36"/>
    </row>
    <row r="15166" spans="6:17">
      <c r="N15166" s="36"/>
    </row>
    <row r="15167" spans="6:17">
      <c r="N15167" s="36"/>
    </row>
    <row r="15168" spans="6:17">
      <c r="J15168" s="36"/>
      <c r="O15168" s="36"/>
    </row>
    <row r="15169" spans="6:17">
      <c r="F15169" s="47"/>
      <c r="G15169" s="47"/>
      <c r="H15169" s="47"/>
      <c r="I15169" s="47"/>
      <c r="J15169" s="47"/>
      <c r="K15169" s="47"/>
      <c r="L15169" s="47"/>
      <c r="M15169" s="47"/>
      <c r="N15169" s="47"/>
      <c r="O15169" s="47"/>
      <c r="P15169" s="47"/>
      <c r="Q15169" s="47"/>
    </row>
    <row r="15170" spans="6:17">
      <c r="O15170" s="36"/>
    </row>
    <row r="15174" spans="6:17">
      <c r="F15174" s="36"/>
    </row>
    <row r="15175" spans="6:17">
      <c r="F15175" s="36"/>
      <c r="K15175" s="36"/>
    </row>
    <row r="15176" spans="6:17">
      <c r="K15176" s="36"/>
      <c r="O15176" s="36"/>
    </row>
    <row r="15180" spans="6:17">
      <c r="F15180" s="36"/>
      <c r="J15180" s="36"/>
    </row>
    <row r="15181" spans="6:17">
      <c r="J15181" s="36"/>
    </row>
    <row r="15182" spans="6:17">
      <c r="J15182" s="36"/>
      <c r="O15182" s="36"/>
    </row>
    <row r="15183" spans="6:17">
      <c r="J15183" s="36"/>
    </row>
    <row r="15184" spans="6:17">
      <c r="J15184" s="36"/>
    </row>
    <row r="15185" spans="6:17">
      <c r="J15185" s="36"/>
    </row>
    <row r="15186" spans="6:17">
      <c r="F15186" s="36"/>
      <c r="K15186" s="36"/>
      <c r="O15186" s="36"/>
    </row>
    <row r="15187" spans="6:17">
      <c r="F15187" s="36"/>
      <c r="H15187" s="36"/>
      <c r="O15187" s="36"/>
    </row>
    <row r="15188" spans="6:17">
      <c r="H15188" s="36"/>
    </row>
    <row r="15189" spans="6:17">
      <c r="H15189" s="36"/>
    </row>
    <row r="15190" spans="6:17">
      <c r="H15190" s="36"/>
    </row>
    <row r="15191" spans="6:17">
      <c r="H15191" s="36"/>
    </row>
    <row r="15192" spans="6:17">
      <c r="F15192" s="47"/>
      <c r="G15192" s="47"/>
      <c r="H15192" s="47"/>
      <c r="I15192" s="47"/>
      <c r="J15192" s="47"/>
      <c r="K15192" s="47"/>
      <c r="L15192" s="47"/>
      <c r="M15192" s="47"/>
      <c r="N15192" s="47"/>
      <c r="O15192" s="47"/>
      <c r="P15192" s="47"/>
      <c r="Q15192" s="47"/>
    </row>
    <row r="15193" spans="6:17">
      <c r="F15193" s="47"/>
      <c r="G15193" s="47"/>
      <c r="H15193" s="47"/>
      <c r="I15193" s="47"/>
      <c r="J15193" s="47"/>
      <c r="K15193" s="47"/>
      <c r="L15193" s="47"/>
      <c r="M15193" s="47"/>
      <c r="N15193" s="47"/>
      <c r="O15193" s="47"/>
      <c r="P15193" s="47"/>
      <c r="Q15193" s="47"/>
    </row>
    <row r="15198" spans="6:17">
      <c r="F15198" s="36"/>
    </row>
    <row r="15204" spans="6:17">
      <c r="F15204" s="36"/>
      <c r="I15204" s="36"/>
    </row>
    <row r="15205" spans="6:17">
      <c r="I15205" s="36"/>
    </row>
    <row r="15206" spans="6:17">
      <c r="I15206" s="36"/>
    </row>
    <row r="15207" spans="6:17">
      <c r="I15207" s="36"/>
    </row>
    <row r="15208" spans="6:17">
      <c r="I15208" s="36"/>
    </row>
    <row r="15209" spans="6:17">
      <c r="I15209" s="36"/>
    </row>
    <row r="15210" spans="6:17">
      <c r="F15210" s="36"/>
      <c r="O15210" s="36"/>
    </row>
    <row r="15211" spans="6:17">
      <c r="O15211" s="36"/>
    </row>
    <row r="15212" spans="6:17">
      <c r="O15212" s="36"/>
    </row>
    <row r="15213" spans="6:17">
      <c r="O15213" s="36"/>
    </row>
    <row r="15214" spans="6:17">
      <c r="O15214" s="36"/>
    </row>
    <row r="15215" spans="6:17">
      <c r="O15215" s="36"/>
    </row>
    <row r="15216" spans="6:17">
      <c r="F15216" s="47"/>
      <c r="G15216" s="47"/>
      <c r="H15216" s="47"/>
      <c r="I15216" s="47"/>
      <c r="J15216" s="47"/>
      <c r="K15216" s="47"/>
      <c r="L15216" s="47"/>
      <c r="M15216" s="47"/>
      <c r="N15216" s="47"/>
      <c r="O15216" s="47"/>
      <c r="P15216" s="47"/>
      <c r="Q15216" s="47"/>
    </row>
    <row r="15217" spans="6:17">
      <c r="F15217" s="36"/>
      <c r="I15217" s="36"/>
      <c r="K15217" s="36"/>
      <c r="O15217" s="36"/>
    </row>
    <row r="15218" spans="6:17">
      <c r="I15218" s="36"/>
    </row>
    <row r="15219" spans="6:17">
      <c r="I15219" s="36"/>
    </row>
    <row r="15220" spans="6:17">
      <c r="I15220" s="36"/>
    </row>
    <row r="15221" spans="6:17">
      <c r="I15221" s="36"/>
    </row>
    <row r="15222" spans="6:17">
      <c r="F15222" s="36"/>
    </row>
    <row r="15223" spans="6:17">
      <c r="J15223" s="36"/>
      <c r="O15223" s="36"/>
    </row>
    <row r="15224" spans="6:17">
      <c r="O15224" s="36"/>
    </row>
    <row r="15225" spans="6:17">
      <c r="O15225" s="36"/>
    </row>
    <row r="15226" spans="6:17">
      <c r="O15226" s="36"/>
    </row>
    <row r="15227" spans="6:17">
      <c r="O15227" s="36"/>
    </row>
    <row r="15228" spans="6:17">
      <c r="F15228" s="47"/>
      <c r="G15228" s="47"/>
      <c r="H15228" s="47"/>
      <c r="I15228" s="47"/>
      <c r="J15228" s="47"/>
      <c r="K15228" s="47"/>
      <c r="L15228" s="47"/>
      <c r="M15228" s="47"/>
      <c r="N15228" s="47"/>
      <c r="O15228" s="47"/>
      <c r="P15228" s="47"/>
      <c r="Q15228" s="47"/>
    </row>
    <row r="15229" spans="6:17">
      <c r="F15229" s="36"/>
      <c r="I15229" s="36"/>
    </row>
    <row r="15230" spans="6:17">
      <c r="I15230" s="36"/>
    </row>
    <row r="15231" spans="6:17">
      <c r="I15231" s="36"/>
    </row>
    <row r="15232" spans="6:17">
      <c r="I15232" s="36"/>
    </row>
    <row r="15233" spans="6:17">
      <c r="I15233" s="36"/>
    </row>
    <row r="15234" spans="6:17">
      <c r="F15234" s="36"/>
      <c r="I15234" s="36"/>
    </row>
    <row r="15235" spans="6:17">
      <c r="I15235" s="36"/>
    </row>
    <row r="15236" spans="6:17">
      <c r="I15236" s="36"/>
    </row>
    <row r="15237" spans="6:17">
      <c r="I15237" s="36"/>
    </row>
    <row r="15238" spans="6:17">
      <c r="I15238" s="36"/>
    </row>
    <row r="15239" spans="6:17">
      <c r="I15239" s="36"/>
    </row>
    <row r="15240" spans="6:17">
      <c r="F15240" s="36"/>
      <c r="J15240" s="36"/>
      <c r="K15240" s="36"/>
      <c r="N15240" s="36"/>
      <c r="O15240" s="36"/>
    </row>
    <row r="15241" spans="6:17">
      <c r="F15241" s="47"/>
      <c r="G15241" s="47"/>
      <c r="H15241" s="47"/>
      <c r="I15241" s="47"/>
      <c r="J15241" s="47"/>
      <c r="K15241" s="47"/>
      <c r="L15241" s="47"/>
      <c r="M15241" s="47"/>
      <c r="N15241" s="47"/>
      <c r="O15241" s="47"/>
      <c r="P15241" s="47"/>
      <c r="Q15241" s="47"/>
    </row>
    <row r="15246" spans="6:17">
      <c r="J15246" s="36"/>
      <c r="O15246" s="36"/>
    </row>
    <row r="15247" spans="6:17">
      <c r="F15247" s="36"/>
      <c r="J15247" s="36"/>
    </row>
    <row r="15248" spans="6:17">
      <c r="J15248" s="36"/>
    </row>
    <row r="15249" spans="6:17">
      <c r="J15249" s="36"/>
    </row>
    <row r="15250" spans="6:17">
      <c r="J15250" s="36"/>
    </row>
    <row r="15251" spans="6:17">
      <c r="J15251" s="36"/>
    </row>
    <row r="15252" spans="6:17">
      <c r="I15252" s="36"/>
    </row>
    <row r="15253" spans="6:17">
      <c r="I15253" s="36"/>
    </row>
    <row r="15254" spans="6:17">
      <c r="I15254" s="36"/>
    </row>
    <row r="15255" spans="6:17">
      <c r="I15255" s="36"/>
    </row>
    <row r="15256" spans="6:17">
      <c r="I15256" s="36"/>
    </row>
    <row r="15257" spans="6:17">
      <c r="I15257" s="36"/>
    </row>
    <row r="15258" spans="6:17">
      <c r="F15258" s="36"/>
      <c r="I15258" s="36"/>
      <c r="J15258" s="36"/>
    </row>
    <row r="15259" spans="6:17">
      <c r="I15259" s="36"/>
      <c r="O15259" s="36"/>
    </row>
    <row r="15260" spans="6:17">
      <c r="I15260" s="36"/>
    </row>
    <row r="15261" spans="6:17">
      <c r="I15261" s="36"/>
    </row>
    <row r="15262" spans="6:17">
      <c r="I15262" s="36"/>
    </row>
    <row r="15263" spans="6:17">
      <c r="I15263" s="36"/>
    </row>
    <row r="15264" spans="6:17">
      <c r="F15264" s="47"/>
      <c r="G15264" s="47"/>
      <c r="H15264" s="47"/>
      <c r="I15264" s="47"/>
      <c r="J15264" s="47"/>
      <c r="K15264" s="47"/>
      <c r="L15264" s="47"/>
      <c r="M15264" s="47"/>
      <c r="N15264" s="47"/>
      <c r="O15264" s="47"/>
      <c r="P15264" s="47"/>
      <c r="Q15264" s="47"/>
    </row>
    <row r="15265" spans="6:15">
      <c r="F15265" s="36"/>
      <c r="K15265" s="36"/>
    </row>
    <row r="15266" spans="6:15">
      <c r="F15266" s="36"/>
    </row>
    <row r="15267" spans="6:15">
      <c r="F15267" s="36"/>
    </row>
    <row r="15268" spans="6:15">
      <c r="F15268" s="36"/>
    </row>
    <row r="15269" spans="6:15">
      <c r="F15269" s="36"/>
    </row>
    <row r="15270" spans="6:15">
      <c r="F15270" s="36"/>
      <c r="J15270" s="36"/>
      <c r="K15270" s="36"/>
      <c r="O15270" s="36"/>
    </row>
    <row r="15271" spans="6:15">
      <c r="F15271" s="36"/>
      <c r="J15271" s="36"/>
      <c r="O15271" s="36"/>
    </row>
    <row r="15272" spans="6:15">
      <c r="J15272" s="36"/>
    </row>
    <row r="15273" spans="6:15">
      <c r="J15273" s="36"/>
    </row>
    <row r="15274" spans="6:15">
      <c r="J15274" s="36"/>
    </row>
    <row r="15275" spans="6:15">
      <c r="J15275" s="36"/>
    </row>
    <row r="15276" spans="6:15">
      <c r="F15276" s="36"/>
      <c r="K15276" s="36"/>
    </row>
    <row r="15277" spans="6:15">
      <c r="F15277" s="36"/>
      <c r="K15277" s="36"/>
    </row>
    <row r="15278" spans="6:15">
      <c r="F15278" s="36"/>
    </row>
    <row r="15279" spans="6:15">
      <c r="F15279" s="36"/>
    </row>
    <row r="15282" spans="6:15">
      <c r="F15282" s="36"/>
      <c r="I15282" s="36"/>
      <c r="K15282" s="36"/>
      <c r="M15282" s="36"/>
    </row>
    <row r="15283" spans="6:15">
      <c r="F15283" s="36"/>
      <c r="I15283" s="36"/>
      <c r="M15283" s="36"/>
    </row>
    <row r="15284" spans="6:15">
      <c r="I15284" s="36"/>
      <c r="M15284" s="36"/>
    </row>
    <row r="15285" spans="6:15">
      <c r="I15285" s="36"/>
      <c r="M15285" s="36"/>
    </row>
    <row r="15286" spans="6:15">
      <c r="I15286" s="36"/>
      <c r="M15286" s="36"/>
    </row>
    <row r="15287" spans="6:15">
      <c r="I15287" s="36"/>
      <c r="M15287" s="36"/>
    </row>
    <row r="15288" spans="6:15">
      <c r="F15288" s="36"/>
      <c r="K15288" s="36"/>
      <c r="O15288" s="36"/>
    </row>
    <row r="15289" spans="6:15">
      <c r="O15289" s="36"/>
    </row>
    <row r="15290" spans="6:15">
      <c r="O15290" s="36"/>
    </row>
    <row r="15291" spans="6:15">
      <c r="O15291" s="36"/>
    </row>
    <row r="15292" spans="6:15">
      <c r="O15292" s="36"/>
    </row>
    <row r="15293" spans="6:15">
      <c r="O15293" s="36"/>
    </row>
    <row r="15294" spans="6:15">
      <c r="F15294" s="36"/>
      <c r="J15294" s="36"/>
      <c r="K15294" s="36"/>
      <c r="O15294" s="36"/>
    </row>
    <row r="15300" spans="6:15">
      <c r="F15300" s="36"/>
      <c r="J15300" s="36"/>
      <c r="K15300" s="36"/>
    </row>
    <row r="15301" spans="6:15">
      <c r="J15301" s="36"/>
      <c r="O15301" s="36"/>
    </row>
    <row r="15302" spans="6:15">
      <c r="F15302" s="36"/>
      <c r="J15302" s="36"/>
      <c r="K15302" s="36"/>
    </row>
    <row r="15303" spans="6:15">
      <c r="J15303" s="36"/>
    </row>
    <row r="15304" spans="6:15">
      <c r="J15304" s="36"/>
    </row>
    <row r="15305" spans="6:15">
      <c r="J15305" s="36"/>
    </row>
    <row r="15306" spans="6:15">
      <c r="F15306" s="36"/>
      <c r="K15306" s="36"/>
    </row>
    <row r="15307" spans="6:15">
      <c r="F15307" s="36"/>
      <c r="O15307" s="36"/>
    </row>
    <row r="15312" spans="6:15">
      <c r="F15312" s="36"/>
      <c r="I15312" s="36"/>
      <c r="K15312" s="36"/>
      <c r="N15312" s="36"/>
    </row>
    <row r="15313" spans="6:15">
      <c r="I15313" s="36"/>
    </row>
    <row r="15314" spans="6:15">
      <c r="I15314" s="36"/>
      <c r="O15314" s="36"/>
    </row>
    <row r="15315" spans="6:15">
      <c r="I15315" s="36"/>
    </row>
    <row r="15316" spans="6:15">
      <c r="I15316" s="36"/>
    </row>
    <row r="15317" spans="6:15">
      <c r="I15317" s="36"/>
    </row>
    <row r="15318" spans="6:15">
      <c r="F15318" s="36"/>
    </row>
    <row r="15324" spans="6:15">
      <c r="F15324" s="36"/>
      <c r="K15324" s="36"/>
      <c r="O15324" s="36"/>
    </row>
    <row r="15325" spans="6:15">
      <c r="F15325" s="36"/>
      <c r="O15325" s="36"/>
    </row>
    <row r="15330" spans="6:17">
      <c r="F15330" s="36"/>
      <c r="O15330" s="36"/>
    </row>
    <row r="15331" spans="6:17">
      <c r="F15331" s="36"/>
      <c r="K15331" s="36"/>
      <c r="O15331" s="36"/>
    </row>
    <row r="15332" spans="6:17">
      <c r="K15332" s="36"/>
      <c r="O15332" s="36"/>
    </row>
    <row r="15333" spans="6:17">
      <c r="O15333" s="36"/>
    </row>
    <row r="15334" spans="6:17">
      <c r="O15334" s="36"/>
    </row>
    <row r="15335" spans="6:17">
      <c r="O15335" s="36"/>
    </row>
    <row r="15336" spans="6:17">
      <c r="F15336" s="47"/>
      <c r="G15336" s="47"/>
      <c r="H15336" s="47"/>
      <c r="I15336" s="47"/>
      <c r="J15336" s="47"/>
      <c r="K15336" s="47"/>
      <c r="L15336" s="47"/>
      <c r="M15336" s="47"/>
      <c r="N15336" s="47"/>
      <c r="O15336" s="47"/>
      <c r="P15336" s="47"/>
      <c r="Q15336" s="47"/>
    </row>
    <row r="15337" spans="6:17">
      <c r="J15337" s="36"/>
      <c r="O15337" s="36"/>
    </row>
    <row r="15338" spans="6:17">
      <c r="F15338" s="36"/>
      <c r="K15338" s="36"/>
      <c r="O15338" s="36"/>
    </row>
    <row r="15342" spans="6:17">
      <c r="F15342" s="36"/>
      <c r="K15342" s="36"/>
    </row>
    <row r="15343" spans="6:17">
      <c r="K15343" s="36"/>
    </row>
    <row r="15344" spans="6:17">
      <c r="F15344" s="47"/>
      <c r="G15344" s="47"/>
      <c r="H15344" s="47"/>
      <c r="I15344" s="47"/>
      <c r="J15344" s="47"/>
      <c r="K15344" s="47"/>
      <c r="L15344" s="47"/>
      <c r="M15344" s="47"/>
      <c r="N15344" s="47"/>
      <c r="O15344" s="47"/>
      <c r="P15344" s="47"/>
      <c r="Q15344" s="47"/>
    </row>
    <row r="15345" spans="6:17">
      <c r="K15345" s="36"/>
    </row>
    <row r="15346" spans="6:17">
      <c r="K15346" s="36"/>
    </row>
    <row r="15347" spans="6:17">
      <c r="K15347" s="36"/>
    </row>
    <row r="15348" spans="6:17">
      <c r="F15348" s="36"/>
      <c r="O15348" s="36"/>
    </row>
    <row r="15349" spans="6:17">
      <c r="M15349" s="36"/>
    </row>
    <row r="15350" spans="6:17">
      <c r="M15350" s="36"/>
    </row>
    <row r="15351" spans="6:17">
      <c r="M15351" s="36"/>
    </row>
    <row r="15352" spans="6:17">
      <c r="M15352" s="36"/>
    </row>
    <row r="15353" spans="6:17">
      <c r="M15353" s="36"/>
    </row>
    <row r="15354" spans="6:17">
      <c r="F15354" s="36"/>
      <c r="K15354" s="36"/>
    </row>
    <row r="15355" spans="6:17">
      <c r="F15355" s="47"/>
      <c r="G15355" s="47"/>
      <c r="H15355" s="47"/>
      <c r="I15355" s="47"/>
      <c r="J15355" s="47"/>
      <c r="K15355" s="47"/>
      <c r="L15355" s="47"/>
      <c r="M15355" s="47"/>
      <c r="N15355" s="47"/>
      <c r="O15355" s="47"/>
      <c r="P15355" s="47"/>
      <c r="Q15355" s="47"/>
    </row>
    <row r="15356" spans="6:17">
      <c r="K15356" s="36"/>
    </row>
    <row r="15357" spans="6:17">
      <c r="K15357" s="36"/>
    </row>
    <row r="15358" spans="6:17">
      <c r="K15358" s="36"/>
    </row>
    <row r="15359" spans="6:17">
      <c r="K15359" s="36"/>
    </row>
    <row r="15360" spans="6:17">
      <c r="F15360" s="36"/>
      <c r="K15360" s="36"/>
    </row>
    <row r="15361" spans="6:17">
      <c r="F15361" s="47"/>
      <c r="G15361" s="47"/>
      <c r="H15361" s="47"/>
      <c r="I15361" s="47"/>
      <c r="J15361" s="47"/>
      <c r="K15361" s="47"/>
      <c r="L15361" s="47"/>
      <c r="M15361" s="47"/>
      <c r="N15361" s="47"/>
      <c r="O15361" s="47"/>
      <c r="P15361" s="47"/>
      <c r="Q15361" s="47"/>
    </row>
    <row r="15362" spans="6:17">
      <c r="F15362" s="47"/>
      <c r="G15362" s="47"/>
      <c r="H15362" s="47"/>
      <c r="I15362" s="47"/>
      <c r="J15362" s="47"/>
      <c r="K15362" s="47"/>
      <c r="L15362" s="47"/>
      <c r="M15362" s="47"/>
      <c r="N15362" s="47"/>
      <c r="O15362" s="47"/>
      <c r="P15362" s="47"/>
      <c r="Q15362" s="47"/>
    </row>
    <row r="15363" spans="6:17">
      <c r="F15363" s="36"/>
      <c r="K15363" s="36"/>
    </row>
    <row r="15364" spans="6:17">
      <c r="F15364" s="36"/>
      <c r="K15364" s="36"/>
    </row>
    <row r="15365" spans="6:17">
      <c r="F15365" s="36"/>
      <c r="K15365" s="36"/>
    </row>
    <row r="15366" spans="6:17">
      <c r="F15366" s="36"/>
    </row>
    <row r="15367" spans="6:17">
      <c r="F15367" s="36"/>
      <c r="K15367" s="36"/>
    </row>
    <row r="15372" spans="6:17">
      <c r="F15372" s="36"/>
    </row>
    <row r="15373" spans="6:17">
      <c r="F15373" s="36"/>
    </row>
    <row r="15374" spans="6:17">
      <c r="F15374" s="36"/>
    </row>
    <row r="15378" spans="6:17">
      <c r="F15378" s="36"/>
      <c r="I15378" s="36"/>
      <c r="K15378" s="36"/>
      <c r="O15378" s="36"/>
    </row>
    <row r="15379" spans="6:17">
      <c r="G15379" s="36"/>
      <c r="I15379" s="36"/>
      <c r="J15379" s="36"/>
    </row>
    <row r="15380" spans="6:17">
      <c r="F15380" s="36"/>
      <c r="I15380" s="36"/>
      <c r="K15380" s="36"/>
      <c r="O15380" s="36"/>
    </row>
    <row r="15381" spans="6:17">
      <c r="I15381" s="36"/>
    </row>
    <row r="15382" spans="6:17">
      <c r="I15382" s="36"/>
    </row>
    <row r="15383" spans="6:17">
      <c r="I15383" s="36"/>
    </row>
    <row r="15384" spans="6:17">
      <c r="F15384" s="36"/>
      <c r="J15384" s="36"/>
      <c r="K15384" s="36"/>
      <c r="N15384" s="36"/>
      <c r="O15384" s="36"/>
    </row>
    <row r="15385" spans="6:17">
      <c r="F15385" s="36"/>
      <c r="K15385" s="36"/>
      <c r="N15385" s="36"/>
      <c r="O15385" s="36"/>
    </row>
    <row r="15386" spans="6:17">
      <c r="F15386" s="47"/>
      <c r="G15386" s="47"/>
      <c r="H15386" s="47"/>
      <c r="I15386" s="47"/>
      <c r="J15386" s="47"/>
      <c r="K15386" s="47"/>
      <c r="L15386" s="47"/>
      <c r="M15386" s="47"/>
      <c r="N15386" s="47"/>
      <c r="O15386" s="47"/>
      <c r="P15386" s="47"/>
      <c r="Q15386" s="47"/>
    </row>
    <row r="15387" spans="6:17">
      <c r="N15387" s="36"/>
    </row>
    <row r="15388" spans="6:17">
      <c r="N15388" s="36"/>
    </row>
    <row r="15389" spans="6:17">
      <c r="N15389" s="36"/>
    </row>
    <row r="15390" spans="6:17">
      <c r="F15390" s="36"/>
    </row>
    <row r="15391" spans="6:17">
      <c r="F15391" s="36"/>
    </row>
    <row r="15392" spans="6:17">
      <c r="O15392" s="36"/>
    </row>
    <row r="15396" spans="6:15">
      <c r="F15396" s="36"/>
    </row>
    <row r="15397" spans="6:15">
      <c r="O15397" s="36"/>
    </row>
    <row r="15403" spans="6:15">
      <c r="O15403" s="36"/>
    </row>
    <row r="15408" spans="6:15">
      <c r="F15408" s="36"/>
      <c r="K15408" s="36"/>
      <c r="O15408" s="36"/>
    </row>
    <row r="15409" spans="6:15">
      <c r="F15409" s="36"/>
      <c r="O15409" s="36"/>
    </row>
    <row r="15415" spans="6:15">
      <c r="F15415" s="36"/>
      <c r="K15415" s="36"/>
      <c r="O15415" s="36"/>
    </row>
    <row r="15416" spans="6:15">
      <c r="O15416" s="36"/>
    </row>
    <row r="15420" spans="6:15">
      <c r="F15420" s="36"/>
      <c r="K15420" s="36"/>
      <c r="O15420" s="36"/>
    </row>
    <row r="15421" spans="6:15">
      <c r="F15421" s="36"/>
      <c r="K15421" s="36"/>
      <c r="O15421" s="36"/>
    </row>
    <row r="15422" spans="6:15">
      <c r="F15422" s="36"/>
      <c r="K15422" s="36"/>
    </row>
    <row r="15423" spans="6:15">
      <c r="F15423" s="36"/>
      <c r="K15423" s="36"/>
    </row>
    <row r="15424" spans="6:15">
      <c r="F15424" s="36"/>
      <c r="K15424" s="36"/>
    </row>
    <row r="15425" spans="6:17">
      <c r="F15425" s="36"/>
      <c r="K15425" s="36"/>
    </row>
    <row r="15426" spans="6:17">
      <c r="F15426" s="36"/>
      <c r="K15426" s="36"/>
    </row>
    <row r="15427" spans="6:17">
      <c r="F15427" s="36"/>
      <c r="O15427" s="36"/>
    </row>
    <row r="15428" spans="6:17">
      <c r="F15428" s="36"/>
    </row>
    <row r="15429" spans="6:17">
      <c r="F15429" s="36"/>
    </row>
    <row r="15430" spans="6:17">
      <c r="F15430" s="36"/>
    </row>
    <row r="15431" spans="6:17">
      <c r="F15431" s="36"/>
    </row>
    <row r="15432" spans="6:17">
      <c r="F15432" s="36"/>
      <c r="K15432" s="36"/>
      <c r="O15432" s="36"/>
    </row>
    <row r="15433" spans="6:17">
      <c r="F15433" s="36"/>
      <c r="K15433" s="36"/>
      <c r="O15433" s="36"/>
    </row>
    <row r="15438" spans="6:17">
      <c r="F15438" s="36"/>
      <c r="K15438" s="36"/>
    </row>
    <row r="15439" spans="6:17">
      <c r="F15439" s="47"/>
      <c r="G15439" s="47"/>
      <c r="H15439" s="47"/>
      <c r="I15439" s="47"/>
      <c r="J15439" s="47"/>
      <c r="K15439" s="47"/>
      <c r="L15439" s="47"/>
      <c r="M15439" s="47"/>
      <c r="N15439" s="47"/>
      <c r="O15439" s="47"/>
      <c r="P15439" s="47"/>
      <c r="Q15439" s="47"/>
    </row>
    <row r="15440" spans="6:17">
      <c r="F15440" s="36"/>
    </row>
    <row r="15441" spans="6:15">
      <c r="F15441" s="36"/>
    </row>
    <row r="15442" spans="6:15">
      <c r="F15442" s="36"/>
    </row>
    <row r="15444" spans="6:15">
      <c r="F15444" s="36"/>
      <c r="J15444" s="36"/>
      <c r="K15444" s="36"/>
      <c r="O15444" s="36"/>
    </row>
    <row r="15445" spans="6:15">
      <c r="J15445" s="36"/>
      <c r="O15445" s="36"/>
    </row>
    <row r="15446" spans="6:15">
      <c r="F15446" s="36"/>
      <c r="J15446" s="36"/>
      <c r="O15446" s="36"/>
    </row>
    <row r="15447" spans="6:15">
      <c r="J15447" s="36"/>
      <c r="O15447" s="36"/>
    </row>
    <row r="15448" spans="6:15">
      <c r="J15448" s="36"/>
      <c r="O15448" s="36"/>
    </row>
    <row r="15449" spans="6:15">
      <c r="J15449" s="36"/>
      <c r="O15449" s="36"/>
    </row>
    <row r="15450" spans="6:15">
      <c r="F15450" s="36"/>
      <c r="K15450" s="36"/>
      <c r="O15450" s="36"/>
    </row>
    <row r="15451" spans="6:15">
      <c r="O15451" s="36"/>
    </row>
    <row r="15452" spans="6:15">
      <c r="F15452" s="36"/>
      <c r="O15452" s="36"/>
    </row>
    <row r="15453" spans="6:15">
      <c r="O15453" s="36"/>
    </row>
    <row r="15454" spans="6:15">
      <c r="O15454" s="36"/>
    </row>
    <row r="15455" spans="6:15">
      <c r="O15455" s="36"/>
    </row>
    <row r="15456" spans="6:15">
      <c r="F15456" s="36"/>
      <c r="K15456" s="36"/>
    </row>
    <row r="15457" spans="6:17">
      <c r="O15457" s="36"/>
    </row>
    <row r="15462" spans="6:17">
      <c r="F15462" s="36"/>
      <c r="K15462" s="36"/>
      <c r="O15462" s="36"/>
    </row>
    <row r="15463" spans="6:17">
      <c r="K15463" s="36"/>
      <c r="O15463" s="36"/>
    </row>
    <row r="15464" spans="6:17">
      <c r="F15464" s="47"/>
      <c r="G15464" s="47"/>
      <c r="H15464" s="47"/>
      <c r="I15464" s="47"/>
      <c r="J15464" s="47"/>
      <c r="K15464" s="47"/>
      <c r="L15464" s="47"/>
      <c r="M15464" s="47"/>
      <c r="N15464" s="47"/>
      <c r="O15464" s="47"/>
      <c r="P15464" s="47"/>
      <c r="Q15464" s="47"/>
    </row>
    <row r="15468" spans="6:17">
      <c r="F15468" s="36"/>
      <c r="K15468" s="36"/>
    </row>
    <row r="15469" spans="6:17">
      <c r="O15469" s="36"/>
    </row>
    <row r="15474" spans="6:17">
      <c r="F15474" s="36"/>
      <c r="K15474" s="36"/>
    </row>
    <row r="15475" spans="6:17">
      <c r="F15475" s="47"/>
      <c r="G15475" s="47"/>
      <c r="H15475" s="47"/>
      <c r="I15475" s="47"/>
      <c r="J15475" s="47"/>
      <c r="K15475" s="47"/>
      <c r="L15475" s="47"/>
      <c r="M15475" s="47"/>
      <c r="N15475" s="47"/>
      <c r="O15475" s="47"/>
      <c r="P15475" s="47"/>
      <c r="Q15475" s="47"/>
    </row>
    <row r="15476" spans="6:17">
      <c r="K15476" s="36"/>
    </row>
    <row r="15480" spans="6:17">
      <c r="F15480" s="36"/>
      <c r="K15480" s="36"/>
    </row>
    <row r="15481" spans="6:17">
      <c r="O15481" s="36"/>
    </row>
    <row r="15482" spans="6:17">
      <c r="F15482" s="36"/>
      <c r="O15482" s="36"/>
    </row>
    <row r="15483" spans="6:17">
      <c r="O15483" s="36"/>
    </row>
    <row r="15484" spans="6:17">
      <c r="O15484" s="36"/>
    </row>
    <row r="15485" spans="6:17">
      <c r="O15485" s="36"/>
    </row>
    <row r="15486" spans="6:17">
      <c r="F15486" s="36"/>
      <c r="K15486" s="36"/>
      <c r="O15486" s="36"/>
    </row>
    <row r="15487" spans="6:17">
      <c r="O15487" s="36"/>
    </row>
    <row r="15488" spans="6:17">
      <c r="F15488" s="36"/>
      <c r="O15488" s="36"/>
    </row>
    <row r="15489" spans="6:15">
      <c r="O15489" s="36"/>
    </row>
    <row r="15490" spans="6:15">
      <c r="O15490" s="36"/>
    </row>
    <row r="15491" spans="6:15">
      <c r="O15491" s="36"/>
    </row>
    <row r="15492" spans="6:15">
      <c r="F15492" s="36"/>
      <c r="K15492" s="36"/>
      <c r="O15492" s="36"/>
    </row>
    <row r="15493" spans="6:15">
      <c r="K15493" s="36"/>
    </row>
    <row r="15494" spans="6:15">
      <c r="K15494" s="36"/>
    </row>
    <row r="15495" spans="6:15">
      <c r="K15495" s="36"/>
    </row>
    <row r="15496" spans="6:15">
      <c r="K15496" s="36"/>
    </row>
    <row r="15497" spans="6:15">
      <c r="K15497" s="36"/>
    </row>
    <row r="15498" spans="6:15">
      <c r="F15498" s="36"/>
      <c r="J15498" s="36"/>
      <c r="K15498" s="36"/>
      <c r="O15498" s="36"/>
    </row>
    <row r="15499" spans="6:15">
      <c r="F15499" s="36"/>
      <c r="J15499" s="36"/>
      <c r="K15499" s="36"/>
      <c r="O15499" s="36"/>
    </row>
    <row r="15500" spans="6:15">
      <c r="J15500" s="36"/>
    </row>
    <row r="15501" spans="6:15">
      <c r="J15501" s="36"/>
    </row>
    <row r="15502" spans="6:15">
      <c r="J15502" s="36"/>
    </row>
    <row r="15503" spans="6:15">
      <c r="J15503" s="36"/>
    </row>
    <row r="15504" spans="6:15">
      <c r="J15504" s="36"/>
      <c r="K15504" s="36"/>
      <c r="O15504" s="36"/>
    </row>
    <row r="15505" spans="6:17">
      <c r="K15505" s="36"/>
    </row>
    <row r="15506" spans="6:17">
      <c r="K15506" s="36"/>
    </row>
    <row r="15507" spans="6:17">
      <c r="K15507" s="36"/>
    </row>
    <row r="15508" spans="6:17">
      <c r="K15508" s="36"/>
    </row>
    <row r="15509" spans="6:17">
      <c r="K15509" s="36"/>
    </row>
    <row r="15510" spans="6:17">
      <c r="I15510" s="36"/>
    </row>
    <row r="15511" spans="6:17">
      <c r="F15511" s="47"/>
      <c r="G15511" s="47"/>
      <c r="H15511" s="47"/>
      <c r="I15511" s="47"/>
      <c r="J15511" s="47"/>
      <c r="K15511" s="47"/>
      <c r="L15511" s="47"/>
      <c r="M15511" s="47"/>
      <c r="N15511" s="47"/>
      <c r="O15511" s="47"/>
      <c r="P15511" s="47"/>
      <c r="Q15511" s="47"/>
    </row>
    <row r="15512" spans="6:17">
      <c r="I15512" s="36"/>
    </row>
    <row r="15513" spans="6:17">
      <c r="I15513" s="36"/>
    </row>
    <row r="15514" spans="6:17">
      <c r="I15514" s="36"/>
    </row>
    <row r="15515" spans="6:17">
      <c r="I15515" s="36"/>
    </row>
    <row r="15516" spans="6:17">
      <c r="K15516" s="36"/>
    </row>
    <row r="15517" spans="6:17">
      <c r="K15517" s="36"/>
    </row>
    <row r="15518" spans="6:17">
      <c r="F15518" s="36"/>
      <c r="K15518" s="36"/>
    </row>
    <row r="15519" spans="6:17">
      <c r="K15519" s="36"/>
    </row>
    <row r="15520" spans="6:17">
      <c r="K15520" s="36"/>
    </row>
    <row r="15521" spans="6:17">
      <c r="K15521" s="36"/>
    </row>
    <row r="15522" spans="6:17">
      <c r="F15522" s="47"/>
      <c r="G15522" s="47"/>
      <c r="H15522" s="47"/>
      <c r="I15522" s="47"/>
      <c r="J15522" s="47"/>
      <c r="K15522" s="47"/>
      <c r="L15522" s="47"/>
      <c r="M15522" s="47"/>
      <c r="N15522" s="47"/>
      <c r="O15522" s="47"/>
      <c r="P15522" s="47"/>
      <c r="Q15522" s="47"/>
    </row>
    <row r="15523" spans="6:17">
      <c r="F15523" s="36"/>
      <c r="I15523" s="36"/>
    </row>
    <row r="15524" spans="6:17">
      <c r="F15524" s="36"/>
      <c r="I15524" s="36"/>
      <c r="J15524" s="36"/>
      <c r="O15524" s="36"/>
    </row>
    <row r="15525" spans="6:17">
      <c r="I15525" s="36"/>
    </row>
    <row r="15526" spans="6:17">
      <c r="I15526" s="36"/>
    </row>
    <row r="15527" spans="6:17">
      <c r="I15527" s="36"/>
    </row>
    <row r="15528" spans="6:17">
      <c r="I15528" s="36"/>
    </row>
    <row r="15529" spans="6:17">
      <c r="I15529" s="36"/>
    </row>
    <row r="15530" spans="6:17">
      <c r="F15530" s="36"/>
      <c r="I15530" s="36"/>
      <c r="K15530" s="36"/>
      <c r="O15530" s="36"/>
    </row>
    <row r="15531" spans="6:17">
      <c r="I15531" s="36"/>
    </row>
    <row r="15532" spans="6:17">
      <c r="I15532" s="36"/>
    </row>
    <row r="15533" spans="6:17">
      <c r="I15533" s="36"/>
    </row>
    <row r="15534" spans="6:17">
      <c r="F15534" s="47"/>
      <c r="G15534" s="47"/>
      <c r="H15534" s="47"/>
      <c r="I15534" s="47"/>
      <c r="J15534" s="47"/>
      <c r="K15534" s="47"/>
      <c r="L15534" s="47"/>
      <c r="M15534" s="47"/>
      <c r="N15534" s="47"/>
      <c r="O15534" s="47"/>
      <c r="P15534" s="47"/>
      <c r="Q15534" s="47"/>
    </row>
    <row r="15535" spans="6:17">
      <c r="I15535" s="36"/>
    </row>
    <row r="15536" spans="6:17">
      <c r="F15536" s="47"/>
      <c r="G15536" s="47"/>
      <c r="H15536" s="47"/>
      <c r="I15536" s="47"/>
      <c r="J15536" s="47"/>
      <c r="K15536" s="47"/>
      <c r="L15536" s="47"/>
      <c r="M15536" s="47"/>
      <c r="N15536" s="47"/>
      <c r="O15536" s="47"/>
      <c r="P15536" s="47"/>
      <c r="Q15536" s="47"/>
    </row>
    <row r="15537" spans="6:17">
      <c r="I15537" s="36"/>
    </row>
    <row r="15538" spans="6:17">
      <c r="I15538" s="36"/>
    </row>
    <row r="15539" spans="6:17">
      <c r="I15539" s="36"/>
    </row>
    <row r="15541" spans="6:17">
      <c r="F15541" s="47"/>
      <c r="G15541" s="47"/>
      <c r="H15541" s="47"/>
      <c r="I15541" s="47"/>
      <c r="J15541" s="47"/>
      <c r="K15541" s="47"/>
      <c r="L15541" s="47"/>
      <c r="M15541" s="47"/>
      <c r="N15541" s="47"/>
      <c r="O15541" s="47"/>
      <c r="P15541" s="47"/>
      <c r="Q15541" s="47"/>
    </row>
    <row r="15542" spans="6:17">
      <c r="F15542" s="36"/>
      <c r="J15542" s="36"/>
      <c r="K15542" s="36"/>
      <c r="O15542" s="36"/>
    </row>
    <row r="15543" spans="6:17">
      <c r="K15543" s="36"/>
    </row>
    <row r="15544" spans="6:17">
      <c r="K15544" s="36"/>
    </row>
    <row r="15545" spans="6:17">
      <c r="K15545" s="36"/>
    </row>
    <row r="15546" spans="6:17">
      <c r="J15546" s="36"/>
      <c r="O15546" s="36"/>
    </row>
    <row r="15547" spans="6:17">
      <c r="O15547" s="36"/>
    </row>
    <row r="15548" spans="6:17">
      <c r="F15548" s="36"/>
      <c r="K15548" s="36"/>
      <c r="O15548" s="36"/>
    </row>
    <row r="15549" spans="6:17">
      <c r="O15549" s="36"/>
    </row>
    <row r="15550" spans="6:17">
      <c r="O15550" s="36"/>
    </row>
    <row r="15551" spans="6:17">
      <c r="O15551" s="36"/>
    </row>
    <row r="15552" spans="6:17">
      <c r="F15552" s="47"/>
      <c r="G15552" s="47"/>
      <c r="H15552" s="47"/>
      <c r="I15552" s="47"/>
      <c r="J15552" s="47"/>
      <c r="K15552" s="47"/>
      <c r="L15552" s="47"/>
      <c r="M15552" s="47"/>
      <c r="N15552" s="47"/>
      <c r="O15552" s="47"/>
      <c r="P15552" s="47"/>
      <c r="Q15552" s="47"/>
    </row>
    <row r="15553" spans="6:17">
      <c r="F15553" s="47"/>
      <c r="G15553" s="47"/>
      <c r="H15553" s="47"/>
      <c r="I15553" s="47"/>
      <c r="J15553" s="47"/>
      <c r="K15553" s="47"/>
      <c r="L15553" s="47"/>
      <c r="M15553" s="47"/>
      <c r="N15553" s="47"/>
      <c r="O15553" s="47"/>
      <c r="P15553" s="47"/>
      <c r="Q15553" s="47"/>
    </row>
    <row r="15554" spans="6:17">
      <c r="F15554" s="36"/>
      <c r="J15554" s="36"/>
      <c r="K15554" s="36"/>
      <c r="O15554" s="36"/>
    </row>
    <row r="15558" spans="6:17">
      <c r="F15558" s="36"/>
      <c r="K15558" s="36"/>
      <c r="O15558" s="36"/>
    </row>
    <row r="15559" spans="6:17">
      <c r="O15559" s="36"/>
    </row>
    <row r="15560" spans="6:17">
      <c r="F15560" s="36"/>
      <c r="K15560" s="36"/>
      <c r="O15560" s="36"/>
    </row>
    <row r="15561" spans="6:17">
      <c r="O15561" s="36"/>
    </row>
    <row r="15562" spans="6:17">
      <c r="O15562" s="36"/>
    </row>
    <row r="15563" spans="6:17">
      <c r="O15563" s="36"/>
    </row>
    <row r="15564" spans="6:17">
      <c r="O15564" s="36"/>
    </row>
    <row r="15565" spans="6:17">
      <c r="F15565" s="36"/>
      <c r="O15565" s="36"/>
    </row>
    <row r="15566" spans="6:17">
      <c r="F15566" s="36"/>
      <c r="J15566" s="36"/>
      <c r="O15566" s="36"/>
    </row>
    <row r="15567" spans="6:17">
      <c r="O15567" s="36"/>
    </row>
    <row r="15568" spans="6:17">
      <c r="O15568" s="36"/>
    </row>
    <row r="15569" spans="6:17">
      <c r="O15569" s="36"/>
    </row>
    <row r="15570" spans="6:17">
      <c r="I15570" s="36"/>
    </row>
    <row r="15571" spans="6:17">
      <c r="I15571" s="36"/>
    </row>
    <row r="15572" spans="6:17">
      <c r="I15572" s="36"/>
      <c r="O15572" s="36"/>
    </row>
    <row r="15573" spans="6:17">
      <c r="I15573" s="36"/>
    </row>
    <row r="15574" spans="6:17">
      <c r="I15574" s="36"/>
    </row>
    <row r="15575" spans="6:17">
      <c r="I15575" s="36"/>
    </row>
    <row r="15576" spans="6:17">
      <c r="F15576" s="47"/>
      <c r="G15576" s="47"/>
      <c r="H15576" s="47"/>
      <c r="I15576" s="47"/>
      <c r="J15576" s="47"/>
      <c r="K15576" s="47"/>
      <c r="L15576" s="47"/>
      <c r="M15576" s="47"/>
      <c r="N15576" s="47"/>
      <c r="O15576" s="47"/>
      <c r="P15576" s="47"/>
      <c r="Q15576" s="47"/>
    </row>
    <row r="15577" spans="6:17">
      <c r="J15577" s="36"/>
      <c r="O15577" s="36"/>
    </row>
    <row r="15578" spans="6:17">
      <c r="F15578" s="47"/>
      <c r="G15578" s="47"/>
      <c r="H15578" s="47"/>
      <c r="I15578" s="47"/>
      <c r="J15578" s="47"/>
      <c r="K15578" s="47"/>
      <c r="L15578" s="47"/>
      <c r="M15578" s="47"/>
      <c r="N15578" s="47"/>
      <c r="O15578" s="47"/>
      <c r="P15578" s="47"/>
      <c r="Q15578" s="47"/>
    </row>
    <row r="15582" spans="6:17">
      <c r="K15582" s="36"/>
      <c r="O15582" s="36"/>
    </row>
    <row r="15583" spans="6:17">
      <c r="F15583" s="47"/>
      <c r="G15583" s="47"/>
      <c r="H15583" s="47"/>
      <c r="I15583" s="47"/>
      <c r="J15583" s="47"/>
      <c r="K15583" s="47"/>
      <c r="L15583" s="47"/>
      <c r="M15583" s="47"/>
      <c r="N15583" s="47"/>
      <c r="O15583" s="47"/>
      <c r="P15583" s="47"/>
      <c r="Q15583" s="47"/>
    </row>
    <row r="15584" spans="6:17">
      <c r="F15584" s="47"/>
      <c r="G15584" s="47"/>
      <c r="H15584" s="47"/>
      <c r="I15584" s="47"/>
      <c r="J15584" s="47"/>
      <c r="K15584" s="47"/>
      <c r="L15584" s="47"/>
      <c r="M15584" s="47"/>
      <c r="N15584" s="47"/>
      <c r="O15584" s="47"/>
      <c r="P15584" s="47"/>
      <c r="Q15584" s="47"/>
    </row>
    <row r="15585" spans="6:17">
      <c r="K15585" s="36"/>
    </row>
    <row r="15586" spans="6:17">
      <c r="K15586" s="36"/>
    </row>
    <row r="15587" spans="6:17">
      <c r="K15587" s="36"/>
    </row>
    <row r="15588" spans="6:17">
      <c r="F15588" s="36"/>
      <c r="J15588" s="36"/>
      <c r="O15588" s="36"/>
    </row>
    <row r="15589" spans="6:17">
      <c r="J15589" s="36"/>
    </row>
    <row r="15590" spans="6:17">
      <c r="F15590" s="47"/>
      <c r="G15590" s="47"/>
      <c r="H15590" s="47"/>
      <c r="I15590" s="47"/>
      <c r="J15590" s="47"/>
      <c r="K15590" s="47"/>
      <c r="L15590" s="47"/>
      <c r="M15590" s="47"/>
      <c r="N15590" s="47"/>
      <c r="O15590" s="47"/>
      <c r="P15590" s="47"/>
      <c r="Q15590" s="47"/>
    </row>
    <row r="15591" spans="6:17">
      <c r="J15591" s="36"/>
    </row>
    <row r="15592" spans="6:17">
      <c r="J15592" s="36"/>
    </row>
    <row r="15593" spans="6:17">
      <c r="J15593" s="36"/>
    </row>
    <row r="15594" spans="6:17">
      <c r="J15594" s="36"/>
    </row>
    <row r="15596" spans="6:17">
      <c r="F15596" s="36"/>
      <c r="K15596" s="36"/>
      <c r="O15596" s="36"/>
    </row>
    <row r="15600" spans="6:17">
      <c r="F15600" s="36"/>
    </row>
    <row r="15601" spans="6:17">
      <c r="F15601" s="36"/>
    </row>
    <row r="15602" spans="6:17">
      <c r="F15602" s="36"/>
      <c r="O15602" s="36"/>
    </row>
    <row r="15603" spans="6:17">
      <c r="F15603" s="36"/>
    </row>
    <row r="15604" spans="6:17">
      <c r="F15604" s="36"/>
    </row>
    <row r="15605" spans="6:17">
      <c r="F15605" s="36"/>
    </row>
    <row r="15606" spans="6:17">
      <c r="F15606" s="36"/>
      <c r="J15606" s="36"/>
      <c r="K15606" s="36"/>
      <c r="O15606" s="36"/>
    </row>
    <row r="15607" spans="6:17">
      <c r="F15607" s="36"/>
      <c r="K15607" s="36"/>
      <c r="O15607" s="36"/>
    </row>
    <row r="15608" spans="6:17">
      <c r="F15608" s="36"/>
      <c r="J15608" s="36"/>
      <c r="K15608" s="36"/>
      <c r="O15608" s="36"/>
    </row>
    <row r="15609" spans="6:17">
      <c r="F15609" s="36"/>
    </row>
    <row r="15610" spans="6:17">
      <c r="F15610" s="36"/>
    </row>
    <row r="15611" spans="6:17">
      <c r="F15611" s="36"/>
    </row>
    <row r="15612" spans="6:17">
      <c r="I15612" s="36"/>
    </row>
    <row r="15613" spans="6:17">
      <c r="F15613" s="36"/>
      <c r="I15613" s="36"/>
      <c r="K15613" s="36"/>
    </row>
    <row r="15614" spans="6:17">
      <c r="F15614" s="47"/>
      <c r="G15614" s="47"/>
      <c r="H15614" s="47"/>
      <c r="I15614" s="47"/>
      <c r="J15614" s="47"/>
      <c r="K15614" s="47"/>
      <c r="L15614" s="47"/>
      <c r="M15614" s="47"/>
      <c r="N15614" s="47"/>
      <c r="O15614" s="47"/>
      <c r="P15614" s="47"/>
      <c r="Q15614" s="47"/>
    </row>
    <row r="15615" spans="6:17">
      <c r="I15615" s="36"/>
    </row>
    <row r="15616" spans="6:17">
      <c r="I15616" s="36"/>
    </row>
    <row r="15617" spans="6:17">
      <c r="I15617" s="36"/>
    </row>
    <row r="15618" spans="6:17">
      <c r="F15618" s="36"/>
      <c r="K15618" s="36"/>
    </row>
    <row r="15619" spans="6:17">
      <c r="F15619" s="36"/>
      <c r="K15619" s="36"/>
    </row>
    <row r="15620" spans="6:17">
      <c r="F15620" s="36"/>
      <c r="K15620" s="36"/>
      <c r="O15620" s="36"/>
    </row>
    <row r="15621" spans="6:17">
      <c r="F15621" s="36"/>
      <c r="K15621" s="36"/>
    </row>
    <row r="15622" spans="6:17">
      <c r="F15622" s="36"/>
      <c r="K15622" s="36"/>
    </row>
    <row r="15623" spans="6:17">
      <c r="F15623" s="36"/>
      <c r="K15623" s="36"/>
    </row>
    <row r="15624" spans="6:17">
      <c r="F15624" s="36"/>
    </row>
    <row r="15625" spans="6:17">
      <c r="F15625" s="36"/>
    </row>
    <row r="15626" spans="6:17">
      <c r="F15626" s="36"/>
      <c r="J15626" s="36"/>
      <c r="O15626" s="36"/>
    </row>
    <row r="15627" spans="6:17">
      <c r="F15627" s="36"/>
    </row>
    <row r="15628" spans="6:17">
      <c r="F15628" s="36"/>
    </row>
    <row r="15629" spans="6:17">
      <c r="F15629" s="36"/>
    </row>
    <row r="15630" spans="6:17">
      <c r="F15630" s="36"/>
      <c r="J15630" s="36"/>
      <c r="O15630" s="36"/>
    </row>
    <row r="15631" spans="6:17">
      <c r="O15631" s="36"/>
    </row>
    <row r="15632" spans="6:17">
      <c r="F15632" s="47"/>
      <c r="G15632" s="47"/>
      <c r="H15632" s="47"/>
      <c r="I15632" s="47"/>
      <c r="J15632" s="47"/>
      <c r="K15632" s="47"/>
      <c r="L15632" s="47"/>
      <c r="M15632" s="47"/>
      <c r="N15632" s="47"/>
      <c r="O15632" s="47"/>
      <c r="P15632" s="47"/>
      <c r="Q15632" s="47"/>
    </row>
    <row r="15633" spans="6:17">
      <c r="O15633" s="36"/>
    </row>
    <row r="15634" spans="6:17">
      <c r="O15634" s="36"/>
    </row>
    <row r="15635" spans="6:17">
      <c r="O15635" s="36"/>
    </row>
    <row r="15636" spans="6:17">
      <c r="F15636" s="36"/>
      <c r="K15636" s="36"/>
    </row>
    <row r="15637" spans="6:17">
      <c r="F15637" s="36"/>
      <c r="K15637" s="36"/>
      <c r="O15637" s="36"/>
    </row>
    <row r="15638" spans="6:17">
      <c r="F15638" s="47"/>
      <c r="G15638" s="47"/>
      <c r="H15638" s="47"/>
      <c r="I15638" s="47"/>
      <c r="J15638" s="47"/>
      <c r="K15638" s="47"/>
      <c r="L15638" s="47"/>
      <c r="M15638" s="47"/>
      <c r="N15638" s="47"/>
      <c r="O15638" s="47"/>
      <c r="P15638" s="47"/>
      <c r="Q15638" s="47"/>
    </row>
    <row r="15639" spans="6:17">
      <c r="F15639" s="36"/>
      <c r="K15639" s="36"/>
    </row>
    <row r="15640" spans="6:17">
      <c r="F15640" s="36"/>
      <c r="K15640" s="36"/>
    </row>
    <row r="15641" spans="6:17">
      <c r="F15641" s="36"/>
      <c r="K15641" s="36"/>
    </row>
    <row r="15642" spans="6:17">
      <c r="F15642" s="36"/>
      <c r="K15642" s="36"/>
    </row>
    <row r="15643" spans="6:17">
      <c r="F15643" s="36"/>
      <c r="K15643" s="36"/>
      <c r="M15643" s="36"/>
      <c r="O15643" s="36"/>
    </row>
    <row r="15644" spans="6:17">
      <c r="M15644" s="36"/>
    </row>
    <row r="15645" spans="6:17">
      <c r="M15645" s="36"/>
    </row>
    <row r="15646" spans="6:17">
      <c r="M15646" s="36"/>
    </row>
    <row r="15647" spans="6:17">
      <c r="M15647" s="36"/>
    </row>
    <row r="15649" spans="6:15">
      <c r="M15649" s="36"/>
    </row>
    <row r="15650" spans="6:15">
      <c r="M15650" s="36"/>
    </row>
    <row r="15651" spans="6:15">
      <c r="M15651" s="36"/>
    </row>
    <row r="15652" spans="6:15">
      <c r="M15652" s="36"/>
    </row>
    <row r="15653" spans="6:15">
      <c r="M15653" s="36"/>
    </row>
    <row r="15660" spans="6:15">
      <c r="F15660" s="36"/>
      <c r="I15660" s="36"/>
      <c r="J15660" s="36"/>
      <c r="K15660" s="36"/>
      <c r="M15660" s="36"/>
      <c r="O15660" s="36"/>
    </row>
    <row r="15661" spans="6:15">
      <c r="I15661" s="36"/>
      <c r="J15661" s="36"/>
      <c r="M15661" s="36"/>
      <c r="O15661" s="36"/>
    </row>
    <row r="15662" spans="6:15">
      <c r="I15662" s="36"/>
      <c r="M15662" s="36"/>
    </row>
    <row r="15663" spans="6:15">
      <c r="I15663" s="36"/>
      <c r="M15663" s="36"/>
    </row>
    <row r="15664" spans="6:15">
      <c r="I15664" s="36"/>
      <c r="M15664" s="36"/>
    </row>
    <row r="15665" spans="6:15">
      <c r="I15665" s="36"/>
      <c r="M15665" s="36"/>
    </row>
    <row r="15666" spans="6:15">
      <c r="F15666" s="36"/>
      <c r="J15666" s="36"/>
    </row>
    <row r="15667" spans="6:15">
      <c r="J15667" s="36"/>
      <c r="K15667" s="36"/>
      <c r="O15667" s="36"/>
    </row>
    <row r="15668" spans="6:15">
      <c r="J15668" s="36"/>
    </row>
    <row r="15669" spans="6:15">
      <c r="J15669" s="36"/>
    </row>
    <row r="15670" spans="6:15">
      <c r="J15670" s="36"/>
    </row>
    <row r="15671" spans="6:15">
      <c r="J15671" s="36"/>
    </row>
    <row r="15672" spans="6:15">
      <c r="J15672" s="36"/>
      <c r="O15672" s="36"/>
    </row>
    <row r="15673" spans="6:15">
      <c r="J15673" s="36"/>
    </row>
    <row r="15674" spans="6:15">
      <c r="M15674" s="36"/>
    </row>
    <row r="15675" spans="6:15">
      <c r="M15675" s="36"/>
    </row>
    <row r="15676" spans="6:15">
      <c r="M15676" s="36"/>
    </row>
    <row r="15677" spans="6:15">
      <c r="M15677" s="36"/>
    </row>
    <row r="15679" spans="6:15">
      <c r="F15679" s="36"/>
      <c r="O15679" s="36"/>
    </row>
    <row r="15680" spans="6:15">
      <c r="F15680" s="36"/>
    </row>
    <row r="15681" spans="6:15">
      <c r="F15681" s="36"/>
    </row>
    <row r="15684" spans="6:15">
      <c r="F15684" s="36"/>
      <c r="K15684" s="36"/>
      <c r="O15684" s="36"/>
    </row>
    <row r="15690" spans="6:15">
      <c r="F15690" s="36"/>
      <c r="K15690" s="36"/>
    </row>
    <row r="15691" spans="6:15">
      <c r="F15691" s="36"/>
      <c r="K15691" s="36"/>
      <c r="O15691" s="36"/>
    </row>
    <row r="15692" spans="6:15">
      <c r="F15692" s="36"/>
    </row>
    <row r="15693" spans="6:15">
      <c r="F15693" s="36"/>
    </row>
    <row r="15694" spans="6:15">
      <c r="F15694" s="36"/>
    </row>
    <row r="15695" spans="6:15">
      <c r="F15695" s="36"/>
    </row>
    <row r="15696" spans="6:15">
      <c r="K15696" s="36"/>
    </row>
    <row r="15702" spans="6:17">
      <c r="F15702" s="47"/>
      <c r="G15702" s="47"/>
      <c r="H15702" s="47"/>
      <c r="I15702" s="47"/>
      <c r="J15702" s="47"/>
      <c r="K15702" s="47"/>
      <c r="L15702" s="47"/>
      <c r="M15702" s="47"/>
      <c r="N15702" s="47"/>
      <c r="O15702" s="47"/>
      <c r="P15702" s="47"/>
      <c r="Q15702" s="47"/>
    </row>
    <row r="15703" spans="6:17">
      <c r="F15703" s="36"/>
      <c r="K15703" s="36"/>
      <c r="O15703" s="36"/>
    </row>
    <row r="15704" spans="6:17">
      <c r="F15704" s="36"/>
      <c r="K15704" s="36"/>
    </row>
    <row r="15705" spans="6:17">
      <c r="F15705" s="36"/>
      <c r="K15705" s="36"/>
    </row>
    <row r="15706" spans="6:17">
      <c r="F15706" s="36"/>
      <c r="K15706" s="36"/>
    </row>
    <row r="15707" spans="6:17">
      <c r="F15707" s="36"/>
      <c r="K15707" s="36"/>
    </row>
    <row r="15709" spans="6:17">
      <c r="F15709" s="36"/>
    </row>
    <row r="15714" spans="6:17">
      <c r="F15714" s="36"/>
      <c r="O15714" s="36"/>
    </row>
    <row r="15715" spans="6:17">
      <c r="G15715" s="36"/>
      <c r="J15715" s="36"/>
      <c r="L15715" s="36"/>
      <c r="N15715" s="36"/>
    </row>
    <row r="15716" spans="6:17">
      <c r="N15716" s="36"/>
    </row>
    <row r="15717" spans="6:17">
      <c r="N15717" s="36"/>
    </row>
    <row r="15721" spans="6:17">
      <c r="F15721" s="36"/>
      <c r="K15721" s="36"/>
      <c r="O15721" s="36"/>
    </row>
    <row r="15726" spans="6:17">
      <c r="F15726" s="47"/>
      <c r="G15726" s="47"/>
      <c r="H15726" s="47"/>
      <c r="I15726" s="47"/>
      <c r="J15726" s="47"/>
      <c r="K15726" s="47"/>
      <c r="L15726" s="47"/>
      <c r="M15726" s="47"/>
      <c r="N15726" s="47"/>
      <c r="O15726" s="47"/>
      <c r="P15726" s="47"/>
      <c r="Q15726" s="47"/>
    </row>
    <row r="15727" spans="6:17">
      <c r="F15727" s="47"/>
      <c r="G15727" s="47"/>
      <c r="H15727" s="47"/>
      <c r="I15727" s="47"/>
      <c r="J15727" s="47"/>
      <c r="K15727" s="47"/>
      <c r="L15727" s="47"/>
      <c r="M15727" s="47"/>
      <c r="N15727" s="47"/>
      <c r="O15727" s="47"/>
      <c r="P15727" s="47"/>
      <c r="Q15727" s="47"/>
    </row>
    <row r="15728" spans="6:17">
      <c r="I15728" s="36"/>
    </row>
    <row r="15729" spans="6:15">
      <c r="I15729" s="36"/>
    </row>
    <row r="15730" spans="6:15">
      <c r="I15730" s="36"/>
    </row>
    <row r="15731" spans="6:15">
      <c r="I15731" s="36"/>
    </row>
    <row r="15732" spans="6:15">
      <c r="F15732" s="36"/>
    </row>
    <row r="15733" spans="6:15">
      <c r="F15733" s="36"/>
      <c r="K15733" s="36"/>
      <c r="O15733" s="36"/>
    </row>
    <row r="15734" spans="6:15">
      <c r="F15734" s="36"/>
    </row>
    <row r="15735" spans="6:15">
      <c r="F15735" s="36"/>
    </row>
    <row r="15736" spans="6:15">
      <c r="F15736" s="36"/>
    </row>
    <row r="15737" spans="6:15">
      <c r="F15737" s="36"/>
    </row>
    <row r="15739" spans="6:15">
      <c r="O15739" s="36"/>
    </row>
    <row r="15744" spans="6:15">
      <c r="F15744" s="36"/>
      <c r="J15744" s="36"/>
      <c r="O15744" s="36"/>
    </row>
    <row r="15745" spans="6:15">
      <c r="F15745" s="36"/>
      <c r="K15745" s="36"/>
      <c r="O15745" s="36"/>
    </row>
    <row r="15750" spans="6:15">
      <c r="O15750" s="36"/>
    </row>
    <row r="15751" spans="6:15">
      <c r="K15751" s="36"/>
      <c r="O15751" s="36"/>
    </row>
    <row r="15756" spans="6:15">
      <c r="K15756" s="36"/>
    </row>
    <row r="15757" spans="6:15">
      <c r="F15757" s="36"/>
      <c r="O15757" s="36"/>
    </row>
    <row r="15762" spans="6:17">
      <c r="J15762" s="36"/>
      <c r="K15762" s="36"/>
      <c r="O15762" s="36"/>
    </row>
    <row r="15763" spans="6:17">
      <c r="K15763" s="36"/>
      <c r="O15763" s="36"/>
    </row>
    <row r="15764" spans="6:17">
      <c r="F15764" s="47"/>
      <c r="G15764" s="47"/>
      <c r="H15764" s="47"/>
      <c r="I15764" s="47"/>
      <c r="J15764" s="47"/>
      <c r="K15764" s="47"/>
      <c r="L15764" s="47"/>
      <c r="M15764" s="47"/>
      <c r="N15764" s="47"/>
      <c r="O15764" s="47"/>
      <c r="P15764" s="47"/>
      <c r="Q15764" s="47"/>
    </row>
    <row r="15768" spans="6:17">
      <c r="F15768" s="36"/>
      <c r="J15768" s="36"/>
      <c r="K15768" s="36"/>
      <c r="N15768" s="36"/>
      <c r="O15768" s="36"/>
    </row>
    <row r="15769" spans="6:17">
      <c r="F15769" s="36"/>
      <c r="K15769" s="36"/>
      <c r="N15769" s="36"/>
      <c r="O15769" s="36"/>
    </row>
    <row r="15770" spans="6:17">
      <c r="N15770" s="36"/>
    </row>
    <row r="15774" spans="6:17">
      <c r="F15774" s="36"/>
      <c r="J15774" s="36"/>
      <c r="O15774" s="36"/>
    </row>
    <row r="15775" spans="6:17">
      <c r="F15775" s="36"/>
      <c r="K15775" s="36"/>
      <c r="O15775" s="36"/>
    </row>
    <row r="15776" spans="6:17">
      <c r="F15776" s="36"/>
    </row>
    <row r="15777" spans="6:17">
      <c r="F15777" s="36"/>
    </row>
    <row r="15778" spans="6:17">
      <c r="F15778" s="36"/>
    </row>
    <row r="15779" spans="6:17">
      <c r="F15779" s="36"/>
    </row>
    <row r="15780" spans="6:17">
      <c r="I15780" s="36"/>
      <c r="J15780" s="36"/>
      <c r="K15780" s="36"/>
      <c r="O15780" s="36"/>
    </row>
    <row r="15781" spans="6:17">
      <c r="I15781" s="36"/>
      <c r="O15781" s="36"/>
    </row>
    <row r="15782" spans="6:17">
      <c r="I15782" s="36"/>
    </row>
    <row r="15783" spans="6:17">
      <c r="I15783" s="36"/>
    </row>
    <row r="15786" spans="6:17">
      <c r="I15786" s="36"/>
      <c r="J15786" s="36"/>
      <c r="O15786" s="36"/>
    </row>
    <row r="15787" spans="6:17">
      <c r="I15787" s="36"/>
      <c r="O15787" s="36"/>
    </row>
    <row r="15788" spans="6:17">
      <c r="F15788" s="47"/>
      <c r="G15788" s="47"/>
      <c r="H15788" s="47"/>
      <c r="I15788" s="47"/>
      <c r="J15788" s="47"/>
      <c r="K15788" s="47"/>
      <c r="L15788" s="47"/>
      <c r="M15788" s="47"/>
      <c r="N15788" s="47"/>
      <c r="O15788" s="47"/>
      <c r="P15788" s="47"/>
      <c r="Q15788" s="47"/>
    </row>
    <row r="15789" spans="6:17">
      <c r="I15789" s="36"/>
    </row>
    <row r="15790" spans="6:17">
      <c r="I15790" s="36"/>
    </row>
    <row r="15791" spans="6:17">
      <c r="I15791" s="36"/>
    </row>
    <row r="15792" spans="6:17">
      <c r="F15792" s="36"/>
      <c r="I15792" s="36"/>
      <c r="J15792" s="36"/>
      <c r="O15792" s="36"/>
    </row>
    <row r="15793" spans="6:15">
      <c r="I15793" s="36"/>
      <c r="O15793" s="36"/>
    </row>
    <row r="15794" spans="6:15">
      <c r="F15794" s="36"/>
      <c r="I15794" s="36"/>
      <c r="K15794" s="36"/>
      <c r="O15794" s="36"/>
    </row>
    <row r="15795" spans="6:15">
      <c r="I15795" s="36"/>
    </row>
    <row r="15796" spans="6:15">
      <c r="I15796" s="36"/>
    </row>
    <row r="15797" spans="6:15">
      <c r="I15797" s="36"/>
    </row>
    <row r="15798" spans="6:15">
      <c r="F15798" s="36"/>
      <c r="J15798" s="36"/>
      <c r="K15798" s="36"/>
      <c r="O15798" s="36"/>
    </row>
    <row r="15799" spans="6:15">
      <c r="F15799" s="36"/>
      <c r="O15799" s="36"/>
    </row>
    <row r="15804" spans="6:15">
      <c r="I15804" s="36"/>
      <c r="J15804" s="36"/>
      <c r="O15804" s="36"/>
    </row>
    <row r="15805" spans="6:15">
      <c r="O15805" s="36"/>
    </row>
    <row r="15806" spans="6:15">
      <c r="I15806" s="36"/>
    </row>
    <row r="15810" spans="6:15">
      <c r="J15810" s="36"/>
      <c r="O15810" s="36"/>
    </row>
    <row r="15811" spans="6:15">
      <c r="F15811" s="36"/>
      <c r="O15811" s="36"/>
    </row>
    <row r="15816" spans="6:15">
      <c r="O15816" s="36"/>
    </row>
    <row r="15817" spans="6:15">
      <c r="O15817" s="36"/>
    </row>
    <row r="15818" spans="6:15">
      <c r="O15818" s="36"/>
    </row>
    <row r="15819" spans="6:15">
      <c r="O15819" s="36"/>
    </row>
    <row r="15820" spans="6:15">
      <c r="O15820" s="36"/>
    </row>
    <row r="15822" spans="6:15">
      <c r="F15822" s="36"/>
      <c r="O15822" s="36"/>
    </row>
    <row r="15823" spans="6:15">
      <c r="F15823" s="36"/>
    </row>
    <row r="15824" spans="6:15">
      <c r="F15824" s="36"/>
    </row>
    <row r="15825" spans="6:17">
      <c r="F15825" s="36"/>
    </row>
    <row r="15826" spans="6:17">
      <c r="F15826" s="36"/>
    </row>
    <row r="15827" spans="6:17">
      <c r="F15827" s="36"/>
    </row>
    <row r="15828" spans="6:17">
      <c r="F15828" s="36"/>
      <c r="K15828" s="36"/>
      <c r="O15828" s="36"/>
    </row>
    <row r="15829" spans="6:17">
      <c r="O15829" s="36"/>
    </row>
    <row r="15830" spans="6:17">
      <c r="O15830" s="36"/>
    </row>
    <row r="15831" spans="6:17">
      <c r="O15831" s="36"/>
    </row>
    <row r="15832" spans="6:17">
      <c r="O15832" s="36"/>
    </row>
    <row r="15833" spans="6:17">
      <c r="O15833" s="36"/>
    </row>
    <row r="15834" spans="6:17">
      <c r="J15834" s="36"/>
      <c r="O15834" s="36"/>
    </row>
    <row r="15835" spans="6:17">
      <c r="F15835" s="47"/>
      <c r="G15835" s="47"/>
      <c r="H15835" s="47"/>
      <c r="I15835" s="47"/>
      <c r="J15835" s="47"/>
      <c r="K15835" s="47"/>
      <c r="L15835" s="47"/>
      <c r="M15835" s="47"/>
      <c r="N15835" s="47"/>
      <c r="O15835" s="47"/>
      <c r="P15835" s="47"/>
      <c r="Q15835" s="47"/>
    </row>
    <row r="15836" spans="6:17">
      <c r="J15836" s="36"/>
      <c r="O15836" s="36"/>
    </row>
    <row r="15837" spans="6:17">
      <c r="J15837" s="36"/>
    </row>
    <row r="15838" spans="6:17">
      <c r="J15838" s="36"/>
    </row>
    <row r="15839" spans="6:17">
      <c r="J15839" s="36"/>
    </row>
    <row r="15840" spans="6:17">
      <c r="F15840" s="36"/>
      <c r="O15840" s="36"/>
    </row>
    <row r="15841" spans="6:17">
      <c r="F15841" s="36"/>
      <c r="K15841" s="36"/>
      <c r="O15841" s="36"/>
    </row>
    <row r="15842" spans="6:17">
      <c r="F15842" s="47"/>
      <c r="G15842" s="47"/>
      <c r="H15842" s="47"/>
      <c r="I15842" s="47"/>
      <c r="J15842" s="47"/>
      <c r="K15842" s="47"/>
      <c r="L15842" s="47"/>
      <c r="M15842" s="47"/>
      <c r="N15842" s="47"/>
      <c r="O15842" s="47"/>
      <c r="P15842" s="47"/>
      <c r="Q15842" s="47"/>
    </row>
    <row r="15843" spans="6:17">
      <c r="F15843" s="36"/>
    </row>
    <row r="15844" spans="6:17">
      <c r="F15844" s="36"/>
    </row>
    <row r="15845" spans="6:17">
      <c r="F15845" s="36"/>
    </row>
    <row r="15846" spans="6:17">
      <c r="M15846" s="36"/>
    </row>
    <row r="15847" spans="6:17">
      <c r="M15847" s="36"/>
    </row>
    <row r="15848" spans="6:17">
      <c r="M15848" s="36"/>
    </row>
    <row r="15849" spans="6:17">
      <c r="M15849" s="36"/>
    </row>
    <row r="15850" spans="6:17">
      <c r="M15850" s="36"/>
    </row>
    <row r="15851" spans="6:17">
      <c r="M15851" s="36"/>
    </row>
    <row r="15852" spans="6:17">
      <c r="K15852" s="36"/>
    </row>
    <row r="15854" spans="6:17">
      <c r="F15854" s="36"/>
    </row>
    <row r="15858" spans="6:15">
      <c r="F15858" s="36"/>
      <c r="J15858" s="36"/>
      <c r="K15858" s="36"/>
      <c r="O15858" s="36"/>
    </row>
    <row r="15859" spans="6:15">
      <c r="J15859" s="36"/>
      <c r="O15859" s="36"/>
    </row>
    <row r="15860" spans="6:15">
      <c r="J15860" s="36"/>
      <c r="O15860" s="36"/>
    </row>
    <row r="15861" spans="6:15">
      <c r="J15861" s="36"/>
      <c r="O15861" s="36"/>
    </row>
    <row r="15862" spans="6:15">
      <c r="J15862" s="36"/>
      <c r="O15862" s="36"/>
    </row>
    <row r="15863" spans="6:15">
      <c r="J15863" s="36"/>
      <c r="O15863" s="36"/>
    </row>
    <row r="15864" spans="6:15">
      <c r="K15864" s="36"/>
    </row>
    <row r="15865" spans="6:15">
      <c r="K15865" s="36"/>
      <c r="O15865" s="36"/>
    </row>
    <row r="15866" spans="6:15">
      <c r="K15866" s="36"/>
    </row>
    <row r="15867" spans="6:15">
      <c r="K15867" s="36"/>
    </row>
    <row r="15868" spans="6:15">
      <c r="K15868" s="36"/>
    </row>
    <row r="15869" spans="6:15">
      <c r="K15869" s="36"/>
    </row>
    <row r="15870" spans="6:15">
      <c r="K15870" s="36"/>
    </row>
    <row r="15871" spans="6:15">
      <c r="K15871" s="36"/>
    </row>
    <row r="15872" spans="6:15">
      <c r="K15872" s="36"/>
    </row>
    <row r="15873" spans="6:15">
      <c r="K15873" s="36"/>
    </row>
    <row r="15874" spans="6:15">
      <c r="K15874" s="36"/>
    </row>
    <row r="15875" spans="6:15">
      <c r="K15875" s="36"/>
    </row>
    <row r="15877" spans="6:15">
      <c r="F15877" s="36"/>
    </row>
    <row r="15882" spans="6:15">
      <c r="J15882" s="36"/>
      <c r="O15882" s="36"/>
    </row>
    <row r="15883" spans="6:15">
      <c r="J15883" s="36"/>
    </row>
    <row r="15884" spans="6:15">
      <c r="F15884" s="36"/>
      <c r="J15884" s="36"/>
    </row>
    <row r="15885" spans="6:15">
      <c r="J15885" s="36"/>
    </row>
    <row r="15886" spans="6:15">
      <c r="J15886" s="36"/>
    </row>
    <row r="15887" spans="6:15">
      <c r="J15887" s="36"/>
    </row>
    <row r="15888" spans="6:15">
      <c r="F15888" s="36"/>
      <c r="K15888" s="36"/>
      <c r="O15888" s="36"/>
    </row>
    <row r="15889" spans="6:17">
      <c r="F15889" s="36"/>
      <c r="O15889" s="36"/>
    </row>
    <row r="15890" spans="6:17">
      <c r="F15890" s="47"/>
      <c r="G15890" s="47"/>
      <c r="H15890" s="47"/>
      <c r="I15890" s="47"/>
      <c r="J15890" s="47"/>
      <c r="K15890" s="47"/>
      <c r="L15890" s="47"/>
      <c r="M15890" s="47"/>
      <c r="N15890" s="47"/>
      <c r="O15890" s="47"/>
      <c r="P15890" s="47"/>
      <c r="Q15890" s="47"/>
    </row>
    <row r="15894" spans="6:17">
      <c r="F15894" s="36"/>
    </row>
    <row r="15895" spans="6:17">
      <c r="F15895" s="36"/>
    </row>
    <row r="15896" spans="6:17">
      <c r="F15896" s="47"/>
      <c r="G15896" s="47"/>
      <c r="H15896" s="47"/>
      <c r="I15896" s="47"/>
      <c r="J15896" s="47"/>
      <c r="K15896" s="47"/>
      <c r="L15896" s="47"/>
      <c r="M15896" s="47"/>
      <c r="N15896" s="47"/>
      <c r="O15896" s="47"/>
      <c r="P15896" s="47"/>
      <c r="Q15896" s="47"/>
    </row>
    <row r="15897" spans="6:17">
      <c r="F15897" s="36"/>
    </row>
    <row r="15898" spans="6:17">
      <c r="F15898" s="36"/>
    </row>
    <row r="15900" spans="6:17">
      <c r="J15900" s="36"/>
    </row>
    <row r="15901" spans="6:17">
      <c r="J15901" s="36"/>
    </row>
    <row r="15902" spans="6:17">
      <c r="J15902" s="36"/>
    </row>
    <row r="15903" spans="6:17">
      <c r="J15903" s="36"/>
    </row>
    <row r="15904" spans="6:17">
      <c r="J15904" s="36"/>
    </row>
    <row r="15905" spans="6:17">
      <c r="J15905" s="36"/>
    </row>
    <row r="15906" spans="6:17">
      <c r="M15906" s="36"/>
    </row>
    <row r="15907" spans="6:17">
      <c r="M15907" s="36"/>
    </row>
    <row r="15908" spans="6:17">
      <c r="F15908" s="36"/>
      <c r="M15908" s="36"/>
    </row>
    <row r="15909" spans="6:17">
      <c r="M15909" s="36"/>
    </row>
    <row r="15910" spans="6:17">
      <c r="M15910" s="36"/>
    </row>
    <row r="15911" spans="6:17">
      <c r="M15911" s="36"/>
    </row>
    <row r="15912" spans="6:17">
      <c r="F15912" s="36"/>
      <c r="K15912" s="36"/>
    </row>
    <row r="15913" spans="6:17">
      <c r="J15913" s="36"/>
      <c r="K15913" s="36"/>
      <c r="O15913" s="36"/>
    </row>
    <row r="15914" spans="6:17">
      <c r="F15914" s="47"/>
      <c r="G15914" s="47"/>
      <c r="H15914" s="47"/>
      <c r="I15914" s="47"/>
      <c r="J15914" s="47"/>
      <c r="K15914" s="47"/>
      <c r="L15914" s="47"/>
      <c r="M15914" s="47"/>
      <c r="N15914" s="47"/>
      <c r="O15914" s="47"/>
      <c r="P15914" s="47"/>
      <c r="Q15914" s="47"/>
    </row>
    <row r="15915" spans="6:17">
      <c r="K15915" s="36"/>
    </row>
    <row r="15916" spans="6:17">
      <c r="K15916" s="36"/>
    </row>
    <row r="15917" spans="6:17">
      <c r="K15917" s="36"/>
    </row>
    <row r="15918" spans="6:17">
      <c r="L15918" s="36"/>
    </row>
    <row r="15919" spans="6:17">
      <c r="L15919" s="36"/>
    </row>
    <row r="15920" spans="6:17">
      <c r="L15920" s="36"/>
    </row>
    <row r="15921" spans="6:17">
      <c r="L15921" s="36"/>
    </row>
    <row r="15922" spans="6:17">
      <c r="L15922" s="36"/>
    </row>
    <row r="15923" spans="6:17">
      <c r="L15923" s="36"/>
    </row>
    <row r="15924" spans="6:17">
      <c r="F15924" s="36"/>
      <c r="I15924" s="36"/>
      <c r="K15924" s="36"/>
    </row>
    <row r="15925" spans="6:17">
      <c r="F15925" s="47"/>
      <c r="G15925" s="47"/>
      <c r="H15925" s="47"/>
      <c r="I15925" s="47"/>
      <c r="J15925" s="47"/>
      <c r="K15925" s="47"/>
      <c r="L15925" s="47"/>
      <c r="M15925" s="47"/>
      <c r="N15925" s="47"/>
      <c r="O15925" s="47"/>
      <c r="P15925" s="47"/>
      <c r="Q15925" s="47"/>
    </row>
    <row r="15926" spans="6:17">
      <c r="I15926" s="36"/>
    </row>
    <row r="15927" spans="6:17">
      <c r="I15927" s="36"/>
    </row>
    <row r="15928" spans="6:17">
      <c r="I15928" s="36"/>
    </row>
    <row r="15929" spans="6:17">
      <c r="I15929" s="36"/>
    </row>
    <row r="15930" spans="6:17">
      <c r="F15930" s="36"/>
      <c r="I15930" s="36"/>
      <c r="J15930" s="36"/>
      <c r="O15930" s="36"/>
    </row>
    <row r="15931" spans="6:17">
      <c r="I15931" s="36"/>
      <c r="J15931" s="36"/>
      <c r="O15931" s="36"/>
    </row>
    <row r="15932" spans="6:17">
      <c r="I15932" s="36"/>
      <c r="J15932" s="36"/>
      <c r="O15932" s="36"/>
    </row>
    <row r="15933" spans="6:17">
      <c r="I15933" s="36"/>
      <c r="J15933" s="36"/>
      <c r="O15933" s="36"/>
    </row>
    <row r="15934" spans="6:17">
      <c r="I15934" s="36"/>
      <c r="J15934" s="36"/>
      <c r="O15934" s="36"/>
    </row>
    <row r="15935" spans="6:17">
      <c r="I15935" s="36"/>
      <c r="J15935" s="36"/>
      <c r="O15935" s="36"/>
    </row>
    <row r="15936" spans="6:17">
      <c r="F15936" s="36"/>
      <c r="K15936" s="36"/>
      <c r="O15936" s="36"/>
    </row>
    <row r="15937" spans="6:17">
      <c r="O15937" s="36"/>
    </row>
    <row r="15938" spans="6:17">
      <c r="F15938" s="36"/>
      <c r="K15938" s="36"/>
      <c r="O15938" s="36"/>
    </row>
    <row r="15939" spans="6:17">
      <c r="O15939" s="36"/>
    </row>
    <row r="15940" spans="6:17">
      <c r="O15940" s="36"/>
    </row>
    <row r="15941" spans="6:17">
      <c r="O15941" s="36"/>
    </row>
    <row r="15942" spans="6:17">
      <c r="F15942" s="36"/>
      <c r="J15942" s="36"/>
      <c r="K15942" s="36"/>
      <c r="O15942" s="36"/>
    </row>
    <row r="15943" spans="6:17">
      <c r="F15943" s="36"/>
      <c r="J15943" s="36"/>
      <c r="K15943" s="36"/>
      <c r="O15943" s="36"/>
    </row>
    <row r="15944" spans="6:17">
      <c r="J15944" s="36"/>
      <c r="O15944" s="36"/>
    </row>
    <row r="15945" spans="6:17">
      <c r="J15945" s="36"/>
      <c r="O15945" s="36"/>
    </row>
    <row r="15946" spans="6:17">
      <c r="J15946" s="36"/>
      <c r="O15946" s="36"/>
    </row>
    <row r="15947" spans="6:17">
      <c r="J15947" s="36"/>
      <c r="O15947" s="36"/>
    </row>
    <row r="15948" spans="6:17">
      <c r="F15948" s="47"/>
      <c r="G15948" s="47"/>
      <c r="H15948" s="47"/>
      <c r="I15948" s="47"/>
      <c r="J15948" s="47"/>
      <c r="K15948" s="47"/>
      <c r="L15948" s="47"/>
      <c r="M15948" s="47"/>
      <c r="N15948" s="47"/>
      <c r="O15948" s="47"/>
      <c r="P15948" s="47"/>
      <c r="Q15948" s="47"/>
    </row>
    <row r="15949" spans="6:17">
      <c r="F15949" s="47"/>
      <c r="G15949" s="47"/>
      <c r="H15949" s="47"/>
      <c r="I15949" s="47"/>
      <c r="J15949" s="47"/>
      <c r="K15949" s="47"/>
      <c r="L15949" s="47"/>
      <c r="M15949" s="47"/>
      <c r="N15949" s="47"/>
      <c r="O15949" s="47"/>
      <c r="P15949" s="47"/>
      <c r="Q15949" s="47"/>
    </row>
    <row r="15950" spans="6:17">
      <c r="J15950" s="36"/>
      <c r="O15950" s="36"/>
    </row>
    <row r="15951" spans="6:17">
      <c r="J15951" s="36"/>
      <c r="O15951" s="36"/>
    </row>
    <row r="15952" spans="6:17">
      <c r="J15952" s="36"/>
      <c r="O15952" s="36"/>
    </row>
    <row r="15953" spans="6:17">
      <c r="J15953" s="36"/>
      <c r="O15953" s="36"/>
    </row>
    <row r="15954" spans="6:17">
      <c r="F15954" s="36"/>
      <c r="O15954" s="36"/>
    </row>
    <row r="15955" spans="6:17">
      <c r="J15955" s="36"/>
      <c r="O15955" s="36"/>
    </row>
    <row r="15956" spans="6:17">
      <c r="F15956" s="36"/>
      <c r="J15956" s="36"/>
      <c r="K15956" s="36"/>
      <c r="O15956" s="36"/>
    </row>
    <row r="15957" spans="6:17">
      <c r="J15957" s="36"/>
      <c r="O15957" s="36"/>
    </row>
    <row r="15958" spans="6:17">
      <c r="J15958" s="36"/>
      <c r="O15958" s="36"/>
    </row>
    <row r="15959" spans="6:17">
      <c r="J15959" s="36"/>
      <c r="O15959" s="36"/>
    </row>
    <row r="15960" spans="6:17">
      <c r="F15960" s="36"/>
      <c r="O15960" s="36"/>
    </row>
    <row r="15961" spans="6:17">
      <c r="O15961" s="36"/>
    </row>
    <row r="15962" spans="6:17">
      <c r="O15962" s="36"/>
    </row>
    <row r="15963" spans="6:17">
      <c r="O15963" s="36"/>
    </row>
    <row r="15966" spans="6:17">
      <c r="F15966" s="36"/>
      <c r="J15966" s="36"/>
      <c r="O15966" s="36"/>
    </row>
    <row r="15967" spans="6:17">
      <c r="J15967" s="36"/>
      <c r="O15967" s="36"/>
    </row>
    <row r="15968" spans="6:17">
      <c r="F15968" s="47"/>
      <c r="G15968" s="47"/>
      <c r="H15968" s="47"/>
      <c r="I15968" s="47"/>
      <c r="J15968" s="47"/>
      <c r="K15968" s="47"/>
      <c r="L15968" s="47"/>
      <c r="M15968" s="47"/>
      <c r="N15968" s="47"/>
      <c r="O15968" s="47"/>
      <c r="P15968" s="47"/>
      <c r="Q15968" s="47"/>
    </row>
    <row r="15969" spans="6:17">
      <c r="J15969" s="36"/>
      <c r="O15969" s="36"/>
    </row>
    <row r="15970" spans="6:17">
      <c r="J15970" s="36"/>
      <c r="O15970" s="36"/>
    </row>
    <row r="15971" spans="6:17">
      <c r="J15971" s="36"/>
      <c r="O15971" s="36"/>
    </row>
    <row r="15972" spans="6:17">
      <c r="F15972" s="47"/>
      <c r="G15972" s="47"/>
      <c r="H15972" s="47"/>
      <c r="I15972" s="47"/>
      <c r="J15972" s="47"/>
      <c r="K15972" s="47"/>
      <c r="L15972" s="47"/>
      <c r="M15972" s="47"/>
      <c r="N15972" s="47"/>
      <c r="O15972" s="47"/>
      <c r="P15972" s="47"/>
      <c r="Q15972" s="47"/>
    </row>
    <row r="15973" spans="6:17">
      <c r="F15973" s="36"/>
      <c r="I15973" s="36"/>
      <c r="J15973" s="36"/>
      <c r="K15973" s="36"/>
      <c r="O15973" s="36"/>
    </row>
    <row r="15974" spans="6:17">
      <c r="I15974" s="36"/>
      <c r="J15974" s="36"/>
      <c r="O15974" s="36"/>
    </row>
    <row r="15975" spans="6:17">
      <c r="I15975" s="36"/>
      <c r="J15975" s="36"/>
      <c r="O15975" s="36"/>
    </row>
    <row r="15976" spans="6:17">
      <c r="I15976" s="36"/>
      <c r="J15976" s="36"/>
      <c r="O15976" s="36"/>
    </row>
    <row r="15977" spans="6:17">
      <c r="I15977" s="36"/>
      <c r="J15977" s="36"/>
      <c r="O15977" s="36"/>
    </row>
    <row r="15978" spans="6:17">
      <c r="J15978" s="36"/>
      <c r="O15978" s="36"/>
    </row>
    <row r="15979" spans="6:17">
      <c r="J15979" s="36"/>
      <c r="O15979" s="36"/>
    </row>
    <row r="15980" spans="6:17">
      <c r="J15980" s="36"/>
      <c r="O15980" s="36"/>
    </row>
    <row r="15981" spans="6:17">
      <c r="J15981" s="36"/>
      <c r="O15981" s="36"/>
    </row>
    <row r="15982" spans="6:17">
      <c r="J15982" s="36"/>
      <c r="O15982" s="36"/>
    </row>
    <row r="15983" spans="6:17">
      <c r="J15983" s="36"/>
      <c r="O15983" s="36"/>
    </row>
    <row r="15984" spans="6:17">
      <c r="F15984" s="36"/>
    </row>
    <row r="15985" spans="6:17">
      <c r="K15985" s="36"/>
      <c r="O15985" s="36"/>
    </row>
    <row r="15986" spans="6:17">
      <c r="F15986" s="36"/>
      <c r="J15986" s="36"/>
      <c r="O15986" s="36"/>
    </row>
    <row r="15987" spans="6:17">
      <c r="O15987" s="36"/>
    </row>
    <row r="15988" spans="6:17">
      <c r="O15988" s="36"/>
    </row>
    <row r="15989" spans="6:17">
      <c r="O15989" s="36"/>
    </row>
    <row r="15990" spans="6:17">
      <c r="F15990" s="36"/>
    </row>
    <row r="15991" spans="6:17">
      <c r="F15991" s="36"/>
    </row>
    <row r="15992" spans="6:17">
      <c r="F15992" s="36"/>
      <c r="J15992" s="36"/>
      <c r="K15992" s="36"/>
      <c r="O15992" s="36"/>
    </row>
    <row r="15993" spans="6:17">
      <c r="F15993" s="36"/>
    </row>
    <row r="15994" spans="6:17">
      <c r="F15994" s="36"/>
    </row>
    <row r="15995" spans="6:17">
      <c r="F15995" s="36"/>
    </row>
    <row r="15996" spans="6:17">
      <c r="F15996" s="36"/>
      <c r="O15996" s="36"/>
    </row>
    <row r="15997" spans="6:17">
      <c r="F15997" s="47"/>
      <c r="G15997" s="47"/>
      <c r="H15997" s="47"/>
      <c r="I15997" s="47"/>
      <c r="J15997" s="47"/>
      <c r="K15997" s="47"/>
      <c r="L15997" s="47"/>
      <c r="M15997" s="47"/>
      <c r="N15997" s="47"/>
      <c r="O15997" s="47"/>
      <c r="P15997" s="47"/>
      <c r="Q15997" s="47"/>
    </row>
    <row r="15998" spans="6:17">
      <c r="F15998" s="36"/>
      <c r="J15998" s="36"/>
      <c r="K15998" s="36"/>
      <c r="O15998" s="36"/>
    </row>
    <row r="15999" spans="6:17">
      <c r="K15999" s="36"/>
    </row>
    <row r="16000" spans="6:17">
      <c r="K16000" s="36"/>
    </row>
    <row r="16002" spans="6:15">
      <c r="K16002" s="36"/>
    </row>
    <row r="16003" spans="6:15">
      <c r="F16003" s="36"/>
      <c r="K16003" s="36"/>
    </row>
    <row r="16004" spans="6:15">
      <c r="F16004" s="36"/>
      <c r="K16004" s="36"/>
      <c r="O16004" s="36"/>
    </row>
    <row r="16005" spans="6:15">
      <c r="K16005" s="36"/>
    </row>
    <row r="16006" spans="6:15">
      <c r="K16006" s="36"/>
    </row>
    <row r="16007" spans="6:15">
      <c r="K16007" s="36"/>
    </row>
    <row r="16008" spans="6:15">
      <c r="J16008" s="36"/>
      <c r="O16008" s="36"/>
    </row>
    <row r="16009" spans="6:15">
      <c r="J16009" s="36"/>
    </row>
    <row r="16010" spans="6:15">
      <c r="F16010" s="36"/>
      <c r="K16010" s="36"/>
      <c r="O16010" s="36"/>
    </row>
    <row r="16014" spans="6:15">
      <c r="I16014" s="36"/>
    </row>
    <row r="16015" spans="6:15">
      <c r="I16015" s="36"/>
    </row>
    <row r="16016" spans="6:15">
      <c r="F16016" s="36"/>
      <c r="I16016" s="36"/>
      <c r="K16016" s="36"/>
      <c r="O16016" s="36"/>
    </row>
    <row r="16017" spans="6:17">
      <c r="I16017" s="36"/>
    </row>
    <row r="16018" spans="6:17">
      <c r="I16018" s="36"/>
    </row>
    <row r="16019" spans="6:17">
      <c r="I16019" s="36"/>
    </row>
    <row r="16020" spans="6:17">
      <c r="F16020" s="47"/>
      <c r="G16020" s="47"/>
      <c r="H16020" s="47"/>
      <c r="I16020" s="47"/>
      <c r="J16020" s="47"/>
      <c r="K16020" s="47"/>
      <c r="L16020" s="47"/>
      <c r="M16020" s="47"/>
      <c r="N16020" s="47"/>
      <c r="O16020" s="47"/>
      <c r="P16020" s="47"/>
      <c r="Q16020" s="47"/>
    </row>
    <row r="16021" spans="6:17">
      <c r="F16021" s="36"/>
    </row>
    <row r="16022" spans="6:17">
      <c r="F16022" s="36"/>
      <c r="K16022" s="36"/>
      <c r="O16022" s="36"/>
    </row>
    <row r="16023" spans="6:17">
      <c r="F16023" s="36"/>
    </row>
    <row r="16024" spans="6:17">
      <c r="F16024" s="36"/>
    </row>
    <row r="16025" spans="6:17">
      <c r="F16025" s="36"/>
    </row>
    <row r="16027" spans="6:17">
      <c r="F16027" s="36"/>
    </row>
    <row r="16028" spans="6:17">
      <c r="F16028" s="36"/>
    </row>
    <row r="16029" spans="6:17">
      <c r="F16029" s="47"/>
      <c r="G16029" s="47"/>
      <c r="H16029" s="47"/>
      <c r="I16029" s="47"/>
      <c r="J16029" s="47"/>
      <c r="K16029" s="47"/>
      <c r="L16029" s="47"/>
      <c r="M16029" s="47"/>
      <c r="N16029" s="47"/>
      <c r="O16029" s="47"/>
      <c r="P16029" s="47"/>
      <c r="Q16029" s="47"/>
    </row>
    <row r="16030" spans="6:17">
      <c r="F16030" s="47"/>
      <c r="G16030" s="47"/>
      <c r="H16030" s="47"/>
      <c r="I16030" s="47"/>
      <c r="J16030" s="47"/>
      <c r="K16030" s="47"/>
      <c r="L16030" s="47"/>
      <c r="M16030" s="47"/>
      <c r="N16030" s="47"/>
      <c r="O16030" s="47"/>
      <c r="P16030" s="47"/>
      <c r="Q16030" s="47"/>
    </row>
    <row r="16032" spans="6:17">
      <c r="F16032" s="36"/>
      <c r="K16032" s="36"/>
      <c r="O16032" s="36"/>
    </row>
    <row r="16033" spans="6:17">
      <c r="F16033" s="47"/>
      <c r="G16033" s="47"/>
      <c r="H16033" s="47"/>
      <c r="I16033" s="47"/>
      <c r="J16033" s="47"/>
      <c r="K16033" s="47"/>
      <c r="L16033" s="47"/>
      <c r="M16033" s="47"/>
      <c r="N16033" s="47"/>
      <c r="O16033" s="47"/>
      <c r="P16033" s="47"/>
      <c r="Q16033" s="47"/>
    </row>
    <row r="16034" spans="6:17">
      <c r="F16034" s="47"/>
      <c r="G16034" s="47"/>
      <c r="H16034" s="47"/>
      <c r="I16034" s="47"/>
      <c r="J16034" s="47"/>
      <c r="K16034" s="47"/>
      <c r="L16034" s="47"/>
      <c r="M16034" s="47"/>
      <c r="N16034" s="47"/>
      <c r="O16034" s="47"/>
      <c r="P16034" s="47"/>
      <c r="Q16034" s="47"/>
    </row>
    <row r="16036" spans="6:17">
      <c r="F16036" s="36"/>
    </row>
    <row r="16039" spans="6:17">
      <c r="F16039" s="36"/>
    </row>
    <row r="16042" spans="6:17">
      <c r="F16042" s="36"/>
    </row>
    <row r="16044" spans="6:17">
      <c r="N16044" s="36"/>
    </row>
    <row r="16045" spans="6:17">
      <c r="F16045" s="36"/>
      <c r="N16045" s="36"/>
    </row>
    <row r="16046" spans="6:17">
      <c r="N16046" s="36"/>
      <c r="O16046" s="36"/>
    </row>
    <row r="16047" spans="6:17">
      <c r="N16047" s="36"/>
    </row>
    <row r="16048" spans="6:17">
      <c r="N16048" s="36"/>
    </row>
    <row r="16049" spans="6:17">
      <c r="N16049" s="36"/>
    </row>
    <row r="16050" spans="6:17">
      <c r="F16050" s="36"/>
      <c r="I16050" s="36"/>
      <c r="J16050" s="36"/>
      <c r="O16050" s="36"/>
    </row>
    <row r="16051" spans="6:17">
      <c r="I16051" s="36"/>
    </row>
    <row r="16052" spans="6:17">
      <c r="F16052" s="36"/>
      <c r="I16052" s="36"/>
      <c r="K16052" s="36"/>
      <c r="O16052" s="36"/>
    </row>
    <row r="16053" spans="6:17">
      <c r="I16053" s="36"/>
    </row>
    <row r="16054" spans="6:17">
      <c r="I16054" s="36"/>
    </row>
    <row r="16055" spans="6:17">
      <c r="I16055" s="36"/>
    </row>
    <row r="16056" spans="6:17">
      <c r="J16056" s="36"/>
    </row>
    <row r="16057" spans="6:17">
      <c r="F16057" s="36"/>
      <c r="J16057" s="36"/>
      <c r="O16057" s="36"/>
    </row>
    <row r="16058" spans="6:17">
      <c r="J16058" s="36"/>
      <c r="O16058" s="36"/>
    </row>
    <row r="16059" spans="6:17">
      <c r="J16059" s="36"/>
    </row>
    <row r="16060" spans="6:17">
      <c r="J16060" s="36"/>
    </row>
    <row r="16061" spans="6:17">
      <c r="J16061" s="36"/>
    </row>
    <row r="16062" spans="6:17">
      <c r="J16062" s="36"/>
      <c r="K16062" s="36"/>
    </row>
    <row r="16063" spans="6:17">
      <c r="F16063" s="36"/>
      <c r="J16063" s="36"/>
      <c r="K16063" s="36"/>
    </row>
    <row r="16064" spans="6:17">
      <c r="F16064" s="47"/>
      <c r="G16064" s="47"/>
      <c r="H16064" s="47"/>
      <c r="I16064" s="47"/>
      <c r="J16064" s="47"/>
      <c r="K16064" s="47"/>
      <c r="L16064" s="47"/>
      <c r="M16064" s="47"/>
      <c r="N16064" s="47"/>
      <c r="O16064" s="47"/>
      <c r="P16064" s="47"/>
      <c r="Q16064" s="47"/>
    </row>
    <row r="16065" spans="6:17">
      <c r="J16065" s="36"/>
    </row>
    <row r="16066" spans="6:17">
      <c r="J16066" s="36"/>
    </row>
    <row r="16067" spans="6:17">
      <c r="J16067" s="36"/>
    </row>
    <row r="16068" spans="6:17">
      <c r="F16068" s="47"/>
      <c r="G16068" s="47"/>
      <c r="H16068" s="47"/>
      <c r="I16068" s="47"/>
      <c r="J16068" s="47"/>
      <c r="K16068" s="47"/>
      <c r="L16068" s="47"/>
      <c r="M16068" s="47"/>
      <c r="N16068" s="47"/>
      <c r="O16068" s="47"/>
      <c r="P16068" s="47"/>
      <c r="Q16068" s="47"/>
    </row>
    <row r="16069" spans="6:17">
      <c r="F16069" s="47"/>
      <c r="G16069" s="47"/>
      <c r="H16069" s="47"/>
      <c r="I16069" s="47"/>
      <c r="J16069" s="47"/>
      <c r="K16069" s="47"/>
      <c r="L16069" s="47"/>
      <c r="M16069" s="47"/>
      <c r="N16069" s="47"/>
      <c r="O16069" s="47"/>
      <c r="P16069" s="47"/>
      <c r="Q16069" s="47"/>
    </row>
    <row r="16070" spans="6:17">
      <c r="F16070" s="36"/>
      <c r="O16070" s="36"/>
    </row>
    <row r="16071" spans="6:17">
      <c r="F16071" s="36"/>
    </row>
    <row r="16072" spans="6:17">
      <c r="F16072" s="36"/>
    </row>
    <row r="16073" spans="6:17">
      <c r="F16073" s="36"/>
    </row>
    <row r="16074" spans="6:17">
      <c r="F16074" s="36"/>
    </row>
    <row r="16075" spans="6:17">
      <c r="F16075" s="36"/>
      <c r="O16075" s="36"/>
    </row>
    <row r="16076" spans="6:17">
      <c r="F16076" s="36"/>
      <c r="O16076" s="36"/>
    </row>
    <row r="16077" spans="6:17">
      <c r="F16077" s="36"/>
    </row>
    <row r="16078" spans="6:17">
      <c r="F16078" s="36"/>
    </row>
    <row r="16079" spans="6:17">
      <c r="F16079" s="36"/>
    </row>
    <row r="16080" spans="6:17">
      <c r="F16080" s="47"/>
      <c r="G16080" s="47"/>
      <c r="H16080" s="47"/>
      <c r="I16080" s="47"/>
      <c r="J16080" s="47"/>
      <c r="K16080" s="47"/>
      <c r="L16080" s="47"/>
      <c r="M16080" s="47"/>
      <c r="N16080" s="47"/>
      <c r="O16080" s="47"/>
      <c r="P16080" s="47"/>
      <c r="Q16080" s="47"/>
    </row>
    <row r="16081" spans="6:17">
      <c r="F16081" s="36"/>
      <c r="J16081" s="36"/>
      <c r="K16081" s="36"/>
      <c r="O16081" s="36"/>
    </row>
    <row r="16082" spans="6:17">
      <c r="F16082" s="36"/>
      <c r="J16082" s="36"/>
      <c r="K16082" s="36"/>
      <c r="O16082" s="36"/>
    </row>
    <row r="16083" spans="6:17">
      <c r="F16083" s="36"/>
      <c r="K16083" s="36"/>
    </row>
    <row r="16084" spans="6:17">
      <c r="F16084" s="36"/>
      <c r="K16084" s="36"/>
    </row>
    <row r="16085" spans="6:17">
      <c r="F16085" s="36"/>
      <c r="K16085" s="36"/>
    </row>
    <row r="16086" spans="6:17">
      <c r="F16086" s="36"/>
      <c r="O16086" s="36"/>
    </row>
    <row r="16087" spans="6:17">
      <c r="F16087" s="36"/>
      <c r="O16087" s="36"/>
    </row>
    <row r="16088" spans="6:17">
      <c r="O16088" s="36"/>
    </row>
    <row r="16092" spans="6:17">
      <c r="F16092" s="47"/>
      <c r="G16092" s="47"/>
      <c r="H16092" s="47"/>
      <c r="I16092" s="47"/>
      <c r="J16092" s="47"/>
      <c r="K16092" s="47"/>
      <c r="L16092" s="47"/>
      <c r="M16092" s="47"/>
      <c r="N16092" s="47"/>
      <c r="O16092" s="47"/>
      <c r="P16092" s="47"/>
      <c r="Q16092" s="47"/>
    </row>
    <row r="16093" spans="6:17">
      <c r="F16093" s="47"/>
      <c r="G16093" s="47"/>
      <c r="H16093" s="47"/>
      <c r="I16093" s="47"/>
      <c r="J16093" s="47"/>
      <c r="K16093" s="47"/>
      <c r="L16093" s="47"/>
      <c r="M16093" s="47"/>
      <c r="N16093" s="47"/>
      <c r="O16093" s="47"/>
      <c r="P16093" s="47"/>
      <c r="Q16093" s="47"/>
    </row>
    <row r="16094" spans="6:17">
      <c r="I16094" s="36"/>
      <c r="O16094" s="36"/>
    </row>
    <row r="16095" spans="6:17">
      <c r="I16095" s="36"/>
    </row>
    <row r="16096" spans="6:17">
      <c r="I16096" s="36"/>
    </row>
    <row r="16097" spans="6:15">
      <c r="I16097" s="36"/>
    </row>
    <row r="16098" spans="6:15">
      <c r="F16098" s="36"/>
      <c r="K16098" s="36"/>
      <c r="O16098" s="36"/>
    </row>
    <row r="16099" spans="6:15">
      <c r="O16099" s="36"/>
    </row>
    <row r="16104" spans="6:15">
      <c r="F16104" s="36"/>
      <c r="I16104" s="36"/>
      <c r="K16104" s="36"/>
      <c r="O16104" s="36"/>
    </row>
    <row r="16105" spans="6:15">
      <c r="I16105" s="36"/>
      <c r="O16105" s="36"/>
    </row>
    <row r="16106" spans="6:15">
      <c r="I16106" s="36"/>
    </row>
    <row r="16107" spans="6:15">
      <c r="I16107" s="36"/>
    </row>
    <row r="16108" spans="6:15">
      <c r="I16108" s="36"/>
    </row>
    <row r="16109" spans="6:15">
      <c r="I16109" s="36"/>
    </row>
    <row r="16110" spans="6:15">
      <c r="F16110" s="36"/>
      <c r="K16110" s="36"/>
      <c r="O16110" s="36"/>
    </row>
    <row r="16111" spans="6:15">
      <c r="F16111" s="36"/>
      <c r="J16111" s="36"/>
      <c r="K16111" s="36"/>
      <c r="O16111" s="36"/>
    </row>
    <row r="16112" spans="6:15">
      <c r="F16112" s="36"/>
    </row>
    <row r="16113" spans="6:17">
      <c r="F16113" s="36"/>
      <c r="J16113" s="36"/>
      <c r="O16113" s="36"/>
    </row>
    <row r="16114" spans="6:17">
      <c r="J16114" s="36"/>
      <c r="O16114" s="36"/>
    </row>
    <row r="16115" spans="6:17">
      <c r="J16115" s="36"/>
      <c r="O16115" s="36"/>
    </row>
    <row r="16116" spans="6:17">
      <c r="F16116" s="36"/>
      <c r="J16116" s="36"/>
      <c r="O16116" s="36"/>
    </row>
    <row r="16117" spans="6:17">
      <c r="F16117" s="47"/>
      <c r="G16117" s="47"/>
      <c r="H16117" s="47"/>
      <c r="I16117" s="47"/>
      <c r="J16117" s="47"/>
      <c r="K16117" s="47"/>
      <c r="L16117" s="47"/>
      <c r="M16117" s="47"/>
      <c r="N16117" s="47"/>
      <c r="O16117" s="47"/>
      <c r="P16117" s="47"/>
      <c r="Q16117" s="47"/>
    </row>
    <row r="16122" spans="6:17">
      <c r="F16122" s="36"/>
      <c r="J16122" s="36"/>
      <c r="O16122" s="36"/>
    </row>
    <row r="16123" spans="6:17">
      <c r="O16123" s="36"/>
    </row>
    <row r="16128" spans="6:17">
      <c r="F16128" s="36"/>
      <c r="H16128" s="36"/>
      <c r="I16128" s="36"/>
      <c r="N16128" s="36"/>
      <c r="O16128" s="36"/>
    </row>
    <row r="16129" spans="6:15">
      <c r="H16129" s="36"/>
      <c r="I16129" s="36"/>
      <c r="N16129" s="36"/>
      <c r="O16129" s="36"/>
    </row>
    <row r="16130" spans="6:15">
      <c r="H16130" s="36"/>
      <c r="I16130" s="36"/>
      <c r="N16130" s="36"/>
    </row>
    <row r="16131" spans="6:15">
      <c r="H16131" s="36"/>
      <c r="I16131" s="36"/>
      <c r="N16131" s="36"/>
    </row>
    <row r="16132" spans="6:15">
      <c r="H16132" s="36"/>
      <c r="I16132" s="36"/>
      <c r="N16132" s="36"/>
    </row>
    <row r="16133" spans="6:15">
      <c r="H16133" s="36"/>
      <c r="I16133" s="36"/>
      <c r="N16133" s="36"/>
    </row>
    <row r="16134" spans="6:15">
      <c r="F16134" s="36"/>
      <c r="H16134" s="36"/>
      <c r="J16134" s="36"/>
      <c r="K16134" s="36"/>
      <c r="O16134" s="36"/>
    </row>
    <row r="16135" spans="6:15">
      <c r="F16135" s="36"/>
      <c r="H16135" s="36"/>
      <c r="O16135" s="36"/>
    </row>
    <row r="16136" spans="6:15">
      <c r="H16136" s="36"/>
    </row>
    <row r="16137" spans="6:15">
      <c r="H16137" s="36"/>
    </row>
    <row r="16138" spans="6:15">
      <c r="H16138" s="36"/>
    </row>
    <row r="16139" spans="6:15">
      <c r="H16139" s="36"/>
    </row>
    <row r="16140" spans="6:15">
      <c r="F16140" s="36"/>
      <c r="O16140" s="36"/>
    </row>
    <row r="16141" spans="6:15">
      <c r="O16141" s="36"/>
    </row>
    <row r="16146" spans="6:15">
      <c r="F16146" s="36"/>
      <c r="O16146" s="36"/>
    </row>
    <row r="16147" spans="6:15">
      <c r="O16147" s="36"/>
    </row>
    <row r="16152" spans="6:15">
      <c r="F16152" s="36"/>
      <c r="O16152" s="36"/>
    </row>
    <row r="16158" spans="6:15">
      <c r="F16158" s="36"/>
      <c r="O16158" s="36"/>
    </row>
    <row r="16164" spans="6:15">
      <c r="F16164" s="36"/>
      <c r="K16164" s="36"/>
      <c r="O16164" s="36"/>
    </row>
    <row r="16170" spans="6:15">
      <c r="F16170" s="36"/>
      <c r="O16170" s="36"/>
    </row>
    <row r="16171" spans="6:15">
      <c r="F16171" s="36"/>
      <c r="K16171" s="36"/>
      <c r="O16171" s="36"/>
    </row>
    <row r="16176" spans="6:15">
      <c r="F16176" s="36"/>
      <c r="O16176" s="36"/>
    </row>
    <row r="16182" spans="6:15">
      <c r="F16182" s="36"/>
    </row>
    <row r="16183" spans="6:15">
      <c r="O16183" s="36"/>
    </row>
    <row r="16188" spans="6:15">
      <c r="F16188" s="36"/>
      <c r="K16188" s="36"/>
    </row>
    <row r="16189" spans="6:15">
      <c r="F16189" s="36"/>
    </row>
    <row r="16190" spans="6:15">
      <c r="F16190" s="36"/>
    </row>
    <row r="16191" spans="6:15">
      <c r="F16191" s="36"/>
    </row>
    <row r="16192" spans="6:15">
      <c r="F16192" s="36"/>
    </row>
    <row r="16193" spans="6:17">
      <c r="F16193" s="36"/>
    </row>
    <row r="16194" spans="6:17">
      <c r="F16194" s="47"/>
      <c r="G16194" s="47"/>
      <c r="H16194" s="47"/>
      <c r="I16194" s="47"/>
      <c r="J16194" s="47"/>
      <c r="K16194" s="47"/>
      <c r="L16194" s="47"/>
      <c r="M16194" s="47"/>
      <c r="N16194" s="47"/>
      <c r="O16194" s="47"/>
      <c r="P16194" s="47"/>
      <c r="Q16194" s="47"/>
    </row>
    <row r="16195" spans="6:17">
      <c r="F16195" s="36"/>
      <c r="K16195" s="36"/>
    </row>
    <row r="16200" spans="6:17">
      <c r="F16200" s="36"/>
      <c r="K16200" s="36"/>
    </row>
    <row r="16201" spans="6:17">
      <c r="F16201" s="47"/>
      <c r="G16201" s="47"/>
      <c r="H16201" s="47"/>
      <c r="I16201" s="47"/>
      <c r="J16201" s="47"/>
      <c r="K16201" s="47"/>
      <c r="L16201" s="47"/>
      <c r="M16201" s="47"/>
      <c r="N16201" s="47"/>
      <c r="O16201" s="47"/>
      <c r="P16201" s="47"/>
      <c r="Q16201" s="47"/>
    </row>
    <row r="16206" spans="6:17">
      <c r="F16206" s="36"/>
      <c r="H16206" s="36"/>
      <c r="K16206" s="36"/>
    </row>
    <row r="16207" spans="6:17">
      <c r="F16207" s="47"/>
      <c r="G16207" s="47"/>
      <c r="H16207" s="47"/>
      <c r="I16207" s="47"/>
      <c r="J16207" s="47"/>
      <c r="K16207" s="47"/>
      <c r="L16207" s="47"/>
      <c r="M16207" s="47"/>
      <c r="N16207" s="47"/>
      <c r="O16207" s="47"/>
      <c r="P16207" s="47"/>
      <c r="Q16207" s="47"/>
    </row>
    <row r="16208" spans="6:17">
      <c r="H16208" s="36"/>
    </row>
    <row r="16209" spans="6:17">
      <c r="H16209" s="36"/>
    </row>
    <row r="16210" spans="6:17">
      <c r="H16210" s="36"/>
    </row>
    <row r="16211" spans="6:17">
      <c r="H16211" s="36"/>
    </row>
    <row r="16212" spans="6:17">
      <c r="F16212" s="36"/>
      <c r="K16212" s="36"/>
      <c r="M16212" s="36"/>
    </row>
    <row r="16213" spans="6:17">
      <c r="M16213" s="36"/>
    </row>
    <row r="16214" spans="6:17">
      <c r="F16214" s="47"/>
      <c r="G16214" s="47"/>
      <c r="H16214" s="47"/>
      <c r="I16214" s="47"/>
      <c r="J16214" s="47"/>
      <c r="K16214" s="47"/>
      <c r="L16214" s="47"/>
      <c r="M16214" s="47"/>
      <c r="N16214" s="47"/>
      <c r="O16214" s="47"/>
      <c r="P16214" s="47"/>
      <c r="Q16214" s="47"/>
    </row>
    <row r="16215" spans="6:17">
      <c r="M16215" s="36"/>
    </row>
    <row r="16216" spans="6:17">
      <c r="M16216" s="36"/>
    </row>
    <row r="16217" spans="6:17">
      <c r="M16217" s="36"/>
    </row>
    <row r="16218" spans="6:17">
      <c r="F16218" s="36"/>
      <c r="K16218" s="36"/>
    </row>
    <row r="16219" spans="6:17">
      <c r="K16219" s="36"/>
    </row>
    <row r="16220" spans="6:17">
      <c r="K16220" s="36"/>
    </row>
    <row r="16221" spans="6:17">
      <c r="K16221" s="36"/>
    </row>
    <row r="16222" spans="6:17">
      <c r="K16222" s="36"/>
    </row>
    <row r="16223" spans="6:17">
      <c r="K16223" s="36"/>
    </row>
    <row r="16224" spans="6:17">
      <c r="F16224" s="36"/>
      <c r="K16224" s="36"/>
      <c r="O16224" s="36"/>
    </row>
    <row r="16225" spans="6:15">
      <c r="O16225" s="36"/>
    </row>
    <row r="16226" spans="6:15">
      <c r="O16226" s="36"/>
    </row>
    <row r="16227" spans="6:15">
      <c r="O16227" s="36"/>
    </row>
    <row r="16228" spans="6:15">
      <c r="O16228" s="36"/>
    </row>
    <row r="16229" spans="6:15">
      <c r="O16229" s="36"/>
    </row>
    <row r="16230" spans="6:15">
      <c r="I16230" s="36"/>
      <c r="K16230" s="36"/>
    </row>
    <row r="16231" spans="6:15">
      <c r="F16231" s="36"/>
      <c r="I16231" s="36"/>
    </row>
    <row r="16232" spans="6:15">
      <c r="I16232" s="36"/>
    </row>
    <row r="16233" spans="6:15">
      <c r="I16233" s="36"/>
    </row>
    <row r="16234" spans="6:15">
      <c r="I16234" s="36"/>
    </row>
    <row r="16235" spans="6:15">
      <c r="I16235" s="36"/>
    </row>
    <row r="16236" spans="6:15">
      <c r="F16236" s="36"/>
      <c r="K16236" s="36"/>
    </row>
    <row r="16237" spans="6:15">
      <c r="F16237" s="36"/>
      <c r="O16237" s="36"/>
    </row>
    <row r="16238" spans="6:15">
      <c r="F16238" s="36"/>
    </row>
    <row r="16239" spans="6:15">
      <c r="F16239" s="36"/>
    </row>
    <row r="16240" spans="6:15">
      <c r="F16240" s="36"/>
    </row>
    <row r="16241" spans="6:17">
      <c r="F16241" s="36"/>
    </row>
    <row r="16242" spans="6:17">
      <c r="I16242" s="36"/>
    </row>
    <row r="16243" spans="6:17">
      <c r="I16243" s="36"/>
    </row>
    <row r="16244" spans="6:17">
      <c r="F16244" s="47"/>
      <c r="G16244" s="47"/>
      <c r="H16244" s="47"/>
      <c r="I16244" s="47"/>
      <c r="J16244" s="47"/>
      <c r="K16244" s="47"/>
      <c r="L16244" s="47"/>
      <c r="M16244" s="47"/>
      <c r="N16244" s="47"/>
      <c r="O16244" s="47"/>
      <c r="P16244" s="47"/>
      <c r="Q16244" s="47"/>
    </row>
    <row r="16245" spans="6:17">
      <c r="I16245" s="36"/>
    </row>
    <row r="16246" spans="6:17">
      <c r="I16246" s="36"/>
    </row>
    <row r="16247" spans="6:17">
      <c r="I16247" s="36"/>
    </row>
    <row r="16248" spans="6:17">
      <c r="F16248" s="47"/>
      <c r="G16248" s="47"/>
      <c r="H16248" s="47"/>
      <c r="I16248" s="47"/>
      <c r="J16248" s="47"/>
      <c r="K16248" s="47"/>
      <c r="L16248" s="47"/>
      <c r="M16248" s="47"/>
      <c r="N16248" s="47"/>
      <c r="O16248" s="47"/>
      <c r="P16248" s="47"/>
      <c r="Q16248" s="47"/>
    </row>
    <row r="16249" spans="6:17">
      <c r="F16249" s="36"/>
      <c r="J16249" s="36"/>
      <c r="O16249" s="36"/>
    </row>
    <row r="16250" spans="6:17">
      <c r="F16250" s="36"/>
      <c r="J16250" s="36"/>
      <c r="K16250" s="36"/>
    </row>
    <row r="16251" spans="6:17">
      <c r="J16251" s="36"/>
    </row>
    <row r="16252" spans="6:17">
      <c r="J16252" s="36"/>
    </row>
    <row r="16253" spans="6:17">
      <c r="J16253" s="36"/>
    </row>
    <row r="16254" spans="6:17">
      <c r="F16254" s="36"/>
    </row>
    <row r="16255" spans="6:17">
      <c r="F16255" s="36"/>
      <c r="K16255" s="36"/>
      <c r="O16255" s="36"/>
    </row>
    <row r="16256" spans="6:17">
      <c r="F16256" s="36"/>
    </row>
    <row r="16257" spans="6:17">
      <c r="F16257" s="36"/>
    </row>
    <row r="16258" spans="6:17">
      <c r="F16258" s="36"/>
    </row>
    <row r="16259" spans="6:17">
      <c r="F16259" s="36"/>
    </row>
    <row r="16260" spans="6:17">
      <c r="F16260" s="36"/>
      <c r="K16260" s="36"/>
    </row>
    <row r="16261" spans="6:17">
      <c r="F16261" s="36"/>
    </row>
    <row r="16262" spans="6:17">
      <c r="F16262" s="36"/>
    </row>
    <row r="16263" spans="6:17">
      <c r="F16263" s="36"/>
    </row>
    <row r="16264" spans="6:17">
      <c r="F16264" s="36"/>
    </row>
    <row r="16265" spans="6:17">
      <c r="F16265" s="36"/>
    </row>
    <row r="16266" spans="6:17">
      <c r="F16266" s="36"/>
      <c r="K16266" s="36"/>
      <c r="N16266" s="36"/>
    </row>
    <row r="16267" spans="6:17">
      <c r="N16267" s="36"/>
      <c r="O16267" s="36"/>
    </row>
    <row r="16268" spans="6:17">
      <c r="F16268" s="47"/>
      <c r="G16268" s="47"/>
      <c r="H16268" s="47"/>
      <c r="I16268" s="47"/>
      <c r="J16268" s="47"/>
      <c r="K16268" s="47"/>
      <c r="L16268" s="47"/>
      <c r="M16268" s="47"/>
      <c r="N16268" s="47"/>
      <c r="O16268" s="47"/>
      <c r="P16268" s="47"/>
      <c r="Q16268" s="47"/>
    </row>
    <row r="16269" spans="6:17">
      <c r="N16269" s="36"/>
    </row>
    <row r="16270" spans="6:17">
      <c r="N16270" s="36"/>
    </row>
    <row r="16271" spans="6:17">
      <c r="N16271" s="36"/>
    </row>
    <row r="16272" spans="6:17">
      <c r="F16272" s="36"/>
      <c r="J16272" s="36"/>
      <c r="K16272" s="36"/>
    </row>
    <row r="16273" spans="6:17">
      <c r="J16273" s="36"/>
    </row>
    <row r="16274" spans="6:17">
      <c r="J16274" s="36"/>
    </row>
    <row r="16275" spans="6:17">
      <c r="J16275" s="36"/>
    </row>
    <row r="16276" spans="6:17">
      <c r="J16276" s="36"/>
    </row>
    <row r="16277" spans="6:17">
      <c r="J16277" s="36"/>
    </row>
    <row r="16278" spans="6:17">
      <c r="F16278" s="36"/>
      <c r="J16278" s="36"/>
      <c r="K16278" s="36"/>
      <c r="O16278" s="36"/>
    </row>
    <row r="16279" spans="6:17">
      <c r="F16279" s="47"/>
      <c r="G16279" s="47"/>
      <c r="H16279" s="47"/>
      <c r="I16279" s="47"/>
      <c r="J16279" s="47"/>
      <c r="K16279" s="47"/>
      <c r="L16279" s="47"/>
      <c r="M16279" s="47"/>
      <c r="N16279" s="47"/>
      <c r="O16279" s="47"/>
      <c r="P16279" s="47"/>
      <c r="Q16279" s="47"/>
    </row>
    <row r="16280" spans="6:17">
      <c r="J16280" s="36"/>
    </row>
    <row r="16281" spans="6:17">
      <c r="J16281" s="36"/>
    </row>
    <row r="16282" spans="6:17">
      <c r="J16282" s="36"/>
    </row>
    <row r="16283" spans="6:17">
      <c r="J16283" s="36"/>
    </row>
    <row r="16284" spans="6:17">
      <c r="F16284" s="36"/>
      <c r="K16284" s="36"/>
    </row>
    <row r="16290" spans="6:17">
      <c r="F16290" s="47"/>
      <c r="G16290" s="47"/>
      <c r="H16290" s="47"/>
      <c r="I16290" s="47"/>
      <c r="J16290" s="47"/>
      <c r="K16290" s="47"/>
      <c r="L16290" s="47"/>
      <c r="M16290" s="47"/>
      <c r="N16290" s="47"/>
      <c r="O16290" s="47"/>
      <c r="P16290" s="47"/>
      <c r="Q16290" s="47"/>
    </row>
    <row r="16292" spans="6:17">
      <c r="K16292" s="36"/>
      <c r="O16292" s="36"/>
    </row>
    <row r="16296" spans="6:17">
      <c r="F16296" s="36"/>
      <c r="K16296" s="36"/>
    </row>
    <row r="16302" spans="6:17">
      <c r="F16302" s="36"/>
      <c r="K16302" s="36"/>
    </row>
    <row r="16308" spans="6:17">
      <c r="F16308" s="36"/>
      <c r="K16308" s="36"/>
      <c r="O16308" s="36"/>
    </row>
    <row r="16309" spans="6:17">
      <c r="F16309" s="36"/>
      <c r="K16309" s="36"/>
      <c r="O16309" s="36"/>
    </row>
    <row r="16310" spans="6:17">
      <c r="F16310" s="36"/>
    </row>
    <row r="16311" spans="6:17">
      <c r="F16311" s="36"/>
    </row>
    <row r="16312" spans="6:17">
      <c r="F16312" s="36"/>
    </row>
    <row r="16313" spans="6:17">
      <c r="F16313" s="36"/>
    </row>
    <row r="16314" spans="6:17">
      <c r="F16314" s="47"/>
      <c r="G16314" s="47"/>
      <c r="H16314" s="47"/>
      <c r="I16314" s="47"/>
      <c r="J16314" s="47"/>
      <c r="K16314" s="47"/>
      <c r="L16314" s="47"/>
      <c r="M16314" s="47"/>
      <c r="N16314" s="47"/>
      <c r="O16314" s="47"/>
      <c r="P16314" s="47"/>
      <c r="Q16314" s="47"/>
    </row>
    <row r="16315" spans="6:17">
      <c r="F16315" s="47"/>
      <c r="G16315" s="47"/>
      <c r="H16315" s="47"/>
      <c r="I16315" s="47"/>
      <c r="J16315" s="47"/>
      <c r="K16315" s="47"/>
      <c r="L16315" s="47"/>
      <c r="M16315" s="47"/>
      <c r="N16315" s="47"/>
      <c r="O16315" s="47"/>
      <c r="P16315" s="47"/>
      <c r="Q16315" s="47"/>
    </row>
    <row r="16319" spans="6:17">
      <c r="F16319" s="36"/>
    </row>
    <row r="16320" spans="6:17">
      <c r="F16320" s="36"/>
      <c r="K16320" s="36"/>
      <c r="O16320" s="36"/>
    </row>
    <row r="16321" spans="6:15">
      <c r="F16321" s="36"/>
    </row>
    <row r="16322" spans="6:15">
      <c r="F16322" s="36"/>
    </row>
    <row r="16323" spans="6:15">
      <c r="F16323" s="36"/>
    </row>
    <row r="16324" spans="6:15">
      <c r="F16324" s="36"/>
    </row>
    <row r="16325" spans="6:15">
      <c r="F16325" s="36"/>
    </row>
    <row r="16326" spans="6:15">
      <c r="F16326" s="36"/>
    </row>
    <row r="16332" spans="6:15">
      <c r="F16332" s="36"/>
      <c r="J16332" s="36"/>
      <c r="K16332" s="36"/>
      <c r="O16332" s="36"/>
    </row>
    <row r="16333" spans="6:15">
      <c r="K16333" s="36"/>
      <c r="O16333" s="36"/>
    </row>
    <row r="16334" spans="6:15">
      <c r="O16334" s="36"/>
    </row>
    <row r="16335" spans="6:15">
      <c r="O16335" s="36"/>
    </row>
    <row r="16336" spans="6:15">
      <c r="O16336" s="36"/>
    </row>
    <row r="16337" spans="6:17">
      <c r="O16337" s="36"/>
    </row>
    <row r="16338" spans="6:17">
      <c r="F16338" s="47"/>
      <c r="G16338" s="47"/>
      <c r="H16338" s="47"/>
      <c r="I16338" s="47"/>
      <c r="J16338" s="47"/>
      <c r="K16338" s="47"/>
      <c r="L16338" s="47"/>
      <c r="M16338" s="47"/>
      <c r="N16338" s="47"/>
      <c r="O16338" s="47"/>
      <c r="P16338" s="47"/>
      <c r="Q16338" s="47"/>
    </row>
    <row r="16339" spans="6:17">
      <c r="J16339" s="36"/>
      <c r="O16339" s="36"/>
    </row>
    <row r="16340" spans="6:17">
      <c r="J16340" s="36"/>
      <c r="O16340" s="36"/>
    </row>
    <row r="16341" spans="6:17">
      <c r="J16341" s="36"/>
      <c r="O16341" s="36"/>
    </row>
    <row r="16342" spans="6:17">
      <c r="O16342" s="36"/>
    </row>
    <row r="16343" spans="6:17">
      <c r="O16343" s="36"/>
    </row>
    <row r="16344" spans="6:17">
      <c r="F16344" s="47"/>
      <c r="G16344" s="47"/>
      <c r="H16344" s="47"/>
      <c r="I16344" s="47"/>
      <c r="J16344" s="47"/>
      <c r="K16344" s="47"/>
      <c r="L16344" s="47"/>
      <c r="M16344" s="47"/>
      <c r="N16344" s="47"/>
      <c r="O16344" s="47"/>
      <c r="P16344" s="47"/>
      <c r="Q16344" s="47"/>
    </row>
    <row r="16345" spans="6:17">
      <c r="J16345" s="36"/>
      <c r="O16345" s="36"/>
    </row>
    <row r="16346" spans="6:17">
      <c r="O16346" s="36"/>
    </row>
    <row r="16347" spans="6:17">
      <c r="O16347" s="36"/>
    </row>
    <row r="16348" spans="6:17">
      <c r="O16348" s="36"/>
    </row>
    <row r="16349" spans="6:17">
      <c r="O16349" s="36"/>
    </row>
    <row r="16350" spans="6:17">
      <c r="F16350" s="36"/>
      <c r="H16350" s="36"/>
      <c r="I16350" s="36"/>
    </row>
    <row r="16351" spans="6:17">
      <c r="F16351" s="36"/>
      <c r="H16351" s="36"/>
      <c r="I16351" s="36"/>
      <c r="K16351" s="36"/>
    </row>
    <row r="16352" spans="6:17">
      <c r="H16352" s="36"/>
      <c r="I16352" s="36"/>
      <c r="O16352" s="36"/>
    </row>
    <row r="16353" spans="6:15">
      <c r="H16353" s="36"/>
      <c r="I16353" s="36"/>
    </row>
    <row r="16354" spans="6:15">
      <c r="H16354" s="36"/>
      <c r="I16354" s="36"/>
    </row>
    <row r="16355" spans="6:15">
      <c r="H16355" s="36"/>
      <c r="I16355" s="36"/>
    </row>
    <row r="16356" spans="6:15">
      <c r="F16356" s="36"/>
      <c r="K16356" s="36"/>
      <c r="O16356" s="36"/>
    </row>
    <row r="16357" spans="6:15">
      <c r="O16357" s="36"/>
    </row>
    <row r="16358" spans="6:15">
      <c r="O16358" s="36"/>
    </row>
    <row r="16359" spans="6:15">
      <c r="O16359" s="36"/>
    </row>
    <row r="16360" spans="6:15">
      <c r="O16360" s="36"/>
    </row>
    <row r="16361" spans="6:15">
      <c r="O16361" s="36"/>
    </row>
    <row r="16362" spans="6:15">
      <c r="F16362" s="36"/>
      <c r="J16362" s="36"/>
      <c r="O16362" s="36"/>
    </row>
    <row r="16363" spans="6:15">
      <c r="F16363" s="36"/>
      <c r="J16363" s="36"/>
      <c r="K16363" s="36"/>
      <c r="O16363" s="36"/>
    </row>
    <row r="16364" spans="6:15">
      <c r="F16364" s="36"/>
      <c r="J16364" s="36"/>
      <c r="O16364" s="36"/>
    </row>
    <row r="16365" spans="6:15">
      <c r="J16365" s="36"/>
      <c r="O16365" s="36"/>
    </row>
    <row r="16366" spans="6:15">
      <c r="J16366" s="36"/>
      <c r="O16366" s="36"/>
    </row>
    <row r="16367" spans="6:15">
      <c r="J16367" s="36"/>
      <c r="O16367" s="36"/>
    </row>
    <row r="16368" spans="6:15">
      <c r="F16368" s="36"/>
      <c r="K16368" s="36"/>
    </row>
    <row r="16369" spans="6:15">
      <c r="F16369" s="36"/>
      <c r="J16369" s="36"/>
      <c r="O16369" s="36"/>
    </row>
    <row r="16374" spans="6:15">
      <c r="F16374" s="36"/>
      <c r="K16374" s="36"/>
      <c r="N16374" s="36"/>
    </row>
    <row r="16375" spans="6:15">
      <c r="F16375" s="36"/>
      <c r="N16375" s="36"/>
    </row>
    <row r="16376" spans="6:15">
      <c r="N16376" s="36"/>
    </row>
    <row r="16377" spans="6:15">
      <c r="I16377" s="36"/>
    </row>
    <row r="16378" spans="6:15">
      <c r="I16378" s="36"/>
    </row>
    <row r="16379" spans="6:15">
      <c r="N16379" s="36"/>
    </row>
    <row r="16380" spans="6:15">
      <c r="F16380" s="36"/>
      <c r="H16380" s="36"/>
      <c r="K16380" s="36"/>
    </row>
    <row r="16381" spans="6:15">
      <c r="F16381" s="36"/>
      <c r="H16381" s="36"/>
    </row>
    <row r="16382" spans="6:15">
      <c r="H16382" s="36"/>
    </row>
    <row r="16383" spans="6:15">
      <c r="H16383" s="36"/>
    </row>
    <row r="16384" spans="6:15">
      <c r="H16384" s="36"/>
    </row>
    <row r="16385" spans="6:15">
      <c r="H16385" s="36"/>
    </row>
    <row r="16386" spans="6:15">
      <c r="F16386" s="36"/>
      <c r="K16386" s="36"/>
      <c r="O16386" s="36"/>
    </row>
    <row r="16392" spans="6:15">
      <c r="F16392" s="36"/>
      <c r="K16392" s="36"/>
    </row>
    <row r="16393" spans="6:15">
      <c r="F16393" s="36"/>
      <c r="K16393" s="36"/>
      <c r="O16393" s="36"/>
    </row>
    <row r="16394" spans="6:15">
      <c r="F16394" s="36"/>
      <c r="J16394" s="36"/>
      <c r="K16394" s="36"/>
      <c r="O16394" s="36"/>
    </row>
    <row r="16395" spans="6:15">
      <c r="F16395" s="36"/>
    </row>
    <row r="16396" spans="6:15">
      <c r="F16396" s="36"/>
    </row>
    <row r="16397" spans="6:15">
      <c r="F16397" s="36"/>
    </row>
    <row r="16398" spans="6:15">
      <c r="K16398" s="36"/>
      <c r="O16398" s="36"/>
    </row>
    <row r="16399" spans="6:15">
      <c r="F16399" s="36"/>
      <c r="O16399" s="36"/>
    </row>
    <row r="16400" spans="6:15">
      <c r="O16400" s="36"/>
    </row>
    <row r="16401" spans="6:15">
      <c r="O16401" s="36"/>
    </row>
    <row r="16402" spans="6:15">
      <c r="O16402" s="36"/>
    </row>
    <row r="16403" spans="6:15">
      <c r="O16403" s="36"/>
    </row>
    <row r="16404" spans="6:15">
      <c r="F16404" s="36"/>
      <c r="K16404" s="36"/>
    </row>
    <row r="16405" spans="6:15">
      <c r="F16405" s="36"/>
      <c r="K16405" s="36"/>
      <c r="O16405" s="36"/>
    </row>
    <row r="16406" spans="6:15">
      <c r="F16406" s="36"/>
    </row>
    <row r="16407" spans="6:15">
      <c r="F16407" s="36"/>
    </row>
    <row r="16408" spans="6:15">
      <c r="F16408" s="36"/>
    </row>
    <row r="16409" spans="6:15">
      <c r="F16409" s="36"/>
    </row>
    <row r="16410" spans="6:15">
      <c r="F16410" s="36"/>
      <c r="J16410" s="36"/>
    </row>
    <row r="16411" spans="6:15">
      <c r="J16411" s="36"/>
      <c r="O16411" s="36"/>
    </row>
    <row r="16412" spans="6:15">
      <c r="J16412" s="36"/>
    </row>
    <row r="16413" spans="6:15">
      <c r="J16413" s="36"/>
    </row>
    <row r="16414" spans="6:15">
      <c r="J16414" s="36"/>
    </row>
    <row r="16416" spans="6:15">
      <c r="F16416" s="36"/>
      <c r="K16416" s="36"/>
      <c r="O16416" s="36"/>
    </row>
    <row r="16417" spans="6:17">
      <c r="F16417" s="36"/>
      <c r="J16417" s="36"/>
      <c r="K16417" s="36"/>
      <c r="O16417" s="36"/>
    </row>
    <row r="16418" spans="6:17">
      <c r="F16418" s="47"/>
      <c r="G16418" s="47"/>
      <c r="H16418" s="47"/>
      <c r="I16418" s="47"/>
      <c r="J16418" s="47"/>
      <c r="K16418" s="47"/>
      <c r="L16418" s="47"/>
      <c r="M16418" s="47"/>
      <c r="N16418" s="47"/>
      <c r="O16418" s="47"/>
      <c r="P16418" s="47"/>
      <c r="Q16418" s="47"/>
    </row>
    <row r="16419" spans="6:17">
      <c r="F16419" s="36"/>
    </row>
    <row r="16420" spans="6:17">
      <c r="F16420" s="36"/>
    </row>
    <row r="16421" spans="6:17">
      <c r="F16421" s="36"/>
    </row>
    <row r="16422" spans="6:17">
      <c r="F16422" s="36"/>
      <c r="I16422" s="36"/>
      <c r="O16422" s="36"/>
    </row>
    <row r="16423" spans="6:17">
      <c r="I16423" s="36"/>
      <c r="O16423" s="36"/>
    </row>
    <row r="16424" spans="6:17">
      <c r="I16424" s="36"/>
    </row>
    <row r="16425" spans="6:17">
      <c r="I16425" s="36"/>
    </row>
    <row r="16426" spans="6:17">
      <c r="I16426" s="36"/>
    </row>
    <row r="16427" spans="6:17">
      <c r="I16427" s="36"/>
    </row>
    <row r="16428" spans="6:17">
      <c r="F16428" s="36"/>
    </row>
    <row r="16429" spans="6:17">
      <c r="F16429" s="36"/>
      <c r="O16429" s="36"/>
    </row>
    <row r="16430" spans="6:17">
      <c r="F16430" s="36"/>
    </row>
    <row r="16431" spans="6:17">
      <c r="F16431" s="36"/>
    </row>
    <row r="16432" spans="6:17">
      <c r="F16432" s="36"/>
    </row>
    <row r="16433" spans="6:15">
      <c r="F16433" s="36"/>
    </row>
    <row r="16434" spans="6:15">
      <c r="F16434" s="36"/>
      <c r="K16434" s="36"/>
    </row>
    <row r="16435" spans="6:15">
      <c r="O16435" s="36"/>
    </row>
    <row r="16436" spans="6:15">
      <c r="J16436" s="36"/>
      <c r="O16436" s="36"/>
    </row>
    <row r="16440" spans="6:15">
      <c r="F16440" s="36"/>
      <c r="J16440" s="36"/>
      <c r="K16440" s="36"/>
      <c r="M16440" s="36"/>
      <c r="O16440" s="36"/>
    </row>
    <row r="16441" spans="6:15">
      <c r="M16441" s="36"/>
      <c r="O16441" s="36"/>
    </row>
    <row r="16442" spans="6:15">
      <c r="F16442" s="36"/>
      <c r="M16442" s="36"/>
      <c r="O16442" s="36"/>
    </row>
    <row r="16443" spans="6:15">
      <c r="M16443" s="36"/>
    </row>
    <row r="16444" spans="6:15">
      <c r="M16444" s="36"/>
    </row>
    <row r="16445" spans="6:15">
      <c r="M16445" s="36"/>
    </row>
    <row r="16446" spans="6:15">
      <c r="F16446" s="36"/>
      <c r="K16446" s="36"/>
    </row>
    <row r="16447" spans="6:15">
      <c r="F16447" s="36"/>
      <c r="J16447" s="36"/>
      <c r="K16447" s="36"/>
      <c r="O16447" s="36"/>
    </row>
    <row r="16448" spans="6:15">
      <c r="F16448" s="36"/>
      <c r="K16448" s="36"/>
      <c r="O16448" s="36"/>
    </row>
    <row r="16452" spans="6:17">
      <c r="F16452" s="36"/>
      <c r="J16452" s="36"/>
      <c r="K16452" s="36"/>
      <c r="O16452" s="36"/>
    </row>
    <row r="16453" spans="6:17">
      <c r="O16453" s="36"/>
    </row>
    <row r="16454" spans="6:17">
      <c r="F16454" s="47"/>
      <c r="G16454" s="47"/>
      <c r="H16454" s="47"/>
      <c r="I16454" s="47"/>
      <c r="J16454" s="47"/>
      <c r="K16454" s="47"/>
      <c r="L16454" s="47"/>
      <c r="M16454" s="47"/>
      <c r="N16454" s="47"/>
      <c r="O16454" s="47"/>
      <c r="P16454" s="47"/>
      <c r="Q16454" s="47"/>
    </row>
    <row r="16458" spans="6:17">
      <c r="F16458" s="47"/>
      <c r="G16458" s="47"/>
      <c r="H16458" s="47"/>
      <c r="I16458" s="47"/>
      <c r="J16458" s="47"/>
      <c r="K16458" s="47"/>
      <c r="L16458" s="47"/>
      <c r="M16458" s="47"/>
      <c r="N16458" s="47"/>
      <c r="O16458" s="47"/>
      <c r="P16458" s="47"/>
      <c r="Q16458" s="47"/>
    </row>
    <row r="16459" spans="6:17">
      <c r="O16459" s="36"/>
    </row>
    <row r="16460" spans="6:17">
      <c r="F16460" s="36"/>
      <c r="K16460" s="36"/>
      <c r="O16460" s="36"/>
    </row>
    <row r="16464" spans="6:17">
      <c r="F16464" s="36"/>
      <c r="K16464" s="36"/>
    </row>
    <row r="16465" spans="6:17">
      <c r="O16465" s="36"/>
    </row>
    <row r="16466" spans="6:17">
      <c r="F16466" s="36"/>
      <c r="K16466" s="36"/>
      <c r="O16466" s="36"/>
    </row>
    <row r="16470" spans="6:17">
      <c r="F16470" s="36"/>
      <c r="K16470" s="36"/>
      <c r="O16470" s="36"/>
    </row>
    <row r="16471" spans="6:17">
      <c r="O16471" s="36"/>
    </row>
    <row r="16472" spans="6:17">
      <c r="F16472" s="47"/>
      <c r="G16472" s="47"/>
      <c r="H16472" s="47"/>
      <c r="I16472" s="47"/>
      <c r="J16472" s="47"/>
      <c r="K16472" s="47"/>
      <c r="L16472" s="47"/>
      <c r="M16472" s="47"/>
      <c r="N16472" s="47"/>
      <c r="O16472" s="47"/>
      <c r="P16472" s="47"/>
      <c r="Q16472" s="47"/>
    </row>
    <row r="16476" spans="6:17">
      <c r="F16476" s="36"/>
      <c r="K16476" s="36"/>
      <c r="O16476" s="36"/>
    </row>
    <row r="16477" spans="6:17">
      <c r="F16477" s="36"/>
      <c r="K16477" s="36"/>
      <c r="O16477" s="36"/>
    </row>
    <row r="16478" spans="6:17">
      <c r="F16478" s="36"/>
      <c r="K16478" s="36"/>
      <c r="O16478" s="36"/>
    </row>
    <row r="16482" spans="6:17">
      <c r="F16482" s="36"/>
      <c r="K16482" s="36"/>
    </row>
    <row r="16483" spans="6:17">
      <c r="F16483" s="36"/>
      <c r="O16483" s="36"/>
    </row>
    <row r="16484" spans="6:17">
      <c r="F16484" s="36"/>
      <c r="O16484" s="36"/>
    </row>
    <row r="16488" spans="6:17">
      <c r="F16488" s="36"/>
      <c r="K16488" s="36"/>
    </row>
    <row r="16489" spans="6:17">
      <c r="F16489" s="47"/>
      <c r="G16489" s="47"/>
      <c r="H16489" s="47"/>
      <c r="I16489" s="47"/>
      <c r="J16489" s="47"/>
      <c r="K16489" s="47"/>
      <c r="L16489" s="47"/>
      <c r="M16489" s="47"/>
      <c r="N16489" s="47"/>
      <c r="O16489" s="47"/>
      <c r="P16489" s="47"/>
      <c r="Q16489" s="47"/>
    </row>
    <row r="16490" spans="6:17">
      <c r="F16490" s="36"/>
      <c r="O16490" s="36"/>
    </row>
    <row r="16494" spans="6:17">
      <c r="F16494" s="36"/>
      <c r="K16494" s="36"/>
    </row>
    <row r="16496" spans="6:17">
      <c r="F16496" s="36"/>
      <c r="K16496" s="36"/>
      <c r="O16496" s="36"/>
    </row>
    <row r="16500" spans="6:17">
      <c r="F16500" s="36"/>
      <c r="J16500" s="36"/>
      <c r="K16500" s="36"/>
      <c r="O16500" s="36"/>
    </row>
    <row r="16502" spans="6:17">
      <c r="F16502" s="36"/>
      <c r="K16502" s="36"/>
      <c r="O16502" s="36"/>
    </row>
    <row r="16506" spans="6:17">
      <c r="F16506" s="47"/>
      <c r="G16506" s="47"/>
      <c r="H16506" s="47"/>
      <c r="I16506" s="47"/>
      <c r="J16506" s="47"/>
      <c r="K16506" s="47"/>
      <c r="L16506" s="47"/>
      <c r="M16506" s="47"/>
      <c r="N16506" s="47"/>
      <c r="O16506" s="47"/>
      <c r="P16506" s="47"/>
      <c r="Q16506" s="47"/>
    </row>
    <row r="16507" spans="6:17">
      <c r="F16507" s="36"/>
      <c r="K16507" s="36"/>
      <c r="O16507" s="36"/>
    </row>
    <row r="16508" spans="6:17">
      <c r="F16508" s="36"/>
      <c r="J16508" s="36"/>
      <c r="K16508" s="36"/>
      <c r="O16508" s="36"/>
    </row>
    <row r="16512" spans="6:17">
      <c r="F16512" s="36"/>
      <c r="K16512" s="36"/>
    </row>
    <row r="16513" spans="6:17">
      <c r="F16513" s="47"/>
      <c r="G16513" s="47"/>
      <c r="H16513" s="47"/>
      <c r="I16513" s="47"/>
      <c r="J16513" s="47"/>
      <c r="K16513" s="47"/>
      <c r="L16513" s="47"/>
      <c r="M16513" s="47"/>
      <c r="N16513" s="47"/>
      <c r="O16513" s="47"/>
      <c r="P16513" s="47"/>
      <c r="Q16513" s="47"/>
    </row>
    <row r="16514" spans="6:17">
      <c r="F16514" s="36"/>
      <c r="K16514" s="36"/>
      <c r="O16514" s="36"/>
    </row>
    <row r="16520" spans="6:17">
      <c r="F16520" s="36"/>
      <c r="K16520" s="36"/>
      <c r="O16520" s="36"/>
    </row>
    <row r="16524" spans="6:17">
      <c r="K16524" s="36"/>
    </row>
    <row r="16526" spans="6:17">
      <c r="F16526" s="36"/>
      <c r="O16526" s="36"/>
    </row>
    <row r="16530" spans="6:17">
      <c r="F16530" s="47"/>
      <c r="G16530" s="47"/>
      <c r="H16530" s="47"/>
      <c r="I16530" s="47"/>
      <c r="J16530" s="47"/>
      <c r="K16530" s="47"/>
      <c r="L16530" s="47"/>
      <c r="M16530" s="47"/>
      <c r="N16530" s="47"/>
      <c r="O16530" s="47"/>
      <c r="P16530" s="47"/>
      <c r="Q16530" s="47"/>
    </row>
    <row r="16531" spans="6:17">
      <c r="F16531" s="36"/>
      <c r="O16531" s="36"/>
    </row>
    <row r="16532" spans="6:17">
      <c r="O16532" s="36"/>
    </row>
    <row r="16536" spans="6:17">
      <c r="F16536" s="47"/>
      <c r="G16536" s="47"/>
      <c r="H16536" s="47"/>
      <c r="I16536" s="47"/>
      <c r="J16536" s="47"/>
      <c r="K16536" s="47"/>
      <c r="L16536" s="47"/>
      <c r="M16536" s="47"/>
      <c r="N16536" s="47"/>
      <c r="O16536" s="47"/>
      <c r="P16536" s="47"/>
      <c r="Q16536" s="47"/>
    </row>
    <row r="16537" spans="6:17">
      <c r="F16537" s="36"/>
      <c r="K16537" s="36"/>
      <c r="O16537" s="36"/>
    </row>
    <row r="16538" spans="6:17">
      <c r="K16538" s="36"/>
      <c r="O16538" s="36"/>
    </row>
    <row r="16543" spans="6:17">
      <c r="O16543" s="36"/>
    </row>
    <row r="16544" spans="6:17">
      <c r="F16544" s="47"/>
      <c r="G16544" s="47"/>
      <c r="H16544" s="47"/>
      <c r="I16544" s="47"/>
      <c r="J16544" s="47"/>
      <c r="K16544" s="47"/>
      <c r="L16544" s="47"/>
      <c r="M16544" s="47"/>
      <c r="N16544" s="47"/>
      <c r="O16544" s="47"/>
      <c r="P16544" s="47"/>
      <c r="Q16544" s="47"/>
    </row>
    <row r="16550" spans="6:15">
      <c r="O16550" s="36"/>
    </row>
    <row r="16560" spans="6:15">
      <c r="F16560" s="36"/>
      <c r="K16560" s="36"/>
      <c r="M16560" s="36"/>
      <c r="O16560" s="36"/>
    </row>
    <row r="16561" spans="6:15">
      <c r="F16561" s="36"/>
      <c r="K16561" s="36"/>
      <c r="M16561" s="36"/>
      <c r="O16561" s="36"/>
    </row>
    <row r="16562" spans="6:15">
      <c r="M16562" s="36"/>
    </row>
    <row r="16563" spans="6:15">
      <c r="M16563" s="36"/>
    </row>
    <row r="16564" spans="6:15">
      <c r="M16564" s="36"/>
    </row>
    <row r="16567" spans="6:15">
      <c r="O16567" s="36"/>
    </row>
    <row r="16585" spans="6:17">
      <c r="F16585" s="47"/>
      <c r="G16585" s="47"/>
      <c r="H16585" s="47"/>
      <c r="I16585" s="47"/>
      <c r="J16585" s="47"/>
      <c r="K16585" s="47"/>
      <c r="L16585" s="47"/>
      <c r="M16585" s="47"/>
      <c r="N16585" s="47"/>
      <c r="O16585" s="47"/>
      <c r="P16585" s="47"/>
      <c r="Q16585" s="47"/>
    </row>
    <row r="16590" spans="6:17">
      <c r="F16590" s="36"/>
      <c r="J16590" s="36"/>
      <c r="K16590" s="36"/>
      <c r="O16590" s="36"/>
    </row>
    <row r="16591" spans="6:17">
      <c r="F16591" s="36"/>
      <c r="J16591" s="36"/>
      <c r="K16591" s="36"/>
      <c r="O16591" s="36"/>
    </row>
    <row r="16602" spans="6:11">
      <c r="F16602" s="36"/>
    </row>
    <row r="16603" spans="6:11">
      <c r="F16603" s="36"/>
      <c r="K16603" s="36"/>
    </row>
    <row r="16614" spans="6:15">
      <c r="F16614" s="36"/>
      <c r="K16614" s="36"/>
      <c r="O16614" s="36"/>
    </row>
    <row r="16615" spans="6:15">
      <c r="F16615" s="36"/>
      <c r="K16615" s="36"/>
      <c r="O16615" s="36"/>
    </row>
    <row r="16620" spans="6:15">
      <c r="O16620" s="36"/>
    </row>
    <row r="16621" spans="6:15">
      <c r="F16621" s="36"/>
    </row>
    <row r="16626" spans="6:17">
      <c r="O16626" s="36"/>
    </row>
    <row r="16633" spans="6:17">
      <c r="F16633" s="47"/>
      <c r="G16633" s="47"/>
      <c r="H16633" s="47"/>
      <c r="I16633" s="47"/>
      <c r="J16633" s="47"/>
      <c r="K16633" s="47"/>
      <c r="L16633" s="47"/>
      <c r="M16633" s="47"/>
      <c r="N16633" s="47"/>
      <c r="O16633" s="47"/>
      <c r="P16633" s="47"/>
      <c r="Q16633" s="47"/>
    </row>
    <row r="16638" spans="6:17">
      <c r="F16638" s="36"/>
      <c r="O16638" s="36"/>
    </row>
    <row r="16644" spans="6:17">
      <c r="F16644" s="36"/>
      <c r="K16644" s="36"/>
      <c r="M16644" s="36"/>
      <c r="O16644" s="36"/>
    </row>
    <row r="16645" spans="6:17">
      <c r="F16645" s="47"/>
      <c r="G16645" s="47"/>
      <c r="H16645" s="47"/>
      <c r="I16645" s="47"/>
      <c r="J16645" s="47"/>
      <c r="K16645" s="47"/>
      <c r="L16645" s="47"/>
      <c r="M16645" s="47"/>
      <c r="N16645" s="47"/>
      <c r="O16645" s="47"/>
      <c r="P16645" s="47"/>
      <c r="Q16645" s="47"/>
    </row>
    <row r="16646" spans="6:17">
      <c r="M16646" s="36"/>
    </row>
    <row r="16647" spans="6:17">
      <c r="M16647" s="36"/>
    </row>
    <row r="16648" spans="6:17">
      <c r="M16648" s="36"/>
    </row>
    <row r="16649" spans="6:17">
      <c r="M16649" s="36"/>
    </row>
    <row r="16650" spans="6:17">
      <c r="I16650" s="36"/>
      <c r="K16650" s="36"/>
    </row>
    <row r="16651" spans="6:17">
      <c r="F16651" s="36"/>
      <c r="I16651" s="36"/>
    </row>
    <row r="16652" spans="6:17">
      <c r="I16652" s="36"/>
    </row>
    <row r="16653" spans="6:17">
      <c r="I16653" s="36"/>
    </row>
    <row r="16654" spans="6:17">
      <c r="I16654" s="36"/>
    </row>
    <row r="16655" spans="6:17">
      <c r="I16655" s="36"/>
    </row>
    <row r="16656" spans="6:17">
      <c r="J16656" s="36"/>
      <c r="K16656" s="36"/>
      <c r="O16656" s="36"/>
    </row>
    <row r="16657" spans="6:17">
      <c r="F16657" s="47"/>
      <c r="G16657" s="47"/>
      <c r="H16657" s="47"/>
      <c r="I16657" s="47"/>
      <c r="J16657" s="47"/>
      <c r="K16657" s="47"/>
      <c r="L16657" s="47"/>
      <c r="M16657" s="47"/>
      <c r="N16657" s="47"/>
      <c r="O16657" s="47"/>
      <c r="P16657" s="47"/>
      <c r="Q16657" s="47"/>
    </row>
    <row r="16658" spans="6:17">
      <c r="J16658" s="36"/>
      <c r="O16658" s="36"/>
    </row>
    <row r="16659" spans="6:17">
      <c r="J16659" s="36"/>
      <c r="O16659" s="36"/>
    </row>
    <row r="16660" spans="6:17">
      <c r="J16660" s="36"/>
      <c r="O16660" s="36"/>
    </row>
    <row r="16661" spans="6:17">
      <c r="O16661" s="36"/>
    </row>
    <row r="16662" spans="6:17">
      <c r="O16662" s="36"/>
    </row>
    <row r="16663" spans="6:17">
      <c r="O16663" s="36"/>
    </row>
    <row r="16664" spans="6:17">
      <c r="O16664" s="36"/>
    </row>
    <row r="16665" spans="6:17">
      <c r="O16665" s="36"/>
    </row>
    <row r="16666" spans="6:17">
      <c r="O16666" s="36"/>
    </row>
    <row r="16667" spans="6:17">
      <c r="O16667" s="36"/>
    </row>
    <row r="16668" spans="6:17">
      <c r="F16668" s="36"/>
      <c r="K16668" s="36"/>
      <c r="O16668" s="36"/>
    </row>
    <row r="16669" spans="6:17">
      <c r="F16669" s="36"/>
      <c r="O16669" s="36"/>
    </row>
    <row r="16670" spans="6:17">
      <c r="F16670" s="36"/>
      <c r="O16670" s="36"/>
    </row>
    <row r="16675" spans="6:17">
      <c r="F16675" s="36"/>
      <c r="O16675" s="36"/>
    </row>
    <row r="16680" spans="6:17">
      <c r="I16680" s="36"/>
      <c r="J16680" s="36"/>
      <c r="O16680" s="36"/>
    </row>
    <row r="16681" spans="6:17">
      <c r="F16681" s="47"/>
      <c r="G16681" s="47"/>
      <c r="H16681" s="47"/>
      <c r="I16681" s="47"/>
      <c r="J16681" s="47"/>
      <c r="K16681" s="47"/>
      <c r="L16681" s="47"/>
      <c r="M16681" s="47"/>
      <c r="N16681" s="47"/>
      <c r="O16681" s="47"/>
      <c r="P16681" s="47"/>
      <c r="Q16681" s="47"/>
    </row>
    <row r="16682" spans="6:17">
      <c r="I16682" s="36"/>
    </row>
    <row r="16683" spans="6:17">
      <c r="I16683" s="36"/>
    </row>
    <row r="16684" spans="6:17">
      <c r="I16684" s="36"/>
    </row>
    <row r="16685" spans="6:17">
      <c r="I16685" s="36"/>
    </row>
    <row r="16693" spans="6:17">
      <c r="K16693" s="36"/>
    </row>
    <row r="16694" spans="6:17">
      <c r="F16694" s="47"/>
      <c r="G16694" s="47"/>
      <c r="H16694" s="47"/>
      <c r="I16694" s="47"/>
      <c r="J16694" s="47"/>
      <c r="K16694" s="47"/>
      <c r="L16694" s="47"/>
      <c r="M16694" s="47"/>
      <c r="N16694" s="47"/>
      <c r="O16694" s="47"/>
      <c r="P16694" s="47"/>
      <c r="Q16694" s="47"/>
    </row>
    <row r="16695" spans="6:17">
      <c r="K16695" s="36"/>
    </row>
    <row r="16696" spans="6:17">
      <c r="F16696" s="36"/>
      <c r="K16696" s="36"/>
    </row>
    <row r="16697" spans="6:17">
      <c r="F16697" s="36"/>
      <c r="K16697" s="36"/>
    </row>
    <row r="16698" spans="6:17">
      <c r="I16698" s="36"/>
      <c r="O16698" s="36"/>
    </row>
    <row r="16699" spans="6:17">
      <c r="F16699" s="36"/>
      <c r="I16699" s="36"/>
      <c r="K16699" s="36"/>
      <c r="O16699" s="36"/>
    </row>
    <row r="16700" spans="6:17">
      <c r="I16700" s="36"/>
      <c r="K16700" s="36"/>
    </row>
    <row r="16701" spans="6:17">
      <c r="I16701" s="36"/>
    </row>
    <row r="16702" spans="6:17">
      <c r="I16702" s="36"/>
    </row>
    <row r="16703" spans="6:17">
      <c r="I16703" s="36"/>
    </row>
    <row r="16704" spans="6:17">
      <c r="F16704" s="47"/>
      <c r="G16704" s="47"/>
      <c r="H16704" s="47"/>
      <c r="I16704" s="47"/>
      <c r="J16704" s="47"/>
      <c r="K16704" s="47"/>
      <c r="L16704" s="47"/>
      <c r="M16704" s="47"/>
      <c r="N16704" s="47"/>
      <c r="O16704" s="47"/>
      <c r="P16704" s="47"/>
      <c r="Q16704" s="47"/>
    </row>
    <row r="16705" spans="6:17">
      <c r="F16705" s="47"/>
      <c r="G16705" s="47"/>
      <c r="H16705" s="47"/>
      <c r="I16705" s="47"/>
      <c r="J16705" s="47"/>
      <c r="K16705" s="47"/>
      <c r="L16705" s="47"/>
      <c r="M16705" s="47"/>
      <c r="N16705" s="47"/>
      <c r="O16705" s="47"/>
      <c r="P16705" s="47"/>
      <c r="Q16705" s="47"/>
    </row>
    <row r="16710" spans="6:17">
      <c r="F16710" s="36"/>
      <c r="J16710" s="36"/>
    </row>
    <row r="16711" spans="6:17">
      <c r="J16711" s="36"/>
    </row>
    <row r="16712" spans="6:17">
      <c r="J16712" s="36"/>
    </row>
    <row r="16713" spans="6:17">
      <c r="J16713" s="36"/>
    </row>
    <row r="16714" spans="6:17">
      <c r="J16714" s="36"/>
    </row>
    <row r="16715" spans="6:17">
      <c r="J16715" s="36"/>
    </row>
    <row r="16716" spans="6:17">
      <c r="F16716" s="36"/>
    </row>
    <row r="16717" spans="6:17">
      <c r="F16717" s="36"/>
    </row>
    <row r="16718" spans="6:17">
      <c r="F16718" s="47"/>
      <c r="G16718" s="47"/>
      <c r="H16718" s="47"/>
      <c r="I16718" s="47"/>
      <c r="J16718" s="47"/>
      <c r="K16718" s="47"/>
      <c r="L16718" s="47"/>
      <c r="M16718" s="47"/>
      <c r="N16718" s="47"/>
      <c r="O16718" s="47"/>
      <c r="P16718" s="47"/>
      <c r="Q16718" s="47"/>
    </row>
    <row r="16719" spans="6:17">
      <c r="F16719" s="36"/>
    </row>
    <row r="16720" spans="6:17">
      <c r="F16720" s="36"/>
    </row>
    <row r="16721" spans="6:17">
      <c r="F16721" s="36"/>
    </row>
    <row r="16722" spans="6:17">
      <c r="F16722" s="36"/>
      <c r="K16722" s="36"/>
      <c r="O16722" s="36"/>
    </row>
    <row r="16723" spans="6:17">
      <c r="O16723" s="36"/>
    </row>
    <row r="16724" spans="6:17">
      <c r="O16724" s="36"/>
    </row>
    <row r="16725" spans="6:17">
      <c r="O16725" s="36"/>
    </row>
    <row r="16726" spans="6:17">
      <c r="O16726" s="36"/>
    </row>
    <row r="16727" spans="6:17">
      <c r="O16727" s="36"/>
    </row>
    <row r="16728" spans="6:17">
      <c r="K16728" s="36"/>
    </row>
    <row r="16729" spans="6:17">
      <c r="F16729" s="36"/>
      <c r="J16729" s="36"/>
      <c r="K16729" s="36"/>
      <c r="O16729" s="36"/>
    </row>
    <row r="16730" spans="6:17">
      <c r="K16730" s="36"/>
    </row>
    <row r="16731" spans="6:17">
      <c r="K16731" s="36"/>
    </row>
    <row r="16732" spans="6:17">
      <c r="K16732" s="36"/>
    </row>
    <row r="16733" spans="6:17">
      <c r="K16733" s="36"/>
    </row>
    <row r="16735" spans="6:17">
      <c r="F16735" s="47"/>
      <c r="G16735" s="47"/>
      <c r="H16735" s="47"/>
      <c r="I16735" s="47"/>
      <c r="J16735" s="47"/>
      <c r="K16735" s="47"/>
      <c r="L16735" s="47"/>
      <c r="M16735" s="47"/>
      <c r="N16735" s="47"/>
      <c r="O16735" s="47"/>
      <c r="P16735" s="47"/>
      <c r="Q16735" s="47"/>
    </row>
    <row r="16740" spans="6:17">
      <c r="F16740" s="36"/>
    </row>
    <row r="16741" spans="6:17">
      <c r="F16741" s="36"/>
      <c r="K16741" s="36"/>
      <c r="O16741" s="36"/>
    </row>
    <row r="16742" spans="6:17">
      <c r="F16742" s="47"/>
      <c r="G16742" s="47"/>
      <c r="H16742" s="47"/>
      <c r="I16742" s="47"/>
      <c r="J16742" s="47"/>
      <c r="K16742" s="47"/>
      <c r="L16742" s="47"/>
      <c r="M16742" s="47"/>
      <c r="N16742" s="47"/>
      <c r="O16742" s="47"/>
      <c r="P16742" s="47"/>
      <c r="Q16742" s="47"/>
    </row>
    <row r="16743" spans="6:17">
      <c r="F16743" s="36"/>
    </row>
    <row r="16744" spans="6:17">
      <c r="F16744" s="36"/>
    </row>
    <row r="16745" spans="6:17">
      <c r="F16745" s="36"/>
    </row>
    <row r="16747" spans="6:17">
      <c r="O16747" s="36"/>
    </row>
    <row r="16748" spans="6:17">
      <c r="F16748" s="36"/>
      <c r="O16748" s="36"/>
    </row>
    <row r="16752" spans="6:17">
      <c r="F16752" s="47"/>
      <c r="G16752" s="47"/>
      <c r="H16752" s="47"/>
      <c r="I16752" s="47"/>
      <c r="J16752" s="47"/>
      <c r="K16752" s="47"/>
      <c r="L16752" s="47"/>
      <c r="M16752" s="47"/>
      <c r="N16752" s="47"/>
      <c r="O16752" s="47"/>
      <c r="P16752" s="47"/>
      <c r="Q16752" s="47"/>
    </row>
    <row r="16753" spans="6:15">
      <c r="F16753" s="36"/>
      <c r="K16753" s="36"/>
      <c r="O16753" s="36"/>
    </row>
    <row r="16759" spans="6:15">
      <c r="O16759" s="36"/>
    </row>
    <row r="16765" spans="6:15">
      <c r="M16765" s="36"/>
      <c r="O16765" s="36"/>
    </row>
    <row r="16766" spans="6:15">
      <c r="M16766" s="36"/>
    </row>
    <row r="16767" spans="6:15">
      <c r="M16767" s="36"/>
    </row>
    <row r="16768" spans="6:15">
      <c r="M16768" s="36"/>
    </row>
    <row r="16769" spans="6:15">
      <c r="M16769" s="36"/>
    </row>
    <row r="16770" spans="6:15">
      <c r="F16770" s="36"/>
      <c r="O16770" s="36"/>
    </row>
    <row r="16771" spans="6:15">
      <c r="O16771" s="36"/>
    </row>
    <row r="16776" spans="6:15">
      <c r="F16776" s="36"/>
      <c r="K16776" s="36"/>
      <c r="O16776" s="36"/>
    </row>
    <row r="16777" spans="6:15">
      <c r="O16777" s="36"/>
    </row>
    <row r="16782" spans="6:15">
      <c r="F16782" s="36"/>
      <c r="O16782" s="36"/>
    </row>
    <row r="16783" spans="6:15">
      <c r="J16783" s="36"/>
      <c r="K16783" s="36"/>
      <c r="O16783" s="36"/>
    </row>
    <row r="16784" spans="6:15">
      <c r="F16784" s="36"/>
      <c r="K16784" s="36"/>
    </row>
    <row r="16788" spans="6:17">
      <c r="F16788" s="36"/>
      <c r="J16788" s="36"/>
      <c r="O16788" s="36"/>
    </row>
    <row r="16789" spans="6:17">
      <c r="O16789" s="36"/>
    </row>
    <row r="16794" spans="6:17">
      <c r="F16794" s="36"/>
      <c r="O16794" s="36"/>
    </row>
    <row r="16795" spans="6:17">
      <c r="F16795" s="36"/>
      <c r="K16795" s="36"/>
      <c r="O16795" s="36"/>
    </row>
    <row r="16796" spans="6:17">
      <c r="F16796" s="47"/>
      <c r="G16796" s="47"/>
      <c r="H16796" s="47"/>
      <c r="I16796" s="47"/>
      <c r="J16796" s="47"/>
      <c r="K16796" s="47"/>
      <c r="L16796" s="47"/>
      <c r="M16796" s="47"/>
      <c r="N16796" s="47"/>
      <c r="O16796" s="47"/>
      <c r="P16796" s="47"/>
      <c r="Q16796" s="47"/>
    </row>
    <row r="16797" spans="6:17">
      <c r="O16797" s="36"/>
    </row>
    <row r="16798" spans="6:17">
      <c r="O16798" s="36"/>
    </row>
    <row r="16799" spans="6:17">
      <c r="O16799" s="36"/>
    </row>
    <row r="16800" spans="6:17">
      <c r="F16800" s="36"/>
      <c r="K16800" s="36"/>
      <c r="O16800" s="36"/>
    </row>
    <row r="16801" spans="6:17">
      <c r="F16801" s="36"/>
      <c r="K16801" s="36"/>
      <c r="O16801" s="36"/>
    </row>
    <row r="16802" spans="6:17">
      <c r="F16802" s="36"/>
      <c r="K16802" s="36"/>
    </row>
    <row r="16803" spans="6:17">
      <c r="F16803" s="36"/>
      <c r="K16803" s="36"/>
    </row>
    <row r="16804" spans="6:17">
      <c r="F16804" s="36"/>
      <c r="K16804" s="36"/>
    </row>
    <row r="16805" spans="6:17">
      <c r="F16805" s="36"/>
      <c r="K16805" s="36"/>
    </row>
    <row r="16806" spans="6:17">
      <c r="F16806" s="36"/>
      <c r="K16806" s="36"/>
      <c r="O16806" s="36"/>
    </row>
    <row r="16807" spans="6:17">
      <c r="F16807" s="36"/>
      <c r="O16807" s="36"/>
    </row>
    <row r="16808" spans="6:17">
      <c r="F16808" s="47"/>
      <c r="G16808" s="47"/>
      <c r="H16808" s="47"/>
      <c r="I16808" s="47"/>
      <c r="J16808" s="47"/>
      <c r="K16808" s="47"/>
      <c r="L16808" s="47"/>
      <c r="M16808" s="47"/>
      <c r="N16808" s="47"/>
      <c r="O16808" s="47"/>
      <c r="P16808" s="47"/>
      <c r="Q16808" s="47"/>
    </row>
    <row r="16809" spans="6:17">
      <c r="F16809" s="36"/>
    </row>
    <row r="16810" spans="6:17">
      <c r="F16810" s="36"/>
    </row>
    <row r="16811" spans="6:17">
      <c r="F16811" s="36"/>
    </row>
    <row r="16812" spans="6:17">
      <c r="F16812" s="36"/>
      <c r="K16812" s="36"/>
    </row>
    <row r="16813" spans="6:17">
      <c r="F16813" s="36"/>
      <c r="K16813" s="36"/>
      <c r="O16813" s="36"/>
    </row>
    <row r="16814" spans="6:17">
      <c r="K16814" s="36"/>
    </row>
    <row r="16815" spans="6:17">
      <c r="K16815" s="36"/>
    </row>
    <row r="16816" spans="6:17">
      <c r="K16816" s="36"/>
    </row>
    <row r="16817" spans="6:17">
      <c r="K16817" s="36"/>
    </row>
    <row r="16818" spans="6:17">
      <c r="F16818" s="36"/>
      <c r="O16818" s="36"/>
    </row>
    <row r="16819" spans="6:17">
      <c r="F16819" s="36"/>
      <c r="O16819" s="36"/>
    </row>
    <row r="16820" spans="6:17">
      <c r="F16820" s="47"/>
      <c r="G16820" s="47"/>
      <c r="H16820" s="47"/>
      <c r="I16820" s="47"/>
      <c r="J16820" s="47"/>
      <c r="K16820" s="47"/>
      <c r="L16820" s="47"/>
      <c r="M16820" s="47"/>
      <c r="N16820" s="47"/>
      <c r="O16820" s="47"/>
      <c r="P16820" s="47"/>
      <c r="Q16820" s="47"/>
    </row>
    <row r="16821" spans="6:17">
      <c r="F16821" s="36"/>
    </row>
    <row r="16822" spans="6:17">
      <c r="F16822" s="36"/>
    </row>
    <row r="16823" spans="6:17">
      <c r="F16823" s="36"/>
    </row>
    <row r="16825" spans="6:17">
      <c r="F16825" s="36"/>
      <c r="K16825" s="36"/>
    </row>
    <row r="16826" spans="6:17">
      <c r="K16826" s="36"/>
    </row>
    <row r="16830" spans="6:17">
      <c r="O16830" s="36"/>
    </row>
    <row r="16831" spans="6:17">
      <c r="F16831" s="47"/>
      <c r="G16831" s="47"/>
      <c r="H16831" s="47"/>
      <c r="I16831" s="47"/>
      <c r="J16831" s="47"/>
      <c r="K16831" s="47"/>
      <c r="L16831" s="47"/>
      <c r="M16831" s="47"/>
      <c r="N16831" s="47"/>
      <c r="O16831" s="47"/>
      <c r="P16831" s="47"/>
      <c r="Q16831" s="47"/>
    </row>
    <row r="16832" spans="6:17">
      <c r="O16832" s="36"/>
    </row>
    <row r="16833" spans="6:17">
      <c r="O16833" s="36"/>
    </row>
    <row r="16834" spans="6:17">
      <c r="O16834" s="36"/>
    </row>
    <row r="16835" spans="6:17">
      <c r="O16835" s="36"/>
    </row>
    <row r="16836" spans="6:17">
      <c r="F16836" s="36"/>
      <c r="J16836" s="36"/>
      <c r="K16836" s="36"/>
      <c r="O16836" s="36"/>
    </row>
    <row r="16837" spans="6:17">
      <c r="O16837" s="36"/>
    </row>
    <row r="16838" spans="6:17">
      <c r="F16838" s="36"/>
      <c r="O16838" s="36"/>
    </row>
    <row r="16839" spans="6:17">
      <c r="O16839" s="36"/>
    </row>
    <row r="16840" spans="6:17">
      <c r="O16840" s="36"/>
    </row>
    <row r="16841" spans="6:17">
      <c r="O16841" s="36"/>
    </row>
    <row r="16842" spans="6:17">
      <c r="F16842" s="36"/>
      <c r="K16842" s="36"/>
    </row>
    <row r="16843" spans="6:17">
      <c r="F16843" s="36"/>
      <c r="K16843" s="36"/>
      <c r="O16843" s="36"/>
    </row>
    <row r="16844" spans="6:17">
      <c r="F16844" s="36"/>
      <c r="K16844" s="36"/>
      <c r="O16844" s="36"/>
    </row>
    <row r="16845" spans="6:17">
      <c r="F16845" s="36"/>
      <c r="K16845" s="36"/>
    </row>
    <row r="16846" spans="6:17">
      <c r="F16846" s="36"/>
      <c r="K16846" s="36"/>
    </row>
    <row r="16847" spans="6:17">
      <c r="F16847" s="36"/>
      <c r="K16847" s="36"/>
    </row>
    <row r="16848" spans="6:17">
      <c r="F16848" s="47"/>
      <c r="G16848" s="47"/>
      <c r="H16848" s="47"/>
      <c r="I16848" s="47"/>
      <c r="J16848" s="47"/>
      <c r="K16848" s="47"/>
      <c r="L16848" s="47"/>
      <c r="M16848" s="47"/>
      <c r="N16848" s="47"/>
      <c r="O16848" s="47"/>
      <c r="P16848" s="47"/>
      <c r="Q16848" s="47"/>
    </row>
    <row r="16849" spans="6:17">
      <c r="O16849" s="36"/>
    </row>
    <row r="16850" spans="6:17">
      <c r="F16850" s="36"/>
      <c r="O16850" s="36"/>
    </row>
    <row r="16851" spans="6:17">
      <c r="O16851" s="36"/>
    </row>
    <row r="16852" spans="6:17">
      <c r="O16852" s="36"/>
    </row>
    <row r="16853" spans="6:17">
      <c r="O16853" s="36"/>
    </row>
    <row r="16854" spans="6:17">
      <c r="F16854" s="36"/>
      <c r="O16854" s="36"/>
    </row>
    <row r="16855" spans="6:17">
      <c r="F16855" s="47"/>
      <c r="G16855" s="47"/>
      <c r="H16855" s="47"/>
      <c r="I16855" s="47"/>
      <c r="J16855" s="47"/>
      <c r="K16855" s="47"/>
      <c r="L16855" s="47"/>
      <c r="M16855" s="47"/>
      <c r="N16855" s="47"/>
      <c r="O16855" s="47"/>
      <c r="P16855" s="47"/>
      <c r="Q16855" s="47"/>
    </row>
    <row r="16860" spans="6:17">
      <c r="F16860" s="36"/>
      <c r="K16860" s="36"/>
    </row>
    <row r="16861" spans="6:17">
      <c r="F16861" s="36"/>
    </row>
    <row r="16862" spans="6:17">
      <c r="F16862" s="36"/>
    </row>
    <row r="16863" spans="6:17">
      <c r="F16863" s="36"/>
    </row>
    <row r="16864" spans="6:17">
      <c r="F16864" s="36"/>
    </row>
    <row r="16865" spans="6:17">
      <c r="F16865" s="36"/>
    </row>
    <row r="16866" spans="6:17">
      <c r="F16866" s="47"/>
      <c r="G16866" s="47"/>
      <c r="H16866" s="47"/>
      <c r="I16866" s="47"/>
      <c r="J16866" s="47"/>
      <c r="K16866" s="47"/>
      <c r="L16866" s="47"/>
      <c r="M16866" s="47"/>
      <c r="N16866" s="47"/>
      <c r="O16866" s="47"/>
      <c r="P16866" s="47"/>
      <c r="Q16866" s="47"/>
    </row>
    <row r="16867" spans="6:17">
      <c r="K16867" s="36"/>
    </row>
    <row r="16868" spans="6:17">
      <c r="K16868" s="36"/>
    </row>
    <row r="16869" spans="6:17">
      <c r="K16869" s="36"/>
    </row>
    <row r="16870" spans="6:17">
      <c r="K16870" s="36"/>
    </row>
    <row r="16871" spans="6:17">
      <c r="K16871" s="36"/>
    </row>
    <row r="16872" spans="6:17">
      <c r="K16872" s="36"/>
    </row>
    <row r="16873" spans="6:17">
      <c r="F16873" s="36"/>
      <c r="K16873" s="36"/>
      <c r="O16873" s="36"/>
    </row>
    <row r="16874" spans="6:17">
      <c r="K16874" s="36"/>
    </row>
    <row r="16875" spans="6:17">
      <c r="K16875" s="36"/>
    </row>
    <row r="16876" spans="6:17">
      <c r="K16876" s="36"/>
    </row>
    <row r="16878" spans="6:17">
      <c r="F16878" s="47"/>
      <c r="G16878" s="47"/>
      <c r="H16878" s="47"/>
      <c r="I16878" s="47"/>
      <c r="J16878" s="47"/>
      <c r="K16878" s="47"/>
      <c r="L16878" s="47"/>
      <c r="M16878" s="47"/>
      <c r="N16878" s="47"/>
      <c r="O16878" s="47"/>
      <c r="P16878" s="47"/>
      <c r="Q16878" s="47"/>
    </row>
    <row r="16879" spans="6:17">
      <c r="F16879" s="36"/>
      <c r="K16879" s="36"/>
    </row>
    <row r="16880" spans="6:17">
      <c r="F16880" s="36"/>
      <c r="K16880" s="36"/>
    </row>
    <row r="16881" spans="6:17">
      <c r="F16881" s="36"/>
      <c r="K16881" s="36"/>
    </row>
    <row r="16882" spans="6:17">
      <c r="F16882" s="36"/>
      <c r="K16882" s="36"/>
    </row>
    <row r="16883" spans="6:17">
      <c r="F16883" s="36"/>
      <c r="K16883" s="36"/>
    </row>
    <row r="16884" spans="6:17">
      <c r="F16884" s="36"/>
      <c r="K16884" s="36"/>
    </row>
    <row r="16885" spans="6:17">
      <c r="F16885" s="47"/>
      <c r="G16885" s="47"/>
      <c r="H16885" s="47"/>
      <c r="I16885" s="47"/>
      <c r="J16885" s="47"/>
      <c r="K16885" s="47"/>
      <c r="L16885" s="47"/>
      <c r="M16885" s="47"/>
      <c r="N16885" s="47"/>
      <c r="O16885" s="47"/>
      <c r="P16885" s="47"/>
      <c r="Q16885" s="47"/>
    </row>
    <row r="16886" spans="6:17">
      <c r="F16886" s="36"/>
      <c r="K16886" s="36"/>
    </row>
    <row r="16887" spans="6:17">
      <c r="F16887" s="36"/>
      <c r="K16887" s="36"/>
    </row>
    <row r="16888" spans="6:17">
      <c r="F16888" s="36"/>
      <c r="K16888" s="36"/>
    </row>
    <row r="16889" spans="6:17">
      <c r="F16889" s="36"/>
      <c r="K16889" s="36"/>
    </row>
    <row r="16890" spans="6:17">
      <c r="K16890" s="36"/>
    </row>
    <row r="16891" spans="6:17">
      <c r="K16891" s="36"/>
    </row>
    <row r="16892" spans="6:17">
      <c r="F16892" s="36"/>
      <c r="K16892" s="36"/>
    </row>
    <row r="16893" spans="6:17">
      <c r="K16893" s="36"/>
    </row>
    <row r="16894" spans="6:17">
      <c r="K16894" s="36"/>
    </row>
    <row r="16895" spans="6:17">
      <c r="K16895" s="36"/>
    </row>
    <row r="16896" spans="6:17">
      <c r="F16896" s="47"/>
      <c r="G16896" s="47"/>
      <c r="H16896" s="47"/>
      <c r="I16896" s="47"/>
      <c r="J16896" s="47"/>
      <c r="K16896" s="47"/>
      <c r="L16896" s="47"/>
      <c r="M16896" s="47"/>
      <c r="N16896" s="47"/>
      <c r="O16896" s="47"/>
      <c r="P16896" s="47"/>
      <c r="Q16896" s="47"/>
    </row>
    <row r="16897" spans="6:17">
      <c r="F16897" s="36"/>
      <c r="K16897" s="36"/>
      <c r="O16897" s="36"/>
    </row>
    <row r="16898" spans="6:17">
      <c r="F16898" s="36"/>
      <c r="J16898" s="36"/>
      <c r="K16898" s="36"/>
      <c r="O16898" s="36"/>
    </row>
    <row r="16899" spans="6:17">
      <c r="K16899" s="36"/>
      <c r="O16899" s="36"/>
    </row>
    <row r="16900" spans="6:17">
      <c r="K16900" s="36"/>
      <c r="O16900" s="36"/>
    </row>
    <row r="16901" spans="6:17">
      <c r="K16901" s="36"/>
      <c r="O16901" s="36"/>
    </row>
    <row r="16902" spans="6:17">
      <c r="F16902" s="47"/>
      <c r="G16902" s="47"/>
      <c r="H16902" s="47"/>
      <c r="I16902" s="47"/>
      <c r="J16902" s="47"/>
      <c r="K16902" s="47"/>
      <c r="L16902" s="47"/>
      <c r="M16902" s="47"/>
      <c r="N16902" s="47"/>
      <c r="O16902" s="47"/>
      <c r="P16902" s="47"/>
      <c r="Q16902" s="47"/>
    </row>
    <row r="16903" spans="6:17">
      <c r="I16903" s="36"/>
    </row>
    <row r="16904" spans="6:17">
      <c r="F16904" s="36"/>
      <c r="I16904" s="36"/>
      <c r="K16904" s="36"/>
      <c r="O16904" s="36"/>
    </row>
    <row r="16905" spans="6:17">
      <c r="I16905" s="36"/>
    </row>
    <row r="16906" spans="6:17">
      <c r="I16906" s="36"/>
    </row>
    <row r="16907" spans="6:17">
      <c r="I16907" s="36"/>
    </row>
    <row r="16908" spans="6:17">
      <c r="F16908" s="47"/>
      <c r="G16908" s="47"/>
      <c r="H16908" s="47"/>
      <c r="I16908" s="47"/>
      <c r="J16908" s="47"/>
      <c r="K16908" s="47"/>
      <c r="L16908" s="47"/>
      <c r="M16908" s="47"/>
      <c r="N16908" s="47"/>
      <c r="O16908" s="47"/>
      <c r="P16908" s="47"/>
      <c r="Q16908" s="47"/>
    </row>
    <row r="16909" spans="6:17">
      <c r="F16909" s="36"/>
    </row>
    <row r="16910" spans="6:17">
      <c r="F16910" s="36"/>
      <c r="J16910" s="36"/>
      <c r="K16910" s="36"/>
      <c r="O16910" s="36"/>
    </row>
    <row r="16911" spans="6:17">
      <c r="F16911" s="36"/>
    </row>
    <row r="16912" spans="6:17">
      <c r="F16912" s="36"/>
    </row>
    <row r="16913" spans="6:17">
      <c r="F16913" s="36"/>
    </row>
    <row r="16916" spans="6:17">
      <c r="F16916" s="36"/>
      <c r="J16916" s="36"/>
      <c r="K16916" s="36"/>
      <c r="O16916" s="36"/>
    </row>
    <row r="16920" spans="6:17">
      <c r="F16920" s="36"/>
    </row>
    <row r="16921" spans="6:17">
      <c r="F16921" s="36"/>
      <c r="J16921" s="36"/>
      <c r="K16921" s="36"/>
      <c r="O16921" s="36"/>
    </row>
    <row r="16922" spans="6:17">
      <c r="F16922" s="36"/>
      <c r="K16922" s="36"/>
      <c r="O16922" s="36"/>
    </row>
    <row r="16923" spans="6:17">
      <c r="F16923" s="36"/>
    </row>
    <row r="16924" spans="6:17">
      <c r="F16924" s="36"/>
    </row>
    <row r="16925" spans="6:17">
      <c r="F16925" s="36"/>
    </row>
    <row r="16926" spans="6:17">
      <c r="F16926" s="36"/>
      <c r="J16926" s="36"/>
      <c r="K16926" s="36"/>
      <c r="O16926" s="36"/>
    </row>
    <row r="16927" spans="6:17">
      <c r="F16927" s="36"/>
      <c r="J16927" s="36"/>
      <c r="K16927" s="36"/>
      <c r="O16927" s="36"/>
    </row>
    <row r="16928" spans="6:17">
      <c r="F16928" s="47"/>
      <c r="G16928" s="47"/>
      <c r="H16928" s="47"/>
      <c r="I16928" s="47"/>
      <c r="J16928" s="47"/>
      <c r="K16928" s="47"/>
      <c r="L16928" s="47"/>
      <c r="M16928" s="47"/>
      <c r="N16928" s="47"/>
      <c r="O16928" s="47"/>
      <c r="P16928" s="47"/>
      <c r="Q16928" s="47"/>
    </row>
    <row r="16929" spans="6:15">
      <c r="F16929" s="36"/>
    </row>
    <row r="16930" spans="6:15">
      <c r="F16930" s="36"/>
    </row>
    <row r="16931" spans="6:15">
      <c r="F16931" s="36"/>
    </row>
    <row r="16932" spans="6:15">
      <c r="F16932" s="36"/>
      <c r="I16932" s="36"/>
    </row>
    <row r="16933" spans="6:15">
      <c r="I16933" s="36"/>
    </row>
    <row r="16934" spans="6:15">
      <c r="F16934" s="36"/>
      <c r="I16934" s="36"/>
      <c r="K16934" s="36"/>
      <c r="O16934" s="36"/>
    </row>
    <row r="16935" spans="6:15">
      <c r="I16935" s="36"/>
    </row>
    <row r="16936" spans="6:15">
      <c r="I16936" s="36"/>
    </row>
    <row r="16937" spans="6:15">
      <c r="I16937" s="36"/>
    </row>
    <row r="16938" spans="6:15">
      <c r="F16938" s="36"/>
      <c r="G16938" s="36"/>
    </row>
    <row r="16939" spans="6:15">
      <c r="G16939" s="36"/>
    </row>
    <row r="16940" spans="6:15">
      <c r="G16940" s="36"/>
      <c r="K16940" s="36"/>
      <c r="O16940" s="36"/>
    </row>
    <row r="16941" spans="6:15">
      <c r="G16941" s="36"/>
    </row>
    <row r="16942" spans="6:15">
      <c r="G16942" s="36"/>
    </row>
    <row r="16943" spans="6:15">
      <c r="G16943" s="36"/>
    </row>
    <row r="16944" spans="6:15">
      <c r="F16944" s="36"/>
    </row>
    <row r="16946" spans="6:17">
      <c r="F16946" s="36"/>
      <c r="K16946" s="36"/>
      <c r="O16946" s="36"/>
    </row>
    <row r="16950" spans="6:17">
      <c r="F16950" s="36"/>
      <c r="I16950" s="36"/>
      <c r="K16950" s="36"/>
      <c r="O16950" s="36"/>
    </row>
    <row r="16951" spans="6:17">
      <c r="F16951" s="47"/>
      <c r="G16951" s="47"/>
      <c r="H16951" s="47"/>
      <c r="I16951" s="47"/>
      <c r="J16951" s="47"/>
      <c r="K16951" s="47"/>
      <c r="L16951" s="47"/>
      <c r="M16951" s="47"/>
      <c r="N16951" s="47"/>
      <c r="O16951" s="47"/>
      <c r="P16951" s="47"/>
      <c r="Q16951" s="47"/>
    </row>
    <row r="16952" spans="6:17">
      <c r="F16952" s="36"/>
      <c r="I16952" s="36"/>
      <c r="K16952" s="36"/>
      <c r="O16952" s="36"/>
    </row>
    <row r="16953" spans="6:17">
      <c r="I16953" s="36"/>
    </row>
    <row r="16954" spans="6:17">
      <c r="I16954" s="36"/>
    </row>
    <row r="16955" spans="6:17">
      <c r="I16955" s="36"/>
    </row>
    <row r="16956" spans="6:17">
      <c r="F16956" s="36"/>
      <c r="I16956" s="36"/>
    </row>
    <row r="16957" spans="6:17">
      <c r="F16957" s="36"/>
      <c r="I16957" s="36"/>
      <c r="K16957" s="36"/>
    </row>
    <row r="16958" spans="6:17">
      <c r="F16958" s="36"/>
      <c r="I16958" s="36"/>
      <c r="O16958" s="36"/>
    </row>
    <row r="16959" spans="6:17">
      <c r="I16959" s="36"/>
    </row>
    <row r="16960" spans="6:17">
      <c r="I16960" s="36"/>
    </row>
    <row r="16961" spans="6:15">
      <c r="I16961" s="36"/>
    </row>
    <row r="16962" spans="6:15">
      <c r="F16962" s="36"/>
      <c r="K16962" s="36"/>
      <c r="O16962" s="36"/>
    </row>
    <row r="16963" spans="6:15">
      <c r="F16963" s="36"/>
      <c r="K16963" s="36"/>
    </row>
    <row r="16964" spans="6:15">
      <c r="F16964" s="36"/>
      <c r="K16964" s="36"/>
      <c r="O16964" s="36"/>
    </row>
    <row r="16965" spans="6:15">
      <c r="F16965" s="36"/>
      <c r="K16965" s="36"/>
    </row>
    <row r="16966" spans="6:15">
      <c r="F16966" s="36"/>
      <c r="K16966" s="36"/>
    </row>
    <row r="16967" spans="6:15">
      <c r="F16967" s="36"/>
      <c r="K16967" s="36"/>
    </row>
    <row r="16968" spans="6:15">
      <c r="F16968" s="36"/>
      <c r="K16968" s="36"/>
    </row>
    <row r="16969" spans="6:15">
      <c r="F16969" s="36"/>
      <c r="K16969" s="36"/>
    </row>
    <row r="16970" spans="6:15">
      <c r="F16970" s="36"/>
      <c r="K16970" s="36"/>
      <c r="O16970" s="36"/>
    </row>
    <row r="16971" spans="6:15">
      <c r="F16971" s="36"/>
      <c r="K16971" s="36"/>
    </row>
    <row r="16972" spans="6:15">
      <c r="F16972" s="36"/>
      <c r="K16972" s="36"/>
    </row>
    <row r="16973" spans="6:15">
      <c r="F16973" s="36"/>
      <c r="K16973" s="36"/>
    </row>
    <row r="16974" spans="6:15">
      <c r="F16974" s="36"/>
      <c r="K16974" s="36"/>
      <c r="O16974" s="36"/>
    </row>
    <row r="16975" spans="6:15">
      <c r="F16975" s="36"/>
      <c r="K16975" s="36"/>
    </row>
    <row r="16976" spans="6:15">
      <c r="F16976" s="36"/>
      <c r="K16976" s="36"/>
      <c r="O16976" s="36"/>
    </row>
    <row r="16977" spans="6:17">
      <c r="F16977" s="36"/>
      <c r="K16977" s="36"/>
    </row>
    <row r="16978" spans="6:17">
      <c r="F16978" s="36"/>
      <c r="K16978" s="36"/>
    </row>
    <row r="16979" spans="6:17">
      <c r="F16979" s="36"/>
      <c r="K16979" s="36"/>
    </row>
    <row r="16980" spans="6:17">
      <c r="F16980" s="36"/>
      <c r="K16980" s="36"/>
      <c r="O16980" s="36"/>
    </row>
    <row r="16981" spans="6:17">
      <c r="F16981" s="47"/>
      <c r="G16981" s="47"/>
      <c r="H16981" s="47"/>
      <c r="I16981" s="47"/>
      <c r="J16981" s="47"/>
      <c r="K16981" s="47"/>
      <c r="L16981" s="47"/>
      <c r="M16981" s="47"/>
      <c r="N16981" s="47"/>
      <c r="O16981" s="47"/>
      <c r="P16981" s="47"/>
      <c r="Q16981" s="47"/>
    </row>
    <row r="16982" spans="6:17">
      <c r="F16982" s="36"/>
      <c r="K16982" s="36"/>
      <c r="O16982" s="36"/>
    </row>
    <row r="16983" spans="6:17">
      <c r="F16983" s="36"/>
      <c r="K16983" s="36"/>
    </row>
    <row r="16984" spans="6:17">
      <c r="F16984" s="36"/>
      <c r="K16984" s="36"/>
    </row>
    <row r="16985" spans="6:17">
      <c r="F16985" s="36"/>
      <c r="K16985" s="36"/>
    </row>
    <row r="16986" spans="6:17">
      <c r="F16986" s="36"/>
      <c r="K16986" s="36"/>
      <c r="O16986" s="36"/>
    </row>
    <row r="16987" spans="6:17">
      <c r="F16987" s="36"/>
      <c r="O16987" s="36"/>
    </row>
    <row r="16988" spans="6:17">
      <c r="F16988" s="47"/>
      <c r="G16988" s="47"/>
      <c r="H16988" s="47"/>
      <c r="I16988" s="47"/>
      <c r="J16988" s="47"/>
      <c r="K16988" s="47"/>
      <c r="L16988" s="47"/>
      <c r="M16988" s="47"/>
      <c r="N16988" s="47"/>
      <c r="O16988" s="47"/>
      <c r="P16988" s="47"/>
      <c r="Q16988" s="47"/>
    </row>
    <row r="16989" spans="6:17">
      <c r="F16989" s="36"/>
      <c r="O16989" s="36"/>
    </row>
    <row r="16990" spans="6:17">
      <c r="F16990" s="36"/>
      <c r="O16990" s="36"/>
    </row>
    <row r="16991" spans="6:17">
      <c r="F16991" s="36"/>
      <c r="O16991" s="36"/>
    </row>
    <row r="16992" spans="6:17">
      <c r="F16992" s="36"/>
    </row>
    <row r="16993" spans="6:15">
      <c r="F16993" s="36"/>
    </row>
    <row r="16994" spans="6:15">
      <c r="F16994" s="36"/>
      <c r="O16994" s="36"/>
    </row>
    <row r="16995" spans="6:15">
      <c r="F16995" s="36"/>
    </row>
    <row r="16996" spans="6:15">
      <c r="F16996" s="36"/>
    </row>
    <row r="16997" spans="6:15">
      <c r="F16997" s="36"/>
    </row>
    <row r="16998" spans="6:15">
      <c r="F16998" s="36"/>
    </row>
    <row r="16999" spans="6:15">
      <c r="F16999" s="36"/>
    </row>
    <row r="17000" spans="6:15">
      <c r="F17000" s="36"/>
      <c r="O17000" s="36"/>
    </row>
    <row r="17001" spans="6:15">
      <c r="F17001" s="36"/>
    </row>
    <row r="17002" spans="6:15">
      <c r="F17002" s="36"/>
    </row>
    <row r="17003" spans="6:15">
      <c r="F17003" s="36"/>
    </row>
    <row r="17004" spans="6:15">
      <c r="F17004" s="36"/>
      <c r="K17004" s="36"/>
      <c r="O17004" s="36"/>
    </row>
    <row r="17005" spans="6:15">
      <c r="O17005" s="36"/>
    </row>
    <row r="17006" spans="6:15">
      <c r="O17006" s="36"/>
    </row>
    <row r="17007" spans="6:15">
      <c r="O17007" s="36"/>
    </row>
    <row r="17008" spans="6:15">
      <c r="O17008" s="36"/>
    </row>
    <row r="17009" spans="6:17">
      <c r="O17009" s="36"/>
    </row>
    <row r="17010" spans="6:17">
      <c r="F17010" s="36"/>
      <c r="K17010" s="36"/>
    </row>
    <row r="17011" spans="6:17">
      <c r="F17011" s="36"/>
      <c r="K17011" s="36"/>
    </row>
    <row r="17012" spans="6:17">
      <c r="F17012" s="36"/>
      <c r="K17012" s="36"/>
    </row>
    <row r="17013" spans="6:17">
      <c r="F17013" s="36"/>
      <c r="K17013" s="36"/>
    </row>
    <row r="17014" spans="6:17">
      <c r="F17014" s="36"/>
      <c r="K17014" s="36"/>
    </row>
    <row r="17015" spans="6:17">
      <c r="F17015" s="36"/>
      <c r="K17015" s="36"/>
    </row>
    <row r="17016" spans="6:17">
      <c r="F17016" s="36"/>
      <c r="O17016" s="36"/>
    </row>
    <row r="17017" spans="6:17">
      <c r="F17017" s="36"/>
      <c r="O17017" s="36"/>
    </row>
    <row r="17018" spans="6:17">
      <c r="F17018" s="36"/>
      <c r="O17018" s="36"/>
    </row>
    <row r="17019" spans="6:17">
      <c r="F17019" s="36"/>
      <c r="O17019" s="36"/>
    </row>
    <row r="17020" spans="6:17">
      <c r="F17020" s="36"/>
      <c r="O17020" s="36"/>
    </row>
    <row r="17021" spans="6:17">
      <c r="F17021" s="36"/>
      <c r="O17021" s="36"/>
    </row>
    <row r="17022" spans="6:17">
      <c r="F17022" s="36"/>
      <c r="K17022" s="36"/>
    </row>
    <row r="17023" spans="6:17">
      <c r="F17023" s="47"/>
      <c r="G17023" s="47"/>
      <c r="H17023" s="47"/>
      <c r="I17023" s="47"/>
      <c r="J17023" s="47"/>
      <c r="K17023" s="47"/>
      <c r="L17023" s="47"/>
      <c r="M17023" s="47"/>
      <c r="N17023" s="47"/>
      <c r="O17023" s="47"/>
      <c r="P17023" s="47"/>
      <c r="Q17023" s="47"/>
    </row>
    <row r="17024" spans="6:17">
      <c r="F17024" s="36"/>
      <c r="K17024" s="36"/>
    </row>
    <row r="17025" spans="6:17">
      <c r="F17025" s="36"/>
      <c r="K17025" s="36"/>
    </row>
    <row r="17026" spans="6:17">
      <c r="F17026" s="36"/>
      <c r="K17026" s="36"/>
    </row>
    <row r="17027" spans="6:17">
      <c r="F17027" s="36"/>
      <c r="K17027" s="36"/>
    </row>
    <row r="17028" spans="6:17">
      <c r="K17028" s="36"/>
      <c r="N17028" s="36"/>
    </row>
    <row r="17029" spans="6:17">
      <c r="N17029" s="36"/>
    </row>
    <row r="17030" spans="6:17">
      <c r="N17030" s="36"/>
    </row>
    <row r="17031" spans="6:17">
      <c r="N17031" s="36"/>
    </row>
    <row r="17032" spans="6:17">
      <c r="N17032" s="36"/>
    </row>
    <row r="17033" spans="6:17">
      <c r="N17033" s="36"/>
    </row>
    <row r="17034" spans="6:17">
      <c r="F17034" s="36"/>
      <c r="K17034" s="36"/>
      <c r="O17034" s="36"/>
    </row>
    <row r="17035" spans="6:17">
      <c r="F17035" s="47"/>
      <c r="G17035" s="47"/>
      <c r="H17035" s="47"/>
      <c r="I17035" s="47"/>
      <c r="J17035" s="47"/>
      <c r="K17035" s="47"/>
      <c r="L17035" s="47"/>
      <c r="M17035" s="47"/>
      <c r="N17035" s="47"/>
      <c r="O17035" s="47"/>
      <c r="P17035" s="47"/>
      <c r="Q17035" s="47"/>
    </row>
    <row r="17036" spans="6:17">
      <c r="K17036" s="36"/>
    </row>
    <row r="17037" spans="6:17">
      <c r="K17037" s="36"/>
    </row>
    <row r="17038" spans="6:17">
      <c r="K17038" s="36"/>
    </row>
    <row r="17039" spans="6:17">
      <c r="K17039" s="36"/>
    </row>
    <row r="17040" spans="6:17">
      <c r="F17040" s="36"/>
      <c r="J17040" s="36"/>
    </row>
    <row r="17041" spans="6:17">
      <c r="I17041" s="36"/>
      <c r="J17041" s="36"/>
    </row>
    <row r="17042" spans="6:17">
      <c r="J17042" s="36"/>
    </row>
    <row r="17043" spans="6:17">
      <c r="J17043" s="36"/>
    </row>
    <row r="17044" spans="6:17">
      <c r="J17044" s="36"/>
    </row>
    <row r="17045" spans="6:17">
      <c r="J17045" s="36"/>
    </row>
    <row r="17046" spans="6:17">
      <c r="F17046" s="47"/>
      <c r="G17046" s="47"/>
      <c r="H17046" s="47"/>
      <c r="I17046" s="47"/>
      <c r="J17046" s="47"/>
      <c r="K17046" s="47"/>
      <c r="L17046" s="47"/>
      <c r="M17046" s="47"/>
      <c r="N17046" s="47"/>
      <c r="O17046" s="47"/>
      <c r="P17046" s="47"/>
      <c r="Q17046" s="47"/>
    </row>
    <row r="17047" spans="6:17">
      <c r="I17047" s="36"/>
    </row>
    <row r="17048" spans="6:17">
      <c r="I17048" s="36"/>
    </row>
    <row r="17049" spans="6:17">
      <c r="I17049" s="36"/>
    </row>
    <row r="17050" spans="6:17">
      <c r="I17050" s="36"/>
    </row>
    <row r="17051" spans="6:17">
      <c r="I17051" s="36"/>
    </row>
    <row r="17053" spans="6:17">
      <c r="F17053" s="36"/>
    </row>
    <row r="17058" spans="6:17">
      <c r="F17058" s="36"/>
      <c r="I17058" s="36"/>
      <c r="J17058" s="36"/>
      <c r="O17058" s="36"/>
    </row>
    <row r="17059" spans="6:17">
      <c r="I17059" s="36"/>
    </row>
    <row r="17060" spans="6:17">
      <c r="I17060" s="36"/>
    </row>
    <row r="17061" spans="6:17">
      <c r="I17061" s="36"/>
    </row>
    <row r="17062" spans="6:17">
      <c r="I17062" s="36"/>
    </row>
    <row r="17063" spans="6:17">
      <c r="I17063" s="36"/>
    </row>
    <row r="17065" spans="6:17">
      <c r="O17065" s="36"/>
    </row>
    <row r="17070" spans="6:17">
      <c r="F17070" s="47"/>
      <c r="G17070" s="47"/>
      <c r="H17070" s="47"/>
      <c r="I17070" s="47"/>
      <c r="J17070" s="47"/>
      <c r="K17070" s="47"/>
      <c r="L17070" s="47"/>
      <c r="M17070" s="47"/>
      <c r="N17070" s="47"/>
      <c r="O17070" s="47"/>
      <c r="P17070" s="47"/>
      <c r="Q17070" s="47"/>
    </row>
    <row r="17071" spans="6:17">
      <c r="F17071" s="47"/>
      <c r="G17071" s="47"/>
      <c r="H17071" s="47"/>
      <c r="I17071" s="47"/>
      <c r="J17071" s="47"/>
      <c r="K17071" s="47"/>
      <c r="L17071" s="47"/>
      <c r="M17071" s="47"/>
      <c r="N17071" s="47"/>
      <c r="O17071" s="47"/>
      <c r="P17071" s="47"/>
      <c r="Q17071" s="47"/>
    </row>
    <row r="17072" spans="6:17">
      <c r="N17072" s="36"/>
    </row>
    <row r="17073" spans="6:15">
      <c r="N17073" s="36"/>
    </row>
    <row r="17076" spans="6:15">
      <c r="F17076" s="36"/>
    </row>
    <row r="17077" spans="6:15">
      <c r="F17077" s="36"/>
      <c r="K17077" s="36"/>
      <c r="O17077" s="36"/>
    </row>
    <row r="17083" spans="6:15">
      <c r="O17083" s="36"/>
    </row>
    <row r="17084" spans="6:15">
      <c r="N17084" s="36"/>
    </row>
    <row r="17085" spans="6:15">
      <c r="N17085" s="36"/>
    </row>
    <row r="17086" spans="6:15">
      <c r="N17086" s="36"/>
    </row>
    <row r="17087" spans="6:15">
      <c r="N17087" s="36"/>
    </row>
    <row r="17088" spans="6:15">
      <c r="F17088" s="36"/>
      <c r="K17088" s="36"/>
      <c r="O17088" s="36"/>
    </row>
    <row r="17089" spans="6:17">
      <c r="F17089" s="36"/>
      <c r="K17089" s="36"/>
      <c r="O17089" s="36"/>
    </row>
    <row r="17094" spans="6:17">
      <c r="F17094" s="47"/>
      <c r="G17094" s="47"/>
      <c r="H17094" s="47"/>
      <c r="I17094" s="47"/>
      <c r="J17094" s="47"/>
      <c r="K17094" s="47"/>
      <c r="L17094" s="47"/>
      <c r="M17094" s="47"/>
      <c r="N17094" s="47"/>
      <c r="O17094" s="47"/>
      <c r="P17094" s="47"/>
      <c r="Q17094" s="47"/>
    </row>
    <row r="17095" spans="6:17">
      <c r="F17095" s="47"/>
      <c r="G17095" s="47"/>
      <c r="H17095" s="47"/>
      <c r="I17095" s="47"/>
      <c r="J17095" s="47"/>
      <c r="K17095" s="47"/>
      <c r="L17095" s="47"/>
      <c r="M17095" s="47"/>
      <c r="N17095" s="47"/>
      <c r="O17095" s="47"/>
      <c r="P17095" s="47"/>
      <c r="Q17095" s="47"/>
    </row>
    <row r="17096" spans="6:17">
      <c r="O17096" s="36"/>
    </row>
    <row r="17097" spans="6:17">
      <c r="O17097" s="36"/>
    </row>
    <row r="17098" spans="6:17">
      <c r="K17098" s="36"/>
      <c r="O17098" s="36"/>
    </row>
    <row r="17099" spans="6:17">
      <c r="K17099" s="36"/>
    </row>
    <row r="17100" spans="6:17">
      <c r="F17100" s="36"/>
    </row>
    <row r="17101" spans="6:17">
      <c r="F17101" s="36"/>
      <c r="O17101" s="36"/>
    </row>
    <row r="17102" spans="6:17">
      <c r="F17102" s="36"/>
    </row>
    <row r="17103" spans="6:17">
      <c r="F17103" s="36"/>
    </row>
    <row r="17104" spans="6:17">
      <c r="F17104" s="36"/>
    </row>
    <row r="17105" spans="6:17">
      <c r="F17105" s="36"/>
    </row>
    <row r="17106" spans="6:17">
      <c r="F17106" s="36"/>
      <c r="O17106" s="36"/>
    </row>
    <row r="17107" spans="6:17">
      <c r="F17107" s="36"/>
      <c r="K17107" s="36"/>
      <c r="O17107" s="36"/>
    </row>
    <row r="17108" spans="6:17">
      <c r="F17108" s="36"/>
    </row>
    <row r="17109" spans="6:17">
      <c r="F17109" s="36"/>
    </row>
    <row r="17110" spans="6:17">
      <c r="F17110" s="36"/>
    </row>
    <row r="17111" spans="6:17">
      <c r="F17111" s="36"/>
    </row>
    <row r="17112" spans="6:17">
      <c r="F17112" s="47"/>
      <c r="G17112" s="47"/>
      <c r="H17112" s="47"/>
      <c r="I17112" s="47"/>
      <c r="J17112" s="47"/>
      <c r="K17112" s="47"/>
      <c r="L17112" s="47"/>
      <c r="M17112" s="47"/>
      <c r="N17112" s="47"/>
      <c r="O17112" s="47"/>
      <c r="P17112" s="47"/>
      <c r="Q17112" s="47"/>
    </row>
    <row r="17113" spans="6:17">
      <c r="F17113" s="36"/>
      <c r="O17113" s="36"/>
    </row>
    <row r="17114" spans="6:17">
      <c r="F17114" s="36"/>
      <c r="O17114" s="36"/>
    </row>
    <row r="17115" spans="6:17">
      <c r="F17115" s="36"/>
      <c r="O17115" s="36"/>
    </row>
    <row r="17116" spans="6:17">
      <c r="F17116" s="36"/>
      <c r="O17116" s="36"/>
    </row>
    <row r="17117" spans="6:17">
      <c r="F17117" s="36"/>
      <c r="O17117" s="36"/>
    </row>
    <row r="17118" spans="6:17">
      <c r="F17118" s="36"/>
      <c r="K17118" s="36"/>
      <c r="O17118" s="36"/>
    </row>
    <row r="17119" spans="6:17">
      <c r="J17119" s="36"/>
      <c r="K17119" s="36"/>
      <c r="O17119" s="36"/>
    </row>
    <row r="17120" spans="6:17">
      <c r="K17120" s="36"/>
    </row>
    <row r="17121" spans="6:17">
      <c r="K17121" s="36"/>
    </row>
    <row r="17122" spans="6:17">
      <c r="K17122" s="36"/>
    </row>
    <row r="17123" spans="6:17">
      <c r="K17123" s="36"/>
    </row>
    <row r="17124" spans="6:17">
      <c r="F17124" s="36"/>
      <c r="J17124" s="36"/>
      <c r="O17124" s="36"/>
    </row>
    <row r="17125" spans="6:17">
      <c r="J17125" s="36"/>
      <c r="O17125" s="36"/>
    </row>
    <row r="17126" spans="6:17">
      <c r="F17126" s="36"/>
      <c r="J17126" s="36"/>
      <c r="K17126" s="36"/>
    </row>
    <row r="17127" spans="6:17">
      <c r="J17127" s="36"/>
    </row>
    <row r="17128" spans="6:17">
      <c r="J17128" s="36"/>
    </row>
    <row r="17129" spans="6:17">
      <c r="J17129" s="36"/>
    </row>
    <row r="17130" spans="6:17">
      <c r="F17130" s="36"/>
      <c r="O17130" s="36"/>
    </row>
    <row r="17131" spans="6:17">
      <c r="F17131" s="47"/>
      <c r="G17131" s="47"/>
      <c r="H17131" s="47"/>
      <c r="I17131" s="47"/>
      <c r="J17131" s="47"/>
      <c r="K17131" s="47"/>
      <c r="L17131" s="47"/>
      <c r="M17131" s="47"/>
      <c r="N17131" s="47"/>
      <c r="O17131" s="47"/>
      <c r="P17131" s="47"/>
      <c r="Q17131" s="47"/>
    </row>
    <row r="17132" spans="6:17">
      <c r="F17132" s="36"/>
      <c r="K17132" s="36"/>
    </row>
    <row r="17136" spans="6:17">
      <c r="F17136" s="36"/>
      <c r="O17136" s="36"/>
    </row>
    <row r="17137" spans="6:17">
      <c r="O17137" s="36"/>
    </row>
    <row r="17142" spans="6:17">
      <c r="F17142" s="36"/>
      <c r="J17142" s="36"/>
      <c r="K17142" s="36"/>
      <c r="O17142" s="36"/>
    </row>
    <row r="17143" spans="6:17">
      <c r="O17143" s="36"/>
    </row>
    <row r="17144" spans="6:17">
      <c r="F17144" s="47"/>
      <c r="G17144" s="47"/>
      <c r="H17144" s="47"/>
      <c r="I17144" s="47"/>
      <c r="J17144" s="47"/>
      <c r="K17144" s="47"/>
      <c r="L17144" s="47"/>
      <c r="M17144" s="47"/>
      <c r="N17144" s="47"/>
      <c r="O17144" s="47"/>
      <c r="P17144" s="47"/>
      <c r="Q17144" s="47"/>
    </row>
    <row r="17148" spans="6:17">
      <c r="F17148" s="36"/>
      <c r="O17148" s="36"/>
    </row>
    <row r="17149" spans="6:17">
      <c r="F17149" s="36"/>
      <c r="K17149" s="36"/>
      <c r="O17149" s="36"/>
    </row>
    <row r="17150" spans="6:17">
      <c r="F17150" s="36"/>
    </row>
    <row r="17154" spans="6:15">
      <c r="F17154" s="36"/>
      <c r="O17154" s="36"/>
    </row>
    <row r="17155" spans="6:15">
      <c r="F17155" s="36"/>
      <c r="O17155" s="36"/>
    </row>
    <row r="17156" spans="6:15">
      <c r="F17156" s="36"/>
      <c r="K17156" s="36"/>
      <c r="O17156" s="36"/>
    </row>
    <row r="17160" spans="6:15">
      <c r="F17160" s="36"/>
      <c r="O17160" s="36"/>
    </row>
    <row r="17161" spans="6:15">
      <c r="F17161" s="36"/>
      <c r="K17161" s="36"/>
    </row>
    <row r="17162" spans="6:15">
      <c r="F17162" s="36"/>
      <c r="K17162" s="36"/>
    </row>
    <row r="17166" spans="6:15">
      <c r="F17166" s="36"/>
      <c r="O17166" s="36"/>
    </row>
    <row r="17167" spans="6:15">
      <c r="F17167" s="36"/>
      <c r="K17167" s="36"/>
    </row>
    <row r="17168" spans="6:15">
      <c r="F17168" s="36"/>
    </row>
    <row r="17169" spans="6:15">
      <c r="F17169" s="36"/>
    </row>
    <row r="17170" spans="6:15">
      <c r="F17170" s="36"/>
    </row>
    <row r="17171" spans="6:15">
      <c r="F17171" s="36"/>
    </row>
    <row r="17172" spans="6:15">
      <c r="F17172" s="36"/>
      <c r="J17172" s="36"/>
      <c r="K17172" s="36"/>
      <c r="O17172" s="36"/>
    </row>
    <row r="17173" spans="6:15">
      <c r="O17173" s="36"/>
    </row>
    <row r="17174" spans="6:15">
      <c r="F17174" s="36"/>
      <c r="O17174" s="36"/>
    </row>
    <row r="17175" spans="6:15">
      <c r="O17175" s="36"/>
    </row>
    <row r="17176" spans="6:15">
      <c r="O17176" s="36"/>
    </row>
    <row r="17177" spans="6:15">
      <c r="O17177" s="36"/>
    </row>
    <row r="17178" spans="6:15">
      <c r="F17178" s="36"/>
      <c r="J17178" s="36"/>
      <c r="O17178" s="36"/>
    </row>
    <row r="17179" spans="6:15">
      <c r="F17179" s="36"/>
      <c r="J17179" s="36"/>
      <c r="K17179" s="36"/>
      <c r="O17179" s="36"/>
    </row>
    <row r="17180" spans="6:15">
      <c r="F17180" s="36"/>
    </row>
    <row r="17181" spans="6:15">
      <c r="F17181" s="36"/>
    </row>
    <row r="17182" spans="6:15">
      <c r="F17182" s="36"/>
    </row>
    <row r="17183" spans="6:15">
      <c r="F17183" s="36"/>
    </row>
    <row r="17184" spans="6:15">
      <c r="F17184" s="36"/>
      <c r="O17184" s="36"/>
    </row>
    <row r="17191" spans="6:13">
      <c r="M17191" s="36"/>
    </row>
    <row r="17192" spans="6:13">
      <c r="M17192" s="36"/>
    </row>
    <row r="17193" spans="6:13">
      <c r="M17193" s="36"/>
    </row>
    <row r="17194" spans="6:13">
      <c r="M17194" s="36"/>
    </row>
    <row r="17195" spans="6:13">
      <c r="M17195" s="36"/>
    </row>
    <row r="17196" spans="6:13">
      <c r="K17196" s="36"/>
    </row>
    <row r="17198" spans="6:13">
      <c r="F17198" s="36"/>
      <c r="K17198" s="36"/>
    </row>
    <row r="17202" spans="6:15">
      <c r="F17202" s="36"/>
      <c r="K17202" s="36"/>
      <c r="O17202" s="36"/>
    </row>
    <row r="17203" spans="6:15">
      <c r="K17203" s="36"/>
    </row>
    <row r="17204" spans="6:15">
      <c r="F17204" s="36"/>
      <c r="K17204" s="36"/>
      <c r="O17204" s="36"/>
    </row>
    <row r="17205" spans="6:15">
      <c r="K17205" s="36"/>
    </row>
    <row r="17208" spans="6:15">
      <c r="F17208" s="36"/>
      <c r="K17208" s="36"/>
    </row>
    <row r="17209" spans="6:15">
      <c r="F17209" s="36"/>
      <c r="O17209" s="36"/>
    </row>
    <row r="17210" spans="6:15">
      <c r="K17210" s="36"/>
    </row>
    <row r="17214" spans="6:15">
      <c r="N17214" s="36"/>
    </row>
    <row r="17215" spans="6:15">
      <c r="F17215" s="36"/>
      <c r="N17215" s="36"/>
    </row>
    <row r="17216" spans="6:15">
      <c r="N17216" s="36"/>
      <c r="O17216" s="36"/>
    </row>
    <row r="17217" spans="6:17">
      <c r="N17217" s="36"/>
    </row>
    <row r="17218" spans="6:17">
      <c r="N17218" s="36"/>
    </row>
    <row r="17219" spans="6:17">
      <c r="N17219" s="36"/>
    </row>
    <row r="17220" spans="6:17">
      <c r="F17220" s="36"/>
      <c r="K17220" s="36"/>
    </row>
    <row r="17221" spans="6:17">
      <c r="K17221" s="36"/>
    </row>
    <row r="17222" spans="6:17">
      <c r="F17222" s="47"/>
      <c r="G17222" s="47"/>
      <c r="H17222" s="47"/>
      <c r="I17222" s="47"/>
      <c r="J17222" s="47"/>
      <c r="K17222" s="47"/>
      <c r="L17222" s="47"/>
      <c r="M17222" s="47"/>
      <c r="N17222" s="47"/>
      <c r="O17222" s="47"/>
      <c r="P17222" s="47"/>
      <c r="Q17222" s="47"/>
    </row>
    <row r="17223" spans="6:17">
      <c r="K17223" s="36"/>
    </row>
    <row r="17224" spans="6:17">
      <c r="K17224" s="36"/>
    </row>
    <row r="17225" spans="6:17">
      <c r="K17225" s="36"/>
    </row>
    <row r="17232" spans="6:17">
      <c r="F17232" s="36"/>
      <c r="J17232" s="36"/>
      <c r="K17232" s="36"/>
      <c r="O17232" s="36"/>
    </row>
    <row r="17238" spans="6:17">
      <c r="H17238" s="36"/>
      <c r="I17238" s="36"/>
    </row>
    <row r="17239" spans="6:17">
      <c r="F17239" s="36"/>
      <c r="H17239" s="36"/>
      <c r="I17239" s="36"/>
    </row>
    <row r="17240" spans="6:17">
      <c r="H17240" s="36"/>
      <c r="I17240" s="36"/>
    </row>
    <row r="17241" spans="6:17">
      <c r="H17241" s="36"/>
      <c r="I17241" s="36"/>
    </row>
    <row r="17242" spans="6:17">
      <c r="H17242" s="36"/>
      <c r="I17242" s="36"/>
    </row>
    <row r="17243" spans="6:17">
      <c r="H17243" s="36"/>
      <c r="I17243" s="36"/>
    </row>
    <row r="17244" spans="6:17">
      <c r="F17244" s="36"/>
      <c r="H17244" s="36"/>
      <c r="K17244" s="36"/>
    </row>
    <row r="17245" spans="6:17">
      <c r="H17245" s="36"/>
    </row>
    <row r="17246" spans="6:17">
      <c r="F17246" s="47"/>
      <c r="G17246" s="47"/>
      <c r="H17246" s="47"/>
      <c r="I17246" s="47"/>
      <c r="J17246" s="47"/>
      <c r="K17246" s="47"/>
      <c r="L17246" s="47"/>
      <c r="M17246" s="47"/>
      <c r="N17246" s="47"/>
      <c r="O17246" s="47"/>
      <c r="P17246" s="47"/>
      <c r="Q17246" s="47"/>
    </row>
    <row r="17247" spans="6:17">
      <c r="H17247" s="36"/>
    </row>
    <row r="17248" spans="6:17">
      <c r="H17248" s="36"/>
    </row>
    <row r="17249" spans="6:15">
      <c r="H17249" s="36"/>
    </row>
    <row r="17250" spans="6:15">
      <c r="I17250" s="36"/>
      <c r="M17250" s="36"/>
    </row>
    <row r="17251" spans="6:15">
      <c r="I17251" s="36"/>
      <c r="M17251" s="36"/>
    </row>
    <row r="17252" spans="6:15">
      <c r="I17252" s="36"/>
      <c r="M17252" s="36"/>
    </row>
    <row r="17253" spans="6:15">
      <c r="I17253" s="36"/>
      <c r="M17253" s="36"/>
    </row>
    <row r="17254" spans="6:15">
      <c r="I17254" s="36"/>
      <c r="M17254" s="36"/>
    </row>
    <row r="17255" spans="6:15">
      <c r="I17255" s="36"/>
      <c r="M17255" s="36"/>
    </row>
    <row r="17256" spans="6:15">
      <c r="I17256" s="36"/>
      <c r="O17256" s="36"/>
    </row>
    <row r="17257" spans="6:15">
      <c r="F17257" s="36"/>
      <c r="I17257" s="36"/>
    </row>
    <row r="17258" spans="6:15">
      <c r="F17258" s="36"/>
      <c r="I17258" s="36"/>
      <c r="K17258" s="36"/>
      <c r="O17258" s="36"/>
    </row>
    <row r="17259" spans="6:15">
      <c r="I17259" s="36"/>
    </row>
    <row r="17260" spans="6:15">
      <c r="I17260" s="36"/>
    </row>
    <row r="17261" spans="6:15">
      <c r="I17261" s="36"/>
    </row>
    <row r="17262" spans="6:15">
      <c r="F17262" s="36"/>
      <c r="J17262" s="36"/>
      <c r="K17262" s="36"/>
      <c r="O17262" s="36"/>
    </row>
    <row r="17263" spans="6:15">
      <c r="F17263" s="36"/>
      <c r="J17263" s="36"/>
      <c r="K17263" s="36"/>
      <c r="O17263" s="36"/>
    </row>
    <row r="17264" spans="6:15">
      <c r="F17264" s="36"/>
    </row>
    <row r="17265" spans="6:15">
      <c r="F17265" s="36"/>
    </row>
    <row r="17266" spans="6:15">
      <c r="F17266" s="36"/>
    </row>
    <row r="17267" spans="6:15">
      <c r="F17267" s="36"/>
    </row>
    <row r="17268" spans="6:15">
      <c r="F17268" s="36"/>
    </row>
    <row r="17269" spans="6:15">
      <c r="F17269" s="36"/>
      <c r="K17269" s="36"/>
      <c r="O17269" s="36"/>
    </row>
    <row r="17270" spans="6:15">
      <c r="F17270" s="36"/>
    </row>
    <row r="17271" spans="6:15">
      <c r="F17271" s="36"/>
    </row>
    <row r="17272" spans="6:15">
      <c r="F17272" s="36"/>
      <c r="K17272" s="36"/>
    </row>
    <row r="17273" spans="6:15">
      <c r="F17273" s="36"/>
      <c r="K17273" s="36"/>
    </row>
    <row r="17274" spans="6:15">
      <c r="F17274" s="36"/>
      <c r="O17274" s="36"/>
    </row>
    <row r="17276" spans="6:15">
      <c r="J17276" s="36"/>
      <c r="O17276" s="36"/>
    </row>
    <row r="17280" spans="6:15">
      <c r="I17280" s="36"/>
      <c r="O17280" s="36"/>
    </row>
    <row r="17281" spans="6:17">
      <c r="I17281" s="36"/>
    </row>
    <row r="17282" spans="6:17">
      <c r="I17282" s="36"/>
    </row>
    <row r="17283" spans="6:17">
      <c r="I17283" s="36"/>
    </row>
    <row r="17284" spans="6:17">
      <c r="I17284" s="36"/>
    </row>
    <row r="17285" spans="6:17">
      <c r="I17285" s="36"/>
    </row>
    <row r="17286" spans="6:17">
      <c r="F17286" s="36"/>
      <c r="K17286" s="36"/>
      <c r="O17286" s="36"/>
    </row>
    <row r="17287" spans="6:17">
      <c r="N17287" s="36"/>
      <c r="O17287" s="36"/>
    </row>
    <row r="17292" spans="6:17">
      <c r="F17292" s="47"/>
      <c r="G17292" s="47"/>
      <c r="H17292" s="47"/>
      <c r="I17292" s="47"/>
      <c r="J17292" s="47"/>
      <c r="K17292" s="47"/>
      <c r="L17292" s="47"/>
      <c r="M17292" s="47"/>
      <c r="N17292" s="47"/>
      <c r="O17292" s="47"/>
      <c r="P17292" s="47"/>
      <c r="Q17292" s="47"/>
    </row>
    <row r="17293" spans="6:17">
      <c r="I17293" s="36"/>
    </row>
    <row r="17294" spans="6:17">
      <c r="I17294" s="36"/>
    </row>
    <row r="17295" spans="6:17">
      <c r="I17295" s="36"/>
    </row>
    <row r="17296" spans="6:17">
      <c r="I17296" s="36"/>
    </row>
    <row r="17297" spans="6:15">
      <c r="I17297" s="36"/>
    </row>
    <row r="17298" spans="6:15">
      <c r="F17298" s="36"/>
      <c r="O17298" s="36"/>
    </row>
    <row r="17299" spans="6:15">
      <c r="F17299" s="36"/>
    </row>
    <row r="17300" spans="6:15">
      <c r="F17300" s="36"/>
      <c r="K17300" s="36"/>
    </row>
    <row r="17301" spans="6:15">
      <c r="F17301" s="36"/>
    </row>
    <row r="17302" spans="6:15">
      <c r="F17302" s="36"/>
    </row>
    <row r="17304" spans="6:15">
      <c r="F17304" s="36"/>
      <c r="O17304" s="36"/>
    </row>
    <row r="17305" spans="6:15">
      <c r="F17305" s="36"/>
      <c r="K17305" s="36"/>
      <c r="O17305" s="36"/>
    </row>
    <row r="17306" spans="6:15">
      <c r="F17306" s="36"/>
      <c r="O17306" s="36"/>
    </row>
    <row r="17307" spans="6:15">
      <c r="F17307" s="36"/>
    </row>
    <row r="17308" spans="6:15">
      <c r="F17308" s="36"/>
    </row>
    <row r="17309" spans="6:15">
      <c r="F17309" s="36"/>
    </row>
    <row r="17310" spans="6:15">
      <c r="F17310" s="36"/>
      <c r="K17310" s="36"/>
      <c r="O17310" s="36"/>
    </row>
    <row r="17311" spans="6:15">
      <c r="F17311" s="36"/>
    </row>
    <row r="17312" spans="6:15">
      <c r="F17312" s="36"/>
      <c r="K17312" s="36"/>
    </row>
    <row r="17313" spans="6:17">
      <c r="F17313" s="36"/>
    </row>
    <row r="17314" spans="6:17">
      <c r="F17314" s="36"/>
    </row>
    <row r="17315" spans="6:17">
      <c r="F17315" s="36"/>
    </row>
    <row r="17316" spans="6:17">
      <c r="F17316" s="36"/>
      <c r="K17316" s="36"/>
      <c r="O17316" s="36"/>
    </row>
    <row r="17317" spans="6:17">
      <c r="F17317" s="36"/>
      <c r="J17317" s="36"/>
      <c r="K17317" s="36"/>
      <c r="O17317" s="36"/>
    </row>
    <row r="17318" spans="6:17">
      <c r="K17318" s="36"/>
    </row>
    <row r="17319" spans="6:17">
      <c r="K17319" s="36"/>
    </row>
    <row r="17322" spans="6:17">
      <c r="K17322" s="36"/>
    </row>
    <row r="17324" spans="6:17">
      <c r="F17324" s="47"/>
      <c r="G17324" s="47"/>
      <c r="H17324" s="47"/>
      <c r="I17324" s="47"/>
      <c r="J17324" s="47"/>
      <c r="K17324" s="47"/>
      <c r="L17324" s="47"/>
      <c r="M17324" s="47"/>
      <c r="N17324" s="47"/>
      <c r="O17324" s="47"/>
      <c r="P17324" s="47"/>
      <c r="Q17324" s="47"/>
    </row>
    <row r="17328" spans="6:17">
      <c r="K17328" s="36"/>
    </row>
    <row r="17329" spans="6:17">
      <c r="F17329" s="36"/>
      <c r="K17329" s="36"/>
      <c r="O17329" s="36"/>
    </row>
    <row r="17334" spans="6:17">
      <c r="K17334" s="36"/>
      <c r="N17334" s="36"/>
    </row>
    <row r="17335" spans="6:17">
      <c r="N17335" s="36"/>
    </row>
    <row r="17336" spans="6:17">
      <c r="F17336" s="36"/>
      <c r="N17336" s="36"/>
    </row>
    <row r="17337" spans="6:17">
      <c r="N17337" s="36"/>
    </row>
    <row r="17338" spans="6:17">
      <c r="N17338" s="36"/>
    </row>
    <row r="17340" spans="6:17">
      <c r="F17340" s="36"/>
      <c r="I17340" s="36"/>
      <c r="K17340" s="36"/>
    </row>
    <row r="17341" spans="6:17">
      <c r="I17341" s="36"/>
    </row>
    <row r="17342" spans="6:17">
      <c r="F17342" s="47"/>
      <c r="G17342" s="47"/>
      <c r="H17342" s="47"/>
      <c r="I17342" s="47"/>
      <c r="J17342" s="47"/>
      <c r="K17342" s="47"/>
      <c r="L17342" s="47"/>
      <c r="M17342" s="47"/>
      <c r="N17342" s="47"/>
      <c r="O17342" s="47"/>
      <c r="P17342" s="47"/>
      <c r="Q17342" s="47"/>
    </row>
    <row r="17343" spans="6:17">
      <c r="I17343" s="36"/>
    </row>
    <row r="17344" spans="6:17">
      <c r="I17344" s="36"/>
    </row>
    <row r="17345" spans="6:17">
      <c r="I17345" s="36"/>
    </row>
    <row r="17346" spans="6:17">
      <c r="K17346" s="36"/>
    </row>
    <row r="17347" spans="6:17">
      <c r="F17347" s="36"/>
    </row>
    <row r="17348" spans="6:17">
      <c r="F17348" s="36"/>
      <c r="O17348" s="36"/>
    </row>
    <row r="17352" spans="6:17">
      <c r="F17352" s="47"/>
      <c r="G17352" s="47"/>
      <c r="H17352" s="47"/>
      <c r="I17352" s="47"/>
      <c r="J17352" s="47"/>
      <c r="K17352" s="47"/>
      <c r="L17352" s="47"/>
      <c r="M17352" s="47"/>
      <c r="N17352" s="47"/>
      <c r="O17352" s="47"/>
      <c r="P17352" s="47"/>
      <c r="Q17352" s="47"/>
    </row>
    <row r="17354" spans="6:17">
      <c r="F17354" s="36"/>
      <c r="O17354" s="36"/>
    </row>
    <row r="17360" spans="6:17">
      <c r="F17360" s="36"/>
      <c r="K17360" s="36"/>
      <c r="O17360" s="36"/>
    </row>
    <row r="17364" spans="6:15">
      <c r="F17364" s="36"/>
      <c r="O17364" s="36"/>
    </row>
    <row r="17365" spans="6:15">
      <c r="F17365" s="36"/>
    </row>
    <row r="17366" spans="6:15">
      <c r="F17366" s="36"/>
      <c r="O17366" s="36"/>
    </row>
    <row r="17367" spans="6:15">
      <c r="F17367" s="36"/>
    </row>
    <row r="17368" spans="6:15">
      <c r="F17368" s="36"/>
    </row>
    <row r="17369" spans="6:15">
      <c r="F17369" s="36"/>
    </row>
    <row r="17370" spans="6:15">
      <c r="F17370" s="36"/>
      <c r="K17370" s="36"/>
      <c r="O17370" s="36"/>
    </row>
    <row r="17371" spans="6:15">
      <c r="F17371" s="36"/>
      <c r="J17371" s="36"/>
      <c r="K17371" s="36"/>
      <c r="O17371" s="36"/>
    </row>
    <row r="17372" spans="6:15">
      <c r="F17372" s="36"/>
      <c r="O17372" s="36"/>
    </row>
    <row r="17373" spans="6:15">
      <c r="F17373" s="36"/>
      <c r="O17373" s="36"/>
    </row>
    <row r="17374" spans="6:15">
      <c r="F17374" s="36"/>
      <c r="O17374" s="36"/>
    </row>
    <row r="17375" spans="6:15">
      <c r="F17375" s="36"/>
      <c r="O17375" s="36"/>
    </row>
    <row r="17376" spans="6:15">
      <c r="F17376" s="36"/>
      <c r="O17376" s="36"/>
    </row>
    <row r="17377" spans="6:17">
      <c r="F17377" s="36"/>
      <c r="I17377" s="36"/>
    </row>
    <row r="17378" spans="6:17">
      <c r="F17378" s="36"/>
      <c r="O17378" s="36"/>
    </row>
    <row r="17379" spans="6:17">
      <c r="F17379" s="36"/>
    </row>
    <row r="17380" spans="6:17">
      <c r="F17380" s="36"/>
    </row>
    <row r="17381" spans="6:17">
      <c r="F17381" s="36"/>
    </row>
    <row r="17382" spans="6:17">
      <c r="F17382" s="36"/>
      <c r="O17382" s="36"/>
    </row>
    <row r="17383" spans="6:17">
      <c r="F17383" s="36"/>
      <c r="K17383" s="36"/>
    </row>
    <row r="17384" spans="6:17">
      <c r="F17384" s="36"/>
      <c r="K17384" s="36"/>
      <c r="O17384" s="36"/>
    </row>
    <row r="17388" spans="6:17">
      <c r="F17388" s="36"/>
    </row>
    <row r="17389" spans="6:17">
      <c r="F17389" s="47"/>
      <c r="G17389" s="47"/>
      <c r="H17389" s="47"/>
      <c r="I17389" s="47"/>
      <c r="J17389" s="47"/>
      <c r="K17389" s="47"/>
      <c r="L17389" s="47"/>
      <c r="M17389" s="47"/>
      <c r="N17389" s="47"/>
      <c r="O17389" s="47"/>
      <c r="P17389" s="47"/>
      <c r="Q17389" s="47"/>
    </row>
    <row r="17390" spans="6:17">
      <c r="F17390" s="36"/>
      <c r="O17390" s="36"/>
    </row>
    <row r="17391" spans="6:17">
      <c r="F17391" s="36"/>
    </row>
    <row r="17392" spans="6:17">
      <c r="F17392" s="36"/>
    </row>
    <row r="17393" spans="6:17">
      <c r="F17393" s="36"/>
    </row>
    <row r="17394" spans="6:17">
      <c r="F17394" s="36"/>
      <c r="O17394" s="36"/>
    </row>
    <row r="17395" spans="6:17">
      <c r="O17395" s="36"/>
    </row>
    <row r="17396" spans="6:17">
      <c r="F17396" s="36"/>
      <c r="K17396" s="36"/>
      <c r="O17396" s="36"/>
    </row>
    <row r="17397" spans="6:17">
      <c r="O17397" s="36"/>
    </row>
    <row r="17398" spans="6:17">
      <c r="O17398" s="36"/>
    </row>
    <row r="17399" spans="6:17">
      <c r="O17399" s="36"/>
    </row>
    <row r="17400" spans="6:17">
      <c r="F17400" s="36"/>
    </row>
    <row r="17401" spans="6:17">
      <c r="F17401" s="36"/>
      <c r="K17401" s="36"/>
      <c r="O17401" s="36"/>
    </row>
    <row r="17402" spans="6:17">
      <c r="F17402" s="47"/>
      <c r="G17402" s="47"/>
      <c r="H17402" s="47"/>
      <c r="I17402" s="47"/>
      <c r="J17402" s="47"/>
      <c r="K17402" s="47"/>
      <c r="L17402" s="47"/>
      <c r="M17402" s="47"/>
      <c r="N17402" s="47"/>
      <c r="O17402" s="47"/>
      <c r="P17402" s="47"/>
      <c r="Q17402" s="47"/>
    </row>
    <row r="17403" spans="6:17">
      <c r="F17403" s="36"/>
    </row>
    <row r="17404" spans="6:17">
      <c r="F17404" s="36"/>
    </row>
    <row r="17405" spans="6:17">
      <c r="F17405" s="36"/>
    </row>
    <row r="17406" spans="6:17">
      <c r="J17406" s="36"/>
      <c r="O17406" s="36"/>
    </row>
    <row r="17407" spans="6:17">
      <c r="J17407" s="36"/>
      <c r="O17407" s="36"/>
    </row>
    <row r="17408" spans="6:17">
      <c r="F17408" s="47"/>
      <c r="G17408" s="47"/>
      <c r="H17408" s="47"/>
      <c r="I17408" s="47"/>
      <c r="J17408" s="47"/>
      <c r="K17408" s="47"/>
      <c r="L17408" s="47"/>
      <c r="M17408" s="47"/>
      <c r="N17408" s="47"/>
      <c r="O17408" s="47"/>
      <c r="P17408" s="47"/>
      <c r="Q17408" s="47"/>
    </row>
    <row r="17409" spans="6:17">
      <c r="J17409" s="36"/>
      <c r="O17409" s="36"/>
    </row>
    <row r="17410" spans="6:17">
      <c r="J17410" s="36"/>
      <c r="O17410" s="36"/>
    </row>
    <row r="17411" spans="6:17">
      <c r="J17411" s="36"/>
      <c r="O17411" s="36"/>
    </row>
    <row r="17412" spans="6:17">
      <c r="F17412" s="47"/>
      <c r="G17412" s="47"/>
      <c r="H17412" s="47"/>
      <c r="I17412" s="47"/>
      <c r="J17412" s="47"/>
      <c r="K17412" s="47"/>
      <c r="L17412" s="47"/>
      <c r="M17412" s="47"/>
      <c r="N17412" s="47"/>
      <c r="O17412" s="47"/>
      <c r="P17412" s="47"/>
      <c r="Q17412" s="47"/>
    </row>
    <row r="17413" spans="6:17">
      <c r="F17413" s="36"/>
      <c r="I17413" s="36"/>
      <c r="K17413" s="36"/>
      <c r="O17413" s="36"/>
    </row>
    <row r="17414" spans="6:17">
      <c r="F17414" s="36"/>
      <c r="I17414" s="36"/>
      <c r="K17414" s="36"/>
      <c r="O17414" s="36"/>
    </row>
    <row r="17415" spans="6:17">
      <c r="I17415" s="36"/>
    </row>
    <row r="17416" spans="6:17">
      <c r="I17416" s="36"/>
    </row>
    <row r="17417" spans="6:17">
      <c r="I17417" s="36"/>
    </row>
    <row r="17419" spans="6:17">
      <c r="K17419" s="36"/>
      <c r="O17419" s="36"/>
    </row>
    <row r="17420" spans="6:17">
      <c r="F17420" s="36"/>
      <c r="K17420" s="36"/>
      <c r="O17420" s="36"/>
    </row>
    <row r="17421" spans="6:17">
      <c r="K17421" s="36"/>
    </row>
    <row r="17422" spans="6:17">
      <c r="K17422" s="36"/>
    </row>
    <row r="17423" spans="6:17">
      <c r="K17423" s="36"/>
    </row>
    <row r="17424" spans="6:17">
      <c r="F17424" s="36"/>
      <c r="K17424" s="36"/>
      <c r="O17424" s="36"/>
    </row>
    <row r="17425" spans="6:15">
      <c r="F17425" s="36"/>
      <c r="H17425" s="36"/>
      <c r="K17425" s="36"/>
      <c r="O17425" s="36"/>
    </row>
    <row r="17426" spans="6:15">
      <c r="F17426" s="36"/>
      <c r="H17426" s="36"/>
      <c r="K17426" s="36"/>
      <c r="O17426" s="36"/>
    </row>
    <row r="17427" spans="6:15">
      <c r="H17427" s="36"/>
    </row>
    <row r="17428" spans="6:15">
      <c r="H17428" s="36"/>
    </row>
    <row r="17429" spans="6:15">
      <c r="H17429" s="36"/>
    </row>
    <row r="17430" spans="6:15">
      <c r="F17430" s="36"/>
      <c r="J17430" s="36"/>
    </row>
    <row r="17431" spans="6:15">
      <c r="F17431" s="36"/>
      <c r="J17431" s="36"/>
      <c r="O17431" s="36"/>
    </row>
    <row r="17432" spans="6:15">
      <c r="F17432" s="36"/>
      <c r="K17432" s="36"/>
      <c r="O17432" s="36"/>
    </row>
    <row r="17433" spans="6:15">
      <c r="F17433" s="36"/>
    </row>
    <row r="17434" spans="6:15">
      <c r="F17434" s="36"/>
    </row>
    <row r="17435" spans="6:15">
      <c r="F17435" s="36"/>
    </row>
    <row r="17436" spans="6:15">
      <c r="K17436" s="36"/>
    </row>
    <row r="17437" spans="6:15">
      <c r="O17437" s="36"/>
    </row>
    <row r="17438" spans="6:15">
      <c r="O17438" s="36"/>
    </row>
    <row r="17442" spans="6:15">
      <c r="I17442" s="36"/>
      <c r="O17442" s="36"/>
    </row>
    <row r="17443" spans="6:15">
      <c r="I17443" s="36"/>
      <c r="K17443" s="36"/>
      <c r="O17443" s="36"/>
    </row>
    <row r="17444" spans="6:15">
      <c r="F17444" s="36"/>
      <c r="I17444" s="36"/>
      <c r="K17444" s="36"/>
      <c r="O17444" s="36"/>
    </row>
    <row r="17445" spans="6:15">
      <c r="I17445" s="36"/>
    </row>
    <row r="17446" spans="6:15">
      <c r="I17446" s="36"/>
    </row>
    <row r="17448" spans="6:15">
      <c r="O17448" s="36"/>
    </row>
    <row r="17449" spans="6:15">
      <c r="O17449" s="36"/>
    </row>
    <row r="17450" spans="6:15">
      <c r="O17450" s="36"/>
    </row>
    <row r="17454" spans="6:15">
      <c r="F17454" s="36"/>
      <c r="O17454" s="36"/>
    </row>
    <row r="17455" spans="6:15">
      <c r="F17455" s="36"/>
      <c r="K17455" s="36"/>
      <c r="O17455" s="36"/>
    </row>
    <row r="17456" spans="6:15">
      <c r="F17456" s="36"/>
      <c r="O17456" s="36"/>
    </row>
    <row r="17457" spans="6:15">
      <c r="F17457" s="36"/>
    </row>
    <row r="17458" spans="6:15">
      <c r="F17458" s="36"/>
    </row>
    <row r="17459" spans="6:15">
      <c r="F17459" s="36"/>
    </row>
    <row r="17460" spans="6:15">
      <c r="O17460" s="36"/>
    </row>
    <row r="17461" spans="6:15">
      <c r="F17461" s="36"/>
      <c r="O17461" s="36"/>
    </row>
    <row r="17462" spans="6:15">
      <c r="J17462" s="36"/>
      <c r="O17462" s="36"/>
    </row>
    <row r="17466" spans="6:15">
      <c r="O17466" s="36"/>
    </row>
    <row r="17467" spans="6:15">
      <c r="O17467" s="36"/>
    </row>
    <row r="17472" spans="6:15">
      <c r="O17472" s="36"/>
    </row>
    <row r="17473" spans="6:15">
      <c r="O17473" s="36"/>
    </row>
    <row r="17474" spans="6:15">
      <c r="O17474" s="36"/>
    </row>
    <row r="17475" spans="6:15">
      <c r="O17475" s="36"/>
    </row>
    <row r="17476" spans="6:15">
      <c r="O17476" s="36"/>
    </row>
    <row r="17477" spans="6:15">
      <c r="O17477" s="36"/>
    </row>
    <row r="17478" spans="6:15">
      <c r="F17478" s="36"/>
      <c r="I17478" s="36"/>
      <c r="K17478" s="36"/>
      <c r="O17478" s="36"/>
    </row>
    <row r="17479" spans="6:15">
      <c r="I17479" s="36"/>
      <c r="O17479" s="36"/>
    </row>
    <row r="17480" spans="6:15">
      <c r="I17480" s="36"/>
      <c r="O17480" s="36"/>
    </row>
    <row r="17481" spans="6:15">
      <c r="I17481" s="36"/>
      <c r="O17481" s="36"/>
    </row>
    <row r="17482" spans="6:15">
      <c r="I17482" s="36"/>
      <c r="O17482" s="36"/>
    </row>
    <row r="17483" spans="6:15">
      <c r="I17483" s="36"/>
      <c r="O17483" s="36"/>
    </row>
    <row r="17484" spans="6:15">
      <c r="O17484" s="36"/>
    </row>
    <row r="17485" spans="6:15">
      <c r="F17485" s="36"/>
      <c r="K17485" s="36"/>
      <c r="O17485" s="36"/>
    </row>
    <row r="17486" spans="6:15">
      <c r="O17486" s="36"/>
    </row>
    <row r="17487" spans="6:15">
      <c r="O17487" s="36"/>
    </row>
    <row r="17488" spans="6:15">
      <c r="O17488" s="36"/>
    </row>
    <row r="17489" spans="6:15">
      <c r="O17489" s="36"/>
    </row>
    <row r="17490" spans="6:15">
      <c r="F17490" s="36"/>
      <c r="K17490" s="36"/>
      <c r="O17490" s="36"/>
    </row>
    <row r="17491" spans="6:15">
      <c r="F17491" s="36"/>
      <c r="K17491" s="36"/>
      <c r="O17491" s="36"/>
    </row>
    <row r="17492" spans="6:15">
      <c r="F17492" s="36"/>
      <c r="K17492" s="36"/>
    </row>
    <row r="17493" spans="6:15">
      <c r="F17493" s="36"/>
      <c r="K17493" s="36"/>
    </row>
    <row r="17494" spans="6:15">
      <c r="F17494" s="36"/>
      <c r="K17494" s="36"/>
    </row>
    <row r="17495" spans="6:15">
      <c r="F17495" s="36"/>
      <c r="K17495" s="36"/>
    </row>
    <row r="17496" spans="6:15">
      <c r="F17496" s="36"/>
      <c r="K17496" s="36"/>
    </row>
    <row r="17497" spans="6:15">
      <c r="F17497" s="36"/>
    </row>
    <row r="17498" spans="6:15">
      <c r="F17498" s="36"/>
    </row>
    <row r="17499" spans="6:15">
      <c r="F17499" s="36"/>
    </row>
    <row r="17500" spans="6:15">
      <c r="F17500" s="36"/>
    </row>
    <row r="17501" spans="6:15">
      <c r="F17501" s="36"/>
    </row>
    <row r="17502" spans="6:15">
      <c r="K17502" s="36"/>
    </row>
    <row r="17503" spans="6:15">
      <c r="F17503" s="36"/>
      <c r="K17503" s="36"/>
    </row>
    <row r="17504" spans="6:15">
      <c r="K17504" s="36"/>
    </row>
    <row r="17505" spans="6:15">
      <c r="K17505" s="36"/>
    </row>
    <row r="17506" spans="6:15">
      <c r="K17506" s="36"/>
    </row>
    <row r="17507" spans="6:15">
      <c r="K17507" s="36"/>
    </row>
    <row r="17508" spans="6:15">
      <c r="F17508" s="36"/>
      <c r="J17508" s="36"/>
      <c r="K17508" s="36"/>
      <c r="O17508" s="36"/>
    </row>
    <row r="17509" spans="6:15">
      <c r="F17509" s="36"/>
    </row>
    <row r="17510" spans="6:15">
      <c r="F17510" s="36"/>
    </row>
    <row r="17511" spans="6:15">
      <c r="F17511" s="36"/>
    </row>
    <row r="17512" spans="6:15">
      <c r="F17512" s="36"/>
    </row>
    <row r="17513" spans="6:15">
      <c r="F17513" s="36"/>
      <c r="K17513" s="36"/>
    </row>
    <row r="17514" spans="6:15">
      <c r="F17514" s="36"/>
      <c r="K17514" s="36"/>
      <c r="O17514" s="36"/>
    </row>
    <row r="17515" spans="6:15">
      <c r="F17515" s="36"/>
      <c r="K17515" s="36"/>
      <c r="O17515" s="36"/>
    </row>
    <row r="17516" spans="6:15">
      <c r="F17516" s="36"/>
      <c r="O17516" s="36"/>
    </row>
    <row r="17517" spans="6:15">
      <c r="F17517" s="36"/>
      <c r="O17517" s="36"/>
    </row>
    <row r="17518" spans="6:15">
      <c r="F17518" s="36"/>
      <c r="O17518" s="36"/>
    </row>
    <row r="17519" spans="6:15">
      <c r="F17519" s="36"/>
      <c r="O17519" s="36"/>
    </row>
    <row r="17520" spans="6:15">
      <c r="F17520" s="36"/>
      <c r="K17520" s="36"/>
      <c r="O17520" s="36"/>
    </row>
    <row r="17521" spans="6:15">
      <c r="F17521" s="36"/>
      <c r="O17521" s="36"/>
    </row>
    <row r="17522" spans="6:15">
      <c r="F17522" s="36"/>
      <c r="O17522" s="36"/>
    </row>
    <row r="17523" spans="6:15">
      <c r="F17523" s="36"/>
      <c r="O17523" s="36"/>
    </row>
    <row r="17524" spans="6:15">
      <c r="F17524" s="36"/>
      <c r="O17524" s="36"/>
    </row>
    <row r="17525" spans="6:15">
      <c r="F17525" s="36"/>
      <c r="O17525" s="36"/>
    </row>
    <row r="17526" spans="6:15">
      <c r="O17526" s="36"/>
    </row>
    <row r="17527" spans="6:15">
      <c r="F17527" s="36"/>
      <c r="O17527" s="36"/>
    </row>
    <row r="17528" spans="6:15">
      <c r="O17528" s="36"/>
    </row>
    <row r="17529" spans="6:15">
      <c r="O17529" s="36"/>
    </row>
    <row r="17530" spans="6:15">
      <c r="O17530" s="36"/>
    </row>
    <row r="17531" spans="6:15">
      <c r="O17531" s="36"/>
    </row>
    <row r="17532" spans="6:15">
      <c r="I17532" s="36"/>
      <c r="K17532" s="36"/>
    </row>
    <row r="17533" spans="6:15">
      <c r="I17533" s="36"/>
    </row>
    <row r="17534" spans="6:15">
      <c r="I17534" s="36"/>
    </row>
    <row r="17535" spans="6:15">
      <c r="I17535" s="36"/>
    </row>
    <row r="17536" spans="6:15">
      <c r="I17536" s="36"/>
    </row>
    <row r="17537" spans="6:17">
      <c r="I17537" s="36"/>
    </row>
    <row r="17538" spans="6:17">
      <c r="F17538" s="47"/>
      <c r="G17538" s="47"/>
      <c r="H17538" s="47"/>
      <c r="I17538" s="47"/>
      <c r="J17538" s="47"/>
      <c r="K17538" s="47"/>
      <c r="L17538" s="47"/>
      <c r="M17538" s="47"/>
      <c r="N17538" s="47"/>
      <c r="O17538" s="47"/>
      <c r="P17538" s="47"/>
      <c r="Q17538" s="47"/>
    </row>
    <row r="17539" spans="6:17">
      <c r="O17539" s="36"/>
    </row>
    <row r="17540" spans="6:17">
      <c r="O17540" s="36"/>
    </row>
    <row r="17541" spans="6:17">
      <c r="O17541" s="36"/>
    </row>
    <row r="17542" spans="6:17">
      <c r="O17542" s="36"/>
    </row>
    <row r="17543" spans="6:17">
      <c r="O17543" s="36"/>
    </row>
    <row r="17544" spans="6:17">
      <c r="O17544" s="36"/>
    </row>
    <row r="17545" spans="6:17">
      <c r="F17545" s="36"/>
      <c r="O17545" s="36"/>
    </row>
    <row r="17550" spans="6:17">
      <c r="I17550" s="36"/>
    </row>
    <row r="17551" spans="6:17">
      <c r="I17551" s="36"/>
    </row>
    <row r="17552" spans="6:17">
      <c r="I17552" s="36"/>
    </row>
    <row r="17553" spans="6:15">
      <c r="I17553" s="36"/>
    </row>
    <row r="17554" spans="6:15">
      <c r="I17554" s="36"/>
    </row>
    <row r="17555" spans="6:15">
      <c r="I17555" s="36"/>
    </row>
    <row r="17556" spans="6:15">
      <c r="F17556" s="36"/>
      <c r="O17556" s="36"/>
    </row>
    <row r="17557" spans="6:15">
      <c r="F17557" s="36"/>
      <c r="K17557" s="36"/>
    </row>
    <row r="17562" spans="6:15">
      <c r="F17562" s="36"/>
    </row>
    <row r="17563" spans="6:15">
      <c r="F17563" s="36"/>
    </row>
    <row r="17564" spans="6:15">
      <c r="F17564" s="36"/>
    </row>
    <row r="17565" spans="6:15">
      <c r="F17565" s="36"/>
    </row>
    <row r="17566" spans="6:15">
      <c r="F17566" s="36"/>
    </row>
    <row r="17567" spans="6:15">
      <c r="F17567" s="36"/>
    </row>
    <row r="17568" spans="6:15">
      <c r="F17568" s="36"/>
      <c r="K17568" s="36"/>
      <c r="M17568" s="36"/>
      <c r="O17568" s="36"/>
    </row>
    <row r="17569" spans="6:17">
      <c r="F17569" s="47"/>
      <c r="G17569" s="47"/>
      <c r="H17569" s="47"/>
      <c r="I17569" s="47"/>
      <c r="J17569" s="47"/>
      <c r="K17569" s="47"/>
      <c r="L17569" s="47"/>
      <c r="M17569" s="47"/>
      <c r="N17569" s="47"/>
      <c r="O17569" s="47"/>
      <c r="P17569" s="47"/>
      <c r="Q17569" s="47"/>
    </row>
    <row r="17570" spans="6:17">
      <c r="M17570" s="36"/>
    </row>
    <row r="17571" spans="6:17">
      <c r="M17571" s="36"/>
    </row>
    <row r="17572" spans="6:17">
      <c r="M17572" s="36"/>
    </row>
    <row r="17573" spans="6:17">
      <c r="M17573" s="36"/>
    </row>
    <row r="17574" spans="6:17">
      <c r="F17574" s="36"/>
      <c r="K17574" s="36"/>
    </row>
    <row r="17575" spans="6:17">
      <c r="F17575" s="36"/>
      <c r="K17575" s="36"/>
      <c r="O17575" s="36"/>
    </row>
    <row r="17576" spans="6:17">
      <c r="F17576" s="36"/>
    </row>
    <row r="17577" spans="6:17">
      <c r="F17577" s="36"/>
    </row>
    <row r="17578" spans="6:17">
      <c r="F17578" s="36"/>
    </row>
    <row r="17579" spans="6:17">
      <c r="F17579" s="36"/>
    </row>
    <row r="17580" spans="6:17">
      <c r="F17580" s="36"/>
      <c r="H17580" s="36"/>
      <c r="O17580" s="36"/>
    </row>
    <row r="17581" spans="6:17">
      <c r="F17581" s="36"/>
      <c r="H17581" s="36"/>
      <c r="O17581" s="36"/>
    </row>
    <row r="17582" spans="6:17">
      <c r="H17582" s="36"/>
    </row>
    <row r="17583" spans="6:17">
      <c r="H17583" s="36"/>
    </row>
    <row r="17584" spans="6:17">
      <c r="H17584" s="36"/>
    </row>
    <row r="17585" spans="6:17">
      <c r="H17585" s="36"/>
    </row>
    <row r="17588" spans="6:17">
      <c r="F17588" s="36"/>
    </row>
    <row r="17593" spans="6:17">
      <c r="F17593" s="36"/>
    </row>
    <row r="17595" spans="6:17">
      <c r="I17595" s="36"/>
    </row>
    <row r="17596" spans="6:17">
      <c r="I17596" s="36"/>
    </row>
    <row r="17597" spans="6:17">
      <c r="I17597" s="36"/>
    </row>
    <row r="17598" spans="6:17">
      <c r="F17598" s="36"/>
      <c r="J17598" s="36"/>
      <c r="K17598" s="36"/>
      <c r="O17598" s="36"/>
    </row>
    <row r="17599" spans="6:17">
      <c r="F17599" s="36"/>
      <c r="K17599" s="36"/>
      <c r="O17599" s="36"/>
    </row>
    <row r="17600" spans="6:17">
      <c r="F17600" s="47"/>
      <c r="G17600" s="47"/>
      <c r="H17600" s="47"/>
      <c r="I17600" s="47"/>
      <c r="J17600" s="47"/>
      <c r="K17600" s="47"/>
      <c r="L17600" s="47"/>
      <c r="M17600" s="47"/>
      <c r="N17600" s="47"/>
      <c r="O17600" s="47"/>
      <c r="P17600" s="47"/>
      <c r="Q17600" s="47"/>
    </row>
    <row r="17604" spans="6:17">
      <c r="G17604" s="36"/>
    </row>
    <row r="17605" spans="6:17">
      <c r="G17605" s="36"/>
      <c r="O17605" s="36"/>
    </row>
    <row r="17606" spans="6:17">
      <c r="F17606" s="36"/>
      <c r="G17606" s="36"/>
    </row>
    <row r="17607" spans="6:17">
      <c r="G17607" s="36"/>
    </row>
    <row r="17608" spans="6:17">
      <c r="G17608" s="36"/>
    </row>
    <row r="17609" spans="6:17">
      <c r="G17609" s="36"/>
    </row>
    <row r="17610" spans="6:17">
      <c r="F17610" s="47"/>
      <c r="G17610" s="47"/>
      <c r="H17610" s="47"/>
      <c r="I17610" s="47"/>
      <c r="J17610" s="47"/>
      <c r="K17610" s="47"/>
      <c r="L17610" s="47"/>
      <c r="M17610" s="47"/>
      <c r="N17610" s="47"/>
      <c r="O17610" s="47"/>
      <c r="P17610" s="47"/>
      <c r="Q17610" s="47"/>
    </row>
    <row r="17611" spans="6:17">
      <c r="F17611" s="47"/>
      <c r="G17611" s="47"/>
      <c r="H17611" s="47"/>
      <c r="I17611" s="47"/>
      <c r="J17611" s="47"/>
      <c r="K17611" s="47"/>
      <c r="L17611" s="47"/>
      <c r="M17611" s="47"/>
      <c r="N17611" s="47"/>
      <c r="O17611" s="47"/>
      <c r="P17611" s="47"/>
      <c r="Q17611" s="47"/>
    </row>
    <row r="17612" spans="6:17">
      <c r="F17612" s="36"/>
      <c r="K17612" s="36"/>
      <c r="L17612" s="36"/>
    </row>
    <row r="17613" spans="6:17">
      <c r="L17613" s="36"/>
    </row>
    <row r="17614" spans="6:17">
      <c r="L17614" s="36"/>
    </row>
    <row r="17615" spans="6:17">
      <c r="L17615" s="36"/>
    </row>
    <row r="17616" spans="6:17">
      <c r="F17616" s="36"/>
    </row>
    <row r="17617" spans="6:17">
      <c r="F17617" s="36"/>
    </row>
    <row r="17618" spans="6:17">
      <c r="F17618" s="36"/>
      <c r="K17618" s="36"/>
      <c r="O17618" s="36"/>
    </row>
    <row r="17619" spans="6:17">
      <c r="F17619" s="36"/>
    </row>
    <row r="17620" spans="6:17">
      <c r="F17620" s="36"/>
    </row>
    <row r="17621" spans="6:17">
      <c r="F17621" s="36"/>
    </row>
    <row r="17622" spans="6:17">
      <c r="F17622" s="36"/>
      <c r="I17622" s="36"/>
      <c r="K17622" s="36"/>
      <c r="O17622" s="36"/>
    </row>
    <row r="17623" spans="6:17">
      <c r="F17623" s="47"/>
      <c r="G17623" s="47"/>
      <c r="H17623" s="47"/>
      <c r="I17623" s="47"/>
      <c r="J17623" s="47"/>
      <c r="K17623" s="47"/>
      <c r="L17623" s="47"/>
      <c r="M17623" s="47"/>
      <c r="N17623" s="47"/>
      <c r="O17623" s="47"/>
      <c r="P17623" s="47"/>
      <c r="Q17623" s="47"/>
    </row>
    <row r="17624" spans="6:17">
      <c r="F17624" s="47"/>
      <c r="G17624" s="47"/>
      <c r="H17624" s="47"/>
      <c r="I17624" s="47"/>
      <c r="J17624" s="47"/>
      <c r="K17624" s="47"/>
      <c r="L17624" s="47"/>
      <c r="M17624" s="47"/>
      <c r="N17624" s="47"/>
      <c r="O17624" s="47"/>
      <c r="P17624" s="47"/>
      <c r="Q17624" s="47"/>
    </row>
    <row r="17625" spans="6:17">
      <c r="I17625" s="36"/>
    </row>
    <row r="17626" spans="6:17">
      <c r="I17626" s="36"/>
    </row>
    <row r="17627" spans="6:17">
      <c r="I17627" s="36"/>
    </row>
    <row r="17628" spans="6:17">
      <c r="F17628" s="36"/>
      <c r="I17628" s="36"/>
    </row>
    <row r="17629" spans="6:17">
      <c r="F17629" s="36"/>
      <c r="I17629" s="36"/>
      <c r="J17629" s="36"/>
      <c r="K17629" s="36"/>
      <c r="O17629" s="36"/>
    </row>
    <row r="17630" spans="6:17">
      <c r="I17630" s="36"/>
      <c r="K17630" s="36"/>
    </row>
    <row r="17631" spans="6:17">
      <c r="I17631" s="36"/>
    </row>
    <row r="17632" spans="6:17">
      <c r="I17632" s="36"/>
    </row>
    <row r="17633" spans="6:11">
      <c r="I17633" s="36"/>
    </row>
    <row r="17634" spans="6:11">
      <c r="H17634" s="36"/>
      <c r="I17634" s="36"/>
    </row>
    <row r="17635" spans="6:11">
      <c r="F17635" s="36"/>
      <c r="H17635" s="36"/>
      <c r="I17635" s="36"/>
      <c r="K17635" s="36"/>
    </row>
    <row r="17636" spans="6:11">
      <c r="F17636" s="36"/>
      <c r="H17636" s="36"/>
      <c r="I17636" s="36"/>
      <c r="K17636" s="36"/>
    </row>
    <row r="17637" spans="6:11">
      <c r="H17637" s="36"/>
      <c r="I17637" s="36"/>
    </row>
    <row r="17638" spans="6:11">
      <c r="H17638" s="36"/>
      <c r="I17638" s="36"/>
    </row>
    <row r="17639" spans="6:11">
      <c r="H17639" s="36"/>
      <c r="I17639" s="36"/>
    </row>
    <row r="17641" spans="6:11">
      <c r="F17641" s="36"/>
      <c r="I17641" s="36"/>
      <c r="K17641" s="36"/>
    </row>
    <row r="17642" spans="6:11">
      <c r="I17642" s="36"/>
    </row>
    <row r="17643" spans="6:11">
      <c r="I17643" s="36"/>
    </row>
    <row r="17644" spans="6:11">
      <c r="I17644" s="36"/>
    </row>
    <row r="17645" spans="6:11">
      <c r="I17645" s="36"/>
    </row>
    <row r="17646" spans="6:11">
      <c r="F17646" s="36"/>
      <c r="K17646" s="36"/>
    </row>
    <row r="17652" spans="6:17">
      <c r="F17652" s="36"/>
      <c r="K17652" s="36"/>
      <c r="O17652" s="36"/>
    </row>
    <row r="17653" spans="6:17">
      <c r="F17653" s="36"/>
      <c r="K17653" s="36"/>
      <c r="O17653" s="36"/>
    </row>
    <row r="17654" spans="6:17">
      <c r="F17654" s="47"/>
      <c r="G17654" s="47"/>
      <c r="H17654" s="47"/>
      <c r="I17654" s="47"/>
      <c r="J17654" s="47"/>
      <c r="K17654" s="47"/>
      <c r="L17654" s="47"/>
      <c r="M17654" s="47"/>
      <c r="N17654" s="47"/>
      <c r="O17654" s="47"/>
      <c r="P17654" s="47"/>
      <c r="Q17654" s="47"/>
    </row>
    <row r="17658" spans="6:17">
      <c r="F17658" s="47"/>
      <c r="G17658" s="47"/>
      <c r="H17658" s="47"/>
      <c r="I17658" s="47"/>
      <c r="J17658" s="47"/>
      <c r="K17658" s="47"/>
      <c r="L17658" s="47"/>
      <c r="M17658" s="47"/>
      <c r="N17658" s="47"/>
      <c r="O17658" s="47"/>
      <c r="P17658" s="47"/>
      <c r="Q17658" s="47"/>
    </row>
    <row r="17659" spans="6:17">
      <c r="F17659" s="36"/>
      <c r="J17659" s="36"/>
      <c r="O17659" s="36"/>
    </row>
    <row r="17664" spans="6:17">
      <c r="F17664" s="36"/>
      <c r="I17664" s="36"/>
    </row>
    <row r="17665" spans="6:15">
      <c r="I17665" s="36"/>
    </row>
    <row r="17666" spans="6:15">
      <c r="I17666" s="36"/>
    </row>
    <row r="17667" spans="6:15">
      <c r="I17667" s="36"/>
    </row>
    <row r="17668" spans="6:15">
      <c r="I17668" s="36"/>
    </row>
    <row r="17669" spans="6:15">
      <c r="I17669" s="36"/>
    </row>
    <row r="17670" spans="6:15">
      <c r="F17670" s="36"/>
      <c r="N17670" s="36"/>
    </row>
    <row r="17671" spans="6:15">
      <c r="N17671" s="36"/>
    </row>
    <row r="17672" spans="6:15">
      <c r="N17672" s="36"/>
    </row>
    <row r="17673" spans="6:15">
      <c r="N17673" s="36"/>
    </row>
    <row r="17674" spans="6:15">
      <c r="N17674" s="36"/>
    </row>
    <row r="17675" spans="6:15">
      <c r="N17675" s="36"/>
    </row>
    <row r="17676" spans="6:15">
      <c r="F17676" s="36"/>
      <c r="J17676" s="36"/>
    </row>
    <row r="17677" spans="6:15">
      <c r="F17677" s="36"/>
      <c r="O17677" s="36"/>
    </row>
    <row r="17678" spans="6:15">
      <c r="F17678" s="36"/>
      <c r="K17678" s="36"/>
    </row>
    <row r="17679" spans="6:15">
      <c r="F17679" s="36"/>
    </row>
    <row r="17680" spans="6:15">
      <c r="F17680" s="36"/>
    </row>
    <row r="17681" spans="6:17">
      <c r="F17681" s="36"/>
    </row>
    <row r="17682" spans="6:17">
      <c r="F17682" s="47"/>
      <c r="G17682" s="47"/>
      <c r="H17682" s="47"/>
      <c r="I17682" s="47"/>
      <c r="J17682" s="47"/>
      <c r="K17682" s="47"/>
      <c r="L17682" s="47"/>
      <c r="M17682" s="47"/>
      <c r="N17682" s="47"/>
      <c r="O17682" s="47"/>
      <c r="P17682" s="47"/>
      <c r="Q17682" s="47"/>
    </row>
    <row r="17683" spans="6:17">
      <c r="F17683" s="36"/>
      <c r="K17683" s="36"/>
      <c r="O17683" s="36"/>
    </row>
    <row r="17684" spans="6:17">
      <c r="F17684" s="36"/>
    </row>
    <row r="17685" spans="6:17">
      <c r="F17685" s="36"/>
    </row>
    <row r="17686" spans="6:17">
      <c r="F17686" s="36"/>
    </row>
    <row r="17687" spans="6:17">
      <c r="F17687" s="36"/>
    </row>
    <row r="17688" spans="6:17">
      <c r="F17688" s="36"/>
      <c r="K17688" s="36"/>
    </row>
    <row r="17694" spans="6:17">
      <c r="F17694" s="36"/>
    </row>
    <row r="17695" spans="6:17">
      <c r="F17695" s="36"/>
      <c r="K17695" s="36"/>
    </row>
    <row r="17696" spans="6:17">
      <c r="F17696" s="36"/>
    </row>
    <row r="17697" spans="6:17">
      <c r="F17697" s="36"/>
    </row>
    <row r="17698" spans="6:17">
      <c r="F17698" s="36"/>
    </row>
    <row r="17699" spans="6:17">
      <c r="F17699" s="36"/>
    </row>
    <row r="17702" spans="6:17">
      <c r="F17702" s="36"/>
      <c r="O17702" s="36"/>
    </row>
    <row r="17706" spans="6:17">
      <c r="F17706" s="36"/>
      <c r="K17706" s="36"/>
      <c r="O17706" s="36"/>
    </row>
    <row r="17707" spans="6:17">
      <c r="F17707" s="36"/>
      <c r="J17707" s="36"/>
      <c r="K17707" s="36"/>
      <c r="O17707" s="36"/>
    </row>
    <row r="17708" spans="6:17">
      <c r="F17708" s="36"/>
      <c r="K17708" s="36"/>
    </row>
    <row r="17709" spans="6:17">
      <c r="F17709" s="36"/>
      <c r="K17709" s="36"/>
    </row>
    <row r="17710" spans="6:17">
      <c r="F17710" s="36"/>
      <c r="K17710" s="36"/>
    </row>
    <row r="17711" spans="6:17">
      <c r="F17711" s="36"/>
      <c r="K17711" s="36"/>
    </row>
    <row r="17712" spans="6:17">
      <c r="F17712" s="47"/>
      <c r="G17712" s="47"/>
      <c r="H17712" s="47"/>
      <c r="I17712" s="47"/>
      <c r="J17712" s="47"/>
      <c r="K17712" s="47"/>
      <c r="L17712" s="47"/>
      <c r="M17712" s="47"/>
      <c r="N17712" s="47"/>
      <c r="O17712" s="47"/>
      <c r="P17712" s="47"/>
      <c r="Q17712" s="47"/>
    </row>
    <row r="17713" spans="6:17">
      <c r="F17713" s="36"/>
      <c r="I17713" s="36"/>
      <c r="K17713" s="36"/>
    </row>
    <row r="17714" spans="6:17">
      <c r="F17714" s="36"/>
      <c r="K17714" s="36"/>
    </row>
    <row r="17715" spans="6:17">
      <c r="F17715" s="36"/>
      <c r="K17715" s="36"/>
    </row>
    <row r="17716" spans="6:17">
      <c r="F17716" s="36"/>
      <c r="K17716" s="36"/>
    </row>
    <row r="17717" spans="6:17">
      <c r="F17717" s="36"/>
      <c r="K17717" s="36"/>
    </row>
    <row r="17718" spans="6:17">
      <c r="F17718" s="36"/>
    </row>
    <row r="17719" spans="6:17">
      <c r="F17719" s="36"/>
    </row>
    <row r="17720" spans="6:17">
      <c r="F17720" s="47"/>
      <c r="G17720" s="47"/>
      <c r="H17720" s="47"/>
      <c r="I17720" s="47"/>
      <c r="J17720" s="47"/>
      <c r="K17720" s="47"/>
      <c r="L17720" s="47"/>
      <c r="M17720" s="47"/>
      <c r="N17720" s="47"/>
      <c r="O17720" s="47"/>
      <c r="P17720" s="47"/>
      <c r="Q17720" s="47"/>
    </row>
    <row r="17721" spans="6:17">
      <c r="F17721" s="36"/>
    </row>
    <row r="17722" spans="6:17">
      <c r="F17722" s="36"/>
    </row>
    <row r="17725" spans="6:17">
      <c r="F17725" s="36"/>
    </row>
    <row r="17726" spans="6:17">
      <c r="F17726" s="47"/>
      <c r="G17726" s="47"/>
      <c r="H17726" s="47"/>
      <c r="I17726" s="47"/>
      <c r="J17726" s="47"/>
      <c r="K17726" s="47"/>
      <c r="L17726" s="47"/>
      <c r="M17726" s="47"/>
      <c r="N17726" s="47"/>
      <c r="O17726" s="47"/>
      <c r="P17726" s="47"/>
      <c r="Q17726" s="47"/>
    </row>
    <row r="17730" spans="6:17">
      <c r="K17730" s="36"/>
    </row>
    <row r="17731" spans="6:17">
      <c r="K17731" s="36"/>
    </row>
    <row r="17732" spans="6:17">
      <c r="K17732" s="36"/>
    </row>
    <row r="17733" spans="6:17">
      <c r="K17733" s="36"/>
    </row>
    <row r="17734" spans="6:17">
      <c r="K17734" s="36"/>
    </row>
    <row r="17735" spans="6:17">
      <c r="K17735" s="36"/>
    </row>
    <row r="17736" spans="6:17">
      <c r="F17736" s="36"/>
      <c r="K17736" s="36"/>
    </row>
    <row r="17737" spans="6:17">
      <c r="F17737" s="47"/>
      <c r="G17737" s="47"/>
      <c r="H17737" s="47"/>
      <c r="I17737" s="47"/>
      <c r="J17737" s="47"/>
      <c r="K17737" s="47"/>
      <c r="L17737" s="47"/>
      <c r="M17737" s="47"/>
      <c r="N17737" s="47"/>
      <c r="O17737" s="47"/>
      <c r="P17737" s="47"/>
      <c r="Q17737" s="47"/>
    </row>
    <row r="17743" spans="6:17">
      <c r="F17743" s="36"/>
      <c r="K17743" s="36"/>
    </row>
    <row r="17748" spans="6:17">
      <c r="F17748" s="47"/>
      <c r="G17748" s="47"/>
      <c r="H17748" s="47"/>
      <c r="I17748" s="47"/>
      <c r="J17748" s="47"/>
      <c r="K17748" s="47"/>
      <c r="L17748" s="47"/>
      <c r="M17748" s="47"/>
      <c r="N17748" s="47"/>
      <c r="O17748" s="47"/>
      <c r="P17748" s="47"/>
      <c r="Q17748" s="47"/>
    </row>
    <row r="17749" spans="6:17">
      <c r="F17749" s="36"/>
      <c r="K17749" s="36"/>
      <c r="M17749" s="36"/>
      <c r="O17749" s="36"/>
    </row>
    <row r="17750" spans="6:17">
      <c r="F17750" s="47"/>
      <c r="G17750" s="47"/>
      <c r="H17750" s="47"/>
      <c r="I17750" s="47"/>
      <c r="J17750" s="47"/>
      <c r="K17750" s="47"/>
      <c r="L17750" s="47"/>
      <c r="M17750" s="47"/>
      <c r="N17750" s="47"/>
      <c r="O17750" s="47"/>
      <c r="P17750" s="47"/>
      <c r="Q17750" s="47"/>
    </row>
    <row r="17751" spans="6:17">
      <c r="M17751" s="36"/>
    </row>
    <row r="17752" spans="6:17">
      <c r="M17752" s="36"/>
    </row>
    <row r="17753" spans="6:17">
      <c r="M17753" s="36"/>
    </row>
    <row r="17754" spans="6:17">
      <c r="F17754" s="36"/>
      <c r="K17754" s="36"/>
    </row>
    <row r="17755" spans="6:17">
      <c r="K17755" s="36"/>
      <c r="O17755" s="36"/>
    </row>
    <row r="17756" spans="6:17">
      <c r="F17756" s="36"/>
      <c r="K17756" s="36"/>
      <c r="O17756" s="36"/>
    </row>
    <row r="17757" spans="6:17">
      <c r="K17757" s="36"/>
      <c r="O17757" s="36"/>
    </row>
    <row r="17758" spans="6:17">
      <c r="K17758" s="36"/>
      <c r="O17758" s="36"/>
    </row>
    <row r="17759" spans="6:17">
      <c r="K17759" s="36"/>
      <c r="O17759" s="36"/>
    </row>
    <row r="17760" spans="6:17">
      <c r="F17760" s="36"/>
      <c r="K17760" s="36"/>
      <c r="O17760" s="36"/>
    </row>
    <row r="17761" spans="6:17">
      <c r="F17761" s="47"/>
      <c r="G17761" s="47"/>
      <c r="H17761" s="47"/>
      <c r="I17761" s="47"/>
      <c r="J17761" s="47"/>
      <c r="K17761" s="47"/>
      <c r="L17761" s="47"/>
      <c r="M17761" s="47"/>
      <c r="N17761" s="47"/>
      <c r="O17761" s="47"/>
      <c r="P17761" s="47"/>
      <c r="Q17761" s="47"/>
    </row>
    <row r="17762" spans="6:17">
      <c r="F17762" s="36"/>
      <c r="O17762" s="36"/>
    </row>
    <row r="17763" spans="6:17">
      <c r="O17763" s="36"/>
    </row>
    <row r="17764" spans="6:17">
      <c r="O17764" s="36"/>
    </row>
    <row r="17765" spans="6:17">
      <c r="O17765" s="36"/>
    </row>
    <row r="17766" spans="6:17">
      <c r="I17766" s="36"/>
    </row>
    <row r="17767" spans="6:17">
      <c r="I17767" s="36"/>
      <c r="J17767" s="36"/>
      <c r="O17767" s="36"/>
    </row>
    <row r="17768" spans="6:17">
      <c r="I17768" s="36"/>
      <c r="O17768" s="36"/>
    </row>
    <row r="17769" spans="6:17">
      <c r="I17769" s="36"/>
    </row>
    <row r="17770" spans="6:17">
      <c r="I17770" s="36"/>
    </row>
    <row r="17771" spans="6:17">
      <c r="I17771" s="36"/>
    </row>
    <row r="17772" spans="6:17">
      <c r="O17772" s="36"/>
    </row>
    <row r="17773" spans="6:17">
      <c r="O17773" s="36"/>
    </row>
    <row r="17774" spans="6:17">
      <c r="F17774" s="47"/>
      <c r="G17774" s="47"/>
      <c r="H17774" s="47"/>
      <c r="I17774" s="47"/>
      <c r="J17774" s="47"/>
      <c r="K17774" s="47"/>
      <c r="L17774" s="47"/>
      <c r="M17774" s="47"/>
      <c r="N17774" s="47"/>
      <c r="O17774" s="47"/>
      <c r="P17774" s="47"/>
      <c r="Q17774" s="47"/>
    </row>
    <row r="17778" spans="6:15">
      <c r="F17778" s="36"/>
      <c r="J17778" s="36"/>
      <c r="O17778" s="36"/>
    </row>
    <row r="17779" spans="6:15">
      <c r="J17779" s="36"/>
      <c r="K17779" s="36"/>
      <c r="O17779" s="36"/>
    </row>
    <row r="17780" spans="6:15">
      <c r="J17780" s="36"/>
      <c r="O17780" s="36"/>
    </row>
    <row r="17781" spans="6:15">
      <c r="J17781" s="36"/>
    </row>
    <row r="17782" spans="6:15">
      <c r="J17782" s="36"/>
    </row>
    <row r="17783" spans="6:15">
      <c r="J17783" s="36"/>
    </row>
    <row r="17784" spans="6:15">
      <c r="F17784" s="36"/>
      <c r="O17784" s="36"/>
    </row>
    <row r="17785" spans="6:15">
      <c r="O17785" s="36"/>
    </row>
    <row r="17788" spans="6:15">
      <c r="F17788" s="36"/>
    </row>
    <row r="17789" spans="6:15">
      <c r="F17789" s="36"/>
    </row>
    <row r="17790" spans="6:15">
      <c r="F17790" s="36"/>
      <c r="O17790" s="36"/>
    </row>
    <row r="17791" spans="6:15">
      <c r="F17791" s="36"/>
      <c r="J17791" s="36"/>
      <c r="K17791" s="36"/>
      <c r="O17791" s="36"/>
    </row>
    <row r="17796" spans="6:15">
      <c r="F17796" s="36"/>
      <c r="K17796" s="36"/>
      <c r="O17796" s="36"/>
    </row>
    <row r="17797" spans="6:15">
      <c r="F17797" s="36"/>
      <c r="O17797" s="36"/>
    </row>
    <row r="17798" spans="6:15">
      <c r="F17798" s="36"/>
      <c r="O17798" s="36"/>
    </row>
    <row r="17802" spans="6:15">
      <c r="F17802" s="36"/>
      <c r="I17802" s="36"/>
      <c r="O17802" s="36"/>
    </row>
    <row r="17803" spans="6:15">
      <c r="F17803" s="36"/>
      <c r="I17803" s="36"/>
      <c r="O17803" s="36"/>
    </row>
    <row r="17804" spans="6:15">
      <c r="I17804" s="36"/>
    </row>
    <row r="17805" spans="6:15">
      <c r="I17805" s="36"/>
    </row>
    <row r="17806" spans="6:15">
      <c r="I17806" s="36"/>
    </row>
    <row r="17807" spans="6:15">
      <c r="I17807" s="36"/>
    </row>
    <row r="17808" spans="6:15">
      <c r="F17808" s="36"/>
      <c r="O17808" s="36"/>
    </row>
    <row r="17809" spans="6:17">
      <c r="F17809" s="36"/>
      <c r="O17809" s="36"/>
    </row>
    <row r="17810" spans="6:17">
      <c r="F17810" s="47"/>
      <c r="G17810" s="47"/>
      <c r="H17810" s="47"/>
      <c r="I17810" s="47"/>
      <c r="J17810" s="47"/>
      <c r="K17810" s="47"/>
      <c r="L17810" s="47"/>
      <c r="M17810" s="47"/>
      <c r="N17810" s="47"/>
      <c r="O17810" s="47"/>
      <c r="P17810" s="47"/>
      <c r="Q17810" s="47"/>
    </row>
    <row r="17814" spans="6:17">
      <c r="F17814" s="36"/>
      <c r="J17814" s="36"/>
      <c r="K17814" s="36"/>
      <c r="O17814" s="36"/>
    </row>
    <row r="17815" spans="6:17">
      <c r="F17815" s="36"/>
      <c r="O17815" s="36"/>
    </row>
    <row r="17816" spans="6:17">
      <c r="F17816" s="36"/>
      <c r="J17816" s="36"/>
      <c r="K17816" s="36"/>
      <c r="O17816" s="36"/>
    </row>
    <row r="17820" spans="6:17">
      <c r="F17820" s="36"/>
      <c r="O17820" s="36"/>
    </row>
    <row r="17821" spans="6:17">
      <c r="F17821" s="36"/>
      <c r="K17821" s="36"/>
      <c r="O17821" s="36"/>
    </row>
    <row r="17822" spans="6:17">
      <c r="F17822" s="36"/>
      <c r="K17822" s="36"/>
      <c r="O17822" s="36"/>
    </row>
    <row r="17826" spans="6:15">
      <c r="F17826" s="36"/>
      <c r="N17826" s="36"/>
      <c r="O17826" s="36"/>
    </row>
    <row r="17827" spans="6:15">
      <c r="F17827" s="36"/>
      <c r="N17827" s="36"/>
      <c r="O17827" s="36"/>
    </row>
    <row r="17828" spans="6:15">
      <c r="F17828" s="36"/>
      <c r="K17828" s="36"/>
      <c r="N17828" s="36"/>
      <c r="O17828" s="36"/>
    </row>
    <row r="17829" spans="6:15">
      <c r="N17829" s="36"/>
    </row>
    <row r="17832" spans="6:15">
      <c r="F17832" s="36"/>
      <c r="O17832" s="36"/>
    </row>
    <row r="17833" spans="6:15">
      <c r="F17833" s="36"/>
      <c r="O17833" s="36"/>
    </row>
    <row r="17834" spans="6:15">
      <c r="F17834" s="36"/>
      <c r="K17834" s="36"/>
      <c r="O17834" s="36"/>
    </row>
    <row r="17838" spans="6:15">
      <c r="F17838" s="36"/>
      <c r="N17838" s="36"/>
      <c r="O17838" s="36"/>
    </row>
    <row r="17839" spans="6:15">
      <c r="F17839" s="36"/>
      <c r="K17839" s="36"/>
      <c r="N17839" s="36"/>
      <c r="O17839" s="36"/>
    </row>
    <row r="17840" spans="6:15">
      <c r="K17840" s="36"/>
      <c r="N17840" s="36"/>
      <c r="O17840" s="36"/>
    </row>
    <row r="17841" spans="6:17">
      <c r="N17841" s="36"/>
    </row>
    <row r="17842" spans="6:17">
      <c r="N17842" s="36"/>
    </row>
    <row r="17843" spans="6:17">
      <c r="N17843" s="36"/>
    </row>
    <row r="17844" spans="6:17">
      <c r="F17844" s="36"/>
      <c r="I17844" s="36"/>
      <c r="K17844" s="36"/>
      <c r="N17844" s="36"/>
      <c r="O17844" s="36"/>
    </row>
    <row r="17845" spans="6:17">
      <c r="I17845" s="36"/>
    </row>
    <row r="17846" spans="6:17">
      <c r="F17846" s="47"/>
      <c r="G17846" s="47"/>
      <c r="H17846" s="47"/>
      <c r="I17846" s="47"/>
      <c r="J17846" s="47"/>
      <c r="K17846" s="47"/>
      <c r="L17846" s="47"/>
      <c r="M17846" s="47"/>
      <c r="N17846" s="47"/>
      <c r="O17846" s="47"/>
      <c r="P17846" s="47"/>
      <c r="Q17846" s="47"/>
    </row>
    <row r="17847" spans="6:17">
      <c r="I17847" s="36"/>
    </row>
    <row r="17848" spans="6:17">
      <c r="I17848" s="36"/>
    </row>
    <row r="17849" spans="6:17">
      <c r="I17849" s="36"/>
    </row>
    <row r="17850" spans="6:17">
      <c r="F17850" s="36"/>
      <c r="O17850" s="36"/>
    </row>
    <row r="17851" spans="6:17">
      <c r="F17851" s="36"/>
      <c r="J17851" s="36"/>
      <c r="K17851" s="36"/>
      <c r="O17851" s="36"/>
    </row>
    <row r="17852" spans="6:17">
      <c r="F17852" s="36"/>
      <c r="O17852" s="36"/>
    </row>
    <row r="17856" spans="6:17">
      <c r="F17856" s="36"/>
      <c r="K17856" s="36"/>
      <c r="N17856" s="36"/>
      <c r="O17856" s="36"/>
    </row>
    <row r="17857" spans="6:17">
      <c r="F17857" s="47"/>
      <c r="G17857" s="47"/>
      <c r="H17857" s="47"/>
      <c r="I17857" s="47"/>
      <c r="J17857" s="47"/>
      <c r="K17857" s="47"/>
      <c r="L17857" s="47"/>
      <c r="M17857" s="47"/>
      <c r="N17857" s="47"/>
      <c r="O17857" s="47"/>
      <c r="P17857" s="47"/>
      <c r="Q17857" s="47"/>
    </row>
    <row r="17858" spans="6:17">
      <c r="F17858" s="47"/>
      <c r="G17858" s="47"/>
      <c r="H17858" s="47"/>
      <c r="I17858" s="47"/>
      <c r="J17858" s="47"/>
      <c r="K17858" s="47"/>
      <c r="L17858" s="47"/>
      <c r="M17858" s="47"/>
      <c r="N17858" s="47"/>
      <c r="O17858" s="47"/>
      <c r="P17858" s="47"/>
      <c r="Q17858" s="47"/>
    </row>
    <row r="17859" spans="6:17">
      <c r="N17859" s="36"/>
    </row>
    <row r="17860" spans="6:17">
      <c r="N17860" s="36"/>
    </row>
    <row r="17861" spans="6:17">
      <c r="N17861" s="36"/>
    </row>
    <row r="17862" spans="6:17">
      <c r="F17862" s="36"/>
      <c r="O17862" s="36"/>
    </row>
    <row r="17863" spans="6:17">
      <c r="F17863" s="36"/>
      <c r="O17863" s="36"/>
    </row>
    <row r="17864" spans="6:17">
      <c r="F17864" s="36"/>
      <c r="K17864" s="36"/>
      <c r="O17864" s="36"/>
    </row>
    <row r="17865" spans="6:17">
      <c r="F17865" s="36"/>
      <c r="O17865" s="36"/>
    </row>
    <row r="17866" spans="6:17">
      <c r="F17866" s="36"/>
      <c r="O17866" s="36"/>
    </row>
    <row r="17867" spans="6:17">
      <c r="F17867" s="36"/>
      <c r="O17867" s="36"/>
    </row>
    <row r="17868" spans="6:17">
      <c r="F17868" s="36"/>
      <c r="O17868" s="36"/>
    </row>
    <row r="17869" spans="6:17">
      <c r="F17869" s="36"/>
      <c r="O17869" s="36"/>
    </row>
    <row r="17870" spans="6:17">
      <c r="F17870" s="36"/>
      <c r="J17870" s="36"/>
      <c r="O17870" s="36"/>
    </row>
    <row r="17871" spans="6:17">
      <c r="F17871" s="36"/>
      <c r="O17871" s="36"/>
    </row>
    <row r="17872" spans="6:17">
      <c r="F17872" s="36"/>
      <c r="O17872" s="36"/>
    </row>
    <row r="17873" spans="6:17">
      <c r="F17873" s="36"/>
      <c r="O17873" s="36"/>
    </row>
    <row r="17874" spans="6:17">
      <c r="F17874" s="36"/>
      <c r="K17874" s="36"/>
      <c r="O17874" s="36"/>
    </row>
    <row r="17876" spans="6:17">
      <c r="F17876" s="36"/>
      <c r="O17876" s="36"/>
    </row>
    <row r="17880" spans="6:17">
      <c r="F17880" s="47"/>
      <c r="G17880" s="47"/>
      <c r="H17880" s="47"/>
      <c r="I17880" s="47"/>
      <c r="J17880" s="47"/>
      <c r="K17880" s="47"/>
      <c r="L17880" s="47"/>
      <c r="M17880" s="47"/>
      <c r="N17880" s="47"/>
      <c r="O17880" s="47"/>
      <c r="P17880" s="47"/>
      <c r="Q17880" s="47"/>
    </row>
    <row r="17881" spans="6:17">
      <c r="F17881" s="47"/>
      <c r="G17881" s="47"/>
      <c r="H17881" s="47"/>
      <c r="I17881" s="47"/>
      <c r="J17881" s="47"/>
      <c r="K17881" s="47"/>
      <c r="L17881" s="47"/>
      <c r="M17881" s="47"/>
      <c r="N17881" s="47"/>
      <c r="O17881" s="47"/>
      <c r="P17881" s="47"/>
      <c r="Q17881" s="47"/>
    </row>
    <row r="17882" spans="6:17">
      <c r="K17882" s="36"/>
      <c r="O17882" s="36"/>
    </row>
    <row r="17886" spans="6:17">
      <c r="F17886" s="36"/>
      <c r="I17886" s="36"/>
      <c r="K17886" s="36"/>
    </row>
    <row r="17887" spans="6:17">
      <c r="F17887" s="47"/>
      <c r="G17887" s="47"/>
      <c r="H17887" s="47"/>
      <c r="I17887" s="47"/>
      <c r="J17887" s="47"/>
      <c r="K17887" s="47"/>
      <c r="L17887" s="47"/>
      <c r="M17887" s="47"/>
      <c r="N17887" s="47"/>
      <c r="O17887" s="47"/>
      <c r="P17887" s="47"/>
      <c r="Q17887" s="47"/>
    </row>
    <row r="17888" spans="6:17">
      <c r="F17888" s="36"/>
      <c r="I17888" s="36"/>
      <c r="J17888" s="36"/>
      <c r="K17888" s="36"/>
      <c r="O17888" s="36"/>
    </row>
    <row r="17889" spans="6:17">
      <c r="I17889" s="36"/>
    </row>
    <row r="17890" spans="6:17">
      <c r="I17890" s="36"/>
    </row>
    <row r="17891" spans="6:17">
      <c r="I17891" s="36"/>
    </row>
    <row r="17892" spans="6:17">
      <c r="F17892" s="36"/>
      <c r="K17892" s="36"/>
      <c r="O17892" s="36"/>
    </row>
    <row r="17893" spans="6:17">
      <c r="F17893" s="47"/>
      <c r="G17893" s="47"/>
      <c r="H17893" s="47"/>
      <c r="I17893" s="47"/>
      <c r="J17893" s="47"/>
      <c r="K17893" s="47"/>
      <c r="L17893" s="47"/>
      <c r="M17893" s="47"/>
      <c r="N17893" s="47"/>
      <c r="O17893" s="47"/>
      <c r="P17893" s="47"/>
      <c r="Q17893" s="47"/>
    </row>
    <row r="17894" spans="6:17">
      <c r="F17894" s="36"/>
      <c r="O17894" s="36"/>
    </row>
    <row r="17898" spans="6:17">
      <c r="F17898" s="36"/>
      <c r="K17898" s="36"/>
    </row>
    <row r="17900" spans="6:17">
      <c r="F17900" s="47"/>
      <c r="G17900" s="47"/>
      <c r="H17900" s="47"/>
      <c r="I17900" s="47"/>
      <c r="J17900" s="47"/>
      <c r="K17900" s="47"/>
      <c r="L17900" s="47"/>
      <c r="M17900" s="47"/>
      <c r="N17900" s="47"/>
      <c r="O17900" s="47"/>
      <c r="P17900" s="47"/>
      <c r="Q17900" s="47"/>
    </row>
    <row r="17904" spans="6:17">
      <c r="F17904" s="36"/>
      <c r="K17904" s="36"/>
      <c r="O17904" s="36"/>
    </row>
    <row r="17906" spans="6:15">
      <c r="F17906" s="36"/>
      <c r="O17906" s="36"/>
    </row>
    <row r="17910" spans="6:15">
      <c r="F17910" s="36"/>
      <c r="I17910" s="36"/>
      <c r="J17910" s="36"/>
      <c r="K17910" s="36"/>
      <c r="O17910" s="36"/>
    </row>
    <row r="17911" spans="6:15">
      <c r="I17911" s="36"/>
      <c r="K17911" s="36"/>
      <c r="O17911" s="36"/>
    </row>
    <row r="17912" spans="6:15">
      <c r="I17912" s="36"/>
      <c r="O17912" s="36"/>
    </row>
    <row r="17913" spans="6:15">
      <c r="I17913" s="36"/>
    </row>
    <row r="17914" spans="6:15">
      <c r="I17914" s="36"/>
    </row>
    <row r="17915" spans="6:15">
      <c r="I17915" s="36"/>
    </row>
    <row r="17918" spans="6:15">
      <c r="J17918" s="36"/>
      <c r="O17918" s="36"/>
    </row>
    <row r="17922" spans="6:17">
      <c r="J17922" s="36"/>
    </row>
    <row r="17923" spans="6:17">
      <c r="J17923" s="36"/>
    </row>
    <row r="17924" spans="6:17">
      <c r="J17924" s="36"/>
    </row>
    <row r="17925" spans="6:17">
      <c r="J17925" s="36"/>
    </row>
    <row r="17926" spans="6:17">
      <c r="J17926" s="36"/>
    </row>
    <row r="17927" spans="6:17">
      <c r="J17927" s="36"/>
    </row>
    <row r="17929" spans="6:17">
      <c r="F17929" s="36"/>
      <c r="K17929" s="36"/>
    </row>
    <row r="17930" spans="6:17">
      <c r="K17930" s="36"/>
    </row>
    <row r="17931" spans="6:17">
      <c r="K17931" s="36"/>
    </row>
    <row r="17932" spans="6:17">
      <c r="K17932" s="36"/>
    </row>
    <row r="17933" spans="6:17">
      <c r="K17933" s="36"/>
    </row>
    <row r="17934" spans="6:17">
      <c r="F17934" s="36"/>
      <c r="K17934" s="36"/>
      <c r="O17934" s="36"/>
    </row>
    <row r="17935" spans="6:17">
      <c r="F17935" s="47"/>
      <c r="G17935" s="47"/>
      <c r="H17935" s="47"/>
      <c r="I17935" s="47"/>
      <c r="J17935" s="47"/>
      <c r="K17935" s="47"/>
      <c r="L17935" s="47"/>
      <c r="M17935" s="47"/>
      <c r="N17935" s="47"/>
      <c r="O17935" s="47"/>
      <c r="P17935" s="47"/>
      <c r="Q17935" s="47"/>
    </row>
    <row r="17936" spans="6:17">
      <c r="F17936" s="36"/>
      <c r="K17936" s="36"/>
    </row>
    <row r="17937" spans="6:13">
      <c r="K17937" s="36"/>
    </row>
    <row r="17938" spans="6:13">
      <c r="F17938" s="36"/>
      <c r="K17938" s="36"/>
    </row>
    <row r="17939" spans="6:13">
      <c r="F17939" s="36"/>
      <c r="K17939" s="36"/>
    </row>
    <row r="17940" spans="6:13">
      <c r="I17940" s="36"/>
    </row>
    <row r="17941" spans="6:13">
      <c r="F17941" s="36"/>
      <c r="I17941" s="36"/>
    </row>
    <row r="17942" spans="6:13">
      <c r="I17942" s="36"/>
    </row>
    <row r="17943" spans="6:13">
      <c r="I17943" s="36"/>
    </row>
    <row r="17944" spans="6:13">
      <c r="I17944" s="36"/>
    </row>
    <row r="17945" spans="6:13">
      <c r="I17945" s="36"/>
    </row>
    <row r="17946" spans="6:13">
      <c r="F17946" s="36"/>
      <c r="K17946" s="36"/>
    </row>
    <row r="17948" spans="6:13">
      <c r="M17948" s="36"/>
    </row>
    <row r="17949" spans="6:13">
      <c r="M17949" s="36"/>
    </row>
    <row r="17950" spans="6:13">
      <c r="M17950" s="36"/>
    </row>
    <row r="17951" spans="6:13">
      <c r="M17951" s="36"/>
    </row>
    <row r="17952" spans="6:13">
      <c r="F17952" s="36"/>
      <c r="K17952" s="36"/>
    </row>
    <row r="17958" spans="6:15">
      <c r="F17958" s="36"/>
      <c r="K17958" s="36"/>
      <c r="O17958" s="36"/>
    </row>
    <row r="17959" spans="6:15">
      <c r="F17959" s="36"/>
      <c r="K17959" s="36"/>
      <c r="O17959" s="36"/>
    </row>
    <row r="17964" spans="6:15">
      <c r="F17964" s="36"/>
      <c r="J17964" s="36"/>
      <c r="K17964" s="36"/>
    </row>
    <row r="17965" spans="6:15">
      <c r="F17965" s="36"/>
      <c r="J17965" s="36"/>
      <c r="K17965" s="36"/>
      <c r="O17965" s="36"/>
    </row>
    <row r="17966" spans="6:15">
      <c r="J17966" s="36"/>
    </row>
    <row r="17967" spans="6:15">
      <c r="J17967" s="36"/>
    </row>
    <row r="17968" spans="6:15">
      <c r="J17968" s="36"/>
    </row>
    <row r="17969" spans="6:17">
      <c r="J17969" s="36"/>
    </row>
    <row r="17970" spans="6:17">
      <c r="F17970" s="36"/>
      <c r="K17970" s="36"/>
    </row>
    <row r="17971" spans="6:17">
      <c r="F17971" s="36"/>
      <c r="K17971" s="36"/>
    </row>
    <row r="17972" spans="6:17">
      <c r="F17972" s="36"/>
    </row>
    <row r="17973" spans="6:17">
      <c r="F17973" s="36"/>
    </row>
    <row r="17974" spans="6:17">
      <c r="F17974" s="36"/>
    </row>
    <row r="17976" spans="6:17">
      <c r="F17976" s="36"/>
      <c r="K17976" s="36"/>
    </row>
    <row r="17977" spans="6:17">
      <c r="F17977" s="47"/>
      <c r="G17977" s="47"/>
      <c r="H17977" s="47"/>
      <c r="I17977" s="47"/>
      <c r="J17977" s="47"/>
      <c r="K17977" s="47"/>
      <c r="L17977" s="47"/>
      <c r="M17977" s="47"/>
      <c r="N17977" s="47"/>
      <c r="O17977" s="47"/>
      <c r="P17977" s="47"/>
      <c r="Q17977" s="47"/>
    </row>
    <row r="17978" spans="6:17">
      <c r="F17978" s="36"/>
    </row>
    <row r="17979" spans="6:17">
      <c r="F17979" s="36"/>
    </row>
    <row r="17980" spans="6:17">
      <c r="F17980" s="36"/>
    </row>
    <row r="17981" spans="6:17">
      <c r="F17981" s="36"/>
    </row>
    <row r="17982" spans="6:17">
      <c r="F17982" s="36"/>
      <c r="K17982" s="36"/>
    </row>
    <row r="17988" spans="6:17">
      <c r="F17988" s="36"/>
      <c r="K17988" s="36"/>
      <c r="O17988" s="36"/>
    </row>
    <row r="17989" spans="6:17">
      <c r="F17989" s="36"/>
      <c r="K17989" s="36"/>
      <c r="O17989" s="36"/>
    </row>
    <row r="17990" spans="6:17">
      <c r="F17990" s="36"/>
      <c r="O17990" s="36"/>
    </row>
    <row r="17991" spans="6:17">
      <c r="F17991" s="36"/>
      <c r="O17991" s="36"/>
    </row>
    <row r="17992" spans="6:17">
      <c r="F17992" s="36"/>
      <c r="O17992" s="36"/>
    </row>
    <row r="17993" spans="6:17">
      <c r="F17993" s="36"/>
      <c r="O17993" s="36"/>
    </row>
    <row r="17994" spans="6:17">
      <c r="F17994" s="36"/>
      <c r="K17994" s="36"/>
      <c r="O17994" s="36"/>
    </row>
    <row r="17995" spans="6:17">
      <c r="F17995" s="36"/>
      <c r="O17995" s="36"/>
    </row>
    <row r="17996" spans="6:17">
      <c r="F17996" s="36"/>
      <c r="O17996" s="36"/>
    </row>
    <row r="17997" spans="6:17">
      <c r="F17997" s="36"/>
      <c r="O17997" s="36"/>
    </row>
    <row r="17998" spans="6:17">
      <c r="F17998" s="36"/>
      <c r="O17998" s="36"/>
    </row>
    <row r="17999" spans="6:17">
      <c r="F17999" s="36"/>
      <c r="O17999" s="36"/>
    </row>
    <row r="18000" spans="6:17">
      <c r="F18000" s="47"/>
      <c r="G18000" s="47"/>
      <c r="H18000" s="47"/>
      <c r="I18000" s="47"/>
      <c r="J18000" s="47"/>
      <c r="K18000" s="47"/>
      <c r="L18000" s="47"/>
      <c r="M18000" s="47"/>
      <c r="N18000" s="47"/>
      <c r="O18000" s="47"/>
      <c r="P18000" s="47"/>
      <c r="Q18000" s="47"/>
    </row>
    <row r="18001" spans="6:17">
      <c r="F18001" s="47"/>
      <c r="G18001" s="47"/>
      <c r="H18001" s="47"/>
      <c r="I18001" s="47"/>
      <c r="J18001" s="47"/>
      <c r="K18001" s="47"/>
      <c r="L18001" s="47"/>
      <c r="M18001" s="47"/>
      <c r="N18001" s="47"/>
      <c r="O18001" s="47"/>
      <c r="P18001" s="47"/>
      <c r="Q18001" s="47"/>
    </row>
    <row r="18002" spans="6:17">
      <c r="K18002" s="36"/>
      <c r="O18002" s="36"/>
    </row>
    <row r="18003" spans="6:17">
      <c r="K18003" s="36"/>
      <c r="O18003" s="36"/>
    </row>
    <row r="18004" spans="6:17">
      <c r="K18004" s="36"/>
      <c r="O18004" s="36"/>
    </row>
    <row r="18005" spans="6:17">
      <c r="K18005" s="36"/>
      <c r="O18005" s="36"/>
    </row>
    <row r="18006" spans="6:17">
      <c r="F18006" s="36"/>
    </row>
    <row r="18007" spans="6:17">
      <c r="F18007" s="36"/>
    </row>
    <row r="18008" spans="6:17">
      <c r="F18008" s="36"/>
    </row>
    <row r="18009" spans="6:17">
      <c r="F18009" s="36"/>
    </row>
    <row r="18010" spans="6:17">
      <c r="F18010" s="36"/>
    </row>
    <row r="18011" spans="6:17">
      <c r="F18011" s="36"/>
    </row>
    <row r="18012" spans="6:17">
      <c r="F18012" s="36"/>
      <c r="M18012" s="36"/>
    </row>
    <row r="18013" spans="6:17">
      <c r="M18013" s="36"/>
    </row>
    <row r="18014" spans="6:17">
      <c r="M18014" s="36"/>
    </row>
    <row r="18015" spans="6:17">
      <c r="M18015" s="36"/>
    </row>
    <row r="18016" spans="6:17">
      <c r="M18016" s="36"/>
    </row>
    <row r="18017" spans="6:17">
      <c r="M18017" s="36"/>
    </row>
    <row r="18018" spans="6:17">
      <c r="F18018" s="36"/>
      <c r="J18018" s="36"/>
      <c r="K18018" s="36"/>
      <c r="O18018" s="36"/>
    </row>
    <row r="18019" spans="6:17">
      <c r="F18019" s="36"/>
      <c r="J18019" s="36"/>
      <c r="K18019" s="36"/>
      <c r="O18019" s="36"/>
    </row>
    <row r="18020" spans="6:17">
      <c r="K18020" s="36"/>
    </row>
    <row r="18021" spans="6:17">
      <c r="K18021" s="36"/>
    </row>
    <row r="18022" spans="6:17">
      <c r="F18022" s="36"/>
      <c r="K18022" s="36"/>
    </row>
    <row r="18023" spans="6:17">
      <c r="F18023" s="36"/>
      <c r="K18023" s="36"/>
    </row>
    <row r="18024" spans="6:17">
      <c r="F18024" s="47"/>
      <c r="G18024" s="47"/>
      <c r="H18024" s="47"/>
      <c r="I18024" s="47"/>
      <c r="J18024" s="47"/>
      <c r="K18024" s="47"/>
      <c r="L18024" s="47"/>
      <c r="M18024" s="47"/>
      <c r="N18024" s="47"/>
      <c r="O18024" s="47"/>
      <c r="P18024" s="47"/>
      <c r="Q18024" s="47"/>
    </row>
    <row r="18025" spans="6:17">
      <c r="O18025" s="36"/>
    </row>
    <row r="18026" spans="6:17">
      <c r="K18026" s="36"/>
      <c r="O18026" s="36"/>
    </row>
    <row r="18027" spans="6:17">
      <c r="K18027" s="36"/>
      <c r="O18027" s="36"/>
    </row>
    <row r="18028" spans="6:17">
      <c r="K18028" s="36"/>
      <c r="O18028" s="36"/>
    </row>
    <row r="18029" spans="6:17">
      <c r="O18029" s="36"/>
    </row>
    <row r="18031" spans="6:17">
      <c r="O18031" s="36"/>
    </row>
    <row r="18032" spans="6:17">
      <c r="O18032" s="36"/>
    </row>
    <row r="18033" spans="6:15">
      <c r="O18033" s="36"/>
    </row>
    <row r="18034" spans="6:15">
      <c r="O18034" s="36"/>
    </row>
    <row r="18035" spans="6:15">
      <c r="O18035" s="36"/>
    </row>
    <row r="18036" spans="6:15">
      <c r="K18036" s="36"/>
    </row>
    <row r="18037" spans="6:15">
      <c r="K18037" s="36"/>
    </row>
    <row r="18038" spans="6:15">
      <c r="K18038" s="36"/>
    </row>
    <row r="18039" spans="6:15">
      <c r="K18039" s="36"/>
    </row>
    <row r="18040" spans="6:15">
      <c r="K18040" s="36"/>
    </row>
    <row r="18041" spans="6:15">
      <c r="K18041" s="36"/>
    </row>
    <row r="18042" spans="6:15">
      <c r="F18042" s="36"/>
      <c r="I18042" s="36"/>
      <c r="K18042" s="36"/>
      <c r="O18042" s="36"/>
    </row>
    <row r="18043" spans="6:15">
      <c r="F18043" s="36"/>
      <c r="I18043" s="36"/>
      <c r="K18043" s="36"/>
      <c r="O18043" s="36"/>
    </row>
    <row r="18044" spans="6:15">
      <c r="I18044" s="36"/>
    </row>
    <row r="18045" spans="6:15">
      <c r="I18045" s="36"/>
    </row>
    <row r="18046" spans="6:15">
      <c r="I18046" s="36"/>
    </row>
    <row r="18047" spans="6:15">
      <c r="I18047" s="36"/>
    </row>
    <row r="18048" spans="6:15">
      <c r="F18048" s="36"/>
      <c r="K18048" s="36"/>
    </row>
    <row r="18050" spans="6:17">
      <c r="F18050" s="47"/>
      <c r="G18050" s="47"/>
      <c r="H18050" s="47"/>
      <c r="I18050" s="47"/>
      <c r="J18050" s="47"/>
      <c r="K18050" s="47"/>
      <c r="L18050" s="47"/>
      <c r="M18050" s="47"/>
      <c r="N18050" s="47"/>
      <c r="O18050" s="47"/>
      <c r="P18050" s="47"/>
      <c r="Q18050" s="47"/>
    </row>
    <row r="18054" spans="6:17">
      <c r="F18054" s="36"/>
      <c r="K18054" s="36"/>
    </row>
    <row r="18060" spans="6:17">
      <c r="F18060" s="36"/>
      <c r="K18060" s="36"/>
      <c r="M18060" s="36"/>
    </row>
    <row r="18061" spans="6:17">
      <c r="F18061" s="36"/>
      <c r="M18061" s="36"/>
    </row>
    <row r="18062" spans="6:17">
      <c r="M18062" s="36"/>
    </row>
    <row r="18063" spans="6:17">
      <c r="M18063" s="36"/>
    </row>
    <row r="18064" spans="6:17">
      <c r="M18064" s="36"/>
    </row>
    <row r="18065" spans="6:15">
      <c r="M18065" s="36"/>
    </row>
    <row r="18066" spans="6:15">
      <c r="F18066" s="36"/>
      <c r="I18066" s="36"/>
      <c r="K18066" s="36"/>
    </row>
    <row r="18067" spans="6:15">
      <c r="I18067" s="36"/>
    </row>
    <row r="18068" spans="6:15">
      <c r="I18068" s="36"/>
    </row>
    <row r="18069" spans="6:15">
      <c r="I18069" s="36"/>
    </row>
    <row r="18070" spans="6:15">
      <c r="I18070" s="36"/>
    </row>
    <row r="18071" spans="6:15">
      <c r="I18071" s="36"/>
    </row>
    <row r="18072" spans="6:15">
      <c r="F18072" s="36"/>
      <c r="I18072" s="36"/>
      <c r="K18072" s="36"/>
      <c r="O18072" s="36"/>
    </row>
    <row r="18073" spans="6:15">
      <c r="F18073" s="36"/>
      <c r="I18073" s="36"/>
      <c r="O18073" s="36"/>
    </row>
    <row r="18074" spans="6:15">
      <c r="I18074" s="36"/>
      <c r="O18074" s="36"/>
    </row>
    <row r="18075" spans="6:15">
      <c r="I18075" s="36"/>
    </row>
    <row r="18076" spans="6:15">
      <c r="I18076" s="36"/>
    </row>
    <row r="18077" spans="6:15">
      <c r="I18077" s="36"/>
    </row>
    <row r="18078" spans="6:15">
      <c r="F18078" s="36"/>
      <c r="K18078" s="36"/>
    </row>
    <row r="18079" spans="6:15">
      <c r="F18079" s="36"/>
    </row>
    <row r="18080" spans="6:15">
      <c r="F18080" s="36"/>
      <c r="O18080" s="36"/>
    </row>
    <row r="18081" spans="6:15">
      <c r="F18081" s="36"/>
    </row>
    <row r="18082" spans="6:15">
      <c r="F18082" s="36"/>
    </row>
    <row r="18083" spans="6:15">
      <c r="F18083" s="36"/>
    </row>
    <row r="18084" spans="6:15">
      <c r="F18084" s="36"/>
    </row>
    <row r="18085" spans="6:15">
      <c r="F18085" s="36"/>
      <c r="K18085" s="36"/>
      <c r="O18085" s="36"/>
    </row>
    <row r="18090" spans="6:15">
      <c r="J18090" s="36"/>
    </row>
    <row r="18091" spans="6:15">
      <c r="J18091" s="36"/>
      <c r="O18091" s="36"/>
    </row>
    <row r="18092" spans="6:15">
      <c r="J18092" s="36"/>
    </row>
    <row r="18093" spans="6:15">
      <c r="J18093" s="36"/>
    </row>
    <row r="18094" spans="6:15">
      <c r="J18094" s="36"/>
    </row>
    <row r="18095" spans="6:15">
      <c r="J18095" s="36"/>
    </row>
    <row r="18096" spans="6:15">
      <c r="F18096" s="36"/>
      <c r="O18096" s="36"/>
    </row>
    <row r="18097" spans="6:17">
      <c r="F18097" s="36"/>
      <c r="J18097" s="36"/>
      <c r="K18097" s="36"/>
      <c r="O18097" s="36"/>
    </row>
    <row r="18103" spans="6:17">
      <c r="F18103" s="36"/>
      <c r="I18103" s="36"/>
      <c r="O18103" s="36"/>
    </row>
    <row r="18104" spans="6:17">
      <c r="F18104" s="47"/>
      <c r="G18104" s="47"/>
      <c r="H18104" s="47"/>
      <c r="I18104" s="47"/>
      <c r="J18104" s="47"/>
      <c r="K18104" s="47"/>
      <c r="L18104" s="47"/>
      <c r="M18104" s="47"/>
      <c r="N18104" s="47"/>
      <c r="O18104" s="47"/>
      <c r="P18104" s="47"/>
      <c r="Q18104" s="47"/>
    </row>
    <row r="18105" spans="6:17">
      <c r="I18105" s="36"/>
    </row>
    <row r="18106" spans="6:17">
      <c r="I18106" s="36"/>
    </row>
    <row r="18107" spans="6:17">
      <c r="I18107" s="36"/>
    </row>
    <row r="18108" spans="6:17">
      <c r="K18108" s="36"/>
    </row>
    <row r="18109" spans="6:17">
      <c r="F18109" s="36"/>
      <c r="K18109" s="36"/>
      <c r="O18109" s="36"/>
    </row>
    <row r="18110" spans="6:17">
      <c r="F18110" s="36"/>
      <c r="K18110" s="36"/>
    </row>
    <row r="18111" spans="6:17">
      <c r="K18111" s="36"/>
    </row>
    <row r="18112" spans="6:17">
      <c r="K18112" s="36"/>
    </row>
    <row r="18113" spans="6:17">
      <c r="K18113" s="36"/>
    </row>
    <row r="18114" spans="6:17">
      <c r="F18114" s="36"/>
      <c r="H18114" s="36"/>
      <c r="K18114" s="36"/>
    </row>
    <row r="18115" spans="6:17">
      <c r="F18115" s="36"/>
      <c r="H18115" s="36"/>
      <c r="K18115" s="36"/>
      <c r="O18115" s="36"/>
    </row>
    <row r="18116" spans="6:17">
      <c r="H18116" s="36"/>
      <c r="O18116" s="36"/>
    </row>
    <row r="18117" spans="6:17">
      <c r="H18117" s="36"/>
    </row>
    <row r="18118" spans="6:17">
      <c r="H18118" s="36"/>
    </row>
    <row r="18119" spans="6:17">
      <c r="H18119" s="36"/>
    </row>
    <row r="18120" spans="6:17">
      <c r="F18120" s="36"/>
      <c r="K18120" s="36"/>
    </row>
    <row r="18121" spans="6:17">
      <c r="K18121" s="36"/>
      <c r="O18121" s="36"/>
    </row>
    <row r="18122" spans="6:17">
      <c r="K18122" s="36"/>
    </row>
    <row r="18123" spans="6:17">
      <c r="K18123" s="36"/>
    </row>
    <row r="18124" spans="6:17">
      <c r="K18124" s="36"/>
    </row>
    <row r="18125" spans="6:17">
      <c r="K18125" s="36"/>
    </row>
    <row r="18126" spans="6:17">
      <c r="F18126" s="36"/>
      <c r="K18126" s="36"/>
      <c r="O18126" s="36"/>
    </row>
    <row r="18127" spans="6:17">
      <c r="F18127" s="36"/>
      <c r="K18127" s="36"/>
      <c r="O18127" s="36"/>
    </row>
    <row r="18128" spans="6:17">
      <c r="F18128" s="47"/>
      <c r="G18128" s="47"/>
      <c r="H18128" s="47"/>
      <c r="I18128" s="47"/>
      <c r="J18128" s="47"/>
      <c r="K18128" s="47"/>
      <c r="L18128" s="47"/>
      <c r="M18128" s="47"/>
      <c r="N18128" s="47"/>
      <c r="O18128" s="47"/>
      <c r="P18128" s="47"/>
      <c r="Q18128" s="47"/>
    </row>
    <row r="18132" spans="6:17">
      <c r="F18132" s="36"/>
      <c r="K18132" s="36"/>
    </row>
    <row r="18133" spans="6:17">
      <c r="F18133" s="36"/>
      <c r="O18133" s="36"/>
    </row>
    <row r="18134" spans="6:17">
      <c r="F18134" s="36"/>
      <c r="K18134" s="36"/>
    </row>
    <row r="18135" spans="6:17">
      <c r="F18135" s="36"/>
    </row>
    <row r="18136" spans="6:17">
      <c r="F18136" s="36"/>
    </row>
    <row r="18137" spans="6:17">
      <c r="F18137" s="36"/>
    </row>
    <row r="18138" spans="6:17">
      <c r="F18138" s="36"/>
      <c r="K18138" s="36"/>
      <c r="O18138" s="36"/>
    </row>
    <row r="18139" spans="6:17">
      <c r="F18139" s="47"/>
      <c r="G18139" s="47"/>
      <c r="H18139" s="47"/>
      <c r="I18139" s="47"/>
      <c r="J18139" s="47"/>
      <c r="K18139" s="47"/>
      <c r="L18139" s="47"/>
      <c r="M18139" s="47"/>
      <c r="N18139" s="47"/>
      <c r="O18139" s="47"/>
      <c r="P18139" s="47"/>
      <c r="Q18139" s="47"/>
    </row>
    <row r="18140" spans="6:17">
      <c r="K18140" s="36"/>
    </row>
    <row r="18141" spans="6:17">
      <c r="K18141" s="36"/>
    </row>
    <row r="18142" spans="6:17">
      <c r="K18142" s="36"/>
    </row>
    <row r="18143" spans="6:17">
      <c r="K18143" s="36"/>
    </row>
    <row r="18144" spans="6:17">
      <c r="F18144" s="36"/>
      <c r="K18144" s="36"/>
    </row>
    <row r="18145" spans="6:17">
      <c r="F18145" s="36"/>
      <c r="O18145" s="36"/>
    </row>
    <row r="18146" spans="6:17">
      <c r="F18146" s="36"/>
    </row>
    <row r="18147" spans="6:17">
      <c r="F18147" s="36"/>
    </row>
    <row r="18148" spans="6:17">
      <c r="F18148" s="36"/>
    </row>
    <row r="18149" spans="6:17">
      <c r="F18149" s="36"/>
    </row>
    <row r="18150" spans="6:17">
      <c r="F18150" s="47"/>
      <c r="G18150" s="47"/>
      <c r="H18150" s="47"/>
      <c r="I18150" s="47"/>
      <c r="J18150" s="47"/>
      <c r="K18150" s="47"/>
      <c r="L18150" s="47"/>
      <c r="M18150" s="47"/>
      <c r="N18150" s="47"/>
      <c r="O18150" s="47"/>
      <c r="P18150" s="47"/>
      <c r="Q18150" s="47"/>
    </row>
    <row r="18151" spans="6:17">
      <c r="O18151" s="36"/>
    </row>
    <row r="18152" spans="6:17">
      <c r="F18152" s="47"/>
      <c r="G18152" s="47"/>
      <c r="H18152" s="47"/>
      <c r="I18152" s="47"/>
      <c r="J18152" s="47"/>
      <c r="K18152" s="47"/>
      <c r="L18152" s="47"/>
      <c r="M18152" s="47"/>
      <c r="N18152" s="47"/>
      <c r="O18152" s="47"/>
      <c r="P18152" s="47"/>
      <c r="Q18152" s="47"/>
    </row>
    <row r="18156" spans="6:17">
      <c r="F18156" s="36"/>
      <c r="I18156" s="36"/>
      <c r="K18156" s="36"/>
    </row>
    <row r="18157" spans="6:17">
      <c r="F18157" s="36"/>
      <c r="I18157" s="36"/>
      <c r="K18157" s="36"/>
      <c r="O18157" s="36"/>
    </row>
    <row r="18158" spans="6:17">
      <c r="I18158" s="36"/>
    </row>
    <row r="18159" spans="6:17">
      <c r="I18159" s="36"/>
    </row>
    <row r="18160" spans="6:17">
      <c r="I18160" s="36"/>
    </row>
    <row r="18161" spans="6:17">
      <c r="I18161" s="36"/>
    </row>
    <row r="18162" spans="6:17">
      <c r="F18162" s="36"/>
      <c r="K18162" s="36"/>
    </row>
    <row r="18163" spans="6:17">
      <c r="F18163" s="47"/>
      <c r="G18163" s="47"/>
      <c r="H18163" s="47"/>
      <c r="I18163" s="47"/>
      <c r="J18163" s="47"/>
      <c r="K18163" s="47"/>
      <c r="L18163" s="47"/>
      <c r="M18163" s="47"/>
      <c r="N18163" s="47"/>
      <c r="O18163" s="47"/>
      <c r="P18163" s="47"/>
      <c r="Q18163" s="47"/>
    </row>
    <row r="18164" spans="6:17">
      <c r="F18164" s="36"/>
      <c r="K18164" s="36"/>
    </row>
    <row r="18168" spans="6:17">
      <c r="F18168" s="36"/>
      <c r="K18168" s="36"/>
    </row>
    <row r="18169" spans="6:17">
      <c r="F18169" s="36"/>
      <c r="O18169" s="36"/>
    </row>
    <row r="18170" spans="6:17">
      <c r="F18170" s="36"/>
      <c r="O18170" s="36"/>
    </row>
    <row r="18174" spans="6:17">
      <c r="F18174" s="36"/>
      <c r="K18174" s="36"/>
    </row>
    <row r="18175" spans="6:17">
      <c r="K18175" s="36"/>
      <c r="O18175" s="36"/>
    </row>
    <row r="18176" spans="6:17">
      <c r="F18176" s="36"/>
      <c r="K18176" s="36"/>
      <c r="O18176" s="36"/>
    </row>
    <row r="18177" spans="6:17">
      <c r="O18177" s="36"/>
    </row>
    <row r="18178" spans="6:17">
      <c r="O18178" s="36"/>
    </row>
    <row r="18179" spans="6:17">
      <c r="O18179" s="36"/>
    </row>
    <row r="18180" spans="6:17">
      <c r="F18180" s="36"/>
      <c r="K18180" s="36"/>
      <c r="O18180" s="36"/>
    </row>
    <row r="18181" spans="6:17">
      <c r="J18181" s="36"/>
      <c r="O18181" s="36"/>
    </row>
    <row r="18182" spans="6:17">
      <c r="J18182" s="36"/>
      <c r="O18182" s="36"/>
    </row>
    <row r="18183" spans="6:17">
      <c r="J18183" s="36"/>
      <c r="O18183" s="36"/>
    </row>
    <row r="18184" spans="6:17">
      <c r="O18184" s="36"/>
    </row>
    <row r="18185" spans="6:17">
      <c r="O18185" s="36"/>
    </row>
    <row r="18186" spans="6:17">
      <c r="F18186" s="36"/>
      <c r="K18186" s="36"/>
      <c r="O18186" s="36"/>
    </row>
    <row r="18187" spans="6:17">
      <c r="F18187" s="47"/>
      <c r="G18187" s="47"/>
      <c r="H18187" s="47"/>
      <c r="I18187" s="47"/>
      <c r="J18187" s="47"/>
      <c r="K18187" s="47"/>
      <c r="L18187" s="47"/>
      <c r="M18187" s="47"/>
      <c r="N18187" s="47"/>
      <c r="O18187" s="47"/>
      <c r="P18187" s="47"/>
      <c r="Q18187" s="47"/>
    </row>
    <row r="18188" spans="6:17">
      <c r="F18188" s="36"/>
    </row>
    <row r="18189" spans="6:17">
      <c r="F18189" s="36"/>
    </row>
    <row r="18190" spans="6:17">
      <c r="F18190" s="36"/>
    </row>
    <row r="18191" spans="6:17">
      <c r="F18191" s="36"/>
    </row>
    <row r="18192" spans="6:17">
      <c r="F18192" s="47"/>
      <c r="G18192" s="47"/>
      <c r="H18192" s="47"/>
      <c r="I18192" s="47"/>
      <c r="J18192" s="47"/>
      <c r="K18192" s="47"/>
      <c r="L18192" s="47"/>
      <c r="M18192" s="47"/>
      <c r="N18192" s="47"/>
      <c r="O18192" s="47"/>
      <c r="P18192" s="47"/>
      <c r="Q18192" s="47"/>
    </row>
    <row r="18193" spans="6:17">
      <c r="F18193" s="47"/>
      <c r="G18193" s="47"/>
      <c r="H18193" s="47"/>
      <c r="I18193" s="47"/>
      <c r="J18193" s="47"/>
      <c r="K18193" s="47"/>
      <c r="L18193" s="47"/>
      <c r="M18193" s="47"/>
      <c r="N18193" s="47"/>
      <c r="O18193" s="47"/>
      <c r="P18193" s="47"/>
      <c r="Q18193" s="47"/>
    </row>
    <row r="18194" spans="6:17">
      <c r="I18194" s="36"/>
    </row>
    <row r="18195" spans="6:17">
      <c r="I18195" s="36"/>
    </row>
    <row r="18196" spans="6:17">
      <c r="I18196" s="36"/>
    </row>
    <row r="18197" spans="6:17">
      <c r="I18197" s="36"/>
    </row>
    <row r="18198" spans="6:17">
      <c r="F18198" s="47"/>
      <c r="G18198" s="47"/>
      <c r="H18198" s="47"/>
      <c r="I18198" s="47"/>
      <c r="J18198" s="47"/>
      <c r="K18198" s="47"/>
      <c r="L18198" s="47"/>
      <c r="M18198" s="47"/>
      <c r="N18198" s="47"/>
      <c r="O18198" s="47"/>
      <c r="P18198" s="47"/>
      <c r="Q18198" s="47"/>
    </row>
    <row r="18199" spans="6:17">
      <c r="F18199" s="47"/>
      <c r="G18199" s="47"/>
      <c r="H18199" s="47"/>
      <c r="I18199" s="47"/>
      <c r="J18199" s="47"/>
      <c r="K18199" s="47"/>
      <c r="L18199" s="47"/>
      <c r="M18199" s="47"/>
      <c r="N18199" s="47"/>
      <c r="O18199" s="47"/>
      <c r="P18199" s="47"/>
      <c r="Q18199" s="47"/>
    </row>
    <row r="18204" spans="6:17">
      <c r="F18204" s="36"/>
      <c r="K18204" s="36"/>
    </row>
    <row r="18205" spans="6:17">
      <c r="F18205" s="36"/>
      <c r="J18205" s="36"/>
      <c r="K18205" s="36"/>
      <c r="O18205" s="36"/>
    </row>
    <row r="18206" spans="6:17">
      <c r="K18206" s="36"/>
    </row>
    <row r="18210" spans="6:17">
      <c r="F18210" s="36"/>
      <c r="K18210" s="36"/>
      <c r="O18210" s="36"/>
    </row>
    <row r="18211" spans="6:17">
      <c r="O18211" s="36"/>
    </row>
    <row r="18212" spans="6:17">
      <c r="F18212" s="36"/>
      <c r="K18212" s="36"/>
      <c r="O18212" s="36"/>
    </row>
    <row r="18213" spans="6:17">
      <c r="O18213" s="36"/>
    </row>
    <row r="18214" spans="6:17">
      <c r="O18214" s="36"/>
    </row>
    <row r="18215" spans="6:17">
      <c r="O18215" s="36"/>
    </row>
    <row r="18216" spans="6:17">
      <c r="F18216" s="36"/>
      <c r="K18216" s="36"/>
    </row>
    <row r="18217" spans="6:17">
      <c r="F18217" s="47"/>
      <c r="G18217" s="47"/>
      <c r="H18217" s="47"/>
      <c r="I18217" s="47"/>
      <c r="J18217" s="47"/>
      <c r="K18217" s="47"/>
      <c r="L18217" s="47"/>
      <c r="M18217" s="47"/>
      <c r="N18217" s="47"/>
      <c r="O18217" s="47"/>
      <c r="P18217" s="47"/>
      <c r="Q18217" s="47"/>
    </row>
    <row r="18218" spans="6:17">
      <c r="F18218" s="36"/>
      <c r="O18218" s="36"/>
    </row>
    <row r="18222" spans="6:17">
      <c r="F18222" s="47"/>
      <c r="G18222" s="47"/>
      <c r="H18222" s="47"/>
      <c r="I18222" s="47"/>
      <c r="J18222" s="47"/>
      <c r="K18222" s="47"/>
      <c r="L18222" s="47"/>
      <c r="M18222" s="47"/>
      <c r="N18222" s="47"/>
      <c r="O18222" s="47"/>
      <c r="P18222" s="47"/>
      <c r="Q18222" s="47"/>
    </row>
    <row r="18224" spans="6:17">
      <c r="F18224" s="36"/>
    </row>
    <row r="18225" spans="6:15">
      <c r="F18225" s="36"/>
    </row>
    <row r="18226" spans="6:15">
      <c r="F18226" s="36"/>
    </row>
    <row r="18227" spans="6:15">
      <c r="F18227" s="36"/>
    </row>
    <row r="18228" spans="6:15">
      <c r="F18228" s="36"/>
      <c r="K18228" s="36"/>
    </row>
    <row r="18229" spans="6:15">
      <c r="O18229" s="36"/>
    </row>
    <row r="18230" spans="6:15">
      <c r="F18230" s="36"/>
      <c r="O18230" s="36"/>
    </row>
    <row r="18231" spans="6:15">
      <c r="O18231" s="36"/>
    </row>
    <row r="18232" spans="6:15">
      <c r="O18232" s="36"/>
    </row>
    <row r="18233" spans="6:15">
      <c r="O18233" s="36"/>
    </row>
    <row r="18234" spans="6:15">
      <c r="F18234" s="36"/>
    </row>
    <row r="18235" spans="6:15">
      <c r="F18235" s="36"/>
      <c r="O18235" s="36"/>
    </row>
    <row r="18236" spans="6:15">
      <c r="F18236" s="36"/>
      <c r="O18236" s="36"/>
    </row>
    <row r="18237" spans="6:15">
      <c r="F18237" s="36"/>
    </row>
    <row r="18238" spans="6:15">
      <c r="F18238" s="36"/>
    </row>
    <row r="18239" spans="6:15">
      <c r="F18239" s="36"/>
    </row>
    <row r="18240" spans="6:15">
      <c r="F18240" s="36"/>
      <c r="J18240" s="36"/>
      <c r="K18240" s="36"/>
      <c r="O18240" s="36"/>
    </row>
    <row r="18241" spans="6:17">
      <c r="O18241" s="36"/>
    </row>
    <row r="18242" spans="6:17">
      <c r="O18242" s="36"/>
    </row>
    <row r="18243" spans="6:17">
      <c r="O18243" s="36"/>
    </row>
    <row r="18244" spans="6:17">
      <c r="O18244" s="36"/>
    </row>
    <row r="18246" spans="6:17">
      <c r="F18246" s="36"/>
    </row>
    <row r="18247" spans="6:17">
      <c r="F18247" s="36"/>
      <c r="K18247" s="36"/>
      <c r="O18247" s="36"/>
    </row>
    <row r="18252" spans="6:17">
      <c r="F18252" s="47"/>
      <c r="G18252" s="47"/>
      <c r="H18252" s="47"/>
      <c r="I18252" s="47"/>
      <c r="J18252" s="47"/>
      <c r="K18252" s="47"/>
      <c r="L18252" s="47"/>
      <c r="M18252" s="47"/>
      <c r="N18252" s="47"/>
      <c r="O18252" s="47"/>
      <c r="P18252" s="47"/>
      <c r="Q18252" s="47"/>
    </row>
    <row r="18253" spans="6:17">
      <c r="F18253" s="47"/>
      <c r="G18253" s="47"/>
      <c r="H18253" s="47"/>
      <c r="I18253" s="47"/>
      <c r="J18253" s="47"/>
      <c r="K18253" s="47"/>
      <c r="L18253" s="47"/>
      <c r="M18253" s="47"/>
      <c r="N18253" s="47"/>
      <c r="O18253" s="47"/>
      <c r="P18253" s="47"/>
      <c r="Q18253" s="47"/>
    </row>
    <row r="18254" spans="6:17">
      <c r="F18254" s="36"/>
      <c r="O18254" s="36"/>
    </row>
    <row r="18255" spans="6:17">
      <c r="O18255" s="36"/>
    </row>
    <row r="18256" spans="6:17">
      <c r="O18256" s="36"/>
    </row>
    <row r="18258" spans="6:17">
      <c r="I18258" s="36"/>
    </row>
    <row r="18259" spans="6:17">
      <c r="I18259" s="36"/>
    </row>
    <row r="18260" spans="6:17">
      <c r="F18260" s="47"/>
      <c r="G18260" s="47"/>
      <c r="H18260" s="47"/>
      <c r="I18260" s="47"/>
      <c r="J18260" s="47"/>
      <c r="K18260" s="47"/>
      <c r="L18260" s="47"/>
      <c r="M18260" s="47"/>
      <c r="N18260" s="47"/>
      <c r="O18260" s="47"/>
      <c r="P18260" s="47"/>
      <c r="Q18260" s="47"/>
    </row>
    <row r="18261" spans="6:17">
      <c r="I18261" s="36"/>
    </row>
    <row r="18262" spans="6:17">
      <c r="I18262" s="36"/>
    </row>
    <row r="18263" spans="6:17">
      <c r="I18263" s="36"/>
    </row>
    <row r="18265" spans="6:17">
      <c r="F18265" s="36"/>
      <c r="M18265" s="36"/>
    </row>
    <row r="18266" spans="6:17">
      <c r="F18266" s="36"/>
      <c r="K18266" s="36"/>
      <c r="M18266" s="36"/>
      <c r="O18266" s="36"/>
    </row>
    <row r="18267" spans="6:17">
      <c r="M18267" s="36"/>
    </row>
    <row r="18268" spans="6:17">
      <c r="M18268" s="36"/>
    </row>
    <row r="18269" spans="6:17">
      <c r="M18269" s="36"/>
    </row>
    <row r="18270" spans="6:17">
      <c r="F18270" s="36"/>
      <c r="K18270" s="36"/>
      <c r="O18270" s="36"/>
    </row>
    <row r="18271" spans="6:17">
      <c r="F18271" s="36"/>
      <c r="K18271" s="36"/>
      <c r="O18271" s="36"/>
    </row>
    <row r="18272" spans="6:17">
      <c r="K18272" s="36"/>
      <c r="O18272" s="36"/>
    </row>
    <row r="18276" spans="6:15">
      <c r="J18276" s="36"/>
      <c r="O18276" s="36"/>
    </row>
    <row r="18277" spans="6:15">
      <c r="J18277" s="36"/>
    </row>
    <row r="18278" spans="6:15">
      <c r="F18278" s="36"/>
      <c r="J18278" s="36"/>
      <c r="K18278" s="36"/>
      <c r="O18278" s="36"/>
    </row>
    <row r="18279" spans="6:15">
      <c r="J18279" s="36"/>
    </row>
    <row r="18280" spans="6:15">
      <c r="J18280" s="36"/>
    </row>
    <row r="18281" spans="6:15">
      <c r="J18281" s="36"/>
    </row>
    <row r="18282" spans="6:15">
      <c r="F18282" s="36"/>
      <c r="K18282" s="36"/>
      <c r="O18282" s="36"/>
    </row>
    <row r="18283" spans="6:15">
      <c r="F18283" s="36"/>
    </row>
    <row r="18284" spans="6:15">
      <c r="F18284" s="36"/>
      <c r="O18284" s="36"/>
    </row>
    <row r="18285" spans="6:15">
      <c r="K18285" s="36"/>
    </row>
    <row r="18286" spans="6:15">
      <c r="K18286" s="36"/>
    </row>
    <row r="18287" spans="6:15">
      <c r="K18287" s="36"/>
    </row>
    <row r="18288" spans="6:15">
      <c r="F18288" s="36"/>
      <c r="J18288" s="36"/>
      <c r="K18288" s="36"/>
    </row>
    <row r="18289" spans="6:15">
      <c r="J18289" s="36"/>
    </row>
    <row r="18290" spans="6:15">
      <c r="F18290" s="36"/>
      <c r="J18290" s="36"/>
      <c r="K18290" s="36"/>
      <c r="O18290" s="36"/>
    </row>
    <row r="18291" spans="6:15">
      <c r="J18291" s="36"/>
    </row>
    <row r="18292" spans="6:15">
      <c r="J18292" s="36"/>
    </row>
    <row r="18293" spans="6:15">
      <c r="J18293" s="36"/>
    </row>
    <row r="18294" spans="6:15">
      <c r="F18294" s="36"/>
      <c r="K18294" s="36"/>
      <c r="O18294" s="36"/>
    </row>
    <row r="18295" spans="6:15">
      <c r="O18295" s="36"/>
    </row>
    <row r="18296" spans="6:15">
      <c r="F18296" s="36"/>
      <c r="K18296" s="36"/>
      <c r="O18296" s="36"/>
    </row>
    <row r="18300" spans="6:15">
      <c r="F18300" s="36"/>
      <c r="K18300" s="36"/>
    </row>
    <row r="18301" spans="6:15">
      <c r="F18301" s="36"/>
      <c r="K18301" s="36"/>
      <c r="O18301" s="36"/>
    </row>
    <row r="18302" spans="6:15">
      <c r="F18302" s="36"/>
      <c r="J18302" s="36"/>
      <c r="K18302" s="36"/>
      <c r="O18302" s="36"/>
    </row>
    <row r="18306" spans="6:17">
      <c r="F18306" s="36"/>
      <c r="K18306" s="36"/>
      <c r="M18306" s="36"/>
      <c r="O18306" s="36"/>
    </row>
    <row r="18307" spans="6:17">
      <c r="M18307" s="36"/>
    </row>
    <row r="18308" spans="6:17">
      <c r="F18308" s="36"/>
      <c r="K18308" s="36"/>
      <c r="M18308" s="36"/>
      <c r="O18308" s="36"/>
    </row>
    <row r="18309" spans="6:17">
      <c r="M18309" s="36"/>
    </row>
    <row r="18310" spans="6:17">
      <c r="M18310" s="36"/>
    </row>
    <row r="18311" spans="6:17">
      <c r="M18311" s="36"/>
    </row>
    <row r="18312" spans="6:17">
      <c r="F18312" s="36"/>
      <c r="K18312" s="36"/>
    </row>
    <row r="18313" spans="6:17">
      <c r="F18313" s="47"/>
      <c r="G18313" s="47"/>
      <c r="H18313" s="47"/>
      <c r="I18313" s="47"/>
      <c r="J18313" s="47"/>
      <c r="K18313" s="47"/>
      <c r="L18313" s="47"/>
      <c r="M18313" s="47"/>
      <c r="N18313" s="47"/>
      <c r="O18313" s="47"/>
      <c r="P18313" s="47"/>
      <c r="Q18313" s="47"/>
    </row>
    <row r="18314" spans="6:17">
      <c r="F18314" s="36"/>
      <c r="J18314" s="36"/>
      <c r="K18314" s="36"/>
      <c r="O18314" s="36"/>
    </row>
    <row r="18318" spans="6:17">
      <c r="F18318" s="36"/>
      <c r="K18318" s="36"/>
      <c r="O18318" s="36"/>
    </row>
    <row r="18319" spans="6:17">
      <c r="O18319" s="36"/>
    </row>
    <row r="18320" spans="6:17">
      <c r="F18320" s="47"/>
      <c r="G18320" s="47"/>
      <c r="H18320" s="47"/>
      <c r="I18320" s="47"/>
      <c r="J18320" s="47"/>
      <c r="K18320" s="47"/>
      <c r="L18320" s="47"/>
      <c r="M18320" s="47"/>
      <c r="N18320" s="47"/>
      <c r="O18320" s="47"/>
      <c r="P18320" s="47"/>
      <c r="Q18320" s="47"/>
    </row>
    <row r="18321" spans="6:17">
      <c r="O18321" s="36"/>
    </row>
    <row r="18322" spans="6:17">
      <c r="O18322" s="36"/>
    </row>
    <row r="18323" spans="6:17">
      <c r="O18323" s="36"/>
    </row>
    <row r="18324" spans="6:17">
      <c r="F18324" s="36"/>
      <c r="K18324" s="36"/>
    </row>
    <row r="18325" spans="6:17">
      <c r="F18325" s="47"/>
      <c r="G18325" s="47"/>
      <c r="H18325" s="47"/>
      <c r="I18325" s="47"/>
      <c r="J18325" s="47"/>
      <c r="K18325" s="47"/>
      <c r="L18325" s="47"/>
      <c r="M18325" s="47"/>
      <c r="N18325" s="47"/>
      <c r="O18325" s="47"/>
      <c r="P18325" s="47"/>
      <c r="Q18325" s="47"/>
    </row>
    <row r="18326" spans="6:17">
      <c r="F18326" s="47"/>
      <c r="G18326" s="47"/>
      <c r="H18326" s="47"/>
      <c r="I18326" s="47"/>
      <c r="J18326" s="47"/>
      <c r="K18326" s="47"/>
      <c r="L18326" s="47"/>
      <c r="M18326" s="47"/>
      <c r="N18326" s="47"/>
      <c r="O18326" s="47"/>
      <c r="P18326" s="47"/>
      <c r="Q18326" s="47"/>
    </row>
    <row r="18327" spans="6:17">
      <c r="F18327" s="36"/>
    </row>
    <row r="18328" spans="6:17">
      <c r="F18328" s="36"/>
    </row>
    <row r="18329" spans="6:17">
      <c r="F18329" s="36"/>
      <c r="O18329" s="36"/>
    </row>
    <row r="18330" spans="6:17">
      <c r="F18330" s="36"/>
      <c r="K18330" s="36"/>
    </row>
    <row r="18331" spans="6:17">
      <c r="F18331" s="36"/>
      <c r="K18331" s="36"/>
    </row>
    <row r="18332" spans="6:17">
      <c r="F18332" s="36"/>
      <c r="K18332" s="36"/>
      <c r="O18332" s="36"/>
    </row>
    <row r="18333" spans="6:17">
      <c r="F18333" s="36"/>
      <c r="K18333" s="36"/>
    </row>
    <row r="18334" spans="6:17">
      <c r="F18334" s="36"/>
      <c r="K18334" s="36"/>
    </row>
    <row r="18335" spans="6:17">
      <c r="K18335" s="36"/>
    </row>
    <row r="18336" spans="6:17">
      <c r="F18336" s="36"/>
      <c r="J18336" s="36"/>
      <c r="K18336" s="36"/>
      <c r="O18336" s="36"/>
    </row>
    <row r="18338" spans="6:15">
      <c r="F18338" s="36"/>
      <c r="K18338" s="36"/>
      <c r="O18338" s="36"/>
    </row>
    <row r="18342" spans="6:15">
      <c r="F18342" s="36"/>
      <c r="K18342" s="36"/>
    </row>
    <row r="18343" spans="6:15">
      <c r="F18343" s="36"/>
    </row>
    <row r="18344" spans="6:15">
      <c r="F18344" s="36"/>
      <c r="K18344" s="36"/>
      <c r="O18344" s="36"/>
    </row>
    <row r="18345" spans="6:15">
      <c r="F18345" s="36"/>
    </row>
    <row r="18346" spans="6:15">
      <c r="F18346" s="36"/>
    </row>
    <row r="18347" spans="6:15">
      <c r="F18347" s="36"/>
    </row>
    <row r="18348" spans="6:15">
      <c r="F18348" s="36"/>
      <c r="K18348" s="36"/>
    </row>
    <row r="18349" spans="6:15">
      <c r="J18349" s="36"/>
    </row>
    <row r="18354" spans="6:15">
      <c r="F18354" s="36"/>
      <c r="K18354" s="36"/>
      <c r="O18354" s="36"/>
    </row>
    <row r="18355" spans="6:15">
      <c r="F18355" s="36"/>
      <c r="K18355" s="36"/>
      <c r="O18355" s="36"/>
    </row>
    <row r="18360" spans="6:15">
      <c r="I18360" s="36"/>
      <c r="O18360" s="36"/>
    </row>
    <row r="18361" spans="6:15">
      <c r="F18361" s="36"/>
      <c r="I18361" s="36"/>
      <c r="O18361" s="36"/>
    </row>
    <row r="18362" spans="6:15">
      <c r="I18362" s="36"/>
      <c r="J18362" s="36"/>
      <c r="O18362" s="36"/>
    </row>
    <row r="18363" spans="6:15">
      <c r="I18363" s="36"/>
      <c r="O18363" s="36"/>
    </row>
    <row r="18364" spans="6:15">
      <c r="I18364" s="36"/>
      <c r="O18364" s="36"/>
    </row>
    <row r="18365" spans="6:15">
      <c r="I18365" s="36"/>
      <c r="O18365" s="36"/>
    </row>
    <row r="18366" spans="6:15">
      <c r="F18366" s="36"/>
      <c r="K18366" s="36"/>
    </row>
    <row r="18367" spans="6:15">
      <c r="K18367" s="36"/>
    </row>
    <row r="18368" spans="6:15">
      <c r="K18368" s="36"/>
    </row>
    <row r="18369" spans="6:15">
      <c r="K18369" s="36"/>
    </row>
    <row r="18370" spans="6:15">
      <c r="K18370" s="36"/>
    </row>
    <row r="18371" spans="6:15">
      <c r="K18371" s="36"/>
    </row>
    <row r="18372" spans="6:15">
      <c r="F18372" s="36"/>
      <c r="K18372" s="36"/>
    </row>
    <row r="18373" spans="6:15">
      <c r="F18373" s="36"/>
    </row>
    <row r="18374" spans="6:15">
      <c r="F18374" s="36"/>
    </row>
    <row r="18375" spans="6:15">
      <c r="F18375" s="36"/>
    </row>
    <row r="18376" spans="6:15">
      <c r="F18376" s="36"/>
    </row>
    <row r="18377" spans="6:15">
      <c r="F18377" s="36"/>
    </row>
    <row r="18378" spans="6:15">
      <c r="F18378" s="36"/>
      <c r="K18378" s="36"/>
      <c r="O18378" s="36"/>
    </row>
    <row r="18379" spans="6:15">
      <c r="O18379" s="36"/>
    </row>
    <row r="18384" spans="6:15">
      <c r="F18384" s="36"/>
      <c r="K18384" s="36"/>
      <c r="N18384" s="36"/>
      <c r="O18384" s="36"/>
    </row>
    <row r="18385" spans="6:17">
      <c r="F18385" s="36"/>
      <c r="K18385" s="36"/>
      <c r="N18385" s="36"/>
    </row>
    <row r="18386" spans="6:17">
      <c r="N18386" s="36"/>
    </row>
    <row r="18387" spans="6:17">
      <c r="N18387" s="36"/>
    </row>
    <row r="18388" spans="6:17">
      <c r="N18388" s="36"/>
    </row>
    <row r="18389" spans="6:17">
      <c r="N18389" s="36"/>
    </row>
    <row r="18390" spans="6:17">
      <c r="F18390" s="36"/>
      <c r="K18390" s="36"/>
      <c r="O18390" s="36"/>
    </row>
    <row r="18391" spans="6:17">
      <c r="O18391" s="36"/>
    </row>
    <row r="18392" spans="6:17">
      <c r="O18392" s="36"/>
    </row>
    <row r="18393" spans="6:17">
      <c r="O18393" s="36"/>
    </row>
    <row r="18394" spans="6:17">
      <c r="O18394" s="36"/>
    </row>
    <row r="18395" spans="6:17">
      <c r="O18395" s="36"/>
    </row>
    <row r="18396" spans="6:17">
      <c r="F18396" s="36"/>
      <c r="K18396" s="36"/>
    </row>
    <row r="18397" spans="6:17">
      <c r="F18397" s="47"/>
      <c r="G18397" s="47"/>
      <c r="H18397" s="47"/>
      <c r="I18397" s="47"/>
      <c r="J18397" s="47"/>
      <c r="K18397" s="47"/>
      <c r="L18397" s="47"/>
      <c r="M18397" s="47"/>
      <c r="N18397" s="47"/>
      <c r="O18397" s="47"/>
      <c r="P18397" s="47"/>
      <c r="Q18397" s="47"/>
    </row>
    <row r="18398" spans="6:17">
      <c r="O18398" s="36"/>
    </row>
    <row r="18399" spans="6:17">
      <c r="O18399" s="36"/>
    </row>
    <row r="18400" spans="6:17">
      <c r="O18400" s="36"/>
    </row>
    <row r="18401" spans="6:15">
      <c r="O18401" s="36"/>
    </row>
    <row r="18402" spans="6:15">
      <c r="F18402" s="36"/>
      <c r="J18402" s="36"/>
      <c r="K18402" s="36"/>
    </row>
    <row r="18403" spans="6:15">
      <c r="M18403" s="36"/>
    </row>
    <row r="18404" spans="6:15">
      <c r="M18404" s="36"/>
    </row>
    <row r="18406" spans="6:15">
      <c r="M18406" s="36"/>
    </row>
    <row r="18407" spans="6:15">
      <c r="M18407" s="36"/>
    </row>
    <row r="18408" spans="6:15">
      <c r="F18408" s="36"/>
      <c r="K18408" s="36"/>
      <c r="O18408" s="36"/>
    </row>
    <row r="18409" spans="6:15">
      <c r="F18409" s="36"/>
      <c r="K18409" s="36"/>
      <c r="O18409" s="36"/>
    </row>
    <row r="18414" spans="6:15">
      <c r="F18414" s="36"/>
      <c r="K18414" s="36"/>
      <c r="O18414" s="36"/>
    </row>
    <row r="18415" spans="6:15">
      <c r="O18415" s="36"/>
    </row>
    <row r="18416" spans="6:15">
      <c r="O18416" s="36"/>
    </row>
    <row r="18417" spans="6:17">
      <c r="O18417" s="36"/>
    </row>
    <row r="18418" spans="6:17">
      <c r="O18418" s="36"/>
    </row>
    <row r="18419" spans="6:17">
      <c r="O18419" s="36"/>
    </row>
    <row r="18420" spans="6:17">
      <c r="F18420" s="36"/>
      <c r="O18420" s="36"/>
    </row>
    <row r="18421" spans="6:17">
      <c r="F18421" s="47"/>
      <c r="G18421" s="47"/>
      <c r="H18421" s="47"/>
      <c r="I18421" s="47"/>
      <c r="J18421" s="47"/>
      <c r="K18421" s="47"/>
      <c r="L18421" s="47"/>
      <c r="M18421" s="47"/>
      <c r="N18421" s="47"/>
      <c r="O18421" s="47"/>
      <c r="P18421" s="47"/>
      <c r="Q18421" s="47"/>
    </row>
    <row r="18422" spans="6:17">
      <c r="O18422" s="36"/>
    </row>
    <row r="18423" spans="6:17">
      <c r="O18423" s="36"/>
    </row>
    <row r="18424" spans="6:17">
      <c r="O18424" s="36"/>
    </row>
    <row r="18425" spans="6:17">
      <c r="O18425" s="36"/>
    </row>
    <row r="18427" spans="6:17">
      <c r="O18427" s="36"/>
    </row>
    <row r="18432" spans="6:17">
      <c r="F18432" s="47"/>
      <c r="G18432" s="47"/>
      <c r="H18432" s="47"/>
      <c r="I18432" s="47"/>
      <c r="J18432" s="47"/>
      <c r="K18432" s="47"/>
      <c r="L18432" s="47"/>
      <c r="M18432" s="47"/>
      <c r="N18432" s="47"/>
      <c r="O18432" s="47"/>
      <c r="P18432" s="47"/>
      <c r="Q18432" s="47"/>
    </row>
    <row r="18433" spans="6:17">
      <c r="F18433" s="47"/>
      <c r="G18433" s="47"/>
      <c r="H18433" s="47"/>
      <c r="I18433" s="47"/>
      <c r="J18433" s="47"/>
      <c r="K18433" s="47"/>
      <c r="L18433" s="47"/>
      <c r="M18433" s="47"/>
      <c r="N18433" s="47"/>
      <c r="O18433" s="47"/>
      <c r="P18433" s="47"/>
      <c r="Q18433" s="47"/>
    </row>
    <row r="18434" spans="6:17">
      <c r="K18434" s="36"/>
    </row>
    <row r="18435" spans="6:17">
      <c r="K18435" s="36"/>
    </row>
    <row r="18436" spans="6:17">
      <c r="K18436" s="36"/>
    </row>
    <row r="18437" spans="6:17">
      <c r="K18437" s="36"/>
    </row>
    <row r="18438" spans="6:17">
      <c r="F18438" s="36"/>
      <c r="I18438" s="36"/>
      <c r="K18438" s="36"/>
    </row>
    <row r="18439" spans="6:17">
      <c r="I18439" s="36"/>
      <c r="O18439" s="36"/>
    </row>
    <row r="18440" spans="6:17">
      <c r="I18440" s="36"/>
    </row>
    <row r="18441" spans="6:17">
      <c r="I18441" s="36"/>
    </row>
    <row r="18442" spans="6:17">
      <c r="I18442" s="36"/>
    </row>
    <row r="18443" spans="6:17">
      <c r="I18443" s="36"/>
    </row>
    <row r="18444" spans="6:17">
      <c r="I18444" s="36"/>
    </row>
    <row r="18445" spans="6:17">
      <c r="F18445" s="36"/>
      <c r="I18445" s="36"/>
      <c r="K18445" s="36"/>
      <c r="O18445" s="36"/>
    </row>
    <row r="18446" spans="6:17">
      <c r="I18446" s="36"/>
    </row>
    <row r="18447" spans="6:17">
      <c r="I18447" s="36"/>
    </row>
    <row r="18448" spans="6:17">
      <c r="I18448" s="36"/>
    </row>
    <row r="18449" spans="6:17">
      <c r="I18449" s="36"/>
    </row>
    <row r="18450" spans="6:17">
      <c r="F18450" s="36"/>
      <c r="J18450" s="36"/>
      <c r="K18450" s="36"/>
    </row>
    <row r="18451" spans="6:17">
      <c r="F18451" s="36"/>
      <c r="J18451" s="36"/>
      <c r="O18451" s="36"/>
    </row>
    <row r="18452" spans="6:17">
      <c r="J18452" s="36"/>
    </row>
    <row r="18453" spans="6:17">
      <c r="J18453" s="36"/>
    </row>
    <row r="18454" spans="6:17">
      <c r="J18454" s="36"/>
    </row>
    <row r="18455" spans="6:17">
      <c r="J18455" s="36"/>
    </row>
    <row r="18456" spans="6:17">
      <c r="F18456" s="47"/>
      <c r="G18456" s="47"/>
      <c r="H18456" s="47"/>
      <c r="I18456" s="47"/>
      <c r="J18456" s="47"/>
      <c r="K18456" s="47"/>
      <c r="L18456" s="47"/>
      <c r="M18456" s="47"/>
      <c r="N18456" s="47"/>
      <c r="O18456" s="47"/>
      <c r="P18456" s="47"/>
      <c r="Q18456" s="47"/>
    </row>
    <row r="18457" spans="6:17">
      <c r="F18457" s="36"/>
      <c r="K18457" s="36"/>
      <c r="O18457" s="36"/>
    </row>
    <row r="18458" spans="6:17">
      <c r="F18458" s="36"/>
      <c r="K18458" s="36"/>
    </row>
    <row r="18459" spans="6:17">
      <c r="F18459" s="36"/>
      <c r="K18459" s="36"/>
    </row>
    <row r="18460" spans="6:17">
      <c r="F18460" s="36"/>
      <c r="K18460" s="36"/>
    </row>
    <row r="18461" spans="6:17">
      <c r="F18461" s="36"/>
      <c r="K18461" s="36"/>
    </row>
    <row r="18462" spans="6:17">
      <c r="F18462" s="47"/>
      <c r="G18462" s="47"/>
      <c r="H18462" s="47"/>
      <c r="I18462" s="47"/>
      <c r="J18462" s="47"/>
      <c r="K18462" s="47"/>
      <c r="L18462" s="47"/>
      <c r="M18462" s="47"/>
      <c r="N18462" s="47"/>
      <c r="O18462" s="47"/>
      <c r="P18462" s="47"/>
      <c r="Q18462" s="47"/>
    </row>
    <row r="18463" spans="6:17">
      <c r="F18463" s="36"/>
      <c r="K18463" s="36"/>
      <c r="O18463" s="36"/>
    </row>
    <row r="18468" spans="6:15">
      <c r="F18468" s="36"/>
      <c r="K18468" s="36"/>
    </row>
    <row r="18469" spans="6:15">
      <c r="O18469" s="36"/>
    </row>
    <row r="18474" spans="6:15">
      <c r="F18474" s="36"/>
      <c r="J18474" s="36"/>
      <c r="K18474" s="36"/>
    </row>
    <row r="18475" spans="6:15">
      <c r="J18475" s="36"/>
      <c r="O18475" s="36"/>
    </row>
    <row r="18476" spans="6:15">
      <c r="J18476" s="36"/>
    </row>
    <row r="18477" spans="6:15">
      <c r="J18477" s="36"/>
    </row>
    <row r="18478" spans="6:15">
      <c r="J18478" s="36"/>
    </row>
    <row r="18479" spans="6:15">
      <c r="J18479" s="36"/>
    </row>
    <row r="18480" spans="6:15">
      <c r="F18480" s="36"/>
      <c r="K18480" s="36"/>
    </row>
    <row r="18481" spans="6:15">
      <c r="F18481" s="36"/>
      <c r="O18481" s="36"/>
    </row>
    <row r="18486" spans="6:15">
      <c r="F18486" s="36"/>
      <c r="K18486" s="36"/>
      <c r="O18486" s="36"/>
    </row>
    <row r="18487" spans="6:15">
      <c r="O18487" s="36"/>
    </row>
    <row r="18492" spans="6:15">
      <c r="F18492" s="36"/>
      <c r="K18492" s="36"/>
    </row>
    <row r="18493" spans="6:15">
      <c r="F18493" s="36"/>
      <c r="K18493" s="36"/>
      <c r="O18493" s="36"/>
    </row>
    <row r="18494" spans="6:15">
      <c r="I18494" s="36"/>
    </row>
    <row r="18495" spans="6:15">
      <c r="I18495" s="36"/>
    </row>
    <row r="18496" spans="6:15">
      <c r="I18496" s="36"/>
    </row>
    <row r="18497" spans="6:15">
      <c r="I18497" s="36"/>
    </row>
    <row r="18498" spans="6:15">
      <c r="F18498" s="36"/>
      <c r="K18498" s="36"/>
      <c r="N18498" s="36"/>
    </row>
    <row r="18499" spans="6:15">
      <c r="N18499" s="36"/>
      <c r="O18499" s="36"/>
    </row>
    <row r="18500" spans="6:15">
      <c r="N18500" s="36"/>
    </row>
    <row r="18501" spans="6:15">
      <c r="N18501" s="36"/>
    </row>
    <row r="18502" spans="6:15">
      <c r="N18502" s="36"/>
    </row>
    <row r="18503" spans="6:15">
      <c r="N18503" s="36"/>
    </row>
    <row r="18504" spans="6:15">
      <c r="F18504" s="36"/>
      <c r="K18504" s="36"/>
      <c r="O18504" s="36"/>
    </row>
    <row r="18505" spans="6:15">
      <c r="K18505" s="36"/>
    </row>
    <row r="18506" spans="6:15">
      <c r="F18506" s="36"/>
    </row>
    <row r="18510" spans="6:15">
      <c r="F18510" s="36"/>
      <c r="K18510" s="36"/>
    </row>
    <row r="18511" spans="6:15">
      <c r="K18511" s="36"/>
    </row>
    <row r="18516" spans="6:17">
      <c r="F18516" s="36"/>
      <c r="K18516" s="36"/>
      <c r="O18516" s="36"/>
    </row>
    <row r="18522" spans="6:17">
      <c r="F18522" s="36"/>
      <c r="K18522" s="36"/>
    </row>
    <row r="18523" spans="6:17">
      <c r="F18523" s="47"/>
      <c r="G18523" s="47"/>
      <c r="H18523" s="47"/>
      <c r="I18523" s="47"/>
      <c r="J18523" s="47"/>
      <c r="K18523" s="47"/>
      <c r="L18523" s="47"/>
      <c r="M18523" s="47"/>
      <c r="N18523" s="47"/>
      <c r="O18523" s="47"/>
      <c r="P18523" s="47"/>
      <c r="Q18523" s="47"/>
    </row>
    <row r="18524" spans="6:17">
      <c r="F18524" s="36"/>
    </row>
    <row r="18528" spans="6:17">
      <c r="F18528" s="36"/>
      <c r="J18528" s="36"/>
      <c r="K18528" s="36"/>
      <c r="O18528" s="36"/>
    </row>
    <row r="18529" spans="6:17">
      <c r="J18529" s="36"/>
      <c r="O18529" s="36"/>
    </row>
    <row r="18530" spans="6:17">
      <c r="J18530" s="36"/>
      <c r="O18530" s="36"/>
    </row>
    <row r="18531" spans="6:17">
      <c r="J18531" s="36"/>
      <c r="O18531" s="36"/>
    </row>
    <row r="18532" spans="6:17">
      <c r="J18532" s="36"/>
      <c r="O18532" s="36"/>
    </row>
    <row r="18533" spans="6:17">
      <c r="J18533" s="36"/>
      <c r="O18533" s="36"/>
    </row>
    <row r="18534" spans="6:17">
      <c r="F18534" s="47"/>
      <c r="G18534" s="47"/>
      <c r="H18534" s="47"/>
      <c r="I18534" s="47"/>
      <c r="J18534" s="47"/>
      <c r="K18534" s="47"/>
      <c r="L18534" s="47"/>
      <c r="M18534" s="47"/>
      <c r="N18534" s="47"/>
      <c r="O18534" s="47"/>
      <c r="P18534" s="47"/>
      <c r="Q18534" s="47"/>
    </row>
    <row r="18535" spans="6:17">
      <c r="O18535" s="36"/>
    </row>
    <row r="18536" spans="6:17">
      <c r="F18536" s="36"/>
    </row>
    <row r="18537" spans="6:17">
      <c r="F18537" s="36"/>
    </row>
    <row r="18538" spans="6:17">
      <c r="F18538" s="36"/>
    </row>
    <row r="18539" spans="6:17">
      <c r="F18539" s="36"/>
    </row>
    <row r="18540" spans="6:17">
      <c r="F18540" s="36"/>
      <c r="J18540" s="36"/>
      <c r="K18540" s="36"/>
    </row>
    <row r="18541" spans="6:17">
      <c r="F18541" s="47"/>
      <c r="G18541" s="47"/>
      <c r="H18541" s="47"/>
      <c r="I18541" s="47"/>
      <c r="J18541" s="47"/>
      <c r="K18541" s="47"/>
      <c r="L18541" s="47"/>
      <c r="M18541" s="47"/>
      <c r="N18541" s="47"/>
      <c r="O18541" s="47"/>
      <c r="P18541" s="47"/>
      <c r="Q18541" s="47"/>
    </row>
    <row r="18542" spans="6:17">
      <c r="J18542" s="36"/>
    </row>
    <row r="18543" spans="6:17">
      <c r="J18543" s="36"/>
    </row>
    <row r="18544" spans="6:17">
      <c r="J18544" s="36"/>
    </row>
    <row r="18545" spans="6:17">
      <c r="J18545" s="36"/>
    </row>
    <row r="18546" spans="6:17">
      <c r="F18546" s="36"/>
      <c r="K18546" s="36"/>
    </row>
    <row r="18552" spans="6:17">
      <c r="K18552" s="36"/>
    </row>
    <row r="18553" spans="6:17">
      <c r="F18553" s="36"/>
      <c r="K18553" s="36"/>
      <c r="O18553" s="36"/>
    </row>
    <row r="18554" spans="6:17">
      <c r="F18554" s="47"/>
      <c r="G18554" s="47"/>
      <c r="H18554" s="47"/>
      <c r="I18554" s="47"/>
      <c r="J18554" s="47"/>
      <c r="K18554" s="47"/>
      <c r="L18554" s="47"/>
      <c r="M18554" s="47"/>
      <c r="N18554" s="47"/>
      <c r="O18554" s="47"/>
      <c r="P18554" s="47"/>
      <c r="Q18554" s="47"/>
    </row>
    <row r="18558" spans="6:17">
      <c r="I18558" s="36"/>
      <c r="O18558" s="36"/>
    </row>
    <row r="18559" spans="6:17">
      <c r="I18559" s="36"/>
      <c r="K18559" s="36"/>
      <c r="O18559" s="36"/>
    </row>
    <row r="18560" spans="6:17">
      <c r="I18560" s="36"/>
    </row>
    <row r="18561" spans="6:17">
      <c r="I18561" s="36"/>
    </row>
    <row r="18562" spans="6:17">
      <c r="I18562" s="36"/>
    </row>
    <row r="18563" spans="6:17">
      <c r="I18563" s="36"/>
    </row>
    <row r="18564" spans="6:17">
      <c r="F18564" s="36"/>
      <c r="I18564" s="36"/>
      <c r="M18564" s="36"/>
    </row>
    <row r="18565" spans="6:17">
      <c r="I18565" s="36"/>
      <c r="M18565" s="36"/>
    </row>
    <row r="18566" spans="6:17">
      <c r="F18566" s="47"/>
      <c r="G18566" s="47"/>
      <c r="H18566" s="47"/>
      <c r="I18566" s="47"/>
      <c r="J18566" s="47"/>
      <c r="K18566" s="47"/>
      <c r="L18566" s="47"/>
      <c r="M18566" s="47"/>
      <c r="N18566" s="47"/>
      <c r="O18566" s="47"/>
      <c r="P18566" s="47"/>
      <c r="Q18566" s="47"/>
    </row>
    <row r="18567" spans="6:17">
      <c r="I18567" s="36"/>
      <c r="M18567" s="36"/>
    </row>
    <row r="18568" spans="6:17">
      <c r="I18568" s="36"/>
      <c r="M18568" s="36"/>
    </row>
    <row r="18569" spans="6:17">
      <c r="I18569" s="36"/>
      <c r="M18569" s="36"/>
    </row>
    <row r="18572" spans="6:17">
      <c r="O18572" s="36"/>
    </row>
    <row r="18574" spans="6:17">
      <c r="I18574" s="36"/>
    </row>
    <row r="18575" spans="6:17">
      <c r="I18575" s="36"/>
    </row>
    <row r="18576" spans="6:17">
      <c r="F18576" s="36"/>
      <c r="K18576" s="36"/>
      <c r="O18576" s="36"/>
    </row>
    <row r="18577" spans="6:15">
      <c r="F18577" s="36"/>
    </row>
    <row r="18578" spans="6:15">
      <c r="F18578" s="36"/>
    </row>
    <row r="18579" spans="6:15">
      <c r="F18579" s="36"/>
    </row>
    <row r="18583" spans="6:15">
      <c r="J18583" s="36"/>
      <c r="K18583" s="36"/>
      <c r="O18583" s="36"/>
    </row>
    <row r="18584" spans="6:15">
      <c r="O18584" s="36"/>
    </row>
    <row r="18588" spans="6:15">
      <c r="F18588" s="36"/>
      <c r="K18588" s="36"/>
    </row>
    <row r="18589" spans="6:15">
      <c r="F18589" s="36"/>
      <c r="O18589" s="36"/>
    </row>
    <row r="18590" spans="6:15">
      <c r="F18590" s="36"/>
    </row>
    <row r="18591" spans="6:15">
      <c r="F18591" s="36"/>
    </row>
    <row r="18592" spans="6:15">
      <c r="F18592" s="36"/>
    </row>
    <row r="18593" spans="6:17">
      <c r="F18593" s="36"/>
    </row>
    <row r="18594" spans="6:17">
      <c r="O18594" s="36"/>
    </row>
    <row r="18600" spans="6:17">
      <c r="J18600" s="36"/>
    </row>
    <row r="18601" spans="6:17">
      <c r="F18601" s="36"/>
      <c r="J18601" s="36"/>
    </row>
    <row r="18602" spans="6:17">
      <c r="J18602" s="36"/>
    </row>
    <row r="18603" spans="6:17">
      <c r="J18603" s="36"/>
    </row>
    <row r="18606" spans="6:17">
      <c r="F18606" s="36"/>
      <c r="K18606" s="36"/>
      <c r="M18606" s="36"/>
      <c r="O18606" s="36"/>
    </row>
    <row r="18607" spans="6:17">
      <c r="F18607" s="47"/>
      <c r="G18607" s="47"/>
      <c r="H18607" s="47"/>
      <c r="I18607" s="47"/>
      <c r="J18607" s="47"/>
      <c r="K18607" s="47"/>
      <c r="L18607" s="47"/>
      <c r="M18607" s="47"/>
      <c r="N18607" s="47"/>
      <c r="O18607" s="47"/>
      <c r="P18607" s="47"/>
      <c r="Q18607" s="47"/>
    </row>
    <row r="18608" spans="6:17">
      <c r="M18608" s="36"/>
    </row>
    <row r="18609" spans="6:15">
      <c r="M18609" s="36"/>
    </row>
    <row r="18610" spans="6:15">
      <c r="M18610" s="36"/>
    </row>
    <row r="18611" spans="6:15">
      <c r="M18611" s="36"/>
    </row>
    <row r="18612" spans="6:15">
      <c r="O18612" s="36"/>
    </row>
    <row r="18618" spans="6:15">
      <c r="F18618" s="36"/>
      <c r="K18618" s="36"/>
    </row>
    <row r="18619" spans="6:15">
      <c r="K18619" s="36"/>
    </row>
    <row r="18620" spans="6:15">
      <c r="K18620" s="36"/>
    </row>
    <row r="18621" spans="6:15">
      <c r="K18621" s="36"/>
    </row>
    <row r="18622" spans="6:15">
      <c r="K18622" s="36"/>
    </row>
    <row r="18623" spans="6:15">
      <c r="K18623" s="36"/>
    </row>
    <row r="18624" spans="6:15">
      <c r="F18624" s="36"/>
      <c r="K18624" s="36"/>
    </row>
    <row r="18625" spans="6:17">
      <c r="F18625" s="36"/>
    </row>
    <row r="18626" spans="6:17">
      <c r="F18626" s="36"/>
      <c r="K18626" s="36"/>
    </row>
    <row r="18627" spans="6:17">
      <c r="F18627" s="36"/>
    </row>
    <row r="18628" spans="6:17">
      <c r="F18628" s="36"/>
    </row>
    <row r="18629" spans="6:17">
      <c r="F18629" s="36"/>
    </row>
    <row r="18630" spans="6:17">
      <c r="F18630" s="47"/>
      <c r="G18630" s="47"/>
      <c r="H18630" s="47"/>
      <c r="I18630" s="47"/>
      <c r="J18630" s="47"/>
      <c r="K18630" s="47"/>
      <c r="L18630" s="47"/>
      <c r="M18630" s="47"/>
      <c r="N18630" s="47"/>
      <c r="O18630" s="47"/>
      <c r="P18630" s="47"/>
      <c r="Q18630" s="47"/>
    </row>
    <row r="18632" spans="6:17">
      <c r="F18632" s="47"/>
      <c r="G18632" s="47"/>
      <c r="H18632" s="47"/>
      <c r="I18632" s="47"/>
      <c r="J18632" s="47"/>
      <c r="K18632" s="47"/>
      <c r="L18632" s="47"/>
      <c r="M18632" s="47"/>
      <c r="N18632" s="47"/>
      <c r="O18632" s="47"/>
      <c r="P18632" s="47"/>
      <c r="Q18632" s="47"/>
    </row>
    <row r="18636" spans="6:17">
      <c r="F18636" s="36"/>
      <c r="I18636" s="36"/>
      <c r="K18636" s="36"/>
      <c r="O18636" s="36"/>
    </row>
    <row r="18637" spans="6:17">
      <c r="F18637" s="47"/>
      <c r="G18637" s="47"/>
      <c r="H18637" s="47"/>
      <c r="I18637" s="47"/>
      <c r="J18637" s="47"/>
      <c r="K18637" s="47"/>
      <c r="L18637" s="47"/>
      <c r="M18637" s="47"/>
      <c r="N18637" s="47"/>
      <c r="O18637" s="47"/>
      <c r="P18637" s="47"/>
      <c r="Q18637" s="47"/>
    </row>
    <row r="18638" spans="6:17">
      <c r="I18638" s="36"/>
    </row>
    <row r="18639" spans="6:17">
      <c r="I18639" s="36"/>
    </row>
    <row r="18640" spans="6:17">
      <c r="I18640" s="36"/>
    </row>
    <row r="18641" spans="6:17">
      <c r="I18641" s="36"/>
    </row>
    <row r="18643" spans="6:17">
      <c r="F18643" s="36"/>
      <c r="K18643" s="36"/>
    </row>
    <row r="18644" spans="6:17">
      <c r="F18644" s="36"/>
    </row>
    <row r="18648" spans="6:17">
      <c r="F18648" s="47"/>
      <c r="G18648" s="47"/>
      <c r="H18648" s="47"/>
      <c r="I18648" s="47"/>
      <c r="J18648" s="47"/>
      <c r="K18648" s="47"/>
      <c r="L18648" s="47"/>
      <c r="M18648" s="47"/>
      <c r="N18648" s="47"/>
      <c r="O18648" s="47"/>
      <c r="P18648" s="47"/>
      <c r="Q18648" s="47"/>
    </row>
    <row r="18654" spans="6:17">
      <c r="F18654" s="36"/>
      <c r="K18654" s="36"/>
    </row>
    <row r="18655" spans="6:17">
      <c r="F18655" s="36"/>
    </row>
    <row r="18656" spans="6:17">
      <c r="F18656" s="47"/>
      <c r="G18656" s="47"/>
      <c r="H18656" s="47"/>
      <c r="I18656" s="47"/>
      <c r="J18656" s="47"/>
      <c r="K18656" s="47"/>
      <c r="L18656" s="47"/>
      <c r="M18656" s="47"/>
      <c r="N18656" s="47"/>
      <c r="O18656" s="47"/>
      <c r="P18656" s="47"/>
      <c r="Q18656" s="47"/>
    </row>
    <row r="18657" spans="6:15">
      <c r="F18657" s="36"/>
    </row>
    <row r="18658" spans="6:15">
      <c r="F18658" s="36"/>
    </row>
    <row r="18659" spans="6:15">
      <c r="F18659" s="36"/>
    </row>
    <row r="18660" spans="6:15">
      <c r="F18660" s="36"/>
      <c r="O18660" s="36"/>
    </row>
    <row r="18661" spans="6:15">
      <c r="F18661" s="36"/>
    </row>
    <row r="18662" spans="6:15">
      <c r="F18662" s="36"/>
    </row>
    <row r="18663" spans="6:15">
      <c r="F18663" s="36"/>
    </row>
    <row r="18664" spans="6:15">
      <c r="F18664" s="36"/>
    </row>
    <row r="18665" spans="6:15">
      <c r="F18665" s="36"/>
    </row>
    <row r="18666" spans="6:15">
      <c r="K18666" s="36"/>
    </row>
    <row r="18667" spans="6:15">
      <c r="K18667" s="36"/>
    </row>
    <row r="18668" spans="6:15">
      <c r="F18668" s="36"/>
      <c r="K18668" s="36"/>
    </row>
    <row r="18669" spans="6:15">
      <c r="K18669" s="36"/>
    </row>
    <row r="18670" spans="6:15">
      <c r="K18670" s="36"/>
    </row>
    <row r="18671" spans="6:15">
      <c r="K18671" s="36"/>
    </row>
    <row r="18672" spans="6:15">
      <c r="K18672" s="36"/>
    </row>
    <row r="18673" spans="6:17">
      <c r="K18673" s="36"/>
    </row>
    <row r="18674" spans="6:17">
      <c r="F18674" s="36"/>
      <c r="K18674" s="36"/>
      <c r="O18674" s="36"/>
    </row>
    <row r="18675" spans="6:17">
      <c r="K18675" s="36"/>
    </row>
    <row r="18676" spans="6:17">
      <c r="K18676" s="36"/>
    </row>
    <row r="18677" spans="6:17">
      <c r="K18677" s="36"/>
    </row>
    <row r="18678" spans="6:17">
      <c r="F18678" s="36"/>
    </row>
    <row r="18679" spans="6:17">
      <c r="F18679" s="36"/>
    </row>
    <row r="18680" spans="6:17">
      <c r="F18680" s="47"/>
      <c r="G18680" s="47"/>
      <c r="H18680" s="47"/>
      <c r="I18680" s="47"/>
      <c r="J18680" s="47"/>
      <c r="K18680" s="47"/>
      <c r="L18680" s="47"/>
      <c r="M18680" s="47"/>
      <c r="N18680" s="47"/>
      <c r="O18680" s="47"/>
      <c r="P18680" s="47"/>
      <c r="Q18680" s="47"/>
    </row>
    <row r="18681" spans="6:17">
      <c r="F18681" s="36"/>
    </row>
    <row r="18682" spans="6:17">
      <c r="F18682" s="36"/>
    </row>
    <row r="18683" spans="6:17">
      <c r="F18683" s="36"/>
    </row>
    <row r="18684" spans="6:17">
      <c r="F18684" s="36"/>
      <c r="K18684" s="36"/>
    </row>
    <row r="18685" spans="6:17">
      <c r="F18685" s="36"/>
      <c r="K18685" s="36"/>
    </row>
    <row r="18686" spans="6:17">
      <c r="F18686" s="36"/>
      <c r="K18686" s="36"/>
    </row>
    <row r="18687" spans="6:17">
      <c r="F18687" s="36"/>
      <c r="K18687" s="36"/>
    </row>
    <row r="18688" spans="6:17">
      <c r="F18688" s="36"/>
      <c r="K18688" s="36"/>
    </row>
    <row r="18689" spans="6:15">
      <c r="F18689" s="36"/>
      <c r="K18689" s="36"/>
    </row>
    <row r="18690" spans="6:15">
      <c r="F18690" s="36"/>
      <c r="K18690" s="36"/>
      <c r="O18690" s="36"/>
    </row>
    <row r="18691" spans="6:15">
      <c r="F18691" s="36"/>
      <c r="K18691" s="36"/>
      <c r="O18691" s="36"/>
    </row>
    <row r="18692" spans="6:15">
      <c r="F18692" s="36"/>
    </row>
    <row r="18693" spans="6:15">
      <c r="F18693" s="36"/>
    </row>
    <row r="18694" spans="6:15">
      <c r="F18694" s="36"/>
    </row>
    <row r="18695" spans="6:15">
      <c r="F18695" s="36"/>
    </row>
    <row r="18696" spans="6:15">
      <c r="K18696" s="36"/>
    </row>
    <row r="18697" spans="6:15">
      <c r="F18697" s="36"/>
      <c r="K18697" s="36"/>
    </row>
    <row r="18698" spans="6:15">
      <c r="K18698" s="36"/>
    </row>
    <row r="18699" spans="6:15">
      <c r="K18699" s="36"/>
      <c r="O18699" s="36"/>
    </row>
    <row r="18700" spans="6:15">
      <c r="O18700" s="36"/>
    </row>
    <row r="18701" spans="6:15">
      <c r="O18701" s="36"/>
    </row>
    <row r="18702" spans="6:15">
      <c r="F18702" s="36"/>
      <c r="J18702" s="36"/>
      <c r="K18702" s="36"/>
      <c r="O18702" s="36"/>
    </row>
    <row r="18703" spans="6:15">
      <c r="F18703" s="36"/>
      <c r="J18703" s="36"/>
      <c r="O18703" s="36"/>
    </row>
    <row r="18704" spans="6:15">
      <c r="F18704" s="36"/>
      <c r="J18704" s="36"/>
      <c r="O18704" s="36"/>
    </row>
    <row r="18705" spans="6:15">
      <c r="J18705" s="36"/>
      <c r="O18705" s="36"/>
    </row>
    <row r="18706" spans="6:15">
      <c r="J18706" s="36"/>
      <c r="O18706" s="36"/>
    </row>
    <row r="18707" spans="6:15">
      <c r="J18707" s="36"/>
      <c r="O18707" s="36"/>
    </row>
    <row r="18708" spans="6:15">
      <c r="F18708" s="36"/>
      <c r="J18708" s="36"/>
      <c r="K18708" s="36"/>
    </row>
    <row r="18709" spans="6:15">
      <c r="J18709" s="36"/>
    </row>
    <row r="18710" spans="6:15">
      <c r="J18710" s="36"/>
    </row>
    <row r="18711" spans="6:15">
      <c r="J18711" s="36"/>
    </row>
    <row r="18712" spans="6:15">
      <c r="J18712" s="36"/>
    </row>
    <row r="18713" spans="6:15">
      <c r="J18713" s="36"/>
    </row>
    <row r="18714" spans="6:15">
      <c r="F18714" s="36"/>
      <c r="J18714" s="36"/>
      <c r="K18714" s="36"/>
      <c r="O18714" s="36"/>
    </row>
    <row r="18715" spans="6:15">
      <c r="F18715" s="36"/>
      <c r="M18715" s="36"/>
      <c r="O18715" s="36"/>
    </row>
    <row r="18716" spans="6:15">
      <c r="M18716" s="36"/>
      <c r="O18716" s="36"/>
    </row>
    <row r="18717" spans="6:15">
      <c r="M18717" s="36"/>
    </row>
    <row r="18718" spans="6:15">
      <c r="M18718" s="36"/>
    </row>
    <row r="18720" spans="6:15">
      <c r="F18720" s="36"/>
      <c r="K18720" s="36"/>
    </row>
    <row r="18721" spans="6:17">
      <c r="F18721" s="47"/>
      <c r="G18721" s="47"/>
      <c r="H18721" s="47"/>
      <c r="I18721" s="47"/>
      <c r="J18721" s="47"/>
      <c r="K18721" s="47"/>
      <c r="L18721" s="47"/>
      <c r="M18721" s="47"/>
      <c r="N18721" s="47"/>
      <c r="O18721" s="47"/>
      <c r="P18721" s="47"/>
      <c r="Q18721" s="47"/>
    </row>
    <row r="18722" spans="6:17">
      <c r="F18722" s="36"/>
      <c r="K18722" s="36"/>
      <c r="O18722" s="36"/>
    </row>
    <row r="18726" spans="6:17">
      <c r="F18726" s="36"/>
      <c r="I18726" s="36"/>
      <c r="K18726" s="36"/>
    </row>
    <row r="18727" spans="6:17">
      <c r="F18727" s="47"/>
      <c r="G18727" s="47"/>
      <c r="H18727" s="47"/>
      <c r="I18727" s="47"/>
      <c r="J18727" s="47"/>
      <c r="K18727" s="47"/>
      <c r="L18727" s="47"/>
      <c r="M18727" s="47"/>
      <c r="N18727" s="47"/>
      <c r="O18727" s="47"/>
      <c r="P18727" s="47"/>
      <c r="Q18727" s="47"/>
    </row>
    <row r="18728" spans="6:17">
      <c r="I18728" s="36"/>
      <c r="J18728" s="36"/>
      <c r="K18728" s="36"/>
      <c r="O18728" s="36"/>
    </row>
    <row r="18729" spans="6:17">
      <c r="I18729" s="36"/>
    </row>
    <row r="18730" spans="6:17">
      <c r="I18730" s="36"/>
    </row>
    <row r="18731" spans="6:17">
      <c r="I18731" s="36"/>
    </row>
    <row r="18732" spans="6:17">
      <c r="F18732" s="36"/>
    </row>
    <row r="18733" spans="6:17">
      <c r="F18733" s="36"/>
      <c r="O18733" s="36"/>
    </row>
    <row r="18734" spans="6:17">
      <c r="F18734" s="36"/>
      <c r="K18734" s="36"/>
      <c r="O18734" s="36"/>
    </row>
    <row r="18735" spans="6:17">
      <c r="F18735" s="36"/>
    </row>
    <row r="18736" spans="6:17">
      <c r="F18736" s="36"/>
    </row>
    <row r="18738" spans="6:15">
      <c r="F18738" s="36"/>
    </row>
    <row r="18739" spans="6:15">
      <c r="F18739" s="36"/>
    </row>
    <row r="18740" spans="6:15">
      <c r="F18740" s="36"/>
      <c r="O18740" s="36"/>
    </row>
    <row r="18741" spans="6:15">
      <c r="F18741" s="36"/>
    </row>
    <row r="18742" spans="6:15">
      <c r="F18742" s="36"/>
    </row>
    <row r="18743" spans="6:15">
      <c r="F18743" s="36"/>
    </row>
    <row r="18744" spans="6:15">
      <c r="F18744" s="36"/>
      <c r="O18744" s="36"/>
    </row>
    <row r="18745" spans="6:15">
      <c r="F18745" s="36"/>
      <c r="K18745" s="36"/>
      <c r="O18745" s="36"/>
    </row>
    <row r="18746" spans="6:15">
      <c r="F18746" s="36"/>
      <c r="O18746" s="36"/>
    </row>
    <row r="18750" spans="6:15">
      <c r="O18750" s="36"/>
    </row>
    <row r="18751" spans="6:15">
      <c r="O18751" s="36"/>
    </row>
    <row r="18752" spans="6:15">
      <c r="F18752" s="36"/>
      <c r="K18752" s="36"/>
      <c r="O18752" s="36"/>
    </row>
    <row r="18756" spans="6:17">
      <c r="F18756" s="36"/>
      <c r="I18756" s="36"/>
    </row>
    <row r="18757" spans="6:17">
      <c r="F18757" s="36"/>
      <c r="I18757" s="36"/>
      <c r="K18757" s="36"/>
      <c r="O18757" s="36"/>
    </row>
    <row r="18758" spans="6:17">
      <c r="F18758" s="36"/>
      <c r="I18758" s="36"/>
      <c r="K18758" s="36"/>
      <c r="O18758" s="36"/>
    </row>
    <row r="18759" spans="6:17">
      <c r="I18759" s="36"/>
    </row>
    <row r="18760" spans="6:17">
      <c r="I18760" s="36"/>
    </row>
    <row r="18761" spans="6:17">
      <c r="I18761" s="36"/>
    </row>
    <row r="18763" spans="6:17">
      <c r="O18763" s="36"/>
    </row>
    <row r="18764" spans="6:17">
      <c r="F18764" s="47"/>
      <c r="G18764" s="47"/>
      <c r="H18764" s="47"/>
      <c r="I18764" s="47"/>
      <c r="J18764" s="47"/>
      <c r="K18764" s="47"/>
      <c r="L18764" s="47"/>
      <c r="M18764" s="47"/>
      <c r="N18764" s="47"/>
      <c r="O18764" s="47"/>
      <c r="P18764" s="47"/>
      <c r="Q18764" s="47"/>
    </row>
    <row r="18768" spans="6:17">
      <c r="I18768" s="36"/>
      <c r="O18768" s="36"/>
    </row>
    <row r="18769" spans="6:17">
      <c r="I18769" s="36"/>
      <c r="O18769" s="36"/>
    </row>
    <row r="18770" spans="6:17">
      <c r="I18770" s="36"/>
      <c r="J18770" s="36"/>
      <c r="O18770" s="36"/>
    </row>
    <row r="18771" spans="6:17">
      <c r="I18771" s="36"/>
    </row>
    <row r="18772" spans="6:17">
      <c r="I18772" s="36"/>
    </row>
    <row r="18773" spans="6:17">
      <c r="I18773" s="36"/>
    </row>
    <row r="18774" spans="6:17">
      <c r="O18774" s="36"/>
    </row>
    <row r="18775" spans="6:17">
      <c r="F18775" s="47"/>
      <c r="G18775" s="47"/>
      <c r="H18775" s="47"/>
      <c r="I18775" s="47"/>
      <c r="J18775" s="47"/>
      <c r="K18775" s="47"/>
      <c r="L18775" s="47"/>
      <c r="M18775" s="47"/>
      <c r="N18775" s="47"/>
      <c r="O18775" s="47"/>
      <c r="P18775" s="47"/>
      <c r="Q18775" s="47"/>
    </row>
    <row r="18776" spans="6:17">
      <c r="F18776" s="36"/>
      <c r="K18776" s="36"/>
      <c r="O18776" s="36"/>
    </row>
    <row r="18777" spans="6:17">
      <c r="O18777" s="36"/>
    </row>
    <row r="18778" spans="6:17">
      <c r="O18778" s="36"/>
    </row>
    <row r="18779" spans="6:17">
      <c r="O18779" s="36"/>
    </row>
    <row r="18781" spans="6:17">
      <c r="K18781" s="36"/>
      <c r="O18781" s="36"/>
    </row>
    <row r="18782" spans="6:17">
      <c r="O18782" s="36"/>
    </row>
    <row r="18786" spans="6:17">
      <c r="F18786" s="36"/>
      <c r="K18786" s="36"/>
    </row>
    <row r="18787" spans="6:17">
      <c r="F18787" s="36"/>
      <c r="O18787" s="36"/>
    </row>
    <row r="18788" spans="6:17">
      <c r="O18788" s="36"/>
    </row>
    <row r="18789" spans="6:17">
      <c r="O18789" s="36"/>
    </row>
    <row r="18790" spans="6:17">
      <c r="O18790" s="36"/>
    </row>
    <row r="18791" spans="6:17">
      <c r="O18791" s="36"/>
    </row>
    <row r="18792" spans="6:17">
      <c r="F18792" s="36"/>
      <c r="K18792" s="36"/>
      <c r="N18792" s="36"/>
    </row>
    <row r="18793" spans="6:17">
      <c r="N18793" s="36"/>
      <c r="O18793" s="36"/>
    </row>
    <row r="18794" spans="6:17">
      <c r="F18794" s="47"/>
      <c r="G18794" s="47"/>
      <c r="H18794" s="47"/>
      <c r="I18794" s="47"/>
      <c r="J18794" s="47"/>
      <c r="K18794" s="47"/>
      <c r="L18794" s="47"/>
      <c r="M18794" s="47"/>
      <c r="N18794" s="47"/>
      <c r="O18794" s="47"/>
      <c r="P18794" s="47"/>
      <c r="Q18794" s="47"/>
    </row>
    <row r="18795" spans="6:17">
      <c r="N18795" s="36"/>
    </row>
    <row r="18796" spans="6:17">
      <c r="N18796" s="36"/>
    </row>
    <row r="18797" spans="6:17">
      <c r="N18797" s="36"/>
    </row>
    <row r="18798" spans="6:17">
      <c r="F18798" s="36"/>
      <c r="J18798" s="36"/>
      <c r="K18798" s="36"/>
      <c r="N18798" s="36"/>
      <c r="O18798" s="36"/>
    </row>
    <row r="18799" spans="6:17">
      <c r="F18799" s="36"/>
      <c r="K18799" s="36"/>
      <c r="N18799" s="36"/>
      <c r="O18799" s="36"/>
    </row>
    <row r="18800" spans="6:17">
      <c r="F18800" s="36"/>
      <c r="N18800" s="36"/>
      <c r="O18800" s="36"/>
    </row>
    <row r="18801" spans="6:17">
      <c r="N18801" s="36"/>
    </row>
    <row r="18802" spans="6:17">
      <c r="N18802" s="36"/>
    </row>
    <row r="18804" spans="6:17">
      <c r="F18804" s="36"/>
      <c r="K18804" s="36"/>
      <c r="N18804" s="36"/>
      <c r="O18804" s="36"/>
    </row>
    <row r="18805" spans="6:17">
      <c r="N18805" s="36"/>
      <c r="O18805" s="36"/>
    </row>
    <row r="18806" spans="6:17">
      <c r="F18806" s="47"/>
      <c r="G18806" s="47"/>
      <c r="H18806" s="47"/>
      <c r="I18806" s="47"/>
      <c r="J18806" s="47"/>
      <c r="K18806" s="47"/>
      <c r="L18806" s="47"/>
      <c r="M18806" s="47"/>
      <c r="N18806" s="47"/>
      <c r="O18806" s="47"/>
      <c r="P18806" s="47"/>
      <c r="Q18806" s="47"/>
    </row>
    <row r="18807" spans="6:17">
      <c r="N18807" s="36"/>
    </row>
    <row r="18808" spans="6:17">
      <c r="N18808" s="36"/>
    </row>
    <row r="18809" spans="6:17">
      <c r="N18809" s="36"/>
    </row>
    <row r="18810" spans="6:17">
      <c r="F18810" s="36"/>
      <c r="K18810" s="36"/>
    </row>
    <row r="18811" spans="6:17">
      <c r="O18811" s="36"/>
    </row>
    <row r="18812" spans="6:17">
      <c r="F18812" s="47"/>
      <c r="G18812" s="47"/>
      <c r="H18812" s="47"/>
      <c r="I18812" s="47"/>
      <c r="J18812" s="47"/>
      <c r="K18812" s="47"/>
      <c r="L18812" s="47"/>
      <c r="M18812" s="47"/>
      <c r="N18812" s="47"/>
      <c r="O18812" s="47"/>
      <c r="P18812" s="47"/>
      <c r="Q18812" s="47"/>
    </row>
    <row r="18817" spans="6:17">
      <c r="O18817" s="36"/>
    </row>
    <row r="18818" spans="6:17">
      <c r="O18818" s="36"/>
    </row>
    <row r="18822" spans="6:17">
      <c r="F18822" s="47"/>
      <c r="G18822" s="47"/>
      <c r="H18822" s="47"/>
      <c r="I18822" s="47"/>
      <c r="J18822" s="47"/>
      <c r="K18822" s="47"/>
      <c r="L18822" s="47"/>
      <c r="M18822" s="47"/>
      <c r="N18822" s="47"/>
      <c r="O18822" s="47"/>
      <c r="P18822" s="47"/>
      <c r="Q18822" s="47"/>
    </row>
    <row r="18823" spans="6:17">
      <c r="O18823" s="36"/>
    </row>
    <row r="18824" spans="6:17">
      <c r="O18824" s="36"/>
    </row>
    <row r="18828" spans="6:17">
      <c r="F18828" s="47"/>
      <c r="G18828" s="47"/>
      <c r="H18828" s="47"/>
      <c r="I18828" s="47"/>
      <c r="J18828" s="47"/>
      <c r="K18828" s="47"/>
      <c r="L18828" s="47"/>
      <c r="M18828" s="47"/>
      <c r="N18828" s="47"/>
      <c r="O18828" s="47"/>
      <c r="P18828" s="47"/>
      <c r="Q18828" s="47"/>
    </row>
    <row r="18829" spans="6:17">
      <c r="F18829" s="36"/>
      <c r="I18829" s="36"/>
      <c r="K18829" s="36"/>
      <c r="O18829" s="36"/>
    </row>
    <row r="18830" spans="6:17">
      <c r="F18830" s="47"/>
      <c r="G18830" s="47"/>
      <c r="H18830" s="47"/>
      <c r="I18830" s="47"/>
      <c r="J18830" s="47"/>
      <c r="K18830" s="47"/>
      <c r="L18830" s="47"/>
      <c r="M18830" s="47"/>
      <c r="N18830" s="47"/>
      <c r="O18830" s="47"/>
      <c r="P18830" s="47"/>
      <c r="Q18830" s="47"/>
    </row>
    <row r="18831" spans="6:17">
      <c r="I18831" s="36"/>
    </row>
    <row r="18832" spans="6:17">
      <c r="I18832" s="36"/>
    </row>
    <row r="18833" spans="6:15">
      <c r="I18833" s="36"/>
    </row>
    <row r="18834" spans="6:15">
      <c r="F18834" s="36"/>
      <c r="K18834" s="36"/>
    </row>
    <row r="18835" spans="6:15">
      <c r="K18835" s="36"/>
      <c r="O18835" s="36"/>
    </row>
    <row r="18836" spans="6:15">
      <c r="K18836" s="36"/>
    </row>
    <row r="18837" spans="6:15">
      <c r="K18837" s="36"/>
    </row>
    <row r="18838" spans="6:15">
      <c r="K18838" s="36"/>
    </row>
    <row r="18839" spans="6:15">
      <c r="K18839" s="36"/>
    </row>
    <row r="18847" spans="6:15">
      <c r="K18847" s="36"/>
    </row>
    <row r="18852" spans="6:15">
      <c r="F18852" s="36"/>
      <c r="K18852" s="36"/>
      <c r="O18852" s="36"/>
    </row>
    <row r="18853" spans="6:15">
      <c r="K18853" s="36"/>
    </row>
    <row r="18854" spans="6:15">
      <c r="K18854" s="36"/>
    </row>
    <row r="18855" spans="6:15">
      <c r="K18855" s="36"/>
    </row>
    <row r="18856" spans="6:15">
      <c r="K18856" s="36"/>
    </row>
    <row r="18857" spans="6:15">
      <c r="K18857" s="36"/>
    </row>
    <row r="18859" spans="6:15">
      <c r="F18859" s="36"/>
      <c r="K18859" s="36"/>
      <c r="O18859" s="36"/>
    </row>
    <row r="18864" spans="6:15">
      <c r="K18864" s="36"/>
    </row>
    <row r="18870" spans="6:11">
      <c r="F18870" s="36"/>
      <c r="K18870" s="36"/>
    </row>
    <row r="18871" spans="6:11">
      <c r="F18871" s="36"/>
      <c r="K18871" s="36"/>
    </row>
    <row r="18872" spans="6:11">
      <c r="F18872" s="36"/>
      <c r="K18872" s="36"/>
    </row>
    <row r="18873" spans="6:11">
      <c r="F18873" s="36"/>
      <c r="K18873" s="36"/>
    </row>
    <row r="18874" spans="6:11">
      <c r="F18874" s="36"/>
      <c r="K18874" s="36"/>
    </row>
    <row r="18875" spans="6:11">
      <c r="F18875" s="36"/>
      <c r="K18875" s="36"/>
    </row>
    <row r="18876" spans="6:11">
      <c r="F18876" s="36"/>
      <c r="K18876" s="36"/>
    </row>
    <row r="18877" spans="6:11">
      <c r="F18877" s="36"/>
      <c r="K18877" s="36"/>
    </row>
    <row r="18878" spans="6:11">
      <c r="F18878" s="36"/>
      <c r="K18878" s="36"/>
    </row>
    <row r="18879" spans="6:11">
      <c r="F18879" s="36"/>
      <c r="K18879" s="36"/>
    </row>
    <row r="18880" spans="6:11">
      <c r="F18880" s="36"/>
      <c r="K18880" s="36"/>
    </row>
    <row r="18881" spans="6:17">
      <c r="F18881" s="36"/>
      <c r="K18881" s="36"/>
    </row>
    <row r="18882" spans="6:17">
      <c r="I18882" s="36"/>
    </row>
    <row r="18883" spans="6:17">
      <c r="I18883" s="36"/>
    </row>
    <row r="18884" spans="6:17">
      <c r="I18884" s="36"/>
    </row>
    <row r="18885" spans="6:17">
      <c r="I18885" s="36"/>
    </row>
    <row r="18886" spans="6:17">
      <c r="I18886" s="36"/>
    </row>
    <row r="18887" spans="6:17">
      <c r="I18887" s="36"/>
    </row>
    <row r="18888" spans="6:17">
      <c r="I18888" s="36"/>
    </row>
    <row r="18889" spans="6:17">
      <c r="F18889" s="36"/>
      <c r="I18889" s="36"/>
      <c r="J18889" s="36"/>
      <c r="K18889" s="36"/>
      <c r="O18889" s="36"/>
    </row>
    <row r="18890" spans="6:17">
      <c r="I18890" s="36"/>
    </row>
    <row r="18891" spans="6:17">
      <c r="I18891" s="36"/>
    </row>
    <row r="18892" spans="6:17">
      <c r="I18892" s="36"/>
    </row>
    <row r="18893" spans="6:17">
      <c r="I18893" s="36"/>
    </row>
    <row r="18894" spans="6:17">
      <c r="O18894" s="36"/>
    </row>
    <row r="18895" spans="6:17">
      <c r="F18895" s="47"/>
      <c r="G18895" s="47"/>
      <c r="H18895" s="47"/>
      <c r="I18895" s="47"/>
      <c r="J18895" s="47"/>
      <c r="K18895" s="47"/>
      <c r="L18895" s="47"/>
      <c r="M18895" s="47"/>
      <c r="N18895" s="47"/>
      <c r="O18895" s="47"/>
      <c r="P18895" s="47"/>
      <c r="Q18895" s="47"/>
    </row>
    <row r="18901" spans="6:15">
      <c r="F18901" s="36"/>
    </row>
    <row r="18906" spans="6:15">
      <c r="I18906" s="36"/>
    </row>
    <row r="18907" spans="6:15">
      <c r="I18907" s="36"/>
    </row>
    <row r="18908" spans="6:15">
      <c r="I18908" s="36"/>
    </row>
    <row r="18909" spans="6:15">
      <c r="I18909" s="36"/>
    </row>
    <row r="18911" spans="6:15">
      <c r="I18911" s="36"/>
    </row>
    <row r="18912" spans="6:15">
      <c r="F18912" s="36"/>
      <c r="K18912" s="36"/>
      <c r="O18912" s="36"/>
    </row>
    <row r="18913" spans="6:17">
      <c r="O18913" s="36"/>
    </row>
    <row r="18914" spans="6:17">
      <c r="O18914" s="36"/>
    </row>
    <row r="18915" spans="6:17">
      <c r="O18915" s="36"/>
    </row>
    <row r="18916" spans="6:17">
      <c r="O18916" s="36"/>
    </row>
    <row r="18917" spans="6:17">
      <c r="O18917" s="36"/>
    </row>
    <row r="18919" spans="6:17">
      <c r="F18919" s="47"/>
      <c r="G18919" s="47"/>
      <c r="H18919" s="47"/>
      <c r="I18919" s="47"/>
      <c r="J18919" s="47"/>
      <c r="K18919" s="47"/>
      <c r="L18919" s="47"/>
      <c r="M18919" s="47"/>
      <c r="N18919" s="47"/>
      <c r="O18919" s="47"/>
      <c r="P18919" s="47"/>
      <c r="Q18919" s="47"/>
    </row>
    <row r="18924" spans="6:17">
      <c r="I18924" s="36"/>
    </row>
    <row r="18925" spans="6:17">
      <c r="I18925" s="36"/>
    </row>
    <row r="18926" spans="6:17">
      <c r="I18926" s="36"/>
    </row>
    <row r="18927" spans="6:17">
      <c r="I18927" s="36"/>
    </row>
    <row r="18928" spans="6:17">
      <c r="I18928" s="36"/>
    </row>
    <row r="18930" spans="6:17">
      <c r="F18930" s="36"/>
    </row>
    <row r="18931" spans="6:17">
      <c r="F18931" s="47"/>
      <c r="G18931" s="47"/>
      <c r="H18931" s="47"/>
      <c r="I18931" s="47"/>
      <c r="J18931" s="47"/>
      <c r="K18931" s="47"/>
      <c r="L18931" s="47"/>
      <c r="M18931" s="47"/>
      <c r="N18931" s="47"/>
      <c r="O18931" s="47"/>
      <c r="P18931" s="47"/>
      <c r="Q18931" s="47"/>
    </row>
    <row r="18932" spans="6:17">
      <c r="F18932" s="36"/>
    </row>
    <row r="18933" spans="6:17">
      <c r="F18933" s="36"/>
    </row>
    <row r="18934" spans="6:17">
      <c r="F18934" s="36"/>
    </row>
    <row r="18935" spans="6:17">
      <c r="F18935" s="36"/>
    </row>
    <row r="18936" spans="6:17">
      <c r="K18936" s="36"/>
    </row>
    <row r="18937" spans="6:17">
      <c r="F18937" s="36"/>
      <c r="K18937" s="36"/>
    </row>
    <row r="18938" spans="6:17">
      <c r="K18938" s="36"/>
    </row>
    <row r="18939" spans="6:17">
      <c r="K18939" s="36"/>
    </row>
    <row r="18940" spans="6:17">
      <c r="K18940" s="36"/>
    </row>
    <row r="18942" spans="6:17">
      <c r="F18942" s="36"/>
      <c r="K18942" s="36"/>
      <c r="O18942" s="36"/>
    </row>
    <row r="18943" spans="6:17">
      <c r="F18943" s="36"/>
      <c r="K18943" s="36"/>
      <c r="O18943" s="36"/>
    </row>
    <row r="18944" spans="6:17">
      <c r="F18944" s="36"/>
    </row>
    <row r="18945" spans="6:17">
      <c r="F18945" s="36"/>
    </row>
    <row r="18946" spans="6:17">
      <c r="F18946" s="36"/>
    </row>
    <row r="18947" spans="6:17">
      <c r="F18947" s="36"/>
    </row>
    <row r="18948" spans="6:17">
      <c r="F18948" s="36"/>
      <c r="O18948" s="36"/>
    </row>
    <row r="18949" spans="6:17">
      <c r="F18949" s="36"/>
      <c r="O18949" s="36"/>
    </row>
    <row r="18950" spans="6:17">
      <c r="F18950" s="36"/>
    </row>
    <row r="18951" spans="6:17">
      <c r="F18951" s="36"/>
    </row>
    <row r="18952" spans="6:17">
      <c r="F18952" s="36"/>
    </row>
    <row r="18953" spans="6:17">
      <c r="F18953" s="36"/>
    </row>
    <row r="18954" spans="6:17">
      <c r="F18954" s="36"/>
    </row>
    <row r="18955" spans="6:17">
      <c r="O18955" s="36"/>
    </row>
    <row r="18956" spans="6:17">
      <c r="F18956" s="47"/>
      <c r="G18956" s="47"/>
      <c r="H18956" s="47"/>
      <c r="I18956" s="47"/>
      <c r="J18956" s="47"/>
      <c r="K18956" s="47"/>
      <c r="L18956" s="47"/>
      <c r="M18956" s="47"/>
      <c r="N18956" s="47"/>
      <c r="O18956" s="47"/>
      <c r="P18956" s="47"/>
      <c r="Q18956" s="47"/>
    </row>
    <row r="18960" spans="6:17">
      <c r="I18960" s="36"/>
    </row>
    <row r="18961" spans="6:15">
      <c r="I18961" s="36"/>
    </row>
    <row r="18962" spans="6:15">
      <c r="I18962" s="36"/>
    </row>
    <row r="18963" spans="6:15">
      <c r="I18963" s="36"/>
    </row>
    <row r="18964" spans="6:15">
      <c r="I18964" s="36"/>
    </row>
    <row r="18965" spans="6:15">
      <c r="I18965" s="36"/>
    </row>
    <row r="18966" spans="6:15">
      <c r="F18966" s="36"/>
      <c r="K18966" s="36"/>
      <c r="O18966" s="36"/>
    </row>
    <row r="18968" spans="6:15">
      <c r="F18968" s="36"/>
      <c r="K18968" s="36"/>
      <c r="L18968" s="36"/>
    </row>
    <row r="18969" spans="6:15">
      <c r="L18969" s="36"/>
    </row>
    <row r="18970" spans="6:15">
      <c r="L18970" s="36"/>
    </row>
    <row r="18971" spans="6:15">
      <c r="L18971" s="36"/>
    </row>
    <row r="18972" spans="6:15">
      <c r="F18972" s="36"/>
      <c r="J18972" s="36"/>
    </row>
    <row r="18973" spans="6:15">
      <c r="F18973" s="36"/>
      <c r="J18973" s="36"/>
      <c r="K18973" s="36"/>
      <c r="O18973" s="36"/>
    </row>
    <row r="18974" spans="6:15">
      <c r="J18974" s="36"/>
      <c r="K18974" s="36"/>
    </row>
    <row r="18975" spans="6:15">
      <c r="J18975" s="36"/>
    </row>
    <row r="18976" spans="6:15">
      <c r="J18976" s="36"/>
    </row>
    <row r="18977" spans="6:15">
      <c r="J18977" s="36"/>
    </row>
    <row r="18978" spans="6:15">
      <c r="J18978" s="36"/>
    </row>
    <row r="18979" spans="6:15">
      <c r="J18979" s="36"/>
    </row>
    <row r="18980" spans="6:15">
      <c r="F18980" s="36"/>
      <c r="J18980" s="36"/>
      <c r="K18980" s="36"/>
    </row>
    <row r="18981" spans="6:15">
      <c r="J18981" s="36"/>
    </row>
    <row r="18982" spans="6:15">
      <c r="J18982" s="36"/>
    </row>
    <row r="18983" spans="6:15">
      <c r="J18983" s="36"/>
    </row>
    <row r="18984" spans="6:15">
      <c r="K18984" s="36"/>
    </row>
    <row r="18985" spans="6:15">
      <c r="K18985" s="36"/>
    </row>
    <row r="18986" spans="6:15">
      <c r="F18986" s="36"/>
      <c r="K18986" s="36"/>
      <c r="O18986" s="36"/>
    </row>
    <row r="18987" spans="6:15">
      <c r="K18987" s="36"/>
    </row>
    <row r="18988" spans="6:15">
      <c r="K18988" s="36"/>
    </row>
    <row r="18989" spans="6:15">
      <c r="K18989" s="36"/>
    </row>
    <row r="18990" spans="6:15">
      <c r="J18990" s="36"/>
      <c r="K18990" s="36"/>
    </row>
    <row r="18991" spans="6:15">
      <c r="J18991" s="36"/>
    </row>
    <row r="18992" spans="6:15">
      <c r="J18992" s="36"/>
    </row>
    <row r="18993" spans="6:17">
      <c r="J18993" s="36"/>
    </row>
    <row r="18994" spans="6:17">
      <c r="J18994" s="36"/>
    </row>
    <row r="18995" spans="6:17">
      <c r="J18995" s="36"/>
    </row>
    <row r="18996" spans="6:17">
      <c r="F18996" s="36"/>
      <c r="J18996" s="36"/>
      <c r="K18996" s="36"/>
      <c r="O18996" s="36"/>
    </row>
    <row r="18997" spans="6:17">
      <c r="F18997" s="36"/>
      <c r="J18997" s="36"/>
      <c r="K18997" s="36"/>
      <c r="O18997" s="36"/>
    </row>
    <row r="18998" spans="6:17">
      <c r="K18998" s="36"/>
    </row>
    <row r="18999" spans="6:17">
      <c r="K18999" s="36"/>
    </row>
    <row r="19000" spans="6:17">
      <c r="K19000" s="36"/>
    </row>
    <row r="19001" spans="6:17">
      <c r="K19001" s="36"/>
    </row>
    <row r="19002" spans="6:17">
      <c r="F19002" s="47"/>
      <c r="G19002" s="47"/>
      <c r="H19002" s="47"/>
      <c r="I19002" s="47"/>
      <c r="J19002" s="47"/>
      <c r="K19002" s="47"/>
      <c r="L19002" s="47"/>
      <c r="M19002" s="47"/>
      <c r="N19002" s="47"/>
      <c r="O19002" s="47"/>
      <c r="P19002" s="47"/>
      <c r="Q19002" s="47"/>
    </row>
    <row r="19003" spans="6:17">
      <c r="F19003" s="36"/>
      <c r="I19003" s="36"/>
      <c r="J19003" s="36"/>
      <c r="K19003" s="36"/>
      <c r="O19003" s="36"/>
    </row>
    <row r="19004" spans="6:17">
      <c r="I19004" s="36"/>
    </row>
    <row r="19005" spans="6:17">
      <c r="I19005" s="36"/>
    </row>
    <row r="19006" spans="6:17">
      <c r="I19006" s="36"/>
    </row>
    <row r="19007" spans="6:17">
      <c r="I19007" s="36"/>
    </row>
    <row r="19008" spans="6:17">
      <c r="O19008" s="36"/>
    </row>
    <row r="19010" spans="6:11">
      <c r="F19010" s="36"/>
      <c r="K19010" s="36"/>
    </row>
    <row r="19014" spans="6:11">
      <c r="I19014" s="36"/>
    </row>
    <row r="19015" spans="6:11">
      <c r="I19015" s="36"/>
    </row>
    <row r="19016" spans="6:11">
      <c r="I19016" s="36"/>
    </row>
    <row r="19017" spans="6:11">
      <c r="I19017" s="36"/>
    </row>
    <row r="19018" spans="6:11">
      <c r="I19018" s="36"/>
    </row>
    <row r="19019" spans="6:11">
      <c r="I19019" s="36"/>
    </row>
    <row r="19020" spans="6:11">
      <c r="J19020" s="36"/>
    </row>
    <row r="19021" spans="6:11">
      <c r="J19021" s="36"/>
    </row>
    <row r="19022" spans="6:11">
      <c r="F19022" s="36"/>
      <c r="J19022" s="36"/>
      <c r="K19022" s="36"/>
    </row>
    <row r="19023" spans="6:11">
      <c r="J19023" s="36"/>
    </row>
    <row r="19024" spans="6:11">
      <c r="J19024" s="36"/>
    </row>
    <row r="19025" spans="6:17">
      <c r="J19025" s="36"/>
    </row>
    <row r="19026" spans="6:17">
      <c r="F19026" s="36"/>
      <c r="K19026" s="36"/>
    </row>
    <row r="19027" spans="6:17">
      <c r="F19027" s="36"/>
      <c r="K19027" s="36"/>
      <c r="O19027" s="36"/>
    </row>
    <row r="19028" spans="6:17">
      <c r="F19028" s="36"/>
      <c r="O19028" s="36"/>
    </row>
    <row r="19029" spans="6:17">
      <c r="F19029" s="36"/>
    </row>
    <row r="19030" spans="6:17">
      <c r="F19030" s="36"/>
    </row>
    <row r="19031" spans="6:17">
      <c r="F19031" s="36"/>
    </row>
    <row r="19032" spans="6:17">
      <c r="K19032" s="36"/>
    </row>
    <row r="19034" spans="6:17">
      <c r="F19034" s="47"/>
      <c r="G19034" s="47"/>
      <c r="H19034" s="47"/>
      <c r="I19034" s="47"/>
      <c r="J19034" s="47"/>
      <c r="K19034" s="47"/>
      <c r="L19034" s="47"/>
      <c r="M19034" s="47"/>
      <c r="N19034" s="47"/>
      <c r="O19034" s="47"/>
      <c r="P19034" s="47"/>
      <c r="Q19034" s="47"/>
    </row>
    <row r="19044" spans="6:15">
      <c r="N19044" s="36"/>
    </row>
    <row r="19045" spans="6:15">
      <c r="N19045" s="36"/>
    </row>
    <row r="19046" spans="6:15">
      <c r="N19046" s="36"/>
    </row>
    <row r="19047" spans="6:15">
      <c r="N19047" s="36"/>
    </row>
    <row r="19048" spans="6:15">
      <c r="N19048" s="36"/>
    </row>
    <row r="19049" spans="6:15">
      <c r="N19049" s="36"/>
    </row>
    <row r="19050" spans="6:15">
      <c r="F19050" s="36"/>
      <c r="K19050" s="36"/>
      <c r="O19050" s="36"/>
    </row>
    <row r="19051" spans="6:15">
      <c r="F19051" s="36"/>
      <c r="K19051" s="36"/>
      <c r="O19051" s="36"/>
    </row>
    <row r="19052" spans="6:15">
      <c r="F19052" s="36"/>
      <c r="K19052" s="36"/>
    </row>
    <row r="19053" spans="6:15">
      <c r="F19053" s="36"/>
      <c r="K19053" s="36"/>
    </row>
    <row r="19054" spans="6:15">
      <c r="F19054" s="36"/>
      <c r="K19054" s="36"/>
    </row>
    <row r="19055" spans="6:15">
      <c r="F19055" s="36"/>
      <c r="K19055" s="36"/>
    </row>
    <row r="19056" spans="6:15">
      <c r="F19056" s="36"/>
    </row>
    <row r="19057" spans="6:15">
      <c r="F19057" s="36"/>
      <c r="K19057" s="36"/>
      <c r="O19057" s="36"/>
    </row>
    <row r="19058" spans="6:15">
      <c r="F19058" s="36"/>
    </row>
    <row r="19059" spans="6:15">
      <c r="F19059" s="36"/>
    </row>
    <row r="19060" spans="6:15">
      <c r="F19060" s="36"/>
    </row>
    <row r="19061" spans="6:15">
      <c r="F19061" s="36"/>
    </row>
    <row r="19062" spans="6:15">
      <c r="F19062" s="36"/>
    </row>
    <row r="19063" spans="6:15">
      <c r="F19063" s="36"/>
      <c r="O19063" s="36"/>
    </row>
    <row r="19064" spans="6:15">
      <c r="F19064" s="36"/>
    </row>
    <row r="19065" spans="6:15">
      <c r="F19065" s="36"/>
    </row>
    <row r="19066" spans="6:15">
      <c r="F19066" s="36"/>
    </row>
    <row r="19067" spans="6:15">
      <c r="F19067" s="36"/>
    </row>
    <row r="19069" spans="6:15">
      <c r="F19069" s="36"/>
      <c r="O19069" s="36"/>
    </row>
    <row r="19070" spans="6:15">
      <c r="F19070" s="36"/>
    </row>
    <row r="19074" spans="6:15">
      <c r="F19074" s="36"/>
      <c r="O19074" s="36"/>
    </row>
    <row r="19075" spans="6:15">
      <c r="O19075" s="36"/>
    </row>
    <row r="19076" spans="6:15">
      <c r="O19076" s="36"/>
    </row>
    <row r="19077" spans="6:15">
      <c r="O19077" s="36"/>
    </row>
    <row r="19078" spans="6:15">
      <c r="O19078" s="36"/>
    </row>
    <row r="19079" spans="6:15">
      <c r="O19079" s="36"/>
    </row>
    <row r="19080" spans="6:15">
      <c r="F19080" s="36"/>
      <c r="O19080" s="36"/>
    </row>
    <row r="19081" spans="6:15">
      <c r="K19081" s="36"/>
      <c r="O19081" s="36"/>
    </row>
    <row r="19082" spans="6:15">
      <c r="F19082" s="36"/>
      <c r="K19082" s="36"/>
    </row>
    <row r="19087" spans="6:15">
      <c r="F19087" s="36"/>
      <c r="J19087" s="36"/>
    </row>
    <row r="19088" spans="6:15">
      <c r="F19088" s="36"/>
      <c r="K19088" s="36"/>
    </row>
    <row r="19092" spans="6:17">
      <c r="F19092" s="36"/>
      <c r="O19092" s="36"/>
    </row>
    <row r="19093" spans="6:17">
      <c r="F19093" s="47"/>
      <c r="G19093" s="47"/>
      <c r="H19093" s="47"/>
      <c r="I19093" s="47"/>
      <c r="J19093" s="47"/>
      <c r="K19093" s="47"/>
      <c r="L19093" s="47"/>
      <c r="M19093" s="47"/>
      <c r="N19093" s="47"/>
      <c r="O19093" s="47"/>
      <c r="P19093" s="47"/>
      <c r="Q19093" s="47"/>
    </row>
    <row r="19094" spans="6:17">
      <c r="F19094" s="36"/>
    </row>
    <row r="19095" spans="6:17">
      <c r="F19095" s="36"/>
    </row>
    <row r="19096" spans="6:17">
      <c r="F19096" s="36"/>
    </row>
    <row r="19097" spans="6:17">
      <c r="F19097" s="36"/>
    </row>
    <row r="19099" spans="6:17">
      <c r="O19099" s="36"/>
    </row>
    <row r="19100" spans="6:17">
      <c r="F19100" s="36"/>
    </row>
    <row r="19105" spans="6:17">
      <c r="K19105" s="36"/>
      <c r="M19105" s="36"/>
      <c r="O19105" s="36"/>
    </row>
    <row r="19106" spans="6:17">
      <c r="F19106" s="47"/>
      <c r="G19106" s="47"/>
      <c r="H19106" s="47"/>
      <c r="I19106" s="47"/>
      <c r="J19106" s="47"/>
      <c r="K19106" s="47"/>
      <c r="L19106" s="47"/>
      <c r="M19106" s="47"/>
      <c r="N19106" s="47"/>
      <c r="O19106" s="47"/>
      <c r="P19106" s="47"/>
      <c r="Q19106" s="47"/>
    </row>
    <row r="19107" spans="6:17">
      <c r="M19107" s="36"/>
    </row>
    <row r="19108" spans="6:17">
      <c r="M19108" s="36"/>
    </row>
    <row r="19109" spans="6:17">
      <c r="M19109" s="36"/>
    </row>
    <row r="19110" spans="6:17">
      <c r="N19110" s="36"/>
    </row>
    <row r="19111" spans="6:17">
      <c r="F19111" s="36"/>
      <c r="K19111" s="36"/>
      <c r="N19111" s="36"/>
      <c r="O19111" s="36"/>
    </row>
    <row r="19112" spans="6:17">
      <c r="N19112" s="36"/>
    </row>
    <row r="19113" spans="6:17">
      <c r="N19113" s="36"/>
    </row>
    <row r="19114" spans="6:17">
      <c r="N19114" s="36"/>
    </row>
    <row r="19115" spans="6:17">
      <c r="N19115" s="36"/>
    </row>
    <row r="19116" spans="6:17">
      <c r="K19116" s="36"/>
    </row>
    <row r="19117" spans="6:17">
      <c r="F19117" s="47"/>
      <c r="G19117" s="47"/>
      <c r="H19117" s="47"/>
      <c r="I19117" s="47"/>
      <c r="J19117" s="47"/>
      <c r="K19117" s="47"/>
      <c r="L19117" s="47"/>
      <c r="M19117" s="47"/>
      <c r="N19117" s="47"/>
      <c r="O19117" s="47"/>
      <c r="P19117" s="47"/>
      <c r="Q19117" s="47"/>
    </row>
    <row r="19118" spans="6:17">
      <c r="K19118" s="36"/>
    </row>
    <row r="19119" spans="6:17">
      <c r="K19119" s="36"/>
    </row>
    <row r="19120" spans="6:17">
      <c r="K19120" s="36"/>
    </row>
    <row r="19122" spans="6:17">
      <c r="O19122" s="36"/>
    </row>
    <row r="19123" spans="6:17">
      <c r="F19123" s="47"/>
      <c r="G19123" s="47"/>
      <c r="H19123" s="47"/>
      <c r="I19123" s="47"/>
      <c r="J19123" s="47"/>
      <c r="K19123" s="47"/>
      <c r="L19123" s="47"/>
      <c r="M19123" s="47"/>
      <c r="N19123" s="47"/>
      <c r="O19123" s="47"/>
      <c r="P19123" s="47"/>
      <c r="Q19123" s="47"/>
    </row>
    <row r="19124" spans="6:17">
      <c r="F19124" s="36"/>
      <c r="O19124" s="36"/>
    </row>
    <row r="19125" spans="6:17">
      <c r="O19125" s="36"/>
    </row>
    <row r="19126" spans="6:17">
      <c r="O19126" s="36"/>
    </row>
    <row r="19127" spans="6:17">
      <c r="O19127" s="36"/>
    </row>
    <row r="19129" spans="6:17">
      <c r="O19129" s="36"/>
    </row>
    <row r="19130" spans="6:17">
      <c r="F19130" s="36"/>
      <c r="K19130" s="36"/>
      <c r="O19130" s="36"/>
    </row>
    <row r="19134" spans="6:17">
      <c r="F19134" s="36"/>
      <c r="I19134" s="36"/>
      <c r="K19134" s="36"/>
      <c r="O19134" s="36"/>
    </row>
    <row r="19135" spans="6:17">
      <c r="F19135" s="47"/>
      <c r="G19135" s="47"/>
      <c r="H19135" s="47"/>
      <c r="I19135" s="47"/>
      <c r="J19135" s="47"/>
      <c r="K19135" s="47"/>
      <c r="L19135" s="47"/>
      <c r="M19135" s="47"/>
      <c r="N19135" s="47"/>
      <c r="O19135" s="47"/>
      <c r="P19135" s="47"/>
      <c r="Q19135" s="47"/>
    </row>
    <row r="19136" spans="6:17">
      <c r="I19136" s="36"/>
      <c r="O19136" s="36"/>
    </row>
    <row r="19137" spans="6:17">
      <c r="I19137" s="36"/>
    </row>
    <row r="19138" spans="6:17">
      <c r="I19138" s="36"/>
    </row>
    <row r="19139" spans="6:17">
      <c r="I19139" s="36"/>
    </row>
    <row r="19140" spans="6:17">
      <c r="F19140" s="47"/>
      <c r="G19140" s="47"/>
      <c r="H19140" s="47"/>
      <c r="I19140" s="47"/>
      <c r="J19140" s="47"/>
      <c r="K19140" s="47"/>
      <c r="L19140" s="47"/>
      <c r="M19140" s="47"/>
      <c r="N19140" s="47"/>
      <c r="O19140" s="47"/>
      <c r="P19140" s="47"/>
      <c r="Q19140" s="47"/>
    </row>
    <row r="19141" spans="6:17">
      <c r="F19141" s="47"/>
      <c r="G19141" s="47"/>
      <c r="H19141" s="47"/>
      <c r="I19141" s="47"/>
      <c r="J19141" s="47"/>
      <c r="K19141" s="47"/>
      <c r="L19141" s="47"/>
      <c r="M19141" s="47"/>
      <c r="N19141" s="47"/>
      <c r="O19141" s="47"/>
      <c r="P19141" s="47"/>
      <c r="Q19141" s="47"/>
    </row>
    <row r="19142" spans="6:17">
      <c r="I19142" s="36"/>
    </row>
    <row r="19143" spans="6:17">
      <c r="I19143" s="36"/>
    </row>
    <row r="19144" spans="6:17">
      <c r="I19144" s="36"/>
    </row>
    <row r="19145" spans="6:17">
      <c r="I19145" s="36"/>
    </row>
    <row r="19146" spans="6:17">
      <c r="F19146" s="36"/>
      <c r="K19146" s="36"/>
    </row>
    <row r="19147" spans="6:17">
      <c r="F19147" s="36"/>
      <c r="K19147" s="36"/>
      <c r="O19147" s="36"/>
    </row>
    <row r="19148" spans="6:17">
      <c r="F19148" s="36"/>
      <c r="K19148" s="36"/>
    </row>
    <row r="19149" spans="6:17">
      <c r="F19149" s="36"/>
      <c r="K19149" s="36"/>
    </row>
    <row r="19150" spans="6:17">
      <c r="F19150" s="36"/>
      <c r="K19150" s="36"/>
    </row>
    <row r="19151" spans="6:17">
      <c r="F19151" s="36"/>
      <c r="K19151" s="36"/>
    </row>
    <row r="19152" spans="6:17">
      <c r="F19152" s="36"/>
    </row>
    <row r="19153" spans="6:17">
      <c r="F19153" s="36"/>
      <c r="O19153" s="36"/>
    </row>
    <row r="19154" spans="6:17">
      <c r="F19154" s="36"/>
    </row>
    <row r="19155" spans="6:17">
      <c r="F19155" s="36"/>
    </row>
    <row r="19156" spans="6:17">
      <c r="F19156" s="36"/>
    </row>
    <row r="19157" spans="6:17">
      <c r="F19157" s="36"/>
    </row>
    <row r="19158" spans="6:17">
      <c r="G19158" s="36"/>
    </row>
    <row r="19159" spans="6:17">
      <c r="G19159" s="36"/>
      <c r="O19159" s="36"/>
    </row>
    <row r="19160" spans="6:17">
      <c r="F19160" s="47"/>
      <c r="G19160" s="47"/>
      <c r="H19160" s="47"/>
      <c r="I19160" s="47"/>
      <c r="J19160" s="47"/>
      <c r="K19160" s="47"/>
      <c r="L19160" s="47"/>
      <c r="M19160" s="47"/>
      <c r="N19160" s="47"/>
      <c r="O19160" s="47"/>
      <c r="P19160" s="47"/>
      <c r="Q19160" s="47"/>
    </row>
    <row r="19161" spans="6:17">
      <c r="G19161" s="36"/>
    </row>
    <row r="19163" spans="6:17">
      <c r="G19163" s="36"/>
    </row>
    <row r="19164" spans="6:17">
      <c r="F19164" s="36"/>
      <c r="K19164" s="36"/>
      <c r="O19164" s="36"/>
    </row>
    <row r="19165" spans="6:17">
      <c r="F19165" s="36"/>
      <c r="K19165" s="36"/>
      <c r="O19165" s="36"/>
    </row>
    <row r="19166" spans="6:17">
      <c r="F19166" s="36"/>
      <c r="K19166" s="36"/>
      <c r="O19166" s="36"/>
    </row>
    <row r="19167" spans="6:17">
      <c r="F19167" s="36"/>
      <c r="O19167" s="36"/>
    </row>
    <row r="19168" spans="6:17">
      <c r="F19168" s="36"/>
      <c r="O19168" s="36"/>
    </row>
    <row r="19169" spans="6:17">
      <c r="F19169" s="36"/>
      <c r="O19169" s="36"/>
    </row>
    <row r="19170" spans="6:17">
      <c r="F19170" s="36"/>
      <c r="K19170" s="36"/>
    </row>
    <row r="19171" spans="6:17">
      <c r="F19171" s="47"/>
      <c r="G19171" s="47"/>
      <c r="H19171" s="47"/>
      <c r="I19171" s="47"/>
      <c r="J19171" s="47"/>
      <c r="K19171" s="47"/>
      <c r="L19171" s="47"/>
      <c r="M19171" s="47"/>
      <c r="N19171" s="47"/>
      <c r="O19171" s="47"/>
      <c r="P19171" s="47"/>
      <c r="Q19171" s="47"/>
    </row>
    <row r="19172" spans="6:17">
      <c r="F19172" s="36"/>
      <c r="K19172" s="36"/>
    </row>
    <row r="19173" spans="6:17">
      <c r="F19173" s="36"/>
    </row>
    <row r="19174" spans="6:17">
      <c r="F19174" s="36"/>
      <c r="O19174" s="36"/>
    </row>
    <row r="19175" spans="6:17">
      <c r="F19175" s="36"/>
      <c r="O19175" s="36"/>
    </row>
    <row r="19176" spans="6:17">
      <c r="F19176" s="36"/>
      <c r="K19176" s="36"/>
      <c r="O19176" s="36"/>
    </row>
    <row r="19177" spans="6:17">
      <c r="F19177" s="47"/>
      <c r="G19177" s="47"/>
      <c r="H19177" s="47"/>
      <c r="I19177" s="47"/>
      <c r="J19177" s="47"/>
      <c r="K19177" s="47"/>
      <c r="L19177" s="47"/>
      <c r="M19177" s="47"/>
      <c r="N19177" s="47"/>
      <c r="O19177" s="47"/>
      <c r="P19177" s="47"/>
      <c r="Q19177" s="47"/>
    </row>
    <row r="19178" spans="6:17">
      <c r="F19178" s="36"/>
      <c r="K19178" s="36"/>
      <c r="O19178" s="36"/>
    </row>
    <row r="19179" spans="6:17">
      <c r="F19179" s="36"/>
    </row>
    <row r="19180" spans="6:17">
      <c r="F19180" s="36"/>
    </row>
    <row r="19181" spans="6:17">
      <c r="F19181" s="36"/>
    </row>
    <row r="19182" spans="6:17">
      <c r="F19182" s="36"/>
    </row>
    <row r="19183" spans="6:17">
      <c r="F19183" s="36"/>
      <c r="K19183" s="36"/>
    </row>
    <row r="19184" spans="6:17">
      <c r="F19184" s="36"/>
      <c r="K19184" s="36"/>
      <c r="O19184" s="36"/>
    </row>
    <row r="19185" spans="6:17">
      <c r="F19185" s="36"/>
      <c r="O19185" s="36"/>
    </row>
    <row r="19186" spans="6:17">
      <c r="F19186" s="36"/>
      <c r="O19186" s="36"/>
    </row>
    <row r="19187" spans="6:17">
      <c r="F19187" s="36"/>
      <c r="O19187" s="36"/>
    </row>
    <row r="19188" spans="6:17">
      <c r="F19188" s="47"/>
      <c r="G19188" s="47"/>
      <c r="H19188" s="47"/>
      <c r="I19188" s="47"/>
      <c r="J19188" s="47"/>
      <c r="K19188" s="47"/>
      <c r="L19188" s="47"/>
      <c r="M19188" s="47"/>
      <c r="N19188" s="47"/>
      <c r="O19188" s="47"/>
      <c r="P19188" s="47"/>
      <c r="Q19188" s="47"/>
    </row>
    <row r="19189" spans="6:17">
      <c r="F19189" s="36"/>
    </row>
    <row r="19190" spans="6:17">
      <c r="F19190" s="36"/>
      <c r="K19190" s="36"/>
      <c r="O19190" s="36"/>
    </row>
    <row r="19191" spans="6:17">
      <c r="F19191" s="36"/>
    </row>
    <row r="19194" spans="6:17">
      <c r="K19194" s="36"/>
    </row>
    <row r="19195" spans="6:17">
      <c r="F19195" s="36"/>
      <c r="K19195" s="36"/>
      <c r="O19195" s="36"/>
    </row>
    <row r="19196" spans="6:17">
      <c r="F19196" s="36"/>
      <c r="J19196" s="36"/>
      <c r="K19196" s="36"/>
      <c r="O19196" s="36"/>
    </row>
    <row r="19197" spans="6:17">
      <c r="K19197" s="36"/>
    </row>
    <row r="19198" spans="6:17">
      <c r="K19198" s="36"/>
    </row>
    <row r="19199" spans="6:17">
      <c r="K19199" s="36"/>
    </row>
    <row r="19200" spans="6:17">
      <c r="K19200" s="36"/>
    </row>
    <row r="19201" spans="6:15">
      <c r="K19201" s="36"/>
    </row>
    <row r="19202" spans="6:15">
      <c r="F19202" s="36"/>
      <c r="K19202" s="36"/>
      <c r="O19202" s="36"/>
    </row>
    <row r="19203" spans="6:15">
      <c r="K19203" s="36"/>
    </row>
    <row r="19204" spans="6:15">
      <c r="K19204" s="36"/>
    </row>
    <row r="19205" spans="6:15">
      <c r="K19205" s="36"/>
    </row>
    <row r="19206" spans="6:15">
      <c r="F19206" s="36"/>
    </row>
    <row r="19207" spans="6:15">
      <c r="F19207" s="36"/>
    </row>
    <row r="19208" spans="6:15">
      <c r="F19208" s="36"/>
      <c r="K19208" s="36"/>
      <c r="O19208" s="36"/>
    </row>
    <row r="19209" spans="6:15">
      <c r="F19209" s="36"/>
    </row>
    <row r="19210" spans="6:15">
      <c r="F19210" s="36"/>
    </row>
    <row r="19211" spans="6:15">
      <c r="F19211" s="36"/>
    </row>
    <row r="19212" spans="6:15">
      <c r="G19212" s="36"/>
    </row>
    <row r="19213" spans="6:15">
      <c r="G19213" s="36"/>
      <c r="K19213" s="36"/>
      <c r="O19213" s="36"/>
    </row>
    <row r="19214" spans="6:15">
      <c r="F19214" s="36"/>
      <c r="G19214" s="36"/>
      <c r="K19214" s="36"/>
      <c r="O19214" s="36"/>
    </row>
    <row r="19215" spans="6:15">
      <c r="G19215" s="36"/>
    </row>
    <row r="19216" spans="6:15">
      <c r="G19216" s="36"/>
    </row>
    <row r="19217" spans="6:17">
      <c r="G19217" s="36"/>
    </row>
    <row r="19218" spans="6:17">
      <c r="F19218" s="36"/>
    </row>
    <row r="19219" spans="6:17">
      <c r="F19219" s="36"/>
    </row>
    <row r="19220" spans="6:17">
      <c r="F19220" s="47"/>
      <c r="G19220" s="47"/>
      <c r="H19220" s="47"/>
      <c r="I19220" s="47"/>
      <c r="J19220" s="47"/>
      <c r="K19220" s="47"/>
      <c r="L19220" s="47"/>
      <c r="M19220" s="47"/>
      <c r="N19220" s="47"/>
      <c r="O19220" s="47"/>
      <c r="P19220" s="47"/>
      <c r="Q19220" s="47"/>
    </row>
    <row r="19221" spans="6:17">
      <c r="F19221" s="36"/>
    </row>
    <row r="19222" spans="6:17">
      <c r="F19222" s="36"/>
    </row>
    <row r="19223" spans="6:17">
      <c r="F19223" s="36"/>
    </row>
    <row r="19224" spans="6:17">
      <c r="F19224" s="36"/>
      <c r="J19224" s="36"/>
      <c r="K19224" s="36"/>
      <c r="O19224" s="36"/>
    </row>
    <row r="19225" spans="6:17">
      <c r="F19225" s="47"/>
      <c r="G19225" s="47"/>
      <c r="H19225" s="47"/>
      <c r="I19225" s="47"/>
      <c r="J19225" s="47"/>
      <c r="K19225" s="47"/>
      <c r="L19225" s="47"/>
      <c r="M19225" s="47"/>
      <c r="N19225" s="47"/>
      <c r="O19225" s="47"/>
      <c r="P19225" s="47"/>
      <c r="Q19225" s="47"/>
    </row>
    <row r="19226" spans="6:17">
      <c r="F19226" s="36"/>
      <c r="J19226" s="36"/>
      <c r="K19226" s="36"/>
      <c r="O19226" s="36"/>
    </row>
    <row r="19227" spans="6:17">
      <c r="K19227" s="36"/>
    </row>
    <row r="19228" spans="6:17">
      <c r="K19228" s="36"/>
    </row>
    <row r="19229" spans="6:17">
      <c r="K19229" s="36"/>
    </row>
    <row r="19230" spans="6:17">
      <c r="O19230" s="36"/>
    </row>
    <row r="19231" spans="6:17">
      <c r="F19231" s="47"/>
      <c r="G19231" s="47"/>
      <c r="H19231" s="47"/>
      <c r="I19231" s="47"/>
      <c r="J19231" s="47"/>
      <c r="K19231" s="47"/>
      <c r="L19231" s="47"/>
      <c r="M19231" s="47"/>
      <c r="N19231" s="47"/>
      <c r="O19231" s="47"/>
      <c r="P19231" s="47"/>
      <c r="Q19231" s="47"/>
    </row>
    <row r="19232" spans="6:17">
      <c r="F19232" s="36"/>
      <c r="O19232" s="36"/>
    </row>
    <row r="19233" spans="6:15">
      <c r="F19233" s="36"/>
    </row>
    <row r="19234" spans="6:15">
      <c r="F19234" s="36"/>
    </row>
    <row r="19235" spans="6:15">
      <c r="F19235" s="36"/>
    </row>
    <row r="19236" spans="6:15">
      <c r="F19236" s="36"/>
    </row>
    <row r="19237" spans="6:15">
      <c r="F19237" s="36"/>
    </row>
    <row r="19238" spans="6:15">
      <c r="F19238" s="36"/>
      <c r="O19238" s="36"/>
    </row>
    <row r="19239" spans="6:15">
      <c r="F19239" s="36"/>
    </row>
    <row r="19240" spans="6:15">
      <c r="F19240" s="36"/>
    </row>
    <row r="19241" spans="6:15">
      <c r="F19241" s="36"/>
    </row>
    <row r="19242" spans="6:15">
      <c r="F19242" s="36"/>
    </row>
    <row r="19243" spans="6:15">
      <c r="F19243" s="36"/>
    </row>
    <row r="19244" spans="6:15">
      <c r="F19244" s="36"/>
      <c r="O19244" s="36"/>
    </row>
    <row r="19245" spans="6:15">
      <c r="F19245" s="36"/>
    </row>
    <row r="19246" spans="6:15">
      <c r="F19246" s="36"/>
    </row>
    <row r="19247" spans="6:15">
      <c r="F19247" s="36"/>
      <c r="I19247" s="36"/>
    </row>
    <row r="19248" spans="6:15">
      <c r="F19248" s="36"/>
      <c r="K19248" s="36"/>
      <c r="O19248" s="36"/>
    </row>
    <row r="19249" spans="6:15">
      <c r="F19249" s="36"/>
    </row>
    <row r="19250" spans="6:15">
      <c r="F19250" s="36"/>
      <c r="K19250" s="36"/>
      <c r="O19250" s="36"/>
    </row>
    <row r="19251" spans="6:15">
      <c r="F19251" s="36"/>
    </row>
    <row r="19252" spans="6:15">
      <c r="F19252" s="36"/>
    </row>
    <row r="19253" spans="6:15">
      <c r="F19253" s="36"/>
    </row>
    <row r="19255" spans="6:15">
      <c r="F19255" s="36"/>
      <c r="I19255" s="36"/>
      <c r="J19255" s="36"/>
      <c r="K19255" s="36"/>
      <c r="O19255" s="36"/>
    </row>
    <row r="19256" spans="6:15">
      <c r="F19256" s="36"/>
      <c r="I19256" s="36"/>
      <c r="K19256" s="36"/>
      <c r="O19256" s="36"/>
    </row>
    <row r="19257" spans="6:15">
      <c r="I19257" s="36"/>
    </row>
    <row r="19258" spans="6:15">
      <c r="I19258" s="36"/>
    </row>
    <row r="19259" spans="6:15">
      <c r="I19259" s="36"/>
    </row>
    <row r="19260" spans="6:15">
      <c r="F19260" s="36"/>
    </row>
    <row r="19261" spans="6:15">
      <c r="F19261" s="36"/>
      <c r="K19261" s="36"/>
    </row>
    <row r="19262" spans="6:15">
      <c r="F19262" s="36"/>
      <c r="J19262" s="36"/>
      <c r="O19262" s="36"/>
    </row>
    <row r="19263" spans="6:15">
      <c r="F19263" s="36"/>
    </row>
    <row r="19264" spans="6:15">
      <c r="F19264" s="36"/>
    </row>
    <row r="19265" spans="6:17">
      <c r="F19265" s="36"/>
    </row>
    <row r="19266" spans="6:17">
      <c r="F19266" s="36"/>
    </row>
    <row r="19267" spans="6:17">
      <c r="F19267" s="36"/>
    </row>
    <row r="19268" spans="6:17">
      <c r="F19268" s="36"/>
      <c r="O19268" s="36"/>
    </row>
    <row r="19269" spans="6:17">
      <c r="F19269" s="36"/>
    </row>
    <row r="19270" spans="6:17">
      <c r="F19270" s="36"/>
    </row>
    <row r="19271" spans="6:17">
      <c r="F19271" s="36"/>
    </row>
    <row r="19272" spans="6:17">
      <c r="K19272" s="36"/>
    </row>
    <row r="19273" spans="6:17">
      <c r="F19273" s="36"/>
      <c r="K19273" s="36"/>
    </row>
    <row r="19274" spans="6:17">
      <c r="F19274" s="36"/>
      <c r="K19274" s="36"/>
      <c r="O19274" s="36"/>
    </row>
    <row r="19275" spans="6:17">
      <c r="K19275" s="36"/>
    </row>
    <row r="19276" spans="6:17">
      <c r="K19276" s="36"/>
    </row>
    <row r="19277" spans="6:17">
      <c r="K19277" s="36"/>
    </row>
    <row r="19278" spans="6:17">
      <c r="F19278" s="47"/>
      <c r="G19278" s="47"/>
      <c r="H19278" s="47"/>
      <c r="I19278" s="47"/>
      <c r="J19278" s="47"/>
      <c r="K19278" s="47"/>
      <c r="L19278" s="47"/>
      <c r="M19278" s="47"/>
      <c r="N19278" s="47"/>
      <c r="O19278" s="47"/>
      <c r="P19278" s="47"/>
      <c r="Q19278" s="47"/>
    </row>
    <row r="19279" spans="6:17">
      <c r="F19279" s="36"/>
      <c r="O19279" s="36"/>
    </row>
    <row r="19280" spans="6:17">
      <c r="F19280" s="36"/>
      <c r="O19280" s="36"/>
    </row>
    <row r="19281" spans="6:17">
      <c r="F19281" s="36"/>
    </row>
    <row r="19282" spans="6:17">
      <c r="F19282" s="36"/>
    </row>
    <row r="19283" spans="6:17">
      <c r="F19283" s="36"/>
    </row>
    <row r="19286" spans="6:17">
      <c r="F19286" s="47"/>
      <c r="G19286" s="47"/>
      <c r="H19286" s="47"/>
      <c r="I19286" s="47"/>
      <c r="J19286" s="47"/>
      <c r="K19286" s="47"/>
      <c r="L19286" s="47"/>
      <c r="M19286" s="47"/>
      <c r="N19286" s="47"/>
      <c r="O19286" s="47"/>
      <c r="P19286" s="47"/>
      <c r="Q19286" s="47"/>
    </row>
    <row r="19290" spans="6:17">
      <c r="F19290" s="36"/>
      <c r="I19290" s="36"/>
    </row>
    <row r="19291" spans="6:17">
      <c r="I19291" s="36"/>
    </row>
    <row r="19292" spans="6:17">
      <c r="I19292" s="36"/>
    </row>
    <row r="19293" spans="6:17">
      <c r="I19293" s="36"/>
    </row>
    <row r="19294" spans="6:17">
      <c r="I19294" s="36"/>
    </row>
    <row r="19295" spans="6:17">
      <c r="I19295" s="36"/>
    </row>
    <row r="19296" spans="6:17">
      <c r="K19296" s="36"/>
    </row>
    <row r="19297" spans="6:15">
      <c r="K19297" s="36"/>
    </row>
    <row r="19298" spans="6:15">
      <c r="K19298" s="36"/>
    </row>
    <row r="19299" spans="6:15">
      <c r="K19299" s="36"/>
    </row>
    <row r="19300" spans="6:15">
      <c r="K19300" s="36"/>
    </row>
    <row r="19301" spans="6:15">
      <c r="K19301" s="36"/>
    </row>
    <row r="19302" spans="6:15">
      <c r="F19302" s="36"/>
      <c r="J19302" s="36"/>
      <c r="K19302" s="36"/>
      <c r="O19302" s="36"/>
    </row>
    <row r="19308" spans="6:15">
      <c r="F19308" s="36"/>
    </row>
    <row r="19309" spans="6:15">
      <c r="F19309" s="36"/>
      <c r="K19309" s="36"/>
      <c r="O19309" s="36"/>
    </row>
    <row r="19310" spans="6:15">
      <c r="F19310" s="36"/>
    </row>
    <row r="19311" spans="6:15">
      <c r="F19311" s="36"/>
    </row>
    <row r="19312" spans="6:15">
      <c r="F19312" s="36"/>
    </row>
    <row r="19313" spans="6:15">
      <c r="F19313" s="36"/>
    </row>
    <row r="19314" spans="6:15">
      <c r="F19314" s="36"/>
    </row>
    <row r="19315" spans="6:15">
      <c r="F19315" s="36"/>
      <c r="O19315" s="36"/>
    </row>
    <row r="19316" spans="6:15">
      <c r="F19316" s="36"/>
    </row>
    <row r="19317" spans="6:15">
      <c r="F19317" s="36"/>
      <c r="O19317" s="36"/>
    </row>
    <row r="19318" spans="6:15">
      <c r="F19318" s="36"/>
      <c r="O19318" s="36"/>
    </row>
    <row r="19319" spans="6:15">
      <c r="F19319" s="36"/>
      <c r="O19319" s="36"/>
    </row>
    <row r="19320" spans="6:15">
      <c r="F19320" s="36"/>
      <c r="O19320" s="36"/>
    </row>
    <row r="19321" spans="6:15">
      <c r="F19321" s="36"/>
      <c r="K19321" s="36"/>
    </row>
    <row r="19322" spans="6:15">
      <c r="F19322" s="36"/>
    </row>
    <row r="19323" spans="6:15">
      <c r="F19323" s="36"/>
    </row>
    <row r="19324" spans="6:15">
      <c r="F19324" s="36"/>
    </row>
    <row r="19325" spans="6:15">
      <c r="F19325" s="36"/>
    </row>
    <row r="19326" spans="6:15">
      <c r="F19326" s="36"/>
      <c r="K19326" s="36"/>
    </row>
    <row r="19327" spans="6:15">
      <c r="F19327" s="36"/>
    </row>
    <row r="19328" spans="6:15">
      <c r="F19328" s="36"/>
    </row>
    <row r="19329" spans="6:15">
      <c r="F19329" s="36"/>
    </row>
    <row r="19330" spans="6:15">
      <c r="F19330" s="36"/>
    </row>
    <row r="19331" spans="6:15">
      <c r="F19331" s="36"/>
    </row>
    <row r="19332" spans="6:15">
      <c r="F19332" s="36"/>
      <c r="K19332" s="36"/>
      <c r="O19332" s="36"/>
    </row>
    <row r="19333" spans="6:15">
      <c r="F19333" s="36"/>
    </row>
    <row r="19334" spans="6:15">
      <c r="F19334" s="36"/>
    </row>
    <row r="19335" spans="6:15">
      <c r="F19335" s="36"/>
      <c r="O19335" s="36"/>
    </row>
    <row r="19336" spans="6:15">
      <c r="F19336" s="36"/>
      <c r="O19336" s="36"/>
    </row>
    <row r="19337" spans="6:15">
      <c r="F19337" s="36"/>
      <c r="O19337" s="36"/>
    </row>
    <row r="19338" spans="6:15">
      <c r="F19338" s="36"/>
      <c r="K19338" s="36"/>
    </row>
    <row r="19339" spans="6:15">
      <c r="F19339" s="36"/>
      <c r="J19339" s="36"/>
      <c r="K19339" s="36"/>
      <c r="O19339" s="36"/>
    </row>
    <row r="19340" spans="6:15">
      <c r="F19340" s="36"/>
    </row>
    <row r="19341" spans="6:15">
      <c r="F19341" s="36"/>
    </row>
    <row r="19342" spans="6:15">
      <c r="F19342" s="36"/>
    </row>
    <row r="19343" spans="6:15">
      <c r="F19343" s="36"/>
    </row>
    <row r="19344" spans="6:15">
      <c r="F19344" s="36"/>
    </row>
    <row r="19345" spans="6:17">
      <c r="F19345" s="47"/>
      <c r="G19345" s="47"/>
      <c r="H19345" s="47"/>
      <c r="I19345" s="47"/>
      <c r="J19345" s="47"/>
      <c r="K19345" s="47"/>
      <c r="L19345" s="47"/>
      <c r="M19345" s="47"/>
      <c r="N19345" s="47"/>
      <c r="O19345" s="47"/>
      <c r="P19345" s="47"/>
      <c r="Q19345" s="47"/>
    </row>
    <row r="19346" spans="6:17">
      <c r="F19346" s="36"/>
    </row>
    <row r="19347" spans="6:17">
      <c r="F19347" s="36"/>
    </row>
    <row r="19348" spans="6:17">
      <c r="F19348" s="36"/>
    </row>
    <row r="19349" spans="6:17">
      <c r="F19349" s="36"/>
    </row>
    <row r="19350" spans="6:17">
      <c r="F19350" s="36"/>
    </row>
    <row r="19351" spans="6:17">
      <c r="F19351" s="36"/>
    </row>
    <row r="19352" spans="6:17">
      <c r="F19352" s="36"/>
    </row>
    <row r="19353" spans="6:17">
      <c r="F19353" s="36"/>
    </row>
    <row r="19354" spans="6:17">
      <c r="F19354" s="36"/>
    </row>
    <row r="19355" spans="6:17">
      <c r="F19355" s="36"/>
    </row>
    <row r="19356" spans="6:17">
      <c r="F19356" s="36"/>
    </row>
    <row r="19357" spans="6:17">
      <c r="F19357" s="36"/>
    </row>
    <row r="19358" spans="6:17">
      <c r="F19358" s="36"/>
    </row>
    <row r="19359" spans="6:17">
      <c r="F19359" s="36"/>
    </row>
    <row r="19361" spans="6:15">
      <c r="F19361" s="36"/>
    </row>
    <row r="19362" spans="6:15">
      <c r="F19362" s="36"/>
      <c r="K19362" s="36"/>
      <c r="O19362" s="36"/>
    </row>
    <row r="19363" spans="6:15">
      <c r="F19363" s="36"/>
      <c r="K19363" s="36"/>
      <c r="O19363" s="36"/>
    </row>
    <row r="19364" spans="6:15">
      <c r="F19364" s="36"/>
    </row>
    <row r="19365" spans="6:15">
      <c r="F19365" s="36"/>
    </row>
    <row r="19366" spans="6:15">
      <c r="F19366" s="36"/>
    </row>
    <row r="19367" spans="6:15">
      <c r="F19367" s="36"/>
    </row>
    <row r="19368" spans="6:15">
      <c r="F19368" s="36"/>
    </row>
    <row r="19369" spans="6:15">
      <c r="F19369" s="36"/>
    </row>
    <row r="19370" spans="6:15">
      <c r="F19370" s="36"/>
    </row>
    <row r="19371" spans="6:15">
      <c r="F19371" s="36"/>
    </row>
    <row r="19372" spans="6:15">
      <c r="F19372" s="36"/>
    </row>
    <row r="19373" spans="6:15">
      <c r="F19373" s="36"/>
    </row>
    <row r="19374" spans="6:15">
      <c r="O19374" s="36"/>
    </row>
    <row r="19379" spans="6:15">
      <c r="J19379" s="36"/>
    </row>
    <row r="19386" spans="6:15">
      <c r="F19386" s="36"/>
      <c r="K19386" s="36"/>
      <c r="O19386" s="36"/>
    </row>
    <row r="19387" spans="6:15">
      <c r="F19387" s="36"/>
      <c r="O19387" s="36"/>
    </row>
    <row r="19392" spans="6:15">
      <c r="F19392" s="36"/>
    </row>
    <row r="19393" spans="6:17">
      <c r="F19393" s="36"/>
      <c r="J19393" s="36"/>
      <c r="K19393" s="36"/>
      <c r="O19393" s="36"/>
    </row>
    <row r="19398" spans="6:17">
      <c r="F19398" s="47"/>
      <c r="G19398" s="47"/>
      <c r="H19398" s="47"/>
      <c r="I19398" s="47"/>
      <c r="J19398" s="47"/>
      <c r="K19398" s="47"/>
      <c r="L19398" s="47"/>
      <c r="M19398" s="47"/>
      <c r="N19398" s="47"/>
      <c r="O19398" s="47"/>
      <c r="P19398" s="47"/>
      <c r="Q19398" s="47"/>
    </row>
    <row r="19399" spans="6:17">
      <c r="N19399" s="36"/>
    </row>
    <row r="19400" spans="6:17">
      <c r="N19400" s="36"/>
    </row>
    <row r="19401" spans="6:17">
      <c r="N19401" s="36"/>
    </row>
    <row r="19402" spans="6:17">
      <c r="N19402" s="36"/>
    </row>
    <row r="19403" spans="6:17">
      <c r="N19403" s="36"/>
    </row>
    <row r="19404" spans="6:17">
      <c r="H19404" s="36"/>
    </row>
    <row r="19405" spans="6:17">
      <c r="F19405" s="36"/>
      <c r="H19405" s="36"/>
    </row>
    <row r="19406" spans="6:17">
      <c r="F19406" s="47"/>
      <c r="G19406" s="47"/>
      <c r="H19406" s="47"/>
      <c r="I19406" s="47"/>
      <c r="J19406" s="47"/>
      <c r="K19406" s="47"/>
      <c r="L19406" s="47"/>
      <c r="M19406" s="47"/>
      <c r="N19406" s="47"/>
      <c r="O19406" s="47"/>
      <c r="P19406" s="47"/>
      <c r="Q19406" s="47"/>
    </row>
    <row r="19407" spans="6:17">
      <c r="H19407" s="36"/>
    </row>
    <row r="19408" spans="6:17">
      <c r="H19408" s="36"/>
    </row>
    <row r="19409" spans="6:17">
      <c r="H19409" s="36"/>
    </row>
    <row r="19410" spans="6:17">
      <c r="F19410" s="36"/>
    </row>
    <row r="19416" spans="6:17">
      <c r="F19416" s="36"/>
      <c r="O19416" s="36"/>
    </row>
    <row r="19417" spans="6:17">
      <c r="F19417" s="47"/>
      <c r="G19417" s="47"/>
      <c r="H19417" s="47"/>
      <c r="I19417" s="47"/>
      <c r="J19417" s="47"/>
      <c r="K19417" s="47"/>
      <c r="L19417" s="47"/>
      <c r="M19417" s="47"/>
      <c r="N19417" s="47"/>
      <c r="O19417" s="47"/>
      <c r="P19417" s="47"/>
      <c r="Q19417" s="47"/>
    </row>
    <row r="19422" spans="6:17">
      <c r="J19422" s="36"/>
    </row>
    <row r="19423" spans="6:17">
      <c r="J19423" s="36"/>
    </row>
    <row r="19424" spans="6:17">
      <c r="J19424" s="36"/>
    </row>
    <row r="19425" spans="6:15">
      <c r="J19425" s="36"/>
    </row>
    <row r="19426" spans="6:15">
      <c r="J19426" s="36"/>
    </row>
    <row r="19427" spans="6:15">
      <c r="J19427" s="36"/>
    </row>
    <row r="19428" spans="6:15">
      <c r="J19428" s="36"/>
    </row>
    <row r="19429" spans="6:15">
      <c r="F19429" s="36"/>
      <c r="J19429" s="36"/>
      <c r="K19429" s="36"/>
      <c r="O19429" s="36"/>
    </row>
    <row r="19430" spans="6:15">
      <c r="J19430" s="36"/>
    </row>
    <row r="19431" spans="6:15">
      <c r="J19431" s="36"/>
    </row>
    <row r="19432" spans="6:15">
      <c r="J19432" s="36"/>
    </row>
    <row r="19433" spans="6:15">
      <c r="J19433" s="36"/>
    </row>
    <row r="19435" spans="6:15">
      <c r="M19435" s="36"/>
      <c r="O19435" s="36"/>
    </row>
    <row r="19436" spans="6:15">
      <c r="M19436" s="36"/>
      <c r="O19436" s="36"/>
    </row>
    <row r="19437" spans="6:15">
      <c r="M19437" s="36"/>
    </row>
    <row r="19438" spans="6:15">
      <c r="M19438" s="36"/>
    </row>
    <row r="19439" spans="6:15">
      <c r="M19439" s="36"/>
    </row>
    <row r="19441" spans="6:15">
      <c r="F19441" s="36"/>
      <c r="O19441" s="36"/>
    </row>
    <row r="19446" spans="6:15">
      <c r="F19446" s="36"/>
      <c r="H19446" s="36"/>
      <c r="K19446" s="36"/>
      <c r="O19446" s="36"/>
    </row>
    <row r="19447" spans="6:15">
      <c r="F19447" s="36"/>
      <c r="H19447" s="36"/>
      <c r="K19447" s="36"/>
      <c r="O19447" s="36"/>
    </row>
    <row r="19448" spans="6:15">
      <c r="H19448" s="36"/>
    </row>
    <row r="19449" spans="6:15">
      <c r="H19449" s="36"/>
    </row>
    <row r="19450" spans="6:15">
      <c r="H19450" s="36"/>
    </row>
    <row r="19451" spans="6:15">
      <c r="H19451" s="36"/>
    </row>
    <row r="19452" spans="6:15">
      <c r="H19452" s="36"/>
      <c r="I19452" s="36"/>
    </row>
    <row r="19453" spans="6:15">
      <c r="H19453" s="36"/>
      <c r="I19453" s="36"/>
      <c r="K19453" s="36"/>
      <c r="O19453" s="36"/>
    </row>
    <row r="19454" spans="6:15">
      <c r="H19454" s="36"/>
      <c r="I19454" s="36"/>
    </row>
    <row r="19455" spans="6:15">
      <c r="H19455" s="36"/>
      <c r="I19455" s="36"/>
    </row>
    <row r="19456" spans="6:15">
      <c r="H19456" s="36"/>
      <c r="I19456" s="36"/>
    </row>
    <row r="19457" spans="6:17">
      <c r="H19457" s="36"/>
      <c r="I19457" s="36"/>
    </row>
    <row r="19458" spans="6:17">
      <c r="F19458" s="36"/>
      <c r="O19458" s="36"/>
    </row>
    <row r="19459" spans="6:17">
      <c r="F19459" s="36"/>
      <c r="K19459" s="36"/>
      <c r="O19459" s="36"/>
    </row>
    <row r="19460" spans="6:17">
      <c r="F19460" s="47"/>
      <c r="G19460" s="47"/>
      <c r="H19460" s="47"/>
      <c r="I19460" s="47"/>
      <c r="J19460" s="47"/>
      <c r="K19460" s="47"/>
      <c r="L19460" s="47"/>
      <c r="M19460" s="47"/>
      <c r="N19460" s="47"/>
      <c r="O19460" s="47"/>
      <c r="P19460" s="47"/>
      <c r="Q19460" s="47"/>
    </row>
    <row r="19461" spans="6:17">
      <c r="F19461" s="36"/>
    </row>
    <row r="19462" spans="6:17">
      <c r="F19462" s="36"/>
    </row>
    <row r="19463" spans="6:17">
      <c r="F19463" s="36"/>
    </row>
    <row r="19464" spans="6:17">
      <c r="O19464" s="36"/>
    </row>
    <row r="19465" spans="6:17">
      <c r="O19465" s="36"/>
    </row>
    <row r="19466" spans="6:17">
      <c r="F19466" s="36"/>
      <c r="K19466" s="36"/>
    </row>
    <row r="19470" spans="6:17">
      <c r="F19470" s="36"/>
      <c r="K19470" s="36"/>
      <c r="O19470" s="36"/>
    </row>
    <row r="19471" spans="6:17">
      <c r="F19471" s="36"/>
      <c r="K19471" s="36"/>
      <c r="O19471" s="36"/>
    </row>
    <row r="19476" spans="6:17">
      <c r="F19476" s="36"/>
      <c r="K19476" s="36"/>
      <c r="O19476" s="36"/>
    </row>
    <row r="19477" spans="6:17">
      <c r="F19477" s="36"/>
      <c r="K19477" s="36"/>
      <c r="O19477" s="36"/>
    </row>
    <row r="19478" spans="6:17">
      <c r="F19478" s="47"/>
      <c r="G19478" s="47"/>
      <c r="H19478" s="47"/>
      <c r="I19478" s="47"/>
      <c r="J19478" s="47"/>
      <c r="K19478" s="47"/>
      <c r="L19478" s="47"/>
      <c r="M19478" s="47"/>
      <c r="N19478" s="47"/>
      <c r="O19478" s="47"/>
      <c r="P19478" s="47"/>
      <c r="Q19478" s="47"/>
    </row>
    <row r="19479" spans="6:17">
      <c r="F19479" s="36"/>
      <c r="K19479" s="36"/>
    </row>
    <row r="19480" spans="6:17">
      <c r="F19480" s="36"/>
      <c r="K19480" s="36"/>
    </row>
    <row r="19481" spans="6:17">
      <c r="F19481" s="36"/>
      <c r="K19481" s="36"/>
    </row>
    <row r="19482" spans="6:17">
      <c r="F19482" s="47"/>
      <c r="G19482" s="47"/>
      <c r="H19482" s="47"/>
      <c r="I19482" s="47"/>
      <c r="J19482" s="47"/>
      <c r="K19482" s="47"/>
      <c r="L19482" s="47"/>
      <c r="M19482" s="47"/>
      <c r="N19482" s="47"/>
      <c r="O19482" s="47"/>
      <c r="P19482" s="47"/>
      <c r="Q19482" s="47"/>
    </row>
    <row r="19483" spans="6:17">
      <c r="F19483" s="36"/>
      <c r="K19483" s="36"/>
      <c r="O19483" s="36"/>
    </row>
    <row r="19484" spans="6:17">
      <c r="F19484" s="47"/>
      <c r="G19484" s="47"/>
      <c r="H19484" s="47"/>
      <c r="I19484" s="47"/>
      <c r="J19484" s="47"/>
      <c r="K19484" s="47"/>
      <c r="L19484" s="47"/>
      <c r="M19484" s="47"/>
      <c r="N19484" s="47"/>
      <c r="O19484" s="47"/>
      <c r="P19484" s="47"/>
      <c r="Q19484" s="47"/>
    </row>
    <row r="19488" spans="6:17">
      <c r="J19488" s="36"/>
      <c r="O19488" s="36"/>
    </row>
    <row r="19489" spans="6:17">
      <c r="J19489" s="36"/>
      <c r="O19489" s="36"/>
    </row>
    <row r="19490" spans="6:17">
      <c r="J19490" s="36"/>
    </row>
    <row r="19491" spans="6:17">
      <c r="J19491" s="36"/>
    </row>
    <row r="19492" spans="6:17">
      <c r="J19492" s="36"/>
    </row>
    <row r="19493" spans="6:17">
      <c r="J19493" s="36"/>
    </row>
    <row r="19494" spans="6:17">
      <c r="O19494" s="36"/>
    </row>
    <row r="19495" spans="6:17">
      <c r="K19495" s="36"/>
      <c r="O19495" s="36"/>
    </row>
    <row r="19496" spans="6:17">
      <c r="F19496" s="36"/>
      <c r="K19496" s="36"/>
    </row>
    <row r="19497" spans="6:17">
      <c r="K19497" s="36"/>
    </row>
    <row r="19498" spans="6:17">
      <c r="K19498" s="36"/>
    </row>
    <row r="19499" spans="6:17">
      <c r="K19499" s="36"/>
    </row>
    <row r="19500" spans="6:17">
      <c r="F19500" s="47"/>
      <c r="G19500" s="47"/>
      <c r="H19500" s="47"/>
      <c r="I19500" s="47"/>
      <c r="J19500" s="47"/>
      <c r="K19500" s="47"/>
      <c r="L19500" s="47"/>
      <c r="M19500" s="47"/>
      <c r="N19500" s="47"/>
      <c r="O19500" s="47"/>
      <c r="P19500" s="47"/>
      <c r="Q19500" s="47"/>
    </row>
    <row r="19501" spans="6:17">
      <c r="F19501" s="36"/>
      <c r="K19501" s="36"/>
      <c r="N19501" s="36"/>
      <c r="O19501" s="36"/>
    </row>
    <row r="19505" spans="6:15">
      <c r="O19505" s="36"/>
    </row>
    <row r="19506" spans="6:15">
      <c r="F19506" s="36"/>
      <c r="K19506" s="36"/>
      <c r="O19506" s="36"/>
    </row>
    <row r="19507" spans="6:15">
      <c r="O19507" s="36"/>
    </row>
    <row r="19508" spans="6:15">
      <c r="O19508" s="36"/>
    </row>
    <row r="19509" spans="6:15">
      <c r="O19509" s="36"/>
    </row>
    <row r="19510" spans="6:15">
      <c r="O19510" s="36"/>
    </row>
    <row r="19511" spans="6:15">
      <c r="O19511" s="36"/>
    </row>
    <row r="19512" spans="6:15">
      <c r="O19512" s="36"/>
    </row>
    <row r="19513" spans="6:15">
      <c r="K19513" s="36"/>
    </row>
    <row r="19514" spans="6:15">
      <c r="K19514" s="36"/>
    </row>
    <row r="19515" spans="6:15">
      <c r="K19515" s="36"/>
    </row>
    <row r="19516" spans="6:15">
      <c r="K19516" s="36"/>
    </row>
    <row r="19518" spans="6:15">
      <c r="J19518" s="36"/>
      <c r="O19518" s="36"/>
    </row>
    <row r="19519" spans="6:15">
      <c r="J19519" s="36"/>
      <c r="K19519" s="36"/>
    </row>
    <row r="19520" spans="6:15">
      <c r="J19520" s="36"/>
    </row>
    <row r="19521" spans="6:17">
      <c r="J19521" s="36"/>
    </row>
    <row r="19522" spans="6:17">
      <c r="J19522" s="36"/>
    </row>
    <row r="19523" spans="6:17">
      <c r="J19523" s="36"/>
    </row>
    <row r="19524" spans="6:17">
      <c r="F19524" s="47"/>
      <c r="G19524" s="47"/>
      <c r="H19524" s="47"/>
      <c r="I19524" s="47"/>
      <c r="J19524" s="47"/>
      <c r="K19524" s="47"/>
      <c r="L19524" s="47"/>
      <c r="M19524" s="47"/>
      <c r="N19524" s="47"/>
      <c r="O19524" s="47"/>
      <c r="P19524" s="47"/>
      <c r="Q19524" s="47"/>
    </row>
    <row r="19525" spans="6:17">
      <c r="O19525" s="36"/>
    </row>
    <row r="19526" spans="6:17">
      <c r="F19526" s="36"/>
      <c r="O19526" s="36"/>
    </row>
    <row r="19527" spans="6:17">
      <c r="O19527" s="36"/>
    </row>
    <row r="19528" spans="6:17">
      <c r="O19528" s="36"/>
    </row>
    <row r="19529" spans="6:17">
      <c r="O19529" s="36"/>
    </row>
    <row r="19530" spans="6:17">
      <c r="F19530" s="36"/>
      <c r="K19530" s="36"/>
      <c r="O19530" s="36"/>
    </row>
    <row r="19531" spans="6:17">
      <c r="F19531" s="36"/>
    </row>
    <row r="19532" spans="6:17">
      <c r="F19532" s="36"/>
    </row>
    <row r="19533" spans="6:17">
      <c r="F19533" s="36"/>
    </row>
    <row r="19534" spans="6:17">
      <c r="F19534" s="36"/>
    </row>
    <row r="19535" spans="6:17">
      <c r="F19535" s="36"/>
    </row>
    <row r="19536" spans="6:17">
      <c r="H19536" s="36"/>
      <c r="O19536" s="36"/>
    </row>
    <row r="19537" spans="6:17">
      <c r="H19537" s="36"/>
      <c r="O19537" s="36"/>
    </row>
    <row r="19538" spans="6:17">
      <c r="F19538" s="36"/>
      <c r="H19538" s="36"/>
      <c r="K19538" s="36"/>
    </row>
    <row r="19539" spans="6:17">
      <c r="H19539" s="36"/>
    </row>
    <row r="19540" spans="6:17">
      <c r="H19540" s="36"/>
    </row>
    <row r="19541" spans="6:17">
      <c r="H19541" s="36"/>
    </row>
    <row r="19542" spans="6:17">
      <c r="F19542" s="36"/>
    </row>
    <row r="19543" spans="6:17">
      <c r="F19543" s="47"/>
      <c r="G19543" s="47"/>
      <c r="H19543" s="47"/>
      <c r="I19543" s="47"/>
      <c r="J19543" s="47"/>
      <c r="K19543" s="47"/>
      <c r="L19543" s="47"/>
      <c r="M19543" s="47"/>
      <c r="N19543" s="47"/>
      <c r="O19543" s="47"/>
      <c r="P19543" s="47"/>
      <c r="Q19543" s="47"/>
    </row>
    <row r="19548" spans="6:17">
      <c r="F19548" s="36"/>
    </row>
    <row r="19549" spans="6:17">
      <c r="F19549" s="36"/>
      <c r="K19549" s="36"/>
    </row>
    <row r="19550" spans="6:17">
      <c r="F19550" s="36"/>
    </row>
    <row r="19551" spans="6:17">
      <c r="F19551" s="36"/>
    </row>
    <row r="19552" spans="6:17">
      <c r="F19552" s="36"/>
    </row>
    <row r="19553" spans="6:17">
      <c r="F19553" s="36"/>
    </row>
    <row r="19554" spans="6:17">
      <c r="F19554" s="36"/>
    </row>
    <row r="19556" spans="6:17">
      <c r="F19556" s="36"/>
    </row>
    <row r="19560" spans="6:17">
      <c r="F19560" s="36"/>
      <c r="H19560" s="36"/>
      <c r="I19560" s="36"/>
      <c r="K19560" s="36"/>
      <c r="O19560" s="36"/>
    </row>
    <row r="19561" spans="6:17">
      <c r="F19561" s="36"/>
      <c r="H19561" s="36"/>
      <c r="I19561" s="36"/>
      <c r="K19561" s="36"/>
      <c r="O19561" s="36"/>
    </row>
    <row r="19562" spans="6:17">
      <c r="H19562" s="36"/>
      <c r="I19562" s="36"/>
      <c r="O19562" s="36"/>
    </row>
    <row r="19563" spans="6:17">
      <c r="H19563" s="36"/>
      <c r="I19563" s="36"/>
    </row>
    <row r="19564" spans="6:17">
      <c r="H19564" s="36"/>
      <c r="I19564" s="36"/>
    </row>
    <row r="19565" spans="6:17">
      <c r="H19565" s="36"/>
      <c r="I19565" s="36"/>
    </row>
    <row r="19566" spans="6:17">
      <c r="F19566" s="47"/>
      <c r="G19566" s="47"/>
      <c r="H19566" s="47"/>
      <c r="I19566" s="47"/>
      <c r="J19566" s="47"/>
      <c r="K19566" s="47"/>
      <c r="L19566" s="47"/>
      <c r="M19566" s="47"/>
      <c r="N19566" s="47"/>
      <c r="O19566" s="47"/>
      <c r="P19566" s="47"/>
      <c r="Q19566" s="47"/>
    </row>
    <row r="19567" spans="6:17">
      <c r="O19567" s="36"/>
    </row>
    <row r="19568" spans="6:17">
      <c r="O19568" s="36"/>
    </row>
    <row r="19569" spans="6:17">
      <c r="O19569" s="36"/>
    </row>
    <row r="19570" spans="6:17">
      <c r="O19570" s="36"/>
    </row>
    <row r="19571" spans="6:17">
      <c r="O19571" s="36"/>
    </row>
    <row r="19572" spans="6:17">
      <c r="F19572" s="36"/>
      <c r="K19572" s="36"/>
    </row>
    <row r="19573" spans="6:17">
      <c r="F19573" s="47"/>
      <c r="G19573" s="47"/>
      <c r="H19573" s="47"/>
      <c r="I19573" s="47"/>
      <c r="J19573" s="47"/>
      <c r="K19573" s="47"/>
      <c r="L19573" s="47"/>
      <c r="M19573" s="47"/>
      <c r="N19573" s="47"/>
      <c r="O19573" s="47"/>
      <c r="P19573" s="47"/>
      <c r="Q19573" s="47"/>
    </row>
    <row r="19578" spans="6:17">
      <c r="F19578" s="36"/>
    </row>
    <row r="19580" spans="6:17">
      <c r="F19580" s="36"/>
      <c r="K19580" s="36"/>
    </row>
    <row r="19583" spans="6:17">
      <c r="M19583" s="36"/>
    </row>
    <row r="19584" spans="6:17">
      <c r="F19584" s="36"/>
      <c r="K19584" s="36"/>
      <c r="O19584" s="36"/>
    </row>
    <row r="19585" spans="6:17">
      <c r="O19585" s="36"/>
    </row>
    <row r="19586" spans="6:17">
      <c r="F19586" s="47"/>
      <c r="G19586" s="47"/>
      <c r="H19586" s="47"/>
      <c r="I19586" s="47"/>
      <c r="J19586" s="47"/>
      <c r="K19586" s="47"/>
      <c r="L19586" s="47"/>
      <c r="M19586" s="47"/>
      <c r="N19586" s="47"/>
      <c r="O19586" s="47"/>
      <c r="P19586" s="47"/>
      <c r="Q19586" s="47"/>
    </row>
    <row r="19587" spans="6:17">
      <c r="O19587" s="36"/>
    </row>
    <row r="19588" spans="6:17">
      <c r="O19588" s="36"/>
    </row>
    <row r="19589" spans="6:17">
      <c r="O19589" s="36"/>
    </row>
    <row r="19590" spans="6:17">
      <c r="F19590" s="36"/>
    </row>
    <row r="19591" spans="6:17">
      <c r="F19591" s="47"/>
      <c r="G19591" s="47"/>
      <c r="H19591" s="47"/>
      <c r="I19591" s="47"/>
      <c r="J19591" s="47"/>
      <c r="K19591" s="47"/>
      <c r="L19591" s="47"/>
      <c r="M19591" s="47"/>
      <c r="N19591" s="47"/>
      <c r="O19591" s="47"/>
      <c r="P19591" s="47"/>
      <c r="Q19591" s="47"/>
    </row>
    <row r="19592" spans="6:17">
      <c r="F19592" s="36"/>
    </row>
    <row r="19593" spans="6:17">
      <c r="F19593" s="36"/>
    </row>
    <row r="19594" spans="6:17">
      <c r="F19594" s="36"/>
    </row>
    <row r="19595" spans="6:17">
      <c r="F19595" s="36"/>
    </row>
    <row r="19596" spans="6:17">
      <c r="F19596" s="47"/>
      <c r="G19596" s="47"/>
      <c r="H19596" s="47"/>
      <c r="I19596" s="47"/>
      <c r="J19596" s="47"/>
      <c r="K19596" s="47"/>
      <c r="L19596" s="47"/>
      <c r="M19596" s="47"/>
      <c r="N19596" s="47"/>
      <c r="O19596" s="47"/>
      <c r="P19596" s="47"/>
      <c r="Q19596" s="47"/>
    </row>
    <row r="19597" spans="6:17">
      <c r="F19597" s="47"/>
      <c r="G19597" s="47"/>
      <c r="H19597" s="47"/>
      <c r="I19597" s="47"/>
      <c r="J19597" s="47"/>
      <c r="K19597" s="47"/>
      <c r="L19597" s="47"/>
      <c r="M19597" s="47"/>
      <c r="N19597" s="47"/>
      <c r="O19597" s="47"/>
      <c r="P19597" s="47"/>
      <c r="Q19597" s="47"/>
    </row>
    <row r="19598" spans="6:17">
      <c r="F19598" s="36"/>
      <c r="K19598" s="36"/>
    </row>
    <row r="19599" spans="6:17">
      <c r="F19599" s="36"/>
      <c r="K19599" s="36"/>
    </row>
    <row r="19600" spans="6:17">
      <c r="F19600" s="36"/>
      <c r="J19600" s="36"/>
      <c r="K19600" s="36"/>
      <c r="O19600" s="36"/>
    </row>
    <row r="19601" spans="6:17">
      <c r="F19601" s="36"/>
      <c r="J19601" s="36"/>
      <c r="K19601" s="36"/>
      <c r="O19601" s="36"/>
    </row>
    <row r="19602" spans="6:17">
      <c r="F19602" s="36"/>
      <c r="K19602" s="36"/>
    </row>
    <row r="19603" spans="6:17">
      <c r="F19603" s="36"/>
      <c r="K19603" s="36"/>
    </row>
    <row r="19604" spans="6:17">
      <c r="F19604" s="36"/>
      <c r="K19604" s="36"/>
    </row>
    <row r="19605" spans="6:17">
      <c r="F19605" s="36"/>
      <c r="K19605" s="36"/>
    </row>
    <row r="19606" spans="6:17">
      <c r="F19606" s="36"/>
      <c r="K19606" s="36"/>
    </row>
    <row r="19607" spans="6:17">
      <c r="F19607" s="36"/>
      <c r="K19607" s="36"/>
    </row>
    <row r="19608" spans="6:17">
      <c r="I19608" s="36"/>
    </row>
    <row r="19609" spans="6:17">
      <c r="I19609" s="36"/>
    </row>
    <row r="19610" spans="6:17">
      <c r="F19610" s="47"/>
      <c r="G19610" s="47"/>
      <c r="H19610" s="47"/>
      <c r="I19610" s="47"/>
      <c r="J19610" s="47"/>
      <c r="K19610" s="47"/>
      <c r="L19610" s="47"/>
      <c r="M19610" s="47"/>
      <c r="N19610" s="47"/>
      <c r="O19610" s="47"/>
      <c r="P19610" s="47"/>
      <c r="Q19610" s="47"/>
    </row>
    <row r="19611" spans="6:17">
      <c r="I19611" s="36"/>
    </row>
    <row r="19612" spans="6:17">
      <c r="I19612" s="36"/>
    </row>
    <row r="19613" spans="6:17">
      <c r="I19613" s="36"/>
    </row>
    <row r="19614" spans="6:17">
      <c r="F19614" s="47"/>
      <c r="G19614" s="47"/>
      <c r="H19614" s="47"/>
      <c r="I19614" s="47"/>
      <c r="J19614" s="47"/>
      <c r="K19614" s="47"/>
      <c r="L19614" s="47"/>
      <c r="M19614" s="47"/>
      <c r="N19614" s="47"/>
      <c r="O19614" s="47"/>
      <c r="P19614" s="47"/>
      <c r="Q19614" s="47"/>
    </row>
    <row r="19615" spans="6:17">
      <c r="F19615" s="36"/>
      <c r="O19615" s="36"/>
    </row>
    <row r="19616" spans="6:17">
      <c r="O19616" s="36"/>
    </row>
    <row r="19617" spans="6:17">
      <c r="O19617" s="36"/>
    </row>
    <row r="19618" spans="6:17">
      <c r="O19618" s="36"/>
    </row>
    <row r="19620" spans="6:17">
      <c r="F19620" s="47"/>
      <c r="G19620" s="47"/>
      <c r="H19620" s="47"/>
      <c r="I19620" s="47"/>
      <c r="J19620" s="47"/>
      <c r="K19620" s="47"/>
      <c r="L19620" s="47"/>
      <c r="M19620" s="47"/>
      <c r="N19620" s="47"/>
      <c r="O19620" s="47"/>
      <c r="P19620" s="47"/>
      <c r="Q19620" s="47"/>
    </row>
    <row r="19621" spans="6:17">
      <c r="J19621" s="36"/>
      <c r="O19621" s="36"/>
    </row>
    <row r="19622" spans="6:17">
      <c r="F19622" s="36"/>
      <c r="J19622" s="36"/>
      <c r="O19622" s="36"/>
    </row>
    <row r="19623" spans="6:17">
      <c r="J19623" s="36"/>
      <c r="O19623" s="36"/>
    </row>
    <row r="19624" spans="6:17">
      <c r="J19624" s="36"/>
      <c r="O19624" s="36"/>
    </row>
    <row r="19625" spans="6:17">
      <c r="J19625" s="36"/>
      <c r="O19625" s="36"/>
    </row>
    <row r="19626" spans="6:17">
      <c r="F19626" s="36"/>
      <c r="J19626" s="36"/>
    </row>
    <row r="19627" spans="6:17">
      <c r="J19627" s="36"/>
    </row>
    <row r="19628" spans="6:17">
      <c r="J19628" s="36"/>
    </row>
    <row r="19629" spans="6:17">
      <c r="J19629" s="36"/>
    </row>
    <row r="19630" spans="6:17">
      <c r="J19630" s="36"/>
    </row>
    <row r="19631" spans="6:17">
      <c r="J19631" s="36"/>
    </row>
    <row r="19632" spans="6:17">
      <c r="F19632" s="36"/>
    </row>
    <row r="19633" spans="6:17">
      <c r="F19633" s="36"/>
      <c r="K19633" s="36"/>
      <c r="M19633" s="36"/>
      <c r="O19633" s="36"/>
    </row>
    <row r="19634" spans="6:17">
      <c r="F19634" s="36"/>
      <c r="K19634" s="36"/>
      <c r="M19634" s="36"/>
      <c r="O19634" s="36"/>
    </row>
    <row r="19635" spans="6:17">
      <c r="M19635" s="36"/>
    </row>
    <row r="19636" spans="6:17">
      <c r="M19636" s="36"/>
    </row>
    <row r="19637" spans="6:17">
      <c r="M19637" s="36"/>
    </row>
    <row r="19638" spans="6:17">
      <c r="F19638" s="47"/>
      <c r="G19638" s="47"/>
      <c r="H19638" s="47"/>
      <c r="I19638" s="47"/>
      <c r="J19638" s="47"/>
      <c r="K19638" s="47"/>
      <c r="L19638" s="47"/>
      <c r="M19638" s="47"/>
      <c r="N19638" s="47"/>
      <c r="O19638" s="47"/>
      <c r="P19638" s="47"/>
      <c r="Q19638" s="47"/>
    </row>
    <row r="19639" spans="6:17">
      <c r="F19639" s="36"/>
    </row>
    <row r="19640" spans="6:17">
      <c r="F19640" s="36"/>
      <c r="K19640" s="36"/>
      <c r="O19640" s="36"/>
    </row>
    <row r="19644" spans="6:17">
      <c r="F19644" s="36"/>
      <c r="I19644" s="36"/>
    </row>
    <row r="19645" spans="6:17">
      <c r="F19645" s="36"/>
      <c r="I19645" s="36"/>
      <c r="K19645" s="36"/>
      <c r="O19645" s="36"/>
    </row>
    <row r="19646" spans="6:17">
      <c r="F19646" s="36"/>
      <c r="I19646" s="36"/>
      <c r="J19646" s="36"/>
      <c r="O19646" s="36"/>
    </row>
    <row r="19647" spans="6:17">
      <c r="I19647" s="36"/>
    </row>
    <row r="19648" spans="6:17">
      <c r="I19648" s="36"/>
    </row>
    <row r="19649" spans="6:15">
      <c r="I19649" s="36"/>
    </row>
    <row r="19650" spans="6:15">
      <c r="F19650" s="36"/>
    </row>
    <row r="19652" spans="6:15">
      <c r="F19652" s="36"/>
      <c r="K19652" s="36"/>
      <c r="O19652" s="36"/>
    </row>
    <row r="19656" spans="6:15">
      <c r="F19656" s="36"/>
    </row>
    <row r="19657" spans="6:15">
      <c r="F19657" s="36"/>
    </row>
    <row r="19658" spans="6:15">
      <c r="F19658" s="36"/>
      <c r="O19658" s="36"/>
    </row>
    <row r="19662" spans="6:15">
      <c r="F19662" s="36"/>
      <c r="K19662" s="36"/>
    </row>
    <row r="19663" spans="6:15">
      <c r="K19663" s="36"/>
    </row>
    <row r="19664" spans="6:15">
      <c r="F19664" s="36"/>
      <c r="K19664" s="36"/>
      <c r="O19664" s="36"/>
    </row>
    <row r="19665" spans="6:15">
      <c r="K19665" s="36"/>
    </row>
    <row r="19666" spans="6:15">
      <c r="K19666" s="36"/>
    </row>
    <row r="19667" spans="6:15">
      <c r="K19667" s="36"/>
    </row>
    <row r="19668" spans="6:15">
      <c r="F19668" s="36"/>
      <c r="J19668" s="36"/>
      <c r="O19668" s="36"/>
    </row>
    <row r="19670" spans="6:15">
      <c r="O19670" s="36"/>
    </row>
    <row r="19674" spans="6:15">
      <c r="F19674" s="36"/>
      <c r="K19674" s="36"/>
    </row>
    <row r="19675" spans="6:15">
      <c r="F19675" s="36"/>
      <c r="J19675" s="36"/>
      <c r="K19675" s="36"/>
      <c r="O19675" s="36"/>
    </row>
    <row r="19676" spans="6:15">
      <c r="F19676" s="36"/>
      <c r="K19676" s="36"/>
      <c r="O19676" s="36"/>
    </row>
    <row r="19677" spans="6:15">
      <c r="K19677" s="36"/>
    </row>
    <row r="19678" spans="6:15">
      <c r="K19678" s="36"/>
    </row>
    <row r="19679" spans="6:15">
      <c r="K19679" s="36"/>
    </row>
    <row r="19680" spans="6:15">
      <c r="O19680" s="36"/>
    </row>
    <row r="19681" spans="6:17">
      <c r="F19681" s="47"/>
      <c r="G19681" s="47"/>
      <c r="H19681" s="47"/>
      <c r="I19681" s="47"/>
      <c r="J19681" s="47"/>
      <c r="K19681" s="47"/>
      <c r="L19681" s="47"/>
      <c r="M19681" s="47"/>
      <c r="N19681" s="47"/>
      <c r="O19681" s="47"/>
      <c r="P19681" s="47"/>
      <c r="Q19681" s="47"/>
    </row>
    <row r="19682" spans="6:17">
      <c r="J19682" s="36"/>
      <c r="O19682" s="36"/>
    </row>
    <row r="19683" spans="6:17">
      <c r="O19683" s="36"/>
    </row>
    <row r="19688" spans="6:17">
      <c r="F19688" s="36"/>
      <c r="K19688" s="36"/>
      <c r="O19688" s="36"/>
    </row>
    <row r="19692" spans="6:17">
      <c r="K19692" s="36"/>
    </row>
    <row r="19693" spans="6:17">
      <c r="K19693" s="36"/>
    </row>
    <row r="19694" spans="6:17">
      <c r="F19694" s="36"/>
      <c r="K19694" s="36"/>
      <c r="O19694" s="36"/>
    </row>
    <row r="19695" spans="6:17">
      <c r="K19695" s="36"/>
      <c r="O19695" s="36"/>
    </row>
    <row r="19696" spans="6:17">
      <c r="K19696" s="36"/>
      <c r="O19696" s="36"/>
    </row>
    <row r="19697" spans="6:17">
      <c r="K19697" s="36"/>
      <c r="O19697" s="36"/>
    </row>
    <row r="19698" spans="6:17">
      <c r="F19698" s="36"/>
      <c r="I19698" s="36"/>
      <c r="K19698" s="36"/>
    </row>
    <row r="19699" spans="6:17">
      <c r="F19699" s="36"/>
      <c r="I19699" s="36"/>
      <c r="K19699" s="36"/>
      <c r="O19699" s="36"/>
    </row>
    <row r="19700" spans="6:17">
      <c r="F19700" s="36"/>
      <c r="I19700" s="36"/>
      <c r="K19700" s="36"/>
      <c r="O19700" s="36"/>
    </row>
    <row r="19701" spans="6:17">
      <c r="I19701" s="36"/>
    </row>
    <row r="19702" spans="6:17">
      <c r="I19702" s="36"/>
    </row>
    <row r="19703" spans="6:17">
      <c r="I19703" s="36"/>
    </row>
    <row r="19704" spans="6:17">
      <c r="F19704" s="36"/>
      <c r="K19704" s="36"/>
      <c r="O19704" s="36"/>
    </row>
    <row r="19705" spans="6:17">
      <c r="F19705" s="47"/>
      <c r="G19705" s="47"/>
      <c r="H19705" s="47"/>
      <c r="I19705" s="47"/>
      <c r="J19705" s="47"/>
      <c r="K19705" s="47"/>
      <c r="L19705" s="47"/>
      <c r="M19705" s="47"/>
      <c r="N19705" s="47"/>
      <c r="O19705" s="47"/>
      <c r="P19705" s="47"/>
      <c r="Q19705" s="47"/>
    </row>
    <row r="19706" spans="6:17">
      <c r="F19706" s="36"/>
      <c r="K19706" s="36"/>
      <c r="O19706" s="36"/>
    </row>
    <row r="19710" spans="6:17">
      <c r="F19710" s="47"/>
      <c r="G19710" s="47"/>
      <c r="H19710" s="47"/>
      <c r="I19710" s="47"/>
      <c r="J19710" s="47"/>
      <c r="K19710" s="47"/>
      <c r="L19710" s="47"/>
      <c r="M19710" s="47"/>
      <c r="N19710" s="47"/>
      <c r="O19710" s="47"/>
      <c r="P19710" s="47"/>
      <c r="Q19710" s="47"/>
    </row>
    <row r="19711" spans="6:17">
      <c r="F19711" s="36"/>
      <c r="K19711" s="36"/>
    </row>
    <row r="19712" spans="6:17">
      <c r="F19712" s="47"/>
      <c r="G19712" s="47"/>
      <c r="H19712" s="47"/>
      <c r="I19712" s="47"/>
      <c r="J19712" s="47"/>
      <c r="K19712" s="47"/>
      <c r="L19712" s="47"/>
      <c r="M19712" s="47"/>
      <c r="N19712" s="47"/>
      <c r="O19712" s="47"/>
      <c r="P19712" s="47"/>
      <c r="Q19712" s="47"/>
    </row>
    <row r="19713" spans="6:17">
      <c r="F19713" s="36"/>
      <c r="K19713" s="36"/>
    </row>
    <row r="19714" spans="6:17">
      <c r="F19714" s="36"/>
      <c r="K19714" s="36"/>
    </row>
    <row r="19715" spans="6:17">
      <c r="F19715" s="36"/>
      <c r="K19715" s="36"/>
    </row>
    <row r="19716" spans="6:17">
      <c r="F19716" s="36"/>
    </row>
    <row r="19718" spans="6:17">
      <c r="O19718" s="36"/>
    </row>
    <row r="19722" spans="6:17">
      <c r="F19722" s="36"/>
      <c r="K19722" s="36"/>
      <c r="N19722" s="36"/>
      <c r="O19722" s="36"/>
    </row>
    <row r="19723" spans="6:17">
      <c r="N19723" s="36"/>
      <c r="O19723" s="36"/>
    </row>
    <row r="19724" spans="6:17">
      <c r="F19724" s="47"/>
      <c r="G19724" s="47"/>
      <c r="H19724" s="47"/>
      <c r="I19724" s="47"/>
      <c r="J19724" s="47"/>
      <c r="K19724" s="47"/>
      <c r="L19724" s="47"/>
      <c r="M19724" s="47"/>
      <c r="N19724" s="47"/>
      <c r="O19724" s="47"/>
      <c r="P19724" s="47"/>
      <c r="Q19724" s="47"/>
    </row>
    <row r="19725" spans="6:17">
      <c r="N19725" s="36"/>
    </row>
    <row r="19726" spans="6:17">
      <c r="N19726" s="36"/>
    </row>
    <row r="19727" spans="6:17">
      <c r="N19727" s="36"/>
    </row>
    <row r="19728" spans="6:17">
      <c r="F19728" s="36"/>
      <c r="O19728" s="36"/>
    </row>
    <row r="19729" spans="6:17">
      <c r="F19729" s="36"/>
      <c r="K19729" s="36"/>
    </row>
    <row r="19730" spans="6:17">
      <c r="F19730" s="36"/>
      <c r="K19730" s="36"/>
      <c r="O19730" s="36"/>
    </row>
    <row r="19731" spans="6:17">
      <c r="F19731" s="36"/>
      <c r="K19731" s="36"/>
    </row>
    <row r="19732" spans="6:17">
      <c r="F19732" s="36"/>
    </row>
    <row r="19733" spans="6:17">
      <c r="F19733" s="36"/>
    </row>
    <row r="19734" spans="6:17">
      <c r="F19734" s="36"/>
      <c r="O19734" s="36"/>
    </row>
    <row r="19736" spans="6:17">
      <c r="F19736" s="47"/>
      <c r="G19736" s="47"/>
      <c r="H19736" s="47"/>
      <c r="I19736" s="47"/>
      <c r="J19736" s="47"/>
      <c r="K19736" s="47"/>
      <c r="L19736" s="47"/>
      <c r="M19736" s="47"/>
      <c r="N19736" s="47"/>
      <c r="O19736" s="47"/>
      <c r="P19736" s="47"/>
      <c r="Q19736" s="47"/>
    </row>
    <row r="19740" spans="6:17">
      <c r="F19740" s="36"/>
      <c r="I19740" s="36"/>
    </row>
    <row r="19741" spans="6:17">
      <c r="F19741" s="36"/>
      <c r="I19741" s="36"/>
    </row>
    <row r="19742" spans="6:17">
      <c r="I19742" s="36"/>
      <c r="O19742" s="36"/>
    </row>
    <row r="19743" spans="6:17">
      <c r="I19743" s="36"/>
    </row>
    <row r="19744" spans="6:17">
      <c r="I19744" s="36"/>
    </row>
    <row r="19745" spans="6:15">
      <c r="I19745" s="36"/>
    </row>
    <row r="19746" spans="6:15">
      <c r="F19746" s="36"/>
    </row>
    <row r="19747" spans="6:15">
      <c r="F19747" s="36"/>
    </row>
    <row r="19748" spans="6:15">
      <c r="F19748" s="36"/>
    </row>
    <row r="19749" spans="6:15">
      <c r="F19749" s="36"/>
    </row>
    <row r="19750" spans="6:15">
      <c r="F19750" s="36"/>
    </row>
    <row r="19751" spans="6:15">
      <c r="F19751" s="36"/>
    </row>
    <row r="19752" spans="6:15">
      <c r="F19752" s="36"/>
      <c r="K19752" s="36"/>
      <c r="O19752" s="36"/>
    </row>
    <row r="19753" spans="6:15">
      <c r="F19753" s="36"/>
      <c r="K19753" s="36"/>
      <c r="O19753" s="36"/>
    </row>
    <row r="19754" spans="6:15">
      <c r="F19754" s="36"/>
      <c r="K19754" s="36"/>
      <c r="O19754" s="36"/>
    </row>
    <row r="19755" spans="6:15">
      <c r="F19755" s="36"/>
      <c r="K19755" s="36"/>
      <c r="O19755" s="36"/>
    </row>
    <row r="19756" spans="6:15">
      <c r="F19756" s="36"/>
    </row>
    <row r="19757" spans="6:15">
      <c r="F19757" s="36"/>
    </row>
    <row r="19758" spans="6:15">
      <c r="K19758" s="36"/>
    </row>
    <row r="19759" spans="6:15">
      <c r="K19759" s="36"/>
    </row>
    <row r="19760" spans="6:15">
      <c r="K19760" s="36"/>
    </row>
    <row r="19761" spans="6:17">
      <c r="K19761" s="36"/>
    </row>
    <row r="19762" spans="6:17">
      <c r="K19762" s="36"/>
    </row>
    <row r="19763" spans="6:17">
      <c r="K19763" s="36"/>
    </row>
    <row r="19764" spans="6:17">
      <c r="K19764" s="36"/>
    </row>
    <row r="19765" spans="6:17">
      <c r="F19765" s="36"/>
      <c r="K19765" s="36"/>
      <c r="O19765" s="36"/>
    </row>
    <row r="19766" spans="6:17">
      <c r="F19766" s="36"/>
      <c r="K19766" s="36"/>
    </row>
    <row r="19767" spans="6:17">
      <c r="F19767" s="36"/>
      <c r="K19767" s="36"/>
    </row>
    <row r="19768" spans="6:17">
      <c r="F19768" s="36"/>
      <c r="K19768" s="36"/>
    </row>
    <row r="19769" spans="6:17">
      <c r="F19769" s="36"/>
      <c r="K19769" s="36"/>
    </row>
    <row r="19770" spans="6:17">
      <c r="K19770" s="36"/>
    </row>
    <row r="19771" spans="6:17">
      <c r="K19771" s="36"/>
      <c r="O19771" s="36"/>
    </row>
    <row r="19772" spans="6:17">
      <c r="K19772" s="36"/>
    </row>
    <row r="19773" spans="6:17">
      <c r="K19773" s="36"/>
    </row>
    <row r="19774" spans="6:17">
      <c r="K19774" s="36"/>
    </row>
    <row r="19775" spans="6:17">
      <c r="K19775" s="36"/>
    </row>
    <row r="19776" spans="6:17">
      <c r="F19776" s="47"/>
      <c r="G19776" s="47"/>
      <c r="H19776" s="47"/>
      <c r="I19776" s="47"/>
      <c r="J19776" s="47"/>
      <c r="K19776" s="47"/>
      <c r="L19776" s="47"/>
      <c r="M19776" s="47"/>
      <c r="N19776" s="47"/>
      <c r="O19776" s="47"/>
      <c r="P19776" s="47"/>
      <c r="Q19776" s="47"/>
    </row>
    <row r="19777" spans="6:15">
      <c r="F19777" s="36"/>
      <c r="O19777" s="36"/>
    </row>
    <row r="19778" spans="6:15">
      <c r="O19778" s="36"/>
    </row>
    <row r="19779" spans="6:15">
      <c r="O19779" s="36"/>
    </row>
    <row r="19780" spans="6:15">
      <c r="O19780" s="36"/>
    </row>
    <row r="19781" spans="6:15">
      <c r="O19781" s="36"/>
    </row>
    <row r="19782" spans="6:15">
      <c r="F19782" s="36"/>
      <c r="K19782" s="36"/>
    </row>
    <row r="19783" spans="6:15">
      <c r="F19783" s="36"/>
      <c r="J19783" s="36"/>
      <c r="K19783" s="36"/>
      <c r="O19783" s="36"/>
    </row>
    <row r="19784" spans="6:15">
      <c r="K19784" s="36"/>
    </row>
    <row r="19785" spans="6:15">
      <c r="K19785" s="36"/>
    </row>
    <row r="19786" spans="6:15">
      <c r="K19786" s="36"/>
    </row>
    <row r="19787" spans="6:15">
      <c r="K19787" s="36"/>
    </row>
    <row r="19788" spans="6:15">
      <c r="K19788" s="36"/>
    </row>
    <row r="19789" spans="6:15">
      <c r="K19789" s="36"/>
      <c r="O19789" s="36"/>
    </row>
    <row r="19790" spans="6:15">
      <c r="K19790" s="36"/>
    </row>
    <row r="19791" spans="6:15">
      <c r="K19791" s="36"/>
    </row>
    <row r="19792" spans="6:15">
      <c r="K19792" s="36"/>
    </row>
    <row r="19793" spans="6:15">
      <c r="K19793" s="36"/>
    </row>
    <row r="19794" spans="6:15">
      <c r="F19794" s="36"/>
      <c r="K19794" s="36"/>
      <c r="O19794" s="36"/>
    </row>
    <row r="19795" spans="6:15">
      <c r="F19795" s="36"/>
      <c r="O19795" s="36"/>
    </row>
    <row r="19796" spans="6:15">
      <c r="F19796" s="36"/>
      <c r="K19796" s="36"/>
      <c r="O19796" s="36"/>
    </row>
    <row r="19797" spans="6:15">
      <c r="K19797" s="36"/>
      <c r="O19797" s="36"/>
    </row>
    <row r="19798" spans="6:15">
      <c r="K19798" s="36"/>
    </row>
    <row r="19799" spans="6:15">
      <c r="K19799" s="36"/>
      <c r="O19799" s="36"/>
    </row>
    <row r="19800" spans="6:15">
      <c r="K19800" s="36"/>
    </row>
    <row r="19801" spans="6:15">
      <c r="K19801" s="36"/>
      <c r="O19801" s="36"/>
    </row>
    <row r="19802" spans="6:15">
      <c r="K19802" s="36"/>
    </row>
    <row r="19803" spans="6:15">
      <c r="K19803" s="36"/>
      <c r="O19803" s="36"/>
    </row>
    <row r="19804" spans="6:15">
      <c r="K19804" s="36"/>
    </row>
    <row r="19805" spans="6:15">
      <c r="K19805" s="36"/>
    </row>
    <row r="19806" spans="6:15">
      <c r="F19806" s="36"/>
      <c r="K19806" s="36"/>
      <c r="O19806" s="36"/>
    </row>
    <row r="19807" spans="6:15">
      <c r="F19807" s="36"/>
      <c r="O19807" s="36"/>
    </row>
    <row r="19808" spans="6:15">
      <c r="F19808" s="36"/>
      <c r="O19808" s="36"/>
    </row>
    <row r="19809" spans="6:15">
      <c r="F19809" s="36"/>
      <c r="O19809" s="36"/>
    </row>
    <row r="19810" spans="6:15">
      <c r="F19810" s="36"/>
      <c r="O19810" s="36"/>
    </row>
    <row r="19811" spans="6:15">
      <c r="F19811" s="36"/>
      <c r="O19811" s="36"/>
    </row>
    <row r="19812" spans="6:15">
      <c r="F19812" s="36"/>
      <c r="O19812" s="36"/>
    </row>
    <row r="19813" spans="6:15">
      <c r="F19813" s="36"/>
      <c r="K19813" s="36"/>
      <c r="O19813" s="36"/>
    </row>
    <row r="19818" spans="6:15">
      <c r="F19818" s="36"/>
      <c r="O19818" s="36"/>
    </row>
    <row r="19819" spans="6:15">
      <c r="O19819" s="36"/>
    </row>
    <row r="19824" spans="6:15">
      <c r="F19824" s="36"/>
      <c r="O19824" s="36"/>
    </row>
    <row r="19825" spans="6:15">
      <c r="F19825" s="36"/>
      <c r="O19825" s="36"/>
    </row>
    <row r="19830" spans="6:15">
      <c r="F19830" s="36"/>
      <c r="O19830" s="36"/>
    </row>
    <row r="19831" spans="6:15">
      <c r="O19831" s="36"/>
    </row>
    <row r="19836" spans="6:15">
      <c r="F19836" s="36"/>
      <c r="K19836" s="36"/>
      <c r="O19836" s="36"/>
    </row>
    <row r="19837" spans="6:15">
      <c r="F19837" s="36"/>
      <c r="J19837" s="36"/>
      <c r="K19837" s="36"/>
      <c r="O19837" s="36"/>
    </row>
    <row r="19839" spans="6:15">
      <c r="J19839" s="36"/>
    </row>
    <row r="19840" spans="6:15">
      <c r="J19840" s="36"/>
    </row>
    <row r="19841" spans="6:15">
      <c r="J19841" s="36"/>
    </row>
    <row r="19842" spans="6:15">
      <c r="F19842" s="36"/>
      <c r="O19842" s="36"/>
    </row>
    <row r="19843" spans="6:15">
      <c r="O19843" s="36"/>
    </row>
    <row r="19848" spans="6:15">
      <c r="F19848" s="36"/>
      <c r="I19848" s="36"/>
      <c r="K19848" s="36"/>
      <c r="O19848" s="36"/>
    </row>
    <row r="19849" spans="6:15">
      <c r="I19849" s="36"/>
      <c r="K19849" s="36"/>
    </row>
    <row r="19850" spans="6:15">
      <c r="I19850" s="36"/>
    </row>
    <row r="19851" spans="6:15">
      <c r="I19851" s="36"/>
    </row>
    <row r="19852" spans="6:15">
      <c r="I19852" s="36"/>
    </row>
    <row r="19853" spans="6:15">
      <c r="I19853" s="36"/>
    </row>
    <row r="19854" spans="6:15">
      <c r="F19854" s="36"/>
    </row>
    <row r="19855" spans="6:15">
      <c r="F19855" s="36"/>
      <c r="K19855" s="36"/>
      <c r="O19855" s="36"/>
    </row>
    <row r="19860" spans="6:15">
      <c r="F19860" s="36"/>
      <c r="K19860" s="36"/>
      <c r="O19860" s="36"/>
    </row>
    <row r="19861" spans="6:15">
      <c r="F19861" s="36"/>
    </row>
    <row r="19862" spans="6:15">
      <c r="F19862" s="36"/>
      <c r="O19862" s="36"/>
    </row>
    <row r="19863" spans="6:15">
      <c r="F19863" s="36"/>
    </row>
    <row r="19864" spans="6:15">
      <c r="F19864" s="36"/>
    </row>
    <row r="19865" spans="6:15">
      <c r="F19865" s="36"/>
    </row>
    <row r="19866" spans="6:15">
      <c r="F19866" s="36"/>
      <c r="J19866" s="36"/>
    </row>
    <row r="19867" spans="6:15">
      <c r="J19867" s="36"/>
    </row>
    <row r="19868" spans="6:15">
      <c r="J19868" s="36"/>
    </row>
    <row r="19869" spans="6:15">
      <c r="J19869" s="36"/>
    </row>
    <row r="19870" spans="6:15">
      <c r="J19870" s="36"/>
    </row>
    <row r="19871" spans="6:15">
      <c r="J19871" s="36"/>
      <c r="O19871" s="36"/>
    </row>
    <row r="19872" spans="6:15">
      <c r="F19872" s="36"/>
      <c r="K19872" s="36"/>
      <c r="O19872" s="36"/>
    </row>
    <row r="19874" spans="6:17">
      <c r="O19874" s="36"/>
    </row>
    <row r="19875" spans="6:17">
      <c r="O19875" s="36"/>
    </row>
    <row r="19876" spans="6:17">
      <c r="O19876" s="36"/>
    </row>
    <row r="19877" spans="6:17">
      <c r="O19877" s="36"/>
    </row>
    <row r="19878" spans="6:17">
      <c r="F19878" s="36"/>
      <c r="K19878" s="36"/>
      <c r="O19878" s="36"/>
    </row>
    <row r="19879" spans="6:17">
      <c r="K19879" s="36"/>
    </row>
    <row r="19880" spans="6:17">
      <c r="K19880" s="36"/>
    </row>
    <row r="19881" spans="6:17">
      <c r="K19881" s="36"/>
    </row>
    <row r="19882" spans="6:17">
      <c r="K19882" s="36"/>
    </row>
    <row r="19883" spans="6:17">
      <c r="K19883" s="36"/>
    </row>
    <row r="19884" spans="6:17">
      <c r="I19884" s="36"/>
    </row>
    <row r="19885" spans="6:17">
      <c r="I19885" s="36"/>
      <c r="K19885" s="36"/>
    </row>
    <row r="19886" spans="6:17">
      <c r="F19886" s="47"/>
      <c r="G19886" s="47"/>
      <c r="H19886" s="47"/>
      <c r="I19886" s="47"/>
      <c r="J19886" s="47"/>
      <c r="K19886" s="47"/>
      <c r="L19886" s="47"/>
      <c r="M19886" s="47"/>
      <c r="N19886" s="47"/>
      <c r="O19886" s="47"/>
      <c r="P19886" s="47"/>
      <c r="Q19886" s="47"/>
    </row>
    <row r="19887" spans="6:17">
      <c r="I19887" s="36"/>
    </row>
    <row r="19888" spans="6:17">
      <c r="I19888" s="36"/>
    </row>
    <row r="19889" spans="6:15">
      <c r="I19889" s="36"/>
    </row>
    <row r="19891" spans="6:15">
      <c r="M19891" s="36"/>
    </row>
    <row r="19892" spans="6:15">
      <c r="F19892" s="36"/>
      <c r="K19892" s="36"/>
      <c r="M19892" s="36"/>
    </row>
    <row r="19893" spans="6:15">
      <c r="M19893" s="36"/>
    </row>
    <row r="19894" spans="6:15">
      <c r="M19894" s="36"/>
    </row>
    <row r="19896" spans="6:15">
      <c r="F19896" s="36"/>
      <c r="J19896" s="36"/>
      <c r="K19896" s="36"/>
      <c r="O19896" s="36"/>
    </row>
    <row r="19897" spans="6:15">
      <c r="F19897" s="36"/>
      <c r="J19897" s="36"/>
      <c r="K19897" s="36"/>
      <c r="O19897" s="36"/>
    </row>
    <row r="19898" spans="6:15">
      <c r="F19898" s="36"/>
      <c r="K19898" s="36"/>
    </row>
    <row r="19899" spans="6:15">
      <c r="F19899" s="36"/>
      <c r="K19899" s="36"/>
    </row>
    <row r="19900" spans="6:15">
      <c r="F19900" s="36"/>
      <c r="K19900" s="36"/>
    </row>
    <row r="19901" spans="6:15">
      <c r="F19901" s="36"/>
      <c r="K19901" s="36"/>
    </row>
    <row r="19902" spans="6:15">
      <c r="K19902" s="36"/>
      <c r="O19902" s="36"/>
    </row>
    <row r="19903" spans="6:15">
      <c r="F19903" s="36"/>
      <c r="K19903" s="36"/>
    </row>
    <row r="19908" spans="6:17">
      <c r="F19908" s="36"/>
      <c r="I19908" s="36"/>
      <c r="K19908" s="36"/>
      <c r="O19908" s="36"/>
    </row>
    <row r="19909" spans="6:17">
      <c r="F19909" s="36"/>
      <c r="I19909" s="36"/>
      <c r="O19909" s="36"/>
    </row>
    <row r="19910" spans="6:17">
      <c r="F19910" s="47"/>
      <c r="G19910" s="47"/>
      <c r="H19910" s="47"/>
      <c r="I19910" s="47"/>
      <c r="J19910" s="47"/>
      <c r="K19910" s="47"/>
      <c r="L19910" s="47"/>
      <c r="M19910" s="47"/>
      <c r="N19910" s="47"/>
      <c r="O19910" s="47"/>
      <c r="P19910" s="47"/>
      <c r="Q19910" s="47"/>
    </row>
    <row r="19911" spans="6:17">
      <c r="I19911" s="36"/>
    </row>
    <row r="19912" spans="6:17">
      <c r="I19912" s="36"/>
    </row>
    <row r="19913" spans="6:17">
      <c r="I19913" s="36"/>
    </row>
    <row r="19914" spans="6:17">
      <c r="M19914" s="36"/>
    </row>
    <row r="19915" spans="6:17">
      <c r="F19915" s="47"/>
      <c r="G19915" s="47"/>
      <c r="H19915" s="47"/>
      <c r="I19915" s="47"/>
      <c r="J19915" s="47"/>
      <c r="K19915" s="47"/>
      <c r="L19915" s="47"/>
      <c r="M19915" s="47"/>
      <c r="N19915" s="47"/>
      <c r="O19915" s="47"/>
      <c r="P19915" s="47"/>
      <c r="Q19915" s="47"/>
    </row>
    <row r="19916" spans="6:17">
      <c r="M19916" s="36"/>
      <c r="O19916" s="36"/>
    </row>
    <row r="19917" spans="6:17">
      <c r="M19917" s="36"/>
    </row>
    <row r="19918" spans="6:17">
      <c r="M19918" s="36"/>
    </row>
    <row r="19919" spans="6:17">
      <c r="M19919" s="36"/>
    </row>
    <row r="19920" spans="6:17">
      <c r="F19920" s="36"/>
      <c r="O19920" s="36"/>
    </row>
    <row r="19921" spans="6:15">
      <c r="F19921" s="36"/>
    </row>
    <row r="19922" spans="6:15">
      <c r="F19922" s="36"/>
    </row>
    <row r="19923" spans="6:15">
      <c r="F19923" s="36"/>
    </row>
    <row r="19924" spans="6:15">
      <c r="F19924" s="36"/>
    </row>
    <row r="19925" spans="6:15">
      <c r="F19925" s="36"/>
    </row>
    <row r="19926" spans="6:15">
      <c r="F19926" s="36"/>
      <c r="K19926" s="36"/>
    </row>
    <row r="19927" spans="6:15">
      <c r="F19927" s="36"/>
      <c r="K19927" s="36"/>
      <c r="O19927" s="36"/>
    </row>
    <row r="19928" spans="6:15">
      <c r="O19928" s="36"/>
    </row>
    <row r="19929" spans="6:15">
      <c r="O19929" s="36"/>
    </row>
    <row r="19930" spans="6:15">
      <c r="O19930" s="36"/>
    </row>
    <row r="19931" spans="6:15">
      <c r="O19931" s="36"/>
    </row>
    <row r="19933" spans="6:15">
      <c r="O19933" s="36"/>
    </row>
    <row r="19934" spans="6:15">
      <c r="F19934" s="36"/>
      <c r="K19934" s="36"/>
      <c r="O19934" s="36"/>
    </row>
    <row r="19935" spans="6:15">
      <c r="O19935" s="36"/>
    </row>
    <row r="19936" spans="6:15">
      <c r="O19936" s="36"/>
    </row>
    <row r="19937" spans="6:17">
      <c r="O19937" s="36"/>
    </row>
    <row r="19939" spans="6:17">
      <c r="F19939" s="47"/>
      <c r="G19939" s="47"/>
      <c r="H19939" s="47"/>
      <c r="I19939" s="47"/>
      <c r="J19939" s="47"/>
      <c r="K19939" s="47"/>
      <c r="L19939" s="47"/>
      <c r="M19939" s="47"/>
      <c r="N19939" s="47"/>
      <c r="O19939" s="47"/>
      <c r="P19939" s="47"/>
      <c r="Q19939" s="47"/>
    </row>
    <row r="19940" spans="6:17">
      <c r="J19940" s="36"/>
      <c r="O19940" s="36"/>
    </row>
    <row r="19941" spans="6:17">
      <c r="O19941" s="36"/>
    </row>
    <row r="19942" spans="6:17">
      <c r="O19942" s="36"/>
    </row>
    <row r="19943" spans="6:17">
      <c r="O19943" s="36"/>
    </row>
    <row r="19944" spans="6:17">
      <c r="O19944" s="36"/>
    </row>
    <row r="19945" spans="6:17">
      <c r="O19945" s="36"/>
    </row>
    <row r="19946" spans="6:17">
      <c r="O19946" s="36"/>
    </row>
    <row r="19947" spans="6:17">
      <c r="O19947" s="36"/>
    </row>
    <row r="19948" spans="6:17">
      <c r="O19948" s="36"/>
    </row>
    <row r="19949" spans="6:17">
      <c r="O19949" s="36"/>
    </row>
    <row r="19950" spans="6:17">
      <c r="F19950" s="36"/>
      <c r="K19950" s="36"/>
      <c r="O19950" s="36"/>
    </row>
    <row r="19951" spans="6:17">
      <c r="F19951" s="36"/>
      <c r="K19951" s="36"/>
      <c r="O19951" s="36"/>
    </row>
    <row r="19952" spans="6:17">
      <c r="O19952" s="36"/>
    </row>
    <row r="19953" spans="6:15">
      <c r="O19953" s="36"/>
    </row>
    <row r="19954" spans="6:15">
      <c r="O19954" s="36"/>
    </row>
    <row r="19955" spans="6:15">
      <c r="O19955" s="36"/>
    </row>
    <row r="19957" spans="6:15">
      <c r="O19957" s="36"/>
    </row>
    <row r="19958" spans="6:15">
      <c r="O19958" s="36"/>
    </row>
    <row r="19959" spans="6:15">
      <c r="O19959" s="36"/>
    </row>
    <row r="19960" spans="6:15">
      <c r="O19960" s="36"/>
    </row>
    <row r="19961" spans="6:15">
      <c r="O19961" s="36"/>
    </row>
    <row r="19962" spans="6:15">
      <c r="F19962" s="36"/>
    </row>
    <row r="19963" spans="6:15">
      <c r="O19963" s="36"/>
    </row>
    <row r="19964" spans="6:15">
      <c r="O19964" s="36"/>
    </row>
    <row r="19965" spans="6:15">
      <c r="O19965" s="36"/>
    </row>
    <row r="19966" spans="6:15">
      <c r="O19966" s="36"/>
    </row>
    <row r="19967" spans="6:15">
      <c r="O19967" s="36"/>
    </row>
    <row r="19968" spans="6:15">
      <c r="F19968" s="36"/>
    </row>
    <row r="19969" spans="6:15">
      <c r="F19969" s="36"/>
      <c r="J19969" s="36"/>
      <c r="K19969" s="36"/>
      <c r="O19969" s="36"/>
    </row>
    <row r="19970" spans="6:15">
      <c r="O19970" s="36"/>
    </row>
    <row r="19971" spans="6:15">
      <c r="O19971" s="36"/>
    </row>
    <row r="19972" spans="6:15">
      <c r="O19972" s="36"/>
    </row>
    <row r="19973" spans="6:15">
      <c r="O19973" s="36"/>
    </row>
    <row r="19974" spans="6:15">
      <c r="F19974" s="36"/>
      <c r="K19974" s="36"/>
      <c r="O19974" s="36"/>
    </row>
    <row r="19975" spans="6:15">
      <c r="O19975" s="36"/>
    </row>
    <row r="19976" spans="6:15">
      <c r="O19976" s="36"/>
    </row>
    <row r="19977" spans="6:15">
      <c r="O19977" s="36"/>
    </row>
    <row r="19978" spans="6:15">
      <c r="O19978" s="36"/>
    </row>
    <row r="19979" spans="6:15">
      <c r="O19979" s="36"/>
    </row>
    <row r="19980" spans="6:15">
      <c r="F19980" s="36"/>
    </row>
    <row r="19981" spans="6:15">
      <c r="F19981" s="36"/>
      <c r="K19981" s="36"/>
      <c r="O19981" s="36"/>
    </row>
    <row r="19982" spans="6:15">
      <c r="O19982" s="36"/>
    </row>
    <row r="19983" spans="6:15">
      <c r="O19983" s="36"/>
    </row>
    <row r="19984" spans="6:15">
      <c r="O19984" s="36"/>
    </row>
    <row r="19985" spans="6:17">
      <c r="O19985" s="36"/>
    </row>
    <row r="19986" spans="6:17">
      <c r="F19986" s="36"/>
      <c r="O19986" s="36"/>
    </row>
    <row r="19987" spans="6:17">
      <c r="O19987" s="36"/>
    </row>
    <row r="19988" spans="6:17">
      <c r="F19988" s="47"/>
      <c r="G19988" s="47"/>
      <c r="H19988" s="47"/>
      <c r="I19988" s="47"/>
      <c r="J19988" s="47"/>
      <c r="K19988" s="47"/>
      <c r="L19988" s="47"/>
      <c r="M19988" s="47"/>
      <c r="N19988" s="47"/>
      <c r="O19988" s="47"/>
      <c r="P19988" s="47"/>
      <c r="Q19988" s="47"/>
    </row>
    <row r="19989" spans="6:17">
      <c r="O19989" s="36"/>
    </row>
    <row r="19990" spans="6:17">
      <c r="O19990" s="36"/>
    </row>
    <row r="19991" spans="6:17">
      <c r="O19991" s="36"/>
    </row>
    <row r="19992" spans="6:17">
      <c r="F19992" s="36"/>
    </row>
    <row r="19993" spans="6:17">
      <c r="O19993" s="36"/>
    </row>
    <row r="19994" spans="6:17">
      <c r="O19994" s="36"/>
    </row>
    <row r="19995" spans="6:17">
      <c r="O19995" s="36"/>
    </row>
    <row r="19996" spans="6:17">
      <c r="O19996" s="36"/>
    </row>
    <row r="19997" spans="6:17">
      <c r="O19997" s="36"/>
    </row>
    <row r="19998" spans="6:17">
      <c r="F19998" s="36"/>
      <c r="K19998" s="36"/>
    </row>
    <row r="19999" spans="6:17">
      <c r="O19999" s="36"/>
    </row>
    <row r="20000" spans="6:17">
      <c r="O20000" s="36"/>
    </row>
    <row r="20001" spans="6:17">
      <c r="O20001" s="36"/>
    </row>
    <row r="20002" spans="6:17">
      <c r="O20002" s="36"/>
    </row>
    <row r="20003" spans="6:17">
      <c r="O20003" s="36"/>
    </row>
    <row r="20004" spans="6:17">
      <c r="F20004" s="36"/>
      <c r="K20004" s="36"/>
      <c r="O20004" s="36"/>
    </row>
    <row r="20005" spans="6:17">
      <c r="O20005" s="36"/>
    </row>
    <row r="20006" spans="6:17">
      <c r="O20006" s="36"/>
    </row>
    <row r="20007" spans="6:17">
      <c r="O20007" s="36"/>
    </row>
    <row r="20008" spans="6:17">
      <c r="O20008" s="36"/>
    </row>
    <row r="20009" spans="6:17">
      <c r="O20009" s="36"/>
    </row>
    <row r="20010" spans="6:17">
      <c r="I20010" s="36"/>
    </row>
    <row r="20011" spans="6:17">
      <c r="F20011" s="36"/>
      <c r="I20011" s="36"/>
      <c r="J20011" s="36"/>
      <c r="K20011" s="36"/>
      <c r="O20011" s="36"/>
    </row>
    <row r="20012" spans="6:17">
      <c r="F20012" s="47"/>
      <c r="G20012" s="47"/>
      <c r="H20012" s="47"/>
      <c r="I20012" s="47"/>
      <c r="J20012" s="47"/>
      <c r="K20012" s="47"/>
      <c r="L20012" s="47"/>
      <c r="M20012" s="47"/>
      <c r="N20012" s="47"/>
      <c r="O20012" s="47"/>
      <c r="P20012" s="47"/>
      <c r="Q20012" s="47"/>
    </row>
    <row r="20013" spans="6:17">
      <c r="I20013" s="36"/>
    </row>
    <row r="20014" spans="6:17">
      <c r="I20014" s="36"/>
    </row>
    <row r="20015" spans="6:17">
      <c r="I20015" s="36"/>
    </row>
    <row r="20016" spans="6:17">
      <c r="O20016" s="36"/>
    </row>
    <row r="20017" spans="6:15">
      <c r="K20017" s="36"/>
      <c r="O20017" s="36"/>
    </row>
    <row r="20018" spans="6:15">
      <c r="O20018" s="36"/>
    </row>
    <row r="20019" spans="6:15">
      <c r="O20019" s="36"/>
    </row>
    <row r="20020" spans="6:15">
      <c r="O20020" s="36"/>
    </row>
    <row r="20021" spans="6:15">
      <c r="O20021" s="36"/>
    </row>
    <row r="20022" spans="6:15">
      <c r="O20022" s="36"/>
    </row>
    <row r="20023" spans="6:15">
      <c r="F20023" s="36"/>
      <c r="K20023" s="36"/>
      <c r="O20023" s="36"/>
    </row>
    <row r="20024" spans="6:15">
      <c r="O20024" s="36"/>
    </row>
    <row r="20025" spans="6:15">
      <c r="O20025" s="36"/>
    </row>
    <row r="20026" spans="6:15">
      <c r="O20026" s="36"/>
    </row>
    <row r="20034" spans="6:17">
      <c r="F20034" s="36"/>
      <c r="K20034" s="36"/>
      <c r="O20034" s="36"/>
    </row>
    <row r="20035" spans="6:17">
      <c r="F20035" s="36"/>
      <c r="K20035" s="36"/>
      <c r="O20035" s="36"/>
    </row>
    <row r="20036" spans="6:17">
      <c r="F20036" s="47"/>
      <c r="G20036" s="47"/>
      <c r="H20036" s="47"/>
      <c r="I20036" s="47"/>
      <c r="J20036" s="47"/>
      <c r="K20036" s="47"/>
      <c r="L20036" s="47"/>
      <c r="M20036" s="47"/>
      <c r="N20036" s="47"/>
      <c r="O20036" s="47"/>
      <c r="P20036" s="47"/>
      <c r="Q20036" s="47"/>
    </row>
    <row r="20037" spans="6:17">
      <c r="O20037" s="36"/>
    </row>
    <row r="20038" spans="6:17">
      <c r="O20038" s="36"/>
    </row>
    <row r="20039" spans="6:17">
      <c r="O20039" s="36"/>
    </row>
    <row r="20040" spans="6:17">
      <c r="F20040" s="47"/>
      <c r="G20040" s="47"/>
      <c r="H20040" s="47"/>
      <c r="I20040" s="47"/>
      <c r="J20040" s="47"/>
      <c r="K20040" s="47"/>
      <c r="L20040" s="47"/>
      <c r="M20040" s="47"/>
      <c r="N20040" s="47"/>
      <c r="O20040" s="47"/>
      <c r="P20040" s="47"/>
      <c r="Q20040" s="47"/>
    </row>
    <row r="20041" spans="6:17">
      <c r="O20041" s="36"/>
    </row>
    <row r="20042" spans="6:17">
      <c r="O20042" s="36"/>
    </row>
    <row r="20043" spans="6:17">
      <c r="O20043" s="36"/>
    </row>
    <row r="20044" spans="6:17">
      <c r="O20044" s="36"/>
    </row>
    <row r="20045" spans="6:17">
      <c r="O20045" s="36"/>
    </row>
    <row r="20046" spans="6:17">
      <c r="J20046" s="36"/>
    </row>
    <row r="20047" spans="6:17">
      <c r="F20047" s="36"/>
      <c r="J20047" s="36"/>
      <c r="K20047" s="36"/>
    </row>
    <row r="20048" spans="6:17">
      <c r="J20048" s="36"/>
    </row>
    <row r="20049" spans="6:15">
      <c r="J20049" s="36"/>
    </row>
    <row r="20050" spans="6:15">
      <c r="J20050" s="36"/>
    </row>
    <row r="20051" spans="6:15">
      <c r="J20051" s="36"/>
    </row>
    <row r="20052" spans="6:15">
      <c r="J20052" s="36"/>
    </row>
    <row r="20053" spans="6:15">
      <c r="J20053" s="36"/>
    </row>
    <row r="20054" spans="6:15">
      <c r="J20054" s="36"/>
    </row>
    <row r="20055" spans="6:15">
      <c r="J20055" s="36"/>
    </row>
    <row r="20056" spans="6:15">
      <c r="J20056" s="36"/>
    </row>
    <row r="20057" spans="6:15">
      <c r="J20057" s="36"/>
    </row>
    <row r="20058" spans="6:15">
      <c r="F20058" s="36"/>
      <c r="K20058" s="36"/>
      <c r="O20058" s="36"/>
    </row>
    <row r="20064" spans="6:15">
      <c r="F20064" s="36"/>
      <c r="O20064" s="36"/>
    </row>
    <row r="20065" spans="6:17">
      <c r="F20065" s="36"/>
      <c r="K20065" s="36"/>
      <c r="O20065" s="36"/>
    </row>
    <row r="20066" spans="6:17">
      <c r="O20066" s="36"/>
    </row>
    <row r="20067" spans="6:17">
      <c r="O20067" s="36"/>
    </row>
    <row r="20068" spans="6:17">
      <c r="O20068" s="36"/>
    </row>
    <row r="20069" spans="6:17">
      <c r="O20069" s="36"/>
    </row>
    <row r="20070" spans="6:17">
      <c r="F20070" s="47"/>
      <c r="G20070" s="47"/>
      <c r="H20070" s="47"/>
      <c r="I20070" s="47"/>
      <c r="J20070" s="47"/>
      <c r="K20070" s="47"/>
      <c r="L20070" s="47"/>
      <c r="M20070" s="47"/>
      <c r="N20070" s="47"/>
      <c r="O20070" s="47"/>
      <c r="P20070" s="47"/>
      <c r="Q20070" s="47"/>
    </row>
    <row r="20071" spans="6:17">
      <c r="F20071" s="36"/>
      <c r="K20071" s="36"/>
      <c r="O20071" s="36"/>
    </row>
    <row r="20072" spans="6:17">
      <c r="O20072" s="36"/>
    </row>
    <row r="20073" spans="6:17">
      <c r="O20073" s="36"/>
    </row>
    <row r="20074" spans="6:17">
      <c r="O20074" s="36"/>
    </row>
    <row r="20075" spans="6:17">
      <c r="O20075" s="36"/>
    </row>
    <row r="20076" spans="6:17">
      <c r="F20076" s="47"/>
      <c r="G20076" s="47"/>
      <c r="H20076" s="47"/>
      <c r="I20076" s="47"/>
      <c r="J20076" s="47"/>
      <c r="K20076" s="47"/>
      <c r="L20076" s="47"/>
      <c r="M20076" s="47"/>
      <c r="N20076" s="47"/>
      <c r="O20076" s="47"/>
      <c r="P20076" s="47"/>
      <c r="Q20076" s="47"/>
    </row>
    <row r="20077" spans="6:17">
      <c r="F20077" s="36"/>
      <c r="J20077" s="36"/>
    </row>
    <row r="20078" spans="6:17">
      <c r="F20078" s="36"/>
      <c r="J20078" s="36"/>
      <c r="K20078" s="36"/>
    </row>
    <row r="20079" spans="6:17">
      <c r="J20079" s="36"/>
    </row>
    <row r="20080" spans="6:17">
      <c r="J20080" s="36"/>
    </row>
    <row r="20082" spans="6:17">
      <c r="F20082" s="36"/>
      <c r="O20082" s="36"/>
    </row>
    <row r="20083" spans="6:17">
      <c r="O20083" s="36"/>
    </row>
    <row r="20084" spans="6:17">
      <c r="O20084" s="36"/>
    </row>
    <row r="20085" spans="6:17">
      <c r="O20085" s="36"/>
    </row>
    <row r="20086" spans="6:17">
      <c r="O20086" s="36"/>
    </row>
    <row r="20087" spans="6:17">
      <c r="O20087" s="36"/>
    </row>
    <row r="20088" spans="6:17">
      <c r="F20088" s="47"/>
      <c r="G20088" s="47"/>
      <c r="H20088" s="47"/>
      <c r="I20088" s="47"/>
      <c r="J20088" s="47"/>
      <c r="K20088" s="47"/>
      <c r="L20088" s="47"/>
      <c r="M20088" s="47"/>
      <c r="N20088" s="47"/>
      <c r="O20088" s="47"/>
      <c r="P20088" s="47"/>
      <c r="Q20088" s="47"/>
    </row>
    <row r="20089" spans="6:17">
      <c r="O20089" s="36"/>
    </row>
    <row r="20090" spans="6:17">
      <c r="F20090" s="36"/>
      <c r="K20090" s="36"/>
      <c r="O20090" s="36"/>
    </row>
    <row r="20091" spans="6:17">
      <c r="O20091" s="36"/>
    </row>
    <row r="20092" spans="6:17">
      <c r="O20092" s="36"/>
    </row>
    <row r="20093" spans="6:17">
      <c r="O20093" s="36"/>
    </row>
    <row r="20094" spans="6:17">
      <c r="F20094" s="47"/>
      <c r="G20094" s="47"/>
      <c r="H20094" s="47"/>
      <c r="I20094" s="47"/>
      <c r="J20094" s="47"/>
      <c r="K20094" s="47"/>
      <c r="L20094" s="47"/>
      <c r="M20094" s="47"/>
      <c r="N20094" s="47"/>
      <c r="O20094" s="47"/>
      <c r="P20094" s="47"/>
      <c r="Q20094" s="47"/>
    </row>
    <row r="20095" spans="6:17">
      <c r="F20095" s="36"/>
      <c r="J20095" s="36"/>
      <c r="O20095" s="36"/>
    </row>
    <row r="20096" spans="6:17">
      <c r="F20096" s="36"/>
      <c r="J20096" s="36"/>
      <c r="K20096" s="36"/>
      <c r="O20096" s="36"/>
    </row>
    <row r="20097" spans="6:17">
      <c r="J20097" s="36"/>
      <c r="O20097" s="36"/>
    </row>
    <row r="20098" spans="6:17">
      <c r="J20098" s="36"/>
      <c r="O20098" s="36"/>
    </row>
    <row r="20099" spans="6:17">
      <c r="J20099" s="36"/>
      <c r="O20099" s="36"/>
    </row>
    <row r="20100" spans="6:17">
      <c r="F20100" s="47"/>
      <c r="G20100" s="47"/>
      <c r="H20100" s="47"/>
      <c r="I20100" s="47"/>
      <c r="J20100" s="47"/>
      <c r="K20100" s="47"/>
      <c r="L20100" s="47"/>
      <c r="M20100" s="47"/>
      <c r="N20100" s="47"/>
      <c r="O20100" s="47"/>
      <c r="P20100" s="47"/>
      <c r="Q20100" s="47"/>
    </row>
    <row r="20101" spans="6:17">
      <c r="J20101" s="36"/>
      <c r="O20101" s="36"/>
    </row>
    <row r="20102" spans="6:17">
      <c r="F20102" s="36"/>
      <c r="J20102" s="36"/>
      <c r="K20102" s="36"/>
      <c r="O20102" s="36"/>
    </row>
    <row r="20103" spans="6:17">
      <c r="J20103" s="36"/>
      <c r="O20103" s="36"/>
    </row>
    <row r="20104" spans="6:17">
      <c r="J20104" s="36"/>
      <c r="O20104" s="36"/>
    </row>
    <row r="20105" spans="6:17">
      <c r="J20105" s="36"/>
      <c r="O20105" s="36"/>
    </row>
    <row r="20106" spans="6:17">
      <c r="J20106" s="36"/>
      <c r="O20106" s="36"/>
    </row>
    <row r="20107" spans="6:17">
      <c r="J20107" s="36"/>
      <c r="O20107" s="36"/>
    </row>
    <row r="20108" spans="6:17">
      <c r="F20108" s="36"/>
      <c r="J20108" s="36"/>
      <c r="K20108" s="36"/>
      <c r="O20108" s="36"/>
    </row>
    <row r="20109" spans="6:17">
      <c r="J20109" s="36"/>
      <c r="O20109" s="36"/>
    </row>
    <row r="20110" spans="6:17">
      <c r="J20110" s="36"/>
      <c r="O20110" s="36"/>
    </row>
    <row r="20111" spans="6:17">
      <c r="J20111" s="36"/>
      <c r="O20111" s="36"/>
    </row>
    <row r="20112" spans="6:17">
      <c r="J20112" s="36"/>
      <c r="O20112" s="36"/>
    </row>
    <row r="20113" spans="6:15">
      <c r="F20113" s="36"/>
      <c r="J20113" s="36"/>
      <c r="O20113" s="36"/>
    </row>
    <row r="20114" spans="6:15">
      <c r="F20114" s="36"/>
      <c r="J20114" s="36"/>
      <c r="O20114" s="36"/>
    </row>
    <row r="20115" spans="6:15">
      <c r="J20115" s="36"/>
      <c r="O20115" s="36"/>
    </row>
    <row r="20116" spans="6:15">
      <c r="J20116" s="36"/>
      <c r="O20116" s="36"/>
    </row>
    <row r="20117" spans="6:15">
      <c r="J20117" s="36"/>
      <c r="O20117" s="36"/>
    </row>
    <row r="20118" spans="6:15">
      <c r="F20118" s="36"/>
      <c r="K20118" s="36"/>
      <c r="O20118" s="36"/>
    </row>
    <row r="20119" spans="6:15">
      <c r="F20119" s="36"/>
      <c r="K20119" s="36"/>
      <c r="O20119" s="36"/>
    </row>
    <row r="20120" spans="6:15">
      <c r="F20120" s="36"/>
      <c r="K20120" s="36"/>
      <c r="O20120" s="36"/>
    </row>
    <row r="20121" spans="6:15">
      <c r="O20121" s="36"/>
    </row>
    <row r="20122" spans="6:15">
      <c r="O20122" s="36"/>
    </row>
    <row r="20123" spans="6:15">
      <c r="O20123" s="36"/>
    </row>
    <row r="20124" spans="6:15">
      <c r="J20124" s="36"/>
      <c r="O20124" s="36"/>
    </row>
    <row r="20125" spans="6:15">
      <c r="J20125" s="36"/>
      <c r="K20125" s="36"/>
      <c r="O20125" s="36"/>
    </row>
    <row r="20126" spans="6:15">
      <c r="F20126" s="36"/>
      <c r="J20126" s="36"/>
      <c r="K20126" s="36"/>
      <c r="O20126" s="36"/>
    </row>
    <row r="20127" spans="6:15">
      <c r="J20127" s="36"/>
      <c r="O20127" s="36"/>
    </row>
    <row r="20128" spans="6:15">
      <c r="J20128" s="36"/>
      <c r="O20128" s="36"/>
    </row>
    <row r="20129" spans="6:17">
      <c r="J20129" s="36"/>
      <c r="O20129" s="36"/>
    </row>
    <row r="20130" spans="6:17">
      <c r="F20130" s="36"/>
      <c r="K20130" s="36"/>
      <c r="O20130" s="36"/>
    </row>
    <row r="20131" spans="6:17">
      <c r="F20131" s="36"/>
      <c r="K20131" s="36"/>
      <c r="O20131" s="36"/>
    </row>
    <row r="20132" spans="6:17">
      <c r="F20132" s="36"/>
      <c r="O20132" s="36"/>
    </row>
    <row r="20133" spans="6:17">
      <c r="O20133" s="36"/>
    </row>
    <row r="20134" spans="6:17">
      <c r="O20134" s="36"/>
    </row>
    <row r="20135" spans="6:17">
      <c r="O20135" s="36"/>
    </row>
    <row r="20136" spans="6:17">
      <c r="F20136" s="36"/>
      <c r="J20136" s="36"/>
      <c r="O20136" s="36"/>
    </row>
    <row r="20137" spans="6:17">
      <c r="J20137" s="36"/>
      <c r="O20137" s="36"/>
    </row>
    <row r="20138" spans="6:17">
      <c r="J20138" s="36"/>
      <c r="O20138" s="36"/>
    </row>
    <row r="20139" spans="6:17">
      <c r="J20139" s="36"/>
      <c r="O20139" s="36"/>
    </row>
    <row r="20140" spans="6:17">
      <c r="J20140" s="36"/>
      <c r="O20140" s="36"/>
    </row>
    <row r="20141" spans="6:17">
      <c r="J20141" s="36"/>
      <c r="O20141" s="36"/>
    </row>
    <row r="20142" spans="6:17">
      <c r="F20142" s="36"/>
      <c r="J20142" s="36"/>
      <c r="K20142" s="36"/>
      <c r="O20142" s="36"/>
    </row>
    <row r="20143" spans="6:17">
      <c r="F20143" s="47"/>
      <c r="G20143" s="47"/>
      <c r="H20143" s="47"/>
      <c r="I20143" s="47"/>
      <c r="J20143" s="47"/>
      <c r="K20143" s="47"/>
      <c r="L20143" s="47"/>
      <c r="M20143" s="47"/>
      <c r="N20143" s="47"/>
      <c r="O20143" s="47"/>
      <c r="P20143" s="47"/>
      <c r="Q20143" s="47"/>
    </row>
    <row r="20144" spans="6:17">
      <c r="F20144" s="36"/>
      <c r="O20144" s="36"/>
    </row>
    <row r="20145" spans="6:17">
      <c r="O20145" s="36"/>
    </row>
    <row r="20146" spans="6:17">
      <c r="O20146" s="36"/>
    </row>
    <row r="20147" spans="6:17">
      <c r="O20147" s="36"/>
    </row>
    <row r="20148" spans="6:17">
      <c r="F20148" s="36"/>
      <c r="J20148" s="36"/>
      <c r="O20148" s="36"/>
    </row>
    <row r="20149" spans="6:17">
      <c r="J20149" s="36"/>
      <c r="O20149" s="36"/>
    </row>
    <row r="20150" spans="6:17">
      <c r="F20150" s="36"/>
      <c r="J20150" s="36"/>
      <c r="K20150" s="36"/>
      <c r="O20150" s="36"/>
    </row>
    <row r="20151" spans="6:17">
      <c r="J20151" s="36"/>
      <c r="O20151" s="36"/>
    </row>
    <row r="20152" spans="6:17">
      <c r="J20152" s="36"/>
      <c r="O20152" s="36"/>
    </row>
    <row r="20153" spans="6:17">
      <c r="J20153" s="36"/>
      <c r="O20153" s="36"/>
    </row>
    <row r="20154" spans="6:17">
      <c r="F20154" s="36"/>
      <c r="J20154" s="36"/>
      <c r="O20154" s="36"/>
    </row>
    <row r="20155" spans="6:17">
      <c r="F20155" s="36"/>
      <c r="J20155" s="36"/>
      <c r="K20155" s="36"/>
      <c r="O20155" s="36"/>
    </row>
    <row r="20156" spans="6:17">
      <c r="F20156" s="47"/>
      <c r="G20156" s="47"/>
      <c r="H20156" s="47"/>
      <c r="I20156" s="47"/>
      <c r="J20156" s="47"/>
      <c r="K20156" s="47"/>
      <c r="L20156" s="47"/>
      <c r="M20156" s="47"/>
      <c r="N20156" s="47"/>
      <c r="O20156" s="47"/>
      <c r="P20156" s="47"/>
      <c r="Q20156" s="47"/>
    </row>
    <row r="20157" spans="6:17">
      <c r="J20157" s="36"/>
      <c r="O20157" s="36"/>
    </row>
    <row r="20158" spans="6:17">
      <c r="J20158" s="36"/>
      <c r="O20158" s="36"/>
    </row>
    <row r="20159" spans="6:17">
      <c r="J20159" s="36"/>
      <c r="O20159" s="36"/>
    </row>
    <row r="20160" spans="6:17">
      <c r="F20160" s="36"/>
      <c r="J20160" s="36"/>
      <c r="O20160" s="36"/>
    </row>
    <row r="20161" spans="6:17">
      <c r="J20161" s="36"/>
      <c r="O20161" s="36"/>
    </row>
    <row r="20162" spans="6:17">
      <c r="F20162" s="36"/>
      <c r="O20162" s="36"/>
    </row>
    <row r="20163" spans="6:17">
      <c r="O20163" s="36"/>
    </row>
    <row r="20164" spans="6:17">
      <c r="O20164" s="36"/>
    </row>
    <row r="20165" spans="6:17">
      <c r="O20165" s="36"/>
    </row>
    <row r="20166" spans="6:17">
      <c r="F20166" s="47"/>
      <c r="G20166" s="47"/>
      <c r="H20166" s="47"/>
      <c r="I20166" s="47"/>
      <c r="J20166" s="47"/>
      <c r="K20166" s="47"/>
      <c r="L20166" s="47"/>
      <c r="M20166" s="47"/>
      <c r="N20166" s="47"/>
      <c r="O20166" s="47"/>
      <c r="P20166" s="47"/>
      <c r="Q20166" s="47"/>
    </row>
    <row r="20167" spans="6:17">
      <c r="O20167" s="36"/>
    </row>
    <row r="20168" spans="6:17">
      <c r="F20168" s="36"/>
      <c r="O20168" s="36"/>
    </row>
    <row r="20169" spans="6:17">
      <c r="O20169" s="36"/>
    </row>
    <row r="20170" spans="6:17">
      <c r="O20170" s="36"/>
    </row>
    <row r="20171" spans="6:17">
      <c r="O20171" s="36"/>
    </row>
    <row r="20172" spans="6:17">
      <c r="F20172" s="36"/>
      <c r="K20172" s="36"/>
      <c r="O20172" s="36"/>
    </row>
    <row r="20173" spans="6:17">
      <c r="F20173" s="36"/>
      <c r="J20173" s="36"/>
      <c r="K20173" s="36"/>
      <c r="O20173" s="36"/>
    </row>
    <row r="20174" spans="6:17">
      <c r="O20174" s="36"/>
    </row>
    <row r="20175" spans="6:17">
      <c r="O20175" s="36"/>
    </row>
    <row r="20176" spans="6:17">
      <c r="O20176" s="36"/>
    </row>
    <row r="20177" spans="6:15">
      <c r="O20177" s="36"/>
    </row>
    <row r="20178" spans="6:15">
      <c r="F20178" s="36"/>
      <c r="O20178" s="36"/>
    </row>
    <row r="20179" spans="6:15">
      <c r="F20179" s="36"/>
      <c r="O20179" s="36"/>
    </row>
    <row r="20180" spans="6:15">
      <c r="F20180" s="36"/>
      <c r="O20180" s="36"/>
    </row>
    <row r="20181" spans="6:15">
      <c r="O20181" s="36"/>
    </row>
    <row r="20182" spans="6:15">
      <c r="O20182" s="36"/>
    </row>
    <row r="20183" spans="6:15">
      <c r="O20183" s="36"/>
    </row>
    <row r="20184" spans="6:15">
      <c r="F20184" s="36"/>
      <c r="J20184" s="36"/>
      <c r="K20184" s="36"/>
      <c r="O20184" s="36"/>
    </row>
    <row r="20185" spans="6:15">
      <c r="F20185" s="36"/>
      <c r="J20185" s="36"/>
      <c r="O20185" s="36"/>
    </row>
    <row r="20186" spans="6:15">
      <c r="J20186" s="36"/>
      <c r="O20186" s="36"/>
    </row>
    <row r="20187" spans="6:15">
      <c r="J20187" s="36"/>
      <c r="O20187" s="36"/>
    </row>
    <row r="20188" spans="6:15">
      <c r="J20188" s="36"/>
      <c r="O20188" s="36"/>
    </row>
    <row r="20189" spans="6:15">
      <c r="J20189" s="36"/>
      <c r="O20189" s="36"/>
    </row>
    <row r="20190" spans="6:15">
      <c r="F20190" s="36"/>
      <c r="O20190" s="36"/>
    </row>
    <row r="20191" spans="6:15">
      <c r="F20191" s="36"/>
      <c r="K20191" s="36"/>
      <c r="O20191" s="36"/>
    </row>
    <row r="20192" spans="6:15">
      <c r="O20192" s="36"/>
    </row>
    <row r="20193" spans="6:15">
      <c r="O20193" s="36"/>
    </row>
    <row r="20194" spans="6:15">
      <c r="O20194" s="36"/>
    </row>
    <row r="20195" spans="6:15">
      <c r="O20195" s="36"/>
    </row>
    <row r="20196" spans="6:15">
      <c r="F20196" s="36"/>
      <c r="O20196" s="36"/>
    </row>
    <row r="20197" spans="6:15">
      <c r="O20197" s="36"/>
    </row>
    <row r="20198" spans="6:15">
      <c r="O20198" s="36"/>
    </row>
    <row r="20199" spans="6:15">
      <c r="O20199" s="36"/>
    </row>
    <row r="20200" spans="6:15">
      <c r="O20200" s="36"/>
    </row>
    <row r="20201" spans="6:15">
      <c r="O20201" s="36"/>
    </row>
    <row r="20202" spans="6:15">
      <c r="F20202" s="36"/>
      <c r="J20202" s="36"/>
      <c r="O20202" s="36"/>
    </row>
    <row r="20203" spans="6:15">
      <c r="O20203" s="36"/>
    </row>
    <row r="20204" spans="6:15">
      <c r="O20204" s="36"/>
    </row>
    <row r="20205" spans="6:15">
      <c r="O20205" s="36"/>
    </row>
    <row r="20206" spans="6:15">
      <c r="O20206" s="36"/>
    </row>
    <row r="20207" spans="6:15">
      <c r="O20207" s="36"/>
    </row>
    <row r="20208" spans="6:15">
      <c r="F20208" s="36"/>
      <c r="K20208" s="36"/>
      <c r="O20208" s="36"/>
    </row>
    <row r="20209" spans="6:15">
      <c r="F20209" s="36"/>
      <c r="K20209" s="36"/>
      <c r="O20209" s="36"/>
    </row>
    <row r="20210" spans="6:15">
      <c r="O20210" s="36"/>
    </row>
    <row r="20211" spans="6:15">
      <c r="O20211" s="36"/>
    </row>
    <row r="20212" spans="6:15">
      <c r="O20212" s="36"/>
    </row>
    <row r="20213" spans="6:15">
      <c r="O20213" s="36"/>
    </row>
    <row r="20214" spans="6:15">
      <c r="J20214" s="36"/>
      <c r="O20214" s="36"/>
    </row>
    <row r="20215" spans="6:15">
      <c r="J20215" s="36"/>
      <c r="O20215" s="36"/>
    </row>
    <row r="20216" spans="6:15">
      <c r="J20216" s="36"/>
      <c r="O20216" s="36"/>
    </row>
    <row r="20217" spans="6:15">
      <c r="J20217" s="36"/>
      <c r="O20217" s="36"/>
    </row>
    <row r="20218" spans="6:15">
      <c r="J20218" s="36"/>
      <c r="O20218" s="36"/>
    </row>
    <row r="20219" spans="6:15">
      <c r="J20219" s="36"/>
      <c r="O20219" s="36"/>
    </row>
    <row r="20220" spans="6:15">
      <c r="O20220" s="36"/>
    </row>
    <row r="20221" spans="6:15">
      <c r="K20221" s="36"/>
      <c r="O20221" s="36"/>
    </row>
    <row r="20222" spans="6:15">
      <c r="O20222" s="36"/>
    </row>
    <row r="20223" spans="6:15">
      <c r="O20223" s="36"/>
    </row>
    <row r="20224" spans="6:15">
      <c r="O20224" s="36"/>
    </row>
    <row r="20225" spans="6:15">
      <c r="O20225" s="36"/>
    </row>
    <row r="20226" spans="6:15">
      <c r="J20226" s="36"/>
      <c r="O20226" s="36"/>
    </row>
    <row r="20227" spans="6:15">
      <c r="J20227" s="36"/>
      <c r="O20227" s="36"/>
    </row>
    <row r="20228" spans="6:15">
      <c r="J20228" s="36"/>
      <c r="O20228" s="36"/>
    </row>
    <row r="20229" spans="6:15">
      <c r="J20229" s="36"/>
      <c r="O20229" s="36"/>
    </row>
    <row r="20230" spans="6:15">
      <c r="J20230" s="36"/>
      <c r="O20230" s="36"/>
    </row>
    <row r="20231" spans="6:15">
      <c r="J20231" s="36"/>
      <c r="O20231" s="36"/>
    </row>
    <row r="20232" spans="6:15">
      <c r="F20232" s="36"/>
      <c r="K20232" s="36"/>
      <c r="O20232" s="36"/>
    </row>
    <row r="20233" spans="6:15">
      <c r="F20233" s="36"/>
      <c r="K20233" s="36"/>
      <c r="O20233" s="36"/>
    </row>
    <row r="20234" spans="6:15">
      <c r="O20234" s="36"/>
    </row>
    <row r="20235" spans="6:15">
      <c r="O20235" s="36"/>
    </row>
    <row r="20236" spans="6:15">
      <c r="O20236" s="36"/>
    </row>
    <row r="20237" spans="6:15">
      <c r="O20237" s="36"/>
    </row>
    <row r="20238" spans="6:15">
      <c r="F20238" s="36"/>
      <c r="K20238" s="36"/>
      <c r="O20238" s="36"/>
    </row>
    <row r="20239" spans="6:15">
      <c r="O20239" s="36"/>
    </row>
    <row r="20240" spans="6:15">
      <c r="O20240" s="36"/>
    </row>
    <row r="20241" spans="6:15">
      <c r="O20241" s="36"/>
    </row>
    <row r="20242" spans="6:15">
      <c r="O20242" s="36"/>
    </row>
    <row r="20243" spans="6:15">
      <c r="O20243" s="36"/>
    </row>
    <row r="20244" spans="6:15">
      <c r="F20244" s="36"/>
      <c r="O20244" s="36"/>
    </row>
    <row r="20245" spans="6:15">
      <c r="O20245" s="36"/>
    </row>
    <row r="20246" spans="6:15">
      <c r="O20246" s="36"/>
    </row>
    <row r="20247" spans="6:15">
      <c r="O20247" s="36"/>
    </row>
    <row r="20248" spans="6:15">
      <c r="O20248" s="36"/>
    </row>
    <row r="20249" spans="6:15">
      <c r="O20249" s="36"/>
    </row>
    <row r="20250" spans="6:15">
      <c r="O20250" s="36"/>
    </row>
    <row r="20251" spans="6:15">
      <c r="O20251" s="36"/>
    </row>
    <row r="20252" spans="6:15">
      <c r="O20252" s="36"/>
    </row>
    <row r="20253" spans="6:15">
      <c r="O20253" s="36"/>
    </row>
    <row r="20254" spans="6:15">
      <c r="O20254" s="36"/>
    </row>
    <row r="20255" spans="6:15">
      <c r="O20255" s="36"/>
    </row>
    <row r="20256" spans="6:15">
      <c r="O20256" s="36"/>
    </row>
    <row r="20257" spans="6:17">
      <c r="O20257" s="36"/>
    </row>
    <row r="20258" spans="6:17">
      <c r="O20258" s="36"/>
    </row>
    <row r="20259" spans="6:17">
      <c r="O20259" s="36"/>
    </row>
    <row r="20260" spans="6:17">
      <c r="O20260" s="36"/>
    </row>
    <row r="20261" spans="6:17">
      <c r="O20261" s="36"/>
    </row>
    <row r="20262" spans="6:17">
      <c r="F20262" s="47"/>
      <c r="G20262" s="47"/>
      <c r="H20262" s="47"/>
      <c r="I20262" s="47"/>
      <c r="J20262" s="47"/>
      <c r="K20262" s="47"/>
      <c r="L20262" s="47"/>
      <c r="M20262" s="47"/>
      <c r="N20262" s="47"/>
      <c r="O20262" s="47"/>
      <c r="P20262" s="47"/>
      <c r="Q20262" s="47"/>
    </row>
    <row r="20263" spans="6:17">
      <c r="F20263" s="36"/>
      <c r="J20263" s="36"/>
      <c r="K20263" s="36"/>
      <c r="O20263" s="36"/>
    </row>
    <row r="20264" spans="6:17">
      <c r="O20264" s="36"/>
    </row>
    <row r="20265" spans="6:17">
      <c r="O20265" s="36"/>
    </row>
    <row r="20266" spans="6:17">
      <c r="O20266" s="36"/>
    </row>
    <row r="20267" spans="6:17">
      <c r="O20267" s="36"/>
    </row>
    <row r="20269" spans="6:17">
      <c r="F20269" s="36"/>
      <c r="J20269" s="36"/>
      <c r="O20269" s="36"/>
    </row>
    <row r="20270" spans="6:17">
      <c r="J20270" s="36"/>
    </row>
    <row r="20271" spans="6:17">
      <c r="J20271" s="36"/>
    </row>
    <row r="20272" spans="6:17">
      <c r="J20272" s="36"/>
    </row>
    <row r="20273" spans="6:15">
      <c r="J20273" s="36"/>
    </row>
    <row r="20274" spans="6:15">
      <c r="F20274" s="36"/>
      <c r="J20274" s="36"/>
      <c r="K20274" s="36"/>
    </row>
    <row r="20275" spans="6:15">
      <c r="J20275" s="36"/>
    </row>
    <row r="20280" spans="6:15">
      <c r="O20280" s="36"/>
    </row>
    <row r="20281" spans="6:15">
      <c r="O20281" s="36"/>
    </row>
    <row r="20282" spans="6:15">
      <c r="O20282" s="36"/>
    </row>
    <row r="20283" spans="6:15">
      <c r="O20283" s="36"/>
    </row>
    <row r="20284" spans="6:15">
      <c r="O20284" s="36"/>
    </row>
    <row r="20285" spans="6:15">
      <c r="O20285" s="36"/>
    </row>
    <row r="20286" spans="6:15">
      <c r="F20286" s="36"/>
      <c r="J20286" s="36"/>
      <c r="K20286" s="36"/>
      <c r="O20286" s="36"/>
    </row>
    <row r="20287" spans="6:15">
      <c r="J20287" s="36"/>
      <c r="O20287" s="36"/>
    </row>
    <row r="20288" spans="6:15">
      <c r="J20288" s="36"/>
    </row>
    <row r="20289" spans="6:15">
      <c r="J20289" s="36"/>
      <c r="O20289" s="36"/>
    </row>
    <row r="20290" spans="6:15">
      <c r="O20290" s="36"/>
    </row>
    <row r="20291" spans="6:15">
      <c r="O20291" s="36"/>
    </row>
    <row r="20292" spans="6:15">
      <c r="F20292" s="36"/>
      <c r="J20292" s="36"/>
    </row>
    <row r="20293" spans="6:15">
      <c r="J20293" s="36"/>
    </row>
    <row r="20294" spans="6:15">
      <c r="J20294" s="36"/>
    </row>
    <row r="20295" spans="6:15">
      <c r="J20295" s="36"/>
    </row>
    <row r="20298" spans="6:15">
      <c r="F20298" s="36"/>
      <c r="K20298" s="36"/>
    </row>
    <row r="20304" spans="6:15">
      <c r="O20304" s="36"/>
    </row>
    <row r="20305" spans="6:15">
      <c r="F20305" s="36"/>
      <c r="J20305" s="36"/>
      <c r="K20305" s="36"/>
      <c r="O20305" s="36"/>
    </row>
    <row r="20306" spans="6:15">
      <c r="O20306" s="36"/>
    </row>
    <row r="20307" spans="6:15">
      <c r="O20307" s="36"/>
    </row>
    <row r="20308" spans="6:15">
      <c r="O20308" s="36"/>
    </row>
    <row r="20309" spans="6:15">
      <c r="O20309" s="36"/>
    </row>
    <row r="20310" spans="6:15">
      <c r="F20310" s="36"/>
      <c r="O20310" s="36"/>
    </row>
    <row r="20316" spans="6:15">
      <c r="F20316" s="36"/>
      <c r="J20316" s="36"/>
    </row>
    <row r="20317" spans="6:15">
      <c r="F20317" s="36"/>
      <c r="J20317" s="36"/>
      <c r="O20317" s="36"/>
    </row>
    <row r="20318" spans="6:15">
      <c r="J20318" s="36"/>
    </row>
    <row r="20319" spans="6:15">
      <c r="J20319" s="36"/>
    </row>
    <row r="20320" spans="6:15">
      <c r="J20320" s="36"/>
    </row>
    <row r="20321" spans="6:17">
      <c r="J20321" s="36"/>
    </row>
    <row r="20322" spans="6:17">
      <c r="F20322" s="36"/>
      <c r="O20322" s="36"/>
    </row>
    <row r="20323" spans="6:17">
      <c r="F20323" s="36"/>
      <c r="J20323" s="36"/>
      <c r="K20323" s="36"/>
      <c r="O20323" s="36"/>
    </row>
    <row r="20324" spans="6:17">
      <c r="O20324" s="36"/>
    </row>
    <row r="20325" spans="6:17">
      <c r="O20325" s="36"/>
    </row>
    <row r="20326" spans="6:17">
      <c r="O20326" s="36"/>
    </row>
    <row r="20327" spans="6:17">
      <c r="O20327" s="36"/>
    </row>
    <row r="20328" spans="6:17">
      <c r="F20328" s="36"/>
      <c r="O20328" s="36"/>
    </row>
    <row r="20329" spans="6:17">
      <c r="O20329" s="36"/>
    </row>
    <row r="20330" spans="6:17">
      <c r="O20330" s="36"/>
    </row>
    <row r="20331" spans="6:17">
      <c r="O20331" s="36"/>
    </row>
    <row r="20334" spans="6:17">
      <c r="F20334" s="36"/>
      <c r="K20334" s="36"/>
    </row>
    <row r="20336" spans="6:17">
      <c r="F20336" s="47"/>
      <c r="G20336" s="47"/>
      <c r="H20336" s="47"/>
      <c r="I20336" s="47"/>
      <c r="J20336" s="47"/>
      <c r="K20336" s="47"/>
      <c r="L20336" s="47"/>
      <c r="M20336" s="47"/>
      <c r="N20336" s="47"/>
      <c r="O20336" s="47"/>
      <c r="P20336" s="47"/>
      <c r="Q20336" s="47"/>
    </row>
    <row r="20339" spans="6:17">
      <c r="O20339" s="36"/>
    </row>
    <row r="20340" spans="6:17">
      <c r="F20340" s="47"/>
      <c r="G20340" s="47"/>
      <c r="H20340" s="47"/>
      <c r="I20340" s="47"/>
      <c r="J20340" s="47"/>
      <c r="K20340" s="47"/>
      <c r="L20340" s="47"/>
      <c r="M20340" s="47"/>
      <c r="N20340" s="47"/>
      <c r="O20340" s="47"/>
      <c r="P20340" s="47"/>
      <c r="Q20340" s="47"/>
    </row>
    <row r="20341" spans="6:17">
      <c r="J20341" s="36"/>
      <c r="O20341" s="36"/>
    </row>
    <row r="20342" spans="6:17">
      <c r="J20342" s="36"/>
      <c r="K20342" s="36"/>
      <c r="O20342" s="36"/>
    </row>
    <row r="20343" spans="6:17">
      <c r="O20343" s="36"/>
    </row>
    <row r="20344" spans="6:17">
      <c r="O20344" s="36"/>
    </row>
    <row r="20345" spans="6:17">
      <c r="O20345" s="36"/>
    </row>
    <row r="20346" spans="6:17">
      <c r="J20346" s="36"/>
    </row>
    <row r="20347" spans="6:17">
      <c r="F20347" s="36"/>
      <c r="J20347" s="36"/>
      <c r="K20347" s="36"/>
      <c r="O20347" s="36"/>
    </row>
    <row r="20348" spans="6:17">
      <c r="J20348" s="36"/>
    </row>
    <row r="20349" spans="6:17">
      <c r="J20349" s="36"/>
    </row>
    <row r="20350" spans="6:17">
      <c r="J20350" s="36"/>
    </row>
    <row r="20351" spans="6:17">
      <c r="J20351" s="36"/>
    </row>
    <row r="20352" spans="6:17">
      <c r="F20352" s="36"/>
      <c r="O20352" s="36"/>
    </row>
    <row r="20353" spans="6:17">
      <c r="O20353" s="36"/>
    </row>
    <row r="20354" spans="6:17">
      <c r="O20354" s="36"/>
    </row>
    <row r="20355" spans="6:17">
      <c r="O20355" s="36"/>
    </row>
    <row r="20356" spans="6:17">
      <c r="O20356" s="36"/>
    </row>
    <row r="20357" spans="6:17">
      <c r="O20357" s="36"/>
    </row>
    <row r="20358" spans="6:17">
      <c r="F20358" s="36"/>
    </row>
    <row r="20359" spans="6:17">
      <c r="F20359" s="36"/>
      <c r="J20359" s="36"/>
    </row>
    <row r="20364" spans="6:17">
      <c r="F20364" s="36"/>
    </row>
    <row r="20366" spans="6:17">
      <c r="F20366" s="47"/>
      <c r="G20366" s="47"/>
      <c r="H20366" s="47"/>
      <c r="I20366" s="47"/>
      <c r="J20366" s="47"/>
      <c r="K20366" s="47"/>
      <c r="L20366" s="47"/>
      <c r="M20366" s="47"/>
      <c r="N20366" s="47"/>
      <c r="O20366" s="47"/>
      <c r="P20366" s="47"/>
      <c r="Q20366" s="47"/>
    </row>
    <row r="20370" spans="6:15">
      <c r="F20370" s="36"/>
      <c r="J20370" s="36"/>
      <c r="K20370" s="36"/>
      <c r="O20370" s="36"/>
    </row>
    <row r="20371" spans="6:15">
      <c r="F20371" s="36"/>
      <c r="J20371" s="36"/>
      <c r="O20371" s="36"/>
    </row>
    <row r="20372" spans="6:15">
      <c r="J20372" s="36"/>
    </row>
    <row r="20373" spans="6:15">
      <c r="J20373" s="36"/>
    </row>
    <row r="20374" spans="6:15">
      <c r="J20374" s="36"/>
    </row>
    <row r="20375" spans="6:15">
      <c r="J20375" s="36"/>
    </row>
    <row r="20376" spans="6:15">
      <c r="J20376" s="36"/>
    </row>
    <row r="20377" spans="6:15">
      <c r="J20377" s="36"/>
      <c r="K20377" s="36"/>
    </row>
    <row r="20378" spans="6:15">
      <c r="J20378" s="36"/>
      <c r="K20378" s="36"/>
    </row>
    <row r="20379" spans="6:15">
      <c r="J20379" s="36"/>
    </row>
    <row r="20382" spans="6:15">
      <c r="O20382" s="36"/>
    </row>
    <row r="20383" spans="6:15">
      <c r="O20383" s="36"/>
    </row>
    <row r="20384" spans="6:15">
      <c r="F20384" s="36"/>
      <c r="K20384" s="36"/>
      <c r="O20384" s="36"/>
    </row>
    <row r="20385" spans="6:17">
      <c r="O20385" s="36"/>
    </row>
    <row r="20386" spans="6:17">
      <c r="O20386" s="36"/>
    </row>
    <row r="20387" spans="6:17">
      <c r="O20387" s="36"/>
    </row>
    <row r="20388" spans="6:17">
      <c r="J20388" s="36"/>
    </row>
    <row r="20389" spans="6:17">
      <c r="J20389" s="36"/>
    </row>
    <row r="20390" spans="6:17">
      <c r="F20390" s="47"/>
      <c r="G20390" s="47"/>
      <c r="H20390" s="47"/>
      <c r="I20390" s="47"/>
      <c r="J20390" s="47"/>
      <c r="K20390" s="47"/>
      <c r="L20390" s="47"/>
      <c r="M20390" s="47"/>
      <c r="N20390" s="47"/>
      <c r="O20390" s="47"/>
      <c r="P20390" s="47"/>
      <c r="Q20390" s="47"/>
    </row>
    <row r="20391" spans="6:17">
      <c r="J20391" s="36"/>
    </row>
    <row r="20392" spans="6:17">
      <c r="J20392" s="36"/>
    </row>
    <row r="20393" spans="6:17">
      <c r="J20393" s="36"/>
    </row>
    <row r="20394" spans="6:17">
      <c r="F20394" s="36"/>
      <c r="J20394" s="36"/>
      <c r="K20394" s="36"/>
      <c r="O20394" s="36"/>
    </row>
    <row r="20400" spans="6:17">
      <c r="F20400" s="36"/>
    </row>
    <row r="20401" spans="6:17">
      <c r="F20401" s="36"/>
      <c r="J20401" s="36"/>
      <c r="K20401" s="36"/>
      <c r="O20401" s="36"/>
    </row>
    <row r="20402" spans="6:17">
      <c r="F20402" s="36"/>
    </row>
    <row r="20404" spans="6:17">
      <c r="O20404" s="36"/>
    </row>
    <row r="20405" spans="6:17">
      <c r="O20405" s="36"/>
    </row>
    <row r="20406" spans="6:17">
      <c r="F20406" s="36"/>
    </row>
    <row r="20410" spans="6:17">
      <c r="O20410" s="36"/>
    </row>
    <row r="20411" spans="6:17">
      <c r="O20411" s="36"/>
    </row>
    <row r="20412" spans="6:17">
      <c r="F20412" s="36"/>
      <c r="J20412" s="36"/>
    </row>
    <row r="20413" spans="6:17">
      <c r="F20413" s="47"/>
      <c r="G20413" s="47"/>
      <c r="H20413" s="47"/>
      <c r="I20413" s="47"/>
      <c r="J20413" s="47"/>
      <c r="K20413" s="47"/>
      <c r="L20413" s="47"/>
      <c r="M20413" s="47"/>
      <c r="N20413" s="47"/>
      <c r="O20413" s="47"/>
      <c r="P20413" s="47"/>
      <c r="Q20413" s="47"/>
    </row>
    <row r="20414" spans="6:17">
      <c r="F20414" s="47"/>
      <c r="G20414" s="47"/>
      <c r="H20414" s="47"/>
      <c r="I20414" s="47"/>
      <c r="J20414" s="47"/>
      <c r="K20414" s="47"/>
      <c r="L20414" s="47"/>
      <c r="M20414" s="47"/>
      <c r="N20414" s="47"/>
      <c r="O20414" s="47"/>
      <c r="P20414" s="47"/>
      <c r="Q20414" s="47"/>
    </row>
    <row r="20415" spans="6:17">
      <c r="J20415" s="36"/>
    </row>
    <row r="20416" spans="6:17">
      <c r="J20416" s="36"/>
    </row>
    <row r="20417" spans="6:15">
      <c r="J20417" s="36"/>
    </row>
    <row r="20418" spans="6:15">
      <c r="F20418" s="36"/>
      <c r="O20418" s="36"/>
    </row>
    <row r="20419" spans="6:15">
      <c r="O20419" s="36"/>
    </row>
    <row r="20420" spans="6:15">
      <c r="O20420" s="36"/>
    </row>
    <row r="20421" spans="6:15">
      <c r="O20421" s="36"/>
    </row>
    <row r="20422" spans="6:15">
      <c r="O20422" s="36"/>
    </row>
    <row r="20423" spans="6:15">
      <c r="O20423" s="36"/>
    </row>
    <row r="20424" spans="6:15">
      <c r="F20424" s="36"/>
      <c r="K20424" s="36"/>
      <c r="O20424" s="36"/>
    </row>
    <row r="20425" spans="6:15">
      <c r="F20425" s="36"/>
      <c r="O20425" s="36"/>
    </row>
    <row r="20426" spans="6:15">
      <c r="J20426" s="36"/>
      <c r="O20426" s="36"/>
    </row>
    <row r="20427" spans="6:15">
      <c r="J20427" s="36"/>
      <c r="O20427" s="36"/>
    </row>
    <row r="20428" spans="6:15">
      <c r="J20428" s="36"/>
    </row>
    <row r="20429" spans="6:15">
      <c r="J20429" s="36"/>
    </row>
    <row r="20430" spans="6:15">
      <c r="K20430" s="36"/>
      <c r="O20430" s="36"/>
    </row>
    <row r="20431" spans="6:15">
      <c r="F20431" s="36"/>
      <c r="J20431" s="36"/>
      <c r="O20431" s="36"/>
    </row>
    <row r="20432" spans="6:15">
      <c r="O20432" s="36"/>
    </row>
    <row r="20433" spans="6:17">
      <c r="O20433" s="36"/>
    </row>
    <row r="20434" spans="6:17">
      <c r="O20434" s="36"/>
    </row>
    <row r="20435" spans="6:17">
      <c r="O20435" s="36"/>
    </row>
    <row r="20436" spans="6:17">
      <c r="F20436" s="47"/>
      <c r="G20436" s="47"/>
      <c r="H20436" s="47"/>
      <c r="I20436" s="47"/>
      <c r="J20436" s="47"/>
      <c r="K20436" s="47"/>
      <c r="L20436" s="47"/>
      <c r="M20436" s="47"/>
      <c r="N20436" s="47"/>
      <c r="O20436" s="47"/>
      <c r="P20436" s="47"/>
      <c r="Q20436" s="47"/>
    </row>
    <row r="20437" spans="6:17">
      <c r="F20437" s="47"/>
      <c r="G20437" s="47"/>
      <c r="H20437" s="47"/>
      <c r="I20437" s="47"/>
      <c r="J20437" s="47"/>
      <c r="K20437" s="47"/>
      <c r="L20437" s="47"/>
      <c r="M20437" s="47"/>
      <c r="N20437" s="47"/>
      <c r="O20437" s="47"/>
      <c r="P20437" s="47"/>
      <c r="Q20437" s="47"/>
    </row>
    <row r="20438" spans="6:17">
      <c r="F20438" s="47"/>
      <c r="G20438" s="47"/>
      <c r="H20438" s="47"/>
      <c r="I20438" s="47"/>
      <c r="J20438" s="47"/>
      <c r="K20438" s="47"/>
      <c r="L20438" s="47"/>
      <c r="M20438" s="47"/>
      <c r="N20438" s="47"/>
      <c r="O20438" s="47"/>
      <c r="P20438" s="47"/>
      <c r="Q20438" s="47"/>
    </row>
    <row r="20439" spans="6:17">
      <c r="O20439" s="36"/>
    </row>
    <row r="20440" spans="6:17">
      <c r="O20440" s="36"/>
    </row>
    <row r="20441" spans="6:17">
      <c r="O20441" s="36"/>
    </row>
    <row r="20442" spans="6:17">
      <c r="J20442" s="36"/>
    </row>
    <row r="20443" spans="6:17">
      <c r="J20443" s="36"/>
      <c r="O20443" s="36"/>
    </row>
    <row r="20444" spans="6:17">
      <c r="F20444" s="36"/>
      <c r="J20444" s="36"/>
      <c r="K20444" s="36"/>
    </row>
    <row r="20445" spans="6:17">
      <c r="J20445" s="36"/>
    </row>
    <row r="20448" spans="6:17">
      <c r="F20448" s="36"/>
      <c r="J20448" s="36"/>
    </row>
    <row r="20449" spans="6:17">
      <c r="F20449" s="36"/>
      <c r="J20449" s="36"/>
      <c r="O20449" s="36"/>
    </row>
    <row r="20450" spans="6:17">
      <c r="F20450" s="36"/>
      <c r="J20450" s="36"/>
      <c r="K20450" s="36"/>
      <c r="O20450" s="36"/>
    </row>
    <row r="20451" spans="6:17">
      <c r="J20451" s="36"/>
    </row>
    <row r="20452" spans="6:17">
      <c r="J20452" s="36"/>
    </row>
    <row r="20453" spans="6:17">
      <c r="J20453" s="36"/>
    </row>
    <row r="20454" spans="6:17">
      <c r="F20454" s="36"/>
      <c r="O20454" s="36"/>
    </row>
    <row r="20455" spans="6:17">
      <c r="F20455" s="36"/>
      <c r="J20455" s="36"/>
      <c r="K20455" s="36"/>
      <c r="O20455" s="36"/>
    </row>
    <row r="20456" spans="6:17">
      <c r="K20456" s="36"/>
      <c r="O20456" s="36"/>
    </row>
    <row r="20457" spans="6:17">
      <c r="O20457" s="36"/>
    </row>
    <row r="20458" spans="6:17">
      <c r="O20458" s="36"/>
    </row>
    <row r="20459" spans="6:17">
      <c r="O20459" s="36"/>
    </row>
    <row r="20460" spans="6:17">
      <c r="F20460" s="36"/>
      <c r="J20460" s="36"/>
      <c r="K20460" s="36"/>
      <c r="O20460" s="36"/>
    </row>
    <row r="20461" spans="6:17">
      <c r="F20461" s="47"/>
      <c r="G20461" s="47"/>
      <c r="H20461" s="47"/>
      <c r="I20461" s="47"/>
      <c r="J20461" s="47"/>
      <c r="K20461" s="47"/>
      <c r="L20461" s="47"/>
      <c r="M20461" s="47"/>
      <c r="N20461" s="47"/>
      <c r="O20461" s="47"/>
      <c r="P20461" s="47"/>
      <c r="Q20461" s="47"/>
    </row>
    <row r="20462" spans="6:17">
      <c r="J20462" s="36"/>
    </row>
    <row r="20463" spans="6:17">
      <c r="J20463" s="36"/>
    </row>
    <row r="20464" spans="6:17">
      <c r="J20464" s="36"/>
    </row>
    <row r="20465" spans="6:17">
      <c r="J20465" s="36"/>
    </row>
    <row r="20466" spans="6:17">
      <c r="F20466" s="36"/>
      <c r="K20466" s="36"/>
      <c r="O20466" s="36"/>
    </row>
    <row r="20467" spans="6:17">
      <c r="O20467" s="36"/>
    </row>
    <row r="20468" spans="6:17">
      <c r="F20468" s="36"/>
      <c r="K20468" s="36"/>
      <c r="O20468" s="36"/>
    </row>
    <row r="20469" spans="6:17">
      <c r="O20469" s="36"/>
    </row>
    <row r="20470" spans="6:17">
      <c r="O20470" s="36"/>
    </row>
    <row r="20471" spans="6:17">
      <c r="O20471" s="36"/>
    </row>
    <row r="20472" spans="6:17">
      <c r="J20472" s="36"/>
      <c r="O20472" s="36"/>
    </row>
    <row r="20473" spans="6:17">
      <c r="J20473" s="36"/>
      <c r="O20473" s="36"/>
    </row>
    <row r="20474" spans="6:17">
      <c r="J20474" s="36"/>
    </row>
    <row r="20475" spans="6:17">
      <c r="J20475" s="36"/>
    </row>
    <row r="20476" spans="6:17">
      <c r="J20476" s="36"/>
    </row>
    <row r="20477" spans="6:17">
      <c r="J20477" s="36"/>
    </row>
    <row r="20478" spans="6:17">
      <c r="F20478" s="47"/>
      <c r="G20478" s="47"/>
      <c r="H20478" s="47"/>
      <c r="I20478" s="47"/>
      <c r="J20478" s="47"/>
      <c r="K20478" s="47"/>
      <c r="L20478" s="47"/>
      <c r="M20478" s="47"/>
      <c r="N20478" s="47"/>
      <c r="O20478" s="47"/>
      <c r="P20478" s="47"/>
      <c r="Q20478" s="47"/>
    </row>
    <row r="20479" spans="6:17">
      <c r="F20479" s="36"/>
      <c r="J20479" s="36"/>
      <c r="O20479" s="36"/>
    </row>
    <row r="20482" spans="6:17">
      <c r="O20482" s="36"/>
    </row>
    <row r="20483" spans="6:17">
      <c r="O20483" s="36"/>
    </row>
    <row r="20484" spans="6:17">
      <c r="F20484" s="47"/>
      <c r="G20484" s="47"/>
      <c r="H20484" s="47"/>
      <c r="I20484" s="47"/>
      <c r="J20484" s="47"/>
      <c r="K20484" s="47"/>
      <c r="L20484" s="47"/>
      <c r="M20484" s="47"/>
      <c r="N20484" s="47"/>
      <c r="O20484" s="47"/>
      <c r="P20484" s="47"/>
      <c r="Q20484" s="47"/>
    </row>
    <row r="20485" spans="6:17">
      <c r="F20485" s="36"/>
      <c r="J20485" s="36"/>
      <c r="K20485" s="36"/>
      <c r="O20485" s="36"/>
    </row>
    <row r="20486" spans="6:17">
      <c r="O20486" s="36"/>
    </row>
    <row r="20488" spans="6:17">
      <c r="O20488" s="36"/>
    </row>
    <row r="20489" spans="6:17">
      <c r="O20489" s="36"/>
    </row>
    <row r="20490" spans="6:17">
      <c r="F20490" s="36"/>
      <c r="O20490" s="36"/>
    </row>
    <row r="20491" spans="6:17">
      <c r="F20491" s="36"/>
      <c r="K20491" s="36"/>
      <c r="O20491" s="36"/>
    </row>
    <row r="20492" spans="6:17">
      <c r="F20492" s="36"/>
    </row>
    <row r="20496" spans="6:17">
      <c r="F20496" s="36"/>
      <c r="O20496" s="36"/>
    </row>
    <row r="20497" spans="6:17">
      <c r="F20497" s="36"/>
      <c r="O20497" s="36"/>
    </row>
    <row r="20502" spans="6:17">
      <c r="F20502" s="36"/>
      <c r="J20502" s="36"/>
      <c r="O20502" s="36"/>
    </row>
    <row r="20503" spans="6:17">
      <c r="J20503" s="36"/>
      <c r="O20503" s="36"/>
    </row>
    <row r="20504" spans="6:17">
      <c r="J20504" s="36"/>
    </row>
    <row r="20505" spans="6:17">
      <c r="J20505" s="36"/>
    </row>
    <row r="20506" spans="6:17">
      <c r="J20506" s="36"/>
    </row>
    <row r="20507" spans="6:17">
      <c r="J20507" s="36"/>
    </row>
    <row r="20508" spans="6:17">
      <c r="F20508" s="36"/>
      <c r="J20508" s="36"/>
      <c r="K20508" s="36"/>
      <c r="O20508" s="36"/>
    </row>
    <row r="20509" spans="6:17">
      <c r="F20509" s="47"/>
      <c r="G20509" s="47"/>
      <c r="H20509" s="47"/>
      <c r="I20509" s="47"/>
      <c r="J20509" s="47"/>
      <c r="K20509" s="47"/>
      <c r="L20509" s="47"/>
      <c r="M20509" s="47"/>
      <c r="N20509" s="47"/>
      <c r="O20509" s="47"/>
      <c r="P20509" s="47"/>
      <c r="Q20509" s="47"/>
    </row>
    <row r="20510" spans="6:17">
      <c r="J20510" s="36"/>
    </row>
    <row r="20511" spans="6:17">
      <c r="J20511" s="36"/>
    </row>
    <row r="20512" spans="6:17">
      <c r="J20512" s="36"/>
    </row>
    <row r="20513" spans="6:17">
      <c r="J20513" s="36"/>
    </row>
    <row r="20514" spans="6:17">
      <c r="F20514" s="36"/>
      <c r="J20514" s="36"/>
      <c r="K20514" s="36"/>
      <c r="O20514" s="36"/>
    </row>
    <row r="20515" spans="6:17">
      <c r="J20515" s="36"/>
      <c r="K20515" s="36"/>
      <c r="O20515" s="36"/>
    </row>
    <row r="20516" spans="6:17">
      <c r="F20516" s="47"/>
      <c r="G20516" s="47"/>
      <c r="H20516" s="47"/>
      <c r="I20516" s="47"/>
      <c r="J20516" s="47"/>
      <c r="K20516" s="47"/>
      <c r="L20516" s="47"/>
      <c r="M20516" s="47"/>
      <c r="N20516" s="47"/>
      <c r="O20516" s="47"/>
      <c r="P20516" s="47"/>
      <c r="Q20516" s="47"/>
    </row>
    <row r="20517" spans="6:17">
      <c r="J20517" s="36"/>
    </row>
    <row r="20518" spans="6:17">
      <c r="J20518" s="36"/>
    </row>
    <row r="20519" spans="6:17">
      <c r="J20519" s="36"/>
    </row>
    <row r="20520" spans="6:17">
      <c r="F20520" s="36"/>
      <c r="O20520" s="36"/>
    </row>
    <row r="20521" spans="6:17">
      <c r="F20521" s="36"/>
      <c r="K20521" s="36"/>
      <c r="O20521" s="36"/>
    </row>
    <row r="20522" spans="6:17">
      <c r="O20522" s="36"/>
    </row>
    <row r="20523" spans="6:17">
      <c r="O20523" s="36"/>
    </row>
    <row r="20524" spans="6:17">
      <c r="O20524" s="36"/>
    </row>
    <row r="20526" spans="6:17">
      <c r="F20526" s="36"/>
      <c r="J20526" s="36"/>
      <c r="O20526" s="36"/>
    </row>
    <row r="20527" spans="6:17">
      <c r="J20527" s="36"/>
      <c r="K20527" s="36"/>
    </row>
    <row r="20528" spans="6:17">
      <c r="F20528" s="36"/>
      <c r="J20528" s="36"/>
      <c r="K20528" s="36"/>
    </row>
    <row r="20529" spans="6:17">
      <c r="J20529" s="36"/>
    </row>
    <row r="20530" spans="6:17">
      <c r="J20530" s="36"/>
    </row>
    <row r="20531" spans="6:17">
      <c r="J20531" s="36"/>
    </row>
    <row r="20532" spans="6:17">
      <c r="F20532" s="47"/>
      <c r="G20532" s="47"/>
      <c r="H20532" s="47"/>
      <c r="I20532" s="47"/>
      <c r="J20532" s="47"/>
      <c r="K20532" s="47"/>
      <c r="L20532" s="47"/>
      <c r="M20532" s="47"/>
      <c r="N20532" s="47"/>
      <c r="O20532" s="47"/>
      <c r="P20532" s="47"/>
      <c r="Q20532" s="47"/>
    </row>
    <row r="20533" spans="6:17">
      <c r="O20533" s="36"/>
    </row>
    <row r="20534" spans="6:17">
      <c r="F20534" s="36"/>
      <c r="K20534" s="36"/>
      <c r="O20534" s="36"/>
    </row>
    <row r="20535" spans="6:17">
      <c r="O20535" s="36"/>
    </row>
    <row r="20536" spans="6:17">
      <c r="O20536" s="36"/>
    </row>
    <row r="20537" spans="6:17">
      <c r="O20537" s="36"/>
    </row>
    <row r="20538" spans="6:17">
      <c r="F20538" s="36"/>
      <c r="J20538" s="36"/>
      <c r="O20538" s="36"/>
    </row>
    <row r="20539" spans="6:17">
      <c r="J20539" s="36"/>
    </row>
    <row r="20540" spans="6:17">
      <c r="F20540" s="47"/>
      <c r="G20540" s="47"/>
      <c r="H20540" s="47"/>
      <c r="I20540" s="47"/>
      <c r="J20540" s="47"/>
      <c r="K20540" s="47"/>
      <c r="L20540" s="47"/>
      <c r="M20540" s="47"/>
      <c r="N20540" s="47"/>
      <c r="O20540" s="47"/>
      <c r="P20540" s="47"/>
      <c r="Q20540" s="47"/>
    </row>
    <row r="20541" spans="6:17">
      <c r="J20541" s="36"/>
    </row>
    <row r="20542" spans="6:17">
      <c r="J20542" s="36"/>
    </row>
    <row r="20543" spans="6:17">
      <c r="J20543" s="36"/>
    </row>
    <row r="20544" spans="6:17">
      <c r="F20544" s="36"/>
      <c r="O20544" s="36"/>
    </row>
    <row r="20545" spans="6:15">
      <c r="F20545" s="36"/>
      <c r="K20545" s="36"/>
      <c r="O20545" s="36"/>
    </row>
    <row r="20546" spans="6:15">
      <c r="F20546" s="36"/>
      <c r="K20546" s="36"/>
      <c r="O20546" s="36"/>
    </row>
    <row r="20550" spans="6:15">
      <c r="O20550" s="36"/>
    </row>
    <row r="20551" spans="6:15">
      <c r="O20551" s="36"/>
    </row>
    <row r="20552" spans="6:15">
      <c r="F20552" s="36"/>
      <c r="J20552" s="36"/>
      <c r="K20552" s="36"/>
      <c r="O20552" s="36"/>
    </row>
    <row r="20553" spans="6:15">
      <c r="O20553" s="36"/>
    </row>
    <row r="20554" spans="6:15">
      <c r="O20554" s="36"/>
    </row>
    <row r="20555" spans="6:15">
      <c r="O20555" s="36"/>
    </row>
    <row r="20557" spans="6:15">
      <c r="F20557" s="36"/>
      <c r="K20557" s="36"/>
    </row>
    <row r="20558" spans="6:15">
      <c r="J20558" s="36"/>
      <c r="O20558" s="36"/>
    </row>
    <row r="20559" spans="6:15">
      <c r="O20559" s="36"/>
    </row>
    <row r="20560" spans="6:15">
      <c r="O20560" s="36"/>
    </row>
    <row r="20561" spans="6:17">
      <c r="O20561" s="36"/>
    </row>
    <row r="20562" spans="6:17">
      <c r="J20562" s="36"/>
    </row>
    <row r="20563" spans="6:17">
      <c r="J20563" s="36"/>
    </row>
    <row r="20564" spans="6:17">
      <c r="F20564" s="36"/>
      <c r="J20564" s="36"/>
      <c r="K20564" s="36"/>
      <c r="O20564" s="36"/>
    </row>
    <row r="20565" spans="6:17">
      <c r="J20565" s="36"/>
    </row>
    <row r="20568" spans="6:17">
      <c r="F20568" s="36"/>
      <c r="J20568" s="36"/>
      <c r="O20568" s="36"/>
    </row>
    <row r="20569" spans="6:17">
      <c r="F20569" s="36"/>
      <c r="J20569" s="36"/>
      <c r="K20569" s="36"/>
      <c r="O20569" s="36"/>
    </row>
    <row r="20570" spans="6:17">
      <c r="J20570" s="36"/>
      <c r="O20570" s="36"/>
    </row>
    <row r="20571" spans="6:17">
      <c r="J20571" s="36"/>
    </row>
    <row r="20572" spans="6:17">
      <c r="J20572" s="36"/>
    </row>
    <row r="20573" spans="6:17">
      <c r="J20573" s="36"/>
    </row>
    <row r="20576" spans="6:17">
      <c r="F20576" s="47"/>
      <c r="G20576" s="47"/>
      <c r="H20576" s="47"/>
      <c r="I20576" s="47"/>
      <c r="J20576" s="47"/>
      <c r="K20576" s="47"/>
      <c r="L20576" s="47"/>
      <c r="M20576" s="47"/>
      <c r="N20576" s="47"/>
      <c r="O20576" s="47"/>
      <c r="P20576" s="47"/>
      <c r="Q20576" s="47"/>
    </row>
    <row r="20577" spans="6:17">
      <c r="O20577" s="36"/>
    </row>
    <row r="20578" spans="6:17">
      <c r="O20578" s="36"/>
    </row>
    <row r="20579" spans="6:17">
      <c r="O20579" s="36"/>
    </row>
    <row r="20580" spans="6:17">
      <c r="J20580" s="36"/>
    </row>
    <row r="20581" spans="6:17">
      <c r="J20581" s="36"/>
    </row>
    <row r="20582" spans="6:17">
      <c r="F20582" s="47"/>
      <c r="G20582" s="47"/>
      <c r="H20582" s="47"/>
      <c r="I20582" s="47"/>
      <c r="J20582" s="47"/>
      <c r="K20582" s="47"/>
      <c r="L20582" s="47"/>
      <c r="M20582" s="47"/>
      <c r="N20582" s="47"/>
      <c r="O20582" s="47"/>
      <c r="P20582" s="47"/>
      <c r="Q20582" s="47"/>
    </row>
    <row r="20583" spans="6:17">
      <c r="J20583" s="36"/>
      <c r="O20583" s="36"/>
    </row>
    <row r="20584" spans="6:17">
      <c r="O20584" s="36"/>
    </row>
    <row r="20585" spans="6:17">
      <c r="O20585" s="36"/>
    </row>
    <row r="20588" spans="6:17">
      <c r="F20588" s="36"/>
      <c r="K20588" s="36"/>
      <c r="O20588" s="36"/>
    </row>
    <row r="20592" spans="6:17">
      <c r="F20592" s="47"/>
      <c r="G20592" s="47"/>
      <c r="H20592" s="47"/>
      <c r="I20592" s="47"/>
      <c r="J20592" s="47"/>
      <c r="K20592" s="47"/>
      <c r="L20592" s="47"/>
      <c r="M20592" s="47"/>
      <c r="N20592" s="47"/>
      <c r="O20592" s="47"/>
      <c r="P20592" s="47"/>
      <c r="Q20592" s="47"/>
    </row>
    <row r="20593" spans="6:15">
      <c r="O20593" s="36"/>
    </row>
    <row r="20594" spans="6:15">
      <c r="F20594" s="36"/>
      <c r="I20594" s="36"/>
      <c r="K20594" s="36"/>
      <c r="O20594" s="36"/>
    </row>
    <row r="20595" spans="6:15">
      <c r="O20595" s="36"/>
    </row>
    <row r="20596" spans="6:15">
      <c r="O20596" s="36"/>
    </row>
    <row r="20597" spans="6:15">
      <c r="O20597" s="36"/>
    </row>
    <row r="20598" spans="6:15">
      <c r="F20598" s="36"/>
      <c r="K20598" s="36"/>
      <c r="O20598" s="36"/>
    </row>
    <row r="20599" spans="6:15">
      <c r="F20599" s="36"/>
      <c r="K20599" s="36"/>
      <c r="O20599" s="36"/>
    </row>
    <row r="20600" spans="6:15">
      <c r="F20600" s="36"/>
      <c r="K20600" s="36"/>
      <c r="O20600" s="36"/>
    </row>
    <row r="20601" spans="6:15">
      <c r="O20601" s="36"/>
    </row>
    <row r="20602" spans="6:15">
      <c r="O20602" s="36"/>
    </row>
    <row r="20603" spans="6:15">
      <c r="O20603" s="36"/>
    </row>
    <row r="20604" spans="6:15">
      <c r="F20604" s="36"/>
      <c r="O20604" s="36"/>
    </row>
    <row r="20605" spans="6:15">
      <c r="O20605" s="36"/>
    </row>
    <row r="20606" spans="6:15">
      <c r="F20606" s="36"/>
      <c r="J20606" s="36"/>
      <c r="K20606" s="36"/>
      <c r="O20606" s="36"/>
    </row>
    <row r="20607" spans="6:15">
      <c r="O20607" s="36"/>
    </row>
    <row r="20608" spans="6:15">
      <c r="O20608" s="36"/>
    </row>
    <row r="20609" spans="6:15">
      <c r="O20609" s="36"/>
    </row>
    <row r="20611" spans="6:15">
      <c r="J20611" s="36"/>
    </row>
    <row r="20612" spans="6:15">
      <c r="F20612" s="36"/>
      <c r="J20612" s="36"/>
      <c r="K20612" s="36"/>
      <c r="O20612" s="36"/>
    </row>
    <row r="20613" spans="6:15">
      <c r="J20613" s="36"/>
    </row>
    <row r="20614" spans="6:15">
      <c r="J20614" s="36"/>
    </row>
    <row r="20615" spans="6:15">
      <c r="J20615" s="36"/>
    </row>
    <row r="20616" spans="6:15">
      <c r="O20616" s="36"/>
    </row>
    <row r="20617" spans="6:15">
      <c r="O20617" s="36"/>
    </row>
    <row r="20618" spans="6:15">
      <c r="F20618" s="36"/>
      <c r="J20618" s="36"/>
      <c r="K20618" s="36"/>
      <c r="O20618" s="36"/>
    </row>
    <row r="20619" spans="6:15">
      <c r="J20619" s="36"/>
      <c r="O20619" s="36"/>
    </row>
    <row r="20620" spans="6:15">
      <c r="O20620" s="36"/>
    </row>
    <row r="20621" spans="6:15">
      <c r="O20621" s="36"/>
    </row>
    <row r="20622" spans="6:15">
      <c r="F20622" s="36"/>
      <c r="J20622" s="36"/>
      <c r="K20622" s="36"/>
      <c r="O20622" s="36"/>
    </row>
    <row r="20623" spans="6:15">
      <c r="F20623" s="36"/>
      <c r="J20623" s="36"/>
      <c r="K20623" s="36"/>
      <c r="O20623" s="36"/>
    </row>
    <row r="20624" spans="6:15">
      <c r="F20624" s="36"/>
      <c r="J20624" s="36"/>
      <c r="K20624" s="36"/>
      <c r="O20624" s="36"/>
    </row>
    <row r="20625" spans="6:17">
      <c r="J20625" s="36"/>
    </row>
    <row r="20626" spans="6:17">
      <c r="J20626" s="36"/>
    </row>
    <row r="20627" spans="6:17">
      <c r="J20627" s="36"/>
    </row>
    <row r="20628" spans="6:17">
      <c r="F20628" s="47"/>
      <c r="G20628" s="47"/>
      <c r="H20628" s="47"/>
      <c r="I20628" s="47"/>
      <c r="J20628" s="47"/>
      <c r="K20628" s="47"/>
      <c r="L20628" s="47"/>
      <c r="M20628" s="47"/>
      <c r="N20628" s="47"/>
      <c r="O20628" s="47"/>
      <c r="P20628" s="47"/>
      <c r="Q20628" s="47"/>
    </row>
    <row r="20629" spans="6:17">
      <c r="J20629" s="36"/>
    </row>
    <row r="20630" spans="6:17">
      <c r="F20630" s="36"/>
      <c r="J20630" s="36"/>
      <c r="O20630" s="36"/>
    </row>
    <row r="20631" spans="6:17">
      <c r="J20631" s="36"/>
    </row>
    <row r="20632" spans="6:17">
      <c r="J20632" s="36"/>
    </row>
    <row r="20633" spans="6:17">
      <c r="J20633" s="36"/>
    </row>
    <row r="20634" spans="6:17">
      <c r="F20634" s="36"/>
      <c r="O20634" s="36"/>
    </row>
    <row r="20635" spans="6:17">
      <c r="O20635" s="36"/>
    </row>
    <row r="20636" spans="6:17">
      <c r="F20636" s="47"/>
      <c r="G20636" s="47"/>
      <c r="H20636" s="47"/>
      <c r="I20636" s="47"/>
      <c r="J20636" s="47"/>
      <c r="K20636" s="47"/>
      <c r="L20636" s="47"/>
      <c r="M20636" s="47"/>
      <c r="N20636" s="47"/>
      <c r="O20636" s="47"/>
      <c r="P20636" s="47"/>
      <c r="Q20636" s="47"/>
    </row>
    <row r="20637" spans="6:17">
      <c r="O20637" s="36"/>
    </row>
    <row r="20638" spans="6:17">
      <c r="O20638" s="36"/>
    </row>
    <row r="20639" spans="6:17">
      <c r="O20639" s="36"/>
    </row>
    <row r="20640" spans="6:17">
      <c r="F20640" s="36"/>
      <c r="O20640" s="36"/>
    </row>
    <row r="20641" spans="6:17">
      <c r="F20641" s="36"/>
      <c r="K20641" s="36"/>
      <c r="O20641" s="36"/>
    </row>
    <row r="20642" spans="6:17">
      <c r="F20642" s="47"/>
      <c r="G20642" s="47"/>
      <c r="H20642" s="47"/>
      <c r="I20642" s="47"/>
      <c r="J20642" s="47"/>
      <c r="K20642" s="47"/>
      <c r="L20642" s="47"/>
      <c r="M20642" s="47"/>
      <c r="N20642" s="47"/>
      <c r="O20642" s="47"/>
      <c r="P20642" s="47"/>
      <c r="Q20642" s="47"/>
    </row>
    <row r="20643" spans="6:17">
      <c r="O20643" s="36"/>
    </row>
    <row r="20644" spans="6:17">
      <c r="O20644" s="36"/>
    </row>
    <row r="20645" spans="6:17">
      <c r="O20645" s="36"/>
    </row>
    <row r="20646" spans="6:17">
      <c r="O20646" s="36"/>
    </row>
    <row r="20647" spans="6:17">
      <c r="O20647" s="36"/>
    </row>
    <row r="20648" spans="6:17">
      <c r="O20648" s="36"/>
    </row>
    <row r="20649" spans="6:17">
      <c r="O20649" s="36"/>
    </row>
    <row r="20650" spans="6:17">
      <c r="O20650" s="36"/>
    </row>
    <row r="20651" spans="6:17">
      <c r="O20651" s="36"/>
    </row>
    <row r="20652" spans="6:17">
      <c r="K20652" s="36"/>
      <c r="O20652" s="36"/>
    </row>
    <row r="20653" spans="6:17">
      <c r="F20653" s="36"/>
      <c r="K20653" s="36"/>
      <c r="O20653" s="36"/>
    </row>
    <row r="20654" spans="6:17">
      <c r="F20654" s="36"/>
      <c r="K20654" s="36"/>
      <c r="O20654" s="36"/>
    </row>
    <row r="20655" spans="6:17">
      <c r="O20655" s="36"/>
    </row>
    <row r="20656" spans="6:17">
      <c r="O20656" s="36"/>
    </row>
    <row r="20658" spans="6:17">
      <c r="O20658" s="36"/>
    </row>
    <row r="20659" spans="6:17">
      <c r="O20659" s="36"/>
    </row>
    <row r="20664" spans="6:17">
      <c r="F20664" s="47"/>
      <c r="G20664" s="47"/>
      <c r="H20664" s="47"/>
      <c r="I20664" s="47"/>
      <c r="J20664" s="47"/>
      <c r="K20664" s="47"/>
      <c r="L20664" s="47"/>
      <c r="M20664" s="47"/>
      <c r="N20664" s="47"/>
      <c r="O20664" s="47"/>
      <c r="P20664" s="47"/>
      <c r="Q20664" s="47"/>
    </row>
    <row r="20665" spans="6:17">
      <c r="O20665" s="36"/>
    </row>
    <row r="20670" spans="6:17">
      <c r="F20670" s="36"/>
      <c r="J20670" s="36"/>
      <c r="K20670" s="36"/>
    </row>
    <row r="20671" spans="6:17">
      <c r="J20671" s="36"/>
    </row>
    <row r="20672" spans="6:17">
      <c r="J20672" s="36"/>
    </row>
    <row r="20673" spans="6:17">
      <c r="J20673" s="36"/>
    </row>
    <row r="20674" spans="6:17">
      <c r="J20674" s="36"/>
    </row>
    <row r="20675" spans="6:17">
      <c r="J20675" s="36"/>
    </row>
    <row r="20676" spans="6:17">
      <c r="F20676" s="47"/>
      <c r="G20676" s="47"/>
      <c r="H20676" s="47"/>
      <c r="I20676" s="47"/>
      <c r="J20676" s="47"/>
      <c r="K20676" s="47"/>
      <c r="L20676" s="47"/>
      <c r="M20676" s="47"/>
      <c r="N20676" s="47"/>
      <c r="O20676" s="47"/>
      <c r="P20676" s="47"/>
      <c r="Q20676" s="47"/>
    </row>
    <row r="20682" spans="6:17">
      <c r="J20682" s="36"/>
    </row>
    <row r="20683" spans="6:17">
      <c r="F20683" s="47"/>
      <c r="G20683" s="47"/>
      <c r="H20683" s="47"/>
      <c r="I20683" s="47"/>
      <c r="J20683" s="47"/>
      <c r="K20683" s="47"/>
      <c r="L20683" s="47"/>
      <c r="M20683" s="47"/>
      <c r="N20683" s="47"/>
      <c r="O20683" s="47"/>
      <c r="P20683" s="47"/>
      <c r="Q20683" s="47"/>
    </row>
    <row r="20684" spans="6:17">
      <c r="J20684" s="36"/>
    </row>
    <row r="20685" spans="6:17">
      <c r="J20685" s="36"/>
    </row>
    <row r="20686" spans="6:17">
      <c r="J20686" s="36"/>
    </row>
    <row r="20688" spans="6:17">
      <c r="O20688" s="36"/>
    </row>
    <row r="20689" spans="6:17">
      <c r="F20689" s="47"/>
      <c r="G20689" s="47"/>
      <c r="H20689" s="47"/>
      <c r="I20689" s="47"/>
      <c r="J20689" s="47"/>
      <c r="K20689" s="47"/>
      <c r="L20689" s="47"/>
      <c r="M20689" s="47"/>
      <c r="N20689" s="47"/>
      <c r="O20689" s="47"/>
      <c r="P20689" s="47"/>
      <c r="Q20689" s="47"/>
    </row>
    <row r="20690" spans="6:17">
      <c r="O20690" s="36"/>
    </row>
    <row r="20691" spans="6:17">
      <c r="O20691" s="36"/>
    </row>
    <row r="20692" spans="6:17">
      <c r="O20692" s="36"/>
    </row>
    <row r="20693" spans="6:17">
      <c r="O20693" s="36"/>
    </row>
    <row r="20694" spans="6:17">
      <c r="J20694" s="36"/>
    </row>
    <row r="20695" spans="6:17">
      <c r="J20695" s="36"/>
      <c r="O20695" s="36"/>
    </row>
    <row r="20696" spans="6:17">
      <c r="J20696" s="36"/>
    </row>
    <row r="20697" spans="6:17">
      <c r="J20697" s="36"/>
    </row>
    <row r="20698" spans="6:17">
      <c r="J20698" s="36"/>
    </row>
    <row r="20699" spans="6:17">
      <c r="J20699" s="36"/>
    </row>
    <row r="20700" spans="6:17">
      <c r="F20700" s="36"/>
    </row>
    <row r="20701" spans="6:17">
      <c r="F20701" s="36"/>
    </row>
    <row r="20702" spans="6:17">
      <c r="F20702" s="36"/>
    </row>
    <row r="20703" spans="6:17">
      <c r="F20703" s="36"/>
    </row>
    <row r="20704" spans="6:17">
      <c r="F20704" s="36"/>
    </row>
    <row r="20705" spans="6:17">
      <c r="F20705" s="36"/>
    </row>
    <row r="20706" spans="6:17">
      <c r="F20706" s="36"/>
      <c r="J20706" s="36"/>
      <c r="K20706" s="36"/>
      <c r="O20706" s="36"/>
    </row>
    <row r="20707" spans="6:17">
      <c r="O20707" s="36"/>
    </row>
    <row r="20712" spans="6:17">
      <c r="K20712" s="36"/>
    </row>
    <row r="20713" spans="6:17">
      <c r="F20713" s="47"/>
      <c r="G20713" s="47"/>
      <c r="H20713" s="47"/>
      <c r="I20713" s="47"/>
      <c r="J20713" s="47"/>
      <c r="K20713" s="47"/>
      <c r="L20713" s="47"/>
      <c r="M20713" s="47"/>
      <c r="N20713" s="47"/>
      <c r="O20713" s="47"/>
      <c r="P20713" s="47"/>
      <c r="Q20713" s="47"/>
    </row>
    <row r="20714" spans="6:17">
      <c r="K20714" s="36"/>
    </row>
    <row r="20715" spans="6:17">
      <c r="K20715" s="36"/>
    </row>
    <row r="20716" spans="6:17">
      <c r="K20716" s="36"/>
    </row>
    <row r="20717" spans="6:17">
      <c r="K20717" s="36"/>
    </row>
    <row r="20718" spans="6:17">
      <c r="F20718" s="36"/>
      <c r="O20718" s="36"/>
    </row>
    <row r="20719" spans="6:17">
      <c r="F20719" s="36"/>
      <c r="K20719" s="36"/>
      <c r="O20719" s="36"/>
    </row>
    <row r="20720" spans="6:17">
      <c r="F20720" s="36"/>
    </row>
    <row r="20721" spans="6:15">
      <c r="F20721" s="36"/>
      <c r="O20721" s="36"/>
    </row>
    <row r="20722" spans="6:15">
      <c r="F20722" s="36"/>
      <c r="O20722" s="36"/>
    </row>
    <row r="20723" spans="6:15">
      <c r="F20723" s="36"/>
      <c r="O20723" s="36"/>
    </row>
    <row r="20724" spans="6:15">
      <c r="I20724" s="36"/>
    </row>
    <row r="20725" spans="6:15">
      <c r="I20725" s="36"/>
    </row>
    <row r="20726" spans="6:15">
      <c r="I20726" s="36"/>
    </row>
    <row r="20727" spans="6:15">
      <c r="I20727" s="36"/>
    </row>
    <row r="20728" spans="6:15">
      <c r="I20728" s="36"/>
    </row>
    <row r="20729" spans="6:15">
      <c r="I20729" s="36"/>
    </row>
    <row r="20730" spans="6:15">
      <c r="F20730" s="36"/>
      <c r="I20730" s="36"/>
      <c r="K20730" s="36"/>
      <c r="O20730" s="36"/>
    </row>
    <row r="20731" spans="6:15">
      <c r="I20731" s="36"/>
    </row>
    <row r="20732" spans="6:15">
      <c r="I20732" s="36"/>
    </row>
    <row r="20733" spans="6:15">
      <c r="I20733" s="36"/>
    </row>
    <row r="20734" spans="6:15">
      <c r="I20734" s="36"/>
    </row>
    <row r="20735" spans="6:15">
      <c r="I20735" s="36"/>
    </row>
    <row r="20736" spans="6:15">
      <c r="I20736" s="36"/>
    </row>
    <row r="20737" spans="6:15">
      <c r="F20737" s="36"/>
      <c r="I20737" s="36"/>
      <c r="J20737" s="36"/>
      <c r="K20737" s="36"/>
      <c r="O20737" s="36"/>
    </row>
    <row r="20738" spans="6:15">
      <c r="I20738" s="36"/>
    </row>
    <row r="20739" spans="6:15">
      <c r="I20739" s="36"/>
    </row>
    <row r="20740" spans="6:15">
      <c r="I20740" s="36"/>
    </row>
    <row r="20741" spans="6:15">
      <c r="I20741" s="36"/>
    </row>
    <row r="20742" spans="6:15">
      <c r="F20742" s="36"/>
      <c r="I20742" s="36"/>
    </row>
    <row r="20743" spans="6:15">
      <c r="F20743" s="36"/>
      <c r="I20743" s="36"/>
    </row>
    <row r="20744" spans="6:15">
      <c r="I20744" s="36"/>
    </row>
    <row r="20745" spans="6:15">
      <c r="I20745" s="36"/>
    </row>
    <row r="20746" spans="6:15">
      <c r="I20746" s="36"/>
    </row>
    <row r="20747" spans="6:15">
      <c r="I20747" s="36"/>
    </row>
    <row r="20748" spans="6:15">
      <c r="I20748" s="36"/>
    </row>
    <row r="20749" spans="6:15">
      <c r="F20749" s="36"/>
      <c r="I20749" s="36"/>
      <c r="O20749" s="36"/>
    </row>
    <row r="20750" spans="6:15">
      <c r="I20750" s="36"/>
    </row>
    <row r="20751" spans="6:15">
      <c r="I20751" s="36"/>
    </row>
    <row r="20752" spans="6:15">
      <c r="I20752" s="36"/>
    </row>
    <row r="20753" spans="6:15">
      <c r="I20753" s="36"/>
    </row>
    <row r="20754" spans="6:15">
      <c r="F20754" s="36"/>
      <c r="I20754" s="36"/>
    </row>
    <row r="20755" spans="6:15">
      <c r="I20755" s="36"/>
    </row>
    <row r="20756" spans="6:15">
      <c r="I20756" s="36"/>
    </row>
    <row r="20757" spans="6:15">
      <c r="I20757" s="36"/>
    </row>
    <row r="20758" spans="6:15">
      <c r="I20758" s="36"/>
    </row>
    <row r="20759" spans="6:15">
      <c r="I20759" s="36"/>
    </row>
    <row r="20760" spans="6:15">
      <c r="F20760" s="36"/>
      <c r="J20760" s="36"/>
      <c r="K20760" s="36"/>
      <c r="O20760" s="36"/>
    </row>
    <row r="20766" spans="6:15">
      <c r="F20766" s="36"/>
      <c r="J20766" s="36"/>
      <c r="O20766" s="36"/>
    </row>
    <row r="20767" spans="6:15">
      <c r="F20767" s="36"/>
      <c r="K20767" s="36"/>
      <c r="O20767" s="36"/>
    </row>
    <row r="20773" spans="6:17">
      <c r="F20773" s="47"/>
      <c r="G20773" s="47"/>
      <c r="H20773" s="47"/>
      <c r="I20773" s="47"/>
      <c r="J20773" s="47"/>
      <c r="K20773" s="47"/>
      <c r="L20773" s="47"/>
      <c r="M20773" s="47"/>
      <c r="N20773" s="47"/>
      <c r="O20773" s="47"/>
      <c r="P20773" s="47"/>
      <c r="Q20773" s="47"/>
    </row>
    <row r="20778" spans="6:17">
      <c r="K20778" s="36"/>
    </row>
    <row r="20779" spans="6:17">
      <c r="K20779" s="36"/>
      <c r="O20779" s="36"/>
    </row>
    <row r="20780" spans="6:17">
      <c r="K20780" s="36"/>
    </row>
    <row r="20781" spans="6:17">
      <c r="K20781" s="36"/>
    </row>
    <row r="20782" spans="6:17">
      <c r="K20782" s="36"/>
    </row>
    <row r="20784" spans="6:17">
      <c r="F20784" s="36"/>
      <c r="J20784" s="36"/>
    </row>
    <row r="20785" spans="6:17">
      <c r="F20785" s="36"/>
      <c r="J20785" s="36"/>
      <c r="O20785" s="36"/>
    </row>
    <row r="20786" spans="6:17">
      <c r="J20786" s="36"/>
    </row>
    <row r="20787" spans="6:17">
      <c r="J20787" s="36"/>
    </row>
    <row r="20788" spans="6:17">
      <c r="J20788" s="36"/>
    </row>
    <row r="20789" spans="6:17">
      <c r="J20789" s="36"/>
    </row>
    <row r="20790" spans="6:17">
      <c r="F20790" s="36"/>
      <c r="I20790" s="36"/>
      <c r="J20790" s="36"/>
      <c r="O20790" s="36"/>
    </row>
    <row r="20791" spans="6:17">
      <c r="F20791" s="36"/>
      <c r="I20791" s="36"/>
      <c r="K20791" s="36"/>
      <c r="O20791" s="36"/>
    </row>
    <row r="20792" spans="6:17">
      <c r="F20792" s="47"/>
      <c r="G20792" s="47"/>
      <c r="H20792" s="47"/>
      <c r="I20792" s="47"/>
      <c r="J20792" s="47"/>
      <c r="K20792" s="47"/>
      <c r="L20792" s="47"/>
      <c r="M20792" s="47"/>
      <c r="N20792" s="47"/>
      <c r="O20792" s="47"/>
      <c r="P20792" s="47"/>
      <c r="Q20792" s="47"/>
    </row>
    <row r="20793" spans="6:17">
      <c r="I20793" s="36"/>
    </row>
    <row r="20794" spans="6:17">
      <c r="I20794" s="36"/>
    </row>
    <row r="20795" spans="6:17">
      <c r="I20795" s="36"/>
    </row>
    <row r="20796" spans="6:17">
      <c r="N20796" s="36"/>
    </row>
    <row r="20797" spans="6:17">
      <c r="N20797" s="36"/>
      <c r="O20797" s="36"/>
    </row>
    <row r="20798" spans="6:17">
      <c r="F20798" s="36"/>
      <c r="K20798" s="36"/>
      <c r="N20798" s="36"/>
    </row>
    <row r="20799" spans="6:17">
      <c r="N20799" s="36"/>
    </row>
    <row r="20800" spans="6:17">
      <c r="N20800" s="36"/>
    </row>
    <row r="20801" spans="6:17">
      <c r="N20801" s="36"/>
    </row>
    <row r="20802" spans="6:17">
      <c r="F20802" s="36"/>
      <c r="I20802" s="36"/>
      <c r="K20802" s="36"/>
      <c r="O20802" s="36"/>
    </row>
    <row r="20803" spans="6:17">
      <c r="F20803" s="47"/>
      <c r="G20803" s="47"/>
      <c r="H20803" s="47"/>
      <c r="I20803" s="47"/>
      <c r="J20803" s="47"/>
      <c r="K20803" s="47"/>
      <c r="L20803" s="47"/>
      <c r="M20803" s="47"/>
      <c r="N20803" s="47"/>
      <c r="O20803" s="47"/>
      <c r="P20803" s="47"/>
      <c r="Q20803" s="47"/>
    </row>
    <row r="20804" spans="6:17">
      <c r="I20804" s="36"/>
      <c r="O20804" s="36"/>
    </row>
    <row r="20805" spans="6:17">
      <c r="I20805" s="36"/>
    </row>
    <row r="20806" spans="6:17">
      <c r="I20806" s="36"/>
    </row>
    <row r="20807" spans="6:17">
      <c r="I20807" s="36"/>
    </row>
    <row r="20808" spans="6:17">
      <c r="F20808" s="36"/>
      <c r="K20808" s="36"/>
      <c r="O20808" s="36"/>
    </row>
    <row r="20809" spans="6:17">
      <c r="K20809" s="36"/>
      <c r="O20809" s="36"/>
    </row>
    <row r="20810" spans="6:17">
      <c r="K20810" s="36"/>
    </row>
    <row r="20811" spans="6:17">
      <c r="K20811" s="36"/>
    </row>
    <row r="20812" spans="6:17">
      <c r="K20812" s="36"/>
    </row>
    <row r="20813" spans="6:17">
      <c r="K20813" s="36"/>
    </row>
    <row r="20814" spans="6:17">
      <c r="F20814" s="36"/>
      <c r="J20814" s="36"/>
      <c r="K20814" s="36"/>
      <c r="O20814" s="36"/>
    </row>
    <row r="20815" spans="6:17">
      <c r="J20815" s="36"/>
      <c r="O20815" s="36"/>
    </row>
    <row r="20816" spans="6:17">
      <c r="F20816" s="47"/>
      <c r="G20816" s="47"/>
      <c r="H20816" s="47"/>
      <c r="I20816" s="47"/>
      <c r="J20816" s="47"/>
      <c r="K20816" s="47"/>
      <c r="L20816" s="47"/>
      <c r="M20816" s="47"/>
      <c r="N20816" s="47"/>
      <c r="O20816" s="47"/>
      <c r="P20816" s="47"/>
      <c r="Q20816" s="47"/>
    </row>
    <row r="20817" spans="6:17">
      <c r="J20817" s="36"/>
      <c r="O20817" s="36"/>
    </row>
    <row r="20818" spans="6:17">
      <c r="J20818" s="36"/>
      <c r="O20818" s="36"/>
    </row>
    <row r="20819" spans="6:17">
      <c r="J20819" s="36"/>
      <c r="O20819" s="36"/>
    </row>
    <row r="20820" spans="6:17">
      <c r="F20820" s="36"/>
      <c r="O20820" s="36"/>
    </row>
    <row r="20821" spans="6:17">
      <c r="F20821" s="47"/>
      <c r="G20821" s="47"/>
      <c r="H20821" s="47"/>
      <c r="I20821" s="47"/>
      <c r="J20821" s="47"/>
      <c r="K20821" s="47"/>
      <c r="L20821" s="47"/>
      <c r="M20821" s="47"/>
      <c r="N20821" s="47"/>
      <c r="O20821" s="47"/>
      <c r="P20821" s="47"/>
      <c r="Q20821" s="47"/>
    </row>
    <row r="20822" spans="6:17">
      <c r="O20822" s="36"/>
    </row>
    <row r="20823" spans="6:17">
      <c r="O20823" s="36"/>
    </row>
    <row r="20826" spans="6:17">
      <c r="M20826" s="36"/>
      <c r="O20826" s="36"/>
    </row>
    <row r="20827" spans="6:17">
      <c r="F20827" s="47"/>
      <c r="G20827" s="47"/>
      <c r="H20827" s="47"/>
      <c r="I20827" s="47"/>
      <c r="J20827" s="47"/>
      <c r="K20827" s="47"/>
      <c r="L20827" s="47"/>
      <c r="M20827" s="47"/>
      <c r="N20827" s="47"/>
      <c r="O20827" s="47"/>
      <c r="P20827" s="47"/>
      <c r="Q20827" s="47"/>
    </row>
    <row r="20832" spans="6:17">
      <c r="F20832" s="36"/>
      <c r="O20832" s="36"/>
    </row>
    <row r="20833" spans="6:15">
      <c r="F20833" s="36"/>
      <c r="O20833" s="36"/>
    </row>
    <row r="20834" spans="6:15">
      <c r="F20834" s="36"/>
    </row>
    <row r="20835" spans="6:15">
      <c r="F20835" s="36"/>
    </row>
    <row r="20836" spans="6:15">
      <c r="F20836" s="36"/>
    </row>
    <row r="20837" spans="6:15">
      <c r="F20837" s="36"/>
    </row>
    <row r="20838" spans="6:15">
      <c r="F20838" s="36"/>
      <c r="O20838" s="36"/>
    </row>
    <row r="20839" spans="6:15">
      <c r="F20839" s="36"/>
      <c r="O20839" s="36"/>
    </row>
    <row r="20840" spans="6:15">
      <c r="F20840" s="36"/>
      <c r="K20840" s="36"/>
      <c r="O20840" s="36"/>
    </row>
    <row r="20841" spans="6:15">
      <c r="F20841" s="36"/>
    </row>
    <row r="20842" spans="6:15">
      <c r="F20842" s="36"/>
    </row>
    <row r="20843" spans="6:15">
      <c r="F20843" s="36"/>
    </row>
    <row r="20844" spans="6:15">
      <c r="F20844" s="36"/>
      <c r="J20844" s="36"/>
      <c r="O20844" s="36"/>
    </row>
    <row r="20845" spans="6:15">
      <c r="F20845" s="36"/>
      <c r="J20845" s="36"/>
      <c r="K20845" s="36"/>
      <c r="O20845" s="36"/>
    </row>
    <row r="20846" spans="6:15">
      <c r="F20846" s="36"/>
      <c r="O20846" s="36"/>
    </row>
    <row r="20847" spans="6:15">
      <c r="F20847" s="36"/>
    </row>
    <row r="20848" spans="6:15">
      <c r="F20848" s="36"/>
    </row>
    <row r="20849" spans="6:17">
      <c r="F20849" s="36"/>
    </row>
    <row r="20850" spans="6:17">
      <c r="F20850" s="47"/>
      <c r="G20850" s="47"/>
      <c r="H20850" s="47"/>
      <c r="I20850" s="47"/>
      <c r="J20850" s="47"/>
      <c r="K20850" s="47"/>
      <c r="L20850" s="47"/>
      <c r="M20850" s="47"/>
      <c r="N20850" s="47"/>
      <c r="O20850" s="47"/>
      <c r="P20850" s="47"/>
      <c r="Q20850" s="47"/>
    </row>
    <row r="20851" spans="6:17">
      <c r="F20851" s="36"/>
      <c r="O20851" s="36"/>
    </row>
    <row r="20852" spans="6:17">
      <c r="F20852" s="36"/>
    </row>
    <row r="20853" spans="6:17">
      <c r="F20853" s="36"/>
    </row>
    <row r="20854" spans="6:17">
      <c r="F20854" s="36"/>
    </row>
    <row r="20855" spans="6:17">
      <c r="F20855" s="36"/>
    </row>
    <row r="20856" spans="6:17">
      <c r="F20856" s="36"/>
    </row>
    <row r="20857" spans="6:17">
      <c r="F20857" s="36"/>
    </row>
    <row r="20858" spans="6:17">
      <c r="F20858" s="36"/>
    </row>
    <row r="20859" spans="6:17">
      <c r="F20859" s="36"/>
    </row>
    <row r="20860" spans="6:17">
      <c r="F20860" s="36"/>
    </row>
    <row r="20861" spans="6:17">
      <c r="F20861" s="36"/>
    </row>
    <row r="20868" spans="6:17">
      <c r="O20868" s="36"/>
    </row>
    <row r="20870" spans="6:17">
      <c r="O20870" s="36"/>
    </row>
    <row r="20874" spans="6:17">
      <c r="F20874" s="36"/>
      <c r="K20874" s="36"/>
      <c r="O20874" s="36"/>
    </row>
    <row r="20875" spans="6:17">
      <c r="K20875" s="36"/>
    </row>
    <row r="20880" spans="6:17">
      <c r="F20880" s="47"/>
      <c r="G20880" s="47"/>
      <c r="H20880" s="47"/>
      <c r="I20880" s="47"/>
      <c r="J20880" s="47"/>
      <c r="K20880" s="47"/>
      <c r="L20880" s="47"/>
      <c r="M20880" s="47"/>
      <c r="N20880" s="47"/>
      <c r="O20880" s="47"/>
      <c r="P20880" s="47"/>
      <c r="Q20880" s="47"/>
    </row>
    <row r="20881" spans="6:15">
      <c r="F20881" s="36"/>
      <c r="J20881" s="36"/>
      <c r="K20881" s="36"/>
      <c r="O20881" s="36"/>
    </row>
    <row r="20886" spans="6:15">
      <c r="O20886" s="36"/>
    </row>
    <row r="20887" spans="6:15">
      <c r="F20887" s="36"/>
      <c r="K20887" s="36"/>
      <c r="O20887" s="36"/>
    </row>
    <row r="20892" spans="6:15">
      <c r="O20892" s="36"/>
    </row>
    <row r="20893" spans="6:15">
      <c r="K20893" s="36"/>
    </row>
    <row r="20894" spans="6:15">
      <c r="J20894" s="36"/>
    </row>
    <row r="20898" spans="6:17">
      <c r="O20898" s="36"/>
    </row>
    <row r="20899" spans="6:17">
      <c r="O20899" s="36"/>
    </row>
    <row r="20900" spans="6:17">
      <c r="F20900" s="47"/>
      <c r="G20900" s="47"/>
      <c r="H20900" s="47"/>
      <c r="I20900" s="47"/>
      <c r="J20900" s="47"/>
      <c r="K20900" s="47"/>
      <c r="L20900" s="47"/>
      <c r="M20900" s="47"/>
      <c r="N20900" s="47"/>
      <c r="O20900" s="47"/>
      <c r="P20900" s="47"/>
      <c r="Q20900" s="47"/>
    </row>
    <row r="20901" spans="6:17">
      <c r="O20901" s="36"/>
    </row>
    <row r="20902" spans="6:17">
      <c r="O20902" s="36"/>
    </row>
    <row r="20903" spans="6:17">
      <c r="O20903" s="36"/>
    </row>
    <row r="20904" spans="6:17">
      <c r="F20904" s="36"/>
      <c r="K20904" s="36"/>
      <c r="O20904" s="36"/>
    </row>
    <row r="20905" spans="6:17">
      <c r="F20905" s="36"/>
      <c r="O20905" s="36"/>
    </row>
    <row r="20906" spans="6:17">
      <c r="K20906" s="36"/>
      <c r="O20906" s="36"/>
    </row>
    <row r="20907" spans="6:17">
      <c r="K20907" s="36"/>
      <c r="O20907" s="36"/>
    </row>
    <row r="20908" spans="6:17">
      <c r="K20908" s="36"/>
      <c r="O20908" s="36"/>
    </row>
    <row r="20909" spans="6:17">
      <c r="K20909" s="36"/>
      <c r="O20909" s="36"/>
    </row>
    <row r="20910" spans="6:17">
      <c r="J20910" s="36"/>
      <c r="O20910" s="36"/>
    </row>
    <row r="20911" spans="6:17">
      <c r="F20911" s="36"/>
      <c r="J20911" s="36"/>
      <c r="K20911" s="36"/>
      <c r="O20911" s="36"/>
    </row>
    <row r="20912" spans="6:17">
      <c r="F20912" s="36"/>
      <c r="J20912" s="36"/>
      <c r="O20912" s="36"/>
    </row>
    <row r="20913" spans="6:17">
      <c r="F20913" s="36"/>
      <c r="J20913" s="36"/>
      <c r="O20913" s="36"/>
    </row>
    <row r="20914" spans="6:17">
      <c r="F20914" s="36"/>
      <c r="J20914" s="36"/>
      <c r="O20914" s="36"/>
    </row>
    <row r="20915" spans="6:17">
      <c r="F20915" s="36"/>
      <c r="J20915" s="36"/>
      <c r="O20915" s="36"/>
    </row>
    <row r="20916" spans="6:17">
      <c r="F20916" s="36"/>
      <c r="O20916" s="36"/>
    </row>
    <row r="20917" spans="6:17">
      <c r="F20917" s="47"/>
      <c r="G20917" s="47"/>
      <c r="H20917" s="47"/>
      <c r="I20917" s="47"/>
      <c r="J20917" s="47"/>
      <c r="K20917" s="47"/>
      <c r="L20917" s="47"/>
      <c r="M20917" s="47"/>
      <c r="N20917" s="47"/>
      <c r="O20917" s="47"/>
      <c r="P20917" s="47"/>
      <c r="Q20917" s="47"/>
    </row>
    <row r="20918" spans="6:17">
      <c r="F20918" s="47"/>
      <c r="G20918" s="47"/>
      <c r="H20918" s="47"/>
      <c r="I20918" s="47"/>
      <c r="J20918" s="47"/>
      <c r="K20918" s="47"/>
      <c r="L20918" s="47"/>
      <c r="M20918" s="47"/>
      <c r="N20918" s="47"/>
      <c r="O20918" s="47"/>
      <c r="P20918" s="47"/>
      <c r="Q20918" s="47"/>
    </row>
    <row r="20922" spans="6:17">
      <c r="O20922" s="36"/>
    </row>
    <row r="20923" spans="6:17">
      <c r="F20923" s="47"/>
      <c r="G20923" s="47"/>
      <c r="H20923" s="47"/>
      <c r="I20923" s="47"/>
      <c r="J20923" s="47"/>
      <c r="K20923" s="47"/>
      <c r="L20923" s="47"/>
      <c r="M20923" s="47"/>
      <c r="N20923" s="47"/>
      <c r="O20923" s="47"/>
      <c r="P20923" s="47"/>
      <c r="Q20923" s="47"/>
    </row>
    <row r="20924" spans="6:17">
      <c r="F20924" s="36"/>
    </row>
    <row r="20928" spans="6:17">
      <c r="F20928" s="36"/>
      <c r="O20928" s="36"/>
    </row>
    <row r="20931" spans="6:17">
      <c r="K20931" s="36"/>
    </row>
    <row r="20932" spans="6:17">
      <c r="K20932" s="36"/>
    </row>
    <row r="20933" spans="6:17">
      <c r="K20933" s="36"/>
    </row>
    <row r="20934" spans="6:17">
      <c r="F20934" s="47"/>
      <c r="G20934" s="47"/>
      <c r="H20934" s="47"/>
      <c r="I20934" s="47"/>
      <c r="J20934" s="47"/>
      <c r="K20934" s="47"/>
      <c r="L20934" s="47"/>
      <c r="M20934" s="47"/>
      <c r="N20934" s="47"/>
      <c r="O20934" s="47"/>
      <c r="P20934" s="47"/>
      <c r="Q20934" s="47"/>
    </row>
    <row r="20935" spans="6:17">
      <c r="F20935" s="36"/>
      <c r="K20935" s="36"/>
      <c r="O20935" s="36"/>
    </row>
    <row r="20940" spans="6:17">
      <c r="F20940" s="36"/>
      <c r="I20940" s="36"/>
      <c r="K20940" s="36"/>
    </row>
    <row r="20941" spans="6:17">
      <c r="I20941" s="36"/>
    </row>
    <row r="20942" spans="6:17">
      <c r="F20942" s="36"/>
      <c r="I20942" s="36"/>
      <c r="K20942" s="36"/>
      <c r="O20942" s="36"/>
    </row>
    <row r="20943" spans="6:17">
      <c r="I20943" s="36"/>
    </row>
    <row r="20944" spans="6:17">
      <c r="I20944" s="36"/>
    </row>
    <row r="20945" spans="6:17">
      <c r="I20945" s="36"/>
    </row>
    <row r="20948" spans="6:17">
      <c r="F20948" s="47"/>
      <c r="G20948" s="47"/>
      <c r="H20948" s="47"/>
      <c r="I20948" s="47"/>
      <c r="J20948" s="47"/>
      <c r="K20948" s="47"/>
      <c r="L20948" s="47"/>
      <c r="M20948" s="47"/>
      <c r="N20948" s="47"/>
      <c r="O20948" s="47"/>
      <c r="P20948" s="47"/>
      <c r="Q20948" s="47"/>
    </row>
    <row r="20952" spans="6:17">
      <c r="F20952" s="36"/>
    </row>
    <row r="20953" spans="6:17">
      <c r="F20953" s="36"/>
    </row>
    <row r="20954" spans="6:17">
      <c r="F20954" s="36"/>
      <c r="K20954" s="36"/>
    </row>
    <row r="20958" spans="6:17">
      <c r="F20958" s="36"/>
      <c r="K20958" s="36"/>
    </row>
    <row r="20959" spans="6:17">
      <c r="K20959" s="36"/>
    </row>
    <row r="20960" spans="6:17">
      <c r="F20960" s="36"/>
      <c r="K20960" s="36"/>
    </row>
    <row r="20961" spans="6:17">
      <c r="K20961" s="36"/>
    </row>
    <row r="20964" spans="6:17">
      <c r="O20964" s="36"/>
    </row>
    <row r="20966" spans="6:17">
      <c r="F20966" s="47"/>
      <c r="G20966" s="47"/>
      <c r="H20966" s="47"/>
      <c r="I20966" s="47"/>
      <c r="J20966" s="47"/>
      <c r="K20966" s="47"/>
      <c r="L20966" s="47"/>
      <c r="M20966" s="47"/>
      <c r="N20966" s="47"/>
      <c r="O20966" s="47"/>
      <c r="P20966" s="47"/>
      <c r="Q20966" s="47"/>
    </row>
    <row r="20968" spans="6:17">
      <c r="J20968" s="36"/>
    </row>
    <row r="20969" spans="6:17">
      <c r="J20969" s="36"/>
    </row>
    <row r="20970" spans="6:17">
      <c r="F20970" s="36"/>
      <c r="J20970" s="36"/>
      <c r="O20970" s="36"/>
    </row>
    <row r="20976" spans="6:17">
      <c r="F20976" s="36"/>
      <c r="K20976" s="36"/>
      <c r="O20976" s="36"/>
    </row>
    <row r="20977" spans="6:15">
      <c r="F20977" s="36"/>
      <c r="K20977" s="36"/>
    </row>
    <row r="20978" spans="6:15">
      <c r="F20978" s="36"/>
      <c r="K20978" s="36"/>
    </row>
    <row r="20979" spans="6:15">
      <c r="F20979" s="36"/>
      <c r="K20979" s="36"/>
    </row>
    <row r="20980" spans="6:15">
      <c r="F20980" s="36"/>
      <c r="K20980" s="36"/>
    </row>
    <row r="20981" spans="6:15">
      <c r="F20981" s="36"/>
      <c r="K20981" s="36"/>
    </row>
    <row r="20982" spans="6:15">
      <c r="F20982" s="36"/>
      <c r="I20982" s="36"/>
      <c r="O20982" s="36"/>
    </row>
    <row r="20983" spans="6:15">
      <c r="I20983" s="36"/>
    </row>
    <row r="20984" spans="6:15">
      <c r="I20984" s="36"/>
      <c r="K20984" s="36"/>
    </row>
    <row r="20985" spans="6:15">
      <c r="I20985" s="36"/>
    </row>
    <row r="20986" spans="6:15">
      <c r="I20986" s="36"/>
    </row>
    <row r="20987" spans="6:15">
      <c r="I20987" s="36"/>
    </row>
    <row r="20988" spans="6:15">
      <c r="F20988" s="36"/>
      <c r="J20988" s="36"/>
      <c r="K20988" s="36"/>
      <c r="O20988" s="36"/>
    </row>
    <row r="20989" spans="6:15">
      <c r="F20989" s="36"/>
      <c r="O20989" s="36"/>
    </row>
    <row r="20990" spans="6:15">
      <c r="F20990" s="36"/>
      <c r="K20990" s="36"/>
    </row>
    <row r="20994" spans="6:17">
      <c r="F20994" s="36"/>
      <c r="O20994" s="36"/>
    </row>
    <row r="20996" spans="6:17">
      <c r="F20996" s="36"/>
      <c r="K20996" s="36"/>
    </row>
    <row r="21000" spans="6:17">
      <c r="F21000" s="36"/>
      <c r="O21000" s="36"/>
    </row>
    <row r="21001" spans="6:17">
      <c r="F21001" s="47"/>
      <c r="G21001" s="47"/>
      <c r="H21001" s="47"/>
      <c r="I21001" s="47"/>
      <c r="J21001" s="47"/>
      <c r="K21001" s="47"/>
      <c r="L21001" s="47"/>
      <c r="M21001" s="47"/>
      <c r="N21001" s="47"/>
      <c r="O21001" s="47"/>
      <c r="P21001" s="47"/>
      <c r="Q21001" s="47"/>
    </row>
    <row r="21002" spans="6:17">
      <c r="F21002" s="36"/>
      <c r="I21002" s="36"/>
      <c r="K21002" s="36"/>
      <c r="O21002" s="36"/>
    </row>
    <row r="21003" spans="6:17">
      <c r="I21003" s="36"/>
    </row>
    <row r="21004" spans="6:17">
      <c r="I21004" s="36"/>
    </row>
    <row r="21005" spans="6:17">
      <c r="I21005" s="36"/>
    </row>
    <row r="21006" spans="6:17">
      <c r="F21006" s="36"/>
      <c r="O21006" s="36"/>
    </row>
    <row r="21008" spans="6:17">
      <c r="F21008" s="47"/>
      <c r="G21008" s="47"/>
      <c r="H21008" s="47"/>
      <c r="I21008" s="47"/>
      <c r="J21008" s="47"/>
      <c r="K21008" s="47"/>
      <c r="L21008" s="47"/>
      <c r="M21008" s="47"/>
      <c r="N21008" s="47"/>
      <c r="O21008" s="47"/>
      <c r="P21008" s="47"/>
      <c r="Q21008" s="47"/>
    </row>
    <row r="21012" spans="6:15">
      <c r="F21012" s="36"/>
      <c r="I21012" s="36"/>
      <c r="K21012" s="36"/>
      <c r="O21012" s="36"/>
    </row>
    <row r="21013" spans="6:15">
      <c r="I21013" s="36"/>
    </row>
    <row r="21014" spans="6:15">
      <c r="F21014" s="36"/>
      <c r="I21014" s="36"/>
      <c r="J21014" s="36"/>
      <c r="K21014" s="36"/>
      <c r="O21014" s="36"/>
    </row>
    <row r="21015" spans="6:15">
      <c r="I21015" s="36"/>
    </row>
    <row r="21016" spans="6:15">
      <c r="I21016" s="36"/>
    </row>
    <row r="21017" spans="6:15">
      <c r="I21017" s="36"/>
    </row>
    <row r="21018" spans="6:15">
      <c r="F21018" s="36"/>
      <c r="O21018" s="36"/>
    </row>
    <row r="21019" spans="6:15">
      <c r="F21019" s="36"/>
      <c r="J21019" s="36"/>
      <c r="K21019" s="36"/>
      <c r="O21019" s="36"/>
    </row>
    <row r="21020" spans="6:15">
      <c r="F21020" s="36"/>
      <c r="K21020" s="36"/>
      <c r="O21020" s="36"/>
    </row>
    <row r="21024" spans="6:15">
      <c r="F21024" s="36"/>
    </row>
    <row r="21025" spans="6:15">
      <c r="F21025" s="36"/>
    </row>
    <row r="21026" spans="6:15">
      <c r="F21026" s="36"/>
      <c r="O21026" s="36"/>
    </row>
    <row r="21027" spans="6:15">
      <c r="F21027" s="36"/>
    </row>
    <row r="21028" spans="6:15">
      <c r="F21028" s="36"/>
    </row>
    <row r="21029" spans="6:15">
      <c r="F21029" s="36"/>
    </row>
    <row r="21030" spans="6:15">
      <c r="J21030" s="36"/>
    </row>
    <row r="21031" spans="6:15">
      <c r="J21031" s="36"/>
    </row>
    <row r="21032" spans="6:15">
      <c r="F21032" s="36"/>
      <c r="J21032" s="36"/>
      <c r="K21032" s="36"/>
      <c r="O21032" s="36"/>
    </row>
    <row r="21033" spans="6:15">
      <c r="J21033" s="36"/>
    </row>
    <row r="21034" spans="6:15">
      <c r="J21034" s="36"/>
    </row>
    <row r="21035" spans="6:15">
      <c r="J21035" s="36"/>
    </row>
    <row r="21037" spans="6:15">
      <c r="O21037" s="36"/>
    </row>
    <row r="21038" spans="6:15">
      <c r="F21038" s="36"/>
      <c r="K21038" s="36"/>
      <c r="O21038" s="36"/>
    </row>
    <row r="21039" spans="6:15">
      <c r="O21039" s="36"/>
    </row>
    <row r="21040" spans="6:15">
      <c r="O21040" s="36"/>
    </row>
    <row r="21041" spans="6:17">
      <c r="O21041" s="36"/>
    </row>
    <row r="21042" spans="6:17">
      <c r="F21042" s="47"/>
      <c r="G21042" s="47"/>
      <c r="H21042" s="47"/>
      <c r="I21042" s="47"/>
      <c r="J21042" s="47"/>
      <c r="K21042" s="47"/>
      <c r="L21042" s="47"/>
      <c r="M21042" s="47"/>
      <c r="N21042" s="47"/>
      <c r="O21042" s="47"/>
      <c r="P21042" s="47"/>
      <c r="Q21042" s="47"/>
    </row>
    <row r="21043" spans="6:17">
      <c r="F21043" s="47"/>
      <c r="G21043" s="47"/>
      <c r="H21043" s="47"/>
      <c r="I21043" s="47"/>
      <c r="J21043" s="47"/>
      <c r="K21043" s="47"/>
      <c r="L21043" s="47"/>
      <c r="M21043" s="47"/>
      <c r="N21043" s="47"/>
      <c r="O21043" s="47"/>
      <c r="P21043" s="47"/>
      <c r="Q21043" s="47"/>
    </row>
    <row r="21044" spans="6:17">
      <c r="F21044" s="36"/>
      <c r="K21044" s="36"/>
      <c r="O21044" s="36"/>
    </row>
    <row r="21045" spans="6:17">
      <c r="O21045" s="36"/>
    </row>
    <row r="21046" spans="6:17">
      <c r="O21046" s="36"/>
    </row>
    <row r="21047" spans="6:17">
      <c r="O21047" s="36"/>
    </row>
    <row r="21048" spans="6:17">
      <c r="J21048" s="36"/>
      <c r="O21048" s="36"/>
    </row>
    <row r="21049" spans="6:17">
      <c r="F21049" s="36"/>
      <c r="O21049" s="36"/>
    </row>
    <row r="21050" spans="6:17">
      <c r="F21050" s="36"/>
      <c r="K21050" s="36"/>
      <c r="O21050" s="36"/>
    </row>
    <row r="21051" spans="6:17">
      <c r="O21051" s="36"/>
    </row>
    <row r="21052" spans="6:17">
      <c r="O21052" s="36"/>
    </row>
    <row r="21053" spans="6:17">
      <c r="O21053" s="36"/>
    </row>
    <row r="21054" spans="6:17">
      <c r="F21054" s="47"/>
      <c r="G21054" s="47"/>
      <c r="H21054" s="47"/>
      <c r="I21054" s="47"/>
      <c r="J21054" s="47"/>
      <c r="K21054" s="47"/>
      <c r="L21054" s="47"/>
      <c r="M21054" s="47"/>
      <c r="N21054" s="47"/>
      <c r="O21054" s="47"/>
      <c r="P21054" s="47"/>
      <c r="Q21054" s="47"/>
    </row>
    <row r="21055" spans="6:17">
      <c r="F21055" s="36"/>
      <c r="K21055" s="36"/>
      <c r="O21055" s="36"/>
    </row>
    <row r="21056" spans="6:17">
      <c r="F21056" s="47"/>
      <c r="G21056" s="47"/>
      <c r="H21056" s="47"/>
      <c r="I21056" s="47"/>
      <c r="J21056" s="47"/>
      <c r="K21056" s="47"/>
      <c r="L21056" s="47"/>
      <c r="M21056" s="47"/>
      <c r="N21056" s="47"/>
      <c r="O21056" s="47"/>
      <c r="P21056" s="47"/>
      <c r="Q21056" s="47"/>
    </row>
    <row r="21057" spans="6:17">
      <c r="F21057" s="36"/>
      <c r="K21057" s="36"/>
    </row>
    <row r="21058" spans="6:17">
      <c r="F21058" s="36"/>
      <c r="K21058" s="36"/>
    </row>
    <row r="21059" spans="6:17">
      <c r="F21059" s="36"/>
      <c r="K21059" s="36"/>
    </row>
    <row r="21060" spans="6:17">
      <c r="O21060" s="36"/>
    </row>
    <row r="21061" spans="6:17">
      <c r="F21061" s="36"/>
      <c r="K21061" s="36"/>
      <c r="O21061" s="36"/>
    </row>
    <row r="21062" spans="6:17">
      <c r="F21062" s="36"/>
      <c r="O21062" s="36"/>
    </row>
    <row r="21063" spans="6:17">
      <c r="O21063" s="36"/>
    </row>
    <row r="21064" spans="6:17">
      <c r="O21064" s="36"/>
    </row>
    <row r="21065" spans="6:17">
      <c r="O21065" s="36"/>
    </row>
    <row r="21066" spans="6:17">
      <c r="F21066" s="36"/>
      <c r="J21066" s="36"/>
      <c r="K21066" s="36"/>
      <c r="O21066" s="36"/>
    </row>
    <row r="21067" spans="6:17">
      <c r="O21067" s="36"/>
    </row>
    <row r="21068" spans="6:17">
      <c r="O21068" s="36"/>
    </row>
    <row r="21069" spans="6:17">
      <c r="O21069" s="36"/>
    </row>
    <row r="21070" spans="6:17">
      <c r="O21070" s="36"/>
    </row>
    <row r="21071" spans="6:17">
      <c r="O21071" s="36"/>
    </row>
    <row r="21072" spans="6:17">
      <c r="F21072" s="47"/>
      <c r="G21072" s="47"/>
      <c r="H21072" s="47"/>
      <c r="I21072" s="47"/>
      <c r="J21072" s="47"/>
      <c r="K21072" s="47"/>
      <c r="L21072" s="47"/>
      <c r="M21072" s="47"/>
      <c r="N21072" s="47"/>
      <c r="O21072" s="47"/>
      <c r="P21072" s="47"/>
      <c r="Q21072" s="47"/>
    </row>
    <row r="21073" spans="6:17">
      <c r="F21073" s="36"/>
      <c r="J21073" s="36"/>
      <c r="K21073" s="36"/>
      <c r="O21073" s="36"/>
    </row>
    <row r="21074" spans="6:17">
      <c r="F21074" s="47"/>
      <c r="G21074" s="47"/>
      <c r="H21074" s="47"/>
      <c r="I21074" s="47"/>
      <c r="J21074" s="47"/>
      <c r="K21074" s="47"/>
      <c r="L21074" s="47"/>
      <c r="M21074" s="47"/>
      <c r="N21074" s="47"/>
      <c r="O21074" s="47"/>
      <c r="P21074" s="47"/>
      <c r="Q21074" s="47"/>
    </row>
    <row r="21075" spans="6:17">
      <c r="O21075" s="36"/>
    </row>
    <row r="21076" spans="6:17">
      <c r="O21076" s="36"/>
    </row>
    <row r="21077" spans="6:17">
      <c r="O21077" s="36"/>
    </row>
    <row r="21078" spans="6:17">
      <c r="F21078" s="36"/>
      <c r="O21078" s="36"/>
    </row>
    <row r="21079" spans="6:17">
      <c r="F21079" s="36"/>
      <c r="K21079" s="36"/>
      <c r="O21079" s="36"/>
    </row>
    <row r="21080" spans="6:17">
      <c r="F21080" s="36"/>
      <c r="O21080" s="36"/>
    </row>
    <row r="21081" spans="6:17">
      <c r="O21081" s="36"/>
    </row>
    <row r="21082" spans="6:17">
      <c r="O21082" s="36"/>
    </row>
    <row r="21083" spans="6:17">
      <c r="O21083" s="36"/>
    </row>
    <row r="21084" spans="6:17">
      <c r="O21084" s="36"/>
    </row>
    <row r="21085" spans="6:17">
      <c r="F21085" s="36"/>
      <c r="O21085" s="36"/>
    </row>
    <row r="21086" spans="6:17">
      <c r="F21086" s="36"/>
      <c r="K21086" s="36"/>
      <c r="O21086" s="36"/>
    </row>
    <row r="21087" spans="6:17">
      <c r="O21087" s="36"/>
    </row>
    <row r="21088" spans="6:17">
      <c r="O21088" s="36"/>
    </row>
    <row r="21089" spans="6:17">
      <c r="O21089" s="36"/>
    </row>
    <row r="21090" spans="6:17">
      <c r="F21090" s="36"/>
      <c r="O21090" s="36"/>
    </row>
    <row r="21091" spans="6:17">
      <c r="O21091" s="36"/>
    </row>
    <row r="21092" spans="6:17">
      <c r="F21092" s="36"/>
      <c r="K21092" s="36"/>
      <c r="O21092" s="36"/>
    </row>
    <row r="21093" spans="6:17">
      <c r="O21093" s="36"/>
    </row>
    <row r="21094" spans="6:17">
      <c r="O21094" s="36"/>
    </row>
    <row r="21095" spans="6:17">
      <c r="O21095" s="36"/>
    </row>
    <row r="21096" spans="6:17">
      <c r="F21096" s="36"/>
      <c r="K21096" s="36"/>
      <c r="O21096" s="36"/>
    </row>
    <row r="21097" spans="6:17">
      <c r="F21097" s="47"/>
      <c r="G21097" s="47"/>
      <c r="H21097" s="47"/>
      <c r="I21097" s="47"/>
      <c r="J21097" s="47"/>
      <c r="K21097" s="47"/>
      <c r="L21097" s="47"/>
      <c r="M21097" s="47"/>
      <c r="N21097" s="47"/>
      <c r="O21097" s="47"/>
      <c r="P21097" s="47"/>
      <c r="Q21097" s="47"/>
    </row>
    <row r="21098" spans="6:17">
      <c r="O21098" s="36"/>
    </row>
    <row r="21099" spans="6:17">
      <c r="O21099" s="36"/>
    </row>
    <row r="21100" spans="6:17">
      <c r="O21100" s="36"/>
    </row>
    <row r="21101" spans="6:17">
      <c r="O21101" s="36"/>
    </row>
    <row r="21103" spans="6:17">
      <c r="F21103" s="36"/>
      <c r="K21103" s="36"/>
      <c r="N21103" s="36"/>
      <c r="O21103" s="36"/>
    </row>
    <row r="21104" spans="6:17">
      <c r="O21104" s="36"/>
    </row>
    <row r="21105" spans="6:15">
      <c r="O21105" s="36"/>
    </row>
    <row r="21106" spans="6:15">
      <c r="O21106" s="36"/>
    </row>
    <row r="21107" spans="6:15">
      <c r="O21107" s="36"/>
    </row>
    <row r="21109" spans="6:15">
      <c r="K21109" s="36"/>
      <c r="O21109" s="36"/>
    </row>
    <row r="21110" spans="6:15">
      <c r="O21110" s="36"/>
    </row>
    <row r="21111" spans="6:15">
      <c r="O21111" s="36"/>
    </row>
    <row r="21112" spans="6:15">
      <c r="O21112" s="36"/>
    </row>
    <row r="21113" spans="6:15">
      <c r="O21113" s="36"/>
    </row>
    <row r="21115" spans="6:15">
      <c r="K21115" s="36"/>
      <c r="O21115" s="36"/>
    </row>
    <row r="21116" spans="6:15">
      <c r="O21116" s="36"/>
    </row>
    <row r="21117" spans="6:15">
      <c r="O21117" s="36"/>
    </row>
    <row r="21118" spans="6:15">
      <c r="O21118" s="36"/>
    </row>
    <row r="21119" spans="6:15">
      <c r="O21119" s="36"/>
    </row>
    <row r="21120" spans="6:15">
      <c r="F21120" s="36"/>
    </row>
    <row r="21121" spans="6:17">
      <c r="F21121" s="36"/>
      <c r="O21121" s="36"/>
    </row>
    <row r="21122" spans="6:17">
      <c r="O21122" s="36"/>
    </row>
    <row r="21123" spans="6:17">
      <c r="O21123" s="36"/>
    </row>
    <row r="21124" spans="6:17">
      <c r="O21124" s="36"/>
    </row>
    <row r="21125" spans="6:17">
      <c r="O21125" s="36"/>
    </row>
    <row r="21126" spans="6:17">
      <c r="F21126" s="47"/>
      <c r="G21126" s="47"/>
      <c r="H21126" s="47"/>
      <c r="I21126" s="47"/>
      <c r="J21126" s="47"/>
      <c r="K21126" s="47"/>
      <c r="L21126" s="47"/>
      <c r="M21126" s="47"/>
      <c r="N21126" s="47"/>
      <c r="O21126" s="47"/>
      <c r="P21126" s="47"/>
      <c r="Q21126" s="47"/>
    </row>
    <row r="21127" spans="6:17">
      <c r="F21127" s="36"/>
      <c r="K21127" s="36"/>
      <c r="O21127" s="36"/>
    </row>
    <row r="21128" spans="6:17">
      <c r="O21128" s="36"/>
    </row>
    <row r="21129" spans="6:17">
      <c r="O21129" s="36"/>
    </row>
    <row r="21130" spans="6:17">
      <c r="O21130" s="36"/>
    </row>
    <row r="21131" spans="6:17">
      <c r="O21131" s="36"/>
    </row>
    <row r="21132" spans="6:17">
      <c r="F21132" s="36"/>
      <c r="O21132" s="36"/>
    </row>
    <row r="21133" spans="6:17">
      <c r="O21133" s="36"/>
    </row>
    <row r="21134" spans="6:17">
      <c r="O21134" s="36"/>
    </row>
    <row r="21135" spans="6:17">
      <c r="O21135" s="36"/>
    </row>
    <row r="21136" spans="6:17">
      <c r="O21136" s="36"/>
    </row>
    <row r="21137" spans="6:15">
      <c r="O21137" s="36"/>
    </row>
    <row r="21138" spans="6:15">
      <c r="F21138" s="36"/>
      <c r="K21138" s="36"/>
      <c r="O21138" s="36"/>
    </row>
    <row r="21139" spans="6:15">
      <c r="O21139" s="36"/>
    </row>
    <row r="21140" spans="6:15">
      <c r="O21140" s="36"/>
    </row>
    <row r="21141" spans="6:15">
      <c r="O21141" s="36"/>
    </row>
    <row r="21142" spans="6:15">
      <c r="O21142" s="36"/>
    </row>
    <row r="21143" spans="6:15">
      <c r="O21143" s="36"/>
    </row>
    <row r="21144" spans="6:15">
      <c r="F21144" s="36"/>
      <c r="O21144" s="36"/>
    </row>
    <row r="21145" spans="6:15">
      <c r="O21145" s="36"/>
    </row>
    <row r="21146" spans="6:15">
      <c r="O21146" s="36"/>
    </row>
    <row r="21147" spans="6:15">
      <c r="O21147" s="36"/>
    </row>
    <row r="21148" spans="6:15">
      <c r="O21148" s="36"/>
    </row>
    <row r="21149" spans="6:15">
      <c r="O21149" s="36"/>
    </row>
    <row r="21150" spans="6:15">
      <c r="F21150" s="36"/>
      <c r="K21150" s="36"/>
      <c r="O21150" s="36"/>
    </row>
    <row r="21151" spans="6:15">
      <c r="O21151" s="36"/>
    </row>
    <row r="21152" spans="6:15">
      <c r="O21152" s="36"/>
    </row>
    <row r="21153" spans="6:15">
      <c r="O21153" s="36"/>
    </row>
    <row r="21154" spans="6:15">
      <c r="O21154" s="36"/>
    </row>
    <row r="21155" spans="6:15">
      <c r="O21155" s="36"/>
    </row>
    <row r="21156" spans="6:15">
      <c r="F21156" s="36"/>
      <c r="O21156" s="36"/>
    </row>
    <row r="21157" spans="6:15">
      <c r="F21157" s="36"/>
      <c r="J21157" s="36"/>
      <c r="K21157" s="36"/>
      <c r="O21157" s="36"/>
    </row>
    <row r="21158" spans="6:15">
      <c r="O21158" s="36"/>
    </row>
    <row r="21159" spans="6:15">
      <c r="O21159" s="36"/>
    </row>
    <row r="21160" spans="6:15">
      <c r="O21160" s="36"/>
    </row>
    <row r="21161" spans="6:15">
      <c r="O21161" s="36"/>
    </row>
    <row r="21162" spans="6:15">
      <c r="F21162" s="36"/>
      <c r="O21162" s="36"/>
    </row>
    <row r="21163" spans="6:15">
      <c r="O21163" s="36"/>
    </row>
    <row r="21164" spans="6:15">
      <c r="O21164" s="36"/>
    </row>
    <row r="21165" spans="6:15">
      <c r="O21165" s="36"/>
    </row>
    <row r="21166" spans="6:15">
      <c r="O21166" s="36"/>
    </row>
    <row r="21167" spans="6:15">
      <c r="O21167" s="36"/>
    </row>
    <row r="21168" spans="6:15">
      <c r="F21168" s="36"/>
      <c r="O21168" s="36"/>
    </row>
    <row r="21169" spans="6:17">
      <c r="F21169" s="47"/>
      <c r="G21169" s="47"/>
      <c r="H21169" s="47"/>
      <c r="I21169" s="47"/>
      <c r="J21169" s="47"/>
      <c r="K21169" s="47"/>
      <c r="L21169" s="47"/>
      <c r="M21169" s="47"/>
      <c r="N21169" s="47"/>
      <c r="O21169" s="47"/>
      <c r="P21169" s="47"/>
      <c r="Q21169" s="47"/>
    </row>
    <row r="21170" spans="6:17">
      <c r="O21170" s="36"/>
    </row>
    <row r="21171" spans="6:17">
      <c r="O21171" s="36"/>
    </row>
    <row r="21172" spans="6:17">
      <c r="O21172" s="36"/>
    </row>
    <row r="21173" spans="6:17">
      <c r="O21173" s="36"/>
    </row>
    <row r="21174" spans="6:17">
      <c r="F21174" s="36"/>
      <c r="O21174" s="36"/>
    </row>
    <row r="21175" spans="6:17">
      <c r="O21175" s="36"/>
    </row>
    <row r="21176" spans="6:17">
      <c r="O21176" s="36"/>
    </row>
    <row r="21177" spans="6:17">
      <c r="O21177" s="36"/>
    </row>
    <row r="21178" spans="6:17">
      <c r="O21178" s="36"/>
    </row>
    <row r="21179" spans="6:17">
      <c r="O21179" s="36"/>
    </row>
    <row r="21180" spans="6:17">
      <c r="F21180" s="36"/>
      <c r="K21180" s="36"/>
      <c r="O21180" s="36"/>
    </row>
    <row r="21181" spans="6:17">
      <c r="J21181" s="36"/>
      <c r="O21181" s="36"/>
    </row>
    <row r="21182" spans="6:17">
      <c r="O21182" s="36"/>
    </row>
    <row r="21183" spans="6:17">
      <c r="O21183" s="36"/>
    </row>
    <row r="21184" spans="6:17">
      <c r="O21184" s="36"/>
    </row>
    <row r="21185" spans="6:17">
      <c r="O21185" s="36"/>
    </row>
    <row r="21186" spans="6:17">
      <c r="F21186" s="36"/>
      <c r="O21186" s="36"/>
    </row>
    <row r="21187" spans="6:17">
      <c r="O21187" s="36"/>
    </row>
    <row r="21188" spans="6:17">
      <c r="O21188" s="36"/>
    </row>
    <row r="21189" spans="6:17">
      <c r="O21189" s="36"/>
    </row>
    <row r="21190" spans="6:17">
      <c r="O21190" s="36"/>
    </row>
    <row r="21191" spans="6:17">
      <c r="O21191" s="36"/>
    </row>
    <row r="21192" spans="6:17">
      <c r="F21192" s="36"/>
      <c r="O21192" s="36"/>
    </row>
    <row r="21193" spans="6:17">
      <c r="O21193" s="36"/>
    </row>
    <row r="21194" spans="6:17">
      <c r="O21194" s="36"/>
    </row>
    <row r="21195" spans="6:17">
      <c r="O21195" s="36"/>
    </row>
    <row r="21196" spans="6:17">
      <c r="O21196" s="36"/>
    </row>
    <row r="21197" spans="6:17">
      <c r="O21197" s="36"/>
    </row>
    <row r="21198" spans="6:17">
      <c r="F21198" s="36"/>
      <c r="O21198" s="36"/>
    </row>
    <row r="21199" spans="6:17">
      <c r="F21199" s="47"/>
      <c r="G21199" s="47"/>
      <c r="H21199" s="47"/>
      <c r="I21199" s="47"/>
      <c r="J21199" s="47"/>
      <c r="K21199" s="47"/>
      <c r="L21199" s="47"/>
      <c r="M21199" s="47"/>
      <c r="N21199" s="47"/>
      <c r="O21199" s="47"/>
      <c r="P21199" s="47"/>
      <c r="Q21199" s="47"/>
    </row>
    <row r="21200" spans="6:17">
      <c r="O21200" s="36"/>
    </row>
    <row r="21201" spans="6:17">
      <c r="O21201" s="36"/>
    </row>
    <row r="21202" spans="6:17">
      <c r="O21202" s="36"/>
    </row>
    <row r="21203" spans="6:17">
      <c r="O21203" s="36"/>
    </row>
    <row r="21204" spans="6:17">
      <c r="F21204" s="36"/>
      <c r="O21204" s="36"/>
    </row>
    <row r="21205" spans="6:17">
      <c r="O21205" s="36"/>
    </row>
    <row r="21206" spans="6:17">
      <c r="O21206" s="36"/>
    </row>
    <row r="21207" spans="6:17">
      <c r="O21207" s="36"/>
    </row>
    <row r="21208" spans="6:17">
      <c r="O21208" s="36"/>
    </row>
    <row r="21209" spans="6:17">
      <c r="O21209" s="36"/>
    </row>
    <row r="21210" spans="6:17">
      <c r="F21210" s="47"/>
      <c r="G21210" s="47"/>
      <c r="H21210" s="47"/>
      <c r="I21210" s="47"/>
      <c r="J21210" s="47"/>
      <c r="K21210" s="47"/>
      <c r="L21210" s="47"/>
      <c r="M21210" s="47"/>
      <c r="N21210" s="47"/>
      <c r="O21210" s="47"/>
      <c r="P21210" s="47"/>
      <c r="Q21210" s="47"/>
    </row>
    <row r="21211" spans="6:17">
      <c r="O21211" s="36"/>
    </row>
    <row r="21212" spans="6:17">
      <c r="O21212" s="36"/>
    </row>
    <row r="21213" spans="6:17">
      <c r="O21213" s="36"/>
    </row>
    <row r="21214" spans="6:17">
      <c r="O21214" s="36"/>
    </row>
    <row r="21215" spans="6:17">
      <c r="O21215" s="36"/>
    </row>
    <row r="21216" spans="6:17">
      <c r="F21216" s="36"/>
      <c r="K21216" s="36"/>
      <c r="O21216" s="36"/>
    </row>
    <row r="21217" spans="6:17">
      <c r="F21217" s="36"/>
      <c r="J21217" s="36"/>
      <c r="K21217" s="36"/>
      <c r="O21217" s="36"/>
    </row>
    <row r="21218" spans="6:17">
      <c r="O21218" s="36"/>
    </row>
    <row r="21219" spans="6:17">
      <c r="O21219" s="36"/>
    </row>
    <row r="21220" spans="6:17">
      <c r="O21220" s="36"/>
    </row>
    <row r="21221" spans="6:17">
      <c r="O21221" s="36"/>
    </row>
    <row r="21222" spans="6:17">
      <c r="F21222" s="47"/>
      <c r="G21222" s="47"/>
      <c r="H21222" s="47"/>
      <c r="I21222" s="47"/>
      <c r="J21222" s="47"/>
      <c r="K21222" s="47"/>
      <c r="L21222" s="47"/>
      <c r="M21222" s="47"/>
      <c r="N21222" s="47"/>
      <c r="O21222" s="47"/>
      <c r="P21222" s="47"/>
      <c r="Q21222" s="47"/>
    </row>
    <row r="21223" spans="6:17">
      <c r="F21223" s="36"/>
      <c r="K21223" s="36"/>
      <c r="O21223" s="36"/>
    </row>
    <row r="21224" spans="6:17">
      <c r="O21224" s="36"/>
    </row>
    <row r="21225" spans="6:17">
      <c r="O21225" s="36"/>
    </row>
    <row r="21226" spans="6:17">
      <c r="O21226" s="36"/>
    </row>
    <row r="21227" spans="6:17">
      <c r="O21227" s="36"/>
    </row>
    <row r="21229" spans="6:17">
      <c r="O21229" s="36"/>
    </row>
    <row r="21230" spans="6:17">
      <c r="F21230" s="36"/>
      <c r="K21230" s="36"/>
      <c r="O21230" s="36"/>
    </row>
    <row r="21231" spans="6:17">
      <c r="O21231" s="36"/>
    </row>
    <row r="21232" spans="6:17">
      <c r="O21232" s="36"/>
    </row>
    <row r="21233" spans="6:17">
      <c r="O21233" s="36"/>
    </row>
    <row r="21235" spans="6:17">
      <c r="O21235" s="36"/>
    </row>
    <row r="21236" spans="6:17">
      <c r="O21236" s="36"/>
    </row>
    <row r="21237" spans="6:17">
      <c r="O21237" s="36"/>
    </row>
    <row r="21238" spans="6:17">
      <c r="O21238" s="36"/>
    </row>
    <row r="21239" spans="6:17">
      <c r="O21239" s="36"/>
    </row>
    <row r="21240" spans="6:17">
      <c r="F21240" s="36"/>
      <c r="K21240" s="36"/>
      <c r="O21240" s="36"/>
    </row>
    <row r="21241" spans="6:17">
      <c r="F21241" s="36"/>
      <c r="O21241" s="36"/>
    </row>
    <row r="21242" spans="6:17">
      <c r="F21242" s="47"/>
      <c r="G21242" s="47"/>
      <c r="H21242" s="47"/>
      <c r="I21242" s="47"/>
      <c r="J21242" s="47"/>
      <c r="K21242" s="47"/>
      <c r="L21242" s="47"/>
      <c r="M21242" s="47"/>
      <c r="N21242" s="47"/>
      <c r="O21242" s="47"/>
      <c r="P21242" s="47"/>
      <c r="Q21242" s="47"/>
    </row>
    <row r="21243" spans="6:17">
      <c r="O21243" s="36"/>
    </row>
    <row r="21244" spans="6:17">
      <c r="O21244" s="36"/>
    </row>
    <row r="21245" spans="6:17">
      <c r="O21245" s="36"/>
    </row>
    <row r="21246" spans="6:17">
      <c r="J21246" s="36"/>
    </row>
    <row r="21247" spans="6:17">
      <c r="O21247" s="36"/>
    </row>
    <row r="21248" spans="6:17">
      <c r="F21248" s="36"/>
      <c r="O21248" s="36"/>
    </row>
    <row r="21249" spans="6:15">
      <c r="O21249" s="36"/>
    </row>
    <row r="21250" spans="6:15">
      <c r="O21250" s="36"/>
    </row>
    <row r="21251" spans="6:15">
      <c r="O21251" s="36"/>
    </row>
    <row r="21253" spans="6:15">
      <c r="K21253" s="36"/>
      <c r="O21253" s="36"/>
    </row>
    <row r="21254" spans="6:15">
      <c r="F21254" s="36"/>
      <c r="K21254" s="36"/>
      <c r="O21254" s="36"/>
    </row>
    <row r="21255" spans="6:15">
      <c r="O21255" s="36"/>
    </row>
    <row r="21256" spans="6:15">
      <c r="O21256" s="36"/>
    </row>
    <row r="21257" spans="6:15">
      <c r="O21257" s="36"/>
    </row>
    <row r="21259" spans="6:15">
      <c r="O21259" s="36"/>
    </row>
    <row r="21260" spans="6:15">
      <c r="O21260" s="36"/>
    </row>
    <row r="21261" spans="6:15">
      <c r="O21261" s="36"/>
    </row>
    <row r="21262" spans="6:15">
      <c r="O21262" s="36"/>
    </row>
    <row r="21263" spans="6:15">
      <c r="O21263" s="36"/>
    </row>
    <row r="21264" spans="6:15">
      <c r="O21264" s="36"/>
    </row>
    <row r="21265" spans="6:15">
      <c r="O21265" s="36"/>
    </row>
    <row r="21266" spans="6:15">
      <c r="O21266" s="36"/>
    </row>
    <row r="21267" spans="6:15">
      <c r="O21267" s="36"/>
    </row>
    <row r="21268" spans="6:15">
      <c r="O21268" s="36"/>
    </row>
    <row r="21269" spans="6:15">
      <c r="O21269" s="36"/>
    </row>
    <row r="21270" spans="6:15">
      <c r="F21270" s="36"/>
      <c r="J21270" s="36"/>
      <c r="K21270" s="36"/>
      <c r="O21270" s="36"/>
    </row>
    <row r="21271" spans="6:15">
      <c r="F21271" s="36"/>
      <c r="J21271" s="36"/>
      <c r="K21271" s="36"/>
      <c r="O21271" s="36"/>
    </row>
    <row r="21272" spans="6:15">
      <c r="F21272" s="36"/>
      <c r="K21272" s="36"/>
      <c r="O21272" s="36"/>
    </row>
    <row r="21273" spans="6:15">
      <c r="O21273" s="36"/>
    </row>
    <row r="21274" spans="6:15">
      <c r="O21274" s="36"/>
    </row>
    <row r="21275" spans="6:15">
      <c r="O21275" s="36"/>
    </row>
    <row r="21277" spans="6:15">
      <c r="K21277" s="36"/>
      <c r="O21277" s="36"/>
    </row>
    <row r="21278" spans="6:15">
      <c r="F21278" s="36"/>
      <c r="O21278" s="36"/>
    </row>
    <row r="21279" spans="6:15">
      <c r="O21279" s="36"/>
    </row>
    <row r="21280" spans="6:15">
      <c r="O21280" s="36"/>
    </row>
    <row r="21281" spans="6:17">
      <c r="O21281" s="36"/>
    </row>
    <row r="21283" spans="6:17">
      <c r="F21283" s="36"/>
      <c r="O21283" s="36"/>
    </row>
    <row r="21284" spans="6:17">
      <c r="J21284" s="36"/>
      <c r="O21284" s="36"/>
    </row>
    <row r="21285" spans="6:17">
      <c r="O21285" s="36"/>
    </row>
    <row r="21286" spans="6:17">
      <c r="O21286" s="36"/>
    </row>
    <row r="21287" spans="6:17">
      <c r="O21287" s="36"/>
    </row>
    <row r="21289" spans="6:17">
      <c r="O21289" s="36"/>
    </row>
    <row r="21290" spans="6:17">
      <c r="O21290" s="36"/>
    </row>
    <row r="21291" spans="6:17">
      <c r="O21291" s="36"/>
    </row>
    <row r="21292" spans="6:17">
      <c r="O21292" s="36"/>
    </row>
    <row r="21293" spans="6:17">
      <c r="O21293" s="36"/>
    </row>
    <row r="21294" spans="6:17">
      <c r="O21294" s="36"/>
    </row>
    <row r="21295" spans="6:17">
      <c r="F21295" s="47"/>
      <c r="G21295" s="47"/>
      <c r="H21295" s="47"/>
      <c r="I21295" s="47"/>
      <c r="J21295" s="47"/>
      <c r="K21295" s="47"/>
      <c r="L21295" s="47"/>
      <c r="M21295" s="47"/>
      <c r="N21295" s="47"/>
      <c r="O21295" s="47"/>
      <c r="P21295" s="47"/>
      <c r="Q21295" s="47"/>
    </row>
    <row r="21296" spans="6:17">
      <c r="F21296" s="36"/>
      <c r="J21296" s="36"/>
      <c r="O21296" s="36"/>
    </row>
    <row r="21297" spans="6:15">
      <c r="O21297" s="36"/>
    </row>
    <row r="21298" spans="6:15">
      <c r="O21298" s="36"/>
    </row>
    <row r="21299" spans="6:15">
      <c r="O21299" s="36"/>
    </row>
    <row r="21300" spans="6:15">
      <c r="O21300" s="36"/>
    </row>
    <row r="21301" spans="6:15">
      <c r="F21301" s="36"/>
      <c r="O21301" s="36"/>
    </row>
    <row r="21302" spans="6:15">
      <c r="F21302" s="36"/>
      <c r="O21302" s="36"/>
    </row>
    <row r="21303" spans="6:15">
      <c r="O21303" s="36"/>
    </row>
    <row r="21304" spans="6:15">
      <c r="O21304" s="36"/>
    </row>
    <row r="21305" spans="6:15">
      <c r="O21305" s="36"/>
    </row>
    <row r="21306" spans="6:15">
      <c r="J21306" s="36"/>
      <c r="K21306" s="36"/>
    </row>
    <row r="21307" spans="6:15">
      <c r="O21307" s="36"/>
    </row>
    <row r="21308" spans="6:15">
      <c r="O21308" s="36"/>
    </row>
    <row r="21309" spans="6:15">
      <c r="O21309" s="36"/>
    </row>
    <row r="21310" spans="6:15">
      <c r="O21310" s="36"/>
    </row>
    <row r="21311" spans="6:15">
      <c r="O21311" s="36"/>
    </row>
    <row r="21313" spans="6:17">
      <c r="F21313" s="36"/>
      <c r="K21313" s="36"/>
      <c r="O21313" s="36"/>
    </row>
    <row r="21314" spans="6:17">
      <c r="K21314" s="36"/>
      <c r="O21314" s="36"/>
    </row>
    <row r="21315" spans="6:17">
      <c r="O21315" s="36"/>
    </row>
    <row r="21316" spans="6:17">
      <c r="O21316" s="36"/>
    </row>
    <row r="21317" spans="6:17">
      <c r="O21317" s="36"/>
    </row>
    <row r="21318" spans="6:17">
      <c r="K21318" s="36"/>
    </row>
    <row r="21319" spans="6:17">
      <c r="O21319" s="36"/>
    </row>
    <row r="21320" spans="6:17">
      <c r="F21320" s="47"/>
      <c r="G21320" s="47"/>
      <c r="H21320" s="47"/>
      <c r="I21320" s="47"/>
      <c r="J21320" s="47"/>
      <c r="K21320" s="47"/>
      <c r="L21320" s="47"/>
      <c r="M21320" s="47"/>
      <c r="N21320" s="47"/>
      <c r="O21320" s="47"/>
      <c r="P21320" s="47"/>
      <c r="Q21320" s="47"/>
    </row>
    <row r="21321" spans="6:17">
      <c r="O21321" s="36"/>
    </row>
    <row r="21322" spans="6:17">
      <c r="O21322" s="36"/>
    </row>
    <row r="21323" spans="6:17">
      <c r="O21323" s="36"/>
    </row>
    <row r="21324" spans="6:17">
      <c r="F21324" s="36"/>
      <c r="K21324" s="36"/>
      <c r="N21324" s="36"/>
      <c r="O21324" s="36"/>
    </row>
    <row r="21325" spans="6:17">
      <c r="F21325" s="47"/>
      <c r="G21325" s="47"/>
      <c r="H21325" s="47"/>
      <c r="I21325" s="47"/>
      <c r="J21325" s="47"/>
      <c r="K21325" s="47"/>
      <c r="L21325" s="47"/>
      <c r="M21325" s="47"/>
      <c r="N21325" s="47"/>
      <c r="O21325" s="47"/>
      <c r="P21325" s="47"/>
      <c r="Q21325" s="47"/>
    </row>
    <row r="21326" spans="6:17">
      <c r="O21326" s="36"/>
    </row>
    <row r="21327" spans="6:17">
      <c r="O21327" s="36"/>
    </row>
    <row r="21328" spans="6:17">
      <c r="O21328" s="36"/>
    </row>
    <row r="21329" spans="6:17">
      <c r="O21329" s="36"/>
    </row>
    <row r="21330" spans="6:17">
      <c r="F21330" s="47"/>
      <c r="G21330" s="47"/>
      <c r="H21330" s="47"/>
      <c r="I21330" s="47"/>
      <c r="J21330" s="47"/>
      <c r="K21330" s="47"/>
      <c r="L21330" s="47"/>
      <c r="M21330" s="47"/>
      <c r="N21330" s="47"/>
      <c r="O21330" s="47"/>
      <c r="P21330" s="47"/>
      <c r="Q21330" s="47"/>
    </row>
    <row r="21331" spans="6:17">
      <c r="O21331" s="36"/>
    </row>
    <row r="21332" spans="6:17">
      <c r="O21332" s="36"/>
    </row>
    <row r="21333" spans="6:17">
      <c r="O21333" s="36"/>
    </row>
    <row r="21334" spans="6:17">
      <c r="O21334" s="36"/>
    </row>
    <row r="21335" spans="6:17">
      <c r="O21335" s="36"/>
    </row>
    <row r="21337" spans="6:17">
      <c r="O21337" s="36"/>
    </row>
    <row r="21338" spans="6:17">
      <c r="O21338" s="36"/>
    </row>
    <row r="21339" spans="6:17">
      <c r="O21339" s="36"/>
    </row>
    <row r="21340" spans="6:17">
      <c r="O21340" s="36"/>
    </row>
    <row r="21341" spans="6:17">
      <c r="O21341" s="36"/>
    </row>
    <row r="21343" spans="6:17">
      <c r="O21343" s="36"/>
    </row>
    <row r="21344" spans="6:17">
      <c r="F21344" s="47"/>
      <c r="G21344" s="47"/>
      <c r="H21344" s="47"/>
      <c r="I21344" s="47"/>
      <c r="J21344" s="47"/>
      <c r="K21344" s="47"/>
      <c r="L21344" s="47"/>
      <c r="M21344" s="47"/>
      <c r="N21344" s="47"/>
      <c r="O21344" s="47"/>
      <c r="P21344" s="47"/>
      <c r="Q21344" s="47"/>
    </row>
    <row r="21345" spans="6:15">
      <c r="O21345" s="36"/>
    </row>
    <row r="21346" spans="6:15">
      <c r="O21346" s="36"/>
    </row>
    <row r="21347" spans="6:15">
      <c r="O21347" s="36"/>
    </row>
    <row r="21348" spans="6:15">
      <c r="J21348" s="36"/>
    </row>
    <row r="21349" spans="6:15">
      <c r="O21349" s="36"/>
    </row>
    <row r="21350" spans="6:15">
      <c r="O21350" s="36"/>
    </row>
    <row r="21351" spans="6:15">
      <c r="O21351" s="36"/>
    </row>
    <row r="21352" spans="6:15">
      <c r="O21352" s="36"/>
    </row>
    <row r="21353" spans="6:15">
      <c r="O21353" s="36"/>
    </row>
    <row r="21354" spans="6:15">
      <c r="F21354" s="36"/>
      <c r="K21354" s="36"/>
    </row>
    <row r="21355" spans="6:15">
      <c r="F21355" s="36"/>
      <c r="J21355" s="36"/>
      <c r="K21355" s="36"/>
      <c r="O21355" s="36"/>
    </row>
    <row r="21356" spans="6:15">
      <c r="F21356" s="36"/>
      <c r="K21356" s="36"/>
      <c r="O21356" s="36"/>
    </row>
    <row r="21357" spans="6:15">
      <c r="O21357" s="36"/>
    </row>
    <row r="21358" spans="6:15">
      <c r="O21358" s="36"/>
    </row>
    <row r="21359" spans="6:15">
      <c r="O21359" s="36"/>
    </row>
    <row r="21361" spans="6:17">
      <c r="O21361" s="36"/>
    </row>
    <row r="21362" spans="6:17">
      <c r="F21362" s="36"/>
      <c r="K21362" s="36"/>
      <c r="O21362" s="36"/>
    </row>
    <row r="21363" spans="6:17">
      <c r="O21363" s="36"/>
    </row>
    <row r="21364" spans="6:17">
      <c r="O21364" s="36"/>
    </row>
    <row r="21365" spans="6:17">
      <c r="O21365" s="36"/>
    </row>
    <row r="21366" spans="6:17">
      <c r="F21366" s="47"/>
      <c r="G21366" s="47"/>
      <c r="H21366" s="47"/>
      <c r="I21366" s="47"/>
      <c r="J21366" s="47"/>
      <c r="K21366" s="47"/>
      <c r="L21366" s="47"/>
      <c r="M21366" s="47"/>
      <c r="N21366" s="47"/>
      <c r="O21366" s="47"/>
      <c r="P21366" s="47"/>
      <c r="Q21366" s="47"/>
    </row>
    <row r="21367" spans="6:17">
      <c r="F21367" s="47"/>
      <c r="G21367" s="47"/>
      <c r="H21367" s="47"/>
      <c r="I21367" s="47"/>
      <c r="J21367" s="47"/>
      <c r="K21367" s="47"/>
      <c r="L21367" s="47"/>
      <c r="M21367" s="47"/>
      <c r="N21367" s="47"/>
      <c r="O21367" s="47"/>
      <c r="P21367" s="47"/>
      <c r="Q21367" s="47"/>
    </row>
    <row r="21368" spans="6:17">
      <c r="F21368" s="47"/>
      <c r="G21368" s="47"/>
      <c r="H21368" s="47"/>
      <c r="I21368" s="47"/>
      <c r="J21368" s="47"/>
      <c r="K21368" s="47"/>
      <c r="L21368" s="47"/>
      <c r="M21368" s="47"/>
      <c r="N21368" s="47"/>
      <c r="O21368" s="47"/>
      <c r="P21368" s="47"/>
      <c r="Q21368" s="47"/>
    </row>
    <row r="21369" spans="6:17">
      <c r="O21369" s="36"/>
    </row>
    <row r="21370" spans="6:17">
      <c r="O21370" s="36"/>
    </row>
    <row r="21371" spans="6:17">
      <c r="O21371" s="36"/>
    </row>
    <row r="21373" spans="6:17">
      <c r="O21373" s="36"/>
    </row>
    <row r="21374" spans="6:17">
      <c r="F21374" s="36"/>
      <c r="O21374" s="36"/>
    </row>
    <row r="21375" spans="6:17">
      <c r="O21375" s="36"/>
    </row>
    <row r="21376" spans="6:17">
      <c r="O21376" s="36"/>
    </row>
    <row r="21377" spans="6:17">
      <c r="O21377" s="36"/>
    </row>
    <row r="21378" spans="6:17">
      <c r="O21378" s="36"/>
    </row>
    <row r="21379" spans="6:17">
      <c r="F21379" s="36"/>
      <c r="K21379" s="36"/>
      <c r="O21379" s="36"/>
    </row>
    <row r="21380" spans="6:17">
      <c r="F21380" s="36"/>
      <c r="K21380" s="36"/>
    </row>
    <row r="21385" spans="6:17">
      <c r="O21385" s="36"/>
    </row>
    <row r="21386" spans="6:17">
      <c r="O21386" s="36"/>
    </row>
    <row r="21387" spans="6:17">
      <c r="O21387" s="36"/>
    </row>
    <row r="21388" spans="6:17">
      <c r="O21388" s="36"/>
    </row>
    <row r="21389" spans="6:17">
      <c r="O21389" s="36"/>
    </row>
    <row r="21390" spans="6:17">
      <c r="O21390" s="36"/>
    </row>
    <row r="21391" spans="6:17">
      <c r="F21391" s="47"/>
      <c r="G21391" s="47"/>
      <c r="H21391" s="47"/>
      <c r="I21391" s="47"/>
      <c r="J21391" s="47"/>
      <c r="K21391" s="47"/>
      <c r="L21391" s="47"/>
      <c r="M21391" s="47"/>
      <c r="N21391" s="47"/>
      <c r="O21391" s="47"/>
      <c r="P21391" s="47"/>
      <c r="Q21391" s="47"/>
    </row>
    <row r="21392" spans="6:17">
      <c r="F21392" s="36"/>
      <c r="O21392" s="36"/>
    </row>
    <row r="21393" spans="6:15">
      <c r="O21393" s="36"/>
    </row>
    <row r="21394" spans="6:15">
      <c r="O21394" s="36"/>
    </row>
    <row r="21395" spans="6:15">
      <c r="O21395" s="36"/>
    </row>
    <row r="21397" spans="6:15">
      <c r="O21397" s="36"/>
    </row>
    <row r="21398" spans="6:15">
      <c r="F21398" s="36"/>
      <c r="K21398" s="36"/>
      <c r="O21398" s="36"/>
    </row>
    <row r="21399" spans="6:15">
      <c r="O21399" s="36"/>
    </row>
    <row r="21400" spans="6:15">
      <c r="O21400" s="36"/>
    </row>
    <row r="21401" spans="6:15">
      <c r="O21401" s="36"/>
    </row>
    <row r="21404" spans="6:15">
      <c r="F21404" s="36"/>
      <c r="K21404" s="36"/>
    </row>
    <row r="21409" spans="6:17">
      <c r="F21409" s="36"/>
      <c r="J21409" s="36"/>
      <c r="K21409" s="36"/>
      <c r="O21409" s="36"/>
    </row>
    <row r="21410" spans="6:17">
      <c r="O21410" s="36"/>
    </row>
    <row r="21411" spans="6:17">
      <c r="O21411" s="36"/>
    </row>
    <row r="21412" spans="6:17">
      <c r="O21412" s="36"/>
    </row>
    <row r="21413" spans="6:17">
      <c r="O21413" s="36"/>
    </row>
    <row r="21414" spans="6:17">
      <c r="F21414" s="47"/>
      <c r="G21414" s="47"/>
      <c r="H21414" s="47"/>
      <c r="I21414" s="47"/>
      <c r="J21414" s="47"/>
      <c r="K21414" s="47"/>
      <c r="L21414" s="47"/>
      <c r="M21414" s="47"/>
      <c r="N21414" s="47"/>
      <c r="O21414" s="47"/>
      <c r="P21414" s="47"/>
      <c r="Q21414" s="47"/>
    </row>
    <row r="21415" spans="6:17">
      <c r="F21415" s="47"/>
      <c r="G21415" s="47"/>
      <c r="H21415" s="47"/>
      <c r="I21415" s="47"/>
      <c r="J21415" s="47"/>
      <c r="K21415" s="47"/>
      <c r="L21415" s="47"/>
      <c r="M21415" s="47"/>
      <c r="N21415" s="47"/>
      <c r="O21415" s="47"/>
      <c r="P21415" s="47"/>
      <c r="Q21415" s="47"/>
    </row>
    <row r="21416" spans="6:17">
      <c r="O21416" s="36"/>
    </row>
    <row r="21417" spans="6:17">
      <c r="O21417" s="36"/>
    </row>
    <row r="21418" spans="6:17">
      <c r="O21418" s="36"/>
    </row>
    <row r="21419" spans="6:17">
      <c r="O21419" s="36"/>
    </row>
    <row r="21421" spans="6:17">
      <c r="F21421" s="36"/>
      <c r="O21421" s="36"/>
    </row>
    <row r="21422" spans="6:17">
      <c r="F21422" s="47"/>
      <c r="G21422" s="47"/>
      <c r="H21422" s="47"/>
      <c r="I21422" s="47"/>
      <c r="J21422" s="47"/>
      <c r="K21422" s="47"/>
      <c r="L21422" s="47"/>
      <c r="M21422" s="47"/>
      <c r="N21422" s="47"/>
      <c r="O21422" s="47"/>
      <c r="P21422" s="47"/>
      <c r="Q21422" s="47"/>
    </row>
    <row r="21423" spans="6:17">
      <c r="O21423" s="36"/>
    </row>
    <row r="21424" spans="6:17">
      <c r="O21424" s="36"/>
    </row>
    <row r="21425" spans="6:17">
      <c r="O21425" s="36"/>
    </row>
    <row r="21426" spans="6:17">
      <c r="F21426" s="36"/>
    </row>
    <row r="21427" spans="6:17">
      <c r="O21427" s="36"/>
    </row>
    <row r="21428" spans="6:17">
      <c r="O21428" s="36"/>
    </row>
    <row r="21429" spans="6:17">
      <c r="O21429" s="36"/>
    </row>
    <row r="21430" spans="6:17">
      <c r="O21430" s="36"/>
    </row>
    <row r="21431" spans="6:17">
      <c r="O21431" s="36"/>
    </row>
    <row r="21432" spans="6:17">
      <c r="F21432" s="36"/>
      <c r="K21432" s="36"/>
      <c r="O21432" s="36"/>
    </row>
    <row r="21433" spans="6:17">
      <c r="O21433" s="36"/>
    </row>
    <row r="21434" spans="6:17">
      <c r="F21434" s="36"/>
      <c r="O21434" s="36"/>
    </row>
    <row r="21435" spans="6:17">
      <c r="O21435" s="36"/>
    </row>
    <row r="21436" spans="6:17">
      <c r="O21436" s="36"/>
    </row>
    <row r="21437" spans="6:17">
      <c r="O21437" s="36"/>
    </row>
    <row r="21438" spans="6:17">
      <c r="F21438" s="47"/>
      <c r="G21438" s="47"/>
      <c r="H21438" s="47"/>
      <c r="I21438" s="47"/>
      <c r="J21438" s="47"/>
      <c r="K21438" s="47"/>
      <c r="L21438" s="47"/>
      <c r="M21438" s="47"/>
      <c r="N21438" s="47"/>
      <c r="O21438" s="47"/>
      <c r="P21438" s="47"/>
      <c r="Q21438" s="47"/>
    </row>
    <row r="21439" spans="6:17">
      <c r="F21439" s="47"/>
      <c r="G21439" s="47"/>
      <c r="H21439" s="47"/>
      <c r="I21439" s="47"/>
      <c r="J21439" s="47"/>
      <c r="K21439" s="47"/>
      <c r="L21439" s="47"/>
      <c r="M21439" s="47"/>
      <c r="N21439" s="47"/>
      <c r="O21439" s="47"/>
      <c r="P21439" s="47"/>
      <c r="Q21439" s="47"/>
    </row>
    <row r="21440" spans="6:17">
      <c r="F21440" s="36"/>
      <c r="K21440" s="36"/>
      <c r="O21440" s="36"/>
    </row>
    <row r="21441" spans="6:17">
      <c r="O21441" s="36"/>
    </row>
    <row r="21442" spans="6:17">
      <c r="O21442" s="36"/>
    </row>
    <row r="21443" spans="6:17">
      <c r="O21443" s="36"/>
    </row>
    <row r="21444" spans="6:17">
      <c r="O21444" s="36"/>
    </row>
    <row r="21445" spans="6:17">
      <c r="K21445" s="36"/>
      <c r="O21445" s="36"/>
    </row>
    <row r="21446" spans="6:17">
      <c r="K21446" s="36"/>
      <c r="O21446" s="36"/>
    </row>
    <row r="21447" spans="6:17">
      <c r="O21447" s="36"/>
    </row>
    <row r="21448" spans="6:17">
      <c r="O21448" s="36"/>
    </row>
    <row r="21449" spans="6:17">
      <c r="O21449" s="36"/>
    </row>
    <row r="21450" spans="6:17">
      <c r="F21450" s="36"/>
    </row>
    <row r="21451" spans="6:17">
      <c r="F21451" s="47"/>
      <c r="G21451" s="47"/>
      <c r="H21451" s="47"/>
      <c r="I21451" s="47"/>
      <c r="J21451" s="47"/>
      <c r="K21451" s="47"/>
      <c r="L21451" s="47"/>
      <c r="M21451" s="47"/>
      <c r="N21451" s="47"/>
      <c r="O21451" s="47"/>
      <c r="P21451" s="47"/>
      <c r="Q21451" s="47"/>
    </row>
    <row r="21452" spans="6:17">
      <c r="O21452" s="36"/>
    </row>
    <row r="21453" spans="6:17">
      <c r="O21453" s="36"/>
    </row>
    <row r="21454" spans="6:17">
      <c r="O21454" s="36"/>
    </row>
    <row r="21455" spans="6:17">
      <c r="O21455" s="36"/>
    </row>
    <row r="21456" spans="6:17">
      <c r="F21456" s="36"/>
      <c r="K21456" s="36"/>
    </row>
    <row r="21457" spans="6:15">
      <c r="F21457" s="36"/>
      <c r="O21457" s="36"/>
    </row>
    <row r="21458" spans="6:15">
      <c r="F21458" s="36"/>
      <c r="K21458" s="36"/>
      <c r="O21458" s="36"/>
    </row>
    <row r="21459" spans="6:15">
      <c r="O21459" s="36"/>
    </row>
    <row r="21460" spans="6:15">
      <c r="O21460" s="36"/>
    </row>
    <row r="21461" spans="6:15">
      <c r="O21461" s="36"/>
    </row>
    <row r="21462" spans="6:15">
      <c r="F21462" s="36"/>
      <c r="O21462" s="36"/>
    </row>
    <row r="21463" spans="6:15">
      <c r="F21463" s="36"/>
      <c r="K21463" s="36"/>
      <c r="O21463" s="36"/>
    </row>
    <row r="21464" spans="6:15">
      <c r="J21464" s="36"/>
      <c r="K21464" s="36"/>
      <c r="O21464" s="36"/>
    </row>
    <row r="21465" spans="6:15">
      <c r="O21465" s="36"/>
    </row>
    <row r="21466" spans="6:15">
      <c r="O21466" s="36"/>
    </row>
    <row r="21467" spans="6:15">
      <c r="O21467" s="36"/>
    </row>
    <row r="21468" spans="6:15">
      <c r="K21468" s="36"/>
    </row>
    <row r="21469" spans="6:15">
      <c r="F21469" s="36"/>
      <c r="O21469" s="36"/>
    </row>
    <row r="21470" spans="6:15">
      <c r="J21470" s="36"/>
      <c r="O21470" s="36"/>
    </row>
    <row r="21471" spans="6:15">
      <c r="O21471" s="36"/>
    </row>
    <row r="21472" spans="6:15">
      <c r="O21472" s="36"/>
    </row>
    <row r="21473" spans="6:17">
      <c r="O21473" s="36"/>
    </row>
    <row r="21474" spans="6:17">
      <c r="F21474" s="36"/>
      <c r="K21474" s="36"/>
    </row>
    <row r="21475" spans="6:17">
      <c r="F21475" s="36"/>
      <c r="O21475" s="36"/>
    </row>
    <row r="21476" spans="6:17">
      <c r="F21476" s="47"/>
      <c r="G21476" s="47"/>
      <c r="H21476" s="47"/>
      <c r="I21476" s="47"/>
      <c r="J21476" s="47"/>
      <c r="K21476" s="47"/>
      <c r="L21476" s="47"/>
      <c r="M21476" s="47"/>
      <c r="N21476" s="47"/>
      <c r="O21476" s="47"/>
      <c r="P21476" s="47"/>
      <c r="Q21476" s="47"/>
    </row>
    <row r="21477" spans="6:17">
      <c r="O21477" s="36"/>
    </row>
    <row r="21478" spans="6:17">
      <c r="O21478" s="36"/>
    </row>
    <row r="21479" spans="6:17">
      <c r="O21479" s="36"/>
    </row>
    <row r="21481" spans="6:17">
      <c r="O21481" s="36"/>
    </row>
    <row r="21482" spans="6:17">
      <c r="F21482" s="36"/>
      <c r="K21482" s="36"/>
      <c r="O21482" s="36"/>
    </row>
    <row r="21483" spans="6:17">
      <c r="O21483" s="36"/>
    </row>
    <row r="21484" spans="6:17">
      <c r="O21484" s="36"/>
    </row>
    <row r="21485" spans="6:17">
      <c r="O21485" s="36"/>
    </row>
    <row r="21486" spans="6:17">
      <c r="F21486" s="36"/>
      <c r="O21486" s="36"/>
    </row>
    <row r="21487" spans="6:17">
      <c r="O21487" s="36"/>
    </row>
    <row r="21488" spans="6:17">
      <c r="F21488" s="36"/>
      <c r="K21488" s="36"/>
      <c r="O21488" s="36"/>
    </row>
    <row r="21492" spans="6:17">
      <c r="F21492" s="36"/>
      <c r="O21492" s="36"/>
    </row>
    <row r="21493" spans="6:17">
      <c r="F21493" s="36"/>
      <c r="K21493" s="36"/>
      <c r="O21493" s="36"/>
    </row>
    <row r="21494" spans="6:17">
      <c r="F21494" s="47"/>
      <c r="G21494" s="47"/>
      <c r="H21494" s="47"/>
      <c r="I21494" s="47"/>
      <c r="J21494" s="47"/>
      <c r="K21494" s="47"/>
      <c r="L21494" s="47"/>
      <c r="M21494" s="47"/>
      <c r="N21494" s="47"/>
      <c r="O21494" s="47"/>
      <c r="P21494" s="47"/>
      <c r="Q21494" s="47"/>
    </row>
    <row r="21495" spans="6:17">
      <c r="O21495" s="36"/>
    </row>
    <row r="21496" spans="6:17">
      <c r="O21496" s="36"/>
    </row>
    <row r="21497" spans="6:17">
      <c r="O21497" s="36"/>
    </row>
    <row r="21498" spans="6:17">
      <c r="F21498" s="36"/>
      <c r="O21498" s="36"/>
    </row>
    <row r="21499" spans="6:17">
      <c r="O21499" s="36"/>
    </row>
    <row r="21500" spans="6:17">
      <c r="F21500" s="36"/>
      <c r="K21500" s="36"/>
      <c r="O21500" s="36"/>
    </row>
    <row r="21501" spans="6:17">
      <c r="O21501" s="36"/>
    </row>
    <row r="21502" spans="6:17">
      <c r="O21502" s="36"/>
    </row>
    <row r="21503" spans="6:17">
      <c r="O21503" s="36"/>
    </row>
    <row r="21504" spans="6:17">
      <c r="F21504" s="36"/>
      <c r="K21504" s="36"/>
      <c r="O21504" s="36"/>
    </row>
    <row r="21505" spans="6:17">
      <c r="O21505" s="36"/>
    </row>
    <row r="21506" spans="6:17">
      <c r="F21506" s="36"/>
      <c r="K21506" s="36"/>
      <c r="O21506" s="36"/>
    </row>
    <row r="21507" spans="6:17">
      <c r="O21507" s="36"/>
    </row>
    <row r="21508" spans="6:17">
      <c r="O21508" s="36"/>
    </row>
    <row r="21509" spans="6:17">
      <c r="O21509" s="36"/>
    </row>
    <row r="21510" spans="6:17">
      <c r="F21510" s="36"/>
    </row>
    <row r="21511" spans="6:17">
      <c r="O21511" s="36"/>
    </row>
    <row r="21512" spans="6:17">
      <c r="F21512" s="47"/>
      <c r="G21512" s="47"/>
      <c r="H21512" s="47"/>
      <c r="I21512" s="47"/>
      <c r="J21512" s="47"/>
      <c r="K21512" s="47"/>
      <c r="L21512" s="47"/>
      <c r="M21512" s="47"/>
      <c r="N21512" s="47"/>
      <c r="O21512" s="47"/>
      <c r="P21512" s="47"/>
      <c r="Q21512" s="47"/>
    </row>
    <row r="21513" spans="6:17">
      <c r="O21513" s="36"/>
    </row>
    <row r="21514" spans="6:17">
      <c r="O21514" s="36"/>
    </row>
    <row r="21515" spans="6:17">
      <c r="O21515" s="36"/>
    </row>
    <row r="21516" spans="6:17">
      <c r="F21516" s="36"/>
      <c r="J21516" s="36"/>
      <c r="K21516" s="36"/>
      <c r="O21516" s="36"/>
    </row>
    <row r="21517" spans="6:17">
      <c r="J21517" s="36"/>
      <c r="O21517" s="36"/>
    </row>
    <row r="21518" spans="6:17">
      <c r="F21518" s="36"/>
      <c r="K21518" s="36"/>
      <c r="O21518" s="36"/>
    </row>
    <row r="21519" spans="6:17">
      <c r="O21519" s="36"/>
    </row>
    <row r="21520" spans="6:17">
      <c r="O21520" s="36"/>
    </row>
    <row r="21521" spans="6:17">
      <c r="O21521" s="36"/>
    </row>
    <row r="21523" spans="6:17">
      <c r="O21523" s="36"/>
    </row>
    <row r="21524" spans="6:17">
      <c r="F21524" s="36"/>
      <c r="K21524" s="36"/>
      <c r="O21524" s="36"/>
    </row>
    <row r="21525" spans="6:17">
      <c r="O21525" s="36"/>
    </row>
    <row r="21526" spans="6:17">
      <c r="O21526" s="36"/>
    </row>
    <row r="21527" spans="6:17">
      <c r="O21527" s="36"/>
    </row>
    <row r="21528" spans="6:17">
      <c r="F21528" s="47"/>
      <c r="G21528" s="47"/>
      <c r="H21528" s="47"/>
      <c r="I21528" s="47"/>
      <c r="J21528" s="47"/>
      <c r="K21528" s="47"/>
      <c r="L21528" s="47"/>
      <c r="M21528" s="47"/>
      <c r="N21528" s="47"/>
      <c r="O21528" s="47"/>
      <c r="P21528" s="47"/>
      <c r="Q21528" s="47"/>
    </row>
    <row r="21529" spans="6:17">
      <c r="O21529" s="36"/>
    </row>
    <row r="21530" spans="6:17">
      <c r="F21530" s="36"/>
      <c r="K21530" s="36"/>
      <c r="O21530" s="36"/>
    </row>
    <row r="21531" spans="6:17">
      <c r="O21531" s="36"/>
    </row>
    <row r="21532" spans="6:17">
      <c r="O21532" s="36"/>
    </row>
    <row r="21533" spans="6:17">
      <c r="O21533" s="36"/>
    </row>
    <row r="21534" spans="6:17">
      <c r="F21534" s="36"/>
    </row>
    <row r="21535" spans="6:17">
      <c r="F21535" s="36"/>
      <c r="O21535" s="36"/>
    </row>
    <row r="21536" spans="6:17">
      <c r="F21536" s="36"/>
      <c r="K21536" s="36"/>
      <c r="O21536" s="36"/>
    </row>
    <row r="21537" spans="6:15">
      <c r="O21537" s="36"/>
    </row>
    <row r="21538" spans="6:15">
      <c r="O21538" s="36"/>
    </row>
    <row r="21539" spans="6:15">
      <c r="O21539" s="36"/>
    </row>
    <row r="21540" spans="6:15">
      <c r="F21540" s="36"/>
      <c r="O21540" s="36"/>
    </row>
    <row r="21541" spans="6:15">
      <c r="O21541" s="36"/>
    </row>
    <row r="21542" spans="6:15">
      <c r="F21542" s="36"/>
      <c r="K21542" s="36"/>
      <c r="O21542" s="36"/>
    </row>
    <row r="21543" spans="6:15">
      <c r="O21543" s="36"/>
    </row>
    <row r="21544" spans="6:15">
      <c r="O21544" s="36"/>
    </row>
    <row r="21545" spans="6:15">
      <c r="O21545" s="36"/>
    </row>
    <row r="21546" spans="6:15">
      <c r="F21546" s="36"/>
      <c r="K21546" s="36"/>
      <c r="O21546" s="36"/>
    </row>
    <row r="21547" spans="6:15">
      <c r="O21547" s="36"/>
    </row>
    <row r="21548" spans="6:15">
      <c r="K21548" s="36"/>
      <c r="O21548" s="36"/>
    </row>
    <row r="21549" spans="6:15">
      <c r="O21549" s="36"/>
    </row>
    <row r="21550" spans="6:15">
      <c r="O21550" s="36"/>
    </row>
    <row r="21551" spans="6:15">
      <c r="O21551" s="36"/>
    </row>
    <row r="21553" spans="6:17">
      <c r="F21553" s="47"/>
      <c r="G21553" s="47"/>
      <c r="H21553" s="47"/>
      <c r="I21553" s="47"/>
      <c r="J21553" s="47"/>
      <c r="K21553" s="47"/>
      <c r="L21553" s="47"/>
      <c r="M21553" s="47"/>
      <c r="N21553" s="47"/>
      <c r="O21553" s="47"/>
      <c r="P21553" s="47"/>
      <c r="Q21553" s="47"/>
    </row>
    <row r="21554" spans="6:17">
      <c r="J21554" s="36"/>
      <c r="O21554" s="36"/>
    </row>
    <row r="21555" spans="6:17">
      <c r="J21555" s="36"/>
      <c r="O21555" s="36"/>
    </row>
    <row r="21556" spans="6:17">
      <c r="J21556" s="36"/>
      <c r="O21556" s="36"/>
    </row>
    <row r="21557" spans="6:17">
      <c r="J21557" s="36"/>
      <c r="O21557" s="36"/>
    </row>
    <row r="21558" spans="6:17">
      <c r="F21558" s="47"/>
      <c r="G21558" s="47"/>
      <c r="H21558" s="47"/>
      <c r="I21558" s="47"/>
      <c r="J21558" s="47"/>
      <c r="K21558" s="47"/>
      <c r="L21558" s="47"/>
      <c r="M21558" s="47"/>
      <c r="N21558" s="47"/>
      <c r="O21558" s="47"/>
      <c r="P21558" s="47"/>
      <c r="Q21558" s="47"/>
    </row>
    <row r="21559" spans="6:17">
      <c r="O21559" s="36"/>
    </row>
    <row r="21560" spans="6:17">
      <c r="F21560" s="36"/>
      <c r="O21560" s="36"/>
    </row>
    <row r="21561" spans="6:17">
      <c r="O21561" s="36"/>
    </row>
    <row r="21562" spans="6:17">
      <c r="O21562" s="36"/>
    </row>
    <row r="21563" spans="6:17">
      <c r="O21563" s="36"/>
    </row>
    <row r="21564" spans="6:17">
      <c r="F21564" s="36"/>
      <c r="K21564" s="36"/>
      <c r="O21564" s="36"/>
    </row>
    <row r="21565" spans="6:17">
      <c r="K21565" s="36"/>
      <c r="O21565" s="36"/>
    </row>
    <row r="21566" spans="6:17">
      <c r="O21566" s="36"/>
    </row>
    <row r="21567" spans="6:17">
      <c r="O21567" s="36"/>
    </row>
    <row r="21568" spans="6:17">
      <c r="O21568" s="36"/>
    </row>
    <row r="21569" spans="6:15">
      <c r="O21569" s="36"/>
    </row>
    <row r="21570" spans="6:15">
      <c r="O21570" s="36"/>
    </row>
    <row r="21571" spans="6:15">
      <c r="O21571" s="36"/>
    </row>
    <row r="21572" spans="6:15">
      <c r="O21572" s="36"/>
    </row>
    <row r="21573" spans="6:15">
      <c r="O21573" s="36"/>
    </row>
    <row r="21574" spans="6:15">
      <c r="O21574" s="36"/>
    </row>
    <row r="21575" spans="6:15">
      <c r="O21575" s="36"/>
    </row>
    <row r="21576" spans="6:15">
      <c r="F21576" s="36"/>
      <c r="J21576" s="36"/>
      <c r="K21576" s="36"/>
      <c r="O21576" s="36"/>
    </row>
    <row r="21577" spans="6:15">
      <c r="F21577" s="36"/>
      <c r="J21577" s="36"/>
      <c r="O21577" s="36"/>
    </row>
    <row r="21578" spans="6:15">
      <c r="O21578" s="36"/>
    </row>
    <row r="21579" spans="6:15">
      <c r="O21579" s="36"/>
    </row>
    <row r="21580" spans="6:15">
      <c r="O21580" s="36"/>
    </row>
    <row r="21581" spans="6:15">
      <c r="O21581" s="36"/>
    </row>
    <row r="21582" spans="6:15">
      <c r="O21582" s="36"/>
    </row>
    <row r="21583" spans="6:15">
      <c r="F21583" s="36"/>
      <c r="K21583" s="36"/>
      <c r="O21583" s="36"/>
    </row>
    <row r="21584" spans="6:15">
      <c r="O21584" s="36"/>
    </row>
    <row r="21585" spans="6:17">
      <c r="O21585" s="36"/>
    </row>
    <row r="21586" spans="6:17">
      <c r="O21586" s="36"/>
    </row>
    <row r="21587" spans="6:17">
      <c r="O21587" s="36"/>
    </row>
    <row r="21588" spans="6:17">
      <c r="F21588" s="47"/>
      <c r="G21588" s="47"/>
      <c r="H21588" s="47"/>
      <c r="I21588" s="47"/>
      <c r="J21588" s="47"/>
      <c r="K21588" s="47"/>
      <c r="L21588" s="47"/>
      <c r="M21588" s="47"/>
      <c r="N21588" s="47"/>
      <c r="O21588" s="47"/>
      <c r="P21588" s="47"/>
      <c r="Q21588" s="47"/>
    </row>
    <row r="21589" spans="6:17">
      <c r="F21589" s="36"/>
      <c r="O21589" s="36"/>
    </row>
    <row r="21590" spans="6:17">
      <c r="O21590" s="36"/>
    </row>
    <row r="21591" spans="6:17">
      <c r="O21591" s="36"/>
    </row>
    <row r="21592" spans="6:17">
      <c r="O21592" s="36"/>
    </row>
    <row r="21593" spans="6:17">
      <c r="O21593" s="36"/>
    </row>
    <row r="21594" spans="6:17">
      <c r="O21594" s="36"/>
    </row>
    <row r="21595" spans="6:17">
      <c r="O21595" s="36"/>
    </row>
    <row r="21596" spans="6:17">
      <c r="O21596" s="36"/>
    </row>
    <row r="21597" spans="6:17">
      <c r="O21597" s="36"/>
    </row>
    <row r="21598" spans="6:17">
      <c r="O21598" s="36"/>
    </row>
    <row r="21599" spans="6:17">
      <c r="O21599" s="36"/>
    </row>
    <row r="21600" spans="6:17">
      <c r="F21600" s="36"/>
    </row>
    <row r="21601" spans="6:15">
      <c r="O21601" s="36"/>
    </row>
    <row r="21602" spans="6:15">
      <c r="O21602" s="36"/>
    </row>
    <row r="21603" spans="6:15">
      <c r="O21603" s="36"/>
    </row>
    <row r="21604" spans="6:15">
      <c r="O21604" s="36"/>
    </row>
    <row r="21605" spans="6:15">
      <c r="O21605" s="36"/>
    </row>
    <row r="21606" spans="6:15">
      <c r="F21606" s="36"/>
      <c r="K21606" s="36"/>
      <c r="O21606" s="36"/>
    </row>
    <row r="21607" spans="6:15">
      <c r="F21607" s="36"/>
      <c r="K21607" s="36"/>
      <c r="O21607" s="36"/>
    </row>
    <row r="21608" spans="6:15">
      <c r="O21608" s="36"/>
    </row>
    <row r="21609" spans="6:15">
      <c r="O21609" s="36"/>
    </row>
    <row r="21610" spans="6:15">
      <c r="O21610" s="36"/>
    </row>
    <row r="21611" spans="6:15">
      <c r="O21611" s="36"/>
    </row>
    <row r="21613" spans="6:15">
      <c r="F21613" s="36"/>
      <c r="O21613" s="36"/>
    </row>
    <row r="21614" spans="6:15">
      <c r="O21614" s="36"/>
    </row>
    <row r="21615" spans="6:15">
      <c r="O21615" s="36"/>
    </row>
    <row r="21616" spans="6:15">
      <c r="O21616" s="36"/>
    </row>
    <row r="21617" spans="6:15">
      <c r="O21617" s="36"/>
    </row>
    <row r="21618" spans="6:15">
      <c r="O21618" s="36"/>
    </row>
    <row r="21619" spans="6:15">
      <c r="O21619" s="36"/>
    </row>
    <row r="21620" spans="6:15">
      <c r="O21620" s="36"/>
    </row>
    <row r="21621" spans="6:15">
      <c r="O21621" s="36"/>
    </row>
    <row r="21622" spans="6:15">
      <c r="O21622" s="36"/>
    </row>
    <row r="21623" spans="6:15">
      <c r="O21623" s="36"/>
    </row>
    <row r="21625" spans="6:15">
      <c r="O21625" s="36"/>
    </row>
    <row r="21626" spans="6:15">
      <c r="O21626" s="36"/>
    </row>
    <row r="21627" spans="6:15">
      <c r="O21627" s="36"/>
    </row>
    <row r="21628" spans="6:15">
      <c r="O21628" s="36"/>
    </row>
    <row r="21629" spans="6:15">
      <c r="O21629" s="36"/>
    </row>
    <row r="21630" spans="6:15">
      <c r="O21630" s="36"/>
    </row>
    <row r="21631" spans="6:15">
      <c r="F21631" s="36"/>
      <c r="O21631" s="36"/>
    </row>
    <row r="21632" spans="6:15">
      <c r="O21632" s="36"/>
    </row>
    <row r="21633" spans="6:17">
      <c r="O21633" s="36"/>
    </row>
    <row r="21634" spans="6:17">
      <c r="O21634" s="36"/>
    </row>
    <row r="21635" spans="6:17">
      <c r="O21635" s="36"/>
    </row>
    <row r="21637" spans="6:17">
      <c r="K21637" s="36"/>
      <c r="O21637" s="36"/>
    </row>
    <row r="21638" spans="6:17">
      <c r="O21638" s="36"/>
    </row>
    <row r="21639" spans="6:17">
      <c r="O21639" s="36"/>
    </row>
    <row r="21640" spans="6:17">
      <c r="O21640" s="36"/>
    </row>
    <row r="21641" spans="6:17">
      <c r="O21641" s="36"/>
    </row>
    <row r="21642" spans="6:17">
      <c r="F21642" s="36"/>
      <c r="J21642" s="36"/>
      <c r="K21642" s="36"/>
      <c r="O21642" s="36"/>
    </row>
    <row r="21643" spans="6:17">
      <c r="F21643" s="47"/>
      <c r="G21643" s="47"/>
      <c r="H21643" s="47"/>
      <c r="I21643" s="47"/>
      <c r="J21643" s="47"/>
      <c r="K21643" s="47"/>
      <c r="L21643" s="47"/>
      <c r="M21643" s="47"/>
      <c r="N21643" s="47"/>
      <c r="O21643" s="47"/>
      <c r="P21643" s="47"/>
      <c r="Q21643" s="47"/>
    </row>
    <row r="21644" spans="6:17">
      <c r="O21644" s="36"/>
    </row>
    <row r="21645" spans="6:17">
      <c r="O21645" s="36"/>
    </row>
    <row r="21646" spans="6:17">
      <c r="O21646" s="36"/>
    </row>
    <row r="21647" spans="6:17">
      <c r="O21647" s="36"/>
    </row>
    <row r="21648" spans="6:17">
      <c r="O21648" s="36"/>
    </row>
    <row r="21649" spans="6:15">
      <c r="F21649" s="36"/>
      <c r="K21649" s="36"/>
      <c r="O21649" s="36"/>
    </row>
    <row r="21650" spans="6:15">
      <c r="O21650" s="36"/>
    </row>
    <row r="21651" spans="6:15">
      <c r="O21651" s="36"/>
    </row>
    <row r="21652" spans="6:15">
      <c r="O21652" s="36"/>
    </row>
    <row r="21653" spans="6:15">
      <c r="O21653" s="36"/>
    </row>
    <row r="21654" spans="6:15">
      <c r="O21654" s="36"/>
    </row>
    <row r="21655" spans="6:15">
      <c r="O21655" s="36"/>
    </row>
    <row r="21656" spans="6:15">
      <c r="O21656" s="36"/>
    </row>
    <row r="21657" spans="6:15">
      <c r="O21657" s="36"/>
    </row>
    <row r="21658" spans="6:15">
      <c r="O21658" s="36"/>
    </row>
    <row r="21659" spans="6:15">
      <c r="O21659" s="36"/>
    </row>
    <row r="21660" spans="6:15">
      <c r="F21660" s="36"/>
      <c r="K21660" s="36"/>
      <c r="O21660" s="36"/>
    </row>
    <row r="21661" spans="6:15">
      <c r="K21661" s="36"/>
      <c r="O21661" s="36"/>
    </row>
    <row r="21662" spans="6:15">
      <c r="O21662" s="36"/>
    </row>
    <row r="21663" spans="6:15">
      <c r="O21663" s="36"/>
    </row>
    <row r="21664" spans="6:15">
      <c r="O21664" s="36"/>
    </row>
    <row r="21665" spans="6:15">
      <c r="O21665" s="36"/>
    </row>
    <row r="21666" spans="6:15">
      <c r="F21666" s="36"/>
      <c r="K21666" s="36"/>
      <c r="O21666" s="36"/>
    </row>
    <row r="21667" spans="6:15">
      <c r="O21667" s="36"/>
    </row>
    <row r="21668" spans="6:15">
      <c r="O21668" s="36"/>
    </row>
    <row r="21669" spans="6:15">
      <c r="O21669" s="36"/>
    </row>
    <row r="21670" spans="6:15">
      <c r="O21670" s="36"/>
    </row>
    <row r="21671" spans="6:15">
      <c r="O21671" s="36"/>
    </row>
    <row r="21672" spans="6:15">
      <c r="O21672" s="36"/>
    </row>
    <row r="21673" spans="6:15">
      <c r="O21673" s="36"/>
    </row>
    <row r="21674" spans="6:15">
      <c r="O21674" s="36"/>
    </row>
    <row r="21675" spans="6:15">
      <c r="O21675" s="36"/>
    </row>
    <row r="21676" spans="6:15">
      <c r="O21676" s="36"/>
    </row>
    <row r="21677" spans="6:15">
      <c r="O21677" s="36"/>
    </row>
    <row r="21678" spans="6:15">
      <c r="O21678" s="36"/>
    </row>
    <row r="21679" spans="6:15">
      <c r="O21679" s="36"/>
    </row>
    <row r="21680" spans="6:15">
      <c r="O21680" s="36"/>
    </row>
    <row r="21681" spans="6:17">
      <c r="O21681" s="36"/>
    </row>
    <row r="21682" spans="6:17">
      <c r="O21682" s="36"/>
    </row>
    <row r="21683" spans="6:17">
      <c r="O21683" s="36"/>
    </row>
    <row r="21684" spans="6:17">
      <c r="F21684" s="47"/>
      <c r="G21684" s="47"/>
      <c r="H21684" s="47"/>
      <c r="I21684" s="47"/>
      <c r="J21684" s="47"/>
      <c r="K21684" s="47"/>
      <c r="L21684" s="47"/>
      <c r="M21684" s="47"/>
      <c r="N21684" s="47"/>
      <c r="O21684" s="47"/>
      <c r="P21684" s="47"/>
      <c r="Q21684" s="47"/>
    </row>
    <row r="21685" spans="6:17">
      <c r="O21685" s="36"/>
    </row>
    <row r="21686" spans="6:17">
      <c r="O21686" s="36"/>
    </row>
    <row r="21687" spans="6:17">
      <c r="O21687" s="36"/>
    </row>
    <row r="21688" spans="6:17">
      <c r="O21688" s="36"/>
    </row>
    <row r="21689" spans="6:17">
      <c r="O21689" s="36"/>
    </row>
    <row r="21690" spans="6:17">
      <c r="O21690" s="36"/>
    </row>
    <row r="21691" spans="6:17">
      <c r="J21691" s="36"/>
      <c r="O21691" s="36"/>
    </row>
    <row r="21692" spans="6:17">
      <c r="O21692" s="36"/>
    </row>
    <row r="21693" spans="6:17">
      <c r="O21693" s="36"/>
    </row>
    <row r="21694" spans="6:17">
      <c r="O21694" s="36"/>
    </row>
    <row r="21695" spans="6:17">
      <c r="O21695" s="36"/>
    </row>
    <row r="21696" spans="6:17">
      <c r="O21696" s="36"/>
    </row>
    <row r="21697" spans="6:15">
      <c r="O21697" s="36"/>
    </row>
    <row r="21698" spans="6:15">
      <c r="O21698" s="36"/>
    </row>
    <row r="21699" spans="6:15">
      <c r="O21699" s="36"/>
    </row>
    <row r="21700" spans="6:15">
      <c r="O21700" s="36"/>
    </row>
    <row r="21701" spans="6:15">
      <c r="O21701" s="36"/>
    </row>
    <row r="21702" spans="6:15">
      <c r="F21702" s="36"/>
    </row>
    <row r="21703" spans="6:15">
      <c r="O21703" s="36"/>
    </row>
    <row r="21704" spans="6:15">
      <c r="O21704" s="36"/>
    </row>
    <row r="21705" spans="6:15">
      <c r="O21705" s="36"/>
    </row>
    <row r="21706" spans="6:15">
      <c r="O21706" s="36"/>
    </row>
    <row r="21707" spans="6:15">
      <c r="O21707" s="36"/>
    </row>
    <row r="21709" spans="6:15">
      <c r="O21709" s="36"/>
    </row>
    <row r="21710" spans="6:15">
      <c r="O21710" s="36"/>
    </row>
    <row r="21711" spans="6:15">
      <c r="O21711" s="36"/>
    </row>
    <row r="21712" spans="6:15">
      <c r="O21712" s="36"/>
    </row>
    <row r="21713" spans="6:17">
      <c r="O21713" s="36"/>
    </row>
    <row r="21714" spans="6:17">
      <c r="F21714" s="36"/>
      <c r="K21714" s="36"/>
      <c r="O21714" s="36"/>
    </row>
    <row r="21715" spans="6:17">
      <c r="F21715" s="36"/>
      <c r="J21715" s="36"/>
      <c r="K21715" s="36"/>
      <c r="O21715" s="36"/>
    </row>
    <row r="21716" spans="6:17">
      <c r="O21716" s="36"/>
    </row>
    <row r="21717" spans="6:17">
      <c r="O21717" s="36"/>
    </row>
    <row r="21718" spans="6:17">
      <c r="O21718" s="36"/>
    </row>
    <row r="21719" spans="6:17">
      <c r="O21719" s="36"/>
    </row>
    <row r="21720" spans="6:17">
      <c r="F21720" s="36"/>
    </row>
    <row r="21721" spans="6:17">
      <c r="O21721" s="36"/>
    </row>
    <row r="21722" spans="6:17">
      <c r="F21722" s="47"/>
      <c r="G21722" s="47"/>
      <c r="H21722" s="47"/>
      <c r="I21722" s="47"/>
      <c r="J21722" s="47"/>
      <c r="K21722" s="47"/>
      <c r="L21722" s="47"/>
      <c r="M21722" s="47"/>
      <c r="N21722" s="47"/>
      <c r="O21722" s="47"/>
      <c r="P21722" s="47"/>
      <c r="Q21722" s="47"/>
    </row>
    <row r="21723" spans="6:17">
      <c r="O21723" s="36"/>
    </row>
    <row r="21724" spans="6:17">
      <c r="O21724" s="36"/>
    </row>
    <row r="21725" spans="6:17">
      <c r="O21725" s="36"/>
    </row>
    <row r="21726" spans="6:17">
      <c r="O21726" s="36"/>
    </row>
    <row r="21727" spans="6:17">
      <c r="O21727" s="36"/>
    </row>
    <row r="21728" spans="6:17">
      <c r="O21728" s="36"/>
    </row>
    <row r="21729" spans="6:17">
      <c r="O21729" s="36"/>
    </row>
    <row r="21730" spans="6:17">
      <c r="O21730" s="36"/>
    </row>
    <row r="21731" spans="6:17">
      <c r="O21731" s="36"/>
    </row>
    <row r="21732" spans="6:17">
      <c r="O21732" s="36"/>
    </row>
    <row r="21733" spans="6:17">
      <c r="F21733" s="47"/>
      <c r="G21733" s="47"/>
      <c r="H21733" s="47"/>
      <c r="I21733" s="47"/>
      <c r="J21733" s="47"/>
      <c r="K21733" s="47"/>
      <c r="L21733" s="47"/>
      <c r="M21733" s="47"/>
      <c r="N21733" s="47"/>
      <c r="O21733" s="47"/>
      <c r="P21733" s="47"/>
      <c r="Q21733" s="47"/>
    </row>
    <row r="21734" spans="6:17">
      <c r="O21734" s="36"/>
    </row>
    <row r="21735" spans="6:17">
      <c r="O21735" s="36"/>
    </row>
    <row r="21736" spans="6:17">
      <c r="O21736" s="36"/>
    </row>
    <row r="21737" spans="6:17">
      <c r="O21737" s="36"/>
    </row>
    <row r="21738" spans="6:17">
      <c r="O21738" s="36"/>
    </row>
    <row r="21739" spans="6:17">
      <c r="O21739" s="36"/>
    </row>
    <row r="21740" spans="6:17">
      <c r="O21740" s="36"/>
    </row>
    <row r="21741" spans="6:17">
      <c r="O21741" s="36"/>
    </row>
    <row r="21742" spans="6:17">
      <c r="O21742" s="36"/>
    </row>
    <row r="21743" spans="6:17">
      <c r="O21743" s="36"/>
    </row>
    <row r="21744" spans="6:17">
      <c r="O21744" s="36"/>
    </row>
    <row r="21745" spans="6:17">
      <c r="F21745" s="36"/>
      <c r="K21745" s="36"/>
      <c r="O21745" s="36"/>
    </row>
    <row r="21746" spans="6:17">
      <c r="F21746" s="47"/>
      <c r="G21746" s="47"/>
      <c r="H21746" s="47"/>
      <c r="I21746" s="47"/>
      <c r="J21746" s="47"/>
      <c r="K21746" s="47"/>
      <c r="L21746" s="47"/>
      <c r="M21746" s="47"/>
      <c r="N21746" s="47"/>
      <c r="O21746" s="47"/>
      <c r="P21746" s="47"/>
      <c r="Q21746" s="47"/>
    </row>
    <row r="21747" spans="6:17">
      <c r="O21747" s="36"/>
    </row>
    <row r="21748" spans="6:17">
      <c r="O21748" s="36"/>
    </row>
    <row r="21749" spans="6:17">
      <c r="O21749" s="36"/>
    </row>
    <row r="21750" spans="6:17">
      <c r="F21750" s="36"/>
      <c r="O21750" s="36"/>
    </row>
    <row r="21751" spans="6:17">
      <c r="F21751" s="36"/>
      <c r="O21751" s="36"/>
    </row>
    <row r="21752" spans="6:17">
      <c r="F21752" s="36"/>
      <c r="K21752" s="36"/>
      <c r="O21752" s="36"/>
    </row>
    <row r="21753" spans="6:17">
      <c r="O21753" s="36"/>
    </row>
    <row r="21754" spans="6:17">
      <c r="O21754" s="36"/>
    </row>
    <row r="21755" spans="6:17">
      <c r="O21755" s="36"/>
    </row>
    <row r="21756" spans="6:17">
      <c r="F21756" s="47"/>
      <c r="G21756" s="47"/>
      <c r="H21756" s="47"/>
      <c r="I21756" s="47"/>
      <c r="J21756" s="47"/>
      <c r="K21756" s="47"/>
      <c r="L21756" s="47"/>
      <c r="M21756" s="47"/>
      <c r="N21756" s="47"/>
      <c r="O21756" s="47"/>
      <c r="P21756" s="47"/>
      <c r="Q21756" s="47"/>
    </row>
    <row r="21757" spans="6:17">
      <c r="F21757" s="47"/>
      <c r="G21757" s="47"/>
      <c r="H21757" s="47"/>
      <c r="I21757" s="47"/>
      <c r="J21757" s="47"/>
      <c r="K21757" s="47"/>
      <c r="L21757" s="47"/>
      <c r="M21757" s="47"/>
      <c r="N21757" s="47"/>
      <c r="O21757" s="47"/>
      <c r="P21757" s="47"/>
      <c r="Q21757" s="47"/>
    </row>
    <row r="21758" spans="6:17">
      <c r="O21758" s="36"/>
    </row>
    <row r="21759" spans="6:17">
      <c r="O21759" s="36"/>
    </row>
    <row r="21760" spans="6:17">
      <c r="O21760" s="36"/>
    </row>
    <row r="21761" spans="6:17">
      <c r="O21761" s="36"/>
    </row>
    <row r="21762" spans="6:17">
      <c r="F21762" s="36"/>
      <c r="O21762" s="36"/>
    </row>
    <row r="21763" spans="6:17">
      <c r="O21763" s="36"/>
    </row>
    <row r="21764" spans="6:17">
      <c r="O21764" s="36"/>
    </row>
    <row r="21765" spans="6:17">
      <c r="O21765" s="36"/>
    </row>
    <row r="21766" spans="6:17">
      <c r="O21766" s="36"/>
    </row>
    <row r="21767" spans="6:17">
      <c r="O21767" s="36"/>
    </row>
    <row r="21768" spans="6:17">
      <c r="F21768" s="36"/>
      <c r="J21768" s="36"/>
      <c r="K21768" s="36"/>
      <c r="O21768" s="36"/>
    </row>
    <row r="21769" spans="6:17">
      <c r="O21769" s="36"/>
    </row>
    <row r="21770" spans="6:17">
      <c r="O21770" s="36"/>
    </row>
    <row r="21771" spans="6:17">
      <c r="O21771" s="36"/>
    </row>
    <row r="21772" spans="6:17">
      <c r="O21772" s="36"/>
    </row>
    <row r="21773" spans="6:17">
      <c r="O21773" s="36"/>
    </row>
    <row r="21775" spans="6:17">
      <c r="F21775" s="47"/>
      <c r="G21775" s="47"/>
      <c r="H21775" s="47"/>
      <c r="I21775" s="47"/>
      <c r="J21775" s="47"/>
      <c r="K21775" s="47"/>
      <c r="L21775" s="47"/>
      <c r="M21775" s="47"/>
      <c r="N21775" s="47"/>
      <c r="O21775" s="47"/>
      <c r="P21775" s="47"/>
      <c r="Q21775" s="47"/>
    </row>
    <row r="21776" spans="6:17">
      <c r="O21776" s="36"/>
    </row>
    <row r="21777" spans="6:17">
      <c r="O21777" s="36"/>
    </row>
    <row r="21778" spans="6:17">
      <c r="O21778" s="36"/>
    </row>
    <row r="21779" spans="6:17">
      <c r="O21779" s="36"/>
    </row>
    <row r="21780" spans="6:17">
      <c r="F21780" s="47"/>
      <c r="G21780" s="47"/>
      <c r="H21780" s="47"/>
      <c r="I21780" s="47"/>
      <c r="J21780" s="47"/>
      <c r="K21780" s="47"/>
      <c r="L21780" s="47"/>
      <c r="M21780" s="47"/>
      <c r="N21780" s="47"/>
      <c r="O21780" s="47"/>
      <c r="P21780" s="47"/>
      <c r="Q21780" s="47"/>
    </row>
    <row r="21781" spans="6:17">
      <c r="K21781" s="36"/>
      <c r="O21781" s="36"/>
    </row>
    <row r="21782" spans="6:17">
      <c r="O21782" s="36"/>
    </row>
    <row r="21783" spans="6:17">
      <c r="O21783" s="36"/>
    </row>
    <row r="21784" spans="6:17">
      <c r="O21784" s="36"/>
    </row>
    <row r="21785" spans="6:17">
      <c r="O21785" s="36"/>
    </row>
    <row r="21787" spans="6:17">
      <c r="K21787" s="36"/>
      <c r="O21787" s="36"/>
    </row>
    <row r="21788" spans="6:17">
      <c r="O21788" s="36"/>
    </row>
    <row r="21789" spans="6:17">
      <c r="O21789" s="36"/>
    </row>
    <row r="21790" spans="6:17">
      <c r="O21790" s="36"/>
    </row>
    <row r="21791" spans="6:17">
      <c r="O21791" s="36"/>
    </row>
    <row r="21792" spans="6:17">
      <c r="F21792" s="36"/>
      <c r="K21792" s="36"/>
    </row>
    <row r="21793" spans="6:17">
      <c r="F21793" s="36"/>
      <c r="O21793" s="36"/>
    </row>
    <row r="21794" spans="6:17">
      <c r="O21794" s="36"/>
    </row>
    <row r="21795" spans="6:17">
      <c r="O21795" s="36"/>
    </row>
    <row r="21796" spans="6:17">
      <c r="O21796" s="36"/>
    </row>
    <row r="21797" spans="6:17">
      <c r="O21797" s="36"/>
    </row>
    <row r="21798" spans="6:17">
      <c r="F21798" s="36"/>
      <c r="J21798" s="36"/>
      <c r="O21798" s="36"/>
    </row>
    <row r="21799" spans="6:17">
      <c r="F21799" s="36"/>
      <c r="K21799" s="36"/>
      <c r="O21799" s="36"/>
    </row>
    <row r="21800" spans="6:17">
      <c r="F21800" s="36"/>
      <c r="O21800" s="36"/>
    </row>
    <row r="21801" spans="6:17">
      <c r="O21801" s="36"/>
    </row>
    <row r="21802" spans="6:17">
      <c r="O21802" s="36"/>
    </row>
    <row r="21803" spans="6:17">
      <c r="O21803" s="36"/>
    </row>
    <row r="21804" spans="6:17">
      <c r="F21804" s="47"/>
      <c r="G21804" s="47"/>
      <c r="H21804" s="47"/>
      <c r="I21804" s="47"/>
      <c r="J21804" s="47"/>
      <c r="K21804" s="47"/>
      <c r="L21804" s="47"/>
      <c r="M21804" s="47"/>
      <c r="N21804" s="47"/>
      <c r="O21804" s="47"/>
      <c r="P21804" s="47"/>
      <c r="Q21804" s="47"/>
    </row>
    <row r="21805" spans="6:17">
      <c r="F21805" s="36"/>
      <c r="K21805" s="36"/>
      <c r="O21805" s="36"/>
    </row>
    <row r="21806" spans="6:17">
      <c r="O21806" s="36"/>
    </row>
    <row r="21807" spans="6:17">
      <c r="O21807" s="36"/>
    </row>
    <row r="21808" spans="6:17">
      <c r="O21808" s="36"/>
    </row>
    <row r="21809" spans="6:17">
      <c r="O21809" s="36"/>
    </row>
    <row r="21810" spans="6:17">
      <c r="F21810" s="36"/>
      <c r="K21810" s="36"/>
      <c r="O21810" s="36"/>
    </row>
    <row r="21811" spans="6:17">
      <c r="F21811" s="47"/>
      <c r="G21811" s="47"/>
      <c r="H21811" s="47"/>
      <c r="I21811" s="47"/>
      <c r="J21811" s="47"/>
      <c r="K21811" s="47"/>
      <c r="L21811" s="47"/>
      <c r="M21811" s="47"/>
      <c r="N21811" s="47"/>
      <c r="O21811" s="47"/>
      <c r="P21811" s="47"/>
      <c r="Q21811" s="47"/>
    </row>
    <row r="21812" spans="6:17">
      <c r="F21812" s="47"/>
      <c r="G21812" s="47"/>
      <c r="H21812" s="47"/>
      <c r="I21812" s="47"/>
      <c r="J21812" s="47"/>
      <c r="K21812" s="47"/>
      <c r="L21812" s="47"/>
      <c r="M21812" s="47"/>
      <c r="N21812" s="47"/>
      <c r="O21812" s="47"/>
      <c r="P21812" s="47"/>
      <c r="Q21812" s="47"/>
    </row>
    <row r="21813" spans="6:17">
      <c r="O21813" s="36"/>
    </row>
    <row r="21814" spans="6:17">
      <c r="O21814" s="36"/>
    </row>
    <row r="21815" spans="6:17">
      <c r="O21815" s="36"/>
    </row>
    <row r="21816" spans="6:17">
      <c r="O21816" s="36"/>
    </row>
    <row r="21817" spans="6:17">
      <c r="O21817" s="36"/>
    </row>
    <row r="21818" spans="6:17">
      <c r="F21818" s="36"/>
      <c r="K21818" s="36"/>
      <c r="O21818" s="36"/>
    </row>
    <row r="21819" spans="6:17">
      <c r="O21819" s="36"/>
    </row>
    <row r="21820" spans="6:17">
      <c r="O21820" s="36"/>
    </row>
    <row r="21821" spans="6:17">
      <c r="O21821" s="36"/>
    </row>
    <row r="21822" spans="6:17">
      <c r="F21822" s="36"/>
      <c r="K21822" s="36"/>
      <c r="O21822" s="36"/>
    </row>
    <row r="21823" spans="6:17">
      <c r="O21823" s="36"/>
    </row>
    <row r="21824" spans="6:17">
      <c r="O21824" s="36"/>
    </row>
    <row r="21825" spans="6:17">
      <c r="O21825" s="36"/>
    </row>
    <row r="21826" spans="6:17">
      <c r="O21826" s="36"/>
    </row>
    <row r="21827" spans="6:17">
      <c r="O21827" s="36"/>
    </row>
    <row r="21828" spans="6:17">
      <c r="F21828" s="47"/>
      <c r="G21828" s="47"/>
      <c r="H21828" s="47"/>
      <c r="I21828" s="47"/>
      <c r="J21828" s="47"/>
      <c r="K21828" s="47"/>
      <c r="L21828" s="47"/>
      <c r="M21828" s="47"/>
      <c r="N21828" s="47"/>
      <c r="O21828" s="47"/>
      <c r="P21828" s="47"/>
      <c r="Q21828" s="47"/>
    </row>
    <row r="21829" spans="6:17">
      <c r="F21829" s="36"/>
      <c r="K21829" s="36"/>
      <c r="O21829" s="36"/>
    </row>
    <row r="21830" spans="6:17">
      <c r="O21830" s="36"/>
    </row>
    <row r="21831" spans="6:17">
      <c r="O21831" s="36"/>
    </row>
    <row r="21832" spans="6:17">
      <c r="O21832" s="36"/>
    </row>
    <row r="21833" spans="6:17">
      <c r="O21833" s="36"/>
    </row>
    <row r="21834" spans="6:17">
      <c r="F21834" s="36"/>
      <c r="O21834" s="36"/>
    </row>
    <row r="21835" spans="6:17">
      <c r="O21835" s="36"/>
    </row>
    <row r="21836" spans="6:17">
      <c r="F21836" s="36"/>
      <c r="O21836" s="36"/>
    </row>
    <row r="21837" spans="6:17">
      <c r="O21837" s="36"/>
    </row>
    <row r="21838" spans="6:17">
      <c r="O21838" s="36"/>
    </row>
    <row r="21839" spans="6:17">
      <c r="O21839" s="36"/>
    </row>
    <row r="21840" spans="6:17">
      <c r="F21840" s="36"/>
      <c r="O21840" s="36"/>
    </row>
    <row r="21841" spans="6:17">
      <c r="O21841" s="36"/>
    </row>
    <row r="21842" spans="6:17">
      <c r="O21842" s="36"/>
    </row>
    <row r="21843" spans="6:17">
      <c r="O21843" s="36"/>
    </row>
    <row r="21844" spans="6:17">
      <c r="O21844" s="36"/>
    </row>
    <row r="21845" spans="6:17">
      <c r="O21845" s="36"/>
    </row>
    <row r="21846" spans="6:17">
      <c r="F21846" s="36"/>
      <c r="O21846" s="36"/>
    </row>
    <row r="21847" spans="6:17">
      <c r="O21847" s="36"/>
    </row>
    <row r="21848" spans="6:17">
      <c r="F21848" s="47"/>
      <c r="G21848" s="47"/>
      <c r="H21848" s="47"/>
      <c r="I21848" s="47"/>
      <c r="J21848" s="47"/>
      <c r="K21848" s="47"/>
      <c r="L21848" s="47"/>
      <c r="M21848" s="47"/>
      <c r="N21848" s="47"/>
      <c r="O21848" s="47"/>
      <c r="P21848" s="47"/>
      <c r="Q21848" s="47"/>
    </row>
    <row r="21849" spans="6:17">
      <c r="O21849" s="36"/>
    </row>
    <row r="21850" spans="6:17">
      <c r="O21850" s="36"/>
    </row>
    <row r="21851" spans="6:17">
      <c r="O21851" s="36"/>
    </row>
    <row r="21852" spans="6:17">
      <c r="F21852" s="47"/>
      <c r="G21852" s="47"/>
      <c r="H21852" s="47"/>
      <c r="I21852" s="47"/>
      <c r="J21852" s="47"/>
      <c r="K21852" s="47"/>
      <c r="L21852" s="47"/>
      <c r="M21852" s="47"/>
      <c r="N21852" s="47"/>
      <c r="O21852" s="47"/>
      <c r="P21852" s="47"/>
      <c r="Q21852" s="47"/>
    </row>
    <row r="21853" spans="6:17">
      <c r="F21853" s="47"/>
      <c r="G21853" s="47"/>
      <c r="H21853" s="47"/>
      <c r="I21853" s="47"/>
      <c r="J21853" s="47"/>
      <c r="K21853" s="47"/>
      <c r="L21853" s="47"/>
      <c r="M21853" s="47"/>
      <c r="N21853" s="47"/>
      <c r="O21853" s="47"/>
      <c r="P21853" s="47"/>
      <c r="Q21853" s="47"/>
    </row>
    <row r="21854" spans="6:17">
      <c r="F21854" s="36"/>
      <c r="K21854" s="36"/>
      <c r="O21854" s="36"/>
    </row>
    <row r="21855" spans="6:17">
      <c r="O21855" s="36"/>
    </row>
    <row r="21856" spans="6:17">
      <c r="O21856" s="36"/>
    </row>
    <row r="21857" spans="6:17">
      <c r="O21857" s="36"/>
    </row>
    <row r="21858" spans="6:17">
      <c r="F21858" s="36"/>
      <c r="O21858" s="36"/>
    </row>
    <row r="21859" spans="6:17">
      <c r="F21859" s="47"/>
      <c r="G21859" s="47"/>
      <c r="H21859" s="47"/>
      <c r="I21859" s="47"/>
      <c r="J21859" s="47"/>
      <c r="K21859" s="47"/>
      <c r="L21859" s="47"/>
      <c r="M21859" s="47"/>
      <c r="N21859" s="47"/>
      <c r="O21859" s="47"/>
      <c r="P21859" s="47"/>
      <c r="Q21859" s="47"/>
    </row>
    <row r="21860" spans="6:17">
      <c r="F21860" s="47"/>
      <c r="G21860" s="47"/>
      <c r="H21860" s="47"/>
      <c r="I21860" s="47"/>
      <c r="J21860" s="47"/>
      <c r="K21860" s="47"/>
      <c r="L21860" s="47"/>
      <c r="M21860" s="47"/>
      <c r="N21860" s="47"/>
      <c r="O21860" s="47"/>
      <c r="P21860" s="47"/>
      <c r="Q21860" s="47"/>
    </row>
    <row r="21861" spans="6:17">
      <c r="O21861" s="36"/>
    </row>
    <row r="21862" spans="6:17">
      <c r="O21862" s="36"/>
    </row>
    <row r="21863" spans="6:17">
      <c r="O21863" s="36"/>
    </row>
    <row r="21864" spans="6:17">
      <c r="F21864" s="36"/>
      <c r="O21864" s="36"/>
    </row>
    <row r="21865" spans="6:17">
      <c r="O21865" s="36"/>
    </row>
    <row r="21866" spans="6:17">
      <c r="O21866" s="36"/>
    </row>
    <row r="21867" spans="6:17">
      <c r="O21867" s="36"/>
    </row>
    <row r="21868" spans="6:17">
      <c r="O21868" s="36"/>
    </row>
    <row r="21869" spans="6:17">
      <c r="O21869" s="36"/>
    </row>
    <row r="21870" spans="6:17">
      <c r="F21870" s="36"/>
      <c r="O21870" s="36"/>
    </row>
    <row r="21871" spans="6:17">
      <c r="O21871" s="36"/>
    </row>
    <row r="21872" spans="6:17">
      <c r="F21872" s="47"/>
      <c r="G21872" s="47"/>
      <c r="H21872" s="47"/>
      <c r="I21872" s="47"/>
      <c r="J21872" s="47"/>
      <c r="K21872" s="47"/>
      <c r="L21872" s="47"/>
      <c r="M21872" s="47"/>
      <c r="N21872" s="47"/>
      <c r="O21872" s="47"/>
      <c r="P21872" s="47"/>
      <c r="Q21872" s="47"/>
    </row>
    <row r="21873" spans="6:15">
      <c r="O21873" s="36"/>
    </row>
    <row r="21874" spans="6:15">
      <c r="O21874" s="36"/>
    </row>
    <row r="21875" spans="6:15">
      <c r="O21875" s="36"/>
    </row>
    <row r="21876" spans="6:15">
      <c r="O21876" s="36"/>
    </row>
    <row r="21877" spans="6:15">
      <c r="O21877" s="36"/>
    </row>
    <row r="21878" spans="6:15">
      <c r="O21878" s="36"/>
    </row>
    <row r="21879" spans="6:15">
      <c r="O21879" s="36"/>
    </row>
    <row r="21880" spans="6:15">
      <c r="O21880" s="36"/>
    </row>
    <row r="21881" spans="6:15">
      <c r="O21881" s="36"/>
    </row>
    <row r="21882" spans="6:15">
      <c r="F21882" s="36"/>
      <c r="J21882" s="36"/>
      <c r="K21882" s="36"/>
      <c r="O21882" s="36"/>
    </row>
    <row r="21883" spans="6:15">
      <c r="O21883" s="36"/>
    </row>
    <row r="21884" spans="6:15">
      <c r="O21884" s="36"/>
    </row>
    <row r="21885" spans="6:15">
      <c r="O21885" s="36"/>
    </row>
    <row r="21886" spans="6:15">
      <c r="O21886" s="36"/>
    </row>
    <row r="21887" spans="6:15">
      <c r="O21887" s="36"/>
    </row>
    <row r="21888" spans="6:15">
      <c r="F21888" s="36"/>
      <c r="O21888" s="36"/>
    </row>
    <row r="21889" spans="6:15">
      <c r="F21889" s="36"/>
      <c r="K21889" s="36"/>
      <c r="O21889" s="36"/>
    </row>
    <row r="21890" spans="6:15">
      <c r="O21890" s="36"/>
    </row>
    <row r="21891" spans="6:15">
      <c r="O21891" s="36"/>
    </row>
    <row r="21892" spans="6:15">
      <c r="O21892" s="36"/>
    </row>
    <row r="21893" spans="6:15">
      <c r="O21893" s="36"/>
    </row>
    <row r="21894" spans="6:15">
      <c r="K21894" s="36"/>
    </row>
    <row r="21895" spans="6:15">
      <c r="F21895" s="36"/>
      <c r="O21895" s="36"/>
    </row>
    <row r="21896" spans="6:15">
      <c r="J21896" s="36"/>
      <c r="O21896" s="36"/>
    </row>
    <row r="21897" spans="6:15">
      <c r="O21897" s="36"/>
    </row>
    <row r="21898" spans="6:15">
      <c r="O21898" s="36"/>
    </row>
    <row r="21899" spans="6:15">
      <c r="O21899" s="36"/>
    </row>
    <row r="21900" spans="6:15">
      <c r="F21900" s="36"/>
      <c r="J21900" s="36"/>
      <c r="K21900" s="36"/>
    </row>
    <row r="21901" spans="6:15">
      <c r="O21901" s="36"/>
    </row>
    <row r="21902" spans="6:15">
      <c r="O21902" s="36"/>
    </row>
    <row r="21903" spans="6:15">
      <c r="O21903" s="36"/>
    </row>
    <row r="21904" spans="6:15">
      <c r="O21904" s="36"/>
    </row>
    <row r="21905" spans="6:15">
      <c r="O21905" s="36"/>
    </row>
    <row r="21906" spans="6:15">
      <c r="K21906" s="36"/>
    </row>
    <row r="21907" spans="6:15">
      <c r="O21907" s="36"/>
    </row>
    <row r="21908" spans="6:15">
      <c r="O21908" s="36"/>
    </row>
    <row r="21909" spans="6:15">
      <c r="O21909" s="36"/>
    </row>
    <row r="21910" spans="6:15">
      <c r="O21910" s="36"/>
    </row>
    <row r="21911" spans="6:15">
      <c r="O21911" s="36"/>
    </row>
    <row r="21912" spans="6:15">
      <c r="F21912" s="36"/>
      <c r="O21912" s="36"/>
    </row>
    <row r="21913" spans="6:15">
      <c r="F21913" s="36"/>
      <c r="O21913" s="36"/>
    </row>
    <row r="21914" spans="6:15">
      <c r="F21914" s="36"/>
      <c r="K21914" s="36"/>
      <c r="O21914" s="36"/>
    </row>
    <row r="21915" spans="6:15">
      <c r="O21915" s="36"/>
    </row>
    <row r="21916" spans="6:15">
      <c r="O21916" s="36"/>
    </row>
    <row r="21917" spans="6:15">
      <c r="O21917" s="36"/>
    </row>
    <row r="21919" spans="6:15">
      <c r="F21919" s="36"/>
      <c r="J21919" s="36"/>
      <c r="K21919" s="36"/>
      <c r="O21919" s="36"/>
    </row>
    <row r="21920" spans="6:15">
      <c r="F21920" s="36"/>
      <c r="K21920" s="36"/>
      <c r="O21920" s="36"/>
    </row>
    <row r="21921" spans="6:15">
      <c r="O21921" s="36"/>
    </row>
    <row r="21922" spans="6:15">
      <c r="O21922" s="36"/>
    </row>
    <row r="21923" spans="6:15">
      <c r="O21923" s="36"/>
    </row>
    <row r="21924" spans="6:15">
      <c r="K21924" s="36"/>
    </row>
    <row r="21925" spans="6:15">
      <c r="O21925" s="36"/>
    </row>
    <row r="21926" spans="6:15">
      <c r="F21926" s="36"/>
      <c r="J21926" s="36"/>
      <c r="O21926" s="36"/>
    </row>
    <row r="21927" spans="6:15">
      <c r="O21927" s="36"/>
    </row>
    <row r="21928" spans="6:15">
      <c r="O21928" s="36"/>
    </row>
    <row r="21929" spans="6:15">
      <c r="O21929" s="36"/>
    </row>
    <row r="21931" spans="6:15">
      <c r="O21931" s="36"/>
    </row>
    <row r="21932" spans="6:15">
      <c r="F21932" s="36"/>
      <c r="K21932" s="36"/>
      <c r="O21932" s="36"/>
    </row>
    <row r="21933" spans="6:15">
      <c r="O21933" s="36"/>
    </row>
    <row r="21934" spans="6:15">
      <c r="O21934" s="36"/>
    </row>
    <row r="21935" spans="6:15">
      <c r="O21935" s="36"/>
    </row>
    <row r="21936" spans="6:15">
      <c r="F21936" s="36"/>
    </row>
    <row r="21937" spans="6:17">
      <c r="O21937" s="36"/>
    </row>
    <row r="21938" spans="6:17">
      <c r="J21938" s="36"/>
      <c r="K21938" s="36"/>
      <c r="O21938" s="36"/>
    </row>
    <row r="21939" spans="6:17">
      <c r="O21939" s="36"/>
    </row>
    <row r="21940" spans="6:17">
      <c r="O21940" s="36"/>
    </row>
    <row r="21941" spans="6:17">
      <c r="O21941" s="36"/>
    </row>
    <row r="21942" spans="6:17">
      <c r="F21942" s="36"/>
      <c r="J21942" s="36"/>
      <c r="K21942" s="36"/>
      <c r="O21942" s="36"/>
    </row>
    <row r="21943" spans="6:17">
      <c r="F21943" s="36"/>
      <c r="K21943" s="36"/>
      <c r="O21943" s="36"/>
    </row>
    <row r="21944" spans="6:17">
      <c r="F21944" s="36"/>
      <c r="O21944" s="36"/>
    </row>
    <row r="21945" spans="6:17">
      <c r="O21945" s="36"/>
    </row>
    <row r="21946" spans="6:17">
      <c r="O21946" s="36"/>
    </row>
    <row r="21947" spans="6:17">
      <c r="O21947" s="36"/>
    </row>
    <row r="21949" spans="6:17">
      <c r="F21949" s="36"/>
      <c r="K21949" s="36"/>
      <c r="O21949" s="36"/>
    </row>
    <row r="21950" spans="6:17">
      <c r="F21950" s="47"/>
      <c r="G21950" s="47"/>
      <c r="H21950" s="47"/>
      <c r="I21950" s="47"/>
      <c r="J21950" s="47"/>
      <c r="K21950" s="47"/>
      <c r="L21950" s="47"/>
      <c r="M21950" s="47"/>
      <c r="N21950" s="47"/>
      <c r="O21950" s="47"/>
      <c r="P21950" s="47"/>
      <c r="Q21950" s="47"/>
    </row>
    <row r="21951" spans="6:17">
      <c r="O21951" s="36"/>
    </row>
    <row r="21952" spans="6:17">
      <c r="O21952" s="36"/>
    </row>
    <row r="21953" spans="6:17">
      <c r="O21953" s="36"/>
    </row>
    <row r="21955" spans="6:17">
      <c r="F21955" s="47"/>
      <c r="G21955" s="47"/>
      <c r="H21955" s="47"/>
      <c r="I21955" s="47"/>
      <c r="J21955" s="47"/>
      <c r="K21955" s="47"/>
      <c r="L21955" s="47"/>
      <c r="M21955" s="47"/>
      <c r="N21955" s="47"/>
      <c r="O21955" s="47"/>
      <c r="P21955" s="47"/>
      <c r="Q21955" s="47"/>
    </row>
    <row r="21956" spans="6:17">
      <c r="F21956" s="36"/>
      <c r="J21956" s="36"/>
      <c r="K21956" s="36"/>
      <c r="O21956" s="36"/>
    </row>
    <row r="21957" spans="6:17">
      <c r="O21957" s="36"/>
    </row>
    <row r="21958" spans="6:17">
      <c r="O21958" s="36"/>
    </row>
    <row r="21959" spans="6:17">
      <c r="O21959" s="36"/>
    </row>
    <row r="21961" spans="6:17">
      <c r="O21961" s="36"/>
    </row>
    <row r="21962" spans="6:17">
      <c r="F21962" s="36"/>
      <c r="K21962" s="36"/>
      <c r="O21962" s="36"/>
    </row>
    <row r="21963" spans="6:17">
      <c r="O21963" s="36"/>
    </row>
    <row r="21964" spans="6:17">
      <c r="O21964" s="36"/>
    </row>
    <row r="21965" spans="6:17">
      <c r="O21965" s="36"/>
    </row>
    <row r="21967" spans="6:17">
      <c r="O21967" s="36"/>
    </row>
    <row r="21968" spans="6:17">
      <c r="O21968" s="36"/>
    </row>
    <row r="21969" spans="6:17">
      <c r="O21969" s="36"/>
    </row>
    <row r="21970" spans="6:17">
      <c r="O21970" s="36"/>
    </row>
    <row r="21971" spans="6:17">
      <c r="O21971" s="36"/>
    </row>
    <row r="21972" spans="6:17">
      <c r="F21972" s="36"/>
      <c r="K21972" s="36"/>
      <c r="O21972" s="36"/>
    </row>
    <row r="21973" spans="6:17">
      <c r="F21973" s="47"/>
      <c r="G21973" s="47"/>
      <c r="H21973" s="47"/>
      <c r="I21973" s="47"/>
      <c r="J21973" s="47"/>
      <c r="K21973" s="47"/>
      <c r="L21973" s="47"/>
      <c r="M21973" s="47"/>
      <c r="N21973" s="47"/>
      <c r="O21973" s="47"/>
      <c r="P21973" s="47"/>
      <c r="Q21973" s="47"/>
    </row>
    <row r="21974" spans="6:17">
      <c r="F21974" s="36"/>
      <c r="O21974" s="36"/>
    </row>
    <row r="21975" spans="6:17">
      <c r="O21975" s="36"/>
    </row>
    <row r="21976" spans="6:17">
      <c r="O21976" s="36"/>
    </row>
    <row r="21977" spans="6:17">
      <c r="O21977" s="36"/>
    </row>
    <row r="21978" spans="6:17">
      <c r="F21978" s="47"/>
      <c r="G21978" s="47"/>
      <c r="H21978" s="47"/>
      <c r="I21978" s="47"/>
      <c r="J21978" s="47"/>
      <c r="K21978" s="47"/>
      <c r="L21978" s="47"/>
      <c r="M21978" s="47"/>
      <c r="N21978" s="47"/>
      <c r="O21978" s="47"/>
      <c r="P21978" s="47"/>
      <c r="Q21978" s="47"/>
    </row>
    <row r="21979" spans="6:17">
      <c r="F21979" s="36"/>
      <c r="O21979" s="36"/>
    </row>
    <row r="21980" spans="6:17">
      <c r="F21980" s="36"/>
      <c r="O21980" s="36"/>
    </row>
    <row r="21981" spans="6:17">
      <c r="O21981" s="36"/>
    </row>
    <row r="21982" spans="6:17">
      <c r="O21982" s="36"/>
    </row>
    <row r="21983" spans="6:17">
      <c r="O21983" s="36"/>
    </row>
    <row r="21984" spans="6:17">
      <c r="K21984" s="36"/>
    </row>
    <row r="21985" spans="6:17">
      <c r="F21985" s="36"/>
      <c r="K21985" s="36"/>
      <c r="O21985" s="36"/>
    </row>
    <row r="21986" spans="6:17">
      <c r="F21986" s="47"/>
      <c r="G21986" s="47"/>
      <c r="H21986" s="47"/>
      <c r="I21986" s="47"/>
      <c r="J21986" s="47"/>
      <c r="K21986" s="47"/>
      <c r="L21986" s="47"/>
      <c r="M21986" s="47"/>
      <c r="N21986" s="47"/>
      <c r="O21986" s="47"/>
      <c r="P21986" s="47"/>
      <c r="Q21986" s="47"/>
    </row>
    <row r="21987" spans="6:17">
      <c r="O21987" s="36"/>
    </row>
    <row r="21988" spans="6:17">
      <c r="O21988" s="36"/>
    </row>
    <row r="21989" spans="6:17">
      <c r="O21989" s="36"/>
    </row>
    <row r="21990" spans="6:17">
      <c r="K21990" s="36"/>
    </row>
    <row r="21991" spans="6:17">
      <c r="F21991" s="36"/>
      <c r="O21991" s="36"/>
    </row>
    <row r="21992" spans="6:17">
      <c r="F21992" s="36"/>
      <c r="K21992" s="36"/>
      <c r="O21992" s="36"/>
    </row>
    <row r="21993" spans="6:17">
      <c r="O21993" s="36"/>
    </row>
    <row r="21994" spans="6:17">
      <c r="O21994" s="36"/>
    </row>
    <row r="21995" spans="6:17">
      <c r="O21995" s="36"/>
    </row>
    <row r="21996" spans="6:17">
      <c r="F21996" s="36"/>
      <c r="J21996" s="36"/>
      <c r="K21996" s="36"/>
      <c r="O21996" s="36"/>
    </row>
    <row r="21997" spans="6:17">
      <c r="F21997" s="47"/>
      <c r="G21997" s="47"/>
      <c r="H21997" s="47"/>
      <c r="I21997" s="47"/>
      <c r="J21997" s="47"/>
      <c r="K21997" s="47"/>
      <c r="L21997" s="47"/>
      <c r="M21997" s="47"/>
      <c r="N21997" s="47"/>
      <c r="O21997" s="47"/>
      <c r="P21997" s="47"/>
      <c r="Q21997" s="47"/>
    </row>
    <row r="21998" spans="6:17">
      <c r="F21998" s="36"/>
      <c r="K21998" s="36"/>
      <c r="O21998" s="36"/>
    </row>
    <row r="21999" spans="6:17">
      <c r="O21999" s="36"/>
    </row>
    <row r="22000" spans="6:17">
      <c r="O22000" s="36"/>
    </row>
    <row r="22001" spans="6:17">
      <c r="O22001" s="36"/>
    </row>
    <row r="22002" spans="6:17">
      <c r="F22002" s="47"/>
      <c r="G22002" s="47"/>
      <c r="H22002" s="47"/>
      <c r="I22002" s="47"/>
      <c r="J22002" s="47"/>
      <c r="K22002" s="47"/>
      <c r="L22002" s="47"/>
      <c r="M22002" s="47"/>
      <c r="N22002" s="47"/>
      <c r="O22002" s="47"/>
      <c r="P22002" s="47"/>
      <c r="Q22002" s="47"/>
    </row>
    <row r="22003" spans="6:17">
      <c r="F22003" s="47"/>
      <c r="G22003" s="47"/>
      <c r="H22003" s="47"/>
      <c r="I22003" s="47"/>
      <c r="J22003" s="47"/>
      <c r="K22003" s="47"/>
      <c r="L22003" s="47"/>
      <c r="M22003" s="47"/>
      <c r="N22003" s="47"/>
      <c r="O22003" s="47"/>
      <c r="P22003" s="47"/>
      <c r="Q22003" s="47"/>
    </row>
    <row r="22004" spans="6:17">
      <c r="F22004" s="36"/>
      <c r="J22004" s="36"/>
      <c r="K22004" s="36"/>
      <c r="O22004" s="36"/>
    </row>
    <row r="22005" spans="6:17">
      <c r="O22005" s="36"/>
    </row>
    <row r="22006" spans="6:17">
      <c r="O22006" s="36"/>
    </row>
    <row r="22007" spans="6:17">
      <c r="O22007" s="36"/>
    </row>
    <row r="22008" spans="6:17">
      <c r="F22008" s="47"/>
      <c r="G22008" s="47"/>
      <c r="H22008" s="47"/>
      <c r="I22008" s="47"/>
      <c r="J22008" s="47"/>
      <c r="K22008" s="47"/>
      <c r="L22008" s="47"/>
      <c r="M22008" s="47"/>
      <c r="N22008" s="47"/>
      <c r="O22008" s="47"/>
      <c r="P22008" s="47"/>
      <c r="Q22008" s="47"/>
    </row>
    <row r="22009" spans="6:17">
      <c r="F22009" s="36"/>
      <c r="O22009" s="36"/>
    </row>
    <row r="22010" spans="6:17">
      <c r="O22010" s="36"/>
    </row>
    <row r="22011" spans="6:17">
      <c r="O22011" s="36"/>
    </row>
    <row r="22012" spans="6:17">
      <c r="O22012" s="36"/>
    </row>
    <row r="22013" spans="6:17">
      <c r="O22013" s="36"/>
    </row>
    <row r="22015" spans="6:17">
      <c r="F22015" s="36"/>
      <c r="O22015" s="36"/>
    </row>
    <row r="22016" spans="6:17">
      <c r="O22016" s="36"/>
    </row>
    <row r="22017" spans="6:17">
      <c r="O22017" s="36"/>
    </row>
    <row r="22018" spans="6:17">
      <c r="O22018" s="36"/>
    </row>
    <row r="22019" spans="6:17">
      <c r="O22019" s="36"/>
    </row>
    <row r="22020" spans="6:17">
      <c r="J22020" s="36"/>
      <c r="O22020" s="36"/>
    </row>
    <row r="22021" spans="6:17">
      <c r="F22021" s="36"/>
      <c r="O22021" s="36"/>
    </row>
    <row r="22022" spans="6:17">
      <c r="F22022" s="47"/>
      <c r="G22022" s="47"/>
      <c r="H22022" s="47"/>
      <c r="I22022" s="47"/>
      <c r="J22022" s="47"/>
      <c r="K22022" s="47"/>
      <c r="L22022" s="47"/>
      <c r="M22022" s="47"/>
      <c r="N22022" s="47"/>
      <c r="O22022" s="47"/>
      <c r="P22022" s="47"/>
      <c r="Q22022" s="47"/>
    </row>
    <row r="22023" spans="6:17">
      <c r="O22023" s="36"/>
    </row>
    <row r="22024" spans="6:17">
      <c r="O22024" s="36"/>
    </row>
    <row r="22025" spans="6:17">
      <c r="O22025" s="36"/>
    </row>
    <row r="22026" spans="6:17">
      <c r="F22026" s="36"/>
      <c r="J22026" s="36"/>
      <c r="K22026" s="36"/>
      <c r="O22026" s="36"/>
    </row>
    <row r="22027" spans="6:17">
      <c r="F22027" s="47"/>
      <c r="G22027" s="47"/>
      <c r="H22027" s="47"/>
      <c r="I22027" s="47"/>
      <c r="J22027" s="47"/>
      <c r="K22027" s="47"/>
      <c r="L22027" s="47"/>
      <c r="M22027" s="47"/>
      <c r="N22027" s="47"/>
      <c r="O22027" s="47"/>
      <c r="P22027" s="47"/>
      <c r="Q22027" s="47"/>
    </row>
    <row r="22028" spans="6:17">
      <c r="O22028" s="36"/>
    </row>
    <row r="22029" spans="6:17">
      <c r="O22029" s="36"/>
    </row>
    <row r="22030" spans="6:17">
      <c r="O22030" s="36"/>
    </row>
    <row r="22031" spans="6:17">
      <c r="O22031" s="36"/>
    </row>
    <row r="22032" spans="6:17">
      <c r="F22032" s="47"/>
      <c r="G22032" s="47"/>
      <c r="H22032" s="47"/>
      <c r="I22032" s="47"/>
      <c r="J22032" s="47"/>
      <c r="K22032" s="47"/>
      <c r="L22032" s="47"/>
      <c r="M22032" s="47"/>
      <c r="N22032" s="47"/>
      <c r="O22032" s="47"/>
      <c r="P22032" s="47"/>
      <c r="Q22032" s="47"/>
    </row>
    <row r="22033" spans="6:15">
      <c r="O22033" s="36"/>
    </row>
    <row r="22034" spans="6:15">
      <c r="O22034" s="36"/>
    </row>
    <row r="22035" spans="6:15">
      <c r="O22035" s="36"/>
    </row>
    <row r="22036" spans="6:15">
      <c r="O22036" s="36"/>
    </row>
    <row r="22037" spans="6:15">
      <c r="O22037" s="36"/>
    </row>
    <row r="22039" spans="6:15">
      <c r="F22039" s="36"/>
      <c r="O22039" s="36"/>
    </row>
    <row r="22040" spans="6:15">
      <c r="O22040" s="36"/>
    </row>
    <row r="22041" spans="6:15">
      <c r="O22041" s="36"/>
    </row>
    <row r="22042" spans="6:15">
      <c r="O22042" s="36"/>
    </row>
    <row r="22043" spans="6:15">
      <c r="O22043" s="36"/>
    </row>
    <row r="22045" spans="6:15">
      <c r="O22045" s="36"/>
    </row>
    <row r="22046" spans="6:15">
      <c r="O22046" s="36"/>
    </row>
    <row r="22047" spans="6:15">
      <c r="O22047" s="36"/>
    </row>
    <row r="22048" spans="6:15">
      <c r="O22048" s="36"/>
    </row>
    <row r="22049" spans="6:15">
      <c r="O22049" s="36"/>
    </row>
    <row r="22050" spans="6:15">
      <c r="O22050" s="36"/>
    </row>
    <row r="22051" spans="6:15">
      <c r="F22051" s="36"/>
      <c r="K22051" s="36"/>
      <c r="O22051" s="36"/>
    </row>
    <row r="22052" spans="6:15">
      <c r="O22052" s="36"/>
    </row>
    <row r="22053" spans="6:15">
      <c r="O22053" s="36"/>
    </row>
    <row r="22054" spans="6:15">
      <c r="O22054" s="36"/>
    </row>
    <row r="22055" spans="6:15">
      <c r="O22055" s="36"/>
    </row>
    <row r="22057" spans="6:15">
      <c r="O22057" s="36"/>
    </row>
    <row r="22058" spans="6:15">
      <c r="O22058" s="36"/>
    </row>
    <row r="22059" spans="6:15">
      <c r="O22059" s="36"/>
    </row>
    <row r="22060" spans="6:15">
      <c r="O22060" s="36"/>
    </row>
    <row r="22061" spans="6:15">
      <c r="O22061" s="36"/>
    </row>
    <row r="22062" spans="6:15">
      <c r="K22062" s="36"/>
    </row>
    <row r="22063" spans="6:15">
      <c r="J22063" s="36"/>
      <c r="O22063" s="36"/>
    </row>
    <row r="22064" spans="6:15">
      <c r="O22064" s="36"/>
    </row>
    <row r="22065" spans="6:17">
      <c r="O22065" s="36"/>
    </row>
    <row r="22066" spans="6:17">
      <c r="O22066" s="36"/>
    </row>
    <row r="22067" spans="6:17">
      <c r="O22067" s="36"/>
    </row>
    <row r="22068" spans="6:17">
      <c r="K22068" s="36"/>
    </row>
    <row r="22069" spans="6:17">
      <c r="O22069" s="36"/>
    </row>
    <row r="22070" spans="6:17">
      <c r="O22070" s="36"/>
    </row>
    <row r="22071" spans="6:17">
      <c r="O22071" s="36"/>
    </row>
    <row r="22072" spans="6:17">
      <c r="O22072" s="36"/>
    </row>
    <row r="22073" spans="6:17">
      <c r="O22073" s="36"/>
    </row>
    <row r="22074" spans="6:17">
      <c r="F22074" s="47"/>
      <c r="G22074" s="47"/>
      <c r="H22074" s="47"/>
      <c r="I22074" s="47"/>
      <c r="J22074" s="47"/>
      <c r="K22074" s="47"/>
      <c r="L22074" s="47"/>
      <c r="M22074" s="47"/>
      <c r="N22074" s="47"/>
      <c r="O22074" s="47"/>
      <c r="P22074" s="47"/>
      <c r="Q22074" s="47"/>
    </row>
    <row r="22075" spans="6:17">
      <c r="O22075" s="36"/>
    </row>
    <row r="22076" spans="6:17">
      <c r="O22076" s="36"/>
    </row>
    <row r="22077" spans="6:17">
      <c r="O22077" s="36"/>
    </row>
    <row r="22078" spans="6:17">
      <c r="O22078" s="36"/>
    </row>
    <row r="22079" spans="6:17">
      <c r="O22079" s="36"/>
    </row>
    <row r="22080" spans="6:17">
      <c r="F22080" s="36"/>
      <c r="K22080" s="36"/>
      <c r="O22080" s="36"/>
    </row>
    <row r="22081" spans="6:17">
      <c r="F22081" s="36"/>
      <c r="K22081" s="36"/>
      <c r="O22081" s="36"/>
    </row>
    <row r="22082" spans="6:17">
      <c r="O22082" s="36"/>
    </row>
    <row r="22083" spans="6:17">
      <c r="O22083" s="36"/>
    </row>
    <row r="22084" spans="6:17">
      <c r="O22084" s="36"/>
    </row>
    <row r="22085" spans="6:17">
      <c r="O22085" s="36"/>
    </row>
    <row r="22086" spans="6:17">
      <c r="F22086" s="36"/>
    </row>
    <row r="22087" spans="6:17">
      <c r="O22087" s="36"/>
    </row>
    <row r="22088" spans="6:17">
      <c r="O22088" s="36"/>
    </row>
    <row r="22089" spans="6:17">
      <c r="O22089" s="36"/>
    </row>
    <row r="22090" spans="6:17">
      <c r="O22090" s="36"/>
    </row>
    <row r="22091" spans="6:17">
      <c r="O22091" s="36"/>
    </row>
    <row r="22092" spans="6:17">
      <c r="F22092" s="47"/>
      <c r="G22092" s="47"/>
      <c r="H22092" s="47"/>
      <c r="I22092" s="47"/>
      <c r="J22092" s="47"/>
      <c r="K22092" s="47"/>
      <c r="L22092" s="47"/>
      <c r="M22092" s="47"/>
      <c r="N22092" s="47"/>
      <c r="O22092" s="47"/>
      <c r="P22092" s="47"/>
      <c r="Q22092" s="47"/>
    </row>
    <row r="22093" spans="6:17">
      <c r="F22093" s="36"/>
      <c r="O22093" s="36"/>
    </row>
    <row r="22094" spans="6:17">
      <c r="O22094" s="36"/>
    </row>
    <row r="22095" spans="6:17">
      <c r="O22095" s="36"/>
    </row>
    <row r="22096" spans="6:17">
      <c r="O22096" s="36"/>
    </row>
    <row r="22097" spans="6:17">
      <c r="O22097" s="36"/>
    </row>
    <row r="22098" spans="6:17">
      <c r="F22098" s="36"/>
    </row>
    <row r="22099" spans="6:17">
      <c r="O22099" s="36"/>
    </row>
    <row r="22100" spans="6:17">
      <c r="O22100" s="36"/>
    </row>
    <row r="22101" spans="6:17">
      <c r="O22101" s="36"/>
    </row>
    <row r="22102" spans="6:17">
      <c r="O22102" s="36"/>
    </row>
    <row r="22103" spans="6:17">
      <c r="O22103" s="36"/>
    </row>
    <row r="22104" spans="6:17">
      <c r="F22104" s="36"/>
      <c r="K22104" s="36"/>
      <c r="O22104" s="36"/>
    </row>
    <row r="22105" spans="6:17">
      <c r="O22105" s="36"/>
    </row>
    <row r="22106" spans="6:17">
      <c r="O22106" s="36"/>
    </row>
    <row r="22107" spans="6:17">
      <c r="O22107" s="36"/>
    </row>
    <row r="22108" spans="6:17">
      <c r="O22108" s="36"/>
    </row>
    <row r="22109" spans="6:17">
      <c r="O22109" s="36"/>
    </row>
    <row r="22111" spans="6:17">
      <c r="F22111" s="47"/>
      <c r="G22111" s="47"/>
      <c r="H22111" s="47"/>
      <c r="I22111" s="47"/>
      <c r="J22111" s="47"/>
      <c r="K22111" s="47"/>
      <c r="L22111" s="47"/>
      <c r="M22111" s="47"/>
      <c r="N22111" s="47"/>
      <c r="O22111" s="47"/>
      <c r="P22111" s="47"/>
      <c r="Q22111" s="47"/>
    </row>
    <row r="22112" spans="6:17">
      <c r="O22112" s="36"/>
    </row>
    <row r="22113" spans="6:17">
      <c r="O22113" s="36"/>
    </row>
    <row r="22114" spans="6:17">
      <c r="O22114" s="36"/>
    </row>
    <row r="22115" spans="6:17">
      <c r="O22115" s="36"/>
    </row>
    <row r="22117" spans="6:17">
      <c r="F22117" s="36"/>
      <c r="K22117" s="36"/>
      <c r="O22117" s="36"/>
    </row>
    <row r="22118" spans="6:17">
      <c r="O22118" s="36"/>
    </row>
    <row r="22119" spans="6:17">
      <c r="O22119" s="36"/>
    </row>
    <row r="22120" spans="6:17">
      <c r="O22120" s="36"/>
    </row>
    <row r="22121" spans="6:17">
      <c r="O22121" s="36"/>
    </row>
    <row r="22122" spans="6:17">
      <c r="F22122" s="47"/>
      <c r="G22122" s="47"/>
      <c r="H22122" s="47"/>
      <c r="I22122" s="47"/>
      <c r="J22122" s="47"/>
      <c r="K22122" s="47"/>
      <c r="L22122" s="47"/>
      <c r="M22122" s="47"/>
      <c r="N22122" s="47"/>
      <c r="O22122" s="47"/>
      <c r="P22122" s="47"/>
      <c r="Q22122" s="47"/>
    </row>
    <row r="22123" spans="6:17">
      <c r="F22123" s="47"/>
      <c r="G22123" s="47"/>
      <c r="H22123" s="47"/>
      <c r="I22123" s="47"/>
      <c r="J22123" s="47"/>
      <c r="K22123" s="47"/>
      <c r="L22123" s="47"/>
      <c r="M22123" s="47"/>
      <c r="N22123" s="47"/>
      <c r="O22123" s="47"/>
      <c r="P22123" s="47"/>
      <c r="Q22123" s="47"/>
    </row>
    <row r="22124" spans="6:17">
      <c r="O22124" s="36"/>
    </row>
    <row r="22125" spans="6:17">
      <c r="O22125" s="36"/>
    </row>
    <row r="22126" spans="6:17">
      <c r="O22126" s="36"/>
    </row>
    <row r="22127" spans="6:17">
      <c r="O22127" s="36"/>
    </row>
    <row r="22128" spans="6:17">
      <c r="F22128" s="36"/>
      <c r="K22128" s="36"/>
    </row>
    <row r="22129" spans="6:15">
      <c r="F22129" s="36"/>
      <c r="O22129" s="36"/>
    </row>
    <row r="22130" spans="6:15">
      <c r="O22130" s="36"/>
    </row>
    <row r="22131" spans="6:15">
      <c r="O22131" s="36"/>
    </row>
    <row r="22132" spans="6:15">
      <c r="O22132" s="36"/>
    </row>
    <row r="22133" spans="6:15">
      <c r="O22133" s="36"/>
    </row>
    <row r="22134" spans="6:15">
      <c r="F22134" s="36"/>
      <c r="O22134" s="36"/>
    </row>
    <row r="22135" spans="6:15">
      <c r="F22135" s="36"/>
      <c r="J22135" s="36"/>
      <c r="K22135" s="36"/>
      <c r="O22135" s="36"/>
    </row>
    <row r="22136" spans="6:15">
      <c r="O22136" s="36"/>
    </row>
    <row r="22137" spans="6:15">
      <c r="O22137" s="36"/>
    </row>
    <row r="22138" spans="6:15">
      <c r="O22138" s="36"/>
    </row>
    <row r="22139" spans="6:15">
      <c r="O22139" s="36"/>
    </row>
    <row r="22140" spans="6:15">
      <c r="F22140" s="36"/>
      <c r="K22140" s="36"/>
    </row>
    <row r="22141" spans="6:15">
      <c r="F22141" s="36"/>
      <c r="O22141" s="36"/>
    </row>
    <row r="22142" spans="6:15">
      <c r="O22142" s="36"/>
    </row>
    <row r="22143" spans="6:15">
      <c r="O22143" s="36"/>
    </row>
    <row r="22144" spans="6:15">
      <c r="O22144" s="36"/>
    </row>
    <row r="22145" spans="6:17">
      <c r="O22145" s="36"/>
    </row>
    <row r="22146" spans="6:17">
      <c r="F22146" s="47"/>
      <c r="G22146" s="47"/>
      <c r="H22146" s="47"/>
      <c r="I22146" s="47"/>
      <c r="J22146" s="47"/>
      <c r="K22146" s="47"/>
      <c r="L22146" s="47"/>
      <c r="M22146" s="47"/>
      <c r="N22146" s="47"/>
      <c r="O22146" s="47"/>
      <c r="P22146" s="47"/>
      <c r="Q22146" s="47"/>
    </row>
    <row r="22147" spans="6:17">
      <c r="F22147" s="47"/>
      <c r="G22147" s="47"/>
      <c r="H22147" s="47"/>
      <c r="I22147" s="47"/>
      <c r="J22147" s="47"/>
      <c r="K22147" s="47"/>
      <c r="L22147" s="47"/>
      <c r="M22147" s="47"/>
      <c r="N22147" s="47"/>
      <c r="O22147" s="47"/>
      <c r="P22147" s="47"/>
      <c r="Q22147" s="47"/>
    </row>
    <row r="22148" spans="6:17">
      <c r="F22148" s="47"/>
      <c r="G22148" s="47"/>
      <c r="H22148" s="47"/>
      <c r="I22148" s="47"/>
      <c r="J22148" s="47"/>
      <c r="K22148" s="47"/>
      <c r="L22148" s="47"/>
      <c r="M22148" s="47"/>
      <c r="N22148" s="47"/>
      <c r="O22148" s="47"/>
      <c r="P22148" s="47"/>
      <c r="Q22148" s="47"/>
    </row>
    <row r="22149" spans="6:17">
      <c r="O22149" s="36"/>
    </row>
    <row r="22150" spans="6:17">
      <c r="O22150" s="36"/>
    </row>
    <row r="22151" spans="6:17">
      <c r="O22151" s="36"/>
    </row>
    <row r="22152" spans="6:17">
      <c r="K22152" s="36"/>
    </row>
    <row r="22153" spans="6:17">
      <c r="F22153" s="36"/>
      <c r="O22153" s="36"/>
    </row>
    <row r="22154" spans="6:17">
      <c r="O22154" s="36"/>
    </row>
    <row r="22155" spans="6:17">
      <c r="O22155" s="36"/>
    </row>
    <row r="22156" spans="6:17">
      <c r="O22156" s="36"/>
    </row>
    <row r="22157" spans="6:17">
      <c r="O22157" s="36"/>
    </row>
    <row r="22158" spans="6:17">
      <c r="F22158" s="36"/>
      <c r="J22158" s="36"/>
      <c r="K22158" s="36"/>
      <c r="O22158" s="36"/>
    </row>
    <row r="22159" spans="6:17">
      <c r="F22159" s="36"/>
      <c r="O22159" s="36"/>
    </row>
    <row r="22160" spans="6:17">
      <c r="O22160" s="36"/>
    </row>
    <row r="22161" spans="6:17">
      <c r="O22161" s="36"/>
    </row>
    <row r="22162" spans="6:17">
      <c r="O22162" s="36"/>
    </row>
    <row r="22163" spans="6:17">
      <c r="O22163" s="36"/>
    </row>
    <row r="22164" spans="6:17">
      <c r="K22164" s="36"/>
      <c r="O22164" s="36"/>
    </row>
    <row r="22165" spans="6:17">
      <c r="F22165" s="36"/>
      <c r="K22165" s="36"/>
      <c r="O22165" s="36"/>
    </row>
    <row r="22166" spans="6:17">
      <c r="F22166" s="36"/>
      <c r="O22166" s="36"/>
    </row>
    <row r="22167" spans="6:17">
      <c r="O22167" s="36"/>
    </row>
    <row r="22168" spans="6:17">
      <c r="O22168" s="36"/>
    </row>
    <row r="22169" spans="6:17">
      <c r="O22169" s="36"/>
    </row>
    <row r="22170" spans="6:17">
      <c r="K22170" s="36"/>
      <c r="O22170" s="36"/>
    </row>
    <row r="22171" spans="6:17">
      <c r="F22171" s="47"/>
      <c r="G22171" s="47"/>
      <c r="H22171" s="47"/>
      <c r="I22171" s="47"/>
      <c r="J22171" s="47"/>
      <c r="K22171" s="47"/>
      <c r="L22171" s="47"/>
      <c r="M22171" s="47"/>
      <c r="N22171" s="47"/>
      <c r="O22171" s="47"/>
      <c r="P22171" s="47"/>
      <c r="Q22171" s="47"/>
    </row>
    <row r="22172" spans="6:17">
      <c r="O22172" s="36"/>
    </row>
    <row r="22173" spans="6:17">
      <c r="O22173" s="36"/>
    </row>
    <row r="22174" spans="6:17">
      <c r="O22174" s="36"/>
    </row>
    <row r="22175" spans="6:17">
      <c r="O22175" s="36"/>
    </row>
    <row r="22176" spans="6:17">
      <c r="F22176" s="36"/>
      <c r="O22176" s="36"/>
    </row>
    <row r="22177" spans="6:15">
      <c r="F22177" s="36"/>
      <c r="K22177" s="36"/>
      <c r="O22177" s="36"/>
    </row>
    <row r="22178" spans="6:15">
      <c r="O22178" s="36"/>
    </row>
    <row r="22179" spans="6:15">
      <c r="O22179" s="36"/>
    </row>
    <row r="22180" spans="6:15">
      <c r="O22180" s="36"/>
    </row>
    <row r="22181" spans="6:15">
      <c r="O22181" s="36"/>
    </row>
    <row r="22182" spans="6:15">
      <c r="F22182" s="36"/>
      <c r="O22182" s="36"/>
    </row>
    <row r="22183" spans="6:15">
      <c r="F22183" s="36"/>
      <c r="O22183" s="36"/>
    </row>
    <row r="22184" spans="6:15">
      <c r="O22184" s="36"/>
    </row>
    <row r="22185" spans="6:15">
      <c r="O22185" s="36"/>
    </row>
    <row r="22186" spans="6:15">
      <c r="O22186" s="36"/>
    </row>
    <row r="22187" spans="6:15">
      <c r="O22187" s="36"/>
    </row>
    <row r="22188" spans="6:15">
      <c r="F22188" s="36"/>
      <c r="J22188" s="36"/>
      <c r="K22188" s="36"/>
      <c r="O22188" s="36"/>
    </row>
    <row r="22189" spans="6:15">
      <c r="F22189" s="36"/>
      <c r="O22189" s="36"/>
    </row>
    <row r="22190" spans="6:15">
      <c r="O22190" s="36"/>
    </row>
    <row r="22191" spans="6:15">
      <c r="O22191" s="36"/>
    </row>
    <row r="22192" spans="6:15">
      <c r="O22192" s="36"/>
    </row>
    <row r="22193" spans="6:17">
      <c r="O22193" s="36"/>
    </row>
    <row r="22194" spans="6:17">
      <c r="F22194" s="47"/>
      <c r="G22194" s="47"/>
      <c r="H22194" s="47"/>
      <c r="I22194" s="47"/>
      <c r="J22194" s="47"/>
      <c r="K22194" s="47"/>
      <c r="L22194" s="47"/>
      <c r="M22194" s="47"/>
      <c r="N22194" s="47"/>
      <c r="O22194" s="47"/>
      <c r="P22194" s="47"/>
      <c r="Q22194" s="47"/>
    </row>
    <row r="22195" spans="6:17">
      <c r="F22195" s="47"/>
      <c r="G22195" s="47"/>
      <c r="H22195" s="47"/>
      <c r="I22195" s="47"/>
      <c r="J22195" s="47"/>
      <c r="K22195" s="47"/>
      <c r="L22195" s="47"/>
      <c r="M22195" s="47"/>
      <c r="N22195" s="47"/>
      <c r="O22195" s="47"/>
      <c r="P22195" s="47"/>
      <c r="Q22195" s="47"/>
    </row>
    <row r="22196" spans="6:17">
      <c r="F22196" s="36"/>
      <c r="O22196" s="36"/>
    </row>
    <row r="22197" spans="6:17">
      <c r="O22197" s="36"/>
    </row>
    <row r="22198" spans="6:17">
      <c r="O22198" s="36"/>
    </row>
    <row r="22199" spans="6:17">
      <c r="O22199" s="36"/>
    </row>
    <row r="22200" spans="6:17">
      <c r="K22200" s="36"/>
      <c r="O22200" s="36"/>
    </row>
    <row r="22201" spans="6:17">
      <c r="F22201" s="47"/>
      <c r="G22201" s="47"/>
      <c r="H22201" s="47"/>
      <c r="I22201" s="47"/>
      <c r="J22201" s="47"/>
      <c r="K22201" s="47"/>
      <c r="L22201" s="47"/>
      <c r="M22201" s="47"/>
      <c r="N22201" s="47"/>
      <c r="O22201" s="47"/>
      <c r="P22201" s="47"/>
      <c r="Q22201" s="47"/>
    </row>
    <row r="22202" spans="6:17">
      <c r="J22202" s="36"/>
      <c r="O22202" s="36"/>
    </row>
    <row r="22203" spans="6:17">
      <c r="O22203" s="36"/>
    </row>
    <row r="22204" spans="6:17">
      <c r="O22204" s="36"/>
    </row>
    <row r="22205" spans="6:17">
      <c r="O22205" s="36"/>
    </row>
    <row r="22206" spans="6:17">
      <c r="O22206" s="36"/>
    </row>
    <row r="22207" spans="6:17">
      <c r="F22207" s="36"/>
      <c r="O22207" s="36"/>
    </row>
    <row r="22208" spans="6:17">
      <c r="O22208" s="36"/>
    </row>
    <row r="22209" spans="6:17">
      <c r="O22209" s="36"/>
    </row>
    <row r="22210" spans="6:17">
      <c r="O22210" s="36"/>
    </row>
    <row r="22211" spans="6:17">
      <c r="O22211" s="36"/>
    </row>
    <row r="22212" spans="6:17">
      <c r="O22212" s="36"/>
    </row>
    <row r="22213" spans="6:17">
      <c r="F22213" s="36"/>
      <c r="O22213" s="36"/>
    </row>
    <row r="22214" spans="6:17">
      <c r="F22214" s="47"/>
      <c r="G22214" s="47"/>
      <c r="H22214" s="47"/>
      <c r="I22214" s="47"/>
      <c r="J22214" s="47"/>
      <c r="K22214" s="47"/>
      <c r="L22214" s="47"/>
      <c r="M22214" s="47"/>
      <c r="N22214" s="47"/>
      <c r="O22214" s="47"/>
      <c r="P22214" s="47"/>
      <c r="Q22214" s="47"/>
    </row>
    <row r="22215" spans="6:17">
      <c r="O22215" s="36"/>
    </row>
    <row r="22216" spans="6:17">
      <c r="O22216" s="36"/>
    </row>
    <row r="22217" spans="6:17">
      <c r="O22217" s="36"/>
    </row>
    <row r="22218" spans="6:17">
      <c r="F22218" s="36"/>
      <c r="J22218" s="36"/>
      <c r="K22218" s="36"/>
      <c r="O22218" s="36"/>
    </row>
    <row r="22219" spans="6:17">
      <c r="O22219" s="36"/>
    </row>
    <row r="22220" spans="6:17">
      <c r="O22220" s="36"/>
    </row>
    <row r="22221" spans="6:17">
      <c r="O22221" s="36"/>
    </row>
    <row r="22222" spans="6:17">
      <c r="O22222" s="36"/>
    </row>
    <row r="22223" spans="6:17">
      <c r="O22223" s="36"/>
    </row>
    <row r="22224" spans="6:17">
      <c r="O22224" s="36"/>
    </row>
    <row r="22225" spans="6:17">
      <c r="F22225" s="36"/>
      <c r="K22225" s="36"/>
      <c r="O22225" s="36"/>
    </row>
    <row r="22226" spans="6:17">
      <c r="F22226" s="47"/>
      <c r="G22226" s="47"/>
      <c r="H22226" s="47"/>
      <c r="I22226" s="47"/>
      <c r="J22226" s="47"/>
      <c r="K22226" s="47"/>
      <c r="L22226" s="47"/>
      <c r="M22226" s="47"/>
      <c r="N22226" s="47"/>
      <c r="O22226" s="47"/>
      <c r="P22226" s="47"/>
      <c r="Q22226" s="47"/>
    </row>
    <row r="22227" spans="6:17">
      <c r="O22227" s="36"/>
    </row>
    <row r="22228" spans="6:17">
      <c r="O22228" s="36"/>
    </row>
    <row r="22229" spans="6:17">
      <c r="O22229" s="36"/>
    </row>
    <row r="22231" spans="6:17">
      <c r="O22231" s="36"/>
    </row>
    <row r="22232" spans="6:17">
      <c r="O22232" s="36"/>
    </row>
    <row r="22233" spans="6:17">
      <c r="O22233" s="36"/>
    </row>
    <row r="22234" spans="6:17">
      <c r="O22234" s="36"/>
    </row>
    <row r="22235" spans="6:17">
      <c r="O22235" s="36"/>
    </row>
    <row r="22236" spans="6:17">
      <c r="K22236" s="36"/>
      <c r="O22236" s="36"/>
    </row>
    <row r="22237" spans="6:17">
      <c r="O22237" s="36"/>
    </row>
    <row r="22238" spans="6:17">
      <c r="F22238" s="36"/>
      <c r="O22238" s="36"/>
    </row>
    <row r="22239" spans="6:17">
      <c r="O22239" s="36"/>
    </row>
    <row r="22240" spans="6:17">
      <c r="O22240" s="36"/>
    </row>
    <row r="22241" spans="6:17">
      <c r="O22241" s="36"/>
    </row>
    <row r="22243" spans="6:17">
      <c r="O22243" s="36"/>
    </row>
    <row r="22244" spans="6:17">
      <c r="O22244" s="36"/>
    </row>
    <row r="22245" spans="6:17">
      <c r="O22245" s="36"/>
    </row>
    <row r="22246" spans="6:17">
      <c r="O22246" s="36"/>
    </row>
    <row r="22247" spans="6:17">
      <c r="O22247" s="36"/>
    </row>
    <row r="22248" spans="6:17">
      <c r="F22248" s="36"/>
      <c r="O22248" s="36"/>
    </row>
    <row r="22249" spans="6:17">
      <c r="F22249" s="47"/>
      <c r="G22249" s="47"/>
      <c r="H22249" s="47"/>
      <c r="I22249" s="47"/>
      <c r="J22249" s="47"/>
      <c r="K22249" s="47"/>
      <c r="L22249" s="47"/>
      <c r="M22249" s="47"/>
      <c r="N22249" s="47"/>
      <c r="O22249" s="47"/>
      <c r="P22249" s="47"/>
      <c r="Q22249" s="47"/>
    </row>
    <row r="22250" spans="6:17">
      <c r="O22250" s="36"/>
    </row>
    <row r="22251" spans="6:17">
      <c r="O22251" s="36"/>
    </row>
    <row r="22252" spans="6:17">
      <c r="O22252" s="36"/>
    </row>
    <row r="22253" spans="6:17">
      <c r="O22253" s="36"/>
    </row>
    <row r="22255" spans="6:17">
      <c r="F22255" s="36"/>
      <c r="K22255" s="36"/>
      <c r="O22255" s="36"/>
    </row>
    <row r="22256" spans="6:17">
      <c r="O22256" s="36"/>
    </row>
    <row r="22257" spans="6:17">
      <c r="O22257" s="36"/>
    </row>
    <row r="22258" spans="6:17">
      <c r="O22258" s="36"/>
    </row>
    <row r="22259" spans="6:17">
      <c r="O22259" s="36"/>
    </row>
    <row r="22260" spans="6:17">
      <c r="F22260" s="47"/>
      <c r="G22260" s="47"/>
      <c r="H22260" s="47"/>
      <c r="I22260" s="47"/>
      <c r="J22260" s="47"/>
      <c r="K22260" s="47"/>
      <c r="L22260" s="47"/>
      <c r="M22260" s="47"/>
      <c r="N22260" s="47"/>
      <c r="O22260" s="47"/>
      <c r="P22260" s="47"/>
      <c r="Q22260" s="47"/>
    </row>
    <row r="22261" spans="6:17">
      <c r="O22261" s="36"/>
    </row>
    <row r="22262" spans="6:17">
      <c r="O22262" s="36"/>
    </row>
    <row r="22263" spans="6:17">
      <c r="O22263" s="36"/>
    </row>
    <row r="22264" spans="6:17">
      <c r="O22264" s="36"/>
    </row>
    <row r="22265" spans="6:17">
      <c r="O22265" s="36"/>
    </row>
    <row r="22267" spans="6:17">
      <c r="O22267" s="36"/>
    </row>
    <row r="22268" spans="6:17">
      <c r="O22268" s="36"/>
    </row>
    <row r="22269" spans="6:17">
      <c r="O22269" s="36"/>
    </row>
    <row r="22270" spans="6:17">
      <c r="O22270" s="36"/>
    </row>
    <row r="22271" spans="6:17">
      <c r="O22271" s="36"/>
    </row>
    <row r="22272" spans="6:17">
      <c r="F22272" s="36"/>
      <c r="O22272" s="36"/>
    </row>
    <row r="22273" spans="6:15">
      <c r="O22273" s="36"/>
    </row>
    <row r="22274" spans="6:15">
      <c r="O22274" s="36"/>
    </row>
    <row r="22275" spans="6:15">
      <c r="O22275" s="36"/>
    </row>
    <row r="22276" spans="6:15">
      <c r="O22276" s="36"/>
    </row>
    <row r="22277" spans="6:15">
      <c r="O22277" s="36"/>
    </row>
    <row r="22278" spans="6:15">
      <c r="F22278" s="36"/>
      <c r="K22278" s="36"/>
      <c r="O22278" s="36"/>
    </row>
    <row r="22279" spans="6:15">
      <c r="F22279" s="36"/>
      <c r="O22279" s="36"/>
    </row>
    <row r="22280" spans="6:15">
      <c r="O22280" s="36"/>
    </row>
    <row r="22281" spans="6:15">
      <c r="O22281" s="36"/>
    </row>
    <row r="22282" spans="6:15">
      <c r="O22282" s="36"/>
    </row>
    <row r="22283" spans="6:15">
      <c r="O22283" s="36"/>
    </row>
    <row r="22285" spans="6:15">
      <c r="O22285" s="36"/>
    </row>
    <row r="22286" spans="6:15">
      <c r="F22286" s="36"/>
      <c r="K22286" s="36"/>
      <c r="O22286" s="36"/>
    </row>
    <row r="22287" spans="6:15">
      <c r="O22287" s="36"/>
    </row>
    <row r="22288" spans="6:15">
      <c r="O22288" s="36"/>
    </row>
    <row r="22289" spans="6:17">
      <c r="O22289" s="36"/>
    </row>
    <row r="22291" spans="6:17">
      <c r="O22291" s="36"/>
    </row>
    <row r="22292" spans="6:17">
      <c r="F22292" s="36"/>
      <c r="K22292" s="36"/>
      <c r="O22292" s="36"/>
    </row>
    <row r="22293" spans="6:17">
      <c r="O22293" s="36"/>
    </row>
    <row r="22294" spans="6:17">
      <c r="O22294" s="36"/>
    </row>
    <row r="22295" spans="6:17">
      <c r="O22295" s="36"/>
    </row>
    <row r="22297" spans="6:17">
      <c r="O22297" s="36"/>
    </row>
    <row r="22298" spans="6:17">
      <c r="F22298" s="47"/>
      <c r="G22298" s="47"/>
      <c r="H22298" s="47"/>
      <c r="I22298" s="47"/>
      <c r="J22298" s="47"/>
      <c r="K22298" s="47"/>
      <c r="L22298" s="47"/>
      <c r="M22298" s="47"/>
      <c r="N22298" s="47"/>
      <c r="O22298" s="47"/>
      <c r="P22298" s="47"/>
      <c r="Q22298" s="47"/>
    </row>
    <row r="22299" spans="6:17">
      <c r="O22299" s="36"/>
    </row>
    <row r="22300" spans="6:17">
      <c r="O22300" s="36"/>
    </row>
    <row r="22301" spans="6:17">
      <c r="O22301" s="36"/>
    </row>
    <row r="22302" spans="6:17">
      <c r="F22302" s="36"/>
      <c r="K22302" s="36"/>
    </row>
    <row r="22303" spans="6:17">
      <c r="F22303" s="47"/>
      <c r="G22303" s="47"/>
      <c r="H22303" s="47"/>
      <c r="I22303" s="47"/>
      <c r="J22303" s="47"/>
      <c r="K22303" s="47"/>
      <c r="L22303" s="47"/>
      <c r="M22303" s="47"/>
      <c r="N22303" s="47"/>
      <c r="O22303" s="47"/>
      <c r="P22303" s="47"/>
      <c r="Q22303" s="47"/>
    </row>
    <row r="22304" spans="6:17">
      <c r="O22304" s="36"/>
    </row>
    <row r="22305" spans="6:17">
      <c r="O22305" s="36"/>
    </row>
    <row r="22306" spans="6:17">
      <c r="O22306" s="36"/>
    </row>
    <row r="22307" spans="6:17">
      <c r="O22307" s="36"/>
    </row>
    <row r="22308" spans="6:17">
      <c r="F22308" s="36"/>
      <c r="J22308" s="36"/>
      <c r="K22308" s="36"/>
      <c r="O22308" s="36"/>
    </row>
    <row r="22309" spans="6:17">
      <c r="F22309" s="36"/>
      <c r="K22309" s="36"/>
      <c r="O22309" s="36"/>
    </row>
    <row r="22310" spans="6:17">
      <c r="F22310" s="36"/>
      <c r="J22310" s="36"/>
      <c r="O22310" s="36"/>
    </row>
    <row r="22311" spans="6:17">
      <c r="O22311" s="36"/>
    </row>
    <row r="22312" spans="6:17">
      <c r="O22312" s="36"/>
    </row>
    <row r="22313" spans="6:17">
      <c r="O22313" s="36"/>
    </row>
    <row r="22314" spans="6:17">
      <c r="F22314" s="36"/>
    </row>
    <row r="22315" spans="6:17">
      <c r="F22315" s="47"/>
      <c r="G22315" s="47"/>
      <c r="H22315" s="47"/>
      <c r="I22315" s="47"/>
      <c r="J22315" s="47"/>
      <c r="K22315" s="47"/>
      <c r="L22315" s="47"/>
      <c r="M22315" s="47"/>
      <c r="N22315" s="47"/>
      <c r="O22315" s="47"/>
      <c r="P22315" s="47"/>
      <c r="Q22315" s="47"/>
    </row>
    <row r="22316" spans="6:17">
      <c r="K22316" s="36"/>
      <c r="O22316" s="36"/>
    </row>
    <row r="22317" spans="6:17">
      <c r="O22317" s="36"/>
    </row>
    <row r="22318" spans="6:17">
      <c r="O22318" s="36"/>
    </row>
    <row r="22319" spans="6:17">
      <c r="O22319" s="36"/>
    </row>
    <row r="22320" spans="6:17">
      <c r="F22320" s="36"/>
    </row>
    <row r="22321" spans="6:15">
      <c r="K22321" s="36"/>
      <c r="O22321" s="36"/>
    </row>
    <row r="22322" spans="6:15">
      <c r="O22322" s="36"/>
    </row>
    <row r="22323" spans="6:15">
      <c r="O22323" s="36"/>
    </row>
    <row r="22324" spans="6:15">
      <c r="O22324" s="36"/>
    </row>
    <row r="22325" spans="6:15">
      <c r="O22325" s="36"/>
    </row>
    <row r="22326" spans="6:15">
      <c r="F22326" s="36"/>
    </row>
    <row r="22327" spans="6:15">
      <c r="O22327" s="36"/>
    </row>
    <row r="22328" spans="6:15">
      <c r="O22328" s="36"/>
    </row>
    <row r="22329" spans="6:15">
      <c r="O22329" s="36"/>
    </row>
    <row r="22330" spans="6:15">
      <c r="O22330" s="36"/>
    </row>
    <row r="22331" spans="6:15">
      <c r="O22331" s="36"/>
    </row>
    <row r="22332" spans="6:15">
      <c r="F22332" s="36"/>
      <c r="J22332" s="36"/>
      <c r="K22332" s="36"/>
      <c r="O22332" s="36"/>
    </row>
    <row r="22333" spans="6:15">
      <c r="O22333" s="36"/>
    </row>
    <row r="22334" spans="6:15">
      <c r="O22334" s="36"/>
    </row>
    <row r="22335" spans="6:15">
      <c r="O22335" s="36"/>
    </row>
    <row r="22336" spans="6:15">
      <c r="O22336" s="36"/>
    </row>
    <row r="22337" spans="6:17">
      <c r="O22337" s="36"/>
    </row>
    <row r="22338" spans="6:17">
      <c r="F22338" s="36"/>
      <c r="K22338" s="36"/>
      <c r="O22338" s="36"/>
    </row>
    <row r="22339" spans="6:17">
      <c r="F22339" s="36"/>
      <c r="O22339" s="36"/>
    </row>
    <row r="22340" spans="6:17">
      <c r="O22340" s="36"/>
    </row>
    <row r="22341" spans="6:17">
      <c r="O22341" s="36"/>
    </row>
    <row r="22342" spans="6:17">
      <c r="O22342" s="36"/>
    </row>
    <row r="22343" spans="6:17">
      <c r="O22343" s="36"/>
    </row>
    <row r="22344" spans="6:17">
      <c r="O22344" s="36"/>
    </row>
    <row r="22345" spans="6:17">
      <c r="F22345" s="47"/>
      <c r="G22345" s="47"/>
      <c r="H22345" s="47"/>
      <c r="I22345" s="47"/>
      <c r="J22345" s="47"/>
      <c r="K22345" s="47"/>
      <c r="L22345" s="47"/>
      <c r="M22345" s="47"/>
      <c r="N22345" s="47"/>
      <c r="O22345" s="47"/>
      <c r="P22345" s="47"/>
      <c r="Q22345" s="47"/>
    </row>
    <row r="22346" spans="6:17">
      <c r="O22346" s="36"/>
    </row>
    <row r="22347" spans="6:17">
      <c r="O22347" s="36"/>
    </row>
    <row r="22348" spans="6:17">
      <c r="O22348" s="36"/>
    </row>
    <row r="22349" spans="6:17">
      <c r="O22349" s="36"/>
    </row>
    <row r="22351" spans="6:17">
      <c r="F22351" s="36"/>
      <c r="O22351" s="36"/>
    </row>
    <row r="22352" spans="6:17">
      <c r="O22352" s="36"/>
    </row>
    <row r="22353" spans="6:15">
      <c r="O22353" s="36"/>
    </row>
    <row r="22354" spans="6:15">
      <c r="O22354" s="36"/>
    </row>
    <row r="22355" spans="6:15">
      <c r="O22355" s="36"/>
    </row>
    <row r="22356" spans="6:15">
      <c r="F22356" s="36"/>
      <c r="J22356" s="36"/>
      <c r="O22356" s="36"/>
    </row>
    <row r="22357" spans="6:15">
      <c r="O22357" s="36"/>
    </row>
    <row r="22358" spans="6:15">
      <c r="O22358" s="36"/>
    </row>
    <row r="22359" spans="6:15">
      <c r="O22359" s="36"/>
    </row>
    <row r="22360" spans="6:15">
      <c r="O22360" s="36"/>
    </row>
    <row r="22361" spans="6:15">
      <c r="O22361" s="36"/>
    </row>
    <row r="22362" spans="6:15">
      <c r="F22362" s="36"/>
      <c r="J22362" s="36"/>
      <c r="O22362" s="36"/>
    </row>
    <row r="22363" spans="6:15">
      <c r="F22363" s="36"/>
      <c r="O22363" s="36"/>
    </row>
    <row r="22364" spans="6:15">
      <c r="O22364" s="36"/>
    </row>
    <row r="22365" spans="6:15">
      <c r="O22365" s="36"/>
    </row>
    <row r="22366" spans="6:15">
      <c r="O22366" s="36"/>
    </row>
    <row r="22367" spans="6:15">
      <c r="O22367" s="36"/>
    </row>
    <row r="22368" spans="6:15">
      <c r="O22368" s="36"/>
    </row>
    <row r="22369" spans="6:15">
      <c r="F22369" s="36"/>
      <c r="O22369" s="36"/>
    </row>
    <row r="22370" spans="6:15">
      <c r="F22370" s="36"/>
      <c r="K22370" s="36"/>
      <c r="O22370" s="36"/>
    </row>
    <row r="22371" spans="6:15">
      <c r="O22371" s="36"/>
    </row>
    <row r="22372" spans="6:15">
      <c r="O22372" s="36"/>
    </row>
    <row r="22373" spans="6:15">
      <c r="O22373" s="36"/>
    </row>
    <row r="22375" spans="6:15">
      <c r="F22375" s="36"/>
      <c r="K22375" s="36"/>
      <c r="O22375" s="36"/>
    </row>
    <row r="22376" spans="6:15">
      <c r="F22376" s="36"/>
      <c r="K22376" s="36"/>
      <c r="O22376" s="36"/>
    </row>
    <row r="22377" spans="6:15">
      <c r="O22377" s="36"/>
    </row>
    <row r="22378" spans="6:15">
      <c r="O22378" s="36"/>
    </row>
    <row r="22379" spans="6:15">
      <c r="O22379" s="36"/>
    </row>
    <row r="22381" spans="6:15">
      <c r="O22381" s="36"/>
    </row>
    <row r="22382" spans="6:15">
      <c r="F22382" s="36"/>
      <c r="K22382" s="36"/>
      <c r="O22382" s="36"/>
    </row>
    <row r="22383" spans="6:15">
      <c r="O22383" s="36"/>
    </row>
    <row r="22384" spans="6:15">
      <c r="O22384" s="36"/>
    </row>
    <row r="22385" spans="6:17">
      <c r="O22385" s="36"/>
    </row>
    <row r="22386" spans="6:17">
      <c r="F22386" s="36"/>
      <c r="K22386" s="36"/>
      <c r="O22386" s="36"/>
    </row>
    <row r="22387" spans="6:17">
      <c r="O22387" s="36"/>
    </row>
    <row r="22388" spans="6:17">
      <c r="F22388" s="47"/>
      <c r="G22388" s="47"/>
      <c r="H22388" s="47"/>
      <c r="I22388" s="47"/>
      <c r="J22388" s="47"/>
      <c r="K22388" s="47"/>
      <c r="L22388" s="47"/>
      <c r="M22388" s="47"/>
      <c r="N22388" s="47"/>
      <c r="O22388" s="47"/>
      <c r="P22388" s="47"/>
      <c r="Q22388" s="47"/>
    </row>
    <row r="22389" spans="6:17">
      <c r="O22389" s="36"/>
    </row>
    <row r="22390" spans="6:17">
      <c r="O22390" s="36"/>
    </row>
    <row r="22391" spans="6:17">
      <c r="O22391" s="36"/>
    </row>
    <row r="22392" spans="6:17">
      <c r="O22392" s="36"/>
    </row>
    <row r="22393" spans="6:17">
      <c r="F22393" s="47"/>
      <c r="G22393" s="47"/>
      <c r="H22393" s="47"/>
      <c r="I22393" s="47"/>
      <c r="J22393" s="47"/>
      <c r="K22393" s="47"/>
      <c r="L22393" s="47"/>
      <c r="M22393" s="47"/>
      <c r="N22393" s="47"/>
      <c r="O22393" s="47"/>
      <c r="P22393" s="47"/>
      <c r="Q22393" s="47"/>
    </row>
    <row r="22394" spans="6:17">
      <c r="F22394" s="36"/>
      <c r="K22394" s="36"/>
      <c r="O22394" s="36"/>
    </row>
    <row r="22395" spans="6:17">
      <c r="O22395" s="36"/>
    </row>
    <row r="22396" spans="6:17">
      <c r="O22396" s="36"/>
    </row>
    <row r="22397" spans="6:17">
      <c r="O22397" s="36"/>
    </row>
    <row r="22399" spans="6:17">
      <c r="O22399" s="36"/>
    </row>
    <row r="22400" spans="6:17">
      <c r="F22400" s="36"/>
      <c r="K22400" s="36"/>
      <c r="O22400" s="36"/>
    </row>
    <row r="22401" spans="6:17">
      <c r="O22401" s="36"/>
    </row>
    <row r="22402" spans="6:17">
      <c r="O22402" s="36"/>
    </row>
    <row r="22403" spans="6:17">
      <c r="O22403" s="36"/>
    </row>
    <row r="22405" spans="6:17">
      <c r="F22405" s="36"/>
      <c r="O22405" s="36"/>
    </row>
    <row r="22406" spans="6:17">
      <c r="F22406" s="36"/>
      <c r="K22406" s="36"/>
      <c r="O22406" s="36"/>
    </row>
    <row r="22407" spans="6:17">
      <c r="O22407" s="36"/>
    </row>
    <row r="22408" spans="6:17">
      <c r="O22408" s="36"/>
    </row>
    <row r="22409" spans="6:17">
      <c r="O22409" s="36"/>
    </row>
    <row r="22411" spans="6:17">
      <c r="O22411" s="36"/>
    </row>
    <row r="22412" spans="6:17">
      <c r="F22412" s="36"/>
      <c r="J22412" s="36"/>
      <c r="K22412" s="36"/>
      <c r="O22412" s="36"/>
    </row>
    <row r="22413" spans="6:17">
      <c r="O22413" s="36"/>
    </row>
    <row r="22414" spans="6:17">
      <c r="O22414" s="36"/>
    </row>
    <row r="22415" spans="6:17">
      <c r="O22415" s="36"/>
    </row>
    <row r="22416" spans="6:17">
      <c r="F22416" s="47"/>
      <c r="G22416" s="47"/>
      <c r="H22416" s="47"/>
      <c r="I22416" s="47"/>
      <c r="J22416" s="47"/>
      <c r="K22416" s="47"/>
      <c r="L22416" s="47"/>
      <c r="M22416" s="47"/>
      <c r="N22416" s="47"/>
      <c r="O22416" s="47"/>
      <c r="P22416" s="47"/>
      <c r="Q22416" s="47"/>
    </row>
    <row r="22417" spans="6:17">
      <c r="F22417" s="36"/>
      <c r="K22417" s="36"/>
      <c r="O22417" s="36"/>
    </row>
    <row r="22418" spans="6:17">
      <c r="F22418" s="47"/>
      <c r="G22418" s="47"/>
      <c r="H22418" s="47"/>
      <c r="I22418" s="47"/>
      <c r="J22418" s="47"/>
      <c r="K22418" s="47"/>
      <c r="L22418" s="47"/>
      <c r="M22418" s="47"/>
      <c r="N22418" s="47"/>
      <c r="O22418" s="47"/>
      <c r="P22418" s="47"/>
      <c r="Q22418" s="47"/>
    </row>
    <row r="22419" spans="6:17">
      <c r="O22419" s="36"/>
    </row>
    <row r="22420" spans="6:17">
      <c r="O22420" s="36"/>
    </row>
    <row r="22421" spans="6:17">
      <c r="O22421" s="36"/>
    </row>
    <row r="22422" spans="6:17">
      <c r="F22422" s="36"/>
    </row>
    <row r="22423" spans="6:17">
      <c r="K22423" s="36"/>
      <c r="O22423" s="36"/>
    </row>
    <row r="22424" spans="6:17">
      <c r="F22424" s="47"/>
      <c r="G22424" s="47"/>
      <c r="H22424" s="47"/>
      <c r="I22424" s="47"/>
      <c r="J22424" s="47"/>
      <c r="K22424" s="47"/>
      <c r="L22424" s="47"/>
      <c r="M22424" s="47"/>
      <c r="N22424" s="47"/>
      <c r="O22424" s="47"/>
      <c r="P22424" s="47"/>
      <c r="Q22424" s="47"/>
    </row>
    <row r="22425" spans="6:17">
      <c r="O22425" s="36"/>
    </row>
    <row r="22426" spans="6:17">
      <c r="O22426" s="36"/>
    </row>
    <row r="22427" spans="6:17">
      <c r="O22427" s="36"/>
    </row>
    <row r="22428" spans="6:17">
      <c r="F22428" s="47"/>
      <c r="G22428" s="47"/>
      <c r="H22428" s="47"/>
      <c r="I22428" s="47"/>
      <c r="J22428" s="47"/>
      <c r="K22428" s="47"/>
      <c r="L22428" s="47"/>
      <c r="M22428" s="47"/>
      <c r="N22428" s="47"/>
      <c r="O22428" s="47"/>
      <c r="P22428" s="47"/>
      <c r="Q22428" s="47"/>
    </row>
    <row r="22429" spans="6:17">
      <c r="F22429" s="36"/>
      <c r="O22429" s="36"/>
    </row>
    <row r="22430" spans="6:17">
      <c r="F22430" s="36"/>
      <c r="K22430" s="36"/>
      <c r="O22430" s="36"/>
    </row>
    <row r="22431" spans="6:17">
      <c r="O22431" s="36"/>
    </row>
    <row r="22432" spans="6:17">
      <c r="O22432" s="36"/>
    </row>
    <row r="22433" spans="6:17">
      <c r="O22433" s="36"/>
    </row>
    <row r="22434" spans="6:17">
      <c r="O22434" s="36"/>
    </row>
    <row r="22435" spans="6:17">
      <c r="O22435" s="36"/>
    </row>
    <row r="22436" spans="6:17">
      <c r="F22436" s="36"/>
      <c r="K22436" s="36"/>
      <c r="O22436" s="36"/>
    </row>
    <row r="22437" spans="6:17">
      <c r="O22437" s="36"/>
    </row>
    <row r="22438" spans="6:17">
      <c r="O22438" s="36"/>
    </row>
    <row r="22439" spans="6:17">
      <c r="O22439" s="36"/>
    </row>
    <row r="22440" spans="6:17">
      <c r="F22440" s="36"/>
      <c r="K22440" s="36"/>
      <c r="O22440" s="36"/>
    </row>
    <row r="22441" spans="6:17">
      <c r="O22441" s="36"/>
    </row>
    <row r="22442" spans="6:17">
      <c r="F22442" s="36"/>
      <c r="O22442" s="36"/>
    </row>
    <row r="22443" spans="6:17">
      <c r="O22443" s="36"/>
    </row>
    <row r="22444" spans="6:17">
      <c r="O22444" s="36"/>
    </row>
    <row r="22445" spans="6:17">
      <c r="O22445" s="36"/>
    </row>
    <row r="22447" spans="6:17">
      <c r="F22447" s="47"/>
      <c r="G22447" s="47"/>
      <c r="H22447" s="47"/>
      <c r="I22447" s="47"/>
      <c r="J22447" s="47"/>
      <c r="K22447" s="47"/>
      <c r="L22447" s="47"/>
      <c r="M22447" s="47"/>
      <c r="N22447" s="47"/>
      <c r="O22447" s="47"/>
      <c r="P22447" s="47"/>
      <c r="Q22447" s="47"/>
    </row>
    <row r="22448" spans="6:17">
      <c r="F22448" s="36"/>
      <c r="K22448" s="36"/>
      <c r="O22448" s="36"/>
    </row>
    <row r="22449" spans="6:15">
      <c r="O22449" s="36"/>
    </row>
    <row r="22450" spans="6:15">
      <c r="O22450" s="36"/>
    </row>
    <row r="22451" spans="6:15">
      <c r="O22451" s="36"/>
    </row>
    <row r="22452" spans="6:15">
      <c r="F22452" s="36"/>
    </row>
    <row r="22453" spans="6:15">
      <c r="F22453" s="36"/>
      <c r="K22453" s="36"/>
      <c r="O22453" s="36"/>
    </row>
    <row r="22454" spans="6:15">
      <c r="F22454" s="36"/>
      <c r="O22454" s="36"/>
    </row>
    <row r="22455" spans="6:15">
      <c r="O22455" s="36"/>
    </row>
    <row r="22456" spans="6:15">
      <c r="O22456" s="36"/>
    </row>
    <row r="22457" spans="6:15">
      <c r="O22457" s="36"/>
    </row>
    <row r="22458" spans="6:15">
      <c r="F22458" s="36"/>
    </row>
    <row r="22459" spans="6:15">
      <c r="O22459" s="36"/>
    </row>
    <row r="22460" spans="6:15">
      <c r="F22460" s="36"/>
      <c r="K22460" s="36"/>
      <c r="O22460" s="36"/>
    </row>
    <row r="22461" spans="6:15">
      <c r="O22461" s="36"/>
    </row>
    <row r="22462" spans="6:15">
      <c r="O22462" s="36"/>
    </row>
    <row r="22463" spans="6:15">
      <c r="O22463" s="36"/>
    </row>
    <row r="22464" spans="6:15">
      <c r="F22464" s="36"/>
    </row>
    <row r="22465" spans="6:17">
      <c r="O22465" s="36"/>
    </row>
    <row r="22466" spans="6:17">
      <c r="O22466" s="36"/>
    </row>
    <row r="22467" spans="6:17">
      <c r="O22467" s="36"/>
    </row>
    <row r="22468" spans="6:17">
      <c r="O22468" s="36"/>
    </row>
    <row r="22469" spans="6:17">
      <c r="O22469" s="36"/>
    </row>
    <row r="22470" spans="6:17">
      <c r="F22470" s="47"/>
      <c r="G22470" s="47"/>
      <c r="H22470" s="47"/>
      <c r="I22470" s="47"/>
      <c r="J22470" s="47"/>
      <c r="K22470" s="47"/>
      <c r="L22470" s="47"/>
      <c r="M22470" s="47"/>
      <c r="N22470" s="47"/>
      <c r="O22470" s="47"/>
      <c r="P22470" s="47"/>
      <c r="Q22470" s="47"/>
    </row>
    <row r="22471" spans="6:17">
      <c r="F22471" s="36"/>
      <c r="K22471" s="36"/>
      <c r="O22471" s="36"/>
    </row>
    <row r="22472" spans="6:17">
      <c r="O22472" s="36"/>
    </row>
    <row r="22473" spans="6:17">
      <c r="O22473" s="36"/>
    </row>
    <row r="22474" spans="6:17">
      <c r="O22474" s="36"/>
    </row>
    <row r="22475" spans="6:17">
      <c r="O22475" s="36"/>
    </row>
    <row r="22477" spans="6:17">
      <c r="F22477" s="36"/>
      <c r="O22477" s="36"/>
    </row>
    <row r="22478" spans="6:17">
      <c r="F22478" s="47"/>
      <c r="G22478" s="47"/>
      <c r="H22478" s="47"/>
      <c r="I22478" s="47"/>
      <c r="J22478" s="47"/>
      <c r="K22478" s="47"/>
      <c r="L22478" s="47"/>
      <c r="M22478" s="47"/>
      <c r="N22478" s="47"/>
      <c r="O22478" s="47"/>
      <c r="P22478" s="47"/>
      <c r="Q22478" s="47"/>
    </row>
    <row r="22479" spans="6:17">
      <c r="O22479" s="36"/>
    </row>
    <row r="22480" spans="6:17">
      <c r="O22480" s="36"/>
    </row>
    <row r="22481" spans="6:17">
      <c r="O22481" s="36"/>
    </row>
    <row r="22482" spans="6:17">
      <c r="F22482" s="36"/>
      <c r="K22482" s="36"/>
    </row>
    <row r="22483" spans="6:17">
      <c r="O22483" s="36"/>
    </row>
    <row r="22484" spans="6:17">
      <c r="O22484" s="36"/>
    </row>
    <row r="22485" spans="6:17">
      <c r="O22485" s="36"/>
    </row>
    <row r="22486" spans="6:17">
      <c r="O22486" s="36"/>
    </row>
    <row r="22487" spans="6:17">
      <c r="O22487" s="36"/>
    </row>
    <row r="22488" spans="6:17">
      <c r="F22488" s="36"/>
      <c r="K22488" s="36"/>
      <c r="O22488" s="36"/>
    </row>
    <row r="22489" spans="6:17">
      <c r="F22489" s="47"/>
      <c r="G22489" s="47"/>
      <c r="H22489" s="47"/>
      <c r="I22489" s="47"/>
      <c r="J22489" s="47"/>
      <c r="K22489" s="47"/>
      <c r="L22489" s="47"/>
      <c r="M22489" s="47"/>
      <c r="N22489" s="47"/>
      <c r="O22489" s="47"/>
      <c r="P22489" s="47"/>
      <c r="Q22489" s="47"/>
    </row>
    <row r="22490" spans="6:17">
      <c r="O22490" s="36"/>
    </row>
    <row r="22491" spans="6:17">
      <c r="O22491" s="36"/>
    </row>
    <row r="22492" spans="6:17">
      <c r="O22492" s="36"/>
    </row>
    <row r="22493" spans="6:17">
      <c r="O22493" s="36"/>
    </row>
    <row r="22494" spans="6:17">
      <c r="F22494" s="36"/>
      <c r="J22494" s="36"/>
      <c r="K22494" s="36"/>
      <c r="O22494" s="36"/>
    </row>
    <row r="22495" spans="6:17">
      <c r="O22495" s="36"/>
    </row>
    <row r="22496" spans="6:17">
      <c r="O22496" s="36"/>
    </row>
    <row r="22497" spans="6:17">
      <c r="O22497" s="36"/>
    </row>
    <row r="22498" spans="6:17">
      <c r="O22498" s="36"/>
    </row>
    <row r="22499" spans="6:17">
      <c r="O22499" s="36"/>
    </row>
    <row r="22500" spans="6:17">
      <c r="F22500" s="36"/>
      <c r="K22500" s="36"/>
    </row>
    <row r="22501" spans="6:17">
      <c r="F22501" s="36"/>
      <c r="J22501" s="36"/>
      <c r="K22501" s="36"/>
      <c r="O22501" s="36"/>
    </row>
    <row r="22502" spans="6:17">
      <c r="O22502" s="36"/>
    </row>
    <row r="22503" spans="6:17">
      <c r="O22503" s="36"/>
    </row>
    <row r="22504" spans="6:17">
      <c r="O22504" s="36"/>
    </row>
    <row r="22505" spans="6:17">
      <c r="O22505" s="36"/>
    </row>
    <row r="22506" spans="6:17">
      <c r="F22506" s="36"/>
      <c r="K22506" s="36"/>
    </row>
    <row r="22507" spans="6:17">
      <c r="O22507" s="36"/>
    </row>
    <row r="22508" spans="6:17">
      <c r="O22508" s="36"/>
    </row>
    <row r="22509" spans="6:17">
      <c r="O22509" s="36"/>
    </row>
    <row r="22510" spans="6:17">
      <c r="O22510" s="36"/>
    </row>
    <row r="22511" spans="6:17">
      <c r="O22511" s="36"/>
    </row>
    <row r="22512" spans="6:17">
      <c r="F22512" s="47"/>
      <c r="G22512" s="47"/>
      <c r="H22512" s="47"/>
      <c r="I22512" s="47"/>
      <c r="J22512" s="47"/>
      <c r="K22512" s="47"/>
      <c r="L22512" s="47"/>
      <c r="M22512" s="47"/>
      <c r="N22512" s="47"/>
      <c r="O22512" s="47"/>
      <c r="P22512" s="47"/>
      <c r="Q22512" s="47"/>
    </row>
    <row r="22513" spans="6:17">
      <c r="F22513" s="47"/>
      <c r="G22513" s="47"/>
      <c r="H22513" s="47"/>
      <c r="I22513" s="47"/>
      <c r="J22513" s="47"/>
      <c r="K22513" s="47"/>
      <c r="L22513" s="47"/>
      <c r="M22513" s="47"/>
      <c r="N22513" s="47"/>
      <c r="O22513" s="47"/>
      <c r="P22513" s="47"/>
      <c r="Q22513" s="47"/>
    </row>
    <row r="22514" spans="6:17">
      <c r="O22514" s="36"/>
    </row>
    <row r="22515" spans="6:17">
      <c r="O22515" s="36"/>
    </row>
    <row r="22516" spans="6:17">
      <c r="O22516" s="36"/>
    </row>
    <row r="22517" spans="6:17">
      <c r="O22517" s="36"/>
    </row>
    <row r="22519" spans="6:17">
      <c r="O22519" s="36"/>
    </row>
    <row r="22520" spans="6:17">
      <c r="O22520" s="36"/>
    </row>
    <row r="22521" spans="6:17">
      <c r="O22521" s="36"/>
    </row>
    <row r="22522" spans="6:17">
      <c r="O22522" s="36"/>
    </row>
    <row r="22523" spans="6:17">
      <c r="O22523" s="36"/>
    </row>
    <row r="22524" spans="6:17">
      <c r="F22524" s="36"/>
      <c r="K22524" s="36"/>
      <c r="O22524" s="36"/>
    </row>
    <row r="22525" spans="6:17">
      <c r="F22525" s="36"/>
      <c r="O22525" s="36"/>
    </row>
    <row r="22526" spans="6:17">
      <c r="O22526" s="36"/>
    </row>
    <row r="22527" spans="6:17">
      <c r="O22527" s="36"/>
    </row>
    <row r="22528" spans="6:17">
      <c r="O22528" s="36"/>
    </row>
    <row r="22529" spans="6:17">
      <c r="O22529" s="36"/>
    </row>
    <row r="22531" spans="6:17">
      <c r="K22531" s="36"/>
      <c r="O22531" s="36"/>
    </row>
    <row r="22532" spans="6:17">
      <c r="O22532" s="36"/>
    </row>
    <row r="22533" spans="6:17">
      <c r="O22533" s="36"/>
    </row>
    <row r="22534" spans="6:17">
      <c r="O22534" s="36"/>
    </row>
    <row r="22535" spans="6:17">
      <c r="O22535" s="36"/>
    </row>
    <row r="22536" spans="6:17">
      <c r="F22536" s="47"/>
      <c r="G22536" s="47"/>
      <c r="H22536" s="47"/>
      <c r="I22536" s="47"/>
      <c r="J22536" s="47"/>
      <c r="K22536" s="47"/>
      <c r="L22536" s="47"/>
      <c r="M22536" s="47"/>
      <c r="N22536" s="47"/>
      <c r="O22536" s="47"/>
      <c r="P22536" s="47"/>
      <c r="Q22536" s="47"/>
    </row>
    <row r="22537" spans="6:17">
      <c r="F22537" s="36"/>
      <c r="K22537" s="36"/>
      <c r="O22537" s="36"/>
    </row>
    <row r="22538" spans="6:17">
      <c r="O22538" s="36"/>
    </row>
    <row r="22539" spans="6:17">
      <c r="O22539" s="36"/>
    </row>
    <row r="22540" spans="6:17">
      <c r="O22540" s="36"/>
    </row>
    <row r="22541" spans="6:17">
      <c r="O22541" s="36"/>
    </row>
    <row r="22543" spans="6:17">
      <c r="F22543" s="36"/>
      <c r="O22543" s="36"/>
    </row>
    <row r="22544" spans="6:17">
      <c r="O22544" s="36"/>
    </row>
    <row r="22545" spans="6:15">
      <c r="O22545" s="36"/>
    </row>
    <row r="22546" spans="6:15">
      <c r="O22546" s="36"/>
    </row>
    <row r="22547" spans="6:15">
      <c r="O22547" s="36"/>
    </row>
    <row r="22549" spans="6:15">
      <c r="F22549" s="36"/>
      <c r="K22549" s="36"/>
      <c r="O22549" s="36"/>
    </row>
    <row r="22550" spans="6:15">
      <c r="O22550" s="36"/>
    </row>
    <row r="22551" spans="6:15">
      <c r="O22551" s="36"/>
    </row>
    <row r="22552" spans="6:15">
      <c r="O22552" s="36"/>
    </row>
    <row r="22553" spans="6:15">
      <c r="O22553" s="36"/>
    </row>
    <row r="22554" spans="6:15">
      <c r="F22554" s="36"/>
      <c r="K22554" s="36"/>
      <c r="O22554" s="36"/>
    </row>
    <row r="22555" spans="6:15">
      <c r="O22555" s="36"/>
    </row>
    <row r="22556" spans="6:15">
      <c r="O22556" s="36"/>
    </row>
    <row r="22557" spans="6:15">
      <c r="O22557" s="36"/>
    </row>
    <row r="22558" spans="6:15">
      <c r="O22558" s="36"/>
    </row>
    <row r="22559" spans="6:15">
      <c r="O22559" s="36"/>
    </row>
    <row r="22560" spans="6:15">
      <c r="F22560" s="36"/>
      <c r="K22560" s="36"/>
      <c r="O22560" s="36"/>
    </row>
    <row r="22561" spans="6:17">
      <c r="F22561" s="36"/>
      <c r="J22561" s="36"/>
      <c r="K22561" s="36"/>
      <c r="O22561" s="36"/>
    </row>
    <row r="22562" spans="6:17">
      <c r="O22562" s="36"/>
    </row>
    <row r="22563" spans="6:17">
      <c r="O22563" s="36"/>
    </row>
    <row r="22564" spans="6:17">
      <c r="O22564" s="36"/>
    </row>
    <row r="22565" spans="6:17">
      <c r="O22565" s="36"/>
    </row>
    <row r="22566" spans="6:17">
      <c r="F22566" s="47"/>
      <c r="G22566" s="47"/>
      <c r="H22566" s="47"/>
      <c r="I22566" s="47"/>
      <c r="J22566" s="47"/>
      <c r="K22566" s="47"/>
      <c r="L22566" s="47"/>
      <c r="M22566" s="47"/>
      <c r="N22566" s="47"/>
      <c r="O22566" s="47"/>
      <c r="P22566" s="47"/>
      <c r="Q22566" s="47"/>
    </row>
    <row r="22567" spans="6:17">
      <c r="F22567" s="47"/>
      <c r="G22567" s="47"/>
      <c r="H22567" s="47"/>
      <c r="I22567" s="47"/>
      <c r="J22567" s="47"/>
      <c r="K22567" s="47"/>
      <c r="L22567" s="47"/>
      <c r="M22567" s="47"/>
      <c r="N22567" s="47"/>
      <c r="O22567" s="47"/>
      <c r="P22567" s="47"/>
      <c r="Q22567" s="47"/>
    </row>
    <row r="22568" spans="6:17">
      <c r="O22568" s="36"/>
    </row>
    <row r="22569" spans="6:17">
      <c r="O22569" s="36"/>
    </row>
    <row r="22570" spans="6:17">
      <c r="O22570" s="36"/>
    </row>
    <row r="22571" spans="6:17">
      <c r="O22571" s="36"/>
    </row>
    <row r="22572" spans="6:17">
      <c r="F22572" s="36"/>
      <c r="K22572" s="36"/>
    </row>
    <row r="22573" spans="6:17">
      <c r="K22573" s="36"/>
      <c r="O22573" s="36"/>
    </row>
    <row r="22574" spans="6:17">
      <c r="O22574" s="36"/>
    </row>
    <row r="22575" spans="6:17">
      <c r="O22575" s="36"/>
    </row>
    <row r="22576" spans="6:17">
      <c r="O22576" s="36"/>
    </row>
    <row r="22577" spans="6:15">
      <c r="O22577" s="36"/>
    </row>
    <row r="22578" spans="6:15">
      <c r="F22578" s="36"/>
    </row>
    <row r="22579" spans="6:15">
      <c r="O22579" s="36"/>
    </row>
    <row r="22580" spans="6:15">
      <c r="O22580" s="36"/>
    </row>
    <row r="22581" spans="6:15">
      <c r="O22581" s="36"/>
    </row>
    <row r="22582" spans="6:15">
      <c r="O22582" s="36"/>
    </row>
    <row r="22583" spans="6:15">
      <c r="O22583" s="36"/>
    </row>
    <row r="22584" spans="6:15">
      <c r="F22584" s="36"/>
      <c r="K22584" s="36"/>
      <c r="O22584" s="36"/>
    </row>
    <row r="22585" spans="6:15">
      <c r="O22585" s="36"/>
    </row>
    <row r="22586" spans="6:15">
      <c r="O22586" s="36"/>
    </row>
    <row r="22587" spans="6:15">
      <c r="O22587" s="36"/>
    </row>
    <row r="22588" spans="6:15">
      <c r="O22588" s="36"/>
    </row>
    <row r="22589" spans="6:15">
      <c r="O22589" s="36"/>
    </row>
    <row r="22590" spans="6:15">
      <c r="F22590" s="36"/>
      <c r="K22590" s="36"/>
      <c r="O22590" s="36"/>
    </row>
    <row r="22591" spans="6:15">
      <c r="F22591" s="36"/>
      <c r="K22591" s="36"/>
      <c r="O22591" s="36"/>
    </row>
    <row r="22592" spans="6:15">
      <c r="O22592" s="36"/>
    </row>
    <row r="22593" spans="6:17">
      <c r="O22593" s="36"/>
    </row>
    <row r="22594" spans="6:17">
      <c r="O22594" s="36"/>
    </row>
    <row r="22595" spans="6:17">
      <c r="O22595" s="36"/>
    </row>
    <row r="22596" spans="6:17">
      <c r="F22596" s="36"/>
      <c r="K22596" s="36"/>
    </row>
    <row r="22597" spans="6:17">
      <c r="F22597" s="36"/>
      <c r="K22597" s="36"/>
      <c r="O22597" s="36"/>
    </row>
    <row r="22598" spans="6:17">
      <c r="F22598" s="47"/>
      <c r="G22598" s="47"/>
      <c r="H22598" s="47"/>
      <c r="I22598" s="47"/>
      <c r="J22598" s="47"/>
      <c r="K22598" s="47"/>
      <c r="L22598" s="47"/>
      <c r="M22598" s="47"/>
      <c r="N22598" s="47"/>
      <c r="O22598" s="47"/>
      <c r="P22598" s="47"/>
      <c r="Q22598" s="47"/>
    </row>
    <row r="22599" spans="6:17">
      <c r="O22599" s="36"/>
    </row>
    <row r="22600" spans="6:17">
      <c r="O22600" s="36"/>
    </row>
    <row r="22601" spans="6:17">
      <c r="O22601" s="36"/>
    </row>
    <row r="22602" spans="6:17">
      <c r="F22602" s="36"/>
      <c r="K22602" s="36"/>
      <c r="O22602" s="36"/>
    </row>
    <row r="22603" spans="6:17">
      <c r="O22603" s="36"/>
    </row>
    <row r="22604" spans="6:17">
      <c r="O22604" s="36"/>
    </row>
    <row r="22605" spans="6:17">
      <c r="O22605" s="36"/>
    </row>
    <row r="22606" spans="6:17">
      <c r="O22606" s="36"/>
    </row>
    <row r="22607" spans="6:17">
      <c r="O22607" s="36"/>
    </row>
    <row r="22608" spans="6:17">
      <c r="F22608" s="36"/>
      <c r="K22608" s="36"/>
    </row>
    <row r="22609" spans="6:15">
      <c r="O22609" s="36"/>
    </row>
    <row r="22610" spans="6:15">
      <c r="O22610" s="36"/>
    </row>
    <row r="22611" spans="6:15">
      <c r="O22611" s="36"/>
    </row>
    <row r="22612" spans="6:15">
      <c r="O22612" s="36"/>
    </row>
    <row r="22613" spans="6:15">
      <c r="O22613" s="36"/>
    </row>
    <row r="22614" spans="6:15">
      <c r="F22614" s="36"/>
      <c r="K22614" s="36"/>
      <c r="O22614" s="36"/>
    </row>
    <row r="22615" spans="6:15">
      <c r="O22615" s="36"/>
    </row>
    <row r="22616" spans="6:15">
      <c r="O22616" s="36"/>
    </row>
    <row r="22617" spans="6:15">
      <c r="O22617" s="36"/>
    </row>
    <row r="22618" spans="6:15">
      <c r="O22618" s="36"/>
    </row>
    <row r="22619" spans="6:15">
      <c r="O22619" s="36"/>
    </row>
    <row r="22620" spans="6:15">
      <c r="F22620" s="36"/>
      <c r="K22620" s="36"/>
    </row>
    <row r="22621" spans="6:15">
      <c r="O22621" s="36"/>
    </row>
    <row r="22622" spans="6:15">
      <c r="F22622" s="36"/>
      <c r="K22622" s="36"/>
      <c r="O22622" s="36"/>
    </row>
    <row r="22623" spans="6:15">
      <c r="O22623" s="36"/>
    </row>
    <row r="22624" spans="6:15">
      <c r="O22624" s="36"/>
    </row>
    <row r="22625" spans="6:15">
      <c r="O22625" s="36"/>
    </row>
    <row r="22626" spans="6:15">
      <c r="F22626" s="36"/>
      <c r="O22626" s="36"/>
    </row>
    <row r="22627" spans="6:15">
      <c r="O22627" s="36"/>
    </row>
    <row r="22628" spans="6:15">
      <c r="F22628" s="36"/>
      <c r="O22628" s="36"/>
    </row>
    <row r="22629" spans="6:15">
      <c r="O22629" s="36"/>
    </row>
    <row r="22630" spans="6:15">
      <c r="O22630" s="36"/>
    </row>
    <row r="22631" spans="6:15">
      <c r="O22631" s="36"/>
    </row>
    <row r="22633" spans="6:15">
      <c r="O22633" s="36"/>
    </row>
    <row r="22634" spans="6:15">
      <c r="O22634" s="36"/>
    </row>
    <row r="22635" spans="6:15">
      <c r="O22635" s="36"/>
    </row>
    <row r="22636" spans="6:15">
      <c r="O22636" s="36"/>
    </row>
    <row r="22637" spans="6:15">
      <c r="O22637" s="36"/>
    </row>
    <row r="22639" spans="6:15">
      <c r="O22639" s="36"/>
    </row>
    <row r="22640" spans="6:15">
      <c r="O22640" s="36"/>
    </row>
    <row r="22641" spans="6:17">
      <c r="O22641" s="36"/>
    </row>
    <row r="22642" spans="6:17">
      <c r="O22642" s="36"/>
    </row>
    <row r="22643" spans="6:17">
      <c r="O22643" s="36"/>
    </row>
    <row r="22644" spans="6:17">
      <c r="F22644" s="36"/>
      <c r="K22644" s="36"/>
      <c r="O22644" s="36"/>
    </row>
    <row r="22645" spans="6:17">
      <c r="F22645" s="36"/>
      <c r="K22645" s="36"/>
      <c r="O22645" s="36"/>
    </row>
    <row r="22646" spans="6:17">
      <c r="O22646" s="36"/>
    </row>
    <row r="22647" spans="6:17">
      <c r="O22647" s="36"/>
    </row>
    <row r="22648" spans="6:17">
      <c r="O22648" s="36"/>
    </row>
    <row r="22649" spans="6:17">
      <c r="O22649" s="36"/>
    </row>
    <row r="22650" spans="6:17">
      <c r="F22650" s="36"/>
      <c r="K22650" s="36"/>
    </row>
    <row r="22651" spans="6:17">
      <c r="K22651" s="36"/>
      <c r="O22651" s="36"/>
    </row>
    <row r="22652" spans="6:17">
      <c r="F22652" s="47"/>
      <c r="G22652" s="47"/>
      <c r="H22652" s="47"/>
      <c r="I22652" s="47"/>
      <c r="J22652" s="47"/>
      <c r="K22652" s="47"/>
      <c r="L22652" s="47"/>
      <c r="M22652" s="47"/>
      <c r="N22652" s="47"/>
      <c r="O22652" s="47"/>
      <c r="P22652" s="47"/>
      <c r="Q22652" s="47"/>
    </row>
    <row r="22653" spans="6:17">
      <c r="O22653" s="36"/>
    </row>
    <row r="22654" spans="6:17">
      <c r="O22654" s="36"/>
    </row>
    <row r="22655" spans="6:17">
      <c r="O22655" s="36"/>
    </row>
    <row r="22656" spans="6:17">
      <c r="F22656" s="36"/>
      <c r="K22656" s="36"/>
    </row>
    <row r="22657" spans="6:15">
      <c r="K22657" s="36"/>
      <c r="O22657" s="36"/>
    </row>
    <row r="22658" spans="6:15">
      <c r="O22658" s="36"/>
    </row>
    <row r="22659" spans="6:15">
      <c r="O22659" s="36"/>
    </row>
    <row r="22660" spans="6:15">
      <c r="O22660" s="36"/>
    </row>
    <row r="22661" spans="6:15">
      <c r="O22661" s="36"/>
    </row>
    <row r="22662" spans="6:15">
      <c r="F22662" s="36"/>
      <c r="K22662" s="36"/>
    </row>
    <row r="22663" spans="6:15">
      <c r="O22663" s="36"/>
    </row>
    <row r="22664" spans="6:15">
      <c r="F22664" s="36"/>
      <c r="O22664" s="36"/>
    </row>
    <row r="22665" spans="6:15">
      <c r="O22665" s="36"/>
    </row>
    <row r="22666" spans="6:15">
      <c r="O22666" s="36"/>
    </row>
    <row r="22667" spans="6:15">
      <c r="O22667" s="36"/>
    </row>
    <row r="22668" spans="6:15">
      <c r="F22668" s="36"/>
      <c r="K22668" s="36"/>
      <c r="O22668" s="36"/>
    </row>
    <row r="22669" spans="6:15">
      <c r="F22669" s="36"/>
      <c r="K22669" s="36"/>
      <c r="O22669" s="36"/>
    </row>
    <row r="22670" spans="6:15">
      <c r="O22670" s="36"/>
    </row>
    <row r="22671" spans="6:15">
      <c r="O22671" s="36"/>
    </row>
    <row r="22672" spans="6:15">
      <c r="O22672" s="36"/>
    </row>
    <row r="22673" spans="6:17">
      <c r="O22673" s="36"/>
    </row>
    <row r="22674" spans="6:17">
      <c r="F22674" s="36"/>
      <c r="K22674" s="36"/>
    </row>
    <row r="22675" spans="6:17">
      <c r="F22675" s="36"/>
      <c r="K22675" s="36"/>
      <c r="O22675" s="36"/>
    </row>
    <row r="22676" spans="6:17">
      <c r="F22676" s="47"/>
      <c r="G22676" s="47"/>
      <c r="H22676" s="47"/>
      <c r="I22676" s="47"/>
      <c r="J22676" s="47"/>
      <c r="K22676" s="47"/>
      <c r="L22676" s="47"/>
      <c r="M22676" s="47"/>
      <c r="N22676" s="47"/>
      <c r="O22676" s="47"/>
      <c r="P22676" s="47"/>
      <c r="Q22676" s="47"/>
    </row>
    <row r="22677" spans="6:17">
      <c r="O22677" s="36"/>
    </row>
    <row r="22678" spans="6:17">
      <c r="O22678" s="36"/>
    </row>
    <row r="22679" spans="6:17">
      <c r="O22679" s="36"/>
    </row>
    <row r="22680" spans="6:17">
      <c r="F22680" s="36"/>
      <c r="K22680" s="36"/>
    </row>
    <row r="22681" spans="6:17">
      <c r="F22681" s="36"/>
      <c r="K22681" s="36"/>
      <c r="O22681" s="36"/>
    </row>
    <row r="22682" spans="6:17">
      <c r="F22682" s="36"/>
      <c r="O22682" s="36"/>
    </row>
    <row r="22683" spans="6:17">
      <c r="O22683" s="36"/>
    </row>
    <row r="22684" spans="6:17">
      <c r="O22684" s="36"/>
    </row>
    <row r="22685" spans="6:17">
      <c r="O22685" s="36"/>
    </row>
    <row r="22686" spans="6:17">
      <c r="F22686" s="36"/>
      <c r="K22686" s="36"/>
    </row>
    <row r="22687" spans="6:17">
      <c r="F22687" s="36"/>
      <c r="J22687" s="36"/>
      <c r="K22687" s="36"/>
      <c r="O22687" s="36"/>
    </row>
    <row r="22688" spans="6:17">
      <c r="J22688" s="36"/>
      <c r="O22688" s="36"/>
    </row>
    <row r="22689" spans="6:15">
      <c r="J22689" s="36"/>
      <c r="O22689" s="36"/>
    </row>
    <row r="22690" spans="6:15">
      <c r="J22690" s="36"/>
      <c r="O22690" s="36"/>
    </row>
    <row r="22691" spans="6:15">
      <c r="J22691" s="36"/>
      <c r="O22691" s="36"/>
    </row>
    <row r="22692" spans="6:15">
      <c r="F22692" s="36"/>
      <c r="J22692" s="36"/>
      <c r="K22692" s="36"/>
    </row>
    <row r="22693" spans="6:15">
      <c r="O22693" s="36"/>
    </row>
    <row r="22694" spans="6:15">
      <c r="O22694" s="36"/>
    </row>
    <row r="22695" spans="6:15">
      <c r="O22695" s="36"/>
    </row>
    <row r="22696" spans="6:15">
      <c r="O22696" s="36"/>
    </row>
    <row r="22697" spans="6:15">
      <c r="O22697" s="36"/>
    </row>
    <row r="22698" spans="6:15">
      <c r="F22698" s="36"/>
      <c r="K22698" s="36"/>
      <c r="O22698" s="36"/>
    </row>
    <row r="22699" spans="6:15">
      <c r="F22699" s="36"/>
      <c r="K22699" s="36"/>
      <c r="O22699" s="36"/>
    </row>
    <row r="22700" spans="6:15">
      <c r="O22700" s="36"/>
    </row>
    <row r="22701" spans="6:15">
      <c r="O22701" s="36"/>
    </row>
    <row r="22702" spans="6:15">
      <c r="O22702" s="36"/>
    </row>
    <row r="22703" spans="6:15">
      <c r="O22703" s="36"/>
    </row>
    <row r="22704" spans="6:15">
      <c r="F22704" s="36"/>
      <c r="K22704" s="36"/>
    </row>
    <row r="22705" spans="6:15">
      <c r="O22705" s="36"/>
    </row>
    <row r="22706" spans="6:15">
      <c r="O22706" s="36"/>
    </row>
    <row r="22707" spans="6:15">
      <c r="O22707" s="36"/>
    </row>
    <row r="22708" spans="6:15">
      <c r="O22708" s="36"/>
    </row>
    <row r="22709" spans="6:15">
      <c r="O22709" s="36"/>
    </row>
    <row r="22710" spans="6:15">
      <c r="F22710" s="36"/>
    </row>
    <row r="22711" spans="6:15">
      <c r="O22711" s="36"/>
    </row>
    <row r="22712" spans="6:15">
      <c r="F22712" s="36"/>
      <c r="O22712" s="36"/>
    </row>
    <row r="22713" spans="6:15">
      <c r="O22713" s="36"/>
    </row>
    <row r="22714" spans="6:15">
      <c r="O22714" s="36"/>
    </row>
    <row r="22715" spans="6:15">
      <c r="O22715" s="36"/>
    </row>
    <row r="22716" spans="6:15">
      <c r="F22716" s="36"/>
    </row>
    <row r="22717" spans="6:15">
      <c r="O22717" s="36"/>
    </row>
    <row r="22718" spans="6:15">
      <c r="O22718" s="36"/>
    </row>
    <row r="22719" spans="6:15">
      <c r="O22719" s="36"/>
    </row>
    <row r="22720" spans="6:15">
      <c r="O22720" s="36"/>
    </row>
    <row r="22721" spans="6:17">
      <c r="O22721" s="36"/>
    </row>
    <row r="22722" spans="6:17">
      <c r="F22722" s="36"/>
      <c r="K22722" s="36"/>
      <c r="O22722" s="36"/>
    </row>
    <row r="22723" spans="6:17">
      <c r="O22723" s="36"/>
    </row>
    <row r="22724" spans="6:17">
      <c r="F22724" s="47"/>
      <c r="G22724" s="47"/>
      <c r="H22724" s="47"/>
      <c r="I22724" s="47"/>
      <c r="J22724" s="47"/>
      <c r="K22724" s="47"/>
      <c r="L22724" s="47"/>
      <c r="M22724" s="47"/>
      <c r="N22724" s="47"/>
      <c r="O22724" s="47"/>
      <c r="P22724" s="47"/>
      <c r="Q22724" s="47"/>
    </row>
    <row r="22725" spans="6:17">
      <c r="O22725" s="36"/>
    </row>
    <row r="22726" spans="6:17">
      <c r="O22726" s="36"/>
    </row>
    <row r="22727" spans="6:17">
      <c r="O22727" s="36"/>
    </row>
    <row r="22728" spans="6:17">
      <c r="F22728" s="36"/>
    </row>
    <row r="22729" spans="6:17">
      <c r="F22729" s="36"/>
      <c r="K22729" s="36"/>
      <c r="O22729" s="36"/>
    </row>
    <row r="22730" spans="6:17">
      <c r="F22730" s="36"/>
      <c r="K22730" s="36"/>
      <c r="O22730" s="36"/>
    </row>
    <row r="22731" spans="6:17">
      <c r="O22731" s="36"/>
    </row>
    <row r="22732" spans="6:17">
      <c r="O22732" s="36"/>
    </row>
    <row r="22733" spans="6:17">
      <c r="O22733" s="36"/>
    </row>
    <row r="22734" spans="6:17">
      <c r="F22734" s="36"/>
      <c r="O22734" s="36"/>
    </row>
    <row r="22735" spans="6:17">
      <c r="F22735" s="47"/>
      <c r="G22735" s="47"/>
      <c r="H22735" s="47"/>
      <c r="I22735" s="47"/>
      <c r="J22735" s="47"/>
      <c r="K22735" s="47"/>
      <c r="L22735" s="47"/>
      <c r="M22735" s="47"/>
      <c r="N22735" s="47"/>
      <c r="O22735" s="47"/>
      <c r="P22735" s="47"/>
      <c r="Q22735" s="47"/>
    </row>
    <row r="22736" spans="6:17">
      <c r="O22736" s="36"/>
    </row>
    <row r="22737" spans="6:17">
      <c r="O22737" s="36"/>
    </row>
    <row r="22738" spans="6:17">
      <c r="O22738" s="36"/>
    </row>
    <row r="22739" spans="6:17">
      <c r="O22739" s="36"/>
    </row>
    <row r="22740" spans="6:17">
      <c r="F22740" s="36"/>
    </row>
    <row r="22741" spans="6:17">
      <c r="K22741" s="36"/>
      <c r="O22741" s="36"/>
    </row>
    <row r="22742" spans="6:17">
      <c r="O22742" s="36"/>
    </row>
    <row r="22743" spans="6:17">
      <c r="O22743" s="36"/>
    </row>
    <row r="22744" spans="6:17">
      <c r="O22744" s="36"/>
    </row>
    <row r="22745" spans="6:17">
      <c r="O22745" s="36"/>
    </row>
    <row r="22746" spans="6:17">
      <c r="F22746" s="36"/>
      <c r="O22746" s="36"/>
    </row>
    <row r="22747" spans="6:17">
      <c r="O22747" s="36"/>
    </row>
    <row r="22748" spans="6:17">
      <c r="F22748" s="36"/>
      <c r="O22748" s="36"/>
    </row>
    <row r="22749" spans="6:17">
      <c r="O22749" s="36"/>
    </row>
    <row r="22750" spans="6:17">
      <c r="O22750" s="36"/>
    </row>
    <row r="22751" spans="6:17">
      <c r="O22751" s="36"/>
    </row>
    <row r="22752" spans="6:17">
      <c r="F22752" s="47"/>
      <c r="G22752" s="47"/>
      <c r="H22752" s="47"/>
      <c r="I22752" s="47"/>
      <c r="J22752" s="47"/>
      <c r="K22752" s="47"/>
      <c r="L22752" s="47"/>
      <c r="M22752" s="47"/>
      <c r="N22752" s="47"/>
      <c r="O22752" s="47"/>
      <c r="P22752" s="47"/>
      <c r="Q22752" s="47"/>
    </row>
    <row r="22753" spans="6:17">
      <c r="F22753" s="36"/>
      <c r="J22753" s="36"/>
      <c r="K22753" s="36"/>
      <c r="O22753" s="36"/>
    </row>
    <row r="22754" spans="6:17">
      <c r="F22754" s="36"/>
      <c r="O22754" s="36"/>
    </row>
    <row r="22755" spans="6:17">
      <c r="O22755" s="36"/>
    </row>
    <row r="22756" spans="6:17">
      <c r="O22756" s="36"/>
    </row>
    <row r="22757" spans="6:17">
      <c r="O22757" s="36"/>
    </row>
    <row r="22758" spans="6:17">
      <c r="F22758" s="36"/>
      <c r="K22758" s="36"/>
    </row>
    <row r="22759" spans="6:17">
      <c r="F22759" s="47"/>
      <c r="G22759" s="47"/>
      <c r="H22759" s="47"/>
      <c r="I22759" s="47"/>
      <c r="J22759" s="47"/>
      <c r="K22759" s="47"/>
      <c r="L22759" s="47"/>
      <c r="M22759" s="47"/>
      <c r="N22759" s="47"/>
      <c r="O22759" s="47"/>
      <c r="P22759" s="47"/>
      <c r="Q22759" s="47"/>
    </row>
    <row r="22760" spans="6:17">
      <c r="K22760" s="36"/>
      <c r="O22760" s="36"/>
    </row>
    <row r="22761" spans="6:17">
      <c r="O22761" s="36"/>
    </row>
    <row r="22762" spans="6:17">
      <c r="O22762" s="36"/>
    </row>
    <row r="22763" spans="6:17">
      <c r="O22763" s="36"/>
    </row>
    <row r="22764" spans="6:17">
      <c r="F22764" s="36"/>
      <c r="K22764" s="36"/>
      <c r="O22764" s="36"/>
    </row>
    <row r="22765" spans="6:17">
      <c r="F22765" s="36"/>
      <c r="O22765" s="36"/>
    </row>
    <row r="22766" spans="6:17">
      <c r="F22766" s="36"/>
      <c r="O22766" s="36"/>
    </row>
    <row r="22767" spans="6:17">
      <c r="O22767" s="36"/>
    </row>
    <row r="22768" spans="6:17">
      <c r="O22768" s="36"/>
    </row>
    <row r="22769" spans="6:17">
      <c r="O22769" s="36"/>
    </row>
    <row r="22770" spans="6:17">
      <c r="F22770" s="36"/>
      <c r="K22770" s="36"/>
    </row>
    <row r="22771" spans="6:17">
      <c r="O22771" s="36"/>
    </row>
    <row r="22772" spans="6:17">
      <c r="F22772" s="47"/>
      <c r="G22772" s="47"/>
      <c r="H22772" s="47"/>
      <c r="I22772" s="47"/>
      <c r="J22772" s="47"/>
      <c r="K22772" s="47"/>
      <c r="L22772" s="47"/>
      <c r="M22772" s="47"/>
      <c r="N22772" s="47"/>
      <c r="O22772" s="47"/>
      <c r="P22772" s="47"/>
      <c r="Q22772" s="47"/>
    </row>
    <row r="22773" spans="6:17">
      <c r="O22773" s="36"/>
    </row>
    <row r="22774" spans="6:17">
      <c r="O22774" s="36"/>
    </row>
    <row r="22775" spans="6:17">
      <c r="O22775" s="36"/>
    </row>
    <row r="22776" spans="6:17">
      <c r="F22776" s="36"/>
      <c r="J22776" s="36"/>
      <c r="K22776" s="36"/>
      <c r="O22776" s="36"/>
    </row>
    <row r="22777" spans="6:17">
      <c r="J22777" s="36"/>
    </row>
    <row r="22778" spans="6:17">
      <c r="F22778" s="47"/>
      <c r="G22778" s="47"/>
      <c r="H22778" s="47"/>
      <c r="I22778" s="47"/>
      <c r="J22778" s="47"/>
      <c r="K22778" s="47"/>
      <c r="L22778" s="47"/>
      <c r="M22778" s="47"/>
      <c r="N22778" s="47"/>
      <c r="O22778" s="47"/>
      <c r="P22778" s="47"/>
      <c r="Q22778" s="47"/>
    </row>
    <row r="22779" spans="6:17">
      <c r="J22779" s="36"/>
    </row>
    <row r="22780" spans="6:17">
      <c r="J22780" s="36"/>
    </row>
    <row r="22781" spans="6:17">
      <c r="J22781" s="36"/>
    </row>
    <row r="22782" spans="6:17">
      <c r="F22782" s="36"/>
      <c r="J22782" s="36"/>
      <c r="K22782" s="36"/>
      <c r="O22782" s="36"/>
    </row>
    <row r="22783" spans="6:17">
      <c r="F22783" s="36"/>
      <c r="J22783" s="36"/>
      <c r="K22783" s="36"/>
      <c r="O22783" s="36"/>
    </row>
    <row r="22784" spans="6:17">
      <c r="J22784" s="36"/>
    </row>
    <row r="22785" spans="6:15">
      <c r="J22785" s="36"/>
    </row>
    <row r="22786" spans="6:15">
      <c r="J22786" s="36"/>
    </row>
    <row r="22787" spans="6:15">
      <c r="J22787" s="36"/>
    </row>
    <row r="22788" spans="6:15">
      <c r="F22788" s="36"/>
      <c r="K22788" s="36"/>
      <c r="O22788" s="36"/>
    </row>
    <row r="22789" spans="6:15">
      <c r="J22789" s="36"/>
      <c r="K22789" s="36"/>
      <c r="O22789" s="36"/>
    </row>
    <row r="22790" spans="6:15">
      <c r="O22790" s="36"/>
    </row>
    <row r="22791" spans="6:15">
      <c r="O22791" s="36"/>
    </row>
    <row r="22792" spans="6:15">
      <c r="O22792" s="36"/>
    </row>
    <row r="22793" spans="6:15">
      <c r="O22793" s="36"/>
    </row>
    <row r="22794" spans="6:15">
      <c r="F22794" s="36"/>
    </row>
    <row r="22795" spans="6:15">
      <c r="J22795" s="36"/>
      <c r="O22795" s="36"/>
    </row>
    <row r="22800" spans="6:15">
      <c r="F22800" s="36"/>
    </row>
    <row r="22801" spans="6:17">
      <c r="F22801" s="36"/>
      <c r="J22801" s="36"/>
      <c r="O22801" s="36"/>
    </row>
    <row r="22802" spans="6:17">
      <c r="F22802" s="47"/>
      <c r="G22802" s="47"/>
      <c r="H22802" s="47"/>
      <c r="I22802" s="47"/>
      <c r="J22802" s="47"/>
      <c r="K22802" s="47"/>
      <c r="L22802" s="47"/>
      <c r="M22802" s="47"/>
      <c r="N22802" s="47"/>
      <c r="O22802" s="47"/>
      <c r="P22802" s="47"/>
      <c r="Q22802" s="47"/>
    </row>
    <row r="22806" spans="6:17">
      <c r="F22806" s="36"/>
      <c r="K22806" s="36"/>
      <c r="O22806" s="36"/>
    </row>
    <row r="22807" spans="6:17">
      <c r="F22807" s="36"/>
      <c r="J22807" s="36"/>
      <c r="K22807" s="36"/>
      <c r="O22807" s="36"/>
    </row>
    <row r="22808" spans="6:17">
      <c r="F22808" s="36"/>
      <c r="O22808" s="36"/>
    </row>
    <row r="22812" spans="6:17">
      <c r="F22812" s="36"/>
    </row>
    <row r="22813" spans="6:17">
      <c r="I22813" s="36"/>
      <c r="J22813" s="36"/>
      <c r="O22813" s="36"/>
    </row>
    <row r="22814" spans="6:17">
      <c r="F22814" s="36"/>
      <c r="I22814" s="36"/>
    </row>
    <row r="22815" spans="6:17">
      <c r="I22815" s="36"/>
    </row>
    <row r="22816" spans="6:17">
      <c r="I22816" s="36"/>
    </row>
    <row r="22817" spans="6:17">
      <c r="I22817" s="36"/>
    </row>
    <row r="22818" spans="6:17">
      <c r="F22818" s="36"/>
      <c r="K22818" s="36"/>
      <c r="O22818" s="36"/>
    </row>
    <row r="22819" spans="6:17">
      <c r="F22819" s="36"/>
      <c r="J22819" s="36"/>
      <c r="O22819" s="36"/>
    </row>
    <row r="22820" spans="6:17">
      <c r="F22820" s="36"/>
      <c r="O22820" s="36"/>
    </row>
    <row r="22821" spans="6:17">
      <c r="F22821" s="36"/>
      <c r="O22821" s="36"/>
    </row>
    <row r="22822" spans="6:17">
      <c r="F22822" s="36"/>
      <c r="O22822" s="36"/>
    </row>
    <row r="22823" spans="6:17">
      <c r="F22823" s="36"/>
      <c r="O22823" s="36"/>
    </row>
    <row r="22824" spans="6:17">
      <c r="F22824" s="36"/>
      <c r="I22824" s="36"/>
      <c r="K22824" s="36"/>
    </row>
    <row r="22825" spans="6:17">
      <c r="I22825" s="36"/>
      <c r="J22825" s="36"/>
      <c r="O22825" s="36"/>
    </row>
    <row r="22826" spans="6:17">
      <c r="F22826" s="47"/>
      <c r="G22826" s="47"/>
      <c r="H22826" s="47"/>
      <c r="I22826" s="47"/>
      <c r="J22826" s="47"/>
      <c r="K22826" s="47"/>
      <c r="L22826" s="47"/>
      <c r="M22826" s="47"/>
      <c r="N22826" s="47"/>
      <c r="O22826" s="47"/>
      <c r="P22826" s="47"/>
      <c r="Q22826" s="47"/>
    </row>
    <row r="22827" spans="6:17">
      <c r="I22827" s="36"/>
    </row>
    <row r="22828" spans="6:17">
      <c r="I22828" s="36"/>
    </row>
    <row r="22829" spans="6:17">
      <c r="I22829" s="36"/>
    </row>
    <row r="22830" spans="6:17">
      <c r="F22830" s="36"/>
      <c r="J22830" s="36"/>
      <c r="K22830" s="36"/>
      <c r="O22830" s="36"/>
    </row>
    <row r="22831" spans="6:17">
      <c r="F22831" s="36"/>
      <c r="J22831" s="36"/>
      <c r="O22831" s="36"/>
    </row>
    <row r="22832" spans="6:17">
      <c r="F22832" s="36"/>
      <c r="K22832" s="36"/>
      <c r="O22832" s="36"/>
    </row>
    <row r="22836" spans="6:15">
      <c r="F22836" s="36"/>
      <c r="K22836" s="36"/>
    </row>
    <row r="22837" spans="6:15">
      <c r="F22837" s="36"/>
      <c r="J22837" s="36"/>
      <c r="K22837" s="36"/>
      <c r="O22837" s="36"/>
    </row>
    <row r="22838" spans="6:15">
      <c r="F22838" s="36"/>
      <c r="K22838" s="36"/>
      <c r="O22838" s="36"/>
    </row>
    <row r="22839" spans="6:15">
      <c r="K22839" s="36"/>
    </row>
    <row r="22840" spans="6:15">
      <c r="K22840" s="36"/>
    </row>
    <row r="22841" spans="6:15">
      <c r="K22841" s="36"/>
    </row>
    <row r="22842" spans="6:15">
      <c r="F22842" s="36"/>
      <c r="J22842" s="36"/>
      <c r="K22842" s="36"/>
      <c r="O22842" s="36"/>
    </row>
    <row r="22843" spans="6:15">
      <c r="F22843" s="36"/>
      <c r="J22843" s="36"/>
      <c r="O22843" s="36"/>
    </row>
    <row r="22844" spans="6:15">
      <c r="F22844" s="36"/>
      <c r="J22844" s="36"/>
      <c r="K22844" s="36"/>
      <c r="O22844" s="36"/>
    </row>
    <row r="22845" spans="6:15">
      <c r="J22845" s="36"/>
      <c r="O22845" s="36"/>
    </row>
    <row r="22846" spans="6:15">
      <c r="J22846" s="36"/>
      <c r="O22846" s="36"/>
    </row>
    <row r="22847" spans="6:15">
      <c r="J22847" s="36"/>
      <c r="O22847" s="36"/>
    </row>
    <row r="22848" spans="6:15">
      <c r="F22848" s="36"/>
      <c r="K22848" s="36"/>
    </row>
    <row r="22849" spans="6:17">
      <c r="F22849" s="36"/>
      <c r="O22849" s="36"/>
    </row>
    <row r="22850" spans="6:17">
      <c r="F22850" s="47"/>
      <c r="G22850" s="47"/>
      <c r="H22850" s="47"/>
      <c r="I22850" s="47"/>
      <c r="J22850" s="47"/>
      <c r="K22850" s="47"/>
      <c r="L22850" s="47"/>
      <c r="M22850" s="47"/>
      <c r="N22850" s="47"/>
      <c r="O22850" s="47"/>
      <c r="P22850" s="47"/>
      <c r="Q22850" s="47"/>
    </row>
    <row r="22851" spans="6:17">
      <c r="F22851" s="36"/>
    </row>
    <row r="22852" spans="6:17">
      <c r="F22852" s="36"/>
    </row>
    <row r="22853" spans="6:17">
      <c r="F22853" s="36"/>
    </row>
    <row r="22854" spans="6:17">
      <c r="F22854" s="36"/>
      <c r="K22854" s="36"/>
    </row>
    <row r="22855" spans="6:17">
      <c r="F22855" s="36"/>
      <c r="O22855" s="36"/>
    </row>
    <row r="22856" spans="6:17">
      <c r="F22856" s="36"/>
      <c r="O22856" s="36"/>
    </row>
    <row r="22860" spans="6:17">
      <c r="F22860" s="47"/>
      <c r="G22860" s="47"/>
      <c r="H22860" s="47"/>
      <c r="I22860" s="47"/>
      <c r="J22860" s="47"/>
      <c r="K22860" s="47"/>
      <c r="L22860" s="47"/>
      <c r="M22860" s="47"/>
      <c r="N22860" s="47"/>
      <c r="O22860" s="47"/>
      <c r="P22860" s="47"/>
      <c r="Q22860" s="47"/>
    </row>
    <row r="22861" spans="6:17">
      <c r="F22861" s="36"/>
      <c r="J22861" s="36"/>
      <c r="O22861" s="36"/>
    </row>
    <row r="22862" spans="6:17">
      <c r="F22862" s="36"/>
      <c r="J22862" s="36"/>
      <c r="O22862" s="36"/>
    </row>
    <row r="22863" spans="6:17">
      <c r="J22863" s="36"/>
    </row>
    <row r="22864" spans="6:17">
      <c r="J22864" s="36"/>
    </row>
    <row r="22865" spans="6:17">
      <c r="J22865" s="36"/>
    </row>
    <row r="22866" spans="6:17">
      <c r="F22866" s="36"/>
      <c r="K22866" s="36"/>
    </row>
    <row r="22867" spans="6:17">
      <c r="J22867" s="36"/>
      <c r="O22867" s="36"/>
    </row>
    <row r="22868" spans="6:17">
      <c r="F22868" s="36"/>
      <c r="O22868" s="36"/>
    </row>
    <row r="22872" spans="6:17">
      <c r="F22872" s="36"/>
      <c r="J22872" s="36"/>
      <c r="K22872" s="36"/>
    </row>
    <row r="22873" spans="6:17">
      <c r="K22873" s="36"/>
      <c r="O22873" s="36"/>
    </row>
    <row r="22874" spans="6:17">
      <c r="F22874" s="36"/>
      <c r="O22874" s="36"/>
    </row>
    <row r="22878" spans="6:17">
      <c r="F22878" s="47"/>
      <c r="G22878" s="47"/>
      <c r="H22878" s="47"/>
      <c r="I22878" s="47"/>
      <c r="J22878" s="47"/>
      <c r="K22878" s="47"/>
      <c r="L22878" s="47"/>
      <c r="M22878" s="47"/>
      <c r="N22878" s="47"/>
      <c r="O22878" s="47"/>
      <c r="P22878" s="47"/>
      <c r="Q22878" s="47"/>
    </row>
    <row r="22879" spans="6:17">
      <c r="K22879" s="36"/>
    </row>
    <row r="22880" spans="6:17">
      <c r="F22880" s="36"/>
      <c r="J22880" s="36"/>
      <c r="K22880" s="36"/>
      <c r="O22880" s="36"/>
    </row>
    <row r="22881" spans="6:17">
      <c r="K22881" s="36"/>
    </row>
    <row r="22882" spans="6:17">
      <c r="K22882" s="36"/>
    </row>
    <row r="22883" spans="6:17">
      <c r="K22883" s="36"/>
    </row>
    <row r="22884" spans="6:17">
      <c r="F22884" s="36"/>
      <c r="J22884" s="36"/>
      <c r="K22884" s="36"/>
    </row>
    <row r="22885" spans="6:17">
      <c r="F22885" s="36"/>
      <c r="J22885" s="36"/>
      <c r="K22885" s="36"/>
    </row>
    <row r="22886" spans="6:17">
      <c r="F22886" s="47"/>
      <c r="G22886" s="47"/>
      <c r="H22886" s="47"/>
      <c r="I22886" s="47"/>
      <c r="J22886" s="47"/>
      <c r="K22886" s="47"/>
      <c r="L22886" s="47"/>
      <c r="M22886" s="47"/>
      <c r="N22886" s="47"/>
      <c r="O22886" s="47"/>
      <c r="P22886" s="47"/>
      <c r="Q22886" s="47"/>
    </row>
    <row r="22887" spans="6:17">
      <c r="J22887" s="36"/>
    </row>
    <row r="22888" spans="6:17">
      <c r="J22888" s="36"/>
    </row>
    <row r="22889" spans="6:17">
      <c r="J22889" s="36"/>
    </row>
    <row r="22890" spans="6:17">
      <c r="F22890" s="47"/>
      <c r="G22890" s="47"/>
      <c r="H22890" s="47"/>
      <c r="I22890" s="47"/>
      <c r="J22890" s="47"/>
      <c r="K22890" s="47"/>
      <c r="L22890" s="47"/>
      <c r="M22890" s="47"/>
      <c r="N22890" s="47"/>
      <c r="O22890" s="47"/>
      <c r="P22890" s="47"/>
      <c r="Q22890" s="47"/>
    </row>
    <row r="22891" spans="6:17">
      <c r="O22891" s="36"/>
    </row>
    <row r="22892" spans="6:17">
      <c r="F22892" s="36"/>
      <c r="K22892" s="36"/>
      <c r="O22892" s="36"/>
    </row>
    <row r="22896" spans="6:17">
      <c r="F22896" s="36"/>
      <c r="K22896" s="36"/>
    </row>
    <row r="22897" spans="6:17">
      <c r="F22897" s="36"/>
      <c r="K22897" s="36"/>
      <c r="O22897" s="36"/>
    </row>
    <row r="22898" spans="6:17">
      <c r="F22898" s="36"/>
      <c r="K22898" s="36"/>
      <c r="O22898" s="36"/>
    </row>
    <row r="22902" spans="6:17">
      <c r="K22902" s="36"/>
    </row>
    <row r="22903" spans="6:17">
      <c r="K22903" s="36"/>
    </row>
    <row r="22904" spans="6:17">
      <c r="F22904" s="47"/>
      <c r="G22904" s="47"/>
      <c r="H22904" s="47"/>
      <c r="I22904" s="47"/>
      <c r="J22904" s="47"/>
      <c r="K22904" s="47"/>
      <c r="L22904" s="47"/>
      <c r="M22904" s="47"/>
      <c r="N22904" s="47"/>
      <c r="O22904" s="47"/>
      <c r="P22904" s="47"/>
      <c r="Q22904" s="47"/>
    </row>
    <row r="22905" spans="6:17">
      <c r="K22905" s="36"/>
    </row>
    <row r="22906" spans="6:17">
      <c r="K22906" s="36"/>
    </row>
    <row r="22908" spans="6:17">
      <c r="F22908" s="47"/>
      <c r="G22908" s="47"/>
      <c r="H22908" s="47"/>
      <c r="I22908" s="47"/>
      <c r="J22908" s="47"/>
      <c r="K22908" s="47"/>
      <c r="L22908" s="47"/>
      <c r="M22908" s="47"/>
      <c r="N22908" s="47"/>
      <c r="O22908" s="47"/>
      <c r="P22908" s="47"/>
      <c r="Q22908" s="47"/>
    </row>
    <row r="22909" spans="6:17">
      <c r="F22909" s="36"/>
      <c r="K22909" s="36"/>
      <c r="O22909" s="36"/>
    </row>
    <row r="22910" spans="6:17">
      <c r="F22910" s="36"/>
      <c r="O22910" s="36"/>
    </row>
    <row r="22911" spans="6:17">
      <c r="F22911" s="36"/>
    </row>
    <row r="22912" spans="6:17">
      <c r="F22912" s="36"/>
    </row>
    <row r="22913" spans="6:17">
      <c r="F22913" s="36"/>
    </row>
    <row r="22915" spans="6:17">
      <c r="F22915" s="36"/>
    </row>
    <row r="22916" spans="6:17">
      <c r="F22916" s="36"/>
      <c r="K22916" s="36"/>
      <c r="O22916" s="36"/>
    </row>
    <row r="22917" spans="6:17">
      <c r="F22917" s="36"/>
    </row>
    <row r="22918" spans="6:17">
      <c r="F22918" s="36"/>
    </row>
    <row r="22919" spans="6:17">
      <c r="F22919" s="36"/>
    </row>
    <row r="22920" spans="6:17">
      <c r="F22920" s="36"/>
      <c r="K22920" s="36"/>
      <c r="N22920" s="36"/>
      <c r="O22920" s="36"/>
    </row>
    <row r="22922" spans="6:17">
      <c r="O22922" s="36"/>
    </row>
    <row r="22927" spans="6:17">
      <c r="F22927" s="47"/>
      <c r="G22927" s="47"/>
      <c r="H22927" s="47"/>
      <c r="I22927" s="47"/>
      <c r="J22927" s="47"/>
      <c r="K22927" s="47"/>
      <c r="L22927" s="47"/>
      <c r="M22927" s="47"/>
      <c r="N22927" s="47"/>
      <c r="O22927" s="47"/>
      <c r="P22927" s="47"/>
      <c r="Q22927" s="47"/>
    </row>
    <row r="22928" spans="6:17">
      <c r="F22928" s="47"/>
      <c r="G22928" s="47"/>
      <c r="H22928" s="47"/>
      <c r="I22928" s="47"/>
      <c r="J22928" s="47"/>
      <c r="K22928" s="47"/>
      <c r="L22928" s="47"/>
      <c r="M22928" s="47"/>
      <c r="N22928" s="47"/>
      <c r="O22928" s="47"/>
      <c r="P22928" s="47"/>
      <c r="Q22928" s="47"/>
    </row>
    <row r="22932" spans="6:17">
      <c r="F22932" s="47"/>
      <c r="G22932" s="47"/>
      <c r="H22932" s="47"/>
      <c r="I22932" s="47"/>
      <c r="J22932" s="47"/>
      <c r="K22932" s="47"/>
      <c r="L22932" s="47"/>
      <c r="M22932" s="47"/>
      <c r="N22932" s="47"/>
      <c r="O22932" s="47"/>
      <c r="P22932" s="47"/>
      <c r="Q22932" s="47"/>
    </row>
    <row r="22934" spans="6:17">
      <c r="O22934" s="36"/>
    </row>
    <row r="22938" spans="6:17">
      <c r="H22938" s="36"/>
    </row>
    <row r="22939" spans="6:17">
      <c r="H22939" s="36"/>
      <c r="J22939" s="36"/>
      <c r="O22939" s="36"/>
    </row>
    <row r="22940" spans="6:17">
      <c r="H22940" s="36"/>
    </row>
    <row r="22941" spans="6:17">
      <c r="H22941" s="36"/>
    </row>
    <row r="22942" spans="6:17">
      <c r="H22942" s="36"/>
    </row>
    <row r="22943" spans="6:17">
      <c r="H22943" s="36"/>
    </row>
    <row r="22944" spans="6:17">
      <c r="F22944" s="36"/>
      <c r="H22944" s="36"/>
      <c r="I22944" s="36"/>
    </row>
    <row r="22945" spans="6:17">
      <c r="H22945" s="36"/>
      <c r="I22945" s="36"/>
    </row>
    <row r="22946" spans="6:17">
      <c r="H22946" s="36"/>
      <c r="I22946" s="36"/>
    </row>
    <row r="22947" spans="6:17">
      <c r="H22947" s="36"/>
      <c r="I22947" s="36"/>
    </row>
    <row r="22948" spans="6:17">
      <c r="H22948" s="36"/>
      <c r="I22948" s="36"/>
    </row>
    <row r="22949" spans="6:17">
      <c r="H22949" s="36"/>
      <c r="I22949" s="36"/>
    </row>
    <row r="22950" spans="6:17">
      <c r="F22950" s="36"/>
      <c r="I22950" s="36"/>
      <c r="K22950" s="36"/>
      <c r="O22950" s="36"/>
    </row>
    <row r="22951" spans="6:17">
      <c r="F22951" s="36"/>
      <c r="I22951" s="36"/>
    </row>
    <row r="22952" spans="6:17">
      <c r="I22952" s="36"/>
    </row>
    <row r="22953" spans="6:17">
      <c r="I22953" s="36"/>
    </row>
    <row r="22954" spans="6:17">
      <c r="I22954" s="36"/>
    </row>
    <row r="22955" spans="6:17">
      <c r="I22955" s="36"/>
    </row>
    <row r="22956" spans="6:17">
      <c r="J22956" s="36"/>
      <c r="K22956" s="36"/>
      <c r="O22956" s="36"/>
    </row>
    <row r="22957" spans="6:17">
      <c r="F22957" s="47"/>
      <c r="G22957" s="47"/>
      <c r="H22957" s="47"/>
      <c r="I22957" s="47"/>
      <c r="J22957" s="47"/>
      <c r="K22957" s="47"/>
      <c r="L22957" s="47"/>
      <c r="M22957" s="47"/>
      <c r="N22957" s="47"/>
      <c r="O22957" s="47"/>
      <c r="P22957" s="47"/>
      <c r="Q22957" s="47"/>
    </row>
    <row r="22958" spans="6:17">
      <c r="J22958" s="36"/>
    </row>
    <row r="22959" spans="6:17">
      <c r="J22959" s="36"/>
    </row>
    <row r="22960" spans="6:17">
      <c r="J22960" s="36"/>
    </row>
    <row r="22961" spans="6:15">
      <c r="J22961" s="36"/>
    </row>
    <row r="22962" spans="6:15">
      <c r="J22962" s="36"/>
      <c r="N22962" s="36"/>
      <c r="O22962" s="36"/>
    </row>
    <row r="22963" spans="6:15">
      <c r="N22963" s="36"/>
    </row>
    <row r="22964" spans="6:15">
      <c r="N22964" s="36"/>
    </row>
    <row r="22965" spans="6:15">
      <c r="N22965" s="36"/>
    </row>
    <row r="22966" spans="6:15">
      <c r="N22966" s="36"/>
    </row>
    <row r="22968" spans="6:15">
      <c r="F22968" s="36"/>
    </row>
    <row r="22969" spans="6:15">
      <c r="F22969" s="36"/>
    </row>
    <row r="22970" spans="6:15">
      <c r="F22970" s="36"/>
    </row>
    <row r="22971" spans="6:15">
      <c r="F22971" s="36"/>
    </row>
    <row r="22972" spans="6:15">
      <c r="F22972" s="36"/>
    </row>
    <row r="22973" spans="6:15">
      <c r="F22973" s="36"/>
    </row>
    <row r="22974" spans="6:15">
      <c r="K22974" s="36"/>
    </row>
    <row r="22975" spans="6:15">
      <c r="K22975" s="36"/>
    </row>
    <row r="22976" spans="6:15">
      <c r="K22976" s="36"/>
    </row>
    <row r="22977" spans="6:15">
      <c r="K22977" s="36"/>
    </row>
    <row r="22978" spans="6:15">
      <c r="K22978" s="36"/>
    </row>
    <row r="22979" spans="6:15">
      <c r="K22979" s="36"/>
    </row>
    <row r="22980" spans="6:15">
      <c r="F22980" s="36"/>
      <c r="I22980" s="36"/>
      <c r="J22980" s="36"/>
      <c r="K22980" s="36"/>
      <c r="O22980" s="36"/>
    </row>
    <row r="22981" spans="6:15">
      <c r="F22981" s="36"/>
      <c r="I22981" s="36"/>
      <c r="K22981" s="36"/>
      <c r="O22981" s="36"/>
    </row>
    <row r="22982" spans="6:15">
      <c r="I22982" s="36"/>
    </row>
    <row r="22983" spans="6:15">
      <c r="I22983" s="36"/>
    </row>
    <row r="22984" spans="6:15">
      <c r="I22984" s="36"/>
    </row>
    <row r="22985" spans="6:15">
      <c r="I22985" s="36"/>
    </row>
    <row r="22986" spans="6:15">
      <c r="F22986" s="36"/>
      <c r="K22986" s="36"/>
    </row>
    <row r="22987" spans="6:15">
      <c r="K22987" s="36"/>
    </row>
    <row r="22988" spans="6:15">
      <c r="K22988" s="36"/>
    </row>
    <row r="22989" spans="6:15">
      <c r="K22989" s="36"/>
    </row>
    <row r="22990" spans="6:15">
      <c r="K22990" s="36"/>
    </row>
    <row r="22991" spans="6:15">
      <c r="K22991" s="36"/>
    </row>
    <row r="22992" spans="6:15">
      <c r="F22992" s="36"/>
      <c r="O22992" s="36"/>
    </row>
    <row r="22993" spans="6:17">
      <c r="F22993" s="36"/>
      <c r="K22993" s="36"/>
      <c r="O22993" s="36"/>
    </row>
    <row r="22994" spans="6:17">
      <c r="O22994" s="36"/>
    </row>
    <row r="22995" spans="6:17">
      <c r="O22995" s="36"/>
    </row>
    <row r="22996" spans="6:17">
      <c r="O22996" s="36"/>
    </row>
    <row r="22997" spans="6:17">
      <c r="O22997" s="36"/>
    </row>
    <row r="22998" spans="6:17">
      <c r="F22998" s="36"/>
      <c r="O22998" s="36"/>
    </row>
    <row r="22999" spans="6:17">
      <c r="O22999" s="36"/>
    </row>
    <row r="23000" spans="6:17">
      <c r="O23000" s="36"/>
    </row>
    <row r="23001" spans="6:17">
      <c r="O23001" s="36"/>
    </row>
    <row r="23002" spans="6:17">
      <c r="O23002" s="36"/>
    </row>
    <row r="23003" spans="6:17">
      <c r="O23003" s="36"/>
    </row>
    <row r="23004" spans="6:17">
      <c r="F23004" s="47"/>
      <c r="G23004" s="47"/>
      <c r="H23004" s="47"/>
      <c r="I23004" s="47"/>
      <c r="J23004" s="47"/>
      <c r="K23004" s="47"/>
      <c r="L23004" s="47"/>
      <c r="M23004" s="47"/>
      <c r="N23004" s="47"/>
      <c r="O23004" s="47"/>
      <c r="P23004" s="47"/>
      <c r="Q23004" s="47"/>
    </row>
    <row r="23005" spans="6:17">
      <c r="F23005" s="47"/>
      <c r="G23005" s="47"/>
      <c r="H23005" s="47"/>
      <c r="I23005" s="47"/>
      <c r="J23005" s="47"/>
      <c r="K23005" s="47"/>
      <c r="L23005" s="47"/>
      <c r="M23005" s="47"/>
      <c r="N23005" s="47"/>
      <c r="O23005" s="47"/>
      <c r="P23005" s="47"/>
      <c r="Q23005" s="47"/>
    </row>
    <row r="23009" spans="6:15">
      <c r="I23009" s="36"/>
    </row>
    <row r="23010" spans="6:15">
      <c r="K23010" s="36"/>
    </row>
    <row r="23011" spans="6:15">
      <c r="F23011" s="36"/>
      <c r="J23011" s="36"/>
      <c r="K23011" s="36"/>
      <c r="O23011" s="36"/>
    </row>
    <row r="23012" spans="6:15">
      <c r="K23012" s="36"/>
    </row>
    <row r="23013" spans="6:15">
      <c r="K23013" s="36"/>
    </row>
    <row r="23014" spans="6:15">
      <c r="K23014" s="36"/>
    </row>
    <row r="23015" spans="6:15">
      <c r="K23015" s="36"/>
    </row>
    <row r="23016" spans="6:15">
      <c r="I23016" s="36"/>
    </row>
    <row r="23017" spans="6:15">
      <c r="F23017" s="36"/>
      <c r="I23017" s="36"/>
      <c r="K23017" s="36"/>
      <c r="O23017" s="36"/>
    </row>
    <row r="23018" spans="6:15">
      <c r="I23018" s="36"/>
    </row>
    <row r="23019" spans="6:15">
      <c r="I23019" s="36"/>
    </row>
    <row r="23020" spans="6:15">
      <c r="I23020" s="36"/>
    </row>
    <row r="23021" spans="6:15">
      <c r="I23021" s="36"/>
    </row>
    <row r="23034" spans="6:15">
      <c r="F23034" s="36"/>
      <c r="J23034" s="36"/>
      <c r="O23034" s="36"/>
    </row>
    <row r="23035" spans="6:15">
      <c r="F23035" s="36"/>
      <c r="J23035" s="36"/>
      <c r="K23035" s="36"/>
      <c r="O23035" s="36"/>
    </row>
    <row r="23036" spans="6:15">
      <c r="J23036" s="36"/>
    </row>
    <row r="23037" spans="6:15">
      <c r="J23037" s="36"/>
    </row>
    <row r="23038" spans="6:15">
      <c r="J23038" s="36"/>
    </row>
    <row r="23039" spans="6:15">
      <c r="J23039" s="36"/>
    </row>
    <row r="23040" spans="6:15">
      <c r="F23040" s="36"/>
      <c r="K23040" s="36"/>
    </row>
    <row r="23041" spans="6:15">
      <c r="F23041" s="36"/>
      <c r="O23041" s="36"/>
    </row>
    <row r="23046" spans="6:15">
      <c r="I23046" s="36"/>
    </row>
    <row r="23048" spans="6:15">
      <c r="I23048" s="36"/>
    </row>
    <row r="23049" spans="6:15">
      <c r="I23049" s="36"/>
    </row>
    <row r="23050" spans="6:15">
      <c r="I23050" s="36"/>
    </row>
    <row r="23051" spans="6:15">
      <c r="I23051" s="36"/>
    </row>
    <row r="23054" spans="6:15">
      <c r="F23054" s="36"/>
      <c r="K23054" s="36"/>
    </row>
    <row r="23058" spans="6:15">
      <c r="F23058" s="36"/>
    </row>
    <row r="23059" spans="6:15">
      <c r="F23059" s="36"/>
    </row>
    <row r="23060" spans="6:15">
      <c r="F23060" s="36"/>
    </row>
    <row r="23061" spans="6:15">
      <c r="F23061" s="36"/>
    </row>
    <row r="23062" spans="6:15">
      <c r="F23062" s="36"/>
    </row>
    <row r="23063" spans="6:15">
      <c r="F23063" s="36"/>
    </row>
    <row r="23064" spans="6:15">
      <c r="F23064" s="36"/>
    </row>
    <row r="23065" spans="6:15">
      <c r="F23065" s="36"/>
      <c r="K23065" s="36"/>
      <c r="O23065" s="36"/>
    </row>
    <row r="23071" spans="6:15">
      <c r="O23071" s="36"/>
    </row>
    <row r="23072" spans="6:15">
      <c r="O23072" s="36"/>
    </row>
    <row r="23073" spans="6:17">
      <c r="O23073" s="36"/>
    </row>
    <row r="23074" spans="6:17">
      <c r="O23074" s="36"/>
    </row>
    <row r="23075" spans="6:17">
      <c r="O23075" s="36"/>
    </row>
    <row r="23077" spans="6:17">
      <c r="F23077" s="36"/>
      <c r="K23077" s="36"/>
      <c r="M23077" s="36"/>
    </row>
    <row r="23078" spans="6:17">
      <c r="F23078" s="36"/>
      <c r="M23078" s="36"/>
      <c r="O23078" s="36"/>
    </row>
    <row r="23079" spans="6:17">
      <c r="M23079" s="36"/>
    </row>
    <row r="23080" spans="6:17">
      <c r="M23080" s="36"/>
    </row>
    <row r="23081" spans="6:17">
      <c r="M23081" s="36"/>
    </row>
    <row r="23088" spans="6:17">
      <c r="F23088" s="47"/>
      <c r="G23088" s="47"/>
      <c r="H23088" s="47"/>
      <c r="I23088" s="47"/>
      <c r="J23088" s="47"/>
      <c r="K23088" s="47"/>
      <c r="L23088" s="47"/>
      <c r="M23088" s="47"/>
      <c r="N23088" s="47"/>
      <c r="O23088" s="47"/>
      <c r="P23088" s="47"/>
      <c r="Q23088" s="47"/>
    </row>
    <row r="23089" spans="6:17">
      <c r="F23089" s="36"/>
      <c r="J23089" s="36"/>
      <c r="K23089" s="36"/>
      <c r="O23089" s="36"/>
    </row>
    <row r="23090" spans="6:17">
      <c r="F23090" s="36"/>
    </row>
    <row r="23091" spans="6:17">
      <c r="F23091" s="36"/>
    </row>
    <row r="23092" spans="6:17">
      <c r="F23092" s="36"/>
    </row>
    <row r="23093" spans="6:17">
      <c r="F23093" s="36"/>
    </row>
    <row r="23094" spans="6:17">
      <c r="F23094" s="47"/>
      <c r="G23094" s="47"/>
      <c r="H23094" s="47"/>
      <c r="I23094" s="47"/>
      <c r="J23094" s="47"/>
      <c r="K23094" s="47"/>
      <c r="L23094" s="47"/>
      <c r="M23094" s="47"/>
      <c r="N23094" s="47"/>
      <c r="O23094" s="47"/>
      <c r="P23094" s="47"/>
      <c r="Q23094" s="47"/>
    </row>
    <row r="23095" spans="6:17">
      <c r="K23095" s="36"/>
    </row>
    <row r="23096" spans="6:17">
      <c r="F23096" s="36"/>
      <c r="K23096" s="36"/>
    </row>
    <row r="23097" spans="6:17">
      <c r="F23097" s="36"/>
      <c r="K23097" s="36"/>
    </row>
    <row r="23098" spans="6:17">
      <c r="F23098" s="36"/>
      <c r="K23098" s="36"/>
    </row>
    <row r="23099" spans="6:17">
      <c r="K23099" s="36"/>
    </row>
    <row r="23100" spans="6:17">
      <c r="F23100" s="47"/>
      <c r="G23100" s="47"/>
      <c r="H23100" s="47"/>
      <c r="I23100" s="47"/>
      <c r="J23100" s="47"/>
      <c r="K23100" s="47"/>
      <c r="L23100" s="47"/>
      <c r="M23100" s="47"/>
      <c r="N23100" s="47"/>
      <c r="O23100" s="47"/>
      <c r="P23100" s="47"/>
      <c r="Q23100" s="47"/>
    </row>
    <row r="23101" spans="6:17">
      <c r="F23101" s="36"/>
      <c r="O23101" s="36"/>
    </row>
    <row r="23102" spans="6:17">
      <c r="F23102" s="47"/>
      <c r="G23102" s="47"/>
      <c r="H23102" s="47"/>
      <c r="I23102" s="47"/>
      <c r="J23102" s="47"/>
      <c r="K23102" s="47"/>
      <c r="L23102" s="47"/>
      <c r="M23102" s="47"/>
      <c r="N23102" s="47"/>
      <c r="O23102" s="47"/>
      <c r="P23102" s="47"/>
      <c r="Q23102" s="47"/>
    </row>
    <row r="23103" spans="6:17">
      <c r="O23103" s="36"/>
    </row>
    <row r="23104" spans="6:17">
      <c r="O23104" s="36"/>
    </row>
    <row r="23105" spans="6:15">
      <c r="O23105" s="36"/>
    </row>
    <row r="23108" spans="6:15">
      <c r="O23108" s="36"/>
    </row>
    <row r="23112" spans="6:15">
      <c r="J23112" s="36"/>
      <c r="O23112" s="36"/>
    </row>
    <row r="23118" spans="6:15">
      <c r="F23118" s="36"/>
      <c r="J23118" s="36"/>
      <c r="K23118" s="36"/>
      <c r="O23118" s="36"/>
    </row>
    <row r="23119" spans="6:15">
      <c r="F23119" s="36"/>
      <c r="J23119" s="36"/>
      <c r="K23119" s="36"/>
      <c r="O23119" s="36"/>
    </row>
    <row r="23120" spans="6:15">
      <c r="J23120" s="36"/>
      <c r="O23120" s="36"/>
    </row>
    <row r="23121" spans="6:17">
      <c r="J23121" s="36"/>
    </row>
    <row r="23122" spans="6:17">
      <c r="J23122" s="36"/>
    </row>
    <row r="23123" spans="6:17">
      <c r="J23123" s="36"/>
    </row>
    <row r="23124" spans="6:17">
      <c r="F23124" s="47"/>
      <c r="G23124" s="47"/>
      <c r="H23124" s="47"/>
      <c r="I23124" s="47"/>
      <c r="J23124" s="47"/>
      <c r="K23124" s="47"/>
      <c r="L23124" s="47"/>
      <c r="M23124" s="47"/>
      <c r="N23124" s="47"/>
      <c r="O23124" s="47"/>
      <c r="P23124" s="47"/>
      <c r="Q23124" s="47"/>
    </row>
    <row r="23125" spans="6:17">
      <c r="F23125" s="47"/>
      <c r="G23125" s="47"/>
      <c r="H23125" s="47"/>
      <c r="I23125" s="47"/>
      <c r="J23125" s="47"/>
      <c r="K23125" s="47"/>
      <c r="L23125" s="47"/>
      <c r="M23125" s="47"/>
      <c r="N23125" s="47"/>
      <c r="O23125" s="47"/>
      <c r="P23125" s="47"/>
      <c r="Q23125" s="47"/>
    </row>
    <row r="23126" spans="6:17">
      <c r="F23126" s="36"/>
    </row>
    <row r="23127" spans="6:17">
      <c r="F23127" s="36"/>
    </row>
    <row r="23128" spans="6:17">
      <c r="F23128" s="36"/>
    </row>
    <row r="23129" spans="6:17">
      <c r="F23129" s="36"/>
    </row>
    <row r="23130" spans="6:17">
      <c r="F23130" s="47"/>
      <c r="G23130" s="47"/>
      <c r="H23130" s="47"/>
      <c r="I23130" s="47"/>
      <c r="J23130" s="47"/>
      <c r="K23130" s="47"/>
      <c r="L23130" s="47"/>
      <c r="M23130" s="47"/>
      <c r="N23130" s="47"/>
      <c r="O23130" s="47"/>
      <c r="P23130" s="47"/>
      <c r="Q23130" s="47"/>
    </row>
    <row r="23131" spans="6:17">
      <c r="O23131" s="36"/>
    </row>
    <row r="23132" spans="6:17">
      <c r="O23132" s="36"/>
    </row>
    <row r="23136" spans="6:17">
      <c r="F23136" s="36"/>
      <c r="I23136" s="36"/>
    </row>
    <row r="23137" spans="6:17">
      <c r="I23137" s="36"/>
      <c r="O23137" s="36"/>
    </row>
    <row r="23138" spans="6:17">
      <c r="I23138" s="36"/>
    </row>
    <row r="23139" spans="6:17">
      <c r="I23139" s="36"/>
    </row>
    <row r="23140" spans="6:17">
      <c r="I23140" s="36"/>
    </row>
    <row r="23141" spans="6:17">
      <c r="I23141" s="36"/>
    </row>
    <row r="23142" spans="6:17">
      <c r="F23142" s="47"/>
      <c r="G23142" s="47"/>
      <c r="H23142" s="47"/>
      <c r="I23142" s="47"/>
      <c r="J23142" s="47"/>
      <c r="K23142" s="47"/>
      <c r="L23142" s="47"/>
      <c r="M23142" s="47"/>
      <c r="N23142" s="47"/>
      <c r="O23142" s="47"/>
      <c r="P23142" s="47"/>
      <c r="Q23142" s="47"/>
    </row>
    <row r="23143" spans="6:17">
      <c r="F23143" s="36"/>
      <c r="K23143" s="36"/>
      <c r="O23143" s="36"/>
    </row>
    <row r="23144" spans="6:17">
      <c r="F23144" s="36"/>
    </row>
    <row r="23145" spans="6:17">
      <c r="F23145" s="36"/>
    </row>
    <row r="23146" spans="6:17">
      <c r="F23146" s="36"/>
    </row>
    <row r="23147" spans="6:17">
      <c r="F23147" s="36"/>
    </row>
    <row r="23148" spans="6:17">
      <c r="F23148" s="47"/>
      <c r="G23148" s="47"/>
      <c r="H23148" s="47"/>
      <c r="I23148" s="47"/>
      <c r="J23148" s="47"/>
      <c r="K23148" s="47"/>
      <c r="L23148" s="47"/>
      <c r="M23148" s="47"/>
      <c r="N23148" s="47"/>
      <c r="O23148" s="47"/>
      <c r="P23148" s="47"/>
      <c r="Q23148" s="47"/>
    </row>
    <row r="23149" spans="6:17">
      <c r="F23149" s="36"/>
      <c r="K23149" s="36"/>
      <c r="O23149" s="36"/>
    </row>
    <row r="23150" spans="6:17">
      <c r="F23150" s="36"/>
      <c r="K23150" s="36"/>
    </row>
    <row r="23151" spans="6:17">
      <c r="F23151" s="36"/>
      <c r="K23151" s="36"/>
    </row>
    <row r="23152" spans="6:17">
      <c r="F23152" s="36"/>
      <c r="K23152" s="36"/>
    </row>
    <row r="23153" spans="6:15">
      <c r="F23153" s="36"/>
      <c r="K23153" s="36"/>
    </row>
    <row r="23154" spans="6:15">
      <c r="F23154" s="36"/>
      <c r="K23154" s="36"/>
    </row>
    <row r="23155" spans="6:15">
      <c r="F23155" s="36"/>
      <c r="O23155" s="36"/>
    </row>
    <row r="23156" spans="6:15">
      <c r="F23156" s="36"/>
    </row>
    <row r="23157" spans="6:15">
      <c r="F23157" s="36"/>
    </row>
    <row r="23158" spans="6:15">
      <c r="F23158" s="36"/>
    </row>
    <row r="23159" spans="6:15">
      <c r="F23159" s="36"/>
    </row>
    <row r="23160" spans="6:15">
      <c r="F23160" s="36"/>
    </row>
    <row r="23161" spans="6:15">
      <c r="J23161" s="36"/>
      <c r="O23161" s="36"/>
    </row>
    <row r="23162" spans="6:15">
      <c r="J23162" s="36"/>
    </row>
    <row r="23163" spans="6:15">
      <c r="J23163" s="36"/>
    </row>
    <row r="23164" spans="6:15">
      <c r="J23164" s="36"/>
    </row>
    <row r="23165" spans="6:15">
      <c r="J23165" s="36"/>
    </row>
    <row r="23166" spans="6:15">
      <c r="F23166" s="36"/>
      <c r="J23166" s="36"/>
      <c r="O23166" s="36"/>
    </row>
    <row r="23167" spans="6:15">
      <c r="F23167" s="36"/>
      <c r="O23167" s="36"/>
    </row>
    <row r="23168" spans="6:15">
      <c r="F23168" s="36"/>
    </row>
    <row r="23169" spans="6:15">
      <c r="F23169" s="36"/>
    </row>
    <row r="23170" spans="6:15">
      <c r="F23170" s="36"/>
    </row>
    <row r="23171" spans="6:15">
      <c r="F23171" s="36"/>
    </row>
    <row r="23172" spans="6:15">
      <c r="F23172" s="36"/>
      <c r="I23172" s="36"/>
    </row>
    <row r="23173" spans="6:15">
      <c r="F23173" s="36"/>
      <c r="I23173" s="36"/>
      <c r="J23173" s="36"/>
      <c r="K23173" s="36"/>
      <c r="O23173" s="36"/>
    </row>
    <row r="23174" spans="6:15">
      <c r="I23174" s="36"/>
    </row>
    <row r="23175" spans="6:15">
      <c r="I23175" s="36"/>
    </row>
    <row r="23176" spans="6:15">
      <c r="I23176" s="36"/>
    </row>
    <row r="23178" spans="6:15">
      <c r="F23178" s="36"/>
    </row>
    <row r="23179" spans="6:15">
      <c r="O23179" s="36"/>
    </row>
    <row r="23180" spans="6:15">
      <c r="F23180" s="36"/>
      <c r="K23180" s="36"/>
    </row>
    <row r="23184" spans="6:15">
      <c r="F23184" s="36"/>
    </row>
    <row r="23185" spans="6:15">
      <c r="O23185" s="36"/>
    </row>
    <row r="23190" spans="6:15">
      <c r="H23190" s="36"/>
    </row>
    <row r="23191" spans="6:15">
      <c r="H23191" s="36"/>
      <c r="O23191" s="36"/>
    </row>
    <row r="23192" spans="6:15">
      <c r="H23192" s="36"/>
    </row>
    <row r="23193" spans="6:15">
      <c r="H23193" s="36"/>
    </row>
    <row r="23194" spans="6:15">
      <c r="H23194" s="36"/>
    </row>
    <row r="23195" spans="6:15">
      <c r="H23195" s="36"/>
    </row>
    <row r="23196" spans="6:15">
      <c r="F23196" s="36"/>
      <c r="K23196" s="36"/>
      <c r="O23196" s="36"/>
    </row>
    <row r="23197" spans="6:15">
      <c r="F23197" s="36"/>
      <c r="O23197" s="36"/>
    </row>
    <row r="23203" spans="6:17">
      <c r="F23203" s="36"/>
      <c r="K23203" s="36"/>
      <c r="O23203" s="36"/>
    </row>
    <row r="23204" spans="6:17">
      <c r="F23204" s="47"/>
      <c r="G23204" s="47"/>
      <c r="H23204" s="47"/>
      <c r="I23204" s="47"/>
      <c r="J23204" s="47"/>
      <c r="K23204" s="47"/>
      <c r="L23204" s="47"/>
      <c r="M23204" s="47"/>
      <c r="N23204" s="47"/>
      <c r="O23204" s="47"/>
      <c r="P23204" s="47"/>
      <c r="Q23204" s="47"/>
    </row>
    <row r="23208" spans="6:17">
      <c r="I23208" s="36"/>
    </row>
    <row r="23209" spans="6:17">
      <c r="I23209" s="36"/>
    </row>
    <row r="23210" spans="6:17">
      <c r="I23210" s="36"/>
    </row>
    <row r="23211" spans="6:17">
      <c r="I23211" s="36"/>
    </row>
    <row r="23212" spans="6:17">
      <c r="I23212" s="36"/>
    </row>
    <row r="23213" spans="6:17">
      <c r="I23213" s="36"/>
    </row>
    <row r="23215" spans="6:17">
      <c r="F23215" s="36"/>
      <c r="K23215" s="36"/>
      <c r="O23215" s="36"/>
    </row>
    <row r="23221" spans="6:17">
      <c r="F23221" s="36"/>
    </row>
    <row r="23222" spans="6:17">
      <c r="F23222" s="36"/>
      <c r="O23222" s="36"/>
    </row>
    <row r="23226" spans="6:17">
      <c r="F23226" s="47"/>
      <c r="G23226" s="47"/>
      <c r="H23226" s="47"/>
      <c r="I23226" s="47"/>
      <c r="J23226" s="47"/>
      <c r="K23226" s="47"/>
      <c r="L23226" s="47"/>
      <c r="M23226" s="47"/>
      <c r="N23226" s="47"/>
      <c r="O23226" s="47"/>
      <c r="P23226" s="47"/>
      <c r="Q23226" s="47"/>
    </row>
    <row r="23227" spans="6:17">
      <c r="J23227" s="36"/>
      <c r="O23227" s="36"/>
    </row>
    <row r="23228" spans="6:17">
      <c r="F23228" s="47"/>
      <c r="G23228" s="47"/>
      <c r="H23228" s="47"/>
      <c r="I23228" s="47"/>
      <c r="J23228" s="47"/>
      <c r="K23228" s="47"/>
      <c r="L23228" s="47"/>
      <c r="M23228" s="47"/>
      <c r="N23228" s="47"/>
      <c r="O23228" s="47"/>
      <c r="P23228" s="47"/>
      <c r="Q23228" s="47"/>
    </row>
    <row r="23229" spans="6:17">
      <c r="J23229" s="36"/>
    </row>
    <row r="23230" spans="6:17">
      <c r="J23230" s="36"/>
    </row>
    <row r="23231" spans="6:17">
      <c r="J23231" s="36"/>
    </row>
    <row r="23233" spans="6:15">
      <c r="F23233" s="36"/>
      <c r="K23233" s="36"/>
      <c r="O23233" s="36"/>
    </row>
    <row r="23239" spans="6:15">
      <c r="F23239" s="36"/>
      <c r="O23239" s="36"/>
    </row>
    <row r="23244" spans="6:15">
      <c r="F23244" s="36"/>
      <c r="K23244" s="36"/>
    </row>
    <row r="23245" spans="6:15">
      <c r="F23245" s="36"/>
    </row>
    <row r="23246" spans="6:15">
      <c r="F23246" s="36"/>
    </row>
    <row r="23247" spans="6:15">
      <c r="F23247" s="36"/>
    </row>
    <row r="23248" spans="6:15">
      <c r="F23248" s="36"/>
    </row>
    <row r="23249" spans="6:15">
      <c r="F23249" s="36"/>
    </row>
    <row r="23251" spans="6:15">
      <c r="F23251" s="36"/>
    </row>
    <row r="23252" spans="6:15">
      <c r="F23252" s="36"/>
    </row>
    <row r="23256" spans="6:15">
      <c r="F23256" s="36"/>
      <c r="J23256" s="36"/>
      <c r="O23256" s="36"/>
    </row>
    <row r="23257" spans="6:15">
      <c r="F23257" s="36"/>
    </row>
    <row r="23258" spans="6:15">
      <c r="F23258" s="36"/>
      <c r="O23258" s="36"/>
    </row>
    <row r="23259" spans="6:15">
      <c r="F23259" s="36"/>
    </row>
    <row r="23260" spans="6:15">
      <c r="F23260" s="36"/>
    </row>
    <row r="23261" spans="6:15">
      <c r="F23261" s="36"/>
    </row>
    <row r="23263" spans="6:15">
      <c r="F23263" s="36"/>
      <c r="K23263" s="36"/>
      <c r="O23263" s="36"/>
    </row>
    <row r="23264" spans="6:15">
      <c r="O23264" s="36"/>
    </row>
    <row r="23269" spans="6:15">
      <c r="F23269" s="36"/>
      <c r="O23269" s="36"/>
    </row>
    <row r="23270" spans="6:15">
      <c r="O23270" s="36"/>
    </row>
    <row r="23271" spans="6:15">
      <c r="O23271" s="36"/>
    </row>
    <row r="23272" spans="6:15">
      <c r="O23272" s="36"/>
    </row>
    <row r="23273" spans="6:15">
      <c r="O23273" s="36"/>
    </row>
    <row r="23274" spans="6:15">
      <c r="O23274" s="36"/>
    </row>
    <row r="23275" spans="6:15">
      <c r="F23275" s="36"/>
      <c r="K23275" s="36"/>
    </row>
    <row r="23276" spans="6:15">
      <c r="F23276" s="36"/>
    </row>
    <row r="23277" spans="6:15">
      <c r="F23277" s="36"/>
    </row>
    <row r="23278" spans="6:15">
      <c r="F23278" s="36"/>
    </row>
    <row r="23279" spans="6:15">
      <c r="F23279" s="36"/>
    </row>
    <row r="23280" spans="6:15">
      <c r="F23280" s="36"/>
    </row>
    <row r="23281" spans="6:15">
      <c r="O23281" s="36"/>
    </row>
    <row r="23282" spans="6:15">
      <c r="F23282" s="36"/>
      <c r="K23282" s="36"/>
      <c r="O23282" s="36"/>
    </row>
    <row r="23283" spans="6:15">
      <c r="O23283" s="36"/>
    </row>
    <row r="23284" spans="6:15">
      <c r="O23284" s="36"/>
    </row>
    <row r="23285" spans="6:15">
      <c r="O23285" s="36"/>
    </row>
    <row r="23286" spans="6:15">
      <c r="F23286" s="36"/>
      <c r="K23286" s="36"/>
      <c r="O23286" s="36"/>
    </row>
    <row r="23288" spans="6:15">
      <c r="F23288" s="36"/>
      <c r="K23288" s="36"/>
      <c r="O23288" s="36"/>
    </row>
    <row r="23292" spans="6:15">
      <c r="F23292" s="36"/>
      <c r="O23292" s="36"/>
    </row>
    <row r="23293" spans="6:15">
      <c r="F23293" s="36"/>
    </row>
    <row r="23294" spans="6:15">
      <c r="F23294" s="36"/>
      <c r="K23294" s="36"/>
      <c r="O23294" s="36"/>
    </row>
    <row r="23295" spans="6:15">
      <c r="F23295" s="36"/>
    </row>
    <row r="23296" spans="6:15">
      <c r="F23296" s="36"/>
    </row>
    <row r="23297" spans="6:17">
      <c r="F23297" s="36"/>
    </row>
    <row r="23298" spans="6:17">
      <c r="K23298" s="36"/>
    </row>
    <row r="23299" spans="6:17">
      <c r="F23299" s="47"/>
      <c r="G23299" s="47"/>
      <c r="H23299" s="47"/>
      <c r="I23299" s="47"/>
      <c r="J23299" s="47"/>
      <c r="K23299" s="47"/>
      <c r="L23299" s="47"/>
      <c r="M23299" s="47"/>
      <c r="N23299" s="47"/>
      <c r="O23299" s="47"/>
      <c r="P23299" s="47"/>
      <c r="Q23299" s="47"/>
    </row>
    <row r="23300" spans="6:17">
      <c r="F23300" s="36"/>
      <c r="K23300" s="36"/>
      <c r="O23300" s="36"/>
    </row>
    <row r="23301" spans="6:17">
      <c r="K23301" s="36"/>
    </row>
    <row r="23302" spans="6:17">
      <c r="K23302" s="36"/>
    </row>
    <row r="23303" spans="6:17">
      <c r="K23303" s="36"/>
    </row>
    <row r="23304" spans="6:17">
      <c r="F23304" s="36"/>
      <c r="O23304" s="36"/>
    </row>
    <row r="23305" spans="6:17">
      <c r="F23305" s="36"/>
      <c r="O23305" s="36"/>
    </row>
    <row r="23306" spans="6:17">
      <c r="F23306" s="36"/>
      <c r="K23306" s="36"/>
      <c r="O23306" s="36"/>
    </row>
    <row r="23307" spans="6:17">
      <c r="F23307" s="36"/>
      <c r="O23307" s="36"/>
    </row>
    <row r="23308" spans="6:17">
      <c r="F23308" s="36"/>
      <c r="O23308" s="36"/>
    </row>
    <row r="23309" spans="6:17">
      <c r="F23309" s="36"/>
      <c r="O23309" s="36"/>
    </row>
    <row r="23311" spans="6:17">
      <c r="J23311" s="36"/>
      <c r="O23311" s="36"/>
    </row>
    <row r="23312" spans="6:17">
      <c r="F23312" s="36"/>
      <c r="J23312" s="36"/>
      <c r="K23312" s="36"/>
      <c r="O23312" s="36"/>
    </row>
    <row r="23313" spans="6:15">
      <c r="J23313" s="36"/>
      <c r="O23313" s="36"/>
    </row>
    <row r="23314" spans="6:15">
      <c r="J23314" s="36"/>
      <c r="O23314" s="36"/>
    </row>
    <row r="23315" spans="6:15">
      <c r="O23315" s="36"/>
    </row>
    <row r="23316" spans="6:15">
      <c r="F23316" s="36"/>
      <c r="K23316" s="36"/>
      <c r="O23316" s="36"/>
    </row>
    <row r="23317" spans="6:15">
      <c r="F23317" s="36"/>
      <c r="O23317" s="36"/>
    </row>
    <row r="23318" spans="6:15">
      <c r="F23318" s="36"/>
      <c r="K23318" s="36"/>
      <c r="O23318" s="36"/>
    </row>
    <row r="23319" spans="6:15">
      <c r="O23319" s="36"/>
    </row>
    <row r="23320" spans="6:15">
      <c r="O23320" s="36"/>
    </row>
    <row r="23321" spans="6:15">
      <c r="O23321" s="36"/>
    </row>
    <row r="23322" spans="6:15">
      <c r="F23322" s="36"/>
    </row>
    <row r="23323" spans="6:15">
      <c r="F23323" s="36"/>
    </row>
    <row r="23324" spans="6:15">
      <c r="F23324" s="36"/>
      <c r="O23324" s="36"/>
    </row>
    <row r="23325" spans="6:15">
      <c r="F23325" s="36"/>
    </row>
    <row r="23326" spans="6:15">
      <c r="F23326" s="36"/>
    </row>
    <row r="23327" spans="6:15">
      <c r="F23327" s="36"/>
    </row>
    <row r="23328" spans="6:15">
      <c r="K23328" s="36"/>
      <c r="O23328" s="36"/>
    </row>
    <row r="23329" spans="6:17">
      <c r="F23329" s="36"/>
    </row>
    <row r="23330" spans="6:17">
      <c r="F23330" s="47"/>
      <c r="G23330" s="47"/>
      <c r="H23330" s="47"/>
      <c r="I23330" s="47"/>
      <c r="J23330" s="47"/>
      <c r="K23330" s="47"/>
      <c r="L23330" s="47"/>
      <c r="M23330" s="47"/>
      <c r="N23330" s="47"/>
      <c r="O23330" s="47"/>
      <c r="P23330" s="47"/>
      <c r="Q23330" s="47"/>
    </row>
    <row r="23334" spans="6:17">
      <c r="K23334" s="36"/>
    </row>
    <row r="23335" spans="6:17">
      <c r="K23335" s="36"/>
    </row>
    <row r="23336" spans="6:17">
      <c r="K23336" s="36"/>
      <c r="O23336" s="36"/>
    </row>
    <row r="23337" spans="6:17">
      <c r="K23337" s="36"/>
    </row>
    <row r="23338" spans="6:17">
      <c r="K23338" s="36"/>
    </row>
    <row r="23339" spans="6:17">
      <c r="K23339" s="36"/>
    </row>
    <row r="23340" spans="6:17">
      <c r="F23340" s="36"/>
      <c r="K23340" s="36"/>
      <c r="O23340" s="36"/>
    </row>
    <row r="23341" spans="6:17">
      <c r="F23341" s="36"/>
      <c r="O23341" s="36"/>
    </row>
    <row r="23342" spans="6:17">
      <c r="F23342" s="36"/>
      <c r="K23342" s="36"/>
      <c r="O23342" s="36"/>
    </row>
    <row r="23343" spans="6:17">
      <c r="F23343" s="36"/>
    </row>
    <row r="23344" spans="6:17">
      <c r="F23344" s="36"/>
    </row>
    <row r="23345" spans="6:17">
      <c r="F23345" s="36"/>
    </row>
    <row r="23346" spans="6:17">
      <c r="F23346" s="47"/>
      <c r="G23346" s="47"/>
      <c r="H23346" s="47"/>
      <c r="I23346" s="47"/>
      <c r="J23346" s="47"/>
      <c r="K23346" s="47"/>
      <c r="L23346" s="47"/>
      <c r="M23346" s="47"/>
      <c r="N23346" s="47"/>
      <c r="O23346" s="47"/>
      <c r="P23346" s="47"/>
      <c r="Q23346" s="47"/>
    </row>
    <row r="23347" spans="6:17">
      <c r="F23347" s="47"/>
      <c r="G23347" s="47"/>
      <c r="H23347" s="47"/>
      <c r="I23347" s="47"/>
      <c r="J23347" s="47"/>
      <c r="K23347" s="47"/>
      <c r="L23347" s="47"/>
      <c r="M23347" s="47"/>
      <c r="N23347" s="47"/>
      <c r="O23347" s="47"/>
      <c r="P23347" s="47"/>
      <c r="Q23347" s="47"/>
    </row>
    <row r="23348" spans="6:17">
      <c r="F23348" s="36"/>
      <c r="J23348" s="36"/>
      <c r="K23348" s="36"/>
      <c r="O23348" s="36"/>
    </row>
    <row r="23349" spans="6:17">
      <c r="F23349" s="36"/>
    </row>
    <row r="23350" spans="6:17">
      <c r="F23350" s="36"/>
    </row>
    <row r="23351" spans="6:17">
      <c r="F23351" s="36"/>
    </row>
    <row r="23352" spans="6:17">
      <c r="K23352" s="36"/>
      <c r="O23352" s="36"/>
    </row>
    <row r="23353" spans="6:17">
      <c r="K23353" s="36"/>
    </row>
    <row r="23354" spans="6:17">
      <c r="K23354" s="36"/>
      <c r="O23354" s="36"/>
    </row>
    <row r="23355" spans="6:17">
      <c r="K23355" s="36"/>
    </row>
    <row r="23356" spans="6:17">
      <c r="K23356" s="36"/>
    </row>
    <row r="23357" spans="6:17">
      <c r="K23357" s="36"/>
    </row>
    <row r="23358" spans="6:17">
      <c r="J23358" s="36"/>
    </row>
    <row r="23359" spans="6:17">
      <c r="J23359" s="36"/>
    </row>
    <row r="23360" spans="6:17">
      <c r="F23360" s="36"/>
      <c r="J23360" s="36"/>
      <c r="O23360" s="36"/>
    </row>
    <row r="23361" spans="6:17">
      <c r="J23361" s="36"/>
    </row>
    <row r="23362" spans="6:17">
      <c r="J23362" s="36"/>
    </row>
    <row r="23363" spans="6:17">
      <c r="J23363" s="36"/>
    </row>
    <row r="23366" spans="6:17">
      <c r="O23366" s="36"/>
    </row>
    <row r="23370" spans="6:17">
      <c r="F23370" s="47"/>
      <c r="G23370" s="47"/>
      <c r="H23370" s="47"/>
      <c r="I23370" s="47"/>
      <c r="J23370" s="47"/>
      <c r="K23370" s="47"/>
      <c r="L23370" s="47"/>
      <c r="M23370" s="47"/>
      <c r="N23370" s="47"/>
      <c r="O23370" s="47"/>
      <c r="P23370" s="47"/>
      <c r="Q23370" s="47"/>
    </row>
    <row r="23371" spans="6:17">
      <c r="F23371" s="36"/>
      <c r="J23371" s="36"/>
      <c r="K23371" s="36"/>
      <c r="O23371" s="36"/>
    </row>
    <row r="23372" spans="6:17">
      <c r="O23372" s="36"/>
    </row>
    <row r="23376" spans="6:17">
      <c r="J23376" s="36"/>
      <c r="K23376" s="36"/>
    </row>
    <row r="23377" spans="6:15">
      <c r="J23377" s="36"/>
    </row>
    <row r="23378" spans="6:15">
      <c r="J23378" s="36"/>
      <c r="O23378" s="36"/>
    </row>
    <row r="23379" spans="6:15">
      <c r="J23379" s="36"/>
    </row>
    <row r="23380" spans="6:15">
      <c r="J23380" s="36"/>
    </row>
    <row r="23382" spans="6:15">
      <c r="F23382" s="36"/>
      <c r="K23382" s="36"/>
    </row>
    <row r="23384" spans="6:15">
      <c r="K23384" s="36"/>
      <c r="O23384" s="36"/>
    </row>
    <row r="23390" spans="6:15">
      <c r="O23390" s="36"/>
    </row>
    <row r="23394" spans="6:17">
      <c r="F23394" s="47"/>
      <c r="G23394" s="47"/>
      <c r="H23394" s="47"/>
      <c r="I23394" s="47"/>
      <c r="J23394" s="47"/>
      <c r="K23394" s="47"/>
      <c r="L23394" s="47"/>
      <c r="M23394" s="47"/>
      <c r="N23394" s="47"/>
      <c r="O23394" s="47"/>
      <c r="P23394" s="47"/>
      <c r="Q23394" s="47"/>
    </row>
    <row r="23400" spans="6:17">
      <c r="F23400" s="36"/>
      <c r="I23400" s="36"/>
      <c r="K23400" s="36"/>
      <c r="O23400" s="36"/>
    </row>
    <row r="23401" spans="6:17">
      <c r="F23401" s="36"/>
      <c r="I23401" s="36"/>
      <c r="K23401" s="36"/>
      <c r="O23401" s="36"/>
    </row>
    <row r="23402" spans="6:17">
      <c r="I23402" s="36"/>
    </row>
    <row r="23403" spans="6:17">
      <c r="I23403" s="36"/>
    </row>
    <row r="23404" spans="6:17">
      <c r="I23404" s="36"/>
    </row>
    <row r="23405" spans="6:17">
      <c r="I23405" s="36"/>
    </row>
    <row r="23406" spans="6:17">
      <c r="F23406" s="36"/>
      <c r="K23406" s="36"/>
    </row>
    <row r="23407" spans="6:17">
      <c r="F23407" s="47"/>
      <c r="G23407" s="47"/>
      <c r="H23407" s="47"/>
      <c r="I23407" s="47"/>
      <c r="J23407" s="47"/>
      <c r="K23407" s="47"/>
      <c r="L23407" s="47"/>
      <c r="M23407" s="47"/>
      <c r="N23407" s="47"/>
      <c r="O23407" s="47"/>
      <c r="P23407" s="47"/>
      <c r="Q23407" s="47"/>
    </row>
    <row r="23408" spans="6:17">
      <c r="F23408" s="36"/>
    </row>
    <row r="23409" spans="6:15">
      <c r="F23409" s="36"/>
    </row>
    <row r="23410" spans="6:15">
      <c r="F23410" s="36"/>
    </row>
    <row r="23411" spans="6:15">
      <c r="F23411" s="36"/>
    </row>
    <row r="23413" spans="6:15">
      <c r="F23413" s="36"/>
      <c r="O23413" s="36"/>
    </row>
    <row r="23419" spans="6:15">
      <c r="O23419" s="36"/>
    </row>
    <row r="23420" spans="6:15">
      <c r="O23420" s="36"/>
    </row>
    <row r="23421" spans="6:15">
      <c r="O23421" s="36"/>
    </row>
    <row r="23422" spans="6:15">
      <c r="O23422" s="36"/>
    </row>
    <row r="23423" spans="6:15">
      <c r="O23423" s="36"/>
    </row>
    <row r="23424" spans="6:15">
      <c r="F23424" s="36"/>
      <c r="K23424" s="36"/>
      <c r="O23424" s="36"/>
    </row>
    <row r="23425" spans="6:15">
      <c r="F23425" s="36"/>
      <c r="J23425" s="36"/>
      <c r="K23425" s="36"/>
      <c r="O23425" s="36"/>
    </row>
    <row r="23430" spans="6:15">
      <c r="F23430" s="36"/>
    </row>
    <row r="23431" spans="6:15">
      <c r="F23431" s="36"/>
    </row>
    <row r="23437" spans="6:15">
      <c r="F23437" s="36"/>
    </row>
    <row r="23442" spans="6:15">
      <c r="F23442" s="36"/>
    </row>
    <row r="23443" spans="6:15">
      <c r="F23443" s="36"/>
      <c r="K23443" s="36"/>
      <c r="O23443" s="36"/>
    </row>
    <row r="23448" spans="6:15">
      <c r="J23448" s="36"/>
      <c r="O23448" s="36"/>
    </row>
    <row r="23449" spans="6:15">
      <c r="J23449" s="36"/>
    </row>
    <row r="23450" spans="6:15">
      <c r="J23450" s="36"/>
    </row>
    <row r="23451" spans="6:15">
      <c r="J23451" s="36"/>
    </row>
    <row r="23452" spans="6:15">
      <c r="J23452" s="36"/>
    </row>
    <row r="23453" spans="6:15">
      <c r="J23453" s="36"/>
    </row>
    <row r="23454" spans="6:15">
      <c r="F23454" s="36"/>
      <c r="K23454" s="36"/>
      <c r="O23454" s="36"/>
    </row>
    <row r="23455" spans="6:15">
      <c r="F23455" s="36"/>
      <c r="O23455" s="36"/>
    </row>
    <row r="23456" spans="6:15">
      <c r="F23456" s="36"/>
    </row>
    <row r="23457" spans="6:17">
      <c r="F23457" s="36"/>
    </row>
    <row r="23458" spans="6:17">
      <c r="F23458" s="36"/>
    </row>
    <row r="23459" spans="6:17">
      <c r="F23459" s="36"/>
    </row>
    <row r="23460" spans="6:17">
      <c r="O23460" s="36"/>
    </row>
    <row r="23461" spans="6:17">
      <c r="K23461" s="36"/>
      <c r="O23461" s="36"/>
    </row>
    <row r="23466" spans="6:17">
      <c r="F23466" s="47"/>
      <c r="G23466" s="47"/>
      <c r="H23466" s="47"/>
      <c r="I23466" s="47"/>
      <c r="J23466" s="47"/>
      <c r="K23466" s="47"/>
      <c r="L23466" s="47"/>
      <c r="M23466" s="47"/>
      <c r="N23466" s="47"/>
      <c r="O23466" s="47"/>
      <c r="P23466" s="47"/>
      <c r="Q23466" s="47"/>
    </row>
    <row r="23467" spans="6:17">
      <c r="O23467" s="36"/>
    </row>
    <row r="23468" spans="6:17">
      <c r="O23468" s="36"/>
    </row>
    <row r="23469" spans="6:17">
      <c r="O23469" s="36"/>
    </row>
    <row r="23470" spans="6:17">
      <c r="O23470" s="36"/>
    </row>
    <row r="23471" spans="6:17">
      <c r="O23471" s="36"/>
    </row>
    <row r="23472" spans="6:17">
      <c r="F23472" s="36"/>
    </row>
    <row r="23473" spans="6:15">
      <c r="F23473" s="36"/>
      <c r="O23473" s="36"/>
    </row>
    <row r="23474" spans="6:15">
      <c r="F23474" s="36"/>
    </row>
    <row r="23475" spans="6:15">
      <c r="F23475" s="36"/>
    </row>
    <row r="23476" spans="6:15">
      <c r="F23476" s="36"/>
    </row>
    <row r="23477" spans="6:15">
      <c r="F23477" s="36"/>
    </row>
    <row r="23478" spans="6:15">
      <c r="F23478" s="36"/>
      <c r="K23478" s="36"/>
      <c r="O23478" s="36"/>
    </row>
    <row r="23479" spans="6:15">
      <c r="F23479" s="36"/>
      <c r="J23479" s="36"/>
      <c r="K23479" s="36"/>
      <c r="O23479" s="36"/>
    </row>
    <row r="23480" spans="6:15">
      <c r="O23480" s="36"/>
    </row>
    <row r="23481" spans="6:15">
      <c r="O23481" s="36"/>
    </row>
    <row r="23482" spans="6:15">
      <c r="O23482" s="36"/>
    </row>
    <row r="23483" spans="6:15">
      <c r="O23483" s="36"/>
    </row>
    <row r="23484" spans="6:15">
      <c r="K23484" s="36"/>
      <c r="O23484" s="36"/>
    </row>
    <row r="23485" spans="6:15">
      <c r="K23485" s="36"/>
      <c r="O23485" s="36"/>
    </row>
    <row r="23486" spans="6:15">
      <c r="K23486" s="36"/>
    </row>
    <row r="23487" spans="6:15">
      <c r="K23487" s="36"/>
    </row>
    <row r="23488" spans="6:15">
      <c r="K23488" s="36"/>
    </row>
    <row r="23489" spans="6:17">
      <c r="K23489" s="36"/>
    </row>
    <row r="23490" spans="6:17">
      <c r="F23490" s="36"/>
      <c r="M23490" s="36"/>
    </row>
    <row r="23491" spans="6:17">
      <c r="F23491" s="47"/>
      <c r="G23491" s="47"/>
      <c r="H23491" s="47"/>
      <c r="I23491" s="47"/>
      <c r="J23491" s="47"/>
      <c r="K23491" s="47"/>
      <c r="L23491" s="47"/>
      <c r="M23491" s="47"/>
      <c r="N23491" s="47"/>
      <c r="O23491" s="47"/>
      <c r="P23491" s="47"/>
      <c r="Q23491" s="47"/>
    </row>
    <row r="23492" spans="6:17">
      <c r="M23492" s="36"/>
    </row>
    <row r="23493" spans="6:17">
      <c r="M23493" s="36"/>
    </row>
    <row r="23494" spans="6:17">
      <c r="M23494" s="36"/>
    </row>
    <row r="23495" spans="6:17">
      <c r="M23495" s="36"/>
    </row>
    <row r="23496" spans="6:17">
      <c r="I23496" s="36"/>
    </row>
    <row r="23497" spans="6:17">
      <c r="I23497" s="36"/>
      <c r="O23497" s="36"/>
    </row>
    <row r="23498" spans="6:17">
      <c r="I23498" s="36"/>
    </row>
    <row r="23499" spans="6:17">
      <c r="I23499" s="36"/>
    </row>
    <row r="23500" spans="6:17">
      <c r="I23500" s="36"/>
    </row>
    <row r="23501" spans="6:17">
      <c r="I23501" s="36"/>
    </row>
    <row r="23502" spans="6:17">
      <c r="J23502" s="36"/>
      <c r="O23502" s="36"/>
    </row>
    <row r="23503" spans="6:17">
      <c r="O23503" s="36"/>
    </row>
    <row r="23508" spans="6:17">
      <c r="F23508" s="36"/>
      <c r="K23508" s="36"/>
      <c r="O23508" s="36"/>
    </row>
    <row r="23509" spans="6:17">
      <c r="F23509" s="36"/>
      <c r="K23509" s="36"/>
      <c r="O23509" s="36"/>
    </row>
    <row r="23510" spans="6:17">
      <c r="I23510" s="36"/>
    </row>
    <row r="23511" spans="6:17">
      <c r="I23511" s="36"/>
    </row>
    <row r="23512" spans="6:17">
      <c r="I23512" s="36"/>
    </row>
    <row r="23513" spans="6:17">
      <c r="I23513" s="36"/>
    </row>
    <row r="23514" spans="6:17">
      <c r="F23514" s="47"/>
      <c r="G23514" s="47"/>
      <c r="H23514" s="47"/>
      <c r="I23514" s="47"/>
      <c r="J23514" s="47"/>
      <c r="K23514" s="47"/>
      <c r="L23514" s="47"/>
      <c r="M23514" s="47"/>
      <c r="N23514" s="47"/>
      <c r="O23514" s="47"/>
      <c r="P23514" s="47"/>
      <c r="Q23514" s="47"/>
    </row>
    <row r="23515" spans="6:17">
      <c r="M23515" s="36"/>
      <c r="O23515" s="36"/>
    </row>
    <row r="23516" spans="6:17">
      <c r="M23516" s="36"/>
    </row>
    <row r="23517" spans="6:17">
      <c r="M23517" s="36"/>
    </row>
    <row r="23518" spans="6:17">
      <c r="M23518" s="36"/>
    </row>
    <row r="23519" spans="6:17">
      <c r="M23519" s="36"/>
    </row>
    <row r="23520" spans="6:17">
      <c r="I23520" s="36"/>
      <c r="K23520" s="36"/>
    </row>
    <row r="23521" spans="6:17">
      <c r="I23521" s="36"/>
      <c r="O23521" s="36"/>
    </row>
    <row r="23522" spans="6:17">
      <c r="I23522" s="36"/>
    </row>
    <row r="23523" spans="6:17">
      <c r="I23523" s="36"/>
    </row>
    <row r="23524" spans="6:17">
      <c r="I23524" s="36"/>
    </row>
    <row r="23525" spans="6:17">
      <c r="I23525" s="36"/>
    </row>
    <row r="23526" spans="6:17">
      <c r="K23526" s="36"/>
      <c r="O23526" s="36"/>
    </row>
    <row r="23527" spans="6:17">
      <c r="O23527" s="36"/>
    </row>
    <row r="23528" spans="6:17">
      <c r="F23528" s="47"/>
      <c r="G23528" s="47"/>
      <c r="H23528" s="47"/>
      <c r="I23528" s="47"/>
      <c r="J23528" s="47"/>
      <c r="K23528" s="47"/>
      <c r="L23528" s="47"/>
      <c r="M23528" s="47"/>
      <c r="N23528" s="47"/>
      <c r="O23528" s="47"/>
      <c r="P23528" s="47"/>
      <c r="Q23528" s="47"/>
    </row>
    <row r="23529" spans="6:17">
      <c r="O23529" s="36"/>
    </row>
    <row r="23532" spans="6:17">
      <c r="F23532" s="36"/>
      <c r="K23532" s="36"/>
      <c r="O23532" s="36"/>
    </row>
    <row r="23533" spans="6:17">
      <c r="F23533" s="36"/>
      <c r="O23533" s="36"/>
    </row>
    <row r="23534" spans="6:17">
      <c r="F23534" s="36"/>
      <c r="O23534" s="36"/>
    </row>
    <row r="23535" spans="6:17">
      <c r="O23535" s="36"/>
    </row>
    <row r="23536" spans="6:17">
      <c r="O23536" s="36"/>
    </row>
    <row r="23537" spans="6:17">
      <c r="O23537" s="36"/>
    </row>
    <row r="23538" spans="6:17">
      <c r="K23538" s="36"/>
    </row>
    <row r="23539" spans="6:17">
      <c r="F23539" s="36"/>
      <c r="O23539" s="36"/>
    </row>
    <row r="23544" spans="6:17">
      <c r="K23544" s="36"/>
      <c r="N23544" s="36"/>
    </row>
    <row r="23545" spans="6:17">
      <c r="F23545" s="47"/>
      <c r="G23545" s="47"/>
      <c r="H23545" s="47"/>
      <c r="I23545" s="47"/>
      <c r="J23545" s="47"/>
      <c r="K23545" s="47"/>
      <c r="L23545" s="47"/>
      <c r="M23545" s="47"/>
      <c r="N23545" s="47"/>
      <c r="O23545" s="47"/>
      <c r="P23545" s="47"/>
      <c r="Q23545" s="47"/>
    </row>
    <row r="23546" spans="6:17">
      <c r="F23546" s="36"/>
      <c r="N23546" s="36"/>
    </row>
    <row r="23550" spans="6:17">
      <c r="K23550" s="36"/>
    </row>
    <row r="23551" spans="6:17">
      <c r="K23551" s="36"/>
      <c r="O23551" s="36"/>
    </row>
    <row r="23556" spans="6:17">
      <c r="K23556" s="36"/>
    </row>
    <row r="23557" spans="6:17">
      <c r="F23557" s="47"/>
      <c r="G23557" s="47"/>
      <c r="H23557" s="47"/>
      <c r="I23557" s="47"/>
      <c r="J23557" s="47"/>
      <c r="K23557" s="47"/>
      <c r="L23557" s="47"/>
      <c r="M23557" s="47"/>
      <c r="N23557" s="47"/>
      <c r="O23557" s="47"/>
      <c r="P23557" s="47"/>
      <c r="Q23557" s="47"/>
    </row>
    <row r="23558" spans="6:17">
      <c r="O23558" s="36"/>
    </row>
    <row r="23562" spans="6:17">
      <c r="F23562" s="36"/>
      <c r="K23562" s="36"/>
      <c r="O23562" s="36"/>
    </row>
    <row r="23568" spans="6:17">
      <c r="O23568" s="36"/>
    </row>
    <row r="23569" spans="6:17">
      <c r="F23569" s="36"/>
      <c r="O23569" s="36"/>
    </row>
    <row r="23575" spans="6:17">
      <c r="F23575" s="47"/>
      <c r="G23575" s="47"/>
      <c r="H23575" s="47"/>
      <c r="I23575" s="47"/>
      <c r="J23575" s="47"/>
      <c r="K23575" s="47"/>
      <c r="L23575" s="47"/>
      <c r="M23575" s="47"/>
      <c r="N23575" s="47"/>
      <c r="O23575" s="47"/>
      <c r="P23575" s="47"/>
      <c r="Q23575" s="47"/>
    </row>
    <row r="23576" spans="6:17">
      <c r="F23576" s="36"/>
      <c r="K23576" s="36"/>
      <c r="O23576" s="36"/>
    </row>
    <row r="23580" spans="6:17">
      <c r="F23580" s="36"/>
      <c r="I23580" s="36"/>
      <c r="K23580" s="36"/>
    </row>
    <row r="23581" spans="6:17">
      <c r="I23581" s="36"/>
    </row>
    <row r="23582" spans="6:17">
      <c r="F23582" s="47"/>
      <c r="G23582" s="47"/>
      <c r="H23582" s="47"/>
      <c r="I23582" s="47"/>
      <c r="J23582" s="47"/>
      <c r="K23582" s="47"/>
      <c r="L23582" s="47"/>
      <c r="M23582" s="47"/>
      <c r="N23582" s="47"/>
      <c r="O23582" s="47"/>
      <c r="P23582" s="47"/>
      <c r="Q23582" s="47"/>
    </row>
    <row r="23583" spans="6:17">
      <c r="I23583" s="36"/>
    </row>
    <row r="23584" spans="6:17">
      <c r="I23584" s="36"/>
    </row>
    <row r="23585" spans="6:17">
      <c r="I23585" s="36"/>
    </row>
    <row r="23586" spans="6:17">
      <c r="F23586" s="36"/>
      <c r="O23586" s="36"/>
    </row>
    <row r="23587" spans="6:17">
      <c r="F23587" s="36"/>
      <c r="O23587" s="36"/>
    </row>
    <row r="23588" spans="6:17">
      <c r="F23588" s="36"/>
      <c r="O23588" s="36"/>
    </row>
    <row r="23589" spans="6:17">
      <c r="F23589" s="36"/>
      <c r="O23589" s="36"/>
    </row>
    <row r="23590" spans="6:17">
      <c r="F23590" s="36"/>
      <c r="O23590" s="36"/>
    </row>
    <row r="23591" spans="6:17">
      <c r="F23591" s="36"/>
      <c r="O23591" s="36"/>
    </row>
    <row r="23592" spans="6:17">
      <c r="F23592" s="36"/>
      <c r="J23592" s="36"/>
      <c r="O23592" s="36"/>
    </row>
    <row r="23593" spans="6:17">
      <c r="F23593" s="36"/>
      <c r="O23593" s="36"/>
    </row>
    <row r="23594" spans="6:17">
      <c r="F23594" s="36"/>
      <c r="O23594" s="36"/>
    </row>
    <row r="23595" spans="6:17">
      <c r="F23595" s="36"/>
      <c r="O23595" s="36"/>
    </row>
    <row r="23596" spans="6:17">
      <c r="F23596" s="36"/>
      <c r="O23596" s="36"/>
    </row>
    <row r="23597" spans="6:17">
      <c r="F23597" s="36"/>
      <c r="O23597" s="36"/>
    </row>
    <row r="23598" spans="6:17">
      <c r="F23598" s="36"/>
    </row>
    <row r="23599" spans="6:17">
      <c r="F23599" s="47"/>
      <c r="G23599" s="47"/>
      <c r="H23599" s="47"/>
      <c r="I23599" s="47"/>
      <c r="J23599" s="47"/>
      <c r="K23599" s="47"/>
      <c r="L23599" s="47"/>
      <c r="M23599" s="47"/>
      <c r="N23599" s="47"/>
      <c r="O23599" s="47"/>
      <c r="P23599" s="47"/>
      <c r="Q23599" s="47"/>
    </row>
    <row r="23600" spans="6:17">
      <c r="F23600" s="36"/>
    </row>
    <row r="23601" spans="6:17">
      <c r="F23601" s="36"/>
    </row>
    <row r="23602" spans="6:17">
      <c r="F23602" s="36"/>
    </row>
    <row r="23603" spans="6:17">
      <c r="F23603" s="36"/>
    </row>
    <row r="23605" spans="6:17">
      <c r="M23605" s="36"/>
      <c r="O23605" s="36"/>
    </row>
    <row r="23606" spans="6:17">
      <c r="F23606" s="47"/>
      <c r="G23606" s="47"/>
      <c r="H23606" s="47"/>
      <c r="I23606" s="47"/>
      <c r="J23606" s="47"/>
      <c r="K23606" s="47"/>
      <c r="L23606" s="47"/>
      <c r="M23606" s="47"/>
      <c r="N23606" s="47"/>
      <c r="O23606" s="47"/>
      <c r="P23606" s="47"/>
      <c r="Q23606" s="47"/>
    </row>
    <row r="23607" spans="6:17">
      <c r="M23607" s="36"/>
    </row>
    <row r="23608" spans="6:17">
      <c r="M23608" s="36"/>
    </row>
    <row r="23609" spans="6:17">
      <c r="M23609" s="36"/>
    </row>
    <row r="23611" spans="6:17">
      <c r="O23611" s="36"/>
    </row>
    <row r="23616" spans="6:17">
      <c r="F23616" s="36"/>
    </row>
    <row r="23617" spans="6:17">
      <c r="F23617" s="36"/>
    </row>
    <row r="23618" spans="6:17">
      <c r="F23618" s="36"/>
    </row>
    <row r="23619" spans="6:17">
      <c r="F23619" s="36"/>
    </row>
    <row r="23620" spans="6:17">
      <c r="F23620" s="36"/>
    </row>
    <row r="23621" spans="6:17">
      <c r="F23621" s="36"/>
    </row>
    <row r="23622" spans="6:17">
      <c r="F23622" s="36"/>
      <c r="H23622" s="36"/>
      <c r="K23622" s="36"/>
      <c r="O23622" s="36"/>
    </row>
    <row r="23623" spans="6:17">
      <c r="F23623" s="47"/>
      <c r="G23623" s="47"/>
      <c r="H23623" s="47"/>
      <c r="I23623" s="47"/>
      <c r="J23623" s="47"/>
      <c r="K23623" s="47"/>
      <c r="L23623" s="47"/>
      <c r="M23623" s="47"/>
      <c r="N23623" s="47"/>
      <c r="O23623" s="47"/>
      <c r="P23623" s="47"/>
      <c r="Q23623" s="47"/>
    </row>
    <row r="23624" spans="6:17">
      <c r="F23624" s="36"/>
      <c r="H23624" s="36"/>
    </row>
    <row r="23625" spans="6:17">
      <c r="H23625" s="36"/>
    </row>
    <row r="23626" spans="6:17">
      <c r="H23626" s="36"/>
    </row>
    <row r="23627" spans="6:17">
      <c r="H23627" s="36"/>
    </row>
    <row r="23630" spans="6:17">
      <c r="F23630" s="47"/>
      <c r="G23630" s="47"/>
      <c r="H23630" s="47"/>
      <c r="I23630" s="47"/>
      <c r="J23630" s="47"/>
      <c r="K23630" s="47"/>
      <c r="L23630" s="47"/>
      <c r="M23630" s="47"/>
      <c r="N23630" s="47"/>
      <c r="O23630" s="47"/>
      <c r="P23630" s="47"/>
      <c r="Q23630" s="47"/>
    </row>
    <row r="23631" spans="6:17">
      <c r="O23631" s="36"/>
    </row>
    <row r="23632" spans="6:17">
      <c r="O23632" s="36"/>
    </row>
    <row r="23633" spans="6:17">
      <c r="O23633" s="36"/>
    </row>
    <row r="23635" spans="6:17">
      <c r="F23635" s="36"/>
      <c r="K23635" s="36"/>
      <c r="O23635" s="36"/>
    </row>
    <row r="23636" spans="6:17">
      <c r="F23636" s="47"/>
      <c r="G23636" s="47"/>
      <c r="H23636" s="47"/>
      <c r="I23636" s="47"/>
      <c r="J23636" s="47"/>
      <c r="K23636" s="47"/>
      <c r="L23636" s="47"/>
      <c r="M23636" s="47"/>
      <c r="N23636" s="47"/>
      <c r="O23636" s="47"/>
      <c r="P23636" s="47"/>
      <c r="Q23636" s="47"/>
    </row>
    <row r="23641" spans="6:17">
      <c r="F23641" s="47"/>
      <c r="G23641" s="47"/>
      <c r="H23641" s="47"/>
      <c r="I23641" s="47"/>
      <c r="J23641" s="47"/>
      <c r="K23641" s="47"/>
      <c r="L23641" s="47"/>
      <c r="M23641" s="47"/>
      <c r="N23641" s="47"/>
      <c r="O23641" s="47"/>
      <c r="P23641" s="47"/>
      <c r="Q23641" s="47"/>
    </row>
    <row r="23642" spans="6:17">
      <c r="O23642" s="36"/>
    </row>
    <row r="23643" spans="6:17">
      <c r="O23643" s="36"/>
    </row>
    <row r="23644" spans="6:17">
      <c r="O23644" s="36"/>
    </row>
    <row r="23645" spans="6:17">
      <c r="O23645" s="36"/>
    </row>
    <row r="23646" spans="6:17">
      <c r="J23646" s="36"/>
    </row>
    <row r="23647" spans="6:17">
      <c r="J23647" s="36"/>
    </row>
    <row r="23648" spans="6:17">
      <c r="J23648" s="36"/>
    </row>
    <row r="23649" spans="6:17">
      <c r="J23649" s="36"/>
    </row>
    <row r="23650" spans="6:17">
      <c r="J23650" s="36"/>
    </row>
    <row r="23651" spans="6:17">
      <c r="J23651" s="36"/>
    </row>
    <row r="23652" spans="6:17">
      <c r="F23652" s="36"/>
      <c r="J23652" s="36"/>
      <c r="K23652" s="36"/>
      <c r="O23652" s="36"/>
    </row>
    <row r="23653" spans="6:17">
      <c r="F23653" s="36"/>
      <c r="K23653" s="36"/>
      <c r="O23653" s="36"/>
    </row>
    <row r="23654" spans="6:17">
      <c r="F23654" s="36"/>
    </row>
    <row r="23655" spans="6:17">
      <c r="F23655" s="36"/>
    </row>
    <row r="23656" spans="6:17">
      <c r="F23656" s="36"/>
    </row>
    <row r="23657" spans="6:17">
      <c r="F23657" s="36"/>
    </row>
    <row r="23658" spans="6:17">
      <c r="F23658" s="36"/>
      <c r="K23658" s="36"/>
    </row>
    <row r="23660" spans="6:17">
      <c r="F23660" s="36"/>
    </row>
    <row r="23664" spans="6:17">
      <c r="F23664" s="47"/>
      <c r="G23664" s="47"/>
      <c r="H23664" s="47"/>
      <c r="I23664" s="47"/>
      <c r="J23664" s="47"/>
      <c r="K23664" s="47"/>
      <c r="L23664" s="47"/>
      <c r="M23664" s="47"/>
      <c r="N23664" s="47"/>
      <c r="O23664" s="47"/>
      <c r="P23664" s="47"/>
      <c r="Q23664" s="47"/>
    </row>
    <row r="23665" spans="6:17">
      <c r="F23665" s="47"/>
      <c r="G23665" s="47"/>
      <c r="H23665" s="47"/>
      <c r="I23665" s="47"/>
      <c r="J23665" s="47"/>
      <c r="K23665" s="47"/>
      <c r="L23665" s="47"/>
      <c r="M23665" s="47"/>
      <c r="N23665" s="47"/>
      <c r="O23665" s="47"/>
      <c r="P23665" s="47"/>
      <c r="Q23665" s="47"/>
    </row>
    <row r="23666" spans="6:17">
      <c r="F23666" s="36"/>
      <c r="K23666" s="36"/>
    </row>
    <row r="23667" spans="6:17">
      <c r="F23667" s="36"/>
      <c r="K23667" s="36"/>
    </row>
    <row r="23668" spans="6:17">
      <c r="F23668" s="36"/>
      <c r="K23668" s="36"/>
    </row>
    <row r="23669" spans="6:17">
      <c r="F23669" s="36"/>
      <c r="K23669" s="36"/>
    </row>
    <row r="23676" spans="6:17">
      <c r="F23676" s="47"/>
      <c r="G23676" s="47"/>
      <c r="H23676" s="47"/>
      <c r="I23676" s="47"/>
      <c r="J23676" s="47"/>
      <c r="K23676" s="47"/>
      <c r="L23676" s="47"/>
      <c r="M23676" s="47"/>
      <c r="N23676" s="47"/>
      <c r="O23676" s="47"/>
      <c r="P23676" s="47"/>
      <c r="Q23676" s="47"/>
    </row>
    <row r="23677" spans="6:17">
      <c r="J23677" s="36"/>
      <c r="O23677" s="36"/>
    </row>
    <row r="23678" spans="6:17">
      <c r="F23678" s="36"/>
      <c r="J23678" s="36"/>
      <c r="O23678" s="36"/>
    </row>
    <row r="23679" spans="6:17">
      <c r="J23679" s="36"/>
    </row>
    <row r="23680" spans="6:17">
      <c r="J23680" s="36"/>
    </row>
    <row r="23681" spans="6:17">
      <c r="J23681" s="36"/>
    </row>
    <row r="23682" spans="6:17">
      <c r="F23682" s="47"/>
      <c r="G23682" s="47"/>
      <c r="H23682" s="47"/>
      <c r="I23682" s="47"/>
      <c r="J23682" s="47"/>
      <c r="K23682" s="47"/>
      <c r="L23682" s="47"/>
      <c r="M23682" s="47"/>
      <c r="N23682" s="47"/>
      <c r="O23682" s="47"/>
      <c r="P23682" s="47"/>
      <c r="Q23682" s="47"/>
    </row>
    <row r="23683" spans="6:17">
      <c r="F23683" s="36"/>
      <c r="O23683" s="36"/>
    </row>
    <row r="23684" spans="6:17">
      <c r="O23684" s="36"/>
    </row>
    <row r="23688" spans="6:17">
      <c r="F23688" s="36"/>
      <c r="I23688" s="36"/>
    </row>
    <row r="23689" spans="6:17">
      <c r="F23689" s="47"/>
      <c r="G23689" s="47"/>
      <c r="H23689" s="47"/>
      <c r="I23689" s="47"/>
      <c r="J23689" s="47"/>
      <c r="K23689" s="47"/>
      <c r="L23689" s="47"/>
      <c r="M23689" s="47"/>
      <c r="N23689" s="47"/>
      <c r="O23689" s="47"/>
      <c r="P23689" s="47"/>
      <c r="Q23689" s="47"/>
    </row>
    <row r="23690" spans="6:17">
      <c r="I23690" s="36"/>
    </row>
    <row r="23691" spans="6:17">
      <c r="I23691" s="36"/>
    </row>
    <row r="23692" spans="6:17">
      <c r="I23692" s="36"/>
    </row>
    <row r="23693" spans="6:17">
      <c r="I23693" s="36"/>
    </row>
    <row r="23706" spans="6:17">
      <c r="F23706" s="36"/>
      <c r="K23706" s="36"/>
      <c r="O23706" s="36"/>
    </row>
    <row r="23707" spans="6:17">
      <c r="F23707" s="36"/>
      <c r="K23707" s="36"/>
      <c r="O23707" s="36"/>
    </row>
    <row r="23708" spans="6:17">
      <c r="F23708" s="47"/>
      <c r="G23708" s="47"/>
      <c r="H23708" s="47"/>
      <c r="I23708" s="47"/>
      <c r="J23708" s="47"/>
      <c r="K23708" s="47"/>
      <c r="L23708" s="47"/>
      <c r="M23708" s="47"/>
      <c r="N23708" s="47"/>
      <c r="O23708" s="47"/>
      <c r="P23708" s="47"/>
      <c r="Q23708" s="47"/>
    </row>
    <row r="23712" spans="6:17">
      <c r="F23712" s="47"/>
      <c r="G23712" s="47"/>
      <c r="H23712" s="47"/>
      <c r="I23712" s="47"/>
      <c r="J23712" s="47"/>
      <c r="K23712" s="47"/>
      <c r="L23712" s="47"/>
      <c r="M23712" s="47"/>
      <c r="N23712" s="47"/>
      <c r="O23712" s="47"/>
      <c r="P23712" s="47"/>
      <c r="Q23712" s="47"/>
    </row>
    <row r="23713" spans="6:17">
      <c r="O23713" s="36"/>
    </row>
    <row r="23718" spans="6:17">
      <c r="F23718" s="47"/>
      <c r="G23718" s="47"/>
      <c r="H23718" s="47"/>
      <c r="I23718" s="47"/>
      <c r="J23718" s="47"/>
      <c r="K23718" s="47"/>
      <c r="L23718" s="47"/>
      <c r="M23718" s="47"/>
      <c r="N23718" s="47"/>
      <c r="O23718" s="47"/>
      <c r="P23718" s="47"/>
      <c r="Q23718" s="47"/>
    </row>
    <row r="23719" spans="6:17">
      <c r="F23719" s="36"/>
    </row>
    <row r="23720" spans="6:17">
      <c r="F23720" s="36"/>
      <c r="K23720" s="36"/>
    </row>
    <row r="23721" spans="6:17">
      <c r="F23721" s="36"/>
    </row>
    <row r="23722" spans="6:17">
      <c r="F23722" s="36"/>
    </row>
    <row r="23723" spans="6:17">
      <c r="F23723" s="36"/>
    </row>
    <row r="23730" spans="6:17">
      <c r="J23730" s="36"/>
    </row>
    <row r="23731" spans="6:17">
      <c r="J23731" s="36"/>
      <c r="O23731" s="36"/>
    </row>
    <row r="23732" spans="6:17">
      <c r="F23732" s="47"/>
      <c r="G23732" s="47"/>
      <c r="H23732" s="47"/>
      <c r="I23732" s="47"/>
      <c r="J23732" s="47"/>
      <c r="K23732" s="47"/>
      <c r="L23732" s="47"/>
      <c r="M23732" s="47"/>
      <c r="N23732" s="47"/>
      <c r="O23732" s="47"/>
      <c r="P23732" s="47"/>
      <c r="Q23732" s="47"/>
    </row>
    <row r="23733" spans="6:17">
      <c r="J23733" s="36"/>
    </row>
    <row r="23734" spans="6:17">
      <c r="J23734" s="36"/>
    </row>
    <row r="23735" spans="6:17">
      <c r="J23735" s="36"/>
    </row>
    <row r="23736" spans="6:17">
      <c r="F23736" s="36"/>
      <c r="K23736" s="36"/>
      <c r="O23736" s="36"/>
    </row>
    <row r="23737" spans="6:17">
      <c r="F23737" s="36"/>
      <c r="J23737" s="36"/>
      <c r="K23737" s="36"/>
      <c r="O23737" s="36"/>
    </row>
    <row r="23738" spans="6:17">
      <c r="F23738" s="36"/>
      <c r="K23738" s="36"/>
      <c r="O23738" s="36"/>
    </row>
    <row r="23743" spans="6:17">
      <c r="O23743" s="36"/>
    </row>
    <row r="23744" spans="6:17">
      <c r="F23744" s="47"/>
      <c r="G23744" s="47"/>
      <c r="H23744" s="47"/>
      <c r="I23744" s="47"/>
      <c r="J23744" s="47"/>
      <c r="K23744" s="47"/>
      <c r="L23744" s="47"/>
      <c r="M23744" s="47"/>
      <c r="N23744" s="47"/>
      <c r="O23744" s="47"/>
      <c r="P23744" s="47"/>
      <c r="Q23744" s="47"/>
    </row>
    <row r="23750" spans="6:17">
      <c r="F23750" s="36"/>
      <c r="K23750" s="36"/>
      <c r="O23750" s="36"/>
    </row>
    <row r="23754" spans="6:17">
      <c r="K23754" s="36"/>
    </row>
    <row r="23755" spans="6:17">
      <c r="K23755" s="36"/>
    </row>
    <row r="23756" spans="6:17">
      <c r="F23756" s="47"/>
      <c r="G23756" s="47"/>
      <c r="H23756" s="47"/>
      <c r="I23756" s="47"/>
      <c r="J23756" s="47"/>
      <c r="K23756" s="47"/>
      <c r="L23756" s="47"/>
      <c r="M23756" s="47"/>
      <c r="N23756" s="47"/>
      <c r="O23756" s="47"/>
      <c r="P23756" s="47"/>
      <c r="Q23756" s="47"/>
    </row>
    <row r="23757" spans="6:17">
      <c r="K23757" s="36"/>
    </row>
    <row r="23758" spans="6:17">
      <c r="K23758" s="36"/>
    </row>
    <row r="23759" spans="6:17">
      <c r="K23759" s="36"/>
    </row>
    <row r="23760" spans="6:17">
      <c r="F23760" s="36"/>
      <c r="J23760" s="36"/>
      <c r="K23760" s="36"/>
      <c r="O23760" s="36"/>
    </row>
    <row r="23761" spans="6:17">
      <c r="F23761" s="47"/>
      <c r="G23761" s="47"/>
      <c r="H23761" s="47"/>
      <c r="I23761" s="47"/>
      <c r="J23761" s="47"/>
      <c r="K23761" s="47"/>
      <c r="L23761" s="47"/>
      <c r="M23761" s="47"/>
      <c r="N23761" s="47"/>
      <c r="O23761" s="47"/>
      <c r="P23761" s="47"/>
      <c r="Q23761" s="47"/>
    </row>
    <row r="23762" spans="6:17">
      <c r="F23762" s="47"/>
      <c r="G23762" s="47"/>
      <c r="H23762" s="47"/>
      <c r="I23762" s="47"/>
      <c r="J23762" s="47"/>
      <c r="K23762" s="47"/>
      <c r="L23762" s="47"/>
      <c r="M23762" s="47"/>
      <c r="N23762" s="47"/>
      <c r="O23762" s="47"/>
      <c r="P23762" s="47"/>
      <c r="Q23762" s="47"/>
    </row>
    <row r="23766" spans="6:17">
      <c r="F23766" s="36"/>
    </row>
    <row r="23767" spans="6:17">
      <c r="F23767" s="36"/>
      <c r="O23767" s="36"/>
    </row>
    <row r="23768" spans="6:17">
      <c r="F23768" s="47"/>
      <c r="G23768" s="47"/>
      <c r="H23768" s="47"/>
      <c r="I23768" s="47"/>
      <c r="J23768" s="47"/>
      <c r="K23768" s="47"/>
      <c r="L23768" s="47"/>
      <c r="M23768" s="47"/>
      <c r="N23768" s="47"/>
      <c r="O23768" s="47"/>
      <c r="P23768" s="47"/>
      <c r="Q23768" s="47"/>
    </row>
    <row r="23769" spans="6:17">
      <c r="F23769" s="36"/>
    </row>
    <row r="23770" spans="6:17">
      <c r="F23770" s="36"/>
    </row>
    <row r="23771" spans="6:17">
      <c r="F23771" s="36"/>
    </row>
    <row r="23772" spans="6:17">
      <c r="J23772" s="36"/>
    </row>
    <row r="23773" spans="6:17">
      <c r="F23773" s="36"/>
      <c r="J23773" s="36"/>
    </row>
    <row r="23774" spans="6:17">
      <c r="F23774" s="36"/>
      <c r="J23774" s="36"/>
      <c r="K23774" s="36"/>
      <c r="O23774" s="36"/>
    </row>
    <row r="23775" spans="6:17">
      <c r="J23775" s="36"/>
    </row>
    <row r="23776" spans="6:17">
      <c r="J23776" s="36"/>
    </row>
    <row r="23777" spans="6:17">
      <c r="J23777" s="36"/>
    </row>
    <row r="23779" spans="6:17">
      <c r="F23779" s="47"/>
      <c r="G23779" s="47"/>
      <c r="H23779" s="47"/>
      <c r="I23779" s="47"/>
      <c r="J23779" s="47"/>
      <c r="K23779" s="47"/>
      <c r="L23779" s="47"/>
      <c r="M23779" s="47"/>
      <c r="N23779" s="47"/>
      <c r="O23779" s="47"/>
      <c r="P23779" s="47"/>
      <c r="Q23779" s="47"/>
    </row>
    <row r="23780" spans="6:17">
      <c r="F23780" s="36"/>
      <c r="K23780" s="36"/>
      <c r="O23780" s="36"/>
    </row>
    <row r="23784" spans="6:17">
      <c r="F23784" s="47"/>
      <c r="G23784" s="47"/>
      <c r="H23784" s="47"/>
      <c r="I23784" s="47"/>
      <c r="J23784" s="47"/>
      <c r="K23784" s="47"/>
      <c r="L23784" s="47"/>
      <c r="M23784" s="47"/>
      <c r="N23784" s="47"/>
      <c r="O23784" s="47"/>
      <c r="P23784" s="47"/>
      <c r="Q23784" s="47"/>
    </row>
    <row r="23786" spans="6:17">
      <c r="F23786" s="36"/>
      <c r="K23786" s="36"/>
      <c r="O23786" s="36"/>
    </row>
    <row r="23790" spans="6:17">
      <c r="F23790" s="36"/>
      <c r="K23790" s="36"/>
    </row>
    <row r="23791" spans="6:17">
      <c r="F23791" s="47"/>
      <c r="G23791" s="47"/>
      <c r="H23791" s="47"/>
      <c r="I23791" s="47"/>
      <c r="J23791" s="47"/>
      <c r="K23791" s="47"/>
      <c r="L23791" s="47"/>
      <c r="M23791" s="47"/>
      <c r="N23791" s="47"/>
      <c r="O23791" s="47"/>
      <c r="P23791" s="47"/>
      <c r="Q23791" s="47"/>
    </row>
    <row r="23792" spans="6:17">
      <c r="F23792" s="36"/>
      <c r="K23792" s="36"/>
      <c r="O23792" s="36"/>
    </row>
    <row r="23793" spans="6:17">
      <c r="F23793" s="36"/>
      <c r="K23793" s="36"/>
    </row>
    <row r="23794" spans="6:17">
      <c r="F23794" s="36"/>
    </row>
    <row r="23795" spans="6:17">
      <c r="F23795" s="36"/>
    </row>
    <row r="23796" spans="6:17">
      <c r="F23796" s="36"/>
      <c r="O23796" s="36"/>
    </row>
    <row r="23797" spans="6:17">
      <c r="F23797" s="36"/>
      <c r="K23797" s="36"/>
      <c r="O23797" s="36"/>
    </row>
    <row r="23798" spans="6:17">
      <c r="F23798" s="47"/>
      <c r="G23798" s="47"/>
      <c r="H23798" s="47"/>
      <c r="I23798" s="47"/>
      <c r="J23798" s="47"/>
      <c r="K23798" s="47"/>
      <c r="L23798" s="47"/>
      <c r="M23798" s="47"/>
      <c r="N23798" s="47"/>
      <c r="O23798" s="47"/>
      <c r="P23798" s="47"/>
      <c r="Q23798" s="47"/>
    </row>
    <row r="23799" spans="6:17">
      <c r="F23799" s="36"/>
    </row>
    <row r="23800" spans="6:17">
      <c r="F23800" s="36"/>
    </row>
    <row r="23801" spans="6:17">
      <c r="F23801" s="36"/>
    </row>
    <row r="23802" spans="6:17">
      <c r="K23802" s="36"/>
    </row>
    <row r="23803" spans="6:17">
      <c r="F23803" s="47"/>
      <c r="G23803" s="47"/>
      <c r="H23803" s="47"/>
      <c r="I23803" s="47"/>
      <c r="J23803" s="47"/>
      <c r="K23803" s="47"/>
      <c r="L23803" s="47"/>
      <c r="M23803" s="47"/>
      <c r="N23803" s="47"/>
      <c r="O23803" s="47"/>
      <c r="P23803" s="47"/>
      <c r="Q23803" s="47"/>
    </row>
    <row r="23804" spans="6:17">
      <c r="F23804" s="36"/>
      <c r="K23804" s="36"/>
      <c r="O23804" s="36"/>
    </row>
    <row r="23805" spans="6:17">
      <c r="K23805" s="36"/>
    </row>
    <row r="23806" spans="6:17">
      <c r="K23806" s="36"/>
    </row>
    <row r="23807" spans="6:17">
      <c r="K23807" s="36"/>
    </row>
    <row r="23808" spans="6:17">
      <c r="F23808" s="36"/>
    </row>
    <row r="23809" spans="6:17">
      <c r="O23809" s="36"/>
    </row>
    <row r="23810" spans="6:17">
      <c r="F23810" s="36"/>
      <c r="K23810" s="36"/>
      <c r="O23810" s="36"/>
    </row>
    <row r="23814" spans="6:17">
      <c r="F23814" s="36"/>
      <c r="J23814" s="36"/>
      <c r="K23814" s="36"/>
      <c r="O23814" s="36"/>
    </row>
    <row r="23815" spans="6:17">
      <c r="F23815" s="36"/>
      <c r="J23815" s="36"/>
      <c r="O23815" s="36"/>
    </row>
    <row r="23816" spans="6:17">
      <c r="F23816" s="47"/>
      <c r="G23816" s="47"/>
      <c r="H23816" s="47"/>
      <c r="I23816" s="47"/>
      <c r="J23816" s="47"/>
      <c r="K23816" s="47"/>
      <c r="L23816" s="47"/>
      <c r="M23816" s="47"/>
      <c r="N23816" s="47"/>
      <c r="O23816" s="47"/>
      <c r="P23816" s="47"/>
      <c r="Q23816" s="47"/>
    </row>
    <row r="23817" spans="6:17">
      <c r="O23817" s="36"/>
    </row>
    <row r="23818" spans="6:17">
      <c r="O23818" s="36"/>
    </row>
    <row r="23819" spans="6:17">
      <c r="O23819" s="36"/>
    </row>
    <row r="23821" spans="6:17">
      <c r="O23821" s="36"/>
    </row>
    <row r="23822" spans="6:17">
      <c r="F23822" s="36"/>
      <c r="O23822" s="36"/>
    </row>
    <row r="23823" spans="6:17">
      <c r="O23823" s="36"/>
    </row>
    <row r="23824" spans="6:17">
      <c r="O23824" s="36"/>
    </row>
    <row r="23825" spans="6:17">
      <c r="O23825" s="36"/>
    </row>
    <row r="23826" spans="6:17">
      <c r="F23826" s="36"/>
      <c r="O23826" s="36"/>
    </row>
    <row r="23827" spans="6:17">
      <c r="F23827" s="36"/>
      <c r="K23827" s="36"/>
      <c r="O23827" s="36"/>
    </row>
    <row r="23828" spans="6:17">
      <c r="F23828" s="36"/>
      <c r="K23828" s="36"/>
      <c r="O23828" s="36"/>
    </row>
    <row r="23829" spans="6:17">
      <c r="F23829" s="36"/>
      <c r="K23829" s="36"/>
    </row>
    <row r="23830" spans="6:17">
      <c r="F23830" s="36"/>
      <c r="K23830" s="36"/>
    </row>
    <row r="23831" spans="6:17">
      <c r="K23831" s="36"/>
    </row>
    <row r="23832" spans="6:17">
      <c r="M23832" s="36"/>
      <c r="O23832" s="36"/>
    </row>
    <row r="23833" spans="6:17">
      <c r="F23833" s="47"/>
      <c r="G23833" s="47"/>
      <c r="H23833" s="47"/>
      <c r="I23833" s="47"/>
      <c r="J23833" s="47"/>
      <c r="K23833" s="47"/>
      <c r="L23833" s="47"/>
      <c r="M23833" s="47"/>
      <c r="N23833" s="47"/>
      <c r="O23833" s="47"/>
      <c r="P23833" s="47"/>
      <c r="Q23833" s="47"/>
    </row>
    <row r="23834" spans="6:17">
      <c r="F23834" s="47"/>
      <c r="G23834" s="47"/>
      <c r="H23834" s="47"/>
      <c r="I23834" s="47"/>
      <c r="J23834" s="47"/>
      <c r="K23834" s="47"/>
      <c r="L23834" s="47"/>
      <c r="M23834" s="47"/>
      <c r="N23834" s="47"/>
      <c r="O23834" s="47"/>
      <c r="P23834" s="47"/>
      <c r="Q23834" s="47"/>
    </row>
    <row r="23835" spans="6:17">
      <c r="M23835" s="36"/>
    </row>
    <row r="23836" spans="6:17">
      <c r="M23836" s="36"/>
    </row>
    <row r="23838" spans="6:17">
      <c r="F23838" s="36"/>
      <c r="J23838" s="36"/>
      <c r="K23838" s="36"/>
      <c r="O23838" s="36"/>
    </row>
    <row r="23839" spans="6:17">
      <c r="F23839" s="36"/>
      <c r="K23839" s="36"/>
      <c r="O23839" s="36"/>
    </row>
    <row r="23840" spans="6:17">
      <c r="F23840" s="36"/>
      <c r="K23840" s="36"/>
      <c r="O23840" s="36"/>
    </row>
    <row r="23841" spans="6:15">
      <c r="F23841" s="36"/>
      <c r="K23841" s="36"/>
    </row>
    <row r="23842" spans="6:15">
      <c r="F23842" s="36"/>
      <c r="K23842" s="36"/>
    </row>
    <row r="23843" spans="6:15">
      <c r="F23843" s="36"/>
      <c r="K23843" s="36"/>
    </row>
    <row r="23844" spans="6:15">
      <c r="F23844" s="36"/>
      <c r="H23844" s="36"/>
      <c r="J23844" s="36"/>
      <c r="K23844" s="36"/>
      <c r="O23844" s="36"/>
    </row>
    <row r="23845" spans="6:15">
      <c r="F23845" s="36"/>
      <c r="H23845" s="36"/>
      <c r="K23845" s="36"/>
      <c r="O23845" s="36"/>
    </row>
    <row r="23846" spans="6:15">
      <c r="H23846" s="36"/>
      <c r="O23846" s="36"/>
    </row>
    <row r="23847" spans="6:15">
      <c r="H23847" s="36"/>
    </row>
    <row r="23848" spans="6:15">
      <c r="H23848" s="36"/>
    </row>
    <row r="23849" spans="6:15">
      <c r="H23849" s="36"/>
    </row>
    <row r="23850" spans="6:15">
      <c r="F23850" s="36"/>
      <c r="K23850" s="36"/>
      <c r="O23850" s="36"/>
    </row>
    <row r="23851" spans="6:15">
      <c r="F23851" s="36"/>
      <c r="J23851" s="36"/>
      <c r="K23851" s="36"/>
      <c r="O23851" s="36"/>
    </row>
    <row r="23852" spans="6:15">
      <c r="F23852" s="36"/>
      <c r="K23852" s="36"/>
    </row>
    <row r="23853" spans="6:15">
      <c r="F23853" s="36"/>
      <c r="K23853" s="36"/>
    </row>
    <row r="23854" spans="6:15">
      <c r="F23854" s="36"/>
      <c r="K23854" s="36"/>
    </row>
    <row r="23855" spans="6:15">
      <c r="F23855" s="36"/>
      <c r="K23855" s="36"/>
    </row>
    <row r="23856" spans="6:15">
      <c r="O23856" s="36"/>
    </row>
    <row r="23857" spans="6:15">
      <c r="O23857" s="36"/>
    </row>
    <row r="23858" spans="6:15">
      <c r="O23858" s="36"/>
    </row>
    <row r="23859" spans="6:15">
      <c r="O23859" s="36"/>
    </row>
    <row r="23860" spans="6:15">
      <c r="O23860" s="36"/>
    </row>
    <row r="23861" spans="6:15">
      <c r="O23861" s="36"/>
    </row>
    <row r="23862" spans="6:15">
      <c r="F23862" s="36"/>
      <c r="K23862" s="36"/>
      <c r="O23862" s="36"/>
    </row>
    <row r="23863" spans="6:15">
      <c r="F23863" s="36"/>
      <c r="K23863" s="36"/>
      <c r="O23863" s="36"/>
    </row>
    <row r="23864" spans="6:15">
      <c r="F23864" s="36"/>
      <c r="K23864" s="36"/>
    </row>
    <row r="23865" spans="6:15">
      <c r="F23865" s="36"/>
      <c r="K23865" s="36"/>
    </row>
    <row r="23866" spans="6:15">
      <c r="F23866" s="36"/>
      <c r="K23866" s="36"/>
    </row>
    <row r="23867" spans="6:15">
      <c r="F23867" s="36"/>
      <c r="K23867" s="36"/>
    </row>
    <row r="23868" spans="6:15">
      <c r="F23868" s="36"/>
      <c r="K23868" s="36"/>
      <c r="O23868" s="36"/>
    </row>
    <row r="23869" spans="6:15">
      <c r="F23869" s="36"/>
      <c r="K23869" s="36"/>
      <c r="O23869" s="36"/>
    </row>
    <row r="23870" spans="6:15">
      <c r="F23870" s="36"/>
      <c r="K23870" s="36"/>
    </row>
    <row r="23871" spans="6:15">
      <c r="F23871" s="36"/>
      <c r="K23871" s="36"/>
    </row>
    <row r="23872" spans="6:15">
      <c r="F23872" s="36"/>
      <c r="K23872" s="36"/>
    </row>
    <row r="23873" spans="6:17">
      <c r="F23873" s="36"/>
      <c r="K23873" s="36"/>
    </row>
    <row r="23874" spans="6:17">
      <c r="J23874" s="36"/>
      <c r="O23874" s="36"/>
    </row>
    <row r="23875" spans="6:17">
      <c r="F23875" s="36"/>
      <c r="J23875" s="36"/>
      <c r="O23875" s="36"/>
    </row>
    <row r="23876" spans="6:17">
      <c r="O23876" s="36"/>
    </row>
    <row r="23877" spans="6:17">
      <c r="O23877" s="36"/>
    </row>
    <row r="23878" spans="6:17">
      <c r="O23878" s="36"/>
    </row>
    <row r="23879" spans="6:17">
      <c r="O23879" s="36"/>
    </row>
    <row r="23880" spans="6:17">
      <c r="F23880" s="47"/>
      <c r="G23880" s="47"/>
      <c r="H23880" s="47"/>
      <c r="I23880" s="47"/>
      <c r="J23880" s="47"/>
      <c r="K23880" s="47"/>
      <c r="L23880" s="47"/>
      <c r="M23880" s="47"/>
      <c r="N23880" s="47"/>
      <c r="O23880" s="47"/>
      <c r="P23880" s="47"/>
      <c r="Q23880" s="47"/>
    </row>
    <row r="23881" spans="6:17">
      <c r="F23881" s="36"/>
      <c r="K23881" s="36"/>
    </row>
    <row r="23882" spans="6:17">
      <c r="K23882" s="36"/>
    </row>
    <row r="23883" spans="6:17">
      <c r="F23883" s="36"/>
      <c r="K23883" s="36"/>
    </row>
    <row r="23884" spans="6:17">
      <c r="F23884" s="36"/>
      <c r="K23884" s="36"/>
    </row>
    <row r="23885" spans="6:17">
      <c r="F23885" s="36"/>
      <c r="K23885" s="36"/>
    </row>
    <row r="23886" spans="6:17">
      <c r="H23886" s="36"/>
      <c r="I23886" s="36"/>
      <c r="J23886" s="36"/>
      <c r="K23886" s="36"/>
      <c r="O23886" s="36"/>
    </row>
    <row r="23887" spans="6:17">
      <c r="F23887" s="47"/>
      <c r="G23887" s="47"/>
      <c r="H23887" s="47"/>
      <c r="I23887" s="47"/>
      <c r="J23887" s="47"/>
      <c r="K23887" s="47"/>
      <c r="L23887" s="47"/>
      <c r="M23887" s="47"/>
      <c r="N23887" s="47"/>
      <c r="O23887" s="47"/>
      <c r="P23887" s="47"/>
      <c r="Q23887" s="47"/>
    </row>
    <row r="23888" spans="6:17">
      <c r="H23888" s="36"/>
      <c r="I23888" s="36"/>
    </row>
    <row r="23889" spans="6:17">
      <c r="H23889" s="36"/>
      <c r="I23889" s="36"/>
    </row>
    <row r="23890" spans="6:17">
      <c r="H23890" s="36"/>
      <c r="I23890" s="36"/>
    </row>
    <row r="23891" spans="6:17">
      <c r="H23891" s="36"/>
      <c r="I23891" s="36"/>
    </row>
    <row r="23892" spans="6:17">
      <c r="F23892" s="36"/>
      <c r="J23892" s="36"/>
      <c r="O23892" s="36"/>
    </row>
    <row r="23893" spans="6:17">
      <c r="F23893" s="36"/>
    </row>
    <row r="23894" spans="6:17">
      <c r="F23894" s="36"/>
    </row>
    <row r="23895" spans="6:17">
      <c r="F23895" s="36"/>
    </row>
    <row r="23896" spans="6:17">
      <c r="F23896" s="36"/>
    </row>
    <row r="23897" spans="6:17">
      <c r="F23897" s="36"/>
    </row>
    <row r="23898" spans="6:17">
      <c r="F23898" s="47"/>
      <c r="G23898" s="47"/>
      <c r="H23898" s="47"/>
      <c r="I23898" s="47"/>
      <c r="J23898" s="47"/>
      <c r="K23898" s="47"/>
      <c r="L23898" s="47"/>
      <c r="M23898" s="47"/>
      <c r="N23898" s="47"/>
      <c r="O23898" s="47"/>
      <c r="P23898" s="47"/>
      <c r="Q23898" s="47"/>
    </row>
    <row r="23899" spans="6:17">
      <c r="F23899" s="36"/>
      <c r="K23899" s="36"/>
    </row>
    <row r="23900" spans="6:17">
      <c r="F23900" s="36"/>
      <c r="K23900" s="36"/>
    </row>
    <row r="23901" spans="6:17">
      <c r="F23901" s="36"/>
      <c r="K23901" s="36"/>
    </row>
    <row r="23902" spans="6:17">
      <c r="F23902" s="36"/>
      <c r="K23902" s="36"/>
    </row>
    <row r="23903" spans="6:17">
      <c r="F23903" s="36"/>
      <c r="K23903" s="36"/>
    </row>
    <row r="23904" spans="6:17">
      <c r="F23904" s="47"/>
      <c r="G23904" s="47"/>
      <c r="H23904" s="47"/>
      <c r="I23904" s="47"/>
      <c r="J23904" s="47"/>
      <c r="K23904" s="47"/>
      <c r="L23904" s="47"/>
      <c r="M23904" s="47"/>
      <c r="N23904" s="47"/>
      <c r="O23904" s="47"/>
      <c r="P23904" s="47"/>
      <c r="Q23904" s="47"/>
    </row>
    <row r="23905" spans="6:17">
      <c r="F23905" s="36"/>
      <c r="K23905" s="36"/>
      <c r="O23905" s="36"/>
    </row>
    <row r="23906" spans="6:17">
      <c r="F23906" s="36"/>
      <c r="K23906" s="36"/>
    </row>
    <row r="23907" spans="6:17">
      <c r="F23907" s="36"/>
      <c r="K23907" s="36"/>
    </row>
    <row r="23908" spans="6:17">
      <c r="F23908" s="36"/>
      <c r="K23908" s="36"/>
    </row>
    <row r="23909" spans="6:17">
      <c r="F23909" s="36"/>
      <c r="K23909" s="36"/>
    </row>
    <row r="23910" spans="6:17">
      <c r="F23910" s="47"/>
      <c r="G23910" s="47"/>
      <c r="H23910" s="47"/>
      <c r="I23910" s="47"/>
      <c r="J23910" s="47"/>
      <c r="K23910" s="47"/>
      <c r="L23910" s="47"/>
      <c r="M23910" s="47"/>
      <c r="N23910" s="47"/>
      <c r="O23910" s="47"/>
      <c r="P23910" s="47"/>
      <c r="Q23910" s="47"/>
    </row>
    <row r="23911" spans="6:17">
      <c r="F23911" s="47"/>
      <c r="G23911" s="47"/>
      <c r="H23911" s="47"/>
      <c r="I23911" s="47"/>
      <c r="J23911" s="47"/>
      <c r="K23911" s="47"/>
      <c r="L23911" s="47"/>
      <c r="M23911" s="47"/>
      <c r="N23911" s="47"/>
      <c r="O23911" s="47"/>
      <c r="P23911" s="47"/>
      <c r="Q23911" s="47"/>
    </row>
    <row r="23916" spans="6:17">
      <c r="F23916" s="36"/>
      <c r="K23916" s="36"/>
      <c r="O23916" s="36"/>
    </row>
    <row r="23917" spans="6:17">
      <c r="O23917" s="36"/>
    </row>
    <row r="23918" spans="6:17">
      <c r="O23918" s="36"/>
    </row>
    <row r="23919" spans="6:17">
      <c r="O23919" s="36"/>
    </row>
    <row r="23920" spans="6:17">
      <c r="O23920" s="36"/>
    </row>
    <row r="23921" spans="6:17">
      <c r="O23921" s="36"/>
    </row>
    <row r="23923" spans="6:17">
      <c r="M23923" s="36"/>
    </row>
    <row r="23924" spans="6:17">
      <c r="M23924" s="36"/>
    </row>
    <row r="23925" spans="6:17">
      <c r="M23925" s="36"/>
    </row>
    <row r="23926" spans="6:17">
      <c r="M23926" s="36"/>
    </row>
    <row r="23927" spans="6:17">
      <c r="M23927" s="36"/>
    </row>
    <row r="23928" spans="6:17">
      <c r="F23928" s="36"/>
      <c r="O23928" s="36"/>
    </row>
    <row r="23934" spans="6:17">
      <c r="F23934" s="47"/>
      <c r="G23934" s="47"/>
      <c r="H23934" s="47"/>
      <c r="I23934" s="47"/>
      <c r="J23934" s="47"/>
      <c r="K23934" s="47"/>
      <c r="L23934" s="47"/>
      <c r="M23934" s="47"/>
      <c r="N23934" s="47"/>
      <c r="O23934" s="47"/>
      <c r="P23934" s="47"/>
      <c r="Q23934" s="47"/>
    </row>
    <row r="23935" spans="6:17">
      <c r="J23935" s="36"/>
      <c r="O23935" s="36"/>
    </row>
    <row r="23940" spans="6:17">
      <c r="F23940" s="36"/>
    </row>
    <row r="23941" spans="6:17">
      <c r="F23941" s="36"/>
      <c r="O23941" s="36"/>
    </row>
    <row r="23942" spans="6:17">
      <c r="F23942" s="36"/>
    </row>
    <row r="23943" spans="6:17">
      <c r="F23943" s="36"/>
    </row>
    <row r="23944" spans="6:17">
      <c r="F23944" s="36"/>
    </row>
    <row r="23945" spans="6:17">
      <c r="F23945" s="36"/>
    </row>
    <row r="23946" spans="6:17">
      <c r="F23946" s="47"/>
      <c r="G23946" s="47"/>
      <c r="H23946" s="47"/>
      <c r="I23946" s="47"/>
      <c r="J23946" s="47"/>
      <c r="K23946" s="47"/>
      <c r="L23946" s="47"/>
      <c r="M23946" s="47"/>
      <c r="N23946" s="47"/>
      <c r="O23946" s="47"/>
      <c r="P23946" s="47"/>
      <c r="Q23946" s="47"/>
    </row>
    <row r="23947" spans="6:17">
      <c r="F23947" s="36"/>
    </row>
    <row r="23948" spans="6:17">
      <c r="F23948" s="36"/>
    </row>
    <row r="23949" spans="6:17">
      <c r="F23949" s="36"/>
    </row>
    <row r="23952" spans="6:17">
      <c r="F23952" s="36"/>
      <c r="O23952" s="36"/>
    </row>
    <row r="23953" spans="6:17">
      <c r="O23953" s="36"/>
    </row>
    <row r="23954" spans="6:17">
      <c r="O23954" s="36"/>
    </row>
    <row r="23955" spans="6:17">
      <c r="O23955" s="36"/>
    </row>
    <row r="23956" spans="6:17">
      <c r="O23956" s="36"/>
    </row>
    <row r="23957" spans="6:17">
      <c r="O23957" s="36"/>
    </row>
    <row r="23958" spans="6:17">
      <c r="F23958" s="36"/>
      <c r="O23958" s="36"/>
    </row>
    <row r="23959" spans="6:17">
      <c r="F23959" s="36"/>
    </row>
    <row r="23960" spans="6:17">
      <c r="F23960" s="36"/>
    </row>
    <row r="23961" spans="6:17">
      <c r="F23961" s="36"/>
    </row>
    <row r="23962" spans="6:17">
      <c r="F23962" s="36"/>
    </row>
    <row r="23963" spans="6:17">
      <c r="F23963" s="36"/>
    </row>
    <row r="23964" spans="6:17">
      <c r="F23964" s="47"/>
      <c r="G23964" s="47"/>
      <c r="H23964" s="47"/>
      <c r="I23964" s="47"/>
      <c r="J23964" s="47"/>
      <c r="K23964" s="47"/>
      <c r="L23964" s="47"/>
      <c r="M23964" s="47"/>
      <c r="N23964" s="47"/>
      <c r="O23964" s="47"/>
      <c r="P23964" s="47"/>
      <c r="Q23964" s="47"/>
    </row>
    <row r="23965" spans="6:17">
      <c r="F23965" s="36"/>
    </row>
    <row r="23966" spans="6:17">
      <c r="O23966" s="36"/>
    </row>
    <row r="23967" spans="6:17">
      <c r="O23967" s="36"/>
    </row>
    <row r="23968" spans="6:17">
      <c r="O23968" s="36"/>
    </row>
    <row r="23969" spans="6:15">
      <c r="O23969" s="36"/>
    </row>
    <row r="23970" spans="6:15">
      <c r="M23970" s="36"/>
    </row>
    <row r="23971" spans="6:15">
      <c r="F23971" s="36"/>
      <c r="M23971" s="36"/>
    </row>
    <row r="23972" spans="6:15">
      <c r="M23972" s="36"/>
    </row>
    <row r="23973" spans="6:15">
      <c r="M23973" s="36"/>
    </row>
    <row r="23974" spans="6:15">
      <c r="M23974" s="36"/>
    </row>
    <row r="23975" spans="6:15">
      <c r="M23975" s="36"/>
    </row>
    <row r="23977" spans="6:15">
      <c r="F23977" s="36"/>
      <c r="J23977" s="36"/>
      <c r="O23977" s="36"/>
    </row>
    <row r="23982" spans="6:15">
      <c r="K23982" s="36"/>
    </row>
    <row r="23983" spans="6:15">
      <c r="F23983" s="36"/>
      <c r="K23983" s="36"/>
    </row>
    <row r="23984" spans="6:15">
      <c r="K23984" s="36"/>
      <c r="O23984" s="36"/>
    </row>
    <row r="23985" spans="6:15">
      <c r="K23985" s="36"/>
    </row>
    <row r="23986" spans="6:15">
      <c r="K23986" s="36"/>
    </row>
    <row r="23987" spans="6:15">
      <c r="K23987" s="36"/>
    </row>
    <row r="23988" spans="6:15">
      <c r="F23988" s="36"/>
      <c r="I23988" s="36"/>
      <c r="K23988" s="36"/>
      <c r="O23988" s="36"/>
    </row>
    <row r="23989" spans="6:15">
      <c r="F23989" s="36"/>
      <c r="I23989" s="36"/>
      <c r="O23989" s="36"/>
    </row>
    <row r="23990" spans="6:15">
      <c r="F23990" s="36"/>
      <c r="I23990" s="36"/>
    </row>
    <row r="23991" spans="6:15">
      <c r="I23991" s="36"/>
    </row>
    <row r="23994" spans="6:15">
      <c r="F23994" s="36"/>
      <c r="O23994" s="36"/>
    </row>
    <row r="23995" spans="6:15">
      <c r="F23995" s="36"/>
    </row>
    <row r="23996" spans="6:15">
      <c r="F23996" s="36"/>
    </row>
    <row r="24000" spans="6:15">
      <c r="O24000" s="36"/>
    </row>
    <row r="24001" spans="6:17">
      <c r="F24001" s="36"/>
      <c r="K24001" s="36"/>
      <c r="O24001" s="36"/>
    </row>
    <row r="24002" spans="6:17">
      <c r="F24002" s="36"/>
      <c r="O24002" s="36"/>
    </row>
    <row r="24003" spans="6:17">
      <c r="O24003" s="36"/>
    </row>
    <row r="24004" spans="6:17">
      <c r="O24004" s="36"/>
    </row>
    <row r="24005" spans="6:17">
      <c r="O24005" s="36"/>
    </row>
    <row r="24006" spans="6:17">
      <c r="F24006" s="36"/>
    </row>
    <row r="24007" spans="6:17">
      <c r="F24007" s="36"/>
      <c r="O24007" s="36"/>
    </row>
    <row r="24008" spans="6:17">
      <c r="F24008" s="47"/>
      <c r="G24008" s="47"/>
      <c r="H24008" s="47"/>
      <c r="I24008" s="47"/>
      <c r="J24008" s="47"/>
      <c r="K24008" s="47"/>
      <c r="L24008" s="47"/>
      <c r="M24008" s="47"/>
      <c r="N24008" s="47"/>
      <c r="O24008" s="47"/>
      <c r="P24008" s="47"/>
      <c r="Q24008" s="47"/>
    </row>
    <row r="24009" spans="6:17">
      <c r="F24009" s="36"/>
      <c r="O24009" s="36"/>
    </row>
    <row r="24010" spans="6:17">
      <c r="F24010" s="36"/>
      <c r="O24010" s="36"/>
    </row>
    <row r="24011" spans="6:17">
      <c r="F24011" s="36"/>
      <c r="O24011" s="36"/>
    </row>
    <row r="24012" spans="6:17">
      <c r="F24012" s="36"/>
      <c r="K24012" s="36"/>
      <c r="O24012" s="36"/>
    </row>
    <row r="24014" spans="6:17">
      <c r="F24014" s="36"/>
    </row>
    <row r="24018" spans="6:17">
      <c r="F24018" s="36"/>
    </row>
    <row r="24019" spans="6:17">
      <c r="F24019" s="36"/>
      <c r="K24019" s="36"/>
      <c r="O24019" s="36"/>
    </row>
    <row r="24020" spans="6:17">
      <c r="F24020" s="36"/>
      <c r="K24020" s="36"/>
    </row>
    <row r="24021" spans="6:17">
      <c r="F24021" s="36"/>
      <c r="O24021" s="36"/>
    </row>
    <row r="24022" spans="6:17">
      <c r="F24022" s="36"/>
      <c r="O24022" s="36"/>
    </row>
    <row r="24023" spans="6:17">
      <c r="F24023" s="36"/>
      <c r="O24023" s="36"/>
    </row>
    <row r="24025" spans="6:17">
      <c r="F24025" s="36"/>
      <c r="K24025" s="36"/>
    </row>
    <row r="24026" spans="6:17">
      <c r="F24026" s="36"/>
      <c r="K24026" s="36"/>
    </row>
    <row r="24030" spans="6:17">
      <c r="F24030" s="36"/>
      <c r="K24030" s="36"/>
      <c r="O24030" s="36"/>
    </row>
    <row r="24031" spans="6:17">
      <c r="F24031" s="47"/>
      <c r="G24031" s="47"/>
      <c r="H24031" s="47"/>
      <c r="I24031" s="47"/>
      <c r="J24031" s="47"/>
      <c r="K24031" s="47"/>
      <c r="L24031" s="47"/>
      <c r="M24031" s="47"/>
      <c r="N24031" s="47"/>
      <c r="O24031" s="47"/>
      <c r="P24031" s="47"/>
      <c r="Q24031" s="47"/>
    </row>
    <row r="24032" spans="6:17">
      <c r="F24032" s="36"/>
      <c r="I24032" s="36"/>
      <c r="J24032" s="36"/>
      <c r="O24032" s="36"/>
    </row>
    <row r="24033" spans="6:17">
      <c r="I24033" s="36"/>
    </row>
    <row r="24034" spans="6:17">
      <c r="I24034" s="36"/>
    </row>
    <row r="24035" spans="6:17">
      <c r="I24035" s="36"/>
    </row>
    <row r="24038" spans="6:17">
      <c r="F24038" s="36"/>
      <c r="J24038" s="36"/>
    </row>
    <row r="24039" spans="6:17">
      <c r="J24039" s="36"/>
      <c r="O24039" s="36"/>
    </row>
    <row r="24040" spans="6:17">
      <c r="O24040" s="36"/>
    </row>
    <row r="24041" spans="6:17">
      <c r="O24041" s="36"/>
    </row>
    <row r="24042" spans="6:17">
      <c r="F24042" s="47"/>
      <c r="G24042" s="47"/>
      <c r="H24042" s="47"/>
      <c r="I24042" s="47"/>
      <c r="J24042" s="47"/>
      <c r="K24042" s="47"/>
      <c r="L24042" s="47"/>
      <c r="M24042" s="47"/>
      <c r="N24042" s="47"/>
      <c r="O24042" s="47"/>
      <c r="P24042" s="47"/>
      <c r="Q24042" s="47"/>
    </row>
    <row r="24043" spans="6:17">
      <c r="K24043" s="36"/>
      <c r="O24043" s="36"/>
    </row>
    <row r="24044" spans="6:17">
      <c r="K24044" s="36"/>
    </row>
    <row r="24045" spans="6:17">
      <c r="K24045" s="36"/>
    </row>
    <row r="24046" spans="6:17">
      <c r="K24046" s="36"/>
    </row>
    <row r="24047" spans="6:17">
      <c r="K24047" s="36"/>
    </row>
    <row r="24048" spans="6:17">
      <c r="F24048" s="36"/>
    </row>
    <row r="24049" spans="6:15">
      <c r="F24049" s="36"/>
    </row>
    <row r="24050" spans="6:15">
      <c r="F24050" s="36"/>
      <c r="J24050" s="36"/>
    </row>
    <row r="24051" spans="6:15">
      <c r="F24051" s="36"/>
    </row>
    <row r="24052" spans="6:15">
      <c r="F24052" s="36"/>
    </row>
    <row r="24053" spans="6:15">
      <c r="F24053" s="36"/>
    </row>
    <row r="24054" spans="6:15">
      <c r="O24054" s="36"/>
    </row>
    <row r="24055" spans="6:15">
      <c r="F24055" s="36"/>
      <c r="O24055" s="36"/>
    </row>
    <row r="24056" spans="6:15">
      <c r="J24056" s="36"/>
      <c r="O24056" s="36"/>
    </row>
    <row r="24057" spans="6:15">
      <c r="O24057" s="36"/>
    </row>
    <row r="24058" spans="6:15">
      <c r="O24058" s="36"/>
    </row>
    <row r="24059" spans="6:15">
      <c r="O24059" s="36"/>
    </row>
    <row r="24061" spans="6:15">
      <c r="F24061" s="36"/>
    </row>
    <row r="24062" spans="6:15">
      <c r="F24062" s="36"/>
      <c r="J24062" s="36"/>
      <c r="K24062" s="36"/>
    </row>
    <row r="24067" spans="6:17">
      <c r="F24067" s="36"/>
      <c r="O24067" s="36"/>
    </row>
    <row r="24068" spans="6:17">
      <c r="J24068" s="36"/>
      <c r="O24068" s="36"/>
    </row>
    <row r="24069" spans="6:17">
      <c r="O24069" s="36"/>
    </row>
    <row r="24070" spans="6:17">
      <c r="O24070" s="36"/>
    </row>
    <row r="24071" spans="6:17">
      <c r="O24071" s="36"/>
    </row>
    <row r="24072" spans="6:17">
      <c r="F24072" s="36"/>
      <c r="K24072" s="36"/>
      <c r="O24072" s="36"/>
    </row>
    <row r="24073" spans="6:17">
      <c r="F24073" s="36"/>
      <c r="K24073" s="36"/>
      <c r="O24073" s="36"/>
    </row>
    <row r="24074" spans="6:17">
      <c r="J24074" s="36"/>
    </row>
    <row r="24078" spans="6:17">
      <c r="F24078" s="36"/>
      <c r="K24078" s="36"/>
      <c r="O24078" s="36"/>
    </row>
    <row r="24079" spans="6:17">
      <c r="F24079" s="47"/>
      <c r="G24079" s="47"/>
      <c r="H24079" s="47"/>
      <c r="I24079" s="47"/>
      <c r="J24079" s="47"/>
      <c r="K24079" s="47"/>
      <c r="L24079" s="47"/>
      <c r="M24079" s="47"/>
      <c r="N24079" s="47"/>
      <c r="O24079" s="47"/>
      <c r="P24079" s="47"/>
      <c r="Q24079" s="47"/>
    </row>
    <row r="24084" spans="6:15">
      <c r="F24084" s="36"/>
    </row>
    <row r="24085" spans="6:15">
      <c r="O24085" s="36"/>
    </row>
    <row r="24086" spans="6:15">
      <c r="O24086" s="36"/>
    </row>
    <row r="24087" spans="6:15">
      <c r="O24087" s="36"/>
    </row>
    <row r="24088" spans="6:15">
      <c r="O24088" s="36"/>
    </row>
    <row r="24089" spans="6:15">
      <c r="O24089" s="36"/>
    </row>
    <row r="24090" spans="6:15">
      <c r="F24090" s="36"/>
      <c r="K24090" s="36"/>
    </row>
    <row r="24091" spans="6:15">
      <c r="F24091" s="36"/>
      <c r="K24091" s="36"/>
    </row>
    <row r="24092" spans="6:15">
      <c r="F24092" s="36"/>
      <c r="K24092" s="36"/>
      <c r="O24092" s="36"/>
    </row>
    <row r="24093" spans="6:15">
      <c r="F24093" s="36"/>
      <c r="K24093" s="36"/>
    </row>
    <row r="24094" spans="6:15">
      <c r="F24094" s="36"/>
      <c r="K24094" s="36"/>
    </row>
    <row r="24095" spans="6:15">
      <c r="F24095" s="36"/>
      <c r="K24095" s="36"/>
    </row>
    <row r="24096" spans="6:15">
      <c r="F24096" s="36"/>
      <c r="K24096" s="36"/>
      <c r="O24096" s="36"/>
    </row>
    <row r="24097" spans="6:17">
      <c r="I24097" s="36"/>
      <c r="J24097" s="36"/>
      <c r="O24097" s="36"/>
    </row>
    <row r="24102" spans="6:17">
      <c r="F24102" s="47"/>
      <c r="G24102" s="47"/>
      <c r="H24102" s="47"/>
      <c r="I24102" s="47"/>
      <c r="J24102" s="47"/>
      <c r="K24102" s="47"/>
      <c r="L24102" s="47"/>
      <c r="M24102" s="47"/>
      <c r="N24102" s="47"/>
      <c r="O24102" s="47"/>
      <c r="P24102" s="47"/>
      <c r="Q24102" s="47"/>
    </row>
    <row r="24103" spans="6:17">
      <c r="F24103" s="47"/>
      <c r="G24103" s="47"/>
      <c r="H24103" s="47"/>
      <c r="I24103" s="47"/>
      <c r="J24103" s="47"/>
      <c r="K24103" s="47"/>
      <c r="L24103" s="47"/>
      <c r="M24103" s="47"/>
      <c r="N24103" s="47"/>
      <c r="O24103" s="47"/>
      <c r="P24103" s="47"/>
      <c r="Q24103" s="47"/>
    </row>
    <row r="24104" spans="6:17">
      <c r="F24104" s="36"/>
      <c r="O24104" s="36"/>
    </row>
    <row r="24105" spans="6:17">
      <c r="F24105" s="36"/>
      <c r="O24105" s="36"/>
    </row>
    <row r="24106" spans="6:17">
      <c r="F24106" s="36"/>
      <c r="O24106" s="36"/>
    </row>
    <row r="24107" spans="6:17">
      <c r="F24107" s="36"/>
      <c r="O24107" s="36"/>
    </row>
    <row r="24109" spans="6:17">
      <c r="F24109" s="47"/>
      <c r="G24109" s="47"/>
      <c r="H24109" s="47"/>
      <c r="I24109" s="47"/>
      <c r="J24109" s="47"/>
      <c r="K24109" s="47"/>
      <c r="L24109" s="47"/>
      <c r="M24109" s="47"/>
      <c r="N24109" s="47"/>
      <c r="O24109" s="47"/>
      <c r="P24109" s="47"/>
      <c r="Q24109" s="47"/>
    </row>
    <row r="24110" spans="6:17">
      <c r="F24110" s="47"/>
      <c r="G24110" s="47"/>
      <c r="H24110" s="47"/>
      <c r="I24110" s="47"/>
      <c r="J24110" s="47"/>
      <c r="K24110" s="47"/>
      <c r="L24110" s="47"/>
      <c r="M24110" s="47"/>
      <c r="N24110" s="47"/>
      <c r="O24110" s="47"/>
      <c r="P24110" s="47"/>
      <c r="Q24110" s="47"/>
    </row>
    <row r="24111" spans="6:17">
      <c r="O24111" s="36"/>
    </row>
    <row r="24112" spans="6:17">
      <c r="O24112" s="36"/>
    </row>
    <row r="24113" spans="6:17">
      <c r="O24113" s="36"/>
    </row>
    <row r="24115" spans="6:17">
      <c r="F24115" s="47"/>
      <c r="G24115" s="47"/>
      <c r="H24115" s="47"/>
      <c r="I24115" s="47"/>
      <c r="J24115" s="47"/>
      <c r="K24115" s="47"/>
      <c r="L24115" s="47"/>
      <c r="M24115" s="47"/>
      <c r="N24115" s="47"/>
      <c r="O24115" s="47"/>
      <c r="P24115" s="47"/>
      <c r="Q24115" s="47"/>
    </row>
    <row r="24116" spans="6:17">
      <c r="F24116" s="36"/>
    </row>
    <row r="24120" spans="6:17">
      <c r="J24120" s="36"/>
      <c r="O24120" s="36"/>
    </row>
    <row r="24121" spans="6:17">
      <c r="O24121" s="36"/>
    </row>
    <row r="24122" spans="6:17">
      <c r="F24122" s="36"/>
      <c r="O24122" s="36"/>
    </row>
    <row r="24123" spans="6:17">
      <c r="O24123" s="36"/>
    </row>
    <row r="24124" spans="6:17">
      <c r="O24124" s="36"/>
    </row>
    <row r="24125" spans="6:17">
      <c r="O24125" s="36"/>
    </row>
    <row r="24126" spans="6:17">
      <c r="F24126" s="47"/>
      <c r="G24126" s="47"/>
      <c r="H24126" s="47"/>
      <c r="I24126" s="47"/>
      <c r="J24126" s="47"/>
      <c r="K24126" s="47"/>
      <c r="L24126" s="47"/>
      <c r="M24126" s="47"/>
      <c r="N24126" s="47"/>
      <c r="O24126" s="47"/>
      <c r="P24126" s="47"/>
      <c r="Q24126" s="47"/>
    </row>
    <row r="24127" spans="6:17">
      <c r="F24127" s="36"/>
      <c r="K24127" s="36"/>
      <c r="O24127" s="36"/>
    </row>
    <row r="24128" spans="6:17">
      <c r="F24128" s="47"/>
      <c r="G24128" s="47"/>
      <c r="H24128" s="47"/>
      <c r="I24128" s="47"/>
      <c r="J24128" s="47"/>
      <c r="K24128" s="47"/>
      <c r="L24128" s="47"/>
      <c r="M24128" s="47"/>
      <c r="N24128" s="47"/>
      <c r="O24128" s="47"/>
      <c r="P24128" s="47"/>
      <c r="Q24128" s="47"/>
    </row>
    <row r="24129" spans="6:15">
      <c r="F24129" s="36"/>
    </row>
    <row r="24130" spans="6:15">
      <c r="F24130" s="36"/>
    </row>
    <row r="24131" spans="6:15">
      <c r="F24131" s="36"/>
    </row>
    <row r="24132" spans="6:15">
      <c r="O24132" s="36"/>
    </row>
    <row r="24133" spans="6:15">
      <c r="F24133" s="36"/>
      <c r="K24133" s="36"/>
      <c r="O24133" s="36"/>
    </row>
    <row r="24134" spans="6:15">
      <c r="F24134" s="36"/>
      <c r="K24134" s="36"/>
      <c r="O24134" s="36"/>
    </row>
    <row r="24135" spans="6:15">
      <c r="O24135" s="36"/>
    </row>
    <row r="24136" spans="6:15">
      <c r="O24136" s="36"/>
    </row>
    <row r="24137" spans="6:15">
      <c r="O24137" s="36"/>
    </row>
    <row r="24138" spans="6:15">
      <c r="J24138" s="36"/>
    </row>
    <row r="24139" spans="6:15">
      <c r="F24139" s="36"/>
      <c r="J24139" s="36"/>
      <c r="O24139" s="36"/>
    </row>
    <row r="24140" spans="6:15">
      <c r="J24140" s="36"/>
    </row>
    <row r="24141" spans="6:15">
      <c r="J24141" s="36"/>
    </row>
    <row r="24142" spans="6:15">
      <c r="J24142" s="36"/>
    </row>
    <row r="24143" spans="6:15">
      <c r="J24143" s="36"/>
    </row>
    <row r="24144" spans="6:15">
      <c r="F24144" s="36"/>
      <c r="J24144" s="36"/>
      <c r="K24144" s="36"/>
    </row>
    <row r="24145" spans="6:17">
      <c r="F24145" s="36"/>
      <c r="J24145" s="36"/>
      <c r="K24145" s="36"/>
      <c r="O24145" s="36"/>
    </row>
    <row r="24146" spans="6:17">
      <c r="J24146" s="36"/>
      <c r="K24146" s="36"/>
    </row>
    <row r="24147" spans="6:17">
      <c r="J24147" s="36"/>
      <c r="K24147" s="36"/>
    </row>
    <row r="24148" spans="6:17">
      <c r="J24148" s="36"/>
      <c r="K24148" s="36"/>
    </row>
    <row r="24149" spans="6:17">
      <c r="J24149" s="36"/>
      <c r="K24149" s="36"/>
    </row>
    <row r="24150" spans="6:17">
      <c r="F24150" s="47"/>
      <c r="G24150" s="47"/>
      <c r="H24150" s="47"/>
      <c r="I24150" s="47"/>
      <c r="J24150" s="47"/>
      <c r="K24150" s="47"/>
      <c r="L24150" s="47"/>
      <c r="M24150" s="47"/>
      <c r="N24150" s="47"/>
      <c r="O24150" s="47"/>
      <c r="P24150" s="47"/>
      <c r="Q24150" s="47"/>
    </row>
    <row r="24151" spans="6:17">
      <c r="F24151" s="36"/>
      <c r="J24151" s="36"/>
      <c r="K24151" s="36"/>
      <c r="O24151" s="36"/>
    </row>
    <row r="24152" spans="6:17">
      <c r="F24152" s="36"/>
      <c r="K24152" s="36"/>
      <c r="O24152" s="36"/>
    </row>
    <row r="24153" spans="6:17">
      <c r="O24153" s="36"/>
    </row>
    <row r="24154" spans="6:17">
      <c r="O24154" s="36"/>
    </row>
    <row r="24155" spans="6:17">
      <c r="O24155" s="36"/>
    </row>
    <row r="24156" spans="6:17">
      <c r="J24156" s="36"/>
    </row>
    <row r="24157" spans="6:17">
      <c r="F24157" s="36"/>
      <c r="J24157" s="36"/>
      <c r="K24157" s="36"/>
      <c r="O24157" s="36"/>
    </row>
    <row r="24158" spans="6:17">
      <c r="F24158" s="47"/>
      <c r="G24158" s="47"/>
      <c r="H24158" s="47"/>
      <c r="I24158" s="47"/>
      <c r="J24158" s="47"/>
      <c r="K24158" s="47"/>
      <c r="L24158" s="47"/>
      <c r="M24158" s="47"/>
      <c r="N24158" s="47"/>
      <c r="O24158" s="47"/>
      <c r="P24158" s="47"/>
      <c r="Q24158" s="47"/>
    </row>
    <row r="24159" spans="6:17">
      <c r="J24159" s="36"/>
    </row>
    <row r="24160" spans="6:17">
      <c r="J24160" s="36"/>
    </row>
    <row r="24161" spans="6:15">
      <c r="J24161" s="36"/>
    </row>
    <row r="24162" spans="6:15">
      <c r="F24162" s="36"/>
      <c r="O24162" s="36"/>
    </row>
    <row r="24163" spans="6:15">
      <c r="F24163" s="36"/>
      <c r="K24163" s="36"/>
      <c r="O24163" s="36"/>
    </row>
    <row r="24164" spans="6:15">
      <c r="F24164" s="36"/>
    </row>
    <row r="24166" spans="6:15">
      <c r="F24166" s="36"/>
    </row>
    <row r="24167" spans="6:15">
      <c r="F24167" s="36"/>
    </row>
    <row r="24168" spans="6:15">
      <c r="O24168" s="36"/>
    </row>
    <row r="24169" spans="6:15">
      <c r="F24169" s="36"/>
      <c r="O24169" s="36"/>
    </row>
    <row r="24170" spans="6:15">
      <c r="F24170" s="36"/>
      <c r="K24170" s="36"/>
    </row>
    <row r="24174" spans="6:15">
      <c r="F24174" s="36"/>
      <c r="J24174" s="36"/>
      <c r="K24174" s="36"/>
      <c r="O24174" s="36"/>
    </row>
    <row r="24175" spans="6:15">
      <c r="F24175" s="36"/>
      <c r="K24175" s="36"/>
    </row>
    <row r="24176" spans="6:15">
      <c r="F24176" s="36"/>
      <c r="K24176" s="36"/>
      <c r="O24176" s="36"/>
    </row>
    <row r="24177" spans="6:15">
      <c r="F24177" s="36"/>
      <c r="K24177" s="36"/>
    </row>
    <row r="24178" spans="6:15">
      <c r="F24178" s="36"/>
      <c r="K24178" s="36"/>
    </row>
    <row r="24179" spans="6:15">
      <c r="F24179" s="36"/>
      <c r="K24179" s="36"/>
    </row>
    <row r="24180" spans="6:15">
      <c r="F24180" s="36"/>
      <c r="K24180" s="36"/>
      <c r="O24180" s="36"/>
    </row>
    <row r="24181" spans="6:15">
      <c r="F24181" s="36"/>
      <c r="O24181" s="36"/>
    </row>
    <row r="24186" spans="6:15">
      <c r="O24186" s="36"/>
    </row>
    <row r="24188" spans="6:15">
      <c r="O24188" s="36"/>
    </row>
    <row r="24192" spans="6:15">
      <c r="O24192" s="36"/>
    </row>
    <row r="24193" spans="6:17">
      <c r="O24193" s="36"/>
    </row>
    <row r="24194" spans="6:17">
      <c r="F24194" s="36"/>
      <c r="K24194" s="36"/>
      <c r="O24194" s="36"/>
    </row>
    <row r="24198" spans="6:17">
      <c r="O24198" s="36"/>
    </row>
    <row r="24199" spans="6:17">
      <c r="F24199" s="47"/>
      <c r="G24199" s="47"/>
      <c r="H24199" s="47"/>
      <c r="I24199" s="47"/>
      <c r="J24199" s="47"/>
      <c r="K24199" s="47"/>
      <c r="L24199" s="47"/>
      <c r="M24199" s="47"/>
      <c r="N24199" s="47"/>
      <c r="O24199" s="47"/>
      <c r="P24199" s="47"/>
      <c r="Q24199" s="47"/>
    </row>
    <row r="24200" spans="6:17">
      <c r="F24200" s="36"/>
      <c r="J24200" s="36"/>
      <c r="K24200" s="36"/>
      <c r="O24200" s="36"/>
    </row>
    <row r="24204" spans="6:17">
      <c r="F24204" s="36"/>
      <c r="O24204" s="36"/>
    </row>
    <row r="24205" spans="6:17">
      <c r="F24205" s="36"/>
    </row>
    <row r="24206" spans="6:17">
      <c r="F24206" s="47"/>
      <c r="G24206" s="47"/>
      <c r="H24206" s="47"/>
      <c r="I24206" s="47"/>
      <c r="J24206" s="47"/>
      <c r="K24206" s="47"/>
      <c r="L24206" s="47"/>
      <c r="M24206" s="47"/>
      <c r="N24206" s="47"/>
      <c r="O24206" s="47"/>
      <c r="P24206" s="47"/>
      <c r="Q24206" s="47"/>
    </row>
    <row r="24207" spans="6:17">
      <c r="F24207" s="36"/>
      <c r="O24207" s="36"/>
    </row>
    <row r="24208" spans="6:17">
      <c r="F24208" s="36"/>
      <c r="O24208" s="36"/>
    </row>
    <row r="24209" spans="6:17">
      <c r="F24209" s="36"/>
      <c r="O24209" s="36"/>
    </row>
    <row r="24210" spans="6:17">
      <c r="F24210" s="47"/>
      <c r="G24210" s="47"/>
      <c r="H24210" s="47"/>
      <c r="I24210" s="47"/>
      <c r="J24210" s="47"/>
      <c r="K24210" s="47"/>
      <c r="L24210" s="47"/>
      <c r="M24210" s="47"/>
      <c r="N24210" s="47"/>
      <c r="O24210" s="47"/>
      <c r="P24210" s="47"/>
      <c r="Q24210" s="47"/>
    </row>
    <row r="24211" spans="6:17">
      <c r="F24211" s="47"/>
      <c r="G24211" s="47"/>
      <c r="H24211" s="47"/>
      <c r="I24211" s="47"/>
      <c r="J24211" s="47"/>
      <c r="K24211" s="47"/>
      <c r="L24211" s="47"/>
      <c r="M24211" s="47"/>
      <c r="N24211" s="47"/>
      <c r="O24211" s="47"/>
      <c r="P24211" s="47"/>
      <c r="Q24211" s="47"/>
    </row>
    <row r="24212" spans="6:17">
      <c r="F24212" s="36"/>
      <c r="K24212" s="36"/>
      <c r="O24212" s="36"/>
    </row>
    <row r="24216" spans="6:17">
      <c r="I24216" s="36"/>
      <c r="O24216" s="36"/>
    </row>
    <row r="24217" spans="6:17">
      <c r="F24217" s="36"/>
      <c r="I24217" s="36"/>
      <c r="K24217" s="36"/>
      <c r="O24217" s="36"/>
    </row>
    <row r="24218" spans="6:17">
      <c r="F24218" s="36"/>
      <c r="I24218" s="36"/>
      <c r="O24218" s="36"/>
    </row>
    <row r="24219" spans="6:17">
      <c r="I24219" s="36"/>
    </row>
    <row r="24220" spans="6:17">
      <c r="I24220" s="36"/>
    </row>
    <row r="24221" spans="6:17">
      <c r="I24221" s="36"/>
    </row>
    <row r="24222" spans="6:17">
      <c r="K24222" s="36"/>
      <c r="O24222" s="36"/>
    </row>
    <row r="24223" spans="6:17">
      <c r="K24223" s="36"/>
    </row>
    <row r="24224" spans="6:17">
      <c r="F24224" s="36"/>
      <c r="O24224" s="36"/>
    </row>
    <row r="24228" spans="6:17">
      <c r="J24228" s="36"/>
      <c r="O24228" s="36"/>
    </row>
    <row r="24229" spans="6:17">
      <c r="F24229" s="47"/>
      <c r="G24229" s="47"/>
      <c r="H24229" s="47"/>
      <c r="I24229" s="47"/>
      <c r="J24229" s="47"/>
      <c r="K24229" s="47"/>
      <c r="L24229" s="47"/>
      <c r="M24229" s="47"/>
      <c r="N24229" s="47"/>
      <c r="O24229" s="47"/>
      <c r="P24229" s="47"/>
      <c r="Q24229" s="47"/>
    </row>
    <row r="24230" spans="6:17">
      <c r="F24230" s="36"/>
      <c r="J24230" s="36"/>
      <c r="K24230" s="36"/>
      <c r="O24230" s="36"/>
    </row>
    <row r="24231" spans="6:17">
      <c r="J24231" s="36"/>
    </row>
    <row r="24232" spans="6:17">
      <c r="J24232" s="36"/>
    </row>
    <row r="24233" spans="6:17">
      <c r="J24233" s="36"/>
    </row>
    <row r="24234" spans="6:17">
      <c r="F24234" s="36"/>
      <c r="J24234" s="36"/>
      <c r="K24234" s="36"/>
      <c r="O24234" s="36"/>
    </row>
    <row r="24235" spans="6:17">
      <c r="J24235" s="36"/>
    </row>
    <row r="24236" spans="6:17">
      <c r="F24236" s="36"/>
      <c r="J24236" s="36"/>
      <c r="O24236" s="36"/>
    </row>
    <row r="24237" spans="6:17">
      <c r="J24237" s="36"/>
    </row>
    <row r="24238" spans="6:17">
      <c r="J24238" s="36"/>
    </row>
    <row r="24239" spans="6:17">
      <c r="J24239" s="36"/>
    </row>
    <row r="24240" spans="6:17">
      <c r="O24240" s="36"/>
    </row>
    <row r="24241" spans="6:17">
      <c r="F24241" s="36"/>
      <c r="K24241" s="36"/>
      <c r="O24241" s="36"/>
    </row>
    <row r="24242" spans="6:17">
      <c r="F24242" s="36"/>
      <c r="K24242" s="36"/>
      <c r="O24242" s="36"/>
    </row>
    <row r="24243" spans="6:17">
      <c r="K24243" s="36"/>
      <c r="O24243" s="36"/>
    </row>
    <row r="24244" spans="6:17">
      <c r="K24244" s="36"/>
      <c r="O24244" s="36"/>
    </row>
    <row r="24245" spans="6:17">
      <c r="K24245" s="36"/>
      <c r="O24245" s="36"/>
    </row>
    <row r="24246" spans="6:17">
      <c r="I24246" s="36"/>
      <c r="K24246" s="36"/>
    </row>
    <row r="24247" spans="6:17">
      <c r="I24247" s="36"/>
    </row>
    <row r="24248" spans="6:17">
      <c r="F24248" s="47"/>
      <c r="G24248" s="47"/>
      <c r="H24248" s="47"/>
      <c r="I24248" s="47"/>
      <c r="J24248" s="47"/>
      <c r="K24248" s="47"/>
      <c r="L24248" s="47"/>
      <c r="M24248" s="47"/>
      <c r="N24248" s="47"/>
      <c r="O24248" s="47"/>
      <c r="P24248" s="47"/>
      <c r="Q24248" s="47"/>
    </row>
    <row r="24249" spans="6:17">
      <c r="I24249" s="36"/>
    </row>
    <row r="24250" spans="6:17">
      <c r="I24250" s="36"/>
    </row>
    <row r="24251" spans="6:17">
      <c r="I24251" s="36"/>
    </row>
    <row r="24252" spans="6:17">
      <c r="F24252" s="47"/>
      <c r="G24252" s="47"/>
      <c r="H24252" s="47"/>
      <c r="I24252" s="47"/>
      <c r="J24252" s="47"/>
      <c r="K24252" s="47"/>
      <c r="L24252" s="47"/>
      <c r="M24252" s="47"/>
      <c r="N24252" s="47"/>
      <c r="O24252" s="47"/>
      <c r="P24252" s="47"/>
      <c r="Q24252" s="47"/>
    </row>
    <row r="24253" spans="6:17">
      <c r="J24253" s="36"/>
    </row>
    <row r="24254" spans="6:17">
      <c r="F24254" s="36"/>
      <c r="J24254" s="36"/>
      <c r="O24254" s="36"/>
    </row>
    <row r="24255" spans="6:17">
      <c r="J24255" s="36"/>
    </row>
    <row r="24256" spans="6:17">
      <c r="J24256" s="36"/>
    </row>
    <row r="24257" spans="6:15">
      <c r="J24257" s="36"/>
    </row>
    <row r="24260" spans="6:15">
      <c r="F24260" s="36"/>
      <c r="K24260" s="36"/>
      <c r="O24260" s="36"/>
    </row>
    <row r="24264" spans="6:15">
      <c r="J24264" s="36"/>
      <c r="O24264" s="36"/>
    </row>
    <row r="24265" spans="6:15">
      <c r="F24265" s="36"/>
      <c r="J24265" s="36"/>
      <c r="O24265" s="36"/>
    </row>
    <row r="24266" spans="6:15">
      <c r="F24266" s="36"/>
      <c r="J24266" s="36"/>
      <c r="O24266" s="36"/>
    </row>
    <row r="24267" spans="6:15">
      <c r="F24267" s="36"/>
      <c r="J24267" s="36"/>
      <c r="O24267" s="36"/>
    </row>
    <row r="24268" spans="6:15">
      <c r="F24268" s="36"/>
      <c r="J24268" s="36"/>
      <c r="O24268" s="36"/>
    </row>
    <row r="24269" spans="6:15">
      <c r="F24269" s="36"/>
      <c r="J24269" s="36"/>
      <c r="O24269" s="36"/>
    </row>
    <row r="24270" spans="6:15">
      <c r="I24270" s="36"/>
    </row>
    <row r="24271" spans="6:15">
      <c r="F24271" s="36"/>
      <c r="I24271" s="36"/>
      <c r="O24271" s="36"/>
    </row>
    <row r="24272" spans="6:15">
      <c r="F24272" s="36"/>
      <c r="I24272" s="36"/>
      <c r="K24272" s="36"/>
      <c r="O24272" s="36"/>
    </row>
    <row r="24273" spans="6:17">
      <c r="I24273" s="36"/>
    </row>
    <row r="24274" spans="6:17">
      <c r="I24274" s="36"/>
    </row>
    <row r="24275" spans="6:17">
      <c r="I24275" s="36"/>
    </row>
    <row r="24276" spans="6:17">
      <c r="F24276" s="47"/>
      <c r="G24276" s="47"/>
      <c r="H24276" s="47"/>
      <c r="I24276" s="47"/>
      <c r="J24276" s="47"/>
      <c r="K24276" s="47"/>
      <c r="L24276" s="47"/>
      <c r="M24276" s="47"/>
      <c r="N24276" s="47"/>
      <c r="O24276" s="47"/>
      <c r="P24276" s="47"/>
      <c r="Q24276" s="47"/>
    </row>
    <row r="24277" spans="6:17">
      <c r="F24277" s="36"/>
    </row>
    <row r="24278" spans="6:17">
      <c r="F24278" s="36"/>
      <c r="J24278" s="36"/>
      <c r="O24278" s="36"/>
    </row>
    <row r="24279" spans="6:17">
      <c r="F24279" s="36"/>
    </row>
    <row r="24280" spans="6:17">
      <c r="F24280" s="36"/>
    </row>
    <row r="24283" spans="6:17">
      <c r="F24283" s="47"/>
      <c r="G24283" s="47"/>
      <c r="H24283" s="47"/>
      <c r="I24283" s="47"/>
      <c r="J24283" s="47"/>
      <c r="K24283" s="47"/>
      <c r="L24283" s="47"/>
      <c r="M24283" s="47"/>
      <c r="N24283" s="47"/>
      <c r="O24283" s="47"/>
      <c r="P24283" s="47"/>
      <c r="Q24283" s="47"/>
    </row>
    <row r="24284" spans="6:17">
      <c r="F24284" s="47"/>
      <c r="G24284" s="47"/>
      <c r="H24284" s="47"/>
      <c r="I24284" s="47"/>
      <c r="J24284" s="47"/>
      <c r="K24284" s="47"/>
      <c r="L24284" s="47"/>
      <c r="M24284" s="47"/>
      <c r="N24284" s="47"/>
      <c r="O24284" s="47"/>
      <c r="P24284" s="47"/>
      <c r="Q24284" s="47"/>
    </row>
    <row r="24288" spans="6:17">
      <c r="F24288" s="36"/>
    </row>
    <row r="24290" spans="6:17">
      <c r="J24290" s="36"/>
      <c r="O24290" s="36"/>
    </row>
    <row r="24294" spans="6:17">
      <c r="F24294" s="47"/>
      <c r="G24294" s="47"/>
      <c r="H24294" s="47"/>
      <c r="I24294" s="47"/>
      <c r="J24294" s="47"/>
      <c r="K24294" s="47"/>
      <c r="L24294" s="47"/>
      <c r="M24294" s="47"/>
      <c r="N24294" s="47"/>
      <c r="O24294" s="47"/>
      <c r="P24294" s="47"/>
      <c r="Q24294" s="47"/>
    </row>
    <row r="24296" spans="6:17">
      <c r="J24296" s="36"/>
      <c r="O24296" s="36"/>
    </row>
    <row r="24301" spans="6:17">
      <c r="O24301" s="36"/>
    </row>
    <row r="24302" spans="6:17">
      <c r="J24302" s="36"/>
      <c r="O24302" s="36"/>
    </row>
    <row r="24306" spans="6:17">
      <c r="F24306" s="47"/>
      <c r="G24306" s="47"/>
      <c r="H24306" s="47"/>
      <c r="I24306" s="47"/>
      <c r="J24306" s="47"/>
      <c r="K24306" s="47"/>
      <c r="L24306" s="47"/>
      <c r="M24306" s="47"/>
      <c r="N24306" s="47"/>
      <c r="O24306" s="47"/>
      <c r="P24306" s="47"/>
      <c r="Q24306" s="47"/>
    </row>
    <row r="24307" spans="6:17">
      <c r="I24307" s="36"/>
    </row>
    <row r="24308" spans="6:17">
      <c r="I24308" s="36"/>
    </row>
    <row r="24309" spans="6:17">
      <c r="I24309" s="36"/>
    </row>
    <row r="24310" spans="6:17">
      <c r="I24310" s="36"/>
    </row>
    <row r="24311" spans="6:17">
      <c r="I24311" s="36"/>
    </row>
    <row r="24313" spans="6:17">
      <c r="F24313" s="47"/>
      <c r="G24313" s="47"/>
      <c r="H24313" s="47"/>
      <c r="I24313" s="47"/>
      <c r="J24313" s="47"/>
      <c r="K24313" s="47"/>
      <c r="L24313" s="47"/>
      <c r="M24313" s="47"/>
      <c r="N24313" s="47"/>
      <c r="O24313" s="47"/>
      <c r="P24313" s="47"/>
      <c r="Q24313" s="47"/>
    </row>
    <row r="24318" spans="6:17">
      <c r="F24318" s="36"/>
      <c r="K24318" s="36"/>
    </row>
    <row r="24319" spans="6:17">
      <c r="F24319" s="36"/>
      <c r="K24319" s="36"/>
    </row>
    <row r="24320" spans="6:17">
      <c r="F24320" s="36"/>
      <c r="K24320" s="36"/>
    </row>
    <row r="24321" spans="6:17">
      <c r="F24321" s="36"/>
      <c r="K24321" s="36"/>
    </row>
    <row r="24322" spans="6:17">
      <c r="F24322" s="36"/>
      <c r="K24322" s="36"/>
    </row>
    <row r="24323" spans="6:17">
      <c r="F24323" s="36"/>
      <c r="K24323" s="36"/>
    </row>
    <row r="24324" spans="6:17">
      <c r="F24324" s="36"/>
      <c r="O24324" s="36"/>
    </row>
    <row r="24325" spans="6:17">
      <c r="F24325" s="36"/>
      <c r="O24325" s="36"/>
    </row>
    <row r="24326" spans="6:17">
      <c r="F24326" s="36"/>
    </row>
    <row r="24327" spans="6:17">
      <c r="F24327" s="36"/>
    </row>
    <row r="24328" spans="6:17">
      <c r="F24328" s="36"/>
    </row>
    <row r="24329" spans="6:17">
      <c r="F24329" s="36"/>
    </row>
    <row r="24330" spans="6:17">
      <c r="F24330" s="36"/>
    </row>
    <row r="24331" spans="6:17">
      <c r="F24331" s="36"/>
    </row>
    <row r="24336" spans="6:17">
      <c r="F24336" s="47"/>
      <c r="G24336" s="47"/>
      <c r="H24336" s="47"/>
      <c r="I24336" s="47"/>
      <c r="J24336" s="47"/>
      <c r="K24336" s="47"/>
      <c r="L24336" s="47"/>
      <c r="M24336" s="47"/>
      <c r="N24336" s="47"/>
      <c r="O24336" s="47"/>
      <c r="P24336" s="47"/>
      <c r="Q24336" s="47"/>
    </row>
    <row r="24337" spans="6:15">
      <c r="F24337" s="36"/>
      <c r="J24337" s="36"/>
      <c r="K24337" s="36"/>
      <c r="O24337" s="36"/>
    </row>
    <row r="24338" spans="6:15">
      <c r="F24338" s="36"/>
    </row>
    <row r="24339" spans="6:15">
      <c r="F24339" s="36"/>
    </row>
    <row r="24340" spans="6:15">
      <c r="F24340" s="36"/>
    </row>
    <row r="24341" spans="6:15">
      <c r="F24341" s="36"/>
    </row>
    <row r="24342" spans="6:15">
      <c r="O24342" s="36"/>
    </row>
    <row r="24343" spans="6:15">
      <c r="O24343" s="36"/>
    </row>
    <row r="24344" spans="6:15">
      <c r="O24344" s="36"/>
    </row>
    <row r="24345" spans="6:15">
      <c r="O24345" s="36"/>
    </row>
    <row r="24346" spans="6:15">
      <c r="O24346" s="36"/>
    </row>
    <row r="24348" spans="6:15">
      <c r="F24348" s="36"/>
      <c r="K24348" s="36"/>
      <c r="O24348" s="36"/>
    </row>
    <row r="24349" spans="6:15">
      <c r="F24349" s="36"/>
    </row>
    <row r="24350" spans="6:15">
      <c r="F24350" s="36"/>
    </row>
    <row r="24351" spans="6:15">
      <c r="F24351" s="36"/>
    </row>
    <row r="24352" spans="6:15">
      <c r="F24352" s="36"/>
    </row>
    <row r="24353" spans="6:15">
      <c r="F24353" s="36"/>
    </row>
    <row r="24354" spans="6:15">
      <c r="F24354" s="36"/>
      <c r="K24354" s="36"/>
    </row>
    <row r="24355" spans="6:15">
      <c r="F24355" s="36"/>
      <c r="K24355" s="36"/>
      <c r="O24355" s="36"/>
    </row>
    <row r="24356" spans="6:15">
      <c r="K24356" s="36"/>
    </row>
    <row r="24357" spans="6:15">
      <c r="K24357" s="36"/>
    </row>
    <row r="24358" spans="6:15">
      <c r="K24358" s="36"/>
    </row>
    <row r="24359" spans="6:15">
      <c r="K24359" s="36"/>
    </row>
    <row r="24360" spans="6:15">
      <c r="I24360" s="36"/>
    </row>
    <row r="24361" spans="6:15">
      <c r="I24361" s="36"/>
    </row>
    <row r="24362" spans="6:15">
      <c r="I24362" s="36"/>
    </row>
    <row r="24363" spans="6:15">
      <c r="I24363" s="36"/>
    </row>
    <row r="24364" spans="6:15">
      <c r="I24364" s="36"/>
    </row>
    <row r="24365" spans="6:15">
      <c r="I24365" s="36"/>
    </row>
    <row r="24366" spans="6:15">
      <c r="K24366" s="36"/>
    </row>
    <row r="24376" spans="6:17">
      <c r="O24376" s="36"/>
    </row>
    <row r="24377" spans="6:17">
      <c r="O24377" s="36"/>
    </row>
    <row r="24378" spans="6:17">
      <c r="F24378" s="47"/>
      <c r="G24378" s="47"/>
      <c r="H24378" s="47"/>
      <c r="I24378" s="47"/>
      <c r="J24378" s="47"/>
      <c r="K24378" s="47"/>
      <c r="L24378" s="47"/>
      <c r="M24378" s="47"/>
      <c r="N24378" s="47"/>
      <c r="O24378" s="47"/>
      <c r="P24378" s="47"/>
      <c r="Q24378" s="47"/>
    </row>
    <row r="24379" spans="6:17">
      <c r="K24379" s="36"/>
      <c r="O24379" s="36"/>
    </row>
    <row r="24380" spans="6:17">
      <c r="K24380" s="36"/>
    </row>
    <row r="24381" spans="6:17">
      <c r="K24381" s="36"/>
    </row>
    <row r="24382" spans="6:17">
      <c r="K24382" s="36"/>
    </row>
    <row r="24383" spans="6:17">
      <c r="K24383" s="36"/>
    </row>
    <row r="24384" spans="6:17">
      <c r="F24384" s="36"/>
      <c r="K24384" s="36"/>
      <c r="O24384" s="36"/>
    </row>
    <row r="24385" spans="6:11">
      <c r="F24385" s="36"/>
    </row>
    <row r="24386" spans="6:11">
      <c r="F24386" s="36"/>
    </row>
    <row r="24387" spans="6:11">
      <c r="F24387" s="36"/>
    </row>
    <row r="24388" spans="6:11">
      <c r="F24388" s="36"/>
    </row>
    <row r="24389" spans="6:11">
      <c r="F24389" s="36"/>
    </row>
    <row r="24390" spans="6:11">
      <c r="F24390" s="36"/>
      <c r="K24390" s="36"/>
    </row>
    <row r="24391" spans="6:11">
      <c r="F24391" s="36"/>
      <c r="K24391" s="36"/>
    </row>
    <row r="24392" spans="6:11">
      <c r="F24392" s="36"/>
      <c r="K24392" s="36"/>
    </row>
    <row r="24393" spans="6:11">
      <c r="F24393" s="36"/>
      <c r="K24393" s="36"/>
    </row>
    <row r="24394" spans="6:11">
      <c r="F24394" s="36"/>
      <c r="K24394" s="36"/>
    </row>
    <row r="24395" spans="6:11">
      <c r="F24395" s="36"/>
      <c r="K24395" s="36"/>
    </row>
    <row r="24408" spans="6:15">
      <c r="F24408" s="36"/>
      <c r="K24408" s="36"/>
    </row>
    <row r="24409" spans="6:15">
      <c r="F24409" s="36"/>
      <c r="J24409" s="36"/>
      <c r="K24409" s="36"/>
      <c r="O24409" s="36"/>
    </row>
    <row r="24415" spans="6:15">
      <c r="F24415" s="36"/>
      <c r="K24415" s="36"/>
      <c r="O24415" s="36"/>
    </row>
    <row r="24416" spans="6:15">
      <c r="O24416" s="36"/>
    </row>
    <row r="24417" spans="6:15">
      <c r="O24417" s="36"/>
    </row>
    <row r="24418" spans="6:15">
      <c r="O24418" s="36"/>
    </row>
    <row r="24419" spans="6:15">
      <c r="O24419" s="36"/>
    </row>
    <row r="24420" spans="6:15">
      <c r="F24420" s="36"/>
      <c r="K24420" s="36"/>
    </row>
    <row r="24421" spans="6:15">
      <c r="F24421" s="36"/>
      <c r="K24421" s="36"/>
    </row>
    <row r="24422" spans="6:15">
      <c r="F24422" s="36"/>
      <c r="K24422" s="36"/>
    </row>
    <row r="24423" spans="6:15">
      <c r="F24423" s="36"/>
      <c r="K24423" s="36"/>
    </row>
    <row r="24424" spans="6:15">
      <c r="F24424" s="36"/>
      <c r="K24424" s="36"/>
    </row>
    <row r="24425" spans="6:15">
      <c r="F24425" s="36"/>
      <c r="K24425" s="36"/>
    </row>
    <row r="24426" spans="6:15">
      <c r="J24426" s="36"/>
    </row>
    <row r="24427" spans="6:15">
      <c r="J24427" s="36"/>
    </row>
    <row r="24428" spans="6:15">
      <c r="J24428" s="36"/>
    </row>
    <row r="24429" spans="6:15">
      <c r="J24429" s="36"/>
    </row>
    <row r="24430" spans="6:15">
      <c r="J24430" s="36"/>
    </row>
    <row r="24432" spans="6:15">
      <c r="F24432" s="36"/>
      <c r="J24432" s="36"/>
      <c r="K24432" s="36"/>
      <c r="O24432" s="36"/>
    </row>
    <row r="24433" spans="6:17">
      <c r="I24433" s="36"/>
      <c r="J24433" s="36"/>
      <c r="O24433" s="36"/>
    </row>
    <row r="24434" spans="6:17">
      <c r="F24434" s="47"/>
      <c r="G24434" s="47"/>
      <c r="H24434" s="47"/>
      <c r="I24434" s="47"/>
      <c r="J24434" s="47"/>
      <c r="K24434" s="47"/>
      <c r="L24434" s="47"/>
      <c r="M24434" s="47"/>
      <c r="N24434" s="47"/>
      <c r="O24434" s="47"/>
      <c r="P24434" s="47"/>
      <c r="Q24434" s="47"/>
    </row>
    <row r="24435" spans="6:17">
      <c r="J24435" s="36"/>
    </row>
    <row r="24436" spans="6:17">
      <c r="J24436" s="36"/>
    </row>
    <row r="24437" spans="6:17">
      <c r="J24437" s="36"/>
    </row>
    <row r="24438" spans="6:17">
      <c r="F24438" s="36"/>
      <c r="O24438" s="36"/>
    </row>
    <row r="24439" spans="6:17">
      <c r="F24439" s="47"/>
      <c r="G24439" s="47"/>
      <c r="H24439" s="47"/>
      <c r="I24439" s="47"/>
      <c r="J24439" s="47"/>
      <c r="K24439" s="47"/>
      <c r="L24439" s="47"/>
      <c r="M24439" s="47"/>
      <c r="N24439" s="47"/>
      <c r="O24439" s="47"/>
      <c r="P24439" s="47"/>
      <c r="Q24439" s="47"/>
    </row>
    <row r="24440" spans="6:17">
      <c r="K24440" s="36"/>
    </row>
    <row r="24441" spans="6:17">
      <c r="K24441" s="36"/>
    </row>
    <row r="24442" spans="6:17">
      <c r="K24442" s="36"/>
    </row>
    <row r="24444" spans="6:17">
      <c r="F24444" s="36"/>
      <c r="K24444" s="36"/>
      <c r="O24444" s="36"/>
    </row>
    <row r="24445" spans="6:17">
      <c r="F24445" s="36"/>
      <c r="O24445" s="36"/>
    </row>
    <row r="24446" spans="6:17">
      <c r="F24446" s="36"/>
      <c r="K24446" s="36"/>
      <c r="O24446" s="36"/>
    </row>
    <row r="24447" spans="6:17">
      <c r="O24447" s="36"/>
    </row>
    <row r="24448" spans="6:17">
      <c r="O24448" s="36"/>
    </row>
    <row r="24449" spans="6:15">
      <c r="O24449" s="36"/>
    </row>
    <row r="24450" spans="6:15">
      <c r="O24450" s="36"/>
    </row>
    <row r="24451" spans="6:15">
      <c r="O24451" s="36"/>
    </row>
    <row r="24452" spans="6:15">
      <c r="O24452" s="36"/>
    </row>
    <row r="24453" spans="6:15">
      <c r="O24453" s="36"/>
    </row>
    <row r="24454" spans="6:15">
      <c r="O24454" s="36"/>
    </row>
    <row r="24455" spans="6:15">
      <c r="O24455" s="36"/>
    </row>
    <row r="24462" spans="6:15">
      <c r="F24462" s="36"/>
      <c r="K24462" s="36"/>
      <c r="O24462" s="36"/>
    </row>
    <row r="24463" spans="6:15">
      <c r="F24463" s="36"/>
      <c r="K24463" s="36"/>
      <c r="O24463" s="36"/>
    </row>
    <row r="24468" spans="6:17">
      <c r="F24468" s="47"/>
      <c r="G24468" s="47"/>
      <c r="H24468" s="47"/>
      <c r="I24468" s="47"/>
      <c r="J24468" s="47"/>
      <c r="K24468" s="47"/>
      <c r="L24468" s="47"/>
      <c r="M24468" s="47"/>
      <c r="N24468" s="47"/>
      <c r="O24468" s="47"/>
      <c r="P24468" s="47"/>
      <c r="Q24468" s="47"/>
    </row>
    <row r="24469" spans="6:17">
      <c r="F24469" s="36"/>
      <c r="J24469" s="36"/>
      <c r="K24469" s="36"/>
      <c r="O24469" s="36"/>
    </row>
    <row r="24470" spans="6:17">
      <c r="F24470" s="36"/>
      <c r="J24470" s="36"/>
      <c r="K24470" s="36"/>
      <c r="O24470" s="36"/>
    </row>
    <row r="24471" spans="6:17">
      <c r="F24471" s="36"/>
      <c r="J24471" s="36"/>
      <c r="K24471" s="36"/>
      <c r="O24471" s="36"/>
    </row>
    <row r="24472" spans="6:17">
      <c r="F24472" s="36"/>
      <c r="J24472" s="36"/>
      <c r="K24472" s="36"/>
      <c r="O24472" s="36"/>
    </row>
    <row r="24473" spans="6:17">
      <c r="F24473" s="36"/>
      <c r="J24473" s="36"/>
      <c r="K24473" s="36"/>
      <c r="O24473" s="36"/>
    </row>
    <row r="24475" spans="6:17">
      <c r="F24475" s="36"/>
      <c r="K24475" s="36"/>
    </row>
    <row r="24480" spans="6:17">
      <c r="F24480" s="36"/>
    </row>
    <row r="24481" spans="6:17">
      <c r="F24481" s="36"/>
      <c r="K24481" s="36"/>
    </row>
    <row r="24482" spans="6:17">
      <c r="F24482" s="47"/>
      <c r="G24482" s="47"/>
      <c r="H24482" s="47"/>
      <c r="I24482" s="47"/>
      <c r="J24482" s="47"/>
      <c r="K24482" s="47"/>
      <c r="L24482" s="47"/>
      <c r="M24482" s="47"/>
      <c r="N24482" s="47"/>
      <c r="O24482" s="47"/>
      <c r="P24482" s="47"/>
      <c r="Q24482" s="47"/>
    </row>
    <row r="24487" spans="6:17">
      <c r="F24487" s="36"/>
      <c r="J24487" s="36"/>
      <c r="K24487" s="36"/>
      <c r="O24487" s="36"/>
    </row>
    <row r="24488" spans="6:17">
      <c r="O24488" s="36"/>
    </row>
    <row r="24492" spans="6:17">
      <c r="F24492" s="47"/>
      <c r="G24492" s="47"/>
      <c r="H24492" s="47"/>
      <c r="I24492" s="47"/>
      <c r="J24492" s="47"/>
      <c r="K24492" s="47"/>
      <c r="L24492" s="47"/>
      <c r="M24492" s="47"/>
      <c r="N24492" s="47"/>
      <c r="O24492" s="47"/>
      <c r="P24492" s="47"/>
      <c r="Q24492" s="47"/>
    </row>
    <row r="24493" spans="6:17">
      <c r="F24493" s="36"/>
      <c r="K24493" s="36"/>
      <c r="O24493" s="36"/>
    </row>
    <row r="24498" spans="6:17">
      <c r="F24498" s="36"/>
      <c r="K24498" s="36"/>
    </row>
    <row r="24499" spans="6:17">
      <c r="F24499" s="36"/>
      <c r="K24499" s="36"/>
    </row>
    <row r="24500" spans="6:17">
      <c r="F24500" s="36"/>
      <c r="O24500" s="36"/>
    </row>
    <row r="24501" spans="6:17">
      <c r="F24501" s="36"/>
    </row>
    <row r="24502" spans="6:17">
      <c r="F24502" s="36"/>
    </row>
    <row r="24503" spans="6:17">
      <c r="F24503" s="36"/>
    </row>
    <row r="24504" spans="6:17">
      <c r="F24504" s="36"/>
      <c r="K24504" s="36"/>
    </row>
    <row r="24505" spans="6:17">
      <c r="F24505" s="47"/>
      <c r="G24505" s="47"/>
      <c r="H24505" s="47"/>
      <c r="I24505" s="47"/>
      <c r="J24505" s="47"/>
      <c r="K24505" s="47"/>
      <c r="L24505" s="47"/>
      <c r="M24505" s="47"/>
      <c r="N24505" s="47"/>
      <c r="O24505" s="47"/>
      <c r="P24505" s="47"/>
      <c r="Q24505" s="47"/>
    </row>
    <row r="24506" spans="6:17">
      <c r="O24506" s="36"/>
    </row>
    <row r="24510" spans="6:17">
      <c r="F24510" s="36"/>
      <c r="K24510" s="36"/>
    </row>
    <row r="24511" spans="6:17">
      <c r="F24511" s="36"/>
      <c r="K24511" s="36"/>
    </row>
    <row r="24512" spans="6:17">
      <c r="F24512" s="47"/>
      <c r="G24512" s="47"/>
      <c r="H24512" s="47"/>
      <c r="I24512" s="47"/>
      <c r="J24512" s="47"/>
      <c r="K24512" s="47"/>
      <c r="L24512" s="47"/>
      <c r="M24512" s="47"/>
      <c r="N24512" s="47"/>
      <c r="O24512" s="47"/>
      <c r="P24512" s="47"/>
      <c r="Q24512" s="47"/>
    </row>
    <row r="24515" spans="6:15">
      <c r="J24515" s="36"/>
    </row>
    <row r="24516" spans="6:15">
      <c r="F24516" s="36"/>
      <c r="K24516" s="36"/>
      <c r="O24516" s="36"/>
    </row>
    <row r="24517" spans="6:15">
      <c r="F24517" s="36"/>
      <c r="K24517" s="36"/>
      <c r="O24517" s="36"/>
    </row>
    <row r="24522" spans="6:15">
      <c r="F24522" s="36"/>
      <c r="K24522" s="36"/>
    </row>
    <row r="24523" spans="6:15">
      <c r="F24523" s="36"/>
      <c r="K24523" s="36"/>
    </row>
    <row r="24528" spans="6:15">
      <c r="F24528" s="36"/>
      <c r="I24528" s="36"/>
      <c r="K24528" s="36"/>
    </row>
    <row r="24529" spans="6:11">
      <c r="F24529" s="36"/>
      <c r="I24529" s="36"/>
      <c r="K24529" s="36"/>
    </row>
    <row r="24530" spans="6:11">
      <c r="I24530" s="36"/>
    </row>
    <row r="24531" spans="6:11">
      <c r="I24531" s="36"/>
    </row>
    <row r="24532" spans="6:11">
      <c r="I24532" s="36"/>
    </row>
    <row r="24533" spans="6:11">
      <c r="I24533" s="36"/>
    </row>
  </sheetData>
  <autoFilter ref="C7:T2147" xr:uid="{00000000-0001-0000-0300-000000000000}">
    <filterColumn colId="16">
      <filters>
        <filter val="Null"/>
      </filters>
    </filterColumn>
  </autoFilter>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theme="3" tint="0.59999389629810485"/>
  </sheetPr>
  <dimension ref="A1:SM2140"/>
  <sheetViews>
    <sheetView tabSelected="1" zoomScaleNormal="100" workbookViewId="0">
      <pane xSplit="3" ySplit="2" topLeftCell="AL3" activePane="bottomRight" state="frozen"/>
      <selection activeCell="A2" sqref="A2"/>
      <selection pane="topRight" activeCell="D2" sqref="D2"/>
      <selection pane="bottomLeft" activeCell="A3" sqref="A3"/>
      <selection pane="bottomRight" activeCell="A27" sqref="A27"/>
    </sheetView>
  </sheetViews>
  <sheetFormatPr baseColWidth="10" defaultColWidth="9.1640625" defaultRowHeight="15"/>
  <cols>
    <col min="1" max="1" width="80.5" style="13" customWidth="1"/>
    <col min="2" max="2" width="11.83203125" style="13" bestFit="1" customWidth="1"/>
    <col min="3" max="3" width="13.5" style="13" bestFit="1" customWidth="1"/>
    <col min="4" max="4" width="26.6640625" style="13" bestFit="1" customWidth="1"/>
    <col min="5" max="5" width="26.5" style="13" bestFit="1" customWidth="1"/>
    <col min="6" max="6" width="16.6640625" style="84" bestFit="1" customWidth="1"/>
    <col min="7" max="7" width="18.5" style="60" bestFit="1" customWidth="1"/>
    <col min="8" max="8" width="26.83203125" style="60" bestFit="1" customWidth="1"/>
    <col min="9" max="9" width="28.83203125" style="60" bestFit="1" customWidth="1"/>
    <col min="10" max="10" width="70" style="60" bestFit="1" customWidth="1"/>
    <col min="11" max="11" width="19.5" style="85" bestFit="1" customWidth="1"/>
    <col min="12" max="12" width="36" style="60" bestFit="1" customWidth="1"/>
    <col min="13" max="13" width="26.83203125" style="60" bestFit="1" customWidth="1"/>
    <col min="14" max="14" width="19.5" style="60" bestFit="1" customWidth="1"/>
    <col min="15" max="15" width="20.5" style="60" bestFit="1" customWidth="1"/>
    <col min="16" max="16" width="24.5" style="60" bestFit="1" customWidth="1"/>
    <col min="17" max="17" width="33.5" style="60" bestFit="1" customWidth="1"/>
    <col min="18" max="18" width="26.1640625" style="85" bestFit="1" customWidth="1"/>
    <col min="19" max="19" width="35.83203125" style="85" bestFit="1" customWidth="1"/>
    <col min="20" max="20" width="26.5" style="60" bestFit="1" customWidth="1"/>
    <col min="21" max="21" width="28.5" style="60" bestFit="1" customWidth="1"/>
    <col min="22" max="22" width="35" style="60" bestFit="1" customWidth="1"/>
    <col min="23" max="23" width="29.83203125" style="60" bestFit="1" customWidth="1"/>
    <col min="24" max="24" width="38.33203125" style="60" bestFit="1" customWidth="1"/>
    <col min="25" max="25" width="26" style="60" bestFit="1" customWidth="1"/>
    <col min="26" max="26" width="30.6640625" style="60" bestFit="1" customWidth="1"/>
    <col min="27" max="27" width="31.6640625" style="60" bestFit="1" customWidth="1"/>
    <col min="28" max="28" width="37.6640625" style="60" bestFit="1" customWidth="1"/>
    <col min="29" max="29" width="45.5" style="60" bestFit="1" customWidth="1"/>
    <col min="30" max="30" width="44.6640625" style="60" bestFit="1" customWidth="1"/>
    <col min="31" max="31" width="30" style="60" bestFit="1" customWidth="1"/>
    <col min="32" max="32" width="37.5" style="60" bestFit="1" customWidth="1"/>
    <col min="33" max="33" width="42" style="60" bestFit="1" customWidth="1"/>
    <col min="34" max="34" width="35.5" style="60" bestFit="1" customWidth="1"/>
    <col min="35" max="35" width="40.1640625" style="60" bestFit="1" customWidth="1"/>
    <col min="36" max="36" width="30.33203125" style="60" bestFit="1" customWidth="1"/>
    <col min="37" max="37" width="33.83203125" style="60" bestFit="1" customWidth="1"/>
    <col min="38" max="38" width="19.5" style="60" bestFit="1" customWidth="1"/>
    <col min="39" max="39" width="21.5" style="60" bestFit="1" customWidth="1"/>
    <col min="40" max="40" width="55.33203125" style="60" bestFit="1" customWidth="1"/>
    <col min="41" max="41" width="41" style="60" bestFit="1" customWidth="1"/>
    <col min="42" max="42" width="54.33203125" style="60" bestFit="1" customWidth="1"/>
    <col min="43" max="43" width="42.83203125" style="60" bestFit="1" customWidth="1"/>
    <col min="44" max="44" width="57.5" style="60" bestFit="1" customWidth="1"/>
    <col min="45" max="45" width="42.5" style="60" bestFit="1" customWidth="1"/>
    <col min="46" max="46" width="51.83203125" style="60" bestFit="1" customWidth="1"/>
    <col min="47" max="47" width="48" style="85" bestFit="1" customWidth="1"/>
    <col min="48" max="48" width="34.33203125" style="60" bestFit="1" customWidth="1"/>
    <col min="49" max="49" width="29.5" style="60" bestFit="1" customWidth="1"/>
    <col min="50" max="50" width="39.5" style="60" bestFit="1" customWidth="1"/>
    <col min="51" max="51" width="34.83203125" style="60" bestFit="1" customWidth="1"/>
    <col min="52" max="52" width="33.1640625" style="60" bestFit="1" customWidth="1"/>
    <col min="53" max="53" width="35.6640625" style="60" bestFit="1" customWidth="1"/>
    <col min="54" max="54" width="35.5" style="60" bestFit="1" customWidth="1"/>
    <col min="55" max="55" width="33.1640625" style="60" bestFit="1" customWidth="1"/>
    <col min="56" max="56" width="28.83203125" style="60" bestFit="1" customWidth="1"/>
    <col min="57" max="57" width="45.5" style="60" bestFit="1" customWidth="1"/>
    <col min="58" max="58" width="34.33203125" style="60" bestFit="1" customWidth="1"/>
    <col min="59" max="59" width="31.33203125" style="60" bestFit="1" customWidth="1"/>
    <col min="60" max="60" width="42.83203125" style="60" bestFit="1" customWidth="1"/>
    <col min="61" max="61" width="39.1640625" style="60" bestFit="1" customWidth="1"/>
    <col min="62" max="62" width="35.33203125" style="60" bestFit="1" customWidth="1"/>
    <col min="63" max="63" width="39.1640625" style="60" bestFit="1" customWidth="1"/>
    <col min="64" max="64" width="47.1640625" style="85" bestFit="1" customWidth="1"/>
    <col min="65" max="65" width="38.5" style="60" bestFit="1" customWidth="1"/>
    <col min="66" max="66" width="37.6640625" style="60" bestFit="1" customWidth="1"/>
    <col min="67" max="67" width="44.5" style="60" bestFit="1" customWidth="1"/>
    <col min="68" max="68" width="39.5" style="60" bestFit="1" customWidth="1"/>
    <col min="69" max="69" width="33.1640625" style="60" bestFit="1" customWidth="1"/>
    <col min="70" max="70" width="26.6640625" style="60" bestFit="1" customWidth="1"/>
    <col min="71" max="71" width="44.1640625" style="60" bestFit="1" customWidth="1"/>
    <col min="72" max="72" width="53.6640625" style="60" bestFit="1" customWidth="1"/>
    <col min="73" max="73" width="45.6640625" style="60" bestFit="1" customWidth="1"/>
    <col min="74" max="74" width="65.1640625" style="60" bestFit="1" customWidth="1"/>
    <col min="75" max="75" width="52.33203125" style="60" bestFit="1" customWidth="1"/>
    <col min="76" max="76" width="61.33203125" style="60" bestFit="1" customWidth="1"/>
    <col min="77" max="77" width="56" style="60" bestFit="1" customWidth="1"/>
    <col min="78" max="78" width="68.5" style="60" bestFit="1" customWidth="1"/>
    <col min="79" max="79" width="52.33203125" style="60" bestFit="1" customWidth="1"/>
    <col min="80" max="80" width="42" style="60" bestFit="1" customWidth="1"/>
    <col min="81" max="81" width="36.1640625" style="60" bestFit="1" customWidth="1"/>
    <col min="82" max="82" width="42" style="60" bestFit="1" customWidth="1"/>
    <col min="83" max="83" width="30.33203125" style="60" bestFit="1" customWidth="1"/>
    <col min="84" max="84" width="55.6640625" style="60" bestFit="1" customWidth="1"/>
    <col min="85" max="85" width="61.6640625" style="60" bestFit="1" customWidth="1"/>
    <col min="86" max="86" width="61.5" style="60" bestFit="1" customWidth="1"/>
    <col min="87" max="87" width="61.33203125" style="60" bestFit="1" customWidth="1"/>
    <col min="88" max="88" width="65.5" style="60" bestFit="1" customWidth="1"/>
    <col min="89" max="89" width="42.6640625" style="60" bestFit="1" customWidth="1"/>
    <col min="90" max="90" width="41.6640625" style="60" bestFit="1" customWidth="1"/>
    <col min="91" max="91" width="42" style="85" bestFit="1" customWidth="1"/>
    <col min="92" max="92" width="73.33203125" style="60" bestFit="1" customWidth="1"/>
    <col min="93" max="93" width="46.1640625" style="60" bestFit="1" customWidth="1"/>
    <col min="94" max="94" width="51.33203125" style="60" bestFit="1" customWidth="1"/>
    <col min="95" max="95" width="61.6640625" style="60" bestFit="1" customWidth="1"/>
    <col min="96" max="96" width="36.33203125" style="60" bestFit="1" customWidth="1"/>
    <col min="97" max="97" width="42.5" style="60" bestFit="1" customWidth="1"/>
    <col min="98" max="98" width="58" style="60" bestFit="1" customWidth="1"/>
    <col min="99" max="99" width="64.83203125" style="60" bestFit="1" customWidth="1"/>
    <col min="100" max="100" width="54.1640625" style="60" bestFit="1" customWidth="1"/>
    <col min="101" max="101" width="40.33203125" style="60" bestFit="1" customWidth="1"/>
    <col min="102" max="102" width="45.6640625" style="60" bestFit="1" customWidth="1"/>
    <col min="103" max="103" width="30" style="60" bestFit="1" customWidth="1"/>
    <col min="104" max="104" width="31.5" style="60" bestFit="1" customWidth="1"/>
    <col min="105" max="105" width="33.83203125" style="60" bestFit="1" customWidth="1"/>
    <col min="106" max="106" width="36.33203125" style="60" bestFit="1" customWidth="1"/>
    <col min="107" max="108" width="52.83203125" style="60" bestFit="1" customWidth="1"/>
    <col min="109" max="109" width="50.33203125" style="60" bestFit="1" customWidth="1"/>
    <col min="110" max="110" width="42.33203125" style="60" bestFit="1" customWidth="1"/>
    <col min="111" max="111" width="58.83203125" style="60" bestFit="1" customWidth="1"/>
    <col min="112" max="112" width="71.33203125" style="60" bestFit="1" customWidth="1"/>
    <col min="113" max="113" width="54.83203125" style="60" bestFit="1" customWidth="1"/>
    <col min="114" max="114" width="52.33203125" style="60" bestFit="1" customWidth="1"/>
    <col min="115" max="115" width="64.6640625" style="60" bestFit="1" customWidth="1"/>
    <col min="116" max="116" width="48.5" style="60" bestFit="1" customWidth="1"/>
    <col min="117" max="117" width="62.5" style="60" bestFit="1" customWidth="1"/>
    <col min="118" max="118" width="75.1640625" style="60" bestFit="1" customWidth="1"/>
    <col min="119" max="119" width="58.83203125" style="60" bestFit="1" customWidth="1"/>
    <col min="120" max="120" width="67.1640625" style="60" bestFit="1" customWidth="1"/>
    <col min="121" max="121" width="79.83203125" style="60" bestFit="1" customWidth="1"/>
    <col min="122" max="122" width="61.5" style="60" bestFit="1" customWidth="1"/>
    <col min="123" max="123" width="66.33203125" style="60" bestFit="1" customWidth="1"/>
    <col min="124" max="124" width="69" style="60" bestFit="1" customWidth="1"/>
    <col min="125" max="125" width="62.6640625" style="60" bestFit="1" customWidth="1"/>
    <col min="126" max="126" width="54.5" style="60" bestFit="1" customWidth="1"/>
    <col min="127" max="127" width="59.5" style="60" bestFit="1" customWidth="1"/>
    <col min="128" max="128" width="50.33203125" style="60" bestFit="1" customWidth="1"/>
    <col min="129" max="129" width="71" style="60" bestFit="1" customWidth="1"/>
    <col min="130" max="130" width="78.1640625" style="60" bestFit="1" customWidth="1"/>
    <col min="131" max="131" width="67.1640625" style="60" bestFit="1" customWidth="1"/>
    <col min="132" max="132" width="47.5" style="60" bestFit="1" customWidth="1"/>
    <col min="133" max="133" width="60" style="60" bestFit="1" customWidth="1"/>
    <col min="134" max="134" width="43.6640625" style="60" bestFit="1" customWidth="1"/>
    <col min="135" max="135" width="53.33203125" style="60" bestFit="1" customWidth="1"/>
    <col min="136" max="136" width="65.6640625" style="60" bestFit="1" customWidth="1"/>
    <col min="137" max="137" width="49.5" style="60" bestFit="1" customWidth="1"/>
    <col min="138" max="138" width="56" style="60" bestFit="1" customWidth="1"/>
    <col min="139" max="139" width="62.83203125" style="60" bestFit="1" customWidth="1"/>
    <col min="140" max="140" width="52.33203125" style="60" bestFit="1" customWidth="1"/>
    <col min="141" max="141" width="68" style="60" bestFit="1" customWidth="1"/>
    <col min="142" max="142" width="74.6640625" style="60" bestFit="1" customWidth="1"/>
    <col min="143" max="143" width="64.1640625" style="60" bestFit="1" customWidth="1"/>
    <col min="144" max="144" width="37.6640625" style="60" bestFit="1" customWidth="1"/>
    <col min="145" max="145" width="54.6640625" style="60" bestFit="1" customWidth="1"/>
    <col min="146" max="146" width="56" style="60" bestFit="1" customWidth="1"/>
    <col min="147" max="147" width="57.5" style="60" bestFit="1" customWidth="1"/>
    <col min="148" max="148" width="36" style="60" bestFit="1" customWidth="1"/>
    <col min="149" max="149" width="36.1640625" style="60" bestFit="1" customWidth="1"/>
    <col min="150" max="150" width="50.33203125" style="60" bestFit="1" customWidth="1"/>
    <col min="151" max="151" width="43.5" style="60" bestFit="1" customWidth="1"/>
    <col min="152" max="152" width="36.5" style="60" bestFit="1" customWidth="1"/>
    <col min="153" max="153" width="35.6640625" style="60" bestFit="1" customWidth="1"/>
    <col min="154" max="154" width="54.5" style="60" bestFit="1" customWidth="1"/>
    <col min="155" max="155" width="59.1640625" style="60" bestFit="1" customWidth="1"/>
    <col min="156" max="156" width="36.5" style="60" bestFit="1" customWidth="1"/>
    <col min="157" max="157" width="48" style="60" bestFit="1" customWidth="1"/>
    <col min="158" max="158" width="28.83203125" style="60" bestFit="1" customWidth="1"/>
    <col min="159" max="159" width="39.83203125" style="60" bestFit="1" customWidth="1"/>
    <col min="160" max="160" width="38.5" style="60" bestFit="1" customWidth="1"/>
    <col min="161" max="161" width="41.33203125" style="60" bestFit="1" customWidth="1"/>
    <col min="162" max="162" width="34.5" style="60" bestFit="1" customWidth="1"/>
    <col min="163" max="163" width="41.33203125" style="60" bestFit="1" customWidth="1"/>
    <col min="164" max="164" width="39" style="60" bestFit="1" customWidth="1"/>
    <col min="165" max="165" width="48.1640625" style="60" bestFit="1" customWidth="1"/>
    <col min="166" max="166" width="39.83203125" style="60" bestFit="1" customWidth="1"/>
    <col min="167" max="167" width="39.1640625" style="60" bestFit="1" customWidth="1"/>
    <col min="168" max="168" width="44.5" style="60" bestFit="1" customWidth="1"/>
    <col min="169" max="169" width="34.1640625" style="60" bestFit="1" customWidth="1"/>
    <col min="170" max="170" width="36.1640625" style="60" bestFit="1" customWidth="1"/>
    <col min="171" max="171" width="40" style="60" bestFit="1" customWidth="1"/>
    <col min="172" max="172" width="42.33203125" style="60" bestFit="1" customWidth="1"/>
    <col min="173" max="173" width="39.83203125" style="60" bestFit="1" customWidth="1"/>
    <col min="174" max="174" width="29.33203125" style="60" bestFit="1" customWidth="1"/>
    <col min="175" max="175" width="40.5" style="60" bestFit="1" customWidth="1"/>
    <col min="176" max="176" width="38" style="60" bestFit="1" customWidth="1"/>
    <col min="177" max="177" width="56.1640625" style="60" bestFit="1" customWidth="1"/>
    <col min="178" max="178" width="44.33203125" style="60" bestFit="1" customWidth="1"/>
    <col min="179" max="179" width="41.33203125" style="60" bestFit="1" customWidth="1"/>
    <col min="180" max="180" width="51.83203125" style="60" bestFit="1" customWidth="1"/>
    <col min="181" max="181" width="36.1640625" style="60" bestFit="1" customWidth="1"/>
    <col min="182" max="182" width="40.5" style="60" bestFit="1" customWidth="1"/>
    <col min="183" max="183" width="47.5" style="60" bestFit="1" customWidth="1"/>
    <col min="184" max="184" width="45.1640625" style="60" bestFit="1" customWidth="1"/>
    <col min="185" max="185" width="38.1640625" style="60" bestFit="1" customWidth="1"/>
    <col min="186" max="186" width="63.33203125" style="60" bestFit="1" customWidth="1"/>
    <col min="187" max="187" width="50.1640625" style="60" bestFit="1" customWidth="1"/>
    <col min="188" max="188" width="59.5" style="60" bestFit="1" customWidth="1"/>
    <col min="189" max="189" width="54.33203125" style="60" bestFit="1" customWidth="1"/>
    <col min="190" max="190" width="66.6640625" style="60" bestFit="1" customWidth="1"/>
    <col min="191" max="191" width="50.1640625" style="60" bestFit="1" customWidth="1"/>
    <col min="192" max="192" width="40.33203125" style="60" bestFit="1" customWidth="1"/>
    <col min="193" max="193" width="34.5" style="60" bestFit="1" customWidth="1"/>
    <col min="194" max="194" width="40.33203125" style="60" bestFit="1" customWidth="1"/>
    <col min="195" max="195" width="28.5" style="60" bestFit="1" customWidth="1"/>
    <col min="196" max="196" width="54.1640625" style="60" bestFit="1" customWidth="1"/>
    <col min="197" max="197" width="60" style="85" bestFit="1" customWidth="1"/>
    <col min="198" max="198" width="59.83203125" style="85" bestFit="1" customWidth="1"/>
    <col min="199" max="199" width="59.5" style="60" bestFit="1" customWidth="1"/>
    <col min="200" max="200" width="63.83203125" style="60" bestFit="1" customWidth="1"/>
    <col min="201" max="201" width="40.83203125" style="60" bestFit="1" customWidth="1"/>
    <col min="202" max="202" width="40" style="60" bestFit="1" customWidth="1"/>
    <col min="203" max="203" width="40.33203125" style="60" bestFit="1" customWidth="1"/>
    <col min="204" max="204" width="71.5" style="60" bestFit="1" customWidth="1"/>
    <col min="205" max="205" width="64.1640625" style="60" bestFit="1" customWidth="1"/>
    <col min="206" max="206" width="51" style="60" bestFit="1" customWidth="1"/>
    <col min="207" max="207" width="60.33203125" style="60" bestFit="1" customWidth="1"/>
    <col min="208" max="208" width="54.83203125" style="60" bestFit="1" customWidth="1"/>
    <col min="209" max="209" width="27" style="60" bestFit="1" customWidth="1"/>
    <col min="210" max="210" width="25.33203125" style="60" bestFit="1" customWidth="1"/>
    <col min="211" max="211" width="12.1640625" style="60" bestFit="1" customWidth="1"/>
    <col min="212" max="212" width="13.5" style="60" bestFit="1" customWidth="1"/>
    <col min="213" max="213" width="12.1640625" style="60" bestFit="1" customWidth="1"/>
    <col min="214" max="214" width="11.5" style="60" bestFit="1" customWidth="1"/>
    <col min="215" max="215" width="12.1640625" style="60" bestFit="1" customWidth="1"/>
    <col min="216" max="216" width="9.1640625" style="60"/>
    <col min="217" max="217" width="26.33203125" style="60" bestFit="1" customWidth="1"/>
    <col min="218" max="16384" width="9.1640625" style="13"/>
  </cols>
  <sheetData>
    <row r="1" spans="1:507">
      <c r="A1" s="34" t="s">
        <v>6</v>
      </c>
      <c r="B1" s="34" t="s">
        <v>22</v>
      </c>
      <c r="C1" s="34" t="s">
        <v>497</v>
      </c>
      <c r="D1" s="34" t="s">
        <v>16</v>
      </c>
      <c r="E1" s="34" t="s">
        <v>15</v>
      </c>
      <c r="F1" s="61" t="s">
        <v>7</v>
      </c>
      <c r="G1" s="63" t="s">
        <v>51</v>
      </c>
      <c r="H1" s="63" t="s">
        <v>23</v>
      </c>
      <c r="I1" s="63" t="s">
        <v>8</v>
      </c>
      <c r="J1" s="63" t="s">
        <v>472</v>
      </c>
      <c r="K1" s="75" t="s">
        <v>473</v>
      </c>
      <c r="L1" s="63" t="s">
        <v>339</v>
      </c>
      <c r="M1" s="63" t="s">
        <v>541</v>
      </c>
      <c r="N1" s="64" t="s">
        <v>1723</v>
      </c>
      <c r="O1" s="64" t="s">
        <v>1724</v>
      </c>
      <c r="P1" s="64" t="s">
        <v>1725</v>
      </c>
      <c r="Q1" s="64" t="s">
        <v>1726</v>
      </c>
      <c r="R1" s="66" t="s">
        <v>1727</v>
      </c>
      <c r="S1" s="66" t="s">
        <v>1728</v>
      </c>
      <c r="T1" s="64" t="s">
        <v>1729</v>
      </c>
      <c r="U1" s="64" t="s">
        <v>1730</v>
      </c>
      <c r="V1" s="64" t="s">
        <v>1731</v>
      </c>
      <c r="W1" s="64" t="s">
        <v>1732</v>
      </c>
      <c r="X1" s="64" t="s">
        <v>1733</v>
      </c>
      <c r="Y1" s="64" t="s">
        <v>1734</v>
      </c>
      <c r="Z1" s="64" t="s">
        <v>1735</v>
      </c>
      <c r="AA1" s="64" t="s">
        <v>1736</v>
      </c>
      <c r="AB1" s="64" t="s">
        <v>1737</v>
      </c>
      <c r="AC1" s="64" t="s">
        <v>541</v>
      </c>
      <c r="AD1" s="64" t="s">
        <v>1738</v>
      </c>
      <c r="AE1" s="64" t="s">
        <v>1739</v>
      </c>
      <c r="AF1" s="64" t="s">
        <v>1740</v>
      </c>
      <c r="AG1" s="64" t="s">
        <v>1741</v>
      </c>
      <c r="AH1" s="64" t="s">
        <v>1742</v>
      </c>
      <c r="AI1" s="64" t="s">
        <v>1743</v>
      </c>
      <c r="AJ1" s="64" t="s">
        <v>1744</v>
      </c>
      <c r="AK1" s="64" t="s">
        <v>1745</v>
      </c>
      <c r="AL1" s="64" t="s">
        <v>1746</v>
      </c>
      <c r="AM1" s="64" t="s">
        <v>1747</v>
      </c>
      <c r="AN1" s="64" t="s">
        <v>1748</v>
      </c>
      <c r="AO1" s="64" t="s">
        <v>1749</v>
      </c>
      <c r="AP1" s="64" t="s">
        <v>1750</v>
      </c>
      <c r="AQ1" s="64" t="s">
        <v>1751</v>
      </c>
      <c r="AR1" s="64" t="s">
        <v>1752</v>
      </c>
      <c r="AS1" s="64" t="s">
        <v>1753</v>
      </c>
      <c r="AT1" s="64" t="s">
        <v>1754</v>
      </c>
      <c r="AU1" s="66" t="s">
        <v>1755</v>
      </c>
      <c r="AV1" s="64" t="s">
        <v>1756</v>
      </c>
      <c r="AW1" s="64" t="s">
        <v>1757</v>
      </c>
      <c r="AX1" s="64" t="s">
        <v>1758</v>
      </c>
      <c r="AY1" s="64" t="s">
        <v>1759</v>
      </c>
      <c r="AZ1" s="64" t="s">
        <v>1760</v>
      </c>
      <c r="BA1" s="64" t="s">
        <v>1761</v>
      </c>
      <c r="BB1" s="64" t="s">
        <v>1762</v>
      </c>
      <c r="BC1" s="64" t="s">
        <v>1763</v>
      </c>
      <c r="BD1" s="64" t="s">
        <v>1764</v>
      </c>
      <c r="BE1" s="64" t="s">
        <v>1765</v>
      </c>
      <c r="BF1" s="64" t="s">
        <v>1766</v>
      </c>
      <c r="BG1" s="64" t="s">
        <v>1767</v>
      </c>
      <c r="BH1" s="64" t="s">
        <v>1768</v>
      </c>
      <c r="BI1" s="64" t="s">
        <v>1769</v>
      </c>
      <c r="BJ1" s="64" t="s">
        <v>1770</v>
      </c>
      <c r="BK1" s="64" t="s">
        <v>1771</v>
      </c>
      <c r="BL1" s="66" t="s">
        <v>1772</v>
      </c>
      <c r="BM1" s="64" t="s">
        <v>1773</v>
      </c>
      <c r="BN1" s="64" t="s">
        <v>1774</v>
      </c>
      <c r="BO1" s="64" t="s">
        <v>1775</v>
      </c>
      <c r="BP1" s="64" t="s">
        <v>1776</v>
      </c>
      <c r="BQ1" s="64" t="s">
        <v>1777</v>
      </c>
      <c r="BR1" s="64" t="s">
        <v>1778</v>
      </c>
      <c r="BS1" s="64" t="s">
        <v>1779</v>
      </c>
      <c r="BT1" s="64" t="s">
        <v>1780</v>
      </c>
      <c r="BU1" s="64" t="s">
        <v>1781</v>
      </c>
      <c r="BV1" s="64" t="s">
        <v>1782</v>
      </c>
      <c r="BW1" s="64" t="s">
        <v>1783</v>
      </c>
      <c r="BX1" s="64" t="s">
        <v>555</v>
      </c>
      <c r="BY1" s="64" t="s">
        <v>1784</v>
      </c>
      <c r="BZ1" s="64" t="s">
        <v>1785</v>
      </c>
      <c r="CA1" s="64" t="s">
        <v>1786</v>
      </c>
      <c r="CB1" s="64" t="s">
        <v>1787</v>
      </c>
      <c r="CC1" s="64" t="s">
        <v>1788</v>
      </c>
      <c r="CD1" s="64" t="s">
        <v>1789</v>
      </c>
      <c r="CE1" s="64" t="s">
        <v>1790</v>
      </c>
      <c r="CF1" s="64" t="s">
        <v>1791</v>
      </c>
      <c r="CG1" s="64" t="s">
        <v>1792</v>
      </c>
      <c r="CH1" s="64" t="s">
        <v>1793</v>
      </c>
      <c r="CI1" s="64" t="s">
        <v>1794</v>
      </c>
      <c r="CJ1" s="64" t="s">
        <v>1795</v>
      </c>
      <c r="CK1" s="64" t="s">
        <v>1796</v>
      </c>
      <c r="CL1" s="64" t="s">
        <v>1797</v>
      </c>
      <c r="CM1" s="66" t="s">
        <v>1798</v>
      </c>
      <c r="CN1" s="64" t="s">
        <v>1799</v>
      </c>
      <c r="CO1" s="64" t="s">
        <v>1769</v>
      </c>
      <c r="CP1" s="64" t="s">
        <v>1800</v>
      </c>
      <c r="CQ1" s="64" t="s">
        <v>1734</v>
      </c>
      <c r="CR1" s="64" t="s">
        <v>1801</v>
      </c>
      <c r="CS1" s="64" t="s">
        <v>1799</v>
      </c>
      <c r="CT1" s="64" t="s">
        <v>1802</v>
      </c>
      <c r="CU1" s="64" t="s">
        <v>1803</v>
      </c>
      <c r="CV1" s="64" t="s">
        <v>1790</v>
      </c>
      <c r="CW1" s="64" t="s">
        <v>1771</v>
      </c>
      <c r="CX1" s="64" t="s">
        <v>1733</v>
      </c>
      <c r="CY1" s="64" t="s">
        <v>550</v>
      </c>
      <c r="CZ1" s="64" t="s">
        <v>465</v>
      </c>
      <c r="DA1" s="64" t="s">
        <v>498</v>
      </c>
      <c r="DB1" s="64"/>
      <c r="DC1" s="64"/>
      <c r="DD1" s="64"/>
      <c r="DE1" s="64"/>
      <c r="DF1" s="64"/>
      <c r="DG1" s="64"/>
      <c r="DH1" s="64"/>
      <c r="DI1" s="64"/>
      <c r="DJ1" s="64"/>
      <c r="DK1" s="64"/>
      <c r="DL1" s="64"/>
      <c r="DM1" s="64"/>
      <c r="DN1" s="64"/>
      <c r="DO1" s="64"/>
      <c r="DP1" s="64"/>
      <c r="DQ1" s="64"/>
      <c r="DR1" s="64"/>
      <c r="DS1" s="64"/>
      <c r="DT1" s="64"/>
      <c r="DU1" s="64"/>
      <c r="DV1" s="64"/>
      <c r="DW1" s="64"/>
      <c r="DX1" s="64"/>
      <c r="DY1" s="64"/>
      <c r="DZ1" s="64"/>
      <c r="EA1" s="64"/>
      <c r="EB1" s="64"/>
      <c r="EC1" s="64"/>
      <c r="ED1" s="64"/>
      <c r="EE1" s="64"/>
      <c r="EF1" s="64"/>
      <c r="EG1" s="64"/>
      <c r="EH1" s="64"/>
      <c r="EI1" s="64"/>
      <c r="EJ1" s="64"/>
      <c r="EK1" s="64"/>
      <c r="EL1" s="64"/>
      <c r="EM1" s="64"/>
      <c r="EN1" s="64"/>
      <c r="EO1" s="64"/>
      <c r="EP1" s="64"/>
      <c r="EQ1" s="64"/>
      <c r="ER1" s="64"/>
      <c r="ES1" s="64"/>
      <c r="ET1" s="64"/>
      <c r="EU1" s="64"/>
      <c r="EV1" s="64"/>
      <c r="EW1" s="64"/>
      <c r="EX1" s="64"/>
      <c r="EY1" s="64"/>
      <c r="EZ1" s="64"/>
      <c r="FA1" s="64"/>
      <c r="FB1" s="64"/>
      <c r="FC1" s="64"/>
      <c r="FD1" s="64"/>
      <c r="FE1" s="64"/>
      <c r="FF1" s="64"/>
      <c r="FG1" s="64"/>
      <c r="FH1" s="64"/>
      <c r="FI1" s="64"/>
      <c r="FJ1" s="64"/>
      <c r="FK1" s="64"/>
      <c r="FL1" s="64"/>
      <c r="FM1" s="64"/>
      <c r="FN1" s="64"/>
      <c r="FO1" s="64"/>
      <c r="FP1" s="64"/>
      <c r="FQ1" s="64"/>
      <c r="FR1" s="64"/>
      <c r="FS1" s="64"/>
      <c r="FT1" s="64"/>
      <c r="FU1" s="64"/>
      <c r="FV1" s="64"/>
      <c r="FW1" s="64"/>
      <c r="FX1" s="64"/>
      <c r="FY1" s="64"/>
      <c r="FZ1" s="64"/>
      <c r="GA1" s="64"/>
      <c r="GB1" s="64"/>
      <c r="GC1" s="64"/>
      <c r="GD1" s="64"/>
      <c r="GE1" s="64"/>
      <c r="GF1" s="64"/>
      <c r="GG1" s="64"/>
      <c r="GH1" s="64"/>
      <c r="GI1" s="64"/>
      <c r="GJ1" s="64"/>
      <c r="GK1" s="64"/>
      <c r="GL1" s="64"/>
      <c r="GM1" s="64"/>
      <c r="GN1" s="64"/>
      <c r="GO1" s="66"/>
      <c r="GP1" s="66"/>
      <c r="GQ1" s="64"/>
      <c r="GR1" s="64"/>
      <c r="GS1" s="64"/>
      <c r="GT1" s="64"/>
      <c r="GU1" s="64"/>
      <c r="GV1" s="64"/>
      <c r="GW1" s="64"/>
      <c r="GX1" s="64"/>
      <c r="GY1" s="64"/>
      <c r="GZ1" s="64"/>
      <c r="HA1" s="63"/>
      <c r="HB1" s="63"/>
      <c r="SL1" s="13" t="s">
        <v>465</v>
      </c>
      <c r="SM1" s="13" t="s">
        <v>498</v>
      </c>
    </row>
    <row r="2" spans="1:507" s="37" customFormat="1">
      <c r="A2" s="35" t="s">
        <v>3</v>
      </c>
      <c r="B2" s="35" t="s">
        <v>2</v>
      </c>
      <c r="C2" s="35" t="s">
        <v>497</v>
      </c>
      <c r="D2" s="35" t="s">
        <v>466</v>
      </c>
      <c r="E2" s="35" t="s">
        <v>0</v>
      </c>
      <c r="F2" s="62" t="s">
        <v>20</v>
      </c>
      <c r="G2" s="59" t="s">
        <v>19</v>
      </c>
      <c r="H2" s="59" t="s">
        <v>4</v>
      </c>
      <c r="I2" s="59" t="s">
        <v>21</v>
      </c>
      <c r="J2" s="59" t="s">
        <v>474</v>
      </c>
      <c r="K2" s="67" t="s">
        <v>475</v>
      </c>
      <c r="L2" s="59" t="s">
        <v>482</v>
      </c>
      <c r="M2" s="59" t="s">
        <v>542</v>
      </c>
      <c r="N2" s="59" t="s">
        <v>570</v>
      </c>
      <c r="O2" s="59" t="s">
        <v>83</v>
      </c>
      <c r="P2" s="59" t="s">
        <v>571</v>
      </c>
      <c r="Q2" s="59" t="s">
        <v>573</v>
      </c>
      <c r="R2" s="67" t="s">
        <v>246</v>
      </c>
      <c r="S2" s="67" t="s">
        <v>247</v>
      </c>
      <c r="T2" s="59" t="s">
        <v>575</v>
      </c>
      <c r="U2" s="59" t="s">
        <v>577</v>
      </c>
      <c r="V2" s="59" t="s">
        <v>104</v>
      </c>
      <c r="W2" s="59" t="s">
        <v>579</v>
      </c>
      <c r="X2" s="59" t="s">
        <v>70</v>
      </c>
      <c r="Y2" s="59" t="s">
        <v>581</v>
      </c>
      <c r="Z2" s="59" t="s">
        <v>582</v>
      </c>
      <c r="AA2" s="59" t="s">
        <v>583</v>
      </c>
      <c r="AB2" s="59" t="s">
        <v>584</v>
      </c>
      <c r="AC2" s="59" t="s">
        <v>543</v>
      </c>
      <c r="AD2" s="59" t="s">
        <v>585</v>
      </c>
      <c r="AE2" s="59" t="s">
        <v>587</v>
      </c>
      <c r="AF2" s="59" t="s">
        <v>588</v>
      </c>
      <c r="AG2" s="59" t="s">
        <v>589</v>
      </c>
      <c r="AH2" s="59" t="s">
        <v>126</v>
      </c>
      <c r="AI2" s="59" t="s">
        <v>591</v>
      </c>
      <c r="AJ2" s="59" t="s">
        <v>103</v>
      </c>
      <c r="AK2" s="59" t="s">
        <v>593</v>
      </c>
      <c r="AL2" s="59" t="s">
        <v>595</v>
      </c>
      <c r="AM2" s="59" t="s">
        <v>162</v>
      </c>
      <c r="AN2" s="59" t="s">
        <v>596</v>
      </c>
      <c r="AO2" s="59" t="s">
        <v>597</v>
      </c>
      <c r="AP2" s="59" t="s">
        <v>171</v>
      </c>
      <c r="AQ2" s="59" t="s">
        <v>598</v>
      </c>
      <c r="AR2" s="59" t="s">
        <v>599</v>
      </c>
      <c r="AS2" s="59" t="s">
        <v>166</v>
      </c>
      <c r="AT2" s="59" t="s">
        <v>600</v>
      </c>
      <c r="AU2" s="67" t="s">
        <v>601</v>
      </c>
      <c r="AV2" s="59" t="s">
        <v>602</v>
      </c>
      <c r="AW2" s="59" t="s">
        <v>604</v>
      </c>
      <c r="AX2" s="59" t="s">
        <v>606</v>
      </c>
      <c r="AY2" s="59" t="s">
        <v>607</v>
      </c>
      <c r="AZ2" s="59" t="s">
        <v>121</v>
      </c>
      <c r="BA2" s="59" t="s">
        <v>609</v>
      </c>
      <c r="BB2" s="59" t="s">
        <v>610</v>
      </c>
      <c r="BC2" s="59" t="s">
        <v>612</v>
      </c>
      <c r="BD2" s="59" t="s">
        <v>614</v>
      </c>
      <c r="BE2" s="59" t="s">
        <v>257</v>
      </c>
      <c r="BF2" s="59" t="s">
        <v>615</v>
      </c>
      <c r="BG2" s="59" t="s">
        <v>616</v>
      </c>
      <c r="BH2" s="59" t="s">
        <v>110</v>
      </c>
      <c r="BI2" s="59" t="s">
        <v>617</v>
      </c>
      <c r="BJ2" s="59" t="s">
        <v>618</v>
      </c>
      <c r="BK2" s="59" t="s">
        <v>620</v>
      </c>
      <c r="BL2" s="67" t="s">
        <v>621</v>
      </c>
      <c r="BM2" s="59" t="s">
        <v>623</v>
      </c>
      <c r="BN2" s="59" t="s">
        <v>625</v>
      </c>
      <c r="BO2" s="59" t="s">
        <v>127</v>
      </c>
      <c r="BP2" s="59" t="s">
        <v>109</v>
      </c>
      <c r="BQ2" s="59" t="s">
        <v>626</v>
      </c>
      <c r="BR2" s="59" t="s">
        <v>627</v>
      </c>
      <c r="BS2" s="59" t="s">
        <v>137</v>
      </c>
      <c r="BT2" s="59" t="s">
        <v>629</v>
      </c>
      <c r="BU2" s="59" t="s">
        <v>630</v>
      </c>
      <c r="BV2" s="59" t="s">
        <v>631</v>
      </c>
      <c r="BW2" s="59" t="s">
        <v>633</v>
      </c>
      <c r="BX2" s="59" t="s">
        <v>635</v>
      </c>
      <c r="BY2" s="59" t="s">
        <v>636</v>
      </c>
      <c r="BZ2" s="59" t="s">
        <v>638</v>
      </c>
      <c r="CA2" s="59" t="s">
        <v>639</v>
      </c>
      <c r="CB2" s="59" t="s">
        <v>640</v>
      </c>
      <c r="CC2" s="59" t="s">
        <v>642</v>
      </c>
      <c r="CD2" s="59" t="s">
        <v>131</v>
      </c>
      <c r="CE2" s="59" t="s">
        <v>90</v>
      </c>
      <c r="CF2" s="59" t="s">
        <v>643</v>
      </c>
      <c r="CG2" s="59" t="s">
        <v>64</v>
      </c>
      <c r="CH2" s="59" t="s">
        <v>645</v>
      </c>
      <c r="CI2" s="59" t="s">
        <v>474</v>
      </c>
      <c r="CJ2" s="59" t="s">
        <v>647</v>
      </c>
      <c r="CK2" s="59" t="s">
        <v>648</v>
      </c>
      <c r="CL2" s="59" t="s">
        <v>649</v>
      </c>
      <c r="CM2" s="67" t="s">
        <v>475</v>
      </c>
      <c r="CN2" s="59" t="s">
        <v>651</v>
      </c>
      <c r="CO2" s="59" t="s">
        <v>617</v>
      </c>
      <c r="CP2" s="59" t="s">
        <v>652</v>
      </c>
      <c r="CQ2" s="59" t="s">
        <v>581</v>
      </c>
      <c r="CR2" s="59" t="s">
        <v>65</v>
      </c>
      <c r="CS2" s="59" t="s">
        <v>651</v>
      </c>
      <c r="CT2" s="59" t="s">
        <v>78</v>
      </c>
      <c r="CU2" s="59" t="s">
        <v>79</v>
      </c>
      <c r="CV2" s="59" t="s">
        <v>90</v>
      </c>
      <c r="CW2" s="59" t="s">
        <v>620</v>
      </c>
      <c r="CX2" s="59" t="s">
        <v>70</v>
      </c>
      <c r="CY2" s="59" t="s">
        <v>549</v>
      </c>
      <c r="CZ2" s="59" t="s">
        <v>465</v>
      </c>
      <c r="DA2" s="59" t="s">
        <v>498</v>
      </c>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67"/>
      <c r="GP2" s="67"/>
      <c r="GQ2" s="59"/>
      <c r="GR2" s="59"/>
      <c r="GS2" s="59"/>
      <c r="GT2" s="59"/>
      <c r="GU2" s="59"/>
      <c r="GV2" s="59"/>
      <c r="GW2" s="59"/>
      <c r="GX2" s="59"/>
      <c r="GY2" s="59"/>
      <c r="GZ2" s="59"/>
      <c r="HA2" s="59"/>
      <c r="HB2" s="59"/>
      <c r="HC2" s="65"/>
      <c r="HD2" s="65"/>
      <c r="HE2" s="65"/>
      <c r="HF2" s="65"/>
      <c r="HG2" s="65"/>
      <c r="HH2" s="65"/>
      <c r="HI2" s="65"/>
      <c r="SL2" s="37" t="s">
        <v>465</v>
      </c>
      <c r="SM2" s="37" t="s">
        <v>498</v>
      </c>
    </row>
    <row r="3" spans="1:507">
      <c r="A3" s="13" t="s">
        <v>853</v>
      </c>
      <c r="B3" s="13">
        <v>115719</v>
      </c>
      <c r="C3" s="13">
        <v>2022</v>
      </c>
      <c r="D3" s="13" t="s">
        <v>1</v>
      </c>
      <c r="E3" s="13" t="s">
        <v>507</v>
      </c>
      <c r="F3" s="84" t="s">
        <v>1812</v>
      </c>
      <c r="G3" s="60" t="s">
        <v>558</v>
      </c>
      <c r="H3" s="60" t="s">
        <v>1805</v>
      </c>
      <c r="I3" s="60" t="s">
        <v>560</v>
      </c>
      <c r="J3" s="60" t="s">
        <v>853</v>
      </c>
      <c r="K3" s="85">
        <v>115719</v>
      </c>
      <c r="L3" s="60">
        <v>1024655000000</v>
      </c>
      <c r="M3" s="60">
        <v>52778364398.651001</v>
      </c>
      <c r="N3" s="60">
        <v>723487326.3132</v>
      </c>
      <c r="O3" s="60">
        <v>119138985.17460001</v>
      </c>
      <c r="P3" s="60">
        <v>4.7530000000000003E-2</v>
      </c>
      <c r="Q3" s="60" t="s">
        <v>544</v>
      </c>
      <c r="R3" s="85" t="s">
        <v>544</v>
      </c>
      <c r="S3" s="85" t="s">
        <v>544</v>
      </c>
      <c r="T3" s="60">
        <v>9175298619.5944004</v>
      </c>
      <c r="U3" s="60">
        <v>17736462297.452202</v>
      </c>
      <c r="V3" s="60" t="s">
        <v>544</v>
      </c>
      <c r="W3" s="60" t="s">
        <v>1806</v>
      </c>
      <c r="X3" s="60">
        <v>777983239.11679995</v>
      </c>
      <c r="Y3" s="60">
        <v>19842023661.899799</v>
      </c>
      <c r="Z3" s="60">
        <v>0.75600999999999996</v>
      </c>
      <c r="AA3" s="60">
        <v>526210061.62720001</v>
      </c>
      <c r="AB3" s="60">
        <v>19689661743.116199</v>
      </c>
      <c r="AC3" s="60">
        <v>52778364398.651001</v>
      </c>
      <c r="AD3" s="60">
        <v>7.9</v>
      </c>
      <c r="AE3" s="60">
        <v>463575.81780000002</v>
      </c>
      <c r="AF3" s="60">
        <v>1.7120899999999999</v>
      </c>
      <c r="AG3" s="60" t="s">
        <v>1807</v>
      </c>
      <c r="AH3" s="60">
        <v>119138985.17460001</v>
      </c>
      <c r="AI3" s="60">
        <v>4102800512.8025999</v>
      </c>
      <c r="AJ3" s="60">
        <v>6747603.5702</v>
      </c>
      <c r="AK3" s="60">
        <v>1.58144</v>
      </c>
      <c r="AL3" s="60">
        <v>41287607585.994003</v>
      </c>
      <c r="AM3" s="60">
        <v>460279278.6512</v>
      </c>
      <c r="AN3" s="60">
        <v>3816001606.8569999</v>
      </c>
      <c r="AO3" s="60">
        <v>616710362.94659996</v>
      </c>
      <c r="AP3" s="60">
        <v>4340614907.3339996</v>
      </c>
      <c r="AQ3" s="60">
        <v>52778364398.651001</v>
      </c>
      <c r="AR3" s="60">
        <v>2.5362200000000001</v>
      </c>
      <c r="AS3" s="60">
        <v>4393823109.5326004</v>
      </c>
      <c r="AT3" s="60">
        <v>10950278917.5264</v>
      </c>
      <c r="AU3" s="85">
        <v>115719</v>
      </c>
      <c r="AV3" s="60" t="s">
        <v>544</v>
      </c>
      <c r="AW3" s="60">
        <v>20231272823.579201</v>
      </c>
      <c r="AX3" s="60" t="s">
        <v>544</v>
      </c>
      <c r="AY3" s="60">
        <v>7211179.3880000003</v>
      </c>
      <c r="AZ3" s="60">
        <v>21049844700.965599</v>
      </c>
      <c r="BA3" s="60">
        <v>17568750868.257</v>
      </c>
      <c r="BB3" s="60" t="s">
        <v>1808</v>
      </c>
      <c r="BC3" s="60">
        <v>51940940438.007401</v>
      </c>
      <c r="BD3" s="60">
        <v>835157589.97880006</v>
      </c>
      <c r="BE3" s="60">
        <v>1146783556.3887999</v>
      </c>
      <c r="BF3" s="60">
        <v>669918565.14520001</v>
      </c>
      <c r="BG3" s="60">
        <v>48829986.141599998</v>
      </c>
      <c r="BH3" s="60">
        <v>28526240965.171398</v>
      </c>
      <c r="BI3" s="60">
        <v>16328170.4714</v>
      </c>
      <c r="BJ3" s="60" t="s">
        <v>544</v>
      </c>
      <c r="BK3" s="60">
        <v>165960142.77239999</v>
      </c>
      <c r="BL3" s="85" t="s">
        <v>1809</v>
      </c>
      <c r="BM3" s="60" t="s">
        <v>1810</v>
      </c>
      <c r="BN3" s="60">
        <v>-485363881.23659998</v>
      </c>
      <c r="BO3" s="60">
        <v>51373472128.596001</v>
      </c>
      <c r="BP3" s="60">
        <v>27691083375.1926</v>
      </c>
      <c r="BQ3" s="60" t="s">
        <v>544</v>
      </c>
      <c r="BR3" s="60" t="s">
        <v>544</v>
      </c>
      <c r="BS3" s="60">
        <v>414797340.0826</v>
      </c>
      <c r="BT3" s="60">
        <v>688101038.88779998</v>
      </c>
      <c r="BU3" s="60">
        <v>2352286716.3656001</v>
      </c>
      <c r="BV3" s="60" t="s">
        <v>544</v>
      </c>
      <c r="BW3" s="60">
        <v>17936624033.893398</v>
      </c>
      <c r="BX3" s="60" t="s">
        <v>544</v>
      </c>
      <c r="BY3" s="60" t="s">
        <v>544</v>
      </c>
      <c r="BZ3" s="60" t="s">
        <v>544</v>
      </c>
      <c r="CA3" s="60" t="s">
        <v>544</v>
      </c>
      <c r="CB3" s="60" t="s">
        <v>1811</v>
      </c>
      <c r="CC3" s="60">
        <v>1453825273.0450001</v>
      </c>
      <c r="CD3" s="60">
        <v>27247956.401799999</v>
      </c>
      <c r="CE3" s="60">
        <v>7520229.9331999999</v>
      </c>
      <c r="CF3" s="60">
        <v>4340614907.3339996</v>
      </c>
      <c r="CG3" s="60">
        <v>2240616452.6999998</v>
      </c>
      <c r="CH3" s="60" t="s">
        <v>544</v>
      </c>
      <c r="CI3" s="60" t="s">
        <v>853</v>
      </c>
      <c r="CJ3" s="60">
        <v>21.13</v>
      </c>
      <c r="CK3" s="60">
        <v>4593984845.9737997</v>
      </c>
      <c r="CL3" s="60" t="s">
        <v>544</v>
      </c>
      <c r="CM3" s="85">
        <v>115719</v>
      </c>
      <c r="CN3" s="60" t="s">
        <v>544</v>
      </c>
      <c r="CO3" s="60">
        <v>16328170.4714</v>
      </c>
      <c r="CP3" s="60">
        <v>292619357.88020003</v>
      </c>
      <c r="CQ3" s="60">
        <v>19842023661.899799</v>
      </c>
      <c r="CR3" s="60">
        <v>1081676.9081999999</v>
      </c>
      <c r="CS3" s="60" t="s">
        <v>544</v>
      </c>
      <c r="CT3" s="60" t="s">
        <v>544</v>
      </c>
      <c r="CU3" s="60">
        <v>165960142.77239999</v>
      </c>
      <c r="CV3" s="60">
        <v>7520229.9331999999</v>
      </c>
      <c r="CW3" s="60">
        <v>165960142.77239999</v>
      </c>
      <c r="CX3" s="60">
        <v>777983239.11679995</v>
      </c>
      <c r="CY3" s="60" t="s">
        <v>544</v>
      </c>
      <c r="CZ3" s="60">
        <f t="shared" ref="CZ3:CZ66" si="0">IFERROR(L3/M3,"")</f>
        <v>19.414300001047206</v>
      </c>
      <c r="DA3" s="60" t="str">
        <f t="shared" ref="DA3:DA66" si="1">IF(D3=0,"",IF(K3=B3,"Y",IF(ISERROR(MATCH(K3,B:B,0)),"N","N: parent data from row "&amp; MATCH(K3,B:B,0))))</f>
        <v>Y</v>
      </c>
    </row>
    <row r="4" spans="1:507">
      <c r="A4" s="13" t="s">
        <v>853</v>
      </c>
      <c r="B4" s="13">
        <v>115719</v>
      </c>
      <c r="C4" s="13">
        <v>2023</v>
      </c>
      <c r="D4" s="13" t="s">
        <v>1</v>
      </c>
      <c r="E4" s="13" t="s">
        <v>507</v>
      </c>
      <c r="F4" s="84" t="s">
        <v>1804</v>
      </c>
      <c r="G4" s="60" t="s">
        <v>558</v>
      </c>
      <c r="H4" s="60" t="s">
        <v>1805</v>
      </c>
      <c r="I4" s="60" t="s">
        <v>560</v>
      </c>
      <c r="J4" s="60" t="s">
        <v>853</v>
      </c>
      <c r="K4" s="85">
        <v>115719</v>
      </c>
      <c r="L4" s="60">
        <v>1139752000000</v>
      </c>
      <c r="M4" s="60">
        <v>66927309376.755997</v>
      </c>
      <c r="N4" s="60">
        <v>626082667.61099994</v>
      </c>
      <c r="O4" s="60">
        <v>224313992.71000001</v>
      </c>
      <c r="P4" s="60">
        <v>0.38911000000000001</v>
      </c>
      <c r="Q4" s="60" t="s">
        <v>544</v>
      </c>
      <c r="R4" s="85" t="s">
        <v>544</v>
      </c>
      <c r="S4" s="85" t="s">
        <v>544</v>
      </c>
      <c r="T4" s="60">
        <v>10561607079.2705</v>
      </c>
      <c r="U4" s="60">
        <v>24030076876.112499</v>
      </c>
      <c r="V4" s="60" t="s">
        <v>544</v>
      </c>
      <c r="W4" s="60" t="s">
        <v>1806</v>
      </c>
      <c r="X4" s="60">
        <v>1114640892.5710001</v>
      </c>
      <c r="Y4" s="60">
        <v>26999536116.257</v>
      </c>
      <c r="Z4" s="60">
        <v>0.19805</v>
      </c>
      <c r="AA4" s="60">
        <v>595371615.72950006</v>
      </c>
      <c r="AB4" s="60">
        <v>24294379829.303001</v>
      </c>
      <c r="AC4" s="60">
        <v>66927309376.755997</v>
      </c>
      <c r="AD4" s="60">
        <v>8</v>
      </c>
      <c r="AE4" s="60">
        <v>587209.40500000003</v>
      </c>
      <c r="AF4" s="60">
        <v>6.05307</v>
      </c>
      <c r="AG4" s="60" t="s">
        <v>1807</v>
      </c>
      <c r="AH4" s="60">
        <v>142457001.653</v>
      </c>
      <c r="AI4" s="60">
        <v>5230743937.8590002</v>
      </c>
      <c r="AJ4" s="60">
        <v>7163954.7410000004</v>
      </c>
      <c r="AK4" s="60">
        <v>1.8735999999999999</v>
      </c>
      <c r="AL4" s="60">
        <v>51322924090.167</v>
      </c>
      <c r="AM4" s="60">
        <v>647222206.19099998</v>
      </c>
      <c r="AN4" s="60">
        <v>6668056398.4775</v>
      </c>
      <c r="AO4" s="60">
        <v>2986488312.8895001</v>
      </c>
      <c r="AP4" s="60">
        <v>5604267840.3795004</v>
      </c>
      <c r="AQ4" s="60">
        <v>66927309376.755997</v>
      </c>
      <c r="AR4" s="60">
        <v>1.70848</v>
      </c>
      <c r="AS4" s="60">
        <v>5733864956.0629997</v>
      </c>
      <c r="AT4" s="60">
        <v>12788540026.7925</v>
      </c>
      <c r="AU4" s="85">
        <v>115719</v>
      </c>
      <c r="AV4" s="60" t="s">
        <v>544</v>
      </c>
      <c r="AW4" s="60">
        <v>22906686563.407001</v>
      </c>
      <c r="AX4" s="60" t="s">
        <v>544</v>
      </c>
      <c r="AY4" s="60">
        <v>7751164.1459999997</v>
      </c>
      <c r="AZ4" s="60">
        <v>23873409406.858501</v>
      </c>
      <c r="BA4" s="60">
        <v>23849216379.372501</v>
      </c>
      <c r="BB4" s="60" t="s">
        <v>1808</v>
      </c>
      <c r="BC4" s="60">
        <v>65415597484.524002</v>
      </c>
      <c r="BD4" s="60">
        <v>1101722285.661</v>
      </c>
      <c r="BE4" s="60">
        <v>1080524026.1405001</v>
      </c>
      <c r="BF4" s="60">
        <v>1204777536.2385001</v>
      </c>
      <c r="BG4" s="60">
        <v>67940128.158500001</v>
      </c>
      <c r="BH4" s="60">
        <v>36645507570.310997</v>
      </c>
      <c r="BI4" s="60">
        <v>19965119.77</v>
      </c>
      <c r="BJ4" s="60" t="s">
        <v>544</v>
      </c>
      <c r="BK4" s="60">
        <v>174518635.16600001</v>
      </c>
      <c r="BL4" s="85" t="s">
        <v>1809</v>
      </c>
      <c r="BM4" s="60" t="s">
        <v>1810</v>
      </c>
      <c r="BN4" s="60">
        <v>-952688538.67200005</v>
      </c>
      <c r="BO4" s="60">
        <v>62898348207.169998</v>
      </c>
      <c r="BP4" s="60">
        <v>35543785284.650002</v>
      </c>
      <c r="BQ4" s="60" t="s">
        <v>544</v>
      </c>
      <c r="BR4" s="60" t="s">
        <v>544</v>
      </c>
      <c r="BS4" s="60">
        <v>379102391.86799997</v>
      </c>
      <c r="BT4" s="60">
        <v>821329794.77349997</v>
      </c>
      <c r="BU4" s="60">
        <v>4206004805.1935</v>
      </c>
      <c r="BV4" s="60" t="s">
        <v>544</v>
      </c>
      <c r="BW4" s="60">
        <v>24273181569.782501</v>
      </c>
      <c r="BX4" s="60">
        <v>5230743937.8590002</v>
      </c>
      <c r="BY4" s="60" t="s">
        <v>544</v>
      </c>
      <c r="BZ4" s="60" t="s">
        <v>544</v>
      </c>
      <c r="CA4" s="60" t="s">
        <v>544</v>
      </c>
      <c r="CB4" s="60" t="s">
        <v>1811</v>
      </c>
      <c r="CC4" s="60">
        <v>2659999883.7094998</v>
      </c>
      <c r="CD4" s="60">
        <v>29830237.774</v>
      </c>
      <c r="CE4" s="60">
        <v>-236880273.977</v>
      </c>
      <c r="CF4" s="60">
        <v>5604267840.3795004</v>
      </c>
      <c r="CG4" s="60">
        <v>3576692485.855</v>
      </c>
      <c r="CH4" s="60" t="s">
        <v>544</v>
      </c>
      <c r="CI4" s="60" t="s">
        <v>853</v>
      </c>
      <c r="CJ4" s="60">
        <v>21.53</v>
      </c>
      <c r="CK4" s="60">
        <v>7782697291.0485001</v>
      </c>
      <c r="CL4" s="60" t="s">
        <v>544</v>
      </c>
      <c r="CM4" s="85">
        <v>115719</v>
      </c>
      <c r="CN4" s="60" t="s">
        <v>544</v>
      </c>
      <c r="CO4" s="60">
        <v>19965119.77</v>
      </c>
      <c r="CP4" s="60">
        <v>161952353.89899999</v>
      </c>
      <c r="CQ4" s="60">
        <v>26999536116.257</v>
      </c>
      <c r="CR4" s="60" t="s">
        <v>544</v>
      </c>
      <c r="CS4" s="60" t="s">
        <v>544</v>
      </c>
      <c r="CT4" s="60" t="s">
        <v>544</v>
      </c>
      <c r="CU4" s="60">
        <v>174518635.16600001</v>
      </c>
      <c r="CV4" s="60">
        <v>-236880273.977</v>
      </c>
      <c r="CW4" s="60">
        <v>174518635.16600001</v>
      </c>
      <c r="CX4" s="60">
        <v>1114640892.5710001</v>
      </c>
      <c r="CY4" s="60">
        <v>21.53</v>
      </c>
      <c r="CZ4" s="60">
        <f t="shared" si="0"/>
        <v>17.029699992628696</v>
      </c>
      <c r="DA4" s="60" t="str">
        <f t="shared" si="1"/>
        <v>Y</v>
      </c>
    </row>
    <row r="5" spans="1:507">
      <c r="A5" s="13" t="s">
        <v>854</v>
      </c>
      <c r="B5" s="13">
        <v>107476</v>
      </c>
      <c r="C5" s="13">
        <v>2022</v>
      </c>
      <c r="D5" s="13" t="s">
        <v>1</v>
      </c>
      <c r="E5" s="13" t="s">
        <v>507</v>
      </c>
      <c r="F5" s="84" t="s">
        <v>1812</v>
      </c>
      <c r="G5" s="60" t="s">
        <v>1813</v>
      </c>
      <c r="H5" s="60" t="s">
        <v>1814</v>
      </c>
      <c r="I5" s="60" t="s">
        <v>1815</v>
      </c>
      <c r="J5" s="60" t="s">
        <v>854</v>
      </c>
      <c r="K5" s="85">
        <v>107476</v>
      </c>
      <c r="L5" s="60">
        <v>14603900000</v>
      </c>
      <c r="M5" s="60">
        <v>14603900000</v>
      </c>
      <c r="N5" s="60">
        <v>121100000</v>
      </c>
      <c r="O5" s="60">
        <v>22800000</v>
      </c>
      <c r="P5" s="60">
        <v>-0.02</v>
      </c>
      <c r="Q5" s="60" t="s">
        <v>544</v>
      </c>
      <c r="R5" s="85">
        <v>3575</v>
      </c>
      <c r="S5" s="85" t="s">
        <v>544</v>
      </c>
      <c r="T5" s="60">
        <v>855300000</v>
      </c>
      <c r="U5" s="60">
        <v>828300000</v>
      </c>
      <c r="V5" s="60" t="s">
        <v>544</v>
      </c>
      <c r="W5" s="60" t="s">
        <v>1816</v>
      </c>
      <c r="X5" s="60">
        <v>338500000</v>
      </c>
      <c r="Y5" s="60">
        <v>11590700000</v>
      </c>
      <c r="Z5" s="60">
        <v>17.87</v>
      </c>
      <c r="AA5" s="60" t="s">
        <v>544</v>
      </c>
      <c r="AB5" s="60">
        <v>6109600000</v>
      </c>
      <c r="AC5" s="60">
        <v>14603900000</v>
      </c>
      <c r="AD5" s="60" t="s">
        <v>544</v>
      </c>
      <c r="AE5" s="60">
        <v>1276400000</v>
      </c>
      <c r="AF5" s="60">
        <v>33.19</v>
      </c>
      <c r="AG5" s="60" t="s">
        <v>1817</v>
      </c>
      <c r="AH5" s="60" t="s">
        <v>544</v>
      </c>
      <c r="AI5" s="60">
        <v>1070300000</v>
      </c>
      <c r="AJ5" s="60">
        <v>1972500000</v>
      </c>
      <c r="AK5" s="60">
        <v>2.31</v>
      </c>
      <c r="AL5" s="60">
        <v>11678100000</v>
      </c>
      <c r="AM5" s="60">
        <v>213500000</v>
      </c>
      <c r="AN5" s="60">
        <v>119400000</v>
      </c>
      <c r="AO5" s="60">
        <v>408500000</v>
      </c>
      <c r="AP5" s="60">
        <v>1141500000</v>
      </c>
      <c r="AQ5" s="60">
        <v>14603900000</v>
      </c>
      <c r="AR5" s="60">
        <v>2.04</v>
      </c>
      <c r="AS5" s="60">
        <v>1129100000</v>
      </c>
      <c r="AT5" s="60">
        <v>1847800000</v>
      </c>
      <c r="AU5" s="85">
        <v>107476</v>
      </c>
      <c r="AV5" s="60" t="s">
        <v>544</v>
      </c>
      <c r="AW5" s="60" t="s">
        <v>544</v>
      </c>
      <c r="AX5" s="60">
        <v>7400000</v>
      </c>
      <c r="AY5" s="60">
        <v>3248900000</v>
      </c>
      <c r="AZ5" s="60">
        <v>3608900000</v>
      </c>
      <c r="BA5" s="60">
        <v>843500000</v>
      </c>
      <c r="BB5" s="60" t="s">
        <v>1808</v>
      </c>
      <c r="BC5" s="60" t="s">
        <v>544</v>
      </c>
      <c r="BD5" s="60">
        <v>140300000</v>
      </c>
      <c r="BE5" s="60" t="s">
        <v>544</v>
      </c>
      <c r="BF5" s="60">
        <v>195200000</v>
      </c>
      <c r="BG5" s="60">
        <v>43000000</v>
      </c>
      <c r="BH5" s="60">
        <v>5940200000</v>
      </c>
      <c r="BI5" s="60">
        <v>200900000</v>
      </c>
      <c r="BJ5" s="60" t="s">
        <v>544</v>
      </c>
      <c r="BK5" s="60">
        <v>177100000</v>
      </c>
      <c r="BL5" s="85" t="s">
        <v>1818</v>
      </c>
      <c r="BM5" s="60" t="s">
        <v>1819</v>
      </c>
      <c r="BN5" s="60">
        <v>59200000</v>
      </c>
      <c r="BO5" s="60">
        <v>13803400000</v>
      </c>
      <c r="BP5" s="60">
        <v>5799900000</v>
      </c>
      <c r="BQ5" s="60">
        <v>4199400000</v>
      </c>
      <c r="BR5" s="60" t="s">
        <v>544</v>
      </c>
      <c r="BS5" s="60">
        <v>288600000</v>
      </c>
      <c r="BT5" s="60">
        <v>87400000</v>
      </c>
      <c r="BU5" s="60">
        <v>283800000</v>
      </c>
      <c r="BV5" s="60">
        <v>600100000</v>
      </c>
      <c r="BW5" s="60">
        <v>843500000</v>
      </c>
      <c r="BX5" s="60">
        <v>1070300000</v>
      </c>
      <c r="BY5" s="60" t="s">
        <v>544</v>
      </c>
      <c r="BZ5" s="60">
        <v>-700000</v>
      </c>
      <c r="CA5" s="60" t="s">
        <v>544</v>
      </c>
      <c r="CB5" s="60" t="s">
        <v>1811</v>
      </c>
      <c r="CC5" s="60" t="s">
        <v>544</v>
      </c>
      <c r="CD5" s="60">
        <v>85000000</v>
      </c>
      <c r="CE5" s="60">
        <v>195100000</v>
      </c>
      <c r="CF5" s="60">
        <v>1141500000</v>
      </c>
      <c r="CG5" s="60">
        <v>172900000</v>
      </c>
      <c r="CH5" s="60">
        <v>23800000</v>
      </c>
      <c r="CI5" s="60" t="s">
        <v>854</v>
      </c>
      <c r="CJ5" s="60" t="s">
        <v>544</v>
      </c>
      <c r="CK5" s="60">
        <v>457900000</v>
      </c>
      <c r="CL5" s="60">
        <v>260.5</v>
      </c>
      <c r="CM5" s="85">
        <v>107476</v>
      </c>
      <c r="CN5" s="60" t="s">
        <v>544</v>
      </c>
      <c r="CO5" s="60">
        <v>200900000</v>
      </c>
      <c r="CP5" s="60">
        <v>397700000</v>
      </c>
      <c r="CQ5" s="60">
        <v>11590700000</v>
      </c>
      <c r="CR5" s="60">
        <v>1200000</v>
      </c>
      <c r="CS5" s="60" t="s">
        <v>544</v>
      </c>
      <c r="CT5" s="60">
        <v>111400000</v>
      </c>
      <c r="CU5" s="60">
        <v>65700000</v>
      </c>
      <c r="CV5" s="60">
        <v>195100000</v>
      </c>
      <c r="CW5" s="60">
        <v>177100000</v>
      </c>
      <c r="CX5" s="60">
        <v>338500000</v>
      </c>
      <c r="CY5" s="60" t="s">
        <v>544</v>
      </c>
      <c r="CZ5" s="60">
        <f t="shared" si="0"/>
        <v>1</v>
      </c>
      <c r="DA5" s="60" t="str">
        <f t="shared" si="1"/>
        <v>Y</v>
      </c>
    </row>
    <row r="6" spans="1:507">
      <c r="A6" s="13" t="s">
        <v>854</v>
      </c>
      <c r="B6" s="13">
        <v>107476</v>
      </c>
      <c r="C6" s="13">
        <v>2023</v>
      </c>
      <c r="D6" s="13" t="s">
        <v>1</v>
      </c>
      <c r="E6" s="13" t="s">
        <v>507</v>
      </c>
      <c r="F6" s="84" t="s">
        <v>1804</v>
      </c>
      <c r="G6" s="60" t="s">
        <v>1813</v>
      </c>
      <c r="H6" s="60" t="s">
        <v>1814</v>
      </c>
      <c r="I6" s="60" t="s">
        <v>1815</v>
      </c>
      <c r="J6" s="60" t="s">
        <v>854</v>
      </c>
      <c r="K6" s="85">
        <v>107476</v>
      </c>
      <c r="L6" s="60">
        <v>15300600000</v>
      </c>
      <c r="M6" s="60">
        <v>15300600000</v>
      </c>
      <c r="N6" s="60">
        <v>136000000</v>
      </c>
      <c r="O6" s="60">
        <v>16400000</v>
      </c>
      <c r="P6" s="60">
        <v>-0.01</v>
      </c>
      <c r="Q6" s="60" t="s">
        <v>544</v>
      </c>
      <c r="R6" s="85">
        <v>3654</v>
      </c>
      <c r="S6" s="85" t="s">
        <v>544</v>
      </c>
      <c r="T6" s="60">
        <v>1006000000</v>
      </c>
      <c r="U6" s="60">
        <v>829100000</v>
      </c>
      <c r="V6" s="60" t="s">
        <v>544</v>
      </c>
      <c r="W6" s="60" t="s">
        <v>1816</v>
      </c>
      <c r="X6" s="60">
        <v>461900000</v>
      </c>
      <c r="Y6" s="60">
        <v>12152100000</v>
      </c>
      <c r="Z6" s="60">
        <v>23.2</v>
      </c>
      <c r="AA6" s="60" t="s">
        <v>544</v>
      </c>
      <c r="AB6" s="60">
        <v>6824600000</v>
      </c>
      <c r="AC6" s="60">
        <v>15300600000</v>
      </c>
      <c r="AD6" s="60" t="s">
        <v>544</v>
      </c>
      <c r="AE6" s="60">
        <v>1303300000</v>
      </c>
      <c r="AF6" s="60">
        <v>28.25</v>
      </c>
      <c r="AG6" s="60" t="s">
        <v>1817</v>
      </c>
      <c r="AH6" s="60" t="s">
        <v>544</v>
      </c>
      <c r="AI6" s="60">
        <v>1216300000</v>
      </c>
      <c r="AJ6" s="60">
        <v>2259700000</v>
      </c>
      <c r="AK6" s="60">
        <v>3.39</v>
      </c>
      <c r="AL6" s="60">
        <v>12250000000</v>
      </c>
      <c r="AM6" s="60">
        <v>224700000</v>
      </c>
      <c r="AN6" s="60">
        <v>231800000</v>
      </c>
      <c r="AO6" s="60">
        <v>321600000</v>
      </c>
      <c r="AP6" s="60">
        <v>1310200000</v>
      </c>
      <c r="AQ6" s="60">
        <v>15300600000</v>
      </c>
      <c r="AR6" s="60">
        <v>2.11</v>
      </c>
      <c r="AS6" s="60">
        <v>1281800000</v>
      </c>
      <c r="AT6" s="60">
        <v>2053400000</v>
      </c>
      <c r="AU6" s="85">
        <v>107476</v>
      </c>
      <c r="AV6" s="60" t="s">
        <v>544</v>
      </c>
      <c r="AW6" s="60" t="s">
        <v>544</v>
      </c>
      <c r="AX6" s="60">
        <v>7700000</v>
      </c>
      <c r="AY6" s="60">
        <v>3563000000</v>
      </c>
      <c r="AZ6" s="60">
        <v>4310100000</v>
      </c>
      <c r="BA6" s="60">
        <v>840700000</v>
      </c>
      <c r="BB6" s="60" t="s">
        <v>1808</v>
      </c>
      <c r="BC6" s="60" t="s">
        <v>544</v>
      </c>
      <c r="BD6" s="60">
        <v>144800000</v>
      </c>
      <c r="BE6" s="60" t="s">
        <v>544</v>
      </c>
      <c r="BF6" s="60">
        <v>211100000</v>
      </c>
      <c r="BG6" s="60">
        <v>40900000</v>
      </c>
      <c r="BH6" s="60">
        <v>6457100000</v>
      </c>
      <c r="BI6" s="60">
        <v>307100000</v>
      </c>
      <c r="BJ6" s="60" t="s">
        <v>544</v>
      </c>
      <c r="BK6" s="60">
        <v>210400000</v>
      </c>
      <c r="BL6" s="85" t="s">
        <v>1818</v>
      </c>
      <c r="BM6" s="60" t="s">
        <v>1819</v>
      </c>
      <c r="BN6" s="60">
        <v>56700000</v>
      </c>
      <c r="BO6" s="60">
        <v>14568800000</v>
      </c>
      <c r="BP6" s="60">
        <v>6312300000</v>
      </c>
      <c r="BQ6" s="60">
        <v>3735300000</v>
      </c>
      <c r="BR6" s="60" t="s">
        <v>544</v>
      </c>
      <c r="BS6" s="60">
        <v>293200000</v>
      </c>
      <c r="BT6" s="60">
        <v>97900000</v>
      </c>
      <c r="BU6" s="60">
        <v>340300000</v>
      </c>
      <c r="BV6" s="60">
        <v>617400000</v>
      </c>
      <c r="BW6" s="60">
        <v>840700000</v>
      </c>
      <c r="BX6" s="60">
        <v>1216300000</v>
      </c>
      <c r="BY6" s="60" t="s">
        <v>544</v>
      </c>
      <c r="BZ6" s="60">
        <v>2100000</v>
      </c>
      <c r="CA6" s="60" t="s">
        <v>544</v>
      </c>
      <c r="CB6" s="60" t="s">
        <v>1811</v>
      </c>
      <c r="CC6" s="60" t="s">
        <v>544</v>
      </c>
      <c r="CD6" s="60">
        <v>97800000</v>
      </c>
      <c r="CE6" s="60">
        <v>291000000</v>
      </c>
      <c r="CF6" s="60">
        <v>1310200000</v>
      </c>
      <c r="CG6" s="60">
        <v>350900000</v>
      </c>
      <c r="CH6" s="60">
        <v>40900000</v>
      </c>
      <c r="CI6" s="60" t="s">
        <v>854</v>
      </c>
      <c r="CJ6" s="60" t="s">
        <v>544</v>
      </c>
      <c r="CK6" s="60">
        <v>693700000</v>
      </c>
      <c r="CL6" s="60">
        <v>250.8</v>
      </c>
      <c r="CM6" s="85">
        <v>107476</v>
      </c>
      <c r="CN6" s="60" t="s">
        <v>544</v>
      </c>
      <c r="CO6" s="60">
        <v>307100000</v>
      </c>
      <c r="CP6" s="60">
        <v>518600000</v>
      </c>
      <c r="CQ6" s="60">
        <v>12152100000</v>
      </c>
      <c r="CR6" s="60">
        <v>2500000</v>
      </c>
      <c r="CS6" s="60" t="s">
        <v>544</v>
      </c>
      <c r="CT6" s="60">
        <v>127400000</v>
      </c>
      <c r="CU6" s="60">
        <v>83000000</v>
      </c>
      <c r="CV6" s="60">
        <v>291000000</v>
      </c>
      <c r="CW6" s="60">
        <v>210400000</v>
      </c>
      <c r="CX6" s="60">
        <v>461900000</v>
      </c>
      <c r="CY6" s="60" t="s">
        <v>544</v>
      </c>
      <c r="CZ6" s="60">
        <f t="shared" si="0"/>
        <v>1</v>
      </c>
      <c r="DA6" s="60" t="str">
        <f t="shared" si="1"/>
        <v>Y</v>
      </c>
    </row>
    <row r="7" spans="1:507">
      <c r="A7" s="13" t="s">
        <v>855</v>
      </c>
      <c r="B7" s="13">
        <v>1001018</v>
      </c>
      <c r="C7" s="13">
        <v>2022</v>
      </c>
      <c r="D7" s="13" t="s">
        <v>1</v>
      </c>
      <c r="E7" s="13" t="s">
        <v>507</v>
      </c>
      <c r="F7" s="84" t="s">
        <v>1812</v>
      </c>
      <c r="G7" s="60" t="s">
        <v>558</v>
      </c>
      <c r="H7" s="60" t="s">
        <v>1820</v>
      </c>
      <c r="I7" s="60" t="s">
        <v>560</v>
      </c>
      <c r="J7" s="60" t="s">
        <v>855</v>
      </c>
      <c r="K7" s="85">
        <v>1001018</v>
      </c>
      <c r="L7" s="60">
        <v>243054000000</v>
      </c>
      <c r="M7" s="60">
        <v>12519328535.5068</v>
      </c>
      <c r="N7" s="60">
        <v>68454695.761800006</v>
      </c>
      <c r="O7" s="60">
        <v>13392190.291999999</v>
      </c>
      <c r="P7" s="60">
        <v>-0.46367999999999998</v>
      </c>
      <c r="Q7" s="60" t="s">
        <v>544</v>
      </c>
      <c r="R7" s="85" t="s">
        <v>544</v>
      </c>
      <c r="S7" s="85" t="s">
        <v>544</v>
      </c>
      <c r="T7" s="60" t="s">
        <v>544</v>
      </c>
      <c r="U7" s="60" t="s">
        <v>544</v>
      </c>
      <c r="V7" s="60" t="s">
        <v>544</v>
      </c>
      <c r="W7" s="60" t="s">
        <v>1806</v>
      </c>
      <c r="X7" s="60">
        <v>528733974.41299999</v>
      </c>
      <c r="Y7" s="60">
        <v>10482479408.941999</v>
      </c>
      <c r="Z7" s="60">
        <v>12.545820000000001</v>
      </c>
      <c r="AA7" s="60" t="s">
        <v>544</v>
      </c>
      <c r="AB7" s="60">
        <v>4206589987.5655999</v>
      </c>
      <c r="AC7" s="60">
        <v>12519328535.5068</v>
      </c>
      <c r="AD7" s="60">
        <v>13.91</v>
      </c>
      <c r="AE7" s="60">
        <v>1945730724.155</v>
      </c>
      <c r="AF7" s="60">
        <v>79.242059999999995</v>
      </c>
      <c r="AG7" s="60" t="s">
        <v>1807</v>
      </c>
      <c r="AH7" s="60" t="s">
        <v>544</v>
      </c>
      <c r="AI7" s="60">
        <v>1602066517.8926001</v>
      </c>
      <c r="AJ7" s="60">
        <v>488505895.1128</v>
      </c>
      <c r="AK7" s="60">
        <v>7.2591400000000004</v>
      </c>
      <c r="AL7" s="60">
        <v>10527394754.8444</v>
      </c>
      <c r="AM7" s="60">
        <v>231066790.9612</v>
      </c>
      <c r="AN7" s="60">
        <v>224834271.63299999</v>
      </c>
      <c r="AO7" s="60">
        <v>1007968353.1698</v>
      </c>
      <c r="AP7" s="60">
        <v>1618961281.0302</v>
      </c>
      <c r="AQ7" s="60">
        <v>12519328535.5068</v>
      </c>
      <c r="AR7" s="60">
        <v>2.81216</v>
      </c>
      <c r="AS7" s="60">
        <v>1627614696.2958</v>
      </c>
      <c r="AT7" s="60" t="s">
        <v>544</v>
      </c>
      <c r="AU7" s="85">
        <v>1001018</v>
      </c>
      <c r="AV7" s="60" t="s">
        <v>544</v>
      </c>
      <c r="AW7" s="60">
        <v>44915345.902400002</v>
      </c>
      <c r="AX7" s="60">
        <v>1133185.3324</v>
      </c>
      <c r="AY7" s="60">
        <v>2434236619.2677999</v>
      </c>
      <c r="AZ7" s="60">
        <v>4898605666.6926003</v>
      </c>
      <c r="BA7" s="60" t="s">
        <v>544</v>
      </c>
      <c r="BB7" s="60" t="s">
        <v>1808</v>
      </c>
      <c r="BC7" s="60">
        <v>11516150465.7876</v>
      </c>
      <c r="BD7" s="60">
        <v>73554029.757599995</v>
      </c>
      <c r="BE7" s="60" t="s">
        <v>544</v>
      </c>
      <c r="BF7" s="60">
        <v>4046656330.4246001</v>
      </c>
      <c r="BG7" s="60">
        <v>44194227.963600002</v>
      </c>
      <c r="BH7" s="60">
        <v>2434236619.2677999</v>
      </c>
      <c r="BI7" s="60">
        <v>207424424.2534</v>
      </c>
      <c r="BJ7" s="60" t="s">
        <v>544</v>
      </c>
      <c r="BK7" s="60">
        <v>224782763.20879999</v>
      </c>
      <c r="BL7" s="85" t="s">
        <v>544</v>
      </c>
      <c r="BM7" s="60" t="s">
        <v>544</v>
      </c>
      <c r="BN7" s="60">
        <v>-43885177.418399997</v>
      </c>
      <c r="BO7" s="60">
        <v>11306099111.9</v>
      </c>
      <c r="BP7" s="60">
        <v>2360682589.5102</v>
      </c>
      <c r="BQ7" s="60" t="s">
        <v>544</v>
      </c>
      <c r="BR7" s="60" t="s">
        <v>544</v>
      </c>
      <c r="BS7" s="60">
        <v>13752749.261399999</v>
      </c>
      <c r="BT7" s="60" t="s">
        <v>544</v>
      </c>
      <c r="BU7" s="60">
        <v>372611940.66280001</v>
      </c>
      <c r="BV7" s="60" t="s">
        <v>544</v>
      </c>
      <c r="BW7" s="60" t="s">
        <v>544</v>
      </c>
      <c r="BX7" s="60">
        <v>1602066517.8926001</v>
      </c>
      <c r="BY7" s="60" t="s">
        <v>544</v>
      </c>
      <c r="BZ7" s="60" t="s">
        <v>544</v>
      </c>
      <c r="CA7" s="60" t="s">
        <v>544</v>
      </c>
      <c r="CB7" s="60" t="s">
        <v>544</v>
      </c>
      <c r="CC7" s="60">
        <v>218807786.0016</v>
      </c>
      <c r="CD7" s="60">
        <v>82928562.961999997</v>
      </c>
      <c r="CE7" s="60">
        <v>246776860.34220001</v>
      </c>
      <c r="CF7" s="60">
        <v>1618961281.0302</v>
      </c>
      <c r="CG7" s="60">
        <v>380956305.38319999</v>
      </c>
      <c r="CH7" s="60">
        <v>3090505.452</v>
      </c>
      <c r="CI7" s="60" t="s">
        <v>855</v>
      </c>
      <c r="CJ7" s="60">
        <v>38.08</v>
      </c>
      <c r="CK7" s="60">
        <v>753568246.046</v>
      </c>
      <c r="CL7" s="60">
        <v>7185.31</v>
      </c>
      <c r="CM7" s="85">
        <v>1001018</v>
      </c>
      <c r="CN7" s="60" t="s">
        <v>544</v>
      </c>
      <c r="CO7" s="60">
        <v>207424424.2534</v>
      </c>
      <c r="CP7" s="60">
        <v>484848796.9946</v>
      </c>
      <c r="CQ7" s="60">
        <v>10482479408.941999</v>
      </c>
      <c r="CR7" s="60" t="s">
        <v>544</v>
      </c>
      <c r="CS7" s="60" t="s">
        <v>544</v>
      </c>
      <c r="CT7" s="60">
        <v>103789474.763</v>
      </c>
      <c r="CU7" s="60">
        <v>120993288.44580001</v>
      </c>
      <c r="CV7" s="60">
        <v>246776860.34220001</v>
      </c>
      <c r="CW7" s="60">
        <v>224782763.20879999</v>
      </c>
      <c r="CX7" s="60">
        <v>528733974.41299999</v>
      </c>
      <c r="CY7" s="60">
        <v>38.08</v>
      </c>
      <c r="CZ7" s="60">
        <f t="shared" si="0"/>
        <v>19.414300001047209</v>
      </c>
      <c r="DA7" s="60" t="str">
        <f t="shared" si="1"/>
        <v>Y</v>
      </c>
    </row>
    <row r="8" spans="1:507">
      <c r="A8" s="13" t="s">
        <v>855</v>
      </c>
      <c r="B8" s="13">
        <v>1001018</v>
      </c>
      <c r="C8" s="13">
        <v>2023</v>
      </c>
      <c r="D8" s="13" t="s">
        <v>1</v>
      </c>
      <c r="E8" s="13" t="s">
        <v>507</v>
      </c>
      <c r="F8" s="84" t="s">
        <v>1804</v>
      </c>
      <c r="G8" s="60" t="s">
        <v>558</v>
      </c>
      <c r="H8" s="60" t="s">
        <v>1820</v>
      </c>
      <c r="I8" s="60" t="s">
        <v>560</v>
      </c>
      <c r="J8" s="60" t="s">
        <v>855</v>
      </c>
      <c r="K8" s="85">
        <v>1001018</v>
      </c>
      <c r="L8" s="60">
        <v>199520000000</v>
      </c>
      <c r="M8" s="60">
        <v>11716002048.559999</v>
      </c>
      <c r="N8" s="60">
        <v>64945360.193000004</v>
      </c>
      <c r="O8" s="60">
        <v>8220931.6699999999</v>
      </c>
      <c r="P8" s="60">
        <v>-1.7335</v>
      </c>
      <c r="Q8" s="60" t="s">
        <v>544</v>
      </c>
      <c r="R8" s="85" t="s">
        <v>544</v>
      </c>
      <c r="S8" s="85" t="s">
        <v>544</v>
      </c>
      <c r="T8" s="60" t="s">
        <v>544</v>
      </c>
      <c r="U8" s="60" t="s">
        <v>544</v>
      </c>
      <c r="V8" s="60" t="s">
        <v>544</v>
      </c>
      <c r="W8" s="60" t="s">
        <v>1806</v>
      </c>
      <c r="X8" s="60">
        <v>1244472892.0165</v>
      </c>
      <c r="Y8" s="60">
        <v>8487700902.6914997</v>
      </c>
      <c r="Z8" s="60">
        <v>28.6294</v>
      </c>
      <c r="AA8" s="60" t="s">
        <v>544</v>
      </c>
      <c r="AB8" s="60">
        <v>4285689121.4520001</v>
      </c>
      <c r="AC8" s="60">
        <v>11716002048.559999</v>
      </c>
      <c r="AD8" s="60">
        <v>20.79</v>
      </c>
      <c r="AE8" s="60">
        <v>2278431212.3404999</v>
      </c>
      <c r="AF8" s="60">
        <v>73.678830000000005</v>
      </c>
      <c r="AG8" s="60" t="s">
        <v>1807</v>
      </c>
      <c r="AH8" s="60" t="s">
        <v>544</v>
      </c>
      <c r="AI8" s="60">
        <v>2432045192.6884999</v>
      </c>
      <c r="AJ8" s="60">
        <v>534830326.074</v>
      </c>
      <c r="AK8" s="60">
        <v>9.7235700000000005</v>
      </c>
      <c r="AL8" s="60">
        <v>8555406147.0880003</v>
      </c>
      <c r="AM8" s="60">
        <v>321849474.88050002</v>
      </c>
      <c r="AN8" s="60">
        <v>441464030.67900002</v>
      </c>
      <c r="AO8" s="60">
        <v>819215840.91550004</v>
      </c>
      <c r="AP8" s="60">
        <v>2452127754.3395</v>
      </c>
      <c r="AQ8" s="60">
        <v>11716002048.559999</v>
      </c>
      <c r="AR8" s="60">
        <v>2.3085399999999998</v>
      </c>
      <c r="AS8" s="60">
        <v>2468687059.5605001</v>
      </c>
      <c r="AT8" s="60" t="s">
        <v>544</v>
      </c>
      <c r="AU8" s="85">
        <v>1001018</v>
      </c>
      <c r="AV8" s="60" t="s">
        <v>544</v>
      </c>
      <c r="AW8" s="60">
        <v>67705244.396500006</v>
      </c>
      <c r="AX8" s="60">
        <v>998255.98849999998</v>
      </c>
      <c r="AY8" s="60">
        <v>2813261538.4145002</v>
      </c>
      <c r="AZ8" s="60">
        <v>7176873347.9099998</v>
      </c>
      <c r="BA8" s="60" t="s">
        <v>544</v>
      </c>
      <c r="BB8" s="60" t="s">
        <v>1808</v>
      </c>
      <c r="BC8" s="60">
        <v>11697387510.421499</v>
      </c>
      <c r="BD8" s="60">
        <v>69995361.076000005</v>
      </c>
      <c r="BE8" s="60" t="s">
        <v>544</v>
      </c>
      <c r="BF8" s="60">
        <v>675701862.33350003</v>
      </c>
      <c r="BG8" s="60">
        <v>47563961.805</v>
      </c>
      <c r="BH8" s="60">
        <v>2813261538.4145002</v>
      </c>
      <c r="BI8" s="60">
        <v>606469873.48399997</v>
      </c>
      <c r="BJ8" s="60" t="s">
        <v>544</v>
      </c>
      <c r="BK8" s="60">
        <v>340111687.37599999</v>
      </c>
      <c r="BL8" s="85" t="s">
        <v>544</v>
      </c>
      <c r="BM8" s="60" t="s">
        <v>544</v>
      </c>
      <c r="BN8" s="60">
        <v>-57722684.511500001</v>
      </c>
      <c r="BO8" s="60">
        <v>10596017550.4035</v>
      </c>
      <c r="BP8" s="60">
        <v>2743266177.3385</v>
      </c>
      <c r="BQ8" s="60" t="s">
        <v>544</v>
      </c>
      <c r="BR8" s="60" t="s">
        <v>544</v>
      </c>
      <c r="BS8" s="60">
        <v>26600586.046500001</v>
      </c>
      <c r="BT8" s="60" t="s">
        <v>544</v>
      </c>
      <c r="BU8" s="60">
        <v>417623328.83600003</v>
      </c>
      <c r="BV8" s="60" t="s">
        <v>544</v>
      </c>
      <c r="BW8" s="60" t="s">
        <v>544</v>
      </c>
      <c r="BX8" s="60">
        <v>2432045192.6884999</v>
      </c>
      <c r="BY8" s="60" t="s">
        <v>544</v>
      </c>
      <c r="BZ8" s="60" t="s">
        <v>544</v>
      </c>
      <c r="CA8" s="60" t="s">
        <v>544</v>
      </c>
      <c r="CB8" s="60" t="s">
        <v>544</v>
      </c>
      <c r="CC8" s="60">
        <v>431833796.43699998</v>
      </c>
      <c r="CD8" s="60">
        <v>98827342.861499995</v>
      </c>
      <c r="CE8" s="60">
        <v>838887355.98300004</v>
      </c>
      <c r="CF8" s="60">
        <v>2452127754.3395</v>
      </c>
      <c r="CG8" s="60">
        <v>1268313593.8594999</v>
      </c>
      <c r="CH8" s="60">
        <v>9982559.8849999998</v>
      </c>
      <c r="CI8" s="60" t="s">
        <v>855</v>
      </c>
      <c r="CJ8" s="60">
        <v>56.75</v>
      </c>
      <c r="CK8" s="60">
        <v>1685936922.6954999</v>
      </c>
      <c r="CL8" s="60">
        <v>7851.24</v>
      </c>
      <c r="CM8" s="85">
        <v>1001018</v>
      </c>
      <c r="CN8" s="60" t="s">
        <v>544</v>
      </c>
      <c r="CO8" s="60">
        <v>606469873.48399997</v>
      </c>
      <c r="CP8" s="60">
        <v>1186750207.5050001</v>
      </c>
      <c r="CQ8" s="60">
        <v>8487700902.6914997</v>
      </c>
      <c r="CR8" s="60" t="s">
        <v>544</v>
      </c>
      <c r="CS8" s="60" t="s">
        <v>544</v>
      </c>
      <c r="CT8" s="60">
        <v>110571530.9615</v>
      </c>
      <c r="CU8" s="60">
        <v>229540156.4145</v>
      </c>
      <c r="CV8" s="60">
        <v>838887355.98300004</v>
      </c>
      <c r="CW8" s="60">
        <v>340111687.37599999</v>
      </c>
      <c r="CX8" s="60">
        <v>1244472892.0165</v>
      </c>
      <c r="CY8" s="60">
        <v>56.75</v>
      </c>
      <c r="CZ8" s="60">
        <f t="shared" si="0"/>
        <v>17.029699992628696</v>
      </c>
      <c r="DA8" s="60" t="str">
        <f t="shared" si="1"/>
        <v>Y</v>
      </c>
    </row>
    <row r="9" spans="1:507">
      <c r="A9" s="13" t="s">
        <v>856</v>
      </c>
      <c r="B9" s="13">
        <v>141924</v>
      </c>
      <c r="C9" s="13">
        <v>2022</v>
      </c>
      <c r="D9" s="13" t="s">
        <v>1</v>
      </c>
      <c r="E9" s="13" t="s">
        <v>13</v>
      </c>
      <c r="F9" s="84" t="s">
        <v>1812</v>
      </c>
      <c r="G9" s="60" t="s">
        <v>568</v>
      </c>
      <c r="H9" s="60" t="s">
        <v>1821</v>
      </c>
      <c r="I9" s="60" t="s">
        <v>1822</v>
      </c>
      <c r="J9" s="60" t="s">
        <v>752</v>
      </c>
      <c r="K9" s="85">
        <v>1396011</v>
      </c>
      <c r="L9" s="60">
        <v>55626605000</v>
      </c>
      <c r="M9" s="60">
        <v>10814091446.687599</v>
      </c>
      <c r="N9" s="60">
        <v>904528470.49559999</v>
      </c>
      <c r="O9" s="60">
        <v>327882151.63129997</v>
      </c>
      <c r="P9" s="60">
        <v>-0.26240999999999998</v>
      </c>
      <c r="Q9" s="60" t="s">
        <v>544</v>
      </c>
      <c r="R9" s="85" t="s">
        <v>544</v>
      </c>
      <c r="S9" s="85" t="s">
        <v>544</v>
      </c>
      <c r="T9" s="60">
        <v>6653123.1157999998</v>
      </c>
      <c r="U9" s="60" t="s">
        <v>544</v>
      </c>
      <c r="V9" s="60" t="s">
        <v>544</v>
      </c>
      <c r="W9" s="60" t="s">
        <v>1823</v>
      </c>
      <c r="X9" s="60">
        <v>1532966231.6438999</v>
      </c>
      <c r="Y9" s="60">
        <v>3766858025.5114002</v>
      </c>
      <c r="Z9" s="60">
        <v>9.8993300000000009</v>
      </c>
      <c r="AA9" s="60" t="s">
        <v>544</v>
      </c>
      <c r="AB9" s="60" t="s">
        <v>544</v>
      </c>
      <c r="AC9" s="60">
        <v>10814091446.687599</v>
      </c>
      <c r="AD9" s="60" t="s">
        <v>544</v>
      </c>
      <c r="AE9" s="60">
        <v>4426251870.5607996</v>
      </c>
      <c r="AF9" s="60">
        <v>6.0357000000000003</v>
      </c>
      <c r="AG9" s="60" t="s">
        <v>1824</v>
      </c>
      <c r="AH9" s="60">
        <v>3195240.9646000001</v>
      </c>
      <c r="AI9" s="60" t="s">
        <v>544</v>
      </c>
      <c r="AJ9" s="60">
        <v>45944322.395199999</v>
      </c>
      <c r="AK9" s="60">
        <v>17.10857</v>
      </c>
      <c r="AL9" s="60">
        <v>5976710082.9952002</v>
      </c>
      <c r="AM9" s="60">
        <v>1055826901.627</v>
      </c>
      <c r="AN9" s="60">
        <v>932990143.54149997</v>
      </c>
      <c r="AO9" s="60">
        <v>1349754.0774999999</v>
      </c>
      <c r="AP9" s="60">
        <v>1384959466.3687999</v>
      </c>
      <c r="AQ9" s="60">
        <v>10814091446.687599</v>
      </c>
      <c r="AR9" s="60">
        <v>11.503159999999999</v>
      </c>
      <c r="AS9" s="60">
        <v>1385370244.1831999</v>
      </c>
      <c r="AT9" s="60">
        <v>6653123.1157999998</v>
      </c>
      <c r="AU9" s="85">
        <v>141924</v>
      </c>
      <c r="AV9" s="60" t="s">
        <v>544</v>
      </c>
      <c r="AW9" s="60" t="s">
        <v>544</v>
      </c>
      <c r="AX9" s="60">
        <v>39397927.637199998</v>
      </c>
      <c r="AY9" s="60">
        <v>4472196192.9560003</v>
      </c>
      <c r="AZ9" s="60">
        <v>1782069830.0479</v>
      </c>
      <c r="BA9" s="60">
        <v>3384456540.3077998</v>
      </c>
      <c r="BB9" s="60" t="s">
        <v>1808</v>
      </c>
      <c r="BC9" s="60" t="s">
        <v>544</v>
      </c>
      <c r="BD9" s="60">
        <v>753943311.3951</v>
      </c>
      <c r="BE9" s="60" t="s">
        <v>544</v>
      </c>
      <c r="BF9" s="60">
        <v>293162.77529999998</v>
      </c>
      <c r="BG9" s="60">
        <v>201708625.72409999</v>
      </c>
      <c r="BH9" s="60">
        <v>7863305856.3795996</v>
      </c>
      <c r="BI9" s="60">
        <v>131639611.9501</v>
      </c>
      <c r="BJ9" s="60" t="s">
        <v>544</v>
      </c>
      <c r="BK9" s="60">
        <v>1315490775.3069999</v>
      </c>
      <c r="BL9" s="85" t="s">
        <v>544</v>
      </c>
      <c r="BM9" s="60" t="s">
        <v>544</v>
      </c>
      <c r="BN9" s="60">
        <v>266759073.81909999</v>
      </c>
      <c r="BO9" s="60">
        <v>9539855750.2063007</v>
      </c>
      <c r="BP9" s="60">
        <v>7109362544.9844999</v>
      </c>
      <c r="BQ9" s="60">
        <v>641656913.92949998</v>
      </c>
      <c r="BR9" s="60" t="s">
        <v>544</v>
      </c>
      <c r="BS9" s="60">
        <v>304847489.21869999</v>
      </c>
      <c r="BT9" s="60">
        <v>1065818542.2097</v>
      </c>
      <c r="BU9" s="60">
        <v>1589482882.4267001</v>
      </c>
      <c r="BV9" s="60" t="s">
        <v>544</v>
      </c>
      <c r="BW9" s="60">
        <v>3384456540.3077998</v>
      </c>
      <c r="BX9" s="60" t="s">
        <v>544</v>
      </c>
      <c r="BY9" s="60" t="s">
        <v>544</v>
      </c>
      <c r="BZ9" s="60">
        <v>-4276.9105</v>
      </c>
      <c r="CA9" s="60" t="s">
        <v>544</v>
      </c>
      <c r="CB9" s="60" t="s">
        <v>1825</v>
      </c>
      <c r="CC9" s="60">
        <v>483019693.16479999</v>
      </c>
      <c r="CD9" s="60">
        <v>26580610.0394</v>
      </c>
      <c r="CE9" s="60">
        <v>156385038.5686</v>
      </c>
      <c r="CF9" s="60">
        <v>1384959466.3687999</v>
      </c>
      <c r="CG9" s="60">
        <v>876473492.75870001</v>
      </c>
      <c r="CH9" s="60">
        <v>212658294.26210001</v>
      </c>
      <c r="CI9" s="60" t="s">
        <v>752</v>
      </c>
      <c r="CJ9" s="60" t="s">
        <v>544</v>
      </c>
      <c r="CK9" s="60">
        <v>2465956375.1854</v>
      </c>
      <c r="CL9" s="60" t="s">
        <v>544</v>
      </c>
      <c r="CM9" s="85">
        <v>1396011</v>
      </c>
      <c r="CN9" s="60">
        <v>1884951.1069</v>
      </c>
      <c r="CO9" s="60">
        <v>131639611.9501</v>
      </c>
      <c r="CP9" s="60">
        <v>1799725305.4630001</v>
      </c>
      <c r="CQ9" s="60">
        <v>3766858025.5114002</v>
      </c>
      <c r="CR9" s="60" t="s">
        <v>544</v>
      </c>
      <c r="CS9" s="60">
        <v>1884951.1069</v>
      </c>
      <c r="CT9" s="60">
        <v>175393184.13659999</v>
      </c>
      <c r="CU9" s="60">
        <v>1140097591.1703999</v>
      </c>
      <c r="CV9" s="60">
        <v>156385038.5686</v>
      </c>
      <c r="CW9" s="60">
        <v>1315490775.3069999</v>
      </c>
      <c r="CX9" s="60">
        <v>1532966231.6438999</v>
      </c>
      <c r="CY9" s="60" t="s">
        <v>544</v>
      </c>
      <c r="CZ9" s="60">
        <f t="shared" si="0"/>
        <v>5.1439000006827813</v>
      </c>
      <c r="DA9" s="60" t="str">
        <f t="shared" si="1"/>
        <v>N: parent data from row 1865</v>
      </c>
    </row>
    <row r="10" spans="1:507">
      <c r="A10" s="13" t="s">
        <v>856</v>
      </c>
      <c r="B10" s="13">
        <v>141924</v>
      </c>
      <c r="C10" s="13">
        <v>2023</v>
      </c>
      <c r="D10" s="13" t="s">
        <v>1</v>
      </c>
      <c r="E10" s="13" t="s">
        <v>13</v>
      </c>
      <c r="F10" s="84" t="s">
        <v>1804</v>
      </c>
      <c r="G10" s="60" t="s">
        <v>568</v>
      </c>
      <c r="H10" s="60" t="s">
        <v>1821</v>
      </c>
      <c r="I10" s="60" t="s">
        <v>1822</v>
      </c>
      <c r="J10" s="60" t="s">
        <v>752</v>
      </c>
      <c r="K10" s="85">
        <v>1396011</v>
      </c>
      <c r="L10" s="60">
        <v>57271461000</v>
      </c>
      <c r="M10" s="60">
        <v>11643854143.9648</v>
      </c>
      <c r="N10" s="60">
        <v>963542877.92859995</v>
      </c>
      <c r="O10" s="60">
        <v>350929126.12819999</v>
      </c>
      <c r="P10" s="60">
        <v>-0.12146999999999999</v>
      </c>
      <c r="Q10" s="60" t="s">
        <v>544</v>
      </c>
      <c r="R10" s="85" t="s">
        <v>544</v>
      </c>
      <c r="S10" s="85" t="s">
        <v>544</v>
      </c>
      <c r="T10" s="60">
        <v>7741633.7971999999</v>
      </c>
      <c r="U10" s="60" t="s">
        <v>544</v>
      </c>
      <c r="V10" s="60" t="s">
        <v>544</v>
      </c>
      <c r="W10" s="60" t="s">
        <v>1823</v>
      </c>
      <c r="X10" s="60">
        <v>1969552108.0658</v>
      </c>
      <c r="Y10" s="60">
        <v>4258893790.3587999</v>
      </c>
      <c r="Z10" s="60">
        <v>8.1397499999999994</v>
      </c>
      <c r="AA10" s="60" t="s">
        <v>544</v>
      </c>
      <c r="AB10" s="60" t="s">
        <v>544</v>
      </c>
      <c r="AC10" s="60">
        <v>11643854143.9648</v>
      </c>
      <c r="AD10" s="60" t="s">
        <v>544</v>
      </c>
      <c r="AE10" s="60">
        <v>5346370714.5445004</v>
      </c>
      <c r="AF10" s="60">
        <v>6.2180400000000002</v>
      </c>
      <c r="AG10" s="60" t="s">
        <v>1824</v>
      </c>
      <c r="AH10" s="60">
        <v>3146423.7787000001</v>
      </c>
      <c r="AI10" s="60" t="s">
        <v>544</v>
      </c>
      <c r="AJ10" s="60">
        <v>40187045.0889</v>
      </c>
      <c r="AK10" s="60">
        <v>19.4786</v>
      </c>
      <c r="AL10" s="60">
        <v>6336987353.2959003</v>
      </c>
      <c r="AM10" s="60">
        <v>864252226.13010001</v>
      </c>
      <c r="AN10" s="60">
        <v>1142716829.8427</v>
      </c>
      <c r="AO10" s="60">
        <v>1264587.4841</v>
      </c>
      <c r="AP10" s="60">
        <v>1508900093.3250999</v>
      </c>
      <c r="AQ10" s="60">
        <v>11643854143.9648</v>
      </c>
      <c r="AR10" s="60">
        <v>10.784560000000001</v>
      </c>
      <c r="AS10" s="60">
        <v>1508432073.9700999</v>
      </c>
      <c r="AT10" s="60">
        <v>7741633.7971999999</v>
      </c>
      <c r="AU10" s="85">
        <v>141924</v>
      </c>
      <c r="AV10" s="60" t="s">
        <v>544</v>
      </c>
      <c r="AW10" s="60" t="s">
        <v>544</v>
      </c>
      <c r="AX10" s="60">
        <v>46061277.5933</v>
      </c>
      <c r="AY10" s="60">
        <v>5386557759.6334</v>
      </c>
      <c r="AZ10" s="60">
        <v>1488599194.6981001</v>
      </c>
      <c r="BA10" s="60">
        <v>3540166916.9523001</v>
      </c>
      <c r="BB10" s="60" t="s">
        <v>1808</v>
      </c>
      <c r="BC10" s="60" t="s">
        <v>544</v>
      </c>
      <c r="BD10" s="60">
        <v>883369657.91719997</v>
      </c>
      <c r="BE10" s="60" t="s">
        <v>544</v>
      </c>
      <c r="BF10" s="60">
        <v>39122107.911799997</v>
      </c>
      <c r="BG10" s="60">
        <v>202139633.20249999</v>
      </c>
      <c r="BH10" s="60">
        <v>8934466310.3829002</v>
      </c>
      <c r="BI10" s="60">
        <v>120853901.5009</v>
      </c>
      <c r="BJ10" s="60" t="s">
        <v>544</v>
      </c>
      <c r="BK10" s="60">
        <v>1595870369.4085</v>
      </c>
      <c r="BL10" s="85" t="s">
        <v>544</v>
      </c>
      <c r="BM10" s="60" t="s">
        <v>544</v>
      </c>
      <c r="BN10" s="60">
        <v>110665839.85870001</v>
      </c>
      <c r="BO10" s="60">
        <v>10263824054.282499</v>
      </c>
      <c r="BP10" s="60">
        <v>8051096652.4657001</v>
      </c>
      <c r="BQ10" s="60">
        <v>673194201.51400006</v>
      </c>
      <c r="BR10" s="60" t="s">
        <v>544</v>
      </c>
      <c r="BS10" s="60">
        <v>349921319.02869999</v>
      </c>
      <c r="BT10" s="60">
        <v>1121745008.5955</v>
      </c>
      <c r="BU10" s="60">
        <v>2064563493.4068999</v>
      </c>
      <c r="BV10" s="60" t="s">
        <v>544</v>
      </c>
      <c r="BW10" s="60">
        <v>3540166916.9523001</v>
      </c>
      <c r="BX10" s="60" t="s">
        <v>544</v>
      </c>
      <c r="BY10" s="60" t="s">
        <v>544</v>
      </c>
      <c r="BZ10" s="60">
        <v>-6709.2262000000001</v>
      </c>
      <c r="CA10" s="60" t="s">
        <v>544</v>
      </c>
      <c r="CB10" s="60" t="s">
        <v>1825</v>
      </c>
      <c r="CC10" s="60">
        <v>509397592.74430001</v>
      </c>
      <c r="CD10" s="60">
        <v>21566096.040800001</v>
      </c>
      <c r="CE10" s="60">
        <v>134234741.5756</v>
      </c>
      <c r="CF10" s="60">
        <v>1508900093.3250999</v>
      </c>
      <c r="CG10" s="60">
        <v>1047705444.5016</v>
      </c>
      <c r="CH10" s="60">
        <v>239792827.19589999</v>
      </c>
      <c r="CI10" s="60" t="s">
        <v>752</v>
      </c>
      <c r="CJ10" s="60" t="s">
        <v>544</v>
      </c>
      <c r="CK10" s="60">
        <v>3112268937.9085002</v>
      </c>
      <c r="CL10" s="60" t="s">
        <v>544</v>
      </c>
      <c r="CM10" s="85">
        <v>1396011</v>
      </c>
      <c r="CN10" s="60">
        <v>40000203.304700002</v>
      </c>
      <c r="CO10" s="60">
        <v>120853901.5009</v>
      </c>
      <c r="CP10" s="60">
        <v>2080217947.9244001</v>
      </c>
      <c r="CQ10" s="60">
        <v>4258893790.3587999</v>
      </c>
      <c r="CR10" s="60" t="s">
        <v>544</v>
      </c>
      <c r="CS10" s="60">
        <v>40000203.304700002</v>
      </c>
      <c r="CT10" s="60">
        <v>185973447.70469999</v>
      </c>
      <c r="CU10" s="60">
        <v>1409896921.7038</v>
      </c>
      <c r="CV10" s="60">
        <v>134234741.5756</v>
      </c>
      <c r="CW10" s="60">
        <v>1595870369.4085</v>
      </c>
      <c r="CX10" s="60">
        <v>1969552108.0658</v>
      </c>
      <c r="CY10" s="60" t="s">
        <v>544</v>
      </c>
      <c r="CZ10" s="60">
        <f t="shared" si="0"/>
        <v>4.9186000006436643</v>
      </c>
      <c r="DA10" s="60" t="str">
        <f t="shared" si="1"/>
        <v>N: parent data from row 1865</v>
      </c>
    </row>
    <row r="11" spans="1:507">
      <c r="A11" s="13" t="s">
        <v>857</v>
      </c>
      <c r="B11" s="13">
        <v>114919</v>
      </c>
      <c r="C11" s="13">
        <v>2022</v>
      </c>
      <c r="D11" s="13" t="s">
        <v>12</v>
      </c>
      <c r="E11" s="13" t="s">
        <v>13</v>
      </c>
      <c r="F11" s="84" t="s">
        <v>1812</v>
      </c>
      <c r="G11" s="60" t="s">
        <v>1826</v>
      </c>
      <c r="H11" s="60" t="s">
        <v>545</v>
      </c>
      <c r="I11" s="60" t="s">
        <v>540</v>
      </c>
      <c r="J11" s="60" t="s">
        <v>857</v>
      </c>
      <c r="K11" s="85">
        <v>114919</v>
      </c>
      <c r="L11" s="60">
        <v>21548256000</v>
      </c>
      <c r="M11" s="60">
        <v>21548256000</v>
      </c>
      <c r="N11" s="60">
        <v>462844000</v>
      </c>
      <c r="O11" s="60">
        <v>513035000</v>
      </c>
      <c r="P11" s="60">
        <v>-0.41</v>
      </c>
      <c r="Q11" s="60" t="s">
        <v>544</v>
      </c>
      <c r="R11" s="85" t="s">
        <v>544</v>
      </c>
      <c r="S11" s="85" t="s">
        <v>544</v>
      </c>
      <c r="T11" s="60" t="s">
        <v>544</v>
      </c>
      <c r="U11" s="60">
        <v>11393000</v>
      </c>
      <c r="V11" s="60" t="s">
        <v>544</v>
      </c>
      <c r="W11" s="60" t="s">
        <v>1828</v>
      </c>
      <c r="X11" s="60">
        <v>1224578000</v>
      </c>
      <c r="Y11" s="60">
        <v>17057160000</v>
      </c>
      <c r="Z11" s="60">
        <v>8.5399999999999991</v>
      </c>
      <c r="AA11" s="60">
        <v>402965000</v>
      </c>
      <c r="AB11" s="60" t="s">
        <v>544</v>
      </c>
      <c r="AC11" s="60">
        <v>21548256000</v>
      </c>
      <c r="AD11" s="60" t="s">
        <v>544</v>
      </c>
      <c r="AE11" s="60">
        <v>5350984000</v>
      </c>
      <c r="AF11" s="60">
        <v>6.86</v>
      </c>
      <c r="AG11" s="60" t="s">
        <v>1829</v>
      </c>
      <c r="AH11" s="60" t="s">
        <v>544</v>
      </c>
      <c r="AI11" s="60" t="s">
        <v>544</v>
      </c>
      <c r="AJ11" s="60">
        <v>1765321000</v>
      </c>
      <c r="AK11" s="60">
        <v>7.65</v>
      </c>
      <c r="AL11" s="60">
        <v>17759380000</v>
      </c>
      <c r="AM11" s="60">
        <v>846528000</v>
      </c>
      <c r="AN11" s="60">
        <v>427685000</v>
      </c>
      <c r="AO11" s="60">
        <v>2725401000</v>
      </c>
      <c r="AP11" s="60">
        <v>1700603000</v>
      </c>
      <c r="AQ11" s="60">
        <v>21548256000</v>
      </c>
      <c r="AR11" s="60">
        <v>3.04</v>
      </c>
      <c r="AS11" s="60">
        <v>1129665000</v>
      </c>
      <c r="AT11" s="60">
        <v>8088873000</v>
      </c>
      <c r="AU11" s="85">
        <v>114919</v>
      </c>
      <c r="AV11" s="60" t="s">
        <v>544</v>
      </c>
      <c r="AW11" s="60" t="s">
        <v>544</v>
      </c>
      <c r="AX11" s="60">
        <v>32046000</v>
      </c>
      <c r="AY11" s="60" t="s">
        <v>544</v>
      </c>
      <c r="AZ11" s="60">
        <v>3595597000</v>
      </c>
      <c r="BA11" s="60">
        <v>25276000</v>
      </c>
      <c r="BB11" s="60" t="s">
        <v>1808</v>
      </c>
      <c r="BC11" s="60" t="s">
        <v>544</v>
      </c>
      <c r="BD11" s="60">
        <v>1396257000</v>
      </c>
      <c r="BE11" s="60" t="s">
        <v>544</v>
      </c>
      <c r="BF11" s="60">
        <v>9814000</v>
      </c>
      <c r="BG11" s="60">
        <v>347309000</v>
      </c>
      <c r="BH11" s="60">
        <v>15230454000</v>
      </c>
      <c r="BI11" s="60">
        <v>146605000</v>
      </c>
      <c r="BJ11" s="60" t="s">
        <v>544</v>
      </c>
      <c r="BK11" s="60">
        <v>926930000</v>
      </c>
      <c r="BL11" s="85" t="s">
        <v>1830</v>
      </c>
      <c r="BM11" s="60" t="s">
        <v>1831</v>
      </c>
      <c r="BN11" s="60">
        <v>430657000</v>
      </c>
      <c r="BO11" s="60">
        <v>17442547000</v>
      </c>
      <c r="BP11" s="60">
        <v>13834197000</v>
      </c>
      <c r="BQ11" s="60" t="s">
        <v>544</v>
      </c>
      <c r="BR11" s="60" t="s">
        <v>544</v>
      </c>
      <c r="BS11" s="60">
        <v>913687000</v>
      </c>
      <c r="BT11" s="60">
        <v>233177000</v>
      </c>
      <c r="BU11" s="60">
        <v>1544928000</v>
      </c>
      <c r="BV11" s="60" t="s">
        <v>544</v>
      </c>
      <c r="BW11" s="60" t="s">
        <v>544</v>
      </c>
      <c r="BX11" s="60" t="s">
        <v>544</v>
      </c>
      <c r="BY11" s="60" t="s">
        <v>544</v>
      </c>
      <c r="BZ11" s="60">
        <v>24816000</v>
      </c>
      <c r="CA11" s="60" t="s">
        <v>544</v>
      </c>
      <c r="CB11" s="60" t="s">
        <v>1833</v>
      </c>
      <c r="CC11" s="60">
        <v>339254000</v>
      </c>
      <c r="CD11" s="60">
        <v>345874000</v>
      </c>
      <c r="CE11" s="60">
        <v>185150000</v>
      </c>
      <c r="CF11" s="60">
        <v>1700603000</v>
      </c>
      <c r="CG11" s="60">
        <v>107335000</v>
      </c>
      <c r="CH11" s="60" t="s">
        <v>544</v>
      </c>
      <c r="CI11" s="60" t="s">
        <v>857</v>
      </c>
      <c r="CJ11" s="60" t="s">
        <v>544</v>
      </c>
      <c r="CK11" s="60">
        <v>1652263000</v>
      </c>
      <c r="CL11" s="60" t="s">
        <v>544</v>
      </c>
      <c r="CM11" s="85">
        <v>114919</v>
      </c>
      <c r="CN11" s="60" t="s">
        <v>544</v>
      </c>
      <c r="CO11" s="60">
        <v>146605000</v>
      </c>
      <c r="CP11" s="60">
        <v>1655235000</v>
      </c>
      <c r="CQ11" s="60">
        <v>17057160000</v>
      </c>
      <c r="CR11" s="60" t="s">
        <v>544</v>
      </c>
      <c r="CS11" s="60" t="s">
        <v>544</v>
      </c>
      <c r="CT11" s="60">
        <v>310323000</v>
      </c>
      <c r="CU11" s="60">
        <v>616607000</v>
      </c>
      <c r="CV11" s="60">
        <v>185150000</v>
      </c>
      <c r="CW11" s="60">
        <v>926930000</v>
      </c>
      <c r="CX11" s="60">
        <v>1224578000</v>
      </c>
      <c r="CY11" s="60" t="s">
        <v>544</v>
      </c>
      <c r="CZ11" s="60">
        <f t="shared" si="0"/>
        <v>1</v>
      </c>
      <c r="DA11" s="60" t="str">
        <f t="shared" si="1"/>
        <v>Y</v>
      </c>
    </row>
    <row r="12" spans="1:507">
      <c r="A12" s="13" t="s">
        <v>857</v>
      </c>
      <c r="B12" s="13">
        <v>114919</v>
      </c>
      <c r="C12" s="13">
        <v>2023</v>
      </c>
      <c r="D12" s="13" t="s">
        <v>12</v>
      </c>
      <c r="E12" s="13" t="s">
        <v>13</v>
      </c>
      <c r="F12" s="84" t="s">
        <v>1804</v>
      </c>
      <c r="G12" s="60" t="s">
        <v>1826</v>
      </c>
      <c r="H12" s="60" t="s">
        <v>1827</v>
      </c>
      <c r="I12" s="60" t="s">
        <v>540</v>
      </c>
      <c r="J12" s="60" t="s">
        <v>857</v>
      </c>
      <c r="K12" s="85">
        <v>114919</v>
      </c>
      <c r="L12" s="60">
        <v>23718815000</v>
      </c>
      <c r="M12" s="60">
        <v>23718815000</v>
      </c>
      <c r="N12" s="60">
        <v>620938000</v>
      </c>
      <c r="O12" s="60">
        <v>603524000</v>
      </c>
      <c r="P12" s="60">
        <v>-0.26</v>
      </c>
      <c r="Q12" s="60" t="s">
        <v>544</v>
      </c>
      <c r="R12" s="85" t="s">
        <v>544</v>
      </c>
      <c r="S12" s="85" t="s">
        <v>544</v>
      </c>
      <c r="T12" s="60" t="s">
        <v>544</v>
      </c>
      <c r="U12" s="60">
        <v>7890000</v>
      </c>
      <c r="V12" s="60" t="s">
        <v>544</v>
      </c>
      <c r="W12" s="60" t="s">
        <v>1828</v>
      </c>
      <c r="X12" s="60">
        <v>1226440000</v>
      </c>
      <c r="Y12" s="60">
        <v>18712991000</v>
      </c>
      <c r="Z12" s="60">
        <v>8.06</v>
      </c>
      <c r="AA12" s="60">
        <v>377757000</v>
      </c>
      <c r="AB12" s="60" t="s">
        <v>544</v>
      </c>
      <c r="AC12" s="60">
        <v>23718815000</v>
      </c>
      <c r="AD12" s="60" t="s">
        <v>544</v>
      </c>
      <c r="AE12" s="60">
        <v>6076330000</v>
      </c>
      <c r="AF12" s="60">
        <v>5.31</v>
      </c>
      <c r="AG12" s="60" t="s">
        <v>1829</v>
      </c>
      <c r="AH12" s="60" t="s">
        <v>544</v>
      </c>
      <c r="AI12" s="60" t="s">
        <v>544</v>
      </c>
      <c r="AJ12" s="60">
        <v>1861407000</v>
      </c>
      <c r="AK12" s="60">
        <v>6.59</v>
      </c>
      <c r="AL12" s="60">
        <v>19459668000</v>
      </c>
      <c r="AM12" s="60">
        <v>889194000</v>
      </c>
      <c r="AN12" s="60">
        <v>783187000</v>
      </c>
      <c r="AO12" s="60">
        <v>2458768000</v>
      </c>
      <c r="AP12" s="60">
        <v>2051487000</v>
      </c>
      <c r="AQ12" s="60">
        <v>23718815000</v>
      </c>
      <c r="AR12" s="60">
        <v>3.72</v>
      </c>
      <c r="AS12" s="60">
        <v>1332050000</v>
      </c>
      <c r="AT12" s="60">
        <v>8715793000</v>
      </c>
      <c r="AU12" s="85">
        <v>114919</v>
      </c>
      <c r="AV12" s="60" t="s">
        <v>544</v>
      </c>
      <c r="AW12" s="60" t="s">
        <v>544</v>
      </c>
      <c r="AX12" s="60">
        <v>31349000</v>
      </c>
      <c r="AY12" s="60" t="s">
        <v>544</v>
      </c>
      <c r="AZ12" s="60">
        <v>4461072000</v>
      </c>
      <c r="BA12" s="60">
        <v>31427000</v>
      </c>
      <c r="BB12" s="60" t="s">
        <v>1808</v>
      </c>
      <c r="BC12" s="60" t="s">
        <v>544</v>
      </c>
      <c r="BD12" s="60">
        <v>1484849000</v>
      </c>
      <c r="BE12" s="60" t="s">
        <v>544</v>
      </c>
      <c r="BF12" s="60">
        <v>71482000</v>
      </c>
      <c r="BG12" s="60">
        <v>434428000</v>
      </c>
      <c r="BH12" s="60">
        <v>16684957000</v>
      </c>
      <c r="BI12" s="60">
        <v>181345000</v>
      </c>
      <c r="BJ12" s="60" t="s">
        <v>544</v>
      </c>
      <c r="BK12" s="60">
        <v>969249000</v>
      </c>
      <c r="BL12" s="85" t="s">
        <v>1830</v>
      </c>
      <c r="BM12" s="60" t="s">
        <v>1831</v>
      </c>
      <c r="BN12" s="60">
        <v>553876000</v>
      </c>
      <c r="BO12" s="60">
        <v>19737774000</v>
      </c>
      <c r="BP12" s="60">
        <v>15200108000</v>
      </c>
      <c r="BQ12" s="60" t="s">
        <v>544</v>
      </c>
      <c r="BR12" s="60" t="s">
        <v>544</v>
      </c>
      <c r="BS12" s="60">
        <v>1069720000</v>
      </c>
      <c r="BT12" s="60">
        <v>246821000</v>
      </c>
      <c r="BU12" s="60">
        <v>1851063000</v>
      </c>
      <c r="BV12" s="60" t="s">
        <v>544</v>
      </c>
      <c r="BW12" s="60" t="s">
        <v>544</v>
      </c>
      <c r="BX12" s="60" t="s">
        <v>544</v>
      </c>
      <c r="BY12" s="60" t="s">
        <v>544</v>
      </c>
      <c r="BZ12" s="60">
        <v>57390000</v>
      </c>
      <c r="CA12" s="60" t="s">
        <v>544</v>
      </c>
      <c r="CB12" s="60" t="s">
        <v>1832</v>
      </c>
      <c r="CC12" s="60">
        <v>631470000</v>
      </c>
      <c r="CD12" s="60">
        <v>329060000</v>
      </c>
      <c r="CE12" s="60">
        <v>191028000</v>
      </c>
      <c r="CF12" s="60">
        <v>2051487000</v>
      </c>
      <c r="CG12" s="60">
        <v>158564000</v>
      </c>
      <c r="CH12" s="60" t="s">
        <v>544</v>
      </c>
      <c r="CI12" s="60" t="s">
        <v>857</v>
      </c>
      <c r="CJ12" s="60" t="s">
        <v>544</v>
      </c>
      <c r="CK12" s="60">
        <v>2009627000</v>
      </c>
      <c r="CL12" s="60" t="s">
        <v>544</v>
      </c>
      <c r="CM12" s="85">
        <v>114919</v>
      </c>
      <c r="CN12" s="60" t="s">
        <v>544</v>
      </c>
      <c r="CO12" s="60">
        <v>181345000</v>
      </c>
      <c r="CP12" s="60">
        <v>1780316000</v>
      </c>
      <c r="CQ12" s="60">
        <v>18712991000</v>
      </c>
      <c r="CR12" s="60" t="s">
        <v>544</v>
      </c>
      <c r="CS12" s="60" t="s">
        <v>544</v>
      </c>
      <c r="CT12" s="60">
        <v>333502000</v>
      </c>
      <c r="CU12" s="60">
        <v>635747000</v>
      </c>
      <c r="CV12" s="60">
        <v>191028000</v>
      </c>
      <c r="CW12" s="60">
        <v>969249000</v>
      </c>
      <c r="CX12" s="60">
        <v>1226440000</v>
      </c>
      <c r="CY12" s="60" t="s">
        <v>544</v>
      </c>
      <c r="CZ12" s="60">
        <f t="shared" si="0"/>
        <v>1</v>
      </c>
      <c r="DA12" s="60" t="str">
        <f t="shared" si="1"/>
        <v>Y</v>
      </c>
    </row>
    <row r="13" spans="1:507">
      <c r="A13" s="13" t="s">
        <v>858</v>
      </c>
      <c r="B13" s="13">
        <v>1384695</v>
      </c>
      <c r="C13" s="13">
        <v>2022</v>
      </c>
      <c r="D13" s="13" t="s">
        <v>12</v>
      </c>
      <c r="E13" s="13" t="s">
        <v>507</v>
      </c>
      <c r="F13" s="84" t="s">
        <v>1812</v>
      </c>
      <c r="G13" s="60" t="s">
        <v>1834</v>
      </c>
      <c r="H13" s="60" t="s">
        <v>1827</v>
      </c>
      <c r="I13" s="60" t="s">
        <v>1835</v>
      </c>
      <c r="J13" s="60" t="s">
        <v>857</v>
      </c>
      <c r="K13" s="85">
        <v>114919</v>
      </c>
      <c r="L13" s="60">
        <v>3036406294000</v>
      </c>
      <c r="M13" s="60">
        <v>631243362.70000005</v>
      </c>
      <c r="N13" s="60">
        <v>33774853.899999999</v>
      </c>
      <c r="O13" s="60">
        <v>32279767.199999999</v>
      </c>
      <c r="P13" s="60">
        <v>-0.17</v>
      </c>
      <c r="Q13" s="60" t="s">
        <v>544</v>
      </c>
      <c r="R13" s="85" t="s">
        <v>544</v>
      </c>
      <c r="S13" s="85" t="s">
        <v>544</v>
      </c>
      <c r="T13" s="60" t="s">
        <v>544</v>
      </c>
      <c r="U13" s="60" t="s">
        <v>544</v>
      </c>
      <c r="V13" s="60" t="s">
        <v>544</v>
      </c>
      <c r="W13" s="60" t="s">
        <v>1836</v>
      </c>
      <c r="X13" s="60">
        <v>25439028.199999999</v>
      </c>
      <c r="Y13" s="60">
        <v>375639116</v>
      </c>
      <c r="Z13" s="60">
        <v>-52.56</v>
      </c>
      <c r="AA13" s="60" t="s">
        <v>544</v>
      </c>
      <c r="AB13" s="60">
        <v>394414939</v>
      </c>
      <c r="AC13" s="60">
        <v>631243362.70000005</v>
      </c>
      <c r="AD13" s="60">
        <v>6.75</v>
      </c>
      <c r="AE13" s="60">
        <v>337907052.80000001</v>
      </c>
      <c r="AF13" s="60">
        <v>6.14</v>
      </c>
      <c r="AG13" s="60" t="s">
        <v>1837</v>
      </c>
      <c r="AH13" s="60" t="s">
        <v>544</v>
      </c>
      <c r="AI13" s="60" t="s">
        <v>544</v>
      </c>
      <c r="AJ13" s="60" t="s">
        <v>544</v>
      </c>
      <c r="AK13" s="60">
        <v>4.4400000000000004</v>
      </c>
      <c r="AL13" s="60">
        <v>549940819.5</v>
      </c>
      <c r="AM13" s="60">
        <v>40073763.200000003</v>
      </c>
      <c r="AN13" s="60">
        <v>37555119.600000001</v>
      </c>
      <c r="AO13" s="60">
        <v>33624686.299999997</v>
      </c>
      <c r="AP13" s="60">
        <v>40781026.200000003</v>
      </c>
      <c r="AQ13" s="60">
        <v>631243362.70000005</v>
      </c>
      <c r="AR13" s="60">
        <v>7.14</v>
      </c>
      <c r="AS13" s="60">
        <v>39997681.100000001</v>
      </c>
      <c r="AT13" s="60">
        <v>134853814.40000001</v>
      </c>
      <c r="AU13" s="85">
        <v>1384695</v>
      </c>
      <c r="AV13" s="60" t="s">
        <v>544</v>
      </c>
      <c r="AW13" s="60" t="s">
        <v>544</v>
      </c>
      <c r="AX13" s="60">
        <v>60322.9</v>
      </c>
      <c r="AY13" s="60" t="s">
        <v>544</v>
      </c>
      <c r="AZ13" s="60">
        <v>116006296.7</v>
      </c>
      <c r="BA13" s="60">
        <v>190175.9</v>
      </c>
      <c r="BB13" s="60" t="s">
        <v>1808</v>
      </c>
      <c r="BC13" s="60" t="s">
        <v>544</v>
      </c>
      <c r="BD13" s="60">
        <v>52440576.899999999</v>
      </c>
      <c r="BE13" s="60" t="s">
        <v>544</v>
      </c>
      <c r="BF13" s="60">
        <v>3046966.8</v>
      </c>
      <c r="BG13" s="60">
        <v>6630999.9000000004</v>
      </c>
      <c r="BH13" s="60">
        <v>472951043.10000002</v>
      </c>
      <c r="BI13" s="60">
        <v>-42871073.299999997</v>
      </c>
      <c r="BJ13" s="60" t="s">
        <v>544</v>
      </c>
      <c r="BK13" s="60">
        <v>39265947.600000001</v>
      </c>
      <c r="BL13" s="85" t="s">
        <v>1838</v>
      </c>
      <c r="BM13" s="60" t="s">
        <v>1839</v>
      </c>
      <c r="BN13" s="60">
        <v>13717293.800000001</v>
      </c>
      <c r="BO13" s="60">
        <v>542013459.39999998</v>
      </c>
      <c r="BP13" s="60">
        <v>420510466.19999999</v>
      </c>
      <c r="BQ13" s="60" t="s">
        <v>544</v>
      </c>
      <c r="BR13" s="60" t="s">
        <v>544</v>
      </c>
      <c r="BS13" s="60">
        <v>22284592.100000001</v>
      </c>
      <c r="BT13" s="60">
        <v>166509481.90000001</v>
      </c>
      <c r="BU13" s="60">
        <v>61326721.200000003</v>
      </c>
      <c r="BV13" s="60" t="s">
        <v>544</v>
      </c>
      <c r="BW13" s="60" t="s">
        <v>544</v>
      </c>
      <c r="BX13" s="60">
        <v>42293678.700000003</v>
      </c>
      <c r="BY13" s="60" t="s">
        <v>544</v>
      </c>
      <c r="BZ13" s="60">
        <v>919377.3</v>
      </c>
      <c r="CA13" s="60" t="s">
        <v>544</v>
      </c>
      <c r="CB13" s="60" t="s">
        <v>544</v>
      </c>
      <c r="CC13" s="60">
        <v>26319347</v>
      </c>
      <c r="CD13" s="60">
        <v>20255480.399999999</v>
      </c>
      <c r="CE13" s="60">
        <v>-32016247.300000001</v>
      </c>
      <c r="CF13" s="60">
        <v>40781026.200000003</v>
      </c>
      <c r="CG13" s="60">
        <v>1634388.7</v>
      </c>
      <c r="CH13" s="60" t="s">
        <v>544</v>
      </c>
      <c r="CI13" s="60" t="s">
        <v>857</v>
      </c>
      <c r="CJ13" s="60" t="s">
        <v>544</v>
      </c>
      <c r="CK13" s="60">
        <v>62994147.799999997</v>
      </c>
      <c r="CL13" s="60" t="s">
        <v>544</v>
      </c>
      <c r="CM13" s="85">
        <v>114919</v>
      </c>
      <c r="CN13" s="60">
        <v>5893470.9000000004</v>
      </c>
      <c r="CO13" s="60">
        <v>-42871073.299999997</v>
      </c>
      <c r="CP13" s="60">
        <v>39156321.899999999</v>
      </c>
      <c r="CQ13" s="60">
        <v>375639116</v>
      </c>
      <c r="CR13" s="60">
        <v>33037.9</v>
      </c>
      <c r="CS13" s="60">
        <v>5893470.9000000004</v>
      </c>
      <c r="CT13" s="60">
        <v>15490826</v>
      </c>
      <c r="CU13" s="60">
        <v>23775121.600000001</v>
      </c>
      <c r="CV13" s="60">
        <v>-32016247.300000001</v>
      </c>
      <c r="CW13" s="60">
        <v>39265947.600000001</v>
      </c>
      <c r="CX13" s="60">
        <v>25439028.199999999</v>
      </c>
      <c r="CY13" s="60">
        <v>10.72</v>
      </c>
      <c r="CZ13" s="60">
        <f t="shared" si="0"/>
        <v>4810.1991615602292</v>
      </c>
      <c r="DA13" s="60" t="str">
        <f t="shared" si="1"/>
        <v>N: parent data from row 11</v>
      </c>
    </row>
    <row r="14" spans="1:507">
      <c r="A14" s="13" t="s">
        <v>858</v>
      </c>
      <c r="B14" s="13">
        <v>1384695</v>
      </c>
      <c r="C14" s="13">
        <v>2023</v>
      </c>
      <c r="D14" s="13" t="s">
        <v>12</v>
      </c>
      <c r="E14" s="13" t="s">
        <v>507</v>
      </c>
      <c r="F14" s="84" t="s">
        <v>1804</v>
      </c>
      <c r="G14" s="60" t="s">
        <v>1834</v>
      </c>
      <c r="H14" s="60" t="s">
        <v>1827</v>
      </c>
      <c r="I14" s="60" t="s">
        <v>1835</v>
      </c>
      <c r="J14" s="60" t="s">
        <v>857</v>
      </c>
      <c r="K14" s="85">
        <v>114919</v>
      </c>
      <c r="L14" s="60">
        <v>2771403314000</v>
      </c>
      <c r="M14" s="60">
        <v>725109131.70000005</v>
      </c>
      <c r="N14" s="60">
        <v>34115234.799999997</v>
      </c>
      <c r="O14" s="60">
        <v>31834314.5</v>
      </c>
      <c r="P14" s="60">
        <v>-0.39</v>
      </c>
      <c r="Q14" s="60" t="s">
        <v>544</v>
      </c>
      <c r="R14" s="85" t="s">
        <v>544</v>
      </c>
      <c r="S14" s="85" t="s">
        <v>544</v>
      </c>
      <c r="T14" s="60" t="s">
        <v>544</v>
      </c>
      <c r="U14" s="60" t="s">
        <v>544</v>
      </c>
      <c r="V14" s="60" t="s">
        <v>544</v>
      </c>
      <c r="W14" s="60" t="s">
        <v>1836</v>
      </c>
      <c r="X14" s="60">
        <v>-1397039.8</v>
      </c>
      <c r="Y14" s="60">
        <v>447821545.89999998</v>
      </c>
      <c r="Z14" s="60">
        <v>-54.38</v>
      </c>
      <c r="AA14" s="60" t="s">
        <v>544</v>
      </c>
      <c r="AB14" s="60">
        <v>461308898.69999999</v>
      </c>
      <c r="AC14" s="60">
        <v>725109131.70000005</v>
      </c>
      <c r="AD14" s="60">
        <v>8.91</v>
      </c>
      <c r="AE14" s="60">
        <v>344506610.39999998</v>
      </c>
      <c r="AF14" s="60">
        <v>4.32</v>
      </c>
      <c r="AG14" s="60" t="s">
        <v>1837</v>
      </c>
      <c r="AH14" s="60" t="s">
        <v>544</v>
      </c>
      <c r="AI14" s="60" t="s">
        <v>544</v>
      </c>
      <c r="AJ14" s="60" t="s">
        <v>544</v>
      </c>
      <c r="AK14" s="60">
        <v>-0.21</v>
      </c>
      <c r="AL14" s="60">
        <v>607881092</v>
      </c>
      <c r="AM14" s="60">
        <v>53460277.399999999</v>
      </c>
      <c r="AN14" s="60">
        <v>83012279</v>
      </c>
      <c r="AO14" s="60">
        <v>30990491.699999999</v>
      </c>
      <c r="AP14" s="60">
        <v>63115093.899999999</v>
      </c>
      <c r="AQ14" s="60">
        <v>725109131.70000005</v>
      </c>
      <c r="AR14" s="60">
        <v>6.9</v>
      </c>
      <c r="AS14" s="60">
        <v>127100774.09999999</v>
      </c>
      <c r="AT14" s="60">
        <v>149147384.19999999</v>
      </c>
      <c r="AU14" s="85">
        <v>1384695</v>
      </c>
      <c r="AV14" s="60" t="s">
        <v>544</v>
      </c>
      <c r="AW14" s="60" t="s">
        <v>544</v>
      </c>
      <c r="AX14" s="60">
        <v>36264.6</v>
      </c>
      <c r="AY14" s="60" t="s">
        <v>544</v>
      </c>
      <c r="AZ14" s="60">
        <v>171055069.90000001</v>
      </c>
      <c r="BA14" s="60">
        <v>820966.2</v>
      </c>
      <c r="BB14" s="60" t="s">
        <v>1808</v>
      </c>
      <c r="BC14" s="60" t="s">
        <v>544</v>
      </c>
      <c r="BD14" s="60">
        <v>35500090.799999997</v>
      </c>
      <c r="BE14" s="60" t="s">
        <v>544</v>
      </c>
      <c r="BF14" s="60" t="s">
        <v>544</v>
      </c>
      <c r="BG14" s="60">
        <v>6405186.7999999998</v>
      </c>
      <c r="BH14" s="60">
        <v>494474960.80000001</v>
      </c>
      <c r="BI14" s="60">
        <v>-30142525.800000001</v>
      </c>
      <c r="BJ14" s="60" t="s">
        <v>544</v>
      </c>
      <c r="BK14" s="60">
        <v>49086295.299999997</v>
      </c>
      <c r="BL14" s="85" t="s">
        <v>1838</v>
      </c>
      <c r="BM14" s="60" t="s">
        <v>1839</v>
      </c>
      <c r="BN14" s="60">
        <v>50467435.299999997</v>
      </c>
      <c r="BO14" s="60">
        <v>630029940</v>
      </c>
      <c r="BP14" s="60">
        <v>458974870</v>
      </c>
      <c r="BQ14" s="60" t="s">
        <v>544</v>
      </c>
      <c r="BR14" s="60" t="s">
        <v>544</v>
      </c>
      <c r="BS14" s="60">
        <v>25509467</v>
      </c>
      <c r="BT14" s="60">
        <v>92322510.299999997</v>
      </c>
      <c r="BU14" s="60">
        <v>79996608.799999997</v>
      </c>
      <c r="BV14" s="60" t="s">
        <v>544</v>
      </c>
      <c r="BW14" s="60" t="s">
        <v>544</v>
      </c>
      <c r="BX14" s="60">
        <v>60288976</v>
      </c>
      <c r="BY14" s="60" t="s">
        <v>544</v>
      </c>
      <c r="BZ14" s="60">
        <v>2398269.2999999998</v>
      </c>
      <c r="CA14" s="60" t="s">
        <v>544</v>
      </c>
      <c r="CB14" s="60" t="s">
        <v>544</v>
      </c>
      <c r="CC14" s="60">
        <v>52751292.399999999</v>
      </c>
      <c r="CD14" s="60">
        <v>22288285.699999999</v>
      </c>
      <c r="CE14" s="60">
        <v>-34829024.799999997</v>
      </c>
      <c r="CF14" s="60">
        <v>63115093.899999999</v>
      </c>
      <c r="CG14" s="60">
        <v>1556083.5</v>
      </c>
      <c r="CH14" s="60" t="s">
        <v>544</v>
      </c>
      <c r="CI14" s="60" t="s">
        <v>857</v>
      </c>
      <c r="CJ14" s="60" t="s">
        <v>544</v>
      </c>
      <c r="CK14" s="60">
        <v>81615239.200000003</v>
      </c>
      <c r="CL14" s="60" t="s">
        <v>544</v>
      </c>
      <c r="CM14" s="85">
        <v>114919</v>
      </c>
      <c r="CN14" s="60">
        <v>13002211.300000001</v>
      </c>
      <c r="CO14" s="60">
        <v>-30142525.800000001</v>
      </c>
      <c r="CP14" s="60">
        <v>49070395.399999999</v>
      </c>
      <c r="CQ14" s="60">
        <v>447821545.89999998</v>
      </c>
      <c r="CR14" s="60">
        <v>62546.8</v>
      </c>
      <c r="CS14" s="60">
        <v>13002211.300000001</v>
      </c>
      <c r="CT14" s="60">
        <v>16263060.4</v>
      </c>
      <c r="CU14" s="60">
        <v>32823234.899999999</v>
      </c>
      <c r="CV14" s="60">
        <v>-34829024.799999997</v>
      </c>
      <c r="CW14" s="60">
        <v>49086295.299999997</v>
      </c>
      <c r="CX14" s="60">
        <v>-1397039.8</v>
      </c>
      <c r="CY14" s="60">
        <v>13.07</v>
      </c>
      <c r="CZ14" s="60">
        <f t="shared" si="0"/>
        <v>3822.0499409551153</v>
      </c>
      <c r="DA14" s="60" t="str">
        <f t="shared" si="1"/>
        <v>N: parent data from row 11</v>
      </c>
    </row>
    <row r="15" spans="1:507">
      <c r="A15" s="13" t="s">
        <v>861</v>
      </c>
      <c r="B15" s="13">
        <v>101041</v>
      </c>
      <c r="C15" s="13">
        <v>2022</v>
      </c>
      <c r="D15" s="13" t="s">
        <v>12</v>
      </c>
      <c r="E15" s="13" t="s">
        <v>13</v>
      </c>
      <c r="F15" s="84" t="s">
        <v>1812</v>
      </c>
      <c r="G15" s="60" t="s">
        <v>1840</v>
      </c>
      <c r="H15" s="60" t="s">
        <v>545</v>
      </c>
      <c r="I15" s="60" t="s">
        <v>540</v>
      </c>
      <c r="J15" s="60" t="s">
        <v>1494</v>
      </c>
      <c r="K15" s="85">
        <v>105379</v>
      </c>
      <c r="L15" s="60">
        <v>56050000000</v>
      </c>
      <c r="M15" s="60">
        <v>56050000000</v>
      </c>
      <c r="N15" s="60">
        <v>1588000000</v>
      </c>
      <c r="O15" s="60">
        <v>69000000</v>
      </c>
      <c r="P15" s="60">
        <v>-0.25</v>
      </c>
      <c r="Q15" s="60" t="s">
        <v>544</v>
      </c>
      <c r="R15" s="85">
        <v>7158</v>
      </c>
      <c r="S15" s="85" t="s">
        <v>544</v>
      </c>
      <c r="T15" s="60">
        <v>2998000000</v>
      </c>
      <c r="U15" s="60" t="s">
        <v>544</v>
      </c>
      <c r="V15" s="60">
        <v>4512000000</v>
      </c>
      <c r="W15" s="60" t="s">
        <v>1841</v>
      </c>
      <c r="X15" s="60">
        <v>1820000000</v>
      </c>
      <c r="Y15" s="60">
        <v>53228000000</v>
      </c>
      <c r="Z15" s="60">
        <v>30.8</v>
      </c>
      <c r="AA15" s="60">
        <v>17000000</v>
      </c>
      <c r="AB15" s="60">
        <v>24761500000</v>
      </c>
      <c r="AC15" s="60">
        <v>56050000000</v>
      </c>
      <c r="AD15" s="60">
        <v>7.2</v>
      </c>
      <c r="AE15" s="60">
        <v>6191000000</v>
      </c>
      <c r="AF15" s="60">
        <v>10.76</v>
      </c>
      <c r="AG15" s="60" t="s">
        <v>1842</v>
      </c>
      <c r="AH15" s="60" t="s">
        <v>544</v>
      </c>
      <c r="AI15" s="60">
        <v>4231000000</v>
      </c>
      <c r="AJ15" s="60">
        <v>6531000000</v>
      </c>
      <c r="AK15" s="60">
        <v>3.21</v>
      </c>
      <c r="AL15" s="60">
        <v>53271000000</v>
      </c>
      <c r="AM15" s="60">
        <v>557000000</v>
      </c>
      <c r="AN15" s="60">
        <v>204000000</v>
      </c>
      <c r="AO15" s="60">
        <v>381000000</v>
      </c>
      <c r="AP15" s="60">
        <v>2115000000</v>
      </c>
      <c r="AQ15" s="60">
        <v>56050000000</v>
      </c>
      <c r="AR15" s="60">
        <v>7.11</v>
      </c>
      <c r="AS15" s="60">
        <v>4495000000</v>
      </c>
      <c r="AT15" s="60">
        <v>3259000000</v>
      </c>
      <c r="AU15" s="85">
        <v>101041</v>
      </c>
      <c r="AV15" s="60" t="s">
        <v>544</v>
      </c>
      <c r="AW15" s="60" t="s">
        <v>544</v>
      </c>
      <c r="AX15" s="60">
        <v>92000000</v>
      </c>
      <c r="AY15" s="60">
        <v>12722000000</v>
      </c>
      <c r="AZ15" s="60">
        <v>25700000000</v>
      </c>
      <c r="BA15" s="60">
        <v>1836000000</v>
      </c>
      <c r="BB15" s="60" t="s">
        <v>1808</v>
      </c>
      <c r="BC15" s="60">
        <v>58750000000</v>
      </c>
      <c r="BD15" s="60">
        <v>615000000</v>
      </c>
      <c r="BE15" s="60">
        <v>1586000000</v>
      </c>
      <c r="BF15" s="60" t="s">
        <v>544</v>
      </c>
      <c r="BG15" s="60">
        <v>36000000</v>
      </c>
      <c r="BH15" s="60">
        <v>22329000000</v>
      </c>
      <c r="BI15" s="60">
        <v>-1360000000</v>
      </c>
      <c r="BJ15" s="60">
        <v>4512000000</v>
      </c>
      <c r="BK15" s="60">
        <v>1478000000</v>
      </c>
      <c r="BL15" s="85" t="s">
        <v>544</v>
      </c>
      <c r="BM15" s="60" t="s">
        <v>544</v>
      </c>
      <c r="BN15" s="60">
        <v>645000000</v>
      </c>
      <c r="BO15" s="60">
        <v>53062000000</v>
      </c>
      <c r="BP15" s="60">
        <v>21714000000</v>
      </c>
      <c r="BQ15" s="60">
        <v>5643000000</v>
      </c>
      <c r="BR15" s="60" t="s">
        <v>544</v>
      </c>
      <c r="BS15" s="60">
        <v>749000000</v>
      </c>
      <c r="BT15" s="60" t="s">
        <v>544</v>
      </c>
      <c r="BU15" s="60">
        <v>1448000000</v>
      </c>
      <c r="BV15" s="60">
        <v>9000000</v>
      </c>
      <c r="BW15" s="60">
        <v>1836000000</v>
      </c>
      <c r="BX15" s="60">
        <v>4231000000</v>
      </c>
      <c r="BY15" s="60" t="s">
        <v>544</v>
      </c>
      <c r="BZ15" s="60" t="s">
        <v>544</v>
      </c>
      <c r="CA15" s="60" t="s">
        <v>544</v>
      </c>
      <c r="CB15" s="60" t="s">
        <v>1811</v>
      </c>
      <c r="CC15" s="60">
        <v>200000000</v>
      </c>
      <c r="CD15" s="60">
        <v>532000000</v>
      </c>
      <c r="CE15" s="60">
        <v>917000000</v>
      </c>
      <c r="CF15" s="60">
        <v>2115000000</v>
      </c>
      <c r="CG15" s="60">
        <v>576000000</v>
      </c>
      <c r="CH15" s="60">
        <v>49000000</v>
      </c>
      <c r="CI15" s="60" t="s">
        <v>1494</v>
      </c>
      <c r="CJ15" s="60">
        <v>17.09</v>
      </c>
      <c r="CK15" s="60">
        <v>2024000000</v>
      </c>
      <c r="CL15" s="60" t="s">
        <v>544</v>
      </c>
      <c r="CM15" s="85">
        <v>105379</v>
      </c>
      <c r="CN15" s="60">
        <v>49000000</v>
      </c>
      <c r="CO15" s="60">
        <v>-1360000000</v>
      </c>
      <c r="CP15" s="60">
        <v>2465000000</v>
      </c>
      <c r="CQ15" s="60">
        <v>53228000000</v>
      </c>
      <c r="CR15" s="60" t="s">
        <v>544</v>
      </c>
      <c r="CS15" s="60">
        <v>49000000</v>
      </c>
      <c r="CT15" s="60">
        <v>492000000</v>
      </c>
      <c r="CU15" s="60">
        <v>986000000</v>
      </c>
      <c r="CV15" s="60">
        <v>917000000</v>
      </c>
      <c r="CW15" s="60">
        <v>1478000000</v>
      </c>
      <c r="CX15" s="60">
        <v>1820000000</v>
      </c>
      <c r="CY15" s="60">
        <v>17.09</v>
      </c>
      <c r="CZ15" s="60">
        <f t="shared" si="0"/>
        <v>1</v>
      </c>
      <c r="DA15" s="60" t="str">
        <f t="shared" si="1"/>
        <v>N: parent data from row 989</v>
      </c>
    </row>
    <row r="16" spans="1:507">
      <c r="A16" s="13" t="s">
        <v>861</v>
      </c>
      <c r="B16" s="13">
        <v>101041</v>
      </c>
      <c r="C16" s="13">
        <v>2023</v>
      </c>
      <c r="D16" s="13" t="s">
        <v>12</v>
      </c>
      <c r="E16" s="13" t="s">
        <v>13</v>
      </c>
      <c r="F16" s="84" t="s">
        <v>1804</v>
      </c>
      <c r="G16" s="60" t="s">
        <v>1840</v>
      </c>
      <c r="H16" s="60" t="s">
        <v>1827</v>
      </c>
      <c r="I16" s="60" t="s">
        <v>540</v>
      </c>
      <c r="J16" s="60" t="s">
        <v>1494</v>
      </c>
      <c r="K16" s="85">
        <v>105379</v>
      </c>
      <c r="L16" s="60">
        <v>56876000000</v>
      </c>
      <c r="M16" s="60">
        <v>56876000000</v>
      </c>
      <c r="N16" s="60">
        <v>679000000</v>
      </c>
      <c r="O16" s="60">
        <v>195000000</v>
      </c>
      <c r="P16" s="60">
        <v>-0.21</v>
      </c>
      <c r="Q16" s="60" t="s">
        <v>544</v>
      </c>
      <c r="R16" s="85">
        <v>7257</v>
      </c>
      <c r="S16" s="85" t="s">
        <v>544</v>
      </c>
      <c r="T16" s="60">
        <v>3607000000</v>
      </c>
      <c r="U16" s="60" t="s">
        <v>544</v>
      </c>
      <c r="V16" s="60">
        <v>4591000000</v>
      </c>
      <c r="W16" s="60" t="s">
        <v>1841</v>
      </c>
      <c r="X16" s="60">
        <v>1808000000</v>
      </c>
      <c r="Y16" s="60">
        <v>53192000000</v>
      </c>
      <c r="Z16" s="60">
        <v>17.98</v>
      </c>
      <c r="AA16" s="60">
        <v>14000000</v>
      </c>
      <c r="AB16" s="60">
        <v>26503000000</v>
      </c>
      <c r="AC16" s="60">
        <v>56876000000</v>
      </c>
      <c r="AD16" s="60">
        <v>7.64</v>
      </c>
      <c r="AE16" s="60">
        <v>6649000000</v>
      </c>
      <c r="AF16" s="60">
        <v>10.98</v>
      </c>
      <c r="AG16" s="60" t="s">
        <v>1842</v>
      </c>
      <c r="AH16" s="60" t="s">
        <v>544</v>
      </c>
      <c r="AI16" s="60">
        <v>4478000000</v>
      </c>
      <c r="AJ16" s="60">
        <v>6813000000</v>
      </c>
      <c r="AK16" s="60">
        <v>3.19</v>
      </c>
      <c r="AL16" s="60">
        <v>53231000000</v>
      </c>
      <c r="AM16" s="60">
        <v>542000000</v>
      </c>
      <c r="AN16" s="60">
        <v>820000000</v>
      </c>
      <c r="AO16" s="60">
        <v>369000000</v>
      </c>
      <c r="AP16" s="60">
        <v>3001000000</v>
      </c>
      <c r="AQ16" s="60">
        <v>56876000000</v>
      </c>
      <c r="AR16" s="60">
        <v>2.79</v>
      </c>
      <c r="AS16" s="60">
        <v>4767000000</v>
      </c>
      <c r="AT16" s="60">
        <v>3873000000</v>
      </c>
      <c r="AU16" s="85">
        <v>101041</v>
      </c>
      <c r="AV16" s="60" t="s">
        <v>544</v>
      </c>
      <c r="AW16" s="60" t="s">
        <v>544</v>
      </c>
      <c r="AX16" s="60">
        <v>81000000</v>
      </c>
      <c r="AY16" s="60">
        <v>13462000000</v>
      </c>
      <c r="AZ16" s="60">
        <v>24115000000</v>
      </c>
      <c r="BA16" s="60">
        <v>2412000000</v>
      </c>
      <c r="BB16" s="60" t="s">
        <v>1808</v>
      </c>
      <c r="BC16" s="60">
        <v>58579000000</v>
      </c>
      <c r="BD16" s="60">
        <v>640000000</v>
      </c>
      <c r="BE16" s="60">
        <v>1732000000</v>
      </c>
      <c r="BF16" s="60" t="s">
        <v>544</v>
      </c>
      <c r="BG16" s="60">
        <v>21000000</v>
      </c>
      <c r="BH16" s="60">
        <v>24338000000</v>
      </c>
      <c r="BI16" s="60">
        <v>1560000000</v>
      </c>
      <c r="BJ16" s="60">
        <v>4591000000</v>
      </c>
      <c r="BK16" s="60">
        <v>1576000000</v>
      </c>
      <c r="BL16" s="85" t="s">
        <v>544</v>
      </c>
      <c r="BM16" s="60" t="s">
        <v>544</v>
      </c>
      <c r="BN16" s="60">
        <v>524000000</v>
      </c>
      <c r="BO16" s="60">
        <v>53687000000</v>
      </c>
      <c r="BP16" s="60">
        <v>23698000000</v>
      </c>
      <c r="BQ16" s="60">
        <v>5869000000</v>
      </c>
      <c r="BR16" s="60" t="s">
        <v>544</v>
      </c>
      <c r="BS16" s="60">
        <v>857000000</v>
      </c>
      <c r="BT16" s="60" t="s">
        <v>544</v>
      </c>
      <c r="BU16" s="60">
        <v>1763000000</v>
      </c>
      <c r="BV16" s="60">
        <v>7000000</v>
      </c>
      <c r="BW16" s="60">
        <v>2412000000</v>
      </c>
      <c r="BX16" s="60">
        <v>4478000000</v>
      </c>
      <c r="BY16" s="60" t="s">
        <v>544</v>
      </c>
      <c r="BZ16" s="60" t="s">
        <v>544</v>
      </c>
      <c r="CA16" s="60" t="s">
        <v>544</v>
      </c>
      <c r="CB16" s="60" t="s">
        <v>1811</v>
      </c>
      <c r="CC16" s="60">
        <v>816000000</v>
      </c>
      <c r="CD16" s="60">
        <v>594000000</v>
      </c>
      <c r="CE16" s="60">
        <v>562000000</v>
      </c>
      <c r="CF16" s="60">
        <v>3001000000</v>
      </c>
      <c r="CG16" s="60">
        <v>865000000</v>
      </c>
      <c r="CH16" s="60">
        <v>128000000</v>
      </c>
      <c r="CI16" s="60" t="s">
        <v>1494</v>
      </c>
      <c r="CJ16" s="60">
        <v>16.899999999999999</v>
      </c>
      <c r="CK16" s="60">
        <v>2628000000</v>
      </c>
      <c r="CL16" s="60" t="s">
        <v>544</v>
      </c>
      <c r="CM16" s="85">
        <v>105379</v>
      </c>
      <c r="CN16" s="60">
        <v>43000000</v>
      </c>
      <c r="CO16" s="60">
        <v>1560000000</v>
      </c>
      <c r="CP16" s="60">
        <v>2332000000</v>
      </c>
      <c r="CQ16" s="60">
        <v>53192000000</v>
      </c>
      <c r="CR16" s="60" t="s">
        <v>544</v>
      </c>
      <c r="CS16" s="60">
        <v>43000000</v>
      </c>
      <c r="CT16" s="60">
        <v>522000000</v>
      </c>
      <c r="CU16" s="60">
        <v>1054000000</v>
      </c>
      <c r="CV16" s="60">
        <v>562000000</v>
      </c>
      <c r="CW16" s="60">
        <v>1576000000</v>
      </c>
      <c r="CX16" s="60">
        <v>1808000000</v>
      </c>
      <c r="CY16" s="60">
        <v>16.899999999999999</v>
      </c>
      <c r="CZ16" s="60">
        <f t="shared" si="0"/>
        <v>1</v>
      </c>
      <c r="DA16" s="60" t="str">
        <f t="shared" si="1"/>
        <v>N: parent data from row 989</v>
      </c>
    </row>
    <row r="17" spans="1:105">
      <c r="A17" s="13" t="s">
        <v>859</v>
      </c>
      <c r="B17" s="13">
        <v>114915</v>
      </c>
      <c r="C17" s="13">
        <v>2022</v>
      </c>
      <c r="D17" s="13" t="s">
        <v>10</v>
      </c>
      <c r="E17" s="13" t="s">
        <v>507</v>
      </c>
      <c r="F17" s="84" t="s">
        <v>1812</v>
      </c>
      <c r="G17" s="60" t="s">
        <v>1843</v>
      </c>
      <c r="H17" s="60" t="s">
        <v>1814</v>
      </c>
      <c r="I17" s="60" t="s">
        <v>1844</v>
      </c>
      <c r="J17" s="60" t="s">
        <v>1845</v>
      </c>
      <c r="K17" s="85">
        <v>1516118</v>
      </c>
      <c r="L17" s="60">
        <v>634223100000</v>
      </c>
      <c r="M17" s="60">
        <v>11242259917.0739</v>
      </c>
      <c r="N17" s="60">
        <v>32263153.573399998</v>
      </c>
      <c r="O17" s="60">
        <v>62711161.316299997</v>
      </c>
      <c r="P17" s="60">
        <v>-0.64</v>
      </c>
      <c r="Q17" s="60">
        <v>781143753.86459994</v>
      </c>
      <c r="R17" s="85">
        <v>7018</v>
      </c>
      <c r="S17" s="85">
        <v>167</v>
      </c>
      <c r="T17" s="60">
        <v>2035824311.8548999</v>
      </c>
      <c r="U17" s="60" t="s">
        <v>544</v>
      </c>
      <c r="V17" s="60">
        <v>11665502.646400001</v>
      </c>
      <c r="W17" s="60" t="s">
        <v>1846</v>
      </c>
      <c r="X17" s="60">
        <v>693736682.67610002</v>
      </c>
      <c r="Y17" s="60">
        <v>8145984514.0981998</v>
      </c>
      <c r="Z17" s="60">
        <v>21.48</v>
      </c>
      <c r="AA17" s="60">
        <v>381542235.46740001</v>
      </c>
      <c r="AB17" s="60" t="s">
        <v>544</v>
      </c>
      <c r="AC17" s="60">
        <v>11242259917.0739</v>
      </c>
      <c r="AD17" s="60" t="s">
        <v>544</v>
      </c>
      <c r="AE17" s="60">
        <v>1468199494.5146</v>
      </c>
      <c r="AF17" s="60">
        <v>12.28</v>
      </c>
      <c r="AG17" s="60" t="s">
        <v>1847</v>
      </c>
      <c r="AH17" s="60" t="s">
        <v>544</v>
      </c>
      <c r="AI17" s="60" t="s">
        <v>544</v>
      </c>
      <c r="AJ17" s="60">
        <v>1030091713.5453</v>
      </c>
      <c r="AK17" s="60">
        <v>8.42</v>
      </c>
      <c r="AL17" s="60">
        <v>9037485234.7238007</v>
      </c>
      <c r="AM17" s="60">
        <v>143524148.04280001</v>
      </c>
      <c r="AN17" s="60">
        <v>123064760.1771</v>
      </c>
      <c r="AO17" s="60">
        <v>2003272223.9354999</v>
      </c>
      <c r="AP17" s="60">
        <v>1650839680.6817999</v>
      </c>
      <c r="AQ17" s="60">
        <v>11242259917.0739</v>
      </c>
      <c r="AR17" s="60">
        <v>0.44</v>
      </c>
      <c r="AS17" s="60">
        <v>1641785222.77</v>
      </c>
      <c r="AT17" s="60">
        <v>4822443635.6190996</v>
      </c>
      <c r="AU17" s="85">
        <v>114915</v>
      </c>
      <c r="AV17" s="60" t="s">
        <v>544</v>
      </c>
      <c r="AW17" s="60">
        <v>20253765.877099998</v>
      </c>
      <c r="AX17" s="60">
        <v>4676127.6372999996</v>
      </c>
      <c r="AY17" s="60">
        <v>2498291208.0598998</v>
      </c>
      <c r="AZ17" s="60">
        <v>1497396044.2923999</v>
      </c>
      <c r="BA17" s="60" t="s">
        <v>544</v>
      </c>
      <c r="BB17" s="60" t="s">
        <v>1808</v>
      </c>
      <c r="BC17" s="60" t="s">
        <v>544</v>
      </c>
      <c r="BD17" s="60">
        <v>237532394.1067</v>
      </c>
      <c r="BE17" s="60">
        <v>174606747.78510001</v>
      </c>
      <c r="BF17" s="60" t="s">
        <v>544</v>
      </c>
      <c r="BG17" s="60">
        <v>298112886.19630003</v>
      </c>
      <c r="BH17" s="60">
        <v>7332400346.3253002</v>
      </c>
      <c r="BI17" s="60">
        <v>322229154.77310002</v>
      </c>
      <c r="BJ17" s="60" t="s">
        <v>544</v>
      </c>
      <c r="BK17" s="60">
        <v>550389794.96829998</v>
      </c>
      <c r="BL17" s="85" t="s">
        <v>1848</v>
      </c>
      <c r="BM17" s="60" t="s">
        <v>1849</v>
      </c>
      <c r="BN17" s="60">
        <v>312229899.27569997</v>
      </c>
      <c r="BO17" s="60">
        <v>8594109276.5983009</v>
      </c>
      <c r="BP17" s="60">
        <v>7094867952.2186003</v>
      </c>
      <c r="BQ17" s="60" t="s">
        <v>544</v>
      </c>
      <c r="BR17" s="60">
        <v>425470891.68709999</v>
      </c>
      <c r="BS17" s="60">
        <v>244890470.6126</v>
      </c>
      <c r="BT17" s="60">
        <v>489704719.28109998</v>
      </c>
      <c r="BU17" s="60">
        <v>684297569.83739996</v>
      </c>
      <c r="BV17" s="60">
        <v>152716869.01589999</v>
      </c>
      <c r="BW17" s="60">
        <v>11667275.249700001</v>
      </c>
      <c r="BX17" s="60" t="s">
        <v>544</v>
      </c>
      <c r="BY17" s="60" t="s">
        <v>544</v>
      </c>
      <c r="BZ17" s="60">
        <v>18624743.398499999</v>
      </c>
      <c r="CA17" s="60" t="s">
        <v>544</v>
      </c>
      <c r="CB17" s="60" t="s">
        <v>1850</v>
      </c>
      <c r="CC17" s="60">
        <v>83744872.667400002</v>
      </c>
      <c r="CD17" s="60">
        <v>230418936.86320001</v>
      </c>
      <c r="CE17" s="60">
        <v>421365542.32849997</v>
      </c>
      <c r="CF17" s="60">
        <v>1650839680.6817999</v>
      </c>
      <c r="CG17" s="60">
        <v>132503873.0159</v>
      </c>
      <c r="CH17" s="60">
        <v>46296854.295299999</v>
      </c>
      <c r="CI17" s="60" t="s">
        <v>1845</v>
      </c>
      <c r="CJ17" s="60" t="s">
        <v>544</v>
      </c>
      <c r="CK17" s="60">
        <v>816801442.85319996</v>
      </c>
      <c r="CL17" s="60" t="s">
        <v>544</v>
      </c>
      <c r="CM17" s="85">
        <v>1516118</v>
      </c>
      <c r="CN17" s="60" t="s">
        <v>544</v>
      </c>
      <c r="CO17" s="60">
        <v>322229154.77310002</v>
      </c>
      <c r="CP17" s="60">
        <v>1005966581.9518</v>
      </c>
      <c r="CQ17" s="60">
        <v>8145984514.0981998</v>
      </c>
      <c r="CR17" s="60" t="s">
        <v>544</v>
      </c>
      <c r="CS17" s="60" t="s">
        <v>544</v>
      </c>
      <c r="CT17" s="60">
        <v>292812802.17979997</v>
      </c>
      <c r="CU17" s="60">
        <v>257576992.78850001</v>
      </c>
      <c r="CV17" s="60">
        <v>421365542.32849997</v>
      </c>
      <c r="CW17" s="60">
        <v>550389794.96829998</v>
      </c>
      <c r="CX17" s="60">
        <v>693736682.67610002</v>
      </c>
      <c r="CY17" s="60" t="s">
        <v>544</v>
      </c>
      <c r="CZ17" s="60">
        <f t="shared" si="0"/>
        <v>56.414200052143393</v>
      </c>
      <c r="DA17" s="60" t="str">
        <f t="shared" si="1"/>
        <v>N</v>
      </c>
    </row>
    <row r="18" spans="1:105">
      <c r="A18" s="13" t="s">
        <v>859</v>
      </c>
      <c r="B18" s="13">
        <v>114915</v>
      </c>
      <c r="C18" s="13">
        <v>2023</v>
      </c>
      <c r="D18" s="13" t="s">
        <v>10</v>
      </c>
      <c r="E18" s="13" t="s">
        <v>507</v>
      </c>
      <c r="F18" s="84" t="s">
        <v>1804</v>
      </c>
      <c r="G18" s="60" t="s">
        <v>1843</v>
      </c>
      <c r="H18" s="60" t="s">
        <v>1814</v>
      </c>
      <c r="I18" s="60" t="s">
        <v>1844</v>
      </c>
      <c r="J18" s="60" t="s">
        <v>1845</v>
      </c>
      <c r="K18" s="85">
        <v>1516118</v>
      </c>
      <c r="L18" s="60">
        <v>755265700000</v>
      </c>
      <c r="M18" s="60">
        <v>12964488071.9491</v>
      </c>
      <c r="N18" s="60">
        <v>53389750.454999998</v>
      </c>
      <c r="O18" s="60">
        <v>56000617.909599997</v>
      </c>
      <c r="P18" s="60">
        <v>-0.79</v>
      </c>
      <c r="Q18" s="60">
        <v>932678756.09089994</v>
      </c>
      <c r="R18" s="85">
        <v>7746</v>
      </c>
      <c r="S18" s="85">
        <v>164</v>
      </c>
      <c r="T18" s="60">
        <v>2266097343.4509001</v>
      </c>
      <c r="U18" s="60" t="s">
        <v>544</v>
      </c>
      <c r="V18" s="60">
        <v>11238230.9176</v>
      </c>
      <c r="W18" s="60" t="s">
        <v>1846</v>
      </c>
      <c r="X18" s="60">
        <v>840191222.58889997</v>
      </c>
      <c r="Y18" s="60">
        <v>8795768705.0916004</v>
      </c>
      <c r="Z18" s="60">
        <v>23.55</v>
      </c>
      <c r="AA18" s="60">
        <v>877958681.98220003</v>
      </c>
      <c r="AB18" s="60" t="s">
        <v>544</v>
      </c>
      <c r="AC18" s="60">
        <v>12964488071.9491</v>
      </c>
      <c r="AD18" s="60" t="s">
        <v>544</v>
      </c>
      <c r="AE18" s="60">
        <v>1880560965.8608999</v>
      </c>
      <c r="AF18" s="60">
        <v>10.34</v>
      </c>
      <c r="AG18" s="60" t="s">
        <v>1847</v>
      </c>
      <c r="AH18" s="60" t="s">
        <v>544</v>
      </c>
      <c r="AI18" s="60" t="s">
        <v>544</v>
      </c>
      <c r="AJ18" s="60">
        <v>1153460986.2139001</v>
      </c>
      <c r="AK18" s="60">
        <v>9.18</v>
      </c>
      <c r="AL18" s="60">
        <v>10430652364.7645</v>
      </c>
      <c r="AM18" s="60">
        <v>207885815.14160001</v>
      </c>
      <c r="AN18" s="60">
        <v>258803738.42050001</v>
      </c>
      <c r="AO18" s="60">
        <v>2062918299.2235999</v>
      </c>
      <c r="AP18" s="60">
        <v>1840405790.0774</v>
      </c>
      <c r="AQ18" s="60">
        <v>12964488071.9491</v>
      </c>
      <c r="AR18" s="60">
        <v>0.63</v>
      </c>
      <c r="AS18" s="60">
        <v>1831649685.6157999</v>
      </c>
      <c r="AT18" s="60">
        <v>5413958952.8070002</v>
      </c>
      <c r="AU18" s="85">
        <v>114915</v>
      </c>
      <c r="AV18" s="60" t="s">
        <v>544</v>
      </c>
      <c r="AW18" s="60" t="s">
        <v>544</v>
      </c>
      <c r="AX18" s="60">
        <v>2437496.2429999998</v>
      </c>
      <c r="AY18" s="60">
        <v>3034021952.0748</v>
      </c>
      <c r="AZ18" s="60">
        <v>1900249755.9363999</v>
      </c>
      <c r="BA18" s="60" t="s">
        <v>544</v>
      </c>
      <c r="BB18" s="60" t="s">
        <v>1808</v>
      </c>
      <c r="BC18" s="60" t="s">
        <v>544</v>
      </c>
      <c r="BD18" s="60">
        <v>251891205.06099999</v>
      </c>
      <c r="BE18" s="60">
        <v>257239964.4224</v>
      </c>
      <c r="BF18" s="60" t="s">
        <v>544</v>
      </c>
      <c r="BG18" s="60">
        <v>303727480.79769999</v>
      </c>
      <c r="BH18" s="60">
        <v>8459219135.7993002</v>
      </c>
      <c r="BI18" s="60">
        <v>392981040.41109997</v>
      </c>
      <c r="BJ18" s="60" t="s">
        <v>544</v>
      </c>
      <c r="BK18" s="60">
        <v>618411678.86230004</v>
      </c>
      <c r="BL18" s="85" t="s">
        <v>1848</v>
      </c>
      <c r="BM18" s="60" t="s">
        <v>1849</v>
      </c>
      <c r="BN18" s="60">
        <v>320870632.19120002</v>
      </c>
      <c r="BO18" s="60">
        <v>10107931295.284599</v>
      </c>
      <c r="BP18" s="60">
        <v>8207327930.7383003</v>
      </c>
      <c r="BQ18" s="60" t="s">
        <v>544</v>
      </c>
      <c r="BR18" s="60">
        <v>483963162.50099999</v>
      </c>
      <c r="BS18" s="60">
        <v>324607554.24830002</v>
      </c>
      <c r="BT18" s="60">
        <v>756924977.69070005</v>
      </c>
      <c r="BU18" s="60">
        <v>929774359.15910006</v>
      </c>
      <c r="BV18" s="60">
        <v>153663539.5614</v>
      </c>
      <c r="BW18" s="60">
        <v>11238230.9176</v>
      </c>
      <c r="BX18" s="60" t="s">
        <v>544</v>
      </c>
      <c r="BY18" s="60" t="s">
        <v>544</v>
      </c>
      <c r="BZ18" s="60">
        <v>13236291.2182</v>
      </c>
      <c r="CA18" s="60" t="s">
        <v>544</v>
      </c>
      <c r="CB18" s="60" t="s">
        <v>1850</v>
      </c>
      <c r="CC18" s="60">
        <v>202320770.9023</v>
      </c>
      <c r="CD18" s="60">
        <v>221578707.76859999</v>
      </c>
      <c r="CE18" s="60">
        <v>519735994.68699998</v>
      </c>
      <c r="CF18" s="60">
        <v>1840405790.0774</v>
      </c>
      <c r="CG18" s="60">
        <v>169220601.85030001</v>
      </c>
      <c r="CH18" s="60">
        <v>56491550.251500003</v>
      </c>
      <c r="CI18" s="60" t="s">
        <v>1845</v>
      </c>
      <c r="CJ18" s="60" t="s">
        <v>544</v>
      </c>
      <c r="CK18" s="60">
        <v>1098994961.0093999</v>
      </c>
      <c r="CL18" s="60" t="s">
        <v>544</v>
      </c>
      <c r="CM18" s="85">
        <v>1516118</v>
      </c>
      <c r="CN18" s="60" t="s">
        <v>544</v>
      </c>
      <c r="CO18" s="60">
        <v>392981040.41109997</v>
      </c>
      <c r="CP18" s="60">
        <v>1161061854.7801001</v>
      </c>
      <c r="CQ18" s="60">
        <v>8795768705.0916004</v>
      </c>
      <c r="CR18" s="60" t="s">
        <v>544</v>
      </c>
      <c r="CS18" s="60" t="s">
        <v>544</v>
      </c>
      <c r="CT18" s="60">
        <v>318838240.9576</v>
      </c>
      <c r="CU18" s="60">
        <v>299573437.90469998</v>
      </c>
      <c r="CV18" s="60">
        <v>519735994.68699998</v>
      </c>
      <c r="CW18" s="60">
        <v>618411678.86230004</v>
      </c>
      <c r="CX18" s="60">
        <v>840191222.58889997</v>
      </c>
      <c r="CY18" s="60" t="s">
        <v>544</v>
      </c>
      <c r="CZ18" s="60">
        <f t="shared" si="0"/>
        <v>58.256500049095436</v>
      </c>
      <c r="DA18" s="60" t="str">
        <f t="shared" si="1"/>
        <v>N</v>
      </c>
    </row>
    <row r="19" spans="1:105">
      <c r="A19" s="13" t="s">
        <v>860</v>
      </c>
      <c r="B19" s="13">
        <v>1194790</v>
      </c>
      <c r="C19" s="13">
        <v>2022</v>
      </c>
      <c r="D19" s="13" t="s">
        <v>12</v>
      </c>
      <c r="E19" s="13" t="s">
        <v>507</v>
      </c>
      <c r="F19" s="84" t="s">
        <v>1812</v>
      </c>
      <c r="G19" s="60" t="s">
        <v>1851</v>
      </c>
      <c r="H19" s="60" t="s">
        <v>1827</v>
      </c>
      <c r="I19" s="60" t="s">
        <v>1852</v>
      </c>
      <c r="J19" s="60" t="s">
        <v>860</v>
      </c>
      <c r="K19" s="85">
        <v>1194790</v>
      </c>
      <c r="L19" s="60">
        <v>4813032000</v>
      </c>
      <c r="M19" s="60">
        <v>195669206.03799999</v>
      </c>
      <c r="N19" s="60">
        <v>2597020.8698</v>
      </c>
      <c r="O19" s="60">
        <v>6288773.7878999999</v>
      </c>
      <c r="P19" s="60">
        <v>-1.41</v>
      </c>
      <c r="Q19" s="60" t="s">
        <v>544</v>
      </c>
      <c r="R19" s="85" t="s">
        <v>544</v>
      </c>
      <c r="S19" s="85" t="s">
        <v>544</v>
      </c>
      <c r="T19" s="60" t="s">
        <v>544</v>
      </c>
      <c r="U19" s="60" t="s">
        <v>544</v>
      </c>
      <c r="V19" s="60">
        <v>0</v>
      </c>
      <c r="W19" s="60" t="s">
        <v>1853</v>
      </c>
      <c r="X19" s="60">
        <v>25473578.918299999</v>
      </c>
      <c r="Y19" s="60">
        <v>129327622.6956</v>
      </c>
      <c r="Z19" s="60">
        <v>16.329999999999998</v>
      </c>
      <c r="AA19" s="60">
        <v>457601.89899999998</v>
      </c>
      <c r="AB19" s="60" t="s">
        <v>544</v>
      </c>
      <c r="AC19" s="60">
        <v>195669206.03799999</v>
      </c>
      <c r="AD19" s="60" t="s">
        <v>544</v>
      </c>
      <c r="AE19" s="60">
        <v>7215807.9122000001</v>
      </c>
      <c r="AF19" s="60">
        <v>4.26</v>
      </c>
      <c r="AG19" s="60" t="s">
        <v>1854</v>
      </c>
      <c r="AH19" s="60" t="s">
        <v>544</v>
      </c>
      <c r="AI19" s="60">
        <v>24392872.5145</v>
      </c>
      <c r="AJ19" s="60">
        <v>18990600.770799998</v>
      </c>
      <c r="AK19" s="60">
        <v>16.82</v>
      </c>
      <c r="AL19" s="60">
        <v>129785224.59460001</v>
      </c>
      <c r="AM19" s="60">
        <v>7512826.3444999997</v>
      </c>
      <c r="AN19" s="60">
        <v>9408646.2943999991</v>
      </c>
      <c r="AO19" s="60">
        <v>20720226.996199999</v>
      </c>
      <c r="AP19" s="60">
        <v>36920456.272399999</v>
      </c>
      <c r="AQ19" s="60">
        <v>195669206.03799999</v>
      </c>
      <c r="AR19" s="60">
        <v>1.77</v>
      </c>
      <c r="AS19" s="60">
        <v>36920456.272399999</v>
      </c>
      <c r="AT19" s="60">
        <v>120703883.9939</v>
      </c>
      <c r="AU19" s="85">
        <v>1194790</v>
      </c>
      <c r="AV19" s="60" t="s">
        <v>544</v>
      </c>
      <c r="AW19" s="60" t="s">
        <v>544</v>
      </c>
      <c r="AX19" s="60">
        <v>271975.54229999997</v>
      </c>
      <c r="AY19" s="60" t="s">
        <v>544</v>
      </c>
      <c r="AZ19" s="60">
        <v>16387237.8704</v>
      </c>
      <c r="BA19" s="60">
        <v>0</v>
      </c>
      <c r="BB19" s="60" t="s">
        <v>1808</v>
      </c>
      <c r="BC19" s="60" t="s">
        <v>544</v>
      </c>
      <c r="BD19" s="60">
        <v>7242476.9638999999</v>
      </c>
      <c r="BE19" s="60" t="s">
        <v>544</v>
      </c>
      <c r="BF19" s="60" t="s">
        <v>544</v>
      </c>
      <c r="BG19" s="60">
        <v>5557895.4172</v>
      </c>
      <c r="BH19" s="60">
        <v>146910292.6769</v>
      </c>
      <c r="BI19" s="60">
        <v>5610298.4775999999</v>
      </c>
      <c r="BJ19" s="60" t="s">
        <v>544</v>
      </c>
      <c r="BK19" s="60">
        <v>18206546.912900001</v>
      </c>
      <c r="BL19" s="85" t="s">
        <v>544</v>
      </c>
      <c r="BM19" s="60" t="s">
        <v>544</v>
      </c>
      <c r="BN19" s="60">
        <v>7214791.5610999996</v>
      </c>
      <c r="BO19" s="60">
        <v>160258315.66049999</v>
      </c>
      <c r="BP19" s="60">
        <v>139667815.713</v>
      </c>
      <c r="BQ19" s="60">
        <v>4197326.5869000005</v>
      </c>
      <c r="BR19" s="60" t="s">
        <v>544</v>
      </c>
      <c r="BS19" s="60">
        <v>12382652.0975</v>
      </c>
      <c r="BT19" s="60" t="s">
        <v>544</v>
      </c>
      <c r="BU19" s="60">
        <v>34406898.151299998</v>
      </c>
      <c r="BV19" s="60" t="s">
        <v>544</v>
      </c>
      <c r="BW19" s="60" t="s">
        <v>544</v>
      </c>
      <c r="BX19" s="60" t="s">
        <v>544</v>
      </c>
      <c r="BY19" s="60" t="s">
        <v>544</v>
      </c>
      <c r="BZ19" s="60" t="s">
        <v>544</v>
      </c>
      <c r="CA19" s="60" t="s">
        <v>544</v>
      </c>
      <c r="CB19" s="60" t="s">
        <v>544</v>
      </c>
      <c r="CC19" s="60">
        <v>6963590.2344000004</v>
      </c>
      <c r="CD19" s="60">
        <v>2036035.7415</v>
      </c>
      <c r="CE19" s="60">
        <v>8167641.0022</v>
      </c>
      <c r="CF19" s="60">
        <v>36920456.272399999</v>
      </c>
      <c r="CG19" s="60">
        <v>475327.06140000001</v>
      </c>
      <c r="CH19" s="60" t="s">
        <v>544</v>
      </c>
      <c r="CI19" s="60" t="s">
        <v>860</v>
      </c>
      <c r="CJ19" s="60" t="s">
        <v>544</v>
      </c>
      <c r="CK19" s="60">
        <v>34882225.212700002</v>
      </c>
      <c r="CL19" s="60" t="s">
        <v>544</v>
      </c>
      <c r="CM19" s="85">
        <v>1194790</v>
      </c>
      <c r="CN19" s="60" t="s">
        <v>544</v>
      </c>
      <c r="CO19" s="60">
        <v>5610298.4775999999</v>
      </c>
      <c r="CP19" s="60">
        <v>32688370.479400001</v>
      </c>
      <c r="CQ19" s="60">
        <v>129327622.6956</v>
      </c>
      <c r="CR19" s="60" t="s">
        <v>544</v>
      </c>
      <c r="CS19" s="60" t="s">
        <v>544</v>
      </c>
      <c r="CT19" s="60" t="s">
        <v>544</v>
      </c>
      <c r="CU19" s="60">
        <v>18206546.912900001</v>
      </c>
      <c r="CV19" s="60">
        <v>8167641.0022</v>
      </c>
      <c r="CW19" s="60">
        <v>18206546.912900001</v>
      </c>
      <c r="CX19" s="60">
        <v>25473578.918299999</v>
      </c>
      <c r="CY19" s="60" t="s">
        <v>544</v>
      </c>
      <c r="CZ19" s="60">
        <f t="shared" si="0"/>
        <v>24.59780001900393</v>
      </c>
      <c r="DA19" s="60" t="str">
        <f t="shared" si="1"/>
        <v>Y</v>
      </c>
    </row>
    <row r="20" spans="1:105">
      <c r="A20" s="13" t="s">
        <v>860</v>
      </c>
      <c r="B20" s="13">
        <v>1194790</v>
      </c>
      <c r="C20" s="13">
        <v>2023</v>
      </c>
      <c r="D20" s="13" t="s">
        <v>12</v>
      </c>
      <c r="E20" s="13" t="s">
        <v>507</v>
      </c>
      <c r="F20" s="84" t="s">
        <v>1804</v>
      </c>
      <c r="G20" s="60" t="s">
        <v>1851</v>
      </c>
      <c r="H20" s="60" t="s">
        <v>1827</v>
      </c>
      <c r="I20" s="60" t="s">
        <v>1852</v>
      </c>
      <c r="J20" s="60" t="s">
        <v>860</v>
      </c>
      <c r="K20" s="85">
        <v>1194790</v>
      </c>
      <c r="L20" s="60">
        <v>5384220000</v>
      </c>
      <c r="M20" s="60">
        <v>217870387.75999999</v>
      </c>
      <c r="N20" s="60">
        <v>3608512.9451000001</v>
      </c>
      <c r="O20" s="60">
        <v>12352228.283299999</v>
      </c>
      <c r="P20" s="60">
        <v>-0.73</v>
      </c>
      <c r="Q20" s="60" t="s">
        <v>544</v>
      </c>
      <c r="R20" s="85" t="s">
        <v>544</v>
      </c>
      <c r="S20" s="85" t="s">
        <v>544</v>
      </c>
      <c r="T20" s="60" t="s">
        <v>544</v>
      </c>
      <c r="U20" s="60" t="s">
        <v>544</v>
      </c>
      <c r="V20" s="60" t="s">
        <v>544</v>
      </c>
      <c r="W20" s="60" t="s">
        <v>1853</v>
      </c>
      <c r="X20" s="60">
        <v>27836943.784400001</v>
      </c>
      <c r="Y20" s="60">
        <v>152627266.24849999</v>
      </c>
      <c r="Z20" s="60">
        <v>8.92</v>
      </c>
      <c r="AA20" s="60" t="s">
        <v>544</v>
      </c>
      <c r="AB20" s="60" t="s">
        <v>544</v>
      </c>
      <c r="AC20" s="60">
        <v>217870387.75999999</v>
      </c>
      <c r="AD20" s="60" t="s">
        <v>544</v>
      </c>
      <c r="AE20" s="60">
        <v>8906787.7355000004</v>
      </c>
      <c r="AF20" s="60">
        <v>5.1100000000000003</v>
      </c>
      <c r="AG20" s="60" t="s">
        <v>1854</v>
      </c>
      <c r="AH20" s="60" t="s">
        <v>544</v>
      </c>
      <c r="AI20" s="60">
        <v>24279213.930799998</v>
      </c>
      <c r="AJ20" s="60">
        <v>27516302.177499998</v>
      </c>
      <c r="AK20" s="60">
        <v>16.53</v>
      </c>
      <c r="AL20" s="60">
        <v>152627266.24849999</v>
      </c>
      <c r="AM20" s="60">
        <v>6148921.9205999998</v>
      </c>
      <c r="AN20" s="60">
        <v>10588537.586999999</v>
      </c>
      <c r="AO20" s="60">
        <v>25816262.320099998</v>
      </c>
      <c r="AP20" s="60">
        <v>35536955.315700002</v>
      </c>
      <c r="AQ20" s="60">
        <v>217870387.75999999</v>
      </c>
      <c r="AR20" s="60">
        <v>2.2000000000000002</v>
      </c>
      <c r="AS20" s="60">
        <v>35536955.315700002</v>
      </c>
      <c r="AT20" s="60">
        <v>-37836437.975199997</v>
      </c>
      <c r="AU20" s="85">
        <v>1194790</v>
      </c>
      <c r="AV20" s="60" t="s">
        <v>544</v>
      </c>
      <c r="AW20" s="60" t="s">
        <v>544</v>
      </c>
      <c r="AX20" s="60">
        <v>418242.25750000001</v>
      </c>
      <c r="AY20" s="60" t="s">
        <v>544</v>
      </c>
      <c r="AZ20" s="60">
        <v>11526992.9311</v>
      </c>
      <c r="BA20" s="60">
        <v>165575416.91249999</v>
      </c>
      <c r="BB20" s="60" t="s">
        <v>1808</v>
      </c>
      <c r="BC20" s="60" t="s">
        <v>544</v>
      </c>
      <c r="BD20" s="60">
        <v>9331949.4420999996</v>
      </c>
      <c r="BE20" s="60" t="s">
        <v>544</v>
      </c>
      <c r="BF20" s="60" t="s">
        <v>544</v>
      </c>
      <c r="BG20" s="60">
        <v>6516219.2281999998</v>
      </c>
      <c r="BH20" s="60">
        <v>164162068.85030001</v>
      </c>
      <c r="BI20" s="60">
        <v>3244412.3420000002</v>
      </c>
      <c r="BJ20" s="60" t="s">
        <v>544</v>
      </c>
      <c r="BK20" s="60">
        <v>19610002.0405</v>
      </c>
      <c r="BL20" s="85" t="s">
        <v>544</v>
      </c>
      <c r="BM20" s="60" t="s">
        <v>544</v>
      </c>
      <c r="BN20" s="60">
        <v>8877531.8190000001</v>
      </c>
      <c r="BO20" s="60">
        <v>172298653.10949999</v>
      </c>
      <c r="BP20" s="60">
        <v>154830119.40810001</v>
      </c>
      <c r="BQ20" s="60">
        <v>5934135.7457999997</v>
      </c>
      <c r="BR20" s="60" t="s">
        <v>544</v>
      </c>
      <c r="BS20" s="60">
        <v>14290321.469000001</v>
      </c>
      <c r="BT20" s="60" t="s">
        <v>544</v>
      </c>
      <c r="BU20" s="60">
        <v>37700112.688299999</v>
      </c>
      <c r="BV20" s="60" t="s">
        <v>544</v>
      </c>
      <c r="BW20" s="60" t="s">
        <v>544</v>
      </c>
      <c r="BX20" s="60" t="s">
        <v>544</v>
      </c>
      <c r="BY20" s="60" t="s">
        <v>544</v>
      </c>
      <c r="BZ20" s="60" t="s">
        <v>544</v>
      </c>
      <c r="CA20" s="60" t="s">
        <v>544</v>
      </c>
      <c r="CB20" s="60" t="s">
        <v>544</v>
      </c>
      <c r="CC20" s="60">
        <v>8981364.0204000007</v>
      </c>
      <c r="CD20" s="60">
        <v>5046908.6037999997</v>
      </c>
      <c r="CE20" s="60">
        <v>4739579.8552000001</v>
      </c>
      <c r="CF20" s="60">
        <v>35536955.315700002</v>
      </c>
      <c r="CG20" s="60">
        <v>725368.68310000002</v>
      </c>
      <c r="CH20" s="60" t="s">
        <v>544</v>
      </c>
      <c r="CI20" s="60" t="s">
        <v>860</v>
      </c>
      <c r="CJ20" s="60" t="s">
        <v>544</v>
      </c>
      <c r="CK20" s="60">
        <v>38425481.371399999</v>
      </c>
      <c r="CL20" s="60" t="s">
        <v>544</v>
      </c>
      <c r="CM20" s="85">
        <v>1194790</v>
      </c>
      <c r="CN20" s="60" t="s">
        <v>544</v>
      </c>
      <c r="CO20" s="60">
        <v>3244412.3420000002</v>
      </c>
      <c r="CP20" s="60">
        <v>36714475.603399999</v>
      </c>
      <c r="CQ20" s="60">
        <v>152627266.24849999</v>
      </c>
      <c r="CR20" s="60" t="s">
        <v>544</v>
      </c>
      <c r="CS20" s="60" t="s">
        <v>544</v>
      </c>
      <c r="CT20" s="60" t="s">
        <v>544</v>
      </c>
      <c r="CU20" s="60">
        <v>19610002.0405</v>
      </c>
      <c r="CV20" s="60">
        <v>4739579.8552000001</v>
      </c>
      <c r="CW20" s="60">
        <v>19610002.0405</v>
      </c>
      <c r="CX20" s="60">
        <v>27836943.784400001</v>
      </c>
      <c r="CY20" s="60" t="s">
        <v>544</v>
      </c>
      <c r="CZ20" s="60">
        <f t="shared" si="0"/>
        <v>24.712950003701781</v>
      </c>
      <c r="DA20" s="60" t="str">
        <f t="shared" si="1"/>
        <v>Y</v>
      </c>
    </row>
    <row r="21" spans="1:105">
      <c r="A21" s="13" t="s">
        <v>862</v>
      </c>
      <c r="B21" s="13">
        <v>1000703</v>
      </c>
      <c r="C21" s="13">
        <v>2022</v>
      </c>
      <c r="D21" s="13" t="s">
        <v>10</v>
      </c>
      <c r="E21" s="13" t="s">
        <v>13</v>
      </c>
      <c r="F21" s="84" t="s">
        <v>1812</v>
      </c>
      <c r="G21" s="60" t="s">
        <v>1855</v>
      </c>
      <c r="H21" s="60" t="s">
        <v>545</v>
      </c>
      <c r="I21" s="60" t="s">
        <v>1856</v>
      </c>
      <c r="J21" s="60" t="s">
        <v>862</v>
      </c>
      <c r="K21" s="85">
        <v>1000703</v>
      </c>
      <c r="L21" s="60">
        <v>3960440480000</v>
      </c>
      <c r="M21" s="60">
        <v>6621924206.0922003</v>
      </c>
      <c r="N21" s="60">
        <v>100931927.5438</v>
      </c>
      <c r="O21" s="60">
        <v>23218776.454300001</v>
      </c>
      <c r="P21" s="60">
        <v>-0.76</v>
      </c>
      <c r="Q21" s="60" t="s">
        <v>544</v>
      </c>
      <c r="R21" s="85">
        <v>4450</v>
      </c>
      <c r="S21" s="85">
        <v>103</v>
      </c>
      <c r="T21" s="60">
        <v>744212739.58080006</v>
      </c>
      <c r="U21" s="60">
        <v>548333918.19120002</v>
      </c>
      <c r="V21" s="60" t="s">
        <v>544</v>
      </c>
      <c r="W21" s="60" t="s">
        <v>1857</v>
      </c>
      <c r="X21" s="60">
        <v>354155559.9285</v>
      </c>
      <c r="Y21" s="60">
        <v>3643590658.5022998</v>
      </c>
      <c r="Z21" s="60">
        <v>5.23</v>
      </c>
      <c r="AA21" s="60" t="s">
        <v>544</v>
      </c>
      <c r="AB21" s="60" t="s">
        <v>544</v>
      </c>
      <c r="AC21" s="60">
        <v>6621924206.0922003</v>
      </c>
      <c r="AD21" s="60" t="s">
        <v>544</v>
      </c>
      <c r="AE21" s="60">
        <v>1991095971.6413</v>
      </c>
      <c r="AF21" s="60">
        <v>11.11</v>
      </c>
      <c r="AG21" s="60" t="s">
        <v>1858</v>
      </c>
      <c r="AH21" s="60" t="s">
        <v>544</v>
      </c>
      <c r="AI21" s="60" t="s">
        <v>544</v>
      </c>
      <c r="AJ21" s="60">
        <v>1133380967.9337001</v>
      </c>
      <c r="AK21" s="60">
        <v>5.86</v>
      </c>
      <c r="AL21" s="60">
        <v>4841818452.1154003</v>
      </c>
      <c r="AM21" s="60">
        <v>132167607.9883</v>
      </c>
      <c r="AN21" s="60">
        <v>216658188.43169999</v>
      </c>
      <c r="AO21" s="60">
        <v>510450276.02079999</v>
      </c>
      <c r="AP21" s="60">
        <v>1446431331.7604001</v>
      </c>
      <c r="AQ21" s="60">
        <v>6621924206.0922003</v>
      </c>
      <c r="AR21" s="60">
        <v>2.12</v>
      </c>
      <c r="AS21" s="60">
        <v>1420701662.1468</v>
      </c>
      <c r="AT21" s="60">
        <v>1597331485.3217001</v>
      </c>
      <c r="AU21" s="85">
        <v>1000703</v>
      </c>
      <c r="AV21" s="60" t="s">
        <v>544</v>
      </c>
      <c r="AW21" s="60" t="s">
        <v>544</v>
      </c>
      <c r="AX21" s="60">
        <v>35779657.780599996</v>
      </c>
      <c r="AY21" s="60">
        <v>3124476939.5749998</v>
      </c>
      <c r="AZ21" s="60">
        <v>1237362193.1912</v>
      </c>
      <c r="BA21" s="60">
        <v>34262497.888300002</v>
      </c>
      <c r="BB21" s="60" t="s">
        <v>1808</v>
      </c>
      <c r="BC21" s="60" t="s">
        <v>544</v>
      </c>
      <c r="BD21" s="60">
        <v>225370925.74630001</v>
      </c>
      <c r="BE21" s="60" t="s">
        <v>544</v>
      </c>
      <c r="BF21" s="60" t="s">
        <v>544</v>
      </c>
      <c r="BG21" s="60">
        <v>79885258.472000003</v>
      </c>
      <c r="BH21" s="60">
        <v>4756070922.7849998</v>
      </c>
      <c r="BI21" s="60">
        <v>-21604469.024500001</v>
      </c>
      <c r="BJ21" s="60" t="s">
        <v>544</v>
      </c>
      <c r="BK21" s="60">
        <v>312344255.95719999</v>
      </c>
      <c r="BL21" s="85" t="s">
        <v>1859</v>
      </c>
      <c r="BM21" s="60" t="s">
        <v>1860</v>
      </c>
      <c r="BN21" s="60">
        <v>107117790.5597</v>
      </c>
      <c r="BO21" s="60">
        <v>5793263840.1872997</v>
      </c>
      <c r="BP21" s="60">
        <v>4530699997.0386</v>
      </c>
      <c r="BQ21" s="60">
        <v>11237280.821599999</v>
      </c>
      <c r="BR21" s="60">
        <v>43867323.206500001</v>
      </c>
      <c r="BS21" s="60">
        <v>76467933.074399993</v>
      </c>
      <c r="BT21" s="60">
        <v>1174164354.2483001</v>
      </c>
      <c r="BU21" s="60">
        <v>479201592.29930001</v>
      </c>
      <c r="BV21" s="60">
        <v>144598222.4623</v>
      </c>
      <c r="BW21" s="60">
        <v>582596417.75150001</v>
      </c>
      <c r="BX21" s="60" t="s">
        <v>544</v>
      </c>
      <c r="BY21" s="60" t="s">
        <v>544</v>
      </c>
      <c r="BZ21" s="60">
        <v>16452675.0163</v>
      </c>
      <c r="CA21" s="60" t="s">
        <v>544</v>
      </c>
      <c r="CB21" s="60" t="s">
        <v>1861</v>
      </c>
      <c r="CC21" s="60">
        <v>158849058.28799999</v>
      </c>
      <c r="CD21" s="60">
        <v>146447341.28560001</v>
      </c>
      <c r="CE21" s="60">
        <v>110851434.84029999</v>
      </c>
      <c r="CF21" s="60">
        <v>1446431331.7604001</v>
      </c>
      <c r="CG21" s="60">
        <v>91610674.653799996</v>
      </c>
      <c r="CH21" s="60" t="s">
        <v>544</v>
      </c>
      <c r="CI21" s="60" t="s">
        <v>862</v>
      </c>
      <c r="CJ21" s="60" t="s">
        <v>544</v>
      </c>
      <c r="CK21" s="60">
        <v>570813748.36020005</v>
      </c>
      <c r="CL21" s="60" t="s">
        <v>544</v>
      </c>
      <c r="CM21" s="85">
        <v>1000703</v>
      </c>
      <c r="CN21" s="60">
        <v>2539357.5784</v>
      </c>
      <c r="CO21" s="60">
        <v>-21604469.024500001</v>
      </c>
      <c r="CP21" s="60">
        <v>461273350.48809999</v>
      </c>
      <c r="CQ21" s="60">
        <v>3643590658.5022998</v>
      </c>
      <c r="CR21" s="60">
        <v>1481.4072000000001</v>
      </c>
      <c r="CS21" s="60">
        <v>2539357.5784</v>
      </c>
      <c r="CT21" s="60">
        <v>192594366.17500001</v>
      </c>
      <c r="CU21" s="60">
        <v>119749889.7823</v>
      </c>
      <c r="CV21" s="60">
        <v>110851434.84029999</v>
      </c>
      <c r="CW21" s="60">
        <v>312344255.95719999</v>
      </c>
      <c r="CX21" s="60">
        <v>354155559.9285</v>
      </c>
      <c r="CY21" s="60" t="s">
        <v>544</v>
      </c>
      <c r="CZ21" s="60">
        <f t="shared" si="0"/>
        <v>598.08000767456338</v>
      </c>
      <c r="DA21" s="60" t="str">
        <f t="shared" si="1"/>
        <v>Y</v>
      </c>
    </row>
    <row r="22" spans="1:105">
      <c r="A22" s="13" t="s">
        <v>862</v>
      </c>
      <c r="B22" s="13">
        <v>1000703</v>
      </c>
      <c r="C22" s="13">
        <v>2023</v>
      </c>
      <c r="D22" s="13" t="s">
        <v>10</v>
      </c>
      <c r="E22" s="13" t="s">
        <v>13</v>
      </c>
      <c r="F22" s="84" t="s">
        <v>1804</v>
      </c>
      <c r="G22" s="60" t="s">
        <v>1855</v>
      </c>
      <c r="H22" s="60" t="s">
        <v>545</v>
      </c>
      <c r="I22" s="60" t="s">
        <v>1856</v>
      </c>
      <c r="J22" s="60" t="s">
        <v>862</v>
      </c>
      <c r="K22" s="85">
        <v>1000703</v>
      </c>
      <c r="L22" s="60">
        <v>4126878824000</v>
      </c>
      <c r="M22" s="60">
        <v>7890102863.6595001</v>
      </c>
      <c r="N22" s="60">
        <v>106841148.2445</v>
      </c>
      <c r="O22" s="60">
        <v>34388874.998199999</v>
      </c>
      <c r="P22" s="60">
        <v>-0.22</v>
      </c>
      <c r="Q22" s="60" t="s">
        <v>544</v>
      </c>
      <c r="R22" s="85">
        <v>4667</v>
      </c>
      <c r="S22" s="85">
        <v>103</v>
      </c>
      <c r="T22" s="60">
        <v>865459727.37849998</v>
      </c>
      <c r="U22" s="60">
        <v>753960027.73459995</v>
      </c>
      <c r="V22" s="60" t="s">
        <v>544</v>
      </c>
      <c r="W22" s="60" t="s">
        <v>1857</v>
      </c>
      <c r="X22" s="60">
        <v>344165248.18220001</v>
      </c>
      <c r="Y22" s="60">
        <v>4649609214.6766005</v>
      </c>
      <c r="Z22" s="60">
        <v>1.74</v>
      </c>
      <c r="AA22" s="60" t="s">
        <v>544</v>
      </c>
      <c r="AB22" s="60" t="s">
        <v>544</v>
      </c>
      <c r="AC22" s="60">
        <v>7890102863.6595001</v>
      </c>
      <c r="AD22" s="60" t="s">
        <v>544</v>
      </c>
      <c r="AE22" s="60">
        <v>2461667049.3677001</v>
      </c>
      <c r="AF22" s="60">
        <v>7.51</v>
      </c>
      <c r="AG22" s="60" t="s">
        <v>1858</v>
      </c>
      <c r="AH22" s="60" t="s">
        <v>544</v>
      </c>
      <c r="AI22" s="60" t="s">
        <v>544</v>
      </c>
      <c r="AJ22" s="60">
        <v>1290938180.5274999</v>
      </c>
      <c r="AK22" s="60">
        <v>4.9000000000000004</v>
      </c>
      <c r="AL22" s="60">
        <v>5742087511.8051996</v>
      </c>
      <c r="AM22" s="60">
        <v>141910477.12799999</v>
      </c>
      <c r="AN22" s="60">
        <v>384059917.17470002</v>
      </c>
      <c r="AO22" s="60">
        <v>346840417.64099997</v>
      </c>
      <c r="AP22" s="60">
        <v>1789219597.5922999</v>
      </c>
      <c r="AQ22" s="60">
        <v>7890102863.6595001</v>
      </c>
      <c r="AR22" s="60">
        <v>1.9</v>
      </c>
      <c r="AS22" s="60">
        <v>1706041776.7574999</v>
      </c>
      <c r="AT22" s="60">
        <v>1842508343.6682999</v>
      </c>
      <c r="AU22" s="85">
        <v>1000703</v>
      </c>
      <c r="AV22" s="60" t="s">
        <v>544</v>
      </c>
      <c r="AW22" s="60" t="s">
        <v>544</v>
      </c>
      <c r="AX22" s="60">
        <v>36761856.306699999</v>
      </c>
      <c r="AY22" s="60">
        <v>3752605229.8952999</v>
      </c>
      <c r="AZ22" s="60">
        <v>1741820455.7018001</v>
      </c>
      <c r="BA22" s="60">
        <v>35833236.391999997</v>
      </c>
      <c r="BB22" s="60" t="s">
        <v>1808</v>
      </c>
      <c r="BC22" s="60" t="s">
        <v>544</v>
      </c>
      <c r="BD22" s="60">
        <v>215517607.0388</v>
      </c>
      <c r="BE22" s="60" t="s">
        <v>544</v>
      </c>
      <c r="BF22" s="60" t="s">
        <v>544</v>
      </c>
      <c r="BG22" s="60">
        <v>93646715.552499995</v>
      </c>
      <c r="BH22" s="60">
        <v>5630946809.9554996</v>
      </c>
      <c r="BI22" s="60">
        <v>83862352.7632</v>
      </c>
      <c r="BJ22" s="60" t="s">
        <v>544</v>
      </c>
      <c r="BK22" s="60">
        <v>363798021.78759998</v>
      </c>
      <c r="BL22" s="85" t="s">
        <v>1859</v>
      </c>
      <c r="BM22" s="60" t="s">
        <v>1860</v>
      </c>
      <c r="BN22" s="60">
        <v>101046121.0082</v>
      </c>
      <c r="BO22" s="60">
        <v>7174428557.3015003</v>
      </c>
      <c r="BP22" s="60">
        <v>5415429202.9166002</v>
      </c>
      <c r="BQ22" s="60">
        <v>17068904.322299998</v>
      </c>
      <c r="BR22" s="60">
        <v>62863537.985600002</v>
      </c>
      <c r="BS22" s="60">
        <v>110464228.50139999</v>
      </c>
      <c r="BT22" s="60">
        <v>1060532741.5556</v>
      </c>
      <c r="BU22" s="60">
        <v>611954639.0783</v>
      </c>
      <c r="BV22" s="60">
        <v>160225041.01010001</v>
      </c>
      <c r="BW22" s="60">
        <v>789793266.03849995</v>
      </c>
      <c r="BX22" s="60" t="s">
        <v>544</v>
      </c>
      <c r="BY22" s="60" t="s">
        <v>544</v>
      </c>
      <c r="BZ22" s="60">
        <v>20673542.5713</v>
      </c>
      <c r="CA22" s="60" t="s">
        <v>544</v>
      </c>
      <c r="CB22" s="60" t="s">
        <v>1825</v>
      </c>
      <c r="CC22" s="60">
        <v>288648705.24739999</v>
      </c>
      <c r="CD22" s="60">
        <v>157674105.6047</v>
      </c>
      <c r="CE22" s="60">
        <v>44566657.094499998</v>
      </c>
      <c r="CF22" s="60">
        <v>1789219597.5922999</v>
      </c>
      <c r="CG22" s="60">
        <v>116269461.36059999</v>
      </c>
      <c r="CH22" s="60" t="s">
        <v>544</v>
      </c>
      <c r="CI22" s="60" t="s">
        <v>862</v>
      </c>
      <c r="CJ22" s="60" t="s">
        <v>544</v>
      </c>
      <c r="CK22" s="60">
        <v>728225165.35689998</v>
      </c>
      <c r="CL22" s="60" t="s">
        <v>544</v>
      </c>
      <c r="CM22" s="85">
        <v>1000703</v>
      </c>
      <c r="CN22" s="60">
        <v>1211484.6798</v>
      </c>
      <c r="CO22" s="60">
        <v>83862352.7632</v>
      </c>
      <c r="CP22" s="60">
        <v>445211369.19029999</v>
      </c>
      <c r="CQ22" s="60">
        <v>4649609214.6766005</v>
      </c>
      <c r="CR22" s="60">
        <v>1064.9178999999999</v>
      </c>
      <c r="CS22" s="60">
        <v>1211484.6798</v>
      </c>
      <c r="CT22" s="60">
        <v>228023133.41780001</v>
      </c>
      <c r="CU22" s="60">
        <v>135774888.3698</v>
      </c>
      <c r="CV22" s="60">
        <v>44566657.094499998</v>
      </c>
      <c r="CW22" s="60">
        <v>363798021.78759998</v>
      </c>
      <c r="CX22" s="60">
        <v>344165248.18220001</v>
      </c>
      <c r="CY22" s="60" t="s">
        <v>544</v>
      </c>
      <c r="CZ22" s="60">
        <f t="shared" si="0"/>
        <v>523.04499641034045</v>
      </c>
      <c r="DA22" s="60" t="str">
        <f t="shared" si="1"/>
        <v>Y</v>
      </c>
    </row>
    <row r="23" spans="1:105">
      <c r="A23" s="13" t="s">
        <v>863</v>
      </c>
      <c r="B23" s="13">
        <v>1061614</v>
      </c>
      <c r="C23" s="13">
        <v>2022</v>
      </c>
      <c r="D23" s="13" t="s">
        <v>12</v>
      </c>
      <c r="E23" s="13" t="s">
        <v>507</v>
      </c>
      <c r="F23" s="84" t="s">
        <v>1812</v>
      </c>
      <c r="G23" s="60" t="s">
        <v>1826</v>
      </c>
      <c r="H23" s="60" t="s">
        <v>545</v>
      </c>
      <c r="I23" s="60" t="s">
        <v>540</v>
      </c>
      <c r="J23" s="60" t="s">
        <v>1862</v>
      </c>
      <c r="K23" s="85">
        <v>1037168</v>
      </c>
      <c r="L23" s="60">
        <v>670682000</v>
      </c>
      <c r="M23" s="60">
        <v>670682000</v>
      </c>
      <c r="N23" s="60">
        <v>12290000</v>
      </c>
      <c r="O23" s="60">
        <v>4121000</v>
      </c>
      <c r="P23" s="60">
        <v>0.14000000000000001</v>
      </c>
      <c r="Q23" s="60" t="s">
        <v>544</v>
      </c>
      <c r="R23" s="85" t="s">
        <v>544</v>
      </c>
      <c r="S23" s="85" t="s">
        <v>544</v>
      </c>
      <c r="T23" s="60" t="s">
        <v>544</v>
      </c>
      <c r="U23" s="60" t="s">
        <v>544</v>
      </c>
      <c r="V23" s="60" t="s">
        <v>544</v>
      </c>
      <c r="W23" s="60" t="s">
        <v>1828</v>
      </c>
      <c r="X23" s="60">
        <v>27713000</v>
      </c>
      <c r="Y23" s="60">
        <v>393996000</v>
      </c>
      <c r="Z23" s="60">
        <v>1.66</v>
      </c>
      <c r="AA23" s="60">
        <v>80715000</v>
      </c>
      <c r="AB23" s="60">
        <v>534777000</v>
      </c>
      <c r="AC23" s="60">
        <v>670682000</v>
      </c>
      <c r="AD23" s="60" t="s">
        <v>544</v>
      </c>
      <c r="AE23" s="60">
        <v>4733000</v>
      </c>
      <c r="AF23" s="60">
        <v>4.8099999999999996</v>
      </c>
      <c r="AG23" s="60" t="s">
        <v>1829</v>
      </c>
      <c r="AH23" s="60" t="s">
        <v>544</v>
      </c>
      <c r="AI23" s="60">
        <v>56483000</v>
      </c>
      <c r="AJ23" s="60">
        <v>33689000</v>
      </c>
      <c r="AK23" s="60">
        <v>5.28</v>
      </c>
      <c r="AL23" s="60">
        <v>475114000</v>
      </c>
      <c r="AM23" s="60">
        <v>12754000</v>
      </c>
      <c r="AN23" s="60">
        <v>21091000</v>
      </c>
      <c r="AO23" s="60">
        <v>98004000</v>
      </c>
      <c r="AP23" s="60">
        <v>58568000</v>
      </c>
      <c r="AQ23" s="60">
        <v>670682000</v>
      </c>
      <c r="AR23" s="60">
        <v>2.34</v>
      </c>
      <c r="AS23" s="60">
        <v>52050000</v>
      </c>
      <c r="AT23" s="60">
        <v>487411000</v>
      </c>
      <c r="AU23" s="85">
        <v>1061614</v>
      </c>
      <c r="AV23" s="60" t="s">
        <v>544</v>
      </c>
      <c r="AW23" s="60" t="s">
        <v>544</v>
      </c>
      <c r="AX23" s="60">
        <v>2170000</v>
      </c>
      <c r="AY23" s="60" t="s">
        <v>544</v>
      </c>
      <c r="AZ23" s="60">
        <v>39261000</v>
      </c>
      <c r="BA23" s="60">
        <v>246000</v>
      </c>
      <c r="BB23" s="60" t="s">
        <v>1808</v>
      </c>
      <c r="BC23" s="60" t="s">
        <v>544</v>
      </c>
      <c r="BD23" s="60">
        <v>14447000</v>
      </c>
      <c r="BE23" s="60" t="s">
        <v>544</v>
      </c>
      <c r="BF23" s="60" t="s">
        <v>544</v>
      </c>
      <c r="BG23" s="60">
        <v>-98000</v>
      </c>
      <c r="BH23" s="60">
        <v>526079000</v>
      </c>
      <c r="BI23" s="60">
        <v>572000</v>
      </c>
      <c r="BJ23" s="60" t="s">
        <v>544</v>
      </c>
      <c r="BK23" s="60">
        <v>24602000</v>
      </c>
      <c r="BL23" s="85" t="s">
        <v>1863</v>
      </c>
      <c r="BM23" s="60" t="s">
        <v>1864</v>
      </c>
      <c r="BN23" s="60">
        <v>1117000</v>
      </c>
      <c r="BO23" s="60">
        <v>550893000</v>
      </c>
      <c r="BP23" s="60">
        <v>511632000</v>
      </c>
      <c r="BQ23" s="60" t="s">
        <v>544</v>
      </c>
      <c r="BR23" s="60" t="s">
        <v>544</v>
      </c>
      <c r="BS23" s="60">
        <v>12138000</v>
      </c>
      <c r="BT23" s="60">
        <v>403000</v>
      </c>
      <c r="BU23" s="60">
        <v>47650000</v>
      </c>
      <c r="BV23" s="60" t="s">
        <v>544</v>
      </c>
      <c r="BW23" s="60" t="s">
        <v>544</v>
      </c>
      <c r="BX23" s="60" t="s">
        <v>544</v>
      </c>
      <c r="BY23" s="60" t="s">
        <v>544</v>
      </c>
      <c r="BZ23" s="60" t="s">
        <v>544</v>
      </c>
      <c r="CA23" s="60" t="s">
        <v>544</v>
      </c>
      <c r="CB23" s="60" t="s">
        <v>1833</v>
      </c>
      <c r="CC23" s="60">
        <v>11384000</v>
      </c>
      <c r="CD23" s="60">
        <v>5743000</v>
      </c>
      <c r="CE23" s="60">
        <v>1146000</v>
      </c>
      <c r="CF23" s="60">
        <v>58568000</v>
      </c>
      <c r="CG23" s="60">
        <v>1154000</v>
      </c>
      <c r="CH23" s="60" t="s">
        <v>544</v>
      </c>
      <c r="CI23" s="60" t="s">
        <v>1862</v>
      </c>
      <c r="CJ23" s="60" t="s">
        <v>544</v>
      </c>
      <c r="CK23" s="60">
        <v>48804000</v>
      </c>
      <c r="CL23" s="60" t="s">
        <v>544</v>
      </c>
      <c r="CM23" s="85">
        <v>1037168</v>
      </c>
      <c r="CN23" s="60" t="s">
        <v>544</v>
      </c>
      <c r="CO23" s="60">
        <v>572000</v>
      </c>
      <c r="CP23" s="60">
        <v>28830000</v>
      </c>
      <c r="CQ23" s="60">
        <v>393996000</v>
      </c>
      <c r="CR23" s="60" t="s">
        <v>544</v>
      </c>
      <c r="CS23" s="60" t="s">
        <v>544</v>
      </c>
      <c r="CT23" s="60">
        <v>8359000</v>
      </c>
      <c r="CU23" s="60">
        <v>16243000</v>
      </c>
      <c r="CV23" s="60">
        <v>1146000</v>
      </c>
      <c r="CW23" s="60">
        <v>24602000</v>
      </c>
      <c r="CX23" s="60">
        <v>27713000</v>
      </c>
      <c r="CY23" s="60" t="s">
        <v>544</v>
      </c>
      <c r="CZ23" s="60">
        <f t="shared" si="0"/>
        <v>1</v>
      </c>
      <c r="DA23" s="60" t="str">
        <f t="shared" si="1"/>
        <v>N</v>
      </c>
    </row>
    <row r="24" spans="1:105">
      <c r="A24" s="13" t="s">
        <v>863</v>
      </c>
      <c r="B24" s="13">
        <v>1061614</v>
      </c>
      <c r="C24" s="13">
        <v>2023</v>
      </c>
      <c r="D24" s="13" t="s">
        <v>12</v>
      </c>
      <c r="E24" s="13" t="s">
        <v>507</v>
      </c>
      <c r="F24" s="84" t="s">
        <v>1804</v>
      </c>
      <c r="G24" s="60" t="s">
        <v>1826</v>
      </c>
      <c r="H24" s="60" t="s">
        <v>1827</v>
      </c>
      <c r="I24" s="60" t="s">
        <v>540</v>
      </c>
      <c r="J24" s="60" t="s">
        <v>1862</v>
      </c>
      <c r="K24" s="85">
        <v>1037168</v>
      </c>
      <c r="L24" s="60">
        <v>664062000</v>
      </c>
      <c r="M24" s="60">
        <v>664062000</v>
      </c>
      <c r="N24" s="60">
        <v>19493000</v>
      </c>
      <c r="O24" s="60">
        <v>4390000</v>
      </c>
      <c r="P24" s="60">
        <v>0.12</v>
      </c>
      <c r="Q24" s="60" t="s">
        <v>544</v>
      </c>
      <c r="R24" s="85" t="s">
        <v>544</v>
      </c>
      <c r="S24" s="85" t="s">
        <v>544</v>
      </c>
      <c r="T24" s="60" t="s">
        <v>544</v>
      </c>
      <c r="U24" s="60" t="s">
        <v>544</v>
      </c>
      <c r="V24" s="60" t="s">
        <v>544</v>
      </c>
      <c r="W24" s="60" t="s">
        <v>1828</v>
      </c>
      <c r="X24" s="60">
        <v>21448000</v>
      </c>
      <c r="Y24" s="60">
        <v>440237000</v>
      </c>
      <c r="Z24" s="60">
        <v>-7.07</v>
      </c>
      <c r="AA24" s="60">
        <v>72569000</v>
      </c>
      <c r="AB24" s="60">
        <v>524323000</v>
      </c>
      <c r="AC24" s="60">
        <v>664062000</v>
      </c>
      <c r="AD24" s="60" t="s">
        <v>544</v>
      </c>
      <c r="AE24" s="60">
        <v>11111000</v>
      </c>
      <c r="AF24" s="60">
        <v>5.79</v>
      </c>
      <c r="AG24" s="60" t="s">
        <v>1829</v>
      </c>
      <c r="AH24" s="60" t="s">
        <v>544</v>
      </c>
      <c r="AI24" s="60">
        <v>53467000</v>
      </c>
      <c r="AJ24" s="60">
        <v>33063000</v>
      </c>
      <c r="AK24" s="60">
        <v>3.83</v>
      </c>
      <c r="AL24" s="60">
        <v>512932000</v>
      </c>
      <c r="AM24" s="60">
        <v>13534000</v>
      </c>
      <c r="AN24" s="60">
        <v>33557000</v>
      </c>
      <c r="AO24" s="60">
        <v>76777000</v>
      </c>
      <c r="AP24" s="60">
        <v>54584000</v>
      </c>
      <c r="AQ24" s="60">
        <v>664062000</v>
      </c>
      <c r="AR24" s="60">
        <v>3.7</v>
      </c>
      <c r="AS24" s="60">
        <v>47663000</v>
      </c>
      <c r="AT24" s="60">
        <v>481817000</v>
      </c>
      <c r="AU24" s="85">
        <v>1061614</v>
      </c>
      <c r="AV24" s="60" t="s">
        <v>544</v>
      </c>
      <c r="AW24" s="60" t="s">
        <v>544</v>
      </c>
      <c r="AX24" s="60">
        <v>3748000</v>
      </c>
      <c r="AY24" s="60" t="s">
        <v>544</v>
      </c>
      <c r="AZ24" s="60">
        <v>52516000</v>
      </c>
      <c r="BA24" s="60">
        <v>156000</v>
      </c>
      <c r="BB24" s="60" t="s">
        <v>1808</v>
      </c>
      <c r="BC24" s="60" t="s">
        <v>544</v>
      </c>
      <c r="BD24" s="60">
        <v>17550000</v>
      </c>
      <c r="BE24" s="60" t="s">
        <v>544</v>
      </c>
      <c r="BF24" s="60" t="s">
        <v>544</v>
      </c>
      <c r="BG24" s="60">
        <v>-47000</v>
      </c>
      <c r="BH24" s="60">
        <v>526147000</v>
      </c>
      <c r="BI24" s="60">
        <v>-3676000</v>
      </c>
      <c r="BJ24" s="60" t="s">
        <v>544</v>
      </c>
      <c r="BK24" s="60">
        <v>22896000</v>
      </c>
      <c r="BL24" s="85" t="s">
        <v>1863</v>
      </c>
      <c r="BM24" s="60" t="s">
        <v>1864</v>
      </c>
      <c r="BN24" s="60">
        <v>1057000</v>
      </c>
      <c r="BO24" s="60">
        <v>561113000</v>
      </c>
      <c r="BP24" s="60">
        <v>508597000</v>
      </c>
      <c r="BQ24" s="60" t="s">
        <v>544</v>
      </c>
      <c r="BR24" s="60" t="s">
        <v>544</v>
      </c>
      <c r="BS24" s="60">
        <v>14776000</v>
      </c>
      <c r="BT24" s="60">
        <v>126000</v>
      </c>
      <c r="BU24" s="60">
        <v>52398000</v>
      </c>
      <c r="BV24" s="60" t="s">
        <v>544</v>
      </c>
      <c r="BW24" s="60" t="s">
        <v>544</v>
      </c>
      <c r="BX24" s="60" t="s">
        <v>544</v>
      </c>
      <c r="BY24" s="60" t="s">
        <v>544</v>
      </c>
      <c r="BZ24" s="60" t="s">
        <v>544</v>
      </c>
      <c r="CA24" s="60" t="s">
        <v>544</v>
      </c>
      <c r="CB24" s="60" t="s">
        <v>1861</v>
      </c>
      <c r="CC24" s="60">
        <v>21012000</v>
      </c>
      <c r="CD24" s="60">
        <v>5083000</v>
      </c>
      <c r="CE24" s="60">
        <v>-3984000</v>
      </c>
      <c r="CF24" s="60">
        <v>54584000</v>
      </c>
      <c r="CG24" s="60">
        <v>2607000</v>
      </c>
      <c r="CH24" s="60" t="s">
        <v>544</v>
      </c>
      <c r="CI24" s="60" t="s">
        <v>1862</v>
      </c>
      <c r="CJ24" s="60" t="s">
        <v>544</v>
      </c>
      <c r="CK24" s="60">
        <v>55005000</v>
      </c>
      <c r="CL24" s="60" t="s">
        <v>544</v>
      </c>
      <c r="CM24" s="85">
        <v>1037168</v>
      </c>
      <c r="CN24" s="60" t="s">
        <v>544</v>
      </c>
      <c r="CO24" s="60">
        <v>-3676000</v>
      </c>
      <c r="CP24" s="60">
        <v>22505000</v>
      </c>
      <c r="CQ24" s="60">
        <v>440237000</v>
      </c>
      <c r="CR24" s="60" t="s">
        <v>544</v>
      </c>
      <c r="CS24" s="60" t="s">
        <v>544</v>
      </c>
      <c r="CT24" s="60">
        <v>9708000</v>
      </c>
      <c r="CU24" s="60">
        <v>13188000</v>
      </c>
      <c r="CV24" s="60">
        <v>-3984000</v>
      </c>
      <c r="CW24" s="60">
        <v>22896000</v>
      </c>
      <c r="CX24" s="60">
        <v>21448000</v>
      </c>
      <c r="CY24" s="60" t="s">
        <v>544</v>
      </c>
      <c r="CZ24" s="60">
        <f t="shared" si="0"/>
        <v>1</v>
      </c>
      <c r="DA24" s="60" t="str">
        <f t="shared" si="1"/>
        <v>N</v>
      </c>
    </row>
    <row r="25" spans="1:105">
      <c r="A25" s="13" t="s">
        <v>864</v>
      </c>
      <c r="B25" s="13">
        <v>1009338</v>
      </c>
      <c r="C25" s="13">
        <v>2022</v>
      </c>
      <c r="D25" s="13" t="s">
        <v>10</v>
      </c>
      <c r="E25" s="13" t="s">
        <v>507</v>
      </c>
      <c r="F25" s="84" t="s">
        <v>1812</v>
      </c>
      <c r="G25" s="60" t="s">
        <v>568</v>
      </c>
      <c r="H25" s="60" t="s">
        <v>1821</v>
      </c>
      <c r="I25" s="60" t="s">
        <v>1822</v>
      </c>
      <c r="J25" s="60" t="s">
        <v>1865</v>
      </c>
      <c r="K25" s="85">
        <v>104050</v>
      </c>
      <c r="L25" s="60">
        <v>47739500000</v>
      </c>
      <c r="M25" s="60">
        <v>9280798614.6042995</v>
      </c>
      <c r="N25" s="60">
        <v>274461012.03609997</v>
      </c>
      <c r="O25" s="60">
        <v>-69694200.888899997</v>
      </c>
      <c r="P25" s="60">
        <v>-0.77</v>
      </c>
      <c r="Q25" s="60" t="s">
        <v>544</v>
      </c>
      <c r="R25" s="85" t="s">
        <v>544</v>
      </c>
      <c r="S25" s="85" t="s">
        <v>544</v>
      </c>
      <c r="T25" s="60">
        <v>2908629638.6037998</v>
      </c>
      <c r="U25" s="60" t="s">
        <v>544</v>
      </c>
      <c r="V25" s="60" t="s">
        <v>544</v>
      </c>
      <c r="W25" s="60" t="s">
        <v>1823</v>
      </c>
      <c r="X25" s="60">
        <v>264040902.78189999</v>
      </c>
      <c r="Y25" s="60">
        <v>12480802.5023</v>
      </c>
      <c r="Z25" s="60">
        <v>15.28</v>
      </c>
      <c r="AA25" s="60" t="s">
        <v>544</v>
      </c>
      <c r="AB25" s="60">
        <v>8833006083.7047005</v>
      </c>
      <c r="AC25" s="60">
        <v>9280798614.6042995</v>
      </c>
      <c r="AD25" s="60">
        <v>12.72</v>
      </c>
      <c r="AE25" s="60">
        <v>2882190555.4214001</v>
      </c>
      <c r="AF25" s="60">
        <v>11.31</v>
      </c>
      <c r="AG25" s="60" t="s">
        <v>1824</v>
      </c>
      <c r="AH25" s="60" t="s">
        <v>544</v>
      </c>
      <c r="AI25" s="60">
        <v>1380683916.6891</v>
      </c>
      <c r="AJ25" s="60" t="s">
        <v>544</v>
      </c>
      <c r="AK25" s="60">
        <v>3.37</v>
      </c>
      <c r="AL25" s="60">
        <v>716479713.74070001</v>
      </c>
      <c r="AM25" s="60">
        <v>926009447.9612</v>
      </c>
      <c r="AN25" s="60">
        <v>103890044.505</v>
      </c>
      <c r="AO25" s="60">
        <v>24592235.460099999</v>
      </c>
      <c r="AP25" s="60">
        <v>1098796632.7591</v>
      </c>
      <c r="AQ25" s="60">
        <v>9280798614.6042995</v>
      </c>
      <c r="AR25" s="60">
        <v>4.74</v>
      </c>
      <c r="AS25" s="60">
        <v>1099360407.3269999</v>
      </c>
      <c r="AT25" s="60">
        <v>2908649079.1061001</v>
      </c>
      <c r="AU25" s="85">
        <v>1009338</v>
      </c>
      <c r="AV25" s="60" t="s">
        <v>544</v>
      </c>
      <c r="AW25" s="60" t="s">
        <v>544</v>
      </c>
      <c r="AX25" s="60">
        <v>15008067.806500001</v>
      </c>
      <c r="AY25" s="60">
        <v>2882190555.4214001</v>
      </c>
      <c r="AZ25" s="60">
        <v>1349987363.4942999</v>
      </c>
      <c r="BA25" s="60">
        <v>-19440.5023</v>
      </c>
      <c r="BB25" s="60" t="s">
        <v>1808</v>
      </c>
      <c r="BC25" s="60">
        <v>10856684615.2894</v>
      </c>
      <c r="BD25" s="60">
        <v>174361865.48750001</v>
      </c>
      <c r="BE25" s="60" t="s">
        <v>544</v>
      </c>
      <c r="BF25" s="60">
        <v>690487762.11210001</v>
      </c>
      <c r="BG25" s="60">
        <v>28577538.439800002</v>
      </c>
      <c r="BH25" s="60">
        <v>5790820194.0251999</v>
      </c>
      <c r="BI25" s="60">
        <v>159237154.66690001</v>
      </c>
      <c r="BJ25" s="60" t="s">
        <v>544</v>
      </c>
      <c r="BK25" s="60">
        <v>138688543.6936</v>
      </c>
      <c r="BL25" s="85" t="s">
        <v>544</v>
      </c>
      <c r="BM25" s="60" t="s">
        <v>544</v>
      </c>
      <c r="BN25" s="60">
        <v>30502148.171500001</v>
      </c>
      <c r="BO25" s="60">
        <v>8283325880.0411997</v>
      </c>
      <c r="BP25" s="60">
        <v>5616458328.5376997</v>
      </c>
      <c r="BQ25" s="60">
        <v>334532164.26670003</v>
      </c>
      <c r="BR25" s="60" t="s">
        <v>544</v>
      </c>
      <c r="BS25" s="60">
        <v>874083866.21109998</v>
      </c>
      <c r="BT25" s="60">
        <v>122086354.6952</v>
      </c>
      <c r="BU25" s="60">
        <v>69655319.884200007</v>
      </c>
      <c r="BV25" s="60" t="s">
        <v>544</v>
      </c>
      <c r="BW25" s="60" t="s">
        <v>544</v>
      </c>
      <c r="BX25" s="60">
        <v>1038647718.5192</v>
      </c>
      <c r="BY25" s="60" t="s">
        <v>544</v>
      </c>
      <c r="BZ25" s="60" t="s">
        <v>544</v>
      </c>
      <c r="CA25" s="60" t="s">
        <v>544</v>
      </c>
      <c r="CB25" s="60" t="s">
        <v>544</v>
      </c>
      <c r="CC25" s="60">
        <v>163105814.63260001</v>
      </c>
      <c r="CD25" s="60">
        <v>3557611.9282</v>
      </c>
      <c r="CE25" s="60">
        <v>225723672.6697</v>
      </c>
      <c r="CF25" s="60">
        <v>1098796632.7591</v>
      </c>
      <c r="CG25" s="60">
        <v>298275627.40259999</v>
      </c>
      <c r="CH25" s="60">
        <v>-17146523.063900001</v>
      </c>
      <c r="CI25" s="60" t="s">
        <v>1865</v>
      </c>
      <c r="CJ25" s="60">
        <v>15.63</v>
      </c>
      <c r="CK25" s="60">
        <v>367930947.28680003</v>
      </c>
      <c r="CL25" s="60" t="s">
        <v>544</v>
      </c>
      <c r="CM25" s="85">
        <v>104050</v>
      </c>
      <c r="CN25" s="60" t="s">
        <v>544</v>
      </c>
      <c r="CO25" s="60">
        <v>159237154.66690001</v>
      </c>
      <c r="CP25" s="60">
        <v>294543050.9533</v>
      </c>
      <c r="CQ25" s="60">
        <v>12480802.5023</v>
      </c>
      <c r="CR25" s="60" t="s">
        <v>544</v>
      </c>
      <c r="CS25" s="60" t="s">
        <v>544</v>
      </c>
      <c r="CT25" s="60">
        <v>71171679.066699997</v>
      </c>
      <c r="CU25" s="60">
        <v>67516864.626800001</v>
      </c>
      <c r="CV25" s="60">
        <v>225723672.6697</v>
      </c>
      <c r="CW25" s="60">
        <v>138688543.6936</v>
      </c>
      <c r="CX25" s="60">
        <v>264040902.78189999</v>
      </c>
      <c r="CY25" s="60">
        <v>11.76</v>
      </c>
      <c r="CZ25" s="60">
        <f t="shared" si="0"/>
        <v>5.1439000006828017</v>
      </c>
      <c r="DA25" s="60" t="str">
        <f t="shared" si="1"/>
        <v>N</v>
      </c>
    </row>
    <row r="26" spans="1:105">
      <c r="A26" s="13" t="s">
        <v>864</v>
      </c>
      <c r="B26" s="13">
        <v>1009338</v>
      </c>
      <c r="C26" s="13">
        <v>2023</v>
      </c>
      <c r="D26" s="13" t="s">
        <v>10</v>
      </c>
      <c r="E26" s="13" t="s">
        <v>507</v>
      </c>
      <c r="F26" s="84" t="s">
        <v>1804</v>
      </c>
      <c r="G26" s="60" t="s">
        <v>568</v>
      </c>
      <c r="H26" s="60" t="s">
        <v>1821</v>
      </c>
      <c r="I26" s="60" t="s">
        <v>1822</v>
      </c>
      <c r="J26" s="60" t="s">
        <v>1865</v>
      </c>
      <c r="K26" s="85">
        <v>104050</v>
      </c>
      <c r="L26" s="60">
        <v>46745700000</v>
      </c>
      <c r="M26" s="60">
        <v>9503862886.5699005</v>
      </c>
      <c r="N26" s="60">
        <v>379315252.2579</v>
      </c>
      <c r="O26" s="60">
        <v>-59915423.079999998</v>
      </c>
      <c r="P26" s="60">
        <v>-0.76</v>
      </c>
      <c r="Q26" s="60" t="s">
        <v>544</v>
      </c>
      <c r="R26" s="85" t="s">
        <v>544</v>
      </c>
      <c r="S26" s="85" t="s">
        <v>544</v>
      </c>
      <c r="T26" s="60">
        <v>2696885292.21</v>
      </c>
      <c r="U26" s="60" t="s">
        <v>544</v>
      </c>
      <c r="V26" s="60" t="s">
        <v>544</v>
      </c>
      <c r="W26" s="60" t="s">
        <v>1823</v>
      </c>
      <c r="X26" s="60">
        <v>330419224.93949997</v>
      </c>
      <c r="Y26" s="60">
        <v>13723417.230799999</v>
      </c>
      <c r="Z26" s="60">
        <v>15.02</v>
      </c>
      <c r="AA26" s="60" t="s">
        <v>544</v>
      </c>
      <c r="AB26" s="60">
        <v>8356097262.3555002</v>
      </c>
      <c r="AC26" s="60">
        <v>9503862886.5699005</v>
      </c>
      <c r="AD26" s="60">
        <v>12.67</v>
      </c>
      <c r="AE26" s="60">
        <v>2912922375.9047999</v>
      </c>
      <c r="AF26" s="60">
        <v>9.4</v>
      </c>
      <c r="AG26" s="60" t="s">
        <v>1824</v>
      </c>
      <c r="AH26" s="60" t="s">
        <v>544</v>
      </c>
      <c r="AI26" s="60">
        <v>1401008416.8459001</v>
      </c>
      <c r="AJ26" s="60" t="s">
        <v>544</v>
      </c>
      <c r="AK26" s="60">
        <v>3.89</v>
      </c>
      <c r="AL26" s="60">
        <v>485646322.06059998</v>
      </c>
      <c r="AM26" s="60">
        <v>1193083397.5587001</v>
      </c>
      <c r="AN26" s="60">
        <v>142804863.15380001</v>
      </c>
      <c r="AO26" s="60">
        <v>41292237.623199999</v>
      </c>
      <c r="AP26" s="60">
        <v>1080795348.1284001</v>
      </c>
      <c r="AQ26" s="60">
        <v>9503862886.5699005</v>
      </c>
      <c r="AR26" s="60">
        <v>6.76</v>
      </c>
      <c r="AS26" s="60">
        <v>1076688488.4533999</v>
      </c>
      <c r="AT26" s="60">
        <v>2696885292.21</v>
      </c>
      <c r="AU26" s="85">
        <v>1009338</v>
      </c>
      <c r="AV26" s="60" t="s">
        <v>544</v>
      </c>
      <c r="AW26" s="60">
        <v>442544626.46179998</v>
      </c>
      <c r="AX26" s="60">
        <v>24844467.934799999</v>
      </c>
      <c r="AY26" s="60">
        <v>2912922375.9047999</v>
      </c>
      <c r="AZ26" s="60">
        <v>1673646972.4967999</v>
      </c>
      <c r="BA26" s="60" t="s">
        <v>544</v>
      </c>
      <c r="BB26" s="60" t="s">
        <v>1808</v>
      </c>
      <c r="BC26" s="60">
        <v>11061236935.892401</v>
      </c>
      <c r="BD26" s="60">
        <v>160208189.3012</v>
      </c>
      <c r="BE26" s="60" t="s">
        <v>544</v>
      </c>
      <c r="BF26" s="60">
        <v>475785792.64300001</v>
      </c>
      <c r="BG26" s="60">
        <v>28849672.667300001</v>
      </c>
      <c r="BH26" s="60">
        <v>5609807668.1148005</v>
      </c>
      <c r="BI26" s="60">
        <v>169926401.7994</v>
      </c>
      <c r="BJ26" s="60" t="s">
        <v>544</v>
      </c>
      <c r="BK26" s="60">
        <v>180681494.71059999</v>
      </c>
      <c r="BL26" s="85" t="s">
        <v>544</v>
      </c>
      <c r="BM26" s="60" t="s">
        <v>544</v>
      </c>
      <c r="BN26" s="60">
        <v>28646362.782400001</v>
      </c>
      <c r="BO26" s="60">
        <v>8305757734.8542004</v>
      </c>
      <c r="BP26" s="60">
        <v>5449599478.8135996</v>
      </c>
      <c r="BQ26" s="60">
        <v>372423047.15979999</v>
      </c>
      <c r="BR26" s="60" t="s">
        <v>544</v>
      </c>
      <c r="BS26" s="60">
        <v>1056052535.1361001</v>
      </c>
      <c r="BT26" s="60">
        <v>29378278.368099999</v>
      </c>
      <c r="BU26" s="60">
        <v>127414304.8668</v>
      </c>
      <c r="BV26" s="60" t="s">
        <v>544</v>
      </c>
      <c r="BW26" s="60" t="s">
        <v>544</v>
      </c>
      <c r="BX26" s="60">
        <v>1075753262.9828999</v>
      </c>
      <c r="BY26" s="60" t="s">
        <v>544</v>
      </c>
      <c r="BZ26" s="60" t="s">
        <v>544</v>
      </c>
      <c r="CA26" s="60" t="s">
        <v>544</v>
      </c>
      <c r="CB26" s="60" t="s">
        <v>544</v>
      </c>
      <c r="CC26" s="60">
        <v>249562883.7148</v>
      </c>
      <c r="CD26" s="60">
        <v>6810881.1442</v>
      </c>
      <c r="CE26" s="60">
        <v>238360509.05680001</v>
      </c>
      <c r="CF26" s="60">
        <v>1080795348.1284001</v>
      </c>
      <c r="CG26" s="60">
        <v>345809783.22640002</v>
      </c>
      <c r="CH26" s="60">
        <v>-37754645.6259</v>
      </c>
      <c r="CI26" s="60" t="s">
        <v>1865</v>
      </c>
      <c r="CJ26" s="60">
        <v>16.77</v>
      </c>
      <c r="CK26" s="60">
        <v>473224088.09320003</v>
      </c>
      <c r="CL26" s="60" t="s">
        <v>544</v>
      </c>
      <c r="CM26" s="85">
        <v>104050</v>
      </c>
      <c r="CN26" s="60" t="s">
        <v>544</v>
      </c>
      <c r="CO26" s="60">
        <v>169926401.7994</v>
      </c>
      <c r="CP26" s="60">
        <v>359065587.72189999</v>
      </c>
      <c r="CQ26" s="60">
        <v>13723417.230799999</v>
      </c>
      <c r="CR26" s="60" t="s">
        <v>544</v>
      </c>
      <c r="CS26" s="60" t="s">
        <v>544</v>
      </c>
      <c r="CT26" s="60">
        <v>83336721.820500001</v>
      </c>
      <c r="CU26" s="60">
        <v>97344772.890100002</v>
      </c>
      <c r="CV26" s="60">
        <v>238360509.05680001</v>
      </c>
      <c r="CW26" s="60">
        <v>180681494.71059999</v>
      </c>
      <c r="CX26" s="60">
        <v>330419224.93949997</v>
      </c>
      <c r="CY26" s="60">
        <v>12.87</v>
      </c>
      <c r="CZ26" s="60">
        <f t="shared" si="0"/>
        <v>4.9186000006436634</v>
      </c>
      <c r="DA26" s="60" t="str">
        <f t="shared" si="1"/>
        <v>N</v>
      </c>
    </row>
    <row r="27" spans="1:105">
      <c r="A27" s="13" t="s">
        <v>865</v>
      </c>
      <c r="B27" s="13">
        <v>1134250</v>
      </c>
      <c r="C27" s="13">
        <v>2022</v>
      </c>
      <c r="D27" s="13" t="s">
        <v>1</v>
      </c>
      <c r="E27" s="13" t="s">
        <v>13</v>
      </c>
      <c r="F27" s="84" t="s">
        <v>1812</v>
      </c>
      <c r="G27" s="60" t="s">
        <v>568</v>
      </c>
      <c r="H27" s="60" t="s">
        <v>1866</v>
      </c>
      <c r="I27" s="60" t="s">
        <v>1822</v>
      </c>
      <c r="J27" s="60" t="s">
        <v>865</v>
      </c>
      <c r="K27" s="85">
        <v>1134250</v>
      </c>
      <c r="L27" s="60">
        <v>19199400000</v>
      </c>
      <c r="M27" s="60">
        <v>3732459806.2659998</v>
      </c>
      <c r="N27" s="60">
        <v>37675693.534900002</v>
      </c>
      <c r="O27" s="60">
        <v>2546705.8064999999</v>
      </c>
      <c r="P27" s="60">
        <v>-1.73</v>
      </c>
      <c r="Q27" s="60" t="s">
        <v>544</v>
      </c>
      <c r="R27" s="85" t="s">
        <v>544</v>
      </c>
      <c r="S27" s="85">
        <v>3</v>
      </c>
      <c r="T27" s="60">
        <v>1580921090.7911</v>
      </c>
      <c r="U27" s="60">
        <v>153152277.43450001</v>
      </c>
      <c r="V27" s="60" t="s">
        <v>544</v>
      </c>
      <c r="W27" s="60" t="s">
        <v>1823</v>
      </c>
      <c r="X27" s="60">
        <v>211434903.44980001</v>
      </c>
      <c r="Y27" s="60">
        <v>2293979.2760999999</v>
      </c>
      <c r="Z27" s="60">
        <v>11.68</v>
      </c>
      <c r="AA27" s="60" t="s">
        <v>544</v>
      </c>
      <c r="AB27" s="60">
        <v>3685413790.6032</v>
      </c>
      <c r="AC27" s="60">
        <v>3732459806.2659998</v>
      </c>
      <c r="AD27" s="60">
        <v>17.84</v>
      </c>
      <c r="AE27" s="60" t="s">
        <v>544</v>
      </c>
      <c r="AF27" s="60">
        <v>15.15</v>
      </c>
      <c r="AG27" s="60" t="s">
        <v>1824</v>
      </c>
      <c r="AH27" s="60" t="s">
        <v>544</v>
      </c>
      <c r="AI27" s="60">
        <v>743385368.97930002</v>
      </c>
      <c r="AJ27" s="60" t="s">
        <v>544</v>
      </c>
      <c r="AK27" s="60">
        <v>6.62</v>
      </c>
      <c r="AL27" s="60">
        <v>2293979.2760999999</v>
      </c>
      <c r="AM27" s="60">
        <v>134567157.19749999</v>
      </c>
      <c r="AN27" s="60">
        <v>150333404.5952</v>
      </c>
      <c r="AO27" s="60">
        <v>208868757.141</v>
      </c>
      <c r="AP27" s="60">
        <v>746690254.37709999</v>
      </c>
      <c r="AQ27" s="60">
        <v>3732459806.2659998</v>
      </c>
      <c r="AR27" s="60">
        <v>1.25</v>
      </c>
      <c r="AS27" s="60">
        <v>770854798.78569996</v>
      </c>
      <c r="AT27" s="60">
        <v>2853263087.9394999</v>
      </c>
      <c r="AU27" s="85">
        <v>1134250</v>
      </c>
      <c r="AV27" s="60" t="s">
        <v>544</v>
      </c>
      <c r="AW27" s="60" t="s">
        <v>544</v>
      </c>
      <c r="AX27" s="60">
        <v>3752016.9515999998</v>
      </c>
      <c r="AY27" s="60" t="s">
        <v>544</v>
      </c>
      <c r="AZ27" s="60">
        <v>427768813.48940003</v>
      </c>
      <c r="BA27" s="60">
        <v>153152277.43450001</v>
      </c>
      <c r="BB27" s="60" t="s">
        <v>1808</v>
      </c>
      <c r="BC27" s="60">
        <v>4166663426.0299001</v>
      </c>
      <c r="BD27" s="60">
        <v>81319621.288200006</v>
      </c>
      <c r="BE27" s="60" t="s">
        <v>544</v>
      </c>
      <c r="BF27" s="60" t="s">
        <v>544</v>
      </c>
      <c r="BG27" s="60">
        <v>2585586.8111999999</v>
      </c>
      <c r="BH27" s="60">
        <v>3006415365.3740001</v>
      </c>
      <c r="BI27" s="60">
        <v>77898092.876399994</v>
      </c>
      <c r="BJ27" s="60" t="s">
        <v>544</v>
      </c>
      <c r="BK27" s="60">
        <v>67925115.175999999</v>
      </c>
      <c r="BL27" s="85" t="s">
        <v>544</v>
      </c>
      <c r="BM27" s="60" t="s">
        <v>544</v>
      </c>
      <c r="BN27" s="60">
        <v>2974396.858</v>
      </c>
      <c r="BO27" s="60">
        <v>3352864557.5750999</v>
      </c>
      <c r="BP27" s="60">
        <v>2925095744.0858002</v>
      </c>
      <c r="BQ27" s="60" t="s">
        <v>544</v>
      </c>
      <c r="BR27" s="60" t="s">
        <v>544</v>
      </c>
      <c r="BS27" s="60">
        <v>64853515.806199998</v>
      </c>
      <c r="BT27" s="60" t="s">
        <v>544</v>
      </c>
      <c r="BU27" s="60">
        <v>278621279.53689998</v>
      </c>
      <c r="BV27" s="60">
        <v>763311883.87779999</v>
      </c>
      <c r="BW27" s="60">
        <v>153152277.43450001</v>
      </c>
      <c r="BX27" s="60">
        <v>743385368.97930002</v>
      </c>
      <c r="BY27" s="60" t="s">
        <v>544</v>
      </c>
      <c r="BZ27" s="60" t="s">
        <v>544</v>
      </c>
      <c r="CA27" s="60" t="s">
        <v>544</v>
      </c>
      <c r="CB27" s="60" t="s">
        <v>1825</v>
      </c>
      <c r="CC27" s="60" t="s">
        <v>544</v>
      </c>
      <c r="CD27" s="60">
        <v>9992418.2028000001</v>
      </c>
      <c r="CE27" s="60">
        <v>144170765.35339999</v>
      </c>
      <c r="CF27" s="60">
        <v>746690254.37709999</v>
      </c>
      <c r="CG27" s="60">
        <v>83147028.508200005</v>
      </c>
      <c r="CH27" s="60">
        <v>-18896168.274500001</v>
      </c>
      <c r="CI27" s="60" t="s">
        <v>865</v>
      </c>
      <c r="CJ27" s="60">
        <v>20.170000000000002</v>
      </c>
      <c r="CK27" s="60">
        <v>361768308.04509997</v>
      </c>
      <c r="CL27" s="60" t="s">
        <v>544</v>
      </c>
      <c r="CM27" s="85">
        <v>1134250</v>
      </c>
      <c r="CN27" s="60" t="s">
        <v>544</v>
      </c>
      <c r="CO27" s="60">
        <v>77898092.876399994</v>
      </c>
      <c r="CP27" s="60">
        <v>214409300.30790001</v>
      </c>
      <c r="CQ27" s="60">
        <v>2293979.2760999999</v>
      </c>
      <c r="CR27" s="60" t="s">
        <v>544</v>
      </c>
      <c r="CS27" s="60" t="s">
        <v>544</v>
      </c>
      <c r="CT27" s="60">
        <v>43605046.748599999</v>
      </c>
      <c r="CU27" s="60">
        <v>24320068.427299999</v>
      </c>
      <c r="CV27" s="60">
        <v>144170765.35339999</v>
      </c>
      <c r="CW27" s="60">
        <v>67925115.175999999</v>
      </c>
      <c r="CX27" s="60">
        <v>211434903.44980001</v>
      </c>
      <c r="CY27" s="60">
        <v>20.170000000000002</v>
      </c>
      <c r="CZ27" s="60">
        <f t="shared" si="0"/>
        <v>5.1439000006827467</v>
      </c>
      <c r="DA27" s="60" t="str">
        <f t="shared" si="1"/>
        <v>Y</v>
      </c>
    </row>
    <row r="28" spans="1:105">
      <c r="A28" s="13" t="s">
        <v>865</v>
      </c>
      <c r="B28" s="13">
        <v>1134250</v>
      </c>
      <c r="C28" s="13">
        <v>2023</v>
      </c>
      <c r="D28" s="13" t="s">
        <v>1</v>
      </c>
      <c r="E28" s="13" t="s">
        <v>13</v>
      </c>
      <c r="F28" s="84" t="s">
        <v>1804</v>
      </c>
      <c r="G28" s="60" t="s">
        <v>568</v>
      </c>
      <c r="H28" s="60" t="s">
        <v>1866</v>
      </c>
      <c r="I28" s="60" t="s">
        <v>1822</v>
      </c>
      <c r="J28" s="60" t="s">
        <v>865</v>
      </c>
      <c r="K28" s="85">
        <v>1134250</v>
      </c>
      <c r="L28" s="60">
        <v>21248600000</v>
      </c>
      <c r="M28" s="60">
        <v>4320050420.2861004</v>
      </c>
      <c r="N28" s="60">
        <v>44890822.585900001</v>
      </c>
      <c r="O28" s="60">
        <v>-7644451.6721999999</v>
      </c>
      <c r="P28" s="60">
        <v>-1.33</v>
      </c>
      <c r="Q28" s="60" t="s">
        <v>544</v>
      </c>
      <c r="R28" s="85" t="s">
        <v>544</v>
      </c>
      <c r="S28" s="85">
        <v>3</v>
      </c>
      <c r="T28" s="60">
        <v>1902512909.9287</v>
      </c>
      <c r="U28" s="60">
        <v>193449355.4824</v>
      </c>
      <c r="V28" s="60" t="s">
        <v>544</v>
      </c>
      <c r="W28" s="60" t="s">
        <v>1823</v>
      </c>
      <c r="X28" s="60">
        <v>237648924.4596</v>
      </c>
      <c r="Y28" s="60">
        <v>15919163.9877</v>
      </c>
      <c r="Z28" s="60">
        <v>13.28</v>
      </c>
      <c r="AA28" s="60" t="s">
        <v>544</v>
      </c>
      <c r="AB28" s="60">
        <v>3918615052.5510998</v>
      </c>
      <c r="AC28" s="60">
        <v>4320050420.2861004</v>
      </c>
      <c r="AD28" s="60">
        <v>16.95</v>
      </c>
      <c r="AE28" s="60" t="s">
        <v>544</v>
      </c>
      <c r="AF28" s="60">
        <v>13.2</v>
      </c>
      <c r="AG28" s="60" t="s">
        <v>1824</v>
      </c>
      <c r="AH28" s="60" t="s">
        <v>544</v>
      </c>
      <c r="AI28" s="60">
        <v>831903387.03380001</v>
      </c>
      <c r="AJ28" s="60" t="s">
        <v>544</v>
      </c>
      <c r="AK28" s="60">
        <v>6.38</v>
      </c>
      <c r="AL28" s="60">
        <v>15919163.9877</v>
      </c>
      <c r="AM28" s="60">
        <v>172162810.53330001</v>
      </c>
      <c r="AN28" s="60">
        <v>199731630.9258</v>
      </c>
      <c r="AO28" s="60">
        <v>207681047.42539999</v>
      </c>
      <c r="AP28" s="60">
        <v>845565811.29910004</v>
      </c>
      <c r="AQ28" s="60">
        <v>4320050420.2861004</v>
      </c>
      <c r="AR28" s="60">
        <v>1.25</v>
      </c>
      <c r="AS28" s="60">
        <v>857459439.56579995</v>
      </c>
      <c r="AT28" s="60">
        <v>3411905826.4148002</v>
      </c>
      <c r="AU28" s="85">
        <v>1134250</v>
      </c>
      <c r="AV28" s="60" t="s">
        <v>544</v>
      </c>
      <c r="AW28" s="60" t="s">
        <v>544</v>
      </c>
      <c r="AX28" s="60">
        <v>3720570.8936999999</v>
      </c>
      <c r="AY28" s="60" t="s">
        <v>544</v>
      </c>
      <c r="AZ28" s="60">
        <v>421156426.5704</v>
      </c>
      <c r="BA28" s="60">
        <v>193429024.4939</v>
      </c>
      <c r="BB28" s="60" t="s">
        <v>1808</v>
      </c>
      <c r="BC28" s="60">
        <v>4907433008.7507</v>
      </c>
      <c r="BD28" s="60">
        <v>87240271.610599995</v>
      </c>
      <c r="BE28" s="60" t="s">
        <v>544</v>
      </c>
      <c r="BF28" s="60" t="s">
        <v>544</v>
      </c>
      <c r="BG28" s="60">
        <v>5164071.0765000004</v>
      </c>
      <c r="BH28" s="60">
        <v>3605334850.9087</v>
      </c>
      <c r="BI28" s="60">
        <v>121335339.3083</v>
      </c>
      <c r="BJ28" s="60" t="s">
        <v>544</v>
      </c>
      <c r="BK28" s="60">
        <v>82015207.568700001</v>
      </c>
      <c r="BL28" s="85" t="s">
        <v>544</v>
      </c>
      <c r="BM28" s="60" t="s">
        <v>544</v>
      </c>
      <c r="BN28" s="60">
        <v>-813239.53960000002</v>
      </c>
      <c r="BO28" s="60">
        <v>3939251005.8684001</v>
      </c>
      <c r="BP28" s="60">
        <v>3518094579.2981</v>
      </c>
      <c r="BQ28" s="60" t="s">
        <v>544</v>
      </c>
      <c r="BR28" s="60" t="s">
        <v>544</v>
      </c>
      <c r="BS28" s="60">
        <v>62334810.710299999</v>
      </c>
      <c r="BT28" s="60" t="s">
        <v>544</v>
      </c>
      <c r="BU28" s="60">
        <v>353881185.65689999</v>
      </c>
      <c r="BV28" s="60">
        <v>931443906.68089998</v>
      </c>
      <c r="BW28" s="60">
        <v>193449355.4824</v>
      </c>
      <c r="BX28" s="60">
        <v>831903387.03380001</v>
      </c>
      <c r="BY28" s="60" t="s">
        <v>544</v>
      </c>
      <c r="BZ28" s="60" t="s">
        <v>544</v>
      </c>
      <c r="CA28" s="60" t="s">
        <v>544</v>
      </c>
      <c r="CB28" s="60" t="s">
        <v>1825</v>
      </c>
      <c r="CC28" s="60" t="s">
        <v>544</v>
      </c>
      <c r="CD28" s="60">
        <v>10409466.106899999</v>
      </c>
      <c r="CE28" s="60">
        <v>162627576.93149999</v>
      </c>
      <c r="CF28" s="60">
        <v>845565811.29910004</v>
      </c>
      <c r="CG28" s="60">
        <v>83499369.728400007</v>
      </c>
      <c r="CH28" s="60">
        <v>-27650144.3464</v>
      </c>
      <c r="CI28" s="60" t="s">
        <v>865</v>
      </c>
      <c r="CJ28" s="60">
        <v>21.23</v>
      </c>
      <c r="CK28" s="60">
        <v>437380555.3854</v>
      </c>
      <c r="CL28" s="60" t="s">
        <v>544</v>
      </c>
      <c r="CM28" s="85">
        <v>1134250</v>
      </c>
      <c r="CN28" s="60" t="s">
        <v>544</v>
      </c>
      <c r="CO28" s="60">
        <v>121335339.3083</v>
      </c>
      <c r="CP28" s="60">
        <v>236835684.91999999</v>
      </c>
      <c r="CQ28" s="60">
        <v>15919163.9877</v>
      </c>
      <c r="CR28" s="60" t="s">
        <v>544</v>
      </c>
      <c r="CS28" s="60" t="s">
        <v>544</v>
      </c>
      <c r="CT28" s="60">
        <v>50644492.328599997</v>
      </c>
      <c r="CU28" s="60">
        <v>31370715.2401</v>
      </c>
      <c r="CV28" s="60">
        <v>162627576.93149999</v>
      </c>
      <c r="CW28" s="60">
        <v>82015207.568700001</v>
      </c>
      <c r="CX28" s="60">
        <v>237648924.4596</v>
      </c>
      <c r="CY28" s="60">
        <v>21.23</v>
      </c>
      <c r="CZ28" s="60">
        <f t="shared" si="0"/>
        <v>4.9186000006436927</v>
      </c>
      <c r="DA28" s="60" t="str">
        <f t="shared" si="1"/>
        <v>Y</v>
      </c>
    </row>
    <row r="29" spans="1:105">
      <c r="A29" s="13" t="s">
        <v>866</v>
      </c>
      <c r="B29" s="13">
        <v>1009390</v>
      </c>
      <c r="C29" s="13">
        <v>2022</v>
      </c>
      <c r="D29" s="13" t="s">
        <v>1</v>
      </c>
      <c r="E29" s="13" t="s">
        <v>13</v>
      </c>
      <c r="F29" s="84" t="s">
        <v>1812</v>
      </c>
      <c r="G29" s="60" t="s">
        <v>558</v>
      </c>
      <c r="H29" s="60" t="s">
        <v>559</v>
      </c>
      <c r="I29" s="60" t="s">
        <v>560</v>
      </c>
      <c r="J29" s="60" t="s">
        <v>1867</v>
      </c>
      <c r="K29" s="85">
        <v>1499394</v>
      </c>
      <c r="L29" s="60">
        <v>219854000000</v>
      </c>
      <c r="M29" s="60">
        <v>11324333094.066799</v>
      </c>
      <c r="N29" s="60">
        <v>93848348.892399997</v>
      </c>
      <c r="O29" s="60">
        <v>22715215.0722</v>
      </c>
      <c r="P29" s="60">
        <v>-0.71592999999999996</v>
      </c>
      <c r="Q29" s="60" t="s">
        <v>544</v>
      </c>
      <c r="R29" s="85" t="s">
        <v>544</v>
      </c>
      <c r="S29" s="85">
        <v>155</v>
      </c>
      <c r="T29" s="60">
        <v>4999871228.6697998</v>
      </c>
      <c r="U29" s="60">
        <v>6026485.6314000003</v>
      </c>
      <c r="V29" s="60" t="s">
        <v>544</v>
      </c>
      <c r="W29" s="60" t="s">
        <v>1806</v>
      </c>
      <c r="X29" s="60">
        <v>532288055.68279999</v>
      </c>
      <c r="Y29" s="60">
        <v>6516382253.9661999</v>
      </c>
      <c r="Z29" s="60">
        <v>21.763310000000001</v>
      </c>
      <c r="AA29" s="60">
        <v>101265561.9772</v>
      </c>
      <c r="AB29" s="60">
        <v>6671216577.1113997</v>
      </c>
      <c r="AC29" s="60">
        <v>11324333094.066799</v>
      </c>
      <c r="AD29" s="60">
        <v>9.25</v>
      </c>
      <c r="AE29" s="60">
        <v>476555940.69840002</v>
      </c>
      <c r="AF29" s="60">
        <v>11.47307</v>
      </c>
      <c r="AG29" s="60" t="s">
        <v>1807</v>
      </c>
      <c r="AH29" s="60" t="s">
        <v>544</v>
      </c>
      <c r="AI29" s="60">
        <v>1025687251.0946</v>
      </c>
      <c r="AJ29" s="60">
        <v>672184935.80999994</v>
      </c>
      <c r="AK29" s="60">
        <v>6.3175100000000004</v>
      </c>
      <c r="AL29" s="60">
        <v>9324209473.9566002</v>
      </c>
      <c r="AM29" s="60">
        <v>335937942.63239998</v>
      </c>
      <c r="AN29" s="60">
        <v>549800919.91079998</v>
      </c>
      <c r="AO29" s="60">
        <v>621191595.852</v>
      </c>
      <c r="AP29" s="60">
        <v>1273648805.1933999</v>
      </c>
      <c r="AQ29" s="60">
        <v>11324333094.066799</v>
      </c>
      <c r="AR29" s="60">
        <v>1.3188200000000001</v>
      </c>
      <c r="AS29" s="60">
        <v>1274730482.1015999</v>
      </c>
      <c r="AT29" s="60">
        <v>5947265674.9804001</v>
      </c>
      <c r="AU29" s="85">
        <v>1009390</v>
      </c>
      <c r="AV29" s="60" t="s">
        <v>544</v>
      </c>
      <c r="AW29" s="60">
        <v>2706561658.0131998</v>
      </c>
      <c r="AX29" s="60">
        <v>89830691.804800004</v>
      </c>
      <c r="AY29" s="60">
        <v>1148740876.5084</v>
      </c>
      <c r="AZ29" s="60">
        <v>2360012979.9956002</v>
      </c>
      <c r="BA29" s="60">
        <v>20088285.438000001</v>
      </c>
      <c r="BB29" s="60" t="s">
        <v>1808</v>
      </c>
      <c r="BC29" s="60">
        <v>11083273668.810801</v>
      </c>
      <c r="BD29" s="60">
        <v>161581926.71540001</v>
      </c>
      <c r="BE29" s="60" t="s">
        <v>544</v>
      </c>
      <c r="BF29" s="60">
        <v>717872908.07539999</v>
      </c>
      <c r="BG29" s="60">
        <v>64437038.674199998</v>
      </c>
      <c r="BH29" s="60">
        <v>7116094836.9267998</v>
      </c>
      <c r="BI29" s="60">
        <v>261868828.63280001</v>
      </c>
      <c r="BJ29" s="60" t="s">
        <v>544</v>
      </c>
      <c r="BK29" s="60">
        <v>270882802.8678</v>
      </c>
      <c r="BL29" s="85" t="s">
        <v>544</v>
      </c>
      <c r="BM29" s="60" t="s">
        <v>544</v>
      </c>
      <c r="BN29" s="60">
        <v>98329581.797800004</v>
      </c>
      <c r="BO29" s="60">
        <v>10073244978.673</v>
      </c>
      <c r="BP29" s="60">
        <v>6954512910.2114</v>
      </c>
      <c r="BQ29" s="60" t="s">
        <v>544</v>
      </c>
      <c r="BR29" s="60">
        <v>799410743.58399999</v>
      </c>
      <c r="BS29" s="60">
        <v>203921851.40779999</v>
      </c>
      <c r="BT29" s="60" t="s">
        <v>544</v>
      </c>
      <c r="BU29" s="60">
        <v>776180444.26979995</v>
      </c>
      <c r="BV29" s="60">
        <v>154010188.35800001</v>
      </c>
      <c r="BW29" s="60">
        <v>14061799.806600001</v>
      </c>
      <c r="BX29" s="60">
        <v>1025687251.0946</v>
      </c>
      <c r="BY29" s="60" t="s">
        <v>544</v>
      </c>
      <c r="BZ29" s="60" t="s">
        <v>544</v>
      </c>
      <c r="CA29" s="60" t="s">
        <v>544</v>
      </c>
      <c r="CB29" s="60" t="s">
        <v>544</v>
      </c>
      <c r="CC29" s="60">
        <v>230706231.99180001</v>
      </c>
      <c r="CD29" s="60">
        <v>195422961.41479999</v>
      </c>
      <c r="CE29" s="60">
        <v>336659060.57120001</v>
      </c>
      <c r="CF29" s="60">
        <v>1273648805.1933999</v>
      </c>
      <c r="CG29" s="60">
        <v>305908531.32380003</v>
      </c>
      <c r="CH29" s="60">
        <v>29720360.7634</v>
      </c>
      <c r="CI29" s="60" t="s">
        <v>1867</v>
      </c>
      <c r="CJ29" s="60">
        <v>15.37</v>
      </c>
      <c r="CK29" s="60">
        <v>1082088975.5936</v>
      </c>
      <c r="CL29" s="60">
        <v>125.02</v>
      </c>
      <c r="CM29" s="85">
        <v>1499394</v>
      </c>
      <c r="CN29" s="60" t="s">
        <v>544</v>
      </c>
      <c r="CO29" s="60">
        <v>261868828.63280001</v>
      </c>
      <c r="CP29" s="60">
        <v>630617637.4806</v>
      </c>
      <c r="CQ29" s="60">
        <v>6516382253.9661999</v>
      </c>
      <c r="CR29" s="60" t="s">
        <v>544</v>
      </c>
      <c r="CS29" s="60" t="s">
        <v>544</v>
      </c>
      <c r="CT29" s="60" t="s">
        <v>544</v>
      </c>
      <c r="CU29" s="60">
        <v>270882802.8678</v>
      </c>
      <c r="CV29" s="60">
        <v>336659060.57120001</v>
      </c>
      <c r="CW29" s="60">
        <v>270882802.8678</v>
      </c>
      <c r="CX29" s="60">
        <v>532288055.68279999</v>
      </c>
      <c r="CY29" s="60">
        <v>15.37</v>
      </c>
      <c r="CZ29" s="60">
        <f t="shared" si="0"/>
        <v>19.414300001047209</v>
      </c>
      <c r="DA29" s="60" t="str">
        <f t="shared" si="1"/>
        <v>N</v>
      </c>
    </row>
    <row r="30" spans="1:105">
      <c r="A30" s="13" t="s">
        <v>866</v>
      </c>
      <c r="B30" s="13">
        <v>1009390</v>
      </c>
      <c r="C30" s="13">
        <v>2023</v>
      </c>
      <c r="D30" s="13" t="s">
        <v>1</v>
      </c>
      <c r="E30" s="13" t="s">
        <v>13</v>
      </c>
      <c r="F30" s="84" t="s">
        <v>1804</v>
      </c>
      <c r="G30" s="60" t="s">
        <v>558</v>
      </c>
      <c r="H30" s="60" t="s">
        <v>559</v>
      </c>
      <c r="I30" s="60" t="s">
        <v>560</v>
      </c>
      <c r="J30" s="60" t="s">
        <v>1867</v>
      </c>
      <c r="K30" s="85">
        <v>1499394</v>
      </c>
      <c r="L30" s="60">
        <v>227218000000</v>
      </c>
      <c r="M30" s="60">
        <v>13342454658.528999</v>
      </c>
      <c r="N30" s="60">
        <v>118968625.45299999</v>
      </c>
      <c r="O30" s="60">
        <v>74047105.970500007</v>
      </c>
      <c r="P30" s="60">
        <v>-0.85265999999999997</v>
      </c>
      <c r="Q30" s="60" t="s">
        <v>544</v>
      </c>
      <c r="R30" s="85" t="s">
        <v>544</v>
      </c>
      <c r="S30" s="85">
        <v>160</v>
      </c>
      <c r="T30" s="60">
        <v>5034674717.5295</v>
      </c>
      <c r="U30" s="60">
        <v>16324421.459000001</v>
      </c>
      <c r="V30" s="60" t="s">
        <v>544</v>
      </c>
      <c r="W30" s="60" t="s">
        <v>1806</v>
      </c>
      <c r="X30" s="60">
        <v>725614661.75849998</v>
      </c>
      <c r="Y30" s="60">
        <v>8829221892.6394997</v>
      </c>
      <c r="Z30" s="60">
        <v>21.49483</v>
      </c>
      <c r="AA30" s="60">
        <v>101469785.184</v>
      </c>
      <c r="AB30" s="60">
        <v>8310774708.9650002</v>
      </c>
      <c r="AC30" s="60">
        <v>13342454658.528999</v>
      </c>
      <c r="AD30" s="60">
        <v>9.66</v>
      </c>
      <c r="AE30" s="60">
        <v>711697798.86000001</v>
      </c>
      <c r="AF30" s="60">
        <v>6.1562000000000001</v>
      </c>
      <c r="AG30" s="60" t="s">
        <v>1807</v>
      </c>
      <c r="AH30" s="60" t="s">
        <v>544</v>
      </c>
      <c r="AI30" s="60">
        <v>1263968244.2625</v>
      </c>
      <c r="AJ30" s="60">
        <v>866486198.01800001</v>
      </c>
      <c r="AK30" s="60">
        <v>6.1314700000000002</v>
      </c>
      <c r="AL30" s="60">
        <v>10848223989.851</v>
      </c>
      <c r="AM30" s="60">
        <v>471940198.7985</v>
      </c>
      <c r="AN30" s="60">
        <v>962553656.676</v>
      </c>
      <c r="AO30" s="60">
        <v>810583862.66199994</v>
      </c>
      <c r="AP30" s="60">
        <v>1629212494.1724999</v>
      </c>
      <c r="AQ30" s="60">
        <v>13342454658.528999</v>
      </c>
      <c r="AR30" s="60">
        <v>1.30097</v>
      </c>
      <c r="AS30" s="60">
        <v>1635202030.1034999</v>
      </c>
      <c r="AT30" s="60">
        <v>7532722247.3400002</v>
      </c>
      <c r="AU30" s="85">
        <v>1009390</v>
      </c>
      <c r="AV30" s="60" t="s">
        <v>544</v>
      </c>
      <c r="AW30" s="60">
        <v>1917532312.0274999</v>
      </c>
      <c r="AX30" s="60">
        <v>114858159.618</v>
      </c>
      <c r="AY30" s="60">
        <v>1578183996.878</v>
      </c>
      <c r="AZ30" s="60">
        <v>2605213246.223</v>
      </c>
      <c r="BA30" s="60">
        <v>33705819.847000003</v>
      </c>
      <c r="BB30" s="60" t="s">
        <v>1808</v>
      </c>
      <c r="BC30" s="60">
        <v>13089895893.438499</v>
      </c>
      <c r="BD30" s="60">
        <v>199416313.93799999</v>
      </c>
      <c r="BE30" s="60" t="s">
        <v>544</v>
      </c>
      <c r="BF30" s="60">
        <v>0</v>
      </c>
      <c r="BG30" s="60">
        <v>88022689.809499994</v>
      </c>
      <c r="BH30" s="60">
        <v>9144612064.0650005</v>
      </c>
      <c r="BI30" s="60">
        <v>327251801.40649998</v>
      </c>
      <c r="BJ30" s="60" t="s">
        <v>544</v>
      </c>
      <c r="BK30" s="60">
        <v>342695408.75800002</v>
      </c>
      <c r="BL30" s="85" t="s">
        <v>544</v>
      </c>
      <c r="BM30" s="60" t="s">
        <v>544</v>
      </c>
      <c r="BN30" s="60">
        <v>135058163.15000001</v>
      </c>
      <c r="BO30" s="60">
        <v>11581942141.3985</v>
      </c>
      <c r="BP30" s="60">
        <v>8945195750.1270008</v>
      </c>
      <c r="BQ30" s="60" t="s">
        <v>544</v>
      </c>
      <c r="BR30" s="60">
        <v>2320416684.7979999</v>
      </c>
      <c r="BS30" s="60">
        <v>388497742.34799999</v>
      </c>
      <c r="BT30" s="60" t="s">
        <v>544</v>
      </c>
      <c r="BU30" s="60">
        <v>1217226375.6245</v>
      </c>
      <c r="BV30" s="60">
        <v>193955266.47150001</v>
      </c>
      <c r="BW30" s="60">
        <v>17381398.388</v>
      </c>
      <c r="BX30" s="60">
        <v>1263968244.2625</v>
      </c>
      <c r="BY30" s="60" t="s">
        <v>544</v>
      </c>
      <c r="BZ30" s="60" t="s">
        <v>544</v>
      </c>
      <c r="CA30" s="60" t="s">
        <v>544</v>
      </c>
      <c r="CB30" s="60" t="s">
        <v>544</v>
      </c>
      <c r="CC30" s="60">
        <v>505763460.52649999</v>
      </c>
      <c r="CD30" s="60">
        <v>228365737.6045</v>
      </c>
      <c r="CE30" s="60">
        <v>443989031.12050003</v>
      </c>
      <c r="CF30" s="60">
        <v>1629212494.1724999</v>
      </c>
      <c r="CG30" s="60">
        <v>470941942.81</v>
      </c>
      <c r="CH30" s="60">
        <v>65356406.776500002</v>
      </c>
      <c r="CI30" s="60" t="s">
        <v>1867</v>
      </c>
      <c r="CJ30" s="60">
        <v>15.21</v>
      </c>
      <c r="CK30" s="60">
        <v>1688168318.4345</v>
      </c>
      <c r="CL30" s="60">
        <v>146.1</v>
      </c>
      <c r="CM30" s="85">
        <v>1499394</v>
      </c>
      <c r="CN30" s="60" t="s">
        <v>544</v>
      </c>
      <c r="CO30" s="60">
        <v>327251801.40649998</v>
      </c>
      <c r="CP30" s="60">
        <v>860672824.90849996</v>
      </c>
      <c r="CQ30" s="60">
        <v>8829221892.6394997</v>
      </c>
      <c r="CR30" s="60" t="s">
        <v>544</v>
      </c>
      <c r="CS30" s="60" t="s">
        <v>544</v>
      </c>
      <c r="CT30" s="60" t="s">
        <v>544</v>
      </c>
      <c r="CU30" s="60">
        <v>342695408.75800002</v>
      </c>
      <c r="CV30" s="60">
        <v>443989031.12050003</v>
      </c>
      <c r="CW30" s="60">
        <v>342695408.75800002</v>
      </c>
      <c r="CX30" s="60">
        <v>725614661.75849998</v>
      </c>
      <c r="CY30" s="60">
        <v>15.21</v>
      </c>
      <c r="CZ30" s="60">
        <f t="shared" si="0"/>
        <v>17.029699992628696</v>
      </c>
      <c r="DA30" s="60" t="str">
        <f t="shared" si="1"/>
        <v>N</v>
      </c>
    </row>
    <row r="31" spans="1:105">
      <c r="A31" s="13" t="s">
        <v>867</v>
      </c>
      <c r="B31" s="13">
        <v>143675</v>
      </c>
      <c r="C31" s="13">
        <v>2022</v>
      </c>
      <c r="D31" s="13" t="s">
        <v>10</v>
      </c>
      <c r="E31" s="13" t="s">
        <v>13</v>
      </c>
      <c r="F31" s="84" t="s">
        <v>1812</v>
      </c>
      <c r="G31" s="60" t="s">
        <v>568</v>
      </c>
      <c r="H31" s="60" t="s">
        <v>1868</v>
      </c>
      <c r="I31" s="60" t="s">
        <v>1822</v>
      </c>
      <c r="J31" s="60" t="s">
        <v>867</v>
      </c>
      <c r="K31" s="85">
        <v>143675</v>
      </c>
      <c r="L31" s="60">
        <v>4313400000</v>
      </c>
      <c r="M31" s="60">
        <v>838546627.93359995</v>
      </c>
      <c r="N31" s="60">
        <v>3926981.4726999998</v>
      </c>
      <c r="O31" s="60">
        <v>-874822.60530000005</v>
      </c>
      <c r="P31" s="60">
        <v>-0.84</v>
      </c>
      <c r="Q31" s="60" t="s">
        <v>544</v>
      </c>
      <c r="R31" s="85" t="s">
        <v>544</v>
      </c>
      <c r="S31" s="85" t="s">
        <v>544</v>
      </c>
      <c r="T31" s="60">
        <v>197379420.25799999</v>
      </c>
      <c r="U31" s="60" t="s">
        <v>544</v>
      </c>
      <c r="V31" s="60" t="s">
        <v>544</v>
      </c>
      <c r="W31" s="60" t="s">
        <v>1823</v>
      </c>
      <c r="X31" s="60">
        <v>99340966.957399994</v>
      </c>
      <c r="Y31" s="60">
        <v>369719473.50209999</v>
      </c>
      <c r="Z31" s="60">
        <v>24.61</v>
      </c>
      <c r="AA31" s="60" t="s">
        <v>544</v>
      </c>
      <c r="AB31" s="60">
        <v>513268142.78070003</v>
      </c>
      <c r="AC31" s="60">
        <v>838546627.93359995</v>
      </c>
      <c r="AD31" s="60" t="s">
        <v>544</v>
      </c>
      <c r="AE31" s="60">
        <v>6259841.7534999996</v>
      </c>
      <c r="AF31" s="60">
        <v>40.01</v>
      </c>
      <c r="AG31" s="60" t="s">
        <v>1824</v>
      </c>
      <c r="AH31" s="60" t="s">
        <v>544</v>
      </c>
      <c r="AI31" s="60" t="s">
        <v>544</v>
      </c>
      <c r="AJ31" s="60" t="s">
        <v>544</v>
      </c>
      <c r="AK31" s="60">
        <v>22.1</v>
      </c>
      <c r="AL31" s="60">
        <v>430121114.27249998</v>
      </c>
      <c r="AM31" s="60">
        <v>249013394.47310001</v>
      </c>
      <c r="AN31" s="60">
        <v>33651509.550499998</v>
      </c>
      <c r="AO31" s="60">
        <v>67477983.622099996</v>
      </c>
      <c r="AP31" s="60">
        <v>84954995.225799993</v>
      </c>
      <c r="AQ31" s="60">
        <v>838546627.93359995</v>
      </c>
      <c r="AR31" s="60">
        <v>1.93</v>
      </c>
      <c r="AS31" s="60">
        <v>75565232.595599994</v>
      </c>
      <c r="AT31" s="60">
        <v>197379420.25799999</v>
      </c>
      <c r="AU31" s="85">
        <v>143675</v>
      </c>
      <c r="AV31" s="60" t="s">
        <v>544</v>
      </c>
      <c r="AW31" s="60" t="s">
        <v>544</v>
      </c>
      <c r="AX31" s="60" t="s">
        <v>544</v>
      </c>
      <c r="AY31" s="60">
        <v>6259841.7534999996</v>
      </c>
      <c r="AZ31" s="60">
        <v>29627325.566199999</v>
      </c>
      <c r="BA31" s="60">
        <v>-19440.5023</v>
      </c>
      <c r="BB31" s="60" t="s">
        <v>1808</v>
      </c>
      <c r="BC31" s="60" t="s">
        <v>544</v>
      </c>
      <c r="BD31" s="60">
        <v>4082505.4914000002</v>
      </c>
      <c r="BE31" s="60" t="s">
        <v>544</v>
      </c>
      <c r="BF31" s="60">
        <v>263846497.75850001</v>
      </c>
      <c r="BG31" s="60">
        <v>34856820.695600003</v>
      </c>
      <c r="BH31" s="60">
        <v>203619821.50920001</v>
      </c>
      <c r="BI31" s="60">
        <v>21015183.0295</v>
      </c>
      <c r="BJ31" s="60" t="s">
        <v>544</v>
      </c>
      <c r="BK31" s="60">
        <v>93606018.767100006</v>
      </c>
      <c r="BL31" s="85" t="s">
        <v>1869</v>
      </c>
      <c r="BM31" s="60" t="s">
        <v>1870</v>
      </c>
      <c r="BN31" s="60">
        <v>20568051.475699998</v>
      </c>
      <c r="BO31" s="60">
        <v>538249188.28760004</v>
      </c>
      <c r="BP31" s="60">
        <v>199537316.0178</v>
      </c>
      <c r="BQ31" s="60">
        <v>38045063.079400003</v>
      </c>
      <c r="BR31" s="60" t="s">
        <v>544</v>
      </c>
      <c r="BS31" s="60">
        <v>188845039.7308</v>
      </c>
      <c r="BT31" s="60">
        <v>33826474.071599998</v>
      </c>
      <c r="BU31" s="60">
        <v>49553840.464699998</v>
      </c>
      <c r="BV31" s="60" t="s">
        <v>544</v>
      </c>
      <c r="BW31" s="60" t="s">
        <v>544</v>
      </c>
      <c r="BX31" s="60" t="s">
        <v>544</v>
      </c>
      <c r="BY31" s="60" t="s">
        <v>544</v>
      </c>
      <c r="BZ31" s="60" t="s">
        <v>544</v>
      </c>
      <c r="CA31" s="60" t="s">
        <v>544</v>
      </c>
      <c r="CB31" s="60" t="s">
        <v>544</v>
      </c>
      <c r="CC31" s="60">
        <v>30502148.171500001</v>
      </c>
      <c r="CD31" s="60">
        <v>1827407.22</v>
      </c>
      <c r="CE31" s="60">
        <v>27411108.299400002</v>
      </c>
      <c r="CF31" s="60">
        <v>84954995.225799993</v>
      </c>
      <c r="CG31" s="60">
        <v>83438636.043300003</v>
      </c>
      <c r="CH31" s="60">
        <v>349929.04210000002</v>
      </c>
      <c r="CI31" s="60" t="s">
        <v>867</v>
      </c>
      <c r="CJ31" s="60" t="s">
        <v>544</v>
      </c>
      <c r="CK31" s="60">
        <v>132992476.5079</v>
      </c>
      <c r="CL31" s="60" t="s">
        <v>544</v>
      </c>
      <c r="CM31" s="85">
        <v>143675</v>
      </c>
      <c r="CN31" s="60" t="s">
        <v>544</v>
      </c>
      <c r="CO31" s="60">
        <v>21015183.0295</v>
      </c>
      <c r="CP31" s="60">
        <v>119909018.4331</v>
      </c>
      <c r="CQ31" s="60">
        <v>369719473.50209999</v>
      </c>
      <c r="CR31" s="60" t="s">
        <v>544</v>
      </c>
      <c r="CS31" s="60" t="s">
        <v>544</v>
      </c>
      <c r="CT31" s="60">
        <v>46112871.550499998</v>
      </c>
      <c r="CU31" s="60">
        <v>47493147.216600001</v>
      </c>
      <c r="CV31" s="60">
        <v>27411108.299400002</v>
      </c>
      <c r="CW31" s="60">
        <v>93606018.767100006</v>
      </c>
      <c r="CX31" s="60">
        <v>99340966.957399994</v>
      </c>
      <c r="CY31" s="60" t="s">
        <v>544</v>
      </c>
      <c r="CZ31" s="60">
        <f t="shared" si="0"/>
        <v>5.1439000006825566</v>
      </c>
      <c r="DA31" s="60" t="str">
        <f t="shared" si="1"/>
        <v>Y</v>
      </c>
    </row>
    <row r="32" spans="1:105">
      <c r="A32" s="13" t="s">
        <v>867</v>
      </c>
      <c r="B32" s="13">
        <v>143675</v>
      </c>
      <c r="C32" s="13">
        <v>2023</v>
      </c>
      <c r="D32" s="13" t="s">
        <v>10</v>
      </c>
      <c r="E32" s="13" t="s">
        <v>13</v>
      </c>
      <c r="F32" s="84" t="s">
        <v>1804</v>
      </c>
      <c r="G32" s="60" t="s">
        <v>568</v>
      </c>
      <c r="H32" s="60" t="s">
        <v>1868</v>
      </c>
      <c r="I32" s="60" t="s">
        <v>1822</v>
      </c>
      <c r="J32" s="60" t="s">
        <v>867</v>
      </c>
      <c r="K32" s="85">
        <v>143675</v>
      </c>
      <c r="L32" s="60">
        <v>4226300000</v>
      </c>
      <c r="M32" s="60">
        <v>859248566.55289996</v>
      </c>
      <c r="N32" s="60">
        <v>13804741.184699999</v>
      </c>
      <c r="O32" s="60">
        <v>7176838.9369999999</v>
      </c>
      <c r="P32" s="60">
        <v>0.03</v>
      </c>
      <c r="Q32" s="60" t="s">
        <v>544</v>
      </c>
      <c r="R32" s="85" t="s">
        <v>544</v>
      </c>
      <c r="S32" s="85" t="s">
        <v>544</v>
      </c>
      <c r="T32" s="60">
        <v>182490952.68619999</v>
      </c>
      <c r="U32" s="60" t="s">
        <v>544</v>
      </c>
      <c r="V32" s="60" t="s">
        <v>544</v>
      </c>
      <c r="W32" s="60" t="s">
        <v>1823</v>
      </c>
      <c r="X32" s="60">
        <v>118102712.1384</v>
      </c>
      <c r="Y32" s="60">
        <v>408124262.9483</v>
      </c>
      <c r="Z32" s="60">
        <v>24.77</v>
      </c>
      <c r="AA32" s="60" t="s">
        <v>544</v>
      </c>
      <c r="AB32" s="60">
        <v>560179725.86500001</v>
      </c>
      <c r="AC32" s="60">
        <v>859248566.55289996</v>
      </c>
      <c r="AD32" s="60" t="s">
        <v>544</v>
      </c>
      <c r="AE32" s="60">
        <v>7502134.7527999999</v>
      </c>
      <c r="AF32" s="60">
        <v>29.03</v>
      </c>
      <c r="AG32" s="60" t="s">
        <v>1824</v>
      </c>
      <c r="AH32" s="60" t="s">
        <v>544</v>
      </c>
      <c r="AI32" s="60" t="s">
        <v>544</v>
      </c>
      <c r="AJ32" s="60" t="s">
        <v>544</v>
      </c>
      <c r="AK32" s="60">
        <v>23.62</v>
      </c>
      <c r="AL32" s="60">
        <v>413430650.94419998</v>
      </c>
      <c r="AM32" s="60">
        <v>270666449.76740003</v>
      </c>
      <c r="AN32" s="60">
        <v>36921075.097800002</v>
      </c>
      <c r="AO32" s="60">
        <v>50583499.3631</v>
      </c>
      <c r="AP32" s="60">
        <v>98320660.337599993</v>
      </c>
      <c r="AQ32" s="60">
        <v>859248566.55289996</v>
      </c>
      <c r="AR32" s="60">
        <v>7.27</v>
      </c>
      <c r="AS32" s="60">
        <v>87728215.334399998</v>
      </c>
      <c r="AT32" s="60">
        <v>182490952.68619999</v>
      </c>
      <c r="AU32" s="85">
        <v>143675</v>
      </c>
      <c r="AV32" s="60" t="s">
        <v>544</v>
      </c>
      <c r="AW32" s="60">
        <v>4066197.6979999999</v>
      </c>
      <c r="AX32" s="60" t="s">
        <v>544</v>
      </c>
      <c r="AY32" s="60">
        <v>7502134.7527999999</v>
      </c>
      <c r="AZ32" s="60">
        <v>52108323.499899998</v>
      </c>
      <c r="BA32" s="60" t="s">
        <v>544</v>
      </c>
      <c r="BB32" s="60" t="s">
        <v>1808</v>
      </c>
      <c r="BC32" s="60" t="s">
        <v>544</v>
      </c>
      <c r="BD32" s="60">
        <v>11019395.761600001</v>
      </c>
      <c r="BE32" s="60" t="s">
        <v>544</v>
      </c>
      <c r="BF32" s="60">
        <v>194506566.8838</v>
      </c>
      <c r="BG32" s="60">
        <v>46212336.837800004</v>
      </c>
      <c r="BH32" s="60">
        <v>189993087.4391</v>
      </c>
      <c r="BI32" s="60">
        <v>23278981.8211</v>
      </c>
      <c r="BJ32" s="60" t="s">
        <v>544</v>
      </c>
      <c r="BK32" s="60">
        <v>107367950.2157</v>
      </c>
      <c r="BL32" s="85" t="s">
        <v>1869</v>
      </c>
      <c r="BM32" s="60" t="s">
        <v>1870</v>
      </c>
      <c r="BN32" s="60">
        <v>19639734.881299999</v>
      </c>
      <c r="BO32" s="60">
        <v>488492660.44919997</v>
      </c>
      <c r="BP32" s="60">
        <v>178973691.67750001</v>
      </c>
      <c r="BQ32" s="60">
        <v>54893668.923</v>
      </c>
      <c r="BR32" s="60" t="s">
        <v>544</v>
      </c>
      <c r="BS32" s="60">
        <v>266173301.31110001</v>
      </c>
      <c r="BT32" s="60">
        <v>1240190.2978999999</v>
      </c>
      <c r="BU32" s="60">
        <v>67966494.522100002</v>
      </c>
      <c r="BV32" s="60" t="s">
        <v>544</v>
      </c>
      <c r="BW32" s="60" t="s">
        <v>544</v>
      </c>
      <c r="BX32" s="60" t="s">
        <v>544</v>
      </c>
      <c r="BY32" s="60" t="s">
        <v>544</v>
      </c>
      <c r="BZ32" s="60" t="s">
        <v>544</v>
      </c>
      <c r="CA32" s="60" t="s">
        <v>544</v>
      </c>
      <c r="CB32" s="60" t="s">
        <v>544</v>
      </c>
      <c r="CC32" s="60">
        <v>33078518.273200002</v>
      </c>
      <c r="CD32" s="60">
        <v>1951774.895</v>
      </c>
      <c r="CE32" s="60">
        <v>23014678.970699999</v>
      </c>
      <c r="CF32" s="60">
        <v>98320660.337599993</v>
      </c>
      <c r="CG32" s="60">
        <v>87057292.714200005</v>
      </c>
      <c r="CH32" s="60">
        <v>447281.74680000002</v>
      </c>
      <c r="CI32" s="60" t="s">
        <v>867</v>
      </c>
      <c r="CJ32" s="60" t="s">
        <v>544</v>
      </c>
      <c r="CK32" s="60">
        <v>155023787.23629999</v>
      </c>
      <c r="CL32" s="60" t="s">
        <v>544</v>
      </c>
      <c r="CM32" s="85">
        <v>143675</v>
      </c>
      <c r="CN32" s="60" t="s">
        <v>544</v>
      </c>
      <c r="CO32" s="60">
        <v>23278981.8211</v>
      </c>
      <c r="CP32" s="60">
        <v>137742447.01980001</v>
      </c>
      <c r="CQ32" s="60">
        <v>408124262.9483</v>
      </c>
      <c r="CR32" s="60" t="s">
        <v>544</v>
      </c>
      <c r="CS32" s="60" t="s">
        <v>544</v>
      </c>
      <c r="CT32" s="60">
        <v>57597690.392200001</v>
      </c>
      <c r="CU32" s="60">
        <v>49770259.8235</v>
      </c>
      <c r="CV32" s="60">
        <v>23014678.970699999</v>
      </c>
      <c r="CW32" s="60">
        <v>107367950.2157</v>
      </c>
      <c r="CX32" s="60">
        <v>118102712.1384</v>
      </c>
      <c r="CY32" s="60" t="s">
        <v>544</v>
      </c>
      <c r="CZ32" s="60">
        <f t="shared" si="0"/>
        <v>4.9186000006434769</v>
      </c>
      <c r="DA32" s="60" t="str">
        <f t="shared" si="1"/>
        <v>Y</v>
      </c>
    </row>
    <row r="33" spans="1:105">
      <c r="A33" s="13" t="s">
        <v>868</v>
      </c>
      <c r="B33" s="13">
        <v>147118</v>
      </c>
      <c r="C33" s="13">
        <v>2022</v>
      </c>
      <c r="D33" s="13" t="s">
        <v>1</v>
      </c>
      <c r="E33" s="13" t="s">
        <v>13</v>
      </c>
      <c r="F33" s="84" t="s">
        <v>1812</v>
      </c>
      <c r="G33" s="60" t="s">
        <v>1871</v>
      </c>
      <c r="H33" s="60" t="s">
        <v>1872</v>
      </c>
      <c r="I33" s="60" t="s">
        <v>1873</v>
      </c>
      <c r="J33" s="60" t="s">
        <v>1874</v>
      </c>
      <c r="K33" s="85">
        <v>1350190</v>
      </c>
      <c r="L33" s="60">
        <v>1277678000000</v>
      </c>
      <c r="M33" s="60">
        <v>1473660006.2776</v>
      </c>
      <c r="N33" s="60">
        <v>71296753.398000002</v>
      </c>
      <c r="O33" s="60">
        <v>116344675.38240001</v>
      </c>
      <c r="P33" s="60">
        <v>0.53</v>
      </c>
      <c r="Q33" s="60" t="s">
        <v>544</v>
      </c>
      <c r="R33" s="85">
        <v>2776</v>
      </c>
      <c r="S33" s="85">
        <v>52</v>
      </c>
      <c r="T33" s="60">
        <v>332176.08960000001</v>
      </c>
      <c r="U33" s="60" t="s">
        <v>544</v>
      </c>
      <c r="V33" s="60" t="s">
        <v>544</v>
      </c>
      <c r="W33" s="60" t="s">
        <v>1875</v>
      </c>
      <c r="X33" s="60">
        <v>168601279.86680001</v>
      </c>
      <c r="Y33" s="60">
        <v>809055234.84280002</v>
      </c>
      <c r="Z33" s="60">
        <v>7.46</v>
      </c>
      <c r="AA33" s="60">
        <v>18305439.9932</v>
      </c>
      <c r="AB33" s="60">
        <v>1537566995.0711999</v>
      </c>
      <c r="AC33" s="60">
        <v>1473660006.2776</v>
      </c>
      <c r="AD33" s="60">
        <v>14.62</v>
      </c>
      <c r="AE33" s="60">
        <v>1088737121.7832</v>
      </c>
      <c r="AF33" s="60">
        <v>10.3</v>
      </c>
      <c r="AG33" s="60" t="s">
        <v>1876</v>
      </c>
      <c r="AH33" s="60" t="s">
        <v>544</v>
      </c>
      <c r="AI33" s="60">
        <v>245924491.8348</v>
      </c>
      <c r="AJ33" s="60">
        <v>20169316.940400001</v>
      </c>
      <c r="AK33" s="60">
        <v>14.48</v>
      </c>
      <c r="AL33" s="60">
        <v>839041047.26440001</v>
      </c>
      <c r="AM33" s="60">
        <v>116845246.29520001</v>
      </c>
      <c r="AN33" s="60">
        <v>66242601.923600003</v>
      </c>
      <c r="AO33" s="60">
        <v>48539231.092799999</v>
      </c>
      <c r="AP33" s="60">
        <v>239805762.1288</v>
      </c>
      <c r="AQ33" s="60">
        <v>1473660006.2776</v>
      </c>
      <c r="AR33" s="60">
        <v>6.43</v>
      </c>
      <c r="AS33" s="60">
        <v>248305087.14359999</v>
      </c>
      <c r="AT33" s="60">
        <v>332176.08960000001</v>
      </c>
      <c r="AU33" s="85">
        <v>147118</v>
      </c>
      <c r="AV33" s="60" t="s">
        <v>544</v>
      </c>
      <c r="AW33" s="60" t="s">
        <v>544</v>
      </c>
      <c r="AX33" s="60" t="s">
        <v>544</v>
      </c>
      <c r="AY33" s="60">
        <v>1108906438.7235999</v>
      </c>
      <c r="AZ33" s="60">
        <v>224632927.20280001</v>
      </c>
      <c r="BA33" s="60" t="s">
        <v>544</v>
      </c>
      <c r="BB33" s="60" t="s">
        <v>1808</v>
      </c>
      <c r="BC33" s="60">
        <v>1629998452.1700001</v>
      </c>
      <c r="BD33" s="60">
        <v>108641188.9156</v>
      </c>
      <c r="BE33" s="60" t="s">
        <v>544</v>
      </c>
      <c r="BF33" s="60" t="s">
        <v>544</v>
      </c>
      <c r="BG33" s="60">
        <v>67195301.402799994</v>
      </c>
      <c r="BH33" s="60">
        <v>1109238614.8132</v>
      </c>
      <c r="BI33" s="60">
        <v>17078233.884399999</v>
      </c>
      <c r="BJ33" s="60" t="s">
        <v>544</v>
      </c>
      <c r="BK33" s="60">
        <v>135758522.39680001</v>
      </c>
      <c r="BL33" s="85" t="s">
        <v>1877</v>
      </c>
      <c r="BM33" s="60" t="s">
        <v>1878</v>
      </c>
      <c r="BN33" s="60">
        <v>94651731.308799997</v>
      </c>
      <c r="BO33" s="60">
        <v>1269295587.4863999</v>
      </c>
      <c r="BP33" s="60">
        <v>1000597425.8976001</v>
      </c>
      <c r="BQ33" s="60" t="s">
        <v>544</v>
      </c>
      <c r="BR33" s="60" t="s">
        <v>544</v>
      </c>
      <c r="BS33" s="60">
        <v>37125291.569600001</v>
      </c>
      <c r="BT33" s="60">
        <v>11680372.428400001</v>
      </c>
      <c r="BU33" s="60">
        <v>229108077.29879999</v>
      </c>
      <c r="BV33" s="60" t="s">
        <v>544</v>
      </c>
      <c r="BW33" s="60" t="s">
        <v>544</v>
      </c>
      <c r="BX33" s="60">
        <v>238235999.4276</v>
      </c>
      <c r="BY33" s="60" t="s">
        <v>544</v>
      </c>
      <c r="BZ33" s="60" t="s">
        <v>544</v>
      </c>
      <c r="CA33" s="60" t="s">
        <v>544</v>
      </c>
      <c r="CB33" s="60" t="s">
        <v>1811</v>
      </c>
      <c r="CC33" s="60">
        <v>48639575.953199998</v>
      </c>
      <c r="CD33" s="60">
        <v>13263975.800000001</v>
      </c>
      <c r="CE33" s="60">
        <v>11154426.953199999</v>
      </c>
      <c r="CF33" s="60">
        <v>239805762.1288</v>
      </c>
      <c r="CG33" s="60">
        <v>5734651.1024000002</v>
      </c>
      <c r="CH33" s="60">
        <v>19466902.917599998</v>
      </c>
      <c r="CI33" s="60" t="s">
        <v>1874</v>
      </c>
      <c r="CJ33" s="60">
        <v>15.99</v>
      </c>
      <c r="CK33" s="60">
        <v>234843881.7904</v>
      </c>
      <c r="CL33" s="60">
        <v>320.95999999999998</v>
      </c>
      <c r="CM33" s="85">
        <v>1350190</v>
      </c>
      <c r="CN33" s="60" t="s">
        <v>544</v>
      </c>
      <c r="CO33" s="60">
        <v>17078233.884399999</v>
      </c>
      <c r="CP33" s="60">
        <v>263253011.17559999</v>
      </c>
      <c r="CQ33" s="60">
        <v>809055234.84280002</v>
      </c>
      <c r="CR33" s="60">
        <v>1153.3892000000001</v>
      </c>
      <c r="CS33" s="60" t="s">
        <v>544</v>
      </c>
      <c r="CT33" s="60">
        <v>67495182.594799995</v>
      </c>
      <c r="CU33" s="60">
        <v>68263339.802000001</v>
      </c>
      <c r="CV33" s="60">
        <v>11154426.953199999</v>
      </c>
      <c r="CW33" s="60">
        <v>135758522.39680001</v>
      </c>
      <c r="CX33" s="60">
        <v>168601279.86680001</v>
      </c>
      <c r="CY33" s="60">
        <v>15.49</v>
      </c>
      <c r="CZ33" s="60">
        <f t="shared" si="0"/>
        <v>867.0100257571338</v>
      </c>
      <c r="DA33" s="60" t="str">
        <f t="shared" si="1"/>
        <v>N</v>
      </c>
    </row>
    <row r="34" spans="1:105">
      <c r="A34" s="13" t="s">
        <v>868</v>
      </c>
      <c r="B34" s="13">
        <v>147118</v>
      </c>
      <c r="C34" s="13">
        <v>2023</v>
      </c>
      <c r="D34" s="13" t="s">
        <v>1</v>
      </c>
      <c r="E34" s="13" t="s">
        <v>13</v>
      </c>
      <c r="F34" s="84" t="s">
        <v>1804</v>
      </c>
      <c r="G34" s="60" t="s">
        <v>1871</v>
      </c>
      <c r="H34" s="60" t="s">
        <v>1872</v>
      </c>
      <c r="I34" s="60" t="s">
        <v>1873</v>
      </c>
      <c r="J34" s="60" t="s">
        <v>1874</v>
      </c>
      <c r="K34" s="85">
        <v>1350190</v>
      </c>
      <c r="L34" s="60">
        <v>1244652000000</v>
      </c>
      <c r="M34" s="60">
        <v>1425799896.7320001</v>
      </c>
      <c r="N34" s="60">
        <v>84745977.638999999</v>
      </c>
      <c r="O34" s="60">
        <v>140984021.95199999</v>
      </c>
      <c r="P34" s="60">
        <v>0.52</v>
      </c>
      <c r="Q34" s="60" t="s">
        <v>544</v>
      </c>
      <c r="R34" s="85">
        <v>2528</v>
      </c>
      <c r="S34" s="85">
        <v>49</v>
      </c>
      <c r="T34" s="60">
        <v>172976.69099999999</v>
      </c>
      <c r="U34" s="60" t="s">
        <v>544</v>
      </c>
      <c r="V34" s="60" t="s">
        <v>544</v>
      </c>
      <c r="W34" s="60" t="s">
        <v>1875</v>
      </c>
      <c r="X34" s="60">
        <v>188597288.07600001</v>
      </c>
      <c r="Y34" s="60">
        <v>848966162.80499995</v>
      </c>
      <c r="Z34" s="60">
        <v>-2.09</v>
      </c>
      <c r="AA34" s="60">
        <v>14917234.902000001</v>
      </c>
      <c r="AB34" s="60">
        <v>1402603837.023</v>
      </c>
      <c r="AC34" s="60">
        <v>1425799896.7320001</v>
      </c>
      <c r="AD34" s="60">
        <v>15.09</v>
      </c>
      <c r="AE34" s="60">
        <v>1018123620.1109999</v>
      </c>
      <c r="AF34" s="60">
        <v>7.89</v>
      </c>
      <c r="AG34" s="60" t="s">
        <v>1876</v>
      </c>
      <c r="AH34" s="60" t="s">
        <v>544</v>
      </c>
      <c r="AI34" s="60">
        <v>222102071.24399999</v>
      </c>
      <c r="AJ34" s="60">
        <v>16590870.302999999</v>
      </c>
      <c r="AK34" s="60">
        <v>15.82</v>
      </c>
      <c r="AL34" s="60">
        <v>864134271.18599999</v>
      </c>
      <c r="AM34" s="60">
        <v>105532964.625</v>
      </c>
      <c r="AN34" s="60">
        <v>87615557.843999997</v>
      </c>
      <c r="AO34" s="60">
        <v>81027551.553000003</v>
      </c>
      <c r="AP34" s="60">
        <v>238577241.90599999</v>
      </c>
      <c r="AQ34" s="60">
        <v>1425799896.7320001</v>
      </c>
      <c r="AR34" s="60">
        <v>8.19</v>
      </c>
      <c r="AS34" s="60">
        <v>248047429.35299999</v>
      </c>
      <c r="AT34" s="60">
        <v>172976.69099999999</v>
      </c>
      <c r="AU34" s="85">
        <v>147118</v>
      </c>
      <c r="AV34" s="60" t="s">
        <v>544</v>
      </c>
      <c r="AW34" s="60" t="s">
        <v>544</v>
      </c>
      <c r="AX34" s="60" t="s">
        <v>544</v>
      </c>
      <c r="AY34" s="60">
        <v>1034714490.414</v>
      </c>
      <c r="AZ34" s="60">
        <v>214492242.38100001</v>
      </c>
      <c r="BA34" s="60" t="s">
        <v>544</v>
      </c>
      <c r="BB34" s="60" t="s">
        <v>1808</v>
      </c>
      <c r="BC34" s="60">
        <v>1472028203.7869999</v>
      </c>
      <c r="BD34" s="60">
        <v>115054701.417</v>
      </c>
      <c r="BE34" s="60" t="s">
        <v>544</v>
      </c>
      <c r="BF34" s="60" t="s">
        <v>544</v>
      </c>
      <c r="BG34" s="60">
        <v>65409245.559</v>
      </c>
      <c r="BH34" s="60">
        <v>1034887467.105</v>
      </c>
      <c r="BI34" s="60">
        <v>-4661206.3289999999</v>
      </c>
      <c r="BJ34" s="60" t="s">
        <v>544</v>
      </c>
      <c r="BK34" s="60">
        <v>139856809.60800001</v>
      </c>
      <c r="BL34" s="85" t="s">
        <v>1877</v>
      </c>
      <c r="BM34" s="60" t="s">
        <v>1878</v>
      </c>
      <c r="BN34" s="60">
        <v>79782348.486000001</v>
      </c>
      <c r="BO34" s="60">
        <v>1160838554.5139999</v>
      </c>
      <c r="BP34" s="60">
        <v>919832765.68799996</v>
      </c>
      <c r="BQ34" s="60" t="s">
        <v>544</v>
      </c>
      <c r="BR34" s="60" t="s">
        <v>544</v>
      </c>
      <c r="BS34" s="60">
        <v>49408328.870999999</v>
      </c>
      <c r="BT34" s="60">
        <v>250873.47899999999</v>
      </c>
      <c r="BU34" s="60">
        <v>259918670.736</v>
      </c>
      <c r="BV34" s="60" t="s">
        <v>544</v>
      </c>
      <c r="BW34" s="60" t="s">
        <v>544</v>
      </c>
      <c r="BX34" s="60">
        <v>222102071.24399999</v>
      </c>
      <c r="BY34" s="60" t="s">
        <v>544</v>
      </c>
      <c r="BZ34" s="60" t="s">
        <v>544</v>
      </c>
      <c r="CA34" s="60" t="s">
        <v>544</v>
      </c>
      <c r="CB34" s="60" t="s">
        <v>1811</v>
      </c>
      <c r="CC34" s="60">
        <v>74043188.076000005</v>
      </c>
      <c r="CD34" s="60">
        <v>9855089.2229999993</v>
      </c>
      <c r="CE34" s="60">
        <v>-12464631.620999999</v>
      </c>
      <c r="CF34" s="60">
        <v>238577241.90599999</v>
      </c>
      <c r="CG34" s="60">
        <v>16293029.642999999</v>
      </c>
      <c r="CH34" s="60">
        <v>48041698.457999997</v>
      </c>
      <c r="CI34" s="60" t="s">
        <v>1874</v>
      </c>
      <c r="CJ34" s="60">
        <v>15.84</v>
      </c>
      <c r="CK34" s="60">
        <v>276212845.92000002</v>
      </c>
      <c r="CL34" s="60">
        <v>559.98</v>
      </c>
      <c r="CM34" s="85">
        <v>1350190</v>
      </c>
      <c r="CN34" s="60">
        <v>13746.492</v>
      </c>
      <c r="CO34" s="60">
        <v>-4661206.3289999999</v>
      </c>
      <c r="CP34" s="60">
        <v>268379636.56200001</v>
      </c>
      <c r="CQ34" s="60">
        <v>848966162.80499995</v>
      </c>
      <c r="CR34" s="60">
        <v>1145.5409999999999</v>
      </c>
      <c r="CS34" s="60">
        <v>13746.492</v>
      </c>
      <c r="CT34" s="60">
        <v>77093763.759000003</v>
      </c>
      <c r="CU34" s="60">
        <v>62763045.848999999</v>
      </c>
      <c r="CV34" s="60">
        <v>-12464631.620999999</v>
      </c>
      <c r="CW34" s="60">
        <v>139856809.60800001</v>
      </c>
      <c r="CX34" s="60">
        <v>188597288.07600001</v>
      </c>
      <c r="CY34" s="60">
        <v>15.84</v>
      </c>
      <c r="CZ34" s="60">
        <f t="shared" si="0"/>
        <v>872.94998607644766</v>
      </c>
      <c r="DA34" s="60" t="str">
        <f t="shared" si="1"/>
        <v>N</v>
      </c>
    </row>
    <row r="35" spans="1:105">
      <c r="A35" s="13" t="s">
        <v>869</v>
      </c>
      <c r="B35" s="13">
        <v>1009365</v>
      </c>
      <c r="C35" s="13">
        <v>2022</v>
      </c>
      <c r="D35" s="13" t="s">
        <v>10</v>
      </c>
      <c r="E35" s="13" t="s">
        <v>507</v>
      </c>
      <c r="F35" s="84" t="s">
        <v>1812</v>
      </c>
      <c r="G35" s="60" t="s">
        <v>568</v>
      </c>
      <c r="H35" s="60" t="s">
        <v>1879</v>
      </c>
      <c r="I35" s="60" t="s">
        <v>1822</v>
      </c>
      <c r="J35" s="60" t="s">
        <v>1880</v>
      </c>
      <c r="K35" s="85">
        <v>1552715</v>
      </c>
      <c r="L35" s="60">
        <v>4388900000</v>
      </c>
      <c r="M35" s="60">
        <v>853224207.20029998</v>
      </c>
      <c r="N35" s="60">
        <v>13355625.1076</v>
      </c>
      <c r="O35" s="60">
        <v>3849219.4632999999</v>
      </c>
      <c r="P35" s="60">
        <v>0.36</v>
      </c>
      <c r="Q35" s="60" t="s">
        <v>544</v>
      </c>
      <c r="R35" s="85" t="s">
        <v>544</v>
      </c>
      <c r="S35" s="85" t="s">
        <v>544</v>
      </c>
      <c r="T35" s="60">
        <v>419078908.94340003</v>
      </c>
      <c r="U35" s="60" t="s">
        <v>544</v>
      </c>
      <c r="V35" s="60" t="s">
        <v>544</v>
      </c>
      <c r="W35" s="60" t="s">
        <v>1823</v>
      </c>
      <c r="X35" s="60">
        <v>22220494.174600001</v>
      </c>
      <c r="Y35" s="60">
        <v>385155232.36009997</v>
      </c>
      <c r="Z35" s="60">
        <v>14.17</v>
      </c>
      <c r="AA35" s="60" t="s">
        <v>544</v>
      </c>
      <c r="AB35" s="60">
        <v>1076323412.0541</v>
      </c>
      <c r="AC35" s="60">
        <v>853224207.20029998</v>
      </c>
      <c r="AD35" s="60" t="s">
        <v>544</v>
      </c>
      <c r="AE35" s="60">
        <v>208616030.61050001</v>
      </c>
      <c r="AF35" s="60">
        <v>1.28</v>
      </c>
      <c r="AG35" s="60" t="s">
        <v>1824</v>
      </c>
      <c r="AH35" s="60" t="s">
        <v>544</v>
      </c>
      <c r="AI35" s="60">
        <v>185870642.87270001</v>
      </c>
      <c r="AJ35" s="60">
        <v>7018021.3447000002</v>
      </c>
      <c r="AK35" s="60">
        <v>3.05</v>
      </c>
      <c r="AL35" s="60">
        <v>385155232.36009997</v>
      </c>
      <c r="AM35" s="60">
        <v>10983883.8221</v>
      </c>
      <c r="AN35" s="60">
        <v>73757265.878000006</v>
      </c>
      <c r="AO35" s="60">
        <v>213845.5257</v>
      </c>
      <c r="AP35" s="60">
        <v>131495557.82780001</v>
      </c>
      <c r="AQ35" s="60">
        <v>853224207.20029998</v>
      </c>
      <c r="AR35" s="60">
        <v>2.1</v>
      </c>
      <c r="AS35" s="60">
        <v>134567157.19749999</v>
      </c>
      <c r="AT35" s="60">
        <v>419078908.94340003</v>
      </c>
      <c r="AU35" s="85">
        <v>1009365</v>
      </c>
      <c r="AV35" s="60" t="s">
        <v>544</v>
      </c>
      <c r="AW35" s="60" t="s">
        <v>544</v>
      </c>
      <c r="AX35" s="60">
        <v>6532008.7862</v>
      </c>
      <c r="AY35" s="60">
        <v>215634051.9553</v>
      </c>
      <c r="AZ35" s="60">
        <v>104842629.1196</v>
      </c>
      <c r="BA35" s="60" t="s">
        <v>544</v>
      </c>
      <c r="BB35" s="60" t="s">
        <v>1808</v>
      </c>
      <c r="BC35" s="60" t="s">
        <v>544</v>
      </c>
      <c r="BD35" s="60">
        <v>10167382.7238</v>
      </c>
      <c r="BE35" s="60" t="s">
        <v>544</v>
      </c>
      <c r="BF35" s="60">
        <v>6415365.7721999995</v>
      </c>
      <c r="BG35" s="60">
        <v>2138455.2574</v>
      </c>
      <c r="BH35" s="60">
        <v>634712960.8987</v>
      </c>
      <c r="BI35" s="60">
        <v>19129454.3026</v>
      </c>
      <c r="BJ35" s="60" t="s">
        <v>544</v>
      </c>
      <c r="BK35" s="60">
        <v>14483174.2433</v>
      </c>
      <c r="BL35" s="85" t="s">
        <v>544</v>
      </c>
      <c r="BM35" s="60" t="s">
        <v>544</v>
      </c>
      <c r="BN35" s="60">
        <v>-5987674.7207000004</v>
      </c>
      <c r="BO35" s="60">
        <v>784035459.37220001</v>
      </c>
      <c r="BP35" s="60">
        <v>624545578.17480004</v>
      </c>
      <c r="BQ35" s="60">
        <v>4646280.0592999998</v>
      </c>
      <c r="BR35" s="60" t="s">
        <v>544</v>
      </c>
      <c r="BS35" s="60">
        <v>2196776.7644000002</v>
      </c>
      <c r="BT35" s="60" t="s">
        <v>544</v>
      </c>
      <c r="BU35" s="60">
        <v>84507863.672000006</v>
      </c>
      <c r="BV35" s="60" t="s">
        <v>544</v>
      </c>
      <c r="BW35" s="60" t="s">
        <v>544</v>
      </c>
      <c r="BX35" s="60">
        <v>185870642.87270001</v>
      </c>
      <c r="BY35" s="60" t="s">
        <v>544</v>
      </c>
      <c r="BZ35" s="60" t="s">
        <v>544</v>
      </c>
      <c r="CA35" s="60" t="s">
        <v>544</v>
      </c>
      <c r="CB35" s="60" t="s">
        <v>544</v>
      </c>
      <c r="CC35" s="60">
        <v>66544839.509800002</v>
      </c>
      <c r="CD35" s="60">
        <v>36587025.403899997</v>
      </c>
      <c r="CE35" s="60">
        <v>15046948.8112</v>
      </c>
      <c r="CF35" s="60">
        <v>131495557.82780001</v>
      </c>
      <c r="CG35" s="60">
        <v>11469896.3806</v>
      </c>
      <c r="CH35" s="60">
        <v>9720251.1699999999</v>
      </c>
      <c r="CI35" s="60" t="s">
        <v>1880</v>
      </c>
      <c r="CJ35" s="60">
        <v>17.27</v>
      </c>
      <c r="CK35" s="60">
        <v>95977760.052599996</v>
      </c>
      <c r="CL35" s="60" t="s">
        <v>544</v>
      </c>
      <c r="CM35" s="85">
        <v>1552715</v>
      </c>
      <c r="CN35" s="60" t="s">
        <v>544</v>
      </c>
      <c r="CO35" s="60">
        <v>19129454.3026</v>
      </c>
      <c r="CP35" s="60">
        <v>16232819.4539</v>
      </c>
      <c r="CQ35" s="60">
        <v>385155232.36009997</v>
      </c>
      <c r="CR35" s="60" t="s">
        <v>544</v>
      </c>
      <c r="CS35" s="60" t="s">
        <v>544</v>
      </c>
      <c r="CT35" s="60">
        <v>6162639.2418</v>
      </c>
      <c r="CU35" s="60">
        <v>8320535.0015000002</v>
      </c>
      <c r="CV35" s="60">
        <v>15046948.8112</v>
      </c>
      <c r="CW35" s="60">
        <v>14483174.2433</v>
      </c>
      <c r="CX35" s="60">
        <v>22220494.174600001</v>
      </c>
      <c r="CY35" s="60">
        <v>17.27</v>
      </c>
      <c r="CZ35" s="60">
        <f t="shared" si="0"/>
        <v>5.1439000006825601</v>
      </c>
      <c r="DA35" s="60" t="str">
        <f t="shared" si="1"/>
        <v>N</v>
      </c>
    </row>
    <row r="36" spans="1:105">
      <c r="A36" s="13" t="s">
        <v>869</v>
      </c>
      <c r="B36" s="13">
        <v>1009365</v>
      </c>
      <c r="C36" s="13">
        <v>2023</v>
      </c>
      <c r="D36" s="13" t="s">
        <v>10</v>
      </c>
      <c r="E36" s="13" t="s">
        <v>507</v>
      </c>
      <c r="F36" s="84" t="s">
        <v>1804</v>
      </c>
      <c r="G36" s="60" t="s">
        <v>568</v>
      </c>
      <c r="H36" s="60" t="s">
        <v>1879</v>
      </c>
      <c r="I36" s="60" t="s">
        <v>1822</v>
      </c>
      <c r="J36" s="60" t="s">
        <v>1880</v>
      </c>
      <c r="K36" s="85">
        <v>1552715</v>
      </c>
      <c r="L36" s="60">
        <v>4289700000</v>
      </c>
      <c r="M36" s="60">
        <v>872138413.25549996</v>
      </c>
      <c r="N36" s="60">
        <v>15044931.4826</v>
      </c>
      <c r="O36" s="60">
        <v>5204733.0533999996</v>
      </c>
      <c r="P36" s="60">
        <v>0.04</v>
      </c>
      <c r="Q36" s="60" t="s">
        <v>544</v>
      </c>
      <c r="R36" s="85" t="s">
        <v>544</v>
      </c>
      <c r="S36" s="85" t="s">
        <v>544</v>
      </c>
      <c r="T36" s="60">
        <v>432846744.95209998</v>
      </c>
      <c r="U36" s="60" t="s">
        <v>544</v>
      </c>
      <c r="V36" s="60" t="s">
        <v>544</v>
      </c>
      <c r="W36" s="60" t="s">
        <v>1823</v>
      </c>
      <c r="X36" s="60">
        <v>33078518.273200002</v>
      </c>
      <c r="Y36" s="60">
        <v>452750782.68379998</v>
      </c>
      <c r="Z36" s="60">
        <v>14.63</v>
      </c>
      <c r="AA36" s="60" t="s">
        <v>544</v>
      </c>
      <c r="AB36" s="60">
        <v>1240434269.7519</v>
      </c>
      <c r="AC36" s="60">
        <v>872138413.25549996</v>
      </c>
      <c r="AD36" s="60" t="s">
        <v>544</v>
      </c>
      <c r="AE36" s="60">
        <v>198206806.789</v>
      </c>
      <c r="AF36" s="60">
        <v>0.79</v>
      </c>
      <c r="AG36" s="60" t="s">
        <v>1824</v>
      </c>
      <c r="AH36" s="60" t="s">
        <v>544</v>
      </c>
      <c r="AI36" s="60">
        <v>214532590.5465</v>
      </c>
      <c r="AJ36" s="60">
        <v>6261944.4549000002</v>
      </c>
      <c r="AK36" s="60">
        <v>4.08</v>
      </c>
      <c r="AL36" s="60">
        <v>452750782.68379998</v>
      </c>
      <c r="AM36" s="60">
        <v>14943276.540200001</v>
      </c>
      <c r="AN36" s="60">
        <v>88927743.655300006</v>
      </c>
      <c r="AO36" s="60">
        <v>182978.8964</v>
      </c>
      <c r="AP36" s="60">
        <v>166266823.8712</v>
      </c>
      <c r="AQ36" s="60">
        <v>872138413.25549996</v>
      </c>
      <c r="AR36" s="60">
        <v>2.36</v>
      </c>
      <c r="AS36" s="60">
        <v>166185499.91729999</v>
      </c>
      <c r="AT36" s="60">
        <v>432826413.96359998</v>
      </c>
      <c r="AU36" s="85">
        <v>1009365</v>
      </c>
      <c r="AV36" s="60" t="s">
        <v>544</v>
      </c>
      <c r="AW36" s="60" t="s">
        <v>544</v>
      </c>
      <c r="AX36" s="60">
        <v>12523888.9098</v>
      </c>
      <c r="AY36" s="60">
        <v>204468751.2439</v>
      </c>
      <c r="AZ36" s="60">
        <v>112836986.1195</v>
      </c>
      <c r="BA36" s="60">
        <v>20330.988499999999</v>
      </c>
      <c r="BB36" s="60" t="s">
        <v>1808</v>
      </c>
      <c r="BC36" s="60" t="s">
        <v>544</v>
      </c>
      <c r="BD36" s="60">
        <v>10511121.0493</v>
      </c>
      <c r="BE36" s="60">
        <v>23177326.878600001</v>
      </c>
      <c r="BF36" s="60">
        <v>6709226.2017000001</v>
      </c>
      <c r="BG36" s="60">
        <v>1443500.1828000001</v>
      </c>
      <c r="BH36" s="60">
        <v>637315496.19599998</v>
      </c>
      <c r="BI36" s="60">
        <v>25251087.704599999</v>
      </c>
      <c r="BJ36" s="60" t="s">
        <v>544</v>
      </c>
      <c r="BK36" s="60">
        <v>16325783.7575</v>
      </c>
      <c r="BL36" s="85" t="s">
        <v>544</v>
      </c>
      <c r="BM36" s="60" t="s">
        <v>544</v>
      </c>
      <c r="BN36" s="60">
        <v>-7319155.8563999999</v>
      </c>
      <c r="BO36" s="60">
        <v>790855121.27250004</v>
      </c>
      <c r="BP36" s="60">
        <v>626804375.14670002</v>
      </c>
      <c r="BQ36" s="60">
        <v>304964.82740000001</v>
      </c>
      <c r="BR36" s="60" t="s">
        <v>544</v>
      </c>
      <c r="BS36" s="60">
        <v>2419387.6302999998</v>
      </c>
      <c r="BT36" s="60" t="s">
        <v>544</v>
      </c>
      <c r="BU36" s="60">
        <v>111637457.7986</v>
      </c>
      <c r="BV36" s="60" t="s">
        <v>544</v>
      </c>
      <c r="BW36" s="60" t="s">
        <v>544</v>
      </c>
      <c r="BX36" s="60">
        <v>214532590.5465</v>
      </c>
      <c r="BY36" s="60" t="s">
        <v>544</v>
      </c>
      <c r="BZ36" s="60" t="s">
        <v>544</v>
      </c>
      <c r="CA36" s="60" t="s">
        <v>544</v>
      </c>
      <c r="CB36" s="60" t="s">
        <v>544</v>
      </c>
      <c r="CC36" s="60">
        <v>79412841.041899994</v>
      </c>
      <c r="CD36" s="60">
        <v>42125808.151299998</v>
      </c>
      <c r="CE36" s="60">
        <v>21632171.753400002</v>
      </c>
      <c r="CF36" s="60">
        <v>166266823.8712</v>
      </c>
      <c r="CG36" s="60">
        <v>10368804.129899999</v>
      </c>
      <c r="CH36" s="60">
        <v>5306387.9959000004</v>
      </c>
      <c r="CI36" s="60" t="s">
        <v>1880</v>
      </c>
      <c r="CJ36" s="60">
        <v>17.29</v>
      </c>
      <c r="CK36" s="60">
        <v>122006261.9285</v>
      </c>
      <c r="CL36" s="60" t="s">
        <v>544</v>
      </c>
      <c r="CM36" s="85">
        <v>1552715</v>
      </c>
      <c r="CN36" s="60" t="s">
        <v>544</v>
      </c>
      <c r="CO36" s="60">
        <v>25251087.704599999</v>
      </c>
      <c r="CP36" s="60">
        <v>25759362.4168</v>
      </c>
      <c r="CQ36" s="60">
        <v>452750782.68379998</v>
      </c>
      <c r="CR36" s="60" t="s">
        <v>544</v>
      </c>
      <c r="CS36" s="60" t="s">
        <v>544</v>
      </c>
      <c r="CT36" s="60">
        <v>6302606.4319000002</v>
      </c>
      <c r="CU36" s="60">
        <v>10023177.3256</v>
      </c>
      <c r="CV36" s="60">
        <v>21632171.753400002</v>
      </c>
      <c r="CW36" s="60">
        <v>16325783.7575</v>
      </c>
      <c r="CX36" s="60">
        <v>33078518.273200002</v>
      </c>
      <c r="CY36" s="60">
        <v>17.29</v>
      </c>
      <c r="CZ36" s="60">
        <f t="shared" si="0"/>
        <v>4.9186000006438171</v>
      </c>
      <c r="DA36" s="60" t="str">
        <f t="shared" si="1"/>
        <v>N</v>
      </c>
    </row>
    <row r="37" spans="1:105">
      <c r="A37" s="13" t="s">
        <v>870</v>
      </c>
      <c r="B37" s="13">
        <v>1498153</v>
      </c>
      <c r="C37" s="13">
        <v>2022</v>
      </c>
      <c r="D37" s="13" t="s">
        <v>1</v>
      </c>
      <c r="E37" s="13" t="s">
        <v>507</v>
      </c>
      <c r="F37" s="84" t="s">
        <v>1812</v>
      </c>
      <c r="G37" s="60" t="s">
        <v>558</v>
      </c>
      <c r="H37" s="60" t="s">
        <v>1881</v>
      </c>
      <c r="I37" s="60" t="s">
        <v>560</v>
      </c>
      <c r="J37" s="60" t="s">
        <v>870</v>
      </c>
      <c r="K37" s="85">
        <v>1498153</v>
      </c>
      <c r="L37" s="60">
        <v>5072000000</v>
      </c>
      <c r="M37" s="60">
        <v>261250727.5424</v>
      </c>
      <c r="N37" s="60" t="s">
        <v>544</v>
      </c>
      <c r="O37" s="60" t="s">
        <v>544</v>
      </c>
      <c r="P37" s="60">
        <v>-0.53232999999999997</v>
      </c>
      <c r="Q37" s="60" t="s">
        <v>544</v>
      </c>
      <c r="R37" s="85" t="s">
        <v>544</v>
      </c>
      <c r="S37" s="85" t="s">
        <v>544</v>
      </c>
      <c r="T37" s="60" t="s">
        <v>544</v>
      </c>
      <c r="U37" s="60" t="s">
        <v>544</v>
      </c>
      <c r="V37" s="60" t="s">
        <v>544</v>
      </c>
      <c r="W37" s="60" t="s">
        <v>1806</v>
      </c>
      <c r="X37" s="60">
        <v>11228836.4756</v>
      </c>
      <c r="Y37" s="60">
        <v>150868174.48179999</v>
      </c>
      <c r="Z37" s="60">
        <v>9.4773099999999992</v>
      </c>
      <c r="AA37" s="60" t="s">
        <v>544</v>
      </c>
      <c r="AB37" s="60">
        <v>54701946.500399999</v>
      </c>
      <c r="AC37" s="60">
        <v>261250727.5424</v>
      </c>
      <c r="AD37" s="60">
        <v>41.17</v>
      </c>
      <c r="AE37" s="60" t="s">
        <v>544</v>
      </c>
      <c r="AF37" s="60">
        <v>94.321770000000001</v>
      </c>
      <c r="AG37" s="60" t="s">
        <v>1807</v>
      </c>
      <c r="AH37" s="60" t="s">
        <v>544</v>
      </c>
      <c r="AI37" s="60">
        <v>90551809.743599996</v>
      </c>
      <c r="AJ37" s="60" t="s">
        <v>544</v>
      </c>
      <c r="AK37" s="60">
        <v>45.60669</v>
      </c>
      <c r="AL37" s="60">
        <v>150868174.48179999</v>
      </c>
      <c r="AM37" s="60">
        <v>14834426.169600001</v>
      </c>
      <c r="AN37" s="60">
        <v>6644586.7218000004</v>
      </c>
      <c r="AO37" s="60">
        <v>207681966.37439999</v>
      </c>
      <c r="AP37" s="60">
        <v>93024214.105199993</v>
      </c>
      <c r="AQ37" s="60">
        <v>261250727.5424</v>
      </c>
      <c r="AR37" s="60" t="s">
        <v>544</v>
      </c>
      <c r="AS37" s="60">
        <v>93178739.377800003</v>
      </c>
      <c r="AT37" s="60" t="s">
        <v>544</v>
      </c>
      <c r="AU37" s="85">
        <v>1498153</v>
      </c>
      <c r="AV37" s="60" t="s">
        <v>544</v>
      </c>
      <c r="AW37" s="60" t="s">
        <v>544</v>
      </c>
      <c r="AX37" s="60" t="s">
        <v>544</v>
      </c>
      <c r="AY37" s="60" t="s">
        <v>544</v>
      </c>
      <c r="AZ37" s="60" t="s">
        <v>544</v>
      </c>
      <c r="BA37" s="60" t="s">
        <v>544</v>
      </c>
      <c r="BB37" s="60" t="s">
        <v>1808</v>
      </c>
      <c r="BC37" s="60">
        <v>219940971.33399999</v>
      </c>
      <c r="BD37" s="60" t="s">
        <v>544</v>
      </c>
      <c r="BE37" s="60" t="s">
        <v>544</v>
      </c>
      <c r="BF37" s="60">
        <v>38734334.998400003</v>
      </c>
      <c r="BG37" s="60">
        <v>10353193.2642</v>
      </c>
      <c r="BH37" s="60" t="s">
        <v>544</v>
      </c>
      <c r="BI37" s="60">
        <v>8498889.9930000007</v>
      </c>
      <c r="BJ37" s="60" t="s">
        <v>544</v>
      </c>
      <c r="BK37" s="60">
        <v>11486378.5966</v>
      </c>
      <c r="BL37" s="85" t="s">
        <v>1882</v>
      </c>
      <c r="BM37" s="60" t="s">
        <v>1883</v>
      </c>
      <c r="BN37" s="60">
        <v>10147159.567399999</v>
      </c>
      <c r="BO37" s="60">
        <v>38734334.998400003</v>
      </c>
      <c r="BP37" s="60" t="s">
        <v>544</v>
      </c>
      <c r="BQ37" s="60" t="s">
        <v>544</v>
      </c>
      <c r="BR37" s="60" t="s">
        <v>544</v>
      </c>
      <c r="BS37" s="60">
        <v>3811623.3908000002</v>
      </c>
      <c r="BT37" s="60" t="s">
        <v>544</v>
      </c>
      <c r="BU37" s="60">
        <v>154525.2726</v>
      </c>
      <c r="BV37" s="60" t="s">
        <v>544</v>
      </c>
      <c r="BW37" s="60" t="s">
        <v>544</v>
      </c>
      <c r="BX37" s="60">
        <v>90551809.743599996</v>
      </c>
      <c r="BY37" s="60" t="s">
        <v>544</v>
      </c>
      <c r="BZ37" s="60" t="s">
        <v>544</v>
      </c>
      <c r="CA37" s="60" t="s">
        <v>544</v>
      </c>
      <c r="CB37" s="60" t="s">
        <v>544</v>
      </c>
      <c r="CC37" s="60">
        <v>6644586.7218000004</v>
      </c>
      <c r="CD37" s="60" t="s">
        <v>544</v>
      </c>
      <c r="CE37" s="60">
        <v>9889617.4463999998</v>
      </c>
      <c r="CF37" s="60">
        <v>93024214.105199993</v>
      </c>
      <c r="CG37" s="60">
        <v>17718897.924800001</v>
      </c>
      <c r="CH37" s="60" t="s">
        <v>544</v>
      </c>
      <c r="CI37" s="60" t="s">
        <v>870</v>
      </c>
      <c r="CJ37" s="60">
        <v>166</v>
      </c>
      <c r="CK37" s="60">
        <v>17873423.1974</v>
      </c>
      <c r="CL37" s="60">
        <v>189</v>
      </c>
      <c r="CM37" s="85">
        <v>1498153</v>
      </c>
      <c r="CN37" s="60" t="s">
        <v>544</v>
      </c>
      <c r="CO37" s="60">
        <v>8498889.9930000007</v>
      </c>
      <c r="CP37" s="60">
        <v>21375996.043000001</v>
      </c>
      <c r="CQ37" s="60">
        <v>150868174.48179999</v>
      </c>
      <c r="CR37" s="60" t="s">
        <v>544</v>
      </c>
      <c r="CS37" s="60" t="s">
        <v>544</v>
      </c>
      <c r="CT37" s="60">
        <v>5408384.5410000002</v>
      </c>
      <c r="CU37" s="60">
        <v>6077994.0555999996</v>
      </c>
      <c r="CV37" s="60">
        <v>9889617.4463999998</v>
      </c>
      <c r="CW37" s="60">
        <v>11486378.5966</v>
      </c>
      <c r="CX37" s="60">
        <v>11228836.4756</v>
      </c>
      <c r="CY37" s="60">
        <v>166</v>
      </c>
      <c r="CZ37" s="60">
        <f t="shared" si="0"/>
        <v>19.414300001047206</v>
      </c>
      <c r="DA37" s="60" t="str">
        <f t="shared" si="1"/>
        <v>Y</v>
      </c>
    </row>
    <row r="38" spans="1:105">
      <c r="A38" s="13" t="s">
        <v>870</v>
      </c>
      <c r="B38" s="13">
        <v>1498153</v>
      </c>
      <c r="C38" s="13">
        <v>2023</v>
      </c>
      <c r="D38" s="13" t="s">
        <v>1</v>
      </c>
      <c r="E38" s="13" t="s">
        <v>507</v>
      </c>
      <c r="F38" s="84" t="s">
        <v>1804</v>
      </c>
      <c r="G38" s="60" t="s">
        <v>558</v>
      </c>
      <c r="H38" s="60" t="s">
        <v>1881</v>
      </c>
      <c r="I38" s="60" t="s">
        <v>560</v>
      </c>
      <c r="J38" s="60" t="s">
        <v>870</v>
      </c>
      <c r="K38" s="85">
        <v>1498153</v>
      </c>
      <c r="L38" s="60">
        <v>3834000000</v>
      </c>
      <c r="M38" s="60">
        <v>225136085.877</v>
      </c>
      <c r="N38" s="60">
        <v>0</v>
      </c>
      <c r="O38" s="60" t="s">
        <v>544</v>
      </c>
      <c r="P38" s="60">
        <v>-0.80844000000000005</v>
      </c>
      <c r="Q38" s="60" t="s">
        <v>544</v>
      </c>
      <c r="R38" s="85" t="s">
        <v>544</v>
      </c>
      <c r="S38" s="85" t="s">
        <v>544</v>
      </c>
      <c r="T38" s="60" t="s">
        <v>544</v>
      </c>
      <c r="U38" s="60" t="s">
        <v>544</v>
      </c>
      <c r="V38" s="60" t="s">
        <v>544</v>
      </c>
      <c r="W38" s="60" t="s">
        <v>1806</v>
      </c>
      <c r="X38" s="60">
        <v>19143026.603</v>
      </c>
      <c r="Y38" s="60">
        <v>76983152.995499998</v>
      </c>
      <c r="Z38" s="60">
        <v>13.457560000000001</v>
      </c>
      <c r="AA38" s="60">
        <v>352325.64299999998</v>
      </c>
      <c r="AB38" s="60">
        <v>58779661.440499999</v>
      </c>
      <c r="AC38" s="60">
        <v>225136085.877</v>
      </c>
      <c r="AD38" s="60">
        <v>74.31</v>
      </c>
      <c r="AE38" s="60" t="s">
        <v>544</v>
      </c>
      <c r="AF38" s="60">
        <v>90.792910000000006</v>
      </c>
      <c r="AG38" s="60" t="s">
        <v>1807</v>
      </c>
      <c r="AH38" s="60" t="s">
        <v>544</v>
      </c>
      <c r="AI38" s="60">
        <v>117265718.1785</v>
      </c>
      <c r="AJ38" s="60" t="s">
        <v>544</v>
      </c>
      <c r="AK38" s="60">
        <v>50.9375</v>
      </c>
      <c r="AL38" s="60">
        <v>77335478.638500005</v>
      </c>
      <c r="AM38" s="60">
        <v>21198259.520500001</v>
      </c>
      <c r="AN38" s="60">
        <v>10511048.3495</v>
      </c>
      <c r="AO38" s="60">
        <v>142691885.41499999</v>
      </c>
      <c r="AP38" s="60">
        <v>121317463.073</v>
      </c>
      <c r="AQ38" s="60">
        <v>225136085.877</v>
      </c>
      <c r="AR38" s="60">
        <v>0</v>
      </c>
      <c r="AS38" s="60">
        <v>121493625.8945</v>
      </c>
      <c r="AT38" s="60">
        <v>2407558.5605000001</v>
      </c>
      <c r="AU38" s="85">
        <v>1498153</v>
      </c>
      <c r="AV38" s="60" t="s">
        <v>544</v>
      </c>
      <c r="AW38" s="60" t="s">
        <v>544</v>
      </c>
      <c r="AX38" s="60" t="s">
        <v>544</v>
      </c>
      <c r="AY38" s="60" t="s">
        <v>544</v>
      </c>
      <c r="AZ38" s="60" t="s">
        <v>544</v>
      </c>
      <c r="BA38" s="60" t="s">
        <v>544</v>
      </c>
      <c r="BB38" s="60" t="s">
        <v>1808</v>
      </c>
      <c r="BC38" s="60">
        <v>157841888.06400001</v>
      </c>
      <c r="BD38" s="60" t="s">
        <v>544</v>
      </c>
      <c r="BE38" s="60" t="s">
        <v>544</v>
      </c>
      <c r="BF38" s="60">
        <v>61715708.465499997</v>
      </c>
      <c r="BG38" s="60">
        <v>13564537.2555</v>
      </c>
      <c r="BH38" s="60">
        <v>2407558.5605000001</v>
      </c>
      <c r="BI38" s="60">
        <v>15267444.529999999</v>
      </c>
      <c r="BJ38" s="60" t="s">
        <v>544</v>
      </c>
      <c r="BK38" s="60">
        <v>14562793.244000001</v>
      </c>
      <c r="BL38" s="85" t="s">
        <v>1882</v>
      </c>
      <c r="BM38" s="60" t="s">
        <v>1883</v>
      </c>
      <c r="BN38" s="60">
        <v>12801165.028999999</v>
      </c>
      <c r="BO38" s="60">
        <v>64123267.026000001</v>
      </c>
      <c r="BP38" s="60">
        <v>2407558.5605000001</v>
      </c>
      <c r="BQ38" s="60" t="s">
        <v>544</v>
      </c>
      <c r="BR38" s="60" t="s">
        <v>544</v>
      </c>
      <c r="BS38" s="60">
        <v>9512792.3609999996</v>
      </c>
      <c r="BT38" s="60" t="s">
        <v>544</v>
      </c>
      <c r="BU38" s="60">
        <v>645930.34550000005</v>
      </c>
      <c r="BV38" s="60" t="s">
        <v>544</v>
      </c>
      <c r="BW38" s="60" t="s">
        <v>544</v>
      </c>
      <c r="BX38" s="60">
        <v>117265718.1785</v>
      </c>
      <c r="BY38" s="60" t="s">
        <v>544</v>
      </c>
      <c r="BZ38" s="60" t="s">
        <v>544</v>
      </c>
      <c r="CA38" s="60" t="s">
        <v>544</v>
      </c>
      <c r="CB38" s="60" t="s">
        <v>544</v>
      </c>
      <c r="CC38" s="60">
        <v>10511048.3495</v>
      </c>
      <c r="CD38" s="60" t="s">
        <v>544</v>
      </c>
      <c r="CE38" s="60">
        <v>17381398.388</v>
      </c>
      <c r="CF38" s="60">
        <v>121317463.073</v>
      </c>
      <c r="CG38" s="60">
        <v>29008144.607000001</v>
      </c>
      <c r="CH38" s="60" t="s">
        <v>544</v>
      </c>
      <c r="CI38" s="60" t="s">
        <v>870</v>
      </c>
      <c r="CJ38" s="60">
        <v>200</v>
      </c>
      <c r="CK38" s="60">
        <v>29654074.952500001</v>
      </c>
      <c r="CL38" s="60">
        <v>154</v>
      </c>
      <c r="CM38" s="85">
        <v>1498153</v>
      </c>
      <c r="CN38" s="60" t="s">
        <v>544</v>
      </c>
      <c r="CO38" s="60">
        <v>15267444.529999999</v>
      </c>
      <c r="CP38" s="60">
        <v>31944191.631999999</v>
      </c>
      <c r="CQ38" s="60">
        <v>76983152.995499998</v>
      </c>
      <c r="CR38" s="60" t="s">
        <v>544</v>
      </c>
      <c r="CS38" s="60" t="s">
        <v>544</v>
      </c>
      <c r="CT38" s="60">
        <v>7516280.3839999996</v>
      </c>
      <c r="CU38" s="60">
        <v>7046512.8600000003</v>
      </c>
      <c r="CV38" s="60">
        <v>17381398.388</v>
      </c>
      <c r="CW38" s="60">
        <v>14562793.244000001</v>
      </c>
      <c r="CX38" s="60">
        <v>19143026.603</v>
      </c>
      <c r="CY38" s="60">
        <v>200</v>
      </c>
      <c r="CZ38" s="60">
        <f t="shared" si="0"/>
        <v>17.029699992628693</v>
      </c>
      <c r="DA38" s="60" t="str">
        <f t="shared" si="1"/>
        <v>Y</v>
      </c>
    </row>
    <row r="39" spans="1:105">
      <c r="A39" s="13" t="s">
        <v>871</v>
      </c>
      <c r="B39" s="13">
        <v>111670</v>
      </c>
      <c r="C39" s="13">
        <v>2022</v>
      </c>
      <c r="D39" s="13" t="s">
        <v>1</v>
      </c>
      <c r="E39" s="13" t="s">
        <v>13</v>
      </c>
      <c r="F39" s="84" t="s">
        <v>1812</v>
      </c>
      <c r="G39" s="60" t="s">
        <v>1884</v>
      </c>
      <c r="H39" s="60" t="s">
        <v>1885</v>
      </c>
      <c r="I39" s="60" t="s">
        <v>1886</v>
      </c>
      <c r="J39" s="60" t="s">
        <v>1887</v>
      </c>
      <c r="K39" s="85">
        <v>112153</v>
      </c>
      <c r="L39" s="60">
        <v>8411930000000</v>
      </c>
      <c r="M39" s="60">
        <v>47508923489.790001</v>
      </c>
      <c r="N39" s="60">
        <v>309604088.75550002</v>
      </c>
      <c r="O39" s="60">
        <v>423145261.14630002</v>
      </c>
      <c r="P39" s="60">
        <v>-0.21</v>
      </c>
      <c r="Q39" s="60" t="s">
        <v>544</v>
      </c>
      <c r="R39" s="85" t="s">
        <v>544</v>
      </c>
      <c r="S39" s="85" t="s">
        <v>544</v>
      </c>
      <c r="T39" s="60">
        <v>5107026992.3106003</v>
      </c>
      <c r="U39" s="60">
        <v>3720772.6164000002</v>
      </c>
      <c r="V39" s="60" t="s">
        <v>544</v>
      </c>
      <c r="W39" s="60" t="s">
        <v>1888</v>
      </c>
      <c r="X39" s="60">
        <v>6282876985.6985998</v>
      </c>
      <c r="Y39" s="60">
        <v>34992173810.682899</v>
      </c>
      <c r="Z39" s="60">
        <v>45.64</v>
      </c>
      <c r="AA39" s="60">
        <v>205678300.97220001</v>
      </c>
      <c r="AB39" s="60">
        <v>8754094085.2196999</v>
      </c>
      <c r="AC39" s="60">
        <v>47508923489.790001</v>
      </c>
      <c r="AD39" s="60">
        <v>12.37</v>
      </c>
      <c r="AE39" s="60">
        <v>8565949953.4413004</v>
      </c>
      <c r="AF39" s="60">
        <v>22.81</v>
      </c>
      <c r="AG39" s="60" t="s">
        <v>1889</v>
      </c>
      <c r="AH39" s="60" t="s">
        <v>544</v>
      </c>
      <c r="AI39" s="60">
        <v>1931967692.9826</v>
      </c>
      <c r="AJ39" s="60">
        <v>805731389.82840002</v>
      </c>
      <c r="AK39" s="60">
        <v>43.54</v>
      </c>
      <c r="AL39" s="60">
        <v>35241794842.896599</v>
      </c>
      <c r="AM39" s="60">
        <v>3631383143.9780998</v>
      </c>
      <c r="AN39" s="60">
        <v>7791144803.2803001</v>
      </c>
      <c r="AO39" s="60">
        <v>8478231101.1468</v>
      </c>
      <c r="AP39" s="60">
        <v>7500703710.1037998</v>
      </c>
      <c r="AQ39" s="60">
        <v>47508923489.790001</v>
      </c>
      <c r="AR39" s="60">
        <v>1.9</v>
      </c>
      <c r="AS39" s="60">
        <v>7258967575.6583996</v>
      </c>
      <c r="AT39" s="60">
        <v>5107026992.3106003</v>
      </c>
      <c r="AU39" s="85">
        <v>111670</v>
      </c>
      <c r="AV39" s="60" t="s">
        <v>544</v>
      </c>
      <c r="AW39" s="60" t="s">
        <v>544</v>
      </c>
      <c r="AX39" s="60">
        <v>2434767.8733000001</v>
      </c>
      <c r="AY39" s="60">
        <v>9371681343.2696991</v>
      </c>
      <c r="AZ39" s="60">
        <v>17667731263.045502</v>
      </c>
      <c r="BA39" s="60">
        <v>1809856544.3196001</v>
      </c>
      <c r="BB39" s="60" t="s">
        <v>1808</v>
      </c>
      <c r="BC39" s="60">
        <v>15621531106.5849</v>
      </c>
      <c r="BD39" s="60">
        <v>701897096.45369995</v>
      </c>
      <c r="BE39" s="60" t="s">
        <v>544</v>
      </c>
      <c r="BF39" s="60">
        <v>1409944650.3743999</v>
      </c>
      <c r="BG39" s="60">
        <v>1315057041.7320001</v>
      </c>
      <c r="BH39" s="60">
        <v>16288564879.8999</v>
      </c>
      <c r="BI39" s="60">
        <v>1150448434.6152</v>
      </c>
      <c r="BJ39" s="60" t="s">
        <v>544</v>
      </c>
      <c r="BK39" s="60">
        <v>5419108772.2421999</v>
      </c>
      <c r="BL39" s="85" t="s">
        <v>1890</v>
      </c>
      <c r="BM39" s="60" t="s">
        <v>1891</v>
      </c>
      <c r="BN39" s="60">
        <v>944290635.16830003</v>
      </c>
      <c r="BO39" s="60">
        <v>35396989691.973</v>
      </c>
      <c r="BP39" s="60">
        <v>15586667783.446199</v>
      </c>
      <c r="BQ39" s="60">
        <v>277905794.41799998</v>
      </c>
      <c r="BR39" s="60" t="s">
        <v>544</v>
      </c>
      <c r="BS39" s="60">
        <v>886491584.04659998</v>
      </c>
      <c r="BT39" s="60">
        <v>43942731.241499998</v>
      </c>
      <c r="BU39" s="60">
        <v>6276398955.6576004</v>
      </c>
      <c r="BV39" s="60" t="s">
        <v>544</v>
      </c>
      <c r="BW39" s="60">
        <v>1809856544.3196001</v>
      </c>
      <c r="BX39" s="60">
        <v>1918523662.7214</v>
      </c>
      <c r="BY39" s="60" t="s">
        <v>544</v>
      </c>
      <c r="BZ39" s="60">
        <v>50830.226999999999</v>
      </c>
      <c r="CA39" s="60" t="s">
        <v>544</v>
      </c>
      <c r="CB39" s="60" t="s">
        <v>1893</v>
      </c>
      <c r="CC39" s="60">
        <v>7708339539.5958004</v>
      </c>
      <c r="CD39" s="60">
        <v>2028542865.1614001</v>
      </c>
      <c r="CE39" s="60">
        <v>1384311531.6786001</v>
      </c>
      <c r="CF39" s="60">
        <v>7500703710.1037998</v>
      </c>
      <c r="CG39" s="60">
        <v>7797622833.3212996</v>
      </c>
      <c r="CH39" s="60">
        <v>111036371.7603</v>
      </c>
      <c r="CI39" s="60" t="s">
        <v>1887</v>
      </c>
      <c r="CJ39" s="60">
        <v>22.07</v>
      </c>
      <c r="CK39" s="60">
        <v>14074021788.978901</v>
      </c>
      <c r="CL39" s="60">
        <v>192.41</v>
      </c>
      <c r="CM39" s="85">
        <v>112153</v>
      </c>
      <c r="CN39" s="60">
        <v>486604540.4346</v>
      </c>
      <c r="CO39" s="60">
        <v>1150448434.6152</v>
      </c>
      <c r="CP39" s="60">
        <v>7227167620.8669004</v>
      </c>
      <c r="CQ39" s="60">
        <v>34992173810.682899</v>
      </c>
      <c r="CR39" s="60" t="s">
        <v>544</v>
      </c>
      <c r="CS39" s="60">
        <v>486604540.4346</v>
      </c>
      <c r="CT39" s="60">
        <v>1397871906.6816001</v>
      </c>
      <c r="CU39" s="60">
        <v>4021236865.5605998</v>
      </c>
      <c r="CV39" s="60">
        <v>1384311531.6786001</v>
      </c>
      <c r="CW39" s="60">
        <v>5419108772.2421999</v>
      </c>
      <c r="CX39" s="60">
        <v>6282876985.6985998</v>
      </c>
      <c r="CY39" s="60">
        <v>21.92</v>
      </c>
      <c r="CZ39" s="60">
        <f t="shared" si="0"/>
        <v>177.06000014518921</v>
      </c>
      <c r="DA39" s="60" t="str">
        <f t="shared" si="1"/>
        <v>N</v>
      </c>
    </row>
    <row r="40" spans="1:105">
      <c r="A40" s="13" t="s">
        <v>871</v>
      </c>
      <c r="B40" s="13">
        <v>111670</v>
      </c>
      <c r="C40" s="13">
        <v>2023</v>
      </c>
      <c r="D40" s="13" t="s">
        <v>1</v>
      </c>
      <c r="E40" s="13" t="s">
        <v>13</v>
      </c>
      <c r="F40" s="84" t="s">
        <v>1804</v>
      </c>
      <c r="G40" s="60" t="s">
        <v>1884</v>
      </c>
      <c r="H40" s="60" t="s">
        <v>1885</v>
      </c>
      <c r="I40" s="60" t="s">
        <v>1886</v>
      </c>
      <c r="J40" s="60" t="s">
        <v>1887</v>
      </c>
      <c r="K40" s="85">
        <v>112153</v>
      </c>
      <c r="L40" s="60">
        <v>8623571300000</v>
      </c>
      <c r="M40" s="60">
        <v>10686624481.098499</v>
      </c>
      <c r="N40" s="60">
        <v>54595082.298100002</v>
      </c>
      <c r="O40" s="60">
        <v>155029685.50099999</v>
      </c>
      <c r="P40" s="60">
        <v>-2.59</v>
      </c>
      <c r="Q40" s="60" t="s">
        <v>544</v>
      </c>
      <c r="R40" s="85" t="s">
        <v>544</v>
      </c>
      <c r="S40" s="85" t="s">
        <v>544</v>
      </c>
      <c r="T40" s="60">
        <v>766405754.14760005</v>
      </c>
      <c r="U40" s="60">
        <v>2608835.8377999999</v>
      </c>
      <c r="V40" s="60" t="s">
        <v>544</v>
      </c>
      <c r="W40" s="60" t="s">
        <v>1888</v>
      </c>
      <c r="X40" s="60">
        <v>2236387840.6560001</v>
      </c>
      <c r="Y40" s="60">
        <v>7326743568.7901001</v>
      </c>
      <c r="Z40" s="60">
        <v>30.67</v>
      </c>
      <c r="AA40" s="60">
        <v>28456411.0112</v>
      </c>
      <c r="AB40" s="60">
        <v>5680121535.1073999</v>
      </c>
      <c r="AC40" s="60">
        <v>10686624481.098499</v>
      </c>
      <c r="AD40" s="60">
        <v>12.56</v>
      </c>
      <c r="AE40" s="60">
        <v>1865561505.3462</v>
      </c>
      <c r="AF40" s="60">
        <v>44.79</v>
      </c>
      <c r="AG40" s="60" t="s">
        <v>1889</v>
      </c>
      <c r="AH40" s="60" t="s">
        <v>544</v>
      </c>
      <c r="AI40" s="60">
        <v>1376631069.9161</v>
      </c>
      <c r="AJ40" s="60">
        <v>122947770.91429999</v>
      </c>
      <c r="AK40" s="60">
        <v>40.96</v>
      </c>
      <c r="AL40" s="60">
        <v>7447379672.2278004</v>
      </c>
      <c r="AM40" s="60">
        <v>976261143.43139994</v>
      </c>
      <c r="AN40" s="60">
        <v>2850411533.1708999</v>
      </c>
      <c r="AO40" s="60">
        <v>2210546957.3474002</v>
      </c>
      <c r="AP40" s="60">
        <v>1844247296.7233</v>
      </c>
      <c r="AQ40" s="60">
        <v>10686624481.098499</v>
      </c>
      <c r="AR40" s="60">
        <v>1.63</v>
      </c>
      <c r="AS40" s="60">
        <v>1734879797.7130001</v>
      </c>
      <c r="AT40" s="60">
        <v>766405754.14760005</v>
      </c>
      <c r="AU40" s="85">
        <v>111670</v>
      </c>
      <c r="AV40" s="60" t="s">
        <v>544</v>
      </c>
      <c r="AW40" s="60">
        <v>89737781.435399994</v>
      </c>
      <c r="AX40" s="60">
        <v>31677304.6204</v>
      </c>
      <c r="AY40" s="60">
        <v>1988509276.2605</v>
      </c>
      <c r="AZ40" s="60">
        <v>1326345052.7781999</v>
      </c>
      <c r="BA40" s="60">
        <v>599338643.32149994</v>
      </c>
      <c r="BB40" s="60" t="s">
        <v>1808</v>
      </c>
      <c r="BC40" s="60">
        <v>10960869364.103399</v>
      </c>
      <c r="BD40" s="60">
        <v>130770188.955</v>
      </c>
      <c r="BE40" s="60" t="s">
        <v>544</v>
      </c>
      <c r="BF40" s="60">
        <v>2892622204.5679002</v>
      </c>
      <c r="BG40" s="60">
        <v>287518196.59780002</v>
      </c>
      <c r="BH40" s="60">
        <v>3354253673.7296</v>
      </c>
      <c r="BI40" s="60">
        <v>425864072.06419998</v>
      </c>
      <c r="BJ40" s="60" t="s">
        <v>544</v>
      </c>
      <c r="BK40" s="60">
        <v>1353296413.8534999</v>
      </c>
      <c r="BL40" s="85" t="s">
        <v>1890</v>
      </c>
      <c r="BM40" s="60" t="s">
        <v>1891</v>
      </c>
      <c r="BN40" s="60">
        <v>-84263464.356900007</v>
      </c>
      <c r="BO40" s="60">
        <v>7554588673.1084003</v>
      </c>
      <c r="BP40" s="60">
        <v>3223483484.7746</v>
      </c>
      <c r="BQ40" s="60">
        <v>3270339.0537999999</v>
      </c>
      <c r="BR40" s="60" t="s">
        <v>544</v>
      </c>
      <c r="BS40" s="60">
        <v>226309693.14449999</v>
      </c>
      <c r="BT40" s="60">
        <v>2441910.9911000002</v>
      </c>
      <c r="BU40" s="60">
        <v>2016407040.4942999</v>
      </c>
      <c r="BV40" s="60" t="s">
        <v>544</v>
      </c>
      <c r="BW40" s="60">
        <v>599338643.32149994</v>
      </c>
      <c r="BX40" s="60">
        <v>1373681072.9030001</v>
      </c>
      <c r="BY40" s="60" t="s">
        <v>544</v>
      </c>
      <c r="BZ40" s="60">
        <v>16269038.347899999</v>
      </c>
      <c r="CA40" s="60" t="s">
        <v>544</v>
      </c>
      <c r="CB40" s="60" t="s">
        <v>1892</v>
      </c>
      <c r="CC40" s="60">
        <v>2835658697.8667002</v>
      </c>
      <c r="CD40" s="60">
        <v>419459214.02490002</v>
      </c>
      <c r="CE40" s="60">
        <v>644102880.71099997</v>
      </c>
      <c r="CF40" s="60">
        <v>1844247296.7233</v>
      </c>
      <c r="CG40" s="60">
        <v>3070392333.3326001</v>
      </c>
      <c r="CH40" s="60">
        <v>711072.58400000003</v>
      </c>
      <c r="CI40" s="60" t="s">
        <v>1887</v>
      </c>
      <c r="CJ40" s="60">
        <v>24.24</v>
      </c>
      <c r="CK40" s="60">
        <v>5086799373.8268995</v>
      </c>
      <c r="CL40" s="60">
        <v>181.75</v>
      </c>
      <c r="CM40" s="85">
        <v>112153</v>
      </c>
      <c r="CN40" s="60">
        <v>54250203.420199998</v>
      </c>
      <c r="CO40" s="60">
        <v>425864072.06419998</v>
      </c>
      <c r="CP40" s="60">
        <v>2152124376.2990999</v>
      </c>
      <c r="CQ40" s="60">
        <v>7326743568.7901001</v>
      </c>
      <c r="CR40" s="60" t="s">
        <v>544</v>
      </c>
      <c r="CS40" s="60">
        <v>54250203.420199998</v>
      </c>
      <c r="CT40" s="60">
        <v>413700368.77410001</v>
      </c>
      <c r="CU40" s="60">
        <v>939596045.07939994</v>
      </c>
      <c r="CV40" s="60">
        <v>644102880.71099997</v>
      </c>
      <c r="CW40" s="60">
        <v>1353296413.8534999</v>
      </c>
      <c r="CX40" s="60">
        <v>2236387840.6560001</v>
      </c>
      <c r="CY40" s="60">
        <v>24.18</v>
      </c>
      <c r="CZ40" s="60">
        <f t="shared" si="0"/>
        <v>806.9499695860527</v>
      </c>
      <c r="DA40" s="60" t="str">
        <f t="shared" si="1"/>
        <v>N</v>
      </c>
    </row>
    <row r="41" spans="1:105">
      <c r="A41" s="13" t="s">
        <v>873</v>
      </c>
      <c r="B41" s="13">
        <v>1418051</v>
      </c>
      <c r="C41" s="13">
        <v>2022</v>
      </c>
      <c r="D41" s="13" t="s">
        <v>12</v>
      </c>
      <c r="E41" s="13" t="s">
        <v>507</v>
      </c>
      <c r="F41" s="84" t="s">
        <v>1812</v>
      </c>
      <c r="G41" s="60" t="s">
        <v>1834</v>
      </c>
      <c r="H41" s="60" t="s">
        <v>545</v>
      </c>
      <c r="I41" s="60" t="s">
        <v>1835</v>
      </c>
      <c r="J41" s="60" t="s">
        <v>1887</v>
      </c>
      <c r="K41" s="85">
        <v>112153</v>
      </c>
      <c r="L41" s="60">
        <v>7567597550940</v>
      </c>
      <c r="M41" s="60">
        <v>1573239963.0209999</v>
      </c>
      <c r="N41" s="60">
        <v>15006878.284399999</v>
      </c>
      <c r="O41" s="60">
        <v>9179049.5877</v>
      </c>
      <c r="P41" s="60">
        <v>-0.26</v>
      </c>
      <c r="Q41" s="60" t="s">
        <v>544</v>
      </c>
      <c r="R41" s="85" t="s">
        <v>544</v>
      </c>
      <c r="S41" s="85" t="s">
        <v>544</v>
      </c>
      <c r="T41" s="60" t="s">
        <v>544</v>
      </c>
      <c r="U41" s="60" t="s">
        <v>544</v>
      </c>
      <c r="V41" s="60" t="s">
        <v>544</v>
      </c>
      <c r="W41" s="60" t="s">
        <v>1836</v>
      </c>
      <c r="X41" s="60">
        <v>15661932.8495</v>
      </c>
      <c r="Y41" s="60">
        <v>1123813280.5836</v>
      </c>
      <c r="Z41" s="60">
        <v>3.73</v>
      </c>
      <c r="AA41" s="60">
        <v>501.62790000000001</v>
      </c>
      <c r="AB41" s="60">
        <v>1271097359.7423999</v>
      </c>
      <c r="AC41" s="60">
        <v>1573239963.0209999</v>
      </c>
      <c r="AD41" s="60">
        <v>6.91</v>
      </c>
      <c r="AE41" s="60">
        <v>232933527.69279999</v>
      </c>
      <c r="AF41" s="60">
        <v>16.87</v>
      </c>
      <c r="AG41" s="60" t="s">
        <v>1837</v>
      </c>
      <c r="AH41" s="60" t="s">
        <v>544</v>
      </c>
      <c r="AI41" s="60" t="s">
        <v>544</v>
      </c>
      <c r="AJ41" s="60" t="s">
        <v>544</v>
      </c>
      <c r="AK41" s="60">
        <v>1.32</v>
      </c>
      <c r="AL41" s="60">
        <v>1372382576.1842999</v>
      </c>
      <c r="AM41" s="60">
        <v>34419150.775600001</v>
      </c>
      <c r="AN41" s="60">
        <v>74814077.205200002</v>
      </c>
      <c r="AO41" s="60">
        <v>122683414.2721</v>
      </c>
      <c r="AP41" s="60">
        <v>134474340.88159999</v>
      </c>
      <c r="AQ41" s="60">
        <v>1573239963.0209999</v>
      </c>
      <c r="AR41" s="60">
        <v>1.43</v>
      </c>
      <c r="AS41" s="60">
        <v>140522424.38980001</v>
      </c>
      <c r="AT41" s="60">
        <v>794925718.98599994</v>
      </c>
      <c r="AU41" s="85">
        <v>1418051</v>
      </c>
      <c r="AV41" s="60" t="s">
        <v>544</v>
      </c>
      <c r="AW41" s="60" t="s">
        <v>544</v>
      </c>
      <c r="AX41" s="60" t="s">
        <v>544</v>
      </c>
      <c r="AY41" s="60" t="s">
        <v>544</v>
      </c>
      <c r="AZ41" s="60">
        <v>223309623.90920001</v>
      </c>
      <c r="BA41" s="60">
        <v>19321708.230700001</v>
      </c>
      <c r="BB41" s="60" t="s">
        <v>1808</v>
      </c>
      <c r="BC41" s="60" t="s">
        <v>544</v>
      </c>
      <c r="BD41" s="60">
        <v>23009361.605300002</v>
      </c>
      <c r="BE41" s="60" t="s">
        <v>544</v>
      </c>
      <c r="BF41" s="60">
        <v>75659713.627700001</v>
      </c>
      <c r="BG41" s="60">
        <v>1566453.8529999999</v>
      </c>
      <c r="BH41" s="60">
        <v>1047180954.9095</v>
      </c>
      <c r="BI41" s="60">
        <v>-1307236.1661</v>
      </c>
      <c r="BJ41" s="60" t="s">
        <v>544</v>
      </c>
      <c r="BK41" s="60">
        <v>36430628.004600003</v>
      </c>
      <c r="BL41" s="85" t="s">
        <v>1894</v>
      </c>
      <c r="BM41" s="60" t="s">
        <v>1895</v>
      </c>
      <c r="BN41" s="60">
        <v>38416055.266400002</v>
      </c>
      <c r="BO41" s="60">
        <v>1372205723.9705999</v>
      </c>
      <c r="BP41" s="60">
        <v>1024171593.3043</v>
      </c>
      <c r="BQ41" s="60">
        <v>19001003.3123</v>
      </c>
      <c r="BR41" s="60" t="s">
        <v>544</v>
      </c>
      <c r="BS41" s="60">
        <v>67582899.484300002</v>
      </c>
      <c r="BT41" s="60">
        <v>101304281.68790001</v>
      </c>
      <c r="BU41" s="60">
        <v>85547931.344500005</v>
      </c>
      <c r="BV41" s="60" t="s">
        <v>544</v>
      </c>
      <c r="BW41" s="60" t="s">
        <v>544</v>
      </c>
      <c r="BX41" s="60">
        <v>125411886.64910001</v>
      </c>
      <c r="BY41" s="60" t="s">
        <v>544</v>
      </c>
      <c r="BZ41" s="60">
        <v>3677802.429</v>
      </c>
      <c r="CA41" s="60" t="s">
        <v>544</v>
      </c>
      <c r="CB41" s="60" t="s">
        <v>544</v>
      </c>
      <c r="CC41" s="60">
        <v>65106360.008400001</v>
      </c>
      <c r="CD41" s="60">
        <v>1705471.0220000001</v>
      </c>
      <c r="CE41" s="60">
        <v>8272493.4341000002</v>
      </c>
      <c r="CF41" s="60">
        <v>134474340.88159999</v>
      </c>
      <c r="CG41" s="60">
        <v>4928078.7103000004</v>
      </c>
      <c r="CH41" s="60" t="s">
        <v>544</v>
      </c>
      <c r="CI41" s="60" t="s">
        <v>1887</v>
      </c>
      <c r="CJ41" s="60" t="s">
        <v>544</v>
      </c>
      <c r="CK41" s="60">
        <v>90476010.054800004</v>
      </c>
      <c r="CL41" s="60" t="s">
        <v>544</v>
      </c>
      <c r="CM41" s="85">
        <v>112153</v>
      </c>
      <c r="CN41" s="60">
        <v>10118779.282500001</v>
      </c>
      <c r="CO41" s="60">
        <v>-1307236.1661</v>
      </c>
      <c r="CP41" s="60">
        <v>54077988.115900002</v>
      </c>
      <c r="CQ41" s="60">
        <v>1123813280.5836</v>
      </c>
      <c r="CR41" s="60" t="s">
        <v>544</v>
      </c>
      <c r="CS41" s="60">
        <v>10118779.282500001</v>
      </c>
      <c r="CT41" s="60">
        <v>11488209.274700001</v>
      </c>
      <c r="CU41" s="60">
        <v>24942418.729899999</v>
      </c>
      <c r="CV41" s="60">
        <v>8272493.4341000002</v>
      </c>
      <c r="CW41" s="60">
        <v>36430628.004600003</v>
      </c>
      <c r="CX41" s="60">
        <v>15661932.8495</v>
      </c>
      <c r="CY41" s="60">
        <v>9.8699999999999992</v>
      </c>
      <c r="CZ41" s="60">
        <f t="shared" si="0"/>
        <v>4810.1991614860763</v>
      </c>
      <c r="DA41" s="60" t="str">
        <f t="shared" si="1"/>
        <v>N</v>
      </c>
    </row>
    <row r="42" spans="1:105">
      <c r="A42" s="13" t="s">
        <v>873</v>
      </c>
      <c r="B42" s="13">
        <v>1418051</v>
      </c>
      <c r="C42" s="13">
        <v>2023</v>
      </c>
      <c r="D42" s="13" t="s">
        <v>12</v>
      </c>
      <c r="E42" s="13" t="s">
        <v>507</v>
      </c>
      <c r="F42" s="84" t="s">
        <v>1804</v>
      </c>
      <c r="G42" s="60" t="s">
        <v>1834</v>
      </c>
      <c r="H42" s="60" t="s">
        <v>1827</v>
      </c>
      <c r="I42" s="60" t="s">
        <v>1835</v>
      </c>
      <c r="J42" s="60" t="s">
        <v>1887</v>
      </c>
      <c r="K42" s="85">
        <v>112153</v>
      </c>
      <c r="L42" s="60">
        <v>9686170513000</v>
      </c>
      <c r="M42" s="60">
        <v>2534286747.1701999</v>
      </c>
      <c r="N42" s="60">
        <v>70396217.511399999</v>
      </c>
      <c r="O42" s="60">
        <v>30543794.507100001</v>
      </c>
      <c r="P42" s="60">
        <v>-0.24</v>
      </c>
      <c r="Q42" s="60" t="s">
        <v>544</v>
      </c>
      <c r="R42" s="85" t="s">
        <v>544</v>
      </c>
      <c r="S42" s="85" t="s">
        <v>544</v>
      </c>
      <c r="T42" s="60" t="s">
        <v>544</v>
      </c>
      <c r="U42" s="60" t="s">
        <v>544</v>
      </c>
      <c r="V42" s="60" t="s">
        <v>544</v>
      </c>
      <c r="W42" s="60" t="s">
        <v>1836</v>
      </c>
      <c r="X42" s="60">
        <v>18134453.5174</v>
      </c>
      <c r="Y42" s="60">
        <v>1639696057.1991</v>
      </c>
      <c r="Z42" s="60">
        <v>0.6</v>
      </c>
      <c r="AA42" s="60">
        <v>229.9813</v>
      </c>
      <c r="AB42" s="60">
        <v>1864453261.6355</v>
      </c>
      <c r="AC42" s="60">
        <v>2534286747.1701999</v>
      </c>
      <c r="AD42" s="60">
        <v>7.3</v>
      </c>
      <c r="AE42" s="60">
        <v>415446563.3441</v>
      </c>
      <c r="AF42" s="60">
        <v>25.28</v>
      </c>
      <c r="AG42" s="60" t="s">
        <v>1837</v>
      </c>
      <c r="AH42" s="60" t="s">
        <v>544</v>
      </c>
      <c r="AI42" s="60" t="s">
        <v>544</v>
      </c>
      <c r="AJ42" s="60" t="s">
        <v>544</v>
      </c>
      <c r="AK42" s="60">
        <v>0.89</v>
      </c>
      <c r="AL42" s="60">
        <v>2119707256.7453001</v>
      </c>
      <c r="AM42" s="60">
        <v>46907134.066299997</v>
      </c>
      <c r="AN42" s="60">
        <v>227469202.22799999</v>
      </c>
      <c r="AO42" s="60">
        <v>162663613.1304</v>
      </c>
      <c r="AP42" s="60">
        <v>210976831.64950001</v>
      </c>
      <c r="AQ42" s="60">
        <v>2534286747.1701999</v>
      </c>
      <c r="AR42" s="60">
        <v>4.8499999999999996</v>
      </c>
      <c r="AS42" s="60">
        <v>211292359.447</v>
      </c>
      <c r="AT42" s="60">
        <v>975827190.74339998</v>
      </c>
      <c r="AU42" s="85">
        <v>1418051</v>
      </c>
      <c r="AV42" s="60" t="s">
        <v>544</v>
      </c>
      <c r="AW42" s="60" t="s">
        <v>544</v>
      </c>
      <c r="AX42" s="60">
        <v>56283.147299999997</v>
      </c>
      <c r="AY42" s="60" t="s">
        <v>544</v>
      </c>
      <c r="AZ42" s="60">
        <v>575174958.67970002</v>
      </c>
      <c r="BA42" s="60">
        <v>60891571.167499997</v>
      </c>
      <c r="BB42" s="60" t="s">
        <v>1808</v>
      </c>
      <c r="BC42" s="60" t="s">
        <v>544</v>
      </c>
      <c r="BD42" s="60">
        <v>45593063.063299999</v>
      </c>
      <c r="BE42" s="60" t="s">
        <v>544</v>
      </c>
      <c r="BF42" s="60">
        <v>76454790.621700004</v>
      </c>
      <c r="BG42" s="60">
        <v>8534809.9846999999</v>
      </c>
      <c r="BH42" s="60">
        <v>1452165325.2549</v>
      </c>
      <c r="BI42" s="60">
        <v>8507378.4278999995</v>
      </c>
      <c r="BJ42" s="60" t="s">
        <v>544</v>
      </c>
      <c r="BK42" s="60">
        <v>69031070.252700001</v>
      </c>
      <c r="BL42" s="85" t="s">
        <v>1894</v>
      </c>
      <c r="BM42" s="60" t="s">
        <v>1895</v>
      </c>
      <c r="BN42" s="60">
        <v>88035460.597499996</v>
      </c>
      <c r="BO42" s="60">
        <v>2272769772.6728001</v>
      </c>
      <c r="BP42" s="60">
        <v>1406572262.1917</v>
      </c>
      <c r="BQ42" s="60">
        <v>45496000.752300002</v>
      </c>
      <c r="BR42" s="60" t="s">
        <v>544</v>
      </c>
      <c r="BS42" s="60">
        <v>92285571.205699995</v>
      </c>
      <c r="BT42" s="60">
        <v>93257562.952800006</v>
      </c>
      <c r="BU42" s="60">
        <v>228010040.79159999</v>
      </c>
      <c r="BV42" s="60" t="s">
        <v>544</v>
      </c>
      <c r="BW42" s="60" t="s">
        <v>544</v>
      </c>
      <c r="BX42" s="60">
        <v>206283848.2306</v>
      </c>
      <c r="BY42" s="60" t="s">
        <v>544</v>
      </c>
      <c r="BZ42" s="60">
        <v>5998999.0587999998</v>
      </c>
      <c r="CA42" s="60" t="s">
        <v>544</v>
      </c>
      <c r="CB42" s="60" t="s">
        <v>544</v>
      </c>
      <c r="CC42" s="60">
        <v>195111524.56740001</v>
      </c>
      <c r="CD42" s="60">
        <v>1818523.5952000001</v>
      </c>
      <c r="CE42" s="60">
        <v>3219393.0454000002</v>
      </c>
      <c r="CF42" s="60">
        <v>210976831.64950001</v>
      </c>
      <c r="CG42" s="60">
        <v>17593614.953899998</v>
      </c>
      <c r="CH42" s="60" t="s">
        <v>544</v>
      </c>
      <c r="CI42" s="60" t="s">
        <v>1887</v>
      </c>
      <c r="CJ42" s="60" t="s">
        <v>544</v>
      </c>
      <c r="CK42" s="60">
        <v>245603655.7455</v>
      </c>
      <c r="CL42" s="60" t="s">
        <v>544</v>
      </c>
      <c r="CM42" s="85">
        <v>112153</v>
      </c>
      <c r="CN42" s="60">
        <v>56297156.057700001</v>
      </c>
      <c r="CO42" s="60">
        <v>8507378.4278999995</v>
      </c>
      <c r="CP42" s="60">
        <v>106169914.11489999</v>
      </c>
      <c r="CQ42" s="60">
        <v>1639696057.1991</v>
      </c>
      <c r="CR42" s="60" t="s">
        <v>544</v>
      </c>
      <c r="CS42" s="60">
        <v>56297156.057700001</v>
      </c>
      <c r="CT42" s="60">
        <v>25891262.940699998</v>
      </c>
      <c r="CU42" s="60">
        <v>43139807.311999999</v>
      </c>
      <c r="CV42" s="60">
        <v>3219393.0454000002</v>
      </c>
      <c r="CW42" s="60">
        <v>69031070.252700001</v>
      </c>
      <c r="CX42" s="60">
        <v>18134453.5174</v>
      </c>
      <c r="CY42" s="60">
        <v>11.06</v>
      </c>
      <c r="CZ42" s="60">
        <f t="shared" si="0"/>
        <v>3822.0499411977107</v>
      </c>
      <c r="DA42" s="60" t="str">
        <f t="shared" si="1"/>
        <v>N</v>
      </c>
    </row>
    <row r="43" spans="1:105">
      <c r="A43" s="13" t="s">
        <v>872</v>
      </c>
      <c r="B43" s="13">
        <v>111607</v>
      </c>
      <c r="C43" s="13">
        <v>2022</v>
      </c>
      <c r="D43" s="13" t="s">
        <v>1</v>
      </c>
      <c r="E43" s="13" t="s">
        <v>13</v>
      </c>
      <c r="F43" s="84" t="s">
        <v>1812</v>
      </c>
      <c r="G43" s="60" t="s">
        <v>558</v>
      </c>
      <c r="H43" s="60" t="s">
        <v>546</v>
      </c>
      <c r="I43" s="60" t="s">
        <v>560</v>
      </c>
      <c r="J43" s="60" t="s">
        <v>1887</v>
      </c>
      <c r="K43" s="85">
        <v>112153</v>
      </c>
      <c r="L43" s="60">
        <v>1844169000000</v>
      </c>
      <c r="M43" s="60">
        <v>94990239148.489807</v>
      </c>
      <c r="N43" s="60">
        <v>784885367.95959997</v>
      </c>
      <c r="O43" s="60">
        <v>629793502.69340003</v>
      </c>
      <c r="P43" s="60">
        <v>-0.47977999999999998</v>
      </c>
      <c r="Q43" s="60">
        <v>2745502026.7083998</v>
      </c>
      <c r="R43" s="85">
        <v>25990</v>
      </c>
      <c r="S43" s="85">
        <v>1037</v>
      </c>
      <c r="T43" s="60">
        <v>8879743281.5347996</v>
      </c>
      <c r="U43" s="60">
        <v>4356737044.1085997</v>
      </c>
      <c r="V43" s="60" t="s">
        <v>544</v>
      </c>
      <c r="W43" s="60" t="s">
        <v>1806</v>
      </c>
      <c r="X43" s="60">
        <v>3709018609.7936001</v>
      </c>
      <c r="Y43" s="60">
        <v>43132587832.413803</v>
      </c>
      <c r="Z43" s="60">
        <v>16.246230000000001</v>
      </c>
      <c r="AA43" s="60">
        <v>856533586.02180004</v>
      </c>
      <c r="AB43" s="60">
        <v>38223319921.911797</v>
      </c>
      <c r="AC43" s="60">
        <v>94990239148.489807</v>
      </c>
      <c r="AD43" s="60">
        <v>7.13</v>
      </c>
      <c r="AE43" s="60">
        <v>7680215098.7651997</v>
      </c>
      <c r="AF43" s="60">
        <v>17.997969999999999</v>
      </c>
      <c r="AG43" s="60" t="s">
        <v>1807</v>
      </c>
      <c r="AH43" s="60">
        <v>247652503.55360001</v>
      </c>
      <c r="AI43" s="60">
        <v>6026691665.0967999</v>
      </c>
      <c r="AJ43" s="60">
        <v>10858336380.329399</v>
      </c>
      <c r="AK43" s="60">
        <v>4.5191999999999997</v>
      </c>
      <c r="AL43" s="60">
        <v>60899697642.264999</v>
      </c>
      <c r="AM43" s="60">
        <v>6329252148.8476</v>
      </c>
      <c r="AN43" s="60">
        <v>3288709868.3216</v>
      </c>
      <c r="AO43" s="60">
        <v>4808465924.3425999</v>
      </c>
      <c r="AP43" s="60">
        <v>8566263011.8535995</v>
      </c>
      <c r="AQ43" s="60">
        <v>94990239148.489807</v>
      </c>
      <c r="AR43" s="60">
        <v>1.8751899999999999</v>
      </c>
      <c r="AS43" s="60">
        <v>9029993354.9262009</v>
      </c>
      <c r="AT43" s="60">
        <v>18830707261.157001</v>
      </c>
      <c r="AU43" s="85">
        <v>111607</v>
      </c>
      <c r="AV43" s="60" t="s">
        <v>544</v>
      </c>
      <c r="AW43" s="60">
        <v>16893887494.388599</v>
      </c>
      <c r="AX43" s="60">
        <v>49551104.080399998</v>
      </c>
      <c r="AY43" s="60" t="s">
        <v>544</v>
      </c>
      <c r="AZ43" s="60">
        <v>24256038073.7188</v>
      </c>
      <c r="BA43" s="60">
        <v>4487156374.1829996</v>
      </c>
      <c r="BB43" s="60" t="s">
        <v>1808</v>
      </c>
      <c r="BC43" s="60">
        <v>84494625091.376801</v>
      </c>
      <c r="BD43" s="60">
        <v>1144517185.724</v>
      </c>
      <c r="BE43" s="60" t="s">
        <v>544</v>
      </c>
      <c r="BF43" s="60">
        <v>6613115074.6138</v>
      </c>
      <c r="BG43" s="60">
        <v>738630803.028</v>
      </c>
      <c r="BH43" s="60">
        <v>41856415114.434601</v>
      </c>
      <c r="BI43" s="60">
        <v>1070293546.4518</v>
      </c>
      <c r="BJ43" s="60" t="s">
        <v>544</v>
      </c>
      <c r="BK43" s="60">
        <v>2179475953.1746001</v>
      </c>
      <c r="BL43" s="85" t="s">
        <v>1896</v>
      </c>
      <c r="BM43" s="60" t="s">
        <v>1897</v>
      </c>
      <c r="BN43" s="60">
        <v>919734422.51520002</v>
      </c>
      <c r="BO43" s="60">
        <v>84124124996.106201</v>
      </c>
      <c r="BP43" s="60">
        <v>40711897928.710602</v>
      </c>
      <c r="BQ43" s="60" t="s">
        <v>544</v>
      </c>
      <c r="BR43" s="60">
        <v>1589756004.5088</v>
      </c>
      <c r="BS43" s="60">
        <v>3235604682.9713998</v>
      </c>
      <c r="BT43" s="60">
        <v>16688729.4408</v>
      </c>
      <c r="BU43" s="60">
        <v>4829584378.2645998</v>
      </c>
      <c r="BV43" s="60">
        <v>994370129.18099999</v>
      </c>
      <c r="BW43" s="60">
        <v>4487156374.1829996</v>
      </c>
      <c r="BX43" s="60">
        <v>5323292624.2215996</v>
      </c>
      <c r="BY43" s="60" t="s">
        <v>544</v>
      </c>
      <c r="BZ43" s="60" t="s">
        <v>544</v>
      </c>
      <c r="CA43" s="60" t="s">
        <v>544</v>
      </c>
      <c r="CB43" s="60" t="s">
        <v>1898</v>
      </c>
      <c r="CC43" s="60">
        <v>1444708281.9616001</v>
      </c>
      <c r="CD43" s="60">
        <v>1024296523.6411999</v>
      </c>
      <c r="CE43" s="60">
        <v>1836172305.8815999</v>
      </c>
      <c r="CF43" s="60">
        <v>8566263011.8535995</v>
      </c>
      <c r="CG43" s="60">
        <v>2168144099.8505998</v>
      </c>
      <c r="CH43" s="60">
        <v>987364983.48979998</v>
      </c>
      <c r="CI43" s="60" t="s">
        <v>1887</v>
      </c>
      <c r="CJ43" s="60">
        <v>15.77</v>
      </c>
      <c r="CK43" s="60">
        <v>6997728478.1152</v>
      </c>
      <c r="CL43" s="60">
        <v>181.17</v>
      </c>
      <c r="CM43" s="85">
        <v>112153</v>
      </c>
      <c r="CN43" s="60" t="s">
        <v>544</v>
      </c>
      <c r="CO43" s="60">
        <v>1070293546.4518</v>
      </c>
      <c r="CP43" s="60">
        <v>4628753032.3087997</v>
      </c>
      <c r="CQ43" s="60">
        <v>43132587832.413803</v>
      </c>
      <c r="CR43" s="60" t="s">
        <v>544</v>
      </c>
      <c r="CS43" s="60" t="s">
        <v>544</v>
      </c>
      <c r="CT43" s="60">
        <v>1044487825.9276</v>
      </c>
      <c r="CU43" s="60">
        <v>1134988127.247</v>
      </c>
      <c r="CV43" s="60">
        <v>1836172305.8815999</v>
      </c>
      <c r="CW43" s="60">
        <v>2179475953.1746001</v>
      </c>
      <c r="CX43" s="60">
        <v>3709018609.7936001</v>
      </c>
      <c r="CY43" s="60">
        <v>13.93</v>
      </c>
      <c r="CZ43" s="60">
        <f t="shared" si="0"/>
        <v>19.414300001047206</v>
      </c>
      <c r="DA43" s="60" t="str">
        <f t="shared" si="1"/>
        <v>N</v>
      </c>
    </row>
    <row r="44" spans="1:105">
      <c r="A44" s="13" t="s">
        <v>872</v>
      </c>
      <c r="B44" s="13">
        <v>111607</v>
      </c>
      <c r="C44" s="13">
        <v>2023</v>
      </c>
      <c r="D44" s="13" t="s">
        <v>1</v>
      </c>
      <c r="E44" s="13" t="s">
        <v>13</v>
      </c>
      <c r="F44" s="84" t="s">
        <v>1804</v>
      </c>
      <c r="G44" s="60" t="s">
        <v>558</v>
      </c>
      <c r="H44" s="60" t="s">
        <v>1881</v>
      </c>
      <c r="I44" s="60" t="s">
        <v>560</v>
      </c>
      <c r="J44" s="60" t="s">
        <v>1887</v>
      </c>
      <c r="K44" s="85">
        <v>112153</v>
      </c>
      <c r="L44" s="60">
        <v>1832554000000</v>
      </c>
      <c r="M44" s="60">
        <v>107609294397.037</v>
      </c>
      <c r="N44" s="60">
        <v>1170073460.4030001</v>
      </c>
      <c r="O44" s="60">
        <v>1253222312.151</v>
      </c>
      <c r="P44" s="60">
        <v>-0.57491000000000003</v>
      </c>
      <c r="Q44" s="60">
        <v>3004280757.8610001</v>
      </c>
      <c r="R44" s="85">
        <v>26693</v>
      </c>
      <c r="S44" s="85">
        <v>1032</v>
      </c>
      <c r="T44" s="60">
        <v>10641819883.9935</v>
      </c>
      <c r="U44" s="60">
        <v>4832439798.4475002</v>
      </c>
      <c r="V44" s="60" t="s">
        <v>544</v>
      </c>
      <c r="W44" s="60" t="s">
        <v>1806</v>
      </c>
      <c r="X44" s="60">
        <v>5048767743.2495003</v>
      </c>
      <c r="Y44" s="60">
        <v>51796156149.656502</v>
      </c>
      <c r="Z44" s="60">
        <v>16.94097</v>
      </c>
      <c r="AA44" s="60">
        <v>1254338010.0204999</v>
      </c>
      <c r="AB44" s="60">
        <v>52879498780.941002</v>
      </c>
      <c r="AC44" s="60">
        <v>107609294397.037</v>
      </c>
      <c r="AD44" s="60">
        <v>7.9</v>
      </c>
      <c r="AE44" s="60">
        <v>10592494293.973499</v>
      </c>
      <c r="AF44" s="60">
        <v>16.824819999999999</v>
      </c>
      <c r="AG44" s="60" t="s">
        <v>1807</v>
      </c>
      <c r="AH44" s="60">
        <v>316153543.65200001</v>
      </c>
      <c r="AI44" s="60">
        <v>8218524111.4394999</v>
      </c>
      <c r="AJ44" s="60">
        <v>13148851717.7005</v>
      </c>
      <c r="AK44" s="60">
        <v>5.18797</v>
      </c>
      <c r="AL44" s="60">
        <v>72944385428.850494</v>
      </c>
      <c r="AM44" s="60">
        <v>8689877100.8330002</v>
      </c>
      <c r="AN44" s="60">
        <v>6281379005.2849998</v>
      </c>
      <c r="AO44" s="60">
        <v>5513955033.8905001</v>
      </c>
      <c r="AP44" s="60">
        <v>9414082460.0195007</v>
      </c>
      <c r="AQ44" s="60">
        <v>107609294397.037</v>
      </c>
      <c r="AR44" s="60">
        <v>2.3018399999999999</v>
      </c>
      <c r="AS44" s="60">
        <v>9791129618.9699993</v>
      </c>
      <c r="AT44" s="60">
        <v>22059813159.515999</v>
      </c>
      <c r="AU44" s="85">
        <v>111607</v>
      </c>
      <c r="AV44" s="60" t="s">
        <v>544</v>
      </c>
      <c r="AW44" s="60">
        <v>19070564962.423</v>
      </c>
      <c r="AX44" s="60">
        <v>80036641.901500002</v>
      </c>
      <c r="AY44" s="60" t="s">
        <v>544</v>
      </c>
      <c r="AZ44" s="60">
        <v>30425668110.669998</v>
      </c>
      <c r="BA44" s="60">
        <v>5030975298.2779999</v>
      </c>
      <c r="BB44" s="60" t="s">
        <v>1808</v>
      </c>
      <c r="BC44" s="60">
        <v>103969242016.38251</v>
      </c>
      <c r="BD44" s="60">
        <v>1569669460.5055001</v>
      </c>
      <c r="BE44" s="60" t="s">
        <v>544</v>
      </c>
      <c r="BF44" s="60">
        <v>4479468225.1020002</v>
      </c>
      <c r="BG44" s="60">
        <v>892851900.30250001</v>
      </c>
      <c r="BH44" s="60">
        <v>50832134469.468002</v>
      </c>
      <c r="BI44" s="60">
        <v>1859574743.7539999</v>
      </c>
      <c r="BJ44" s="60" t="s">
        <v>544</v>
      </c>
      <c r="BK44" s="60">
        <v>2798640024.23</v>
      </c>
      <c r="BL44" s="85" t="s">
        <v>1896</v>
      </c>
      <c r="BM44" s="60" t="s">
        <v>1897</v>
      </c>
      <c r="BN44" s="60">
        <v>1330029302.325</v>
      </c>
      <c r="BO44" s="60">
        <v>93470994831.911499</v>
      </c>
      <c r="BP44" s="60">
        <v>49262465008.962502</v>
      </c>
      <c r="BQ44" s="60" t="s">
        <v>544</v>
      </c>
      <c r="BR44" s="60">
        <v>1794277057.918</v>
      </c>
      <c r="BS44" s="60">
        <v>5015884016.5695</v>
      </c>
      <c r="BT44" s="60">
        <v>823326306.75049996</v>
      </c>
      <c r="BU44" s="60">
        <v>7091962867.9469995</v>
      </c>
      <c r="BV44" s="60">
        <v>1185517067.7544999</v>
      </c>
      <c r="BW44" s="60">
        <v>5030975298.2779999</v>
      </c>
      <c r="BX44" s="60">
        <v>7521154222.0614996</v>
      </c>
      <c r="BY44" s="60" t="s">
        <v>544</v>
      </c>
      <c r="BZ44" s="60" t="s">
        <v>544</v>
      </c>
      <c r="CA44" s="60" t="s">
        <v>544</v>
      </c>
      <c r="CB44" s="60" t="s">
        <v>1898</v>
      </c>
      <c r="CC44" s="60">
        <v>3122720894.8495002</v>
      </c>
      <c r="CD44" s="60">
        <v>1257508940.8074999</v>
      </c>
      <c r="CE44" s="60">
        <v>2361286459.3860002</v>
      </c>
      <c r="CF44" s="60">
        <v>9414082460.0195007</v>
      </c>
      <c r="CG44" s="60">
        <v>4238183880.5875001</v>
      </c>
      <c r="CH44" s="60">
        <v>1181054276.2765</v>
      </c>
      <c r="CI44" s="60" t="s">
        <v>1887</v>
      </c>
      <c r="CJ44" s="60">
        <v>15.54</v>
      </c>
      <c r="CK44" s="60">
        <v>11330146748.5345</v>
      </c>
      <c r="CL44" s="60">
        <v>192.33</v>
      </c>
      <c r="CM44" s="85">
        <v>112153</v>
      </c>
      <c r="CN44" s="60" t="s">
        <v>544</v>
      </c>
      <c r="CO44" s="60">
        <v>1859574743.7539999</v>
      </c>
      <c r="CP44" s="60">
        <v>6378797045.5745001</v>
      </c>
      <c r="CQ44" s="60">
        <v>51796156149.656502</v>
      </c>
      <c r="CR44" s="60" t="s">
        <v>544</v>
      </c>
      <c r="CS44" s="60" t="s">
        <v>544</v>
      </c>
      <c r="CT44" s="60">
        <v>1329853139.5035</v>
      </c>
      <c r="CU44" s="60">
        <v>1468786884.7265</v>
      </c>
      <c r="CV44" s="60">
        <v>2361286459.3860002</v>
      </c>
      <c r="CW44" s="60">
        <v>2798640024.23</v>
      </c>
      <c r="CX44" s="60">
        <v>5048767743.2495003</v>
      </c>
      <c r="CY44" s="60">
        <v>14.22</v>
      </c>
      <c r="CZ44" s="60">
        <f t="shared" si="0"/>
        <v>17.029699992628693</v>
      </c>
      <c r="DA44" s="60" t="str">
        <f t="shared" si="1"/>
        <v>N</v>
      </c>
    </row>
    <row r="45" spans="1:105">
      <c r="A45" s="13" t="s">
        <v>874</v>
      </c>
      <c r="B45" s="13">
        <v>147119</v>
      </c>
      <c r="C45" s="13">
        <v>2022</v>
      </c>
      <c r="D45" s="13" t="s">
        <v>1</v>
      </c>
      <c r="E45" s="13" t="s">
        <v>13</v>
      </c>
      <c r="F45" s="84" t="s">
        <v>1812</v>
      </c>
      <c r="G45" s="60" t="s">
        <v>1871</v>
      </c>
      <c r="H45" s="60" t="s">
        <v>1899</v>
      </c>
      <c r="I45" s="60" t="s">
        <v>1873</v>
      </c>
      <c r="J45" s="60" t="s">
        <v>1216</v>
      </c>
      <c r="K45" s="85">
        <v>113198</v>
      </c>
      <c r="L45" s="60">
        <v>10030221000000</v>
      </c>
      <c r="M45" s="60">
        <v>11568748575.013201</v>
      </c>
      <c r="N45" s="60">
        <v>444383557.92199999</v>
      </c>
      <c r="O45" s="60">
        <v>80431595.862000003</v>
      </c>
      <c r="P45" s="60">
        <v>-0.2</v>
      </c>
      <c r="Q45" s="60">
        <v>331828919.4508</v>
      </c>
      <c r="R45" s="85" t="s">
        <v>544</v>
      </c>
      <c r="S45" s="85" t="s">
        <v>544</v>
      </c>
      <c r="T45" s="60">
        <v>4495592766.1808004</v>
      </c>
      <c r="U45" s="60" t="s">
        <v>544</v>
      </c>
      <c r="V45" s="60" t="s">
        <v>544</v>
      </c>
      <c r="W45" s="60" t="s">
        <v>1875</v>
      </c>
      <c r="X45" s="60">
        <v>397615932.64039999</v>
      </c>
      <c r="Y45" s="60">
        <v>4057699329.2872</v>
      </c>
      <c r="Z45" s="60">
        <v>19.27</v>
      </c>
      <c r="AA45" s="60">
        <v>1172996.8163999999</v>
      </c>
      <c r="AB45" s="60">
        <v>9047548202.3980007</v>
      </c>
      <c r="AC45" s="60">
        <v>11568748575.013201</v>
      </c>
      <c r="AD45" s="60">
        <v>7.5</v>
      </c>
      <c r="AE45" s="60">
        <v>523463381.64160001</v>
      </c>
      <c r="AF45" s="60">
        <v>2.4700000000000002</v>
      </c>
      <c r="AG45" s="60" t="s">
        <v>1876</v>
      </c>
      <c r="AH45" s="60" t="s">
        <v>544</v>
      </c>
      <c r="AI45" s="60">
        <v>938500104.75880003</v>
      </c>
      <c r="AJ45" s="60">
        <v>1158159617.7312</v>
      </c>
      <c r="AK45" s="60">
        <v>3.98</v>
      </c>
      <c r="AL45" s="60">
        <v>4118828956.8871999</v>
      </c>
      <c r="AM45" s="60">
        <v>126328412.2976</v>
      </c>
      <c r="AN45" s="60">
        <v>814141681.2148</v>
      </c>
      <c r="AO45" s="60">
        <v>566149162.54439998</v>
      </c>
      <c r="AP45" s="60">
        <v>913040191.55799997</v>
      </c>
      <c r="AQ45" s="60">
        <v>11568748575.013201</v>
      </c>
      <c r="AR45" s="60">
        <v>5.3</v>
      </c>
      <c r="AS45" s="60">
        <v>906003364.04879999</v>
      </c>
      <c r="AT45" s="60">
        <v>6706837092.1339998</v>
      </c>
      <c r="AU45" s="85">
        <v>147119</v>
      </c>
      <c r="AV45" s="60" t="s">
        <v>544</v>
      </c>
      <c r="AW45" s="60">
        <v>8502785.1823999994</v>
      </c>
      <c r="AX45" s="60">
        <v>28337619.254799999</v>
      </c>
      <c r="AY45" s="60">
        <v>1681622999.3728001</v>
      </c>
      <c r="AZ45" s="60">
        <v>2201298650.8815999</v>
      </c>
      <c r="BA45" s="60" t="s">
        <v>544</v>
      </c>
      <c r="BB45" s="60" t="s">
        <v>1808</v>
      </c>
      <c r="BC45" s="60" t="s">
        <v>544</v>
      </c>
      <c r="BD45" s="60">
        <v>195040420.4984</v>
      </c>
      <c r="BE45" s="60">
        <v>534555525.57800001</v>
      </c>
      <c r="BF45" s="60" t="s">
        <v>544</v>
      </c>
      <c r="BG45" s="60">
        <v>75402818.950000003</v>
      </c>
      <c r="BH45" s="60">
        <v>8388460091.5067997</v>
      </c>
      <c r="BI45" s="60">
        <v>171187178.45320001</v>
      </c>
      <c r="BJ45" s="60" t="s">
        <v>544</v>
      </c>
      <c r="BK45" s="60">
        <v>207598522.10800001</v>
      </c>
      <c r="BL45" s="85" t="s">
        <v>544</v>
      </c>
      <c r="BM45" s="60" t="s">
        <v>544</v>
      </c>
      <c r="BN45" s="60">
        <v>76965661.316</v>
      </c>
      <c r="BO45" s="60">
        <v>10715293622.916401</v>
      </c>
      <c r="BP45" s="60">
        <v>8193419671.0084</v>
      </c>
      <c r="BQ45" s="60" t="s">
        <v>544</v>
      </c>
      <c r="BR45" s="60" t="s">
        <v>544</v>
      </c>
      <c r="BS45" s="60">
        <v>85451145.660400003</v>
      </c>
      <c r="BT45" s="60">
        <v>51453845.601199999</v>
      </c>
      <c r="BU45" s="60">
        <v>987394579.72520006</v>
      </c>
      <c r="BV45" s="60">
        <v>356611793.19120002</v>
      </c>
      <c r="BW45" s="60" t="s">
        <v>544</v>
      </c>
      <c r="BX45" s="60">
        <v>893261873.55639994</v>
      </c>
      <c r="BY45" s="60" t="s">
        <v>544</v>
      </c>
      <c r="BZ45" s="60">
        <v>5766.9459999999999</v>
      </c>
      <c r="CA45" s="60" t="s">
        <v>544</v>
      </c>
      <c r="CB45" s="60" t="s">
        <v>1900</v>
      </c>
      <c r="CC45" s="60">
        <v>169053408.4332</v>
      </c>
      <c r="CD45" s="60">
        <v>29129997.635200001</v>
      </c>
      <c r="CE45" s="60">
        <v>184079762.93079999</v>
      </c>
      <c r="CF45" s="60">
        <v>913040191.55799997</v>
      </c>
      <c r="CG45" s="60">
        <v>223897064.89320001</v>
      </c>
      <c r="CH45" s="60">
        <v>17589185.300000001</v>
      </c>
      <c r="CI45" s="60" t="s">
        <v>1216</v>
      </c>
      <c r="CJ45" s="60">
        <v>10.37</v>
      </c>
      <c r="CK45" s="60">
        <v>1211757613.8552001</v>
      </c>
      <c r="CL45" s="60">
        <v>459.52</v>
      </c>
      <c r="CM45" s="85">
        <v>113198</v>
      </c>
      <c r="CN45" s="60" t="s">
        <v>544</v>
      </c>
      <c r="CO45" s="60">
        <v>171187178.45320001</v>
      </c>
      <c r="CP45" s="60">
        <v>474581593.95639998</v>
      </c>
      <c r="CQ45" s="60">
        <v>4057699329.2872</v>
      </c>
      <c r="CR45" s="60">
        <v>465969.23680000001</v>
      </c>
      <c r="CS45" s="60" t="s">
        <v>544</v>
      </c>
      <c r="CT45" s="60">
        <v>81433891.076800004</v>
      </c>
      <c r="CU45" s="60">
        <v>126164631.03120001</v>
      </c>
      <c r="CV45" s="60">
        <v>184079762.93079999</v>
      </c>
      <c r="CW45" s="60">
        <v>207598522.10800001</v>
      </c>
      <c r="CX45" s="60">
        <v>397615932.64039999</v>
      </c>
      <c r="CY45" s="60">
        <v>9.8699999999999992</v>
      </c>
      <c r="CZ45" s="60">
        <f t="shared" si="0"/>
        <v>867.0100257571338</v>
      </c>
      <c r="DA45" s="60" t="str">
        <f t="shared" si="1"/>
        <v>N: parent data from row 589</v>
      </c>
    </row>
    <row r="46" spans="1:105">
      <c r="A46" s="13" t="s">
        <v>874</v>
      </c>
      <c r="B46" s="13">
        <v>147119</v>
      </c>
      <c r="C46" s="13">
        <v>2023</v>
      </c>
      <c r="D46" s="13" t="s">
        <v>1</v>
      </c>
      <c r="E46" s="13" t="s">
        <v>13</v>
      </c>
      <c r="F46" s="84" t="s">
        <v>1804</v>
      </c>
      <c r="G46" s="60" t="s">
        <v>1871</v>
      </c>
      <c r="H46" s="60" t="s">
        <v>1899</v>
      </c>
      <c r="I46" s="60" t="s">
        <v>1873</v>
      </c>
      <c r="J46" s="60" t="s">
        <v>1216</v>
      </c>
      <c r="K46" s="85">
        <v>113198</v>
      </c>
      <c r="L46" s="60">
        <v>10645145000000</v>
      </c>
      <c r="M46" s="60">
        <v>12194450048.445</v>
      </c>
      <c r="N46" s="60">
        <v>501102018.417</v>
      </c>
      <c r="O46" s="60">
        <v>83070051.156000003</v>
      </c>
      <c r="P46" s="60">
        <v>-0.38</v>
      </c>
      <c r="Q46" s="60">
        <v>265878920.55899999</v>
      </c>
      <c r="R46" s="85" t="s">
        <v>544</v>
      </c>
      <c r="S46" s="85" t="s">
        <v>544</v>
      </c>
      <c r="T46" s="60">
        <v>4553983691.3999996</v>
      </c>
      <c r="U46" s="60" t="s">
        <v>544</v>
      </c>
      <c r="V46" s="60" t="s">
        <v>544</v>
      </c>
      <c r="W46" s="60" t="s">
        <v>1875</v>
      </c>
      <c r="X46" s="60">
        <v>488993650.04699999</v>
      </c>
      <c r="Y46" s="60">
        <v>4370440530.2159996</v>
      </c>
      <c r="Z46" s="60">
        <v>21.18</v>
      </c>
      <c r="AA46" s="60">
        <v>733146.24</v>
      </c>
      <c r="AB46" s="60">
        <v>9152700758.8500004</v>
      </c>
      <c r="AC46" s="60">
        <v>12194450048.445</v>
      </c>
      <c r="AD46" s="60">
        <v>7.79</v>
      </c>
      <c r="AE46" s="60">
        <v>547308560.19299996</v>
      </c>
      <c r="AF46" s="60">
        <v>2.93</v>
      </c>
      <c r="AG46" s="60" t="s">
        <v>1876</v>
      </c>
      <c r="AH46" s="60" t="s">
        <v>544</v>
      </c>
      <c r="AI46" s="60">
        <v>989552682.02999997</v>
      </c>
      <c r="AJ46" s="60">
        <v>1293621648.447</v>
      </c>
      <c r="AK46" s="60">
        <v>4.45</v>
      </c>
      <c r="AL46" s="60">
        <v>4599623190.3809996</v>
      </c>
      <c r="AM46" s="60">
        <v>120376884.903</v>
      </c>
      <c r="AN46" s="60">
        <v>645355414.38300002</v>
      </c>
      <c r="AO46" s="60">
        <v>589999436.63999999</v>
      </c>
      <c r="AP46" s="60">
        <v>1012526506.785</v>
      </c>
      <c r="AQ46" s="60">
        <v>12194450048.445</v>
      </c>
      <c r="AR46" s="60">
        <v>5.98</v>
      </c>
      <c r="AS46" s="60">
        <v>1002484694.3789999</v>
      </c>
      <c r="AT46" s="60">
        <v>6540540799.665</v>
      </c>
      <c r="AU46" s="85">
        <v>147119</v>
      </c>
      <c r="AV46" s="60" t="s">
        <v>544</v>
      </c>
      <c r="AW46" s="60">
        <v>19410046.704</v>
      </c>
      <c r="AX46" s="60">
        <v>43925769.645000003</v>
      </c>
      <c r="AY46" s="60">
        <v>1840930208.6400001</v>
      </c>
      <c r="AZ46" s="60">
        <v>2919046956.4619999</v>
      </c>
      <c r="BA46" s="60" t="s">
        <v>544</v>
      </c>
      <c r="BB46" s="60" t="s">
        <v>1808</v>
      </c>
      <c r="BC46" s="60">
        <v>12575395125.830999</v>
      </c>
      <c r="BD46" s="60">
        <v>224526036</v>
      </c>
      <c r="BE46" s="60">
        <v>539057228.37</v>
      </c>
      <c r="BF46" s="60" t="s">
        <v>544</v>
      </c>
      <c r="BG46" s="60">
        <v>74162324.340000004</v>
      </c>
      <c r="BH46" s="60">
        <v>8381471008.3050003</v>
      </c>
      <c r="BI46" s="60">
        <v>212366118.285</v>
      </c>
      <c r="BJ46" s="60" t="s">
        <v>544</v>
      </c>
      <c r="BK46" s="60">
        <v>251307639.039</v>
      </c>
      <c r="BL46" s="85" t="s">
        <v>544</v>
      </c>
      <c r="BM46" s="60" t="s">
        <v>544</v>
      </c>
      <c r="BN46" s="60">
        <v>92532219.816</v>
      </c>
      <c r="BO46" s="60">
        <v>11294568024.813</v>
      </c>
      <c r="BP46" s="60">
        <v>8156944972.3050003</v>
      </c>
      <c r="BQ46" s="60">
        <v>161521.28099999999</v>
      </c>
      <c r="BR46" s="60" t="s">
        <v>544</v>
      </c>
      <c r="BS46" s="60">
        <v>85052982.627000004</v>
      </c>
      <c r="BT46" s="60">
        <v>209039467.22099999</v>
      </c>
      <c r="BU46" s="60">
        <v>811504681.023</v>
      </c>
      <c r="BV46" s="60">
        <v>261757264.04100001</v>
      </c>
      <c r="BW46" s="60" t="s">
        <v>544</v>
      </c>
      <c r="BX46" s="60">
        <v>989552682.02999997</v>
      </c>
      <c r="BY46" s="60" t="s">
        <v>544</v>
      </c>
      <c r="BZ46" s="60">
        <v>12600.950999999999</v>
      </c>
      <c r="CA46" s="60" t="s">
        <v>544</v>
      </c>
      <c r="CB46" s="60" t="s">
        <v>1900</v>
      </c>
      <c r="CC46" s="60">
        <v>275637784.338</v>
      </c>
      <c r="CD46" s="60">
        <v>32222922.789000001</v>
      </c>
      <c r="CE46" s="60">
        <v>248545739.68799999</v>
      </c>
      <c r="CF46" s="60">
        <v>1012526506.785</v>
      </c>
      <c r="CG46" s="60">
        <v>321965753.45999998</v>
      </c>
      <c r="CH46" s="60">
        <v>42176528.538000003</v>
      </c>
      <c r="CI46" s="60" t="s">
        <v>1216</v>
      </c>
      <c r="CJ46" s="60">
        <v>10.81</v>
      </c>
      <c r="CK46" s="60">
        <v>1134349064.4300001</v>
      </c>
      <c r="CL46" s="60">
        <v>307.97000000000003</v>
      </c>
      <c r="CM46" s="85">
        <v>113198</v>
      </c>
      <c r="CN46" s="60" t="s">
        <v>544</v>
      </c>
      <c r="CO46" s="60">
        <v>212366118.285</v>
      </c>
      <c r="CP46" s="60">
        <v>581525869.86300004</v>
      </c>
      <c r="CQ46" s="60">
        <v>4370440530.2159996</v>
      </c>
      <c r="CR46" s="60">
        <v>878629.94700000004</v>
      </c>
      <c r="CS46" s="60" t="s">
        <v>544</v>
      </c>
      <c r="CT46" s="60">
        <v>95696204.057999998</v>
      </c>
      <c r="CU46" s="60">
        <v>155611434.98100001</v>
      </c>
      <c r="CV46" s="60">
        <v>248545739.68799999</v>
      </c>
      <c r="CW46" s="60">
        <v>251307639.039</v>
      </c>
      <c r="CX46" s="60">
        <v>488993650.04699999</v>
      </c>
      <c r="CY46" s="60">
        <v>10.81</v>
      </c>
      <c r="CZ46" s="60">
        <f t="shared" si="0"/>
        <v>872.94998607644777</v>
      </c>
      <c r="DA46" s="60" t="str">
        <f t="shared" si="1"/>
        <v>N: parent data from row 589</v>
      </c>
    </row>
    <row r="47" spans="1:105">
      <c r="A47" s="13" t="s">
        <v>875</v>
      </c>
      <c r="B47" s="13">
        <v>1010779</v>
      </c>
      <c r="C47" s="13">
        <v>2022</v>
      </c>
      <c r="D47" s="13" t="s">
        <v>1</v>
      </c>
      <c r="E47" s="13" t="s">
        <v>13</v>
      </c>
      <c r="F47" s="84" t="s">
        <v>1812</v>
      </c>
      <c r="G47" s="60" t="s">
        <v>568</v>
      </c>
      <c r="H47" s="60" t="s">
        <v>1866</v>
      </c>
      <c r="I47" s="60" t="s">
        <v>1822</v>
      </c>
      <c r="J47" s="60" t="s">
        <v>1901</v>
      </c>
      <c r="K47" s="85">
        <v>100432</v>
      </c>
      <c r="L47" s="60">
        <v>6907000000</v>
      </c>
      <c r="M47" s="60">
        <v>1342755496.6238</v>
      </c>
      <c r="N47" s="60" t="s">
        <v>544</v>
      </c>
      <c r="O47" s="60">
        <v>-583215.07019999996</v>
      </c>
      <c r="P47" s="60">
        <v>-0.31</v>
      </c>
      <c r="Q47" s="60" t="s">
        <v>544</v>
      </c>
      <c r="R47" s="85" t="s">
        <v>544</v>
      </c>
      <c r="S47" s="85" t="s">
        <v>544</v>
      </c>
      <c r="T47" s="60">
        <v>131378914.81370001</v>
      </c>
      <c r="U47" s="60" t="s">
        <v>544</v>
      </c>
      <c r="V47" s="60" t="s">
        <v>544</v>
      </c>
      <c r="W47" s="60" t="s">
        <v>1823</v>
      </c>
      <c r="X47" s="60">
        <v>96969225.671900004</v>
      </c>
      <c r="Y47" s="60">
        <v>115515464.9043</v>
      </c>
      <c r="Z47" s="60">
        <v>6.59</v>
      </c>
      <c r="AA47" s="60" t="s">
        <v>544</v>
      </c>
      <c r="AB47" s="60" t="s">
        <v>544</v>
      </c>
      <c r="AC47" s="60">
        <v>1342755496.6238</v>
      </c>
      <c r="AD47" s="60" t="s">
        <v>544</v>
      </c>
      <c r="AE47" s="60">
        <v>58321.506999999998</v>
      </c>
      <c r="AF47" s="60">
        <v>62.22</v>
      </c>
      <c r="AG47" s="60" t="s">
        <v>1824</v>
      </c>
      <c r="AH47" s="60" t="s">
        <v>544</v>
      </c>
      <c r="AI47" s="60" t="s">
        <v>544</v>
      </c>
      <c r="AJ47" s="60" t="s">
        <v>544</v>
      </c>
      <c r="AK47" s="60">
        <v>8.09</v>
      </c>
      <c r="AL47" s="60">
        <v>204902894.6636</v>
      </c>
      <c r="AM47" s="60">
        <v>35070666.2214</v>
      </c>
      <c r="AN47" s="60">
        <v>35537238.277500004</v>
      </c>
      <c r="AO47" s="60">
        <v>69655319.884200007</v>
      </c>
      <c r="AP47" s="60">
        <v>328525049.04369998</v>
      </c>
      <c r="AQ47" s="60">
        <v>1342755496.6238</v>
      </c>
      <c r="AR47" s="60" t="s">
        <v>544</v>
      </c>
      <c r="AS47" s="60">
        <v>332393709.00929999</v>
      </c>
      <c r="AT47" s="60">
        <v>131398355.3161</v>
      </c>
      <c r="AU47" s="85">
        <v>1010779</v>
      </c>
      <c r="AV47" s="60" t="s">
        <v>544</v>
      </c>
      <c r="AW47" s="60">
        <v>89387429.759299994</v>
      </c>
      <c r="AX47" s="60" t="s">
        <v>544</v>
      </c>
      <c r="AY47" s="60">
        <v>58321.506999999998</v>
      </c>
      <c r="AZ47" s="60">
        <v>167693773.1848</v>
      </c>
      <c r="BA47" s="60">
        <v>-19440.5023</v>
      </c>
      <c r="BB47" s="60" t="s">
        <v>1808</v>
      </c>
      <c r="BC47" s="60" t="s">
        <v>544</v>
      </c>
      <c r="BD47" s="60">
        <v>6609770.7955999998</v>
      </c>
      <c r="BE47" s="60">
        <v>32271233.884399999</v>
      </c>
      <c r="BF47" s="60">
        <v>588366803.32009995</v>
      </c>
      <c r="BG47" s="60">
        <v>913703.61</v>
      </c>
      <c r="BH47" s="60">
        <v>131437236.3207</v>
      </c>
      <c r="BI47" s="60">
        <v>25467058.065400001</v>
      </c>
      <c r="BJ47" s="60" t="s">
        <v>544</v>
      </c>
      <c r="BK47" s="60">
        <v>39289255.229099996</v>
      </c>
      <c r="BL47" s="85" t="s">
        <v>544</v>
      </c>
      <c r="BM47" s="60" t="s">
        <v>544</v>
      </c>
      <c r="BN47" s="60">
        <v>-33107175.484999999</v>
      </c>
      <c r="BO47" s="60">
        <v>1136122397.2519</v>
      </c>
      <c r="BP47" s="60">
        <v>124827465.52509999</v>
      </c>
      <c r="BQ47" s="60">
        <v>156068352.78549999</v>
      </c>
      <c r="BR47" s="60" t="s">
        <v>544</v>
      </c>
      <c r="BS47" s="60">
        <v>108361360.0432</v>
      </c>
      <c r="BT47" s="60" t="s">
        <v>544</v>
      </c>
      <c r="BU47" s="60">
        <v>9836894.1840000004</v>
      </c>
      <c r="BV47" s="60" t="s">
        <v>544</v>
      </c>
      <c r="BW47" s="60" t="s">
        <v>544</v>
      </c>
      <c r="BX47" s="60" t="s">
        <v>544</v>
      </c>
      <c r="BY47" s="60" t="s">
        <v>544</v>
      </c>
      <c r="BZ47" s="60">
        <v>913703.61</v>
      </c>
      <c r="CA47" s="60" t="s">
        <v>544</v>
      </c>
      <c r="CB47" s="60" t="s">
        <v>1902</v>
      </c>
      <c r="CC47" s="60">
        <v>8398297.0109000001</v>
      </c>
      <c r="CD47" s="60">
        <v>602655.57250000001</v>
      </c>
      <c r="CE47" s="60">
        <v>25156010.028000001</v>
      </c>
      <c r="CF47" s="60">
        <v>328525049.04369998</v>
      </c>
      <c r="CG47" s="60">
        <v>122669569.76540001</v>
      </c>
      <c r="CH47" s="60">
        <v>1205311.1451000001</v>
      </c>
      <c r="CI47" s="60" t="s">
        <v>1901</v>
      </c>
      <c r="CJ47" s="60" t="s">
        <v>544</v>
      </c>
      <c r="CK47" s="60">
        <v>132506463.94939999</v>
      </c>
      <c r="CL47" s="60" t="s">
        <v>544</v>
      </c>
      <c r="CM47" s="85">
        <v>100432</v>
      </c>
      <c r="CN47" s="60" t="s">
        <v>544</v>
      </c>
      <c r="CO47" s="60">
        <v>25467058.065400001</v>
      </c>
      <c r="CP47" s="60">
        <v>63862050.186899997</v>
      </c>
      <c r="CQ47" s="60">
        <v>115515464.9043</v>
      </c>
      <c r="CR47" s="60" t="s">
        <v>544</v>
      </c>
      <c r="CS47" s="60" t="s">
        <v>544</v>
      </c>
      <c r="CT47" s="60">
        <v>22220494.174600001</v>
      </c>
      <c r="CU47" s="60">
        <v>17068761.054499999</v>
      </c>
      <c r="CV47" s="60">
        <v>25156010.028000001</v>
      </c>
      <c r="CW47" s="60">
        <v>39289255.229099996</v>
      </c>
      <c r="CX47" s="60">
        <v>96969225.671900004</v>
      </c>
      <c r="CY47" s="60" t="s">
        <v>544</v>
      </c>
      <c r="CZ47" s="60">
        <f t="shared" si="0"/>
        <v>5.1439000006828008</v>
      </c>
      <c r="DA47" s="60" t="str">
        <f t="shared" si="1"/>
        <v>N</v>
      </c>
    </row>
    <row r="48" spans="1:105">
      <c r="A48" s="13" t="s">
        <v>875</v>
      </c>
      <c r="B48" s="13">
        <v>1010779</v>
      </c>
      <c r="C48" s="13">
        <v>2023</v>
      </c>
      <c r="D48" s="13" t="s">
        <v>1</v>
      </c>
      <c r="E48" s="13" t="s">
        <v>13</v>
      </c>
      <c r="F48" s="84" t="s">
        <v>1804</v>
      </c>
      <c r="G48" s="60" t="s">
        <v>568</v>
      </c>
      <c r="H48" s="60" t="s">
        <v>1866</v>
      </c>
      <c r="I48" s="60" t="s">
        <v>1822</v>
      </c>
      <c r="J48" s="60" t="s">
        <v>1901</v>
      </c>
      <c r="K48" s="85">
        <v>100432</v>
      </c>
      <c r="L48" s="60">
        <v>6131100000</v>
      </c>
      <c r="M48" s="60">
        <v>1246513235.3104</v>
      </c>
      <c r="N48" s="60" t="s">
        <v>544</v>
      </c>
      <c r="O48" s="60">
        <v>-1199528.3208999999</v>
      </c>
      <c r="P48" s="60">
        <v>0</v>
      </c>
      <c r="Q48" s="60" t="s">
        <v>544</v>
      </c>
      <c r="R48" s="85" t="s">
        <v>544</v>
      </c>
      <c r="S48" s="85" t="s">
        <v>544</v>
      </c>
      <c r="T48" s="60">
        <v>126235107.5344</v>
      </c>
      <c r="U48" s="60" t="s">
        <v>544</v>
      </c>
      <c r="V48" s="60" t="s">
        <v>544</v>
      </c>
      <c r="W48" s="60" t="s">
        <v>1823</v>
      </c>
      <c r="X48" s="60">
        <v>86244053.174600005</v>
      </c>
      <c r="Y48" s="60">
        <v>145346236.715</v>
      </c>
      <c r="Z48" s="60">
        <v>0.97</v>
      </c>
      <c r="AA48" s="60" t="s">
        <v>544</v>
      </c>
      <c r="AB48" s="60" t="s">
        <v>544</v>
      </c>
      <c r="AC48" s="60">
        <v>1246513235.3104</v>
      </c>
      <c r="AD48" s="60" t="s">
        <v>544</v>
      </c>
      <c r="AE48" s="60">
        <v>60992.965499999998</v>
      </c>
      <c r="AF48" s="60">
        <v>50.28</v>
      </c>
      <c r="AG48" s="60" t="s">
        <v>1824</v>
      </c>
      <c r="AH48" s="60" t="s">
        <v>544</v>
      </c>
      <c r="AI48" s="60" t="s">
        <v>544</v>
      </c>
      <c r="AJ48" s="60" t="s">
        <v>544</v>
      </c>
      <c r="AK48" s="60">
        <v>7.52</v>
      </c>
      <c r="AL48" s="60">
        <v>182023339.95100001</v>
      </c>
      <c r="AM48" s="60">
        <v>17057699.3431</v>
      </c>
      <c r="AN48" s="60">
        <v>57008091.726000004</v>
      </c>
      <c r="AO48" s="60">
        <v>16407107.7114</v>
      </c>
      <c r="AP48" s="60">
        <v>351299150.11870003</v>
      </c>
      <c r="AQ48" s="60">
        <v>1246513235.3104</v>
      </c>
      <c r="AR48" s="60" t="s">
        <v>544</v>
      </c>
      <c r="AS48" s="60">
        <v>350953523.31440002</v>
      </c>
      <c r="AT48" s="60">
        <v>126235107.5344</v>
      </c>
      <c r="AU48" s="85">
        <v>1010779</v>
      </c>
      <c r="AV48" s="60" t="s">
        <v>544</v>
      </c>
      <c r="AW48" s="60">
        <v>36677103.236000001</v>
      </c>
      <c r="AX48" s="60" t="s">
        <v>544</v>
      </c>
      <c r="AY48" s="60">
        <v>60992.965499999998</v>
      </c>
      <c r="AZ48" s="60">
        <v>170434676.5117</v>
      </c>
      <c r="BA48" s="60" t="s">
        <v>544</v>
      </c>
      <c r="BB48" s="60" t="s">
        <v>1808</v>
      </c>
      <c r="BC48" s="60" t="s">
        <v>544</v>
      </c>
      <c r="BD48" s="60">
        <v>5550359.8578000003</v>
      </c>
      <c r="BE48" s="60">
        <v>50034562.673900001</v>
      </c>
      <c r="BF48" s="60">
        <v>477168299.8603</v>
      </c>
      <c r="BG48" s="60">
        <v>20330.988499999999</v>
      </c>
      <c r="BH48" s="60">
        <v>126296100.4999</v>
      </c>
      <c r="BI48" s="60">
        <v>7725775.6261999998</v>
      </c>
      <c r="BJ48" s="60" t="s">
        <v>544</v>
      </c>
      <c r="BK48" s="60">
        <v>41271906.6347</v>
      </c>
      <c r="BL48" s="85" t="s">
        <v>544</v>
      </c>
      <c r="BM48" s="60" t="s">
        <v>544</v>
      </c>
      <c r="BN48" s="60">
        <v>-42878054.725400001</v>
      </c>
      <c r="BO48" s="60">
        <v>1104541942.6847</v>
      </c>
      <c r="BP48" s="60">
        <v>120745740.64210001</v>
      </c>
      <c r="BQ48" s="60">
        <v>107835562.95100001</v>
      </c>
      <c r="BR48" s="60" t="s">
        <v>544</v>
      </c>
      <c r="BS48" s="60">
        <v>89944293.079799995</v>
      </c>
      <c r="BT48" s="60" t="s">
        <v>544</v>
      </c>
      <c r="BU48" s="60">
        <v>9413247.6709000003</v>
      </c>
      <c r="BV48" s="60" t="s">
        <v>544</v>
      </c>
      <c r="BW48" s="60" t="s">
        <v>544</v>
      </c>
      <c r="BX48" s="60" t="s">
        <v>544</v>
      </c>
      <c r="BY48" s="60" t="s">
        <v>544</v>
      </c>
      <c r="BZ48" s="60">
        <v>1077542.3899999999</v>
      </c>
      <c r="CA48" s="60" t="s">
        <v>544</v>
      </c>
      <c r="CB48" s="60" t="s">
        <v>1902</v>
      </c>
      <c r="CC48" s="60">
        <v>8335705.2808999997</v>
      </c>
      <c r="CD48" s="60">
        <v>731915.58559999999</v>
      </c>
      <c r="CE48" s="60">
        <v>3293620.1354</v>
      </c>
      <c r="CF48" s="60">
        <v>351299150.11870003</v>
      </c>
      <c r="CG48" s="60">
        <v>133838897.2297</v>
      </c>
      <c r="CH48" s="60">
        <v>975887.44750000001</v>
      </c>
      <c r="CI48" s="60" t="s">
        <v>1901</v>
      </c>
      <c r="CJ48" s="60" t="s">
        <v>544</v>
      </c>
      <c r="CK48" s="60">
        <v>143252144.9005</v>
      </c>
      <c r="CL48" s="60" t="s">
        <v>544</v>
      </c>
      <c r="CM48" s="85">
        <v>100432</v>
      </c>
      <c r="CN48" s="60" t="s">
        <v>544</v>
      </c>
      <c r="CO48" s="60">
        <v>7725775.6261999998</v>
      </c>
      <c r="CP48" s="60">
        <v>43365998.449199997</v>
      </c>
      <c r="CQ48" s="60">
        <v>145346236.715</v>
      </c>
      <c r="CR48" s="60" t="s">
        <v>544</v>
      </c>
      <c r="CS48" s="60" t="s">
        <v>544</v>
      </c>
      <c r="CT48" s="60">
        <v>25413735.612500001</v>
      </c>
      <c r="CU48" s="60">
        <v>15858171.0222</v>
      </c>
      <c r="CV48" s="60">
        <v>3293620.1354</v>
      </c>
      <c r="CW48" s="60">
        <v>41271906.6347</v>
      </c>
      <c r="CX48" s="60">
        <v>86244053.174600005</v>
      </c>
      <c r="CY48" s="60" t="s">
        <v>544</v>
      </c>
      <c r="CZ48" s="60">
        <f t="shared" si="0"/>
        <v>4.9186000006436084</v>
      </c>
      <c r="DA48" s="60" t="str">
        <f t="shared" si="1"/>
        <v>N</v>
      </c>
    </row>
    <row r="49" spans="1:105">
      <c r="A49" s="13" t="s">
        <v>876</v>
      </c>
      <c r="B49" s="13">
        <v>141925</v>
      </c>
      <c r="C49" s="13">
        <v>2022</v>
      </c>
      <c r="D49" s="13" t="s">
        <v>10</v>
      </c>
      <c r="E49" s="13" t="s">
        <v>13</v>
      </c>
      <c r="F49" s="84" t="s">
        <v>1812</v>
      </c>
      <c r="G49" s="60" t="s">
        <v>568</v>
      </c>
      <c r="H49" s="60" t="s">
        <v>1868</v>
      </c>
      <c r="I49" s="60" t="s">
        <v>1822</v>
      </c>
      <c r="J49" s="60" t="s">
        <v>876</v>
      </c>
      <c r="K49" s="85">
        <v>141925</v>
      </c>
      <c r="L49" s="60">
        <v>12463700000</v>
      </c>
      <c r="M49" s="60">
        <v>2423005890.1506</v>
      </c>
      <c r="N49" s="60">
        <v>42263652.087200001</v>
      </c>
      <c r="O49" s="60">
        <v>15105270.3182</v>
      </c>
      <c r="P49" s="60">
        <v>-0.45</v>
      </c>
      <c r="Q49" s="60" t="s">
        <v>544</v>
      </c>
      <c r="R49" s="85" t="s">
        <v>544</v>
      </c>
      <c r="S49" s="85" t="s">
        <v>544</v>
      </c>
      <c r="T49" s="60">
        <v>1475514687.1036999</v>
      </c>
      <c r="U49" s="60" t="s">
        <v>544</v>
      </c>
      <c r="V49" s="60" t="s">
        <v>544</v>
      </c>
      <c r="W49" s="60" t="s">
        <v>1823</v>
      </c>
      <c r="X49" s="60">
        <v>125818931.1445</v>
      </c>
      <c r="Y49" s="60">
        <v>1323159470.2651</v>
      </c>
      <c r="Z49" s="60">
        <v>17.489999999999998</v>
      </c>
      <c r="AA49" s="60" t="s">
        <v>544</v>
      </c>
      <c r="AB49" s="60">
        <v>1451913917.2629001</v>
      </c>
      <c r="AC49" s="60">
        <v>2423005890.1506</v>
      </c>
      <c r="AD49" s="60">
        <v>8.61</v>
      </c>
      <c r="AE49" s="60">
        <v>15494080.365</v>
      </c>
      <c r="AF49" s="60">
        <v>5.08</v>
      </c>
      <c r="AG49" s="60" t="s">
        <v>1824</v>
      </c>
      <c r="AH49" s="60" t="s">
        <v>544</v>
      </c>
      <c r="AI49" s="60">
        <v>200548222.13940001</v>
      </c>
      <c r="AJ49" s="60" t="s">
        <v>544</v>
      </c>
      <c r="AK49" s="60">
        <v>6.07</v>
      </c>
      <c r="AL49" s="60">
        <v>1373102120.7765</v>
      </c>
      <c r="AM49" s="60">
        <v>88609809.665700004</v>
      </c>
      <c r="AN49" s="60">
        <v>214292657.2938</v>
      </c>
      <c r="AO49" s="60">
        <v>10556192.7706</v>
      </c>
      <c r="AP49" s="60">
        <v>197923754.32350001</v>
      </c>
      <c r="AQ49" s="60">
        <v>2423005890.1506</v>
      </c>
      <c r="AR49" s="60">
        <v>2.83</v>
      </c>
      <c r="AS49" s="60">
        <v>189894826.85710001</v>
      </c>
      <c r="AT49" s="60">
        <v>1475514687.1036999</v>
      </c>
      <c r="AU49" s="85">
        <v>141925</v>
      </c>
      <c r="AV49" s="60" t="s">
        <v>544</v>
      </c>
      <c r="AW49" s="60">
        <v>49942650.511500001</v>
      </c>
      <c r="AX49" s="60">
        <v>7581795.9126000004</v>
      </c>
      <c r="AY49" s="60">
        <v>15494080.365</v>
      </c>
      <c r="AZ49" s="60">
        <v>705631913.43499994</v>
      </c>
      <c r="BA49" s="60" t="s">
        <v>544</v>
      </c>
      <c r="BB49" s="60" t="s">
        <v>1808</v>
      </c>
      <c r="BC49" s="60" t="s">
        <v>544</v>
      </c>
      <c r="BD49" s="60">
        <v>28422014.421100002</v>
      </c>
      <c r="BE49" s="60" t="s">
        <v>544</v>
      </c>
      <c r="BF49" s="60">
        <v>69771962.898300007</v>
      </c>
      <c r="BG49" s="60">
        <v>14152685.703500001</v>
      </c>
      <c r="BH49" s="60">
        <v>1491008767.4686</v>
      </c>
      <c r="BI49" s="60">
        <v>42010925.556699999</v>
      </c>
      <c r="BJ49" s="60" t="s">
        <v>544</v>
      </c>
      <c r="BK49" s="60">
        <v>86335270.891900003</v>
      </c>
      <c r="BL49" s="85" t="s">
        <v>1903</v>
      </c>
      <c r="BM49" s="60" t="s">
        <v>1904</v>
      </c>
      <c r="BN49" s="60">
        <v>17788059.641100001</v>
      </c>
      <c r="BO49" s="60">
        <v>2317152354.9092999</v>
      </c>
      <c r="BP49" s="60">
        <v>1462586753.0476</v>
      </c>
      <c r="BQ49" s="60">
        <v>47706992.742399998</v>
      </c>
      <c r="BR49" s="60" t="s">
        <v>544</v>
      </c>
      <c r="BS49" s="60">
        <v>29452361.0451</v>
      </c>
      <c r="BT49" s="60" t="s">
        <v>544</v>
      </c>
      <c r="BU49" s="60">
        <v>252415482.38260001</v>
      </c>
      <c r="BV49" s="60" t="s">
        <v>544</v>
      </c>
      <c r="BW49" s="60" t="s">
        <v>544</v>
      </c>
      <c r="BX49" s="60">
        <v>181010517.2877</v>
      </c>
      <c r="BY49" s="60" t="s">
        <v>544</v>
      </c>
      <c r="BZ49" s="60" t="s">
        <v>544</v>
      </c>
      <c r="CA49" s="60" t="s">
        <v>544</v>
      </c>
      <c r="CB49" s="60" t="s">
        <v>544</v>
      </c>
      <c r="CC49" s="60">
        <v>184295962.1832</v>
      </c>
      <c r="CD49" s="60">
        <v>6648651.8003000002</v>
      </c>
      <c r="CE49" s="60">
        <v>41213864.9608</v>
      </c>
      <c r="CF49" s="60">
        <v>197923754.32350001</v>
      </c>
      <c r="CG49" s="60">
        <v>87696106.055700004</v>
      </c>
      <c r="CH49" s="60">
        <v>6901378.3306999998</v>
      </c>
      <c r="CI49" s="60" t="s">
        <v>876</v>
      </c>
      <c r="CJ49" s="60">
        <v>13.81</v>
      </c>
      <c r="CK49" s="60">
        <v>340111588.43830001</v>
      </c>
      <c r="CL49" s="60" t="s">
        <v>544</v>
      </c>
      <c r="CM49" s="85">
        <v>141925</v>
      </c>
      <c r="CN49" s="60" t="s">
        <v>544</v>
      </c>
      <c r="CO49" s="60">
        <v>42010925.556699999</v>
      </c>
      <c r="CP49" s="60">
        <v>143606990.78560001</v>
      </c>
      <c r="CQ49" s="60">
        <v>1323159470.2651</v>
      </c>
      <c r="CR49" s="60" t="s">
        <v>544</v>
      </c>
      <c r="CS49" s="60" t="s">
        <v>544</v>
      </c>
      <c r="CT49" s="60">
        <v>48154124.2962</v>
      </c>
      <c r="CU49" s="60">
        <v>38181146.595799997</v>
      </c>
      <c r="CV49" s="60">
        <v>41213864.9608</v>
      </c>
      <c r="CW49" s="60">
        <v>86335270.891900003</v>
      </c>
      <c r="CX49" s="60">
        <v>125818931.1445</v>
      </c>
      <c r="CY49" s="60">
        <v>12.47</v>
      </c>
      <c r="CZ49" s="60">
        <f t="shared" si="0"/>
        <v>5.1439000006827591</v>
      </c>
      <c r="DA49" s="60" t="str">
        <f t="shared" si="1"/>
        <v>Y</v>
      </c>
    </row>
    <row r="50" spans="1:105">
      <c r="A50" s="13" t="s">
        <v>876</v>
      </c>
      <c r="B50" s="13">
        <v>141925</v>
      </c>
      <c r="C50" s="13">
        <v>2023</v>
      </c>
      <c r="D50" s="13" t="s">
        <v>10</v>
      </c>
      <c r="E50" s="13" t="s">
        <v>13</v>
      </c>
      <c r="F50" s="84" t="s">
        <v>1804</v>
      </c>
      <c r="G50" s="60" t="s">
        <v>568</v>
      </c>
      <c r="H50" s="60" t="s">
        <v>1868</v>
      </c>
      <c r="I50" s="60" t="s">
        <v>1822</v>
      </c>
      <c r="J50" s="60" t="s">
        <v>876</v>
      </c>
      <c r="K50" s="85">
        <v>141925</v>
      </c>
      <c r="L50" s="60">
        <v>15417900000</v>
      </c>
      <c r="M50" s="60">
        <v>3134611474.3997002</v>
      </c>
      <c r="N50" s="60">
        <v>91428455.239500001</v>
      </c>
      <c r="O50" s="60">
        <v>48835034.353</v>
      </c>
      <c r="P50" s="60">
        <v>7.0000000000000007E-2</v>
      </c>
      <c r="Q50" s="60" t="s">
        <v>544</v>
      </c>
      <c r="R50" s="85" t="s">
        <v>544</v>
      </c>
      <c r="S50" s="85" t="s">
        <v>544</v>
      </c>
      <c r="T50" s="60">
        <v>1735046557.7365999</v>
      </c>
      <c r="U50" s="60" t="s">
        <v>544</v>
      </c>
      <c r="V50" s="60" t="s">
        <v>544</v>
      </c>
      <c r="W50" s="60" t="s">
        <v>1823</v>
      </c>
      <c r="X50" s="60">
        <v>161956654.31130001</v>
      </c>
      <c r="Y50" s="60">
        <v>1966535192.6837001</v>
      </c>
      <c r="Z50" s="60">
        <v>12.53</v>
      </c>
      <c r="AA50" s="60" t="s">
        <v>544</v>
      </c>
      <c r="AB50" s="60">
        <v>1724332126.8024001</v>
      </c>
      <c r="AC50" s="60">
        <v>3134611474.3997002</v>
      </c>
      <c r="AD50" s="60">
        <v>7.61</v>
      </c>
      <c r="AE50" s="60">
        <v>37856300.568400003</v>
      </c>
      <c r="AF50" s="60">
        <v>6.5</v>
      </c>
      <c r="AG50" s="60" t="s">
        <v>1824</v>
      </c>
      <c r="AH50" s="60" t="s">
        <v>544</v>
      </c>
      <c r="AI50" s="60">
        <v>229008254.35139999</v>
      </c>
      <c r="AJ50" s="60" t="s">
        <v>544</v>
      </c>
      <c r="AK50" s="60">
        <v>6.05</v>
      </c>
      <c r="AL50" s="60">
        <v>2038405236.9958999</v>
      </c>
      <c r="AM50" s="60">
        <v>109990647.7309</v>
      </c>
      <c r="AN50" s="60">
        <v>288557719.63859999</v>
      </c>
      <c r="AO50" s="60">
        <v>24193876.303100001</v>
      </c>
      <c r="AP50" s="60">
        <v>220489570.17410001</v>
      </c>
      <c r="AQ50" s="60">
        <v>3134611474.3997002</v>
      </c>
      <c r="AR50" s="60">
        <v>5.16</v>
      </c>
      <c r="AS50" s="60">
        <v>211238970.4111</v>
      </c>
      <c r="AT50" s="60">
        <v>1735046557.7365999</v>
      </c>
      <c r="AU50" s="85">
        <v>141925</v>
      </c>
      <c r="AV50" s="60" t="s">
        <v>544</v>
      </c>
      <c r="AW50" s="60">
        <v>66299353.465899996</v>
      </c>
      <c r="AX50" s="60">
        <v>7054853.0060000001</v>
      </c>
      <c r="AY50" s="60">
        <v>37856300.568400003</v>
      </c>
      <c r="AZ50" s="60">
        <v>1079494164.865</v>
      </c>
      <c r="BA50" s="60" t="s">
        <v>544</v>
      </c>
      <c r="BB50" s="60" t="s">
        <v>1808</v>
      </c>
      <c r="BC50" s="60" t="s">
        <v>544</v>
      </c>
      <c r="BD50" s="60">
        <v>59651120.229699999</v>
      </c>
      <c r="BE50" s="60" t="s">
        <v>544</v>
      </c>
      <c r="BF50" s="60">
        <v>143313137.866</v>
      </c>
      <c r="BG50" s="60">
        <v>19375432.030999999</v>
      </c>
      <c r="BH50" s="60">
        <v>1772902858.3050001</v>
      </c>
      <c r="BI50" s="60">
        <v>27568820.3924</v>
      </c>
      <c r="BJ50" s="60" t="s">
        <v>544</v>
      </c>
      <c r="BK50" s="60">
        <v>111739112.741</v>
      </c>
      <c r="BL50" s="85" t="s">
        <v>1903</v>
      </c>
      <c r="BM50" s="60" t="s">
        <v>1904</v>
      </c>
      <c r="BN50" s="60">
        <v>23766925.544799998</v>
      </c>
      <c r="BO50" s="60">
        <v>2999003781.1714001</v>
      </c>
      <c r="BP50" s="60">
        <v>1713251738.0753</v>
      </c>
      <c r="BQ50" s="60">
        <v>37266701.902199998</v>
      </c>
      <c r="BR50" s="60" t="s">
        <v>544</v>
      </c>
      <c r="BS50" s="60">
        <v>15675192.125800001</v>
      </c>
      <c r="BT50" s="60">
        <v>5570690.8463000003</v>
      </c>
      <c r="BU50" s="60">
        <v>310576180.17320001</v>
      </c>
      <c r="BV50" s="60" t="s">
        <v>544</v>
      </c>
      <c r="BW50" s="60" t="s">
        <v>544</v>
      </c>
      <c r="BX50" s="60">
        <v>208616272.89590001</v>
      </c>
      <c r="BY50" s="60" t="s">
        <v>544</v>
      </c>
      <c r="BZ50" s="60" t="s">
        <v>544</v>
      </c>
      <c r="CA50" s="60" t="s">
        <v>544</v>
      </c>
      <c r="CB50" s="60" t="s">
        <v>544</v>
      </c>
      <c r="CC50" s="60">
        <v>254747285.77970001</v>
      </c>
      <c r="CD50" s="60">
        <v>9189606.7974999994</v>
      </c>
      <c r="CE50" s="60">
        <v>24620827.0614</v>
      </c>
      <c r="CF50" s="60">
        <v>220489570.17410001</v>
      </c>
      <c r="CG50" s="60">
        <v>139938193.77669999</v>
      </c>
      <c r="CH50" s="60">
        <v>18907819.295699999</v>
      </c>
      <c r="CI50" s="60" t="s">
        <v>876</v>
      </c>
      <c r="CJ50" s="60">
        <v>13.28</v>
      </c>
      <c r="CK50" s="60">
        <v>450514373.94989997</v>
      </c>
      <c r="CL50" s="60" t="s">
        <v>544</v>
      </c>
      <c r="CM50" s="85">
        <v>141925</v>
      </c>
      <c r="CN50" s="60" t="s">
        <v>544</v>
      </c>
      <c r="CO50" s="60">
        <v>27568820.3924</v>
      </c>
      <c r="CP50" s="60">
        <v>185723579.85620001</v>
      </c>
      <c r="CQ50" s="60">
        <v>1966535192.6837001</v>
      </c>
      <c r="CR50" s="60" t="s">
        <v>544</v>
      </c>
      <c r="CS50" s="60" t="s">
        <v>544</v>
      </c>
      <c r="CT50" s="60">
        <v>62192493.790899999</v>
      </c>
      <c r="CU50" s="60">
        <v>49546618.950099997</v>
      </c>
      <c r="CV50" s="60">
        <v>24620827.0614</v>
      </c>
      <c r="CW50" s="60">
        <v>111739112.741</v>
      </c>
      <c r="CX50" s="60">
        <v>161956654.31130001</v>
      </c>
      <c r="CY50" s="60" t="s">
        <v>544</v>
      </c>
      <c r="CZ50" s="60">
        <f t="shared" si="0"/>
        <v>4.9186000006436634</v>
      </c>
      <c r="DA50" s="60" t="str">
        <f t="shared" si="1"/>
        <v>Y</v>
      </c>
    </row>
    <row r="51" spans="1:105">
      <c r="A51" s="13" t="s">
        <v>877</v>
      </c>
      <c r="B51" s="13">
        <v>152269</v>
      </c>
      <c r="C51" s="13">
        <v>2022</v>
      </c>
      <c r="D51" s="13" t="s">
        <v>10</v>
      </c>
      <c r="E51" s="13" t="s">
        <v>507</v>
      </c>
      <c r="F51" s="84" t="s">
        <v>1812</v>
      </c>
      <c r="G51" s="60" t="s">
        <v>568</v>
      </c>
      <c r="H51" s="60" t="s">
        <v>1866</v>
      </c>
      <c r="I51" s="60" t="s">
        <v>1822</v>
      </c>
      <c r="J51" s="60" t="s">
        <v>1905</v>
      </c>
      <c r="K51" s="85">
        <v>111246</v>
      </c>
      <c r="L51" s="60">
        <v>6698500000</v>
      </c>
      <c r="M51" s="60">
        <v>1302222049.2449</v>
      </c>
      <c r="N51" s="60">
        <v>11722622.911</v>
      </c>
      <c r="O51" s="60">
        <v>1788526.2153</v>
      </c>
      <c r="P51" s="60">
        <v>-1.71</v>
      </c>
      <c r="Q51" s="60" t="s">
        <v>544</v>
      </c>
      <c r="R51" s="85" t="s">
        <v>544</v>
      </c>
      <c r="S51" s="85" t="s">
        <v>544</v>
      </c>
      <c r="T51" s="60">
        <v>1157215342.2908001</v>
      </c>
      <c r="U51" s="60" t="s">
        <v>544</v>
      </c>
      <c r="V51" s="60" t="s">
        <v>544</v>
      </c>
      <c r="W51" s="60" t="s">
        <v>1823</v>
      </c>
      <c r="X51" s="60">
        <v>70160772.945099995</v>
      </c>
      <c r="Y51" s="60">
        <v>564571628.45589995</v>
      </c>
      <c r="Z51" s="60">
        <v>18.66</v>
      </c>
      <c r="AA51" s="60" t="s">
        <v>544</v>
      </c>
      <c r="AB51" s="60" t="s">
        <v>544</v>
      </c>
      <c r="AC51" s="60">
        <v>1302222049.2449</v>
      </c>
      <c r="AD51" s="60" t="s">
        <v>544</v>
      </c>
      <c r="AE51" s="60">
        <v>1749645.2106000001</v>
      </c>
      <c r="AF51" s="60">
        <v>4.63</v>
      </c>
      <c r="AG51" s="60" t="s">
        <v>1824</v>
      </c>
      <c r="AH51" s="60" t="s">
        <v>544</v>
      </c>
      <c r="AI51" s="60">
        <v>219988724.47940001</v>
      </c>
      <c r="AJ51" s="60" t="s">
        <v>544</v>
      </c>
      <c r="AK51" s="60">
        <v>6.15</v>
      </c>
      <c r="AL51" s="60">
        <v>613386729.83169997</v>
      </c>
      <c r="AM51" s="60">
        <v>32990532.471000001</v>
      </c>
      <c r="AN51" s="60">
        <v>95297342.470699996</v>
      </c>
      <c r="AO51" s="60">
        <v>4276910.5148</v>
      </c>
      <c r="AP51" s="60">
        <v>223721300.9287</v>
      </c>
      <c r="AQ51" s="60">
        <v>1302222049.2449</v>
      </c>
      <c r="AR51" s="60">
        <v>1.01</v>
      </c>
      <c r="AS51" s="60">
        <v>223818503.4404</v>
      </c>
      <c r="AT51" s="60">
        <v>1157234782.7932</v>
      </c>
      <c r="AU51" s="85">
        <v>152269</v>
      </c>
      <c r="AV51" s="60" t="s">
        <v>544</v>
      </c>
      <c r="AW51" s="60" t="s">
        <v>544</v>
      </c>
      <c r="AX51" s="60" t="s">
        <v>544</v>
      </c>
      <c r="AY51" s="60">
        <v>1749645.2106000001</v>
      </c>
      <c r="AZ51" s="60">
        <v>54472287.556699999</v>
      </c>
      <c r="BA51" s="60">
        <v>-19440.5023</v>
      </c>
      <c r="BB51" s="60" t="s">
        <v>1808</v>
      </c>
      <c r="BC51" s="60" t="s">
        <v>544</v>
      </c>
      <c r="BD51" s="60">
        <v>9098155.0951000005</v>
      </c>
      <c r="BE51" s="60" t="s">
        <v>544</v>
      </c>
      <c r="BF51" s="60">
        <v>32562841.419500001</v>
      </c>
      <c r="BG51" s="60">
        <v>13005696.0655</v>
      </c>
      <c r="BH51" s="60">
        <v>1158964987.5014</v>
      </c>
      <c r="BI51" s="60">
        <v>39055969.201099999</v>
      </c>
      <c r="BJ51" s="60" t="s">
        <v>544</v>
      </c>
      <c r="BK51" s="60">
        <v>21734481.616099998</v>
      </c>
      <c r="BL51" s="85" t="s">
        <v>544</v>
      </c>
      <c r="BM51" s="60" t="s">
        <v>544</v>
      </c>
      <c r="BN51" s="60">
        <v>13899959.1731</v>
      </c>
      <c r="BO51" s="60">
        <v>1260424969.2139001</v>
      </c>
      <c r="BP51" s="60">
        <v>1149866832.4063001</v>
      </c>
      <c r="BQ51" s="60">
        <v>23425805.319699999</v>
      </c>
      <c r="BR51" s="60" t="s">
        <v>544</v>
      </c>
      <c r="BS51" s="60">
        <v>19343299.828299999</v>
      </c>
      <c r="BT51" s="60">
        <v>48815101.375699997</v>
      </c>
      <c r="BU51" s="60">
        <v>146872995.1787</v>
      </c>
      <c r="BV51" s="60" t="s">
        <v>544</v>
      </c>
      <c r="BW51" s="60" t="s">
        <v>544</v>
      </c>
      <c r="BX51" s="60">
        <v>219988724.47940001</v>
      </c>
      <c r="BY51" s="60" t="s">
        <v>544</v>
      </c>
      <c r="BZ51" s="60" t="s">
        <v>544</v>
      </c>
      <c r="CA51" s="60" t="s">
        <v>544</v>
      </c>
      <c r="CB51" s="60" t="s">
        <v>544</v>
      </c>
      <c r="CC51" s="60">
        <v>94441960.367699996</v>
      </c>
      <c r="CD51" s="60">
        <v>19440.5023</v>
      </c>
      <c r="CE51" s="60">
        <v>60537724.286799997</v>
      </c>
      <c r="CF51" s="60">
        <v>223721300.9287</v>
      </c>
      <c r="CG51" s="60">
        <v>18585120.237</v>
      </c>
      <c r="CH51" s="60">
        <v>-369369.54450000002</v>
      </c>
      <c r="CI51" s="60" t="s">
        <v>1905</v>
      </c>
      <c r="CJ51" s="60">
        <v>20.77</v>
      </c>
      <c r="CK51" s="60">
        <v>165458115.41569999</v>
      </c>
      <c r="CL51" s="60" t="s">
        <v>544</v>
      </c>
      <c r="CM51" s="85">
        <v>111246</v>
      </c>
      <c r="CN51" s="60" t="s">
        <v>544</v>
      </c>
      <c r="CO51" s="60">
        <v>39055969.201099999</v>
      </c>
      <c r="CP51" s="60">
        <v>84060732.118200004</v>
      </c>
      <c r="CQ51" s="60">
        <v>564571628.45589995</v>
      </c>
      <c r="CR51" s="60" t="s">
        <v>544</v>
      </c>
      <c r="CS51" s="60" t="s">
        <v>544</v>
      </c>
      <c r="CT51" s="60">
        <v>6551449.2885999996</v>
      </c>
      <c r="CU51" s="60">
        <v>15183032.327500001</v>
      </c>
      <c r="CV51" s="60">
        <v>60537724.286799997</v>
      </c>
      <c r="CW51" s="60">
        <v>21734481.616099998</v>
      </c>
      <c r="CX51" s="60">
        <v>70160772.945099995</v>
      </c>
      <c r="CY51" s="60">
        <v>20.77</v>
      </c>
      <c r="CZ51" s="60">
        <f t="shared" si="0"/>
        <v>5.1439000006828017</v>
      </c>
      <c r="DA51" s="60" t="str">
        <f t="shared" si="1"/>
        <v>N</v>
      </c>
    </row>
    <row r="52" spans="1:105">
      <c r="A52" s="13" t="s">
        <v>877</v>
      </c>
      <c r="B52" s="13">
        <v>152269</v>
      </c>
      <c r="C52" s="13">
        <v>2023</v>
      </c>
      <c r="D52" s="13" t="s">
        <v>10</v>
      </c>
      <c r="E52" s="13" t="s">
        <v>507</v>
      </c>
      <c r="F52" s="84" t="s">
        <v>1804</v>
      </c>
      <c r="G52" s="60" t="s">
        <v>568</v>
      </c>
      <c r="H52" s="60" t="s">
        <v>1866</v>
      </c>
      <c r="I52" s="60" t="s">
        <v>1822</v>
      </c>
      <c r="J52" s="60" t="s">
        <v>1905</v>
      </c>
      <c r="K52" s="85">
        <v>111246</v>
      </c>
      <c r="L52" s="60">
        <v>9295400000</v>
      </c>
      <c r="M52" s="60">
        <v>1889846704.0994999</v>
      </c>
      <c r="N52" s="60">
        <v>16813727.481199998</v>
      </c>
      <c r="O52" s="60">
        <v>5387711.9499000004</v>
      </c>
      <c r="P52" s="60">
        <v>-1.78</v>
      </c>
      <c r="Q52" s="60" t="s">
        <v>544</v>
      </c>
      <c r="R52" s="85" t="s">
        <v>544</v>
      </c>
      <c r="S52" s="85" t="s">
        <v>544</v>
      </c>
      <c r="T52" s="60">
        <v>1576180213.6756999</v>
      </c>
      <c r="U52" s="60" t="s">
        <v>544</v>
      </c>
      <c r="V52" s="60" t="s">
        <v>544</v>
      </c>
      <c r="W52" s="60" t="s">
        <v>1823</v>
      </c>
      <c r="X52" s="60">
        <v>102508843.9666</v>
      </c>
      <c r="Y52" s="60">
        <v>694445573.85290003</v>
      </c>
      <c r="Z52" s="60">
        <v>20.63</v>
      </c>
      <c r="AA52" s="60" t="s">
        <v>544</v>
      </c>
      <c r="AB52" s="60" t="s">
        <v>544</v>
      </c>
      <c r="AC52" s="60">
        <v>1889846704.0994999</v>
      </c>
      <c r="AD52" s="60" t="s">
        <v>544</v>
      </c>
      <c r="AE52" s="60">
        <v>1687472.0447</v>
      </c>
      <c r="AF52" s="60">
        <v>10.7</v>
      </c>
      <c r="AG52" s="60" t="s">
        <v>1824</v>
      </c>
      <c r="AH52" s="60" t="s">
        <v>544</v>
      </c>
      <c r="AI52" s="60">
        <v>264851787.05919999</v>
      </c>
      <c r="AJ52" s="60" t="s">
        <v>544</v>
      </c>
      <c r="AK52" s="60">
        <v>6.39</v>
      </c>
      <c r="AL52" s="60">
        <v>792847558.14450002</v>
      </c>
      <c r="AM52" s="60">
        <v>51722034.718599997</v>
      </c>
      <c r="AN52" s="60">
        <v>156731590.2694</v>
      </c>
      <c r="AO52" s="60">
        <v>8091733.4189999998</v>
      </c>
      <c r="AP52" s="60">
        <v>269568576.38889998</v>
      </c>
      <c r="AQ52" s="60">
        <v>1889846704.0994999</v>
      </c>
      <c r="AR52" s="60">
        <v>1.07</v>
      </c>
      <c r="AS52" s="60">
        <v>269792217.26230001</v>
      </c>
      <c r="AT52" s="60">
        <v>1576180213.6756999</v>
      </c>
      <c r="AU52" s="85">
        <v>152269</v>
      </c>
      <c r="AV52" s="60" t="s">
        <v>544</v>
      </c>
      <c r="AW52" s="60" t="s">
        <v>544</v>
      </c>
      <c r="AX52" s="60" t="s">
        <v>544</v>
      </c>
      <c r="AY52" s="60">
        <v>1687472.0447</v>
      </c>
      <c r="AZ52" s="60">
        <v>68983043.946600005</v>
      </c>
      <c r="BA52" s="60" t="s">
        <v>544</v>
      </c>
      <c r="BB52" s="60" t="s">
        <v>1808</v>
      </c>
      <c r="BC52" s="60" t="s">
        <v>544</v>
      </c>
      <c r="BD52" s="60">
        <v>15065262.471100001</v>
      </c>
      <c r="BE52" s="60" t="s">
        <v>544</v>
      </c>
      <c r="BF52" s="60">
        <v>118326353.01180001</v>
      </c>
      <c r="BG52" s="60">
        <v>11995283.209100001</v>
      </c>
      <c r="BH52" s="60">
        <v>1577867685.7204001</v>
      </c>
      <c r="BI52" s="60">
        <v>52087992.511399999</v>
      </c>
      <c r="BJ52" s="60" t="s">
        <v>544</v>
      </c>
      <c r="BK52" s="60">
        <v>28727686.736400001</v>
      </c>
      <c r="BL52" s="85" t="s">
        <v>544</v>
      </c>
      <c r="BM52" s="60" t="s">
        <v>544</v>
      </c>
      <c r="BN52" s="60">
        <v>12727198.7947</v>
      </c>
      <c r="BO52" s="60">
        <v>1825966738.2639</v>
      </c>
      <c r="BP52" s="60">
        <v>1562802423.2493</v>
      </c>
      <c r="BQ52" s="60">
        <v>75854918.056199998</v>
      </c>
      <c r="BR52" s="60" t="s">
        <v>544</v>
      </c>
      <c r="BS52" s="60">
        <v>32285609.722100001</v>
      </c>
      <c r="BT52" s="60">
        <v>98401984.291600004</v>
      </c>
      <c r="BU52" s="60">
        <v>232993128.09540001</v>
      </c>
      <c r="BV52" s="60" t="s">
        <v>544</v>
      </c>
      <c r="BW52" s="60" t="s">
        <v>544</v>
      </c>
      <c r="BX52" s="60">
        <v>264851787.05919999</v>
      </c>
      <c r="BY52" s="60" t="s">
        <v>544</v>
      </c>
      <c r="BZ52" s="60" t="s">
        <v>544</v>
      </c>
      <c r="CA52" s="60" t="s">
        <v>544</v>
      </c>
      <c r="CB52" s="60" t="s">
        <v>544</v>
      </c>
      <c r="CC52" s="60">
        <v>155410076.0176</v>
      </c>
      <c r="CD52" s="60">
        <v>60992.965499999998</v>
      </c>
      <c r="CE52" s="60">
        <v>81120644.075100005</v>
      </c>
      <c r="CF52" s="60">
        <v>269568576.38889998</v>
      </c>
      <c r="CG52" s="60">
        <v>26247306.1406</v>
      </c>
      <c r="CH52" s="60">
        <v>-162647.90789999999</v>
      </c>
      <c r="CI52" s="60" t="s">
        <v>1905</v>
      </c>
      <c r="CJ52" s="60">
        <v>17.78</v>
      </c>
      <c r="CK52" s="60">
        <v>259240434.236</v>
      </c>
      <c r="CL52" s="60" t="s">
        <v>544</v>
      </c>
      <c r="CM52" s="85">
        <v>111246</v>
      </c>
      <c r="CN52" s="60" t="s">
        <v>544</v>
      </c>
      <c r="CO52" s="60">
        <v>52087992.511399999</v>
      </c>
      <c r="CP52" s="60">
        <v>115236042.7613</v>
      </c>
      <c r="CQ52" s="60">
        <v>694445573.85290003</v>
      </c>
      <c r="CR52" s="60" t="s">
        <v>544</v>
      </c>
      <c r="CS52" s="60" t="s">
        <v>544</v>
      </c>
      <c r="CT52" s="60">
        <v>7725775.6261999998</v>
      </c>
      <c r="CU52" s="60">
        <v>21001911.110199999</v>
      </c>
      <c r="CV52" s="60">
        <v>81120644.075100005</v>
      </c>
      <c r="CW52" s="60">
        <v>28727686.736400001</v>
      </c>
      <c r="CX52" s="60">
        <v>102508843.9666</v>
      </c>
      <c r="CY52" s="60">
        <v>17.78</v>
      </c>
      <c r="CZ52" s="60">
        <f t="shared" si="0"/>
        <v>4.9186000006435444</v>
      </c>
      <c r="DA52" s="60" t="str">
        <f t="shared" si="1"/>
        <v>N</v>
      </c>
    </row>
    <row r="53" spans="1:105">
      <c r="A53" s="13" t="s">
        <v>878</v>
      </c>
      <c r="B53" s="13">
        <v>1011230</v>
      </c>
      <c r="C53" s="13">
        <v>2022</v>
      </c>
      <c r="D53" s="13" t="s">
        <v>10</v>
      </c>
      <c r="E53" s="13" t="s">
        <v>507</v>
      </c>
      <c r="F53" s="84" t="s">
        <v>1812</v>
      </c>
      <c r="G53" s="60" t="s">
        <v>568</v>
      </c>
      <c r="H53" s="60" t="s">
        <v>1879</v>
      </c>
      <c r="I53" s="60" t="s">
        <v>1822</v>
      </c>
      <c r="J53" s="60" t="s">
        <v>1582</v>
      </c>
      <c r="K53" s="85">
        <v>1010680</v>
      </c>
      <c r="L53" s="60">
        <v>9533500000</v>
      </c>
      <c r="M53" s="60">
        <v>1853360290.5839</v>
      </c>
      <c r="N53" s="60" t="s">
        <v>544</v>
      </c>
      <c r="O53" s="60">
        <v>97202.511700000003</v>
      </c>
      <c r="P53" s="60">
        <v>-1.1399999999999999</v>
      </c>
      <c r="Q53" s="60" t="s">
        <v>544</v>
      </c>
      <c r="R53" s="85" t="s">
        <v>544</v>
      </c>
      <c r="S53" s="85" t="s">
        <v>544</v>
      </c>
      <c r="T53" s="60">
        <v>576546977.89740002</v>
      </c>
      <c r="U53" s="60" t="s">
        <v>544</v>
      </c>
      <c r="V53" s="60" t="s">
        <v>544</v>
      </c>
      <c r="W53" s="60" t="s">
        <v>1823</v>
      </c>
      <c r="X53" s="60">
        <v>39094850.205700003</v>
      </c>
      <c r="Y53" s="60">
        <v>376134839.27429998</v>
      </c>
      <c r="Z53" s="60">
        <v>6.79</v>
      </c>
      <c r="AA53" s="60" t="s">
        <v>544</v>
      </c>
      <c r="AB53" s="60">
        <v>1954470343.2542</v>
      </c>
      <c r="AC53" s="60">
        <v>1853360290.5839</v>
      </c>
      <c r="AD53" s="60">
        <v>15.34</v>
      </c>
      <c r="AE53" s="60" t="s">
        <v>544</v>
      </c>
      <c r="AF53" s="60">
        <v>42.17</v>
      </c>
      <c r="AG53" s="60" t="s">
        <v>1824</v>
      </c>
      <c r="AH53" s="60" t="s">
        <v>544</v>
      </c>
      <c r="AI53" s="60">
        <v>411069421.97930002</v>
      </c>
      <c r="AJ53" s="60" t="s">
        <v>544</v>
      </c>
      <c r="AK53" s="60">
        <v>2.4700000000000002</v>
      </c>
      <c r="AL53" s="60">
        <v>421858900.778</v>
      </c>
      <c r="AM53" s="60">
        <v>147708936.7793</v>
      </c>
      <c r="AN53" s="60">
        <v>57602208.433399998</v>
      </c>
      <c r="AO53" s="60">
        <v>15610723.379000001</v>
      </c>
      <c r="AP53" s="60">
        <v>411030540.97460002</v>
      </c>
      <c r="AQ53" s="60">
        <v>1853360290.5839</v>
      </c>
      <c r="AR53" s="60" t="s">
        <v>544</v>
      </c>
      <c r="AS53" s="60">
        <v>409883551.33660001</v>
      </c>
      <c r="AT53" s="60">
        <v>576546977.89740002</v>
      </c>
      <c r="AU53" s="85">
        <v>1011230</v>
      </c>
      <c r="AV53" s="60" t="s">
        <v>544</v>
      </c>
      <c r="AW53" s="60" t="s">
        <v>544</v>
      </c>
      <c r="AX53" s="60" t="s">
        <v>544</v>
      </c>
      <c r="AY53" s="60" t="s">
        <v>544</v>
      </c>
      <c r="AZ53" s="60">
        <v>353097844.00139999</v>
      </c>
      <c r="BA53" s="60" t="s">
        <v>544</v>
      </c>
      <c r="BB53" s="60" t="s">
        <v>1808</v>
      </c>
      <c r="BC53" s="60">
        <v>2679659402.0433002</v>
      </c>
      <c r="BD53" s="60">
        <v>1030346.624</v>
      </c>
      <c r="BE53" s="60" t="s">
        <v>544</v>
      </c>
      <c r="BF53" s="60">
        <v>396800093.26169997</v>
      </c>
      <c r="BG53" s="60">
        <v>18079667.176199999</v>
      </c>
      <c r="BH53" s="60">
        <v>576546977.89740002</v>
      </c>
      <c r="BI53" s="60">
        <v>31979626.349300001</v>
      </c>
      <c r="BJ53" s="60" t="s">
        <v>544</v>
      </c>
      <c r="BK53" s="60">
        <v>32873889.456900001</v>
      </c>
      <c r="BL53" s="85" t="s">
        <v>1906</v>
      </c>
      <c r="BM53" s="60" t="s">
        <v>1907</v>
      </c>
      <c r="BN53" s="60">
        <v>40591768.885899998</v>
      </c>
      <c r="BO53" s="60">
        <v>1693520480.3443999</v>
      </c>
      <c r="BP53" s="60">
        <v>575516631.27339995</v>
      </c>
      <c r="BQ53" s="60">
        <v>321876397.24339998</v>
      </c>
      <c r="BR53" s="60" t="s">
        <v>544</v>
      </c>
      <c r="BS53" s="60">
        <v>127782421.88079999</v>
      </c>
      <c r="BT53" s="60">
        <v>39697505.778300002</v>
      </c>
      <c r="BU53" s="60">
        <v>47415385.2073</v>
      </c>
      <c r="BV53" s="60" t="s">
        <v>544</v>
      </c>
      <c r="BW53" s="60" t="s">
        <v>544</v>
      </c>
      <c r="BX53" s="60">
        <v>411069421.97930002</v>
      </c>
      <c r="BY53" s="60" t="s">
        <v>544</v>
      </c>
      <c r="BZ53" s="60" t="s">
        <v>544</v>
      </c>
      <c r="CA53" s="60">
        <v>-660977.07960000006</v>
      </c>
      <c r="CB53" s="60" t="s">
        <v>544</v>
      </c>
      <c r="CC53" s="60">
        <v>45490775.475599997</v>
      </c>
      <c r="CD53" s="60">
        <v>583215.07019999996</v>
      </c>
      <c r="CE53" s="60">
        <v>46715527.123000003</v>
      </c>
      <c r="CF53" s="60">
        <v>411030540.97460002</v>
      </c>
      <c r="CG53" s="60">
        <v>49281673.431900002</v>
      </c>
      <c r="CH53" s="60" t="s">
        <v>544</v>
      </c>
      <c r="CI53" s="60" t="s">
        <v>1582</v>
      </c>
      <c r="CJ53" s="60">
        <v>21.03</v>
      </c>
      <c r="CK53" s="60">
        <v>96697058.639200002</v>
      </c>
      <c r="CL53" s="60" t="s">
        <v>544</v>
      </c>
      <c r="CM53" s="85">
        <v>1010680</v>
      </c>
      <c r="CN53" s="60" t="s">
        <v>544</v>
      </c>
      <c r="CO53" s="60">
        <v>31979626.349300001</v>
      </c>
      <c r="CP53" s="60">
        <v>79686619.091700003</v>
      </c>
      <c r="CQ53" s="60">
        <v>376134839.27429998</v>
      </c>
      <c r="CR53" s="60" t="s">
        <v>544</v>
      </c>
      <c r="CS53" s="60" t="s">
        <v>544</v>
      </c>
      <c r="CT53" s="60">
        <v>18857287.2698</v>
      </c>
      <c r="CU53" s="60">
        <v>14016602.187100001</v>
      </c>
      <c r="CV53" s="60">
        <v>46715527.123000003</v>
      </c>
      <c r="CW53" s="60">
        <v>32873889.456900001</v>
      </c>
      <c r="CX53" s="60">
        <v>39094850.205700003</v>
      </c>
      <c r="CY53" s="60">
        <v>21.03</v>
      </c>
      <c r="CZ53" s="60">
        <f t="shared" si="0"/>
        <v>5.1439000006828017</v>
      </c>
      <c r="DA53" s="60" t="str">
        <f t="shared" si="1"/>
        <v>N: parent data from row 1187</v>
      </c>
    </row>
    <row r="54" spans="1:105">
      <c r="A54" s="13" t="s">
        <v>878</v>
      </c>
      <c r="B54" s="13">
        <v>1011230</v>
      </c>
      <c r="C54" s="13">
        <v>2023</v>
      </c>
      <c r="D54" s="13" t="s">
        <v>10</v>
      </c>
      <c r="E54" s="13" t="s">
        <v>507</v>
      </c>
      <c r="F54" s="84" t="s">
        <v>1804</v>
      </c>
      <c r="G54" s="60" t="s">
        <v>568</v>
      </c>
      <c r="H54" s="60" t="s">
        <v>1879</v>
      </c>
      <c r="I54" s="60" t="s">
        <v>1822</v>
      </c>
      <c r="J54" s="60" t="s">
        <v>1582</v>
      </c>
      <c r="K54" s="85">
        <v>1010680</v>
      </c>
      <c r="L54" s="60">
        <v>9533200000</v>
      </c>
      <c r="M54" s="60">
        <v>1938193794.7286999</v>
      </c>
      <c r="N54" s="60" t="s">
        <v>544</v>
      </c>
      <c r="O54" s="60">
        <v>-223640.87340000001</v>
      </c>
      <c r="P54" s="60">
        <v>-0.84</v>
      </c>
      <c r="Q54" s="60" t="s">
        <v>544</v>
      </c>
      <c r="R54" s="85" t="s">
        <v>544</v>
      </c>
      <c r="S54" s="85" t="s">
        <v>544</v>
      </c>
      <c r="T54" s="60">
        <v>410970601.3369</v>
      </c>
      <c r="U54" s="60" t="s">
        <v>544</v>
      </c>
      <c r="V54" s="60" t="s">
        <v>544</v>
      </c>
      <c r="W54" s="60" t="s">
        <v>1823</v>
      </c>
      <c r="X54" s="60">
        <v>44626519.735600002</v>
      </c>
      <c r="Y54" s="60">
        <v>423067539.48839998</v>
      </c>
      <c r="Z54" s="60">
        <v>10.88</v>
      </c>
      <c r="AA54" s="60" t="s">
        <v>544</v>
      </c>
      <c r="AB54" s="60">
        <v>1642438905.1647</v>
      </c>
      <c r="AC54" s="60">
        <v>1938193794.7286999</v>
      </c>
      <c r="AD54" s="60">
        <v>16.48</v>
      </c>
      <c r="AE54" s="60" t="s">
        <v>544</v>
      </c>
      <c r="AF54" s="60">
        <v>37.94</v>
      </c>
      <c r="AG54" s="60" t="s">
        <v>1824</v>
      </c>
      <c r="AH54" s="60" t="s">
        <v>544</v>
      </c>
      <c r="AI54" s="60">
        <v>446021225.49360001</v>
      </c>
      <c r="AJ54" s="60" t="s">
        <v>544</v>
      </c>
      <c r="AK54" s="60">
        <v>2.61</v>
      </c>
      <c r="AL54" s="60">
        <v>426117187.76190001</v>
      </c>
      <c r="AM54" s="60">
        <v>269690562.31989998</v>
      </c>
      <c r="AN54" s="60">
        <v>74777375.666199997</v>
      </c>
      <c r="AO54" s="60">
        <v>19517748.950399999</v>
      </c>
      <c r="AP54" s="60">
        <v>452445817.85650003</v>
      </c>
      <c r="AQ54" s="60">
        <v>1938193794.7286999</v>
      </c>
      <c r="AR54" s="60" t="s">
        <v>544</v>
      </c>
      <c r="AS54" s="60">
        <v>445187654.9655</v>
      </c>
      <c r="AT54" s="60">
        <v>410970601.3369</v>
      </c>
      <c r="AU54" s="85">
        <v>1011230</v>
      </c>
      <c r="AV54" s="60" t="s">
        <v>544</v>
      </c>
      <c r="AW54" s="60" t="s">
        <v>544</v>
      </c>
      <c r="AX54" s="60" t="s">
        <v>544</v>
      </c>
      <c r="AY54" s="60" t="s">
        <v>544</v>
      </c>
      <c r="AZ54" s="60">
        <v>508173057.30760002</v>
      </c>
      <c r="BA54" s="60" t="s">
        <v>544</v>
      </c>
      <c r="BB54" s="60" t="s">
        <v>1808</v>
      </c>
      <c r="BC54" s="60">
        <v>2707010124.4780002</v>
      </c>
      <c r="BD54" s="60">
        <v>853901.51659999997</v>
      </c>
      <c r="BE54" s="60" t="s">
        <v>544</v>
      </c>
      <c r="BF54" s="60">
        <v>344752571.82489997</v>
      </c>
      <c r="BG54" s="60">
        <v>20717277.271299999</v>
      </c>
      <c r="BH54" s="60">
        <v>410970601.3369</v>
      </c>
      <c r="BI54" s="60">
        <v>53023217.981899999</v>
      </c>
      <c r="BJ54" s="60" t="s">
        <v>544</v>
      </c>
      <c r="BK54" s="60">
        <v>44585857.758599997</v>
      </c>
      <c r="BL54" s="85" t="s">
        <v>1906</v>
      </c>
      <c r="BM54" s="60" t="s">
        <v>1907</v>
      </c>
      <c r="BN54" s="60">
        <v>64144268.685999997</v>
      </c>
      <c r="BO54" s="60">
        <v>1688203960.2556</v>
      </c>
      <c r="BP54" s="60">
        <v>410116699.82029998</v>
      </c>
      <c r="BQ54" s="60">
        <v>315536941.36479998</v>
      </c>
      <c r="BR54" s="60" t="s">
        <v>544</v>
      </c>
      <c r="BS54" s="60">
        <v>208250315.1031</v>
      </c>
      <c r="BT54" s="60" t="s">
        <v>544</v>
      </c>
      <c r="BU54" s="60">
        <v>58837880.690099999</v>
      </c>
      <c r="BV54" s="60" t="s">
        <v>544</v>
      </c>
      <c r="BW54" s="60" t="s">
        <v>544</v>
      </c>
      <c r="BX54" s="60">
        <v>446021225.49360001</v>
      </c>
      <c r="BY54" s="60" t="s">
        <v>544</v>
      </c>
      <c r="BZ54" s="60" t="s">
        <v>544</v>
      </c>
      <c r="CA54" s="60">
        <v>-731915.58559999999</v>
      </c>
      <c r="CB54" s="60" t="s">
        <v>544</v>
      </c>
      <c r="CC54" s="60">
        <v>50624161.340099998</v>
      </c>
      <c r="CD54" s="60">
        <v>670922.6202</v>
      </c>
      <c r="CE54" s="60">
        <v>64449233.513300002</v>
      </c>
      <c r="CF54" s="60">
        <v>452445817.85650003</v>
      </c>
      <c r="CG54" s="60">
        <v>60566014.7117</v>
      </c>
      <c r="CH54" s="60" t="s">
        <v>544</v>
      </c>
      <c r="CI54" s="60" t="s">
        <v>1582</v>
      </c>
      <c r="CJ54" s="60">
        <v>27.16</v>
      </c>
      <c r="CK54" s="60">
        <v>119403895.40180001</v>
      </c>
      <c r="CL54" s="60" t="s">
        <v>544</v>
      </c>
      <c r="CM54" s="85">
        <v>1010680</v>
      </c>
      <c r="CN54" s="60" t="s">
        <v>544</v>
      </c>
      <c r="CO54" s="60">
        <v>53023217.981899999</v>
      </c>
      <c r="CP54" s="60">
        <v>108770788.4215</v>
      </c>
      <c r="CQ54" s="60">
        <v>423067539.48839998</v>
      </c>
      <c r="CR54" s="60" t="s">
        <v>544</v>
      </c>
      <c r="CS54" s="60" t="s">
        <v>544</v>
      </c>
      <c r="CT54" s="60">
        <v>26247306.1406</v>
      </c>
      <c r="CU54" s="60">
        <v>18338551.618000001</v>
      </c>
      <c r="CV54" s="60">
        <v>64449233.513300002</v>
      </c>
      <c r="CW54" s="60">
        <v>44585857.758599997</v>
      </c>
      <c r="CX54" s="60">
        <v>44626519.735600002</v>
      </c>
      <c r="CY54" s="60">
        <v>27.16</v>
      </c>
      <c r="CZ54" s="60">
        <f t="shared" si="0"/>
        <v>4.9186000006435977</v>
      </c>
      <c r="DA54" s="60" t="str">
        <f t="shared" si="1"/>
        <v>N: parent data from row 1187</v>
      </c>
    </row>
    <row r="55" spans="1:105">
      <c r="A55" s="13" t="s">
        <v>879</v>
      </c>
      <c r="B55" s="13">
        <v>1154031</v>
      </c>
      <c r="C55" s="13">
        <v>2022</v>
      </c>
      <c r="D55" s="13" t="s">
        <v>1</v>
      </c>
      <c r="E55" s="13" t="s">
        <v>13</v>
      </c>
      <c r="F55" s="84" t="s">
        <v>1812</v>
      </c>
      <c r="G55" s="60" t="s">
        <v>1884</v>
      </c>
      <c r="H55" s="60" t="s">
        <v>1885</v>
      </c>
      <c r="I55" s="60" t="s">
        <v>1886</v>
      </c>
      <c r="J55" s="60" t="s">
        <v>1908</v>
      </c>
      <c r="K55" s="85">
        <v>1466379</v>
      </c>
      <c r="L55" s="60">
        <v>2100315100000</v>
      </c>
      <c r="M55" s="60">
        <v>11862165922.7253</v>
      </c>
      <c r="N55" s="60">
        <v>166864904.41530001</v>
      </c>
      <c r="O55" s="60">
        <v>186479724.23429999</v>
      </c>
      <c r="P55" s="60">
        <v>0.96</v>
      </c>
      <c r="Q55" s="60" t="s">
        <v>544</v>
      </c>
      <c r="R55" s="85" t="s">
        <v>544</v>
      </c>
      <c r="S55" s="85">
        <v>165</v>
      </c>
      <c r="T55" s="60">
        <v>1595192023.9941001</v>
      </c>
      <c r="U55" s="60">
        <v>4884220.0344000002</v>
      </c>
      <c r="V55" s="60" t="s">
        <v>544</v>
      </c>
      <c r="W55" s="60" t="s">
        <v>1888</v>
      </c>
      <c r="X55" s="60">
        <v>1513655821.6436999</v>
      </c>
      <c r="Y55" s="60">
        <v>9143520268.1151009</v>
      </c>
      <c r="Z55" s="60">
        <v>-17.68</v>
      </c>
      <c r="AA55" s="60">
        <v>489696147.79680002</v>
      </c>
      <c r="AB55" s="60">
        <v>2587849879.2740998</v>
      </c>
      <c r="AC55" s="60">
        <v>11862165922.7253</v>
      </c>
      <c r="AD55" s="60">
        <v>8.15</v>
      </c>
      <c r="AE55" s="60">
        <v>1685892916.2725999</v>
      </c>
      <c r="AF55" s="60">
        <v>15.14</v>
      </c>
      <c r="AG55" s="60" t="s">
        <v>1889</v>
      </c>
      <c r="AH55" s="60" t="s">
        <v>544</v>
      </c>
      <c r="AI55" s="60">
        <v>305242290.49860001</v>
      </c>
      <c r="AJ55" s="60">
        <v>427209984.96539998</v>
      </c>
      <c r="AK55" s="60">
        <v>36.32</v>
      </c>
      <c r="AL55" s="60">
        <v>9707385624.0291004</v>
      </c>
      <c r="AM55" s="60">
        <v>769439172.53069997</v>
      </c>
      <c r="AN55" s="60">
        <v>2924925446.6019001</v>
      </c>
      <c r="AO55" s="60">
        <v>841398395.33399999</v>
      </c>
      <c r="AP55" s="60">
        <v>1272428554.2486</v>
      </c>
      <c r="AQ55" s="60">
        <v>11862165922.7253</v>
      </c>
      <c r="AR55" s="60">
        <v>3.9</v>
      </c>
      <c r="AS55" s="60">
        <v>1253258216.5257001</v>
      </c>
      <c r="AT55" s="60">
        <v>1595192023.9941001</v>
      </c>
      <c r="AU55" s="85">
        <v>1154031</v>
      </c>
      <c r="AV55" s="60" t="s">
        <v>544</v>
      </c>
      <c r="AW55" s="60" t="s">
        <v>544</v>
      </c>
      <c r="AX55" s="60">
        <v>44637975.790799998</v>
      </c>
      <c r="AY55" s="60">
        <v>2113102901.2379999</v>
      </c>
      <c r="AZ55" s="60">
        <v>5127051277.8471003</v>
      </c>
      <c r="BA55" s="60">
        <v>575068337.94480002</v>
      </c>
      <c r="BB55" s="60" t="s">
        <v>1808</v>
      </c>
      <c r="BC55" s="60">
        <v>3745583979.7593002</v>
      </c>
      <c r="BD55" s="60">
        <v>214697842.36320001</v>
      </c>
      <c r="BE55" s="60">
        <v>189578108.9601</v>
      </c>
      <c r="BF55" s="60">
        <v>633401671.23029995</v>
      </c>
      <c r="BG55" s="60">
        <v>297124703.24669999</v>
      </c>
      <c r="BH55" s="60">
        <v>4283363263.1768999</v>
      </c>
      <c r="BI55" s="60">
        <v>-117316728.6963</v>
      </c>
      <c r="BJ55" s="60" t="s">
        <v>544</v>
      </c>
      <c r="BK55" s="60">
        <v>1963635489.1839001</v>
      </c>
      <c r="BL55" s="85" t="s">
        <v>1909</v>
      </c>
      <c r="BM55" s="60" t="s">
        <v>1910</v>
      </c>
      <c r="BN55" s="60">
        <v>465477803.7525</v>
      </c>
      <c r="BO55" s="60">
        <v>10142884324.677299</v>
      </c>
      <c r="BP55" s="60">
        <v>4068665420.8137002</v>
      </c>
      <c r="BQ55" s="60">
        <v>11335705.4013</v>
      </c>
      <c r="BR55" s="60" t="s">
        <v>544</v>
      </c>
      <c r="BS55" s="60">
        <v>120769230.67020001</v>
      </c>
      <c r="BT55" s="60">
        <v>74169208.117200002</v>
      </c>
      <c r="BU55" s="60">
        <v>2057263637.7572999</v>
      </c>
      <c r="BV55" s="60" t="s">
        <v>544</v>
      </c>
      <c r="BW55" s="60">
        <v>575068337.94480002</v>
      </c>
      <c r="BX55" s="60">
        <v>305242290.49860001</v>
      </c>
      <c r="BY55" s="60" t="s">
        <v>544</v>
      </c>
      <c r="BZ55" s="60">
        <v>8756353.7711999994</v>
      </c>
      <c r="CA55" s="60" t="s">
        <v>544</v>
      </c>
      <c r="CB55" s="60" t="s">
        <v>1892</v>
      </c>
      <c r="CC55" s="60">
        <v>2868581269.533</v>
      </c>
      <c r="CD55" s="60">
        <v>306809555.83109999</v>
      </c>
      <c r="CE55" s="60">
        <v>-170981588.02200001</v>
      </c>
      <c r="CF55" s="60">
        <v>1272428554.2486</v>
      </c>
      <c r="CG55" s="60">
        <v>2381317630.4882998</v>
      </c>
      <c r="CH55" s="60">
        <v>70620693.492300004</v>
      </c>
      <c r="CI55" s="60" t="s">
        <v>1908</v>
      </c>
      <c r="CJ55" s="60">
        <v>11.8</v>
      </c>
      <c r="CK55" s="60">
        <v>4438581268.2455997</v>
      </c>
      <c r="CL55" s="60">
        <v>108.9</v>
      </c>
      <c r="CM55" s="85">
        <v>1466379</v>
      </c>
      <c r="CN55" s="60">
        <v>261200722.70460001</v>
      </c>
      <c r="CO55" s="60">
        <v>-117316728.6963</v>
      </c>
      <c r="CP55" s="60">
        <v>1979133625.3961999</v>
      </c>
      <c r="CQ55" s="60">
        <v>9143520268.1151009</v>
      </c>
      <c r="CR55" s="60" t="s">
        <v>544</v>
      </c>
      <c r="CS55" s="60">
        <v>261200722.70460001</v>
      </c>
      <c r="CT55" s="60">
        <v>872274369.55470002</v>
      </c>
      <c r="CU55" s="60">
        <v>1091361119.6292</v>
      </c>
      <c r="CV55" s="60">
        <v>-170981588.02200001</v>
      </c>
      <c r="CW55" s="60">
        <v>1963635489.1839001</v>
      </c>
      <c r="CX55" s="60">
        <v>1513655821.6436999</v>
      </c>
      <c r="CY55" s="60">
        <v>11.8</v>
      </c>
      <c r="CZ55" s="60">
        <f t="shared" si="0"/>
        <v>177.06000014518921</v>
      </c>
      <c r="DA55" s="60" t="str">
        <f t="shared" si="1"/>
        <v>N</v>
      </c>
    </row>
    <row r="56" spans="1:105">
      <c r="A56" s="13" t="s">
        <v>879</v>
      </c>
      <c r="B56" s="13">
        <v>1154031</v>
      </c>
      <c r="C56" s="13">
        <v>2023</v>
      </c>
      <c r="D56" s="13" t="s">
        <v>1</v>
      </c>
      <c r="E56" s="13" t="s">
        <v>13</v>
      </c>
      <c r="F56" s="84" t="s">
        <v>1804</v>
      </c>
      <c r="G56" s="60" t="s">
        <v>1884</v>
      </c>
      <c r="H56" s="60" t="s">
        <v>1885</v>
      </c>
      <c r="I56" s="60" t="s">
        <v>1886</v>
      </c>
      <c r="J56" s="60" t="s">
        <v>1908</v>
      </c>
      <c r="K56" s="85">
        <v>1466379</v>
      </c>
      <c r="L56" s="60">
        <v>1978138600000</v>
      </c>
      <c r="M56" s="60">
        <v>2451377005.4601002</v>
      </c>
      <c r="N56" s="60">
        <v>15281244.767000001</v>
      </c>
      <c r="O56" s="60">
        <v>32356776.732299998</v>
      </c>
      <c r="P56" s="60">
        <v>-1.21</v>
      </c>
      <c r="Q56" s="60" t="s">
        <v>544</v>
      </c>
      <c r="R56" s="85" t="s">
        <v>544</v>
      </c>
      <c r="S56" s="85">
        <v>137</v>
      </c>
      <c r="T56" s="60">
        <v>282075232.14450002</v>
      </c>
      <c r="U56" s="60">
        <v>2565338.7174</v>
      </c>
      <c r="V56" s="60" t="s">
        <v>544</v>
      </c>
      <c r="W56" s="60" t="s">
        <v>1888</v>
      </c>
      <c r="X56" s="60">
        <v>460434988.54159999</v>
      </c>
      <c r="Y56" s="60">
        <v>1794325490.5167999</v>
      </c>
      <c r="Z56" s="60">
        <v>23.44</v>
      </c>
      <c r="AA56" s="60">
        <v>124850119.3348</v>
      </c>
      <c r="AB56" s="60">
        <v>13583365900.1471</v>
      </c>
      <c r="AC56" s="60">
        <v>2451377005.4601002</v>
      </c>
      <c r="AD56" s="60">
        <v>10.74</v>
      </c>
      <c r="AE56" s="60">
        <v>177188060.461</v>
      </c>
      <c r="AF56" s="60">
        <v>52.38</v>
      </c>
      <c r="AG56" s="60" t="s">
        <v>1889</v>
      </c>
      <c r="AH56" s="60" t="s">
        <v>544</v>
      </c>
      <c r="AI56" s="60">
        <v>269017173.5323</v>
      </c>
      <c r="AJ56" s="60">
        <v>66858915.711599998</v>
      </c>
      <c r="AK56" s="60">
        <v>31.45</v>
      </c>
      <c r="AL56" s="60">
        <v>1923950379.2241001</v>
      </c>
      <c r="AM56" s="60">
        <v>172642921.18560001</v>
      </c>
      <c r="AN56" s="60">
        <v>1021593941.4718</v>
      </c>
      <c r="AO56" s="60">
        <v>276872679.1261</v>
      </c>
      <c r="AP56" s="60">
        <v>334156280.02109998</v>
      </c>
      <c r="AQ56" s="60">
        <v>2451377005.4601002</v>
      </c>
      <c r="AR56" s="60">
        <v>2.4900000000000002</v>
      </c>
      <c r="AS56" s="60">
        <v>326347369.63319999</v>
      </c>
      <c r="AT56" s="60">
        <v>282075232.14450002</v>
      </c>
      <c r="AU56" s="85">
        <v>1154031</v>
      </c>
      <c r="AV56" s="60" t="s">
        <v>544</v>
      </c>
      <c r="AW56" s="60">
        <v>1165251.9183</v>
      </c>
      <c r="AX56" s="60">
        <v>10580581.5996</v>
      </c>
      <c r="AY56" s="60">
        <v>244046976.17250001</v>
      </c>
      <c r="AZ56" s="60">
        <v>339324258.40530002</v>
      </c>
      <c r="BA56" s="60">
        <v>87849064.591199994</v>
      </c>
      <c r="BB56" s="60" t="s">
        <v>1808</v>
      </c>
      <c r="BC56" s="60">
        <v>2504781803.3091002</v>
      </c>
      <c r="BD56" s="60">
        <v>21559948.764800001</v>
      </c>
      <c r="BE56" s="60">
        <v>25312473.845800001</v>
      </c>
      <c r="BF56" s="60">
        <v>993608191.60979998</v>
      </c>
      <c r="BG56" s="60">
        <v>60104345.781000003</v>
      </c>
      <c r="BH56" s="60">
        <v>613971272.90820003</v>
      </c>
      <c r="BI56" s="60">
        <v>54961523.851000004</v>
      </c>
      <c r="BJ56" s="60" t="s">
        <v>544</v>
      </c>
      <c r="BK56" s="60">
        <v>424848767.48409998</v>
      </c>
      <c r="BL56" s="85" t="s">
        <v>1909</v>
      </c>
      <c r="BM56" s="60" t="s">
        <v>1910</v>
      </c>
      <c r="BN56" s="60">
        <v>77224861.947699994</v>
      </c>
      <c r="BO56" s="60">
        <v>1991517269.4342</v>
      </c>
      <c r="BP56" s="60">
        <v>592411324.14349997</v>
      </c>
      <c r="BQ56" s="60">
        <v>4964991.8223000001</v>
      </c>
      <c r="BR56" s="60" t="s">
        <v>544</v>
      </c>
      <c r="BS56" s="60">
        <v>48656548.088299997</v>
      </c>
      <c r="BT56" s="60">
        <v>3609517.4542999999</v>
      </c>
      <c r="BU56" s="60">
        <v>510209078.03140002</v>
      </c>
      <c r="BV56" s="60" t="s">
        <v>544</v>
      </c>
      <c r="BW56" s="60">
        <v>87849064.591199994</v>
      </c>
      <c r="BX56" s="60">
        <v>269017173.5323</v>
      </c>
      <c r="BY56" s="60" t="s">
        <v>544</v>
      </c>
      <c r="BZ56" s="60">
        <v>23479398.6171</v>
      </c>
      <c r="CA56" s="60" t="s">
        <v>544</v>
      </c>
      <c r="CB56" s="60" t="s">
        <v>1892</v>
      </c>
      <c r="CC56" s="60">
        <v>1011815392.2465</v>
      </c>
      <c r="CD56" s="60">
        <v>61182975.228699997</v>
      </c>
      <c r="CE56" s="60">
        <v>80454306.2729</v>
      </c>
      <c r="CF56" s="60">
        <v>334156280.02109998</v>
      </c>
      <c r="CG56" s="60">
        <v>971819851.98199999</v>
      </c>
      <c r="CH56" s="60">
        <v>9215069.4345999993</v>
      </c>
      <c r="CI56" s="60" t="s">
        <v>1908</v>
      </c>
      <c r="CJ56" s="60">
        <v>19.8</v>
      </c>
      <c r="CK56" s="60">
        <v>1482028930.0134001</v>
      </c>
      <c r="CL56" s="60">
        <v>123.5</v>
      </c>
      <c r="CM56" s="85">
        <v>1466379</v>
      </c>
      <c r="CN56" s="60">
        <v>65056821.337899998</v>
      </c>
      <c r="CO56" s="60">
        <v>54961523.851000004</v>
      </c>
      <c r="CP56" s="60">
        <v>537659850.48930001</v>
      </c>
      <c r="CQ56" s="60">
        <v>1794325490.5167999</v>
      </c>
      <c r="CR56" s="60" t="s">
        <v>544</v>
      </c>
      <c r="CS56" s="60">
        <v>65056821.337899998</v>
      </c>
      <c r="CT56" s="60">
        <v>185920943.86840001</v>
      </c>
      <c r="CU56" s="60">
        <v>238927823.61579999</v>
      </c>
      <c r="CV56" s="60">
        <v>80454306.2729</v>
      </c>
      <c r="CW56" s="60">
        <v>424848767.48409998</v>
      </c>
      <c r="CX56" s="60">
        <v>460434988.54159999</v>
      </c>
      <c r="CY56" s="60">
        <v>19.8</v>
      </c>
      <c r="CZ56" s="60">
        <f t="shared" si="0"/>
        <v>806.94996958606214</v>
      </c>
      <c r="DA56" s="60" t="str">
        <f t="shared" si="1"/>
        <v>N</v>
      </c>
    </row>
    <row r="57" spans="1:105">
      <c r="A57" s="13" t="s">
        <v>880</v>
      </c>
      <c r="B57" s="13">
        <v>143682</v>
      </c>
      <c r="C57" s="13">
        <v>2022</v>
      </c>
      <c r="D57" s="13" t="s">
        <v>10</v>
      </c>
      <c r="E57" s="13" t="s">
        <v>507</v>
      </c>
      <c r="F57" s="84" t="s">
        <v>1812</v>
      </c>
      <c r="G57" s="60" t="s">
        <v>568</v>
      </c>
      <c r="H57" s="60" t="s">
        <v>1868</v>
      </c>
      <c r="I57" s="60" t="s">
        <v>1822</v>
      </c>
      <c r="J57" s="60" t="s">
        <v>1911</v>
      </c>
      <c r="K57" s="85">
        <v>1359533</v>
      </c>
      <c r="L57" s="60">
        <v>4358100000</v>
      </c>
      <c r="M57" s="60">
        <v>847236532.47950006</v>
      </c>
      <c r="N57" s="60">
        <v>70432939.977799997</v>
      </c>
      <c r="O57" s="60">
        <v>37384085.999799997</v>
      </c>
      <c r="P57" s="60">
        <v>3.07</v>
      </c>
      <c r="Q57" s="60" t="s">
        <v>544</v>
      </c>
      <c r="R57" s="85" t="s">
        <v>544</v>
      </c>
      <c r="S57" s="85" t="s">
        <v>544</v>
      </c>
      <c r="T57" s="60">
        <v>274888703.08759999</v>
      </c>
      <c r="U57" s="60" t="s">
        <v>544</v>
      </c>
      <c r="V57" s="60" t="s">
        <v>544</v>
      </c>
      <c r="W57" s="60" t="s">
        <v>1823</v>
      </c>
      <c r="X57" s="60">
        <v>66272672.4771</v>
      </c>
      <c r="Y57" s="60">
        <v>313147611.69270003</v>
      </c>
      <c r="Z57" s="60">
        <v>-11.54</v>
      </c>
      <c r="AA57" s="60" t="s">
        <v>544</v>
      </c>
      <c r="AB57" s="60">
        <v>592235463.28579998</v>
      </c>
      <c r="AC57" s="60">
        <v>847236532.47950006</v>
      </c>
      <c r="AD57" s="60">
        <v>8</v>
      </c>
      <c r="AE57" s="60">
        <v>125060751.55320001</v>
      </c>
      <c r="AF57" s="60">
        <v>22.51</v>
      </c>
      <c r="AG57" s="60" t="s">
        <v>1824</v>
      </c>
      <c r="AH57" s="60" t="s">
        <v>544</v>
      </c>
      <c r="AI57" s="60">
        <v>73310134.324100003</v>
      </c>
      <c r="AJ57" s="60" t="s">
        <v>544</v>
      </c>
      <c r="AK57" s="60">
        <v>9.7200000000000006</v>
      </c>
      <c r="AL57" s="60">
        <v>390831859.04339999</v>
      </c>
      <c r="AM57" s="60">
        <v>178308287.46250001</v>
      </c>
      <c r="AN57" s="60">
        <v>65184004.346000001</v>
      </c>
      <c r="AO57" s="60">
        <v>97202.511700000003</v>
      </c>
      <c r="AP57" s="60">
        <v>109313944.6578</v>
      </c>
      <c r="AQ57" s="60">
        <v>847236532.47950006</v>
      </c>
      <c r="AR57" s="60">
        <v>17.61</v>
      </c>
      <c r="AS57" s="60">
        <v>109119539.6344</v>
      </c>
      <c r="AT57" s="60">
        <v>274869262.58530003</v>
      </c>
      <c r="AU57" s="85">
        <v>143682</v>
      </c>
      <c r="AV57" s="60" t="s">
        <v>544</v>
      </c>
      <c r="AW57" s="60" t="s">
        <v>544</v>
      </c>
      <c r="AX57" s="60" t="s">
        <v>544</v>
      </c>
      <c r="AY57" s="60">
        <v>125060751.55320001</v>
      </c>
      <c r="AZ57" s="60">
        <v>53208654.904600002</v>
      </c>
      <c r="BA57" s="60">
        <v>19440.5023</v>
      </c>
      <c r="BB57" s="60" t="s">
        <v>1808</v>
      </c>
      <c r="BC57" s="60">
        <v>915880946.2421</v>
      </c>
      <c r="BD57" s="60">
        <v>62715060.548799999</v>
      </c>
      <c r="BE57" s="60" t="s">
        <v>544</v>
      </c>
      <c r="BF57" s="60">
        <v>178872062.03029999</v>
      </c>
      <c r="BG57" s="60">
        <v>32718365.438200001</v>
      </c>
      <c r="BH57" s="60">
        <v>399949454.6408</v>
      </c>
      <c r="BI57" s="60">
        <v>-13413946.614600001</v>
      </c>
      <c r="BJ57" s="60" t="s">
        <v>544</v>
      </c>
      <c r="BK57" s="60">
        <v>71541048.611200005</v>
      </c>
      <c r="BL57" s="85" t="s">
        <v>1912</v>
      </c>
      <c r="BM57" s="60" t="s">
        <v>1913</v>
      </c>
      <c r="BN57" s="60">
        <v>-4257470.0125000002</v>
      </c>
      <c r="BO57" s="60">
        <v>641867065.75979996</v>
      </c>
      <c r="BP57" s="60">
        <v>337234394.09200001</v>
      </c>
      <c r="BQ57" s="60">
        <v>11742063.4134</v>
      </c>
      <c r="BR57" s="60" t="s">
        <v>544</v>
      </c>
      <c r="BS57" s="60">
        <v>137658197.0695</v>
      </c>
      <c r="BT57" s="60">
        <v>77684247.350600004</v>
      </c>
      <c r="BU57" s="60">
        <v>105872975.7436</v>
      </c>
      <c r="BV57" s="60" t="s">
        <v>544</v>
      </c>
      <c r="BW57" s="60" t="s">
        <v>544</v>
      </c>
      <c r="BX57" s="60">
        <v>73310134.324100003</v>
      </c>
      <c r="BY57" s="60" t="s">
        <v>544</v>
      </c>
      <c r="BZ57" s="60" t="s">
        <v>544</v>
      </c>
      <c r="CA57" s="60" t="s">
        <v>544</v>
      </c>
      <c r="CB57" s="60" t="s">
        <v>544</v>
      </c>
      <c r="CC57" s="60">
        <v>63687085.665799998</v>
      </c>
      <c r="CD57" s="60">
        <v>1944050.2339999999</v>
      </c>
      <c r="CE57" s="60">
        <v>-36956394.948299997</v>
      </c>
      <c r="CF57" s="60">
        <v>109313944.6578</v>
      </c>
      <c r="CG57" s="60">
        <v>25583701.079399999</v>
      </c>
      <c r="CH57" s="60">
        <v>16232819.4539</v>
      </c>
      <c r="CI57" s="60" t="s">
        <v>1911</v>
      </c>
      <c r="CJ57" s="60">
        <v>12.38</v>
      </c>
      <c r="CK57" s="60">
        <v>131456676.8231</v>
      </c>
      <c r="CL57" s="60" t="s">
        <v>544</v>
      </c>
      <c r="CM57" s="85">
        <v>1359533</v>
      </c>
      <c r="CN57" s="60" t="s">
        <v>544</v>
      </c>
      <c r="CO57" s="60">
        <v>-13413946.614600001</v>
      </c>
      <c r="CP57" s="60">
        <v>62015202.464599997</v>
      </c>
      <c r="CQ57" s="60">
        <v>313147611.69270003</v>
      </c>
      <c r="CR57" s="60" t="s">
        <v>544</v>
      </c>
      <c r="CS57" s="60" t="s">
        <v>544</v>
      </c>
      <c r="CT57" s="60">
        <v>27255584.280699998</v>
      </c>
      <c r="CU57" s="60">
        <v>44285464.330499999</v>
      </c>
      <c r="CV57" s="60">
        <v>-36956394.948299997</v>
      </c>
      <c r="CW57" s="60">
        <v>71541048.611200005</v>
      </c>
      <c r="CX57" s="60">
        <v>66272672.4771</v>
      </c>
      <c r="CY57" s="60">
        <v>12.38</v>
      </c>
      <c r="CZ57" s="60">
        <f t="shared" si="0"/>
        <v>5.1439000006830442</v>
      </c>
      <c r="DA57" s="60" t="str">
        <f t="shared" si="1"/>
        <v>N</v>
      </c>
    </row>
    <row r="58" spans="1:105">
      <c r="A58" s="13" t="s">
        <v>880</v>
      </c>
      <c r="B58" s="13">
        <v>143682</v>
      </c>
      <c r="C58" s="13">
        <v>2023</v>
      </c>
      <c r="D58" s="13" t="s">
        <v>10</v>
      </c>
      <c r="E58" s="13" t="s">
        <v>507</v>
      </c>
      <c r="F58" s="84" t="s">
        <v>1804</v>
      </c>
      <c r="G58" s="60" t="s">
        <v>568</v>
      </c>
      <c r="H58" s="60" t="s">
        <v>1868</v>
      </c>
      <c r="I58" s="60" t="s">
        <v>1822</v>
      </c>
      <c r="J58" s="60" t="s">
        <v>1911</v>
      </c>
      <c r="K58" s="85">
        <v>1359533</v>
      </c>
      <c r="L58" s="60">
        <v>4288700000</v>
      </c>
      <c r="M58" s="60">
        <v>871935103.37059999</v>
      </c>
      <c r="N58" s="60">
        <v>58044972.138999999</v>
      </c>
      <c r="O58" s="60">
        <v>35680884.799999997</v>
      </c>
      <c r="P58" s="60">
        <v>0.61</v>
      </c>
      <c r="Q58" s="60" t="s">
        <v>544</v>
      </c>
      <c r="R58" s="85" t="s">
        <v>544</v>
      </c>
      <c r="S58" s="85" t="s">
        <v>544</v>
      </c>
      <c r="T58" s="60">
        <v>231224332.0968</v>
      </c>
      <c r="U58" s="60" t="s">
        <v>544</v>
      </c>
      <c r="V58" s="60" t="s">
        <v>544</v>
      </c>
      <c r="W58" s="60" t="s">
        <v>1823</v>
      </c>
      <c r="X58" s="60">
        <v>55747570.439599998</v>
      </c>
      <c r="Y58" s="60">
        <v>304110925.83340001</v>
      </c>
      <c r="Z58" s="60">
        <v>-9.24</v>
      </c>
      <c r="AA58" s="60" t="s">
        <v>544</v>
      </c>
      <c r="AB58" s="60" t="s">
        <v>544</v>
      </c>
      <c r="AC58" s="60">
        <v>871935103.37059999</v>
      </c>
      <c r="AD58" s="60" t="s">
        <v>544</v>
      </c>
      <c r="AE58" s="60">
        <v>120034156.045</v>
      </c>
      <c r="AF58" s="60">
        <v>19.78</v>
      </c>
      <c r="AG58" s="60" t="s">
        <v>1824</v>
      </c>
      <c r="AH58" s="60" t="s">
        <v>544</v>
      </c>
      <c r="AI58" s="60" t="s">
        <v>544</v>
      </c>
      <c r="AJ58" s="60" t="s">
        <v>544</v>
      </c>
      <c r="AK58" s="60">
        <v>8.7899999999999991</v>
      </c>
      <c r="AL58" s="60">
        <v>371691131.57419997</v>
      </c>
      <c r="AM58" s="60">
        <v>235595494.6221</v>
      </c>
      <c r="AN58" s="60">
        <v>63412353.100299999</v>
      </c>
      <c r="AO58" s="60">
        <v>345626.80430000002</v>
      </c>
      <c r="AP58" s="60">
        <v>106920668.4689</v>
      </c>
      <c r="AQ58" s="60">
        <v>871935103.37059999</v>
      </c>
      <c r="AR58" s="60">
        <v>16.52</v>
      </c>
      <c r="AS58" s="60">
        <v>105822795.0905</v>
      </c>
      <c r="AT58" s="60">
        <v>231224332.0968</v>
      </c>
      <c r="AU58" s="85">
        <v>143682</v>
      </c>
      <c r="AV58" s="60" t="s">
        <v>544</v>
      </c>
      <c r="AW58" s="60" t="s">
        <v>544</v>
      </c>
      <c r="AX58" s="60" t="s">
        <v>544</v>
      </c>
      <c r="AY58" s="60">
        <v>120034156.045</v>
      </c>
      <c r="AZ58" s="60">
        <v>58187289.058399998</v>
      </c>
      <c r="BA58" s="60" t="s">
        <v>544</v>
      </c>
      <c r="BB58" s="60" t="s">
        <v>1808</v>
      </c>
      <c r="BC58" s="60" t="s">
        <v>544</v>
      </c>
      <c r="BD58" s="60">
        <v>47655837.020599999</v>
      </c>
      <c r="BE58" s="60" t="s">
        <v>544</v>
      </c>
      <c r="BF58" s="60">
        <v>167771317.01949999</v>
      </c>
      <c r="BG58" s="60">
        <v>36351807.420100003</v>
      </c>
      <c r="BH58" s="60">
        <v>351258488.14170003</v>
      </c>
      <c r="BI58" s="60">
        <v>-9331923.7169000003</v>
      </c>
      <c r="BJ58" s="60" t="s">
        <v>544</v>
      </c>
      <c r="BK58" s="60">
        <v>76871467.480700001</v>
      </c>
      <c r="BL58" s="85" t="s">
        <v>1912</v>
      </c>
      <c r="BM58" s="60" t="s">
        <v>1913</v>
      </c>
      <c r="BN58" s="60">
        <v>37449680.798600003</v>
      </c>
      <c r="BO58" s="60">
        <v>598889927.94990003</v>
      </c>
      <c r="BP58" s="60">
        <v>303602651.12120003</v>
      </c>
      <c r="BQ58" s="60">
        <v>4330500.5483999997</v>
      </c>
      <c r="BR58" s="60" t="s">
        <v>544</v>
      </c>
      <c r="BS58" s="60">
        <v>198735412.48980001</v>
      </c>
      <c r="BT58" s="60">
        <v>67580205.740799993</v>
      </c>
      <c r="BU58" s="60">
        <v>87179278.645099998</v>
      </c>
      <c r="BV58" s="60" t="s">
        <v>544</v>
      </c>
      <c r="BW58" s="60" t="s">
        <v>544</v>
      </c>
      <c r="BX58" s="60" t="s">
        <v>544</v>
      </c>
      <c r="BY58" s="60" t="s">
        <v>544</v>
      </c>
      <c r="BZ58" s="60" t="s">
        <v>544</v>
      </c>
      <c r="CA58" s="60" t="s">
        <v>544</v>
      </c>
      <c r="CB58" s="60" t="s">
        <v>544</v>
      </c>
      <c r="CC58" s="60">
        <v>62517789.606799997</v>
      </c>
      <c r="CD58" s="60">
        <v>2073760.8259999999</v>
      </c>
      <c r="CE58" s="60">
        <v>-21449192.857000001</v>
      </c>
      <c r="CF58" s="60">
        <v>106920668.4689</v>
      </c>
      <c r="CG58" s="60">
        <v>31980644.8948</v>
      </c>
      <c r="CH58" s="60">
        <v>53592485.659599997</v>
      </c>
      <c r="CI58" s="60" t="s">
        <v>1911</v>
      </c>
      <c r="CJ58" s="60" t="s">
        <v>544</v>
      </c>
      <c r="CK58" s="60">
        <v>119159923.5399</v>
      </c>
      <c r="CL58" s="60" t="s">
        <v>544</v>
      </c>
      <c r="CM58" s="85">
        <v>1359533</v>
      </c>
      <c r="CN58" s="60" t="s">
        <v>544</v>
      </c>
      <c r="CO58" s="60">
        <v>-9331923.7169000003</v>
      </c>
      <c r="CP58" s="60">
        <v>93197251.238199994</v>
      </c>
      <c r="CQ58" s="60">
        <v>304110925.83340001</v>
      </c>
      <c r="CR58" s="60" t="s">
        <v>544</v>
      </c>
      <c r="CS58" s="60" t="s">
        <v>544</v>
      </c>
      <c r="CT58" s="60">
        <v>28544707.84</v>
      </c>
      <c r="CU58" s="60">
        <v>48326759.640699998</v>
      </c>
      <c r="CV58" s="60">
        <v>-21449192.857000001</v>
      </c>
      <c r="CW58" s="60">
        <v>76871467.480700001</v>
      </c>
      <c r="CX58" s="60">
        <v>55747570.439599998</v>
      </c>
      <c r="CY58" s="60" t="s">
        <v>544</v>
      </c>
      <c r="CZ58" s="60">
        <f t="shared" si="0"/>
        <v>4.9186000006438171</v>
      </c>
      <c r="DA58" s="60" t="str">
        <f t="shared" si="1"/>
        <v>N</v>
      </c>
    </row>
    <row r="59" spans="1:105">
      <c r="A59" s="13" t="s">
        <v>881</v>
      </c>
      <c r="B59" s="13">
        <v>1003506</v>
      </c>
      <c r="C59" s="13">
        <v>2022</v>
      </c>
      <c r="D59" s="13" t="s">
        <v>1</v>
      </c>
      <c r="E59" s="13" t="s">
        <v>13</v>
      </c>
      <c r="F59" s="84" t="s">
        <v>1812</v>
      </c>
      <c r="G59" s="60" t="s">
        <v>558</v>
      </c>
      <c r="H59" s="60" t="s">
        <v>1914</v>
      </c>
      <c r="I59" s="60" t="s">
        <v>560</v>
      </c>
      <c r="J59" s="60" t="s">
        <v>1915</v>
      </c>
      <c r="K59" s="85">
        <v>1106670</v>
      </c>
      <c r="L59" s="60">
        <v>82768000000</v>
      </c>
      <c r="M59" s="60">
        <v>4263249254.1855998</v>
      </c>
      <c r="N59" s="60">
        <v>89161082.290199995</v>
      </c>
      <c r="O59" s="60">
        <v>20448844.407400001</v>
      </c>
      <c r="P59" s="60">
        <v>0.13169</v>
      </c>
      <c r="Q59" s="60">
        <v>280669403.46579999</v>
      </c>
      <c r="R59" s="85" t="s">
        <v>544</v>
      </c>
      <c r="S59" s="85" t="s">
        <v>544</v>
      </c>
      <c r="T59" s="60">
        <v>1226415580.2019999</v>
      </c>
      <c r="U59" s="60">
        <v>90294267.622600004</v>
      </c>
      <c r="V59" s="60" t="s">
        <v>544</v>
      </c>
      <c r="W59" s="60" t="s">
        <v>1806</v>
      </c>
      <c r="X59" s="60">
        <v>137424475.7656</v>
      </c>
      <c r="Y59" s="60">
        <v>2494295441.8850002</v>
      </c>
      <c r="Z59" s="60">
        <v>15.02413</v>
      </c>
      <c r="AA59" s="60">
        <v>402795877.24400002</v>
      </c>
      <c r="AB59" s="60">
        <v>2253802609.2951999</v>
      </c>
      <c r="AC59" s="60">
        <v>4263249254.1855998</v>
      </c>
      <c r="AD59" s="60">
        <v>6.74</v>
      </c>
      <c r="AE59" s="60">
        <v>4841791.8748000003</v>
      </c>
      <c r="AF59" s="60">
        <v>15.71622</v>
      </c>
      <c r="AG59" s="60" t="s">
        <v>1807</v>
      </c>
      <c r="AH59" s="60">
        <v>3399555.9972000001</v>
      </c>
      <c r="AI59" s="60">
        <v>281339012.98040003</v>
      </c>
      <c r="AJ59" s="60">
        <v>643185692.98539996</v>
      </c>
      <c r="AK59" s="60">
        <v>3.5264899999999999</v>
      </c>
      <c r="AL59" s="60">
        <v>3581638276.7470002</v>
      </c>
      <c r="AM59" s="60">
        <v>140617998.06600001</v>
      </c>
      <c r="AN59" s="60">
        <v>220250021.87920001</v>
      </c>
      <c r="AO59" s="60">
        <v>131810057.52779999</v>
      </c>
      <c r="AP59" s="60">
        <v>405577332.15079999</v>
      </c>
      <c r="AQ59" s="60">
        <v>4263249254.1855998</v>
      </c>
      <c r="AR59" s="60">
        <v>3.2548599999999999</v>
      </c>
      <c r="AS59" s="60">
        <v>387703908.95340002</v>
      </c>
      <c r="AT59" s="60">
        <v>2010631338.6470001</v>
      </c>
      <c r="AU59" s="85">
        <v>1003506</v>
      </c>
      <c r="AV59" s="60" t="s">
        <v>544</v>
      </c>
      <c r="AW59" s="60">
        <v>684546957.61800003</v>
      </c>
      <c r="AX59" s="60">
        <v>41876348.874600001</v>
      </c>
      <c r="AY59" s="60">
        <v>648027484.86020005</v>
      </c>
      <c r="AZ59" s="60">
        <v>1112891013.2651999</v>
      </c>
      <c r="BA59" s="60">
        <v>80662192.297199994</v>
      </c>
      <c r="BB59" s="60" t="s">
        <v>1808</v>
      </c>
      <c r="BC59" s="60">
        <v>4176715101.5296001</v>
      </c>
      <c r="BD59" s="60">
        <v>99102208.160799995</v>
      </c>
      <c r="BE59" s="60" t="s">
        <v>544</v>
      </c>
      <c r="BF59" s="60">
        <v>115224344.93539999</v>
      </c>
      <c r="BG59" s="60">
        <v>-2163353.8163999999</v>
      </c>
      <c r="BH59" s="60">
        <v>2739321015.8044</v>
      </c>
      <c r="BI59" s="60">
        <v>74172130.848000005</v>
      </c>
      <c r="BJ59" s="60" t="s">
        <v>544</v>
      </c>
      <c r="BK59" s="60">
        <v>85710017.868799999</v>
      </c>
      <c r="BL59" s="85" t="s">
        <v>544</v>
      </c>
      <c r="BM59" s="60" t="s">
        <v>544</v>
      </c>
      <c r="BN59" s="60">
        <v>24054434.101399999</v>
      </c>
      <c r="BO59" s="60">
        <v>3896921341.2751999</v>
      </c>
      <c r="BP59" s="60">
        <v>2640218807.6436</v>
      </c>
      <c r="BQ59" s="60" t="s">
        <v>544</v>
      </c>
      <c r="BR59" s="60">
        <v>372869482.78380001</v>
      </c>
      <c r="BS59" s="60">
        <v>82825546.113600001</v>
      </c>
      <c r="BT59" s="60" t="s">
        <v>544</v>
      </c>
      <c r="BU59" s="60">
        <v>277063813.77179998</v>
      </c>
      <c r="BV59" s="60">
        <v>211339064.49259999</v>
      </c>
      <c r="BW59" s="60" t="s">
        <v>544</v>
      </c>
      <c r="BX59" s="60">
        <v>281339012.98040003</v>
      </c>
      <c r="BY59" s="60" t="s">
        <v>544</v>
      </c>
      <c r="BZ59" s="60" t="s">
        <v>544</v>
      </c>
      <c r="CA59" s="60" t="s">
        <v>544</v>
      </c>
      <c r="CB59" s="60" t="s">
        <v>1825</v>
      </c>
      <c r="CC59" s="60">
        <v>136291290.4332</v>
      </c>
      <c r="CD59" s="60">
        <v>18749066.408799998</v>
      </c>
      <c r="CE59" s="60">
        <v>55320047.590800002</v>
      </c>
      <c r="CF59" s="60">
        <v>405577332.15079999</v>
      </c>
      <c r="CG59" s="60">
        <v>80610683.872999996</v>
      </c>
      <c r="CH59" s="60">
        <v>3038997.0277999998</v>
      </c>
      <c r="CI59" s="60" t="s">
        <v>1915</v>
      </c>
      <c r="CJ59" s="60">
        <v>12.48</v>
      </c>
      <c r="CK59" s="60">
        <v>357674497.64480001</v>
      </c>
      <c r="CL59" s="60">
        <v>169</v>
      </c>
      <c r="CM59" s="85">
        <v>1106670</v>
      </c>
      <c r="CN59" s="60" t="s">
        <v>544</v>
      </c>
      <c r="CO59" s="60">
        <v>74172130.848000005</v>
      </c>
      <c r="CP59" s="60">
        <v>161478909.86700001</v>
      </c>
      <c r="CQ59" s="60">
        <v>2494295441.8850002</v>
      </c>
      <c r="CR59" s="60" t="s">
        <v>544</v>
      </c>
      <c r="CS59" s="60" t="s">
        <v>544</v>
      </c>
      <c r="CT59" s="60" t="s">
        <v>544</v>
      </c>
      <c r="CU59" s="60">
        <v>85710017.868799999</v>
      </c>
      <c r="CV59" s="60">
        <v>55320047.590800002</v>
      </c>
      <c r="CW59" s="60">
        <v>85710017.868799999</v>
      </c>
      <c r="CX59" s="60">
        <v>137424475.7656</v>
      </c>
      <c r="CY59" s="60">
        <v>12.48</v>
      </c>
      <c r="CZ59" s="60">
        <f t="shared" si="0"/>
        <v>19.414300001047209</v>
      </c>
      <c r="DA59" s="60" t="str">
        <f t="shared" si="1"/>
        <v>N</v>
      </c>
    </row>
    <row r="60" spans="1:105">
      <c r="A60" s="13" t="s">
        <v>881</v>
      </c>
      <c r="B60" s="13">
        <v>1003506</v>
      </c>
      <c r="C60" s="13">
        <v>2023</v>
      </c>
      <c r="D60" s="13" t="s">
        <v>1</v>
      </c>
      <c r="E60" s="13" t="s">
        <v>13</v>
      </c>
      <c r="F60" s="84" t="s">
        <v>1804</v>
      </c>
      <c r="G60" s="60" t="s">
        <v>558</v>
      </c>
      <c r="H60" s="60" t="s">
        <v>1914</v>
      </c>
      <c r="I60" s="60" t="s">
        <v>560</v>
      </c>
      <c r="J60" s="60" t="s">
        <v>1915</v>
      </c>
      <c r="K60" s="85">
        <v>1106670</v>
      </c>
      <c r="L60" s="60">
        <v>87943000000</v>
      </c>
      <c r="M60" s="60">
        <v>5164095670.3915005</v>
      </c>
      <c r="N60" s="60">
        <v>78744781.210500002</v>
      </c>
      <c r="O60" s="60">
        <v>22666283.033</v>
      </c>
      <c r="P60" s="60">
        <v>-0.15816</v>
      </c>
      <c r="Q60" s="60">
        <v>316329706.47350001</v>
      </c>
      <c r="R60" s="85" t="s">
        <v>544</v>
      </c>
      <c r="S60" s="85" t="s">
        <v>544</v>
      </c>
      <c r="T60" s="60">
        <v>1604021210.698</v>
      </c>
      <c r="U60" s="60">
        <v>109749437.79449999</v>
      </c>
      <c r="V60" s="60" t="s">
        <v>544</v>
      </c>
      <c r="W60" s="60" t="s">
        <v>1806</v>
      </c>
      <c r="X60" s="60">
        <v>178394217.23899999</v>
      </c>
      <c r="Y60" s="60">
        <v>3133055780.3775001</v>
      </c>
      <c r="Z60" s="60">
        <v>11.079029999999999</v>
      </c>
      <c r="AA60" s="60">
        <v>368708785.39950001</v>
      </c>
      <c r="AB60" s="60">
        <v>2453360894.0900002</v>
      </c>
      <c r="AC60" s="60">
        <v>5164095670.3915005</v>
      </c>
      <c r="AD60" s="60">
        <v>6.35</v>
      </c>
      <c r="AE60" s="60">
        <v>7398838.5029999996</v>
      </c>
      <c r="AF60" s="60">
        <v>16.553899999999999</v>
      </c>
      <c r="AG60" s="60" t="s">
        <v>1807</v>
      </c>
      <c r="AH60" s="60">
        <v>3581977.3705000002</v>
      </c>
      <c r="AI60" s="60">
        <v>360722737.49150002</v>
      </c>
      <c r="AJ60" s="60">
        <v>669653605.46200001</v>
      </c>
      <c r="AK60" s="60">
        <v>4.0114099999999997</v>
      </c>
      <c r="AL60" s="60">
        <v>4334192618.3050003</v>
      </c>
      <c r="AM60" s="60">
        <v>224842481.17449999</v>
      </c>
      <c r="AN60" s="60">
        <v>418621584.82450002</v>
      </c>
      <c r="AO60" s="60">
        <v>270527372.88349998</v>
      </c>
      <c r="AP60" s="60">
        <v>510872182.35000002</v>
      </c>
      <c r="AQ60" s="60">
        <v>5164095670.3915005</v>
      </c>
      <c r="AR60" s="60">
        <v>2.4718</v>
      </c>
      <c r="AS60" s="60">
        <v>496074505.34399998</v>
      </c>
      <c r="AT60" s="60">
        <v>2410259723.763</v>
      </c>
      <c r="AU60" s="85">
        <v>1003506</v>
      </c>
      <c r="AV60" s="60" t="s">
        <v>544</v>
      </c>
      <c r="AW60" s="60">
        <v>832428052.528</v>
      </c>
      <c r="AX60" s="60">
        <v>54786637.486500002</v>
      </c>
      <c r="AY60" s="60">
        <v>677052443.96500003</v>
      </c>
      <c r="AZ60" s="60">
        <v>1391216522.326</v>
      </c>
      <c r="BA60" s="60">
        <v>98416296.277999997</v>
      </c>
      <c r="BB60" s="60" t="s">
        <v>1808</v>
      </c>
      <c r="BC60" s="60">
        <v>5678432388.2309999</v>
      </c>
      <c r="BD60" s="60">
        <v>93248853.513999999</v>
      </c>
      <c r="BE60" s="60" t="s">
        <v>544</v>
      </c>
      <c r="BF60" s="60">
        <v>1350581.6314999999</v>
      </c>
      <c r="BG60" s="60">
        <v>469767.52399999998</v>
      </c>
      <c r="BH60" s="60">
        <v>3185728464.006</v>
      </c>
      <c r="BI60" s="60">
        <v>48503496.853</v>
      </c>
      <c r="BJ60" s="60" t="s">
        <v>544</v>
      </c>
      <c r="BK60" s="60">
        <v>119497113.9175</v>
      </c>
      <c r="BL60" s="85" t="s">
        <v>544</v>
      </c>
      <c r="BM60" s="60" t="s">
        <v>544</v>
      </c>
      <c r="BN60" s="60">
        <v>25778492.879500002</v>
      </c>
      <c r="BO60" s="60">
        <v>4506303694.9104996</v>
      </c>
      <c r="BP60" s="60">
        <v>3092479610.4920001</v>
      </c>
      <c r="BQ60" s="60" t="s">
        <v>544</v>
      </c>
      <c r="BR60" s="60">
        <v>425315772.04149997</v>
      </c>
      <c r="BS60" s="60">
        <v>194718638.69800001</v>
      </c>
      <c r="BT60" s="60" t="s">
        <v>544</v>
      </c>
      <c r="BU60" s="60">
        <v>431011703.26999998</v>
      </c>
      <c r="BV60" s="60">
        <v>163009330.82800001</v>
      </c>
      <c r="BW60" s="60" t="s">
        <v>544</v>
      </c>
      <c r="BX60" s="60">
        <v>360722737.49150002</v>
      </c>
      <c r="BY60" s="60" t="s">
        <v>544</v>
      </c>
      <c r="BZ60" s="60" t="s">
        <v>544</v>
      </c>
      <c r="CA60" s="60" t="s">
        <v>544</v>
      </c>
      <c r="CB60" s="60" t="s">
        <v>1825</v>
      </c>
      <c r="CC60" s="60">
        <v>265418651.06</v>
      </c>
      <c r="CD60" s="60">
        <v>17087793.6855</v>
      </c>
      <c r="CE60" s="60">
        <v>62009313.167999998</v>
      </c>
      <c r="CF60" s="60">
        <v>510872182.35000002</v>
      </c>
      <c r="CG60" s="60">
        <v>166004098.79350001</v>
      </c>
      <c r="CH60" s="60">
        <v>21139538.579999998</v>
      </c>
      <c r="CI60" s="60" t="s">
        <v>1915</v>
      </c>
      <c r="CJ60" s="60">
        <v>14.7</v>
      </c>
      <c r="CK60" s="60">
        <v>597015802.06350005</v>
      </c>
      <c r="CL60" s="60">
        <v>164</v>
      </c>
      <c r="CM60" s="85">
        <v>1106670</v>
      </c>
      <c r="CN60" s="60" t="s">
        <v>544</v>
      </c>
      <c r="CO60" s="60">
        <v>48503496.853</v>
      </c>
      <c r="CP60" s="60">
        <v>204172710.11849999</v>
      </c>
      <c r="CQ60" s="60">
        <v>3133055780.3775001</v>
      </c>
      <c r="CR60" s="60" t="s">
        <v>544</v>
      </c>
      <c r="CS60" s="60" t="s">
        <v>544</v>
      </c>
      <c r="CT60" s="60" t="s">
        <v>544</v>
      </c>
      <c r="CU60" s="60">
        <v>119497113.9175</v>
      </c>
      <c r="CV60" s="60">
        <v>62009313.167999998</v>
      </c>
      <c r="CW60" s="60">
        <v>119497113.9175</v>
      </c>
      <c r="CX60" s="60">
        <v>178394217.23899999</v>
      </c>
      <c r="CY60" s="60">
        <v>14.7</v>
      </c>
      <c r="CZ60" s="60">
        <f t="shared" si="0"/>
        <v>17.029699992628693</v>
      </c>
      <c r="DA60" s="60" t="str">
        <f t="shared" si="1"/>
        <v>N</v>
      </c>
    </row>
    <row r="61" spans="1:105">
      <c r="A61" s="13" t="s">
        <v>882</v>
      </c>
      <c r="B61" s="13">
        <v>1529447</v>
      </c>
      <c r="C61" s="13">
        <v>2022</v>
      </c>
      <c r="D61" s="13" t="s">
        <v>10</v>
      </c>
      <c r="E61" s="13" t="s">
        <v>507</v>
      </c>
      <c r="F61" s="84" t="s">
        <v>1812</v>
      </c>
      <c r="G61" s="60" t="s">
        <v>568</v>
      </c>
      <c r="H61" s="60" t="s">
        <v>1821</v>
      </c>
      <c r="I61" s="60" t="s">
        <v>1822</v>
      </c>
      <c r="J61" s="60" t="s">
        <v>1916</v>
      </c>
      <c r="K61" s="85">
        <v>1580174</v>
      </c>
      <c r="L61" s="60">
        <v>79383151000</v>
      </c>
      <c r="M61" s="60">
        <v>15432483327.720699</v>
      </c>
      <c r="N61" s="60">
        <v>6506736.1332</v>
      </c>
      <c r="O61" s="60">
        <v>5576119.2862</v>
      </c>
      <c r="P61" s="60">
        <v>-0.15362000000000001</v>
      </c>
      <c r="Q61" s="60" t="s">
        <v>544</v>
      </c>
      <c r="R61" s="85" t="s">
        <v>544</v>
      </c>
      <c r="S61" s="85" t="s">
        <v>544</v>
      </c>
      <c r="T61" s="60">
        <v>1138893252.0504999</v>
      </c>
      <c r="U61" s="60" t="s">
        <v>544</v>
      </c>
      <c r="V61" s="60" t="s">
        <v>544</v>
      </c>
      <c r="W61" s="60" t="s">
        <v>1823</v>
      </c>
      <c r="X61" s="60">
        <v>102913548.0724</v>
      </c>
      <c r="Y61" s="60">
        <v>3921244969.2494998</v>
      </c>
      <c r="Z61" s="60">
        <v>14.31934</v>
      </c>
      <c r="AA61" s="60">
        <v>2354162405.6441002</v>
      </c>
      <c r="AB61" s="60">
        <v>7660556580.5651999</v>
      </c>
      <c r="AC61" s="60">
        <v>15432483327.720699</v>
      </c>
      <c r="AD61" s="60" t="s">
        <v>544</v>
      </c>
      <c r="AE61" s="60">
        <v>3188260463.4271998</v>
      </c>
      <c r="AF61" s="60">
        <v>28.620550000000001</v>
      </c>
      <c r="AG61" s="60" t="s">
        <v>1824</v>
      </c>
      <c r="AH61" s="60" t="s">
        <v>544</v>
      </c>
      <c r="AI61" s="60">
        <v>1551559322.4869001</v>
      </c>
      <c r="AJ61" s="60" t="s">
        <v>544</v>
      </c>
      <c r="AK61" s="60">
        <v>0.87924000000000002</v>
      </c>
      <c r="AL61" s="60">
        <v>10787136023.763</v>
      </c>
      <c r="AM61" s="60">
        <v>1476867940.4714999</v>
      </c>
      <c r="AN61" s="60">
        <v>981306401.62720001</v>
      </c>
      <c r="AO61" s="60">
        <v>376782985.62230003</v>
      </c>
      <c r="AP61" s="60">
        <v>161048620.67500001</v>
      </c>
      <c r="AQ61" s="60">
        <v>15432483327.720699</v>
      </c>
      <c r="AR61" s="60">
        <v>0.15037</v>
      </c>
      <c r="AS61" s="60">
        <v>184017768.59470001</v>
      </c>
      <c r="AT61" s="60">
        <v>1138893252.0504999</v>
      </c>
      <c r="AU61" s="85">
        <v>1529447</v>
      </c>
      <c r="AV61" s="60" t="s">
        <v>544</v>
      </c>
      <c r="AW61" s="60">
        <v>4509157642.4350004</v>
      </c>
      <c r="AX61" s="60" t="s">
        <v>544</v>
      </c>
      <c r="AY61" s="60">
        <v>3188260463.4271998</v>
      </c>
      <c r="AZ61" s="60">
        <v>5777553023.2032003</v>
      </c>
      <c r="BA61" s="60" t="s">
        <v>544</v>
      </c>
      <c r="BB61" s="60" t="s">
        <v>1808</v>
      </c>
      <c r="BC61" s="60" t="s">
        <v>544</v>
      </c>
      <c r="BD61" s="60">
        <v>7996073.0175000001</v>
      </c>
      <c r="BE61" s="60" t="s">
        <v>544</v>
      </c>
      <c r="BF61" s="60">
        <v>2599587277.7902002</v>
      </c>
      <c r="BG61" s="60">
        <v>110356733.2033</v>
      </c>
      <c r="BH61" s="60">
        <v>4327153715.4776001</v>
      </c>
      <c r="BI61" s="60">
        <v>16682478.273</v>
      </c>
      <c r="BJ61" s="60" t="s">
        <v>544</v>
      </c>
      <c r="BK61" s="60">
        <v>183414529.8071</v>
      </c>
      <c r="BL61" s="85" t="s">
        <v>544</v>
      </c>
      <c r="BM61" s="60" t="s">
        <v>544</v>
      </c>
      <c r="BN61" s="60">
        <v>128141293.55400001</v>
      </c>
      <c r="BO61" s="60">
        <v>13600952971.6194</v>
      </c>
      <c r="BP61" s="60">
        <v>4319157642.4602003</v>
      </c>
      <c r="BQ61" s="60">
        <v>117453682.9876</v>
      </c>
      <c r="BR61" s="60" t="s">
        <v>544</v>
      </c>
      <c r="BS61" s="60">
        <v>446814868.03689998</v>
      </c>
      <c r="BT61" s="60">
        <v>2571006.4345</v>
      </c>
      <c r="BU61" s="60">
        <v>382997142.19529998</v>
      </c>
      <c r="BV61" s="60" t="s">
        <v>544</v>
      </c>
      <c r="BW61" s="60" t="s">
        <v>544</v>
      </c>
      <c r="BX61" s="60">
        <v>1551559322.4869001</v>
      </c>
      <c r="BY61" s="60" t="s">
        <v>544</v>
      </c>
      <c r="BZ61" s="60" t="s">
        <v>544</v>
      </c>
      <c r="CA61" s="60" t="s">
        <v>544</v>
      </c>
      <c r="CB61" s="60" t="s">
        <v>544</v>
      </c>
      <c r="CC61" s="60">
        <v>981306401.62720001</v>
      </c>
      <c r="CD61" s="60">
        <v>5054.5306</v>
      </c>
      <c r="CE61" s="60">
        <v>41706292.8851</v>
      </c>
      <c r="CF61" s="60">
        <v>161048620.67500001</v>
      </c>
      <c r="CG61" s="60">
        <v>701222807.5043</v>
      </c>
      <c r="CH61" s="60">
        <v>739711.11399999994</v>
      </c>
      <c r="CI61" s="60" t="s">
        <v>1916</v>
      </c>
      <c r="CJ61" s="60">
        <v>20.25</v>
      </c>
      <c r="CK61" s="60">
        <v>1084219949.6996</v>
      </c>
      <c r="CL61" s="60" t="s">
        <v>544</v>
      </c>
      <c r="CM61" s="85">
        <v>1580174</v>
      </c>
      <c r="CN61" s="60" t="s">
        <v>544</v>
      </c>
      <c r="CO61" s="60">
        <v>16682478.273</v>
      </c>
      <c r="CP61" s="60">
        <v>231054841.62639999</v>
      </c>
      <c r="CQ61" s="60">
        <v>3921244969.2494998</v>
      </c>
      <c r="CR61" s="60" t="s">
        <v>544</v>
      </c>
      <c r="CS61" s="60" t="s">
        <v>544</v>
      </c>
      <c r="CT61" s="60">
        <v>27812749.0777</v>
      </c>
      <c r="CU61" s="60">
        <v>155601780.72940001</v>
      </c>
      <c r="CV61" s="60">
        <v>41706292.8851</v>
      </c>
      <c r="CW61" s="60">
        <v>183414529.8071</v>
      </c>
      <c r="CX61" s="60">
        <v>102913548.0724</v>
      </c>
      <c r="CY61" s="60">
        <v>20.25</v>
      </c>
      <c r="CZ61" s="60">
        <f t="shared" si="0"/>
        <v>5.1439000006828124</v>
      </c>
      <c r="DA61" s="60" t="str">
        <f t="shared" si="1"/>
        <v>N</v>
      </c>
    </row>
    <row r="62" spans="1:105">
      <c r="A62" s="13" t="s">
        <v>882</v>
      </c>
      <c r="B62" s="13">
        <v>1529447</v>
      </c>
      <c r="C62" s="13">
        <v>2023</v>
      </c>
      <c r="D62" s="13" t="s">
        <v>10</v>
      </c>
      <c r="E62" s="13" t="s">
        <v>507</v>
      </c>
      <c r="F62" s="84" t="s">
        <v>1804</v>
      </c>
      <c r="G62" s="60" t="s">
        <v>568</v>
      </c>
      <c r="H62" s="60" t="s">
        <v>1821</v>
      </c>
      <c r="I62" s="60" t="s">
        <v>1822</v>
      </c>
      <c r="J62" s="60" t="s">
        <v>1916</v>
      </c>
      <c r="K62" s="85">
        <v>1580174</v>
      </c>
      <c r="L62" s="60">
        <v>114905890000</v>
      </c>
      <c r="M62" s="60">
        <v>23361503270.232101</v>
      </c>
      <c r="N62" s="60">
        <v>84967267.097399995</v>
      </c>
      <c r="O62" s="60">
        <v>44995730.486500002</v>
      </c>
      <c r="P62" s="60">
        <v>0.22072</v>
      </c>
      <c r="Q62" s="60" t="s">
        <v>544</v>
      </c>
      <c r="R62" s="85" t="s">
        <v>544</v>
      </c>
      <c r="S62" s="85" t="s">
        <v>544</v>
      </c>
      <c r="T62" s="60">
        <v>1483072215.4770999</v>
      </c>
      <c r="U62" s="60" t="s">
        <v>544</v>
      </c>
      <c r="V62" s="60" t="s">
        <v>544</v>
      </c>
      <c r="W62" s="60" t="s">
        <v>1823</v>
      </c>
      <c r="X62" s="60">
        <v>112707681.0327</v>
      </c>
      <c r="Y62" s="60">
        <v>5950166103.3972998</v>
      </c>
      <c r="Z62" s="60">
        <v>-7.4302099999999998</v>
      </c>
      <c r="AA62" s="60">
        <v>3762545032.6471</v>
      </c>
      <c r="AB62" s="60">
        <v>11147665187.822701</v>
      </c>
      <c r="AC62" s="60">
        <v>23361503270.232101</v>
      </c>
      <c r="AD62" s="60" t="s">
        <v>544</v>
      </c>
      <c r="AE62" s="60">
        <v>4172219736.7776999</v>
      </c>
      <c r="AF62" s="60">
        <v>43.637909999999998</v>
      </c>
      <c r="AG62" s="60" t="s">
        <v>1824</v>
      </c>
      <c r="AH62" s="60" t="s">
        <v>544</v>
      </c>
      <c r="AI62" s="60">
        <v>1800637376.2535999</v>
      </c>
      <c r="AJ62" s="60" t="s">
        <v>544</v>
      </c>
      <c r="AK62" s="60">
        <v>0.62412999999999996</v>
      </c>
      <c r="AL62" s="60">
        <v>15965368598.7321</v>
      </c>
      <c r="AM62" s="60">
        <v>1964218273.2354</v>
      </c>
      <c r="AN62" s="60">
        <v>1195088439.6436</v>
      </c>
      <c r="AO62" s="60">
        <v>325843532.6699</v>
      </c>
      <c r="AP62" s="60">
        <v>425322246.11199999</v>
      </c>
      <c r="AQ62" s="60">
        <v>23361503270.232101</v>
      </c>
      <c r="AR62" s="60">
        <v>1.50244</v>
      </c>
      <c r="AS62" s="60">
        <v>390157158.49000001</v>
      </c>
      <c r="AT62" s="60">
        <v>1483072215.4770999</v>
      </c>
      <c r="AU62" s="85">
        <v>1529447</v>
      </c>
      <c r="AV62" s="60" t="s">
        <v>544</v>
      </c>
      <c r="AW62" s="60">
        <v>6161129182.2945995</v>
      </c>
      <c r="AX62" s="60" t="s">
        <v>544</v>
      </c>
      <c r="AY62" s="60">
        <v>4172219736.7776999</v>
      </c>
      <c r="AZ62" s="60">
        <v>7536003943.2256002</v>
      </c>
      <c r="BA62" s="60" t="s">
        <v>544</v>
      </c>
      <c r="BB62" s="60" t="s">
        <v>1808</v>
      </c>
      <c r="BC62" s="60" t="s">
        <v>544</v>
      </c>
      <c r="BD62" s="60">
        <v>45926483.139600001</v>
      </c>
      <c r="BE62" s="60" t="s">
        <v>544</v>
      </c>
      <c r="BF62" s="60">
        <v>5822197372.4743996</v>
      </c>
      <c r="BG62" s="60">
        <v>158557109.72589999</v>
      </c>
      <c r="BH62" s="60">
        <v>5655291952.2546997</v>
      </c>
      <c r="BI62" s="60">
        <v>39875980.965000004</v>
      </c>
      <c r="BJ62" s="60" t="s">
        <v>544</v>
      </c>
      <c r="BK62" s="60">
        <v>301086894.60540003</v>
      </c>
      <c r="BL62" s="85" t="s">
        <v>544</v>
      </c>
      <c r="BM62" s="60" t="s">
        <v>544</v>
      </c>
      <c r="BN62" s="60">
        <v>149802586.0821</v>
      </c>
      <c r="BO62" s="60">
        <v>21237007682.334599</v>
      </c>
      <c r="BP62" s="60">
        <v>5609365469.1150999</v>
      </c>
      <c r="BQ62" s="60">
        <v>713057170.64629996</v>
      </c>
      <c r="BR62" s="60" t="s">
        <v>544</v>
      </c>
      <c r="BS62" s="60">
        <v>213524376.82730001</v>
      </c>
      <c r="BT62" s="60">
        <v>91528280.393000007</v>
      </c>
      <c r="BU62" s="60">
        <v>520939494.91009998</v>
      </c>
      <c r="BV62" s="60" t="s">
        <v>544</v>
      </c>
      <c r="BW62" s="60" t="s">
        <v>544</v>
      </c>
      <c r="BX62" s="60">
        <v>1800637376.2535999</v>
      </c>
      <c r="BY62" s="60" t="s">
        <v>544</v>
      </c>
      <c r="BZ62" s="60" t="s">
        <v>544</v>
      </c>
      <c r="CA62" s="60" t="s">
        <v>544</v>
      </c>
      <c r="CB62" s="60" t="s">
        <v>544</v>
      </c>
      <c r="CC62" s="60">
        <v>1190649371.6166</v>
      </c>
      <c r="CD62" s="60">
        <v>967348.43240000005</v>
      </c>
      <c r="CE62" s="60">
        <v>-62904281.697899997</v>
      </c>
      <c r="CF62" s="60">
        <v>425322246.11199999</v>
      </c>
      <c r="CG62" s="60">
        <v>786856625.76619995</v>
      </c>
      <c r="CH62" s="60">
        <v>7431586.2226999998</v>
      </c>
      <c r="CI62" s="60" t="s">
        <v>1916</v>
      </c>
      <c r="CJ62" s="60">
        <v>16.149999999999999</v>
      </c>
      <c r="CK62" s="60">
        <v>1307796120.6763</v>
      </c>
      <c r="CL62" s="60" t="s">
        <v>544</v>
      </c>
      <c r="CM62" s="85">
        <v>1580174</v>
      </c>
      <c r="CN62" s="60" t="s">
        <v>544</v>
      </c>
      <c r="CO62" s="60">
        <v>39875980.965000004</v>
      </c>
      <c r="CP62" s="60">
        <v>262510267.11480001</v>
      </c>
      <c r="CQ62" s="60">
        <v>5950166103.3972998</v>
      </c>
      <c r="CR62" s="60" t="s">
        <v>544</v>
      </c>
      <c r="CS62" s="60" t="s">
        <v>544</v>
      </c>
      <c r="CT62" s="60">
        <v>53325336.470899999</v>
      </c>
      <c r="CU62" s="60">
        <v>247761558.1345</v>
      </c>
      <c r="CV62" s="60">
        <v>-62904281.697899997</v>
      </c>
      <c r="CW62" s="60">
        <v>301086894.60540003</v>
      </c>
      <c r="CX62" s="60">
        <v>112707681.0327</v>
      </c>
      <c r="CY62" s="60">
        <v>16.149999999999999</v>
      </c>
      <c r="CZ62" s="60">
        <f t="shared" si="0"/>
        <v>4.9186000006436394</v>
      </c>
      <c r="DA62" s="60" t="str">
        <f t="shared" si="1"/>
        <v>N</v>
      </c>
    </row>
    <row r="63" spans="1:105">
      <c r="A63" s="13" t="s">
        <v>917</v>
      </c>
      <c r="B63" s="13">
        <v>1001080</v>
      </c>
      <c r="C63" s="13">
        <v>2022</v>
      </c>
      <c r="D63" s="13" t="s">
        <v>1</v>
      </c>
      <c r="E63" s="13" t="s">
        <v>13</v>
      </c>
      <c r="F63" s="84" t="s">
        <v>1812</v>
      </c>
      <c r="G63" s="60" t="s">
        <v>1813</v>
      </c>
      <c r="H63" s="60" t="s">
        <v>546</v>
      </c>
      <c r="I63" s="60" t="s">
        <v>1815</v>
      </c>
      <c r="J63" s="60" t="s">
        <v>1217</v>
      </c>
      <c r="K63" s="85">
        <v>1237672</v>
      </c>
      <c r="L63" s="60">
        <v>16113536000</v>
      </c>
      <c r="M63" s="60">
        <v>16113536000</v>
      </c>
      <c r="N63" s="60">
        <v>336422000</v>
      </c>
      <c r="O63" s="60">
        <v>60188000</v>
      </c>
      <c r="P63" s="60">
        <v>-0.46</v>
      </c>
      <c r="Q63" s="60" t="s">
        <v>544</v>
      </c>
      <c r="R63" s="85">
        <v>6535</v>
      </c>
      <c r="S63" s="85" t="s">
        <v>544</v>
      </c>
      <c r="T63" s="60">
        <v>3946043000</v>
      </c>
      <c r="U63" s="60" t="s">
        <v>544</v>
      </c>
      <c r="V63" s="60" t="s">
        <v>544</v>
      </c>
      <c r="W63" s="60" t="s">
        <v>1816</v>
      </c>
      <c r="X63" s="60">
        <v>614538000</v>
      </c>
      <c r="Y63" s="60">
        <v>12256118000</v>
      </c>
      <c r="Z63" s="60">
        <v>12.72</v>
      </c>
      <c r="AA63" s="60">
        <v>1130879000</v>
      </c>
      <c r="AB63" s="60" t="s">
        <v>544</v>
      </c>
      <c r="AC63" s="60">
        <v>16113536000</v>
      </c>
      <c r="AD63" s="60" t="s">
        <v>544</v>
      </c>
      <c r="AE63" s="60">
        <v>2464278000</v>
      </c>
      <c r="AF63" s="60">
        <v>19.36</v>
      </c>
      <c r="AG63" s="60" t="s">
        <v>1817</v>
      </c>
      <c r="AH63" s="60" t="s">
        <v>544</v>
      </c>
      <c r="AI63" s="60" t="s">
        <v>544</v>
      </c>
      <c r="AJ63" s="60">
        <v>1113875000</v>
      </c>
      <c r="AK63" s="60">
        <v>4.28</v>
      </c>
      <c r="AL63" s="60">
        <v>13386997000</v>
      </c>
      <c r="AM63" s="60">
        <v>228424000</v>
      </c>
      <c r="AN63" s="60">
        <v>253637000</v>
      </c>
      <c r="AO63" s="60">
        <v>301435000</v>
      </c>
      <c r="AP63" s="60">
        <v>2170543000</v>
      </c>
      <c r="AQ63" s="60">
        <v>16113536000</v>
      </c>
      <c r="AR63" s="60">
        <v>2.88</v>
      </c>
      <c r="AS63" s="60">
        <v>2129469000</v>
      </c>
      <c r="AT63" s="60">
        <v>8089310000</v>
      </c>
      <c r="AU63" s="85">
        <v>1001080</v>
      </c>
      <c r="AV63" s="60" t="s">
        <v>544</v>
      </c>
      <c r="AW63" s="60" t="s">
        <v>544</v>
      </c>
      <c r="AX63" s="60">
        <v>629000</v>
      </c>
      <c r="AY63" s="60">
        <v>3578154000</v>
      </c>
      <c r="AZ63" s="60">
        <v>1468895000</v>
      </c>
      <c r="BA63" s="60">
        <v>-1000</v>
      </c>
      <c r="BB63" s="60" t="s">
        <v>1808</v>
      </c>
      <c r="BC63" s="60" t="s">
        <v>544</v>
      </c>
      <c r="BD63" s="60">
        <v>375953000</v>
      </c>
      <c r="BE63" s="60">
        <v>229583000</v>
      </c>
      <c r="BF63" s="60">
        <v>2011000</v>
      </c>
      <c r="BG63" s="60">
        <v>105034000</v>
      </c>
      <c r="BH63" s="60">
        <v>11667462000</v>
      </c>
      <c r="BI63" s="60">
        <v>277738000</v>
      </c>
      <c r="BJ63" s="60" t="s">
        <v>544</v>
      </c>
      <c r="BK63" s="60">
        <v>340810000</v>
      </c>
      <c r="BL63" s="85" t="s">
        <v>544</v>
      </c>
      <c r="BM63" s="60" t="s">
        <v>544</v>
      </c>
      <c r="BN63" s="60">
        <v>126208000</v>
      </c>
      <c r="BO63" s="60">
        <v>14867889000</v>
      </c>
      <c r="BP63" s="60">
        <v>11291509000</v>
      </c>
      <c r="BQ63" s="60">
        <v>2082053000</v>
      </c>
      <c r="BR63" s="60">
        <v>532662000</v>
      </c>
      <c r="BS63" s="60">
        <v>128482000</v>
      </c>
      <c r="BT63" s="60" t="s">
        <v>544</v>
      </c>
      <c r="BU63" s="60">
        <v>781810000</v>
      </c>
      <c r="BV63" s="60">
        <v>536232000</v>
      </c>
      <c r="BW63" s="60" t="s">
        <v>544</v>
      </c>
      <c r="BX63" s="60" t="s">
        <v>544</v>
      </c>
      <c r="BY63" s="60" t="s">
        <v>544</v>
      </c>
      <c r="BZ63" s="60">
        <v>-3381000</v>
      </c>
      <c r="CA63" s="60" t="s">
        <v>544</v>
      </c>
      <c r="CB63" s="60" t="s">
        <v>1917</v>
      </c>
      <c r="CC63" s="60">
        <v>198241000</v>
      </c>
      <c r="CD63" s="60">
        <v>204451000</v>
      </c>
      <c r="CE63" s="60">
        <v>334662000</v>
      </c>
      <c r="CF63" s="60">
        <v>2170543000</v>
      </c>
      <c r="CG63" s="60">
        <v>84344000</v>
      </c>
      <c r="CH63" s="60">
        <v>132185000</v>
      </c>
      <c r="CI63" s="60" t="s">
        <v>1217</v>
      </c>
      <c r="CJ63" s="60" t="s">
        <v>544</v>
      </c>
      <c r="CK63" s="60">
        <v>868175000</v>
      </c>
      <c r="CL63" s="60" t="s">
        <v>544</v>
      </c>
      <c r="CM63" s="85">
        <v>1237672</v>
      </c>
      <c r="CN63" s="60">
        <v>-11754000</v>
      </c>
      <c r="CO63" s="60">
        <v>277738000</v>
      </c>
      <c r="CP63" s="60">
        <v>740746000</v>
      </c>
      <c r="CQ63" s="60">
        <v>12256118000</v>
      </c>
      <c r="CR63" s="60">
        <v>2021000</v>
      </c>
      <c r="CS63" s="60">
        <v>-11754000</v>
      </c>
      <c r="CT63" s="60">
        <v>166929000</v>
      </c>
      <c r="CU63" s="60">
        <v>173881000</v>
      </c>
      <c r="CV63" s="60">
        <v>334662000</v>
      </c>
      <c r="CW63" s="60">
        <v>340810000</v>
      </c>
      <c r="CX63" s="60">
        <v>614538000</v>
      </c>
      <c r="CY63" s="60" t="s">
        <v>544</v>
      </c>
      <c r="CZ63" s="60">
        <f t="shared" si="0"/>
        <v>1</v>
      </c>
      <c r="DA63" s="60" t="str">
        <f t="shared" si="1"/>
        <v>N: parent data from row 585</v>
      </c>
    </row>
    <row r="64" spans="1:105">
      <c r="A64" s="13" t="s">
        <v>917</v>
      </c>
      <c r="B64" s="13">
        <v>1001080</v>
      </c>
      <c r="C64" s="13">
        <v>2023</v>
      </c>
      <c r="D64" s="13" t="s">
        <v>1</v>
      </c>
      <c r="E64" s="13" t="s">
        <v>13</v>
      </c>
      <c r="F64" s="84" t="s">
        <v>1804</v>
      </c>
      <c r="G64" s="60" t="s">
        <v>1813</v>
      </c>
      <c r="H64" s="60" t="s">
        <v>546</v>
      </c>
      <c r="I64" s="60" t="s">
        <v>1815</v>
      </c>
      <c r="J64" s="60" t="s">
        <v>1217</v>
      </c>
      <c r="K64" s="85">
        <v>1237672</v>
      </c>
      <c r="L64" s="60">
        <v>16799335000</v>
      </c>
      <c r="M64" s="60">
        <v>16799335000</v>
      </c>
      <c r="N64" s="60">
        <v>339103000</v>
      </c>
      <c r="O64" s="60">
        <v>137281000</v>
      </c>
      <c r="P64" s="60">
        <v>-0.26</v>
      </c>
      <c r="Q64" s="60" t="s">
        <v>544</v>
      </c>
      <c r="R64" s="85">
        <v>6828</v>
      </c>
      <c r="S64" s="85" t="s">
        <v>544</v>
      </c>
      <c r="T64" s="60">
        <v>5503179000</v>
      </c>
      <c r="U64" s="60" t="s">
        <v>544</v>
      </c>
      <c r="V64" s="60" t="s">
        <v>544</v>
      </c>
      <c r="W64" s="60" t="s">
        <v>1816</v>
      </c>
      <c r="X64" s="60">
        <v>680426000</v>
      </c>
      <c r="Y64" s="60">
        <v>13055680000</v>
      </c>
      <c r="Z64" s="60">
        <v>14.89</v>
      </c>
      <c r="AA64" s="60">
        <v>964461000</v>
      </c>
      <c r="AB64" s="60" t="s">
        <v>544</v>
      </c>
      <c r="AC64" s="60">
        <v>16799335000</v>
      </c>
      <c r="AD64" s="60" t="s">
        <v>544</v>
      </c>
      <c r="AE64" s="60">
        <v>2629060000</v>
      </c>
      <c r="AF64" s="60">
        <v>24.97</v>
      </c>
      <c r="AG64" s="60" t="s">
        <v>1817</v>
      </c>
      <c r="AH64" s="60" t="s">
        <v>544</v>
      </c>
      <c r="AI64" s="60" t="s">
        <v>544</v>
      </c>
      <c r="AJ64" s="60">
        <v>1180836000</v>
      </c>
      <c r="AK64" s="60">
        <v>4.42</v>
      </c>
      <c r="AL64" s="60">
        <v>14059810000</v>
      </c>
      <c r="AM64" s="60">
        <v>208184000</v>
      </c>
      <c r="AN64" s="60">
        <v>403835000</v>
      </c>
      <c r="AO64" s="60">
        <v>365491000</v>
      </c>
      <c r="AP64" s="60">
        <v>2139451000</v>
      </c>
      <c r="AQ64" s="60">
        <v>16799335000</v>
      </c>
      <c r="AR64" s="60">
        <v>2.93</v>
      </c>
      <c r="AS64" s="60">
        <v>2100282000</v>
      </c>
      <c r="AT64" s="60">
        <v>7783125000</v>
      </c>
      <c r="AU64" s="85">
        <v>1001080</v>
      </c>
      <c r="AV64" s="60" t="s">
        <v>544</v>
      </c>
      <c r="AW64" s="60">
        <v>39669000</v>
      </c>
      <c r="AX64" s="60">
        <v>1662000</v>
      </c>
      <c r="AY64" s="60">
        <v>3809896000</v>
      </c>
      <c r="AZ64" s="60">
        <v>1505830000</v>
      </c>
      <c r="BA64" s="60">
        <v>1000</v>
      </c>
      <c r="BB64" s="60" t="s">
        <v>1808</v>
      </c>
      <c r="BC64" s="60" t="s">
        <v>544</v>
      </c>
      <c r="BD64" s="60">
        <v>394100000</v>
      </c>
      <c r="BE64" s="60">
        <v>8763000</v>
      </c>
      <c r="BF64" s="60">
        <v>1987000</v>
      </c>
      <c r="BG64" s="60">
        <v>109152000</v>
      </c>
      <c r="BH64" s="60">
        <v>11593022000</v>
      </c>
      <c r="BI64" s="60">
        <v>322894000</v>
      </c>
      <c r="BJ64" s="60" t="s">
        <v>544</v>
      </c>
      <c r="BK64" s="60">
        <v>365011000</v>
      </c>
      <c r="BL64" s="85" t="s">
        <v>544</v>
      </c>
      <c r="BM64" s="60" t="s">
        <v>544</v>
      </c>
      <c r="BN64" s="60">
        <v>191845000</v>
      </c>
      <c r="BO64" s="60">
        <v>15479311000</v>
      </c>
      <c r="BP64" s="60">
        <v>11198922000</v>
      </c>
      <c r="BQ64" s="60">
        <v>2724940000</v>
      </c>
      <c r="BR64" s="60">
        <v>386276000</v>
      </c>
      <c r="BS64" s="60">
        <v>119033000</v>
      </c>
      <c r="BT64" s="60" t="s">
        <v>544</v>
      </c>
      <c r="BU64" s="60">
        <v>984338000</v>
      </c>
      <c r="BV64" s="60">
        <v>573583000</v>
      </c>
      <c r="BW64" s="60" t="s">
        <v>544</v>
      </c>
      <c r="BX64" s="60" t="s">
        <v>544</v>
      </c>
      <c r="BY64" s="60" t="s">
        <v>544</v>
      </c>
      <c r="BZ64" s="60">
        <v>-412000</v>
      </c>
      <c r="CA64" s="60" t="s">
        <v>544</v>
      </c>
      <c r="CB64" s="60" t="s">
        <v>1917</v>
      </c>
      <c r="CC64" s="60">
        <v>298251000</v>
      </c>
      <c r="CD64" s="60">
        <v>208123000</v>
      </c>
      <c r="CE64" s="60">
        <v>368303000</v>
      </c>
      <c r="CF64" s="60">
        <v>2139451000</v>
      </c>
      <c r="CG64" s="60">
        <v>98218000</v>
      </c>
      <c r="CH64" s="60">
        <v>139403000</v>
      </c>
      <c r="CI64" s="60" t="s">
        <v>1217</v>
      </c>
      <c r="CJ64" s="60" t="s">
        <v>544</v>
      </c>
      <c r="CK64" s="60">
        <v>1084261000</v>
      </c>
      <c r="CL64" s="60" t="s">
        <v>544</v>
      </c>
      <c r="CM64" s="85">
        <v>1237672</v>
      </c>
      <c r="CN64" s="60">
        <v>46305000</v>
      </c>
      <c r="CO64" s="60">
        <v>322894000</v>
      </c>
      <c r="CP64" s="60">
        <v>872271000</v>
      </c>
      <c r="CQ64" s="60">
        <v>13055680000</v>
      </c>
      <c r="CR64" s="60">
        <v>1705000</v>
      </c>
      <c r="CS64" s="60">
        <v>46305000</v>
      </c>
      <c r="CT64" s="60">
        <v>180851000</v>
      </c>
      <c r="CU64" s="60">
        <v>184160000</v>
      </c>
      <c r="CV64" s="60">
        <v>368303000</v>
      </c>
      <c r="CW64" s="60">
        <v>365011000</v>
      </c>
      <c r="CX64" s="60">
        <v>680426000</v>
      </c>
      <c r="CY64" s="60" t="s">
        <v>544</v>
      </c>
      <c r="CZ64" s="60">
        <f t="shared" si="0"/>
        <v>1</v>
      </c>
      <c r="DA64" s="60" t="str">
        <f t="shared" si="1"/>
        <v>N: parent data from row 585</v>
      </c>
    </row>
    <row r="65" spans="1:105">
      <c r="A65" s="13" t="s">
        <v>918</v>
      </c>
      <c r="B65" s="13">
        <v>1237701</v>
      </c>
      <c r="C65" s="13">
        <v>2022</v>
      </c>
      <c r="D65" s="13" t="s">
        <v>11</v>
      </c>
      <c r="E65" s="13" t="s">
        <v>507</v>
      </c>
      <c r="F65" s="84" t="s">
        <v>1812</v>
      </c>
      <c r="G65" s="60" t="s">
        <v>1918</v>
      </c>
      <c r="H65" s="60" t="s">
        <v>1919</v>
      </c>
      <c r="I65" s="60" t="s">
        <v>540</v>
      </c>
      <c r="J65" s="60" t="s">
        <v>1217</v>
      </c>
      <c r="K65" s="85">
        <v>1237672</v>
      </c>
      <c r="L65" s="60">
        <v>535635914</v>
      </c>
      <c r="M65" s="60">
        <v>535635914</v>
      </c>
      <c r="N65" s="60">
        <v>1220921</v>
      </c>
      <c r="O65" s="60">
        <v>-1204975</v>
      </c>
      <c r="P65" s="60">
        <v>0</v>
      </c>
      <c r="Q65" s="60">
        <v>59525806</v>
      </c>
      <c r="R65" s="85" t="s">
        <v>544</v>
      </c>
      <c r="S65" s="85" t="s">
        <v>544</v>
      </c>
      <c r="T65" s="60">
        <v>12680723</v>
      </c>
      <c r="U65" s="60" t="s">
        <v>544</v>
      </c>
      <c r="V65" s="60" t="s">
        <v>544</v>
      </c>
      <c r="W65" s="60" t="s">
        <v>1920</v>
      </c>
      <c r="X65" s="60">
        <v>10084019</v>
      </c>
      <c r="Y65" s="60">
        <v>372283179</v>
      </c>
      <c r="Z65" s="60">
        <v>6.7</v>
      </c>
      <c r="AA65" s="60">
        <v>14876000</v>
      </c>
      <c r="AB65" s="60" t="s">
        <v>544</v>
      </c>
      <c r="AC65" s="60">
        <v>535635914</v>
      </c>
      <c r="AD65" s="60" t="s">
        <v>544</v>
      </c>
      <c r="AE65" s="60" t="s">
        <v>544</v>
      </c>
      <c r="AF65" s="60">
        <v>20.3</v>
      </c>
      <c r="AG65" s="60" t="s">
        <v>1921</v>
      </c>
      <c r="AH65" s="60" t="s">
        <v>544</v>
      </c>
      <c r="AI65" s="60" t="s">
        <v>544</v>
      </c>
      <c r="AJ65" s="60" t="s">
        <v>544</v>
      </c>
      <c r="AK65" s="60">
        <v>2.1</v>
      </c>
      <c r="AL65" s="60">
        <v>387159179</v>
      </c>
      <c r="AM65" s="60">
        <v>4800339</v>
      </c>
      <c r="AN65" s="60">
        <v>6022961</v>
      </c>
      <c r="AO65" s="60">
        <v>69270791</v>
      </c>
      <c r="AP65" s="60">
        <v>133010396</v>
      </c>
      <c r="AQ65" s="60">
        <v>535635914</v>
      </c>
      <c r="AR65" s="60">
        <v>0.3</v>
      </c>
      <c r="AS65" s="60">
        <v>133010396</v>
      </c>
      <c r="AT65" s="60">
        <v>214163356</v>
      </c>
      <c r="AU65" s="85">
        <v>1237701</v>
      </c>
      <c r="AV65" s="60" t="s">
        <v>544</v>
      </c>
      <c r="AW65" s="60" t="s">
        <v>544</v>
      </c>
      <c r="AX65" s="60" t="s">
        <v>544</v>
      </c>
      <c r="AY65" s="60" t="s">
        <v>544</v>
      </c>
      <c r="AZ65" s="60">
        <v>114146292</v>
      </c>
      <c r="BA65" s="60">
        <v>135526633</v>
      </c>
      <c r="BB65" s="60" t="s">
        <v>1808</v>
      </c>
      <c r="BC65" s="60" t="s">
        <v>544</v>
      </c>
      <c r="BD65" s="60">
        <v>2154799</v>
      </c>
      <c r="BE65" s="60" t="s">
        <v>544</v>
      </c>
      <c r="BF65" s="60" t="s">
        <v>544</v>
      </c>
      <c r="BG65" s="60">
        <v>402045</v>
      </c>
      <c r="BH65" s="60">
        <v>349689989</v>
      </c>
      <c r="BI65" s="60">
        <v>8669143</v>
      </c>
      <c r="BJ65" s="60" t="s">
        <v>544</v>
      </c>
      <c r="BK65" s="60">
        <v>3158692</v>
      </c>
      <c r="BL65" s="85" t="s">
        <v>544</v>
      </c>
      <c r="BM65" s="60" t="s">
        <v>544</v>
      </c>
      <c r="BN65" s="60">
        <v>402045</v>
      </c>
      <c r="BO65" s="60">
        <v>461681482</v>
      </c>
      <c r="BP65" s="60">
        <v>347535190</v>
      </c>
      <c r="BQ65" s="60" t="s">
        <v>544</v>
      </c>
      <c r="BR65" s="60">
        <v>8432286</v>
      </c>
      <c r="BS65" s="60">
        <v>4228389</v>
      </c>
      <c r="BT65" s="60" t="s">
        <v>544</v>
      </c>
      <c r="BU65" s="60">
        <v>12530881</v>
      </c>
      <c r="BV65" s="60">
        <v>65777410</v>
      </c>
      <c r="BW65" s="60">
        <v>135526633</v>
      </c>
      <c r="BX65" s="60" t="s">
        <v>544</v>
      </c>
      <c r="BY65" s="60" t="s">
        <v>544</v>
      </c>
      <c r="BZ65" s="60" t="s">
        <v>544</v>
      </c>
      <c r="CA65" s="60" t="s">
        <v>544</v>
      </c>
      <c r="CB65" s="60" t="s">
        <v>1917</v>
      </c>
      <c r="CC65" s="60">
        <v>5519053</v>
      </c>
      <c r="CD65" s="60">
        <v>412379</v>
      </c>
      <c r="CE65" s="60">
        <v>8669143</v>
      </c>
      <c r="CF65" s="60">
        <v>133010396</v>
      </c>
      <c r="CG65" s="60">
        <v>3576099</v>
      </c>
      <c r="CH65" s="60" t="s">
        <v>544</v>
      </c>
      <c r="CI65" s="60" t="s">
        <v>1217</v>
      </c>
      <c r="CJ65" s="60" t="s">
        <v>544</v>
      </c>
      <c r="CK65" s="60">
        <v>16106980</v>
      </c>
      <c r="CL65" s="60" t="s">
        <v>544</v>
      </c>
      <c r="CM65" s="85">
        <v>1237672</v>
      </c>
      <c r="CN65" s="60" t="s">
        <v>544</v>
      </c>
      <c r="CO65" s="60">
        <v>8669143</v>
      </c>
      <c r="CP65" s="60">
        <v>10486064</v>
      </c>
      <c r="CQ65" s="60">
        <v>372283179</v>
      </c>
      <c r="CR65" s="60" t="s">
        <v>544</v>
      </c>
      <c r="CS65" s="60" t="s">
        <v>544</v>
      </c>
      <c r="CT65" s="60">
        <v>1032442</v>
      </c>
      <c r="CU65" s="60">
        <v>2126250</v>
      </c>
      <c r="CV65" s="60">
        <v>8669143</v>
      </c>
      <c r="CW65" s="60">
        <v>3158692</v>
      </c>
      <c r="CX65" s="60">
        <v>10084019</v>
      </c>
      <c r="CY65" s="60" t="s">
        <v>544</v>
      </c>
      <c r="CZ65" s="60">
        <f t="shared" si="0"/>
        <v>1</v>
      </c>
      <c r="DA65" s="60" t="str">
        <f t="shared" si="1"/>
        <v>N: parent data from row 585</v>
      </c>
    </row>
    <row r="66" spans="1:105">
      <c r="A66" s="13" t="s">
        <v>918</v>
      </c>
      <c r="B66" s="13">
        <v>1237701</v>
      </c>
      <c r="C66" s="13">
        <v>2023</v>
      </c>
      <c r="D66" s="13" t="s">
        <v>11</v>
      </c>
      <c r="E66" s="13" t="s">
        <v>507</v>
      </c>
      <c r="F66" s="84" t="s">
        <v>1804</v>
      </c>
      <c r="G66" s="60" t="s">
        <v>1918</v>
      </c>
      <c r="H66" s="60" t="s">
        <v>1919</v>
      </c>
      <c r="I66" s="60" t="s">
        <v>540</v>
      </c>
      <c r="J66" s="60" t="s">
        <v>1217</v>
      </c>
      <c r="K66" s="85">
        <v>1237672</v>
      </c>
      <c r="L66" s="60">
        <v>678998077</v>
      </c>
      <c r="M66" s="60">
        <v>678998077</v>
      </c>
      <c r="N66" s="60">
        <v>1438943</v>
      </c>
      <c r="O66" s="60">
        <v>486676</v>
      </c>
      <c r="P66" s="60">
        <v>0</v>
      </c>
      <c r="Q66" s="60">
        <v>51561969</v>
      </c>
      <c r="R66" s="85" t="s">
        <v>544</v>
      </c>
      <c r="S66" s="85" t="s">
        <v>544</v>
      </c>
      <c r="T66" s="60">
        <v>25682647</v>
      </c>
      <c r="U66" s="60" t="s">
        <v>544</v>
      </c>
      <c r="V66" s="60" t="s">
        <v>544</v>
      </c>
      <c r="W66" s="60" t="s">
        <v>1920</v>
      </c>
      <c r="X66" s="60">
        <v>20667782</v>
      </c>
      <c r="Y66" s="60">
        <v>427087229</v>
      </c>
      <c r="Z66" s="60">
        <v>11.7</v>
      </c>
      <c r="AA66" s="60">
        <v>82248000</v>
      </c>
      <c r="AB66" s="60" t="s">
        <v>544</v>
      </c>
      <c r="AC66" s="60">
        <v>678998077</v>
      </c>
      <c r="AD66" s="60" t="s">
        <v>544</v>
      </c>
      <c r="AE66" s="60" t="s">
        <v>544</v>
      </c>
      <c r="AF66" s="60">
        <v>29.6</v>
      </c>
      <c r="AG66" s="60" t="s">
        <v>1921</v>
      </c>
      <c r="AH66" s="60" t="s">
        <v>544</v>
      </c>
      <c r="AI66" s="60" t="s">
        <v>544</v>
      </c>
      <c r="AJ66" s="60" t="s">
        <v>544</v>
      </c>
      <c r="AK66" s="60">
        <v>4.2</v>
      </c>
      <c r="AL66" s="60">
        <v>509335229</v>
      </c>
      <c r="AM66" s="60">
        <v>8719053</v>
      </c>
      <c r="AN66" s="60">
        <v>13978403</v>
      </c>
      <c r="AO66" s="60">
        <v>151558641</v>
      </c>
      <c r="AP66" s="60">
        <v>149779170</v>
      </c>
      <c r="AQ66" s="60">
        <v>678998077</v>
      </c>
      <c r="AR66" s="60">
        <v>0.3</v>
      </c>
      <c r="AS66" s="60">
        <v>149779170</v>
      </c>
      <c r="AT66" s="60">
        <v>275741050</v>
      </c>
      <c r="AU66" s="85">
        <v>1237701</v>
      </c>
      <c r="AV66" s="60" t="s">
        <v>544</v>
      </c>
      <c r="AW66" s="60" t="s">
        <v>544</v>
      </c>
      <c r="AX66" s="60" t="s">
        <v>544</v>
      </c>
      <c r="AY66" s="60" t="s">
        <v>544</v>
      </c>
      <c r="AZ66" s="60">
        <v>106054221</v>
      </c>
      <c r="BA66" s="60">
        <v>140000000</v>
      </c>
      <c r="BB66" s="60" t="s">
        <v>1808</v>
      </c>
      <c r="BC66" s="60" t="s">
        <v>544</v>
      </c>
      <c r="BD66" s="60">
        <v>2799491</v>
      </c>
      <c r="BE66" s="60" t="s">
        <v>544</v>
      </c>
      <c r="BF66" s="60" t="s">
        <v>544</v>
      </c>
      <c r="BG66" s="60">
        <v>258084</v>
      </c>
      <c r="BH66" s="60">
        <v>415741050</v>
      </c>
      <c r="BI66" s="60">
        <v>16768774</v>
      </c>
      <c r="BJ66" s="60" t="s">
        <v>544</v>
      </c>
      <c r="BK66" s="60">
        <v>3523439</v>
      </c>
      <c r="BL66" s="85" t="s">
        <v>544</v>
      </c>
      <c r="BM66" s="60" t="s">
        <v>544</v>
      </c>
      <c r="BN66" s="60">
        <v>258084</v>
      </c>
      <c r="BO66" s="60">
        <v>518995780</v>
      </c>
      <c r="BP66" s="60">
        <v>412941559</v>
      </c>
      <c r="BQ66" s="60" t="s">
        <v>544</v>
      </c>
      <c r="BR66" s="60">
        <v>3941467</v>
      </c>
      <c r="BS66" s="60">
        <v>8133008</v>
      </c>
      <c r="BT66" s="60" t="s">
        <v>544</v>
      </c>
      <c r="BU66" s="60">
        <v>26666199</v>
      </c>
      <c r="BV66" s="60">
        <v>103916799</v>
      </c>
      <c r="BW66" s="60">
        <v>140000000</v>
      </c>
      <c r="BX66" s="60" t="s">
        <v>544</v>
      </c>
      <c r="BY66" s="60" t="s">
        <v>544</v>
      </c>
      <c r="BZ66" s="60" t="s">
        <v>544</v>
      </c>
      <c r="CA66" s="60" t="s">
        <v>544</v>
      </c>
      <c r="CB66" s="60" t="s">
        <v>1917</v>
      </c>
      <c r="CC66" s="60">
        <v>10185699</v>
      </c>
      <c r="CD66" s="60">
        <v>298038</v>
      </c>
      <c r="CE66" s="60">
        <v>16768774</v>
      </c>
      <c r="CF66" s="60">
        <v>149779170</v>
      </c>
      <c r="CG66" s="60">
        <v>7979986</v>
      </c>
      <c r="CH66" s="60">
        <v>-158016</v>
      </c>
      <c r="CI66" s="60" t="s">
        <v>1217</v>
      </c>
      <c r="CJ66" s="60" t="s">
        <v>544</v>
      </c>
      <c r="CK66" s="60">
        <v>34646185</v>
      </c>
      <c r="CL66" s="60" t="s">
        <v>544</v>
      </c>
      <c r="CM66" s="85">
        <v>1237672</v>
      </c>
      <c r="CN66" s="60" t="s">
        <v>544</v>
      </c>
      <c r="CO66" s="60">
        <v>16768774</v>
      </c>
      <c r="CP66" s="60">
        <v>20925866</v>
      </c>
      <c r="CQ66" s="60">
        <v>427087229</v>
      </c>
      <c r="CR66" s="60" t="s">
        <v>544</v>
      </c>
      <c r="CS66" s="60" t="s">
        <v>544</v>
      </c>
      <c r="CT66" s="60">
        <v>1079206</v>
      </c>
      <c r="CU66" s="60">
        <v>2444233</v>
      </c>
      <c r="CV66" s="60">
        <v>16768774</v>
      </c>
      <c r="CW66" s="60">
        <v>3523439</v>
      </c>
      <c r="CX66" s="60">
        <v>20667782</v>
      </c>
      <c r="CY66" s="60" t="s">
        <v>544</v>
      </c>
      <c r="CZ66" s="60">
        <f t="shared" si="0"/>
        <v>1</v>
      </c>
      <c r="DA66" s="60" t="str">
        <f t="shared" si="1"/>
        <v>N: parent data from row 585</v>
      </c>
    </row>
    <row r="67" spans="1:105">
      <c r="A67" s="13" t="s">
        <v>919</v>
      </c>
      <c r="B67" s="13">
        <v>111746</v>
      </c>
      <c r="C67" s="13">
        <v>2022</v>
      </c>
      <c r="D67" s="13" t="s">
        <v>1</v>
      </c>
      <c r="E67" s="13" t="s">
        <v>13</v>
      </c>
      <c r="F67" s="84" t="s">
        <v>1812</v>
      </c>
      <c r="G67" s="60" t="s">
        <v>1834</v>
      </c>
      <c r="H67" s="60" t="s">
        <v>1922</v>
      </c>
      <c r="I67" s="60" t="s">
        <v>1835</v>
      </c>
      <c r="J67" s="60" t="s">
        <v>1217</v>
      </c>
      <c r="K67" s="85">
        <v>1237672</v>
      </c>
      <c r="L67" s="60">
        <v>352814700000000</v>
      </c>
      <c r="M67" s="60">
        <v>73347212486.5</v>
      </c>
      <c r="N67" s="60">
        <v>3013846103.5</v>
      </c>
      <c r="O67" s="60">
        <v>773647800.20000005</v>
      </c>
      <c r="P67" s="60">
        <v>-0.84</v>
      </c>
      <c r="Q67" s="60" t="s">
        <v>544</v>
      </c>
      <c r="R67" s="85">
        <v>33140</v>
      </c>
      <c r="S67" s="85">
        <v>978</v>
      </c>
      <c r="T67" s="60">
        <v>27464289016.900002</v>
      </c>
      <c r="U67" s="60">
        <v>1420211465.4000001</v>
      </c>
      <c r="V67" s="60" t="s">
        <v>544</v>
      </c>
      <c r="W67" s="60" t="s">
        <v>1836</v>
      </c>
      <c r="X67" s="60">
        <v>3828032765.8000002</v>
      </c>
      <c r="Y67" s="60">
        <v>52179190834.699997</v>
      </c>
      <c r="Z67" s="60">
        <v>19.61</v>
      </c>
      <c r="AA67" s="60" t="s">
        <v>544</v>
      </c>
      <c r="AB67" s="60">
        <v>59431759559.800003</v>
      </c>
      <c r="AC67" s="60">
        <v>73347212486.5</v>
      </c>
      <c r="AD67" s="60" t="s">
        <v>544</v>
      </c>
      <c r="AE67" s="60">
        <v>12387990184.9</v>
      </c>
      <c r="AF67" s="60">
        <v>9.41</v>
      </c>
      <c r="AG67" s="60" t="s">
        <v>1837</v>
      </c>
      <c r="AH67" s="60" t="s">
        <v>544</v>
      </c>
      <c r="AI67" s="60">
        <v>6164089885.8000002</v>
      </c>
      <c r="AJ67" s="60">
        <v>7769200140.1999998</v>
      </c>
      <c r="AK67" s="60">
        <v>6.82</v>
      </c>
      <c r="AL67" s="60">
        <v>52406042148.599998</v>
      </c>
      <c r="AM67" s="60">
        <v>2757723652.3000002</v>
      </c>
      <c r="AN67" s="60">
        <v>1755124833</v>
      </c>
      <c r="AO67" s="60">
        <v>5139329821.8999996</v>
      </c>
      <c r="AP67" s="60">
        <v>8315165060.1999998</v>
      </c>
      <c r="AQ67" s="60">
        <v>73347212486.5</v>
      </c>
      <c r="AR67" s="60">
        <v>5.37</v>
      </c>
      <c r="AS67" s="60">
        <v>6513389352.1000004</v>
      </c>
      <c r="AT67" s="60">
        <v>35957679545.800003</v>
      </c>
      <c r="AU67" s="85">
        <v>111746</v>
      </c>
      <c r="AV67" s="60" t="s">
        <v>544</v>
      </c>
      <c r="AW67" s="60" t="s">
        <v>544</v>
      </c>
      <c r="AX67" s="60">
        <v>19832858.600000001</v>
      </c>
      <c r="AY67" s="60">
        <v>20157169536</v>
      </c>
      <c r="AZ67" s="60">
        <v>5808532882.3000002</v>
      </c>
      <c r="BA67" s="60" t="s">
        <v>544</v>
      </c>
      <c r="BB67" s="60" t="s">
        <v>1808</v>
      </c>
      <c r="BC67" s="60" t="s">
        <v>544</v>
      </c>
      <c r="BD67" s="60">
        <v>3218078811.4000001</v>
      </c>
      <c r="BE67" s="60">
        <v>5841275809.3000002</v>
      </c>
      <c r="BF67" s="60">
        <v>597418090.89999998</v>
      </c>
      <c r="BG67" s="60">
        <v>785913404.60000002</v>
      </c>
      <c r="BH67" s="60">
        <v>56114869870.900002</v>
      </c>
      <c r="BI67" s="60">
        <v>2055257935.9000001</v>
      </c>
      <c r="BJ67" s="60" t="s">
        <v>544</v>
      </c>
      <c r="BK67" s="60">
        <v>2263461373.3000002</v>
      </c>
      <c r="BL67" s="85" t="s">
        <v>1923</v>
      </c>
      <c r="BM67" s="60" t="s">
        <v>1924</v>
      </c>
      <c r="BN67" s="60">
        <v>1177019871.7</v>
      </c>
      <c r="BO67" s="60">
        <v>62612646563.900002</v>
      </c>
      <c r="BP67" s="60">
        <v>52896791059.599998</v>
      </c>
      <c r="BQ67" s="60">
        <v>842044136.60000002</v>
      </c>
      <c r="BR67" s="60">
        <v>5383373771.1999998</v>
      </c>
      <c r="BS67" s="60">
        <v>1467881009.3</v>
      </c>
      <c r="BT67" s="60">
        <v>187539012.40000001</v>
      </c>
      <c r="BU67" s="60">
        <v>5152281468.6000004</v>
      </c>
      <c r="BV67" s="60">
        <v>1689826081.4000001</v>
      </c>
      <c r="BW67" s="60">
        <v>1420211465.4000001</v>
      </c>
      <c r="BX67" s="60">
        <v>6164089885.8000002</v>
      </c>
      <c r="BY67" s="60" t="s">
        <v>544</v>
      </c>
      <c r="BZ67" s="60">
        <v>-145524.1</v>
      </c>
      <c r="CA67" s="60">
        <v>619080395.60000002</v>
      </c>
      <c r="CB67" s="60" t="s">
        <v>1917</v>
      </c>
      <c r="CC67" s="60">
        <v>1276807839.7</v>
      </c>
      <c r="CD67" s="60">
        <v>1778346324.7</v>
      </c>
      <c r="CE67" s="60">
        <v>2025862063.7</v>
      </c>
      <c r="CF67" s="60">
        <v>8315165060.1999998</v>
      </c>
      <c r="CG67" s="60">
        <v>418589736.60000002</v>
      </c>
      <c r="CH67" s="60">
        <v>1141304094.8</v>
      </c>
      <c r="CI67" s="60" t="s">
        <v>1217</v>
      </c>
      <c r="CJ67" s="60">
        <v>10.37</v>
      </c>
      <c r="CK67" s="60">
        <v>5583157598.8000002</v>
      </c>
      <c r="CL67" s="60">
        <v>263.67</v>
      </c>
      <c r="CM67" s="85">
        <v>1237672</v>
      </c>
      <c r="CN67" s="60" t="s">
        <v>544</v>
      </c>
      <c r="CO67" s="60">
        <v>2055257935.9000001</v>
      </c>
      <c r="CP67" s="60">
        <v>5005052637.5</v>
      </c>
      <c r="CQ67" s="60">
        <v>52179190834.699997</v>
      </c>
      <c r="CR67" s="60">
        <v>12286393.6</v>
      </c>
      <c r="CS67" s="60" t="s">
        <v>544</v>
      </c>
      <c r="CT67" s="60">
        <v>918402721.29999995</v>
      </c>
      <c r="CU67" s="60">
        <v>1345058652</v>
      </c>
      <c r="CV67" s="60">
        <v>2025862063.7</v>
      </c>
      <c r="CW67" s="60">
        <v>2263461373.3000002</v>
      </c>
      <c r="CX67" s="60">
        <v>3828032765.8000002</v>
      </c>
      <c r="CY67" s="60">
        <v>10.37</v>
      </c>
      <c r="CZ67" s="60">
        <f t="shared" ref="CZ67:CZ130" si="2">IFERROR(L67/M67,"")</f>
        <v>4810.1991614873941</v>
      </c>
      <c r="DA67" s="60" t="str">
        <f t="shared" ref="DA67:DA130" si="3">IF(D67=0,"",IF(K67=B67,"Y",IF(ISERROR(MATCH(K67,B:B,0)),"N","N: parent data from row "&amp; MATCH(K67,B:B,0))))</f>
        <v>N: parent data from row 585</v>
      </c>
    </row>
    <row r="68" spans="1:105">
      <c r="A68" s="13" t="s">
        <v>919</v>
      </c>
      <c r="B68" s="13">
        <v>111746</v>
      </c>
      <c r="C68" s="13">
        <v>2023</v>
      </c>
      <c r="D68" s="13" t="s">
        <v>1</v>
      </c>
      <c r="E68" s="13" t="s">
        <v>13</v>
      </c>
      <c r="F68" s="84" t="s">
        <v>1804</v>
      </c>
      <c r="G68" s="60" t="s">
        <v>1834</v>
      </c>
      <c r="H68" s="60" t="s">
        <v>1922</v>
      </c>
      <c r="I68" s="60" t="s">
        <v>1835</v>
      </c>
      <c r="J68" s="60" t="s">
        <v>1217</v>
      </c>
      <c r="K68" s="85">
        <v>1237672</v>
      </c>
      <c r="L68" s="60">
        <v>342928800000000</v>
      </c>
      <c r="M68" s="60">
        <v>89723788353.399994</v>
      </c>
      <c r="N68" s="60">
        <v>4064860543.1999998</v>
      </c>
      <c r="O68" s="60">
        <v>1952224621.5999999</v>
      </c>
      <c r="P68" s="60">
        <v>-0.56999999999999995</v>
      </c>
      <c r="Q68" s="60" t="s">
        <v>544</v>
      </c>
      <c r="R68" s="85">
        <v>34756</v>
      </c>
      <c r="S68" s="85">
        <v>831</v>
      </c>
      <c r="T68" s="60">
        <v>32557580857</v>
      </c>
      <c r="U68" s="60">
        <v>2422051030.8000002</v>
      </c>
      <c r="V68" s="60" t="s">
        <v>544</v>
      </c>
      <c r="W68" s="60" t="s">
        <v>1836</v>
      </c>
      <c r="X68" s="60">
        <v>5365000540.3999996</v>
      </c>
      <c r="Y68" s="60">
        <v>64871261185.599998</v>
      </c>
      <c r="Z68" s="60">
        <v>16.11</v>
      </c>
      <c r="AA68" s="60" t="s">
        <v>544</v>
      </c>
      <c r="AB68" s="60">
        <v>70535760690.600006</v>
      </c>
      <c r="AC68" s="60">
        <v>89723788353.399994</v>
      </c>
      <c r="AD68" s="60" t="s">
        <v>544</v>
      </c>
      <c r="AE68" s="60">
        <v>14283382174.5</v>
      </c>
      <c r="AF68" s="60">
        <v>11.89</v>
      </c>
      <c r="AG68" s="60" t="s">
        <v>1837</v>
      </c>
      <c r="AH68" s="60" t="s">
        <v>544</v>
      </c>
      <c r="AI68" s="60">
        <v>8054630492.3999996</v>
      </c>
      <c r="AJ68" s="60">
        <v>9484543780.8999996</v>
      </c>
      <c r="AK68" s="60">
        <v>6.99</v>
      </c>
      <c r="AL68" s="60">
        <v>65152890158.699997</v>
      </c>
      <c r="AM68" s="60">
        <v>3611595926.9000001</v>
      </c>
      <c r="AN68" s="60">
        <v>4361089011.5</v>
      </c>
      <c r="AO68" s="60">
        <v>7319370607.5</v>
      </c>
      <c r="AP68" s="60">
        <v>10216951793.1</v>
      </c>
      <c r="AQ68" s="60">
        <v>89723788353.399994</v>
      </c>
      <c r="AR68" s="60">
        <v>6.12</v>
      </c>
      <c r="AS68" s="60">
        <v>8899779051.3999996</v>
      </c>
      <c r="AT68" s="60">
        <v>42675920647.199997</v>
      </c>
      <c r="AU68" s="85">
        <v>111746</v>
      </c>
      <c r="AV68" s="60" t="s">
        <v>544</v>
      </c>
      <c r="AW68" s="60" t="s">
        <v>544</v>
      </c>
      <c r="AX68" s="60">
        <v>41731532.200000003</v>
      </c>
      <c r="AY68" s="60">
        <v>23767899791.400002</v>
      </c>
      <c r="AZ68" s="60">
        <v>6717389985.6999998</v>
      </c>
      <c r="BA68" s="60">
        <v>-26164</v>
      </c>
      <c r="BB68" s="60" t="s">
        <v>1808</v>
      </c>
      <c r="BC68" s="60" t="s">
        <v>544</v>
      </c>
      <c r="BD68" s="60">
        <v>4244607017.0999999</v>
      </c>
      <c r="BE68" s="60">
        <v>7136772260.8999996</v>
      </c>
      <c r="BF68" s="60">
        <v>2051490723.7</v>
      </c>
      <c r="BG68" s="60">
        <v>1042267908.9</v>
      </c>
      <c r="BH68" s="60">
        <v>66443820438.5</v>
      </c>
      <c r="BI68" s="60">
        <v>652712559.60000002</v>
      </c>
      <c r="BJ68" s="60" t="s">
        <v>544</v>
      </c>
      <c r="BK68" s="60">
        <v>3368480317.6999998</v>
      </c>
      <c r="BL68" s="85" t="s">
        <v>1923</v>
      </c>
      <c r="BM68" s="60" t="s">
        <v>1924</v>
      </c>
      <c r="BN68" s="60">
        <v>2071793964.5</v>
      </c>
      <c r="BO68" s="60">
        <v>75662826087.899994</v>
      </c>
      <c r="BP68" s="60">
        <v>62199213421.5</v>
      </c>
      <c r="BQ68" s="60">
        <v>1042294072.9</v>
      </c>
      <c r="BR68" s="60">
        <v>5694274102.8999996</v>
      </c>
      <c r="BS68" s="60">
        <v>2165147009.4000001</v>
      </c>
      <c r="BT68" s="60">
        <v>158579822.19999999</v>
      </c>
      <c r="BU68" s="60">
        <v>9220392339.7999992</v>
      </c>
      <c r="BV68" s="60">
        <v>2002014656.5</v>
      </c>
      <c r="BW68" s="60">
        <v>2422051030.8000002</v>
      </c>
      <c r="BX68" s="60">
        <v>8054630492.3999996</v>
      </c>
      <c r="BY68" s="60" t="s">
        <v>544</v>
      </c>
      <c r="BZ68" s="60">
        <v>5991549.0999999996</v>
      </c>
      <c r="CA68" s="60">
        <v>-991038855.70000005</v>
      </c>
      <c r="CB68" s="60" t="s">
        <v>1917</v>
      </c>
      <c r="CC68" s="60">
        <v>3485956543</v>
      </c>
      <c r="CD68" s="60">
        <v>2134090377</v>
      </c>
      <c r="CE68" s="60">
        <v>2131709455.8</v>
      </c>
      <c r="CF68" s="60">
        <v>10216951793.1</v>
      </c>
      <c r="CG68" s="60">
        <v>472364314.39999998</v>
      </c>
      <c r="CH68" s="60">
        <v>1556625395.2</v>
      </c>
      <c r="CI68" s="60" t="s">
        <v>1217</v>
      </c>
      <c r="CJ68" s="60">
        <v>11.42</v>
      </c>
      <c r="CK68" s="60">
        <v>9726089551.8999996</v>
      </c>
      <c r="CL68" s="60">
        <v>368.52</v>
      </c>
      <c r="CM68" s="85">
        <v>1237672</v>
      </c>
      <c r="CN68" s="60" t="s">
        <v>544</v>
      </c>
      <c r="CO68" s="60">
        <v>652712559.60000002</v>
      </c>
      <c r="CP68" s="60">
        <v>7436794504.8999996</v>
      </c>
      <c r="CQ68" s="60">
        <v>64871261185.599998</v>
      </c>
      <c r="CR68" s="60">
        <v>33332897.800000001</v>
      </c>
      <c r="CS68" s="60" t="s">
        <v>544</v>
      </c>
      <c r="CT68" s="60">
        <v>1399824722.9000001</v>
      </c>
      <c r="CU68" s="60">
        <v>1968655594.7</v>
      </c>
      <c r="CV68" s="60">
        <v>2131709455.8</v>
      </c>
      <c r="CW68" s="60">
        <v>3368480317.6999998</v>
      </c>
      <c r="CX68" s="60">
        <v>5365000540.3999996</v>
      </c>
      <c r="CY68" s="60">
        <v>11.42</v>
      </c>
      <c r="CZ68" s="60">
        <f t="shared" si="2"/>
        <v>3822.0499411960582</v>
      </c>
      <c r="DA68" s="60" t="str">
        <f t="shared" si="3"/>
        <v>N: parent data from row 585</v>
      </c>
    </row>
    <row r="69" spans="1:105">
      <c r="A69" s="13" t="s">
        <v>920</v>
      </c>
      <c r="B69" s="13">
        <v>1188750</v>
      </c>
      <c r="C69" s="13">
        <v>2022</v>
      </c>
      <c r="D69" s="13" t="s">
        <v>1</v>
      </c>
      <c r="E69" s="13" t="s">
        <v>13</v>
      </c>
      <c r="F69" s="84" t="s">
        <v>1812</v>
      </c>
      <c r="G69" s="60" t="s">
        <v>1813</v>
      </c>
      <c r="H69" s="60" t="s">
        <v>1814</v>
      </c>
      <c r="I69" s="60" t="s">
        <v>1815</v>
      </c>
      <c r="J69" s="60" t="s">
        <v>1925</v>
      </c>
      <c r="K69" s="85">
        <v>1516122</v>
      </c>
      <c r="L69" s="60">
        <v>4792700000</v>
      </c>
      <c r="M69" s="60">
        <v>4792700000</v>
      </c>
      <c r="N69" s="60">
        <v>123600000</v>
      </c>
      <c r="O69" s="60">
        <v>39000000</v>
      </c>
      <c r="P69" s="60">
        <v>0.06</v>
      </c>
      <c r="Q69" s="60" t="s">
        <v>544</v>
      </c>
      <c r="R69" s="85" t="s">
        <v>544</v>
      </c>
      <c r="S69" s="85" t="s">
        <v>544</v>
      </c>
      <c r="T69" s="60">
        <v>1843700000</v>
      </c>
      <c r="U69" s="60" t="s">
        <v>544</v>
      </c>
      <c r="V69" s="60" t="s">
        <v>544</v>
      </c>
      <c r="W69" s="60" t="s">
        <v>1816</v>
      </c>
      <c r="X69" s="60">
        <v>124600000</v>
      </c>
      <c r="Y69" s="60">
        <v>3641200000</v>
      </c>
      <c r="Z69" s="60">
        <v>3.73</v>
      </c>
      <c r="AA69" s="60">
        <v>14200000</v>
      </c>
      <c r="AB69" s="60">
        <v>2981200000</v>
      </c>
      <c r="AC69" s="60">
        <v>4792700000</v>
      </c>
      <c r="AD69" s="60" t="s">
        <v>544</v>
      </c>
      <c r="AE69" s="60">
        <v>682400000</v>
      </c>
      <c r="AF69" s="60">
        <v>8.5500000000000007</v>
      </c>
      <c r="AG69" s="60" t="s">
        <v>1817</v>
      </c>
      <c r="AH69" s="60" t="s">
        <v>544</v>
      </c>
      <c r="AI69" s="60">
        <v>314900000</v>
      </c>
      <c r="AJ69" s="60">
        <v>906500000</v>
      </c>
      <c r="AK69" s="60">
        <v>2.92</v>
      </c>
      <c r="AL69" s="60">
        <v>3758800000</v>
      </c>
      <c r="AM69" s="60">
        <v>83200000</v>
      </c>
      <c r="AN69" s="60">
        <v>84100000</v>
      </c>
      <c r="AO69" s="60">
        <v>22300000</v>
      </c>
      <c r="AP69" s="60">
        <v>386800000</v>
      </c>
      <c r="AQ69" s="60">
        <v>4792700000</v>
      </c>
      <c r="AR69" s="60">
        <v>3.52</v>
      </c>
      <c r="AS69" s="60">
        <v>420800000</v>
      </c>
      <c r="AT69" s="60">
        <v>1843700000</v>
      </c>
      <c r="AU69" s="85">
        <v>1188750</v>
      </c>
      <c r="AV69" s="60" t="s">
        <v>544</v>
      </c>
      <c r="AW69" s="60" t="s">
        <v>544</v>
      </c>
      <c r="AX69" s="60">
        <v>74000000</v>
      </c>
      <c r="AY69" s="60">
        <v>1588800000</v>
      </c>
      <c r="AZ69" s="60">
        <v>604900000</v>
      </c>
      <c r="BA69" s="60">
        <v>74600000</v>
      </c>
      <c r="BB69" s="60" t="s">
        <v>1808</v>
      </c>
      <c r="BC69" s="60" t="s">
        <v>544</v>
      </c>
      <c r="BD69" s="60">
        <v>112200000</v>
      </c>
      <c r="BE69" s="60" t="s">
        <v>544</v>
      </c>
      <c r="BF69" s="60" t="s">
        <v>544</v>
      </c>
      <c r="BG69" s="60">
        <v>32800000</v>
      </c>
      <c r="BH69" s="60">
        <v>3507200000</v>
      </c>
      <c r="BI69" s="60">
        <v>-13000000</v>
      </c>
      <c r="BJ69" s="60" t="s">
        <v>544</v>
      </c>
      <c r="BK69" s="60">
        <v>121700000</v>
      </c>
      <c r="BL69" s="85" t="s">
        <v>1926</v>
      </c>
      <c r="BM69" s="60" t="s">
        <v>1927</v>
      </c>
      <c r="BN69" s="60">
        <v>47700000</v>
      </c>
      <c r="BO69" s="60">
        <v>4405100000</v>
      </c>
      <c r="BP69" s="60">
        <v>3395000000</v>
      </c>
      <c r="BQ69" s="60">
        <v>386300000</v>
      </c>
      <c r="BR69" s="60" t="s">
        <v>544</v>
      </c>
      <c r="BS69" s="60">
        <v>113100000</v>
      </c>
      <c r="BT69" s="60" t="s">
        <v>544</v>
      </c>
      <c r="BU69" s="60">
        <v>189400000</v>
      </c>
      <c r="BV69" s="60" t="s">
        <v>544</v>
      </c>
      <c r="BW69" s="60">
        <v>74700000</v>
      </c>
      <c r="BX69" s="60">
        <v>237200000</v>
      </c>
      <c r="BY69" s="60" t="s">
        <v>544</v>
      </c>
      <c r="BZ69" s="60">
        <v>-2700000</v>
      </c>
      <c r="CA69" s="60" t="s">
        <v>544</v>
      </c>
      <c r="CB69" s="60" t="s">
        <v>544</v>
      </c>
      <c r="CC69" s="60">
        <v>56600000</v>
      </c>
      <c r="CD69" s="60">
        <v>79900000</v>
      </c>
      <c r="CE69" s="60">
        <v>10900000</v>
      </c>
      <c r="CF69" s="60">
        <v>386800000</v>
      </c>
      <c r="CG69" s="60">
        <v>19300000</v>
      </c>
      <c r="CH69" s="60">
        <v>21300000</v>
      </c>
      <c r="CI69" s="60" t="s">
        <v>1925</v>
      </c>
      <c r="CJ69" s="60">
        <v>10.56</v>
      </c>
      <c r="CK69" s="60">
        <v>208700000</v>
      </c>
      <c r="CL69" s="60" t="s">
        <v>544</v>
      </c>
      <c r="CM69" s="85">
        <v>1516122</v>
      </c>
      <c r="CN69" s="60">
        <v>600000</v>
      </c>
      <c r="CO69" s="60">
        <v>-13000000</v>
      </c>
      <c r="CP69" s="60">
        <v>172300000</v>
      </c>
      <c r="CQ69" s="60">
        <v>3641200000</v>
      </c>
      <c r="CR69" s="60" t="s">
        <v>544</v>
      </c>
      <c r="CS69" s="60">
        <v>600000</v>
      </c>
      <c r="CT69" s="60">
        <v>54800000</v>
      </c>
      <c r="CU69" s="60">
        <v>66900000</v>
      </c>
      <c r="CV69" s="60">
        <v>10900000</v>
      </c>
      <c r="CW69" s="60">
        <v>121700000</v>
      </c>
      <c r="CX69" s="60">
        <v>124600000</v>
      </c>
      <c r="CY69" s="60">
        <v>7.96</v>
      </c>
      <c r="CZ69" s="60">
        <f t="shared" si="2"/>
        <v>1</v>
      </c>
      <c r="DA69" s="60" t="str">
        <f t="shared" si="3"/>
        <v>N</v>
      </c>
    </row>
    <row r="70" spans="1:105">
      <c r="A70" s="13" t="s">
        <v>920</v>
      </c>
      <c r="B70" s="13">
        <v>1188750</v>
      </c>
      <c r="C70" s="13">
        <v>2023</v>
      </c>
      <c r="D70" s="13" t="s">
        <v>1</v>
      </c>
      <c r="E70" s="13" t="s">
        <v>13</v>
      </c>
      <c r="F70" s="84" t="s">
        <v>1804</v>
      </c>
      <c r="G70" s="60" t="s">
        <v>1813</v>
      </c>
      <c r="H70" s="60" t="s">
        <v>545</v>
      </c>
      <c r="I70" s="60" t="s">
        <v>1815</v>
      </c>
      <c r="J70" s="60" t="s">
        <v>1925</v>
      </c>
      <c r="K70" s="85">
        <v>1516122</v>
      </c>
      <c r="L70" s="60">
        <v>5064400000</v>
      </c>
      <c r="M70" s="60">
        <v>5064400000</v>
      </c>
      <c r="N70" s="60">
        <v>128500000</v>
      </c>
      <c r="O70" s="60">
        <v>17400000</v>
      </c>
      <c r="P70" s="60">
        <v>-0.11</v>
      </c>
      <c r="Q70" s="60" t="s">
        <v>544</v>
      </c>
      <c r="R70" s="85" t="s">
        <v>544</v>
      </c>
      <c r="S70" s="85" t="s">
        <v>544</v>
      </c>
      <c r="T70" s="60">
        <v>1909800000</v>
      </c>
      <c r="U70" s="60" t="s">
        <v>544</v>
      </c>
      <c r="V70" s="60" t="s">
        <v>544</v>
      </c>
      <c r="W70" s="60" t="s">
        <v>1816</v>
      </c>
      <c r="X70" s="60">
        <v>149800000</v>
      </c>
      <c r="Y70" s="60">
        <v>3885600000</v>
      </c>
      <c r="Z70" s="60">
        <v>9.89</v>
      </c>
      <c r="AA70" s="60">
        <v>11500000</v>
      </c>
      <c r="AB70" s="60">
        <v>3283600000</v>
      </c>
      <c r="AC70" s="60">
        <v>5064400000</v>
      </c>
      <c r="AD70" s="60" t="s">
        <v>544</v>
      </c>
      <c r="AE70" s="60">
        <v>724700000</v>
      </c>
      <c r="AF70" s="60">
        <v>8.41</v>
      </c>
      <c r="AG70" s="60" t="s">
        <v>1817</v>
      </c>
      <c r="AH70" s="60" t="s">
        <v>544</v>
      </c>
      <c r="AI70" s="60">
        <v>335500000</v>
      </c>
      <c r="AJ70" s="60">
        <v>970400000</v>
      </c>
      <c r="AK70" s="60">
        <v>3.31</v>
      </c>
      <c r="AL70" s="60">
        <v>4113400000</v>
      </c>
      <c r="AM70" s="60">
        <v>125500000</v>
      </c>
      <c r="AN70" s="60">
        <v>115300000</v>
      </c>
      <c r="AO70" s="60">
        <v>21800000</v>
      </c>
      <c r="AP70" s="60">
        <v>415100000</v>
      </c>
      <c r="AQ70" s="60">
        <v>5064400000</v>
      </c>
      <c r="AR70" s="60">
        <v>3.48</v>
      </c>
      <c r="AS70" s="60">
        <v>437100000</v>
      </c>
      <c r="AT70" s="60">
        <v>1909800000</v>
      </c>
      <c r="AU70" s="85">
        <v>1188750</v>
      </c>
      <c r="AV70" s="60" t="s">
        <v>544</v>
      </c>
      <c r="AW70" s="60">
        <v>216300000</v>
      </c>
      <c r="AX70" s="60">
        <v>68800000</v>
      </c>
      <c r="AY70" s="60">
        <v>1695100000</v>
      </c>
      <c r="AZ70" s="60">
        <v>707800000</v>
      </c>
      <c r="BA70" s="60">
        <v>92900000</v>
      </c>
      <c r="BB70" s="60" t="s">
        <v>1808</v>
      </c>
      <c r="BC70" s="60" t="s">
        <v>544</v>
      </c>
      <c r="BD70" s="60">
        <v>107400000</v>
      </c>
      <c r="BE70" s="60" t="s">
        <v>544</v>
      </c>
      <c r="BF70" s="60" t="s">
        <v>544</v>
      </c>
      <c r="BG70" s="60">
        <v>33300000</v>
      </c>
      <c r="BH70" s="60">
        <v>3697800000</v>
      </c>
      <c r="BI70" s="60">
        <v>51700000</v>
      </c>
      <c r="BJ70" s="60" t="s">
        <v>544</v>
      </c>
      <c r="BK70" s="60">
        <v>125500000</v>
      </c>
      <c r="BL70" s="85" t="s">
        <v>1926</v>
      </c>
      <c r="BM70" s="60" t="s">
        <v>1927</v>
      </c>
      <c r="BN70" s="60">
        <v>38000000</v>
      </c>
      <c r="BO70" s="60">
        <v>4702400000</v>
      </c>
      <c r="BP70" s="60">
        <v>3590400000</v>
      </c>
      <c r="BQ70" s="60">
        <v>392800000</v>
      </c>
      <c r="BR70" s="60" t="s">
        <v>544</v>
      </c>
      <c r="BS70" s="60">
        <v>89900000</v>
      </c>
      <c r="BT70" s="60" t="s">
        <v>544</v>
      </c>
      <c r="BU70" s="60">
        <v>228700000</v>
      </c>
      <c r="BV70" s="60" t="s">
        <v>544</v>
      </c>
      <c r="BW70" s="60">
        <v>92900000</v>
      </c>
      <c r="BX70" s="60">
        <v>257800000</v>
      </c>
      <c r="BY70" s="60" t="s">
        <v>544</v>
      </c>
      <c r="BZ70" s="60">
        <v>-14000000</v>
      </c>
      <c r="CA70" s="60" t="s">
        <v>544</v>
      </c>
      <c r="CB70" s="60" t="s">
        <v>544</v>
      </c>
      <c r="CC70" s="60">
        <v>71500000</v>
      </c>
      <c r="CD70" s="60">
        <v>79700000</v>
      </c>
      <c r="CE70" s="60">
        <v>45900000</v>
      </c>
      <c r="CF70" s="60">
        <v>415100000</v>
      </c>
      <c r="CG70" s="60">
        <v>36400000</v>
      </c>
      <c r="CH70" s="60">
        <v>32300000</v>
      </c>
      <c r="CI70" s="60" t="s">
        <v>1925</v>
      </c>
      <c r="CJ70" s="60">
        <v>10.220000000000001</v>
      </c>
      <c r="CK70" s="60">
        <v>265100000</v>
      </c>
      <c r="CL70" s="60" t="s">
        <v>544</v>
      </c>
      <c r="CM70" s="85">
        <v>1516122</v>
      </c>
      <c r="CN70" s="60">
        <v>10800000</v>
      </c>
      <c r="CO70" s="60">
        <v>51700000</v>
      </c>
      <c r="CP70" s="60">
        <v>187800000</v>
      </c>
      <c r="CQ70" s="60">
        <v>3885600000</v>
      </c>
      <c r="CR70" s="60" t="s">
        <v>544</v>
      </c>
      <c r="CS70" s="60">
        <v>10800000</v>
      </c>
      <c r="CT70" s="60">
        <v>57200000</v>
      </c>
      <c r="CU70" s="60">
        <v>68300000</v>
      </c>
      <c r="CV70" s="60">
        <v>45900000</v>
      </c>
      <c r="CW70" s="60">
        <v>125500000</v>
      </c>
      <c r="CX70" s="60">
        <v>149800000</v>
      </c>
      <c r="CY70" s="60">
        <v>7.85</v>
      </c>
      <c r="CZ70" s="60">
        <f t="shared" si="2"/>
        <v>1</v>
      </c>
      <c r="DA70" s="60" t="str">
        <f t="shared" si="3"/>
        <v>N</v>
      </c>
    </row>
    <row r="71" spans="1:105">
      <c r="A71" s="13" t="s">
        <v>921</v>
      </c>
      <c r="B71" s="13">
        <v>1340810</v>
      </c>
      <c r="C71" s="13">
        <v>2022</v>
      </c>
      <c r="D71" s="13" t="s">
        <v>10</v>
      </c>
      <c r="E71" s="13" t="s">
        <v>507</v>
      </c>
      <c r="F71" s="84" t="s">
        <v>1812</v>
      </c>
      <c r="G71" s="60" t="s">
        <v>1843</v>
      </c>
      <c r="H71" s="60" t="s">
        <v>1814</v>
      </c>
      <c r="I71" s="60" t="s">
        <v>1844</v>
      </c>
      <c r="J71" s="60" t="s">
        <v>1925</v>
      </c>
      <c r="K71" s="85">
        <v>1516122</v>
      </c>
      <c r="L71" s="60">
        <v>46893900000</v>
      </c>
      <c r="M71" s="60">
        <v>831242842.34570003</v>
      </c>
      <c r="N71" s="60">
        <v>6200566.5182999996</v>
      </c>
      <c r="O71" s="60">
        <v>7072687.3664999995</v>
      </c>
      <c r="P71" s="60">
        <v>0.21</v>
      </c>
      <c r="Q71" s="60">
        <v>38866101.052100003</v>
      </c>
      <c r="R71" s="85">
        <v>483</v>
      </c>
      <c r="S71" s="85">
        <v>13</v>
      </c>
      <c r="T71" s="60">
        <v>72455161.931299999</v>
      </c>
      <c r="U71" s="60">
        <v>35452.067000000003</v>
      </c>
      <c r="V71" s="60">
        <v>960751.01569999999</v>
      </c>
      <c r="W71" s="60" t="s">
        <v>1846</v>
      </c>
      <c r="X71" s="60">
        <v>30432054.312800001</v>
      </c>
      <c r="Y71" s="60">
        <v>428262741.96340001</v>
      </c>
      <c r="Z71" s="60">
        <v>6.32</v>
      </c>
      <c r="AA71" s="60">
        <v>85053053.939700007</v>
      </c>
      <c r="AB71" s="60" t="s">
        <v>544</v>
      </c>
      <c r="AC71" s="60">
        <v>831242842.34570003</v>
      </c>
      <c r="AD71" s="60" t="s">
        <v>544</v>
      </c>
      <c r="AE71" s="60">
        <v>116350138.6873</v>
      </c>
      <c r="AF71" s="60">
        <v>19.5</v>
      </c>
      <c r="AG71" s="60" t="s">
        <v>1847</v>
      </c>
      <c r="AH71" s="60" t="s">
        <v>544</v>
      </c>
      <c r="AI71" s="60" t="s">
        <v>544</v>
      </c>
      <c r="AJ71" s="60">
        <v>42262409.070699997</v>
      </c>
      <c r="AK71" s="60">
        <v>5.19</v>
      </c>
      <c r="AL71" s="60">
        <v>747166492.85179996</v>
      </c>
      <c r="AM71" s="60">
        <v>6961013.3554999996</v>
      </c>
      <c r="AN71" s="60">
        <v>31731372.568399999</v>
      </c>
      <c r="AO71" s="60">
        <v>198923320.5404</v>
      </c>
      <c r="AP71" s="60">
        <v>50513877.664999999</v>
      </c>
      <c r="AQ71" s="60">
        <v>831242842.34570003</v>
      </c>
      <c r="AR71" s="60">
        <v>1.6</v>
      </c>
      <c r="AS71" s="60">
        <v>50513877.664999999</v>
      </c>
      <c r="AT71" s="60">
        <v>227386012.53130001</v>
      </c>
      <c r="AU71" s="85">
        <v>1340810</v>
      </c>
      <c r="AV71" s="60" t="s">
        <v>544</v>
      </c>
      <c r="AW71" s="60">
        <v>34308737.839299999</v>
      </c>
      <c r="AX71" s="60">
        <v>2091671.953</v>
      </c>
      <c r="AY71" s="60">
        <v>158612547.75799999</v>
      </c>
      <c r="AZ71" s="60">
        <v>215803822.24239999</v>
      </c>
      <c r="BA71" s="60">
        <v>35452.067000000003</v>
      </c>
      <c r="BB71" s="60" t="s">
        <v>1808</v>
      </c>
      <c r="BC71" s="60" t="s">
        <v>544</v>
      </c>
      <c r="BD71" s="60">
        <v>10850105.1054</v>
      </c>
      <c r="BE71" s="60" t="s">
        <v>544</v>
      </c>
      <c r="BF71" s="60" t="s">
        <v>544</v>
      </c>
      <c r="BG71" s="60">
        <v>15169939.4693</v>
      </c>
      <c r="BH71" s="60">
        <v>386994763.37199998</v>
      </c>
      <c r="BI71" s="60">
        <v>3213729.8736</v>
      </c>
      <c r="BJ71" s="60" t="s">
        <v>544</v>
      </c>
      <c r="BK71" s="60">
        <v>38256325.499700002</v>
      </c>
      <c r="BL71" s="85" t="s">
        <v>544</v>
      </c>
      <c r="BM71" s="60" t="s">
        <v>544</v>
      </c>
      <c r="BN71" s="60">
        <v>16401898.797599999</v>
      </c>
      <c r="BO71" s="60">
        <v>601754522.24129999</v>
      </c>
      <c r="BP71" s="60">
        <v>376144658.26670003</v>
      </c>
      <c r="BQ71" s="60" t="s">
        <v>544</v>
      </c>
      <c r="BR71" s="60">
        <v>24330753.5821</v>
      </c>
      <c r="BS71" s="60">
        <v>21735662.2777</v>
      </c>
      <c r="BT71" s="60">
        <v>199541959.10949999</v>
      </c>
      <c r="BU71" s="60">
        <v>43464234.141999997</v>
      </c>
      <c r="BV71" s="60">
        <v>3876683.5265000002</v>
      </c>
      <c r="BW71" s="60">
        <v>35452.067000000003</v>
      </c>
      <c r="BX71" s="60" t="s">
        <v>544</v>
      </c>
      <c r="BY71" s="60" t="s">
        <v>544</v>
      </c>
      <c r="BZ71" s="60">
        <v>6131434.9877000004</v>
      </c>
      <c r="CA71" s="60" t="s">
        <v>544</v>
      </c>
      <c r="CB71" s="60" t="s">
        <v>544</v>
      </c>
      <c r="CC71" s="60">
        <v>23486994.387499999</v>
      </c>
      <c r="CD71" s="60">
        <v>1923274.6348000001</v>
      </c>
      <c r="CE71" s="60">
        <v>3233228.5104</v>
      </c>
      <c r="CF71" s="60">
        <v>50513877.664999999</v>
      </c>
      <c r="CG71" s="60">
        <v>18699192.7392</v>
      </c>
      <c r="CH71" s="60" t="s">
        <v>544</v>
      </c>
      <c r="CI71" s="60" t="s">
        <v>1925</v>
      </c>
      <c r="CJ71" s="60" t="s">
        <v>544</v>
      </c>
      <c r="CK71" s="60">
        <v>62163426.881200001</v>
      </c>
      <c r="CL71" s="60" t="s">
        <v>544</v>
      </c>
      <c r="CM71" s="85">
        <v>1516122</v>
      </c>
      <c r="CN71" s="60" t="s">
        <v>544</v>
      </c>
      <c r="CO71" s="60">
        <v>3213729.8736</v>
      </c>
      <c r="CP71" s="60">
        <v>46833953.110399999</v>
      </c>
      <c r="CQ71" s="60">
        <v>428262741.96340001</v>
      </c>
      <c r="CR71" s="60" t="s">
        <v>544</v>
      </c>
      <c r="CS71" s="60" t="s">
        <v>544</v>
      </c>
      <c r="CT71" s="60">
        <v>17219068.9419</v>
      </c>
      <c r="CU71" s="60">
        <v>21037256.557799999</v>
      </c>
      <c r="CV71" s="60">
        <v>3233228.5104</v>
      </c>
      <c r="CW71" s="60">
        <v>38256325.499700002</v>
      </c>
      <c r="CX71" s="60">
        <v>30432054.312800001</v>
      </c>
      <c r="CY71" s="60" t="s">
        <v>544</v>
      </c>
      <c r="CZ71" s="60">
        <f t="shared" si="2"/>
        <v>56.414200052140252</v>
      </c>
      <c r="DA71" s="60" t="str">
        <f t="shared" si="3"/>
        <v>N</v>
      </c>
    </row>
    <row r="72" spans="1:105">
      <c r="A72" s="13" t="s">
        <v>921</v>
      </c>
      <c r="B72" s="13">
        <v>1340810</v>
      </c>
      <c r="C72" s="13">
        <v>2023</v>
      </c>
      <c r="D72" s="13" t="s">
        <v>10</v>
      </c>
      <c r="E72" s="13" t="s">
        <v>507</v>
      </c>
      <c r="F72" s="84" t="s">
        <v>1804</v>
      </c>
      <c r="G72" s="60" t="s">
        <v>1843</v>
      </c>
      <c r="H72" s="60" t="s">
        <v>1928</v>
      </c>
      <c r="I72" s="60" t="s">
        <v>1844</v>
      </c>
      <c r="J72" s="60" t="s">
        <v>1925</v>
      </c>
      <c r="K72" s="85">
        <v>1516122</v>
      </c>
      <c r="L72" s="60">
        <v>52954400000</v>
      </c>
      <c r="M72" s="60">
        <v>908986979.22759998</v>
      </c>
      <c r="N72" s="60">
        <v>7664380.7922999999</v>
      </c>
      <c r="O72" s="60">
        <v>14264502.661499999</v>
      </c>
      <c r="P72" s="60">
        <v>0.05</v>
      </c>
      <c r="Q72" s="60">
        <v>45744251.675899997</v>
      </c>
      <c r="R72" s="85">
        <v>503</v>
      </c>
      <c r="S72" s="85">
        <v>13</v>
      </c>
      <c r="T72" s="60">
        <v>70457373.795900002</v>
      </c>
      <c r="U72" s="60">
        <v>56646.039499999999</v>
      </c>
      <c r="V72" s="60">
        <v>908053.17790000001</v>
      </c>
      <c r="W72" s="60" t="s">
        <v>1846</v>
      </c>
      <c r="X72" s="60">
        <v>29620728.992400002</v>
      </c>
      <c r="Y72" s="60">
        <v>472089809.32300001</v>
      </c>
      <c r="Z72" s="60">
        <v>2.88</v>
      </c>
      <c r="AA72" s="60">
        <v>178364645.8549</v>
      </c>
      <c r="AB72" s="60" t="s">
        <v>544</v>
      </c>
      <c r="AC72" s="60">
        <v>908986979.22759998</v>
      </c>
      <c r="AD72" s="60" t="s">
        <v>544</v>
      </c>
      <c r="AE72" s="60">
        <v>144143571.8405</v>
      </c>
      <c r="AF72" s="60">
        <v>14.81</v>
      </c>
      <c r="AG72" s="60" t="s">
        <v>1847</v>
      </c>
      <c r="AH72" s="60" t="s">
        <v>544</v>
      </c>
      <c r="AI72" s="60" t="s">
        <v>544</v>
      </c>
      <c r="AJ72" s="60">
        <v>49656261.4912</v>
      </c>
      <c r="AK72" s="60">
        <v>4.4800000000000004</v>
      </c>
      <c r="AL72" s="60">
        <v>813830215.68490005</v>
      </c>
      <c r="AM72" s="60">
        <v>8603331.8098000009</v>
      </c>
      <c r="AN72" s="60">
        <v>50663874.374799997</v>
      </c>
      <c r="AO72" s="60">
        <v>175585556.8285</v>
      </c>
      <c r="AP72" s="60">
        <v>55259069.756800003</v>
      </c>
      <c r="AQ72" s="60">
        <v>908986979.22759998</v>
      </c>
      <c r="AR72" s="60">
        <v>1.63</v>
      </c>
      <c r="AS72" s="60">
        <v>55259069.756800003</v>
      </c>
      <c r="AT72" s="60">
        <v>275351248.12650001</v>
      </c>
      <c r="AU72" s="85">
        <v>1340810</v>
      </c>
      <c r="AV72" s="60" t="s">
        <v>544</v>
      </c>
      <c r="AW72" s="60">
        <v>4631242.8617000002</v>
      </c>
      <c r="AX72" s="60">
        <v>10321595.0065</v>
      </c>
      <c r="AY72" s="60">
        <v>193799833.3317</v>
      </c>
      <c r="AZ72" s="60">
        <v>221204500.59889999</v>
      </c>
      <c r="BA72" s="60">
        <v>56646.039499999999</v>
      </c>
      <c r="BB72" s="60" t="s">
        <v>1808</v>
      </c>
      <c r="BC72" s="60" t="s">
        <v>544</v>
      </c>
      <c r="BD72" s="60">
        <v>16219649.2959</v>
      </c>
      <c r="BE72" s="60" t="s">
        <v>544</v>
      </c>
      <c r="BF72" s="60" t="s">
        <v>544</v>
      </c>
      <c r="BG72" s="60">
        <v>18289804.555799998</v>
      </c>
      <c r="BH72" s="60">
        <v>470115780.67549998</v>
      </c>
      <c r="BI72" s="60">
        <v>1491679.0389</v>
      </c>
      <c r="BJ72" s="60" t="s">
        <v>544</v>
      </c>
      <c r="BK72" s="60">
        <v>44817316.484899998</v>
      </c>
      <c r="BL72" s="85" t="s">
        <v>544</v>
      </c>
      <c r="BM72" s="60" t="s">
        <v>544</v>
      </c>
      <c r="BN72" s="60">
        <v>30563113.103300001</v>
      </c>
      <c r="BO72" s="60">
        <v>691634409.31130004</v>
      </c>
      <c r="BP72" s="60">
        <v>453896131.37959999</v>
      </c>
      <c r="BQ72" s="60" t="s">
        <v>544</v>
      </c>
      <c r="BR72" s="60">
        <v>42529159.800399996</v>
      </c>
      <c r="BS72" s="60">
        <v>24867611.318599999</v>
      </c>
      <c r="BT72" s="60">
        <v>158744517.64539999</v>
      </c>
      <c r="BU72" s="60">
        <v>59301537.117600001</v>
      </c>
      <c r="BV72" s="60">
        <v>6606988.0559</v>
      </c>
      <c r="BW72" s="60">
        <v>56646.039499999999</v>
      </c>
      <c r="BX72" s="60" t="s">
        <v>544</v>
      </c>
      <c r="BY72" s="60" t="s">
        <v>544</v>
      </c>
      <c r="BZ72" s="60">
        <v>14894475.282099999</v>
      </c>
      <c r="CA72" s="60" t="s">
        <v>544</v>
      </c>
      <c r="CB72" s="60" t="s">
        <v>544</v>
      </c>
      <c r="CC72" s="60">
        <v>41063228.961300001</v>
      </c>
      <c r="CD72" s="60">
        <v>2214345.1784999999</v>
      </c>
      <c r="CE72" s="60">
        <v>1513994.1453</v>
      </c>
      <c r="CF72" s="60">
        <v>55259069.756800003</v>
      </c>
      <c r="CG72" s="60">
        <v>20983066.249600001</v>
      </c>
      <c r="CH72" s="60" t="s">
        <v>544</v>
      </c>
      <c r="CI72" s="60" t="s">
        <v>1925</v>
      </c>
      <c r="CJ72" s="60" t="s">
        <v>544</v>
      </c>
      <c r="CK72" s="60">
        <v>80284603.367200002</v>
      </c>
      <c r="CL72" s="60" t="s">
        <v>544</v>
      </c>
      <c r="CM72" s="85">
        <v>1516122</v>
      </c>
      <c r="CN72" s="60" t="s">
        <v>544</v>
      </c>
      <c r="CO72" s="60">
        <v>1491679.0389</v>
      </c>
      <c r="CP72" s="60">
        <v>60183842.095700003</v>
      </c>
      <c r="CQ72" s="60">
        <v>472089809.32300001</v>
      </c>
      <c r="CR72" s="60" t="s">
        <v>544</v>
      </c>
      <c r="CS72" s="60" t="s">
        <v>544</v>
      </c>
      <c r="CT72" s="60">
        <v>18418545.554499999</v>
      </c>
      <c r="CU72" s="60">
        <v>26398770.930399999</v>
      </c>
      <c r="CV72" s="60">
        <v>1513994.1453</v>
      </c>
      <c r="CW72" s="60">
        <v>44817316.484899998</v>
      </c>
      <c r="CX72" s="60">
        <v>29620728.992400002</v>
      </c>
      <c r="CY72" s="60" t="s">
        <v>544</v>
      </c>
      <c r="CZ72" s="60">
        <f t="shared" si="2"/>
        <v>58.256500049095663</v>
      </c>
      <c r="DA72" s="60" t="str">
        <f t="shared" si="3"/>
        <v>N</v>
      </c>
    </row>
    <row r="73" spans="1:105">
      <c r="A73" s="13" t="s">
        <v>922</v>
      </c>
      <c r="B73" s="13">
        <v>1000459</v>
      </c>
      <c r="C73" s="13">
        <v>2022</v>
      </c>
      <c r="D73" s="13" t="s">
        <v>1</v>
      </c>
      <c r="E73" s="13" t="s">
        <v>13</v>
      </c>
      <c r="F73" s="84" t="s">
        <v>1812</v>
      </c>
      <c r="G73" s="60" t="s">
        <v>568</v>
      </c>
      <c r="H73" s="60" t="s">
        <v>1879</v>
      </c>
      <c r="I73" s="60" t="s">
        <v>1822</v>
      </c>
      <c r="J73" s="60" t="s">
        <v>922</v>
      </c>
      <c r="K73" s="85">
        <v>1000459</v>
      </c>
      <c r="L73" s="60">
        <v>36738700000</v>
      </c>
      <c r="M73" s="60">
        <v>7142187833.1856003</v>
      </c>
      <c r="N73" s="60">
        <v>65339528.364699997</v>
      </c>
      <c r="O73" s="60">
        <v>26963976.7456</v>
      </c>
      <c r="P73" s="60">
        <v>-0.46</v>
      </c>
      <c r="Q73" s="60" t="s">
        <v>544</v>
      </c>
      <c r="R73" s="85" t="s">
        <v>544</v>
      </c>
      <c r="S73" s="85" t="s">
        <v>544</v>
      </c>
      <c r="T73" s="60">
        <v>561111219.03939998</v>
      </c>
      <c r="U73" s="60" t="s">
        <v>544</v>
      </c>
      <c r="V73" s="60" t="s">
        <v>544</v>
      </c>
      <c r="W73" s="60" t="s">
        <v>1823</v>
      </c>
      <c r="X73" s="60">
        <v>233208266.0706</v>
      </c>
      <c r="Y73" s="60">
        <v>3923151693.7189999</v>
      </c>
      <c r="Z73" s="60">
        <v>18.02</v>
      </c>
      <c r="AA73" s="60" t="s">
        <v>544</v>
      </c>
      <c r="AB73" s="60">
        <v>2414218783.0928998</v>
      </c>
      <c r="AC73" s="60">
        <v>7142187833.1856003</v>
      </c>
      <c r="AD73" s="60" t="s">
        <v>544</v>
      </c>
      <c r="AE73" s="60">
        <v>663815392.9016</v>
      </c>
      <c r="AF73" s="60">
        <v>19.12</v>
      </c>
      <c r="AG73" s="60" t="s">
        <v>1824</v>
      </c>
      <c r="AH73" s="60" t="s">
        <v>544</v>
      </c>
      <c r="AI73" s="60">
        <v>361165652.47250003</v>
      </c>
      <c r="AJ73" s="60">
        <v>269348159.92070001</v>
      </c>
      <c r="AK73" s="60">
        <v>3.39</v>
      </c>
      <c r="AL73" s="60">
        <v>6367464374.4342003</v>
      </c>
      <c r="AM73" s="60">
        <v>222263263.25319999</v>
      </c>
      <c r="AN73" s="60">
        <v>687863294.29620004</v>
      </c>
      <c r="AO73" s="60">
        <v>34409689.141800001</v>
      </c>
      <c r="AP73" s="60">
        <v>387332568.62220001</v>
      </c>
      <c r="AQ73" s="60">
        <v>7142187833.1856003</v>
      </c>
      <c r="AR73" s="60">
        <v>4.2300000000000004</v>
      </c>
      <c r="AS73" s="60">
        <v>389490464.38190001</v>
      </c>
      <c r="AT73" s="60">
        <v>561111219.03939998</v>
      </c>
      <c r="AU73" s="85">
        <v>1000459</v>
      </c>
      <c r="AV73" s="60" t="s">
        <v>544</v>
      </c>
      <c r="AW73" s="60" t="s">
        <v>544</v>
      </c>
      <c r="AX73" s="60">
        <v>11975349.441400001</v>
      </c>
      <c r="AY73" s="60">
        <v>933163552.82229996</v>
      </c>
      <c r="AZ73" s="60">
        <v>4206049883.7707</v>
      </c>
      <c r="BA73" s="60">
        <v>50467544.074600004</v>
      </c>
      <c r="BB73" s="60" t="s">
        <v>1808</v>
      </c>
      <c r="BC73" s="60" t="s">
        <v>544</v>
      </c>
      <c r="BD73" s="60">
        <v>72260347.197799996</v>
      </c>
      <c r="BE73" s="60">
        <v>0</v>
      </c>
      <c r="BF73" s="60" t="s">
        <v>544</v>
      </c>
      <c r="BG73" s="60">
        <v>44440988.349200003</v>
      </c>
      <c r="BH73" s="60">
        <v>1544742315.9363999</v>
      </c>
      <c r="BI73" s="60">
        <v>66661482.523900002</v>
      </c>
      <c r="BJ73" s="60" t="s">
        <v>544</v>
      </c>
      <c r="BK73" s="60">
        <v>181302124.82280001</v>
      </c>
      <c r="BL73" s="85" t="s">
        <v>1929</v>
      </c>
      <c r="BM73" s="60" t="s">
        <v>1930</v>
      </c>
      <c r="BN73" s="60">
        <v>73407336.835800007</v>
      </c>
      <c r="BO73" s="60">
        <v>6891385912.4972</v>
      </c>
      <c r="BP73" s="60">
        <v>1472481968.7386</v>
      </c>
      <c r="BQ73" s="60">
        <v>1209199245.5480001</v>
      </c>
      <c r="BR73" s="60" t="s">
        <v>544</v>
      </c>
      <c r="BS73" s="60">
        <v>74612647.980900005</v>
      </c>
      <c r="BT73" s="60">
        <v>57057874.367899999</v>
      </c>
      <c r="BU73" s="60">
        <v>228834153.04409999</v>
      </c>
      <c r="BV73" s="60" t="s">
        <v>544</v>
      </c>
      <c r="BW73" s="60">
        <v>50467544.074600004</v>
      </c>
      <c r="BX73" s="60">
        <v>361165652.47250003</v>
      </c>
      <c r="BY73" s="60" t="s">
        <v>544</v>
      </c>
      <c r="BZ73" s="60">
        <v>9117595.5975000001</v>
      </c>
      <c r="CA73" s="60" t="s">
        <v>544</v>
      </c>
      <c r="CB73" s="60" t="s">
        <v>1825</v>
      </c>
      <c r="CC73" s="60">
        <v>369466746.97170001</v>
      </c>
      <c r="CD73" s="60">
        <v>29607885.0638</v>
      </c>
      <c r="CE73" s="60">
        <v>98563346.863800004</v>
      </c>
      <c r="CF73" s="60">
        <v>387332568.62220001</v>
      </c>
      <c r="CG73" s="60">
        <v>692237407.32270002</v>
      </c>
      <c r="CH73" s="60" t="s">
        <v>544</v>
      </c>
      <c r="CI73" s="60" t="s">
        <v>922</v>
      </c>
      <c r="CJ73" s="60">
        <v>14.96</v>
      </c>
      <c r="CK73" s="60">
        <v>921071560.36689997</v>
      </c>
      <c r="CL73" s="60" t="s">
        <v>544</v>
      </c>
      <c r="CM73" s="85">
        <v>1000459</v>
      </c>
      <c r="CN73" s="60">
        <v>-38881.004699999998</v>
      </c>
      <c r="CO73" s="60">
        <v>66661482.523900002</v>
      </c>
      <c r="CP73" s="60">
        <v>306615602.90649998</v>
      </c>
      <c r="CQ73" s="60">
        <v>3923151693.7189999</v>
      </c>
      <c r="CR73" s="60" t="s">
        <v>544</v>
      </c>
      <c r="CS73" s="60">
        <v>-38881.004699999998</v>
      </c>
      <c r="CT73" s="60">
        <v>95686152.517499998</v>
      </c>
      <c r="CU73" s="60">
        <v>85615972.305399999</v>
      </c>
      <c r="CV73" s="60">
        <v>98563346.863800004</v>
      </c>
      <c r="CW73" s="60">
        <v>181302124.82280001</v>
      </c>
      <c r="CX73" s="60">
        <v>233208266.0706</v>
      </c>
      <c r="CY73" s="60">
        <v>14.96</v>
      </c>
      <c r="CZ73" s="60">
        <f t="shared" si="2"/>
        <v>5.1439000006827866</v>
      </c>
      <c r="DA73" s="60" t="str">
        <f t="shared" si="3"/>
        <v>Y</v>
      </c>
    </row>
    <row r="74" spans="1:105">
      <c r="A74" s="13" t="s">
        <v>922</v>
      </c>
      <c r="B74" s="13">
        <v>1000459</v>
      </c>
      <c r="C74" s="13">
        <v>2023</v>
      </c>
      <c r="D74" s="13" t="s">
        <v>1</v>
      </c>
      <c r="E74" s="13" t="s">
        <v>13</v>
      </c>
      <c r="F74" s="84" t="s">
        <v>1804</v>
      </c>
      <c r="G74" s="60" t="s">
        <v>568</v>
      </c>
      <c r="H74" s="60" t="s">
        <v>1879</v>
      </c>
      <c r="I74" s="60" t="s">
        <v>1822</v>
      </c>
      <c r="J74" s="60" t="s">
        <v>922</v>
      </c>
      <c r="K74" s="85">
        <v>1000459</v>
      </c>
      <c r="L74" s="60">
        <v>41413000000</v>
      </c>
      <c r="M74" s="60">
        <v>8419672263.3636999</v>
      </c>
      <c r="N74" s="60">
        <v>81201968.029100001</v>
      </c>
      <c r="O74" s="60">
        <v>61806205.009599999</v>
      </c>
      <c r="P74" s="60">
        <v>-0.28000000000000003</v>
      </c>
      <c r="Q74" s="60" t="s">
        <v>544</v>
      </c>
      <c r="R74" s="85" t="s">
        <v>544</v>
      </c>
      <c r="S74" s="85" t="s">
        <v>544</v>
      </c>
      <c r="T74" s="60">
        <v>634753791.64629996</v>
      </c>
      <c r="U74" s="60" t="s">
        <v>544</v>
      </c>
      <c r="V74" s="60" t="s">
        <v>544</v>
      </c>
      <c r="W74" s="60" t="s">
        <v>1823</v>
      </c>
      <c r="X74" s="60">
        <v>293823445.65750003</v>
      </c>
      <c r="Y74" s="60">
        <v>4550746146.6822004</v>
      </c>
      <c r="Z74" s="60">
        <v>15.79</v>
      </c>
      <c r="AA74" s="60" t="s">
        <v>544</v>
      </c>
      <c r="AB74" s="60">
        <v>2751778961.1329999</v>
      </c>
      <c r="AC74" s="60">
        <v>8419672263.3636999</v>
      </c>
      <c r="AD74" s="60" t="s">
        <v>544</v>
      </c>
      <c r="AE74" s="60">
        <v>798621558.8757</v>
      </c>
      <c r="AF74" s="60">
        <v>10.66</v>
      </c>
      <c r="AG74" s="60" t="s">
        <v>1824</v>
      </c>
      <c r="AH74" s="60" t="s">
        <v>544</v>
      </c>
      <c r="AI74" s="60">
        <v>401679339.59689999</v>
      </c>
      <c r="AJ74" s="60">
        <v>442727605.35820001</v>
      </c>
      <c r="AK74" s="60">
        <v>3.83</v>
      </c>
      <c r="AL74" s="60">
        <v>7527812791.2728996</v>
      </c>
      <c r="AM74" s="60">
        <v>237038994.80489999</v>
      </c>
      <c r="AN74" s="60">
        <v>749481559.6954</v>
      </c>
      <c r="AO74" s="60">
        <v>32082299.837200001</v>
      </c>
      <c r="AP74" s="60">
        <v>431179603.89590001</v>
      </c>
      <c r="AQ74" s="60">
        <v>8419672263.3636999</v>
      </c>
      <c r="AR74" s="60">
        <v>4.1900000000000004</v>
      </c>
      <c r="AS74" s="60">
        <v>432419794.19379997</v>
      </c>
      <c r="AT74" s="60">
        <v>634753791.64629996</v>
      </c>
      <c r="AU74" s="85">
        <v>1000459</v>
      </c>
      <c r="AV74" s="60" t="s">
        <v>544</v>
      </c>
      <c r="AW74" s="60" t="s">
        <v>544</v>
      </c>
      <c r="AX74" s="60">
        <v>12971170.6566</v>
      </c>
      <c r="AY74" s="60">
        <v>1241349164.2339001</v>
      </c>
      <c r="AZ74" s="60">
        <v>5507705443.9180002</v>
      </c>
      <c r="BA74" s="60">
        <v>61175944.366400003</v>
      </c>
      <c r="BB74" s="60" t="s">
        <v>1808</v>
      </c>
      <c r="BC74" s="60" t="s">
        <v>544</v>
      </c>
      <c r="BD74" s="60">
        <v>99520188.658600003</v>
      </c>
      <c r="BE74" s="60" t="s">
        <v>544</v>
      </c>
      <c r="BF74" s="60" t="s">
        <v>544</v>
      </c>
      <c r="BG74" s="60">
        <v>33668116.939400002</v>
      </c>
      <c r="BH74" s="60">
        <v>1937278900.2465999</v>
      </c>
      <c r="BI74" s="60">
        <v>66827959.166599996</v>
      </c>
      <c r="BJ74" s="60" t="s">
        <v>544</v>
      </c>
      <c r="BK74" s="60">
        <v>202923596.1187</v>
      </c>
      <c r="BL74" s="85" t="s">
        <v>1929</v>
      </c>
      <c r="BM74" s="60" t="s">
        <v>1930</v>
      </c>
      <c r="BN74" s="60">
        <v>58695563.770599999</v>
      </c>
      <c r="BO74" s="60">
        <v>8129976008.3697004</v>
      </c>
      <c r="BP74" s="60">
        <v>1837758711.5881</v>
      </c>
      <c r="BQ74" s="60">
        <v>779307119.81019998</v>
      </c>
      <c r="BR74" s="60" t="s">
        <v>544</v>
      </c>
      <c r="BS74" s="60">
        <v>92831293.445299998</v>
      </c>
      <c r="BT74" s="60">
        <v>68718741.096200004</v>
      </c>
      <c r="BU74" s="60">
        <v>293681128.73809999</v>
      </c>
      <c r="BV74" s="60" t="s">
        <v>544</v>
      </c>
      <c r="BW74" s="60">
        <v>61175944.366400003</v>
      </c>
      <c r="BX74" s="60">
        <v>401679339.59689999</v>
      </c>
      <c r="BY74" s="60" t="s">
        <v>544</v>
      </c>
      <c r="BZ74" s="60">
        <v>0</v>
      </c>
      <c r="CA74" s="60" t="s">
        <v>544</v>
      </c>
      <c r="CB74" s="60" t="s">
        <v>1825</v>
      </c>
      <c r="CC74" s="60">
        <v>417090228.87239999</v>
      </c>
      <c r="CD74" s="60">
        <v>33281828.158100002</v>
      </c>
      <c r="CE74" s="60">
        <v>87972187.196199998</v>
      </c>
      <c r="CF74" s="60">
        <v>431179603.89590001</v>
      </c>
      <c r="CG74" s="60">
        <v>749623876.61479998</v>
      </c>
      <c r="CH74" s="60">
        <v>-12076607.1631</v>
      </c>
      <c r="CI74" s="60" t="s">
        <v>922</v>
      </c>
      <c r="CJ74" s="60">
        <v>14.6</v>
      </c>
      <c r="CK74" s="60">
        <v>1043305005.3528</v>
      </c>
      <c r="CL74" s="60" t="s">
        <v>544</v>
      </c>
      <c r="CM74" s="85">
        <v>1000459</v>
      </c>
      <c r="CN74" s="60">
        <v>-182978.8964</v>
      </c>
      <c r="CO74" s="60">
        <v>66827959.166599996</v>
      </c>
      <c r="CP74" s="60">
        <v>352519009.42809999</v>
      </c>
      <c r="CQ74" s="60">
        <v>4550746146.6822004</v>
      </c>
      <c r="CR74" s="60" t="s">
        <v>544</v>
      </c>
      <c r="CS74" s="60">
        <v>-182978.8964</v>
      </c>
      <c r="CT74" s="60">
        <v>106676696.60699999</v>
      </c>
      <c r="CU74" s="60">
        <v>96246899.511700004</v>
      </c>
      <c r="CV74" s="60">
        <v>87972187.196199998</v>
      </c>
      <c r="CW74" s="60">
        <v>202923596.1187</v>
      </c>
      <c r="CX74" s="60">
        <v>293823445.65750003</v>
      </c>
      <c r="CY74" s="60">
        <v>14.6</v>
      </c>
      <c r="CZ74" s="60">
        <f t="shared" si="2"/>
        <v>4.9186000006436483</v>
      </c>
      <c r="DA74" s="60" t="str">
        <f t="shared" si="3"/>
        <v>Y</v>
      </c>
    </row>
    <row r="75" spans="1:105">
      <c r="A75" s="13" t="s">
        <v>923</v>
      </c>
      <c r="B75" s="13">
        <v>107485</v>
      </c>
      <c r="C75" s="13">
        <v>2022</v>
      </c>
      <c r="D75" s="13" t="s">
        <v>10</v>
      </c>
      <c r="E75" s="13" t="s">
        <v>13</v>
      </c>
      <c r="F75" s="84" t="s">
        <v>1812</v>
      </c>
      <c r="G75" s="60" t="s">
        <v>1931</v>
      </c>
      <c r="H75" s="60" t="s">
        <v>1932</v>
      </c>
      <c r="I75" s="60" t="s">
        <v>1933</v>
      </c>
      <c r="J75" s="60" t="s">
        <v>923</v>
      </c>
      <c r="K75" s="85">
        <v>107485</v>
      </c>
      <c r="L75" s="60">
        <v>4421752000000</v>
      </c>
      <c r="M75" s="60">
        <v>127058188111</v>
      </c>
      <c r="N75" s="60">
        <v>2882474644.4000001</v>
      </c>
      <c r="O75" s="60">
        <v>821097095.70000005</v>
      </c>
      <c r="P75" s="60">
        <v>-0.22</v>
      </c>
      <c r="Q75" s="60" t="s">
        <v>544</v>
      </c>
      <c r="R75" s="85" t="s">
        <v>544</v>
      </c>
      <c r="S75" s="85" t="s">
        <v>544</v>
      </c>
      <c r="T75" s="60">
        <v>47049079096.800003</v>
      </c>
      <c r="U75" s="60" t="s">
        <v>544</v>
      </c>
      <c r="V75" s="60" t="s">
        <v>544</v>
      </c>
      <c r="W75" s="60" t="s">
        <v>1934</v>
      </c>
      <c r="X75" s="60">
        <v>2961983854</v>
      </c>
      <c r="Y75" s="60">
        <v>92264475251.600006</v>
      </c>
      <c r="Z75" s="60">
        <v>5.93</v>
      </c>
      <c r="AA75" s="60">
        <v>11867475.1</v>
      </c>
      <c r="AB75" s="60" t="s">
        <v>544</v>
      </c>
      <c r="AC75" s="60">
        <v>127058188111</v>
      </c>
      <c r="AD75" s="60" t="s">
        <v>544</v>
      </c>
      <c r="AE75" s="60" t="s">
        <v>544</v>
      </c>
      <c r="AF75" s="60">
        <v>20.21</v>
      </c>
      <c r="AG75" s="60" t="s">
        <v>1935</v>
      </c>
      <c r="AH75" s="60" t="s">
        <v>544</v>
      </c>
      <c r="AI75" s="60">
        <v>13544610800.700001</v>
      </c>
      <c r="AJ75" s="60">
        <v>9662251094.5</v>
      </c>
      <c r="AK75" s="60">
        <v>2.4700000000000002</v>
      </c>
      <c r="AL75" s="60">
        <v>99819861598.699997</v>
      </c>
      <c r="AM75" s="60">
        <v>3913479501.6999998</v>
      </c>
      <c r="AN75" s="60">
        <v>1100945376.2</v>
      </c>
      <c r="AO75" s="60">
        <v>1506652109.2</v>
      </c>
      <c r="AP75" s="60">
        <v>14572627238</v>
      </c>
      <c r="AQ75" s="60">
        <v>127058188111</v>
      </c>
      <c r="AR75" s="60">
        <v>3.73</v>
      </c>
      <c r="AS75" s="60">
        <v>12962357416.6</v>
      </c>
      <c r="AT75" s="60">
        <v>47049079096.800003</v>
      </c>
      <c r="AU75" s="85">
        <v>107485</v>
      </c>
      <c r="AV75" s="60" t="s">
        <v>544</v>
      </c>
      <c r="AW75" s="60" t="s">
        <v>544</v>
      </c>
      <c r="AX75" s="60">
        <v>345306169.69999999</v>
      </c>
      <c r="AY75" s="60">
        <v>9662251094.5</v>
      </c>
      <c r="AZ75" s="60">
        <v>26585069421.299999</v>
      </c>
      <c r="BA75" s="60">
        <v>20666590061.299999</v>
      </c>
      <c r="BB75" s="60" t="s">
        <v>1808</v>
      </c>
      <c r="BC75" s="60" t="s">
        <v>544</v>
      </c>
      <c r="BD75" s="60">
        <v>6996178277.8000002</v>
      </c>
      <c r="BE75" s="60">
        <v>26867044.100000001</v>
      </c>
      <c r="BF75" s="60" t="s">
        <v>544</v>
      </c>
      <c r="BG75" s="60">
        <v>790437057.20000005</v>
      </c>
      <c r="BH75" s="60">
        <v>77377920252.600006</v>
      </c>
      <c r="BI75" s="60">
        <v>591879544.29999995</v>
      </c>
      <c r="BJ75" s="60" t="s">
        <v>544</v>
      </c>
      <c r="BK75" s="60">
        <v>1983218875</v>
      </c>
      <c r="BL75" s="85" t="s">
        <v>1936</v>
      </c>
      <c r="BM75" s="60" t="s">
        <v>1937</v>
      </c>
      <c r="BN75" s="60">
        <v>969311227.70000005</v>
      </c>
      <c r="BO75" s="60">
        <v>121458463959.5</v>
      </c>
      <c r="BP75" s="60">
        <v>70381741974.800003</v>
      </c>
      <c r="BQ75" s="60">
        <v>22012988154.700001</v>
      </c>
      <c r="BR75" s="60" t="s">
        <v>544</v>
      </c>
      <c r="BS75" s="60">
        <v>802965432.79999995</v>
      </c>
      <c r="BT75" s="60">
        <v>7543518872</v>
      </c>
      <c r="BU75" s="60">
        <v>3347576222.4000001</v>
      </c>
      <c r="BV75" s="60" t="s">
        <v>544</v>
      </c>
      <c r="BW75" s="60">
        <v>20666590061.299999</v>
      </c>
      <c r="BX75" s="60">
        <v>12861412041.299999</v>
      </c>
      <c r="BY75" s="60" t="s">
        <v>544</v>
      </c>
      <c r="BZ75" s="60">
        <v>-41780408.700000003</v>
      </c>
      <c r="CA75" s="60">
        <v>-232809402.30000001</v>
      </c>
      <c r="CB75" s="60" t="s">
        <v>1900</v>
      </c>
      <c r="CC75" s="60">
        <v>566305566.5</v>
      </c>
      <c r="CD75" s="60">
        <v>1778483378.7</v>
      </c>
      <c r="CE75" s="60">
        <v>1069768111.2</v>
      </c>
      <c r="CF75" s="60">
        <v>14572627238</v>
      </c>
      <c r="CG75" s="60">
        <v>649090544</v>
      </c>
      <c r="CH75" s="60" t="s">
        <v>544</v>
      </c>
      <c r="CI75" s="60" t="s">
        <v>923</v>
      </c>
      <c r="CJ75" s="60">
        <v>15.67</v>
      </c>
      <c r="CK75" s="60">
        <v>4062929230.3000002</v>
      </c>
      <c r="CL75" s="60" t="s">
        <v>544</v>
      </c>
      <c r="CM75" s="85">
        <v>107485</v>
      </c>
      <c r="CN75" s="60">
        <v>-42268900.399999999</v>
      </c>
      <c r="CO75" s="60">
        <v>591879544.29999995</v>
      </c>
      <c r="CP75" s="60">
        <v>3931295081.6999998</v>
      </c>
      <c r="CQ75" s="60">
        <v>92264475251.600006</v>
      </c>
      <c r="CR75" s="60">
        <v>66262463.799999997</v>
      </c>
      <c r="CS75" s="60">
        <v>-42268900.399999999</v>
      </c>
      <c r="CT75" s="60">
        <v>1007241172.2</v>
      </c>
      <c r="CU75" s="60">
        <v>975977702.79999995</v>
      </c>
      <c r="CV75" s="60">
        <v>1069768111.2</v>
      </c>
      <c r="CW75" s="60">
        <v>1983218875</v>
      </c>
      <c r="CX75" s="60">
        <v>2961983854</v>
      </c>
      <c r="CY75" s="60">
        <v>14.88</v>
      </c>
      <c r="CZ75" s="60">
        <f t="shared" si="2"/>
        <v>34.800999964969506</v>
      </c>
      <c r="DA75" s="60" t="str">
        <f t="shared" si="3"/>
        <v>Y</v>
      </c>
    </row>
    <row r="76" spans="1:105">
      <c r="A76" s="13" t="s">
        <v>923</v>
      </c>
      <c r="B76" s="13">
        <v>107485</v>
      </c>
      <c r="C76" s="13">
        <v>2023</v>
      </c>
      <c r="D76" s="13" t="s">
        <v>10</v>
      </c>
      <c r="E76" s="13" t="s">
        <v>13</v>
      </c>
      <c r="F76" s="84" t="s">
        <v>1804</v>
      </c>
      <c r="G76" s="60" t="s">
        <v>1931</v>
      </c>
      <c r="H76" s="60" t="s">
        <v>1932</v>
      </c>
      <c r="I76" s="60" t="s">
        <v>1933</v>
      </c>
      <c r="J76" s="60" t="s">
        <v>923</v>
      </c>
      <c r="K76" s="85">
        <v>107485</v>
      </c>
      <c r="L76" s="60">
        <v>4514484000000</v>
      </c>
      <c r="M76" s="60">
        <v>130164172783.7</v>
      </c>
      <c r="N76" s="60">
        <v>2580832110.5999999</v>
      </c>
      <c r="O76" s="60">
        <v>845082606.20000005</v>
      </c>
      <c r="P76" s="60">
        <v>-0.3</v>
      </c>
      <c r="Q76" s="60" t="s">
        <v>544</v>
      </c>
      <c r="R76" s="85" t="s">
        <v>544</v>
      </c>
      <c r="S76" s="85" t="s">
        <v>544</v>
      </c>
      <c r="T76" s="60">
        <v>44747715065.099998</v>
      </c>
      <c r="U76" s="60" t="s">
        <v>544</v>
      </c>
      <c r="V76" s="60" t="s">
        <v>544</v>
      </c>
      <c r="W76" s="60" t="s">
        <v>1934</v>
      </c>
      <c r="X76" s="60">
        <v>3780987807.6999998</v>
      </c>
      <c r="Y76" s="60">
        <v>91811060268.300003</v>
      </c>
      <c r="Z76" s="60">
        <v>8.06</v>
      </c>
      <c r="AA76" s="60" t="s">
        <v>544</v>
      </c>
      <c r="AB76" s="60" t="s">
        <v>544</v>
      </c>
      <c r="AC76" s="60">
        <v>130164172783.7</v>
      </c>
      <c r="AD76" s="60" t="s">
        <v>544</v>
      </c>
      <c r="AE76" s="60" t="s">
        <v>544</v>
      </c>
      <c r="AF76" s="60">
        <v>19.75</v>
      </c>
      <c r="AG76" s="60" t="s">
        <v>1935</v>
      </c>
      <c r="AH76" s="60" t="s">
        <v>544</v>
      </c>
      <c r="AI76" s="60">
        <v>14065824770.200001</v>
      </c>
      <c r="AJ76" s="60">
        <v>9759507549.7999992</v>
      </c>
      <c r="AK76" s="60">
        <v>3.06</v>
      </c>
      <c r="AL76" s="60">
        <v>101447452747.2</v>
      </c>
      <c r="AM76" s="60">
        <v>3931176661.1999998</v>
      </c>
      <c r="AN76" s="60">
        <v>1890234410.7</v>
      </c>
      <c r="AO76" s="60">
        <v>1312400889.4000001</v>
      </c>
      <c r="AP76" s="60">
        <v>15305192761.5</v>
      </c>
      <c r="AQ76" s="60">
        <v>130164172783.7</v>
      </c>
      <c r="AR76" s="60">
        <v>3.33</v>
      </c>
      <c r="AS76" s="60">
        <v>13975261670</v>
      </c>
      <c r="AT76" s="60">
        <v>44747715065.099998</v>
      </c>
      <c r="AU76" s="85">
        <v>107485</v>
      </c>
      <c r="AV76" s="60" t="s">
        <v>544</v>
      </c>
      <c r="AW76" s="60" t="s">
        <v>544</v>
      </c>
      <c r="AX76" s="60">
        <v>315111149.89999998</v>
      </c>
      <c r="AY76" s="60">
        <v>9759507549.7999992</v>
      </c>
      <c r="AZ76" s="60">
        <v>30598996658.200001</v>
      </c>
      <c r="BA76" s="60">
        <v>22888821636.5</v>
      </c>
      <c r="BB76" s="60" t="s">
        <v>1808</v>
      </c>
      <c r="BC76" s="60" t="s">
        <v>544</v>
      </c>
      <c r="BD76" s="60">
        <v>7458005370.6000004</v>
      </c>
      <c r="BE76" s="60">
        <v>150044690.59999999</v>
      </c>
      <c r="BF76" s="60" t="s">
        <v>544</v>
      </c>
      <c r="BG76" s="60">
        <v>785226192.29999995</v>
      </c>
      <c r="BH76" s="60">
        <v>77396044251.399994</v>
      </c>
      <c r="BI76" s="60">
        <v>969033821.60000002</v>
      </c>
      <c r="BJ76" s="60" t="s">
        <v>544</v>
      </c>
      <c r="BK76" s="60">
        <v>2357783354.5</v>
      </c>
      <c r="BL76" s="85" t="s">
        <v>1936</v>
      </c>
      <c r="BM76" s="60" t="s">
        <v>1937</v>
      </c>
      <c r="BN76" s="60">
        <v>1017818528.9</v>
      </c>
      <c r="BO76" s="60">
        <v>124442868392.39999</v>
      </c>
      <c r="BP76" s="60">
        <v>69938038880.800003</v>
      </c>
      <c r="BQ76" s="60">
        <v>21829714868.400002</v>
      </c>
      <c r="BR76" s="60" t="s">
        <v>544</v>
      </c>
      <c r="BS76" s="60">
        <v>1053743910.2</v>
      </c>
      <c r="BT76" s="60">
        <v>9636392478.8999996</v>
      </c>
      <c r="BU76" s="60">
        <v>4429230463.3000002</v>
      </c>
      <c r="BV76" s="60" t="s">
        <v>544</v>
      </c>
      <c r="BW76" s="60">
        <v>22888821636.5</v>
      </c>
      <c r="BX76" s="60">
        <v>13380042109.4</v>
      </c>
      <c r="BY76" s="60" t="s">
        <v>544</v>
      </c>
      <c r="BZ76" s="60">
        <v>-13897298.4</v>
      </c>
      <c r="CA76" s="60">
        <v>-36386702.5</v>
      </c>
      <c r="CB76" s="60" t="s">
        <v>1900</v>
      </c>
      <c r="CC76" s="60">
        <v>1016722891.2</v>
      </c>
      <c r="CD76" s="60">
        <v>1785456853.9000001</v>
      </c>
      <c r="CE76" s="60">
        <v>1500619901.8</v>
      </c>
      <c r="CF76" s="60">
        <v>15305192761.5</v>
      </c>
      <c r="CG76" s="60">
        <v>1174811868.7</v>
      </c>
      <c r="CH76" s="60" t="s">
        <v>544</v>
      </c>
      <c r="CI76" s="60" t="s">
        <v>923</v>
      </c>
      <c r="CJ76" s="60">
        <v>16.14</v>
      </c>
      <c r="CK76" s="60">
        <v>5671222218.5</v>
      </c>
      <c r="CL76" s="60" t="s">
        <v>544</v>
      </c>
      <c r="CM76" s="85">
        <v>107485</v>
      </c>
      <c r="CN76" s="60">
        <v>-97050428.299999997</v>
      </c>
      <c r="CO76" s="60">
        <v>969033821.60000002</v>
      </c>
      <c r="CP76" s="60">
        <v>4798806336.6000004</v>
      </c>
      <c r="CQ76" s="60">
        <v>91811060268.300003</v>
      </c>
      <c r="CR76" s="60">
        <v>67179886.5</v>
      </c>
      <c r="CS76" s="60">
        <v>-97050428.299999997</v>
      </c>
      <c r="CT76" s="60">
        <v>1042787533.9</v>
      </c>
      <c r="CU76" s="60">
        <v>1314995820.5999999</v>
      </c>
      <c r="CV76" s="60">
        <v>1500619901.8</v>
      </c>
      <c r="CW76" s="60">
        <v>2357783354.5</v>
      </c>
      <c r="CX76" s="60">
        <v>3780987807.6999998</v>
      </c>
      <c r="CY76" s="60">
        <v>15.35</v>
      </c>
      <c r="CZ76" s="60">
        <f t="shared" si="2"/>
        <v>34.682999964221594</v>
      </c>
      <c r="DA76" s="60" t="str">
        <f t="shared" si="3"/>
        <v>Y</v>
      </c>
    </row>
    <row r="77" spans="1:105">
      <c r="A77" s="13" t="s">
        <v>733</v>
      </c>
      <c r="B77" s="13">
        <v>1249291</v>
      </c>
      <c r="C77" s="13">
        <v>2022</v>
      </c>
      <c r="D77" s="13" t="s">
        <v>1</v>
      </c>
      <c r="E77" s="13" t="s">
        <v>507</v>
      </c>
      <c r="F77" s="84" t="s">
        <v>1812</v>
      </c>
      <c r="G77" s="60" t="s">
        <v>1813</v>
      </c>
      <c r="H77" s="60" t="s">
        <v>545</v>
      </c>
      <c r="I77" s="60" t="s">
        <v>1815</v>
      </c>
      <c r="J77" s="60" t="s">
        <v>1938</v>
      </c>
      <c r="K77" s="85">
        <v>1579754</v>
      </c>
      <c r="L77" s="60">
        <v>635100000</v>
      </c>
      <c r="M77" s="60">
        <v>635100000</v>
      </c>
      <c r="N77" s="60">
        <v>4900000</v>
      </c>
      <c r="O77" s="60">
        <v>5300000</v>
      </c>
      <c r="P77" s="60">
        <v>-0.18</v>
      </c>
      <c r="Q77" s="60" t="s">
        <v>544</v>
      </c>
      <c r="R77" s="85" t="s">
        <v>544</v>
      </c>
      <c r="S77" s="85" t="s">
        <v>544</v>
      </c>
      <c r="T77" s="60">
        <v>98000000</v>
      </c>
      <c r="U77" s="60" t="s">
        <v>544</v>
      </c>
      <c r="V77" s="60" t="s">
        <v>544</v>
      </c>
      <c r="W77" s="60" t="s">
        <v>1816</v>
      </c>
      <c r="X77" s="60">
        <v>19300000</v>
      </c>
      <c r="Y77" s="60">
        <v>488300000</v>
      </c>
      <c r="Z77" s="60">
        <v>7.66</v>
      </c>
      <c r="AA77" s="60">
        <v>21500000</v>
      </c>
      <c r="AB77" s="60">
        <v>456500000</v>
      </c>
      <c r="AC77" s="60">
        <v>635100000</v>
      </c>
      <c r="AD77" s="60" t="s">
        <v>544</v>
      </c>
      <c r="AE77" s="60">
        <v>329100000</v>
      </c>
      <c r="AF77" s="60">
        <v>3.57</v>
      </c>
      <c r="AG77" s="60" t="s">
        <v>1817</v>
      </c>
      <c r="AH77" s="60" t="s">
        <v>544</v>
      </c>
      <c r="AI77" s="60">
        <v>73700000</v>
      </c>
      <c r="AJ77" s="60">
        <v>31100000</v>
      </c>
      <c r="AK77" s="60">
        <v>3.18</v>
      </c>
      <c r="AL77" s="60">
        <v>509800000</v>
      </c>
      <c r="AM77" s="60">
        <v>19700000</v>
      </c>
      <c r="AN77" s="60">
        <v>19100000</v>
      </c>
      <c r="AO77" s="60">
        <v>500000</v>
      </c>
      <c r="AP77" s="60">
        <v>74300000</v>
      </c>
      <c r="AQ77" s="60">
        <v>635100000</v>
      </c>
      <c r="AR77" s="60">
        <v>0.95</v>
      </c>
      <c r="AS77" s="60">
        <v>75600000</v>
      </c>
      <c r="AT77" s="60">
        <v>154800000</v>
      </c>
      <c r="AU77" s="85">
        <v>1249291</v>
      </c>
      <c r="AV77" s="60" t="s">
        <v>544</v>
      </c>
      <c r="AW77" s="60" t="s">
        <v>544</v>
      </c>
      <c r="AX77" s="60">
        <v>2300000</v>
      </c>
      <c r="AY77" s="60">
        <v>360300000</v>
      </c>
      <c r="AZ77" s="60">
        <v>85600000</v>
      </c>
      <c r="BA77" s="60">
        <v>600000</v>
      </c>
      <c r="BB77" s="60" t="s">
        <v>1808</v>
      </c>
      <c r="BC77" s="60" t="s">
        <v>544</v>
      </c>
      <c r="BD77" s="60">
        <v>9500000</v>
      </c>
      <c r="BE77" s="60">
        <v>2800000</v>
      </c>
      <c r="BF77" s="60" t="s">
        <v>544</v>
      </c>
      <c r="BG77" s="60">
        <v>6700000</v>
      </c>
      <c r="BH77" s="60">
        <v>515600000</v>
      </c>
      <c r="BI77" s="60">
        <v>3800000</v>
      </c>
      <c r="BJ77" s="60" t="s">
        <v>544</v>
      </c>
      <c r="BK77" s="60">
        <v>16300000</v>
      </c>
      <c r="BL77" s="85" t="s">
        <v>1939</v>
      </c>
      <c r="BM77" s="60" t="s">
        <v>1940</v>
      </c>
      <c r="BN77" s="60">
        <v>8900000</v>
      </c>
      <c r="BO77" s="60">
        <v>613900000</v>
      </c>
      <c r="BP77" s="60">
        <v>506100000</v>
      </c>
      <c r="BQ77" s="60">
        <v>22200000</v>
      </c>
      <c r="BR77" s="60">
        <v>6400000</v>
      </c>
      <c r="BS77" s="60">
        <v>9500000</v>
      </c>
      <c r="BT77" s="60" t="s">
        <v>544</v>
      </c>
      <c r="BU77" s="60">
        <v>36200000</v>
      </c>
      <c r="BV77" s="60">
        <v>100000</v>
      </c>
      <c r="BW77" s="60">
        <v>600000</v>
      </c>
      <c r="BX77" s="60">
        <v>73700000</v>
      </c>
      <c r="BY77" s="60" t="s">
        <v>544</v>
      </c>
      <c r="BZ77" s="60">
        <v>0</v>
      </c>
      <c r="CA77" s="60" t="s">
        <v>544</v>
      </c>
      <c r="CB77" s="60" t="s">
        <v>544</v>
      </c>
      <c r="CC77" s="60" t="s">
        <v>544</v>
      </c>
      <c r="CD77" s="60">
        <v>6100000</v>
      </c>
      <c r="CE77" s="60">
        <v>6600000</v>
      </c>
      <c r="CF77" s="60">
        <v>74300000</v>
      </c>
      <c r="CG77" s="60">
        <v>2200000</v>
      </c>
      <c r="CH77" s="60">
        <v>6100000</v>
      </c>
      <c r="CI77" s="60" t="s">
        <v>1938</v>
      </c>
      <c r="CJ77" s="60">
        <v>16.14</v>
      </c>
      <c r="CK77" s="60">
        <v>38400000</v>
      </c>
      <c r="CL77" s="60" t="s">
        <v>544</v>
      </c>
      <c r="CM77" s="85">
        <v>1579754</v>
      </c>
      <c r="CN77" s="60" t="s">
        <v>544</v>
      </c>
      <c r="CO77" s="60">
        <v>3800000</v>
      </c>
      <c r="CP77" s="60">
        <v>28200000</v>
      </c>
      <c r="CQ77" s="60">
        <v>488300000</v>
      </c>
      <c r="CR77" s="60" t="s">
        <v>544</v>
      </c>
      <c r="CS77" s="60" t="s">
        <v>544</v>
      </c>
      <c r="CT77" s="60">
        <v>6500000</v>
      </c>
      <c r="CU77" s="60">
        <v>9800000</v>
      </c>
      <c r="CV77" s="60">
        <v>6600000</v>
      </c>
      <c r="CW77" s="60">
        <v>16300000</v>
      </c>
      <c r="CX77" s="60">
        <v>19300000</v>
      </c>
      <c r="CY77" s="60">
        <v>16.14</v>
      </c>
      <c r="CZ77" s="60">
        <f t="shared" si="2"/>
        <v>1</v>
      </c>
      <c r="DA77" s="60" t="str">
        <f t="shared" si="3"/>
        <v>N</v>
      </c>
    </row>
    <row r="78" spans="1:105">
      <c r="A78" s="13" t="s">
        <v>733</v>
      </c>
      <c r="B78" s="13">
        <v>1249291</v>
      </c>
      <c r="C78" s="13">
        <v>2023</v>
      </c>
      <c r="D78" s="13" t="s">
        <v>1</v>
      </c>
      <c r="E78" s="13" t="s">
        <v>507</v>
      </c>
      <c r="F78" s="84" t="s">
        <v>1804</v>
      </c>
      <c r="G78" s="60" t="s">
        <v>1813</v>
      </c>
      <c r="H78" s="60" t="s">
        <v>545</v>
      </c>
      <c r="I78" s="60" t="s">
        <v>1815</v>
      </c>
      <c r="J78" s="60" t="s">
        <v>1938</v>
      </c>
      <c r="K78" s="85">
        <v>1579754</v>
      </c>
      <c r="L78" s="60">
        <v>654800000</v>
      </c>
      <c r="M78" s="60">
        <v>654800000</v>
      </c>
      <c r="N78" s="60">
        <v>3500000</v>
      </c>
      <c r="O78" s="60">
        <v>2800000</v>
      </c>
      <c r="P78" s="60">
        <v>-0.23</v>
      </c>
      <c r="Q78" s="60" t="s">
        <v>544</v>
      </c>
      <c r="R78" s="85" t="s">
        <v>544</v>
      </c>
      <c r="S78" s="85" t="s">
        <v>544</v>
      </c>
      <c r="T78" s="60">
        <v>75300000</v>
      </c>
      <c r="U78" s="60" t="s">
        <v>544</v>
      </c>
      <c r="V78" s="60" t="s">
        <v>544</v>
      </c>
      <c r="W78" s="60" t="s">
        <v>1816</v>
      </c>
      <c r="X78" s="60">
        <v>20700000</v>
      </c>
      <c r="Y78" s="60">
        <v>475000000</v>
      </c>
      <c r="Z78" s="60">
        <v>9.17</v>
      </c>
      <c r="AA78" s="60">
        <v>38500000</v>
      </c>
      <c r="AB78" s="60">
        <v>586700000</v>
      </c>
      <c r="AC78" s="60">
        <v>654800000</v>
      </c>
      <c r="AD78" s="60" t="s">
        <v>544</v>
      </c>
      <c r="AE78" s="60">
        <v>359600000</v>
      </c>
      <c r="AF78" s="60">
        <v>3.85</v>
      </c>
      <c r="AG78" s="60" t="s">
        <v>1817</v>
      </c>
      <c r="AH78" s="60" t="s">
        <v>544</v>
      </c>
      <c r="AI78" s="60">
        <v>81400000</v>
      </c>
      <c r="AJ78" s="60">
        <v>28600000</v>
      </c>
      <c r="AK78" s="60">
        <v>3.33</v>
      </c>
      <c r="AL78" s="60">
        <v>513500000</v>
      </c>
      <c r="AM78" s="60">
        <v>23700000</v>
      </c>
      <c r="AN78" s="60">
        <v>24500000</v>
      </c>
      <c r="AO78" s="60">
        <v>500000</v>
      </c>
      <c r="AP78" s="60">
        <v>82400000</v>
      </c>
      <c r="AQ78" s="60">
        <v>654800000</v>
      </c>
      <c r="AR78" s="60">
        <v>0.66</v>
      </c>
      <c r="AS78" s="60">
        <v>82700000</v>
      </c>
      <c r="AT78" s="60">
        <v>138800000</v>
      </c>
      <c r="AU78" s="85">
        <v>1249291</v>
      </c>
      <c r="AV78" s="60" t="s">
        <v>544</v>
      </c>
      <c r="AW78" s="60" t="s">
        <v>544</v>
      </c>
      <c r="AX78" s="60">
        <v>2000000</v>
      </c>
      <c r="AY78" s="60">
        <v>388200000</v>
      </c>
      <c r="AZ78" s="60">
        <v>87300000</v>
      </c>
      <c r="BA78" s="60">
        <v>600000</v>
      </c>
      <c r="BB78" s="60" t="s">
        <v>1808</v>
      </c>
      <c r="BC78" s="60" t="s">
        <v>544</v>
      </c>
      <c r="BD78" s="60">
        <v>6400000</v>
      </c>
      <c r="BE78" s="60" t="s">
        <v>544</v>
      </c>
      <c r="BF78" s="60" t="s">
        <v>544</v>
      </c>
      <c r="BG78" s="60">
        <v>7300000</v>
      </c>
      <c r="BH78" s="60">
        <v>527600000</v>
      </c>
      <c r="BI78" s="60">
        <v>8100000</v>
      </c>
      <c r="BJ78" s="60" t="s">
        <v>544</v>
      </c>
      <c r="BK78" s="60">
        <v>18100000</v>
      </c>
      <c r="BL78" s="85" t="s">
        <v>1939</v>
      </c>
      <c r="BM78" s="60" t="s">
        <v>1940</v>
      </c>
      <c r="BN78" s="60">
        <v>8900000</v>
      </c>
      <c r="BO78" s="60">
        <v>633200000</v>
      </c>
      <c r="BP78" s="60">
        <v>521200000</v>
      </c>
      <c r="BQ78" s="60">
        <v>24700000</v>
      </c>
      <c r="BR78" s="60">
        <v>5900000</v>
      </c>
      <c r="BS78" s="60">
        <v>10600000</v>
      </c>
      <c r="BT78" s="60" t="s">
        <v>544</v>
      </c>
      <c r="BU78" s="60">
        <v>40700000</v>
      </c>
      <c r="BV78" s="60">
        <v>1100000</v>
      </c>
      <c r="BW78" s="60">
        <v>600000</v>
      </c>
      <c r="BX78" s="60">
        <v>81400000</v>
      </c>
      <c r="BY78" s="60" t="s">
        <v>544</v>
      </c>
      <c r="BZ78" s="60">
        <v>0</v>
      </c>
      <c r="CA78" s="60" t="s">
        <v>544</v>
      </c>
      <c r="CB78" s="60" t="s">
        <v>544</v>
      </c>
      <c r="CC78" s="60" t="s">
        <v>544</v>
      </c>
      <c r="CD78" s="60">
        <v>6000000</v>
      </c>
      <c r="CE78" s="60">
        <v>8500000</v>
      </c>
      <c r="CF78" s="60">
        <v>82400000</v>
      </c>
      <c r="CG78" s="60">
        <v>4500000</v>
      </c>
      <c r="CH78" s="60">
        <v>5900000</v>
      </c>
      <c r="CI78" s="60" t="s">
        <v>1938</v>
      </c>
      <c r="CJ78" s="60">
        <v>13.87</v>
      </c>
      <c r="CK78" s="60">
        <v>45200000</v>
      </c>
      <c r="CL78" s="60" t="s">
        <v>544</v>
      </c>
      <c r="CM78" s="85">
        <v>1579754</v>
      </c>
      <c r="CN78" s="60" t="s">
        <v>544</v>
      </c>
      <c r="CO78" s="60">
        <v>8100000</v>
      </c>
      <c r="CP78" s="60">
        <v>29600000</v>
      </c>
      <c r="CQ78" s="60">
        <v>475000000</v>
      </c>
      <c r="CR78" s="60" t="s">
        <v>544</v>
      </c>
      <c r="CS78" s="60" t="s">
        <v>544</v>
      </c>
      <c r="CT78" s="60">
        <v>7600000</v>
      </c>
      <c r="CU78" s="60">
        <v>10500000</v>
      </c>
      <c r="CV78" s="60">
        <v>8500000</v>
      </c>
      <c r="CW78" s="60">
        <v>18100000</v>
      </c>
      <c r="CX78" s="60">
        <v>20700000</v>
      </c>
      <c r="CY78" s="60">
        <v>13.87</v>
      </c>
      <c r="CZ78" s="60">
        <f t="shared" si="2"/>
        <v>1</v>
      </c>
      <c r="DA78" s="60" t="str">
        <f t="shared" si="3"/>
        <v>N</v>
      </c>
    </row>
    <row r="79" spans="1:105">
      <c r="A79" s="13" t="s">
        <v>924</v>
      </c>
      <c r="B79" s="13">
        <v>1167370</v>
      </c>
      <c r="C79" s="13">
        <v>2022</v>
      </c>
      <c r="D79" s="13" t="s">
        <v>1</v>
      </c>
      <c r="E79" s="13" t="s">
        <v>13</v>
      </c>
      <c r="F79" s="84" t="s">
        <v>1812</v>
      </c>
      <c r="G79" s="60" t="s">
        <v>1813</v>
      </c>
      <c r="H79" s="60" t="s">
        <v>1941</v>
      </c>
      <c r="I79" s="60" t="s">
        <v>1815</v>
      </c>
      <c r="J79" s="60" t="s">
        <v>919</v>
      </c>
      <c r="K79" s="85">
        <v>1570053</v>
      </c>
      <c r="L79" s="60">
        <v>10964500000</v>
      </c>
      <c r="M79" s="60">
        <v>10964500000</v>
      </c>
      <c r="N79" s="60">
        <v>682700000</v>
      </c>
      <c r="O79" s="60">
        <v>130800000</v>
      </c>
      <c r="P79" s="60">
        <v>-0.12</v>
      </c>
      <c r="Q79" s="60" t="s">
        <v>544</v>
      </c>
      <c r="R79" s="85">
        <v>2299</v>
      </c>
      <c r="S79" s="85" t="s">
        <v>544</v>
      </c>
      <c r="T79" s="60">
        <v>628400000</v>
      </c>
      <c r="U79" s="60">
        <v>279000000</v>
      </c>
      <c r="V79" s="60" t="s">
        <v>544</v>
      </c>
      <c r="W79" s="60" t="s">
        <v>1816</v>
      </c>
      <c r="X79" s="60">
        <v>348800000</v>
      </c>
      <c r="Y79" s="60">
        <v>7361300000</v>
      </c>
      <c r="Z79" s="60">
        <v>5.04</v>
      </c>
      <c r="AA79" s="60">
        <v>36300000</v>
      </c>
      <c r="AB79" s="60">
        <v>7223100000</v>
      </c>
      <c r="AC79" s="60">
        <v>10964500000</v>
      </c>
      <c r="AD79" s="60">
        <v>8.15</v>
      </c>
      <c r="AE79" s="60">
        <v>1488500000</v>
      </c>
      <c r="AF79" s="60">
        <v>10.14</v>
      </c>
      <c r="AG79" s="60" t="s">
        <v>1817</v>
      </c>
      <c r="AH79" s="60" t="s">
        <v>544</v>
      </c>
      <c r="AI79" s="60">
        <v>855600000</v>
      </c>
      <c r="AJ79" s="60">
        <v>2494100000</v>
      </c>
      <c r="AK79" s="60">
        <v>3.62</v>
      </c>
      <c r="AL79" s="60">
        <v>7578400000</v>
      </c>
      <c r="AM79" s="60">
        <v>406500000</v>
      </c>
      <c r="AN79" s="60">
        <v>217800000</v>
      </c>
      <c r="AO79" s="60">
        <v>220800000</v>
      </c>
      <c r="AP79" s="60">
        <v>1159400000</v>
      </c>
      <c r="AQ79" s="60">
        <v>10964500000</v>
      </c>
      <c r="AR79" s="60">
        <v>8.33</v>
      </c>
      <c r="AS79" s="60">
        <v>1152800000</v>
      </c>
      <c r="AT79" s="60">
        <v>3937700000</v>
      </c>
      <c r="AU79" s="85">
        <v>1167370</v>
      </c>
      <c r="AV79" s="60" t="s">
        <v>544</v>
      </c>
      <c r="AW79" s="60" t="s">
        <v>544</v>
      </c>
      <c r="AX79" s="60">
        <v>71000000</v>
      </c>
      <c r="AY79" s="60">
        <v>3982600000</v>
      </c>
      <c r="AZ79" s="60">
        <v>1481200000</v>
      </c>
      <c r="BA79" s="60">
        <v>279000000</v>
      </c>
      <c r="BB79" s="60" t="s">
        <v>1808</v>
      </c>
      <c r="BC79" s="60" t="s">
        <v>544</v>
      </c>
      <c r="BD79" s="60">
        <v>442600000</v>
      </c>
      <c r="BE79" s="60">
        <v>136000000</v>
      </c>
      <c r="BF79" s="60">
        <v>3300000</v>
      </c>
      <c r="BG79" s="60">
        <v>57500000</v>
      </c>
      <c r="BH79" s="60">
        <v>8199300000</v>
      </c>
      <c r="BI79" s="60">
        <v>24400000</v>
      </c>
      <c r="BJ79" s="60" t="s">
        <v>544</v>
      </c>
      <c r="BK79" s="60">
        <v>215000000</v>
      </c>
      <c r="BL79" s="85" t="s">
        <v>544</v>
      </c>
      <c r="BM79" s="60" t="s">
        <v>544</v>
      </c>
      <c r="BN79" s="60">
        <v>67300000</v>
      </c>
      <c r="BO79" s="60">
        <v>10082100000</v>
      </c>
      <c r="BP79" s="60">
        <v>7756700000</v>
      </c>
      <c r="BQ79" s="60">
        <v>835700000</v>
      </c>
      <c r="BR79" s="60">
        <v>1165000000</v>
      </c>
      <c r="BS79" s="60">
        <v>214500000</v>
      </c>
      <c r="BT79" s="60">
        <v>180800000</v>
      </c>
      <c r="BU79" s="60">
        <v>509200000</v>
      </c>
      <c r="BV79" s="60">
        <v>249600000</v>
      </c>
      <c r="BW79" s="60">
        <v>279000000</v>
      </c>
      <c r="BX79" s="60">
        <v>855600000</v>
      </c>
      <c r="BY79" s="60" t="s">
        <v>544</v>
      </c>
      <c r="BZ79" s="60">
        <v>600000</v>
      </c>
      <c r="CA79" s="60" t="s">
        <v>544</v>
      </c>
      <c r="CB79" s="60" t="s">
        <v>1917</v>
      </c>
      <c r="CC79" s="60">
        <v>150200000</v>
      </c>
      <c r="CD79" s="60">
        <v>151100000</v>
      </c>
      <c r="CE79" s="60">
        <v>67600000</v>
      </c>
      <c r="CF79" s="60">
        <v>1159400000</v>
      </c>
      <c r="CG79" s="60">
        <v>54800000</v>
      </c>
      <c r="CH79" s="60">
        <v>222300000</v>
      </c>
      <c r="CI79" s="60" t="s">
        <v>919</v>
      </c>
      <c r="CJ79" s="60">
        <v>11.85</v>
      </c>
      <c r="CK79" s="60">
        <v>566600000</v>
      </c>
      <c r="CL79" s="60" t="s">
        <v>544</v>
      </c>
      <c r="CM79" s="85">
        <v>1570053</v>
      </c>
      <c r="CN79" s="60">
        <v>-3500000</v>
      </c>
      <c r="CO79" s="60">
        <v>24400000</v>
      </c>
      <c r="CP79" s="60">
        <v>416100000</v>
      </c>
      <c r="CQ79" s="60">
        <v>7361300000</v>
      </c>
      <c r="CR79" s="60">
        <v>2600000</v>
      </c>
      <c r="CS79" s="60">
        <v>-3500000</v>
      </c>
      <c r="CT79" s="60">
        <v>83400000</v>
      </c>
      <c r="CU79" s="60">
        <v>131600000</v>
      </c>
      <c r="CV79" s="60">
        <v>67600000</v>
      </c>
      <c r="CW79" s="60">
        <v>215000000</v>
      </c>
      <c r="CX79" s="60">
        <v>348800000</v>
      </c>
      <c r="CY79" s="60">
        <v>11.85</v>
      </c>
      <c r="CZ79" s="60">
        <f t="shared" si="2"/>
        <v>1</v>
      </c>
      <c r="DA79" s="60" t="str">
        <f t="shared" si="3"/>
        <v>N</v>
      </c>
    </row>
    <row r="80" spans="1:105">
      <c r="A80" s="13" t="s">
        <v>924</v>
      </c>
      <c r="B80" s="13">
        <v>1167370</v>
      </c>
      <c r="C80" s="13">
        <v>2023</v>
      </c>
      <c r="D80" s="13" t="s">
        <v>1</v>
      </c>
      <c r="E80" s="13" t="s">
        <v>13</v>
      </c>
      <c r="F80" s="84" t="s">
        <v>1804</v>
      </c>
      <c r="G80" s="60" t="s">
        <v>1813</v>
      </c>
      <c r="H80" s="60" t="s">
        <v>1941</v>
      </c>
      <c r="I80" s="60" t="s">
        <v>1815</v>
      </c>
      <c r="J80" s="60" t="s">
        <v>919</v>
      </c>
      <c r="K80" s="85">
        <v>1570053</v>
      </c>
      <c r="L80" s="60">
        <v>10718200000</v>
      </c>
      <c r="M80" s="60">
        <v>10718200000</v>
      </c>
      <c r="N80" s="60">
        <v>705600000</v>
      </c>
      <c r="O80" s="60">
        <v>47000000</v>
      </c>
      <c r="P80" s="60">
        <v>-0.3</v>
      </c>
      <c r="Q80" s="60" t="s">
        <v>544</v>
      </c>
      <c r="R80" s="85">
        <v>2432</v>
      </c>
      <c r="S80" s="85" t="s">
        <v>544</v>
      </c>
      <c r="T80" s="60">
        <v>625800000</v>
      </c>
      <c r="U80" s="60">
        <v>230600000</v>
      </c>
      <c r="V80" s="60" t="s">
        <v>544</v>
      </c>
      <c r="W80" s="60" t="s">
        <v>1816</v>
      </c>
      <c r="X80" s="60">
        <v>359500000</v>
      </c>
      <c r="Y80" s="60">
        <v>7157900000</v>
      </c>
      <c r="Z80" s="60">
        <v>10.29</v>
      </c>
      <c r="AA80" s="60">
        <v>74000000</v>
      </c>
      <c r="AB80" s="60">
        <v>7374900000</v>
      </c>
      <c r="AC80" s="60">
        <v>10718200000</v>
      </c>
      <c r="AD80" s="60">
        <v>8.89</v>
      </c>
      <c r="AE80" s="60">
        <v>1497500000</v>
      </c>
      <c r="AF80" s="60">
        <v>10.46</v>
      </c>
      <c r="AG80" s="60" t="s">
        <v>1817</v>
      </c>
      <c r="AH80" s="60" t="s">
        <v>544</v>
      </c>
      <c r="AI80" s="60">
        <v>913600000</v>
      </c>
      <c r="AJ80" s="60">
        <v>2550300000</v>
      </c>
      <c r="AK80" s="60">
        <v>3.67</v>
      </c>
      <c r="AL80" s="60">
        <v>7392600000</v>
      </c>
      <c r="AM80" s="60">
        <v>427300000</v>
      </c>
      <c r="AN80" s="60">
        <v>291400000</v>
      </c>
      <c r="AO80" s="60">
        <v>207100000</v>
      </c>
      <c r="AP80" s="60">
        <v>1215300000</v>
      </c>
      <c r="AQ80" s="60">
        <v>10718200000</v>
      </c>
      <c r="AR80" s="60">
        <v>8.7799999999999994</v>
      </c>
      <c r="AS80" s="60">
        <v>1202200000</v>
      </c>
      <c r="AT80" s="60">
        <v>3747400000</v>
      </c>
      <c r="AU80" s="85">
        <v>1167370</v>
      </c>
      <c r="AV80" s="60" t="s">
        <v>544</v>
      </c>
      <c r="AW80" s="60" t="s">
        <v>544</v>
      </c>
      <c r="AX80" s="60">
        <v>84100000</v>
      </c>
      <c r="AY80" s="60">
        <v>4047800000</v>
      </c>
      <c r="AZ80" s="60">
        <v>1459200000</v>
      </c>
      <c r="BA80" s="60">
        <v>238300000</v>
      </c>
      <c r="BB80" s="60" t="s">
        <v>1808</v>
      </c>
      <c r="BC80" s="60" t="s">
        <v>544</v>
      </c>
      <c r="BD80" s="60">
        <v>399100000</v>
      </c>
      <c r="BE80" s="60">
        <v>129600000</v>
      </c>
      <c r="BF80" s="60">
        <v>4200000</v>
      </c>
      <c r="BG80" s="60">
        <v>67100000</v>
      </c>
      <c r="BH80" s="60">
        <v>8033500000</v>
      </c>
      <c r="BI80" s="60">
        <v>129800000</v>
      </c>
      <c r="BJ80" s="60" t="s">
        <v>544</v>
      </c>
      <c r="BK80" s="60">
        <v>239200000</v>
      </c>
      <c r="BL80" s="85" t="s">
        <v>544</v>
      </c>
      <c r="BM80" s="60" t="s">
        <v>544</v>
      </c>
      <c r="BN80" s="60">
        <v>82900000</v>
      </c>
      <c r="BO80" s="60">
        <v>9839200000</v>
      </c>
      <c r="BP80" s="60">
        <v>7634400000</v>
      </c>
      <c r="BQ80" s="60">
        <v>737700000</v>
      </c>
      <c r="BR80" s="60">
        <v>1080800000</v>
      </c>
      <c r="BS80" s="60">
        <v>234600000</v>
      </c>
      <c r="BT80" s="60">
        <v>160700000</v>
      </c>
      <c r="BU80" s="60">
        <v>559200000</v>
      </c>
      <c r="BV80" s="60">
        <v>245600000</v>
      </c>
      <c r="BW80" s="60">
        <v>238400000</v>
      </c>
      <c r="BX80" s="60">
        <v>913600000</v>
      </c>
      <c r="BY80" s="60" t="s">
        <v>544</v>
      </c>
      <c r="BZ80" s="60">
        <v>200000</v>
      </c>
      <c r="CA80" s="60" t="s">
        <v>544</v>
      </c>
      <c r="CB80" s="60" t="s">
        <v>1917</v>
      </c>
      <c r="CC80" s="60">
        <v>191400000</v>
      </c>
      <c r="CD80" s="60">
        <v>137500000</v>
      </c>
      <c r="CE80" s="60">
        <v>152800000</v>
      </c>
      <c r="CF80" s="60">
        <v>1215300000</v>
      </c>
      <c r="CG80" s="60">
        <v>89000000</v>
      </c>
      <c r="CH80" s="60">
        <v>102500000</v>
      </c>
      <c r="CI80" s="60" t="s">
        <v>919</v>
      </c>
      <c r="CJ80" s="60">
        <v>12.39</v>
      </c>
      <c r="CK80" s="60">
        <v>650900000</v>
      </c>
      <c r="CL80" s="60" t="s">
        <v>544</v>
      </c>
      <c r="CM80" s="85">
        <v>1570053</v>
      </c>
      <c r="CN80" s="60">
        <v>3100000</v>
      </c>
      <c r="CO80" s="60">
        <v>129800000</v>
      </c>
      <c r="CP80" s="60">
        <v>442400000</v>
      </c>
      <c r="CQ80" s="60">
        <v>7157900000</v>
      </c>
      <c r="CR80" s="60">
        <v>2700000</v>
      </c>
      <c r="CS80" s="60">
        <v>3100000</v>
      </c>
      <c r="CT80" s="60">
        <v>104100000</v>
      </c>
      <c r="CU80" s="60">
        <v>135100000</v>
      </c>
      <c r="CV80" s="60">
        <v>152800000</v>
      </c>
      <c r="CW80" s="60">
        <v>239200000</v>
      </c>
      <c r="CX80" s="60">
        <v>359500000</v>
      </c>
      <c r="CY80" s="60">
        <v>12.39</v>
      </c>
      <c r="CZ80" s="60">
        <f t="shared" si="2"/>
        <v>1</v>
      </c>
      <c r="DA80" s="60" t="str">
        <f t="shared" si="3"/>
        <v>N</v>
      </c>
    </row>
    <row r="81" spans="1:105">
      <c r="A81" s="13" t="s">
        <v>925</v>
      </c>
      <c r="B81" s="13">
        <v>1011997</v>
      </c>
      <c r="C81" s="13">
        <v>2022</v>
      </c>
      <c r="D81" s="13" t="s">
        <v>1</v>
      </c>
      <c r="E81" s="13" t="s">
        <v>13</v>
      </c>
      <c r="F81" s="84" t="s">
        <v>1812</v>
      </c>
      <c r="G81" s="60" t="s">
        <v>1942</v>
      </c>
      <c r="H81" s="60" t="s">
        <v>1943</v>
      </c>
      <c r="I81" s="60" t="s">
        <v>1944</v>
      </c>
      <c r="J81" s="60" t="s">
        <v>925</v>
      </c>
      <c r="K81" s="85">
        <v>1011997</v>
      </c>
      <c r="L81" s="60">
        <v>6690900000</v>
      </c>
      <c r="M81" s="60">
        <v>9423802816.7318001</v>
      </c>
      <c r="N81" s="60">
        <v>215774647.88339999</v>
      </c>
      <c r="O81" s="60">
        <v>49014084.506200001</v>
      </c>
      <c r="P81" s="60">
        <v>-0.42</v>
      </c>
      <c r="Q81" s="60" t="s">
        <v>544</v>
      </c>
      <c r="R81" s="85" t="s">
        <v>544</v>
      </c>
      <c r="S81" s="85">
        <v>58</v>
      </c>
      <c r="T81" s="60">
        <v>2227183098.5514998</v>
      </c>
      <c r="U81" s="60">
        <v>843943661.95659995</v>
      </c>
      <c r="V81" s="60">
        <v>1436760563.3543999</v>
      </c>
      <c r="W81" s="60" t="s">
        <v>1945</v>
      </c>
      <c r="X81" s="60">
        <v>253943661.9673</v>
      </c>
      <c r="Y81" s="60">
        <v>7304647887.1925001</v>
      </c>
      <c r="Z81" s="60">
        <v>8.06</v>
      </c>
      <c r="AA81" s="60">
        <v>362535211.26109999</v>
      </c>
      <c r="AB81" s="60">
        <v>5216056337.9343004</v>
      </c>
      <c r="AC81" s="60">
        <v>9423802816.7318001</v>
      </c>
      <c r="AD81" s="60">
        <v>5.83</v>
      </c>
      <c r="AE81" s="60">
        <v>1378591549.2709999</v>
      </c>
      <c r="AF81" s="60">
        <v>11.41</v>
      </c>
      <c r="AG81" s="60" t="s">
        <v>1946</v>
      </c>
      <c r="AH81" s="60" t="s">
        <v>544</v>
      </c>
      <c r="AI81" s="60">
        <v>619014084.49590003</v>
      </c>
      <c r="AJ81" s="60" t="s">
        <v>544</v>
      </c>
      <c r="AK81" s="60">
        <v>3.26</v>
      </c>
      <c r="AL81" s="60">
        <v>8143098591.4027004</v>
      </c>
      <c r="AM81" s="60">
        <v>177605633.79960001</v>
      </c>
      <c r="AN81" s="60">
        <v>191971830.98249999</v>
      </c>
      <c r="AO81" s="60">
        <v>704366197.17040002</v>
      </c>
      <c r="AP81" s="60">
        <v>788732394.352</v>
      </c>
      <c r="AQ81" s="60">
        <v>9423802816.7318001</v>
      </c>
      <c r="AR81" s="60">
        <v>3.67</v>
      </c>
      <c r="AS81" s="60">
        <v>629014084.4957</v>
      </c>
      <c r="AT81" s="60">
        <v>2227183098.5514998</v>
      </c>
      <c r="AU81" s="85">
        <v>1011997</v>
      </c>
      <c r="AV81" s="60" t="s">
        <v>544</v>
      </c>
      <c r="AW81" s="60" t="s">
        <v>544</v>
      </c>
      <c r="AX81" s="60">
        <v>74647887.322600007</v>
      </c>
      <c r="AY81" s="60">
        <v>1378591549.2709999</v>
      </c>
      <c r="AZ81" s="60">
        <v>1979577464.7530999</v>
      </c>
      <c r="BA81" s="60">
        <v>843943661.95659995</v>
      </c>
      <c r="BB81" s="60" t="s">
        <v>1808</v>
      </c>
      <c r="BC81" s="60">
        <v>10620845070.2314</v>
      </c>
      <c r="BD81" s="60">
        <v>265211267.60089999</v>
      </c>
      <c r="BE81" s="60" t="s">
        <v>544</v>
      </c>
      <c r="BF81" s="60" t="s">
        <v>544</v>
      </c>
      <c r="BG81" s="60">
        <v>47605633.802000001</v>
      </c>
      <c r="BH81" s="60">
        <v>5886478873.1335001</v>
      </c>
      <c r="BI81" s="60">
        <v>71267605.632499993</v>
      </c>
      <c r="BJ81" s="60" t="s">
        <v>544</v>
      </c>
      <c r="BK81" s="60">
        <v>168732394.36320001</v>
      </c>
      <c r="BL81" s="85" t="s">
        <v>1947</v>
      </c>
      <c r="BM81" s="60" t="s">
        <v>1948</v>
      </c>
      <c r="BN81" s="60">
        <v>63802816.900300004</v>
      </c>
      <c r="BO81" s="60">
        <v>8281690140.6960001</v>
      </c>
      <c r="BP81" s="60">
        <v>5621267605.5326004</v>
      </c>
      <c r="BQ81" s="60">
        <v>680422535.199</v>
      </c>
      <c r="BR81" s="60" t="s">
        <v>544</v>
      </c>
      <c r="BS81" s="60">
        <v>140985915.49039999</v>
      </c>
      <c r="BT81" s="60">
        <v>475915492.94919997</v>
      </c>
      <c r="BU81" s="60">
        <v>357183098.5851</v>
      </c>
      <c r="BV81" s="60" t="s">
        <v>544</v>
      </c>
      <c r="BW81" s="60">
        <v>2280704225.3111</v>
      </c>
      <c r="BX81" s="60">
        <v>605633802.80599999</v>
      </c>
      <c r="BY81" s="60" t="s">
        <v>544</v>
      </c>
      <c r="BZ81" s="60">
        <v>0</v>
      </c>
      <c r="CA81" s="60" t="s">
        <v>544</v>
      </c>
      <c r="CB81" s="60" t="s">
        <v>1825</v>
      </c>
      <c r="CC81" s="60">
        <v>163521126.75760001</v>
      </c>
      <c r="CD81" s="60">
        <v>138028169.01159999</v>
      </c>
      <c r="CE81" s="60">
        <v>100985915.4911</v>
      </c>
      <c r="CF81" s="60">
        <v>788732394.352</v>
      </c>
      <c r="CG81" s="60">
        <v>87605633.801200002</v>
      </c>
      <c r="CH81" s="60">
        <v>-4507042.2533999998</v>
      </c>
      <c r="CI81" s="60" t="s">
        <v>925</v>
      </c>
      <c r="CJ81" s="60">
        <v>11.87</v>
      </c>
      <c r="CK81" s="60">
        <v>445915492.9497</v>
      </c>
      <c r="CL81" s="60">
        <v>192.1</v>
      </c>
      <c r="CM81" s="85">
        <v>1011997</v>
      </c>
      <c r="CN81" s="60">
        <v>-2394366.1971</v>
      </c>
      <c r="CO81" s="60">
        <v>71267605.632499993</v>
      </c>
      <c r="CP81" s="60">
        <v>317746478.86750001</v>
      </c>
      <c r="CQ81" s="60">
        <v>7304647887.1925001</v>
      </c>
      <c r="CR81" s="60">
        <v>1126760.5634000001</v>
      </c>
      <c r="CS81" s="60">
        <v>-2394366.1971</v>
      </c>
      <c r="CT81" s="60">
        <v>80845070.421100006</v>
      </c>
      <c r="CU81" s="60">
        <v>87887323.942100003</v>
      </c>
      <c r="CV81" s="60">
        <v>100985915.4911</v>
      </c>
      <c r="CW81" s="60">
        <v>168732394.36320001</v>
      </c>
      <c r="CX81" s="60">
        <v>253943661.9673</v>
      </c>
      <c r="CY81" s="60">
        <v>11.61</v>
      </c>
      <c r="CZ81" s="60">
        <f t="shared" si="2"/>
        <v>0.71000000001277852</v>
      </c>
      <c r="DA81" s="60" t="str">
        <f t="shared" si="3"/>
        <v>Y</v>
      </c>
    </row>
    <row r="82" spans="1:105">
      <c r="A82" s="13" t="s">
        <v>925</v>
      </c>
      <c r="B82" s="13">
        <v>1011997</v>
      </c>
      <c r="C82" s="13">
        <v>2023</v>
      </c>
      <c r="D82" s="13" t="s">
        <v>1</v>
      </c>
      <c r="E82" s="13" t="s">
        <v>13</v>
      </c>
      <c r="F82" s="84" t="s">
        <v>1804</v>
      </c>
      <c r="G82" s="60" t="s">
        <v>1942</v>
      </c>
      <c r="H82" s="60" t="s">
        <v>1943</v>
      </c>
      <c r="I82" s="60" t="s">
        <v>1944</v>
      </c>
      <c r="J82" s="60" t="s">
        <v>925</v>
      </c>
      <c r="K82" s="85">
        <v>1011997</v>
      </c>
      <c r="L82" s="60">
        <v>7420000000</v>
      </c>
      <c r="M82" s="60">
        <v>10450704225.164</v>
      </c>
      <c r="N82" s="60">
        <v>280845070.41750002</v>
      </c>
      <c r="O82" s="60">
        <v>58732394.365099996</v>
      </c>
      <c r="P82" s="60">
        <v>-0.46</v>
      </c>
      <c r="Q82" s="60" t="s">
        <v>544</v>
      </c>
      <c r="R82" s="85" t="s">
        <v>544</v>
      </c>
      <c r="S82" s="85">
        <v>59</v>
      </c>
      <c r="T82" s="60">
        <v>1322957746.4551001</v>
      </c>
      <c r="U82" s="60">
        <v>844788732.37919998</v>
      </c>
      <c r="V82" s="60">
        <v>1571971830.9576001</v>
      </c>
      <c r="W82" s="60" t="s">
        <v>1945</v>
      </c>
      <c r="X82" s="60">
        <v>299999999.9946</v>
      </c>
      <c r="Y82" s="60">
        <v>7959718309.7159004</v>
      </c>
      <c r="Z82" s="60">
        <v>10.02</v>
      </c>
      <c r="AA82" s="60">
        <v>464366197.17470002</v>
      </c>
      <c r="AB82" s="60">
        <v>5746901408.3472996</v>
      </c>
      <c r="AC82" s="60">
        <v>10450704225.164</v>
      </c>
      <c r="AD82" s="60">
        <v>6.54</v>
      </c>
      <c r="AE82" s="60">
        <v>1587605633.7742</v>
      </c>
      <c r="AF82" s="60">
        <v>12.02</v>
      </c>
      <c r="AG82" s="60" t="s">
        <v>1946</v>
      </c>
      <c r="AH82" s="60" t="s">
        <v>544</v>
      </c>
      <c r="AI82" s="60">
        <v>748450704.2119</v>
      </c>
      <c r="AJ82" s="60" t="s">
        <v>544</v>
      </c>
      <c r="AK82" s="60">
        <v>3.44</v>
      </c>
      <c r="AL82" s="60">
        <v>8862535211.1081009</v>
      </c>
      <c r="AM82" s="60">
        <v>249295774.64340001</v>
      </c>
      <c r="AN82" s="60">
        <v>308028169.00849998</v>
      </c>
      <c r="AO82" s="60">
        <v>874788732.3786</v>
      </c>
      <c r="AP82" s="60">
        <v>834788732.3793</v>
      </c>
      <c r="AQ82" s="60">
        <v>10450704225.164</v>
      </c>
      <c r="AR82" s="60">
        <v>4.47</v>
      </c>
      <c r="AS82" s="60">
        <v>670563380.26960003</v>
      </c>
      <c r="AT82" s="60">
        <v>2272816901.3674998</v>
      </c>
      <c r="AU82" s="85">
        <v>1011997</v>
      </c>
      <c r="AV82" s="60" t="s">
        <v>544</v>
      </c>
      <c r="AW82" s="60" t="s">
        <v>544</v>
      </c>
      <c r="AX82" s="60">
        <v>109859154.9276</v>
      </c>
      <c r="AY82" s="60">
        <v>1587605633.7742</v>
      </c>
      <c r="AZ82" s="60">
        <v>2431971830.9421</v>
      </c>
      <c r="BA82" s="60">
        <v>844788732.37919998</v>
      </c>
      <c r="BB82" s="60" t="s">
        <v>1808</v>
      </c>
      <c r="BC82" s="60">
        <v>11449718309.653099</v>
      </c>
      <c r="BD82" s="60">
        <v>298450704.22000003</v>
      </c>
      <c r="BE82" s="60" t="s">
        <v>544</v>
      </c>
      <c r="BF82" s="60" t="s">
        <v>544</v>
      </c>
      <c r="BG82" s="60">
        <v>45492957.745700002</v>
      </c>
      <c r="BH82" s="60">
        <v>6277183098.4785995</v>
      </c>
      <c r="BI82" s="60">
        <v>76478873.238100007</v>
      </c>
      <c r="BJ82" s="60" t="s">
        <v>544</v>
      </c>
      <c r="BK82" s="60">
        <v>183098591.546</v>
      </c>
      <c r="BL82" s="85" t="s">
        <v>1947</v>
      </c>
      <c r="BM82" s="60" t="s">
        <v>1948</v>
      </c>
      <c r="BN82" s="60">
        <v>68591549.294499993</v>
      </c>
      <c r="BO82" s="60">
        <v>9116901408.2866001</v>
      </c>
      <c r="BP82" s="60">
        <v>5978732394.2586002</v>
      </c>
      <c r="BQ82" s="60">
        <v>705774647.87460005</v>
      </c>
      <c r="BR82" s="60" t="s">
        <v>544</v>
      </c>
      <c r="BS82" s="60">
        <v>106056338.0263</v>
      </c>
      <c r="BT82" s="60">
        <v>438450704.21749997</v>
      </c>
      <c r="BU82" s="60">
        <v>466901408.44230002</v>
      </c>
      <c r="BV82" s="60">
        <v>127464788.73010001</v>
      </c>
      <c r="BW82" s="60">
        <v>2416760563.3368001</v>
      </c>
      <c r="BX82" s="60">
        <v>634225352.1013</v>
      </c>
      <c r="BY82" s="60" t="s">
        <v>544</v>
      </c>
      <c r="BZ82" s="60">
        <v>0</v>
      </c>
      <c r="CA82" s="60" t="s">
        <v>544</v>
      </c>
      <c r="CB82" s="60" t="s">
        <v>1825</v>
      </c>
      <c r="CC82" s="60">
        <v>262535211.26289999</v>
      </c>
      <c r="CD82" s="60">
        <v>150140845.0677</v>
      </c>
      <c r="CE82" s="60">
        <v>127323943.65970001</v>
      </c>
      <c r="CF82" s="60">
        <v>834788732.3793</v>
      </c>
      <c r="CG82" s="60">
        <v>139295774.64539999</v>
      </c>
      <c r="CH82" s="60">
        <v>13239436.6195</v>
      </c>
      <c r="CI82" s="60" t="s">
        <v>925</v>
      </c>
      <c r="CJ82" s="60">
        <v>13.02</v>
      </c>
      <c r="CK82" s="60">
        <v>608028169.00310004</v>
      </c>
      <c r="CL82" s="60">
        <v>231.3</v>
      </c>
      <c r="CM82" s="85">
        <v>1011997</v>
      </c>
      <c r="CN82" s="60">
        <v>2676056.338</v>
      </c>
      <c r="CO82" s="60">
        <v>76478873.238100007</v>
      </c>
      <c r="CP82" s="60">
        <v>368591549.28909999</v>
      </c>
      <c r="CQ82" s="60">
        <v>7959718309.7159004</v>
      </c>
      <c r="CR82" s="60">
        <v>1830985.9154999999</v>
      </c>
      <c r="CS82" s="60">
        <v>2676056.338</v>
      </c>
      <c r="CT82" s="60">
        <v>88873239.435000002</v>
      </c>
      <c r="CU82" s="60">
        <v>94225352.111000001</v>
      </c>
      <c r="CV82" s="60">
        <v>127323943.65970001</v>
      </c>
      <c r="CW82" s="60">
        <v>183098591.546</v>
      </c>
      <c r="CX82" s="60">
        <v>299999999.9946</v>
      </c>
      <c r="CY82" s="60" t="s">
        <v>544</v>
      </c>
      <c r="CZ82" s="60">
        <f t="shared" si="2"/>
        <v>0.71000000001278007</v>
      </c>
      <c r="DA82" s="60" t="str">
        <f t="shared" si="3"/>
        <v>Y</v>
      </c>
    </row>
    <row r="83" spans="1:105">
      <c r="A83" s="13" t="s">
        <v>926</v>
      </c>
      <c r="B83" s="13">
        <v>1071029</v>
      </c>
      <c r="C83" s="13">
        <v>2022</v>
      </c>
      <c r="D83" s="13" t="s">
        <v>1</v>
      </c>
      <c r="E83" s="13" t="s">
        <v>13</v>
      </c>
      <c r="F83" s="84" t="s">
        <v>1812</v>
      </c>
      <c r="G83" s="60" t="s">
        <v>1949</v>
      </c>
      <c r="H83" s="60" t="s">
        <v>1954</v>
      </c>
      <c r="I83" s="60" t="s">
        <v>1951</v>
      </c>
      <c r="J83" s="60" t="s">
        <v>926</v>
      </c>
      <c r="K83" s="85">
        <v>1071029</v>
      </c>
      <c r="L83" s="60">
        <v>129542900000</v>
      </c>
      <c r="M83" s="60">
        <v>34544773337.651398</v>
      </c>
      <c r="N83" s="60">
        <v>332373333.37489998</v>
      </c>
      <c r="O83" s="60">
        <v>141466666.68439999</v>
      </c>
      <c r="P83" s="60">
        <v>-0.22</v>
      </c>
      <c r="Q83" s="60" t="s">
        <v>544</v>
      </c>
      <c r="R83" s="85">
        <v>4494</v>
      </c>
      <c r="S83" s="85">
        <v>105</v>
      </c>
      <c r="T83" s="60">
        <v>10750080001.3438</v>
      </c>
      <c r="U83" s="60" t="s">
        <v>544</v>
      </c>
      <c r="V83" s="60" t="s">
        <v>544</v>
      </c>
      <c r="W83" s="60" t="s">
        <v>1952</v>
      </c>
      <c r="X83" s="60">
        <v>1053333333.465</v>
      </c>
      <c r="Y83" s="60">
        <v>25291386669.828098</v>
      </c>
      <c r="Z83" s="60">
        <v>16.43</v>
      </c>
      <c r="AA83" s="60" t="s">
        <v>544</v>
      </c>
      <c r="AB83" s="60">
        <v>26431280003.303902</v>
      </c>
      <c r="AC83" s="60">
        <v>34544773337.651398</v>
      </c>
      <c r="AD83" s="60">
        <v>9.5399999999999991</v>
      </c>
      <c r="AE83" s="60">
        <v>12437760001.554701</v>
      </c>
      <c r="AF83" s="60">
        <v>8.23</v>
      </c>
      <c r="AG83" s="60" t="s">
        <v>1953</v>
      </c>
      <c r="AH83" s="60" t="s">
        <v>544</v>
      </c>
      <c r="AI83" s="60">
        <v>3585733333.7816</v>
      </c>
      <c r="AJ83" s="60" t="s">
        <v>544</v>
      </c>
      <c r="AK83" s="60">
        <v>3.55</v>
      </c>
      <c r="AL83" s="60">
        <v>28123760003.515499</v>
      </c>
      <c r="AM83" s="60">
        <v>1987040000.2484</v>
      </c>
      <c r="AN83" s="60">
        <v>289306666.70279998</v>
      </c>
      <c r="AO83" s="60">
        <v>2322906666.9569998</v>
      </c>
      <c r="AP83" s="60">
        <v>3573040000.4466</v>
      </c>
      <c r="AQ83" s="60">
        <v>34544773337.651398</v>
      </c>
      <c r="AR83" s="60">
        <v>1.33</v>
      </c>
      <c r="AS83" s="60">
        <v>3508453333.7719002</v>
      </c>
      <c r="AT83" s="60">
        <v>11764826668.1373</v>
      </c>
      <c r="AU83" s="85">
        <v>1071029</v>
      </c>
      <c r="AV83" s="60" t="s">
        <v>544</v>
      </c>
      <c r="AW83" s="60" t="s">
        <v>544</v>
      </c>
      <c r="AX83" s="60" t="s">
        <v>544</v>
      </c>
      <c r="AY83" s="60">
        <v>12437760001.554701</v>
      </c>
      <c r="AZ83" s="60">
        <v>5493360000.6866999</v>
      </c>
      <c r="BA83" s="60">
        <v>870693333.44219995</v>
      </c>
      <c r="BB83" s="60" t="s">
        <v>1808</v>
      </c>
      <c r="BC83" s="60">
        <v>37576186671.363701</v>
      </c>
      <c r="BD83" s="60">
        <v>758826666.7615</v>
      </c>
      <c r="BE83" s="60">
        <v>569413333.40450001</v>
      </c>
      <c r="BF83" s="60" t="s">
        <v>544</v>
      </c>
      <c r="BG83" s="60">
        <v>178346666.68900001</v>
      </c>
      <c r="BH83" s="60">
        <v>25073280003.134201</v>
      </c>
      <c r="BI83" s="60">
        <v>375786666.71359998</v>
      </c>
      <c r="BJ83" s="60" t="s">
        <v>544</v>
      </c>
      <c r="BK83" s="60">
        <v>618666666.74399996</v>
      </c>
      <c r="BL83" s="85" t="s">
        <v>544</v>
      </c>
      <c r="BM83" s="60" t="s">
        <v>544</v>
      </c>
      <c r="BN83" s="60">
        <v>331040000.04140002</v>
      </c>
      <c r="BO83" s="60">
        <v>31436160003.929501</v>
      </c>
      <c r="BP83" s="60">
        <v>24314453336.372601</v>
      </c>
      <c r="BQ83" s="60">
        <v>1617920000.2021999</v>
      </c>
      <c r="BR83" s="60">
        <v>648933333.4145</v>
      </c>
      <c r="BS83" s="60">
        <v>224480000.02810001</v>
      </c>
      <c r="BT83" s="60">
        <v>2832373333.6873999</v>
      </c>
      <c r="BU83" s="60">
        <v>1150133333.4770999</v>
      </c>
      <c r="BV83" s="60">
        <v>365840000.04570001</v>
      </c>
      <c r="BW83" s="60">
        <v>870666666.77550006</v>
      </c>
      <c r="BX83" s="60">
        <v>3585733333.7816</v>
      </c>
      <c r="BY83" s="60" t="s">
        <v>544</v>
      </c>
      <c r="BZ83" s="60" t="s">
        <v>544</v>
      </c>
      <c r="CA83" s="60" t="s">
        <v>544</v>
      </c>
      <c r="CB83" s="60" t="s">
        <v>544</v>
      </c>
      <c r="CC83" s="60" t="s">
        <v>544</v>
      </c>
      <c r="CD83" s="60">
        <v>561226666.73679996</v>
      </c>
      <c r="CE83" s="60">
        <v>618853333.41069996</v>
      </c>
      <c r="CF83" s="60">
        <v>3573040000.4466</v>
      </c>
      <c r="CG83" s="60">
        <v>175626666.6886</v>
      </c>
      <c r="CH83" s="60">
        <v>87013333.3442</v>
      </c>
      <c r="CI83" s="60" t="s">
        <v>926</v>
      </c>
      <c r="CJ83" s="60">
        <v>13.57</v>
      </c>
      <c r="CK83" s="60">
        <v>1342640000.1677999</v>
      </c>
      <c r="CL83" s="60">
        <v>155.76</v>
      </c>
      <c r="CM83" s="85">
        <v>1071029</v>
      </c>
      <c r="CN83" s="60">
        <v>7733333.3343000002</v>
      </c>
      <c r="CO83" s="60">
        <v>375786666.71359998</v>
      </c>
      <c r="CP83" s="60">
        <v>1384373333.5064001</v>
      </c>
      <c r="CQ83" s="60">
        <v>25291386669.828098</v>
      </c>
      <c r="CR83" s="60">
        <v>16880000.002099998</v>
      </c>
      <c r="CS83" s="60">
        <v>7733333.3343000002</v>
      </c>
      <c r="CT83" s="60">
        <v>335760000.042</v>
      </c>
      <c r="CU83" s="60">
        <v>282906666.70200002</v>
      </c>
      <c r="CV83" s="60">
        <v>618853333.41069996</v>
      </c>
      <c r="CW83" s="60">
        <v>618666666.74399996</v>
      </c>
      <c r="CX83" s="60">
        <v>1053333333.465</v>
      </c>
      <c r="CY83" s="60">
        <v>13.57</v>
      </c>
      <c r="CZ83" s="60">
        <f t="shared" si="2"/>
        <v>3.7499999995312536</v>
      </c>
      <c r="DA83" s="60" t="str">
        <f t="shared" si="3"/>
        <v>Y</v>
      </c>
    </row>
    <row r="84" spans="1:105">
      <c r="A84" s="13" t="s">
        <v>926</v>
      </c>
      <c r="B84" s="13">
        <v>1071029</v>
      </c>
      <c r="C84" s="13">
        <v>2023</v>
      </c>
      <c r="D84" s="13" t="s">
        <v>1</v>
      </c>
      <c r="E84" s="13" t="s">
        <v>13</v>
      </c>
      <c r="F84" s="84" t="s">
        <v>1804</v>
      </c>
      <c r="G84" s="60" t="s">
        <v>1949</v>
      </c>
      <c r="H84" s="60" t="s">
        <v>1950</v>
      </c>
      <c r="I84" s="60" t="s">
        <v>1951</v>
      </c>
      <c r="J84" s="60" t="s">
        <v>926</v>
      </c>
      <c r="K84" s="85">
        <v>1071029</v>
      </c>
      <c r="L84" s="60">
        <v>143105800000</v>
      </c>
      <c r="M84" s="60">
        <v>38161546671.436897</v>
      </c>
      <c r="N84" s="60">
        <v>382133333.3811</v>
      </c>
      <c r="O84" s="60">
        <v>90693333.344699994</v>
      </c>
      <c r="P84" s="60">
        <v>-0.19</v>
      </c>
      <c r="Q84" s="60" t="s">
        <v>544</v>
      </c>
      <c r="R84" s="85">
        <v>4636</v>
      </c>
      <c r="S84" s="85">
        <v>108</v>
      </c>
      <c r="T84" s="60">
        <v>12398880001.5499</v>
      </c>
      <c r="U84" s="60" t="s">
        <v>544</v>
      </c>
      <c r="V84" s="60" t="s">
        <v>544</v>
      </c>
      <c r="W84" s="60" t="s">
        <v>1952</v>
      </c>
      <c r="X84" s="60">
        <v>1114666666.806</v>
      </c>
      <c r="Y84" s="60">
        <v>30088320003.761002</v>
      </c>
      <c r="Z84" s="60">
        <v>16.559999999999999</v>
      </c>
      <c r="AA84" s="60" t="s">
        <v>544</v>
      </c>
      <c r="AB84" s="60">
        <v>29360160003.669998</v>
      </c>
      <c r="AC84" s="60">
        <v>38161546671.436897</v>
      </c>
      <c r="AD84" s="60">
        <v>9.61</v>
      </c>
      <c r="AE84" s="60">
        <v>13533786668.3584</v>
      </c>
      <c r="AF84" s="60">
        <v>7.52</v>
      </c>
      <c r="AG84" s="60" t="s">
        <v>1953</v>
      </c>
      <c r="AH84" s="60" t="s">
        <v>544</v>
      </c>
      <c r="AI84" s="60">
        <v>4075173333.8427</v>
      </c>
      <c r="AJ84" s="60" t="s">
        <v>544</v>
      </c>
      <c r="AK84" s="60">
        <v>3.34</v>
      </c>
      <c r="AL84" s="60">
        <v>31228026670.570202</v>
      </c>
      <c r="AM84" s="60">
        <v>2007653333.5843</v>
      </c>
      <c r="AN84" s="60">
        <v>915733333.44780004</v>
      </c>
      <c r="AO84" s="60">
        <v>1862160000.2328</v>
      </c>
      <c r="AP84" s="60">
        <v>4068826667.1753001</v>
      </c>
      <c r="AQ84" s="60">
        <v>38161546671.436897</v>
      </c>
      <c r="AR84" s="60">
        <v>1.37</v>
      </c>
      <c r="AS84" s="60">
        <v>4113173333.8474998</v>
      </c>
      <c r="AT84" s="60">
        <v>13634026668.370899</v>
      </c>
      <c r="AU84" s="85">
        <v>1071029</v>
      </c>
      <c r="AV84" s="60" t="s">
        <v>544</v>
      </c>
      <c r="AW84" s="60" t="s">
        <v>544</v>
      </c>
      <c r="AX84" s="60" t="s">
        <v>544</v>
      </c>
      <c r="AY84" s="60">
        <v>13533786668.3584</v>
      </c>
      <c r="AZ84" s="60">
        <v>5887973334.0692997</v>
      </c>
      <c r="BA84" s="60">
        <v>825786666.76989996</v>
      </c>
      <c r="BB84" s="60" t="s">
        <v>1808</v>
      </c>
      <c r="BC84" s="60">
        <v>42405386671.9673</v>
      </c>
      <c r="BD84" s="60">
        <v>772240000.09650004</v>
      </c>
      <c r="BE84" s="60">
        <v>871600000.10899997</v>
      </c>
      <c r="BF84" s="60" t="s">
        <v>544</v>
      </c>
      <c r="BG84" s="60">
        <v>165600000.02070001</v>
      </c>
      <c r="BH84" s="60">
        <v>27993600003.499199</v>
      </c>
      <c r="BI84" s="60">
        <v>652453333.41489995</v>
      </c>
      <c r="BJ84" s="60" t="s">
        <v>544</v>
      </c>
      <c r="BK84" s="60">
        <v>623440000.07790005</v>
      </c>
      <c r="BL84" s="85" t="s">
        <v>544</v>
      </c>
      <c r="BM84" s="60" t="s">
        <v>544</v>
      </c>
      <c r="BN84" s="60">
        <v>299386666.70410001</v>
      </c>
      <c r="BO84" s="60">
        <v>35294720004.411797</v>
      </c>
      <c r="BP84" s="60">
        <v>27221360003.402699</v>
      </c>
      <c r="BQ84" s="60">
        <v>2178693333.6057</v>
      </c>
      <c r="BR84" s="60">
        <v>905493333.44649994</v>
      </c>
      <c r="BS84" s="60">
        <v>429200000.05369997</v>
      </c>
      <c r="BT84" s="60">
        <v>1139706666.8090999</v>
      </c>
      <c r="BU84" s="60">
        <v>1672853333.5423999</v>
      </c>
      <c r="BV84" s="60">
        <v>329653333.37449998</v>
      </c>
      <c r="BW84" s="60">
        <v>825786666.76989996</v>
      </c>
      <c r="BX84" s="60">
        <v>4075173333.8427</v>
      </c>
      <c r="BY84" s="60" t="s">
        <v>544</v>
      </c>
      <c r="BZ84" s="60" t="s">
        <v>544</v>
      </c>
      <c r="CA84" s="60" t="s">
        <v>544</v>
      </c>
      <c r="CB84" s="60" t="s">
        <v>544</v>
      </c>
      <c r="CC84" s="60" t="s">
        <v>544</v>
      </c>
      <c r="CD84" s="60">
        <v>575466666.73860002</v>
      </c>
      <c r="CE84" s="60">
        <v>704266666.75469995</v>
      </c>
      <c r="CF84" s="60">
        <v>4068826667.1753001</v>
      </c>
      <c r="CG84" s="60">
        <v>338826666.70899999</v>
      </c>
      <c r="CH84" s="60">
        <v>77306666.676300004</v>
      </c>
      <c r="CI84" s="60" t="s">
        <v>926</v>
      </c>
      <c r="CJ84" s="60">
        <v>13.88</v>
      </c>
      <c r="CK84" s="60">
        <v>2030400000.2537999</v>
      </c>
      <c r="CL84" s="60">
        <v>123.92</v>
      </c>
      <c r="CM84" s="85">
        <v>1071029</v>
      </c>
      <c r="CN84" s="60">
        <v>23626666.669599999</v>
      </c>
      <c r="CO84" s="60">
        <v>652453333.41489995</v>
      </c>
      <c r="CP84" s="60">
        <v>1414053333.5100999</v>
      </c>
      <c r="CQ84" s="60">
        <v>30088320003.761002</v>
      </c>
      <c r="CR84" s="60">
        <v>18720000.002300002</v>
      </c>
      <c r="CS84" s="60">
        <v>23626666.669599999</v>
      </c>
      <c r="CT84" s="60">
        <v>354373333.37760001</v>
      </c>
      <c r="CU84" s="60">
        <v>269066666.70029998</v>
      </c>
      <c r="CV84" s="60">
        <v>704266666.75469995</v>
      </c>
      <c r="CW84" s="60">
        <v>623440000.07790005</v>
      </c>
      <c r="CX84" s="60">
        <v>1114666666.806</v>
      </c>
      <c r="CY84" s="60">
        <v>13.88</v>
      </c>
      <c r="CZ84" s="60">
        <f t="shared" si="2"/>
        <v>3.7499999995312465</v>
      </c>
      <c r="DA84" s="60" t="str">
        <f t="shared" si="3"/>
        <v>Y</v>
      </c>
    </row>
    <row r="85" spans="1:105">
      <c r="A85" s="13" t="s">
        <v>927</v>
      </c>
      <c r="B85" s="13">
        <v>107486</v>
      </c>
      <c r="C85" s="13">
        <v>2022</v>
      </c>
      <c r="D85" s="13" t="s">
        <v>1</v>
      </c>
      <c r="E85" s="13" t="s">
        <v>13</v>
      </c>
      <c r="F85" s="84" t="s">
        <v>1812</v>
      </c>
      <c r="G85" s="60" t="s">
        <v>1949</v>
      </c>
      <c r="H85" s="60" t="s">
        <v>547</v>
      </c>
      <c r="I85" s="60" t="s">
        <v>1951</v>
      </c>
      <c r="J85" s="60" t="s">
        <v>927</v>
      </c>
      <c r="K85" s="85">
        <v>107486</v>
      </c>
      <c r="L85" s="60">
        <v>115848800000</v>
      </c>
      <c r="M85" s="60">
        <v>30893013337.195</v>
      </c>
      <c r="N85" s="60">
        <v>936160000.11699998</v>
      </c>
      <c r="O85" s="60">
        <v>72533333.342399999</v>
      </c>
      <c r="P85" s="60">
        <v>-0.14000000000000001</v>
      </c>
      <c r="Q85" s="60">
        <v>1154106666.8109</v>
      </c>
      <c r="R85" s="85">
        <v>2421</v>
      </c>
      <c r="S85" s="85">
        <v>82</v>
      </c>
      <c r="T85" s="60">
        <v>7500426667.6042004</v>
      </c>
      <c r="U85" s="60">
        <v>1390880000.1738999</v>
      </c>
      <c r="V85" s="60" t="s">
        <v>544</v>
      </c>
      <c r="W85" s="60" t="s">
        <v>1952</v>
      </c>
      <c r="X85" s="60">
        <v>707306666.75510001</v>
      </c>
      <c r="Y85" s="60">
        <v>22939413336.200802</v>
      </c>
      <c r="Z85" s="60">
        <v>9.31</v>
      </c>
      <c r="AA85" s="60" t="s">
        <v>544</v>
      </c>
      <c r="AB85" s="60">
        <v>22330506669.458</v>
      </c>
      <c r="AC85" s="60">
        <v>30893013337.195</v>
      </c>
      <c r="AD85" s="60">
        <v>11.13</v>
      </c>
      <c r="AE85" s="60">
        <v>8317706667.7063999</v>
      </c>
      <c r="AF85" s="60">
        <v>3.83</v>
      </c>
      <c r="AG85" s="60" t="s">
        <v>1953</v>
      </c>
      <c r="AH85" s="60" t="s">
        <v>544</v>
      </c>
      <c r="AI85" s="60">
        <v>3722640000.4653001</v>
      </c>
      <c r="AJ85" s="60" t="s">
        <v>544</v>
      </c>
      <c r="AK85" s="60">
        <v>2.65</v>
      </c>
      <c r="AL85" s="60">
        <v>26170533336.604698</v>
      </c>
      <c r="AM85" s="60">
        <v>340613333.37589997</v>
      </c>
      <c r="AN85" s="60">
        <v>348880000.04360002</v>
      </c>
      <c r="AO85" s="60">
        <v>1664853333.5414</v>
      </c>
      <c r="AP85" s="60">
        <v>3129066667.0577998</v>
      </c>
      <c r="AQ85" s="60">
        <v>30893013337.195</v>
      </c>
      <c r="AR85" s="60">
        <v>4.79</v>
      </c>
      <c r="AS85" s="60">
        <v>3330480000.4162998</v>
      </c>
      <c r="AT85" s="60">
        <v>11152080001.393999</v>
      </c>
      <c r="AU85" s="85">
        <v>107486</v>
      </c>
      <c r="AV85" s="60" t="s">
        <v>544</v>
      </c>
      <c r="AW85" s="60" t="s">
        <v>544</v>
      </c>
      <c r="AX85" s="60">
        <v>134880000.0169</v>
      </c>
      <c r="AY85" s="60">
        <v>8317706667.7063999</v>
      </c>
      <c r="AZ85" s="60">
        <v>9235733334.4878006</v>
      </c>
      <c r="BA85" s="60">
        <v>81573333.343500003</v>
      </c>
      <c r="BB85" s="60" t="s">
        <v>1808</v>
      </c>
      <c r="BC85" s="60">
        <v>33442373337.513599</v>
      </c>
      <c r="BD85" s="60">
        <v>724960000.09060001</v>
      </c>
      <c r="BE85" s="60" t="s">
        <v>544</v>
      </c>
      <c r="BF85" s="60">
        <v>242026666.69690001</v>
      </c>
      <c r="BG85" s="60">
        <v>130160000.01629999</v>
      </c>
      <c r="BH85" s="60">
        <v>19551360002.443901</v>
      </c>
      <c r="BI85" s="60">
        <v>124880000.0156</v>
      </c>
      <c r="BJ85" s="60" t="s">
        <v>544</v>
      </c>
      <c r="BK85" s="60">
        <v>511840000.06400001</v>
      </c>
      <c r="BL85" s="85" t="s">
        <v>1956</v>
      </c>
      <c r="BM85" s="60" t="s">
        <v>1957</v>
      </c>
      <c r="BN85" s="60">
        <v>210720000.02630001</v>
      </c>
      <c r="BO85" s="60">
        <v>28653946670.248402</v>
      </c>
      <c r="BP85" s="60">
        <v>18826400002.353298</v>
      </c>
      <c r="BQ85" s="60">
        <v>208320000.02599999</v>
      </c>
      <c r="BR85" s="60">
        <v>601546666.74189997</v>
      </c>
      <c r="BS85" s="60">
        <v>154960000.0194</v>
      </c>
      <c r="BT85" s="60">
        <v>1934266666.9085</v>
      </c>
      <c r="BU85" s="60">
        <v>741973333.42610002</v>
      </c>
      <c r="BV85" s="60">
        <v>19706666.669100001</v>
      </c>
      <c r="BW85" s="60">
        <v>1472453333.5174</v>
      </c>
      <c r="BX85" s="60">
        <v>3222640000.4028001</v>
      </c>
      <c r="BY85" s="60" t="s">
        <v>544</v>
      </c>
      <c r="BZ85" s="60">
        <v>8693333.3344000001</v>
      </c>
      <c r="CA85" s="60" t="s">
        <v>544</v>
      </c>
      <c r="CB85" s="60" t="s">
        <v>1898</v>
      </c>
      <c r="CC85" s="60">
        <v>255386666.69859999</v>
      </c>
      <c r="CD85" s="60">
        <v>239386666.69659999</v>
      </c>
      <c r="CE85" s="60">
        <v>345786666.70990002</v>
      </c>
      <c r="CF85" s="60">
        <v>3129066667.0577998</v>
      </c>
      <c r="CG85" s="60">
        <v>302213333.37110001</v>
      </c>
      <c r="CH85" s="60">
        <v>32800000.004099999</v>
      </c>
      <c r="CI85" s="60" t="s">
        <v>927</v>
      </c>
      <c r="CJ85" s="60">
        <v>16.670000000000002</v>
      </c>
      <c r="CK85" s="60">
        <v>1056186666.7987</v>
      </c>
      <c r="CL85" s="60">
        <v>164.99</v>
      </c>
      <c r="CM85" s="85">
        <v>107486</v>
      </c>
      <c r="CN85" s="60">
        <v>11653333.334799999</v>
      </c>
      <c r="CO85" s="60">
        <v>124880000.0156</v>
      </c>
      <c r="CP85" s="60">
        <v>918026666.78139997</v>
      </c>
      <c r="CQ85" s="60">
        <v>22939413336.200802</v>
      </c>
      <c r="CR85" s="60">
        <v>12000000.001499999</v>
      </c>
      <c r="CS85" s="60">
        <v>11653333.334799999</v>
      </c>
      <c r="CT85" s="60">
        <v>268960000.03359997</v>
      </c>
      <c r="CU85" s="60">
        <v>242880000.03040001</v>
      </c>
      <c r="CV85" s="60">
        <v>345786666.70990002</v>
      </c>
      <c r="CW85" s="60">
        <v>511840000.06400001</v>
      </c>
      <c r="CX85" s="60">
        <v>707306666.75510001</v>
      </c>
      <c r="CY85" s="60">
        <v>14.43</v>
      </c>
      <c r="CZ85" s="60">
        <f t="shared" si="2"/>
        <v>3.7499999995312452</v>
      </c>
      <c r="DA85" s="60" t="str">
        <f t="shared" si="3"/>
        <v>Y</v>
      </c>
    </row>
    <row r="86" spans="1:105">
      <c r="A86" s="13" t="s">
        <v>927</v>
      </c>
      <c r="B86" s="13">
        <v>107486</v>
      </c>
      <c r="C86" s="13">
        <v>2023</v>
      </c>
      <c r="D86" s="13" t="s">
        <v>1</v>
      </c>
      <c r="E86" s="13" t="s">
        <v>13</v>
      </c>
      <c r="F86" s="84" t="s">
        <v>1804</v>
      </c>
      <c r="G86" s="60" t="s">
        <v>1949</v>
      </c>
      <c r="H86" s="60" t="s">
        <v>1955</v>
      </c>
      <c r="I86" s="60" t="s">
        <v>1951</v>
      </c>
      <c r="J86" s="60" t="s">
        <v>927</v>
      </c>
      <c r="K86" s="85">
        <v>107486</v>
      </c>
      <c r="L86" s="60">
        <v>129550800000</v>
      </c>
      <c r="M86" s="60">
        <v>34546880004.318398</v>
      </c>
      <c r="N86" s="60">
        <v>1040933333.4635</v>
      </c>
      <c r="O86" s="60">
        <v>61093333.340999998</v>
      </c>
      <c r="P86" s="60">
        <v>-0.12</v>
      </c>
      <c r="Q86" s="60">
        <v>1245493333.4890001</v>
      </c>
      <c r="R86" s="85">
        <v>2267</v>
      </c>
      <c r="S86" s="85">
        <v>75</v>
      </c>
      <c r="T86" s="60">
        <v>4608880000.5761003</v>
      </c>
      <c r="U86" s="60">
        <v>1781786666.8894</v>
      </c>
      <c r="V86" s="60" t="s">
        <v>544</v>
      </c>
      <c r="W86" s="60" t="s">
        <v>1952</v>
      </c>
      <c r="X86" s="60">
        <v>674186666.75090003</v>
      </c>
      <c r="Y86" s="60">
        <v>25081173336.468498</v>
      </c>
      <c r="Z86" s="60">
        <v>8.33</v>
      </c>
      <c r="AA86" s="60" t="s">
        <v>544</v>
      </c>
      <c r="AB86" s="60">
        <v>25561200003.195202</v>
      </c>
      <c r="AC86" s="60">
        <v>34546880004.318398</v>
      </c>
      <c r="AD86" s="60">
        <v>11.58</v>
      </c>
      <c r="AE86" s="60">
        <v>8080080001.0100002</v>
      </c>
      <c r="AF86" s="60">
        <v>6.44</v>
      </c>
      <c r="AG86" s="60" t="s">
        <v>1953</v>
      </c>
      <c r="AH86" s="60" t="s">
        <v>544</v>
      </c>
      <c r="AI86" s="60">
        <v>4425680000.5531998</v>
      </c>
      <c r="AJ86" s="60" t="s">
        <v>544</v>
      </c>
      <c r="AK86" s="60">
        <v>2.2000000000000002</v>
      </c>
      <c r="AL86" s="60">
        <v>29077360003.634701</v>
      </c>
      <c r="AM86" s="60">
        <v>352240000.04400003</v>
      </c>
      <c r="AN86" s="60">
        <v>1037306666.7963001</v>
      </c>
      <c r="AO86" s="60">
        <v>1579893333.5308001</v>
      </c>
      <c r="AP86" s="60">
        <v>3344133333.7514</v>
      </c>
      <c r="AQ86" s="60">
        <v>34546880004.318398</v>
      </c>
      <c r="AR86" s="60">
        <v>4.67</v>
      </c>
      <c r="AS86" s="60">
        <v>3569306667.1128001</v>
      </c>
      <c r="AT86" s="60">
        <v>14125493335.099001</v>
      </c>
      <c r="AU86" s="85">
        <v>107486</v>
      </c>
      <c r="AV86" s="60" t="s">
        <v>544</v>
      </c>
      <c r="AW86" s="60" t="s">
        <v>544</v>
      </c>
      <c r="AX86" s="60">
        <v>133066666.6833</v>
      </c>
      <c r="AY86" s="60">
        <v>8080106667.6766996</v>
      </c>
      <c r="AZ86" s="60">
        <v>9184613334.4813995</v>
      </c>
      <c r="BA86" s="60">
        <v>80666666.676799998</v>
      </c>
      <c r="BB86" s="60" t="s">
        <v>1808</v>
      </c>
      <c r="BC86" s="60">
        <v>38212906671.443298</v>
      </c>
      <c r="BD86" s="60">
        <v>744666666.75979996</v>
      </c>
      <c r="BE86" s="60" t="s">
        <v>544</v>
      </c>
      <c r="BF86" s="60">
        <v>255546666.69859999</v>
      </c>
      <c r="BG86" s="60">
        <v>146133333.35159999</v>
      </c>
      <c r="BH86" s="60">
        <v>22286240002.785801</v>
      </c>
      <c r="BI86" s="60">
        <v>252533333.36489999</v>
      </c>
      <c r="BJ86" s="60" t="s">
        <v>544</v>
      </c>
      <c r="BK86" s="60">
        <v>517573333.398</v>
      </c>
      <c r="BL86" s="85" t="s">
        <v>1956</v>
      </c>
      <c r="BM86" s="60" t="s">
        <v>1957</v>
      </c>
      <c r="BN86" s="60">
        <v>209920000.0262</v>
      </c>
      <c r="BO86" s="60">
        <v>32345760004.043201</v>
      </c>
      <c r="BP86" s="60">
        <v>21541573336.026001</v>
      </c>
      <c r="BQ86" s="60">
        <v>1239893333.4883001</v>
      </c>
      <c r="BR86" s="60">
        <v>1287680000.161</v>
      </c>
      <c r="BS86" s="60">
        <v>191866666.69069999</v>
      </c>
      <c r="BT86" s="60">
        <v>1204933333.484</v>
      </c>
      <c r="BU86" s="60">
        <v>1230373333.4870999</v>
      </c>
      <c r="BV86" s="60">
        <v>18666666.669</v>
      </c>
      <c r="BW86" s="60">
        <v>1862400000.2328</v>
      </c>
      <c r="BX86" s="60">
        <v>3392346667.0907001</v>
      </c>
      <c r="BY86" s="60" t="s">
        <v>544</v>
      </c>
      <c r="BZ86" s="60">
        <v>3253333.3336999998</v>
      </c>
      <c r="CA86" s="60" t="s">
        <v>544</v>
      </c>
      <c r="CB86" s="60" t="s">
        <v>1958</v>
      </c>
      <c r="CC86" s="60">
        <v>752400000.0941</v>
      </c>
      <c r="CD86" s="60">
        <v>232186666.69569999</v>
      </c>
      <c r="CE86" s="60">
        <v>314906666.70599997</v>
      </c>
      <c r="CF86" s="60">
        <v>3344133333.7514</v>
      </c>
      <c r="CG86" s="60">
        <v>440213333.38840002</v>
      </c>
      <c r="CH86" s="60">
        <v>21066666.669300001</v>
      </c>
      <c r="CI86" s="60" t="s">
        <v>927</v>
      </c>
      <c r="CJ86" s="60">
        <v>17.309999999999999</v>
      </c>
      <c r="CK86" s="60">
        <v>1711493333.5473001</v>
      </c>
      <c r="CL86" s="60">
        <v>142</v>
      </c>
      <c r="CM86" s="85">
        <v>107486</v>
      </c>
      <c r="CN86" s="60">
        <v>7680000.0010000002</v>
      </c>
      <c r="CO86" s="60">
        <v>252533333.36489999</v>
      </c>
      <c r="CP86" s="60">
        <v>884106666.77719998</v>
      </c>
      <c r="CQ86" s="60">
        <v>25081173336.468498</v>
      </c>
      <c r="CR86" s="60">
        <v>40906666.671800002</v>
      </c>
      <c r="CS86" s="60">
        <v>7680000.0010000002</v>
      </c>
      <c r="CT86" s="60">
        <v>280506666.70169997</v>
      </c>
      <c r="CU86" s="60">
        <v>237066666.6963</v>
      </c>
      <c r="CV86" s="60">
        <v>314906666.70599997</v>
      </c>
      <c r="CW86" s="60">
        <v>517573333.398</v>
      </c>
      <c r="CX86" s="60">
        <v>674186666.75090003</v>
      </c>
      <c r="CY86" s="60">
        <v>13.27</v>
      </c>
      <c r="CZ86" s="60">
        <f t="shared" si="2"/>
        <v>3.7499999995312461</v>
      </c>
      <c r="DA86" s="60" t="str">
        <f t="shared" si="3"/>
        <v>Y</v>
      </c>
    </row>
    <row r="87" spans="1:105">
      <c r="A87" s="13" t="s">
        <v>928</v>
      </c>
      <c r="B87" s="13">
        <v>115047</v>
      </c>
      <c r="C87" s="13">
        <v>2022</v>
      </c>
      <c r="D87" s="13" t="s">
        <v>1</v>
      </c>
      <c r="E87" s="13" t="s">
        <v>507</v>
      </c>
      <c r="F87" s="84" t="s">
        <v>1812</v>
      </c>
      <c r="G87" s="60" t="s">
        <v>1959</v>
      </c>
      <c r="H87" s="60" t="s">
        <v>1919</v>
      </c>
      <c r="I87" s="60" t="s">
        <v>1961</v>
      </c>
      <c r="J87" s="60" t="s">
        <v>928</v>
      </c>
      <c r="K87" s="85">
        <v>115047</v>
      </c>
      <c r="L87" s="60">
        <v>4317300000</v>
      </c>
      <c r="M87" s="60">
        <v>11228348504.679899</v>
      </c>
      <c r="N87" s="60">
        <v>556827048.12080002</v>
      </c>
      <c r="O87" s="60">
        <v>98309492.849000007</v>
      </c>
      <c r="P87" s="60">
        <v>-0.03</v>
      </c>
      <c r="Q87" s="60">
        <v>570611183.36150002</v>
      </c>
      <c r="R87" s="85">
        <v>1509</v>
      </c>
      <c r="S87" s="85">
        <v>10</v>
      </c>
      <c r="T87" s="60">
        <v>1512613784.1526</v>
      </c>
      <c r="U87" s="60">
        <v>1604681404.4396999</v>
      </c>
      <c r="V87" s="60" t="s">
        <v>544</v>
      </c>
      <c r="W87" s="60" t="s">
        <v>1962</v>
      </c>
      <c r="X87" s="60">
        <v>319115734.72409999</v>
      </c>
      <c r="Y87" s="60">
        <v>7520936280.9703999</v>
      </c>
      <c r="Z87" s="60">
        <v>6.23</v>
      </c>
      <c r="AA87" s="60" t="s">
        <v>544</v>
      </c>
      <c r="AB87" s="60">
        <v>10567490247.195101</v>
      </c>
      <c r="AC87" s="60">
        <v>11228348504.679899</v>
      </c>
      <c r="AD87" s="60" t="s">
        <v>544</v>
      </c>
      <c r="AE87" s="60">
        <v>2887386215.8978</v>
      </c>
      <c r="AF87" s="60">
        <v>7.53</v>
      </c>
      <c r="AG87" s="60" t="s">
        <v>1963</v>
      </c>
      <c r="AH87" s="60" t="s">
        <v>544</v>
      </c>
      <c r="AI87" s="60">
        <v>1768790637.2114</v>
      </c>
      <c r="AJ87" s="60">
        <v>421326397.9242</v>
      </c>
      <c r="AK87" s="60">
        <v>3.06</v>
      </c>
      <c r="AL87" s="60">
        <v>9010663199.0629005</v>
      </c>
      <c r="AM87" s="60">
        <v>283224967.49349999</v>
      </c>
      <c r="AN87" s="60">
        <v>257217165.1525</v>
      </c>
      <c r="AO87" s="60">
        <v>581794538.36819994</v>
      </c>
      <c r="AP87" s="60">
        <v>1460598179.4705999</v>
      </c>
      <c r="AQ87" s="60">
        <v>11228348504.679899</v>
      </c>
      <c r="AR87" s="60">
        <v>5.87</v>
      </c>
      <c r="AS87" s="60">
        <v>1471521456.4538</v>
      </c>
      <c r="AT87" s="60">
        <v>4570611183.4073</v>
      </c>
      <c r="AU87" s="85">
        <v>115047</v>
      </c>
      <c r="AV87" s="60" t="s">
        <v>544</v>
      </c>
      <c r="AW87" s="60" t="s">
        <v>544</v>
      </c>
      <c r="AX87" s="60" t="s">
        <v>544</v>
      </c>
      <c r="AY87" s="60">
        <v>3308972691.8453999</v>
      </c>
      <c r="AZ87" s="60">
        <v>1220806241.8864999</v>
      </c>
      <c r="BA87" s="60">
        <v>1604941482.4631</v>
      </c>
      <c r="BB87" s="60" t="s">
        <v>1808</v>
      </c>
      <c r="BC87" s="60" t="s">
        <v>544</v>
      </c>
      <c r="BD87" s="60">
        <v>562288686.61240005</v>
      </c>
      <c r="BE87" s="60" t="s">
        <v>544</v>
      </c>
      <c r="BF87" s="60" t="s">
        <v>544</v>
      </c>
      <c r="BG87" s="60">
        <v>38751625.4881</v>
      </c>
      <c r="BH87" s="60">
        <v>9484265279.6924992</v>
      </c>
      <c r="BI87" s="60">
        <v>88686605.982800007</v>
      </c>
      <c r="BJ87" s="60" t="s">
        <v>544</v>
      </c>
      <c r="BK87" s="60">
        <v>181014304.29339999</v>
      </c>
      <c r="BL87" s="85" t="s">
        <v>1964</v>
      </c>
      <c r="BM87" s="60" t="s">
        <v>1965</v>
      </c>
      <c r="BN87" s="60">
        <v>53055916.775600001</v>
      </c>
      <c r="BO87" s="60">
        <v>10418205461.757799</v>
      </c>
      <c r="BP87" s="60">
        <v>8921976593.0800991</v>
      </c>
      <c r="BQ87" s="60">
        <v>263198959.6909</v>
      </c>
      <c r="BR87" s="60">
        <v>1147724317.3083</v>
      </c>
      <c r="BS87" s="60">
        <v>162548764.6313</v>
      </c>
      <c r="BT87" s="60">
        <v>1489726918.0925</v>
      </c>
      <c r="BU87" s="60">
        <v>493628088.43220001</v>
      </c>
      <c r="BV87" s="60">
        <v>51495448.635200001</v>
      </c>
      <c r="BW87" s="60">
        <v>1604681404.4396999</v>
      </c>
      <c r="BX87" s="60">
        <v>1364369310.8089001</v>
      </c>
      <c r="BY87" s="60" t="s">
        <v>544</v>
      </c>
      <c r="BZ87" s="60">
        <v>1040312.0936</v>
      </c>
      <c r="CA87" s="60" t="s">
        <v>544</v>
      </c>
      <c r="CB87" s="60" t="s">
        <v>1825</v>
      </c>
      <c r="CC87" s="60">
        <v>204161248.37689999</v>
      </c>
      <c r="CD87" s="60">
        <v>20546163.849399999</v>
      </c>
      <c r="CE87" s="60">
        <v>104551365.4108</v>
      </c>
      <c r="CF87" s="60">
        <v>1460598179.4705999</v>
      </c>
      <c r="CG87" s="60">
        <v>81924577.374200001</v>
      </c>
      <c r="CH87" s="60">
        <v>-2600780.2341</v>
      </c>
      <c r="CI87" s="60" t="s">
        <v>928</v>
      </c>
      <c r="CJ87" s="60">
        <v>16.739999999999998</v>
      </c>
      <c r="CK87" s="60">
        <v>576332899.87660003</v>
      </c>
      <c r="CL87" s="60">
        <v>107.71</v>
      </c>
      <c r="CM87" s="85">
        <v>115047</v>
      </c>
      <c r="CN87" s="60">
        <v>0</v>
      </c>
      <c r="CO87" s="60">
        <v>88686605.982800007</v>
      </c>
      <c r="CP87" s="60">
        <v>372171651.49970001</v>
      </c>
      <c r="CQ87" s="60">
        <v>7520936280.9703999</v>
      </c>
      <c r="CR87" s="60">
        <v>780234.07019999996</v>
      </c>
      <c r="CS87" s="60">
        <v>0</v>
      </c>
      <c r="CT87" s="60">
        <v>106631989.59810001</v>
      </c>
      <c r="CU87" s="60">
        <v>74382314.695299998</v>
      </c>
      <c r="CV87" s="60">
        <v>104551365.4108</v>
      </c>
      <c r="CW87" s="60">
        <v>181014304.29339999</v>
      </c>
      <c r="CX87" s="60">
        <v>319115734.72409999</v>
      </c>
      <c r="CY87" s="60">
        <v>12.91</v>
      </c>
      <c r="CZ87" s="60">
        <f t="shared" si="2"/>
        <v>0.38449999999559853</v>
      </c>
      <c r="DA87" s="60" t="str">
        <f t="shared" si="3"/>
        <v>Y</v>
      </c>
    </row>
    <row r="88" spans="1:105">
      <c r="A88" s="13" t="s">
        <v>928</v>
      </c>
      <c r="B88" s="13">
        <v>115047</v>
      </c>
      <c r="C88" s="13">
        <v>2023</v>
      </c>
      <c r="D88" s="13" t="s">
        <v>1</v>
      </c>
      <c r="E88" s="13" t="s">
        <v>507</v>
      </c>
      <c r="F88" s="84" t="s">
        <v>1804</v>
      </c>
      <c r="G88" s="60" t="s">
        <v>1959</v>
      </c>
      <c r="H88" s="60" t="s">
        <v>1960</v>
      </c>
      <c r="I88" s="60" t="s">
        <v>1961</v>
      </c>
      <c r="J88" s="60" t="s">
        <v>928</v>
      </c>
      <c r="K88" s="85">
        <v>115047</v>
      </c>
      <c r="L88" s="60">
        <v>4685800000</v>
      </c>
      <c r="M88" s="60">
        <v>12186736020.945801</v>
      </c>
      <c r="N88" s="60">
        <v>556566970.09739995</v>
      </c>
      <c r="O88" s="60">
        <v>77503250.976199999</v>
      </c>
      <c r="P88" s="60">
        <v>-0.15</v>
      </c>
      <c r="Q88" s="60">
        <v>556306892.074</v>
      </c>
      <c r="R88" s="85">
        <v>1689</v>
      </c>
      <c r="S88" s="85">
        <v>108</v>
      </c>
      <c r="T88" s="60">
        <v>1307152145.6587</v>
      </c>
      <c r="U88" s="60">
        <v>1672301690.5263</v>
      </c>
      <c r="V88" s="60" t="s">
        <v>544</v>
      </c>
      <c r="W88" s="60" t="s">
        <v>1962</v>
      </c>
      <c r="X88" s="60">
        <v>289986996.10219997</v>
      </c>
      <c r="Y88" s="60">
        <v>8580494148.3427</v>
      </c>
      <c r="Z88" s="60">
        <v>6.86</v>
      </c>
      <c r="AA88" s="60">
        <v>1312613784.1503</v>
      </c>
      <c r="AB88" s="60">
        <v>10641612483.867001</v>
      </c>
      <c r="AC88" s="60">
        <v>12186736020.945801</v>
      </c>
      <c r="AD88" s="60" t="s">
        <v>544</v>
      </c>
      <c r="AE88" s="60">
        <v>3257737321.2336998</v>
      </c>
      <c r="AF88" s="60">
        <v>7.54</v>
      </c>
      <c r="AG88" s="60" t="s">
        <v>1963</v>
      </c>
      <c r="AH88" s="60" t="s">
        <v>544</v>
      </c>
      <c r="AI88" s="60">
        <v>1786215864.7799001</v>
      </c>
      <c r="AJ88" s="60">
        <v>534980494.15439999</v>
      </c>
      <c r="AK88" s="60">
        <v>2.61</v>
      </c>
      <c r="AL88" s="60">
        <v>9896228868.7738991</v>
      </c>
      <c r="AM88" s="60">
        <v>309492847.85790002</v>
      </c>
      <c r="AN88" s="60">
        <v>392197659.30229998</v>
      </c>
      <c r="AO88" s="60">
        <v>360988296.49309999</v>
      </c>
      <c r="AP88" s="60">
        <v>1501950585.1928</v>
      </c>
      <c r="AQ88" s="60">
        <v>12186736020.945801</v>
      </c>
      <c r="AR88" s="60">
        <v>5.39</v>
      </c>
      <c r="AS88" s="60">
        <v>1503771131.3566</v>
      </c>
      <c r="AT88" s="60">
        <v>4859557867.4159002</v>
      </c>
      <c r="AU88" s="85">
        <v>115047</v>
      </c>
      <c r="AV88" s="60" t="s">
        <v>544</v>
      </c>
      <c r="AW88" s="60" t="s">
        <v>544</v>
      </c>
      <c r="AX88" s="60" t="s">
        <v>544</v>
      </c>
      <c r="AY88" s="60">
        <v>3792717815.388</v>
      </c>
      <c r="AZ88" s="60">
        <v>1195318595.5924001</v>
      </c>
      <c r="BA88" s="60">
        <v>1672301690.5263</v>
      </c>
      <c r="BB88" s="60" t="s">
        <v>1808</v>
      </c>
      <c r="BC88" s="60" t="s">
        <v>544</v>
      </c>
      <c r="BD88" s="60">
        <v>531079323.80320001</v>
      </c>
      <c r="BE88" s="60" t="s">
        <v>544</v>
      </c>
      <c r="BF88" s="60" t="s">
        <v>544</v>
      </c>
      <c r="BG88" s="60">
        <v>64239271.782300003</v>
      </c>
      <c r="BH88" s="60">
        <v>10324577373.3302</v>
      </c>
      <c r="BI88" s="60">
        <v>108712613.7854</v>
      </c>
      <c r="BJ88" s="60" t="s">
        <v>544</v>
      </c>
      <c r="BK88" s="60">
        <v>178673602.08270001</v>
      </c>
      <c r="BL88" s="85" t="s">
        <v>1964</v>
      </c>
      <c r="BM88" s="60" t="s">
        <v>1965</v>
      </c>
      <c r="BN88" s="60">
        <v>84785435.631699994</v>
      </c>
      <c r="BO88" s="60">
        <v>11555266580.1063</v>
      </c>
      <c r="BP88" s="60">
        <v>9793498049.5270004</v>
      </c>
      <c r="BQ88" s="60">
        <v>557087126.14419997</v>
      </c>
      <c r="BR88" s="60">
        <v>1412223667.1163001</v>
      </c>
      <c r="BS88" s="60">
        <v>200000000.00229999</v>
      </c>
      <c r="BT88" s="60">
        <v>3120936.2809000001</v>
      </c>
      <c r="BU88" s="60">
        <v>567490247.08060002</v>
      </c>
      <c r="BV88" s="60">
        <v>72821846.554800004</v>
      </c>
      <c r="BW88" s="60">
        <v>1672301690.5263</v>
      </c>
      <c r="BX88" s="60">
        <v>1381794538.3773</v>
      </c>
      <c r="BY88" s="60" t="s">
        <v>544</v>
      </c>
      <c r="BZ88" s="60">
        <v>2600780.2341</v>
      </c>
      <c r="CA88" s="60" t="s">
        <v>544</v>
      </c>
      <c r="CB88" s="60" t="s">
        <v>1825</v>
      </c>
      <c r="CC88" s="60">
        <v>274902470.74440002</v>
      </c>
      <c r="CD88" s="60">
        <v>22366710.013300002</v>
      </c>
      <c r="CE88" s="60">
        <v>113914174.2536</v>
      </c>
      <c r="CF88" s="60">
        <v>1501950585.1928</v>
      </c>
      <c r="CG88" s="60">
        <v>112873862.15989999</v>
      </c>
      <c r="CH88" s="60">
        <v>108972691.8088</v>
      </c>
      <c r="CI88" s="60" t="s">
        <v>928</v>
      </c>
      <c r="CJ88" s="60">
        <v>16.79</v>
      </c>
      <c r="CK88" s="60">
        <v>682184655.40439999</v>
      </c>
      <c r="CL88" s="60">
        <v>146.97</v>
      </c>
      <c r="CM88" s="85">
        <v>115047</v>
      </c>
      <c r="CN88" s="60">
        <v>0</v>
      </c>
      <c r="CO88" s="60">
        <v>108712613.7854</v>
      </c>
      <c r="CP88" s="60">
        <v>374772431.73379999</v>
      </c>
      <c r="CQ88" s="60">
        <v>8580494148.3427</v>
      </c>
      <c r="CR88" s="60">
        <v>1820546.1639</v>
      </c>
      <c r="CS88" s="60">
        <v>0</v>
      </c>
      <c r="CT88" s="60">
        <v>120936280.8857</v>
      </c>
      <c r="CU88" s="60">
        <v>57737321.196999997</v>
      </c>
      <c r="CV88" s="60">
        <v>113914174.2536</v>
      </c>
      <c r="CW88" s="60">
        <v>178673602.08270001</v>
      </c>
      <c r="CX88" s="60">
        <v>289986996.10219997</v>
      </c>
      <c r="CY88" s="60">
        <v>12.99</v>
      </c>
      <c r="CZ88" s="60">
        <f t="shared" si="2"/>
        <v>0.38449999999559681</v>
      </c>
      <c r="DA88" s="60" t="str">
        <f t="shared" si="3"/>
        <v>Y</v>
      </c>
    </row>
    <row r="89" spans="1:105">
      <c r="A89" s="13" t="s">
        <v>937</v>
      </c>
      <c r="B89" s="13">
        <v>112115</v>
      </c>
      <c r="C89" s="13">
        <v>2022</v>
      </c>
      <c r="D89" s="13" t="s">
        <v>10</v>
      </c>
      <c r="E89" s="13" t="s">
        <v>507</v>
      </c>
      <c r="F89" s="84" t="s">
        <v>1970</v>
      </c>
      <c r="G89" s="60" t="s">
        <v>1931</v>
      </c>
      <c r="H89" s="60" t="s">
        <v>1971</v>
      </c>
      <c r="I89" s="60" t="s">
        <v>1933</v>
      </c>
      <c r="J89" s="60" t="s">
        <v>937</v>
      </c>
      <c r="K89" s="85">
        <v>112115</v>
      </c>
      <c r="L89" s="60">
        <v>2236345000000</v>
      </c>
      <c r="M89" s="60">
        <v>67147425326.199997</v>
      </c>
      <c r="N89" s="60">
        <v>3184326678.4000001</v>
      </c>
      <c r="O89" s="60">
        <v>1129259871.0999999</v>
      </c>
      <c r="P89" s="60">
        <v>0</v>
      </c>
      <c r="Q89" s="60" t="s">
        <v>544</v>
      </c>
      <c r="R89" s="85">
        <v>22624</v>
      </c>
      <c r="S89" s="85">
        <v>1253</v>
      </c>
      <c r="T89" s="60" t="s">
        <v>544</v>
      </c>
      <c r="U89" s="60">
        <v>3083531002</v>
      </c>
      <c r="V89" s="60" t="s">
        <v>544</v>
      </c>
      <c r="W89" s="60" t="s">
        <v>1934</v>
      </c>
      <c r="X89" s="60">
        <v>1733913827.0999999</v>
      </c>
      <c r="Y89" s="60">
        <v>57102567194.599998</v>
      </c>
      <c r="Z89" s="60">
        <v>5.21</v>
      </c>
      <c r="AA89" s="60" t="s">
        <v>544</v>
      </c>
      <c r="AB89" s="60">
        <v>37902056756.5</v>
      </c>
      <c r="AC89" s="60">
        <v>67147425326.199997</v>
      </c>
      <c r="AD89" s="60" t="s">
        <v>544</v>
      </c>
      <c r="AE89" s="60" t="s">
        <v>544</v>
      </c>
      <c r="AF89" s="60">
        <v>13.95</v>
      </c>
      <c r="AG89" s="60" t="s">
        <v>1935</v>
      </c>
      <c r="AH89" s="60" t="s">
        <v>544</v>
      </c>
      <c r="AI89" s="60">
        <v>4268157935.1999998</v>
      </c>
      <c r="AJ89" s="60">
        <v>180213181.19999999</v>
      </c>
      <c r="AK89" s="60">
        <v>3.57</v>
      </c>
      <c r="AL89" s="60">
        <v>59207025985</v>
      </c>
      <c r="AM89" s="60">
        <v>698783966.5</v>
      </c>
      <c r="AN89" s="60">
        <v>551779012.29999995</v>
      </c>
      <c r="AO89" s="60">
        <v>649632187.5</v>
      </c>
      <c r="AP89" s="60">
        <v>4497312716.8000002</v>
      </c>
      <c r="AQ89" s="60">
        <v>67147425326.199997</v>
      </c>
      <c r="AR89" s="60">
        <v>6.47</v>
      </c>
      <c r="AS89" s="60">
        <v>4497432818.8999996</v>
      </c>
      <c r="AT89" s="60" t="s">
        <v>544</v>
      </c>
      <c r="AU89" s="85">
        <v>112115</v>
      </c>
      <c r="AV89" s="60" t="s">
        <v>544</v>
      </c>
      <c r="AW89" s="60" t="s">
        <v>544</v>
      </c>
      <c r="AX89" s="60">
        <v>10478907.1</v>
      </c>
      <c r="AY89" s="60">
        <v>180213181.19999999</v>
      </c>
      <c r="AZ89" s="60">
        <v>3004623931</v>
      </c>
      <c r="BA89" s="60">
        <v>49054676485.699997</v>
      </c>
      <c r="BB89" s="60" t="s">
        <v>1808</v>
      </c>
      <c r="BC89" s="60" t="s">
        <v>544</v>
      </c>
      <c r="BD89" s="60">
        <v>12296832310.1</v>
      </c>
      <c r="BE89" s="60" t="s">
        <v>544</v>
      </c>
      <c r="BF89" s="60" t="s">
        <v>544</v>
      </c>
      <c r="BG89" s="60">
        <v>150547965.80000001</v>
      </c>
      <c r="BH89" s="60">
        <v>49234889667</v>
      </c>
      <c r="BI89" s="60">
        <v>228614322.19999999</v>
      </c>
      <c r="BJ89" s="60" t="s">
        <v>544</v>
      </c>
      <c r="BK89" s="60">
        <v>895331031.60000002</v>
      </c>
      <c r="BL89" s="85" t="s">
        <v>1968</v>
      </c>
      <c r="BM89" s="60" t="s">
        <v>1969</v>
      </c>
      <c r="BN89" s="60">
        <v>522143822.39999998</v>
      </c>
      <c r="BO89" s="60">
        <v>48658099395.099998</v>
      </c>
      <c r="BP89" s="60">
        <v>36938057356.800003</v>
      </c>
      <c r="BQ89" s="60">
        <v>8715418107.2999992</v>
      </c>
      <c r="BR89" s="60" t="s">
        <v>544</v>
      </c>
      <c r="BS89" s="60">
        <v>17441074917.5</v>
      </c>
      <c r="BT89" s="60">
        <v>2104458790.4000001</v>
      </c>
      <c r="BU89" s="60">
        <v>2193604564.4000001</v>
      </c>
      <c r="BV89" s="60" t="s">
        <v>544</v>
      </c>
      <c r="BW89" s="60">
        <v>49054676485.699997</v>
      </c>
      <c r="BX89" s="60" t="s">
        <v>544</v>
      </c>
      <c r="BY89" s="60" t="s">
        <v>544</v>
      </c>
      <c r="BZ89" s="60">
        <v>-540459.4</v>
      </c>
      <c r="CA89" s="60" t="s">
        <v>544</v>
      </c>
      <c r="CB89" s="60" t="s">
        <v>544</v>
      </c>
      <c r="CC89" s="60">
        <v>267407296.30000001</v>
      </c>
      <c r="CD89" s="60">
        <v>370004503.89999998</v>
      </c>
      <c r="CE89" s="60">
        <v>229304909.19999999</v>
      </c>
      <c r="CF89" s="60">
        <v>4497312716.8000002</v>
      </c>
      <c r="CG89" s="60">
        <v>92088275.099999994</v>
      </c>
      <c r="CH89" s="60">
        <v>1801531.3</v>
      </c>
      <c r="CI89" s="60" t="s">
        <v>937</v>
      </c>
      <c r="CJ89" s="60">
        <v>11.26</v>
      </c>
      <c r="CK89" s="60">
        <v>2285692839.4000001</v>
      </c>
      <c r="CL89" s="60" t="s">
        <v>544</v>
      </c>
      <c r="CM89" s="85">
        <v>112115</v>
      </c>
      <c r="CN89" s="60" t="s">
        <v>544</v>
      </c>
      <c r="CO89" s="60">
        <v>228614322.19999999</v>
      </c>
      <c r="CP89" s="60">
        <v>2256057649.5</v>
      </c>
      <c r="CQ89" s="60">
        <v>57102567194.599998</v>
      </c>
      <c r="CR89" s="60" t="s">
        <v>544</v>
      </c>
      <c r="CS89" s="60" t="s">
        <v>544</v>
      </c>
      <c r="CT89" s="60">
        <v>632127308.39999998</v>
      </c>
      <c r="CU89" s="60">
        <v>263203723.19999999</v>
      </c>
      <c r="CV89" s="60">
        <v>229304909.19999999</v>
      </c>
      <c r="CW89" s="60">
        <v>895331031.60000002</v>
      </c>
      <c r="CX89" s="60">
        <v>1733913827.0999999</v>
      </c>
      <c r="CY89" s="60" t="s">
        <v>544</v>
      </c>
      <c r="CZ89" s="60">
        <f t="shared" si="2"/>
        <v>33.304999992716162</v>
      </c>
      <c r="DA89" s="60" t="str">
        <f t="shared" si="3"/>
        <v>Y</v>
      </c>
    </row>
    <row r="90" spans="1:105">
      <c r="A90" s="13" t="s">
        <v>937</v>
      </c>
      <c r="B90" s="13">
        <v>112115</v>
      </c>
      <c r="C90" s="13">
        <v>2023</v>
      </c>
      <c r="D90" s="13" t="s">
        <v>10</v>
      </c>
      <c r="E90" s="13" t="s">
        <v>507</v>
      </c>
      <c r="F90" s="84" t="s">
        <v>1966</v>
      </c>
      <c r="G90" s="60" t="s">
        <v>1931</v>
      </c>
      <c r="H90" s="60" t="s">
        <v>1967</v>
      </c>
      <c r="I90" s="60" t="s">
        <v>1933</v>
      </c>
      <c r="J90" s="60" t="s">
        <v>937</v>
      </c>
      <c r="K90" s="85">
        <v>112115</v>
      </c>
      <c r="L90" s="60">
        <v>2262120000000</v>
      </c>
      <c r="M90" s="60">
        <v>66347558393.300003</v>
      </c>
      <c r="N90" s="60">
        <v>3671858049.1999998</v>
      </c>
      <c r="O90" s="60">
        <v>1094119374</v>
      </c>
      <c r="P90" s="60">
        <v>0</v>
      </c>
      <c r="Q90" s="60" t="s">
        <v>544</v>
      </c>
      <c r="R90" s="85">
        <v>22696</v>
      </c>
      <c r="S90" s="85">
        <v>1238</v>
      </c>
      <c r="T90" s="60" t="s">
        <v>544</v>
      </c>
      <c r="U90" s="60">
        <v>2362751140.0999999</v>
      </c>
      <c r="V90" s="60" t="s">
        <v>544</v>
      </c>
      <c r="W90" s="60" t="s">
        <v>1934</v>
      </c>
      <c r="X90" s="60">
        <v>1706261917.8</v>
      </c>
      <c r="Y90" s="60">
        <v>53657691824.699997</v>
      </c>
      <c r="Z90" s="60">
        <v>5.49</v>
      </c>
      <c r="AA90" s="60" t="s">
        <v>544</v>
      </c>
      <c r="AB90" s="60">
        <v>37122774656.5</v>
      </c>
      <c r="AC90" s="60">
        <v>66347558393.300003</v>
      </c>
      <c r="AD90" s="60" t="s">
        <v>544</v>
      </c>
      <c r="AE90" s="60" t="s">
        <v>544</v>
      </c>
      <c r="AF90" s="60">
        <v>14.36</v>
      </c>
      <c r="AG90" s="60" t="s">
        <v>1935</v>
      </c>
      <c r="AH90" s="60" t="s">
        <v>544</v>
      </c>
      <c r="AI90" s="60">
        <v>4278867875.6999998</v>
      </c>
      <c r="AJ90" s="60">
        <v>183223346.80000001</v>
      </c>
      <c r="AK90" s="60">
        <v>3.62</v>
      </c>
      <c r="AL90" s="60">
        <v>58386508373.900002</v>
      </c>
      <c r="AM90" s="60">
        <v>668250477.60000002</v>
      </c>
      <c r="AN90" s="60">
        <v>488722687.30000001</v>
      </c>
      <c r="AO90" s="60">
        <v>665786773.29999995</v>
      </c>
      <c r="AP90" s="60">
        <v>4519665647</v>
      </c>
      <c r="AQ90" s="60">
        <v>66347558393.300003</v>
      </c>
      <c r="AR90" s="60">
        <v>7.52</v>
      </c>
      <c r="AS90" s="60">
        <v>4520310902.8999996</v>
      </c>
      <c r="AT90" s="60" t="s">
        <v>544</v>
      </c>
      <c r="AU90" s="85">
        <v>112115</v>
      </c>
      <c r="AV90" s="60" t="s">
        <v>544</v>
      </c>
      <c r="AW90" s="60" t="s">
        <v>544</v>
      </c>
      <c r="AX90" s="60">
        <v>22965244.199999999</v>
      </c>
      <c r="AY90" s="60">
        <v>183223346.80000001</v>
      </c>
      <c r="AZ90" s="60">
        <v>3054172170.5999999</v>
      </c>
      <c r="BA90" s="60">
        <v>48617568631.900002</v>
      </c>
      <c r="BB90" s="60" t="s">
        <v>1808</v>
      </c>
      <c r="BC90" s="60" t="s">
        <v>544</v>
      </c>
      <c r="BD90" s="60">
        <v>13068045187.700001</v>
      </c>
      <c r="BE90" s="60" t="s">
        <v>544</v>
      </c>
      <c r="BF90" s="60" t="s">
        <v>544</v>
      </c>
      <c r="BG90" s="60">
        <v>143921396.30000001</v>
      </c>
      <c r="BH90" s="60">
        <v>48800791978.699997</v>
      </c>
      <c r="BI90" s="60">
        <v>265962751.5</v>
      </c>
      <c r="BJ90" s="60" t="s">
        <v>544</v>
      </c>
      <c r="BK90" s="60">
        <v>909664175</v>
      </c>
      <c r="BL90" s="85" t="s">
        <v>1968</v>
      </c>
      <c r="BM90" s="60" t="s">
        <v>1969</v>
      </c>
      <c r="BN90" s="60">
        <v>537146209.89999998</v>
      </c>
      <c r="BO90" s="60">
        <v>47646869114.400002</v>
      </c>
      <c r="BP90" s="60">
        <v>35732746791.099998</v>
      </c>
      <c r="BQ90" s="60">
        <v>8859950152.7000008</v>
      </c>
      <c r="BR90" s="60" t="s">
        <v>544</v>
      </c>
      <c r="BS90" s="60">
        <v>17643701449.200001</v>
      </c>
      <c r="BT90" s="60">
        <v>4728816549.1999998</v>
      </c>
      <c r="BU90" s="60">
        <v>2070802173.5</v>
      </c>
      <c r="BV90" s="60" t="s">
        <v>544</v>
      </c>
      <c r="BW90" s="60">
        <v>48617568631.900002</v>
      </c>
      <c r="BX90" s="60" t="s">
        <v>544</v>
      </c>
      <c r="BY90" s="60" t="s">
        <v>544</v>
      </c>
      <c r="BZ90" s="60">
        <v>0</v>
      </c>
      <c r="CA90" s="60" t="s">
        <v>544</v>
      </c>
      <c r="CB90" s="60" t="s">
        <v>544</v>
      </c>
      <c r="CC90" s="60">
        <v>204076844.40000001</v>
      </c>
      <c r="CD90" s="60">
        <v>354216161.30000001</v>
      </c>
      <c r="CE90" s="60">
        <v>241443027.19999999</v>
      </c>
      <c r="CF90" s="60">
        <v>4519665647</v>
      </c>
      <c r="CG90" s="60">
        <v>124182431.59999999</v>
      </c>
      <c r="CH90" s="60">
        <v>33670626.200000003</v>
      </c>
      <c r="CI90" s="60" t="s">
        <v>937</v>
      </c>
      <c r="CJ90" s="60">
        <v>11.53</v>
      </c>
      <c r="CK90" s="60">
        <v>2194984605.1999998</v>
      </c>
      <c r="CL90" s="60" t="s">
        <v>544</v>
      </c>
      <c r="CM90" s="85">
        <v>112115</v>
      </c>
      <c r="CN90" s="60" t="s">
        <v>544</v>
      </c>
      <c r="CO90" s="60">
        <v>265962751.5</v>
      </c>
      <c r="CP90" s="60">
        <v>2243408127.6999998</v>
      </c>
      <c r="CQ90" s="60">
        <v>53657691824.699997</v>
      </c>
      <c r="CR90" s="60" t="s">
        <v>544</v>
      </c>
      <c r="CS90" s="60" t="s">
        <v>544</v>
      </c>
      <c r="CT90" s="60">
        <v>654172167</v>
      </c>
      <c r="CU90" s="60">
        <v>255492008</v>
      </c>
      <c r="CV90" s="60">
        <v>241443027.19999999</v>
      </c>
      <c r="CW90" s="60">
        <v>909664175</v>
      </c>
      <c r="CX90" s="60">
        <v>1706261917.8</v>
      </c>
      <c r="CY90" s="60" t="s">
        <v>544</v>
      </c>
      <c r="CZ90" s="60">
        <f t="shared" si="2"/>
        <v>34.094999948459844</v>
      </c>
      <c r="DA90" s="60" t="str">
        <f t="shared" si="3"/>
        <v>Y</v>
      </c>
    </row>
    <row r="91" spans="1:105">
      <c r="A91" s="13" t="s">
        <v>929</v>
      </c>
      <c r="B91" s="13">
        <v>107495</v>
      </c>
      <c r="C91" s="13">
        <v>2022</v>
      </c>
      <c r="D91" s="13" t="s">
        <v>10</v>
      </c>
      <c r="E91" s="13" t="s">
        <v>13</v>
      </c>
      <c r="F91" s="84" t="s">
        <v>1812</v>
      </c>
      <c r="G91" s="60" t="s">
        <v>1972</v>
      </c>
      <c r="H91" s="60" t="s">
        <v>1980</v>
      </c>
      <c r="I91" s="60" t="s">
        <v>1974</v>
      </c>
      <c r="J91" s="60" t="s">
        <v>929</v>
      </c>
      <c r="K91" s="85">
        <v>107495</v>
      </c>
      <c r="L91" s="60">
        <v>665353000000</v>
      </c>
      <c r="M91" s="60">
        <v>189074452989.31409</v>
      </c>
      <c r="N91" s="60">
        <v>978687127.12679994</v>
      </c>
      <c r="O91" s="60">
        <v>-19892014.778999999</v>
      </c>
      <c r="P91" s="60">
        <v>-0.55000000000000004</v>
      </c>
      <c r="Q91" s="60" t="s">
        <v>544</v>
      </c>
      <c r="R91" s="85">
        <v>8383</v>
      </c>
      <c r="S91" s="85">
        <v>166</v>
      </c>
      <c r="T91" s="60">
        <v>40707019043.745598</v>
      </c>
      <c r="U91" s="60">
        <v>612958226.83290005</v>
      </c>
      <c r="V91" s="60" t="s">
        <v>544</v>
      </c>
      <c r="W91" s="60" t="s">
        <v>1975</v>
      </c>
      <c r="X91" s="60">
        <v>3839158852.3470001</v>
      </c>
      <c r="Y91" s="60">
        <v>152273373133.245</v>
      </c>
      <c r="Z91" s="60">
        <v>14.73</v>
      </c>
      <c r="AA91" s="60" t="s">
        <v>544</v>
      </c>
      <c r="AB91" s="60">
        <v>118095197511.6069</v>
      </c>
      <c r="AC91" s="60">
        <v>189074452989.31409</v>
      </c>
      <c r="AD91" s="60">
        <v>6.34</v>
      </c>
      <c r="AE91" s="60">
        <v>9983518045.9403992</v>
      </c>
      <c r="AF91" s="60">
        <v>21.56</v>
      </c>
      <c r="AG91" s="60" t="s">
        <v>1976</v>
      </c>
      <c r="AH91" s="60" t="s">
        <v>544</v>
      </c>
      <c r="AI91" s="60">
        <v>13283603297.776501</v>
      </c>
      <c r="AJ91" s="60">
        <v>36403807903.768501</v>
      </c>
      <c r="AK91" s="60">
        <v>2.81</v>
      </c>
      <c r="AL91" s="60">
        <v>158687979556.19312</v>
      </c>
      <c r="AM91" s="60">
        <v>2217675476.2188001</v>
      </c>
      <c r="AN91" s="60">
        <v>1634839443.1940999</v>
      </c>
      <c r="AO91" s="60">
        <v>35877806198.6838</v>
      </c>
      <c r="AP91" s="60">
        <v>13214833760.969101</v>
      </c>
      <c r="AQ91" s="60">
        <v>189074452989.31409</v>
      </c>
      <c r="AR91" s="60">
        <v>0.87</v>
      </c>
      <c r="AS91" s="60">
        <v>14082978120.2526</v>
      </c>
      <c r="AT91" s="60">
        <v>65650753061.692497</v>
      </c>
      <c r="AU91" s="85">
        <v>107495</v>
      </c>
      <c r="AV91" s="60" t="s">
        <v>544</v>
      </c>
      <c r="AW91" s="60" t="s">
        <v>544</v>
      </c>
      <c r="AX91" s="60" t="s">
        <v>544</v>
      </c>
      <c r="AY91" s="60">
        <v>46387325949.7089</v>
      </c>
      <c r="AZ91" s="60">
        <v>30520034103.779999</v>
      </c>
      <c r="BA91" s="60">
        <v>612958226.83290005</v>
      </c>
      <c r="BB91" s="60" t="s">
        <v>1808</v>
      </c>
      <c r="BC91" s="60">
        <v>209467178197.46552</v>
      </c>
      <c r="BD91" s="60">
        <v>1572890025.7395</v>
      </c>
      <c r="BE91" s="60" t="s">
        <v>544</v>
      </c>
      <c r="BF91" s="60">
        <v>255186132.4506</v>
      </c>
      <c r="BG91" s="60">
        <v>1052855925.0885</v>
      </c>
      <c r="BH91" s="60">
        <v>112651037238.2343</v>
      </c>
      <c r="BI91" s="60">
        <v>1437055981.9628999</v>
      </c>
      <c r="BJ91" s="60" t="s">
        <v>544</v>
      </c>
      <c r="BK91" s="60">
        <v>2265416311.6883998</v>
      </c>
      <c r="BL91" s="85" t="s">
        <v>1977</v>
      </c>
      <c r="BM91" s="60" t="s">
        <v>1978</v>
      </c>
      <c r="BN91" s="60">
        <v>1247797669.9226999</v>
      </c>
      <c r="BO91" s="60">
        <v>150435350967.66541</v>
      </c>
      <c r="BP91" s="60">
        <v>111078147212.4948</v>
      </c>
      <c r="BQ91" s="60">
        <v>2037510656.6489999</v>
      </c>
      <c r="BR91" s="60">
        <v>24943734017.946899</v>
      </c>
      <c r="BS91" s="60">
        <v>604717249.2816</v>
      </c>
      <c r="BT91" s="60">
        <v>2471156578.8312001</v>
      </c>
      <c r="BU91" s="60">
        <v>4630008525.6321001</v>
      </c>
      <c r="BV91" s="60" t="s">
        <v>544</v>
      </c>
      <c r="BW91" s="60">
        <v>612958226.83290005</v>
      </c>
      <c r="BX91" s="60">
        <v>13283603297.776501</v>
      </c>
      <c r="BY91" s="60" t="s">
        <v>544</v>
      </c>
      <c r="BZ91" s="60">
        <v>-23870417.7348</v>
      </c>
      <c r="CA91" s="60" t="s">
        <v>544</v>
      </c>
      <c r="CB91" s="60" t="s">
        <v>1979</v>
      </c>
      <c r="CC91" s="60">
        <v>1150326797.5056</v>
      </c>
      <c r="CD91" s="60">
        <v>751065643.72710001</v>
      </c>
      <c r="CE91" s="60">
        <v>2864734299.8157001</v>
      </c>
      <c r="CF91" s="60">
        <v>13214833760.969101</v>
      </c>
      <c r="CG91" s="60">
        <v>831770389.40190005</v>
      </c>
      <c r="CH91" s="60">
        <v>-26996305.771499999</v>
      </c>
      <c r="CI91" s="60" t="s">
        <v>929</v>
      </c>
      <c r="CJ91" s="60">
        <v>11.25</v>
      </c>
      <c r="CK91" s="60">
        <v>5473998295.5410995</v>
      </c>
      <c r="CL91" s="60">
        <v>122</v>
      </c>
      <c r="CM91" s="85">
        <v>107495</v>
      </c>
      <c r="CN91" s="60">
        <v>-47172492.190200001</v>
      </c>
      <c r="CO91" s="60">
        <v>1437055981.9628999</v>
      </c>
      <c r="CP91" s="60">
        <v>5086956522.2697001</v>
      </c>
      <c r="CQ91" s="60">
        <v>152273373133.245</v>
      </c>
      <c r="CR91" s="60">
        <v>12219380.507099999</v>
      </c>
      <c r="CS91" s="60">
        <v>-47172492.190200001</v>
      </c>
      <c r="CT91" s="60">
        <v>1319408923.1271</v>
      </c>
      <c r="CU91" s="60">
        <v>946007388.56130004</v>
      </c>
      <c r="CV91" s="60">
        <v>2864734299.8157001</v>
      </c>
      <c r="CW91" s="60">
        <v>2265416311.6883998</v>
      </c>
      <c r="CX91" s="60">
        <v>3839158852.3470001</v>
      </c>
      <c r="CY91" s="60">
        <v>11.25</v>
      </c>
      <c r="CZ91" s="60">
        <f t="shared" si="2"/>
        <v>3.5189999996329684</v>
      </c>
      <c r="DA91" s="60" t="str">
        <f t="shared" si="3"/>
        <v>Y</v>
      </c>
    </row>
    <row r="92" spans="1:105">
      <c r="A92" s="13" t="s">
        <v>929</v>
      </c>
      <c r="B92" s="13">
        <v>107495</v>
      </c>
      <c r="C92" s="13">
        <v>2023</v>
      </c>
      <c r="D92" s="13" t="s">
        <v>10</v>
      </c>
      <c r="E92" s="13" t="s">
        <v>13</v>
      </c>
      <c r="F92" s="84" t="s">
        <v>1804</v>
      </c>
      <c r="G92" s="60" t="s">
        <v>1972</v>
      </c>
      <c r="H92" s="60" t="s">
        <v>1973</v>
      </c>
      <c r="I92" s="60" t="s">
        <v>1974</v>
      </c>
      <c r="J92" s="60" t="s">
        <v>929</v>
      </c>
      <c r="K92" s="85">
        <v>107495</v>
      </c>
      <c r="L92" s="60">
        <v>686530000000</v>
      </c>
      <c r="M92" s="60">
        <v>189283154101.74301</v>
      </c>
      <c r="N92" s="60">
        <v>1106148331.8371999</v>
      </c>
      <c r="O92" s="60">
        <v>519713261.59350002</v>
      </c>
      <c r="P92" s="60">
        <v>-0.56999999999999995</v>
      </c>
      <c r="Q92" s="60" t="s">
        <v>544</v>
      </c>
      <c r="R92" s="85">
        <v>8243</v>
      </c>
      <c r="S92" s="85">
        <v>160</v>
      </c>
      <c r="T92" s="60">
        <v>41998621445.769897</v>
      </c>
      <c r="U92" s="60">
        <v>875379101.09249997</v>
      </c>
      <c r="V92" s="60" t="s">
        <v>544</v>
      </c>
      <c r="W92" s="60" t="s">
        <v>1975</v>
      </c>
      <c r="X92" s="60">
        <v>4450234352.9870996</v>
      </c>
      <c r="Y92" s="60">
        <v>153578990885.24609</v>
      </c>
      <c r="Z92" s="60">
        <v>14.92</v>
      </c>
      <c r="AA92" s="60" t="s">
        <v>544</v>
      </c>
      <c r="AB92" s="60">
        <v>120720154384.7412</v>
      </c>
      <c r="AC92" s="60">
        <v>189283154101.74301</v>
      </c>
      <c r="AD92" s="60">
        <v>6.92</v>
      </c>
      <c r="AE92" s="60">
        <v>9739454093.2574997</v>
      </c>
      <c r="AF92" s="60">
        <v>18.96</v>
      </c>
      <c r="AG92" s="60" t="s">
        <v>1976</v>
      </c>
      <c r="AH92" s="60" t="s">
        <v>544</v>
      </c>
      <c r="AI92" s="60">
        <v>14513647641.1371</v>
      </c>
      <c r="AJ92" s="60">
        <v>36096498479.758202</v>
      </c>
      <c r="AK92" s="60">
        <v>2.88</v>
      </c>
      <c r="AL92" s="60">
        <v>157814998604.6745</v>
      </c>
      <c r="AM92" s="60">
        <v>2150261924.2269001</v>
      </c>
      <c r="AN92" s="60">
        <v>4655638268.0466003</v>
      </c>
      <c r="AO92" s="60">
        <v>27980700300.306599</v>
      </c>
      <c r="AP92" s="60">
        <v>14455472841.033001</v>
      </c>
      <c r="AQ92" s="60">
        <v>189283154101.74301</v>
      </c>
      <c r="AR92" s="60">
        <v>0.96</v>
      </c>
      <c r="AS92" s="60">
        <v>15030603803.1996</v>
      </c>
      <c r="AT92" s="60">
        <v>68411359242.796799</v>
      </c>
      <c r="AU92" s="85">
        <v>107495</v>
      </c>
      <c r="AV92" s="60" t="s">
        <v>544</v>
      </c>
      <c r="AW92" s="60">
        <v>1731182795.5149</v>
      </c>
      <c r="AX92" s="60" t="s">
        <v>544</v>
      </c>
      <c r="AY92" s="60">
        <v>45835952573.015701</v>
      </c>
      <c r="AZ92" s="60">
        <v>35048800657.978203</v>
      </c>
      <c r="BA92" s="60">
        <v>875379101.09249997</v>
      </c>
      <c r="BB92" s="60" t="s">
        <v>1808</v>
      </c>
      <c r="BC92" s="60">
        <v>209648745497.42761</v>
      </c>
      <c r="BD92" s="60">
        <v>1928315411.9814</v>
      </c>
      <c r="BE92" s="60" t="s">
        <v>544</v>
      </c>
      <c r="BF92" s="60">
        <v>1302178108.4913001</v>
      </c>
      <c r="BG92" s="60">
        <v>1073063137.4651999</v>
      </c>
      <c r="BH92" s="60">
        <v>115122690916.905</v>
      </c>
      <c r="BI92" s="60">
        <v>2301075268.5725999</v>
      </c>
      <c r="BJ92" s="60" t="s">
        <v>544</v>
      </c>
      <c r="BK92" s="60">
        <v>2269368623.9661002</v>
      </c>
      <c r="BL92" s="85" t="s">
        <v>1977</v>
      </c>
      <c r="BM92" s="60" t="s">
        <v>1978</v>
      </c>
      <c r="BN92" s="60">
        <v>1425420457.527</v>
      </c>
      <c r="BO92" s="60">
        <v>158643782723.69312</v>
      </c>
      <c r="BP92" s="60">
        <v>113194375504.9236</v>
      </c>
      <c r="BQ92" s="60">
        <v>1721532947.1564</v>
      </c>
      <c r="BR92" s="60">
        <v>17163771710.334299</v>
      </c>
      <c r="BS92" s="60">
        <v>411910669.9314</v>
      </c>
      <c r="BT92" s="60">
        <v>2504824923.9134998</v>
      </c>
      <c r="BU92" s="60">
        <v>6854700853.9722004</v>
      </c>
      <c r="BV92" s="60" t="s">
        <v>544</v>
      </c>
      <c r="BW92" s="60">
        <v>875379101.09249997</v>
      </c>
      <c r="BX92" s="60">
        <v>14513647641.1371</v>
      </c>
      <c r="BY92" s="60" t="s">
        <v>544</v>
      </c>
      <c r="BZ92" s="60">
        <v>-163771712.14140001</v>
      </c>
      <c r="CA92" s="60" t="s">
        <v>544</v>
      </c>
      <c r="CB92" s="60" t="s">
        <v>1979</v>
      </c>
      <c r="CC92" s="60">
        <v>4107526881.2838001</v>
      </c>
      <c r="CD92" s="60">
        <v>761235180.50909996</v>
      </c>
      <c r="CE92" s="60">
        <v>3112765370.4990001</v>
      </c>
      <c r="CF92" s="60">
        <v>14455472841.033001</v>
      </c>
      <c r="CG92" s="60">
        <v>2235732009.6879001</v>
      </c>
      <c r="CH92" s="60">
        <v>105045492.1311</v>
      </c>
      <c r="CI92" s="60" t="s">
        <v>929</v>
      </c>
      <c r="CJ92" s="60">
        <v>12.02</v>
      </c>
      <c r="CK92" s="60">
        <v>9105872621.0337009</v>
      </c>
      <c r="CL92" s="60">
        <v>129</v>
      </c>
      <c r="CM92" s="85">
        <v>107495</v>
      </c>
      <c r="CN92" s="60">
        <v>86297215.320299998</v>
      </c>
      <c r="CO92" s="60">
        <v>2301075268.5725999</v>
      </c>
      <c r="CP92" s="60">
        <v>5875654810.5141001</v>
      </c>
      <c r="CQ92" s="60">
        <v>153578990885.24609</v>
      </c>
      <c r="CR92" s="60">
        <v>15439757.373600001</v>
      </c>
      <c r="CS92" s="60">
        <v>86297215.320299998</v>
      </c>
      <c r="CT92" s="60">
        <v>1318720705.6773</v>
      </c>
      <c r="CU92" s="60">
        <v>950647918.2888</v>
      </c>
      <c r="CV92" s="60">
        <v>3112765370.4990001</v>
      </c>
      <c r="CW92" s="60">
        <v>2269368623.9661002</v>
      </c>
      <c r="CX92" s="60">
        <v>4450234352.9870996</v>
      </c>
      <c r="CY92" s="60">
        <v>12.02</v>
      </c>
      <c r="CZ92" s="60">
        <f t="shared" si="2"/>
        <v>3.62700000038555</v>
      </c>
      <c r="DA92" s="60" t="str">
        <f t="shared" si="3"/>
        <v>Y</v>
      </c>
    </row>
    <row r="93" spans="1:105">
      <c r="A93" s="13" t="s">
        <v>930</v>
      </c>
      <c r="B93" s="13">
        <v>107501</v>
      </c>
      <c r="C93" s="13">
        <v>2022</v>
      </c>
      <c r="D93" s="13" t="s">
        <v>10</v>
      </c>
      <c r="E93" s="13" t="s">
        <v>13</v>
      </c>
      <c r="F93" s="84" t="s">
        <v>1812</v>
      </c>
      <c r="G93" s="60" t="s">
        <v>1972</v>
      </c>
      <c r="H93" s="60" t="s">
        <v>1980</v>
      </c>
      <c r="I93" s="60" t="s">
        <v>1974</v>
      </c>
      <c r="J93" s="60" t="s">
        <v>930</v>
      </c>
      <c r="K93" s="85">
        <v>107501</v>
      </c>
      <c r="L93" s="60">
        <v>699166000000</v>
      </c>
      <c r="M93" s="60">
        <v>198683148642.4902</v>
      </c>
      <c r="N93" s="60">
        <v>542199488.54760003</v>
      </c>
      <c r="O93" s="60">
        <v>131855640.82080001</v>
      </c>
      <c r="P93" s="60">
        <v>-0.41</v>
      </c>
      <c r="Q93" s="60" t="s">
        <v>544</v>
      </c>
      <c r="R93" s="85">
        <v>7893</v>
      </c>
      <c r="S93" s="85" t="s">
        <v>544</v>
      </c>
      <c r="T93" s="60">
        <v>31367149761.7257</v>
      </c>
      <c r="U93" s="60">
        <v>315146348.42729998</v>
      </c>
      <c r="V93" s="60" t="s">
        <v>544</v>
      </c>
      <c r="W93" s="60" t="s">
        <v>1975</v>
      </c>
      <c r="X93" s="60">
        <v>3765558397.6647</v>
      </c>
      <c r="Y93" s="60">
        <v>158377664125.64069</v>
      </c>
      <c r="Z93" s="60">
        <v>16.82</v>
      </c>
      <c r="AA93" s="60" t="s">
        <v>544</v>
      </c>
      <c r="AB93" s="60">
        <v>120955669236.8271</v>
      </c>
      <c r="AC93" s="60">
        <v>198683148642.4902</v>
      </c>
      <c r="AD93" s="60">
        <v>6.36</v>
      </c>
      <c r="AE93" s="60">
        <v>8657289003.4605007</v>
      </c>
      <c r="AF93" s="60">
        <v>28.06</v>
      </c>
      <c r="AG93" s="60" t="s">
        <v>1976</v>
      </c>
      <c r="AH93" s="60" t="s">
        <v>544</v>
      </c>
      <c r="AI93" s="60">
        <v>13866723502.440901</v>
      </c>
      <c r="AJ93" s="60">
        <v>34012503555.693001</v>
      </c>
      <c r="AK93" s="60">
        <v>2.7</v>
      </c>
      <c r="AL93" s="60">
        <v>165839443040.8833</v>
      </c>
      <c r="AM93" s="60">
        <v>3605001421.2342</v>
      </c>
      <c r="AN93" s="60">
        <v>1586814436.0848</v>
      </c>
      <c r="AO93" s="60">
        <v>47917306057.853699</v>
      </c>
      <c r="AP93" s="60">
        <v>14050298381.687099</v>
      </c>
      <c r="AQ93" s="60">
        <v>198683148642.4902</v>
      </c>
      <c r="AR93" s="60">
        <v>0.49</v>
      </c>
      <c r="AS93" s="60">
        <v>15001705031.4027</v>
      </c>
      <c r="AT93" s="60">
        <v>68091219103.436096</v>
      </c>
      <c r="AU93" s="85">
        <v>107501</v>
      </c>
      <c r="AV93" s="60" t="s">
        <v>544</v>
      </c>
      <c r="AW93" s="60">
        <v>1123046320.0943999</v>
      </c>
      <c r="AX93" s="60">
        <v>2273373.1176</v>
      </c>
      <c r="AY93" s="60">
        <v>42669792559.153503</v>
      </c>
      <c r="AZ93" s="60">
        <v>23572037513.115002</v>
      </c>
      <c r="BA93" s="60">
        <v>315146348.42729998</v>
      </c>
      <c r="BB93" s="60" t="s">
        <v>1808</v>
      </c>
      <c r="BC93" s="60">
        <v>217929809627.73151</v>
      </c>
      <c r="BD93" s="60">
        <v>1416879795.5441999</v>
      </c>
      <c r="BE93" s="60" t="s">
        <v>544</v>
      </c>
      <c r="BF93" s="60">
        <v>862176754.84979999</v>
      </c>
      <c r="BG93" s="60">
        <v>967320261.5388</v>
      </c>
      <c r="BH93" s="60">
        <v>111076158011.01691</v>
      </c>
      <c r="BI93" s="60">
        <v>2085535663.7583001</v>
      </c>
      <c r="BJ93" s="60" t="s">
        <v>544</v>
      </c>
      <c r="BK93" s="60">
        <v>1905086672.5488</v>
      </c>
      <c r="BL93" s="85" t="s">
        <v>1982</v>
      </c>
      <c r="BM93" s="60" t="s">
        <v>1983</v>
      </c>
      <c r="BN93" s="60">
        <v>1136118215.5206001</v>
      </c>
      <c r="BO93" s="60">
        <v>148169366312.6976</v>
      </c>
      <c r="BP93" s="60">
        <v>109659278215.4727</v>
      </c>
      <c r="BQ93" s="60">
        <v>5100312589.3355999</v>
      </c>
      <c r="BR93" s="60">
        <v>28418300656.5588</v>
      </c>
      <c r="BS93" s="60">
        <v>171355498.73910001</v>
      </c>
      <c r="BT93" s="60">
        <v>6338732595.1482</v>
      </c>
      <c r="BU93" s="60">
        <v>4363171355.9538002</v>
      </c>
      <c r="BV93" s="60" t="s">
        <v>544</v>
      </c>
      <c r="BW93" s="60">
        <v>315146348.42729998</v>
      </c>
      <c r="BX93" s="60">
        <v>13866723502.440901</v>
      </c>
      <c r="BY93" s="60" t="s">
        <v>544</v>
      </c>
      <c r="BZ93" s="60">
        <v>-38647342.999200001</v>
      </c>
      <c r="CA93" s="60">
        <v>123898834.9092</v>
      </c>
      <c r="CB93" s="60" t="s">
        <v>1979</v>
      </c>
      <c r="CC93" s="60">
        <v>1252060244.5181999</v>
      </c>
      <c r="CD93" s="60">
        <v>722364308.11740005</v>
      </c>
      <c r="CE93" s="60">
        <v>3206308610.7350998</v>
      </c>
      <c r="CF93" s="60">
        <v>14050298381.687099</v>
      </c>
      <c r="CG93" s="60">
        <v>977834612.20770001</v>
      </c>
      <c r="CH93" s="60">
        <v>75021312.880799994</v>
      </c>
      <c r="CI93" s="60" t="s">
        <v>930</v>
      </c>
      <c r="CJ93" s="60">
        <v>11.46</v>
      </c>
      <c r="CK93" s="60">
        <v>5352372833.7495003</v>
      </c>
      <c r="CL93" s="60">
        <v>131</v>
      </c>
      <c r="CM93" s="85">
        <v>107501</v>
      </c>
      <c r="CN93" s="60">
        <v>96050014.218600005</v>
      </c>
      <c r="CO93" s="60">
        <v>2085535663.7583001</v>
      </c>
      <c r="CP93" s="60">
        <v>4901676613.1852999</v>
      </c>
      <c r="CQ93" s="60">
        <v>158377664125.64069</v>
      </c>
      <c r="CR93" s="60">
        <v>11366865.588</v>
      </c>
      <c r="CS93" s="60">
        <v>96050014.218600005</v>
      </c>
      <c r="CT93" s="60">
        <v>1286160841.2822001</v>
      </c>
      <c r="CU93" s="60">
        <v>618925831.26660001</v>
      </c>
      <c r="CV93" s="60">
        <v>3206308610.7350998</v>
      </c>
      <c r="CW93" s="60">
        <v>1905086672.5488</v>
      </c>
      <c r="CX93" s="60">
        <v>3765558397.6647</v>
      </c>
      <c r="CY93" s="60">
        <v>11.46</v>
      </c>
      <c r="CZ93" s="60">
        <f t="shared" si="2"/>
        <v>3.5189999996329684</v>
      </c>
      <c r="DA93" s="60" t="str">
        <f t="shared" si="3"/>
        <v>Y</v>
      </c>
    </row>
    <row r="94" spans="1:105">
      <c r="A94" s="13" t="s">
        <v>930</v>
      </c>
      <c r="B94" s="13">
        <v>107501</v>
      </c>
      <c r="C94" s="13">
        <v>2023</v>
      </c>
      <c r="D94" s="13" t="s">
        <v>10</v>
      </c>
      <c r="E94" s="13" t="s">
        <v>13</v>
      </c>
      <c r="F94" s="84" t="s">
        <v>1804</v>
      </c>
      <c r="G94" s="60" t="s">
        <v>1972</v>
      </c>
      <c r="H94" s="60" t="s">
        <v>1981</v>
      </c>
      <c r="I94" s="60" t="s">
        <v>1974</v>
      </c>
      <c r="J94" s="60" t="s">
        <v>930</v>
      </c>
      <c r="K94" s="85">
        <v>107501</v>
      </c>
      <c r="L94" s="60">
        <v>731497000000</v>
      </c>
      <c r="M94" s="60">
        <v>201681003562.79071</v>
      </c>
      <c r="N94" s="60">
        <v>995312930.69099998</v>
      </c>
      <c r="O94" s="60">
        <v>667218086.50199997</v>
      </c>
      <c r="P94" s="60">
        <v>-0.56000000000000005</v>
      </c>
      <c r="Q94" s="60" t="s">
        <v>544</v>
      </c>
      <c r="R94" s="85">
        <v>7862</v>
      </c>
      <c r="S94" s="85" t="s">
        <v>544</v>
      </c>
      <c r="T94" s="60">
        <v>44303556653.685898</v>
      </c>
      <c r="U94" s="60">
        <v>497932175.29860002</v>
      </c>
      <c r="V94" s="60" t="s">
        <v>544</v>
      </c>
      <c r="W94" s="60" t="s">
        <v>1975</v>
      </c>
      <c r="X94" s="60">
        <v>4430383236.3639002</v>
      </c>
      <c r="Y94" s="60">
        <v>156598842001.55042</v>
      </c>
      <c r="Z94" s="60">
        <v>13.62</v>
      </c>
      <c r="AA94" s="60" t="s">
        <v>544</v>
      </c>
      <c r="AB94" s="60">
        <v>127426523283.9456</v>
      </c>
      <c r="AC94" s="60">
        <v>201681003562.79071</v>
      </c>
      <c r="AD94" s="60">
        <v>6.65</v>
      </c>
      <c r="AE94" s="60">
        <v>8237661978.7217999</v>
      </c>
      <c r="AF94" s="60">
        <v>17.37</v>
      </c>
      <c r="AG94" s="60" t="s">
        <v>1976</v>
      </c>
      <c r="AH94" s="60" t="s">
        <v>544</v>
      </c>
      <c r="AI94" s="60">
        <v>14858560792.4652</v>
      </c>
      <c r="AJ94" s="60">
        <v>35998897156.360802</v>
      </c>
      <c r="AK94" s="60">
        <v>2.82</v>
      </c>
      <c r="AL94" s="60">
        <v>166125172301.06161</v>
      </c>
      <c r="AM94" s="60">
        <v>3451888612.8119998</v>
      </c>
      <c r="AN94" s="60">
        <v>4868486351.8397999</v>
      </c>
      <c r="AO94" s="60">
        <v>23691756269.882999</v>
      </c>
      <c r="AP94" s="60">
        <v>15026743863.856199</v>
      </c>
      <c r="AQ94" s="60">
        <v>201681003562.79071</v>
      </c>
      <c r="AR94" s="60">
        <v>0.84</v>
      </c>
      <c r="AS94" s="60">
        <v>15755169559.9464</v>
      </c>
      <c r="AT94" s="60">
        <v>73271850005.996704</v>
      </c>
      <c r="AU94" s="85">
        <v>107501</v>
      </c>
      <c r="AV94" s="60" t="s">
        <v>544</v>
      </c>
      <c r="AW94" s="60">
        <v>3798180313.9056001</v>
      </c>
      <c r="AX94" s="60">
        <v>2757099.531</v>
      </c>
      <c r="AY94" s="60">
        <v>44236559135.082603</v>
      </c>
      <c r="AZ94" s="60">
        <v>44126826573.748802</v>
      </c>
      <c r="BA94" s="60">
        <v>497932175.29860002</v>
      </c>
      <c r="BB94" s="60" t="s">
        <v>1808</v>
      </c>
      <c r="BC94" s="60">
        <v>223328921950.34341</v>
      </c>
      <c r="BD94" s="60">
        <v>1851943754.9727001</v>
      </c>
      <c r="BE94" s="60" t="s">
        <v>544</v>
      </c>
      <c r="BF94" s="60">
        <v>841742486.81429994</v>
      </c>
      <c r="BG94" s="60">
        <v>989523021.67589998</v>
      </c>
      <c r="BH94" s="60">
        <v>118006341316.3779</v>
      </c>
      <c r="BI94" s="60">
        <v>2132065067.3223</v>
      </c>
      <c r="BJ94" s="60" t="s">
        <v>544</v>
      </c>
      <c r="BK94" s="60">
        <v>1859939343.6126001</v>
      </c>
      <c r="BL94" s="85" t="s">
        <v>1982</v>
      </c>
      <c r="BM94" s="60" t="s">
        <v>1983</v>
      </c>
      <c r="BN94" s="60">
        <v>1373862696.2973001</v>
      </c>
      <c r="BO94" s="60">
        <v>175175902931.47531</v>
      </c>
      <c r="BP94" s="60">
        <v>116154397561.4052</v>
      </c>
      <c r="BQ94" s="60">
        <v>5389026743.2925997</v>
      </c>
      <c r="BR94" s="60">
        <v>18264681553.062599</v>
      </c>
      <c r="BS94" s="60">
        <v>212572373.84009999</v>
      </c>
      <c r="BT94" s="60">
        <v>5728149985.6056004</v>
      </c>
      <c r="BU94" s="60">
        <v>6894954507.1247997</v>
      </c>
      <c r="BV94" s="60" t="s">
        <v>544</v>
      </c>
      <c r="BW94" s="60">
        <v>497932175.29860002</v>
      </c>
      <c r="BX94" s="60">
        <v>14858560792.4652</v>
      </c>
      <c r="BY94" s="60" t="s">
        <v>544</v>
      </c>
      <c r="BZ94" s="60">
        <v>-82161566.023800001</v>
      </c>
      <c r="CA94" s="60" t="s">
        <v>544</v>
      </c>
      <c r="CB94" s="60" t="s">
        <v>1979</v>
      </c>
      <c r="CC94" s="60">
        <v>4323132064.6079998</v>
      </c>
      <c r="CD94" s="60">
        <v>755996691.40020001</v>
      </c>
      <c r="CE94" s="60">
        <v>3036945133.3965001</v>
      </c>
      <c r="CF94" s="60">
        <v>15026743863.856199</v>
      </c>
      <c r="CG94" s="60">
        <v>2384063964.4556999</v>
      </c>
      <c r="CH94" s="60">
        <v>145299145.28369999</v>
      </c>
      <c r="CI94" s="60" t="s">
        <v>930</v>
      </c>
      <c r="CJ94" s="60">
        <v>11.66</v>
      </c>
      <c r="CK94" s="60">
        <v>9298869588.2036991</v>
      </c>
      <c r="CL94" s="60">
        <v>124</v>
      </c>
      <c r="CM94" s="85">
        <v>107501</v>
      </c>
      <c r="CN94" s="60">
        <v>76923076.914900005</v>
      </c>
      <c r="CO94" s="60">
        <v>2132065067.3223</v>
      </c>
      <c r="CP94" s="60">
        <v>5804245932.6611996</v>
      </c>
      <c r="CQ94" s="60">
        <v>156598842001.55042</v>
      </c>
      <c r="CR94" s="60">
        <v>19851116.623199999</v>
      </c>
      <c r="CS94" s="60">
        <v>76923076.914900005</v>
      </c>
      <c r="CT94" s="60">
        <v>1153570443.7704</v>
      </c>
      <c r="CU94" s="60">
        <v>706368899.84220004</v>
      </c>
      <c r="CV94" s="60">
        <v>3036945133.3965001</v>
      </c>
      <c r="CW94" s="60">
        <v>1859939343.6126001</v>
      </c>
      <c r="CX94" s="60">
        <v>4430383236.3639002</v>
      </c>
      <c r="CY94" s="60">
        <v>11.66</v>
      </c>
      <c r="CZ94" s="60">
        <f t="shared" si="2"/>
        <v>3.62700000038555</v>
      </c>
      <c r="DA94" s="60" t="str">
        <f t="shared" si="3"/>
        <v>Y</v>
      </c>
    </row>
    <row r="95" spans="1:105">
      <c r="A95" s="13" t="s">
        <v>931</v>
      </c>
      <c r="B95" s="13">
        <v>107507</v>
      </c>
      <c r="C95" s="13">
        <v>2022</v>
      </c>
      <c r="D95" s="13" t="s">
        <v>1</v>
      </c>
      <c r="E95" s="13" t="s">
        <v>13</v>
      </c>
      <c r="F95" s="84" t="s">
        <v>1812</v>
      </c>
      <c r="G95" s="60" t="s">
        <v>1959</v>
      </c>
      <c r="H95" s="60" t="s">
        <v>545</v>
      </c>
      <c r="I95" s="60" t="s">
        <v>1961</v>
      </c>
      <c r="J95" s="60" t="s">
        <v>931</v>
      </c>
      <c r="K95" s="85">
        <v>107507</v>
      </c>
      <c r="L95" s="60">
        <v>12776000000</v>
      </c>
      <c r="M95" s="60">
        <v>33227568270.861599</v>
      </c>
      <c r="N95" s="60">
        <v>964889466.85109997</v>
      </c>
      <c r="O95" s="60">
        <v>183355006.50409999</v>
      </c>
      <c r="P95" s="60">
        <v>-0.19</v>
      </c>
      <c r="Q95" s="60">
        <v>2126657997.4236</v>
      </c>
      <c r="R95" s="85">
        <v>3973</v>
      </c>
      <c r="S95" s="85">
        <v>173</v>
      </c>
      <c r="T95" s="60">
        <v>8280624187.3509998</v>
      </c>
      <c r="U95" s="60">
        <v>119895968.792</v>
      </c>
      <c r="V95" s="60">
        <v>743563068.92920005</v>
      </c>
      <c r="W95" s="60" t="s">
        <v>1962</v>
      </c>
      <c r="X95" s="60">
        <v>902730819.25610006</v>
      </c>
      <c r="Y95" s="60">
        <v>22488426528.2159</v>
      </c>
      <c r="Z95" s="60">
        <v>10.3</v>
      </c>
      <c r="AA95" s="60" t="s">
        <v>544</v>
      </c>
      <c r="AB95" s="60">
        <v>26370091027.6101</v>
      </c>
      <c r="AC95" s="60">
        <v>33227568270.861599</v>
      </c>
      <c r="AD95" s="60">
        <v>14.71</v>
      </c>
      <c r="AE95" s="60">
        <v>9532639792.0466995</v>
      </c>
      <c r="AF95" s="60">
        <v>12.05</v>
      </c>
      <c r="AG95" s="60" t="s">
        <v>1963</v>
      </c>
      <c r="AH95" s="60" t="s">
        <v>544</v>
      </c>
      <c r="AI95" s="60">
        <v>5304031209.4235001</v>
      </c>
      <c r="AJ95" s="60">
        <v>1337061118.3508</v>
      </c>
      <c r="AK95" s="60">
        <v>2.96</v>
      </c>
      <c r="AL95" s="60">
        <v>25099869961.2757</v>
      </c>
      <c r="AM95" s="60">
        <v>829908972.70130002</v>
      </c>
      <c r="AN95" s="60">
        <v>551625487.65260005</v>
      </c>
      <c r="AO95" s="60">
        <v>2296749024.7336998</v>
      </c>
      <c r="AP95" s="60">
        <v>4491027308.2439003</v>
      </c>
      <c r="AQ95" s="60">
        <v>33227568270.861599</v>
      </c>
      <c r="AR95" s="60">
        <v>3.72</v>
      </c>
      <c r="AS95" s="60">
        <v>4489986996.1501999</v>
      </c>
      <c r="AT95" s="60">
        <v>14208322496.911699</v>
      </c>
      <c r="AU95" s="85">
        <v>107507</v>
      </c>
      <c r="AV95" s="60" t="s">
        <v>544</v>
      </c>
      <c r="AW95" s="60" t="s">
        <v>544</v>
      </c>
      <c r="AX95" s="60">
        <v>260078.02340000001</v>
      </c>
      <c r="AY95" s="60">
        <v>10869700910.397499</v>
      </c>
      <c r="AZ95" s="60">
        <v>4088426528.0051999</v>
      </c>
      <c r="BA95" s="60">
        <v>120156046.8154</v>
      </c>
      <c r="BB95" s="60" t="s">
        <v>1808</v>
      </c>
      <c r="BC95" s="60">
        <v>36065539662.311501</v>
      </c>
      <c r="BD95" s="60">
        <v>1450455136.5576</v>
      </c>
      <c r="BE95" s="60" t="s">
        <v>544</v>
      </c>
      <c r="BF95" s="60" t="s">
        <v>544</v>
      </c>
      <c r="BG95" s="60">
        <v>286085825.75099999</v>
      </c>
      <c r="BH95" s="60">
        <v>25941742523.053902</v>
      </c>
      <c r="BI95" s="60">
        <v>508972691.81339997</v>
      </c>
      <c r="BJ95" s="60">
        <v>743563068.92920005</v>
      </c>
      <c r="BK95" s="60">
        <v>530559167.75639999</v>
      </c>
      <c r="BL95" s="85" t="s">
        <v>1984</v>
      </c>
      <c r="BM95" s="60" t="s">
        <v>1985</v>
      </c>
      <c r="BN95" s="60">
        <v>396618985.70029998</v>
      </c>
      <c r="BO95" s="60">
        <v>30337841352.753101</v>
      </c>
      <c r="BP95" s="60">
        <v>24491287386.4963</v>
      </c>
      <c r="BQ95" s="60">
        <v>1668400520.1752</v>
      </c>
      <c r="BR95" s="60">
        <v>1239791937.5955</v>
      </c>
      <c r="BS95" s="60">
        <v>396098829.6534</v>
      </c>
      <c r="BT95" s="60">
        <v>2611443433.0598001</v>
      </c>
      <c r="BU95" s="60">
        <v>1212483745.1373999</v>
      </c>
      <c r="BV95" s="60">
        <v>452795838.7568</v>
      </c>
      <c r="BW95" s="60">
        <v>119895968.792</v>
      </c>
      <c r="BX95" s="60">
        <v>3989856957.1328001</v>
      </c>
      <c r="BY95" s="60" t="s">
        <v>544</v>
      </c>
      <c r="BZ95" s="60" t="s">
        <v>544</v>
      </c>
      <c r="CA95" s="60">
        <v>-3641092.3276999998</v>
      </c>
      <c r="CB95" s="60" t="s">
        <v>1986</v>
      </c>
      <c r="CC95" s="60">
        <v>411963589.08139998</v>
      </c>
      <c r="CD95" s="60">
        <v>177633289.98899999</v>
      </c>
      <c r="CE95" s="60">
        <v>615084525.36469996</v>
      </c>
      <c r="CF95" s="60">
        <v>4491027308.2439003</v>
      </c>
      <c r="CG95" s="60">
        <v>227568270.48379999</v>
      </c>
      <c r="CH95" s="60">
        <v>-91287386.216900006</v>
      </c>
      <c r="CI95" s="60" t="s">
        <v>931</v>
      </c>
      <c r="CJ95" s="60">
        <v>20.11</v>
      </c>
      <c r="CK95" s="60">
        <v>1454356306.9087</v>
      </c>
      <c r="CL95" s="60">
        <v>219</v>
      </c>
      <c r="CM95" s="85">
        <v>107507</v>
      </c>
      <c r="CN95" s="60">
        <v>24187256.177099999</v>
      </c>
      <c r="CO95" s="60">
        <v>508972691.81339997</v>
      </c>
      <c r="CP95" s="60">
        <v>1299349804.9563999</v>
      </c>
      <c r="CQ95" s="60">
        <v>22488426528.2159</v>
      </c>
      <c r="CR95" s="60">
        <v>14304291.287599999</v>
      </c>
      <c r="CS95" s="60">
        <v>24187256.177099999</v>
      </c>
      <c r="CT95" s="60">
        <v>272041612.48689997</v>
      </c>
      <c r="CU95" s="60">
        <v>258517555.26949999</v>
      </c>
      <c r="CV95" s="60">
        <v>615084525.36469996</v>
      </c>
      <c r="CW95" s="60">
        <v>530559167.75639999</v>
      </c>
      <c r="CX95" s="60">
        <v>902730819.25610006</v>
      </c>
      <c r="CY95" s="60">
        <v>15.13</v>
      </c>
      <c r="CZ95" s="60">
        <f t="shared" si="2"/>
        <v>0.38449999999559747</v>
      </c>
      <c r="DA95" s="60" t="str">
        <f t="shared" si="3"/>
        <v>Y</v>
      </c>
    </row>
    <row r="96" spans="1:105">
      <c r="A96" s="13" t="s">
        <v>931</v>
      </c>
      <c r="B96" s="13">
        <v>107507</v>
      </c>
      <c r="C96" s="13">
        <v>2023</v>
      </c>
      <c r="D96" s="13" t="s">
        <v>1</v>
      </c>
      <c r="E96" s="13" t="s">
        <v>13</v>
      </c>
      <c r="F96" s="84" t="s">
        <v>1804</v>
      </c>
      <c r="G96" s="60" t="s">
        <v>1959</v>
      </c>
      <c r="H96" s="60" t="s">
        <v>545</v>
      </c>
      <c r="I96" s="60" t="s">
        <v>1961</v>
      </c>
      <c r="J96" s="60" t="s">
        <v>931</v>
      </c>
      <c r="K96" s="85">
        <v>107507</v>
      </c>
      <c r="L96" s="60">
        <v>13673400000</v>
      </c>
      <c r="M96" s="60">
        <v>35561508452.942902</v>
      </c>
      <c r="N96" s="60">
        <v>1025227568.2822</v>
      </c>
      <c r="O96" s="60">
        <v>126397919.37729999</v>
      </c>
      <c r="P96" s="60">
        <v>-0.42</v>
      </c>
      <c r="Q96" s="60">
        <v>2269960988.3225002</v>
      </c>
      <c r="R96" s="85">
        <v>4203</v>
      </c>
      <c r="S96" s="85">
        <v>183</v>
      </c>
      <c r="T96" s="60">
        <v>8627308192.5564995</v>
      </c>
      <c r="U96" s="60">
        <v>123016905.0729</v>
      </c>
      <c r="V96" s="60">
        <v>605981794.54530001</v>
      </c>
      <c r="W96" s="60" t="s">
        <v>1962</v>
      </c>
      <c r="X96" s="60">
        <v>993758127.44959998</v>
      </c>
      <c r="Y96" s="60">
        <v>24545643693.389</v>
      </c>
      <c r="Z96" s="60">
        <v>12.1</v>
      </c>
      <c r="AA96" s="60">
        <v>779193758.13639998</v>
      </c>
      <c r="AB96" s="60">
        <v>27427568270.7952</v>
      </c>
      <c r="AC96" s="60">
        <v>35561508452.942902</v>
      </c>
      <c r="AD96" s="60" t="s">
        <v>544</v>
      </c>
      <c r="AE96" s="60">
        <v>9990637191.2716999</v>
      </c>
      <c r="AF96" s="60">
        <v>12.16</v>
      </c>
      <c r="AG96" s="60" t="s">
        <v>1963</v>
      </c>
      <c r="AH96" s="60" t="s">
        <v>544</v>
      </c>
      <c r="AI96" s="60">
        <v>5535240572.2349997</v>
      </c>
      <c r="AJ96" s="60">
        <v>1399219765.9458001</v>
      </c>
      <c r="AK96" s="60">
        <v>3.13</v>
      </c>
      <c r="AL96" s="60">
        <v>27406762028.922401</v>
      </c>
      <c r="AM96" s="60">
        <v>975552665.81089997</v>
      </c>
      <c r="AN96" s="60">
        <v>739141742.53120005</v>
      </c>
      <c r="AO96" s="60">
        <v>2586215864.789</v>
      </c>
      <c r="AP96" s="60">
        <v>4810403120.9913998</v>
      </c>
      <c r="AQ96" s="60">
        <v>35561508452.942902</v>
      </c>
      <c r="AR96" s="60">
        <v>3.77</v>
      </c>
      <c r="AS96" s="60">
        <v>4689726918.1290998</v>
      </c>
      <c r="AT96" s="60">
        <v>14786996098.999001</v>
      </c>
      <c r="AU96" s="85">
        <v>107507</v>
      </c>
      <c r="AV96" s="60" t="s">
        <v>544</v>
      </c>
      <c r="AW96" s="60" t="s">
        <v>544</v>
      </c>
      <c r="AX96" s="60" t="s">
        <v>544</v>
      </c>
      <c r="AY96" s="60">
        <v>11389856957.217501</v>
      </c>
      <c r="AZ96" s="60">
        <v>4855396619.0412998</v>
      </c>
      <c r="BA96" s="60">
        <v>375552665.80400002</v>
      </c>
      <c r="BB96" s="60" t="s">
        <v>1808</v>
      </c>
      <c r="BC96" s="60" t="s">
        <v>544</v>
      </c>
      <c r="BD96" s="60">
        <v>1470221066.3367</v>
      </c>
      <c r="BE96" s="60" t="s">
        <v>544</v>
      </c>
      <c r="BF96" s="60" t="s">
        <v>544</v>
      </c>
      <c r="BG96" s="60">
        <v>241872561.77129999</v>
      </c>
      <c r="BH96" s="60">
        <v>27158387516.5658</v>
      </c>
      <c r="BI96" s="60">
        <v>672041612.4914</v>
      </c>
      <c r="BJ96" s="60">
        <v>605981794.54530001</v>
      </c>
      <c r="BK96" s="60">
        <v>510533159.95380002</v>
      </c>
      <c r="BL96" s="85" t="s">
        <v>1984</v>
      </c>
      <c r="BM96" s="60" t="s">
        <v>1985</v>
      </c>
      <c r="BN96" s="60">
        <v>339921976.59689999</v>
      </c>
      <c r="BO96" s="60">
        <v>32310273082.294498</v>
      </c>
      <c r="BP96" s="60">
        <v>25688166450.229099</v>
      </c>
      <c r="BQ96" s="60">
        <v>1684525357.6266</v>
      </c>
      <c r="BR96" s="60">
        <v>1159427828.3618</v>
      </c>
      <c r="BS96" s="60">
        <v>459557867.36549997</v>
      </c>
      <c r="BT96" s="60">
        <v>2081924577.3971</v>
      </c>
      <c r="BU96" s="60">
        <v>1431729518.8721001</v>
      </c>
      <c r="BV96" s="60">
        <v>492067620.29170001</v>
      </c>
      <c r="BW96" s="60">
        <v>375552665.80400002</v>
      </c>
      <c r="BX96" s="60">
        <v>4231469440.8807001</v>
      </c>
      <c r="BY96" s="60" t="s">
        <v>544</v>
      </c>
      <c r="BZ96" s="60" t="s">
        <v>544</v>
      </c>
      <c r="CA96" s="60">
        <v>520156.04680000001</v>
      </c>
      <c r="CB96" s="60" t="s">
        <v>1986</v>
      </c>
      <c r="CC96" s="60">
        <v>531599479.85000002</v>
      </c>
      <c r="CD96" s="60">
        <v>201040312.0959</v>
      </c>
      <c r="CE96" s="60">
        <v>655916775.03999996</v>
      </c>
      <c r="CF96" s="60">
        <v>4810403120.9913998</v>
      </c>
      <c r="CG96" s="60">
        <v>282184655.39990002</v>
      </c>
      <c r="CH96" s="60">
        <v>9622886.8662</v>
      </c>
      <c r="CI96" s="60" t="s">
        <v>931</v>
      </c>
      <c r="CJ96" s="60">
        <v>20.18</v>
      </c>
      <c r="CK96" s="60">
        <v>1732899869.9807999</v>
      </c>
      <c r="CL96" s="60">
        <v>195</v>
      </c>
      <c r="CM96" s="85">
        <v>107507</v>
      </c>
      <c r="CN96" s="60">
        <v>2600780.2341</v>
      </c>
      <c r="CO96" s="60">
        <v>672041612.4914</v>
      </c>
      <c r="CP96" s="60">
        <v>1333680104.0465</v>
      </c>
      <c r="CQ96" s="60">
        <v>24545643693.389</v>
      </c>
      <c r="CR96" s="60">
        <v>18985695.708900001</v>
      </c>
      <c r="CS96" s="60">
        <v>2600780.2341</v>
      </c>
      <c r="CT96" s="60">
        <v>296749024.71079999</v>
      </c>
      <c r="CU96" s="60">
        <v>213784135.243</v>
      </c>
      <c r="CV96" s="60">
        <v>655916775.03999996</v>
      </c>
      <c r="CW96" s="60">
        <v>510533159.95380002</v>
      </c>
      <c r="CX96" s="60">
        <v>993758127.44959998</v>
      </c>
      <c r="CY96" s="60">
        <v>15.39</v>
      </c>
      <c r="CZ96" s="60">
        <f t="shared" si="2"/>
        <v>0.38449999999559786</v>
      </c>
      <c r="DA96" s="60" t="str">
        <f t="shared" si="3"/>
        <v>Y</v>
      </c>
    </row>
    <row r="97" spans="1:105">
      <c r="A97" s="13" t="s">
        <v>938</v>
      </c>
      <c r="B97" s="13">
        <v>107554</v>
      </c>
      <c r="C97" s="13">
        <v>2022</v>
      </c>
      <c r="D97" s="13" t="s">
        <v>1</v>
      </c>
      <c r="E97" s="13" t="s">
        <v>13</v>
      </c>
      <c r="F97" s="84" t="s">
        <v>1812</v>
      </c>
      <c r="G97" s="60" t="s">
        <v>1987</v>
      </c>
      <c r="H97" s="60" t="s">
        <v>1992</v>
      </c>
      <c r="I97" s="60" t="s">
        <v>1989</v>
      </c>
      <c r="J97" s="60" t="s">
        <v>938</v>
      </c>
      <c r="K97" s="85">
        <v>107554</v>
      </c>
      <c r="L97" s="60">
        <v>383154600000</v>
      </c>
      <c r="M97" s="60">
        <v>36672530624.3508</v>
      </c>
      <c r="N97" s="60">
        <v>2002565084.0344</v>
      </c>
      <c r="O97" s="60">
        <v>194343414.98899999</v>
      </c>
      <c r="P97" s="60">
        <v>-0.45</v>
      </c>
      <c r="Q97" s="60" t="s">
        <v>544</v>
      </c>
      <c r="R97" s="85" t="s">
        <v>544</v>
      </c>
      <c r="S97" s="85" t="s">
        <v>544</v>
      </c>
      <c r="T97" s="60" t="s">
        <v>544</v>
      </c>
      <c r="U97" s="60" t="s">
        <v>544</v>
      </c>
      <c r="V97" s="60" t="s">
        <v>544</v>
      </c>
      <c r="W97" s="60" t="s">
        <v>1990</v>
      </c>
      <c r="X97" s="60">
        <v>1160384762.5225999</v>
      </c>
      <c r="Y97" s="60">
        <v>23095042111.105999</v>
      </c>
      <c r="Z97" s="60">
        <v>11.65</v>
      </c>
      <c r="AA97" s="60">
        <v>877478943.25419998</v>
      </c>
      <c r="AB97" s="60">
        <v>27142333458.3438</v>
      </c>
      <c r="AC97" s="60">
        <v>36672530624.3508</v>
      </c>
      <c r="AD97" s="60" t="s">
        <v>544</v>
      </c>
      <c r="AE97" s="60" t="s">
        <v>544</v>
      </c>
      <c r="AF97" s="60">
        <v>26.69</v>
      </c>
      <c r="AG97" s="60" t="s">
        <v>1991</v>
      </c>
      <c r="AH97" s="60" t="s">
        <v>544</v>
      </c>
      <c r="AI97" s="60">
        <v>2600009570.9601998</v>
      </c>
      <c r="AJ97" s="60" t="s">
        <v>544</v>
      </c>
      <c r="AK97" s="60">
        <v>3.74</v>
      </c>
      <c r="AL97" s="60">
        <v>30731154284.951801</v>
      </c>
      <c r="AM97" s="60">
        <v>1334494639.9944</v>
      </c>
      <c r="AN97" s="60">
        <v>472894333.79839998</v>
      </c>
      <c r="AO97" s="60">
        <v>1763581546.5381999</v>
      </c>
      <c r="AP97" s="60">
        <v>3047645482.0963998</v>
      </c>
      <c r="AQ97" s="60">
        <v>36672530624.3508</v>
      </c>
      <c r="AR97" s="60">
        <v>9.7899999999999991</v>
      </c>
      <c r="AS97" s="60">
        <v>2348133613.8634</v>
      </c>
      <c r="AT97" s="60" t="s">
        <v>544</v>
      </c>
      <c r="AU97" s="85">
        <v>107554</v>
      </c>
      <c r="AV97" s="60" t="s">
        <v>544</v>
      </c>
      <c r="AW97" s="60" t="s">
        <v>544</v>
      </c>
      <c r="AX97" s="60" t="s">
        <v>544</v>
      </c>
      <c r="AY97" s="60" t="s">
        <v>544</v>
      </c>
      <c r="AZ97" s="60">
        <v>9696994639.1916008</v>
      </c>
      <c r="BA97" s="60">
        <v>20449980855.617199</v>
      </c>
      <c r="BB97" s="60" t="s">
        <v>1808</v>
      </c>
      <c r="BC97" s="60" t="s">
        <v>544</v>
      </c>
      <c r="BD97" s="60">
        <v>1706383996.7734001</v>
      </c>
      <c r="BE97" s="60">
        <v>1517907733.3917999</v>
      </c>
      <c r="BF97" s="60">
        <v>1317879019.7816</v>
      </c>
      <c r="BG97" s="60">
        <v>315543644.6864</v>
      </c>
      <c r="BH97" s="60">
        <v>20449980855.617199</v>
      </c>
      <c r="BI97" s="60">
        <v>374770290.92879999</v>
      </c>
      <c r="BJ97" s="60" t="s">
        <v>544</v>
      </c>
      <c r="BK97" s="60">
        <v>792582312.32819998</v>
      </c>
      <c r="BL97" s="85" t="s">
        <v>544</v>
      </c>
      <c r="BM97" s="60" t="s">
        <v>544</v>
      </c>
      <c r="BN97" s="60">
        <v>307532542.08380002</v>
      </c>
      <c r="BO97" s="60">
        <v>32707857960.106602</v>
      </c>
      <c r="BP97" s="60">
        <v>18743596858.8438</v>
      </c>
      <c r="BQ97" s="60">
        <v>2506795558.7179999</v>
      </c>
      <c r="BR97" s="60" t="s">
        <v>544</v>
      </c>
      <c r="BS97" s="60">
        <v>801808958.57539999</v>
      </c>
      <c r="BT97" s="60">
        <v>3640428789.8495998</v>
      </c>
      <c r="BU97" s="60">
        <v>1055589586.4224</v>
      </c>
      <c r="BV97" s="60" t="s">
        <v>544</v>
      </c>
      <c r="BW97" s="60">
        <v>20449980855.617199</v>
      </c>
      <c r="BX97" s="60">
        <v>2360729325.9601998</v>
      </c>
      <c r="BY97" s="60">
        <v>555130.16839999997</v>
      </c>
      <c r="BZ97" s="60" t="s">
        <v>544</v>
      </c>
      <c r="CA97" s="60">
        <v>44984686.060000002</v>
      </c>
      <c r="CB97" s="60" t="s">
        <v>1986</v>
      </c>
      <c r="CC97" s="60">
        <v>273918453.26620001</v>
      </c>
      <c r="CD97" s="60">
        <v>819372128.55840003</v>
      </c>
      <c r="CE97" s="60">
        <v>466146630.88940001</v>
      </c>
      <c r="CF97" s="60">
        <v>3047645482.0963998</v>
      </c>
      <c r="CG97" s="60">
        <v>558413093.36140001</v>
      </c>
      <c r="CH97" s="60">
        <v>72942189.885800004</v>
      </c>
      <c r="CI97" s="60" t="s">
        <v>938</v>
      </c>
      <c r="CJ97" s="60">
        <v>9.6</v>
      </c>
      <c r="CK97" s="60">
        <v>1633279096.3210001</v>
      </c>
      <c r="CL97" s="60">
        <v>180</v>
      </c>
      <c r="CM97" s="85">
        <v>107554</v>
      </c>
      <c r="CN97" s="60">
        <v>10432618.682</v>
      </c>
      <c r="CO97" s="60">
        <v>374770290.92879999</v>
      </c>
      <c r="CP97" s="60">
        <v>1467917304.6064</v>
      </c>
      <c r="CQ97" s="60">
        <v>23095042111.105999</v>
      </c>
      <c r="CR97" s="60">
        <v>19276416.5372</v>
      </c>
      <c r="CS97" s="60">
        <v>10432618.682</v>
      </c>
      <c r="CT97" s="60">
        <v>395779096.43980002</v>
      </c>
      <c r="CU97" s="60">
        <v>396803215.88840002</v>
      </c>
      <c r="CV97" s="60">
        <v>466146630.88940001</v>
      </c>
      <c r="CW97" s="60">
        <v>792582312.32819998</v>
      </c>
      <c r="CX97" s="60">
        <v>1160384762.5225999</v>
      </c>
      <c r="CY97" s="60">
        <v>8.6999999999999993</v>
      </c>
      <c r="CZ97" s="60">
        <f t="shared" si="2"/>
        <v>10.448000001003008</v>
      </c>
      <c r="DA97" s="60" t="str">
        <f t="shared" si="3"/>
        <v>Y</v>
      </c>
    </row>
    <row r="98" spans="1:105">
      <c r="A98" s="13" t="s">
        <v>938</v>
      </c>
      <c r="B98" s="13">
        <v>107554</v>
      </c>
      <c r="C98" s="13">
        <v>2023</v>
      </c>
      <c r="D98" s="13" t="s">
        <v>1</v>
      </c>
      <c r="E98" s="13" t="s">
        <v>13</v>
      </c>
      <c r="F98" s="84" t="s">
        <v>1804</v>
      </c>
      <c r="G98" s="60" t="s">
        <v>1987</v>
      </c>
      <c r="H98" s="60" t="s">
        <v>1988</v>
      </c>
      <c r="I98" s="60" t="s">
        <v>1989</v>
      </c>
      <c r="J98" s="60" t="s">
        <v>938</v>
      </c>
      <c r="K98" s="85">
        <v>107554</v>
      </c>
      <c r="L98" s="60">
        <v>388184500000</v>
      </c>
      <c r="M98" s="60">
        <v>39238696443.5037</v>
      </c>
      <c r="N98" s="60">
        <v>2170273630.8404002</v>
      </c>
      <c r="O98" s="60">
        <v>247389542.02399999</v>
      </c>
      <c r="P98" s="60">
        <v>-0.46</v>
      </c>
      <c r="Q98" s="60" t="s">
        <v>544</v>
      </c>
      <c r="R98" s="85" t="s">
        <v>544</v>
      </c>
      <c r="S98" s="85">
        <v>653</v>
      </c>
      <c r="T98" s="60" t="s">
        <v>544</v>
      </c>
      <c r="U98" s="60" t="s">
        <v>544</v>
      </c>
      <c r="V98" s="60" t="s">
        <v>544</v>
      </c>
      <c r="W98" s="60" t="s">
        <v>1990</v>
      </c>
      <c r="X98" s="60">
        <v>1281262319.5927999</v>
      </c>
      <c r="Y98" s="60">
        <v>23955250738.210701</v>
      </c>
      <c r="Z98" s="60">
        <v>12.49</v>
      </c>
      <c r="AA98" s="60">
        <v>1015920508.7678</v>
      </c>
      <c r="AB98" s="60">
        <v>29157072247.180801</v>
      </c>
      <c r="AC98" s="60">
        <v>39238696443.5037</v>
      </c>
      <c r="AD98" s="60" t="s">
        <v>544</v>
      </c>
      <c r="AE98" s="60" t="s">
        <v>544</v>
      </c>
      <c r="AF98" s="60">
        <v>26.56</v>
      </c>
      <c r="AG98" s="60" t="s">
        <v>1991</v>
      </c>
      <c r="AH98" s="60" t="s">
        <v>544</v>
      </c>
      <c r="AI98" s="60">
        <v>3026412882.3239999</v>
      </c>
      <c r="AJ98" s="60" t="s">
        <v>544</v>
      </c>
      <c r="AK98" s="60">
        <v>3.62</v>
      </c>
      <c r="AL98" s="60">
        <v>32541236648.313099</v>
      </c>
      <c r="AM98" s="60">
        <v>1611802403.9347999</v>
      </c>
      <c r="AN98" s="60">
        <v>699905993.26989996</v>
      </c>
      <c r="AO98" s="60">
        <v>1867490826.9755001</v>
      </c>
      <c r="AP98" s="60">
        <v>3426073244.8534999</v>
      </c>
      <c r="AQ98" s="60">
        <v>39238696443.5037</v>
      </c>
      <c r="AR98" s="60">
        <v>9.75</v>
      </c>
      <c r="AS98" s="60">
        <v>2628612439.5352001</v>
      </c>
      <c r="AT98" s="60" t="s">
        <v>544</v>
      </c>
      <c r="AU98" s="85">
        <v>107554</v>
      </c>
      <c r="AV98" s="60" t="s">
        <v>544</v>
      </c>
      <c r="AW98" s="60" t="s">
        <v>544</v>
      </c>
      <c r="AX98" s="60" t="s">
        <v>544</v>
      </c>
      <c r="AY98" s="60" t="s">
        <v>544</v>
      </c>
      <c r="AZ98" s="60">
        <v>10635657897.3255</v>
      </c>
      <c r="BA98" s="60">
        <v>22257285530.638901</v>
      </c>
      <c r="BB98" s="60" t="s">
        <v>1808</v>
      </c>
      <c r="BC98" s="60" t="s">
        <v>544</v>
      </c>
      <c r="BD98" s="60">
        <v>1888445248.8361001</v>
      </c>
      <c r="BE98" s="60">
        <v>1671360268.6731999</v>
      </c>
      <c r="BF98" s="60">
        <v>1145205147.2612</v>
      </c>
      <c r="BG98" s="60">
        <v>379211353.6419</v>
      </c>
      <c r="BH98" s="60">
        <v>22257285530.638901</v>
      </c>
      <c r="BI98" s="60">
        <v>323403653.16320002</v>
      </c>
      <c r="BJ98" s="60" t="s">
        <v>544</v>
      </c>
      <c r="BK98" s="60">
        <v>889506615.96109998</v>
      </c>
      <c r="BL98" s="85" t="s">
        <v>544</v>
      </c>
      <c r="BM98" s="60" t="s">
        <v>544</v>
      </c>
      <c r="BN98" s="60">
        <v>432370690.14200002</v>
      </c>
      <c r="BO98" s="60">
        <v>35094067466.676697</v>
      </c>
      <c r="BP98" s="60">
        <v>20368840281.8027</v>
      </c>
      <c r="BQ98" s="60">
        <v>2503735002.1662998</v>
      </c>
      <c r="BR98" s="60" t="s">
        <v>544</v>
      </c>
      <c r="BS98" s="60">
        <v>790688271.48010004</v>
      </c>
      <c r="BT98" s="60">
        <v>3963488967.3038001</v>
      </c>
      <c r="BU98" s="60">
        <v>1265837115.6568999</v>
      </c>
      <c r="BV98" s="60" t="s">
        <v>544</v>
      </c>
      <c r="BW98" s="60">
        <v>22257285530.638901</v>
      </c>
      <c r="BX98" s="60">
        <v>2672623801.224</v>
      </c>
      <c r="BY98" s="60">
        <v>3719839.4813000001</v>
      </c>
      <c r="BZ98" s="60" t="s">
        <v>544</v>
      </c>
      <c r="CA98" s="60">
        <v>-92915120.956300005</v>
      </c>
      <c r="CB98" s="60" t="s">
        <v>1986</v>
      </c>
      <c r="CC98" s="60">
        <v>325910501.50929999</v>
      </c>
      <c r="CD98" s="60">
        <v>873606323.83050001</v>
      </c>
      <c r="CE98" s="60">
        <v>557490725.73790002</v>
      </c>
      <c r="CF98" s="60">
        <v>3426073244.8534999</v>
      </c>
      <c r="CG98" s="60">
        <v>692537072.12349999</v>
      </c>
      <c r="CH98" s="60">
        <v>65905851.679200001</v>
      </c>
      <c r="CI98" s="60" t="s">
        <v>938</v>
      </c>
      <c r="CJ98" s="60">
        <v>10.4</v>
      </c>
      <c r="CK98" s="60">
        <v>1981168312.8627</v>
      </c>
      <c r="CL98" s="60">
        <v>125</v>
      </c>
      <c r="CM98" s="85">
        <v>107554</v>
      </c>
      <c r="CN98" s="60">
        <v>2264250.1189999999</v>
      </c>
      <c r="CO98" s="60">
        <v>323403653.16320002</v>
      </c>
      <c r="CP98" s="60">
        <v>1713633009.7349</v>
      </c>
      <c r="CQ98" s="60">
        <v>23955250738.210701</v>
      </c>
      <c r="CR98" s="60">
        <v>22794125.0823</v>
      </c>
      <c r="CS98" s="60">
        <v>2264250.1189999999</v>
      </c>
      <c r="CT98" s="60">
        <v>427447967.78500003</v>
      </c>
      <c r="CU98" s="60">
        <v>462058648.17610002</v>
      </c>
      <c r="CV98" s="60">
        <v>557490725.73790002</v>
      </c>
      <c r="CW98" s="60">
        <v>889506615.96109998</v>
      </c>
      <c r="CX98" s="60">
        <v>1281262319.5927999</v>
      </c>
      <c r="CY98" s="60">
        <v>9.1999999999999993</v>
      </c>
      <c r="CZ98" s="60">
        <f t="shared" si="2"/>
        <v>9.8928999988292734</v>
      </c>
      <c r="DA98" s="60" t="str">
        <f t="shared" si="3"/>
        <v>Y</v>
      </c>
    </row>
    <row r="99" spans="1:105">
      <c r="A99" s="13" t="s">
        <v>939</v>
      </c>
      <c r="B99" s="13">
        <v>1126390</v>
      </c>
      <c r="C99" s="13">
        <v>2022</v>
      </c>
      <c r="D99" s="13" t="s">
        <v>12</v>
      </c>
      <c r="E99" s="13" t="s">
        <v>13</v>
      </c>
      <c r="F99" s="84" t="s">
        <v>1812</v>
      </c>
      <c r="G99" s="60" t="s">
        <v>1840</v>
      </c>
      <c r="H99" s="60" t="s">
        <v>1827</v>
      </c>
      <c r="I99" s="60" t="s">
        <v>540</v>
      </c>
      <c r="J99" s="60" t="s">
        <v>940</v>
      </c>
      <c r="K99" s="85">
        <v>110631</v>
      </c>
      <c r="L99" s="60">
        <v>18204000000</v>
      </c>
      <c r="M99" s="60">
        <v>18204000000</v>
      </c>
      <c r="N99" s="60">
        <v>157000000</v>
      </c>
      <c r="O99" s="60">
        <v>2000000</v>
      </c>
      <c r="P99" s="60">
        <v>-0.42</v>
      </c>
      <c r="Q99" s="60" t="s">
        <v>544</v>
      </c>
      <c r="R99" s="85">
        <v>0</v>
      </c>
      <c r="S99" s="85" t="s">
        <v>544</v>
      </c>
      <c r="T99" s="60" t="s">
        <v>544</v>
      </c>
      <c r="U99" s="60" t="s">
        <v>544</v>
      </c>
      <c r="V99" s="60" t="s">
        <v>544</v>
      </c>
      <c r="W99" s="60" t="s">
        <v>1841</v>
      </c>
      <c r="X99" s="60">
        <v>512000000</v>
      </c>
      <c r="Y99" s="60">
        <v>13984000000</v>
      </c>
      <c r="Z99" s="60">
        <v>13.58</v>
      </c>
      <c r="AA99" s="60">
        <v>1900000000</v>
      </c>
      <c r="AB99" s="60">
        <v>6872000000</v>
      </c>
      <c r="AC99" s="60">
        <v>18204000000</v>
      </c>
      <c r="AD99" s="60">
        <v>12.17</v>
      </c>
      <c r="AE99" s="60" t="s">
        <v>544</v>
      </c>
      <c r="AF99" s="60">
        <v>27.7</v>
      </c>
      <c r="AG99" s="60" t="s">
        <v>1842</v>
      </c>
      <c r="AH99" s="60" t="s">
        <v>544</v>
      </c>
      <c r="AI99" s="60">
        <v>2291000000</v>
      </c>
      <c r="AJ99" s="60">
        <v>13046000000</v>
      </c>
      <c r="AK99" s="60">
        <v>2.73</v>
      </c>
      <c r="AL99" s="60">
        <v>15884000000</v>
      </c>
      <c r="AM99" s="60">
        <v>26000000</v>
      </c>
      <c r="AN99" s="60">
        <v>32000000</v>
      </c>
      <c r="AO99" s="60">
        <v>22000000</v>
      </c>
      <c r="AP99" s="60">
        <v>2294000000</v>
      </c>
      <c r="AQ99" s="60">
        <v>18204000000</v>
      </c>
      <c r="AR99" s="60">
        <v>1.2</v>
      </c>
      <c r="AS99" s="60">
        <v>2294000000</v>
      </c>
      <c r="AT99" s="60" t="s">
        <v>544</v>
      </c>
      <c r="AU99" s="85">
        <v>1126390</v>
      </c>
      <c r="AV99" s="60" t="s">
        <v>544</v>
      </c>
      <c r="AW99" s="60" t="s">
        <v>544</v>
      </c>
      <c r="AX99" s="60">
        <v>6000000</v>
      </c>
      <c r="AY99" s="60">
        <v>13046000000</v>
      </c>
      <c r="AZ99" s="60" t="s">
        <v>544</v>
      </c>
      <c r="BA99" s="60" t="s">
        <v>544</v>
      </c>
      <c r="BB99" s="60" t="s">
        <v>1808</v>
      </c>
      <c r="BC99" s="60">
        <v>18819000000</v>
      </c>
      <c r="BD99" s="60">
        <v>7000000</v>
      </c>
      <c r="BE99" s="60" t="s">
        <v>544</v>
      </c>
      <c r="BF99" s="60" t="s">
        <v>544</v>
      </c>
      <c r="BG99" s="60" t="s">
        <v>544</v>
      </c>
      <c r="BH99" s="60">
        <v>13046000000</v>
      </c>
      <c r="BI99" s="60">
        <v>316000000</v>
      </c>
      <c r="BJ99" s="60" t="s">
        <v>544</v>
      </c>
      <c r="BK99" s="60">
        <v>101000000</v>
      </c>
      <c r="BL99" s="85" t="s">
        <v>544</v>
      </c>
      <c r="BM99" s="60" t="s">
        <v>544</v>
      </c>
      <c r="BN99" s="60">
        <v>5000000</v>
      </c>
      <c r="BO99" s="60">
        <v>18059000000</v>
      </c>
      <c r="BP99" s="60">
        <v>13039000000</v>
      </c>
      <c r="BQ99" s="60">
        <v>5020000000</v>
      </c>
      <c r="BR99" s="60" t="s">
        <v>544</v>
      </c>
      <c r="BS99" s="60">
        <v>100000000</v>
      </c>
      <c r="BT99" s="60" t="s">
        <v>544</v>
      </c>
      <c r="BU99" s="60">
        <v>397000000</v>
      </c>
      <c r="BV99" s="60" t="s">
        <v>544</v>
      </c>
      <c r="BW99" s="60" t="s">
        <v>544</v>
      </c>
      <c r="BX99" s="60">
        <v>2291000000</v>
      </c>
      <c r="BY99" s="60" t="s">
        <v>544</v>
      </c>
      <c r="BZ99" s="60" t="s">
        <v>544</v>
      </c>
      <c r="CA99" s="60" t="s">
        <v>544</v>
      </c>
      <c r="CB99" s="60" t="s">
        <v>1993</v>
      </c>
      <c r="CC99" s="60">
        <v>20000000</v>
      </c>
      <c r="CD99" s="60" t="s">
        <v>544</v>
      </c>
      <c r="CE99" s="60">
        <v>414000000</v>
      </c>
      <c r="CF99" s="60">
        <v>2294000000</v>
      </c>
      <c r="CG99" s="60">
        <v>147000000</v>
      </c>
      <c r="CH99" s="60">
        <v>7000000</v>
      </c>
      <c r="CI99" s="60" t="s">
        <v>940</v>
      </c>
      <c r="CJ99" s="60">
        <v>33.340000000000003</v>
      </c>
      <c r="CK99" s="60">
        <v>544000000</v>
      </c>
      <c r="CL99" s="60" t="s">
        <v>544</v>
      </c>
      <c r="CM99" s="85">
        <v>110631</v>
      </c>
      <c r="CN99" s="60">
        <v>5000000</v>
      </c>
      <c r="CO99" s="60">
        <v>316000000</v>
      </c>
      <c r="CP99" s="60">
        <v>517000000</v>
      </c>
      <c r="CQ99" s="60">
        <v>13984000000</v>
      </c>
      <c r="CR99" s="60" t="s">
        <v>544</v>
      </c>
      <c r="CS99" s="60">
        <v>5000000</v>
      </c>
      <c r="CT99" s="60" t="s">
        <v>544</v>
      </c>
      <c r="CU99" s="60">
        <v>101000000</v>
      </c>
      <c r="CV99" s="60">
        <v>414000000</v>
      </c>
      <c r="CW99" s="60">
        <v>101000000</v>
      </c>
      <c r="CX99" s="60">
        <v>512000000</v>
      </c>
      <c r="CY99" s="60">
        <v>33.340000000000003</v>
      </c>
      <c r="CZ99" s="60">
        <f t="shared" si="2"/>
        <v>1</v>
      </c>
      <c r="DA99" s="60" t="str">
        <f t="shared" si="3"/>
        <v>N: parent data from row 101</v>
      </c>
    </row>
    <row r="100" spans="1:105">
      <c r="A100" s="13" t="s">
        <v>939</v>
      </c>
      <c r="B100" s="13">
        <v>1126390</v>
      </c>
      <c r="C100" s="13">
        <v>2023</v>
      </c>
      <c r="D100" s="13" t="s">
        <v>12</v>
      </c>
      <c r="E100" s="13" t="s">
        <v>13</v>
      </c>
      <c r="F100" s="84" t="s">
        <v>1804</v>
      </c>
      <c r="G100" s="60" t="s">
        <v>1840</v>
      </c>
      <c r="H100" s="60" t="s">
        <v>1827</v>
      </c>
      <c r="I100" s="60" t="s">
        <v>540</v>
      </c>
      <c r="J100" s="60" t="s">
        <v>940</v>
      </c>
      <c r="K100" s="85">
        <v>110631</v>
      </c>
      <c r="L100" s="60">
        <v>15440000000</v>
      </c>
      <c r="M100" s="60">
        <v>15440000000</v>
      </c>
      <c r="N100" s="60">
        <v>87000000</v>
      </c>
      <c r="O100" s="60">
        <v>5000000</v>
      </c>
      <c r="P100" s="60">
        <v>-0.28000000000000003</v>
      </c>
      <c r="Q100" s="60" t="s">
        <v>544</v>
      </c>
      <c r="R100" s="85">
        <v>0</v>
      </c>
      <c r="S100" s="85" t="s">
        <v>544</v>
      </c>
      <c r="T100" s="60" t="s">
        <v>544</v>
      </c>
      <c r="U100" s="60" t="s">
        <v>544</v>
      </c>
      <c r="V100" s="60" t="s">
        <v>544</v>
      </c>
      <c r="W100" s="60" t="s">
        <v>1841</v>
      </c>
      <c r="X100" s="60">
        <v>279000000</v>
      </c>
      <c r="Y100" s="60">
        <v>11606000000</v>
      </c>
      <c r="Z100" s="60">
        <v>6.06</v>
      </c>
      <c r="AA100" s="60">
        <v>1550000000</v>
      </c>
      <c r="AB100" s="60">
        <v>6264000000</v>
      </c>
      <c r="AC100" s="60">
        <v>15440000000</v>
      </c>
      <c r="AD100" s="60">
        <v>14.48</v>
      </c>
      <c r="AE100" s="60" t="s">
        <v>544</v>
      </c>
      <c r="AF100" s="60">
        <v>22.62</v>
      </c>
      <c r="AG100" s="60" t="s">
        <v>1842</v>
      </c>
      <c r="AH100" s="60" t="s">
        <v>544</v>
      </c>
      <c r="AI100" s="60">
        <v>2233000000</v>
      </c>
      <c r="AJ100" s="60">
        <v>11757000000</v>
      </c>
      <c r="AK100" s="60">
        <v>1.83</v>
      </c>
      <c r="AL100" s="60">
        <v>13156000000</v>
      </c>
      <c r="AM100" s="60">
        <v>51000000</v>
      </c>
      <c r="AN100" s="60">
        <v>300000000</v>
      </c>
      <c r="AO100" s="60">
        <v>20000000</v>
      </c>
      <c r="AP100" s="60">
        <v>2233000000</v>
      </c>
      <c r="AQ100" s="60">
        <v>15440000000</v>
      </c>
      <c r="AR100" s="60">
        <v>0.74</v>
      </c>
      <c r="AS100" s="60">
        <v>2233000000</v>
      </c>
      <c r="AT100" s="60" t="s">
        <v>544</v>
      </c>
      <c r="AU100" s="85">
        <v>1126390</v>
      </c>
      <c r="AV100" s="60" t="s">
        <v>544</v>
      </c>
      <c r="AW100" s="60" t="s">
        <v>544</v>
      </c>
      <c r="AX100" s="60">
        <v>1000000</v>
      </c>
      <c r="AY100" s="60">
        <v>11757000000</v>
      </c>
      <c r="AZ100" s="60" t="s">
        <v>544</v>
      </c>
      <c r="BA100" s="60" t="s">
        <v>544</v>
      </c>
      <c r="BB100" s="60" t="s">
        <v>1808</v>
      </c>
      <c r="BC100" s="60">
        <v>15421000000</v>
      </c>
      <c r="BD100" s="60">
        <v>13000000</v>
      </c>
      <c r="BE100" s="60" t="s">
        <v>544</v>
      </c>
      <c r="BF100" s="60" t="s">
        <v>544</v>
      </c>
      <c r="BG100" s="60" t="s">
        <v>544</v>
      </c>
      <c r="BH100" s="60">
        <v>11757000000</v>
      </c>
      <c r="BI100" s="60">
        <v>137000000</v>
      </c>
      <c r="BJ100" s="60" t="s">
        <v>544</v>
      </c>
      <c r="BK100" s="60">
        <v>95000000</v>
      </c>
      <c r="BL100" s="85" t="s">
        <v>544</v>
      </c>
      <c r="BM100" s="60" t="s">
        <v>544</v>
      </c>
      <c r="BN100" s="60">
        <v>5000000</v>
      </c>
      <c r="BO100" s="60">
        <v>15216000000</v>
      </c>
      <c r="BP100" s="60">
        <v>11744000000</v>
      </c>
      <c r="BQ100" s="60">
        <v>3472000000</v>
      </c>
      <c r="BR100" s="60" t="s">
        <v>544</v>
      </c>
      <c r="BS100" s="60">
        <v>166000000</v>
      </c>
      <c r="BT100" s="60" t="s">
        <v>544</v>
      </c>
      <c r="BU100" s="60">
        <v>399000000</v>
      </c>
      <c r="BV100" s="60" t="s">
        <v>544</v>
      </c>
      <c r="BW100" s="60" t="s">
        <v>544</v>
      </c>
      <c r="BX100" s="60">
        <v>2233000000</v>
      </c>
      <c r="BY100" s="60" t="s">
        <v>544</v>
      </c>
      <c r="BZ100" s="60" t="s">
        <v>544</v>
      </c>
      <c r="CA100" s="60" t="s">
        <v>544</v>
      </c>
      <c r="CB100" s="60" t="s">
        <v>1993</v>
      </c>
      <c r="CC100" s="60">
        <v>56000000</v>
      </c>
      <c r="CD100" s="60" t="s">
        <v>544</v>
      </c>
      <c r="CE100" s="60">
        <v>184000000</v>
      </c>
      <c r="CF100" s="60">
        <v>2233000000</v>
      </c>
      <c r="CG100" s="60">
        <v>180000000</v>
      </c>
      <c r="CH100" s="60">
        <v>-2000000</v>
      </c>
      <c r="CI100" s="60" t="s">
        <v>940</v>
      </c>
      <c r="CJ100" s="60">
        <v>35.65</v>
      </c>
      <c r="CK100" s="60">
        <v>579000000</v>
      </c>
      <c r="CL100" s="60" t="s">
        <v>544</v>
      </c>
      <c r="CM100" s="85">
        <v>110631</v>
      </c>
      <c r="CN100" s="60">
        <v>5000000</v>
      </c>
      <c r="CO100" s="60">
        <v>137000000</v>
      </c>
      <c r="CP100" s="60">
        <v>284000000</v>
      </c>
      <c r="CQ100" s="60">
        <v>11606000000</v>
      </c>
      <c r="CR100" s="60" t="s">
        <v>544</v>
      </c>
      <c r="CS100" s="60">
        <v>5000000</v>
      </c>
      <c r="CT100" s="60" t="s">
        <v>544</v>
      </c>
      <c r="CU100" s="60">
        <v>95000000</v>
      </c>
      <c r="CV100" s="60">
        <v>184000000</v>
      </c>
      <c r="CW100" s="60">
        <v>95000000</v>
      </c>
      <c r="CX100" s="60">
        <v>279000000</v>
      </c>
      <c r="CY100" s="60">
        <v>35.65</v>
      </c>
      <c r="CZ100" s="60">
        <f t="shared" si="2"/>
        <v>1</v>
      </c>
      <c r="DA100" s="60" t="str">
        <f t="shared" si="3"/>
        <v>N: parent data from row 101</v>
      </c>
    </row>
    <row r="101" spans="1:105">
      <c r="A101" s="13" t="s">
        <v>940</v>
      </c>
      <c r="B101" s="13">
        <v>110631</v>
      </c>
      <c r="C101" s="13">
        <v>2022</v>
      </c>
      <c r="D101" s="13" t="s">
        <v>12</v>
      </c>
      <c r="E101" s="13" t="s">
        <v>13</v>
      </c>
      <c r="F101" s="84" t="s">
        <v>1812</v>
      </c>
      <c r="G101" s="60" t="s">
        <v>1840</v>
      </c>
      <c r="H101" s="60" t="s">
        <v>1827</v>
      </c>
      <c r="I101" s="60" t="s">
        <v>540</v>
      </c>
      <c r="J101" s="60" t="s">
        <v>940</v>
      </c>
      <c r="K101" s="85">
        <v>110631</v>
      </c>
      <c r="L101" s="60">
        <v>3051215000000</v>
      </c>
      <c r="M101" s="60">
        <v>3051215000000</v>
      </c>
      <c r="N101" s="60">
        <v>9620000000</v>
      </c>
      <c r="O101" s="60">
        <v>2459000000</v>
      </c>
      <c r="P101" s="60">
        <v>-0.11</v>
      </c>
      <c r="Q101" s="60" t="s">
        <v>544</v>
      </c>
      <c r="R101" s="85">
        <v>216033</v>
      </c>
      <c r="S101" s="85" t="s">
        <v>544</v>
      </c>
      <c r="T101" s="60">
        <v>329384000000</v>
      </c>
      <c r="U101" s="60" t="s">
        <v>544</v>
      </c>
      <c r="V101" s="60">
        <v>73030000000</v>
      </c>
      <c r="W101" s="60" t="s">
        <v>1841</v>
      </c>
      <c r="X101" s="60">
        <v>53391000000</v>
      </c>
      <c r="Y101" s="60">
        <v>1930341000000</v>
      </c>
      <c r="Z101" s="60">
        <v>10.1</v>
      </c>
      <c r="AA101" s="60">
        <v>128536000000</v>
      </c>
      <c r="AB101" s="60">
        <v>1604870000000</v>
      </c>
      <c r="AC101" s="60">
        <v>3051215000000</v>
      </c>
      <c r="AD101" s="60">
        <v>6.95</v>
      </c>
      <c r="AE101" s="60">
        <v>180557000000</v>
      </c>
      <c r="AF101" s="60">
        <v>26.54</v>
      </c>
      <c r="AG101" s="60" t="s">
        <v>1842</v>
      </c>
      <c r="AH101" s="60" t="s">
        <v>544</v>
      </c>
      <c r="AI101" s="60">
        <v>208446000000</v>
      </c>
      <c r="AJ101" s="60">
        <v>262861000000</v>
      </c>
      <c r="AK101" s="60">
        <v>1.89</v>
      </c>
      <c r="AL101" s="60">
        <v>2254512000000</v>
      </c>
      <c r="AM101" s="60">
        <v>138472000000</v>
      </c>
      <c r="AN101" s="60">
        <v>20103000000</v>
      </c>
      <c r="AO101" s="60">
        <v>30334000000</v>
      </c>
      <c r="AP101" s="60">
        <v>244800000000</v>
      </c>
      <c r="AQ101" s="60">
        <v>3051215000000</v>
      </c>
      <c r="AR101" s="60">
        <v>0.89</v>
      </c>
      <c r="AS101" s="60">
        <v>265956000000</v>
      </c>
      <c r="AT101" s="60">
        <v>466480000000</v>
      </c>
      <c r="AU101" s="85">
        <v>110631</v>
      </c>
      <c r="AV101" s="60" t="s">
        <v>544</v>
      </c>
      <c r="AW101" s="60" t="s">
        <v>544</v>
      </c>
      <c r="AX101" s="60">
        <v>328000000</v>
      </c>
      <c r="AY101" s="60">
        <v>443418000000</v>
      </c>
      <c r="AZ101" s="60">
        <v>1159424000000</v>
      </c>
      <c r="BA101" s="60">
        <v>99096000000</v>
      </c>
      <c r="BB101" s="60" t="s">
        <v>1808</v>
      </c>
      <c r="BC101" s="60">
        <v>2997118000000</v>
      </c>
      <c r="BD101" s="60">
        <v>12682000000</v>
      </c>
      <c r="BE101" s="60">
        <v>18713000000</v>
      </c>
      <c r="BF101" s="60">
        <v>267574000000</v>
      </c>
      <c r="BG101" s="60">
        <v>22853000000</v>
      </c>
      <c r="BH101" s="60">
        <v>1082024000000</v>
      </c>
      <c r="BI101" s="60">
        <v>27528000000</v>
      </c>
      <c r="BJ101" s="60">
        <v>73030000000</v>
      </c>
      <c r="BK101" s="60">
        <v>60732000000</v>
      </c>
      <c r="BL101" s="85" t="s">
        <v>544</v>
      </c>
      <c r="BM101" s="60" t="s">
        <v>544</v>
      </c>
      <c r="BN101" s="60">
        <v>40849000000</v>
      </c>
      <c r="BO101" s="60">
        <v>2806055000000</v>
      </c>
      <c r="BP101" s="60">
        <v>1069342000000</v>
      </c>
      <c r="BQ101" s="60">
        <v>206682000000</v>
      </c>
      <c r="BR101" s="60" t="s">
        <v>544</v>
      </c>
      <c r="BS101" s="60">
        <v>107180000000</v>
      </c>
      <c r="BT101" s="60" t="s">
        <v>544</v>
      </c>
      <c r="BU101" s="60">
        <v>42673000000</v>
      </c>
      <c r="BV101" s="60">
        <v>3189000000</v>
      </c>
      <c r="BW101" s="60">
        <v>99096000000</v>
      </c>
      <c r="BX101" s="60">
        <v>180060000000</v>
      </c>
      <c r="BY101" s="60" t="s">
        <v>544</v>
      </c>
      <c r="BZ101" s="60">
        <v>32000000</v>
      </c>
      <c r="CA101" s="60" t="s">
        <v>544</v>
      </c>
      <c r="CB101" s="60" t="s">
        <v>1994</v>
      </c>
      <c r="CC101" s="60">
        <v>4718000000</v>
      </c>
      <c r="CD101" s="60">
        <v>21493000000</v>
      </c>
      <c r="CE101" s="60">
        <v>30969000000</v>
      </c>
      <c r="CF101" s="60">
        <v>244800000000</v>
      </c>
      <c r="CG101" s="60">
        <v>30821000000</v>
      </c>
      <c r="CH101" s="60">
        <v>2173000000</v>
      </c>
      <c r="CI101" s="60" t="s">
        <v>940</v>
      </c>
      <c r="CJ101" s="60">
        <v>12.99</v>
      </c>
      <c r="CK101" s="60">
        <v>73494000000</v>
      </c>
      <c r="CL101" s="60" t="s">
        <v>544</v>
      </c>
      <c r="CM101" s="85">
        <v>110631</v>
      </c>
      <c r="CN101" s="60">
        <v>-601000000</v>
      </c>
      <c r="CO101" s="60">
        <v>27528000000</v>
      </c>
      <c r="CP101" s="60">
        <v>94240000000</v>
      </c>
      <c r="CQ101" s="60">
        <v>1930341000000</v>
      </c>
      <c r="CR101" s="60" t="s">
        <v>544</v>
      </c>
      <c r="CS101" s="60">
        <v>-601000000</v>
      </c>
      <c r="CT101" s="60">
        <v>35373000000</v>
      </c>
      <c r="CU101" s="60">
        <v>25359000000</v>
      </c>
      <c r="CV101" s="60">
        <v>30969000000</v>
      </c>
      <c r="CW101" s="60">
        <v>60732000000</v>
      </c>
      <c r="CX101" s="60">
        <v>53391000000</v>
      </c>
      <c r="CY101" s="60">
        <v>11.22</v>
      </c>
      <c r="CZ101" s="60">
        <f t="shared" si="2"/>
        <v>1</v>
      </c>
      <c r="DA101" s="60" t="str">
        <f t="shared" si="3"/>
        <v>Y</v>
      </c>
    </row>
    <row r="102" spans="1:105">
      <c r="A102" s="13" t="s">
        <v>940</v>
      </c>
      <c r="B102" s="13">
        <v>110631</v>
      </c>
      <c r="C102" s="13">
        <v>2023</v>
      </c>
      <c r="D102" s="13" t="s">
        <v>12</v>
      </c>
      <c r="E102" s="13" t="s">
        <v>13</v>
      </c>
      <c r="F102" s="84" t="s">
        <v>1804</v>
      </c>
      <c r="G102" s="60" t="s">
        <v>1840</v>
      </c>
      <c r="H102" s="60" t="s">
        <v>1827</v>
      </c>
      <c r="I102" s="60" t="s">
        <v>540</v>
      </c>
      <c r="J102" s="60" t="s">
        <v>940</v>
      </c>
      <c r="K102" s="85">
        <v>110631</v>
      </c>
      <c r="L102" s="60">
        <v>3180151000000</v>
      </c>
      <c r="M102" s="60">
        <v>3180151000000</v>
      </c>
      <c r="N102" s="60">
        <v>10052000000</v>
      </c>
      <c r="O102" s="60">
        <v>4725000000</v>
      </c>
      <c r="P102" s="60">
        <v>-0.05</v>
      </c>
      <c r="Q102" s="60" t="s">
        <v>544</v>
      </c>
      <c r="R102" s="85">
        <v>212315</v>
      </c>
      <c r="S102" s="85" t="s">
        <v>544</v>
      </c>
      <c r="T102" s="60">
        <v>318910000000</v>
      </c>
      <c r="U102" s="60" t="s">
        <v>544</v>
      </c>
      <c r="V102" s="60">
        <v>74579000000</v>
      </c>
      <c r="W102" s="60" t="s">
        <v>1841</v>
      </c>
      <c r="X102" s="60">
        <v>56936000000</v>
      </c>
      <c r="Y102" s="60">
        <v>1923827000000</v>
      </c>
      <c r="Z102" s="60">
        <v>9.19</v>
      </c>
      <c r="AA102" s="60">
        <v>126786000000</v>
      </c>
      <c r="AB102" s="60">
        <v>1651232000000</v>
      </c>
      <c r="AC102" s="60">
        <v>3180151000000</v>
      </c>
      <c r="AD102" s="60">
        <v>7.12</v>
      </c>
      <c r="AE102" s="60">
        <v>186733000000</v>
      </c>
      <c r="AF102" s="60">
        <v>28.58</v>
      </c>
      <c r="AG102" s="60" t="s">
        <v>1842</v>
      </c>
      <c r="AH102" s="60" t="s">
        <v>544</v>
      </c>
      <c r="AI102" s="60">
        <v>223323000000</v>
      </c>
      <c r="AJ102" s="60">
        <v>261176000000</v>
      </c>
      <c r="AK102" s="60">
        <v>1.92</v>
      </c>
      <c r="AL102" s="60">
        <v>2334500000000</v>
      </c>
      <c r="AM102" s="60">
        <v>135653000000</v>
      </c>
      <c r="AN102" s="60">
        <v>73331000000</v>
      </c>
      <c r="AO102" s="60">
        <v>27892000000</v>
      </c>
      <c r="AP102" s="60">
        <v>263249000000</v>
      </c>
      <c r="AQ102" s="60">
        <v>3180151000000</v>
      </c>
      <c r="AR102" s="60">
        <v>0.91</v>
      </c>
      <c r="AS102" s="60">
        <v>281037000000</v>
      </c>
      <c r="AT102" s="60">
        <v>483976000000</v>
      </c>
      <c r="AU102" s="85">
        <v>110631</v>
      </c>
      <c r="AV102" s="60" t="s">
        <v>544</v>
      </c>
      <c r="AW102" s="60" t="s">
        <v>544</v>
      </c>
      <c r="AX102" s="60">
        <v>219000000</v>
      </c>
      <c r="AY102" s="60">
        <v>447909000000</v>
      </c>
      <c r="AZ102" s="60">
        <v>1149526000000</v>
      </c>
      <c r="BA102" s="60">
        <v>94029000000</v>
      </c>
      <c r="BB102" s="60" t="s">
        <v>1808</v>
      </c>
      <c r="BC102" s="60">
        <v>3135468000000</v>
      </c>
      <c r="BD102" s="60">
        <v>13342000000</v>
      </c>
      <c r="BE102" s="60">
        <v>20277000000</v>
      </c>
      <c r="BF102" s="60">
        <v>280624000000</v>
      </c>
      <c r="BG102" s="60">
        <v>21404000000</v>
      </c>
      <c r="BH102" s="60">
        <v>1100493000000</v>
      </c>
      <c r="BI102" s="60">
        <v>26515000000</v>
      </c>
      <c r="BJ102" s="60">
        <v>74579000000</v>
      </c>
      <c r="BK102" s="60">
        <v>66773000000</v>
      </c>
      <c r="BL102" s="85" t="s">
        <v>544</v>
      </c>
      <c r="BM102" s="60" t="s">
        <v>544</v>
      </c>
      <c r="BN102" s="60">
        <v>42572000000</v>
      </c>
      <c r="BO102" s="60">
        <v>2926357000000</v>
      </c>
      <c r="BP102" s="60">
        <v>1087151000000</v>
      </c>
      <c r="BQ102" s="60">
        <v>312818000000</v>
      </c>
      <c r="BR102" s="60" t="s">
        <v>544</v>
      </c>
      <c r="BS102" s="60">
        <v>117605000000</v>
      </c>
      <c r="BT102" s="60" t="s">
        <v>544</v>
      </c>
      <c r="BU102" s="60">
        <v>63483000000</v>
      </c>
      <c r="BV102" s="60">
        <v>3456000000</v>
      </c>
      <c r="BW102" s="60">
        <v>94029000000</v>
      </c>
      <c r="BX102" s="60">
        <v>194928000000</v>
      </c>
      <c r="BY102" s="60" t="s">
        <v>544</v>
      </c>
      <c r="BZ102" s="60">
        <v>-405000000</v>
      </c>
      <c r="CA102" s="60" t="s">
        <v>544</v>
      </c>
      <c r="CB102" s="60" t="s">
        <v>1994</v>
      </c>
      <c r="CC102" s="60">
        <v>26162000000</v>
      </c>
      <c r="CD102" s="60">
        <v>21305000000</v>
      </c>
      <c r="CE102" s="60">
        <v>28342000000</v>
      </c>
      <c r="CF102" s="60">
        <v>263249000000</v>
      </c>
      <c r="CG102" s="60">
        <v>66784000000</v>
      </c>
      <c r="CH102" s="60">
        <v>3799000000</v>
      </c>
      <c r="CI102" s="60" t="s">
        <v>940</v>
      </c>
      <c r="CJ102" s="60">
        <v>13.52</v>
      </c>
      <c r="CK102" s="60">
        <v>130267000000</v>
      </c>
      <c r="CL102" s="60" t="s">
        <v>544</v>
      </c>
      <c r="CM102" s="85">
        <v>110631</v>
      </c>
      <c r="CN102" s="60">
        <v>272000000</v>
      </c>
      <c r="CO102" s="60">
        <v>26515000000</v>
      </c>
      <c r="CP102" s="60">
        <v>99508000000</v>
      </c>
      <c r="CQ102" s="60">
        <v>1923827000000</v>
      </c>
      <c r="CR102" s="60" t="s">
        <v>544</v>
      </c>
      <c r="CS102" s="60">
        <v>272000000</v>
      </c>
      <c r="CT102" s="60">
        <v>38914000000</v>
      </c>
      <c r="CU102" s="60">
        <v>27859000000</v>
      </c>
      <c r="CV102" s="60">
        <v>28342000000</v>
      </c>
      <c r="CW102" s="60">
        <v>66773000000</v>
      </c>
      <c r="CX102" s="60">
        <v>56936000000</v>
      </c>
      <c r="CY102" s="60">
        <v>11.81</v>
      </c>
      <c r="CZ102" s="60">
        <f t="shared" si="2"/>
        <v>1</v>
      </c>
      <c r="DA102" s="60" t="str">
        <f t="shared" si="3"/>
        <v>Y</v>
      </c>
    </row>
    <row r="103" spans="1:105">
      <c r="A103" s="13" t="s">
        <v>941</v>
      </c>
      <c r="B103" s="13">
        <v>1007133</v>
      </c>
      <c r="C103" s="13">
        <v>2022</v>
      </c>
      <c r="D103" s="13" t="s">
        <v>10</v>
      </c>
      <c r="E103" s="13" t="s">
        <v>507</v>
      </c>
      <c r="F103" s="84" t="s">
        <v>1812</v>
      </c>
      <c r="G103" s="60" t="s">
        <v>568</v>
      </c>
      <c r="H103" s="60" t="s">
        <v>547</v>
      </c>
      <c r="I103" s="60" t="s">
        <v>1822</v>
      </c>
      <c r="J103" s="60" t="s">
        <v>940</v>
      </c>
      <c r="K103" s="85">
        <v>110631</v>
      </c>
      <c r="L103" s="60">
        <v>32348600000</v>
      </c>
      <c r="M103" s="60">
        <v>6288730339.9572001</v>
      </c>
      <c r="N103" s="60" t="s">
        <v>544</v>
      </c>
      <c r="O103" s="60">
        <v>330488.53980000003</v>
      </c>
      <c r="P103" s="60">
        <v>-1.77</v>
      </c>
      <c r="Q103" s="60" t="s">
        <v>544</v>
      </c>
      <c r="R103" s="85" t="s">
        <v>544</v>
      </c>
      <c r="S103" s="85" t="s">
        <v>544</v>
      </c>
      <c r="T103" s="60">
        <v>217072649.1284</v>
      </c>
      <c r="U103" s="60" t="s">
        <v>544</v>
      </c>
      <c r="V103" s="60" t="s">
        <v>544</v>
      </c>
      <c r="W103" s="60" t="s">
        <v>1823</v>
      </c>
      <c r="X103" s="60">
        <v>316549699.60219997</v>
      </c>
      <c r="Y103" s="60">
        <v>2185404070.5510998</v>
      </c>
      <c r="Z103" s="60">
        <v>23.32</v>
      </c>
      <c r="AA103" s="60" t="s">
        <v>544</v>
      </c>
      <c r="AB103" s="60">
        <v>4732323722.6168003</v>
      </c>
      <c r="AC103" s="60">
        <v>6288730339.9572001</v>
      </c>
      <c r="AD103" s="60">
        <v>12.96</v>
      </c>
      <c r="AE103" s="60" t="s">
        <v>544</v>
      </c>
      <c r="AF103" s="60">
        <v>56.49</v>
      </c>
      <c r="AG103" s="60" t="s">
        <v>1824</v>
      </c>
      <c r="AH103" s="60" t="s">
        <v>544</v>
      </c>
      <c r="AI103" s="60">
        <v>876805536.53869998</v>
      </c>
      <c r="AJ103" s="60" t="s">
        <v>544</v>
      </c>
      <c r="AK103" s="60">
        <v>5.6</v>
      </c>
      <c r="AL103" s="60">
        <v>2346799120.9777999</v>
      </c>
      <c r="AM103" s="60">
        <v>1238107272.5276</v>
      </c>
      <c r="AN103" s="60">
        <v>265110130.41060001</v>
      </c>
      <c r="AO103" s="60">
        <v>69908046.4146</v>
      </c>
      <c r="AP103" s="60">
        <v>784268745.40030003</v>
      </c>
      <c r="AQ103" s="60">
        <v>6288730339.9572001</v>
      </c>
      <c r="AR103" s="60" t="s">
        <v>544</v>
      </c>
      <c r="AS103" s="60">
        <v>783879935.35350001</v>
      </c>
      <c r="AT103" s="60">
        <v>217092089.63080001</v>
      </c>
      <c r="AU103" s="85">
        <v>1007133</v>
      </c>
      <c r="AV103" s="60" t="s">
        <v>544</v>
      </c>
      <c r="AW103" s="60" t="s">
        <v>544</v>
      </c>
      <c r="AX103" s="60" t="s">
        <v>544</v>
      </c>
      <c r="AY103" s="60" t="s">
        <v>544</v>
      </c>
      <c r="AZ103" s="60">
        <v>1822158284.3282001</v>
      </c>
      <c r="BA103" s="60">
        <v>-19440.5023</v>
      </c>
      <c r="BB103" s="60" t="s">
        <v>1808</v>
      </c>
      <c r="BC103" s="60">
        <v>6766169636.9252996</v>
      </c>
      <c r="BD103" s="60">
        <v>486012.55849999998</v>
      </c>
      <c r="BE103" s="60" t="s">
        <v>544</v>
      </c>
      <c r="BF103" s="60">
        <v>1705865199.3303001</v>
      </c>
      <c r="BG103" s="60">
        <v>179105348.05840001</v>
      </c>
      <c r="BH103" s="60">
        <v>217072649.1284</v>
      </c>
      <c r="BI103" s="60">
        <v>169598942.41420001</v>
      </c>
      <c r="BJ103" s="60" t="s">
        <v>544</v>
      </c>
      <c r="BK103" s="60">
        <v>192849783.2128</v>
      </c>
      <c r="BL103" s="85" t="s">
        <v>544</v>
      </c>
      <c r="BM103" s="60" t="s">
        <v>544</v>
      </c>
      <c r="BN103" s="60">
        <v>153132836.93220001</v>
      </c>
      <c r="BO103" s="60">
        <v>4990182545.6546001</v>
      </c>
      <c r="BP103" s="60">
        <v>216586636.56990001</v>
      </c>
      <c r="BQ103" s="60">
        <v>162230992.0273</v>
      </c>
      <c r="BR103" s="60" t="s">
        <v>544</v>
      </c>
      <c r="BS103" s="60">
        <v>1094325317.2209001</v>
      </c>
      <c r="BT103" s="60">
        <v>161395050.4267</v>
      </c>
      <c r="BU103" s="60">
        <v>28208168.895300001</v>
      </c>
      <c r="BV103" s="60" t="s">
        <v>544</v>
      </c>
      <c r="BW103" s="60" t="s">
        <v>544</v>
      </c>
      <c r="BX103" s="60">
        <v>876805536.53869998</v>
      </c>
      <c r="BY103" s="60" t="s">
        <v>544</v>
      </c>
      <c r="BZ103" s="60" t="s">
        <v>544</v>
      </c>
      <c r="CA103" s="60" t="s">
        <v>544</v>
      </c>
      <c r="CB103" s="60" t="s">
        <v>544</v>
      </c>
      <c r="CC103" s="60" t="s">
        <v>544</v>
      </c>
      <c r="CD103" s="60">
        <v>11489336.8829</v>
      </c>
      <c r="CE103" s="60">
        <v>276502264.78179997</v>
      </c>
      <c r="CF103" s="60">
        <v>784268745.40030003</v>
      </c>
      <c r="CG103" s="60">
        <v>553451661.11749995</v>
      </c>
      <c r="CH103" s="60">
        <v>-311048.03739999997</v>
      </c>
      <c r="CI103" s="60" t="s">
        <v>940</v>
      </c>
      <c r="CJ103" s="60">
        <v>18.53</v>
      </c>
      <c r="CK103" s="60">
        <v>581659830.01279998</v>
      </c>
      <c r="CL103" s="60" t="s">
        <v>544</v>
      </c>
      <c r="CM103" s="85">
        <v>110631</v>
      </c>
      <c r="CN103" s="60" t="s">
        <v>544</v>
      </c>
      <c r="CO103" s="60">
        <v>169598942.41420001</v>
      </c>
      <c r="CP103" s="60">
        <v>469682536.53439999</v>
      </c>
      <c r="CQ103" s="60">
        <v>2185404070.5510998</v>
      </c>
      <c r="CR103" s="60" t="s">
        <v>544</v>
      </c>
      <c r="CS103" s="60" t="s">
        <v>544</v>
      </c>
      <c r="CT103" s="60">
        <v>137969245.10699999</v>
      </c>
      <c r="CU103" s="60">
        <v>54880538.105800003</v>
      </c>
      <c r="CV103" s="60">
        <v>276502264.78179997</v>
      </c>
      <c r="CW103" s="60">
        <v>192849783.2128</v>
      </c>
      <c r="CX103" s="60">
        <v>316549699.60219997</v>
      </c>
      <c r="CY103" s="60">
        <v>18.53</v>
      </c>
      <c r="CZ103" s="60">
        <f t="shared" si="2"/>
        <v>5.1439000006828337</v>
      </c>
      <c r="DA103" s="60" t="str">
        <f t="shared" si="3"/>
        <v>N: parent data from row 101</v>
      </c>
    </row>
    <row r="104" spans="1:105">
      <c r="A104" s="13" t="s">
        <v>941</v>
      </c>
      <c r="B104" s="13">
        <v>1007133</v>
      </c>
      <c r="C104" s="13">
        <v>2023</v>
      </c>
      <c r="D104" s="13" t="s">
        <v>10</v>
      </c>
      <c r="E104" s="13" t="s">
        <v>507</v>
      </c>
      <c r="F104" s="84" t="s">
        <v>1804</v>
      </c>
      <c r="G104" s="60" t="s">
        <v>568</v>
      </c>
      <c r="H104" s="60" t="s">
        <v>1821</v>
      </c>
      <c r="I104" s="60" t="s">
        <v>1822</v>
      </c>
      <c r="J104" s="60" t="s">
        <v>940</v>
      </c>
      <c r="K104" s="85">
        <v>110631</v>
      </c>
      <c r="L104" s="60">
        <v>33241500000</v>
      </c>
      <c r="M104" s="60">
        <v>6758325538.9034004</v>
      </c>
      <c r="N104" s="60" t="s">
        <v>544</v>
      </c>
      <c r="O104" s="60">
        <v>1829788.9641</v>
      </c>
      <c r="P104" s="60">
        <v>-1.02</v>
      </c>
      <c r="Q104" s="60" t="s">
        <v>544</v>
      </c>
      <c r="R104" s="85" t="s">
        <v>544</v>
      </c>
      <c r="S104" s="85" t="s">
        <v>544</v>
      </c>
      <c r="T104" s="60">
        <v>610275281.5043</v>
      </c>
      <c r="U104" s="60" t="s">
        <v>544</v>
      </c>
      <c r="V104" s="60" t="s">
        <v>544</v>
      </c>
      <c r="W104" s="60" t="s">
        <v>1823</v>
      </c>
      <c r="X104" s="60">
        <v>358963932.77939999</v>
      </c>
      <c r="Y104" s="60">
        <v>3270341153.559</v>
      </c>
      <c r="Z104" s="60">
        <v>20.5</v>
      </c>
      <c r="AA104" s="60" t="s">
        <v>544</v>
      </c>
      <c r="AB104" s="60">
        <v>4861850932.5562</v>
      </c>
      <c r="AC104" s="60">
        <v>6758325538.9034004</v>
      </c>
      <c r="AD104" s="60">
        <v>14.38</v>
      </c>
      <c r="AE104" s="60" t="s">
        <v>544</v>
      </c>
      <c r="AF104" s="60">
        <v>65.790000000000006</v>
      </c>
      <c r="AG104" s="60" t="s">
        <v>1824</v>
      </c>
      <c r="AH104" s="60" t="s">
        <v>544</v>
      </c>
      <c r="AI104" s="60">
        <v>1066726304.0933</v>
      </c>
      <c r="AJ104" s="60" t="s">
        <v>544</v>
      </c>
      <c r="AK104" s="60">
        <v>6.14</v>
      </c>
      <c r="AL104" s="60">
        <v>4089618996.7405</v>
      </c>
      <c r="AM104" s="60">
        <v>512686536.75230002</v>
      </c>
      <c r="AN104" s="60">
        <v>306550644.4522</v>
      </c>
      <c r="AO104" s="60">
        <v>36595779.281999998</v>
      </c>
      <c r="AP104" s="60">
        <v>966311551.94120002</v>
      </c>
      <c r="AQ104" s="60">
        <v>6758325538.9034004</v>
      </c>
      <c r="AR104" s="60" t="s">
        <v>544</v>
      </c>
      <c r="AS104" s="60">
        <v>966372544.90670002</v>
      </c>
      <c r="AT104" s="60">
        <v>610275281.5043</v>
      </c>
      <c r="AU104" s="85">
        <v>1007133</v>
      </c>
      <c r="AV104" s="60" t="s">
        <v>544</v>
      </c>
      <c r="AW104" s="60">
        <v>620867726.50759995</v>
      </c>
      <c r="AX104" s="60" t="s">
        <v>544</v>
      </c>
      <c r="AY104" s="60" t="s">
        <v>544</v>
      </c>
      <c r="AZ104" s="60">
        <v>1343431057.4421999</v>
      </c>
      <c r="BA104" s="60" t="s">
        <v>544</v>
      </c>
      <c r="BB104" s="60" t="s">
        <v>1808</v>
      </c>
      <c r="BC104" s="60">
        <v>7418310087.2657003</v>
      </c>
      <c r="BD104" s="60">
        <v>2500711.5843000002</v>
      </c>
      <c r="BE104" s="60" t="s">
        <v>544</v>
      </c>
      <c r="BF104" s="60">
        <v>622473874.59829998</v>
      </c>
      <c r="BG104" s="60">
        <v>152380758.7326</v>
      </c>
      <c r="BH104" s="60">
        <v>610275281.5043</v>
      </c>
      <c r="BI104" s="60">
        <v>183487171.1223</v>
      </c>
      <c r="BJ104" s="60" t="s">
        <v>544</v>
      </c>
      <c r="BK104" s="60">
        <v>218273492.42860001</v>
      </c>
      <c r="BL104" s="85" t="s">
        <v>544</v>
      </c>
      <c r="BM104" s="60" t="s">
        <v>544</v>
      </c>
      <c r="BN104" s="60">
        <v>113365591.8202</v>
      </c>
      <c r="BO104" s="60">
        <v>6139694221.1295996</v>
      </c>
      <c r="BP104" s="60">
        <v>607774569.92009997</v>
      </c>
      <c r="BQ104" s="60">
        <v>2538425567.9190001</v>
      </c>
      <c r="BR104" s="60" t="s">
        <v>544</v>
      </c>
      <c r="BS104" s="60">
        <v>456308705.66960001</v>
      </c>
      <c r="BT104" s="60">
        <v>198410116.67390001</v>
      </c>
      <c r="BU104" s="60">
        <v>43426991.4146</v>
      </c>
      <c r="BV104" s="60" t="s">
        <v>544</v>
      </c>
      <c r="BW104" s="60" t="s">
        <v>544</v>
      </c>
      <c r="BX104" s="60">
        <v>1066726304.0933</v>
      </c>
      <c r="BY104" s="60" t="s">
        <v>544</v>
      </c>
      <c r="BZ104" s="60" t="s">
        <v>544</v>
      </c>
      <c r="CA104" s="60" t="s">
        <v>544</v>
      </c>
      <c r="CB104" s="60" t="s">
        <v>544</v>
      </c>
      <c r="CC104" s="60" t="s">
        <v>544</v>
      </c>
      <c r="CD104" s="60">
        <v>18033586.790600002</v>
      </c>
      <c r="CE104" s="60">
        <v>252226243.2069</v>
      </c>
      <c r="CF104" s="60">
        <v>966311551.94120002</v>
      </c>
      <c r="CG104" s="60">
        <v>622087585.81700003</v>
      </c>
      <c r="CH104" s="60">
        <v>-1829788.9641</v>
      </c>
      <c r="CI104" s="60" t="s">
        <v>940</v>
      </c>
      <c r="CJ104" s="60">
        <v>21.94</v>
      </c>
      <c r="CK104" s="60">
        <v>665514577.23169994</v>
      </c>
      <c r="CL104" s="60" t="s">
        <v>544</v>
      </c>
      <c r="CM104" s="85">
        <v>110631</v>
      </c>
      <c r="CN104" s="60" t="s">
        <v>544</v>
      </c>
      <c r="CO104" s="60">
        <v>183487171.1223</v>
      </c>
      <c r="CP104" s="60">
        <v>472329524.59969997</v>
      </c>
      <c r="CQ104" s="60">
        <v>3270341153.559</v>
      </c>
      <c r="CR104" s="60" t="s">
        <v>544</v>
      </c>
      <c r="CS104" s="60" t="s">
        <v>544</v>
      </c>
      <c r="CT104" s="60">
        <v>154800146.36289999</v>
      </c>
      <c r="CU104" s="60">
        <v>63473346.065800004</v>
      </c>
      <c r="CV104" s="60">
        <v>252226243.2069</v>
      </c>
      <c r="CW104" s="60">
        <v>218273492.42860001</v>
      </c>
      <c r="CX104" s="60">
        <v>358963932.77939999</v>
      </c>
      <c r="CY104" s="60">
        <v>21.94</v>
      </c>
      <c r="CZ104" s="60">
        <f t="shared" si="2"/>
        <v>4.918600000643611</v>
      </c>
      <c r="DA104" s="60" t="str">
        <f t="shared" si="3"/>
        <v>N: parent data from row 101</v>
      </c>
    </row>
    <row r="105" spans="1:105">
      <c r="A105" s="13" t="s">
        <v>942</v>
      </c>
      <c r="B105" s="13">
        <v>1273602</v>
      </c>
      <c r="C105" s="13">
        <v>2022</v>
      </c>
      <c r="D105" s="13" t="s">
        <v>1</v>
      </c>
      <c r="E105" s="13" t="s">
        <v>507</v>
      </c>
      <c r="F105" s="84" t="s">
        <v>1812</v>
      </c>
      <c r="G105" s="60" t="s">
        <v>558</v>
      </c>
      <c r="H105" s="60" t="s">
        <v>1881</v>
      </c>
      <c r="I105" s="60" t="s">
        <v>560</v>
      </c>
      <c r="J105" s="60" t="s">
        <v>940</v>
      </c>
      <c r="K105" s="85">
        <v>110631</v>
      </c>
      <c r="L105" s="60">
        <v>101815000000</v>
      </c>
      <c r="M105" s="60">
        <v>5244330209.9230003</v>
      </c>
      <c r="N105" s="60">
        <v>0</v>
      </c>
      <c r="O105" s="60">
        <v>-11692412.293400001</v>
      </c>
      <c r="P105" s="60">
        <v>-0.59716000000000002</v>
      </c>
      <c r="Q105" s="60">
        <v>127792400.4402</v>
      </c>
      <c r="R105" s="85" t="s">
        <v>544</v>
      </c>
      <c r="S105" s="85" t="s">
        <v>544</v>
      </c>
      <c r="T105" s="60">
        <v>1103567988.4849999</v>
      </c>
      <c r="U105" s="60" t="s">
        <v>544</v>
      </c>
      <c r="V105" s="60" t="s">
        <v>544</v>
      </c>
      <c r="W105" s="60" t="s">
        <v>1806</v>
      </c>
      <c r="X105" s="60">
        <v>139536321.15779999</v>
      </c>
      <c r="Y105" s="60">
        <v>2258335350.6248002</v>
      </c>
      <c r="Z105" s="60">
        <v>17.44359</v>
      </c>
      <c r="AA105" s="60" t="s">
        <v>544</v>
      </c>
      <c r="AB105" s="60">
        <v>3452300623.5808001</v>
      </c>
      <c r="AC105" s="60">
        <v>5244330209.9230003</v>
      </c>
      <c r="AD105" s="60">
        <v>12.41</v>
      </c>
      <c r="AE105" s="60" t="s">
        <v>544</v>
      </c>
      <c r="AF105" s="60">
        <v>53.055050000000001</v>
      </c>
      <c r="AG105" s="60" t="s">
        <v>1807</v>
      </c>
      <c r="AH105" s="60" t="s">
        <v>544</v>
      </c>
      <c r="AI105" s="60">
        <v>730183421.45920002</v>
      </c>
      <c r="AJ105" s="60" t="s">
        <v>544</v>
      </c>
      <c r="AK105" s="60">
        <v>3.6602000000000001</v>
      </c>
      <c r="AL105" s="60">
        <v>3032300932.6539998</v>
      </c>
      <c r="AM105" s="60">
        <v>1115260400.7783999</v>
      </c>
      <c r="AN105" s="60">
        <v>358550140.85619998</v>
      </c>
      <c r="AO105" s="60">
        <v>542795774.21959996</v>
      </c>
      <c r="AP105" s="60">
        <v>730183421.45920002</v>
      </c>
      <c r="AQ105" s="60">
        <v>5244330209.9230003</v>
      </c>
      <c r="AR105" s="60">
        <v>0</v>
      </c>
      <c r="AS105" s="60">
        <v>728689677.15740001</v>
      </c>
      <c r="AT105" s="60">
        <v>1414112277.9868</v>
      </c>
      <c r="AU105" s="85">
        <v>1273602</v>
      </c>
      <c r="AV105" s="60" t="s">
        <v>544</v>
      </c>
      <c r="AW105" s="60">
        <v>773965582.02919996</v>
      </c>
      <c r="AX105" s="60" t="s">
        <v>544</v>
      </c>
      <c r="AY105" s="60" t="s">
        <v>544</v>
      </c>
      <c r="AZ105" s="60">
        <v>876467346.18719995</v>
      </c>
      <c r="BA105" s="60" t="s">
        <v>544</v>
      </c>
      <c r="BB105" s="60" t="s">
        <v>1808</v>
      </c>
      <c r="BC105" s="60">
        <v>5886022158.6065998</v>
      </c>
      <c r="BD105" s="60">
        <v>10404701.6884</v>
      </c>
      <c r="BE105" s="60" t="s">
        <v>544</v>
      </c>
      <c r="BF105" s="60">
        <v>1363118938.0288</v>
      </c>
      <c r="BG105" s="60">
        <v>4944808.7231999999</v>
      </c>
      <c r="BH105" s="60">
        <v>1414112277.9868</v>
      </c>
      <c r="BI105" s="60">
        <v>121096305.2942</v>
      </c>
      <c r="BJ105" s="60" t="s">
        <v>544</v>
      </c>
      <c r="BK105" s="60">
        <v>66085308.248599999</v>
      </c>
      <c r="BL105" s="85" t="s">
        <v>1995</v>
      </c>
      <c r="BM105" s="60" t="s">
        <v>1996</v>
      </c>
      <c r="BN105" s="60">
        <v>66909443.035800003</v>
      </c>
      <c r="BO105" s="60">
        <v>3855972144.0362</v>
      </c>
      <c r="BP105" s="60">
        <v>1403707576.2983999</v>
      </c>
      <c r="BQ105" s="60" t="s">
        <v>544</v>
      </c>
      <c r="BR105" s="60" t="s">
        <v>544</v>
      </c>
      <c r="BS105" s="60">
        <v>785864028.0194</v>
      </c>
      <c r="BT105" s="60" t="s">
        <v>544</v>
      </c>
      <c r="BU105" s="60">
        <v>88955048.593400002</v>
      </c>
      <c r="BV105" s="60" t="s">
        <v>544</v>
      </c>
      <c r="BW105" s="60" t="s">
        <v>544</v>
      </c>
      <c r="BX105" s="60">
        <v>730183421.45920002</v>
      </c>
      <c r="BY105" s="60" t="s">
        <v>544</v>
      </c>
      <c r="BZ105" s="60" t="s">
        <v>544</v>
      </c>
      <c r="CA105" s="60" t="s">
        <v>544</v>
      </c>
      <c r="CB105" s="60" t="s">
        <v>544</v>
      </c>
      <c r="CC105" s="60">
        <v>73657046.606000006</v>
      </c>
      <c r="CD105" s="60">
        <v>8498889.9930000007</v>
      </c>
      <c r="CE105" s="60">
        <v>152052868.23840001</v>
      </c>
      <c r="CF105" s="60">
        <v>730183421.45920002</v>
      </c>
      <c r="CG105" s="60">
        <v>409131413.4206</v>
      </c>
      <c r="CH105" s="60" t="s">
        <v>544</v>
      </c>
      <c r="CI105" s="60" t="s">
        <v>940</v>
      </c>
      <c r="CJ105" s="60">
        <v>21.15</v>
      </c>
      <c r="CK105" s="60">
        <v>498086462.014</v>
      </c>
      <c r="CL105" s="60">
        <v>185.49</v>
      </c>
      <c r="CM105" s="85">
        <v>110631</v>
      </c>
      <c r="CN105" s="60" t="s">
        <v>544</v>
      </c>
      <c r="CO105" s="60">
        <v>121096305.2942</v>
      </c>
      <c r="CP105" s="60">
        <v>206445764.1936</v>
      </c>
      <c r="CQ105" s="60">
        <v>2258335350.6248002</v>
      </c>
      <c r="CR105" s="60" t="s">
        <v>544</v>
      </c>
      <c r="CS105" s="60" t="s">
        <v>544</v>
      </c>
      <c r="CT105" s="60" t="s">
        <v>544</v>
      </c>
      <c r="CU105" s="60">
        <v>66085308.248599999</v>
      </c>
      <c r="CV105" s="60">
        <v>152052868.23840001</v>
      </c>
      <c r="CW105" s="60">
        <v>66085308.248599999</v>
      </c>
      <c r="CX105" s="60">
        <v>139536321.15779999</v>
      </c>
      <c r="CY105" s="60">
        <v>21.15</v>
      </c>
      <c r="CZ105" s="60">
        <f t="shared" si="2"/>
        <v>19.414300001047206</v>
      </c>
      <c r="DA105" s="60" t="str">
        <f t="shared" si="3"/>
        <v>N: parent data from row 101</v>
      </c>
    </row>
    <row r="106" spans="1:105">
      <c r="A106" s="13" t="s">
        <v>942</v>
      </c>
      <c r="B106" s="13">
        <v>1273602</v>
      </c>
      <c r="C106" s="13">
        <v>2023</v>
      </c>
      <c r="D106" s="13" t="s">
        <v>1</v>
      </c>
      <c r="E106" s="13" t="s">
        <v>507</v>
      </c>
      <c r="F106" s="84" t="s">
        <v>1804</v>
      </c>
      <c r="G106" s="60" t="s">
        <v>558</v>
      </c>
      <c r="H106" s="60" t="s">
        <v>1881</v>
      </c>
      <c r="I106" s="60" t="s">
        <v>560</v>
      </c>
      <c r="J106" s="60" t="s">
        <v>940</v>
      </c>
      <c r="K106" s="85">
        <v>110631</v>
      </c>
      <c r="L106" s="60">
        <v>110729000000</v>
      </c>
      <c r="M106" s="60">
        <v>6502111020.6245003</v>
      </c>
      <c r="N106" s="60">
        <v>0</v>
      </c>
      <c r="O106" s="60">
        <v>587209.40500000003</v>
      </c>
      <c r="P106" s="60">
        <v>-0.82054000000000005</v>
      </c>
      <c r="Q106" s="60">
        <v>216034340.0995</v>
      </c>
      <c r="R106" s="85" t="s">
        <v>544</v>
      </c>
      <c r="S106" s="85" t="s">
        <v>544</v>
      </c>
      <c r="T106" s="60">
        <v>998608314.14300001</v>
      </c>
      <c r="U106" s="60" t="s">
        <v>544</v>
      </c>
      <c r="V106" s="60" t="s">
        <v>544</v>
      </c>
      <c r="W106" s="60" t="s">
        <v>1806</v>
      </c>
      <c r="X106" s="60">
        <v>266769232.69150001</v>
      </c>
      <c r="Y106" s="60">
        <v>2920485975.7674999</v>
      </c>
      <c r="Z106" s="60">
        <v>18.081119999999999</v>
      </c>
      <c r="AA106" s="60" t="s">
        <v>544</v>
      </c>
      <c r="AB106" s="60">
        <v>4851406662.2290001</v>
      </c>
      <c r="AC106" s="60">
        <v>6502111020.6245003</v>
      </c>
      <c r="AD106" s="60">
        <v>11.65</v>
      </c>
      <c r="AE106" s="60" t="s">
        <v>544</v>
      </c>
      <c r="AF106" s="60">
        <v>44.095039999999997</v>
      </c>
      <c r="AG106" s="60" t="s">
        <v>1807</v>
      </c>
      <c r="AH106" s="60" t="s">
        <v>544</v>
      </c>
      <c r="AI106" s="60">
        <v>1102015890.3635001</v>
      </c>
      <c r="AJ106" s="60" t="s">
        <v>544</v>
      </c>
      <c r="AK106" s="60">
        <v>6.1262400000000001</v>
      </c>
      <c r="AL106" s="60">
        <v>3293422668.8829999</v>
      </c>
      <c r="AM106" s="60">
        <v>1609071211.5810001</v>
      </c>
      <c r="AN106" s="60">
        <v>644697205.74950004</v>
      </c>
      <c r="AO106" s="60">
        <v>1071950768.8275</v>
      </c>
      <c r="AP106" s="60">
        <v>1108944961.3425</v>
      </c>
      <c r="AQ106" s="60">
        <v>6502111020.6245003</v>
      </c>
      <c r="AR106" s="60">
        <v>0</v>
      </c>
      <c r="AS106" s="60">
        <v>1107242054.0680001</v>
      </c>
      <c r="AT106" s="60">
        <v>1686935178.684</v>
      </c>
      <c r="AU106" s="85">
        <v>1273602</v>
      </c>
      <c r="AV106" s="60" t="s">
        <v>544</v>
      </c>
      <c r="AW106" s="60">
        <v>372936693.11549997</v>
      </c>
      <c r="AX106" s="60" t="s">
        <v>544</v>
      </c>
      <c r="AY106" s="60" t="s">
        <v>544</v>
      </c>
      <c r="AZ106" s="60">
        <v>811288513.94799995</v>
      </c>
      <c r="BA106" s="60" t="s">
        <v>544</v>
      </c>
      <c r="BB106" s="60" t="s">
        <v>1808</v>
      </c>
      <c r="BC106" s="60">
        <v>9458123165.3945007</v>
      </c>
      <c r="BD106" s="60">
        <v>12448839.386</v>
      </c>
      <c r="BE106" s="60" t="s">
        <v>544</v>
      </c>
      <c r="BF106" s="60">
        <v>983869358.07749999</v>
      </c>
      <c r="BG106" s="60">
        <v>3816861.1324999998</v>
      </c>
      <c r="BH106" s="60">
        <v>1686935178.684</v>
      </c>
      <c r="BI106" s="60">
        <v>172345960.36750001</v>
      </c>
      <c r="BJ106" s="60" t="s">
        <v>544</v>
      </c>
      <c r="BK106" s="60">
        <v>72872687.160500005</v>
      </c>
      <c r="BL106" s="85" t="s">
        <v>1995</v>
      </c>
      <c r="BM106" s="60" t="s">
        <v>1996</v>
      </c>
      <c r="BN106" s="60">
        <v>30241284.357500002</v>
      </c>
      <c r="BO106" s="60">
        <v>3973587322.6945</v>
      </c>
      <c r="BP106" s="60">
        <v>1674486339.2980001</v>
      </c>
      <c r="BQ106" s="60" t="s">
        <v>544</v>
      </c>
      <c r="BR106" s="60" t="s">
        <v>544</v>
      </c>
      <c r="BS106" s="60">
        <v>1407247339.0825</v>
      </c>
      <c r="BT106" s="60" t="s">
        <v>544</v>
      </c>
      <c r="BU106" s="60">
        <v>144453513.63</v>
      </c>
      <c r="BV106" s="60" t="s">
        <v>544</v>
      </c>
      <c r="BW106" s="60" t="s">
        <v>544</v>
      </c>
      <c r="BX106" s="60">
        <v>1102015890.3635001</v>
      </c>
      <c r="BY106" s="60" t="s">
        <v>544</v>
      </c>
      <c r="BZ106" s="60" t="s">
        <v>544</v>
      </c>
      <c r="CA106" s="60" t="s">
        <v>544</v>
      </c>
      <c r="CB106" s="60" t="s">
        <v>544</v>
      </c>
      <c r="CC106" s="60">
        <v>164242470.5785</v>
      </c>
      <c r="CD106" s="60">
        <v>8338373.551</v>
      </c>
      <c r="CE106" s="60">
        <v>223550620.4835</v>
      </c>
      <c r="CF106" s="60">
        <v>1108944961.3425</v>
      </c>
      <c r="CG106" s="60">
        <v>767012924.81099999</v>
      </c>
      <c r="CH106" s="60" t="s">
        <v>544</v>
      </c>
      <c r="CI106" s="60" t="s">
        <v>940</v>
      </c>
      <c r="CJ106" s="60">
        <v>22.72</v>
      </c>
      <c r="CK106" s="60">
        <v>911466438.44099998</v>
      </c>
      <c r="CL106" s="60">
        <v>304.44</v>
      </c>
      <c r="CM106" s="85">
        <v>110631</v>
      </c>
      <c r="CN106" s="60" t="s">
        <v>544</v>
      </c>
      <c r="CO106" s="60">
        <v>172345960.36750001</v>
      </c>
      <c r="CP106" s="60">
        <v>297010517.04900002</v>
      </c>
      <c r="CQ106" s="60">
        <v>2920485975.7674999</v>
      </c>
      <c r="CR106" s="60" t="s">
        <v>544</v>
      </c>
      <c r="CS106" s="60" t="s">
        <v>544</v>
      </c>
      <c r="CT106" s="60" t="s">
        <v>544</v>
      </c>
      <c r="CU106" s="60">
        <v>72872687.160500005</v>
      </c>
      <c r="CV106" s="60">
        <v>223550620.4835</v>
      </c>
      <c r="CW106" s="60">
        <v>72872687.160500005</v>
      </c>
      <c r="CX106" s="60">
        <v>266769232.69150001</v>
      </c>
      <c r="CY106" s="60">
        <v>22.72</v>
      </c>
      <c r="CZ106" s="60">
        <f t="shared" si="2"/>
        <v>17.029699992628693</v>
      </c>
      <c r="DA106" s="60" t="str">
        <f t="shared" si="3"/>
        <v>N: parent data from row 101</v>
      </c>
    </row>
    <row r="107" spans="1:105">
      <c r="A107" s="13" t="s">
        <v>943</v>
      </c>
      <c r="B107" s="13">
        <v>103464</v>
      </c>
      <c r="C107" s="13">
        <v>2022</v>
      </c>
      <c r="D107" s="13" t="s">
        <v>12</v>
      </c>
      <c r="E107" s="13" t="s">
        <v>13</v>
      </c>
      <c r="F107" s="84" t="s">
        <v>1812</v>
      </c>
      <c r="G107" s="60" t="s">
        <v>1840</v>
      </c>
      <c r="H107" s="60" t="s">
        <v>545</v>
      </c>
      <c r="I107" s="60" t="s">
        <v>540</v>
      </c>
      <c r="J107" s="60" t="s">
        <v>940</v>
      </c>
      <c r="K107" s="85">
        <v>110631</v>
      </c>
      <c r="L107" s="60">
        <v>2418508000000</v>
      </c>
      <c r="M107" s="60">
        <v>2418508000000</v>
      </c>
      <c r="N107" s="60">
        <v>9227000000</v>
      </c>
      <c r="O107" s="60">
        <v>2441000000</v>
      </c>
      <c r="P107" s="60">
        <v>-0.15</v>
      </c>
      <c r="Q107" s="60" t="s">
        <v>544</v>
      </c>
      <c r="R107" s="85">
        <v>138275</v>
      </c>
      <c r="S107" s="85" t="s">
        <v>544</v>
      </c>
      <c r="T107" s="60">
        <v>331457000000</v>
      </c>
      <c r="U107" s="60" t="s">
        <v>544</v>
      </c>
      <c r="V107" s="60">
        <v>75254000000</v>
      </c>
      <c r="W107" s="60" t="s">
        <v>1841</v>
      </c>
      <c r="X107" s="60">
        <v>54188000000</v>
      </c>
      <c r="Y107" s="60">
        <v>2042255000000</v>
      </c>
      <c r="Z107" s="60">
        <v>11.91</v>
      </c>
      <c r="AA107" s="60">
        <v>21032000000</v>
      </c>
      <c r="AB107" s="60">
        <v>1385695000000</v>
      </c>
      <c r="AC107" s="60">
        <v>2418508000000</v>
      </c>
      <c r="AD107" s="60">
        <v>7.68</v>
      </c>
      <c r="AE107" s="60">
        <v>179966000000</v>
      </c>
      <c r="AF107" s="60">
        <v>14.58</v>
      </c>
      <c r="AG107" s="60" t="s">
        <v>1842</v>
      </c>
      <c r="AH107" s="60" t="s">
        <v>544</v>
      </c>
      <c r="AI107" s="60">
        <v>181089000000</v>
      </c>
      <c r="AJ107" s="60">
        <v>250254000000</v>
      </c>
      <c r="AK107" s="60">
        <v>2.44</v>
      </c>
      <c r="AL107" s="60">
        <v>2110762000000</v>
      </c>
      <c r="AM107" s="60">
        <v>40751000000</v>
      </c>
      <c r="AN107" s="60">
        <v>6373000000</v>
      </c>
      <c r="AO107" s="60">
        <v>24989000000</v>
      </c>
      <c r="AP107" s="60">
        <v>225449000000</v>
      </c>
      <c r="AQ107" s="60">
        <v>2418508000000</v>
      </c>
      <c r="AR107" s="60">
        <v>0.89</v>
      </c>
      <c r="AS107" s="60">
        <v>243868000000</v>
      </c>
      <c r="AT107" s="60">
        <v>419578000000</v>
      </c>
      <c r="AU107" s="85">
        <v>103464</v>
      </c>
      <c r="AV107" s="60" t="s">
        <v>544</v>
      </c>
      <c r="AW107" s="60" t="s">
        <v>544</v>
      </c>
      <c r="AX107" s="60">
        <v>296000000</v>
      </c>
      <c r="AY107" s="60">
        <v>430220000000</v>
      </c>
      <c r="AZ107" s="60">
        <v>933099000000</v>
      </c>
      <c r="BA107" s="60">
        <v>117298000000</v>
      </c>
      <c r="BB107" s="60" t="s">
        <v>1808</v>
      </c>
      <c r="BC107" s="60">
        <v>2357737000000</v>
      </c>
      <c r="BD107" s="60">
        <v>12651000000</v>
      </c>
      <c r="BE107" s="60">
        <v>18611000000</v>
      </c>
      <c r="BF107" s="60">
        <v>31316000000</v>
      </c>
      <c r="BG107" s="60">
        <v>1283000000</v>
      </c>
      <c r="BH107" s="60">
        <v>1042350000000</v>
      </c>
      <c r="BI107" s="60">
        <v>27414000000</v>
      </c>
      <c r="BJ107" s="60">
        <v>75254000000</v>
      </c>
      <c r="BK107" s="60">
        <v>43388000000</v>
      </c>
      <c r="BL107" s="85" t="s">
        <v>544</v>
      </c>
      <c r="BM107" s="60" t="s">
        <v>544</v>
      </c>
      <c r="BN107" s="60">
        <v>22859000000</v>
      </c>
      <c r="BO107" s="60">
        <v>2264272000000</v>
      </c>
      <c r="BP107" s="60">
        <v>1029699000000</v>
      </c>
      <c r="BQ107" s="60">
        <v>188104000000</v>
      </c>
      <c r="BR107" s="60" t="s">
        <v>544</v>
      </c>
      <c r="BS107" s="60">
        <v>49548000000</v>
      </c>
      <c r="BT107" s="60" t="s">
        <v>544</v>
      </c>
      <c r="BU107" s="60">
        <v>39378000000</v>
      </c>
      <c r="BV107" s="60">
        <v>3096000000</v>
      </c>
      <c r="BW107" s="60">
        <v>117298000000</v>
      </c>
      <c r="BX107" s="60">
        <v>181089000000</v>
      </c>
      <c r="BY107" s="60" t="s">
        <v>544</v>
      </c>
      <c r="BZ107" s="60">
        <v>23000000</v>
      </c>
      <c r="CA107" s="60" t="s">
        <v>544</v>
      </c>
      <c r="CB107" s="60" t="s">
        <v>1993</v>
      </c>
      <c r="CC107" s="60">
        <v>4670000000</v>
      </c>
      <c r="CD107" s="60">
        <v>19397000000</v>
      </c>
      <c r="CE107" s="60">
        <v>31127000000</v>
      </c>
      <c r="CF107" s="60">
        <v>225449000000</v>
      </c>
      <c r="CG107" s="60">
        <v>21183000000</v>
      </c>
      <c r="CH107" s="60">
        <v>2163000000</v>
      </c>
      <c r="CI107" s="60" t="s">
        <v>940</v>
      </c>
      <c r="CJ107" s="60">
        <v>13.07</v>
      </c>
      <c r="CK107" s="60">
        <v>60561000000</v>
      </c>
      <c r="CL107" s="60" t="s">
        <v>544</v>
      </c>
      <c r="CM107" s="85">
        <v>110631</v>
      </c>
      <c r="CN107" s="60">
        <v>-909000000</v>
      </c>
      <c r="CO107" s="60">
        <v>27414000000</v>
      </c>
      <c r="CP107" s="60">
        <v>77047000000</v>
      </c>
      <c r="CQ107" s="60">
        <v>2042255000000</v>
      </c>
      <c r="CR107" s="60" t="s">
        <v>544</v>
      </c>
      <c r="CS107" s="60">
        <v>-909000000</v>
      </c>
      <c r="CT107" s="60">
        <v>19677000000</v>
      </c>
      <c r="CU107" s="60">
        <v>23711000000</v>
      </c>
      <c r="CV107" s="60">
        <v>31127000000</v>
      </c>
      <c r="CW107" s="60">
        <v>43388000000</v>
      </c>
      <c r="CX107" s="60">
        <v>54188000000</v>
      </c>
      <c r="CY107" s="60">
        <v>13.07</v>
      </c>
      <c r="CZ107" s="60">
        <f t="shared" si="2"/>
        <v>1</v>
      </c>
      <c r="DA107" s="60" t="str">
        <f t="shared" si="3"/>
        <v>N: parent data from row 101</v>
      </c>
    </row>
    <row r="108" spans="1:105">
      <c r="A108" s="13" t="s">
        <v>943</v>
      </c>
      <c r="B108" s="13">
        <v>103464</v>
      </c>
      <c r="C108" s="13">
        <v>2023</v>
      </c>
      <c r="D108" s="13" t="s">
        <v>12</v>
      </c>
      <c r="E108" s="13" t="s">
        <v>13</v>
      </c>
      <c r="F108" s="84" t="s">
        <v>1804</v>
      </c>
      <c r="G108" s="60" t="s">
        <v>1840</v>
      </c>
      <c r="H108" s="60" t="s">
        <v>1827</v>
      </c>
      <c r="I108" s="60" t="s">
        <v>540</v>
      </c>
      <c r="J108" s="60" t="s">
        <v>940</v>
      </c>
      <c r="K108" s="85">
        <v>110631</v>
      </c>
      <c r="L108" s="60">
        <v>2540116000000</v>
      </c>
      <c r="M108" s="60">
        <v>2540116000000</v>
      </c>
      <c r="N108" s="60">
        <v>9897000000</v>
      </c>
      <c r="O108" s="60">
        <v>4699000000</v>
      </c>
      <c r="P108" s="60">
        <v>-0.1</v>
      </c>
      <c r="Q108" s="60" t="s">
        <v>544</v>
      </c>
      <c r="R108" s="85">
        <v>135461</v>
      </c>
      <c r="S108" s="85" t="s">
        <v>544</v>
      </c>
      <c r="T108" s="60">
        <v>320815000000</v>
      </c>
      <c r="U108" s="60" t="s">
        <v>544</v>
      </c>
      <c r="V108" s="60">
        <v>77601000000</v>
      </c>
      <c r="W108" s="60" t="s">
        <v>1841</v>
      </c>
      <c r="X108" s="60">
        <v>60683000000</v>
      </c>
      <c r="Y108" s="60">
        <v>2031779000000</v>
      </c>
      <c r="Z108" s="60">
        <v>12.48</v>
      </c>
      <c r="AA108" s="60">
        <v>29240000000</v>
      </c>
      <c r="AB108" s="60">
        <v>1394763000000</v>
      </c>
      <c r="AC108" s="60">
        <v>2540116000000</v>
      </c>
      <c r="AD108" s="60">
        <v>7.59</v>
      </c>
      <c r="AE108" s="60">
        <v>186210000000</v>
      </c>
      <c r="AF108" s="60">
        <v>17.510000000000002</v>
      </c>
      <c r="AG108" s="60" t="s">
        <v>1842</v>
      </c>
      <c r="AH108" s="60" t="s">
        <v>544</v>
      </c>
      <c r="AI108" s="60">
        <v>187621000000</v>
      </c>
      <c r="AJ108" s="60">
        <v>249365000000</v>
      </c>
      <c r="AK108" s="60">
        <v>2.6</v>
      </c>
      <c r="AL108" s="60">
        <v>2187252000000</v>
      </c>
      <c r="AM108" s="60">
        <v>44439000000</v>
      </c>
      <c r="AN108" s="60">
        <v>36371000000</v>
      </c>
      <c r="AO108" s="60">
        <v>25190000000</v>
      </c>
      <c r="AP108" s="60">
        <v>236206000000</v>
      </c>
      <c r="AQ108" s="60">
        <v>2540116000000</v>
      </c>
      <c r="AR108" s="60">
        <v>0.94</v>
      </c>
      <c r="AS108" s="60">
        <v>250641000000</v>
      </c>
      <c r="AT108" s="60">
        <v>418882000000</v>
      </c>
      <c r="AU108" s="85">
        <v>103464</v>
      </c>
      <c r="AV108" s="60" t="s">
        <v>544</v>
      </c>
      <c r="AW108" s="60" t="s">
        <v>544</v>
      </c>
      <c r="AX108" s="60">
        <v>192000000</v>
      </c>
      <c r="AY108" s="60">
        <v>435575000000</v>
      </c>
      <c r="AZ108" s="60">
        <v>910448000000</v>
      </c>
      <c r="BA108" s="60">
        <v>117972000000</v>
      </c>
      <c r="BB108" s="60" t="s">
        <v>1808</v>
      </c>
      <c r="BC108" s="60">
        <v>2471196000000</v>
      </c>
      <c r="BD108" s="60">
        <v>13278000000</v>
      </c>
      <c r="BE108" s="60">
        <v>20173000000</v>
      </c>
      <c r="BF108" s="60">
        <v>53520000000</v>
      </c>
      <c r="BG108" s="60">
        <v>808000000</v>
      </c>
      <c r="BH108" s="60">
        <v>1050030000000</v>
      </c>
      <c r="BI108" s="60">
        <v>28782000000</v>
      </c>
      <c r="BJ108" s="60">
        <v>77601000000</v>
      </c>
      <c r="BK108" s="60">
        <v>47547000000</v>
      </c>
      <c r="BL108" s="85" t="s">
        <v>544</v>
      </c>
      <c r="BM108" s="60" t="s">
        <v>544</v>
      </c>
      <c r="BN108" s="60">
        <v>22902000000</v>
      </c>
      <c r="BO108" s="60">
        <v>2376040000000</v>
      </c>
      <c r="BP108" s="60">
        <v>1036752000000</v>
      </c>
      <c r="BQ108" s="60">
        <v>297606000000</v>
      </c>
      <c r="BR108" s="60" t="s">
        <v>544</v>
      </c>
      <c r="BS108" s="60">
        <v>59280000000</v>
      </c>
      <c r="BT108" s="60" t="s">
        <v>544</v>
      </c>
      <c r="BU108" s="60">
        <v>58228000000</v>
      </c>
      <c r="BV108" s="60">
        <v>3394000000</v>
      </c>
      <c r="BW108" s="60">
        <v>117972000000</v>
      </c>
      <c r="BX108" s="60">
        <v>187621000000</v>
      </c>
      <c r="BY108" s="60" t="s">
        <v>544</v>
      </c>
      <c r="BZ108" s="60">
        <v>-374000000</v>
      </c>
      <c r="CA108" s="60" t="s">
        <v>544</v>
      </c>
      <c r="CB108" s="60" t="s">
        <v>1993</v>
      </c>
      <c r="CC108" s="60">
        <v>26776000000</v>
      </c>
      <c r="CD108" s="60">
        <v>19363000000</v>
      </c>
      <c r="CE108" s="60">
        <v>31670000000</v>
      </c>
      <c r="CF108" s="60">
        <v>236206000000</v>
      </c>
      <c r="CG108" s="60">
        <v>38826000000</v>
      </c>
      <c r="CH108" s="60">
        <v>3816000000</v>
      </c>
      <c r="CI108" s="60" t="s">
        <v>940</v>
      </c>
      <c r="CJ108" s="60">
        <v>13.45</v>
      </c>
      <c r="CK108" s="60">
        <v>97054000000</v>
      </c>
      <c r="CL108" s="60" t="s">
        <v>544</v>
      </c>
      <c r="CM108" s="85">
        <v>110631</v>
      </c>
      <c r="CN108" s="60">
        <v>207000000</v>
      </c>
      <c r="CO108" s="60">
        <v>28782000000</v>
      </c>
      <c r="CP108" s="60">
        <v>83585000000</v>
      </c>
      <c r="CQ108" s="60">
        <v>2031779000000</v>
      </c>
      <c r="CR108" s="60" t="s">
        <v>544</v>
      </c>
      <c r="CS108" s="60">
        <v>207000000</v>
      </c>
      <c r="CT108" s="60">
        <v>20594000000</v>
      </c>
      <c r="CU108" s="60">
        <v>26953000000</v>
      </c>
      <c r="CV108" s="60">
        <v>31670000000</v>
      </c>
      <c r="CW108" s="60">
        <v>47547000000</v>
      </c>
      <c r="CX108" s="60">
        <v>60683000000</v>
      </c>
      <c r="CY108" s="60">
        <v>13.45</v>
      </c>
      <c r="CZ108" s="60">
        <f t="shared" si="2"/>
        <v>1</v>
      </c>
      <c r="DA108" s="60" t="str">
        <f t="shared" si="3"/>
        <v>N: parent data from row 101</v>
      </c>
    </row>
    <row r="109" spans="1:105">
      <c r="A109" s="13" t="s">
        <v>944</v>
      </c>
      <c r="B109" s="13">
        <v>111761</v>
      </c>
      <c r="C109" s="13">
        <v>2022</v>
      </c>
      <c r="D109" s="13" t="s">
        <v>10</v>
      </c>
      <c r="E109" s="13" t="s">
        <v>13</v>
      </c>
      <c r="F109" s="84" t="s">
        <v>1812</v>
      </c>
      <c r="G109" s="60" t="s">
        <v>1931</v>
      </c>
      <c r="H109" s="60" t="s">
        <v>1932</v>
      </c>
      <c r="I109" s="60" t="s">
        <v>1933</v>
      </c>
      <c r="J109" s="60" t="s">
        <v>1386</v>
      </c>
      <c r="K109" s="85">
        <v>1007780</v>
      </c>
      <c r="L109" s="60">
        <v>2636951000000</v>
      </c>
      <c r="M109" s="60">
        <v>75772276735</v>
      </c>
      <c r="N109" s="60">
        <v>1629665815.8</v>
      </c>
      <c r="O109" s="60">
        <v>592655384.10000002</v>
      </c>
      <c r="P109" s="60">
        <v>-0.28000000000000003</v>
      </c>
      <c r="Q109" s="60" t="s">
        <v>544</v>
      </c>
      <c r="R109" s="85" t="s">
        <v>544</v>
      </c>
      <c r="S109" s="85" t="s">
        <v>544</v>
      </c>
      <c r="T109" s="60">
        <v>29472141634.799999</v>
      </c>
      <c r="U109" s="60" t="s">
        <v>544</v>
      </c>
      <c r="V109" s="60" t="s">
        <v>544</v>
      </c>
      <c r="W109" s="60" t="s">
        <v>1934</v>
      </c>
      <c r="X109" s="60">
        <v>2420275281.9000001</v>
      </c>
      <c r="Y109" s="60">
        <v>51857475412.099998</v>
      </c>
      <c r="Z109" s="60">
        <v>9.3800000000000008</v>
      </c>
      <c r="AA109" s="60">
        <v>28734.799999999999</v>
      </c>
      <c r="AB109" s="60">
        <v>54505100483</v>
      </c>
      <c r="AC109" s="60">
        <v>75772276735</v>
      </c>
      <c r="AD109" s="60" t="s">
        <v>544</v>
      </c>
      <c r="AE109" s="60">
        <v>18364414834.200001</v>
      </c>
      <c r="AF109" s="60">
        <v>18.649999999999999</v>
      </c>
      <c r="AG109" s="60" t="s">
        <v>1935</v>
      </c>
      <c r="AH109" s="60" t="s">
        <v>544</v>
      </c>
      <c r="AI109" s="60">
        <v>8684664242.5</v>
      </c>
      <c r="AJ109" s="60">
        <v>8179333935.3999996</v>
      </c>
      <c r="AK109" s="60">
        <v>3.4</v>
      </c>
      <c r="AL109" s="60">
        <v>60189937131.400002</v>
      </c>
      <c r="AM109" s="60">
        <v>1287807822.9000001</v>
      </c>
      <c r="AN109" s="60">
        <v>622108560.70000005</v>
      </c>
      <c r="AO109" s="60">
        <v>856584581.79999995</v>
      </c>
      <c r="AP109" s="60">
        <v>9820378734.6000004</v>
      </c>
      <c r="AQ109" s="60">
        <v>75772276735</v>
      </c>
      <c r="AR109" s="60">
        <v>2.89</v>
      </c>
      <c r="AS109" s="60">
        <v>9544610796.7000008</v>
      </c>
      <c r="AT109" s="60">
        <v>29472141634.799999</v>
      </c>
      <c r="AU109" s="85">
        <v>111761</v>
      </c>
      <c r="AV109" s="60" t="s">
        <v>544</v>
      </c>
      <c r="AW109" s="60" t="s">
        <v>544</v>
      </c>
      <c r="AX109" s="60">
        <v>149765811.5</v>
      </c>
      <c r="AY109" s="60">
        <v>26543748769.599998</v>
      </c>
      <c r="AZ109" s="60">
        <v>4200022992.0999999</v>
      </c>
      <c r="BA109" s="60">
        <v>342892446</v>
      </c>
      <c r="BB109" s="60" t="s">
        <v>1808</v>
      </c>
      <c r="BC109" s="60" t="s">
        <v>544</v>
      </c>
      <c r="BD109" s="60">
        <v>2524381485.8000002</v>
      </c>
      <c r="BE109" s="60">
        <v>190080745</v>
      </c>
      <c r="BF109" s="60" t="s">
        <v>544</v>
      </c>
      <c r="BG109" s="60">
        <v>486911296.10000002</v>
      </c>
      <c r="BH109" s="60">
        <v>56358782850.300003</v>
      </c>
      <c r="BI109" s="60">
        <v>857274217.10000002</v>
      </c>
      <c r="BJ109" s="60" t="s">
        <v>544</v>
      </c>
      <c r="BK109" s="60">
        <v>1466567054.0999999</v>
      </c>
      <c r="BL109" s="85" t="s">
        <v>1997</v>
      </c>
      <c r="BM109" s="60" t="s">
        <v>1998</v>
      </c>
      <c r="BN109" s="60">
        <v>686876814.60000002</v>
      </c>
      <c r="BO109" s="60">
        <v>72618114495.100006</v>
      </c>
      <c r="BP109" s="60">
        <v>53834401364.5</v>
      </c>
      <c r="BQ109" s="60">
        <v>13244447012</v>
      </c>
      <c r="BR109" s="60" t="s">
        <v>544</v>
      </c>
      <c r="BS109" s="60">
        <v>655757019.10000002</v>
      </c>
      <c r="BT109" s="60">
        <v>8332432984.5</v>
      </c>
      <c r="BU109" s="60">
        <v>2886238904.0999999</v>
      </c>
      <c r="BV109" s="60" t="s">
        <v>544</v>
      </c>
      <c r="BW109" s="60">
        <v>342892446</v>
      </c>
      <c r="BX109" s="60">
        <v>8636131154.2999992</v>
      </c>
      <c r="BY109" s="60" t="s">
        <v>544</v>
      </c>
      <c r="BZ109" s="60">
        <v>-1149392.3</v>
      </c>
      <c r="CA109" s="60">
        <v>6063044.2000000002</v>
      </c>
      <c r="CB109" s="60" t="s">
        <v>1898</v>
      </c>
      <c r="CC109" s="60">
        <v>308410678.19999999</v>
      </c>
      <c r="CD109" s="60">
        <v>890893940.70000005</v>
      </c>
      <c r="CE109" s="60">
        <v>1112841586.0999999</v>
      </c>
      <c r="CF109" s="60">
        <v>9820378734.6000004</v>
      </c>
      <c r="CG109" s="60">
        <v>143214275.59999999</v>
      </c>
      <c r="CH109" s="60" t="s">
        <v>544</v>
      </c>
      <c r="CI109" s="60" t="s">
        <v>1386</v>
      </c>
      <c r="CJ109" s="60">
        <v>15.93</v>
      </c>
      <c r="CK109" s="60">
        <v>3042383842.5999999</v>
      </c>
      <c r="CL109" s="60" t="s">
        <v>544</v>
      </c>
      <c r="CM109" s="85">
        <v>1007780</v>
      </c>
      <c r="CN109" s="60">
        <v>316082.90000000002</v>
      </c>
      <c r="CO109" s="60">
        <v>857274217.10000002</v>
      </c>
      <c r="CP109" s="60">
        <v>3107152096.5</v>
      </c>
      <c r="CQ109" s="60">
        <v>51857475412.099998</v>
      </c>
      <c r="CR109" s="60">
        <v>12930662.9</v>
      </c>
      <c r="CS109" s="60">
        <v>316082.90000000002</v>
      </c>
      <c r="CT109" s="60">
        <v>781960289.29999995</v>
      </c>
      <c r="CU109" s="60">
        <v>684606764.89999998</v>
      </c>
      <c r="CV109" s="60">
        <v>1112841586.0999999</v>
      </c>
      <c r="CW109" s="60">
        <v>1466567054.0999999</v>
      </c>
      <c r="CX109" s="60">
        <v>2420275281.9000001</v>
      </c>
      <c r="CY109" s="60">
        <v>15.84</v>
      </c>
      <c r="CZ109" s="60">
        <f t="shared" si="2"/>
        <v>34.800999964964298</v>
      </c>
      <c r="DA109" s="60" t="str">
        <f t="shared" si="3"/>
        <v>N: parent data from row 871</v>
      </c>
    </row>
    <row r="110" spans="1:105">
      <c r="A110" s="13" t="s">
        <v>944</v>
      </c>
      <c r="B110" s="13">
        <v>111761</v>
      </c>
      <c r="C110" s="13">
        <v>2023</v>
      </c>
      <c r="D110" s="13" t="s">
        <v>10</v>
      </c>
      <c r="E110" s="13" t="s">
        <v>13</v>
      </c>
      <c r="F110" s="84" t="s">
        <v>1804</v>
      </c>
      <c r="G110" s="60" t="s">
        <v>1931</v>
      </c>
      <c r="H110" s="60" t="s">
        <v>1932</v>
      </c>
      <c r="I110" s="60" t="s">
        <v>1933</v>
      </c>
      <c r="J110" s="60" t="s">
        <v>1386</v>
      </c>
      <c r="K110" s="85">
        <v>1007780</v>
      </c>
      <c r="L110" s="60">
        <v>2768295000000</v>
      </c>
      <c r="M110" s="60">
        <v>79817057430.300003</v>
      </c>
      <c r="N110" s="60">
        <v>1903468560</v>
      </c>
      <c r="O110" s="60">
        <v>801776087.10000002</v>
      </c>
      <c r="P110" s="60">
        <v>-0.32</v>
      </c>
      <c r="Q110" s="60" t="s">
        <v>544</v>
      </c>
      <c r="R110" s="85" t="s">
        <v>544</v>
      </c>
      <c r="S110" s="85" t="s">
        <v>544</v>
      </c>
      <c r="T110" s="60">
        <v>30035867747.200001</v>
      </c>
      <c r="U110" s="60" t="s">
        <v>544</v>
      </c>
      <c r="V110" s="60" t="s">
        <v>544</v>
      </c>
      <c r="W110" s="60" t="s">
        <v>1934</v>
      </c>
      <c r="X110" s="60">
        <v>2877922904.6999998</v>
      </c>
      <c r="Y110" s="60">
        <v>53040423316.800003</v>
      </c>
      <c r="Z110" s="60">
        <v>9.2799999999999994</v>
      </c>
      <c r="AA110" s="60">
        <v>28832.6</v>
      </c>
      <c r="AB110" s="60">
        <v>56257734394.800003</v>
      </c>
      <c r="AC110" s="60">
        <v>79817057430.300003</v>
      </c>
      <c r="AD110" s="60" t="s">
        <v>544</v>
      </c>
      <c r="AE110" s="60">
        <v>20367326953.5</v>
      </c>
      <c r="AF110" s="60">
        <v>19.43</v>
      </c>
      <c r="AG110" s="60" t="s">
        <v>1935</v>
      </c>
      <c r="AH110" s="60" t="s">
        <v>544</v>
      </c>
      <c r="AI110" s="60">
        <v>9068477361.3999996</v>
      </c>
      <c r="AJ110" s="60">
        <v>7757979421.6000004</v>
      </c>
      <c r="AK110" s="60">
        <v>3.85</v>
      </c>
      <c r="AL110" s="60">
        <v>62382089272.300003</v>
      </c>
      <c r="AM110" s="60">
        <v>2299974053.0999999</v>
      </c>
      <c r="AN110" s="60">
        <v>1149295044.9000001</v>
      </c>
      <c r="AO110" s="60">
        <v>812213477.20000005</v>
      </c>
      <c r="AP110" s="60">
        <v>10709973196.799999</v>
      </c>
      <c r="AQ110" s="60">
        <v>79817057430.300003</v>
      </c>
      <c r="AR110" s="60">
        <v>3.25</v>
      </c>
      <c r="AS110" s="60">
        <v>10339474681.299999</v>
      </c>
      <c r="AT110" s="60">
        <v>30035867747.200001</v>
      </c>
      <c r="AU110" s="85">
        <v>111761</v>
      </c>
      <c r="AV110" s="60" t="s">
        <v>544</v>
      </c>
      <c r="AW110" s="60" t="s">
        <v>544</v>
      </c>
      <c r="AX110" s="60">
        <v>160164922.5</v>
      </c>
      <c r="AY110" s="60">
        <v>28125306375.099998</v>
      </c>
      <c r="AZ110" s="60">
        <v>3813943434.4000001</v>
      </c>
      <c r="BA110" s="60">
        <v>419975204.39999998</v>
      </c>
      <c r="BB110" s="60" t="s">
        <v>1808</v>
      </c>
      <c r="BC110" s="60" t="s">
        <v>544</v>
      </c>
      <c r="BD110" s="60">
        <v>2568116947.5999999</v>
      </c>
      <c r="BE110" s="60">
        <v>12587232951.299999</v>
      </c>
      <c r="BF110" s="60" t="s">
        <v>544</v>
      </c>
      <c r="BG110" s="60">
        <v>600611251.10000002</v>
      </c>
      <c r="BH110" s="60">
        <v>58581149326.699997</v>
      </c>
      <c r="BI110" s="60">
        <v>980163193.39999998</v>
      </c>
      <c r="BJ110" s="60" t="s">
        <v>544</v>
      </c>
      <c r="BK110" s="60">
        <v>1782861922.7</v>
      </c>
      <c r="BL110" s="85" t="s">
        <v>1997</v>
      </c>
      <c r="BM110" s="60" t="s">
        <v>1998</v>
      </c>
      <c r="BN110" s="60">
        <v>865640228.10000002</v>
      </c>
      <c r="BO110" s="60">
        <v>75827638979.100006</v>
      </c>
      <c r="BP110" s="60">
        <v>56013032379.099998</v>
      </c>
      <c r="BQ110" s="60">
        <v>14646195557.6</v>
      </c>
      <c r="BR110" s="60" t="s">
        <v>544</v>
      </c>
      <c r="BS110" s="60">
        <v>884756221.5</v>
      </c>
      <c r="BT110" s="60">
        <v>9341637122.8999996</v>
      </c>
      <c r="BU110" s="60">
        <v>3655912122.0999999</v>
      </c>
      <c r="BV110" s="60" t="s">
        <v>544</v>
      </c>
      <c r="BW110" s="60">
        <v>419975204.39999998</v>
      </c>
      <c r="BX110" s="60">
        <v>8986477534.2999992</v>
      </c>
      <c r="BY110" s="60" t="s">
        <v>544</v>
      </c>
      <c r="BZ110" s="60" t="s">
        <v>544</v>
      </c>
      <c r="CA110" s="60">
        <v>-24421186.199999999</v>
      </c>
      <c r="CB110" s="60" t="s">
        <v>1898</v>
      </c>
      <c r="CC110" s="60">
        <v>605109131.89999998</v>
      </c>
      <c r="CD110" s="60">
        <v>1047429577.5</v>
      </c>
      <c r="CE110" s="60">
        <v>1196436295.7</v>
      </c>
      <c r="CF110" s="60">
        <v>10709973196.799999</v>
      </c>
      <c r="CG110" s="60">
        <v>359051985.5</v>
      </c>
      <c r="CH110" s="60" t="s">
        <v>544</v>
      </c>
      <c r="CI110" s="60" t="s">
        <v>1386</v>
      </c>
      <c r="CJ110" s="60">
        <v>16.12</v>
      </c>
      <c r="CK110" s="60">
        <v>4027217949.5</v>
      </c>
      <c r="CL110" s="60" t="s">
        <v>544</v>
      </c>
      <c r="CM110" s="85">
        <v>1007780</v>
      </c>
      <c r="CN110" s="60" t="s">
        <v>544</v>
      </c>
      <c r="CO110" s="60">
        <v>980163193.39999998</v>
      </c>
      <c r="CP110" s="60">
        <v>3743563132.8000002</v>
      </c>
      <c r="CQ110" s="60">
        <v>53040423316.800003</v>
      </c>
      <c r="CR110" s="60">
        <v>12253842</v>
      </c>
      <c r="CS110" s="60" t="s">
        <v>544</v>
      </c>
      <c r="CT110" s="60">
        <v>929187210.79999995</v>
      </c>
      <c r="CU110" s="60">
        <v>853674711.79999995</v>
      </c>
      <c r="CV110" s="60">
        <v>1196436295.7</v>
      </c>
      <c r="CW110" s="60">
        <v>1782861922.7</v>
      </c>
      <c r="CX110" s="60">
        <v>2877922904.6999998</v>
      </c>
      <c r="CY110" s="60">
        <v>15.97</v>
      </c>
      <c r="CZ110" s="60">
        <f t="shared" si="2"/>
        <v>34.682999964229516</v>
      </c>
      <c r="DA110" s="60" t="str">
        <f t="shared" si="3"/>
        <v>N: parent data from row 871</v>
      </c>
    </row>
    <row r="111" spans="1:105">
      <c r="A111" s="13" t="s">
        <v>945</v>
      </c>
      <c r="B111" s="13">
        <v>114888</v>
      </c>
      <c r="C111" s="13">
        <v>2022</v>
      </c>
      <c r="D111" s="13" t="s">
        <v>1</v>
      </c>
      <c r="E111" s="13" t="s">
        <v>13</v>
      </c>
      <c r="F111" s="84" t="s">
        <v>1812</v>
      </c>
      <c r="G111" s="60" t="s">
        <v>1999</v>
      </c>
      <c r="H111" s="60" t="s">
        <v>2000</v>
      </c>
      <c r="I111" s="60" t="s">
        <v>2001</v>
      </c>
      <c r="J111" s="60" t="s">
        <v>945</v>
      </c>
      <c r="K111" s="85">
        <v>114888</v>
      </c>
      <c r="L111" s="60">
        <v>3753900000</v>
      </c>
      <c r="M111" s="60">
        <v>9983776595.8006001</v>
      </c>
      <c r="N111" s="60">
        <v>153457446.80939999</v>
      </c>
      <c r="O111" s="60">
        <v>22872340.425700001</v>
      </c>
      <c r="P111" s="60">
        <v>0</v>
      </c>
      <c r="Q111" s="60" t="s">
        <v>544</v>
      </c>
      <c r="R111" s="85" t="s">
        <v>544</v>
      </c>
      <c r="S111" s="85" t="s">
        <v>544</v>
      </c>
      <c r="T111" s="60">
        <v>1906117021.2873001</v>
      </c>
      <c r="U111" s="60">
        <v>351329787.236</v>
      </c>
      <c r="V111" s="60" t="s">
        <v>544</v>
      </c>
      <c r="W111" s="60" t="s">
        <v>2002</v>
      </c>
      <c r="X111" s="60">
        <v>280319148.93769997</v>
      </c>
      <c r="Y111" s="60">
        <v>5629255319.1805</v>
      </c>
      <c r="Z111" s="60">
        <v>11.76</v>
      </c>
      <c r="AA111" s="60" t="s">
        <v>544</v>
      </c>
      <c r="AB111" s="60">
        <v>6135904255.3535004</v>
      </c>
      <c r="AC111" s="60">
        <v>9983776595.8006001</v>
      </c>
      <c r="AD111" s="60">
        <v>14.69</v>
      </c>
      <c r="AE111" s="60">
        <v>1489095744.6891999</v>
      </c>
      <c r="AF111" s="60">
        <v>16.059999999999999</v>
      </c>
      <c r="AG111" s="60" t="s">
        <v>2003</v>
      </c>
      <c r="AH111" s="60" t="s">
        <v>544</v>
      </c>
      <c r="AI111" s="60">
        <v>1604787234.0515001</v>
      </c>
      <c r="AJ111" s="60" t="s">
        <v>544</v>
      </c>
      <c r="AK111" s="60">
        <v>3.24</v>
      </c>
      <c r="AL111" s="60">
        <v>7402659574.5094995</v>
      </c>
      <c r="AM111" s="60">
        <v>271276595.74620003</v>
      </c>
      <c r="AN111" s="60">
        <v>132446808.5114</v>
      </c>
      <c r="AO111" s="60">
        <v>1108776595.7509</v>
      </c>
      <c r="AP111" s="60">
        <v>1593085106.3919001</v>
      </c>
      <c r="AQ111" s="60">
        <v>9983776595.8006001</v>
      </c>
      <c r="AR111" s="60">
        <v>3.41</v>
      </c>
      <c r="AS111" s="60">
        <v>1587234042.5620999</v>
      </c>
      <c r="AT111" s="60">
        <v>2168085106.3951001</v>
      </c>
      <c r="AU111" s="85">
        <v>114888</v>
      </c>
      <c r="AV111" s="60" t="s">
        <v>544</v>
      </c>
      <c r="AW111" s="60">
        <v>1003723404.2609</v>
      </c>
      <c r="AX111" s="60" t="s">
        <v>544</v>
      </c>
      <c r="AY111" s="60">
        <v>1489095744.6891999</v>
      </c>
      <c r="AZ111" s="60">
        <v>3170478723.4219999</v>
      </c>
      <c r="BA111" s="60">
        <v>846010638.30260003</v>
      </c>
      <c r="BB111" s="60" t="s">
        <v>1808</v>
      </c>
      <c r="BC111" s="60" t="s">
        <v>544</v>
      </c>
      <c r="BD111" s="60">
        <v>210638297.87349999</v>
      </c>
      <c r="BE111" s="60" t="s">
        <v>544</v>
      </c>
      <c r="BF111" s="60" t="s">
        <v>544</v>
      </c>
      <c r="BG111" s="60">
        <v>49468085.106700003</v>
      </c>
      <c r="BH111" s="60">
        <v>4503191489.3868999</v>
      </c>
      <c r="BI111" s="60">
        <v>226329787.2353</v>
      </c>
      <c r="BJ111" s="60" t="s">
        <v>544</v>
      </c>
      <c r="BK111" s="60">
        <v>171542553.1925</v>
      </c>
      <c r="BL111" s="85" t="s">
        <v>544</v>
      </c>
      <c r="BM111" s="60" t="s">
        <v>544</v>
      </c>
      <c r="BN111" s="60">
        <v>83776595.745199993</v>
      </c>
      <c r="BO111" s="60">
        <v>8525265957.4946003</v>
      </c>
      <c r="BP111" s="60">
        <v>4292553191.5134001</v>
      </c>
      <c r="BQ111" s="60">
        <v>735638297.87650001</v>
      </c>
      <c r="BR111" s="60" t="s">
        <v>544</v>
      </c>
      <c r="BS111" s="60">
        <v>247074468.08649999</v>
      </c>
      <c r="BT111" s="60">
        <v>769680851.06809998</v>
      </c>
      <c r="BU111" s="60">
        <v>245212765.95879999</v>
      </c>
      <c r="BV111" s="60" t="s">
        <v>544</v>
      </c>
      <c r="BW111" s="60">
        <v>846010638.30260003</v>
      </c>
      <c r="BX111" s="60">
        <v>1604787234.0515001</v>
      </c>
      <c r="BY111" s="60" t="s">
        <v>544</v>
      </c>
      <c r="BZ111" s="60">
        <v>7180851.0639000004</v>
      </c>
      <c r="CA111" s="60">
        <v>-8244680.8510999996</v>
      </c>
      <c r="CB111" s="60" t="s">
        <v>2004</v>
      </c>
      <c r="CC111" s="60">
        <v>61436170.213100001</v>
      </c>
      <c r="CD111" s="60">
        <v>99734042.553800002</v>
      </c>
      <c r="CE111" s="60">
        <v>174734042.55419999</v>
      </c>
      <c r="CF111" s="60">
        <v>1593085106.3919001</v>
      </c>
      <c r="CG111" s="60">
        <v>159840425.53279999</v>
      </c>
      <c r="CH111" s="60" t="s">
        <v>544</v>
      </c>
      <c r="CI111" s="60" t="s">
        <v>945</v>
      </c>
      <c r="CJ111" s="60">
        <v>26.2</v>
      </c>
      <c r="CK111" s="60">
        <v>412765957.44910002</v>
      </c>
      <c r="CL111" s="60">
        <v>275.10000000000002</v>
      </c>
      <c r="CM111" s="85">
        <v>114888</v>
      </c>
      <c r="CN111" s="60" t="s">
        <v>544</v>
      </c>
      <c r="CO111" s="60">
        <v>226329787.2353</v>
      </c>
      <c r="CP111" s="60">
        <v>364095744.68290001</v>
      </c>
      <c r="CQ111" s="60">
        <v>5629255319.1805</v>
      </c>
      <c r="CR111" s="60">
        <v>7712765.9574999996</v>
      </c>
      <c r="CS111" s="60" t="s">
        <v>544</v>
      </c>
      <c r="CT111" s="60">
        <v>99202127.660099998</v>
      </c>
      <c r="CU111" s="60">
        <v>72340425.532299995</v>
      </c>
      <c r="CV111" s="60">
        <v>174734042.55419999</v>
      </c>
      <c r="CW111" s="60">
        <v>171542553.1925</v>
      </c>
      <c r="CX111" s="60">
        <v>280319148.93769997</v>
      </c>
      <c r="CY111" s="60">
        <v>26.2</v>
      </c>
      <c r="CZ111" s="60">
        <f t="shared" si="2"/>
        <v>0.37599999999789402</v>
      </c>
      <c r="DA111" s="60" t="str">
        <f t="shared" si="3"/>
        <v>Y</v>
      </c>
    </row>
    <row r="112" spans="1:105">
      <c r="A112" s="13" t="s">
        <v>945</v>
      </c>
      <c r="B112" s="13">
        <v>114888</v>
      </c>
      <c r="C112" s="13">
        <v>2023</v>
      </c>
      <c r="D112" s="13" t="s">
        <v>1</v>
      </c>
      <c r="E112" s="13" t="s">
        <v>13</v>
      </c>
      <c r="F112" s="84" t="s">
        <v>1804</v>
      </c>
      <c r="G112" s="60" t="s">
        <v>1999</v>
      </c>
      <c r="H112" s="60" t="s">
        <v>2000</v>
      </c>
      <c r="I112" s="60" t="s">
        <v>2001</v>
      </c>
      <c r="J112" s="60" t="s">
        <v>945</v>
      </c>
      <c r="K112" s="85">
        <v>114888</v>
      </c>
      <c r="L112" s="60">
        <v>3901900000</v>
      </c>
      <c r="M112" s="60">
        <v>10377393617.079399</v>
      </c>
      <c r="N112" s="60">
        <v>132712765.95819999</v>
      </c>
      <c r="O112" s="60">
        <v>19946808.5108</v>
      </c>
      <c r="P112" s="60">
        <v>-0.06</v>
      </c>
      <c r="Q112" s="60" t="s">
        <v>544</v>
      </c>
      <c r="R112" s="85" t="s">
        <v>544</v>
      </c>
      <c r="S112" s="85" t="s">
        <v>544</v>
      </c>
      <c r="T112" s="60">
        <v>1865425531.9252999</v>
      </c>
      <c r="U112" s="60">
        <v>328989361.704</v>
      </c>
      <c r="V112" s="60" t="s">
        <v>544</v>
      </c>
      <c r="W112" s="60" t="s">
        <v>2002</v>
      </c>
      <c r="X112" s="60">
        <v>361968085.10839999</v>
      </c>
      <c r="Y112" s="60">
        <v>5664893617.0530005</v>
      </c>
      <c r="Z112" s="60">
        <v>12.75</v>
      </c>
      <c r="AA112" s="60" t="s">
        <v>544</v>
      </c>
      <c r="AB112" s="60">
        <v>6024468085.1400995</v>
      </c>
      <c r="AC112" s="60">
        <v>10377393617.079399</v>
      </c>
      <c r="AD112" s="60">
        <v>14.3</v>
      </c>
      <c r="AE112" s="60">
        <v>1512500000.0085001</v>
      </c>
      <c r="AF112" s="60">
        <v>17.989999999999998</v>
      </c>
      <c r="AG112" s="60" t="s">
        <v>2003</v>
      </c>
      <c r="AH112" s="60" t="s">
        <v>544</v>
      </c>
      <c r="AI112" s="60">
        <v>1625797872.3494999</v>
      </c>
      <c r="AJ112" s="60" t="s">
        <v>544</v>
      </c>
      <c r="AK112" s="60">
        <v>4.2300000000000004</v>
      </c>
      <c r="AL112" s="60">
        <v>7614627659.6170998</v>
      </c>
      <c r="AM112" s="60">
        <v>313829787.23580003</v>
      </c>
      <c r="AN112" s="60">
        <v>275531914.89520001</v>
      </c>
      <c r="AO112" s="60">
        <v>1462500000.0081999</v>
      </c>
      <c r="AP112" s="60">
        <v>1632712765.9665999</v>
      </c>
      <c r="AQ112" s="60">
        <v>10377393617.079399</v>
      </c>
      <c r="AR112" s="60">
        <v>3.01</v>
      </c>
      <c r="AS112" s="60">
        <v>1600797872.3494</v>
      </c>
      <c r="AT112" s="60">
        <v>2171276595.7568002</v>
      </c>
      <c r="AU112" s="85">
        <v>114888</v>
      </c>
      <c r="AV112" s="60" t="s">
        <v>544</v>
      </c>
      <c r="AW112" s="60">
        <v>869414893.62189996</v>
      </c>
      <c r="AX112" s="60" t="s">
        <v>544</v>
      </c>
      <c r="AY112" s="60">
        <v>1512500000.0085001</v>
      </c>
      <c r="AZ112" s="60">
        <v>3455585106.4022999</v>
      </c>
      <c r="BA112" s="60">
        <v>729787234.04659998</v>
      </c>
      <c r="BB112" s="60" t="s">
        <v>1808</v>
      </c>
      <c r="BC112" s="60" t="s">
        <v>544</v>
      </c>
      <c r="BD112" s="60">
        <v>189361702.12869999</v>
      </c>
      <c r="BE112" s="60" t="s">
        <v>544</v>
      </c>
      <c r="BF112" s="60" t="s">
        <v>544</v>
      </c>
      <c r="BG112" s="60">
        <v>38297872.340599999</v>
      </c>
      <c r="BH112" s="60">
        <v>4413563829.8120003</v>
      </c>
      <c r="BI112" s="60">
        <v>226063829.78850001</v>
      </c>
      <c r="BJ112" s="60" t="s">
        <v>544</v>
      </c>
      <c r="BK112" s="60">
        <v>183244680.85210001</v>
      </c>
      <c r="BL112" s="85" t="s">
        <v>544</v>
      </c>
      <c r="BM112" s="60" t="s">
        <v>544</v>
      </c>
      <c r="BN112" s="60">
        <v>74468085.106800005</v>
      </c>
      <c r="BO112" s="60">
        <v>8586968085.1545</v>
      </c>
      <c r="BP112" s="60">
        <v>4224202127.6831999</v>
      </c>
      <c r="BQ112" s="60">
        <v>653723404.25899994</v>
      </c>
      <c r="BR112" s="60" t="s">
        <v>544</v>
      </c>
      <c r="BS112" s="60">
        <v>225265957.4481</v>
      </c>
      <c r="BT112" s="60">
        <v>1080319148.9421999</v>
      </c>
      <c r="BU112" s="60">
        <v>311702127.6613</v>
      </c>
      <c r="BV112" s="60" t="s">
        <v>544</v>
      </c>
      <c r="BW112" s="60">
        <v>729787234.04659998</v>
      </c>
      <c r="BX112" s="60">
        <v>1625797872.3494999</v>
      </c>
      <c r="BY112" s="60" t="s">
        <v>544</v>
      </c>
      <c r="BZ112" s="60">
        <v>12234042.553300001</v>
      </c>
      <c r="CA112" s="60">
        <v>-531914.89359999995</v>
      </c>
      <c r="CB112" s="60" t="s">
        <v>2004</v>
      </c>
      <c r="CC112" s="60">
        <v>142287234.04339999</v>
      </c>
      <c r="CD112" s="60">
        <v>100531914.8942</v>
      </c>
      <c r="CE112" s="60">
        <v>200265957.4479</v>
      </c>
      <c r="CF112" s="60">
        <v>1632712765.9665999</v>
      </c>
      <c r="CG112" s="60">
        <v>318617021.2784</v>
      </c>
      <c r="CH112" s="60" t="s">
        <v>544</v>
      </c>
      <c r="CI112" s="60" t="s">
        <v>945</v>
      </c>
      <c r="CJ112" s="60">
        <v>27</v>
      </c>
      <c r="CK112" s="60">
        <v>637500000.0036</v>
      </c>
      <c r="CL112" s="60">
        <v>303.44</v>
      </c>
      <c r="CM112" s="85">
        <v>114888</v>
      </c>
      <c r="CN112" s="60" t="s">
        <v>544</v>
      </c>
      <c r="CO112" s="60">
        <v>226063829.78850001</v>
      </c>
      <c r="CP112" s="60">
        <v>436436170.21520001</v>
      </c>
      <c r="CQ112" s="60">
        <v>5664893617.0530005</v>
      </c>
      <c r="CR112" s="60">
        <v>7180851.0639000004</v>
      </c>
      <c r="CS112" s="60" t="s">
        <v>544</v>
      </c>
      <c r="CT112" s="60">
        <v>105319148.9368</v>
      </c>
      <c r="CU112" s="60">
        <v>77925531.915299997</v>
      </c>
      <c r="CV112" s="60">
        <v>200265957.4479</v>
      </c>
      <c r="CW112" s="60">
        <v>183244680.85210001</v>
      </c>
      <c r="CX112" s="60">
        <v>361968085.10839999</v>
      </c>
      <c r="CY112" s="60">
        <v>27</v>
      </c>
      <c r="CZ112" s="60">
        <f t="shared" si="2"/>
        <v>0.37599999999789407</v>
      </c>
      <c r="DA112" s="60" t="str">
        <f t="shared" si="3"/>
        <v>Y</v>
      </c>
    </row>
    <row r="113" spans="1:105">
      <c r="A113" s="13" t="s">
        <v>946</v>
      </c>
      <c r="B113" s="13">
        <v>112076</v>
      </c>
      <c r="C113" s="13">
        <v>2022</v>
      </c>
      <c r="D113" s="13" t="s">
        <v>10</v>
      </c>
      <c r="E113" s="13" t="s">
        <v>13</v>
      </c>
      <c r="F113" s="84" t="s">
        <v>1970</v>
      </c>
      <c r="G113" s="60" t="s">
        <v>2005</v>
      </c>
      <c r="H113" s="60" t="s">
        <v>2006</v>
      </c>
      <c r="I113" s="60" t="s">
        <v>2007</v>
      </c>
      <c r="J113" s="60" t="s">
        <v>946</v>
      </c>
      <c r="K113" s="85">
        <v>112076</v>
      </c>
      <c r="L113" s="60">
        <v>13401370900000</v>
      </c>
      <c r="M113" s="60">
        <v>176782529158.04391</v>
      </c>
      <c r="N113" s="60">
        <v>7272164462.2601004</v>
      </c>
      <c r="O113" s="60">
        <v>1623140836.2684</v>
      </c>
      <c r="P113" s="60">
        <v>-0.13</v>
      </c>
      <c r="Q113" s="60" t="s">
        <v>544</v>
      </c>
      <c r="R113" s="85" t="s">
        <v>544</v>
      </c>
      <c r="S113" s="85" t="s">
        <v>544</v>
      </c>
      <c r="T113" s="60" t="s">
        <v>544</v>
      </c>
      <c r="U113" s="60">
        <v>15713435773.035</v>
      </c>
      <c r="V113" s="60" t="s">
        <v>544</v>
      </c>
      <c r="W113" s="60" t="s">
        <v>2008</v>
      </c>
      <c r="X113" s="60">
        <v>4560256217.7747002</v>
      </c>
      <c r="Y113" s="60">
        <v>133587414297.7493</v>
      </c>
      <c r="Z113" s="60">
        <v>9.24</v>
      </c>
      <c r="AA113" s="60">
        <v>10367809849.1304</v>
      </c>
      <c r="AB113" s="60">
        <v>86628760147.875198</v>
      </c>
      <c r="AC113" s="60">
        <v>176782529158.04391</v>
      </c>
      <c r="AD113" s="60">
        <v>6.34</v>
      </c>
      <c r="AE113" s="60" t="s">
        <v>544</v>
      </c>
      <c r="AF113" s="60">
        <v>9.7200000000000006</v>
      </c>
      <c r="AG113" s="60" t="s">
        <v>2009</v>
      </c>
      <c r="AH113" s="60" t="s">
        <v>544</v>
      </c>
      <c r="AI113" s="60">
        <v>12034666907.119801</v>
      </c>
      <c r="AJ113" s="60" t="s">
        <v>544</v>
      </c>
      <c r="AK113" s="60">
        <v>3.15</v>
      </c>
      <c r="AL113" s="60">
        <v>152281225252.3847</v>
      </c>
      <c r="AM113" s="60">
        <v>7270326903.5136003</v>
      </c>
      <c r="AN113" s="60">
        <v>5120294787.9446001</v>
      </c>
      <c r="AO113" s="60">
        <v>13838321177.689501</v>
      </c>
      <c r="AP113" s="60">
        <v>12218625928.9629</v>
      </c>
      <c r="AQ113" s="60">
        <v>176782529158.04391</v>
      </c>
      <c r="AR113" s="60">
        <v>6.52</v>
      </c>
      <c r="AS113" s="60">
        <v>10368394227.1094</v>
      </c>
      <c r="AT113" s="60" t="s">
        <v>544</v>
      </c>
      <c r="AU113" s="85">
        <v>112076</v>
      </c>
      <c r="AV113" s="60" t="s">
        <v>544</v>
      </c>
      <c r="AW113" s="60" t="s">
        <v>544</v>
      </c>
      <c r="AX113" s="60" t="s">
        <v>544</v>
      </c>
      <c r="AY113" s="60" t="s">
        <v>544</v>
      </c>
      <c r="AZ113" s="60">
        <v>45644034546.325401</v>
      </c>
      <c r="BA113" s="60">
        <v>111569598080.23911</v>
      </c>
      <c r="BB113" s="60" t="s">
        <v>1808</v>
      </c>
      <c r="BC113" s="60">
        <v>189916483596.1394</v>
      </c>
      <c r="BD113" s="60">
        <v>6397267522.1000004</v>
      </c>
      <c r="BE113" s="60" t="s">
        <v>544</v>
      </c>
      <c r="BF113" s="60" t="s">
        <v>544</v>
      </c>
      <c r="BG113" s="60">
        <v>382175283.40740001</v>
      </c>
      <c r="BH113" s="60">
        <v>111569598080.23911</v>
      </c>
      <c r="BI113" s="60">
        <v>1046469259.4697</v>
      </c>
      <c r="BJ113" s="60" t="s">
        <v>544</v>
      </c>
      <c r="BK113" s="60">
        <v>3043902212.5490999</v>
      </c>
      <c r="BL113" s="85" t="s">
        <v>2010</v>
      </c>
      <c r="BM113" s="60" t="s">
        <v>2011</v>
      </c>
      <c r="BN113" s="60">
        <v>1334506922.7602</v>
      </c>
      <c r="BO113" s="60">
        <v>154364477343.56009</v>
      </c>
      <c r="BP113" s="60">
        <v>105172330558.1391</v>
      </c>
      <c r="BQ113" s="60">
        <v>3340623758.9895</v>
      </c>
      <c r="BR113" s="60" t="s">
        <v>544</v>
      </c>
      <c r="BS113" s="60">
        <v>4879180170.0023003</v>
      </c>
      <c r="BT113" s="60">
        <v>8326001105.5050001</v>
      </c>
      <c r="BU113" s="60">
        <v>6694710636.8348999</v>
      </c>
      <c r="BV113" s="60" t="s">
        <v>544</v>
      </c>
      <c r="BW113" s="60">
        <v>108518951116.8855</v>
      </c>
      <c r="BX113" s="60">
        <v>10572168015.5931</v>
      </c>
      <c r="BY113" s="60" t="s">
        <v>544</v>
      </c>
      <c r="BZ113" s="60" t="s">
        <v>544</v>
      </c>
      <c r="CA113" s="60" t="s">
        <v>544</v>
      </c>
      <c r="CB113" s="60" t="s">
        <v>1811</v>
      </c>
      <c r="CC113" s="60">
        <v>4539673713.0218</v>
      </c>
      <c r="CD113" s="60">
        <v>1343945352.6459</v>
      </c>
      <c r="CE113" s="60">
        <v>1350935463.0532999</v>
      </c>
      <c r="CF113" s="60">
        <v>12218625928.9629</v>
      </c>
      <c r="CG113" s="60">
        <v>2985840368.8843999</v>
      </c>
      <c r="CH113" s="60" t="s">
        <v>544</v>
      </c>
      <c r="CI113" s="60" t="s">
        <v>946</v>
      </c>
      <c r="CJ113" s="60">
        <v>13.89</v>
      </c>
      <c r="CK113" s="60">
        <v>9680551005.7192993</v>
      </c>
      <c r="CL113" s="60" t="s">
        <v>544</v>
      </c>
      <c r="CM113" s="85">
        <v>112076</v>
      </c>
      <c r="CN113" s="60" t="s">
        <v>544</v>
      </c>
      <c r="CO113" s="60">
        <v>1046469259.4697</v>
      </c>
      <c r="CP113" s="60">
        <v>5894763140.5348997</v>
      </c>
      <c r="CQ113" s="60">
        <v>133587414297.7493</v>
      </c>
      <c r="CR113" s="60" t="s">
        <v>544</v>
      </c>
      <c r="CS113" s="60" t="s">
        <v>544</v>
      </c>
      <c r="CT113" s="60">
        <v>1668636574.6793001</v>
      </c>
      <c r="CU113" s="60">
        <v>1375265637.8699</v>
      </c>
      <c r="CV113" s="60">
        <v>1350935463.0532999</v>
      </c>
      <c r="CW113" s="60">
        <v>3043902212.5490999</v>
      </c>
      <c r="CX113" s="60">
        <v>4560256217.7747002</v>
      </c>
      <c r="CY113" s="60">
        <v>12.2</v>
      </c>
      <c r="CZ113" s="60">
        <f t="shared" si="2"/>
        <v>75.807100191553147</v>
      </c>
      <c r="DA113" s="60" t="str">
        <f t="shared" si="3"/>
        <v>Y</v>
      </c>
    </row>
    <row r="114" spans="1:105">
      <c r="A114" s="13" t="s">
        <v>946</v>
      </c>
      <c r="B114" s="13">
        <v>112076</v>
      </c>
      <c r="C114" s="13">
        <v>2023</v>
      </c>
      <c r="D114" s="13" t="s">
        <v>10</v>
      </c>
      <c r="E114" s="13" t="s">
        <v>13</v>
      </c>
      <c r="F114" s="84" t="s">
        <v>1966</v>
      </c>
      <c r="G114" s="60" t="s">
        <v>2005</v>
      </c>
      <c r="H114" s="60" t="s">
        <v>2006</v>
      </c>
      <c r="I114" s="60" t="s">
        <v>2007</v>
      </c>
      <c r="J114" s="60" t="s">
        <v>946</v>
      </c>
      <c r="K114" s="85">
        <v>112076</v>
      </c>
      <c r="L114" s="60">
        <v>15258789700000</v>
      </c>
      <c r="M114" s="60">
        <v>185591888552.22021</v>
      </c>
      <c r="N114" s="60">
        <v>4604168985.2047997</v>
      </c>
      <c r="O114" s="60">
        <v>150645427.3272</v>
      </c>
      <c r="P114" s="60">
        <v>-0.76</v>
      </c>
      <c r="Q114" s="60" t="s">
        <v>544</v>
      </c>
      <c r="R114" s="85" t="s">
        <v>544</v>
      </c>
      <c r="S114" s="85" t="s">
        <v>544</v>
      </c>
      <c r="T114" s="60" t="s">
        <v>544</v>
      </c>
      <c r="U114" s="60">
        <v>14052340859.035101</v>
      </c>
      <c r="V114" s="60" t="s">
        <v>544</v>
      </c>
      <c r="W114" s="60" t="s">
        <v>2008</v>
      </c>
      <c r="X114" s="60">
        <v>5375590677.9977999</v>
      </c>
      <c r="Y114" s="60">
        <v>142557935560.58929</v>
      </c>
      <c r="Z114" s="60">
        <v>15.14</v>
      </c>
      <c r="AA114" s="60">
        <v>9024932854.8990002</v>
      </c>
      <c r="AB114" s="60">
        <v>87890212594.329605</v>
      </c>
      <c r="AC114" s="60">
        <v>185591888552.22021</v>
      </c>
      <c r="AD114" s="60">
        <v>6.51</v>
      </c>
      <c r="AE114" s="60" t="s">
        <v>544</v>
      </c>
      <c r="AF114" s="60">
        <v>6.71</v>
      </c>
      <c r="AG114" s="60" t="s">
        <v>2009</v>
      </c>
      <c r="AH114" s="60" t="s">
        <v>544</v>
      </c>
      <c r="AI114" s="60">
        <v>12759146877.116301</v>
      </c>
      <c r="AJ114" s="60" t="s">
        <v>544</v>
      </c>
      <c r="AK114" s="60">
        <v>3.45</v>
      </c>
      <c r="AL114" s="60">
        <v>159198681000.48901</v>
      </c>
      <c r="AM114" s="60">
        <v>8451505735.5417004</v>
      </c>
      <c r="AN114" s="60">
        <v>6074440916.3042002</v>
      </c>
      <c r="AO114" s="60">
        <v>9463407184.3740005</v>
      </c>
      <c r="AP114" s="60">
        <v>12898722804.1035</v>
      </c>
      <c r="AQ114" s="60">
        <v>185591888552.22021</v>
      </c>
      <c r="AR114" s="60">
        <v>3.78</v>
      </c>
      <c r="AS114" s="60">
        <v>11172019408.695601</v>
      </c>
      <c r="AT114" s="60" t="s">
        <v>544</v>
      </c>
      <c r="AU114" s="85">
        <v>112076</v>
      </c>
      <c r="AV114" s="60" t="s">
        <v>544</v>
      </c>
      <c r="AW114" s="60" t="s">
        <v>544</v>
      </c>
      <c r="AX114" s="60" t="s">
        <v>544</v>
      </c>
      <c r="AY114" s="60" t="s">
        <v>544</v>
      </c>
      <c r="AZ114" s="60">
        <v>48117154877.713402</v>
      </c>
      <c r="BA114" s="60">
        <v>121700395265.2254</v>
      </c>
      <c r="BB114" s="60" t="s">
        <v>1808</v>
      </c>
      <c r="BC114" s="60">
        <v>195904959250.93079</v>
      </c>
      <c r="BD114" s="60">
        <v>4491909826.4996004</v>
      </c>
      <c r="BE114" s="60" t="s">
        <v>544</v>
      </c>
      <c r="BF114" s="60" t="s">
        <v>544</v>
      </c>
      <c r="BG114" s="60">
        <v>377016161.9465</v>
      </c>
      <c r="BH114" s="60">
        <v>121700395265.2254</v>
      </c>
      <c r="BI114" s="60">
        <v>1825076114.6689999</v>
      </c>
      <c r="BJ114" s="60" t="s">
        <v>544</v>
      </c>
      <c r="BK114" s="60">
        <v>3273527714.3653998</v>
      </c>
      <c r="BL114" s="85" t="s">
        <v>2010</v>
      </c>
      <c r="BM114" s="60" t="s">
        <v>2011</v>
      </c>
      <c r="BN114" s="60">
        <v>1165485444.7586999</v>
      </c>
      <c r="BO114" s="60">
        <v>168542874251.6337</v>
      </c>
      <c r="BP114" s="60">
        <v>117208485438.72591</v>
      </c>
      <c r="BQ114" s="60">
        <v>2988216542.7641001</v>
      </c>
      <c r="BR114" s="60" t="s">
        <v>544</v>
      </c>
      <c r="BS114" s="60">
        <v>4687505866.2938995</v>
      </c>
      <c r="BT114" s="60">
        <v>7615812585.0008001</v>
      </c>
      <c r="BU114" s="60">
        <v>8000363694.1625004</v>
      </c>
      <c r="BV114" s="60" t="s">
        <v>544</v>
      </c>
      <c r="BW114" s="60">
        <v>117598011194.23309</v>
      </c>
      <c r="BX114" s="60">
        <v>11272700655.771799</v>
      </c>
      <c r="BY114" s="60" t="s">
        <v>544</v>
      </c>
      <c r="BZ114" s="60" t="s">
        <v>544</v>
      </c>
      <c r="CA114" s="60" t="s">
        <v>544</v>
      </c>
      <c r="CB114" s="60" t="s">
        <v>1811</v>
      </c>
      <c r="CC114" s="60">
        <v>5216465242.2791996</v>
      </c>
      <c r="CD114" s="60">
        <v>1089409844.5211</v>
      </c>
      <c r="CE114" s="60">
        <v>2539852519.0506001</v>
      </c>
      <c r="CF114" s="60">
        <v>12898722804.1035</v>
      </c>
      <c r="CG114" s="60">
        <v>3449667900.1395001</v>
      </c>
      <c r="CH114" s="60">
        <v>-344718665.84420002</v>
      </c>
      <c r="CI114" s="60" t="s">
        <v>946</v>
      </c>
      <c r="CJ114" s="60">
        <v>14.52</v>
      </c>
      <c r="CK114" s="60">
        <v>11450031594.302</v>
      </c>
      <c r="CL114" s="60">
        <v>145.78</v>
      </c>
      <c r="CM114" s="85">
        <v>112076</v>
      </c>
      <c r="CN114" s="60" t="s">
        <v>544</v>
      </c>
      <c r="CO114" s="60">
        <v>1825076114.6689999</v>
      </c>
      <c r="CP114" s="60">
        <v>6541076122.7565002</v>
      </c>
      <c r="CQ114" s="60">
        <v>142557935560.58929</v>
      </c>
      <c r="CR114" s="60" t="s">
        <v>544</v>
      </c>
      <c r="CS114" s="60" t="s">
        <v>544</v>
      </c>
      <c r="CT114" s="60">
        <v>1745417309.5086</v>
      </c>
      <c r="CU114" s="60">
        <v>1528110404.8568001</v>
      </c>
      <c r="CV114" s="60">
        <v>2539852519.0506001</v>
      </c>
      <c r="CW114" s="60">
        <v>3273527714.3653998</v>
      </c>
      <c r="CX114" s="60">
        <v>5375590677.9977999</v>
      </c>
      <c r="CY114" s="60">
        <v>12.83</v>
      </c>
      <c r="CZ114" s="60">
        <f t="shared" si="2"/>
        <v>82.216899774187141</v>
      </c>
      <c r="DA114" s="60" t="str">
        <f t="shared" si="3"/>
        <v>Y</v>
      </c>
    </row>
    <row r="115" spans="1:105">
      <c r="A115" s="13" t="s">
        <v>947</v>
      </c>
      <c r="B115" s="13">
        <v>1172090</v>
      </c>
      <c r="C115" s="13">
        <v>2022</v>
      </c>
      <c r="D115" s="13" t="s">
        <v>1</v>
      </c>
      <c r="E115" s="13" t="s">
        <v>507</v>
      </c>
      <c r="F115" s="84" t="s">
        <v>1970</v>
      </c>
      <c r="G115" s="60" t="s">
        <v>2012</v>
      </c>
      <c r="H115" s="60" t="s">
        <v>1814</v>
      </c>
      <c r="I115" s="60" t="s">
        <v>2013</v>
      </c>
      <c r="J115" s="60" t="s">
        <v>946</v>
      </c>
      <c r="K115" s="85">
        <v>112076</v>
      </c>
      <c r="L115" s="60">
        <v>145954000</v>
      </c>
      <c r="M115" s="60">
        <v>101802897.6899</v>
      </c>
      <c r="N115" s="60">
        <v>0</v>
      </c>
      <c r="O115" s="60">
        <v>-1394.9998000000001</v>
      </c>
      <c r="P115" s="60">
        <v>-0.45</v>
      </c>
      <c r="Q115" s="60" t="s">
        <v>544</v>
      </c>
      <c r="R115" s="85" t="s">
        <v>544</v>
      </c>
      <c r="S115" s="85" t="s">
        <v>544</v>
      </c>
      <c r="T115" s="60">
        <v>16023664.7754</v>
      </c>
      <c r="U115" s="60" t="s">
        <v>544</v>
      </c>
      <c r="V115" s="60" t="s">
        <v>544</v>
      </c>
      <c r="W115" s="60" t="s">
        <v>2014</v>
      </c>
      <c r="X115" s="60">
        <v>2771864.5287000001</v>
      </c>
      <c r="Y115" s="60">
        <v>64354129.057499997</v>
      </c>
      <c r="Z115" s="60">
        <v>2.9</v>
      </c>
      <c r="AA115" s="60" t="s">
        <v>544</v>
      </c>
      <c r="AB115" s="60">
        <v>57721602.6853</v>
      </c>
      <c r="AC115" s="60">
        <v>101802897.6899</v>
      </c>
      <c r="AD115" s="60" t="s">
        <v>544</v>
      </c>
      <c r="AE115" s="60" t="s">
        <v>544</v>
      </c>
      <c r="AF115" s="60">
        <v>13.08</v>
      </c>
      <c r="AG115" s="60" t="s">
        <v>2015</v>
      </c>
      <c r="AH115" s="60" t="s">
        <v>544</v>
      </c>
      <c r="AI115" s="60">
        <v>35351386.489</v>
      </c>
      <c r="AJ115" s="60">
        <v>68629105.830599993</v>
      </c>
      <c r="AK115" s="60">
        <v>3.12</v>
      </c>
      <c r="AL115" s="60">
        <v>64354129.057499997</v>
      </c>
      <c r="AM115" s="60">
        <v>1581232.2311</v>
      </c>
      <c r="AN115" s="60">
        <v>738652.37439999997</v>
      </c>
      <c r="AO115" s="60">
        <v>13315970.2358</v>
      </c>
      <c r="AP115" s="60">
        <v>35530643.958499998</v>
      </c>
      <c r="AQ115" s="60">
        <v>101802897.6899</v>
      </c>
      <c r="AR115" s="60">
        <v>0</v>
      </c>
      <c r="AS115" s="60">
        <v>35530643.958499998</v>
      </c>
      <c r="AT115" s="60">
        <v>16023664.7754</v>
      </c>
      <c r="AU115" s="85">
        <v>1172090</v>
      </c>
      <c r="AV115" s="60" t="s">
        <v>544</v>
      </c>
      <c r="AW115" s="60" t="s">
        <v>544</v>
      </c>
      <c r="AX115" s="60" t="s">
        <v>544</v>
      </c>
      <c r="AY115" s="60">
        <v>68629105.830599993</v>
      </c>
      <c r="AZ115" s="60" t="s">
        <v>544</v>
      </c>
      <c r="BA115" s="60">
        <v>1743052.2035999999</v>
      </c>
      <c r="BB115" s="60" t="s">
        <v>1808</v>
      </c>
      <c r="BC115" s="60" t="s">
        <v>544</v>
      </c>
      <c r="BD115" s="60">
        <v>277604.95280000003</v>
      </c>
      <c r="BE115" s="60" t="s">
        <v>544</v>
      </c>
      <c r="BF115" s="60" t="s">
        <v>544</v>
      </c>
      <c r="BG115" s="60">
        <v>227384.9613</v>
      </c>
      <c r="BH115" s="60">
        <v>86395822.809599996</v>
      </c>
      <c r="BI115" s="60">
        <v>1018349.8268</v>
      </c>
      <c r="BJ115" s="60" t="s">
        <v>544</v>
      </c>
      <c r="BK115" s="60">
        <v>2068784.6481999999</v>
      </c>
      <c r="BL115" s="85" t="s">
        <v>544</v>
      </c>
      <c r="BM115" s="60" t="s">
        <v>544</v>
      </c>
      <c r="BN115" s="60">
        <v>771434.86880000005</v>
      </c>
      <c r="BO115" s="60">
        <v>86118217.856800005</v>
      </c>
      <c r="BP115" s="60">
        <v>86118217.856800005</v>
      </c>
      <c r="BQ115" s="60" t="s">
        <v>544</v>
      </c>
      <c r="BR115" s="60" t="s">
        <v>544</v>
      </c>
      <c r="BS115" s="60">
        <v>1409647.2603</v>
      </c>
      <c r="BT115" s="60" t="s">
        <v>544</v>
      </c>
      <c r="BU115" s="60">
        <v>3479129.4084000001</v>
      </c>
      <c r="BV115" s="60" t="s">
        <v>544</v>
      </c>
      <c r="BW115" s="60">
        <v>1743052.2035999999</v>
      </c>
      <c r="BX115" s="60">
        <v>35351386.489</v>
      </c>
      <c r="BY115" s="60" t="s">
        <v>544</v>
      </c>
      <c r="BZ115" s="60" t="s">
        <v>544</v>
      </c>
      <c r="CA115" s="60" t="s">
        <v>544</v>
      </c>
      <c r="CB115" s="60" t="s">
        <v>1811</v>
      </c>
      <c r="CC115" s="60">
        <v>659834.88780000003</v>
      </c>
      <c r="CD115" s="60">
        <v>779804.86739999999</v>
      </c>
      <c r="CE115" s="60">
        <v>1436849.7557000001</v>
      </c>
      <c r="CF115" s="60">
        <v>35530643.958499998</v>
      </c>
      <c r="CG115" s="60">
        <v>31387.494699999999</v>
      </c>
      <c r="CH115" s="60" t="s">
        <v>544</v>
      </c>
      <c r="CI115" s="60" t="s">
        <v>946</v>
      </c>
      <c r="CJ115" s="60">
        <v>61.24</v>
      </c>
      <c r="CK115" s="60">
        <v>3510516.9031000002</v>
      </c>
      <c r="CL115" s="60" t="s">
        <v>544</v>
      </c>
      <c r="CM115" s="85">
        <v>112076</v>
      </c>
      <c r="CN115" s="60" t="s">
        <v>544</v>
      </c>
      <c r="CO115" s="60">
        <v>1018349.8268</v>
      </c>
      <c r="CP115" s="60">
        <v>3543299.3975</v>
      </c>
      <c r="CQ115" s="60">
        <v>64354129.057499997</v>
      </c>
      <c r="CR115" s="60" t="s">
        <v>544</v>
      </c>
      <c r="CS115" s="60" t="s">
        <v>544</v>
      </c>
      <c r="CT115" s="60">
        <v>1183657.2986999999</v>
      </c>
      <c r="CU115" s="60">
        <v>885127.34950000001</v>
      </c>
      <c r="CV115" s="60">
        <v>1436849.7557000001</v>
      </c>
      <c r="CW115" s="60">
        <v>2068784.6481999999</v>
      </c>
      <c r="CX115" s="60">
        <v>2771864.5287000001</v>
      </c>
      <c r="CY115" s="60">
        <v>61.24</v>
      </c>
      <c r="CZ115" s="60">
        <f t="shared" si="2"/>
        <v>1.4336920000508031</v>
      </c>
      <c r="DA115" s="60" t="str">
        <f t="shared" si="3"/>
        <v>N: parent data from row 113</v>
      </c>
    </row>
    <row r="116" spans="1:105">
      <c r="A116" s="13" t="s">
        <v>947</v>
      </c>
      <c r="B116" s="13">
        <v>1172090</v>
      </c>
      <c r="C116" s="13">
        <v>2023</v>
      </c>
      <c r="D116" s="13" t="s">
        <v>1</v>
      </c>
      <c r="E116" s="13" t="s">
        <v>507</v>
      </c>
      <c r="F116" s="84" t="s">
        <v>1966</v>
      </c>
      <c r="G116" s="60" t="s">
        <v>2012</v>
      </c>
      <c r="H116" s="60" t="s">
        <v>1814</v>
      </c>
      <c r="I116" s="60" t="s">
        <v>2013</v>
      </c>
      <c r="J116" s="60" t="s">
        <v>946</v>
      </c>
      <c r="K116" s="85">
        <v>112076</v>
      </c>
      <c r="L116" s="60">
        <v>138373000</v>
      </c>
      <c r="M116" s="60">
        <v>86830446.792600006</v>
      </c>
      <c r="N116" s="60">
        <v>1306475.9036999999</v>
      </c>
      <c r="O116" s="60">
        <v>34513.052199999998</v>
      </c>
      <c r="P116" s="60">
        <v>-0.54</v>
      </c>
      <c r="Q116" s="60" t="s">
        <v>544</v>
      </c>
      <c r="R116" s="85" t="s">
        <v>544</v>
      </c>
      <c r="S116" s="85" t="s">
        <v>544</v>
      </c>
      <c r="T116" s="60">
        <v>17373242.973000001</v>
      </c>
      <c r="U116" s="60" t="s">
        <v>544</v>
      </c>
      <c r="V116" s="60" t="s">
        <v>544</v>
      </c>
      <c r="W116" s="60" t="s">
        <v>2014</v>
      </c>
      <c r="X116" s="60">
        <v>3084211.8476</v>
      </c>
      <c r="Y116" s="60">
        <v>51825426.710100003</v>
      </c>
      <c r="Z116" s="60">
        <v>3.85</v>
      </c>
      <c r="AA116" s="60" t="s">
        <v>544</v>
      </c>
      <c r="AB116" s="60">
        <v>52990712.854699999</v>
      </c>
      <c r="AC116" s="60">
        <v>86830446.792600006</v>
      </c>
      <c r="AD116" s="60" t="s">
        <v>544</v>
      </c>
      <c r="AE116" s="60" t="s">
        <v>544</v>
      </c>
      <c r="AF116" s="60">
        <v>14.21</v>
      </c>
      <c r="AG116" s="60" t="s">
        <v>2015</v>
      </c>
      <c r="AH116" s="60" t="s">
        <v>544</v>
      </c>
      <c r="AI116" s="60">
        <v>32422188.757100001</v>
      </c>
      <c r="AJ116" s="60">
        <v>55046435.746399999</v>
      </c>
      <c r="AK116" s="60">
        <v>3.93</v>
      </c>
      <c r="AL116" s="60">
        <v>51825426.710100003</v>
      </c>
      <c r="AM116" s="60">
        <v>2064508.0323000001</v>
      </c>
      <c r="AN116" s="60">
        <v>1028488.9558999999</v>
      </c>
      <c r="AO116" s="60">
        <v>9142193.7756999992</v>
      </c>
      <c r="AP116" s="60">
        <v>32575928.716899998</v>
      </c>
      <c r="AQ116" s="60">
        <v>86830446.792600006</v>
      </c>
      <c r="AR116" s="60">
        <v>1.77</v>
      </c>
      <c r="AS116" s="60">
        <v>32575928.716899998</v>
      </c>
      <c r="AT116" s="60">
        <v>17373242.973000001</v>
      </c>
      <c r="AU116" s="85">
        <v>1172090</v>
      </c>
      <c r="AV116" s="60" t="s">
        <v>544</v>
      </c>
      <c r="AW116" s="60" t="s">
        <v>544</v>
      </c>
      <c r="AX116" s="60" t="s">
        <v>544</v>
      </c>
      <c r="AY116" s="60">
        <v>55046435.746399999</v>
      </c>
      <c r="AZ116" s="60" t="s">
        <v>544</v>
      </c>
      <c r="BA116" s="60">
        <v>1347264.0563000001</v>
      </c>
      <c r="BB116" s="60" t="s">
        <v>1808</v>
      </c>
      <c r="BC116" s="60" t="s">
        <v>544</v>
      </c>
      <c r="BD116" s="60">
        <v>266691.7671</v>
      </c>
      <c r="BE116" s="60" t="s">
        <v>544</v>
      </c>
      <c r="BF116" s="60" t="s">
        <v>544</v>
      </c>
      <c r="BG116" s="60">
        <v>149974.8996</v>
      </c>
      <c r="BH116" s="60">
        <v>73766942.775700003</v>
      </c>
      <c r="BI116" s="60">
        <v>1238077.3093000001</v>
      </c>
      <c r="BJ116" s="60" t="s">
        <v>544</v>
      </c>
      <c r="BK116" s="60">
        <v>1840486.9479</v>
      </c>
      <c r="BL116" s="85" t="s">
        <v>544</v>
      </c>
      <c r="BM116" s="60" t="s">
        <v>544</v>
      </c>
      <c r="BN116" s="60">
        <v>512048.19280000002</v>
      </c>
      <c r="BO116" s="60">
        <v>76700552.213599995</v>
      </c>
      <c r="BP116" s="60">
        <v>73500251.008599997</v>
      </c>
      <c r="BQ116" s="60">
        <v>3200301.2050000001</v>
      </c>
      <c r="BR116" s="60" t="s">
        <v>544</v>
      </c>
      <c r="BS116" s="60">
        <v>414784.13660000003</v>
      </c>
      <c r="BT116" s="60" t="s">
        <v>544</v>
      </c>
      <c r="BU116" s="60">
        <v>3743097.3898</v>
      </c>
      <c r="BV116" s="60" t="s">
        <v>544</v>
      </c>
      <c r="BW116" s="60">
        <v>1347264.0563000001</v>
      </c>
      <c r="BX116" s="60">
        <v>32422188.757100001</v>
      </c>
      <c r="BY116" s="60" t="s">
        <v>544</v>
      </c>
      <c r="BZ116" s="60" t="s">
        <v>544</v>
      </c>
      <c r="CA116" s="60" t="s">
        <v>544</v>
      </c>
      <c r="CB116" s="60" t="s">
        <v>1811</v>
      </c>
      <c r="CC116" s="60">
        <v>976405.6226</v>
      </c>
      <c r="CD116" s="60">
        <v>419176.70689999999</v>
      </c>
      <c r="CE116" s="60">
        <v>1721260.0403</v>
      </c>
      <c r="CF116" s="60">
        <v>32575928.716899998</v>
      </c>
      <c r="CG116" s="60">
        <v>369603.41369999998</v>
      </c>
      <c r="CH116" s="60" t="s">
        <v>544</v>
      </c>
      <c r="CI116" s="60" t="s">
        <v>946</v>
      </c>
      <c r="CJ116" s="60">
        <v>61.18</v>
      </c>
      <c r="CK116" s="60">
        <v>4112700.8034999999</v>
      </c>
      <c r="CL116" s="60" t="s">
        <v>544</v>
      </c>
      <c r="CM116" s="85">
        <v>112076</v>
      </c>
      <c r="CN116" s="60" t="s">
        <v>544</v>
      </c>
      <c r="CO116" s="60">
        <v>1238077.3093000001</v>
      </c>
      <c r="CP116" s="60">
        <v>3596260.0403999998</v>
      </c>
      <c r="CQ116" s="60">
        <v>51825426.710100003</v>
      </c>
      <c r="CR116" s="60" t="s">
        <v>544</v>
      </c>
      <c r="CS116" s="60" t="s">
        <v>544</v>
      </c>
      <c r="CT116" s="60">
        <v>943775.10049999994</v>
      </c>
      <c r="CU116" s="60">
        <v>896711.84739999997</v>
      </c>
      <c r="CV116" s="60">
        <v>1721260.0403</v>
      </c>
      <c r="CW116" s="60">
        <v>1840486.9479</v>
      </c>
      <c r="CX116" s="60">
        <v>3084211.8476</v>
      </c>
      <c r="CY116" s="60">
        <v>61.18</v>
      </c>
      <c r="CZ116" s="60">
        <f t="shared" si="2"/>
        <v>1.5935999998999502</v>
      </c>
      <c r="DA116" s="60" t="str">
        <f t="shared" si="3"/>
        <v>N: parent data from row 113</v>
      </c>
    </row>
    <row r="117" spans="1:105">
      <c r="A117" s="13" t="s">
        <v>948</v>
      </c>
      <c r="B117" s="13">
        <v>113541</v>
      </c>
      <c r="C117" s="13">
        <v>2022</v>
      </c>
      <c r="D117" s="13" t="s">
        <v>10</v>
      </c>
      <c r="E117" s="13" t="s">
        <v>13</v>
      </c>
      <c r="F117" s="84" t="s">
        <v>1812</v>
      </c>
      <c r="G117" s="60" t="s">
        <v>556</v>
      </c>
      <c r="H117" s="60" t="s">
        <v>2016</v>
      </c>
      <c r="I117" s="60" t="s">
        <v>2017</v>
      </c>
      <c r="J117" s="60" t="s">
        <v>948</v>
      </c>
      <c r="K117" s="85">
        <v>113541</v>
      </c>
      <c r="L117" s="60">
        <v>3387952000000</v>
      </c>
      <c r="M117" s="60">
        <v>484963068938.97443</v>
      </c>
      <c r="N117" s="60">
        <v>3680503864.4464002</v>
      </c>
      <c r="O117" s="60">
        <v>1914257085.3780999</v>
      </c>
      <c r="P117" s="60">
        <v>-0.32</v>
      </c>
      <c r="Q117" s="60">
        <v>19107643856.9342</v>
      </c>
      <c r="R117" s="85" t="s">
        <v>544</v>
      </c>
      <c r="S117" s="85" t="s">
        <v>544</v>
      </c>
      <c r="T117" s="60">
        <v>90481534487.088806</v>
      </c>
      <c r="U117" s="60" t="s">
        <v>544</v>
      </c>
      <c r="V117" s="60" t="s">
        <v>544</v>
      </c>
      <c r="W117" s="60" t="s">
        <v>2018</v>
      </c>
      <c r="X117" s="60">
        <v>7365874605.5025997</v>
      </c>
      <c r="Y117" s="60">
        <v>278416833635.09399</v>
      </c>
      <c r="Z117" s="60">
        <v>10.98</v>
      </c>
      <c r="AA117" s="60" t="s">
        <v>544</v>
      </c>
      <c r="AB117" s="60">
        <v>336688519857.94818</v>
      </c>
      <c r="AC117" s="60">
        <v>484963068938.97443</v>
      </c>
      <c r="AD117" s="60">
        <v>7.53</v>
      </c>
      <c r="AE117" s="60">
        <v>43057257366.900597</v>
      </c>
      <c r="AF117" s="60">
        <v>16.829999999999998</v>
      </c>
      <c r="AG117" s="60" t="s">
        <v>2019</v>
      </c>
      <c r="AH117" s="60" t="s">
        <v>544</v>
      </c>
      <c r="AI117" s="60">
        <v>43291440017.889801</v>
      </c>
      <c r="AJ117" s="60">
        <v>48536358425.527496</v>
      </c>
      <c r="AK117" s="60">
        <v>1.74</v>
      </c>
      <c r="AL117" s="60">
        <v>417109934105.72101</v>
      </c>
      <c r="AM117" s="60">
        <v>2901087889.7298999</v>
      </c>
      <c r="AN117" s="60">
        <v>8730460920.8327007</v>
      </c>
      <c r="AO117" s="60">
        <v>23424706553.2565</v>
      </c>
      <c r="AP117" s="60">
        <v>33321786426.144199</v>
      </c>
      <c r="AQ117" s="60">
        <v>484963068938.97443</v>
      </c>
      <c r="AR117" s="60">
        <v>1.43</v>
      </c>
      <c r="AS117" s="60">
        <v>32978099051.434502</v>
      </c>
      <c r="AT117" s="60">
        <v>144190380744.82581</v>
      </c>
      <c r="AU117" s="85">
        <v>113541</v>
      </c>
      <c r="AV117" s="60" t="s">
        <v>544</v>
      </c>
      <c r="AW117" s="60">
        <v>11912682506.493401</v>
      </c>
      <c r="AX117" s="60">
        <v>29058116.2291</v>
      </c>
      <c r="AY117" s="60">
        <v>91593615792.428101</v>
      </c>
      <c r="AZ117" s="60">
        <v>161357142838.4577</v>
      </c>
      <c r="BA117" s="60">
        <v>22154881188.387798</v>
      </c>
      <c r="BB117" s="60" t="s">
        <v>1808</v>
      </c>
      <c r="BC117" s="60">
        <v>575068995066.5304</v>
      </c>
      <c r="BD117" s="60">
        <v>7565702833.3638</v>
      </c>
      <c r="BE117" s="60" t="s">
        <v>544</v>
      </c>
      <c r="BF117" s="60">
        <v>10674491839.5884</v>
      </c>
      <c r="BG117" s="60">
        <v>1011451474.2602</v>
      </c>
      <c r="BH117" s="60">
        <v>257938877725.64169</v>
      </c>
      <c r="BI117" s="60">
        <v>3338247924.0337</v>
      </c>
      <c r="BJ117" s="60" t="s">
        <v>544</v>
      </c>
      <c r="BK117" s="60">
        <v>2524906956.4783001</v>
      </c>
      <c r="BL117" s="85" t="s">
        <v>2020</v>
      </c>
      <c r="BM117" s="60" t="s">
        <v>2021</v>
      </c>
      <c r="BN117" s="60">
        <v>2099914113.6989999</v>
      </c>
      <c r="BO117" s="60">
        <v>449284855373.10883</v>
      </c>
      <c r="BP117" s="60">
        <v>250373174892.27789</v>
      </c>
      <c r="BQ117" s="60">
        <v>26255511019.0037</v>
      </c>
      <c r="BR117" s="60">
        <v>15689378755.6982</v>
      </c>
      <c r="BS117" s="60">
        <v>4124964213.6648998</v>
      </c>
      <c r="BT117" s="60">
        <v>126780417964.13361</v>
      </c>
      <c r="BU117" s="60">
        <v>10753650156.2125</v>
      </c>
      <c r="BV117" s="60">
        <v>1718007443.2593999</v>
      </c>
      <c r="BW117" s="60" t="s">
        <v>544</v>
      </c>
      <c r="BX117" s="60">
        <v>32110936154.311901</v>
      </c>
      <c r="BY117" s="60" t="s">
        <v>544</v>
      </c>
      <c r="BZ117" s="60">
        <v>84025193.233899996</v>
      </c>
      <c r="CA117" s="60" t="s">
        <v>544</v>
      </c>
      <c r="CB117" s="60" t="s">
        <v>1917</v>
      </c>
      <c r="CC117" s="60">
        <v>5241769252.1843004</v>
      </c>
      <c r="CD117" s="60">
        <v>3411966790.3291998</v>
      </c>
      <c r="CE117" s="60">
        <v>3979673632.5194001</v>
      </c>
      <c r="CF117" s="60">
        <v>33321786426.144199</v>
      </c>
      <c r="CG117" s="60">
        <v>5342685370.1227999</v>
      </c>
      <c r="CH117" s="60">
        <v>1384912682.3475001</v>
      </c>
      <c r="CI117" s="60" t="s">
        <v>948</v>
      </c>
      <c r="CJ117" s="60">
        <v>12.86</v>
      </c>
      <c r="CK117" s="60">
        <v>16096335526.3353</v>
      </c>
      <c r="CL117" s="60">
        <v>163.74</v>
      </c>
      <c r="CM117" s="85">
        <v>113541</v>
      </c>
      <c r="CN117" s="60">
        <v>-131262525.03489999</v>
      </c>
      <c r="CO117" s="60">
        <v>3338247924.0337</v>
      </c>
      <c r="CP117" s="60">
        <v>9465788719.2015991</v>
      </c>
      <c r="CQ117" s="60">
        <v>278416833635.09399</v>
      </c>
      <c r="CR117" s="60" t="s">
        <v>544</v>
      </c>
      <c r="CS117" s="60">
        <v>-131262525.03489999</v>
      </c>
      <c r="CT117" s="60">
        <v>1199828227.7454</v>
      </c>
      <c r="CU117" s="60">
        <v>1325078728.7328999</v>
      </c>
      <c r="CV117" s="60">
        <v>3979673632.5194001</v>
      </c>
      <c r="CW117" s="60">
        <v>2524906956.4783001</v>
      </c>
      <c r="CX117" s="60">
        <v>7365874605.5025997</v>
      </c>
      <c r="CY117" s="60">
        <v>9.5399999999999991</v>
      </c>
      <c r="CZ117" s="60">
        <f t="shared" si="2"/>
        <v>6.9860000008089784</v>
      </c>
      <c r="DA117" s="60" t="str">
        <f t="shared" si="3"/>
        <v>Y</v>
      </c>
    </row>
    <row r="118" spans="1:105">
      <c r="A118" s="13" t="s">
        <v>948</v>
      </c>
      <c r="B118" s="13">
        <v>113541</v>
      </c>
      <c r="C118" s="13">
        <v>2023</v>
      </c>
      <c r="D118" s="13" t="s">
        <v>10</v>
      </c>
      <c r="E118" s="13" t="s">
        <v>13</v>
      </c>
      <c r="F118" s="84" t="s">
        <v>1804</v>
      </c>
      <c r="G118" s="60" t="s">
        <v>556</v>
      </c>
      <c r="H118" s="60" t="s">
        <v>2016</v>
      </c>
      <c r="I118" s="60" t="s">
        <v>2017</v>
      </c>
      <c r="J118" s="60" t="s">
        <v>948</v>
      </c>
      <c r="K118" s="85">
        <v>113541</v>
      </c>
      <c r="L118" s="60">
        <v>3748679000000</v>
      </c>
      <c r="M118" s="60">
        <v>524760484856.7785</v>
      </c>
      <c r="N118" s="60">
        <v>3719553166.0964999</v>
      </c>
      <c r="O118" s="60">
        <v>1932778990.7904999</v>
      </c>
      <c r="P118" s="60">
        <v>-0.21</v>
      </c>
      <c r="Q118" s="60">
        <v>24365585976.606998</v>
      </c>
      <c r="R118" s="85" t="s">
        <v>544</v>
      </c>
      <c r="S118" s="85" t="s">
        <v>544</v>
      </c>
      <c r="T118" s="60">
        <v>101900022387.41949</v>
      </c>
      <c r="U118" s="60" t="s">
        <v>544</v>
      </c>
      <c r="V118" s="60" t="s">
        <v>544</v>
      </c>
      <c r="W118" s="60" t="s">
        <v>2018</v>
      </c>
      <c r="X118" s="60">
        <v>7048266979.5249996</v>
      </c>
      <c r="Y118" s="60">
        <v>294113752140.18652</v>
      </c>
      <c r="Z118" s="60">
        <v>10.62</v>
      </c>
      <c r="AA118" s="60" t="s">
        <v>544</v>
      </c>
      <c r="AB118" s="60">
        <v>366692423951.01599</v>
      </c>
      <c r="AC118" s="60">
        <v>524760484856.7785</v>
      </c>
      <c r="AD118" s="60">
        <v>7.15</v>
      </c>
      <c r="AE118" s="60">
        <v>52727756308.039001</v>
      </c>
      <c r="AF118" s="60">
        <v>15.87</v>
      </c>
      <c r="AG118" s="60" t="s">
        <v>2019</v>
      </c>
      <c r="AH118" s="60" t="s">
        <v>544</v>
      </c>
      <c r="AI118" s="60">
        <v>44680413232.528503</v>
      </c>
      <c r="AJ118" s="60">
        <v>45623355166.472504</v>
      </c>
      <c r="AK118" s="60">
        <v>1.51</v>
      </c>
      <c r="AL118" s="60">
        <v>452633966021.99402</v>
      </c>
      <c r="AM118" s="60">
        <v>2403550030.5549998</v>
      </c>
      <c r="AN118" s="60">
        <v>9819978721.2250004</v>
      </c>
      <c r="AO118" s="60">
        <v>23170530262.5215</v>
      </c>
      <c r="AP118" s="60">
        <v>35052494537.041496</v>
      </c>
      <c r="AQ118" s="60">
        <v>524760484856.7785</v>
      </c>
      <c r="AR118" s="60">
        <v>1.31</v>
      </c>
      <c r="AS118" s="60">
        <v>34450277167.708504</v>
      </c>
      <c r="AT118" s="60">
        <v>164424099877.07001</v>
      </c>
      <c r="AU118" s="85">
        <v>113541</v>
      </c>
      <c r="AV118" s="60" t="s">
        <v>544</v>
      </c>
      <c r="AW118" s="60">
        <v>10975138584.483</v>
      </c>
      <c r="AX118" s="60">
        <v>28417044.624499999</v>
      </c>
      <c r="AY118" s="60">
        <v>98351111474.511505</v>
      </c>
      <c r="AZ118" s="60">
        <v>178594266178.349</v>
      </c>
      <c r="BA118" s="60">
        <v>20109468613.241001</v>
      </c>
      <c r="BB118" s="60" t="s">
        <v>1808</v>
      </c>
      <c r="BC118" s="60">
        <v>625207598346.86951</v>
      </c>
      <c r="BD118" s="60">
        <v>7842544374.5959997</v>
      </c>
      <c r="BE118" s="60" t="s">
        <v>544</v>
      </c>
      <c r="BF118" s="60">
        <v>9234979561.1965008</v>
      </c>
      <c r="BG118" s="60">
        <v>525225376.50800002</v>
      </c>
      <c r="BH118" s="60">
        <v>282884679964.82251</v>
      </c>
      <c r="BI118" s="60">
        <v>3983985665.0900002</v>
      </c>
      <c r="BJ118" s="60" t="s">
        <v>544</v>
      </c>
      <c r="BK118" s="60">
        <v>2702558933.599</v>
      </c>
      <c r="BL118" s="85" t="s">
        <v>2020</v>
      </c>
      <c r="BM118" s="60" t="s">
        <v>2021</v>
      </c>
      <c r="BN118" s="60">
        <v>2204210761.8590002</v>
      </c>
      <c r="BO118" s="60">
        <v>490426395605.51501</v>
      </c>
      <c r="BP118" s="60">
        <v>275042135590.2265</v>
      </c>
      <c r="BQ118" s="60">
        <v>26888263617.878502</v>
      </c>
      <c r="BR118" s="60">
        <v>16722380870.707001</v>
      </c>
      <c r="BS118" s="60">
        <v>2675961699.7140002</v>
      </c>
      <c r="BT118" s="60">
        <v>147545075297.32449</v>
      </c>
      <c r="BU118" s="60">
        <v>11329021780.594999</v>
      </c>
      <c r="BV118" s="60">
        <v>1543899434.3034999</v>
      </c>
      <c r="BW118" s="60" t="s">
        <v>544</v>
      </c>
      <c r="BX118" s="60">
        <v>33756929275.959</v>
      </c>
      <c r="BY118" s="60" t="s">
        <v>544</v>
      </c>
      <c r="BZ118" s="60">
        <v>198219385.164</v>
      </c>
      <c r="CA118" s="60" t="s">
        <v>544</v>
      </c>
      <c r="CB118" s="60" t="s">
        <v>1917</v>
      </c>
      <c r="CC118" s="60">
        <v>5508567108.4665003</v>
      </c>
      <c r="CD118" s="60">
        <v>3406685704.3439999</v>
      </c>
      <c r="CE118" s="60">
        <v>4040959739.7804999</v>
      </c>
      <c r="CF118" s="60">
        <v>35052494537.041496</v>
      </c>
      <c r="CG118" s="60">
        <v>5539223920.1549997</v>
      </c>
      <c r="CH118" s="60">
        <v>1373257181.115</v>
      </c>
      <c r="CI118" s="60" t="s">
        <v>948</v>
      </c>
      <c r="CJ118" s="60">
        <v>12.18</v>
      </c>
      <c r="CK118" s="60">
        <v>16868245700.75</v>
      </c>
      <c r="CL118" s="60">
        <v>145.38</v>
      </c>
      <c r="CM118" s="85">
        <v>113541</v>
      </c>
      <c r="CN118" s="60">
        <v>87070944.613000005</v>
      </c>
      <c r="CO118" s="60">
        <v>3983985665.0900002</v>
      </c>
      <c r="CP118" s="60">
        <v>9252477741.3840008</v>
      </c>
      <c r="CQ118" s="60">
        <v>294113752140.18652</v>
      </c>
      <c r="CR118" s="60" t="s">
        <v>544</v>
      </c>
      <c r="CS118" s="60">
        <v>87070944.613000005</v>
      </c>
      <c r="CT118" s="60">
        <v>1313903353.9189999</v>
      </c>
      <c r="CU118" s="60">
        <v>1388655579.6800001</v>
      </c>
      <c r="CV118" s="60">
        <v>4040959739.7804999</v>
      </c>
      <c r="CW118" s="60">
        <v>2702558933.599</v>
      </c>
      <c r="CX118" s="60">
        <v>7048266979.5249996</v>
      </c>
      <c r="CY118" s="60">
        <v>9.2100000000000009</v>
      </c>
      <c r="CZ118" s="60">
        <f t="shared" si="2"/>
        <v>7.1436000007186458</v>
      </c>
      <c r="DA118" s="60" t="str">
        <f t="shared" si="3"/>
        <v>Y</v>
      </c>
    </row>
    <row r="119" spans="1:105">
      <c r="A119" s="13" t="s">
        <v>949</v>
      </c>
      <c r="B119" s="13">
        <v>115017</v>
      </c>
      <c r="C119" s="13">
        <v>2022</v>
      </c>
      <c r="D119" s="13" t="s">
        <v>1</v>
      </c>
      <c r="E119" s="13" t="s">
        <v>13</v>
      </c>
      <c r="F119" s="84" t="s">
        <v>1812</v>
      </c>
      <c r="G119" s="60" t="s">
        <v>2022</v>
      </c>
      <c r="H119" s="60" t="s">
        <v>2023</v>
      </c>
      <c r="I119" s="60" t="s">
        <v>2024</v>
      </c>
      <c r="J119" s="60" t="s">
        <v>949</v>
      </c>
      <c r="K119" s="85">
        <v>115017</v>
      </c>
      <c r="L119" s="60">
        <v>4390769000000</v>
      </c>
      <c r="M119" s="60">
        <v>12092118111.5</v>
      </c>
      <c r="N119" s="60">
        <v>930971332.60000002</v>
      </c>
      <c r="O119" s="60">
        <v>194828013.90000001</v>
      </c>
      <c r="P119" s="60">
        <v>-0.66</v>
      </c>
      <c r="Q119" s="60" t="s">
        <v>544</v>
      </c>
      <c r="R119" s="85" t="s">
        <v>544</v>
      </c>
      <c r="S119" s="85" t="s">
        <v>544</v>
      </c>
      <c r="T119" s="60">
        <v>4585436927.8000002</v>
      </c>
      <c r="U119" s="60" t="s">
        <v>544</v>
      </c>
      <c r="V119" s="60" t="s">
        <v>544</v>
      </c>
      <c r="W119" s="60" t="s">
        <v>2025</v>
      </c>
      <c r="X119" s="60">
        <v>358800364.10000002</v>
      </c>
      <c r="Y119" s="60">
        <v>9248431620.5</v>
      </c>
      <c r="Z119" s="60">
        <v>13.08</v>
      </c>
      <c r="AA119" s="60">
        <v>1066321502.2</v>
      </c>
      <c r="AB119" s="60">
        <v>4868263069.1000004</v>
      </c>
      <c r="AC119" s="60">
        <v>12092118111.5</v>
      </c>
      <c r="AD119" s="60">
        <v>4.6500000000000004</v>
      </c>
      <c r="AE119" s="60">
        <v>1501872713.3</v>
      </c>
      <c r="AF119" s="60">
        <v>3.76</v>
      </c>
      <c r="AG119" s="60" t="s">
        <v>2026</v>
      </c>
      <c r="AH119" s="60" t="s">
        <v>544</v>
      </c>
      <c r="AI119" s="60">
        <v>602803559.20000005</v>
      </c>
      <c r="AJ119" s="60">
        <v>215367244.5</v>
      </c>
      <c r="AK119" s="60">
        <v>3.29</v>
      </c>
      <c r="AL119" s="60">
        <v>10842105716.5</v>
      </c>
      <c r="AM119" s="60">
        <v>186469665.19999999</v>
      </c>
      <c r="AN119" s="60">
        <v>918272701.29999995</v>
      </c>
      <c r="AO119" s="60">
        <v>566563852.10000002</v>
      </c>
      <c r="AP119" s="60">
        <v>750546667.60000002</v>
      </c>
      <c r="AQ119" s="60">
        <v>12092118111.5</v>
      </c>
      <c r="AR119" s="60">
        <v>12.91</v>
      </c>
      <c r="AS119" s="60">
        <v>554669384.89999998</v>
      </c>
      <c r="AT119" s="60">
        <v>4585436927.8000002</v>
      </c>
      <c r="AU119" s="85">
        <v>115017</v>
      </c>
      <c r="AV119" s="60" t="s">
        <v>544</v>
      </c>
      <c r="AW119" s="60">
        <v>495549558.80000001</v>
      </c>
      <c r="AX119" s="60" t="s">
        <v>544</v>
      </c>
      <c r="AY119" s="60">
        <v>1717239957.8</v>
      </c>
      <c r="AZ119" s="60">
        <v>4361653500.8999996</v>
      </c>
      <c r="BA119" s="60">
        <v>906997881</v>
      </c>
      <c r="BB119" s="60" t="s">
        <v>1808</v>
      </c>
      <c r="BC119" s="60">
        <v>12952347795.5</v>
      </c>
      <c r="BD119" s="60">
        <v>721343395.79999995</v>
      </c>
      <c r="BE119" s="60">
        <v>81267384.700000003</v>
      </c>
      <c r="BF119" s="60">
        <v>4029082.1</v>
      </c>
      <c r="BG119" s="60">
        <v>45881413.399999999</v>
      </c>
      <c r="BH119" s="60">
        <v>7209674766.5</v>
      </c>
      <c r="BI119" s="60">
        <v>176472694.5</v>
      </c>
      <c r="BJ119" s="60" t="s">
        <v>544</v>
      </c>
      <c r="BK119" s="60">
        <v>140436782.5</v>
      </c>
      <c r="BL119" s="85" t="s">
        <v>2027</v>
      </c>
      <c r="BM119" s="60" t="s">
        <v>2028</v>
      </c>
      <c r="BN119" s="60">
        <v>138754096.80000001</v>
      </c>
      <c r="BO119" s="60">
        <v>11062647701.4</v>
      </c>
      <c r="BP119" s="60">
        <v>6488331370.6999998</v>
      </c>
      <c r="BQ119" s="60">
        <v>49054005.799999997</v>
      </c>
      <c r="BR119" s="60" t="s">
        <v>544</v>
      </c>
      <c r="BS119" s="60">
        <v>267852717.30000001</v>
      </c>
      <c r="BT119" s="60">
        <v>31803034.899999999</v>
      </c>
      <c r="BU119" s="60">
        <v>870452481.39999998</v>
      </c>
      <c r="BV119" s="60" t="s">
        <v>544</v>
      </c>
      <c r="BW119" s="60">
        <v>906997881</v>
      </c>
      <c r="BX119" s="60">
        <v>552267908.70000005</v>
      </c>
      <c r="BY119" s="60" t="s">
        <v>544</v>
      </c>
      <c r="BZ119" s="60">
        <v>305692.5</v>
      </c>
      <c r="CA119" s="60">
        <v>27107488.100000001</v>
      </c>
      <c r="CB119" s="60" t="s">
        <v>2030</v>
      </c>
      <c r="CC119" s="60">
        <v>646545125.20000005</v>
      </c>
      <c r="CD119" s="60">
        <v>147660488.80000001</v>
      </c>
      <c r="CE119" s="60">
        <v>117027898.09999999</v>
      </c>
      <c r="CF119" s="60">
        <v>750546667.60000002</v>
      </c>
      <c r="CG119" s="60">
        <v>405202281</v>
      </c>
      <c r="CH119" s="60">
        <v>52325.7</v>
      </c>
      <c r="CI119" s="60" t="s">
        <v>949</v>
      </c>
      <c r="CJ119" s="60">
        <v>12.38</v>
      </c>
      <c r="CK119" s="60">
        <v>1277073065.4000001</v>
      </c>
      <c r="CL119" s="60" t="s">
        <v>544</v>
      </c>
      <c r="CM119" s="85">
        <v>115017</v>
      </c>
      <c r="CN119" s="60">
        <v>-523257.4</v>
      </c>
      <c r="CO119" s="60">
        <v>176472694.5</v>
      </c>
      <c r="CP119" s="60">
        <v>497554460.89999998</v>
      </c>
      <c r="CQ119" s="60">
        <v>9248431620.5</v>
      </c>
      <c r="CR119" s="60">
        <v>1418303</v>
      </c>
      <c r="CS119" s="60">
        <v>-523257.4</v>
      </c>
      <c r="CT119" s="60">
        <v>86384291.400000006</v>
      </c>
      <c r="CU119" s="60">
        <v>54052491.100000001</v>
      </c>
      <c r="CV119" s="60">
        <v>117027898.09999999</v>
      </c>
      <c r="CW119" s="60">
        <v>140436782.5</v>
      </c>
      <c r="CX119" s="60">
        <v>358800364.10000002</v>
      </c>
      <c r="CY119" s="60">
        <v>11.34</v>
      </c>
      <c r="CZ119" s="60">
        <f t="shared" si="2"/>
        <v>363.10999938250973</v>
      </c>
      <c r="DA119" s="60" t="str">
        <f t="shared" si="3"/>
        <v>Y</v>
      </c>
    </row>
    <row r="120" spans="1:105">
      <c r="A120" s="13" t="s">
        <v>949</v>
      </c>
      <c r="B120" s="13">
        <v>115017</v>
      </c>
      <c r="C120" s="13">
        <v>2023</v>
      </c>
      <c r="D120" s="13" t="s">
        <v>1</v>
      </c>
      <c r="E120" s="13" t="s">
        <v>13</v>
      </c>
      <c r="F120" s="84" t="s">
        <v>1804</v>
      </c>
      <c r="G120" s="60" t="s">
        <v>2022</v>
      </c>
      <c r="H120" s="60" t="s">
        <v>2023</v>
      </c>
      <c r="I120" s="60" t="s">
        <v>2024</v>
      </c>
      <c r="J120" s="60" t="s">
        <v>949</v>
      </c>
      <c r="K120" s="85">
        <v>115017</v>
      </c>
      <c r="L120" s="60">
        <v>4467760000000</v>
      </c>
      <c r="M120" s="60">
        <v>13792647964.700001</v>
      </c>
      <c r="N120" s="60">
        <v>971260798.89999998</v>
      </c>
      <c r="O120" s="60">
        <v>-8708851.8000000007</v>
      </c>
      <c r="P120" s="60">
        <v>-0.56000000000000005</v>
      </c>
      <c r="Q120" s="60" t="s">
        <v>544</v>
      </c>
      <c r="R120" s="85" t="s">
        <v>544</v>
      </c>
      <c r="S120" s="85" t="s">
        <v>544</v>
      </c>
      <c r="T120" s="60">
        <v>4812574506.1000004</v>
      </c>
      <c r="U120" s="60" t="s">
        <v>544</v>
      </c>
      <c r="V120" s="60" t="s">
        <v>544</v>
      </c>
      <c r="W120" s="60" t="s">
        <v>2025</v>
      </c>
      <c r="X120" s="60">
        <v>296054655.39999998</v>
      </c>
      <c r="Y120" s="60">
        <v>12069465329.9</v>
      </c>
      <c r="Z120" s="60">
        <v>10.18</v>
      </c>
      <c r="AA120" s="60">
        <v>86180896.099999994</v>
      </c>
      <c r="AB120" s="60">
        <v>5491164166.6000004</v>
      </c>
      <c r="AC120" s="60">
        <v>13792647964.700001</v>
      </c>
      <c r="AD120" s="60">
        <v>4.95</v>
      </c>
      <c r="AE120" s="60">
        <v>1661535324.4000001</v>
      </c>
      <c r="AF120" s="60">
        <v>5.88</v>
      </c>
      <c r="AG120" s="60" t="s">
        <v>2026</v>
      </c>
      <c r="AH120" s="60" t="s">
        <v>544</v>
      </c>
      <c r="AI120" s="60">
        <v>720917582.39999998</v>
      </c>
      <c r="AJ120" s="60">
        <v>220082966.30000001</v>
      </c>
      <c r="AK120" s="60">
        <v>2.46</v>
      </c>
      <c r="AL120" s="60">
        <v>12405680727.4</v>
      </c>
      <c r="AM120" s="60">
        <v>138356828.40000001</v>
      </c>
      <c r="AN120" s="60">
        <v>1348986023.4000001</v>
      </c>
      <c r="AO120" s="60">
        <v>531922222.69999999</v>
      </c>
      <c r="AP120" s="60">
        <v>841492423.39999998</v>
      </c>
      <c r="AQ120" s="60">
        <v>13792647964.700001</v>
      </c>
      <c r="AR120" s="60">
        <v>12.63</v>
      </c>
      <c r="AS120" s="60">
        <v>664305414.70000005</v>
      </c>
      <c r="AT120" s="60">
        <v>4812574506.1000004</v>
      </c>
      <c r="AU120" s="85">
        <v>115017</v>
      </c>
      <c r="AV120" s="60" t="s">
        <v>544</v>
      </c>
      <c r="AW120" s="60">
        <v>240272931.19999999</v>
      </c>
      <c r="AX120" s="60" t="s">
        <v>544</v>
      </c>
      <c r="AY120" s="60">
        <v>1881615203.5</v>
      </c>
      <c r="AZ120" s="60">
        <v>5436608041.1999998</v>
      </c>
      <c r="BA120" s="60">
        <v>998924755.39999998</v>
      </c>
      <c r="BB120" s="60" t="s">
        <v>1808</v>
      </c>
      <c r="BC120" s="60">
        <v>14556856659.9</v>
      </c>
      <c r="BD120" s="60">
        <v>776013959.20000005</v>
      </c>
      <c r="BE120" s="60">
        <v>75267818.799999997</v>
      </c>
      <c r="BF120" s="60">
        <v>11407021.5</v>
      </c>
      <c r="BG120" s="60">
        <v>55562536.5</v>
      </c>
      <c r="BH120" s="60">
        <v>7693117552.1999998</v>
      </c>
      <c r="BI120" s="60">
        <v>679173.1</v>
      </c>
      <c r="BJ120" s="60" t="s">
        <v>544</v>
      </c>
      <c r="BK120" s="60">
        <v>174596889.30000001</v>
      </c>
      <c r="BL120" s="85" t="s">
        <v>2027</v>
      </c>
      <c r="BM120" s="60" t="s">
        <v>2028</v>
      </c>
      <c r="BN120" s="60">
        <v>31779128.300000001</v>
      </c>
      <c r="BO120" s="60">
        <v>12656493190.799999</v>
      </c>
      <c r="BP120" s="60">
        <v>6917103593</v>
      </c>
      <c r="BQ120" s="60">
        <v>225439172.59999999</v>
      </c>
      <c r="BR120" s="60" t="s">
        <v>544</v>
      </c>
      <c r="BS120" s="60">
        <v>348594871.5</v>
      </c>
      <c r="BT120" s="60">
        <v>9761570.1999999993</v>
      </c>
      <c r="BU120" s="60">
        <v>1050517216.2</v>
      </c>
      <c r="BV120" s="60" t="s">
        <v>544</v>
      </c>
      <c r="BW120" s="60">
        <v>998927842.5</v>
      </c>
      <c r="BX120" s="60">
        <v>664268368.89999998</v>
      </c>
      <c r="BY120" s="60" t="s">
        <v>544</v>
      </c>
      <c r="BZ120" s="60">
        <v>2370931.7000000002</v>
      </c>
      <c r="CA120" s="60">
        <v>-7057226.2999999998</v>
      </c>
      <c r="CB120" s="60" t="s">
        <v>2029</v>
      </c>
      <c r="CC120" s="60">
        <v>1176244511.5999999</v>
      </c>
      <c r="CD120" s="60">
        <v>193113618.59999999</v>
      </c>
      <c r="CE120" s="60">
        <v>168956665.19999999</v>
      </c>
      <c r="CF120" s="60">
        <v>841492423.39999998</v>
      </c>
      <c r="CG120" s="60">
        <v>593322561</v>
      </c>
      <c r="CH120" s="60">
        <v>265495</v>
      </c>
      <c r="CI120" s="60" t="s">
        <v>949</v>
      </c>
      <c r="CJ120" s="60">
        <v>13.13</v>
      </c>
      <c r="CK120" s="60">
        <v>1645040678.8</v>
      </c>
      <c r="CL120" s="60" t="s">
        <v>544</v>
      </c>
      <c r="CM120" s="85">
        <v>115017</v>
      </c>
      <c r="CN120" s="60">
        <v>6640460.9000000004</v>
      </c>
      <c r="CO120" s="60">
        <v>679173.1</v>
      </c>
      <c r="CP120" s="60">
        <v>327833783.69999999</v>
      </c>
      <c r="CQ120" s="60">
        <v>12069465329.9</v>
      </c>
      <c r="CR120" s="60">
        <v>1200901.6000000001</v>
      </c>
      <c r="CS120" s="60">
        <v>6640460.9000000004</v>
      </c>
      <c r="CT120" s="60">
        <v>100116294</v>
      </c>
      <c r="CU120" s="60">
        <v>74480595.400000006</v>
      </c>
      <c r="CV120" s="60">
        <v>168956665.19999999</v>
      </c>
      <c r="CW120" s="60">
        <v>174596889.30000001</v>
      </c>
      <c r="CX120" s="60">
        <v>296054655.39999998</v>
      </c>
      <c r="CY120" s="60">
        <v>12.1</v>
      </c>
      <c r="CZ120" s="60">
        <f t="shared" si="2"/>
        <v>323.92329677626026</v>
      </c>
      <c r="DA120" s="60" t="str">
        <f t="shared" si="3"/>
        <v>Y</v>
      </c>
    </row>
    <row r="121" spans="1:105">
      <c r="A121" s="13" t="s">
        <v>950</v>
      </c>
      <c r="B121" s="13">
        <v>1136551</v>
      </c>
      <c r="C121" s="13">
        <v>2022</v>
      </c>
      <c r="D121" s="13" t="s">
        <v>1</v>
      </c>
      <c r="E121" s="13" t="s">
        <v>13</v>
      </c>
      <c r="F121" s="84" t="s">
        <v>1812</v>
      </c>
      <c r="G121" s="60" t="s">
        <v>557</v>
      </c>
      <c r="H121" s="60" t="s">
        <v>2034</v>
      </c>
      <c r="I121" s="60" t="s">
        <v>2031</v>
      </c>
      <c r="J121" s="60" t="s">
        <v>953</v>
      </c>
      <c r="K121" s="85">
        <v>113968</v>
      </c>
      <c r="L121" s="60">
        <v>6817200000</v>
      </c>
      <c r="M121" s="60">
        <v>4553907815.5584002</v>
      </c>
      <c r="N121" s="60">
        <v>5945223.7807999998</v>
      </c>
      <c r="O121" s="60">
        <v>1068804.2752</v>
      </c>
      <c r="P121" s="60">
        <v>-0.25</v>
      </c>
      <c r="Q121" s="60" t="s">
        <v>544</v>
      </c>
      <c r="R121" s="85" t="s">
        <v>544</v>
      </c>
      <c r="S121" s="85" t="s">
        <v>544</v>
      </c>
      <c r="T121" s="60">
        <v>9151636.6063999999</v>
      </c>
      <c r="U121" s="60" t="s">
        <v>544</v>
      </c>
      <c r="V121" s="60">
        <v>11356045.424000001</v>
      </c>
      <c r="W121" s="60" t="s">
        <v>2032</v>
      </c>
      <c r="X121" s="60">
        <v>52638610.553599998</v>
      </c>
      <c r="Y121" s="60">
        <v>2748630594.4784002</v>
      </c>
      <c r="Z121" s="60">
        <v>7.07</v>
      </c>
      <c r="AA121" s="60" t="s">
        <v>544</v>
      </c>
      <c r="AB121" s="60">
        <v>1701269205.0495999</v>
      </c>
      <c r="AC121" s="60">
        <v>4553907815.5584002</v>
      </c>
      <c r="AD121" s="60" t="s">
        <v>544</v>
      </c>
      <c r="AE121" s="60" t="s">
        <v>544</v>
      </c>
      <c r="AF121" s="60">
        <v>4.9800000000000004</v>
      </c>
      <c r="AG121" s="60" t="s">
        <v>2033</v>
      </c>
      <c r="AH121" s="60" t="s">
        <v>544</v>
      </c>
      <c r="AI121" s="60">
        <v>363660654.63679999</v>
      </c>
      <c r="AJ121" s="60">
        <v>3720040080.1008</v>
      </c>
      <c r="AK121" s="60">
        <v>1.24</v>
      </c>
      <c r="AL121" s="60">
        <v>3833132932.4703999</v>
      </c>
      <c r="AM121" s="60">
        <v>43086172.343999997</v>
      </c>
      <c r="AN121" s="60">
        <v>38476953.907200001</v>
      </c>
      <c r="AO121" s="60">
        <v>9084836.3391999993</v>
      </c>
      <c r="AP121" s="60">
        <v>365263861.04960001</v>
      </c>
      <c r="AQ121" s="60">
        <v>4553907815.5584002</v>
      </c>
      <c r="AR121" s="60">
        <v>0.16</v>
      </c>
      <c r="AS121" s="60">
        <v>363059452.23199999</v>
      </c>
      <c r="AT121" s="60" t="s">
        <v>544</v>
      </c>
      <c r="AU121" s="85">
        <v>1136551</v>
      </c>
      <c r="AV121" s="60" t="s">
        <v>544</v>
      </c>
      <c r="AW121" s="60" t="s">
        <v>544</v>
      </c>
      <c r="AX121" s="60" t="s">
        <v>544</v>
      </c>
      <c r="AY121" s="60">
        <v>3722244488.9183998</v>
      </c>
      <c r="AZ121" s="60">
        <v>565397461.58080006</v>
      </c>
      <c r="BA121" s="60">
        <v>1068804.2752</v>
      </c>
      <c r="BB121" s="60" t="s">
        <v>1808</v>
      </c>
      <c r="BC121" s="60" t="s">
        <v>544</v>
      </c>
      <c r="BD121" s="60">
        <v>2939211.7568000001</v>
      </c>
      <c r="BE121" s="60" t="s">
        <v>544</v>
      </c>
      <c r="BF121" s="60" t="s">
        <v>544</v>
      </c>
      <c r="BG121" s="60">
        <v>5344021.3760000002</v>
      </c>
      <c r="BH121" s="60">
        <v>3732464929.8000002</v>
      </c>
      <c r="BI121" s="60">
        <v>25851703.406399999</v>
      </c>
      <c r="BJ121" s="60">
        <v>9151636.6063999999</v>
      </c>
      <c r="BK121" s="60">
        <v>24114896.459199999</v>
      </c>
      <c r="BL121" s="85" t="s">
        <v>544</v>
      </c>
      <c r="BM121" s="60" t="s">
        <v>544</v>
      </c>
      <c r="BN121" s="60">
        <v>8283233.1327999998</v>
      </c>
      <c r="BO121" s="60">
        <v>4520507681.9583998</v>
      </c>
      <c r="BP121" s="60">
        <v>3729525718.0432</v>
      </c>
      <c r="BQ121" s="60">
        <v>217835671.33919999</v>
      </c>
      <c r="BR121" s="60" t="s">
        <v>544</v>
      </c>
      <c r="BS121" s="60">
        <v>23780895.123199999</v>
      </c>
      <c r="BT121" s="60">
        <v>1084502337.9920001</v>
      </c>
      <c r="BU121" s="60">
        <v>80895123.5792</v>
      </c>
      <c r="BV121" s="60" t="s">
        <v>544</v>
      </c>
      <c r="BW121" s="60">
        <v>1068804.2752</v>
      </c>
      <c r="BX121" s="60">
        <v>343620574.47680002</v>
      </c>
      <c r="BY121" s="60" t="s">
        <v>544</v>
      </c>
      <c r="BZ121" s="60" t="s">
        <v>544</v>
      </c>
      <c r="CA121" s="60" t="s">
        <v>544</v>
      </c>
      <c r="CB121" s="60" t="s">
        <v>1958</v>
      </c>
      <c r="CC121" s="60">
        <v>22044088.175999999</v>
      </c>
      <c r="CD121" s="60" t="s">
        <v>544</v>
      </c>
      <c r="CE121" s="60">
        <v>35671342.684799999</v>
      </c>
      <c r="CF121" s="60">
        <v>365263861.04960001</v>
      </c>
      <c r="CG121" s="60">
        <v>10220440.8816</v>
      </c>
      <c r="CH121" s="60" t="s">
        <v>544</v>
      </c>
      <c r="CI121" s="60" t="s">
        <v>953</v>
      </c>
      <c r="CJ121" s="60">
        <v>21.4</v>
      </c>
      <c r="CK121" s="60">
        <v>91115564.460800007</v>
      </c>
      <c r="CL121" s="60">
        <v>146</v>
      </c>
      <c r="CM121" s="85">
        <v>113968</v>
      </c>
      <c r="CN121" s="60" t="s">
        <v>544</v>
      </c>
      <c r="CO121" s="60">
        <v>25851703.406399999</v>
      </c>
      <c r="CP121" s="60">
        <v>60921843.686399996</v>
      </c>
      <c r="CQ121" s="60">
        <v>2748630594.4784002</v>
      </c>
      <c r="CR121" s="60" t="s">
        <v>544</v>
      </c>
      <c r="CS121" s="60" t="s">
        <v>544</v>
      </c>
      <c r="CT121" s="60" t="s">
        <v>544</v>
      </c>
      <c r="CU121" s="60">
        <v>24114896.459199999</v>
      </c>
      <c r="CV121" s="60">
        <v>35671342.684799999</v>
      </c>
      <c r="CW121" s="60">
        <v>24114896.459199999</v>
      </c>
      <c r="CX121" s="60">
        <v>52638610.553599998</v>
      </c>
      <c r="CY121" s="60">
        <v>20.2</v>
      </c>
      <c r="CZ121" s="60">
        <f t="shared" si="2"/>
        <v>1.4970000000239521</v>
      </c>
      <c r="DA121" s="60" t="str">
        <f t="shared" si="3"/>
        <v>N: parent data from row 127</v>
      </c>
    </row>
    <row r="122" spans="1:105">
      <c r="A122" s="13" t="s">
        <v>950</v>
      </c>
      <c r="B122" s="13">
        <v>1136551</v>
      </c>
      <c r="C122" s="13">
        <v>2023</v>
      </c>
      <c r="D122" s="13" t="s">
        <v>1</v>
      </c>
      <c r="E122" s="13" t="s">
        <v>13</v>
      </c>
      <c r="F122" s="84" t="s">
        <v>1804</v>
      </c>
      <c r="G122" s="60" t="s">
        <v>557</v>
      </c>
      <c r="H122" s="60" t="s">
        <v>547</v>
      </c>
      <c r="I122" s="60" t="s">
        <v>2031</v>
      </c>
      <c r="J122" s="60" t="s">
        <v>953</v>
      </c>
      <c r="K122" s="85">
        <v>113968</v>
      </c>
      <c r="L122" s="60">
        <v>7018700000</v>
      </c>
      <c r="M122" s="60">
        <v>4800791798.7609997</v>
      </c>
      <c r="N122" s="60">
        <v>9028801.8783999998</v>
      </c>
      <c r="O122" s="60">
        <v>-1778400.37</v>
      </c>
      <c r="P122" s="60">
        <v>-0.28999999999999998</v>
      </c>
      <c r="Q122" s="60" t="s">
        <v>544</v>
      </c>
      <c r="R122" s="85" t="s">
        <v>544</v>
      </c>
      <c r="S122" s="85" t="s">
        <v>544</v>
      </c>
      <c r="T122" s="60" t="s">
        <v>544</v>
      </c>
      <c r="U122" s="60" t="s">
        <v>544</v>
      </c>
      <c r="V122" s="60">
        <v>3488400.7256999998</v>
      </c>
      <c r="W122" s="60" t="s">
        <v>2032</v>
      </c>
      <c r="X122" s="60">
        <v>54378011.312899999</v>
      </c>
      <c r="Y122" s="60">
        <v>3183541862.3069</v>
      </c>
      <c r="Z122" s="60">
        <v>8.41</v>
      </c>
      <c r="AA122" s="60" t="s">
        <v>544</v>
      </c>
      <c r="AB122" s="60">
        <v>1657195544.7644</v>
      </c>
      <c r="AC122" s="60">
        <v>4800791798.7609997</v>
      </c>
      <c r="AD122" s="60" t="s">
        <v>544</v>
      </c>
      <c r="AE122" s="60" t="s">
        <v>544</v>
      </c>
      <c r="AF122" s="60">
        <v>2.15</v>
      </c>
      <c r="AG122" s="60" t="s">
        <v>2033</v>
      </c>
      <c r="AH122" s="60" t="s">
        <v>544</v>
      </c>
      <c r="AI122" s="60">
        <v>388854080.8976</v>
      </c>
      <c r="AJ122" s="60">
        <v>3966995625.2972999</v>
      </c>
      <c r="AK122" s="60">
        <v>1.1599999999999999</v>
      </c>
      <c r="AL122" s="60">
        <v>3812206393.0948</v>
      </c>
      <c r="AM122" s="60">
        <v>56293211.711300001</v>
      </c>
      <c r="AN122" s="60">
        <v>123256825.6425</v>
      </c>
      <c r="AO122" s="60">
        <v>8276401.7218000004</v>
      </c>
      <c r="AP122" s="60">
        <v>395488882.27789998</v>
      </c>
      <c r="AQ122" s="60">
        <v>4800791798.7609997</v>
      </c>
      <c r="AR122" s="60">
        <v>0.23</v>
      </c>
      <c r="AS122" s="60">
        <v>396446482.47710001</v>
      </c>
      <c r="AT122" s="60" t="s">
        <v>544</v>
      </c>
      <c r="AU122" s="85">
        <v>1136551</v>
      </c>
      <c r="AV122" s="60" t="s">
        <v>544</v>
      </c>
      <c r="AW122" s="60" t="s">
        <v>544</v>
      </c>
      <c r="AX122" s="60" t="s">
        <v>544</v>
      </c>
      <c r="AY122" s="60">
        <v>3968090025.5250001</v>
      </c>
      <c r="AZ122" s="60">
        <v>692892144.14989996</v>
      </c>
      <c r="BA122" s="60">
        <v>1162800.2419</v>
      </c>
      <c r="BB122" s="60" t="s">
        <v>1808</v>
      </c>
      <c r="BC122" s="60" t="s">
        <v>544</v>
      </c>
      <c r="BD122" s="60">
        <v>1231200.2561000001</v>
      </c>
      <c r="BE122" s="60" t="s">
        <v>544</v>
      </c>
      <c r="BF122" s="60" t="s">
        <v>544</v>
      </c>
      <c r="BG122" s="60">
        <v>6634801.3803000003</v>
      </c>
      <c r="BH122" s="60">
        <v>3971646826.2649999</v>
      </c>
      <c r="BI122" s="60">
        <v>29138406.061999999</v>
      </c>
      <c r="BJ122" s="60">
        <v>2325600.4838</v>
      </c>
      <c r="BK122" s="60">
        <v>25171205.2366</v>
      </c>
      <c r="BL122" s="85" t="s">
        <v>544</v>
      </c>
      <c r="BM122" s="60" t="s">
        <v>544</v>
      </c>
      <c r="BN122" s="60">
        <v>15253203.1733</v>
      </c>
      <c r="BO122" s="60">
        <v>4760435790.3653002</v>
      </c>
      <c r="BP122" s="60">
        <v>3970415626.0088</v>
      </c>
      <c r="BQ122" s="60">
        <v>94870819.737000003</v>
      </c>
      <c r="BR122" s="60" t="s">
        <v>544</v>
      </c>
      <c r="BS122" s="60">
        <v>30643206.375</v>
      </c>
      <c r="BT122" s="60">
        <v>628664530.78789997</v>
      </c>
      <c r="BU122" s="60">
        <v>145144830.1961</v>
      </c>
      <c r="BV122" s="60" t="s">
        <v>544</v>
      </c>
      <c r="BW122" s="60">
        <v>1231200.2561000001</v>
      </c>
      <c r="BX122" s="60">
        <v>368334076.6286</v>
      </c>
      <c r="BY122" s="60" t="s">
        <v>544</v>
      </c>
      <c r="BZ122" s="60" t="s">
        <v>544</v>
      </c>
      <c r="CA122" s="60" t="s">
        <v>544</v>
      </c>
      <c r="CB122" s="60" t="s">
        <v>1958</v>
      </c>
      <c r="CC122" s="60">
        <v>71888414.955699995</v>
      </c>
      <c r="CD122" s="60" t="s">
        <v>544</v>
      </c>
      <c r="CE122" s="60">
        <v>46238409.619499996</v>
      </c>
      <c r="CF122" s="60">
        <v>395488882.27789998</v>
      </c>
      <c r="CG122" s="60">
        <v>32490006.759300001</v>
      </c>
      <c r="CH122" s="60" t="s">
        <v>544</v>
      </c>
      <c r="CI122" s="60" t="s">
        <v>953</v>
      </c>
      <c r="CJ122" s="60">
        <v>23.46</v>
      </c>
      <c r="CK122" s="60">
        <v>177634836.9553</v>
      </c>
      <c r="CL122" s="60" t="s">
        <v>544</v>
      </c>
      <c r="CM122" s="85">
        <v>113968</v>
      </c>
      <c r="CN122" s="60" t="s">
        <v>544</v>
      </c>
      <c r="CO122" s="60">
        <v>29138406.061999999</v>
      </c>
      <c r="CP122" s="60">
        <v>69631214.486100003</v>
      </c>
      <c r="CQ122" s="60">
        <v>3183541862.3069</v>
      </c>
      <c r="CR122" s="60" t="s">
        <v>544</v>
      </c>
      <c r="CS122" s="60" t="s">
        <v>544</v>
      </c>
      <c r="CT122" s="60" t="s">
        <v>544</v>
      </c>
      <c r="CU122" s="60">
        <v>25171205.2366</v>
      </c>
      <c r="CV122" s="60">
        <v>46238409.619499996</v>
      </c>
      <c r="CW122" s="60">
        <v>25171205.2366</v>
      </c>
      <c r="CX122" s="60">
        <v>54378011.312899999</v>
      </c>
      <c r="CY122" s="60">
        <v>22.23</v>
      </c>
      <c r="CZ122" s="60">
        <f t="shared" si="2"/>
        <v>1.461987999940219</v>
      </c>
      <c r="DA122" s="60" t="str">
        <f t="shared" si="3"/>
        <v>N: parent data from row 127</v>
      </c>
    </row>
    <row r="123" spans="1:105">
      <c r="A123" s="13" t="s">
        <v>951</v>
      </c>
      <c r="B123" s="13">
        <v>113995</v>
      </c>
      <c r="C123" s="13">
        <v>2022</v>
      </c>
      <c r="D123" s="13" t="s">
        <v>1</v>
      </c>
      <c r="E123" s="13" t="s">
        <v>13</v>
      </c>
      <c r="F123" s="84" t="s">
        <v>1812</v>
      </c>
      <c r="G123" s="60" t="s">
        <v>2035</v>
      </c>
      <c r="H123" s="60" t="s">
        <v>547</v>
      </c>
      <c r="I123" s="60" t="s">
        <v>2036</v>
      </c>
      <c r="J123" s="60" t="s">
        <v>953</v>
      </c>
      <c r="K123" s="85">
        <v>113968</v>
      </c>
      <c r="L123" s="60">
        <v>3491124000000</v>
      </c>
      <c r="M123" s="60">
        <v>447121413963.04199</v>
      </c>
      <c r="N123" s="60">
        <v>1117315573.842</v>
      </c>
      <c r="O123" s="60">
        <v>325947745.92250001</v>
      </c>
      <c r="P123" s="60">
        <v>-0.21</v>
      </c>
      <c r="Q123" s="60">
        <v>6261654713.5155001</v>
      </c>
      <c r="R123" s="85" t="s">
        <v>544</v>
      </c>
      <c r="S123" s="85" t="s">
        <v>544</v>
      </c>
      <c r="T123" s="60">
        <v>89022669063.074493</v>
      </c>
      <c r="U123" s="60" t="s">
        <v>544</v>
      </c>
      <c r="V123" s="60" t="s">
        <v>544</v>
      </c>
      <c r="W123" s="60" t="s">
        <v>2037</v>
      </c>
      <c r="X123" s="60">
        <v>4467469262.5810003</v>
      </c>
      <c r="Y123" s="60">
        <v>304754098380.15997</v>
      </c>
      <c r="Z123" s="60">
        <v>10.35</v>
      </c>
      <c r="AA123" s="60" t="s">
        <v>544</v>
      </c>
      <c r="AB123" s="60">
        <v>168058273576.3295</v>
      </c>
      <c r="AC123" s="60">
        <v>447121413963.04199</v>
      </c>
      <c r="AD123" s="60">
        <v>7.51</v>
      </c>
      <c r="AE123" s="60">
        <v>18675589140.539501</v>
      </c>
      <c r="AF123" s="60">
        <v>17.010000000000002</v>
      </c>
      <c r="AG123" s="60" t="s">
        <v>2038</v>
      </c>
      <c r="AH123" s="60" t="s">
        <v>544</v>
      </c>
      <c r="AI123" s="60">
        <v>32437756149.617001</v>
      </c>
      <c r="AJ123" s="60">
        <v>51929687503.323502</v>
      </c>
      <c r="AK123" s="60">
        <v>1.17</v>
      </c>
      <c r="AL123" s="60">
        <v>345245517440.12848</v>
      </c>
      <c r="AM123" s="60">
        <v>36583247953.161003</v>
      </c>
      <c r="AN123" s="60">
        <v>3203125000.2049999</v>
      </c>
      <c r="AO123" s="60">
        <v>24811475411.424</v>
      </c>
      <c r="AP123" s="60">
        <v>36738089141.695503</v>
      </c>
      <c r="AQ123" s="60">
        <v>447121413963.04199</v>
      </c>
      <c r="AR123" s="60">
        <v>0.53</v>
      </c>
      <c r="AS123" s="60">
        <v>32698130125.043499</v>
      </c>
      <c r="AT123" s="60">
        <v>141539959025.452</v>
      </c>
      <c r="AU123" s="85">
        <v>113995</v>
      </c>
      <c r="AV123" s="60">
        <v>11721951845.012501</v>
      </c>
      <c r="AW123" s="60" t="s">
        <v>544</v>
      </c>
      <c r="AX123" s="60">
        <v>42776639.347000003</v>
      </c>
      <c r="AY123" s="60">
        <v>68040471315.830002</v>
      </c>
      <c r="AZ123" s="60">
        <v>121096695704.4715</v>
      </c>
      <c r="BA123" s="60" t="s">
        <v>544</v>
      </c>
      <c r="BB123" s="60" t="s">
        <v>1808</v>
      </c>
      <c r="BC123" s="60">
        <v>431653816625.98651</v>
      </c>
      <c r="BD123" s="60">
        <v>1472720286.9795001</v>
      </c>
      <c r="BE123" s="60" t="s">
        <v>544</v>
      </c>
      <c r="BF123" s="60" t="s">
        <v>544</v>
      </c>
      <c r="BG123" s="60">
        <v>1141265368.9254999</v>
      </c>
      <c r="BH123" s="60">
        <v>212145235669.315</v>
      </c>
      <c r="BI123" s="60">
        <v>2664574795.2525001</v>
      </c>
      <c r="BJ123" s="60" t="s">
        <v>544</v>
      </c>
      <c r="BK123" s="60">
        <v>2044953893.5734999</v>
      </c>
      <c r="BL123" s="85" t="s">
        <v>2039</v>
      </c>
      <c r="BM123" s="60" t="s">
        <v>2040</v>
      </c>
      <c r="BN123" s="60">
        <v>2617443647.7084999</v>
      </c>
      <c r="BO123" s="60">
        <v>385313524614.82397</v>
      </c>
      <c r="BP123" s="60">
        <v>210672515382.33551</v>
      </c>
      <c r="BQ123" s="60">
        <v>43452612707.698997</v>
      </c>
      <c r="BR123" s="60">
        <v>21979252050.587002</v>
      </c>
      <c r="BS123" s="60">
        <v>31039446723.298</v>
      </c>
      <c r="BT123" s="60">
        <v>40491419059.968498</v>
      </c>
      <c r="BU123" s="60">
        <v>5782786885.6160002</v>
      </c>
      <c r="BV123" s="60" t="s">
        <v>544</v>
      </c>
      <c r="BW123" s="60" t="s">
        <v>544</v>
      </c>
      <c r="BX123" s="60">
        <v>29431096313.359001</v>
      </c>
      <c r="BY123" s="60" t="s">
        <v>544</v>
      </c>
      <c r="BZ123" s="60">
        <v>-474257172.16149998</v>
      </c>
      <c r="CA123" s="60">
        <v>-113985655.745</v>
      </c>
      <c r="CB123" s="60" t="s">
        <v>1979</v>
      </c>
      <c r="CC123" s="60">
        <v>3033043032.9809999</v>
      </c>
      <c r="CD123" s="60">
        <v>5599769467.5714998</v>
      </c>
      <c r="CE123" s="60">
        <v>4548668033.0780001</v>
      </c>
      <c r="CF123" s="60">
        <v>36738089141.695503</v>
      </c>
      <c r="CG123" s="60">
        <v>1876024590.2839999</v>
      </c>
      <c r="CH123" s="60">
        <v>71721311.480000004</v>
      </c>
      <c r="CI123" s="60" t="s">
        <v>953</v>
      </c>
      <c r="CJ123" s="60">
        <v>19.3</v>
      </c>
      <c r="CK123" s="60">
        <v>7670594262.7860003</v>
      </c>
      <c r="CL123" s="60">
        <v>178.49</v>
      </c>
      <c r="CM123" s="85">
        <v>113968</v>
      </c>
      <c r="CN123" s="60">
        <v>-68007172.135499999</v>
      </c>
      <c r="CO123" s="60">
        <v>2664574795.2525001</v>
      </c>
      <c r="CP123" s="60">
        <v>7084912910.2895002</v>
      </c>
      <c r="CQ123" s="60">
        <v>304754098380.15997</v>
      </c>
      <c r="CR123" s="60">
        <v>11782786.886</v>
      </c>
      <c r="CS123" s="60">
        <v>-68007172.135499999</v>
      </c>
      <c r="CT123" s="60">
        <v>1216060450.8975</v>
      </c>
      <c r="CU123" s="60">
        <v>828893442.676</v>
      </c>
      <c r="CV123" s="60">
        <v>4548668033.0780001</v>
      </c>
      <c r="CW123" s="60">
        <v>2044953893.5734999</v>
      </c>
      <c r="CX123" s="60">
        <v>4467469262.5810003</v>
      </c>
      <c r="CY123" s="60">
        <v>17.510000000000002</v>
      </c>
      <c r="CZ123" s="60">
        <f t="shared" si="2"/>
        <v>7.8079999995002884</v>
      </c>
      <c r="DA123" s="60" t="str">
        <f t="shared" si="3"/>
        <v>N: parent data from row 127</v>
      </c>
    </row>
    <row r="124" spans="1:105">
      <c r="A124" s="13" t="s">
        <v>951</v>
      </c>
      <c r="B124" s="13">
        <v>113995</v>
      </c>
      <c r="C124" s="13">
        <v>2023</v>
      </c>
      <c r="D124" s="13" t="s">
        <v>1</v>
      </c>
      <c r="E124" s="13" t="s">
        <v>13</v>
      </c>
      <c r="F124" s="84" t="s">
        <v>1804</v>
      </c>
      <c r="G124" s="60" t="s">
        <v>2035</v>
      </c>
      <c r="H124" s="60" t="s">
        <v>547</v>
      </c>
      <c r="I124" s="60" t="s">
        <v>2036</v>
      </c>
      <c r="J124" s="60" t="s">
        <v>953</v>
      </c>
      <c r="K124" s="85">
        <v>113968</v>
      </c>
      <c r="L124" s="60">
        <v>3685578000000</v>
      </c>
      <c r="M124" s="60">
        <v>471844578087.14459</v>
      </c>
      <c r="N124" s="60">
        <v>2278453462.7178998</v>
      </c>
      <c r="O124" s="60">
        <v>823070029.32029998</v>
      </c>
      <c r="P124" s="60">
        <v>-0.21</v>
      </c>
      <c r="Q124" s="60">
        <v>7552298040.0737</v>
      </c>
      <c r="R124" s="85" t="s">
        <v>544</v>
      </c>
      <c r="S124" s="85" t="s">
        <v>544</v>
      </c>
      <c r="T124" s="60">
        <v>88448086019.047607</v>
      </c>
      <c r="U124" s="60" t="s">
        <v>544</v>
      </c>
      <c r="V124" s="60" t="s">
        <v>544</v>
      </c>
      <c r="W124" s="60" t="s">
        <v>2037</v>
      </c>
      <c r="X124" s="60">
        <v>5985277172.3057003</v>
      </c>
      <c r="Y124" s="60">
        <v>321074254207.91772</v>
      </c>
      <c r="Z124" s="60">
        <v>11.72</v>
      </c>
      <c r="AA124" s="60" t="s">
        <v>544</v>
      </c>
      <c r="AB124" s="60">
        <v>166298297247.74921</v>
      </c>
      <c r="AC124" s="60">
        <v>471844578087.14459</v>
      </c>
      <c r="AD124" s="60">
        <v>6.86</v>
      </c>
      <c r="AE124" s="60">
        <v>21162207140.548599</v>
      </c>
      <c r="AF124" s="60">
        <v>18.97</v>
      </c>
      <c r="AG124" s="60" t="s">
        <v>2038</v>
      </c>
      <c r="AH124" s="60" t="s">
        <v>544</v>
      </c>
      <c r="AI124" s="60">
        <v>31636026112.196301</v>
      </c>
      <c r="AJ124" s="60">
        <v>55756625263.560501</v>
      </c>
      <c r="AK124" s="60">
        <v>1.5</v>
      </c>
      <c r="AL124" s="60">
        <v>369392139234.48541</v>
      </c>
      <c r="AM124" s="60">
        <v>39384201760.740997</v>
      </c>
      <c r="AN124" s="60">
        <v>9913711431.0851994</v>
      </c>
      <c r="AO124" s="60">
        <v>20556522849.256901</v>
      </c>
      <c r="AP124" s="60">
        <v>38975547299.146599</v>
      </c>
      <c r="AQ124" s="60">
        <v>471844578087.14459</v>
      </c>
      <c r="AR124" s="60">
        <v>1.04</v>
      </c>
      <c r="AS124" s="60">
        <v>34587632820.234802</v>
      </c>
      <c r="AT124" s="60">
        <v>141950966563.9653</v>
      </c>
      <c r="AU124" s="85">
        <v>113995</v>
      </c>
      <c r="AV124" s="60">
        <v>12211496605.4888</v>
      </c>
      <c r="AW124" s="60">
        <v>536935091.45580006</v>
      </c>
      <c r="AX124" s="60">
        <v>20739982.073399998</v>
      </c>
      <c r="AY124" s="60">
        <v>72917552158.911301</v>
      </c>
      <c r="AZ124" s="60">
        <v>155471258457.9502</v>
      </c>
      <c r="BA124" s="60" t="s">
        <v>544</v>
      </c>
      <c r="BB124" s="60" t="s">
        <v>1808</v>
      </c>
      <c r="BC124" s="60">
        <v>461199846300.26239</v>
      </c>
      <c r="BD124" s="60">
        <v>1886058122.8724</v>
      </c>
      <c r="BE124" s="60" t="s">
        <v>544</v>
      </c>
      <c r="BF124" s="60" t="s">
        <v>544</v>
      </c>
      <c r="BG124" s="60">
        <v>1095762386.2112999</v>
      </c>
      <c r="BH124" s="60">
        <v>218869798968.0744</v>
      </c>
      <c r="BI124" s="60">
        <v>4827294839.8741999</v>
      </c>
      <c r="BJ124" s="60" t="s">
        <v>544</v>
      </c>
      <c r="BK124" s="60">
        <v>2188068108.7437</v>
      </c>
      <c r="BL124" s="85" t="s">
        <v>2039</v>
      </c>
      <c r="BM124" s="60" t="s">
        <v>2040</v>
      </c>
      <c r="BN124" s="60">
        <v>2487133529.2589002</v>
      </c>
      <c r="BO124" s="60">
        <v>412864677955.30017</v>
      </c>
      <c r="BP124" s="60">
        <v>216983740845.202</v>
      </c>
      <c r="BQ124" s="60">
        <v>31485725254.454498</v>
      </c>
      <c r="BR124" s="60">
        <v>24083343998.380501</v>
      </c>
      <c r="BS124" s="60">
        <v>32783894502.752499</v>
      </c>
      <c r="BT124" s="60">
        <v>47780949935.1119</v>
      </c>
      <c r="BU124" s="60">
        <v>11149148634.8402</v>
      </c>
      <c r="BV124" s="60" t="s">
        <v>544</v>
      </c>
      <c r="BW124" s="60" t="s">
        <v>544</v>
      </c>
      <c r="BX124" s="60">
        <v>31636026112.196301</v>
      </c>
      <c r="BY124" s="60" t="s">
        <v>544</v>
      </c>
      <c r="BZ124" s="60">
        <v>-170016643.16960001</v>
      </c>
      <c r="CA124" s="60">
        <v>-33670464.724100001</v>
      </c>
      <c r="CB124" s="60" t="s">
        <v>1979</v>
      </c>
      <c r="CC124" s="60">
        <v>9208680065.1702995</v>
      </c>
      <c r="CD124" s="60">
        <v>5277941363.9382</v>
      </c>
      <c r="CE124" s="60">
        <v>5291383944.9117002</v>
      </c>
      <c r="CF124" s="60">
        <v>38975547299.146599</v>
      </c>
      <c r="CG124" s="60">
        <v>4742798616.6121998</v>
      </c>
      <c r="CH124" s="60">
        <v>378312635.96850002</v>
      </c>
      <c r="CI124" s="60" t="s">
        <v>953</v>
      </c>
      <c r="CJ124" s="60">
        <v>19.02</v>
      </c>
      <c r="CK124" s="60">
        <v>15898988603.3909</v>
      </c>
      <c r="CL124" s="60">
        <v>207.12</v>
      </c>
      <c r="CM124" s="85">
        <v>113968</v>
      </c>
      <c r="CN124" s="60">
        <v>-9089745.2296999991</v>
      </c>
      <c r="CO124" s="60">
        <v>4827294839.8741999</v>
      </c>
      <c r="CP124" s="60">
        <v>8472410701.5646</v>
      </c>
      <c r="CQ124" s="60">
        <v>321074254207.91772</v>
      </c>
      <c r="CR124" s="60">
        <v>7041351.9385000002</v>
      </c>
      <c r="CS124" s="60">
        <v>-9089745.2296999991</v>
      </c>
      <c r="CT124" s="60">
        <v>1310075534.3031001</v>
      </c>
      <c r="CU124" s="60">
        <v>877992574.44060004</v>
      </c>
      <c r="CV124" s="60">
        <v>5291383944.9117002</v>
      </c>
      <c r="CW124" s="60">
        <v>2188068108.7437</v>
      </c>
      <c r="CX124" s="60">
        <v>5985277172.3057003</v>
      </c>
      <c r="CY124" s="60">
        <v>19.02</v>
      </c>
      <c r="CZ124" s="60">
        <f t="shared" si="2"/>
        <v>7.8110000011896155</v>
      </c>
      <c r="DA124" s="60" t="str">
        <f t="shared" si="3"/>
        <v>N: parent data from row 127</v>
      </c>
    </row>
    <row r="125" spans="1:105">
      <c r="A125" s="13" t="s">
        <v>952</v>
      </c>
      <c r="B125" s="13">
        <v>1452281</v>
      </c>
      <c r="C125" s="13">
        <v>2022</v>
      </c>
      <c r="D125" s="13" t="s">
        <v>10</v>
      </c>
      <c r="E125" s="13" t="s">
        <v>507</v>
      </c>
      <c r="F125" s="84" t="s">
        <v>1812</v>
      </c>
      <c r="G125" s="60" t="s">
        <v>1931</v>
      </c>
      <c r="H125" s="60" t="s">
        <v>2041</v>
      </c>
      <c r="I125" s="60" t="s">
        <v>1933</v>
      </c>
      <c r="J125" s="60" t="s">
        <v>953</v>
      </c>
      <c r="K125" s="85">
        <v>113968</v>
      </c>
      <c r="L125" s="60">
        <v>61756850000</v>
      </c>
      <c r="M125" s="60">
        <v>1774571134.7995</v>
      </c>
      <c r="N125" s="60">
        <v>44601936.770800002</v>
      </c>
      <c r="O125" s="60">
        <v>14430533.619899999</v>
      </c>
      <c r="P125" s="60">
        <v>-0.13</v>
      </c>
      <c r="Q125" s="60" t="s">
        <v>544</v>
      </c>
      <c r="R125" s="85" t="s">
        <v>544</v>
      </c>
      <c r="S125" s="85">
        <v>6</v>
      </c>
      <c r="T125" s="60">
        <v>916516164.25109994</v>
      </c>
      <c r="U125" s="60" t="s">
        <v>544</v>
      </c>
      <c r="V125" s="60" t="s">
        <v>544</v>
      </c>
      <c r="W125" s="60" t="s">
        <v>1934</v>
      </c>
      <c r="X125" s="60">
        <v>35502226.983199999</v>
      </c>
      <c r="Y125" s="60">
        <v>1237328325.1441</v>
      </c>
      <c r="Z125" s="60">
        <v>3.79</v>
      </c>
      <c r="AA125" s="60" t="s">
        <v>544</v>
      </c>
      <c r="AB125" s="60" t="s">
        <v>544</v>
      </c>
      <c r="AC125" s="60">
        <v>1774571134.7995</v>
      </c>
      <c r="AD125" s="60" t="s">
        <v>544</v>
      </c>
      <c r="AE125" s="60" t="s">
        <v>544</v>
      </c>
      <c r="AF125" s="60">
        <v>20.59</v>
      </c>
      <c r="AG125" s="60" t="s">
        <v>1935</v>
      </c>
      <c r="AH125" s="60" t="s">
        <v>544</v>
      </c>
      <c r="AI125" s="60">
        <v>289251286.17369998</v>
      </c>
      <c r="AJ125" s="60">
        <v>56197494.381399997</v>
      </c>
      <c r="AK125" s="60">
        <v>1.9</v>
      </c>
      <c r="AL125" s="60">
        <v>1353397432.4705</v>
      </c>
      <c r="AM125" s="60">
        <v>30472112.901000001</v>
      </c>
      <c r="AN125" s="60">
        <v>14119737.9528</v>
      </c>
      <c r="AO125" s="60">
        <v>3586190.0556000001</v>
      </c>
      <c r="AP125" s="60">
        <v>308909859.22299999</v>
      </c>
      <c r="AQ125" s="60">
        <v>1774571134.7995</v>
      </c>
      <c r="AR125" s="60">
        <v>3.58</v>
      </c>
      <c r="AS125" s="60">
        <v>309293756.23790002</v>
      </c>
      <c r="AT125" s="60">
        <v>916516164.25109994</v>
      </c>
      <c r="AU125" s="85">
        <v>1452281</v>
      </c>
      <c r="AV125" s="60" t="s">
        <v>544</v>
      </c>
      <c r="AW125" s="60" t="s">
        <v>544</v>
      </c>
      <c r="AX125" s="60" t="s">
        <v>544</v>
      </c>
      <c r="AY125" s="60">
        <v>56197494.381399997</v>
      </c>
      <c r="AZ125" s="60">
        <v>201037987.61649999</v>
      </c>
      <c r="BA125" s="60">
        <v>271649435.63450003</v>
      </c>
      <c r="BB125" s="60" t="s">
        <v>1808</v>
      </c>
      <c r="BC125" s="60" t="s">
        <v>544</v>
      </c>
      <c r="BD125" s="60">
        <v>57528059.5964</v>
      </c>
      <c r="BE125" s="60" t="s">
        <v>544</v>
      </c>
      <c r="BF125" s="60" t="s">
        <v>544</v>
      </c>
      <c r="BG125" s="60">
        <v>6800264.3671000004</v>
      </c>
      <c r="BH125" s="60">
        <v>1244363094.267</v>
      </c>
      <c r="BI125" s="60">
        <v>9793425.4860999994</v>
      </c>
      <c r="BJ125" s="60" t="s">
        <v>544</v>
      </c>
      <c r="BK125" s="60">
        <v>25562225.2491</v>
      </c>
      <c r="BL125" s="85" t="s">
        <v>2042</v>
      </c>
      <c r="BM125" s="60" t="s">
        <v>2043</v>
      </c>
      <c r="BN125" s="60">
        <v>18380535.060600001</v>
      </c>
      <c r="BO125" s="60">
        <v>1752544612.5510001</v>
      </c>
      <c r="BP125" s="60">
        <v>1186835034.6705999</v>
      </c>
      <c r="BQ125" s="60">
        <v>361858711.32080001</v>
      </c>
      <c r="BR125" s="60" t="s">
        <v>544</v>
      </c>
      <c r="BS125" s="60">
        <v>3059624.7264999999</v>
      </c>
      <c r="BT125" s="60">
        <v>116069107.3264</v>
      </c>
      <c r="BU125" s="60">
        <v>41810407.788999997</v>
      </c>
      <c r="BV125" s="60" t="s">
        <v>544</v>
      </c>
      <c r="BW125" s="60">
        <v>271649435.63450003</v>
      </c>
      <c r="BX125" s="60">
        <v>289251286.17369998</v>
      </c>
      <c r="BY125" s="60" t="s">
        <v>544</v>
      </c>
      <c r="BZ125" s="60">
        <v>120197.69560000001</v>
      </c>
      <c r="CA125" s="60" t="s">
        <v>544</v>
      </c>
      <c r="CB125" s="60" t="s">
        <v>544</v>
      </c>
      <c r="CC125" s="60">
        <v>5847274.5094999997</v>
      </c>
      <c r="CD125" s="60">
        <v>9871469.2205999997</v>
      </c>
      <c r="CE125" s="60">
        <v>14348093.460000001</v>
      </c>
      <c r="CF125" s="60">
        <v>308909859.22299999</v>
      </c>
      <c r="CG125" s="60">
        <v>7811557.1469999999</v>
      </c>
      <c r="CH125" s="60">
        <v>11408120.467800001</v>
      </c>
      <c r="CI125" s="60" t="s">
        <v>953</v>
      </c>
      <c r="CJ125" s="60">
        <v>18.989999999999998</v>
      </c>
      <c r="CK125" s="60">
        <v>49621964.935999997</v>
      </c>
      <c r="CL125" s="60">
        <v>174</v>
      </c>
      <c r="CM125" s="85">
        <v>113968</v>
      </c>
      <c r="CN125" s="60" t="s">
        <v>544</v>
      </c>
      <c r="CO125" s="60">
        <v>9793425.4860999994</v>
      </c>
      <c r="CP125" s="60">
        <v>53882762.043799996</v>
      </c>
      <c r="CQ125" s="60">
        <v>1237328325.1441</v>
      </c>
      <c r="CR125" s="60" t="s">
        <v>544</v>
      </c>
      <c r="CS125" s="60" t="s">
        <v>544</v>
      </c>
      <c r="CT125" s="60">
        <v>17449125.0427</v>
      </c>
      <c r="CU125" s="60">
        <v>8113100.2063999996</v>
      </c>
      <c r="CV125" s="60">
        <v>14348093.460000001</v>
      </c>
      <c r="CW125" s="60">
        <v>25562225.2491</v>
      </c>
      <c r="CX125" s="60">
        <v>35502226.983199999</v>
      </c>
      <c r="CY125" s="60">
        <v>18.989999999999998</v>
      </c>
      <c r="CZ125" s="60">
        <f t="shared" si="2"/>
        <v>34.800999964973286</v>
      </c>
      <c r="DA125" s="60" t="str">
        <f t="shared" si="3"/>
        <v>N: parent data from row 127</v>
      </c>
    </row>
    <row r="126" spans="1:105">
      <c r="A126" s="13" t="s">
        <v>952</v>
      </c>
      <c r="B126" s="13">
        <v>1452281</v>
      </c>
      <c r="C126" s="13">
        <v>2023</v>
      </c>
      <c r="D126" s="13" t="s">
        <v>10</v>
      </c>
      <c r="E126" s="13" t="s">
        <v>507</v>
      </c>
      <c r="F126" s="84" t="s">
        <v>1804</v>
      </c>
      <c r="G126" s="60" t="s">
        <v>1931</v>
      </c>
      <c r="H126" s="60" t="s">
        <v>2041</v>
      </c>
      <c r="I126" s="60" t="s">
        <v>1933</v>
      </c>
      <c r="J126" s="60" t="s">
        <v>953</v>
      </c>
      <c r="K126" s="85">
        <v>113968</v>
      </c>
      <c r="L126" s="60">
        <v>68878145000</v>
      </c>
      <c r="M126" s="60">
        <v>1985933888.9679</v>
      </c>
      <c r="N126" s="60">
        <v>62387048.474299997</v>
      </c>
      <c r="O126" s="60">
        <v>19165844.9582</v>
      </c>
      <c r="P126" s="60">
        <v>-0.34</v>
      </c>
      <c r="Q126" s="60" t="s">
        <v>544</v>
      </c>
      <c r="R126" s="85" t="s">
        <v>544</v>
      </c>
      <c r="S126" s="85">
        <v>6</v>
      </c>
      <c r="T126" s="60">
        <v>801631405.26170003</v>
      </c>
      <c r="U126" s="60" t="s">
        <v>544</v>
      </c>
      <c r="V126" s="60" t="s">
        <v>544</v>
      </c>
      <c r="W126" s="60" t="s">
        <v>1934</v>
      </c>
      <c r="X126" s="60">
        <v>45828734.5858</v>
      </c>
      <c r="Y126" s="60">
        <v>1506359053.5395</v>
      </c>
      <c r="Z126" s="60">
        <v>7.87</v>
      </c>
      <c r="AA126" s="60" t="s">
        <v>544</v>
      </c>
      <c r="AB126" s="60" t="s">
        <v>544</v>
      </c>
      <c r="AC126" s="60">
        <v>1985933888.9679</v>
      </c>
      <c r="AD126" s="60" t="s">
        <v>544</v>
      </c>
      <c r="AE126" s="60" t="s">
        <v>544</v>
      </c>
      <c r="AF126" s="60">
        <v>37.43</v>
      </c>
      <c r="AG126" s="60" t="s">
        <v>1935</v>
      </c>
      <c r="AH126" s="60" t="s">
        <v>544</v>
      </c>
      <c r="AI126" s="60">
        <v>302106450.15750003</v>
      </c>
      <c r="AJ126" s="60">
        <v>49558832.908699997</v>
      </c>
      <c r="AK126" s="60">
        <v>2.46</v>
      </c>
      <c r="AL126" s="60">
        <v>1541549435.0307</v>
      </c>
      <c r="AM126" s="60">
        <v>54314015.568000004</v>
      </c>
      <c r="AN126" s="60">
        <v>27431767.7531</v>
      </c>
      <c r="AO126" s="60">
        <v>3647550.6770000001</v>
      </c>
      <c r="AP126" s="60">
        <v>335861229.19069999</v>
      </c>
      <c r="AQ126" s="60">
        <v>1985933888.9679</v>
      </c>
      <c r="AR126" s="60">
        <v>5.82</v>
      </c>
      <c r="AS126" s="60">
        <v>335659055.21469998</v>
      </c>
      <c r="AT126" s="60">
        <v>801631405.26170003</v>
      </c>
      <c r="AU126" s="85">
        <v>1452281</v>
      </c>
      <c r="AV126" s="60" t="s">
        <v>544</v>
      </c>
      <c r="AW126" s="60" t="s">
        <v>544</v>
      </c>
      <c r="AX126" s="60" t="s">
        <v>544</v>
      </c>
      <c r="AY126" s="60">
        <v>49558832.908699997</v>
      </c>
      <c r="AZ126" s="60">
        <v>216215639.00870001</v>
      </c>
      <c r="BA126" s="60">
        <v>220750771.49900001</v>
      </c>
      <c r="BB126" s="60" t="s">
        <v>1808</v>
      </c>
      <c r="BC126" s="60" t="s">
        <v>544</v>
      </c>
      <c r="BD126" s="60">
        <v>69288412.261899993</v>
      </c>
      <c r="BE126" s="60" t="s">
        <v>544</v>
      </c>
      <c r="BF126" s="60" t="s">
        <v>544</v>
      </c>
      <c r="BG126" s="60">
        <v>6603177.3558999998</v>
      </c>
      <c r="BH126" s="60">
        <v>1071941009.6694</v>
      </c>
      <c r="BI126" s="60">
        <v>25900383.499899998</v>
      </c>
      <c r="BJ126" s="60" t="s">
        <v>544</v>
      </c>
      <c r="BK126" s="60">
        <v>26888158.491500001</v>
      </c>
      <c r="BL126" s="85" t="s">
        <v>2042</v>
      </c>
      <c r="BM126" s="60" t="s">
        <v>2043</v>
      </c>
      <c r="BN126" s="60">
        <v>31997895.2555</v>
      </c>
      <c r="BO126" s="60">
        <v>1960245338.3547001</v>
      </c>
      <c r="BP126" s="60">
        <v>1002652597.4075</v>
      </c>
      <c r="BQ126" s="60">
        <v>739618084.55069995</v>
      </c>
      <c r="BR126" s="60" t="s">
        <v>544</v>
      </c>
      <c r="BS126" s="60">
        <v>4295879.8302999996</v>
      </c>
      <c r="BT126" s="60">
        <v>35190381.4912</v>
      </c>
      <c r="BU126" s="60">
        <v>55301415.736199997</v>
      </c>
      <c r="BV126" s="60" t="s">
        <v>544</v>
      </c>
      <c r="BW126" s="60">
        <v>220750771.49900001</v>
      </c>
      <c r="BX126" s="60">
        <v>302106450.15750003</v>
      </c>
      <c r="BY126" s="60" t="s">
        <v>544</v>
      </c>
      <c r="BZ126" s="60">
        <v>-815471.5575</v>
      </c>
      <c r="CA126" s="60" t="s">
        <v>544</v>
      </c>
      <c r="CB126" s="60" t="s">
        <v>544</v>
      </c>
      <c r="CC126" s="60">
        <v>17789378.099800002</v>
      </c>
      <c r="CD126" s="60">
        <v>12258829.987</v>
      </c>
      <c r="CE126" s="60">
        <v>31668367.820900001</v>
      </c>
      <c r="CF126" s="60">
        <v>335861229.19069999</v>
      </c>
      <c r="CG126" s="60">
        <v>17959086.602699999</v>
      </c>
      <c r="CH126" s="60">
        <v>2690828.3624999998</v>
      </c>
      <c r="CI126" s="60" t="s">
        <v>953</v>
      </c>
      <c r="CJ126" s="60">
        <v>19.48</v>
      </c>
      <c r="CK126" s="60">
        <v>73260502.339000002</v>
      </c>
      <c r="CL126" s="60">
        <v>166</v>
      </c>
      <c r="CM126" s="85">
        <v>113968</v>
      </c>
      <c r="CN126" s="60" t="s">
        <v>544</v>
      </c>
      <c r="CO126" s="60">
        <v>25900383.499899998</v>
      </c>
      <c r="CP126" s="60">
        <v>77826629.841299996</v>
      </c>
      <c r="CQ126" s="60">
        <v>1506359053.5395</v>
      </c>
      <c r="CR126" s="60" t="s">
        <v>544</v>
      </c>
      <c r="CS126" s="60" t="s">
        <v>544</v>
      </c>
      <c r="CT126" s="60">
        <v>18093071.552299999</v>
      </c>
      <c r="CU126" s="60">
        <v>8795086.9393000007</v>
      </c>
      <c r="CV126" s="60">
        <v>31668367.820900001</v>
      </c>
      <c r="CW126" s="60">
        <v>26888158.491500001</v>
      </c>
      <c r="CX126" s="60">
        <v>45828734.5858</v>
      </c>
      <c r="CY126" s="60">
        <v>19.48</v>
      </c>
      <c r="CZ126" s="60">
        <f t="shared" si="2"/>
        <v>34.682999964211461</v>
      </c>
      <c r="DA126" s="60" t="str">
        <f t="shared" si="3"/>
        <v>N: parent data from row 127</v>
      </c>
    </row>
    <row r="127" spans="1:105">
      <c r="A127" s="13" t="s">
        <v>953</v>
      </c>
      <c r="B127" s="13">
        <v>113968</v>
      </c>
      <c r="C127" s="13">
        <v>2022</v>
      </c>
      <c r="D127" s="13" t="s">
        <v>1</v>
      </c>
      <c r="E127" s="13" t="s">
        <v>13</v>
      </c>
      <c r="F127" s="84" t="s">
        <v>1812</v>
      </c>
      <c r="G127" s="60" t="s">
        <v>556</v>
      </c>
      <c r="H127" s="60" t="s">
        <v>547</v>
      </c>
      <c r="I127" s="60" t="s">
        <v>2017</v>
      </c>
      <c r="J127" s="60" t="s">
        <v>953</v>
      </c>
      <c r="K127" s="85">
        <v>113968</v>
      </c>
      <c r="L127" s="60">
        <v>28893548000000</v>
      </c>
      <c r="M127" s="60">
        <v>4135921556921.5757</v>
      </c>
      <c r="N127" s="60">
        <v>33163040362.606899</v>
      </c>
      <c r="O127" s="60">
        <v>13282708272.1521</v>
      </c>
      <c r="P127" s="60">
        <v>-0.23</v>
      </c>
      <c r="Q127" s="60">
        <v>311685084418.5304</v>
      </c>
      <c r="R127" s="85">
        <v>306182</v>
      </c>
      <c r="S127" s="85" t="s">
        <v>544</v>
      </c>
      <c r="T127" s="60">
        <v>967304895393.28235</v>
      </c>
      <c r="U127" s="60" t="s">
        <v>544</v>
      </c>
      <c r="V127" s="60" t="s">
        <v>544</v>
      </c>
      <c r="W127" s="60" t="s">
        <v>2018</v>
      </c>
      <c r="X127" s="60">
        <v>66604924126.269402</v>
      </c>
      <c r="Y127" s="60">
        <v>2891758516699.2026</v>
      </c>
      <c r="Z127" s="60">
        <v>11.28</v>
      </c>
      <c r="AA127" s="60" t="s">
        <v>544</v>
      </c>
      <c r="AB127" s="60">
        <v>2407425565137.7676</v>
      </c>
      <c r="AC127" s="60">
        <v>4135921556921.5757</v>
      </c>
      <c r="AD127" s="60">
        <v>7.65</v>
      </c>
      <c r="AE127" s="60">
        <v>213321356975.01111</v>
      </c>
      <c r="AF127" s="60">
        <v>11.65</v>
      </c>
      <c r="AG127" s="60" t="s">
        <v>2019</v>
      </c>
      <c r="AH127" s="60" t="s">
        <v>544</v>
      </c>
      <c r="AI127" s="60">
        <v>339677927243.80298</v>
      </c>
      <c r="AJ127" s="60">
        <v>703794302809.99792</v>
      </c>
      <c r="AK127" s="60">
        <v>1.9</v>
      </c>
      <c r="AL127" s="60">
        <v>3510422129567.7275</v>
      </c>
      <c r="AM127" s="60">
        <v>60195247631.162804</v>
      </c>
      <c r="AN127" s="60">
        <v>60346693379.7854</v>
      </c>
      <c r="AO127" s="60">
        <v>340475951864.38049</v>
      </c>
      <c r="AP127" s="60">
        <v>310126538755.95679</v>
      </c>
      <c r="AQ127" s="60">
        <v>4135921556921.5757</v>
      </c>
      <c r="AR127" s="60">
        <v>1.32</v>
      </c>
      <c r="AS127" s="60">
        <v>293295591148.40112</v>
      </c>
      <c r="AT127" s="60">
        <v>1512860291837.4075</v>
      </c>
      <c r="AU127" s="85">
        <v>113968</v>
      </c>
      <c r="AV127" s="60" t="s">
        <v>544</v>
      </c>
      <c r="AW127" s="60">
        <v>19738620095.0518</v>
      </c>
      <c r="AX127" s="60">
        <v>308187804.14410001</v>
      </c>
      <c r="AY127" s="60">
        <v>917115659785.00903</v>
      </c>
      <c r="AZ127" s="60">
        <v>921162897116.3468</v>
      </c>
      <c r="BA127" s="60">
        <v>82586458621.985306</v>
      </c>
      <c r="BB127" s="60" t="s">
        <v>1808</v>
      </c>
      <c r="BC127" s="60">
        <v>4437730030977.665</v>
      </c>
      <c r="BD127" s="60">
        <v>62518751782.0532</v>
      </c>
      <c r="BE127" s="60" t="s">
        <v>544</v>
      </c>
      <c r="BF127" s="60">
        <v>47024477521.036102</v>
      </c>
      <c r="BG127" s="60">
        <v>10720011450.233</v>
      </c>
      <c r="BH127" s="60">
        <v>2512562410244.4014</v>
      </c>
      <c r="BI127" s="60">
        <v>35280131687.869904</v>
      </c>
      <c r="BJ127" s="60" t="s">
        <v>544</v>
      </c>
      <c r="BK127" s="60">
        <v>27039650726.900299</v>
      </c>
      <c r="BL127" s="85" t="s">
        <v>544</v>
      </c>
      <c r="BM127" s="60" t="s">
        <v>544</v>
      </c>
      <c r="BN127" s="60">
        <v>16553821927.6565</v>
      </c>
      <c r="BO127" s="60">
        <v>3684330660896</v>
      </c>
      <c r="BP127" s="60">
        <v>2450043658462.3486</v>
      </c>
      <c r="BQ127" s="60">
        <v>228448468338.84769</v>
      </c>
      <c r="BR127" s="60">
        <v>194624964191.60501</v>
      </c>
      <c r="BS127" s="60">
        <v>58603206406.039398</v>
      </c>
      <c r="BT127" s="60">
        <v>598924992773.47302</v>
      </c>
      <c r="BU127" s="60">
        <v>93423275110.8535</v>
      </c>
      <c r="BV127" s="60" t="s">
        <v>544</v>
      </c>
      <c r="BW127" s="60" t="s">
        <v>544</v>
      </c>
      <c r="BX127" s="60">
        <v>285047523585.65741</v>
      </c>
      <c r="BY127" s="60" t="s">
        <v>544</v>
      </c>
      <c r="BZ127" s="60">
        <v>298167764.06510001</v>
      </c>
      <c r="CA127" s="60">
        <v>4716719152.0446997</v>
      </c>
      <c r="CB127" s="60" t="s">
        <v>1979</v>
      </c>
      <c r="CC127" s="60">
        <v>44649728022.313103</v>
      </c>
      <c r="CD127" s="60">
        <v>38090180356.3106</v>
      </c>
      <c r="CE127" s="60">
        <v>41470512448.676102</v>
      </c>
      <c r="CF127" s="60">
        <v>310126538755.95679</v>
      </c>
      <c r="CG127" s="60">
        <v>32664328653.532101</v>
      </c>
      <c r="CH127" s="60">
        <v>7156169480.9920998</v>
      </c>
      <c r="CI127" s="60" t="s">
        <v>953</v>
      </c>
      <c r="CJ127" s="60">
        <v>14.11</v>
      </c>
      <c r="CK127" s="60">
        <v>126951617506.05479</v>
      </c>
      <c r="CL127" s="60">
        <v>133.54</v>
      </c>
      <c r="CM127" s="85">
        <v>113968</v>
      </c>
      <c r="CN127" s="60">
        <v>-167907243.0381</v>
      </c>
      <c r="CO127" s="60">
        <v>35280131687.869904</v>
      </c>
      <c r="CP127" s="60">
        <v>83158746053.925903</v>
      </c>
      <c r="CQ127" s="60">
        <v>2891758516699.2026</v>
      </c>
      <c r="CR127" s="60">
        <v>864013741.66919994</v>
      </c>
      <c r="CS127" s="60">
        <v>-167907243.0381</v>
      </c>
      <c r="CT127" s="60">
        <v>14458058973.4188</v>
      </c>
      <c r="CU127" s="60">
        <v>12581591753.481501</v>
      </c>
      <c r="CV127" s="60">
        <v>41470512448.676102</v>
      </c>
      <c r="CW127" s="60">
        <v>27039650726.900299</v>
      </c>
      <c r="CX127" s="60">
        <v>66604924126.269402</v>
      </c>
      <c r="CY127" s="60">
        <v>11.84</v>
      </c>
      <c r="CZ127" s="60">
        <f t="shared" si="2"/>
        <v>6.9860000008089784</v>
      </c>
      <c r="DA127" s="60" t="str">
        <f t="shared" si="3"/>
        <v>Y</v>
      </c>
    </row>
    <row r="128" spans="1:105">
      <c r="A128" s="13" t="s">
        <v>953</v>
      </c>
      <c r="B128" s="13">
        <v>113968</v>
      </c>
      <c r="C128" s="13">
        <v>2023</v>
      </c>
      <c r="D128" s="13" t="s">
        <v>1</v>
      </c>
      <c r="E128" s="13" t="s">
        <v>13</v>
      </c>
      <c r="F128" s="84" t="s">
        <v>1804</v>
      </c>
      <c r="G128" s="60" t="s">
        <v>556</v>
      </c>
      <c r="H128" s="60" t="s">
        <v>547</v>
      </c>
      <c r="I128" s="60" t="s">
        <v>2017</v>
      </c>
      <c r="J128" s="60" t="s">
        <v>953</v>
      </c>
      <c r="K128" s="85">
        <v>113968</v>
      </c>
      <c r="L128" s="60">
        <v>32432166000000</v>
      </c>
      <c r="M128" s="60">
        <v>4540031076311.2891</v>
      </c>
      <c r="N128" s="60">
        <v>35445013715.0075</v>
      </c>
      <c r="O128" s="60">
        <v>14854415139.330999</v>
      </c>
      <c r="P128" s="60">
        <v>-0.18</v>
      </c>
      <c r="Q128" s="60">
        <v>369363066203.953</v>
      </c>
      <c r="R128" s="85">
        <v>306931</v>
      </c>
      <c r="S128" s="85" t="s">
        <v>544</v>
      </c>
      <c r="T128" s="60">
        <v>1167520997698.7747</v>
      </c>
      <c r="U128" s="60" t="s">
        <v>544</v>
      </c>
      <c r="V128" s="60" t="s">
        <v>544</v>
      </c>
      <c r="W128" s="60" t="s">
        <v>2018</v>
      </c>
      <c r="X128" s="60">
        <v>65948261374.181999</v>
      </c>
      <c r="Y128" s="60">
        <v>3206653507712.5752</v>
      </c>
      <c r="Z128" s="60">
        <v>10.88</v>
      </c>
      <c r="AA128" s="60" t="s">
        <v>544</v>
      </c>
      <c r="AB128" s="60">
        <v>2602508258879.2368</v>
      </c>
      <c r="AC128" s="60">
        <v>4540031076311.2891</v>
      </c>
      <c r="AD128" s="60">
        <v>7.39</v>
      </c>
      <c r="AE128" s="60">
        <v>255292849517.965</v>
      </c>
      <c r="AF128" s="60">
        <v>11.18</v>
      </c>
      <c r="AG128" s="60" t="s">
        <v>2019</v>
      </c>
      <c r="AH128" s="60" t="s">
        <v>544</v>
      </c>
      <c r="AI128" s="60">
        <v>359800660695.08801</v>
      </c>
      <c r="AJ128" s="60">
        <v>670006019306.58252</v>
      </c>
      <c r="AK128" s="60">
        <v>1.73</v>
      </c>
      <c r="AL128" s="60">
        <v>3871577775521.8247</v>
      </c>
      <c r="AM128" s="60">
        <v>58685816669.162003</v>
      </c>
      <c r="AN128" s="60">
        <v>81514362498.098999</v>
      </c>
      <c r="AO128" s="60">
        <v>421175737680.90649</v>
      </c>
      <c r="AP128" s="60">
        <v>329066157086.55548</v>
      </c>
      <c r="AQ128" s="60">
        <v>4540031076311.2891</v>
      </c>
      <c r="AR128" s="60">
        <v>1.27</v>
      </c>
      <c r="AS128" s="60">
        <v>307308079928.76898</v>
      </c>
      <c r="AT128" s="60">
        <v>1769339968465.2656</v>
      </c>
      <c r="AU128" s="85">
        <v>113968</v>
      </c>
      <c r="AV128" s="60" t="s">
        <v>544</v>
      </c>
      <c r="AW128" s="60">
        <v>12135757879.959499</v>
      </c>
      <c r="AX128" s="60">
        <v>441234111.60799998</v>
      </c>
      <c r="AY128" s="60">
        <v>925298868824.54749</v>
      </c>
      <c r="AZ128" s="60">
        <v>1002116159818.5555</v>
      </c>
      <c r="BA128" s="60">
        <v>99719609150.615494</v>
      </c>
      <c r="BB128" s="60" t="s">
        <v>1808</v>
      </c>
      <c r="BC128" s="60">
        <v>4869522789140.0049</v>
      </c>
      <c r="BD128" s="60">
        <v>67880060466.882004</v>
      </c>
      <c r="BE128" s="60" t="s">
        <v>544</v>
      </c>
      <c r="BF128" s="60">
        <v>53681197150.095497</v>
      </c>
      <c r="BG128" s="60">
        <v>11039951843.897499</v>
      </c>
      <c r="BH128" s="60">
        <v>2794358446440.4287</v>
      </c>
      <c r="BI128" s="60">
        <v>38546951113.206001</v>
      </c>
      <c r="BJ128" s="60" t="s">
        <v>544</v>
      </c>
      <c r="BK128" s="60">
        <v>28112016347.4715</v>
      </c>
      <c r="BL128" s="85" t="s">
        <v>544</v>
      </c>
      <c r="BM128" s="60" t="s">
        <v>544</v>
      </c>
      <c r="BN128" s="60">
        <v>18946329579.817501</v>
      </c>
      <c r="BO128" s="60">
        <v>4007004591119.377</v>
      </c>
      <c r="BP128" s="60">
        <v>2726478385973.5469</v>
      </c>
      <c r="BQ128" s="60">
        <v>189217621348.3425</v>
      </c>
      <c r="BR128" s="60">
        <v>205547203070.2005</v>
      </c>
      <c r="BS128" s="60">
        <v>59517610162.555</v>
      </c>
      <c r="BT128" s="60">
        <v>652788509929.29004</v>
      </c>
      <c r="BU128" s="60">
        <v>105073212375.34151</v>
      </c>
      <c r="BV128" s="60" t="s">
        <v>544</v>
      </c>
      <c r="BW128" s="60" t="s">
        <v>544</v>
      </c>
      <c r="BX128" s="60">
        <v>302624027070.73749</v>
      </c>
      <c r="BY128" s="60" t="s">
        <v>544</v>
      </c>
      <c r="BZ128" s="60">
        <v>112828265.84900001</v>
      </c>
      <c r="CA128" s="60">
        <v>980877988.5905</v>
      </c>
      <c r="CB128" s="60" t="s">
        <v>1979</v>
      </c>
      <c r="CC128" s="60">
        <v>63112576285.716499</v>
      </c>
      <c r="CD128" s="60">
        <v>37297581047.818497</v>
      </c>
      <c r="CE128" s="60">
        <v>42234447613.198997</v>
      </c>
      <c r="CF128" s="60">
        <v>329066157086.55548</v>
      </c>
      <c r="CG128" s="60">
        <v>41750657927.375</v>
      </c>
      <c r="CH128" s="60">
        <v>8212245925.5974998</v>
      </c>
      <c r="CI128" s="60" t="s">
        <v>953</v>
      </c>
      <c r="CJ128" s="60">
        <v>13.83</v>
      </c>
      <c r="CK128" s="60">
        <v>147462623872.28101</v>
      </c>
      <c r="CL128" s="60">
        <v>135.30000000000001</v>
      </c>
      <c r="CM128" s="85">
        <v>113968</v>
      </c>
      <c r="CN128" s="60">
        <v>202138977.52599999</v>
      </c>
      <c r="CO128" s="60">
        <v>38546951113.206001</v>
      </c>
      <c r="CP128" s="60">
        <v>84894590953.999496</v>
      </c>
      <c r="CQ128" s="60">
        <v>3206653507712.5752</v>
      </c>
      <c r="CR128" s="60">
        <v>638753569.56449997</v>
      </c>
      <c r="CS128" s="60">
        <v>202138977.52599999</v>
      </c>
      <c r="CT128" s="60">
        <v>15100509545.488001</v>
      </c>
      <c r="CU128" s="60">
        <v>13011506801.9835</v>
      </c>
      <c r="CV128" s="60">
        <v>42234447613.198997</v>
      </c>
      <c r="CW128" s="60">
        <v>28112016347.4715</v>
      </c>
      <c r="CX128" s="60">
        <v>65948261374.181999</v>
      </c>
      <c r="CY128" s="60">
        <v>11.63</v>
      </c>
      <c r="CZ128" s="60">
        <f t="shared" si="2"/>
        <v>7.1436000007186458</v>
      </c>
      <c r="DA128" s="60" t="str">
        <f t="shared" si="3"/>
        <v>Y</v>
      </c>
    </row>
    <row r="129" spans="1:105">
      <c r="A129" s="13" t="s">
        <v>954</v>
      </c>
      <c r="B129" s="13">
        <v>1500348</v>
      </c>
      <c r="C129" s="13">
        <v>2022</v>
      </c>
      <c r="D129" s="13" t="s">
        <v>1</v>
      </c>
      <c r="E129" s="13" t="s">
        <v>507</v>
      </c>
      <c r="F129" s="84" t="s">
        <v>1812</v>
      </c>
      <c r="G129" s="60" t="s">
        <v>558</v>
      </c>
      <c r="H129" s="60" t="s">
        <v>1881</v>
      </c>
      <c r="I129" s="60" t="s">
        <v>560</v>
      </c>
      <c r="J129" s="60" t="s">
        <v>953</v>
      </c>
      <c r="K129" s="85">
        <v>113968</v>
      </c>
      <c r="L129" s="60">
        <v>6748000000</v>
      </c>
      <c r="M129" s="60">
        <v>347578846.50160003</v>
      </c>
      <c r="N129" s="60">
        <v>9065482.6591999996</v>
      </c>
      <c r="O129" s="60">
        <v>4223690.7844000002</v>
      </c>
      <c r="P129" s="60" t="s">
        <v>544</v>
      </c>
      <c r="Q129" s="60">
        <v>6644586.7218000004</v>
      </c>
      <c r="R129" s="85" t="s">
        <v>544</v>
      </c>
      <c r="S129" s="85" t="s">
        <v>544</v>
      </c>
      <c r="T129" s="60">
        <v>13598223.9888</v>
      </c>
      <c r="U129" s="60">
        <v>60419381.586599998</v>
      </c>
      <c r="V129" s="60" t="s">
        <v>544</v>
      </c>
      <c r="W129" s="60" t="s">
        <v>1806</v>
      </c>
      <c r="X129" s="60">
        <v>9426041.6285999995</v>
      </c>
      <c r="Y129" s="60">
        <v>3142013.8761999998</v>
      </c>
      <c r="Z129" s="60">
        <v>-1.20153</v>
      </c>
      <c r="AA129" s="60">
        <v>5871960.3587999996</v>
      </c>
      <c r="AB129" s="60">
        <v>171265510.465</v>
      </c>
      <c r="AC129" s="60">
        <v>347578846.50160003</v>
      </c>
      <c r="AD129" s="60">
        <v>26.35</v>
      </c>
      <c r="AE129" s="60" t="s">
        <v>544</v>
      </c>
      <c r="AF129" s="60">
        <v>51.526380000000003</v>
      </c>
      <c r="AG129" s="60" t="s">
        <v>1807</v>
      </c>
      <c r="AH129" s="60" t="s">
        <v>544</v>
      </c>
      <c r="AI129" s="60">
        <v>93384773.074599996</v>
      </c>
      <c r="AJ129" s="60" t="s">
        <v>544</v>
      </c>
      <c r="AK129" s="60">
        <v>5.7151800000000001</v>
      </c>
      <c r="AL129" s="60">
        <v>124959437.1092</v>
      </c>
      <c r="AM129" s="60">
        <v>3245030.7245999998</v>
      </c>
      <c r="AN129" s="60">
        <v>5202350.8442000002</v>
      </c>
      <c r="AO129" s="60">
        <v>190169102.1464</v>
      </c>
      <c r="AP129" s="60">
        <v>93848348.892399997</v>
      </c>
      <c r="AQ129" s="60">
        <v>347578846.50160003</v>
      </c>
      <c r="AR129" s="60">
        <v>5.7347700000000001</v>
      </c>
      <c r="AS129" s="60">
        <v>93848348.892399997</v>
      </c>
      <c r="AT129" s="60">
        <v>97659972.283199996</v>
      </c>
      <c r="AU129" s="85">
        <v>1500348</v>
      </c>
      <c r="AV129" s="60" t="s">
        <v>544</v>
      </c>
      <c r="AW129" s="60" t="s">
        <v>544</v>
      </c>
      <c r="AX129" s="60" t="s">
        <v>544</v>
      </c>
      <c r="AY129" s="60" t="s">
        <v>544</v>
      </c>
      <c r="AZ129" s="60" t="s">
        <v>544</v>
      </c>
      <c r="BA129" s="60">
        <v>60419381.586599998</v>
      </c>
      <c r="BB129" s="60" t="s">
        <v>1808</v>
      </c>
      <c r="BC129" s="60">
        <v>354480975.34439999</v>
      </c>
      <c r="BD129" s="60">
        <v>5717435.0861999998</v>
      </c>
      <c r="BE129" s="60" t="s">
        <v>544</v>
      </c>
      <c r="BF129" s="60" t="s">
        <v>544</v>
      </c>
      <c r="BG129" s="60">
        <v>1854303.2712000001</v>
      </c>
      <c r="BH129" s="60">
        <v>158079353.8698</v>
      </c>
      <c r="BI129" s="60">
        <v>-1133185.3324</v>
      </c>
      <c r="BJ129" s="60">
        <v>8395873.1446000002</v>
      </c>
      <c r="BK129" s="60">
        <v>7983805.7510000002</v>
      </c>
      <c r="BL129" s="85" t="s">
        <v>544</v>
      </c>
      <c r="BM129" s="60" t="s">
        <v>544</v>
      </c>
      <c r="BN129" s="60">
        <v>1648269.5744</v>
      </c>
      <c r="BO129" s="60">
        <v>152361918.7836</v>
      </c>
      <c r="BP129" s="60">
        <v>152361918.7836</v>
      </c>
      <c r="BQ129" s="60" t="s">
        <v>544</v>
      </c>
      <c r="BR129" s="60">
        <v>54135353.834200002</v>
      </c>
      <c r="BS129" s="60">
        <v>103016.8484</v>
      </c>
      <c r="BT129" s="60">
        <v>115945462.8742</v>
      </c>
      <c r="BU129" s="60">
        <v>9632075.3254000004</v>
      </c>
      <c r="BV129" s="60" t="s">
        <v>544</v>
      </c>
      <c r="BW129" s="60">
        <v>60419381.586599998</v>
      </c>
      <c r="BX129" s="60">
        <v>93384773.074599996</v>
      </c>
      <c r="BY129" s="60" t="s">
        <v>544</v>
      </c>
      <c r="BZ129" s="60" t="s">
        <v>544</v>
      </c>
      <c r="CA129" s="60" t="s">
        <v>544</v>
      </c>
      <c r="CB129" s="60" t="s">
        <v>544</v>
      </c>
      <c r="CC129" s="60" t="s">
        <v>544</v>
      </c>
      <c r="CD129" s="60">
        <v>2935980.1793999998</v>
      </c>
      <c r="CE129" s="60">
        <v>-1133185.3324</v>
      </c>
      <c r="CF129" s="60">
        <v>93848348.892399997</v>
      </c>
      <c r="CG129" s="60">
        <v>4996317.1474000001</v>
      </c>
      <c r="CH129" s="60">
        <v>1339219.0292</v>
      </c>
      <c r="CI129" s="60" t="s">
        <v>953</v>
      </c>
      <c r="CJ129" s="60">
        <v>54.54</v>
      </c>
      <c r="CK129" s="60">
        <v>14628392.4728</v>
      </c>
      <c r="CL129" s="60">
        <v>1895.1</v>
      </c>
      <c r="CM129" s="85">
        <v>113968</v>
      </c>
      <c r="CN129" s="60" t="s">
        <v>544</v>
      </c>
      <c r="CO129" s="60">
        <v>-1133185.3324</v>
      </c>
      <c r="CP129" s="60">
        <v>11074311.203</v>
      </c>
      <c r="CQ129" s="60">
        <v>3142013.8761999998</v>
      </c>
      <c r="CR129" s="60" t="s">
        <v>544</v>
      </c>
      <c r="CS129" s="60" t="s">
        <v>544</v>
      </c>
      <c r="CT129" s="60" t="s">
        <v>544</v>
      </c>
      <c r="CU129" s="60">
        <v>7983805.7510000002</v>
      </c>
      <c r="CV129" s="60">
        <v>-1133185.3324</v>
      </c>
      <c r="CW129" s="60">
        <v>7983805.7510000002</v>
      </c>
      <c r="CX129" s="60">
        <v>9426041.6285999995</v>
      </c>
      <c r="CY129" s="60">
        <v>54.54</v>
      </c>
      <c r="CZ129" s="60">
        <f t="shared" si="2"/>
        <v>19.414300001047206</v>
      </c>
      <c r="DA129" s="60" t="str">
        <f t="shared" si="3"/>
        <v>N: parent data from row 127</v>
      </c>
    </row>
    <row r="130" spans="1:105">
      <c r="A130" s="13" t="s">
        <v>954</v>
      </c>
      <c r="B130" s="13">
        <v>1500348</v>
      </c>
      <c r="C130" s="13">
        <v>2023</v>
      </c>
      <c r="D130" s="13" t="s">
        <v>1</v>
      </c>
      <c r="E130" s="13" t="s">
        <v>507</v>
      </c>
      <c r="F130" s="84" t="s">
        <v>1804</v>
      </c>
      <c r="G130" s="60" t="s">
        <v>558</v>
      </c>
      <c r="H130" s="60" t="s">
        <v>1881</v>
      </c>
      <c r="I130" s="60" t="s">
        <v>560</v>
      </c>
      <c r="J130" s="60" t="s">
        <v>953</v>
      </c>
      <c r="K130" s="85">
        <v>113968</v>
      </c>
      <c r="L130" s="60">
        <v>11314000000</v>
      </c>
      <c r="M130" s="60">
        <v>664368720.81700003</v>
      </c>
      <c r="N130" s="60">
        <v>9923838.9444999993</v>
      </c>
      <c r="O130" s="60">
        <v>2348837.62</v>
      </c>
      <c r="P130" s="60">
        <v>0.27682000000000001</v>
      </c>
      <c r="Q130" s="60">
        <v>6576745.3360000001</v>
      </c>
      <c r="R130" s="85" t="s">
        <v>544</v>
      </c>
      <c r="S130" s="85" t="s">
        <v>544</v>
      </c>
      <c r="T130" s="60">
        <v>26835469.808499999</v>
      </c>
      <c r="U130" s="60">
        <v>68351174.741999999</v>
      </c>
      <c r="V130" s="60" t="s">
        <v>544</v>
      </c>
      <c r="W130" s="60" t="s">
        <v>1806</v>
      </c>
      <c r="X130" s="60">
        <v>13681979.136499999</v>
      </c>
      <c r="Y130" s="60">
        <v>37170355.336499996</v>
      </c>
      <c r="Z130" s="60">
        <v>8.3860799999999998</v>
      </c>
      <c r="AA130" s="60">
        <v>94716877.026500002</v>
      </c>
      <c r="AB130" s="60">
        <v>221377945.685</v>
      </c>
      <c r="AC130" s="60">
        <v>664368720.81700003</v>
      </c>
      <c r="AD130" s="60">
        <v>17</v>
      </c>
      <c r="AE130" s="60" t="s">
        <v>544</v>
      </c>
      <c r="AF130" s="60">
        <v>68.322429999999997</v>
      </c>
      <c r="AG130" s="60" t="s">
        <v>1807</v>
      </c>
      <c r="AH130" s="60" t="s">
        <v>544</v>
      </c>
      <c r="AI130" s="60">
        <v>114094787.3915</v>
      </c>
      <c r="AJ130" s="60" t="s">
        <v>544</v>
      </c>
      <c r="AK130" s="60">
        <v>7.5575700000000001</v>
      </c>
      <c r="AL130" s="60">
        <v>452209962.79049999</v>
      </c>
      <c r="AM130" s="60">
        <v>3464535.4895000001</v>
      </c>
      <c r="AN130" s="60">
        <v>15150002.649</v>
      </c>
      <c r="AO130" s="60">
        <v>473819268.89450002</v>
      </c>
      <c r="AP130" s="60">
        <v>116326183.1305</v>
      </c>
      <c r="AQ130" s="60">
        <v>664368720.81700003</v>
      </c>
      <c r="AR130" s="60">
        <v>5.1274300000000004</v>
      </c>
      <c r="AS130" s="60">
        <v>116326183.1305</v>
      </c>
      <c r="AT130" s="60">
        <v>125956417.3725</v>
      </c>
      <c r="AU130" s="85">
        <v>1500348</v>
      </c>
      <c r="AV130" s="60" t="s">
        <v>544</v>
      </c>
      <c r="AW130" s="60" t="s">
        <v>544</v>
      </c>
      <c r="AX130" s="60" t="s">
        <v>544</v>
      </c>
      <c r="AY130" s="60" t="s">
        <v>544</v>
      </c>
      <c r="AZ130" s="60" t="s">
        <v>544</v>
      </c>
      <c r="BA130" s="60">
        <v>67587802.515499994</v>
      </c>
      <c r="BB130" s="60" t="s">
        <v>1808</v>
      </c>
      <c r="BC130" s="60">
        <v>670828024.27199996</v>
      </c>
      <c r="BD130" s="60">
        <v>8925582.9560000002</v>
      </c>
      <c r="BE130" s="60" t="s">
        <v>544</v>
      </c>
      <c r="BF130" s="60" t="s">
        <v>544</v>
      </c>
      <c r="BG130" s="60">
        <v>4638954.2994999997</v>
      </c>
      <c r="BH130" s="60">
        <v>193544219.88800001</v>
      </c>
      <c r="BI130" s="60">
        <v>9336629.5395</v>
      </c>
      <c r="BJ130" s="60">
        <v>8397094.4914999995</v>
      </c>
      <c r="BK130" s="60">
        <v>8866862.0154999997</v>
      </c>
      <c r="BL130" s="85" t="s">
        <v>544</v>
      </c>
      <c r="BM130" s="60" t="s">
        <v>544</v>
      </c>
      <c r="BN130" s="60">
        <v>5402326.5259999996</v>
      </c>
      <c r="BO130" s="60">
        <v>184618636.93200001</v>
      </c>
      <c r="BP130" s="60">
        <v>184618636.93200001</v>
      </c>
      <c r="BQ130" s="60" t="s">
        <v>544</v>
      </c>
      <c r="BR130" s="60">
        <v>44275589.137000002</v>
      </c>
      <c r="BS130" s="60">
        <v>117441.88099999999</v>
      </c>
      <c r="BT130" s="60">
        <v>320322730.42750001</v>
      </c>
      <c r="BU130" s="60">
        <v>17205235.566500001</v>
      </c>
      <c r="BV130" s="60" t="s">
        <v>544</v>
      </c>
      <c r="BW130" s="60">
        <v>68351174.741999999</v>
      </c>
      <c r="BX130" s="60">
        <v>114094787.3915</v>
      </c>
      <c r="BY130" s="60" t="s">
        <v>544</v>
      </c>
      <c r="BZ130" s="60" t="s">
        <v>544</v>
      </c>
      <c r="CA130" s="60" t="s">
        <v>544</v>
      </c>
      <c r="CB130" s="60" t="s">
        <v>544</v>
      </c>
      <c r="CC130" s="60" t="s">
        <v>544</v>
      </c>
      <c r="CD130" s="60">
        <v>2172674.7985</v>
      </c>
      <c r="CE130" s="60">
        <v>7868606.0269999998</v>
      </c>
      <c r="CF130" s="60">
        <v>116326183.1305</v>
      </c>
      <c r="CG130" s="60">
        <v>11626746.219000001</v>
      </c>
      <c r="CH130" s="60">
        <v>234883.76199999999</v>
      </c>
      <c r="CI130" s="60" t="s">
        <v>953</v>
      </c>
      <c r="CJ130" s="60">
        <v>51.53</v>
      </c>
      <c r="CK130" s="60">
        <v>28831981.785500001</v>
      </c>
      <c r="CL130" s="60">
        <v>1563</v>
      </c>
      <c r="CM130" s="85">
        <v>113968</v>
      </c>
      <c r="CN130" s="60" t="s">
        <v>544</v>
      </c>
      <c r="CO130" s="60">
        <v>9336629.5395</v>
      </c>
      <c r="CP130" s="60">
        <v>19084305.662500001</v>
      </c>
      <c r="CQ130" s="60">
        <v>37170355.336499996</v>
      </c>
      <c r="CR130" s="60" t="s">
        <v>544</v>
      </c>
      <c r="CS130" s="60" t="s">
        <v>544</v>
      </c>
      <c r="CT130" s="60" t="s">
        <v>544</v>
      </c>
      <c r="CU130" s="60">
        <v>8866862.0154999997</v>
      </c>
      <c r="CV130" s="60">
        <v>7868606.0269999998</v>
      </c>
      <c r="CW130" s="60">
        <v>8866862.0154999997</v>
      </c>
      <c r="CX130" s="60">
        <v>13681979.136499999</v>
      </c>
      <c r="CY130" s="60">
        <v>51.53</v>
      </c>
      <c r="CZ130" s="60">
        <f t="shared" si="2"/>
        <v>17.029699992628693</v>
      </c>
      <c r="DA130" s="60" t="str">
        <f t="shared" si="3"/>
        <v>N: parent data from row 127</v>
      </c>
    </row>
    <row r="131" spans="1:105">
      <c r="A131" s="13" t="s">
        <v>956</v>
      </c>
      <c r="B131" s="13">
        <v>1498192</v>
      </c>
      <c r="C131" s="13">
        <v>2022</v>
      </c>
      <c r="D131" s="13" t="s">
        <v>1</v>
      </c>
      <c r="E131" s="13" t="s">
        <v>507</v>
      </c>
      <c r="F131" s="84" t="s">
        <v>1812</v>
      </c>
      <c r="G131" s="60" t="s">
        <v>2035</v>
      </c>
      <c r="H131" s="60" t="s">
        <v>1814</v>
      </c>
      <c r="I131" s="60" t="s">
        <v>2036</v>
      </c>
      <c r="J131" s="60" t="s">
        <v>957</v>
      </c>
      <c r="K131" s="85">
        <v>107516</v>
      </c>
      <c r="L131" s="60">
        <v>467011761000</v>
      </c>
      <c r="M131" s="60">
        <v>59811957099.114899</v>
      </c>
      <c r="N131" s="60">
        <v>742949282.83440006</v>
      </c>
      <c r="O131" s="60">
        <v>233793545.09689999</v>
      </c>
      <c r="P131" s="60">
        <v>-0.09</v>
      </c>
      <c r="Q131" s="60">
        <v>1943356173.2801001</v>
      </c>
      <c r="R131" s="85" t="s">
        <v>544</v>
      </c>
      <c r="S131" s="85" t="s">
        <v>544</v>
      </c>
      <c r="T131" s="60">
        <v>4218928278.9584999</v>
      </c>
      <c r="U131" s="60" t="s">
        <v>544</v>
      </c>
      <c r="V131" s="60" t="s">
        <v>544</v>
      </c>
      <c r="W131" s="60" t="s">
        <v>2037</v>
      </c>
      <c r="X131" s="60">
        <v>703457607.62699997</v>
      </c>
      <c r="Y131" s="60">
        <v>43316912144.165703</v>
      </c>
      <c r="Z131" s="60">
        <v>5.19</v>
      </c>
      <c r="AA131" s="60">
        <v>225026511.28490001</v>
      </c>
      <c r="AB131" s="60">
        <v>41982816344.900002</v>
      </c>
      <c r="AC131" s="60">
        <v>59811957099.114899</v>
      </c>
      <c r="AD131" s="60">
        <v>10.11</v>
      </c>
      <c r="AE131" s="60">
        <v>2482400358.7653999</v>
      </c>
      <c r="AF131" s="60">
        <v>5.84</v>
      </c>
      <c r="AG131" s="60" t="s">
        <v>2038</v>
      </c>
      <c r="AH131" s="60" t="s">
        <v>544</v>
      </c>
      <c r="AI131" s="60">
        <v>6283673284.2136002</v>
      </c>
      <c r="AJ131" s="60">
        <v>5275219518.7802</v>
      </c>
      <c r="AK131" s="60">
        <v>1.19</v>
      </c>
      <c r="AL131" s="60">
        <v>50751707226.608803</v>
      </c>
      <c r="AM131" s="60">
        <v>1066894339.2076</v>
      </c>
      <c r="AN131" s="60">
        <v>841486424.2342</v>
      </c>
      <c r="AO131" s="60">
        <v>290404713.13330001</v>
      </c>
      <c r="AP131" s="60">
        <v>5978287654.0711002</v>
      </c>
      <c r="AQ131" s="60">
        <v>59811957099.114899</v>
      </c>
      <c r="AR131" s="60">
        <v>2.75</v>
      </c>
      <c r="AS131" s="60">
        <v>5990042777.0227003</v>
      </c>
      <c r="AT131" s="60">
        <v>19234427383.403099</v>
      </c>
      <c r="AU131" s="85">
        <v>1498192</v>
      </c>
      <c r="AV131" s="60">
        <v>2808079277.8436999</v>
      </c>
      <c r="AW131" s="60">
        <v>2802514600.5892</v>
      </c>
      <c r="AX131" s="60" t="s">
        <v>544</v>
      </c>
      <c r="AY131" s="60">
        <v>7286196465.6302996</v>
      </c>
      <c r="AZ131" s="60">
        <v>27088582865.4632</v>
      </c>
      <c r="BA131" s="60" t="s">
        <v>544</v>
      </c>
      <c r="BB131" s="60" t="s">
        <v>1808</v>
      </c>
      <c r="BC131" s="60">
        <v>62138205050.083397</v>
      </c>
      <c r="BD131" s="60">
        <v>346585041.00580001</v>
      </c>
      <c r="BE131" s="60" t="s">
        <v>544</v>
      </c>
      <c r="BF131" s="60" t="s">
        <v>544</v>
      </c>
      <c r="BG131" s="60">
        <v>43830942.625799999</v>
      </c>
      <c r="BH131" s="60">
        <v>26992047260.948799</v>
      </c>
      <c r="BI131" s="60">
        <v>17348232.583099999</v>
      </c>
      <c r="BJ131" s="60" t="s">
        <v>544</v>
      </c>
      <c r="BK131" s="60">
        <v>153932377.05899999</v>
      </c>
      <c r="BL131" s="85" t="s">
        <v>2044</v>
      </c>
      <c r="BM131" s="60" t="s">
        <v>2045</v>
      </c>
      <c r="BN131" s="60">
        <v>48049948.773599997</v>
      </c>
      <c r="BO131" s="60">
        <v>58559971059.075699</v>
      </c>
      <c r="BP131" s="60">
        <v>26645462219.943001</v>
      </c>
      <c r="BQ131" s="60">
        <v>3143834528.8896999</v>
      </c>
      <c r="BR131" s="60">
        <v>4522774718.5271997</v>
      </c>
      <c r="BS131" s="60">
        <v>904904328.95140004</v>
      </c>
      <c r="BT131" s="60">
        <v>4407253970.5689001</v>
      </c>
      <c r="BU131" s="60">
        <v>664192879.14090002</v>
      </c>
      <c r="BV131" s="60" t="s">
        <v>544</v>
      </c>
      <c r="BW131" s="60">
        <v>3244344390.5764999</v>
      </c>
      <c r="BX131" s="60">
        <v>5787842085.4113998</v>
      </c>
      <c r="BY131" s="60" t="s">
        <v>544</v>
      </c>
      <c r="BZ131" s="60">
        <v>-42902663.937200002</v>
      </c>
      <c r="CA131" s="60" t="s">
        <v>544</v>
      </c>
      <c r="CB131" s="60" t="s">
        <v>1979</v>
      </c>
      <c r="CC131" s="60">
        <v>655021388.36160004</v>
      </c>
      <c r="CD131" s="60">
        <v>30952996.928199999</v>
      </c>
      <c r="CE131" s="60">
        <v>368788037.93339998</v>
      </c>
      <c r="CF131" s="60">
        <v>5978287654.0711002</v>
      </c>
      <c r="CG131" s="60">
        <v>880746670.13829994</v>
      </c>
      <c r="CH131" s="60">
        <v>664190.57380000001</v>
      </c>
      <c r="CI131" s="60" t="s">
        <v>957</v>
      </c>
      <c r="CJ131" s="60">
        <v>14.97</v>
      </c>
      <c r="CK131" s="60">
        <v>1544944031.8612001</v>
      </c>
      <c r="CL131" s="60">
        <v>145.06</v>
      </c>
      <c r="CM131" s="85">
        <v>107516</v>
      </c>
      <c r="CN131" s="60">
        <v>-7309938.5251000002</v>
      </c>
      <c r="CO131" s="60">
        <v>17348232.583099999</v>
      </c>
      <c r="CP131" s="60">
        <v>751507556.40059996</v>
      </c>
      <c r="CQ131" s="60">
        <v>43316912144.165703</v>
      </c>
      <c r="CR131" s="60">
        <v>4482.5820000000003</v>
      </c>
      <c r="CS131" s="60">
        <v>-7309938.5251000002</v>
      </c>
      <c r="CT131" s="60">
        <v>75969262.299899995</v>
      </c>
      <c r="CU131" s="60">
        <v>77963114.759100005</v>
      </c>
      <c r="CV131" s="60">
        <v>368788037.93339998</v>
      </c>
      <c r="CW131" s="60">
        <v>153932377.05899999</v>
      </c>
      <c r="CX131" s="60">
        <v>703457607.62699997</v>
      </c>
      <c r="CY131" s="60">
        <v>13.79</v>
      </c>
      <c r="CZ131" s="60">
        <f t="shared" ref="CZ131:CZ194" si="4">IFERROR(L131/M131,"")</f>
        <v>7.8079999995002813</v>
      </c>
      <c r="DA131" s="60" t="str">
        <f t="shared" ref="DA131:DA194" si="5">IF(D131=0,"",IF(K131=B131,"Y",IF(ISERROR(MATCH(K131,B:B,0)),"N","N: parent data from row "&amp; MATCH(K131,B:B,0))))</f>
        <v>N: parent data from row 133</v>
      </c>
    </row>
    <row r="132" spans="1:105">
      <c r="A132" s="13" t="s">
        <v>956</v>
      </c>
      <c r="B132" s="13">
        <v>1498192</v>
      </c>
      <c r="C132" s="13">
        <v>2023</v>
      </c>
      <c r="D132" s="13" t="s">
        <v>1</v>
      </c>
      <c r="E132" s="13" t="s">
        <v>507</v>
      </c>
      <c r="F132" s="84" t="s">
        <v>1804</v>
      </c>
      <c r="G132" s="60" t="s">
        <v>2035</v>
      </c>
      <c r="H132" s="60" t="s">
        <v>1814</v>
      </c>
      <c r="I132" s="60" t="s">
        <v>2036</v>
      </c>
      <c r="J132" s="60" t="s">
        <v>957</v>
      </c>
      <c r="K132" s="85">
        <v>107516</v>
      </c>
      <c r="L132" s="60">
        <v>424954364000</v>
      </c>
      <c r="M132" s="60">
        <v>54404604267.735199</v>
      </c>
      <c r="N132" s="60">
        <v>809156189.86520004</v>
      </c>
      <c r="O132" s="60">
        <v>497539879.58109999</v>
      </c>
      <c r="P132" s="60">
        <v>-0.13</v>
      </c>
      <c r="Q132" s="60">
        <v>1932219305.8125</v>
      </c>
      <c r="R132" s="85" t="s">
        <v>544</v>
      </c>
      <c r="S132" s="85" t="s">
        <v>544</v>
      </c>
      <c r="T132" s="60">
        <v>4163160670.2147999</v>
      </c>
      <c r="U132" s="60" t="s">
        <v>544</v>
      </c>
      <c r="V132" s="60" t="s">
        <v>544</v>
      </c>
      <c r="W132" s="60" t="s">
        <v>2037</v>
      </c>
      <c r="X132" s="60">
        <v>1144043912.2569001</v>
      </c>
      <c r="Y132" s="60">
        <v>42674061957.397797</v>
      </c>
      <c r="Z132" s="60">
        <v>4.96</v>
      </c>
      <c r="AA132" s="60">
        <v>228952118.7719</v>
      </c>
      <c r="AB132" s="60">
        <v>38322147734.529701</v>
      </c>
      <c r="AC132" s="60">
        <v>54404604267.735199</v>
      </c>
      <c r="AD132" s="60">
        <v>11.96</v>
      </c>
      <c r="AE132" s="60">
        <v>2510948917.8098998</v>
      </c>
      <c r="AF132" s="60">
        <v>6.22</v>
      </c>
      <c r="AG132" s="60" t="s">
        <v>2038</v>
      </c>
      <c r="AH132" s="60" t="s">
        <v>544</v>
      </c>
      <c r="AI132" s="60">
        <v>6742495198.0513</v>
      </c>
      <c r="AJ132" s="60">
        <v>5433507488.6104002</v>
      </c>
      <c r="AK132" s="60">
        <v>2.04</v>
      </c>
      <c r="AL132" s="60">
        <v>44829048002.390297</v>
      </c>
      <c r="AM132" s="60">
        <v>1046312635.8668</v>
      </c>
      <c r="AN132" s="60">
        <v>1739244142.6105001</v>
      </c>
      <c r="AO132" s="60">
        <v>216908718.4409</v>
      </c>
      <c r="AP132" s="60">
        <v>6418141722.2334003</v>
      </c>
      <c r="AQ132" s="60">
        <v>54404604267.735199</v>
      </c>
      <c r="AR132" s="60">
        <v>3.19</v>
      </c>
      <c r="AS132" s="60">
        <v>6277072460.9567003</v>
      </c>
      <c r="AT132" s="60">
        <v>17432444242.640099</v>
      </c>
      <c r="AU132" s="85">
        <v>1498192</v>
      </c>
      <c r="AV132" s="60">
        <v>2249817564.6297998</v>
      </c>
      <c r="AW132" s="60">
        <v>420948278.00529999</v>
      </c>
      <c r="AX132" s="60" t="s">
        <v>544</v>
      </c>
      <c r="AY132" s="60">
        <v>7490175392.5347996</v>
      </c>
      <c r="AZ132" s="60">
        <v>24136402889.6796</v>
      </c>
      <c r="BA132" s="60" t="s">
        <v>544</v>
      </c>
      <c r="BB132" s="60" t="s">
        <v>1808</v>
      </c>
      <c r="BC132" s="60">
        <v>56367183578.664001</v>
      </c>
      <c r="BD132" s="60">
        <v>797272308.16180003</v>
      </c>
      <c r="BE132" s="60" t="s">
        <v>544</v>
      </c>
      <c r="BF132" s="60" t="s">
        <v>544</v>
      </c>
      <c r="BG132" s="60">
        <v>47776981.173100002</v>
      </c>
      <c r="BH132" s="60">
        <v>25376900649.060501</v>
      </c>
      <c r="BI132" s="60">
        <v>460856484.37480003</v>
      </c>
      <c r="BJ132" s="60" t="s">
        <v>544</v>
      </c>
      <c r="BK132" s="60">
        <v>167478299.80809999</v>
      </c>
      <c r="BL132" s="85" t="s">
        <v>2044</v>
      </c>
      <c r="BM132" s="60" t="s">
        <v>2045</v>
      </c>
      <c r="BN132" s="60">
        <v>-95782998.321099997</v>
      </c>
      <c r="BO132" s="60">
        <v>53064680186.515602</v>
      </c>
      <c r="BP132" s="60">
        <v>24579628340.898701</v>
      </c>
      <c r="BQ132" s="60">
        <v>3095216361.0700002</v>
      </c>
      <c r="BR132" s="60">
        <v>3675485724.6995001</v>
      </c>
      <c r="BS132" s="60">
        <v>1070949430.1275001</v>
      </c>
      <c r="BT132" s="60">
        <v>1505085648.2153001</v>
      </c>
      <c r="BU132" s="60">
        <v>1191078734.9356999</v>
      </c>
      <c r="BV132" s="60" t="s">
        <v>544</v>
      </c>
      <c r="BW132" s="60">
        <v>2852257328.9727998</v>
      </c>
      <c r="BX132" s="60">
        <v>6246854435.1002998</v>
      </c>
      <c r="BY132" s="60" t="s">
        <v>544</v>
      </c>
      <c r="BZ132" s="60">
        <v>-48813084.104699999</v>
      </c>
      <c r="CA132" s="60" t="s">
        <v>544</v>
      </c>
      <c r="CB132" s="60" t="s">
        <v>1979</v>
      </c>
      <c r="CC132" s="60">
        <v>1531002432.2339001</v>
      </c>
      <c r="CD132" s="60">
        <v>42116374.337499999</v>
      </c>
      <c r="CE132" s="60">
        <v>361487773.59750003</v>
      </c>
      <c r="CF132" s="60">
        <v>6418141722.2334003</v>
      </c>
      <c r="CG132" s="60">
        <v>1692204839.0713999</v>
      </c>
      <c r="CH132" s="60">
        <v>46719498.136500001</v>
      </c>
      <c r="CI132" s="60" t="s">
        <v>957</v>
      </c>
      <c r="CJ132" s="60">
        <v>17.59</v>
      </c>
      <c r="CK132" s="60">
        <v>2883288054.8674998</v>
      </c>
      <c r="CL132" s="60">
        <v>181.37</v>
      </c>
      <c r="CM132" s="85">
        <v>107516</v>
      </c>
      <c r="CN132" s="60">
        <v>-4779157.5975000001</v>
      </c>
      <c r="CO132" s="60">
        <v>460856484.37480003</v>
      </c>
      <c r="CP132" s="60">
        <v>1048260913.9359</v>
      </c>
      <c r="CQ132" s="60">
        <v>42674061957.397797</v>
      </c>
      <c r="CR132" s="60">
        <v>4480.8603000000003</v>
      </c>
      <c r="CS132" s="60">
        <v>-4779157.5975000001</v>
      </c>
      <c r="CT132" s="60">
        <v>83239790.026999995</v>
      </c>
      <c r="CU132" s="60">
        <v>84238509.781100005</v>
      </c>
      <c r="CV132" s="60">
        <v>361487773.59750003</v>
      </c>
      <c r="CW132" s="60">
        <v>167478299.80809999</v>
      </c>
      <c r="CX132" s="60">
        <v>1144043912.2569001</v>
      </c>
      <c r="CY132" s="60">
        <v>16.3</v>
      </c>
      <c r="CZ132" s="60">
        <f t="shared" si="4"/>
        <v>7.8110000011896119</v>
      </c>
      <c r="DA132" s="60" t="str">
        <f t="shared" si="5"/>
        <v>N: parent data from row 133</v>
      </c>
    </row>
    <row r="133" spans="1:105">
      <c r="A133" s="13" t="s">
        <v>957</v>
      </c>
      <c r="B133" s="13">
        <v>107516</v>
      </c>
      <c r="C133" s="13">
        <v>2022</v>
      </c>
      <c r="D133" s="13" t="s">
        <v>1</v>
      </c>
      <c r="E133" s="13" t="s">
        <v>13</v>
      </c>
      <c r="F133" s="84" t="s">
        <v>1812</v>
      </c>
      <c r="G133" s="60" t="s">
        <v>556</v>
      </c>
      <c r="H133" s="60" t="s">
        <v>1814</v>
      </c>
      <c r="I133" s="60" t="s">
        <v>2017</v>
      </c>
      <c r="J133" s="60" t="s">
        <v>957</v>
      </c>
      <c r="K133" s="85">
        <v>107516</v>
      </c>
      <c r="L133" s="60">
        <v>12991571000000</v>
      </c>
      <c r="M133" s="60">
        <v>1859658030131.0588</v>
      </c>
      <c r="N133" s="60">
        <v>14099484682.0203</v>
      </c>
      <c r="O133" s="60">
        <v>8288863440.2082005</v>
      </c>
      <c r="P133" s="60">
        <v>-0.09</v>
      </c>
      <c r="Q133" s="60">
        <v>119744059533.8004</v>
      </c>
      <c r="R133" s="85">
        <v>91823</v>
      </c>
      <c r="S133" s="85" t="s">
        <v>544</v>
      </c>
      <c r="T133" s="60">
        <v>425185370692.24652</v>
      </c>
      <c r="U133" s="60" t="s">
        <v>544</v>
      </c>
      <c r="V133" s="60" t="s">
        <v>544</v>
      </c>
      <c r="W133" s="60" t="s">
        <v>2018</v>
      </c>
      <c r="X133" s="60">
        <v>24317492124.295399</v>
      </c>
      <c r="Y133" s="60">
        <v>1137857429012.2385</v>
      </c>
      <c r="Z133" s="60">
        <v>11.15</v>
      </c>
      <c r="AA133" s="60">
        <v>159793873442.70401</v>
      </c>
      <c r="AB133" s="60">
        <v>1195258230608.7979</v>
      </c>
      <c r="AC133" s="60">
        <v>1859658030131.0588</v>
      </c>
      <c r="AD133" s="60">
        <v>7.08</v>
      </c>
      <c r="AE133" s="60">
        <v>122053965058.86929</v>
      </c>
      <c r="AF133" s="60">
        <v>11.69</v>
      </c>
      <c r="AG133" s="60" t="s">
        <v>2019</v>
      </c>
      <c r="AH133" s="60" t="s">
        <v>544</v>
      </c>
      <c r="AI133" s="60">
        <v>145525908943.92679</v>
      </c>
      <c r="AJ133" s="60">
        <v>216525622648.84561</v>
      </c>
      <c r="AK133" s="60">
        <v>1.5</v>
      </c>
      <c r="AL133" s="60">
        <v>1588933008690.894</v>
      </c>
      <c r="AM133" s="60">
        <v>18992270252.596001</v>
      </c>
      <c r="AN133" s="60">
        <v>35526052100.094498</v>
      </c>
      <c r="AO133" s="60">
        <v>115388204968.0294</v>
      </c>
      <c r="AP133" s="60">
        <v>122426853693.23779</v>
      </c>
      <c r="AQ133" s="60">
        <v>1859658030131.0588</v>
      </c>
      <c r="AR133" s="60">
        <v>1.35</v>
      </c>
      <c r="AS133" s="60">
        <v>121858431133.89909</v>
      </c>
      <c r="AT133" s="60">
        <v>677058116154.06165</v>
      </c>
      <c r="AU133" s="85">
        <v>107516</v>
      </c>
      <c r="AV133" s="60" t="s">
        <v>544</v>
      </c>
      <c r="AW133" s="60">
        <v>18410105924.0061</v>
      </c>
      <c r="AX133" s="60">
        <v>143143429.69999999</v>
      </c>
      <c r="AY133" s="60">
        <v>338579587707.7149</v>
      </c>
      <c r="AZ133" s="60">
        <v>566161895153.44788</v>
      </c>
      <c r="BA133" s="60">
        <v>31247494986.3615</v>
      </c>
      <c r="BB133" s="60" t="s">
        <v>1808</v>
      </c>
      <c r="BC133" s="60">
        <v>2054052962831.1357</v>
      </c>
      <c r="BD133" s="60">
        <v>25491840821.554199</v>
      </c>
      <c r="BE133" s="60" t="s">
        <v>544</v>
      </c>
      <c r="BF133" s="60">
        <v>8106641854.2000999</v>
      </c>
      <c r="BG133" s="60">
        <v>6420698539.1934996</v>
      </c>
      <c r="BH133" s="60">
        <v>1046885198848.1379</v>
      </c>
      <c r="BI133" s="60">
        <v>13181935297.643299</v>
      </c>
      <c r="BJ133" s="60" t="s">
        <v>544</v>
      </c>
      <c r="BK133" s="60">
        <v>13038362437.6542</v>
      </c>
      <c r="BL133" s="85" t="s">
        <v>2046</v>
      </c>
      <c r="BM133" s="60" t="s">
        <v>2047</v>
      </c>
      <c r="BN133" s="60">
        <v>11711709131.194599</v>
      </c>
      <c r="BO133" s="60">
        <v>1698526481337.8083</v>
      </c>
      <c r="BP133" s="60">
        <v>1021393358026.5837</v>
      </c>
      <c r="BQ133" s="60">
        <v>90722588022.703598</v>
      </c>
      <c r="BR133" s="60">
        <v>74414113933.552902</v>
      </c>
      <c r="BS133" s="60">
        <v>10534211278.482401</v>
      </c>
      <c r="BT133" s="60">
        <v>272871600311.94571</v>
      </c>
      <c r="BU133" s="60">
        <v>41776409957.945</v>
      </c>
      <c r="BV133" s="60" t="s">
        <v>544</v>
      </c>
      <c r="BW133" s="60" t="s">
        <v>544</v>
      </c>
      <c r="BX133" s="60">
        <v>120263956470.47079</v>
      </c>
      <c r="BY133" s="60" t="s">
        <v>544</v>
      </c>
      <c r="BZ133" s="60">
        <v>70712854.271799996</v>
      </c>
      <c r="CA133" s="60">
        <v>1225594045.0913999</v>
      </c>
      <c r="CB133" s="60" t="s">
        <v>1979</v>
      </c>
      <c r="CC133" s="60">
        <v>23397795588.4729</v>
      </c>
      <c r="CD133" s="60">
        <v>28786143712.669998</v>
      </c>
      <c r="CE133" s="60">
        <v>14490981962.2498</v>
      </c>
      <c r="CF133" s="60">
        <v>122426853693.23779</v>
      </c>
      <c r="CG133" s="60">
        <v>18067134266.444901</v>
      </c>
      <c r="CH133" s="60">
        <v>5892785570.4598999</v>
      </c>
      <c r="CI133" s="60" t="s">
        <v>957</v>
      </c>
      <c r="CJ133" s="60">
        <v>12.18</v>
      </c>
      <c r="CK133" s="60">
        <v>59843544224.3899</v>
      </c>
      <c r="CL133" s="60">
        <v>122</v>
      </c>
      <c r="CM133" s="85">
        <v>107516</v>
      </c>
      <c r="CN133" s="60">
        <v>831377039.69760001</v>
      </c>
      <c r="CO133" s="60">
        <v>13181935297.643299</v>
      </c>
      <c r="CP133" s="60">
        <v>36029201255.489998</v>
      </c>
      <c r="CQ133" s="60">
        <v>1137857429012.2385</v>
      </c>
      <c r="CR133" s="60" t="s">
        <v>544</v>
      </c>
      <c r="CS133" s="60">
        <v>831377039.69760001</v>
      </c>
      <c r="CT133" s="60">
        <v>5627540795.2257996</v>
      </c>
      <c r="CU133" s="60">
        <v>7410821642.4284</v>
      </c>
      <c r="CV133" s="60">
        <v>14490981962.2498</v>
      </c>
      <c r="CW133" s="60">
        <v>13038362437.6542</v>
      </c>
      <c r="CX133" s="60">
        <v>24317492124.295399</v>
      </c>
      <c r="CY133" s="60">
        <v>10.06</v>
      </c>
      <c r="CZ133" s="60">
        <f t="shared" si="4"/>
        <v>6.9860000008089784</v>
      </c>
      <c r="DA133" s="60" t="str">
        <f t="shared" si="5"/>
        <v>Y</v>
      </c>
    </row>
    <row r="134" spans="1:105">
      <c r="A134" s="13" t="s">
        <v>957</v>
      </c>
      <c r="B134" s="13">
        <v>107516</v>
      </c>
      <c r="C134" s="13">
        <v>2023</v>
      </c>
      <c r="D134" s="13" t="s">
        <v>1</v>
      </c>
      <c r="E134" s="13" t="s">
        <v>13</v>
      </c>
      <c r="F134" s="84" t="s">
        <v>1804</v>
      </c>
      <c r="G134" s="60" t="s">
        <v>556</v>
      </c>
      <c r="H134" s="60" t="s">
        <v>1814</v>
      </c>
      <c r="I134" s="60" t="s">
        <v>2017</v>
      </c>
      <c r="J134" s="60" t="s">
        <v>957</v>
      </c>
      <c r="K134" s="85">
        <v>107516</v>
      </c>
      <c r="L134" s="60">
        <v>14060472000000</v>
      </c>
      <c r="M134" s="60">
        <v>1968261380618.3879</v>
      </c>
      <c r="N134" s="60">
        <v>14792121617.863501</v>
      </c>
      <c r="O134" s="60">
        <v>7691360097.776</v>
      </c>
      <c r="P134" s="60">
        <v>-0.08</v>
      </c>
      <c r="Q134" s="60">
        <v>133628142659.71899</v>
      </c>
      <c r="R134" s="85">
        <v>94275</v>
      </c>
      <c r="S134" s="85" t="s">
        <v>544</v>
      </c>
      <c r="T134" s="60">
        <v>462777311113.08398</v>
      </c>
      <c r="U134" s="60" t="s">
        <v>544</v>
      </c>
      <c r="V134" s="60" t="s">
        <v>544</v>
      </c>
      <c r="W134" s="60" t="s">
        <v>2018</v>
      </c>
      <c r="X134" s="60">
        <v>22974830615.304501</v>
      </c>
      <c r="Y134" s="60">
        <v>1197045607136.4226</v>
      </c>
      <c r="Z134" s="60">
        <v>10.53</v>
      </c>
      <c r="AA134" s="60">
        <v>149692032013.60999</v>
      </c>
      <c r="AB134" s="60">
        <v>1238981185832.019</v>
      </c>
      <c r="AC134" s="60">
        <v>1968261380618.3879</v>
      </c>
      <c r="AD134" s="60">
        <v>7.03</v>
      </c>
      <c r="AE134" s="60">
        <v>141450529130.73901</v>
      </c>
      <c r="AF134" s="60">
        <v>12.13</v>
      </c>
      <c r="AG134" s="60" t="s">
        <v>2019</v>
      </c>
      <c r="AH134" s="60" t="s">
        <v>544</v>
      </c>
      <c r="AI134" s="60">
        <v>151419872318.04449</v>
      </c>
      <c r="AJ134" s="60">
        <v>204747466242.91101</v>
      </c>
      <c r="AK134" s="60">
        <v>1.32</v>
      </c>
      <c r="AL134" s="60">
        <v>1686137521528.1179</v>
      </c>
      <c r="AM134" s="60">
        <v>18285038354.171501</v>
      </c>
      <c r="AN134" s="60">
        <v>41399014498.327003</v>
      </c>
      <c r="AO134" s="60">
        <v>125710006146.713</v>
      </c>
      <c r="AP134" s="60">
        <v>128947869408.608</v>
      </c>
      <c r="AQ134" s="60">
        <v>1968261380618.3879</v>
      </c>
      <c r="AR134" s="60">
        <v>1.32</v>
      </c>
      <c r="AS134" s="60">
        <v>127262724663.83099</v>
      </c>
      <c r="AT134" s="60">
        <v>728052102508.08948</v>
      </c>
      <c r="AU134" s="85">
        <v>107516</v>
      </c>
      <c r="AV134" s="60" t="s">
        <v>544</v>
      </c>
      <c r="AW134" s="60">
        <v>40354303148.412498</v>
      </c>
      <c r="AX134" s="60">
        <v>132286242.2175</v>
      </c>
      <c r="AY134" s="60">
        <v>346197995373.65002</v>
      </c>
      <c r="AZ134" s="60">
        <v>574520129848.69299</v>
      </c>
      <c r="BA134" s="60">
        <v>42618847635.557999</v>
      </c>
      <c r="BB134" s="60" t="s">
        <v>1808</v>
      </c>
      <c r="BC134" s="60">
        <v>2155359342411.5376</v>
      </c>
      <c r="BD134" s="60">
        <v>28893695052.807499</v>
      </c>
      <c r="BE134" s="60" t="s">
        <v>544</v>
      </c>
      <c r="BF134" s="60">
        <v>28051822607.626499</v>
      </c>
      <c r="BG134" s="60">
        <v>6019933926.2659998</v>
      </c>
      <c r="BH134" s="60">
        <v>1116868945517.2976</v>
      </c>
      <c r="BI134" s="60">
        <v>14215801555.208</v>
      </c>
      <c r="BJ134" s="60" t="s">
        <v>544</v>
      </c>
      <c r="BK134" s="60">
        <v>13131334339.907499</v>
      </c>
      <c r="BL134" s="85" t="s">
        <v>2046</v>
      </c>
      <c r="BM134" s="60" t="s">
        <v>2047</v>
      </c>
      <c r="BN134" s="60">
        <v>12362534295.189501</v>
      </c>
      <c r="BO134" s="60">
        <v>1794297832844.8589</v>
      </c>
      <c r="BP134" s="60">
        <v>1087975250464.49</v>
      </c>
      <c r="BQ134" s="60">
        <v>92285542294.316498</v>
      </c>
      <c r="BR134" s="60">
        <v>68464079728.82</v>
      </c>
      <c r="BS134" s="60">
        <v>10349543646.4195</v>
      </c>
      <c r="BT134" s="60">
        <v>299045579229.67297</v>
      </c>
      <c r="BU134" s="60">
        <v>42856542915.224998</v>
      </c>
      <c r="BV134" s="60" t="s">
        <v>544</v>
      </c>
      <c r="BW134" s="60" t="s">
        <v>544</v>
      </c>
      <c r="BX134" s="60">
        <v>126741978821.451</v>
      </c>
      <c r="BY134" s="60" t="s">
        <v>544</v>
      </c>
      <c r="BZ134" s="60">
        <v>101769415.97050001</v>
      </c>
      <c r="CA134" s="60">
        <v>301248670.10799998</v>
      </c>
      <c r="CB134" s="60" t="s">
        <v>1979</v>
      </c>
      <c r="CC134" s="60">
        <v>27014670471.553001</v>
      </c>
      <c r="CD134" s="60">
        <v>31413293014.366001</v>
      </c>
      <c r="CE134" s="60">
        <v>14400302367.105</v>
      </c>
      <c r="CF134" s="60">
        <v>128947869408.608</v>
      </c>
      <c r="CG134" s="60">
        <v>21517302198.406502</v>
      </c>
      <c r="CH134" s="60">
        <v>3558429922.9299998</v>
      </c>
      <c r="CI134" s="60" t="s">
        <v>957</v>
      </c>
      <c r="CJ134" s="60">
        <v>12.22</v>
      </c>
      <c r="CK134" s="60">
        <v>64373845113.6315</v>
      </c>
      <c r="CL134" s="60">
        <v>128.5</v>
      </c>
      <c r="CM134" s="85">
        <v>107516</v>
      </c>
      <c r="CN134" s="60">
        <v>2591410493.0479999</v>
      </c>
      <c r="CO134" s="60">
        <v>14215801555.208</v>
      </c>
      <c r="CP134" s="60">
        <v>35337364910.494003</v>
      </c>
      <c r="CQ134" s="60">
        <v>1197045607136.4226</v>
      </c>
      <c r="CR134" s="60" t="s">
        <v>544</v>
      </c>
      <c r="CS134" s="60">
        <v>2591410493.0479999</v>
      </c>
      <c r="CT134" s="60">
        <v>5752281762.118</v>
      </c>
      <c r="CU134" s="60">
        <v>7379052577.7895002</v>
      </c>
      <c r="CV134" s="60">
        <v>14400302367.105</v>
      </c>
      <c r="CW134" s="60">
        <v>13131334339.907499</v>
      </c>
      <c r="CX134" s="60">
        <v>22974830615.304501</v>
      </c>
      <c r="CY134" s="60">
        <v>10.23</v>
      </c>
      <c r="CZ134" s="60">
        <f t="shared" si="4"/>
        <v>7.1436000007186466</v>
      </c>
      <c r="DA134" s="60" t="str">
        <f t="shared" si="5"/>
        <v>Y</v>
      </c>
    </row>
    <row r="135" spans="1:105">
      <c r="A135" s="13" t="s">
        <v>958</v>
      </c>
      <c r="B135" s="13">
        <v>1509717</v>
      </c>
      <c r="C135" s="13">
        <v>2022</v>
      </c>
      <c r="D135" s="13" t="s">
        <v>1</v>
      </c>
      <c r="E135" s="13" t="s">
        <v>507</v>
      </c>
      <c r="F135" s="84" t="s">
        <v>1812</v>
      </c>
      <c r="G135" s="60" t="s">
        <v>2035</v>
      </c>
      <c r="H135" s="60" t="s">
        <v>545</v>
      </c>
      <c r="I135" s="60" t="s">
        <v>2036</v>
      </c>
      <c r="J135" s="60" t="s">
        <v>957</v>
      </c>
      <c r="K135" s="85">
        <v>107516</v>
      </c>
      <c r="L135" s="60">
        <v>353564154000</v>
      </c>
      <c r="M135" s="60">
        <v>45282294316.422699</v>
      </c>
      <c r="N135" s="60">
        <v>320357453.91390002</v>
      </c>
      <c r="O135" s="60">
        <v>116360655.74519999</v>
      </c>
      <c r="P135" s="60">
        <v>-3.4849999999999999E-2</v>
      </c>
      <c r="Q135" s="60">
        <v>463209912.93949997</v>
      </c>
      <c r="R135" s="85" t="s">
        <v>544</v>
      </c>
      <c r="S135" s="85" t="s">
        <v>544</v>
      </c>
      <c r="T135" s="60">
        <v>2680967213.2863002</v>
      </c>
      <c r="U135" s="60" t="s">
        <v>544</v>
      </c>
      <c r="V135" s="60" t="s">
        <v>544</v>
      </c>
      <c r="W135" s="60" t="s">
        <v>2037</v>
      </c>
      <c r="X135" s="60">
        <v>293905737.72369999</v>
      </c>
      <c r="Y135" s="60">
        <v>17243682250.078999</v>
      </c>
      <c r="Z135" s="60" t="s">
        <v>544</v>
      </c>
      <c r="AA135" s="60">
        <v>3383439549.3969002</v>
      </c>
      <c r="AB135" s="60" t="s">
        <v>544</v>
      </c>
      <c r="AC135" s="60">
        <v>45282294316.422699</v>
      </c>
      <c r="AD135" s="60" t="s">
        <v>544</v>
      </c>
      <c r="AE135" s="60" t="s">
        <v>544</v>
      </c>
      <c r="AF135" s="60">
        <v>14.07986</v>
      </c>
      <c r="AG135" s="60" t="s">
        <v>2038</v>
      </c>
      <c r="AH135" s="60" t="s">
        <v>544</v>
      </c>
      <c r="AI135" s="60" t="s">
        <v>544</v>
      </c>
      <c r="AJ135" s="60" t="s">
        <v>544</v>
      </c>
      <c r="AK135" s="60">
        <v>0.88407999999999998</v>
      </c>
      <c r="AL135" s="60">
        <v>22134570441.990398</v>
      </c>
      <c r="AM135" s="60">
        <v>16772050590.212799</v>
      </c>
      <c r="AN135" s="60">
        <v>735164062.54709995</v>
      </c>
      <c r="AO135" s="60">
        <v>3700959400.8516002</v>
      </c>
      <c r="AP135" s="60" t="s">
        <v>544</v>
      </c>
      <c r="AQ135" s="60">
        <v>45282294316.422699</v>
      </c>
      <c r="AR135" s="60">
        <v>1.56168</v>
      </c>
      <c r="AS135" s="60" t="s">
        <v>544</v>
      </c>
      <c r="AT135" s="60">
        <v>9619334657.3778992</v>
      </c>
      <c r="AU135" s="85">
        <v>1509717</v>
      </c>
      <c r="AV135" s="60">
        <v>247073130.1388</v>
      </c>
      <c r="AW135" s="60" t="s">
        <v>544</v>
      </c>
      <c r="AX135" s="60" t="s">
        <v>544</v>
      </c>
      <c r="AY135" s="60" t="s">
        <v>544</v>
      </c>
      <c r="AZ135" s="60">
        <v>11595679688.2421</v>
      </c>
      <c r="BA135" s="60">
        <v>10894299181.025101</v>
      </c>
      <c r="BB135" s="60" t="s">
        <v>1808</v>
      </c>
      <c r="BC135" s="60" t="s">
        <v>544</v>
      </c>
      <c r="BD135" s="60">
        <v>310756147.56089997</v>
      </c>
      <c r="BE135" s="60" t="s">
        <v>544</v>
      </c>
      <c r="BF135" s="60" t="s">
        <v>544</v>
      </c>
      <c r="BG135" s="60">
        <v>112643186.4826</v>
      </c>
      <c r="BH135" s="60">
        <v>20513633838.403</v>
      </c>
      <c r="BI135" s="60">
        <v>81299308.406800002</v>
      </c>
      <c r="BJ135" s="60" t="s">
        <v>544</v>
      </c>
      <c r="BK135" s="60">
        <v>188316470.29890001</v>
      </c>
      <c r="BL135" s="85" t="s">
        <v>544</v>
      </c>
      <c r="BM135" s="60" t="s">
        <v>544</v>
      </c>
      <c r="BN135" s="60">
        <v>109427638.3267</v>
      </c>
      <c r="BO135" s="60">
        <v>33843911503.190601</v>
      </c>
      <c r="BP135" s="60">
        <v>20202877690.842201</v>
      </c>
      <c r="BQ135" s="60">
        <v>2045354124.1063001</v>
      </c>
      <c r="BR135" s="60">
        <v>857122310.50569999</v>
      </c>
      <c r="BS135" s="60">
        <v>7640491547.6201</v>
      </c>
      <c r="BT135" s="60">
        <v>1507448642.5144999</v>
      </c>
      <c r="BU135" s="60" t="s">
        <v>544</v>
      </c>
      <c r="BV135" s="60" t="s">
        <v>544</v>
      </c>
      <c r="BW135" s="60">
        <v>10894299181.025101</v>
      </c>
      <c r="BX135" s="60" t="s">
        <v>544</v>
      </c>
      <c r="BY135" s="60" t="s">
        <v>544</v>
      </c>
      <c r="BZ135" s="60" t="s">
        <v>544</v>
      </c>
      <c r="CA135" s="60" t="s">
        <v>544</v>
      </c>
      <c r="CB135" s="60" t="s">
        <v>1979</v>
      </c>
      <c r="CC135" s="60" t="s">
        <v>544</v>
      </c>
      <c r="CD135" s="60">
        <v>96931864.760299996</v>
      </c>
      <c r="CE135" s="60">
        <v>95764856.563500002</v>
      </c>
      <c r="CF135" s="60" t="s">
        <v>544</v>
      </c>
      <c r="CG135" s="60">
        <v>1029069800.2708</v>
      </c>
      <c r="CH135" s="60" t="s">
        <v>544</v>
      </c>
      <c r="CI135" s="60" t="s">
        <v>957</v>
      </c>
      <c r="CJ135" s="60" t="s">
        <v>544</v>
      </c>
      <c r="CK135" s="60">
        <v>1029069800.2708</v>
      </c>
      <c r="CL135" s="60">
        <v>168.31</v>
      </c>
      <c r="CM135" s="85">
        <v>107516</v>
      </c>
      <c r="CN135" s="60" t="s">
        <v>544</v>
      </c>
      <c r="CO135" s="60">
        <v>81299308.406800002</v>
      </c>
      <c r="CP135" s="60">
        <v>403333376.05040002</v>
      </c>
      <c r="CQ135" s="60">
        <v>17243682250.078999</v>
      </c>
      <c r="CR135" s="60" t="s">
        <v>544</v>
      </c>
      <c r="CS135" s="60" t="s">
        <v>544</v>
      </c>
      <c r="CT135" s="60" t="s">
        <v>544</v>
      </c>
      <c r="CU135" s="60">
        <v>188316470.29890001</v>
      </c>
      <c r="CV135" s="60">
        <v>95764856.563500002</v>
      </c>
      <c r="CW135" s="60">
        <v>188316470.29890001</v>
      </c>
      <c r="CX135" s="60">
        <v>293905737.72369999</v>
      </c>
      <c r="CY135" s="60" t="s">
        <v>544</v>
      </c>
      <c r="CZ135" s="60">
        <f t="shared" si="4"/>
        <v>7.8079999995002805</v>
      </c>
      <c r="DA135" s="60" t="str">
        <f t="shared" si="5"/>
        <v>N: parent data from row 133</v>
      </c>
    </row>
    <row r="136" spans="1:105">
      <c r="A136" s="13" t="s">
        <v>958</v>
      </c>
      <c r="B136" s="13">
        <v>1509717</v>
      </c>
      <c r="C136" s="13">
        <v>2023</v>
      </c>
      <c r="D136" s="13" t="s">
        <v>1</v>
      </c>
      <c r="E136" s="13" t="s">
        <v>507</v>
      </c>
      <c r="F136" s="84" t="s">
        <v>1804</v>
      </c>
      <c r="G136" s="60" t="s">
        <v>2035</v>
      </c>
      <c r="H136" s="60" t="s">
        <v>545</v>
      </c>
      <c r="I136" s="60" t="s">
        <v>2036</v>
      </c>
      <c r="J136" s="60" t="s">
        <v>957</v>
      </c>
      <c r="K136" s="85">
        <v>107516</v>
      </c>
      <c r="L136" s="60">
        <v>386291075000</v>
      </c>
      <c r="M136" s="60">
        <v>49454752905.027298</v>
      </c>
      <c r="N136" s="60">
        <v>305246447.27139997</v>
      </c>
      <c r="O136" s="60">
        <v>5332351.8107000003</v>
      </c>
      <c r="P136" s="60">
        <v>-0.13902999999999999</v>
      </c>
      <c r="Q136" s="60">
        <v>437175649.65820003</v>
      </c>
      <c r="R136" s="85" t="s">
        <v>544</v>
      </c>
      <c r="S136" s="85" t="s">
        <v>544</v>
      </c>
      <c r="T136" s="60">
        <v>2861925105.1844001</v>
      </c>
      <c r="U136" s="60" t="s">
        <v>544</v>
      </c>
      <c r="V136" s="60" t="s">
        <v>544</v>
      </c>
      <c r="W136" s="60" t="s">
        <v>2037</v>
      </c>
      <c r="X136" s="60">
        <v>686073998.10319996</v>
      </c>
      <c r="Y136" s="60">
        <v>13012881959.3547</v>
      </c>
      <c r="Z136" s="60" t="s">
        <v>544</v>
      </c>
      <c r="AA136" s="60">
        <v>5035919855.8455</v>
      </c>
      <c r="AB136" s="60" t="s">
        <v>544</v>
      </c>
      <c r="AC136" s="60">
        <v>49454752905.027298</v>
      </c>
      <c r="AD136" s="60" t="s">
        <v>544</v>
      </c>
      <c r="AE136" s="60" t="s">
        <v>544</v>
      </c>
      <c r="AF136" s="60">
        <v>7.6959600000000004</v>
      </c>
      <c r="AG136" s="60" t="s">
        <v>2038</v>
      </c>
      <c r="AH136" s="60" t="s">
        <v>544</v>
      </c>
      <c r="AI136" s="60" t="s">
        <v>544</v>
      </c>
      <c r="AJ136" s="60" t="s">
        <v>544</v>
      </c>
      <c r="AK136" s="60">
        <v>1.9891700000000001</v>
      </c>
      <c r="AL136" s="60">
        <v>24194543588.684898</v>
      </c>
      <c r="AM136" s="60">
        <v>19809960437.387501</v>
      </c>
      <c r="AN136" s="60">
        <v>1462677249.8092</v>
      </c>
      <c r="AO136" s="60">
        <v>1838365125.8241999</v>
      </c>
      <c r="AP136" s="60" t="s">
        <v>544</v>
      </c>
      <c r="AQ136" s="60">
        <v>49454752905.027298</v>
      </c>
      <c r="AR136" s="60">
        <v>1.6233900000000001</v>
      </c>
      <c r="AS136" s="60" t="s">
        <v>544</v>
      </c>
      <c r="AT136" s="60">
        <v>9079192419.5620995</v>
      </c>
      <c r="AU136" s="85">
        <v>1509717</v>
      </c>
      <c r="AV136" s="60">
        <v>246272692.31940001</v>
      </c>
      <c r="AW136" s="60" t="s">
        <v>544</v>
      </c>
      <c r="AX136" s="60" t="s">
        <v>544</v>
      </c>
      <c r="AY136" s="60" t="s">
        <v>544</v>
      </c>
      <c r="AZ136" s="60">
        <v>13288675071.5903</v>
      </c>
      <c r="BA136" s="60">
        <v>9723866980.9797001</v>
      </c>
      <c r="BB136" s="60" t="s">
        <v>1808</v>
      </c>
      <c r="BC136" s="60" t="s">
        <v>544</v>
      </c>
      <c r="BD136" s="60">
        <v>281423121.19639999</v>
      </c>
      <c r="BE136" s="60" t="s">
        <v>544</v>
      </c>
      <c r="BF136" s="60" t="s">
        <v>544</v>
      </c>
      <c r="BG136" s="60">
        <v>100755088.96170001</v>
      </c>
      <c r="BH136" s="60">
        <v>18803059400.541698</v>
      </c>
      <c r="BI136" s="60">
        <v>295611445.35250002</v>
      </c>
      <c r="BJ136" s="60" t="s">
        <v>544</v>
      </c>
      <c r="BK136" s="60">
        <v>213928178.1776</v>
      </c>
      <c r="BL136" s="85" t="s">
        <v>544</v>
      </c>
      <c r="BM136" s="60" t="s">
        <v>544</v>
      </c>
      <c r="BN136" s="60">
        <v>-105355652.2692</v>
      </c>
      <c r="BO136" s="60">
        <v>33222770702.9161</v>
      </c>
      <c r="BP136" s="60">
        <v>18521636279.345299</v>
      </c>
      <c r="BQ136" s="60">
        <v>1412459351.9805</v>
      </c>
      <c r="BR136" s="60">
        <v>1481143515.3294001</v>
      </c>
      <c r="BS136" s="60">
        <v>14302259503.6469</v>
      </c>
      <c r="BT136" s="60">
        <v>6145741773.4847002</v>
      </c>
      <c r="BU136" s="60" t="s">
        <v>544</v>
      </c>
      <c r="BV136" s="60" t="s">
        <v>544</v>
      </c>
      <c r="BW136" s="60">
        <v>9723866980.9797001</v>
      </c>
      <c r="BX136" s="60" t="s">
        <v>544</v>
      </c>
      <c r="BY136" s="60" t="s">
        <v>544</v>
      </c>
      <c r="BZ136" s="60" t="s">
        <v>544</v>
      </c>
      <c r="CA136" s="60" t="s">
        <v>544</v>
      </c>
      <c r="CB136" s="60" t="s">
        <v>1979</v>
      </c>
      <c r="CC136" s="60" t="s">
        <v>544</v>
      </c>
      <c r="CD136" s="60">
        <v>91357572.640000001</v>
      </c>
      <c r="CE136" s="60">
        <v>355823582.07359999</v>
      </c>
      <c r="CF136" s="60" t="s">
        <v>544</v>
      </c>
      <c r="CG136" s="60">
        <v>2148751247.9123998</v>
      </c>
      <c r="CH136" s="60" t="s">
        <v>544</v>
      </c>
      <c r="CI136" s="60" t="s">
        <v>957</v>
      </c>
      <c r="CJ136" s="60" t="s">
        <v>544</v>
      </c>
      <c r="CK136" s="60">
        <v>2148751247.9123998</v>
      </c>
      <c r="CL136" s="60">
        <v>165.55</v>
      </c>
      <c r="CM136" s="85">
        <v>107516</v>
      </c>
      <c r="CN136" s="60" t="s">
        <v>544</v>
      </c>
      <c r="CO136" s="60">
        <v>295611445.35250002</v>
      </c>
      <c r="CP136" s="60">
        <v>580718345.83399999</v>
      </c>
      <c r="CQ136" s="60">
        <v>13012881959.3547</v>
      </c>
      <c r="CR136" s="60" t="s">
        <v>544</v>
      </c>
      <c r="CS136" s="60" t="s">
        <v>544</v>
      </c>
      <c r="CT136" s="60" t="s">
        <v>544</v>
      </c>
      <c r="CU136" s="60">
        <v>213928178.1776</v>
      </c>
      <c r="CV136" s="60">
        <v>355823582.07359999</v>
      </c>
      <c r="CW136" s="60">
        <v>213928178.1776</v>
      </c>
      <c r="CX136" s="60">
        <v>686073998.10319996</v>
      </c>
      <c r="CY136" s="60" t="s">
        <v>544</v>
      </c>
      <c r="CZ136" s="60">
        <f t="shared" si="4"/>
        <v>7.8110000011896084</v>
      </c>
      <c r="DA136" s="60" t="str">
        <f t="shared" si="5"/>
        <v>N: parent data from row 133</v>
      </c>
    </row>
    <row r="137" spans="1:105">
      <c r="A137" s="13" t="s">
        <v>959</v>
      </c>
      <c r="B137" s="13">
        <v>1438090</v>
      </c>
      <c r="C137" s="13">
        <v>2022</v>
      </c>
      <c r="D137" s="13" t="s">
        <v>1</v>
      </c>
      <c r="E137" s="13" t="s">
        <v>507</v>
      </c>
      <c r="F137" s="84" t="s">
        <v>1812</v>
      </c>
      <c r="G137" s="60" t="s">
        <v>2048</v>
      </c>
      <c r="H137" s="60" t="s">
        <v>1814</v>
      </c>
      <c r="I137" s="60" t="s">
        <v>2049</v>
      </c>
      <c r="J137" s="60" t="s">
        <v>957</v>
      </c>
      <c r="K137" s="85">
        <v>107516</v>
      </c>
      <c r="L137" s="60">
        <v>127336150000</v>
      </c>
      <c r="M137" s="60">
        <v>15855973252.1446</v>
      </c>
      <c r="N137" s="60" t="s">
        <v>544</v>
      </c>
      <c r="O137" s="60">
        <v>23480599.690000001</v>
      </c>
      <c r="P137" s="60">
        <v>-0.10854</v>
      </c>
      <c r="Q137" s="60">
        <v>11011605.3189</v>
      </c>
      <c r="R137" s="85" t="s">
        <v>544</v>
      </c>
      <c r="S137" s="85" t="s">
        <v>544</v>
      </c>
      <c r="T137" s="60">
        <v>3049054514.9569001</v>
      </c>
      <c r="U137" s="60" t="s">
        <v>544</v>
      </c>
      <c r="V137" s="60" t="s">
        <v>544</v>
      </c>
      <c r="W137" s="60" t="s">
        <v>2050</v>
      </c>
      <c r="X137" s="60">
        <v>130099865.51090001</v>
      </c>
      <c r="Y137" s="60">
        <v>5674331573.1447001</v>
      </c>
      <c r="Z137" s="60">
        <v>15.96124</v>
      </c>
      <c r="AA137" s="60">
        <v>3101199133.1739998</v>
      </c>
      <c r="AB137" s="60" t="s">
        <v>544</v>
      </c>
      <c r="AC137" s="60">
        <v>15855973252.1446</v>
      </c>
      <c r="AD137" s="60" t="s">
        <v>544</v>
      </c>
      <c r="AE137" s="60">
        <v>718689047.13069999</v>
      </c>
      <c r="AF137" s="60">
        <v>13.46433</v>
      </c>
      <c r="AG137" s="60" t="s">
        <v>2051</v>
      </c>
      <c r="AH137" s="60" t="s">
        <v>544</v>
      </c>
      <c r="AI137" s="60" t="s">
        <v>544</v>
      </c>
      <c r="AJ137" s="60" t="s">
        <v>544</v>
      </c>
      <c r="AK137" s="60">
        <v>0.84319999999999995</v>
      </c>
      <c r="AL137" s="60">
        <v>15098897493.8538</v>
      </c>
      <c r="AM137" s="60">
        <v>32237510.582600001</v>
      </c>
      <c r="AN137" s="60">
        <v>343406011.83639997</v>
      </c>
      <c r="AO137" s="60">
        <v>749547616.6365</v>
      </c>
      <c r="AP137" s="60">
        <v>548010285.37249994</v>
      </c>
      <c r="AQ137" s="60">
        <v>15855973252.1446</v>
      </c>
      <c r="AR137" s="60" t="s">
        <v>544</v>
      </c>
      <c r="AS137" s="60">
        <v>635353140.37609994</v>
      </c>
      <c r="AT137" s="60">
        <v>6736281690.1384001</v>
      </c>
      <c r="AU137" s="85">
        <v>1438090</v>
      </c>
      <c r="AV137" s="60" t="s">
        <v>544</v>
      </c>
      <c r="AW137" s="60" t="s">
        <v>544</v>
      </c>
      <c r="AX137" s="60" t="s">
        <v>544</v>
      </c>
      <c r="AY137" s="60">
        <v>718689047.13069999</v>
      </c>
      <c r="AZ137" s="60">
        <v>6288731259.3205996</v>
      </c>
      <c r="BA137" s="60" t="s">
        <v>544</v>
      </c>
      <c r="BB137" s="60" t="s">
        <v>1808</v>
      </c>
      <c r="BC137" s="60" t="s">
        <v>544</v>
      </c>
      <c r="BD137" s="60">
        <v>70494346.761299998</v>
      </c>
      <c r="BE137" s="60" t="s">
        <v>544</v>
      </c>
      <c r="BF137" s="60" t="s">
        <v>544</v>
      </c>
      <c r="BG137" s="60">
        <v>20714001.094700001</v>
      </c>
      <c r="BH137" s="60">
        <v>7454970737.2691002</v>
      </c>
      <c r="BI137" s="60">
        <v>-6097400.0096000005</v>
      </c>
      <c r="BJ137" s="60" t="s">
        <v>544</v>
      </c>
      <c r="BK137" s="60">
        <v>19614110.672899999</v>
      </c>
      <c r="BL137" s="85" t="s">
        <v>544</v>
      </c>
      <c r="BM137" s="60" t="s">
        <v>544</v>
      </c>
      <c r="BN137" s="60">
        <v>15896299.247099999</v>
      </c>
      <c r="BO137" s="60">
        <v>15085017930.1747</v>
      </c>
      <c r="BP137" s="60">
        <v>7384476390.5078001</v>
      </c>
      <c r="BQ137" s="60">
        <v>1373837600.1670001</v>
      </c>
      <c r="BR137" s="60">
        <v>16469218.5079</v>
      </c>
      <c r="BS137" s="60">
        <v>5100363.5998999998</v>
      </c>
      <c r="BT137" s="60">
        <v>6323366787.5351</v>
      </c>
      <c r="BU137" s="60" t="s">
        <v>544</v>
      </c>
      <c r="BV137" s="60" t="s">
        <v>544</v>
      </c>
      <c r="BW137" s="60" t="s">
        <v>544</v>
      </c>
      <c r="BX137" s="60" t="s">
        <v>544</v>
      </c>
      <c r="BY137" s="60" t="s">
        <v>544</v>
      </c>
      <c r="BZ137" s="60" t="s">
        <v>544</v>
      </c>
      <c r="CA137" s="60" t="s">
        <v>544</v>
      </c>
      <c r="CB137" s="60" t="s">
        <v>1979</v>
      </c>
      <c r="CC137" s="60" t="s">
        <v>544</v>
      </c>
      <c r="CD137" s="60">
        <v>3198685.0622999999</v>
      </c>
      <c r="CE137" s="60">
        <v>102901454.3952</v>
      </c>
      <c r="CF137" s="60">
        <v>548010285.37249994</v>
      </c>
      <c r="CG137" s="60">
        <v>473505877.34729999</v>
      </c>
      <c r="CH137" s="60" t="s">
        <v>544</v>
      </c>
      <c r="CI137" s="60" t="s">
        <v>957</v>
      </c>
      <c r="CJ137" s="60" t="s">
        <v>544</v>
      </c>
      <c r="CK137" s="60">
        <v>473505877.34729999</v>
      </c>
      <c r="CL137" s="60" t="s">
        <v>544</v>
      </c>
      <c r="CM137" s="85">
        <v>107516</v>
      </c>
      <c r="CN137" s="60" t="s">
        <v>544</v>
      </c>
      <c r="CO137" s="60">
        <v>-6097400.0096000005</v>
      </c>
      <c r="CP137" s="60">
        <v>145996164.75799999</v>
      </c>
      <c r="CQ137" s="60">
        <v>5674331573.1447001</v>
      </c>
      <c r="CR137" s="60" t="s">
        <v>544</v>
      </c>
      <c r="CS137" s="60" t="s">
        <v>544</v>
      </c>
      <c r="CT137" s="60" t="s">
        <v>544</v>
      </c>
      <c r="CU137" s="60">
        <v>19614110.672899999</v>
      </c>
      <c r="CV137" s="60">
        <v>102901454.3952</v>
      </c>
      <c r="CW137" s="60">
        <v>19614110.672899999</v>
      </c>
      <c r="CX137" s="60">
        <v>130099865.51090001</v>
      </c>
      <c r="CY137" s="60" t="s">
        <v>544</v>
      </c>
      <c r="CZ137" s="60">
        <f t="shared" si="4"/>
        <v>8.0308000004211131</v>
      </c>
      <c r="DA137" s="60" t="str">
        <f t="shared" si="5"/>
        <v>N: parent data from row 133</v>
      </c>
    </row>
    <row r="138" spans="1:105">
      <c r="A138" s="13" t="s">
        <v>959</v>
      </c>
      <c r="B138" s="13">
        <v>1438090</v>
      </c>
      <c r="C138" s="13">
        <v>2023</v>
      </c>
      <c r="D138" s="13" t="s">
        <v>1</v>
      </c>
      <c r="E138" s="13" t="s">
        <v>507</v>
      </c>
      <c r="F138" s="84" t="s">
        <v>1804</v>
      </c>
      <c r="G138" s="60" t="s">
        <v>2048</v>
      </c>
      <c r="H138" s="60" t="s">
        <v>1814</v>
      </c>
      <c r="I138" s="60" t="s">
        <v>2049</v>
      </c>
      <c r="J138" s="60" t="s">
        <v>957</v>
      </c>
      <c r="K138" s="85">
        <v>107516</v>
      </c>
      <c r="L138" s="60">
        <v>128642552000</v>
      </c>
      <c r="M138" s="60">
        <v>15980044227.5896</v>
      </c>
      <c r="N138" s="60">
        <v>60229435.312700003</v>
      </c>
      <c r="O138" s="60">
        <v>-1246428.6606000001</v>
      </c>
      <c r="P138" s="60">
        <v>-7.5499999999999998E-2</v>
      </c>
      <c r="Q138" s="60">
        <v>4695659.7367000002</v>
      </c>
      <c r="R138" s="85" t="s">
        <v>544</v>
      </c>
      <c r="S138" s="85" t="s">
        <v>544</v>
      </c>
      <c r="T138" s="60">
        <v>2067140195.9324999</v>
      </c>
      <c r="U138" s="60" t="s">
        <v>544</v>
      </c>
      <c r="V138" s="60" t="s">
        <v>544</v>
      </c>
      <c r="W138" s="60" t="s">
        <v>2050</v>
      </c>
      <c r="X138" s="60">
        <v>94544359.176400006</v>
      </c>
      <c r="Y138" s="60">
        <v>6742268889.8753004</v>
      </c>
      <c r="Z138" s="60">
        <v>14.630409999999999</v>
      </c>
      <c r="AA138" s="60">
        <v>1727924648.3848</v>
      </c>
      <c r="AB138" s="60" t="s">
        <v>544</v>
      </c>
      <c r="AC138" s="60">
        <v>15980044227.5896</v>
      </c>
      <c r="AD138" s="60" t="s">
        <v>544</v>
      </c>
      <c r="AE138" s="60">
        <v>739878512.57060003</v>
      </c>
      <c r="AF138" s="60">
        <v>19.058350000000001</v>
      </c>
      <c r="AG138" s="60" t="s">
        <v>2051</v>
      </c>
      <c r="AH138" s="60" t="s">
        <v>544</v>
      </c>
      <c r="AI138" s="60" t="s">
        <v>544</v>
      </c>
      <c r="AJ138" s="60" t="s">
        <v>544</v>
      </c>
      <c r="AK138" s="60">
        <v>0.60587999999999997</v>
      </c>
      <c r="AL138" s="60">
        <v>15229621877.595501</v>
      </c>
      <c r="AM138" s="60">
        <v>33032471.2535</v>
      </c>
      <c r="AN138" s="60">
        <v>739224118.89069998</v>
      </c>
      <c r="AO138" s="60">
        <v>1064785719.9483</v>
      </c>
      <c r="AP138" s="60">
        <v>700150803.9296</v>
      </c>
      <c r="AQ138" s="60">
        <v>15980044227.5896</v>
      </c>
      <c r="AR138" s="60">
        <v>0.88522999999999996</v>
      </c>
      <c r="AS138" s="60">
        <v>725529179.63020003</v>
      </c>
      <c r="AT138" s="60">
        <v>6063934935.2235003</v>
      </c>
      <c r="AU138" s="85">
        <v>1438090</v>
      </c>
      <c r="AV138" s="60" t="s">
        <v>544</v>
      </c>
      <c r="AW138" s="60" t="s">
        <v>544</v>
      </c>
      <c r="AX138" s="60" t="s">
        <v>544</v>
      </c>
      <c r="AY138" s="60">
        <v>739878512.57060003</v>
      </c>
      <c r="AZ138" s="60">
        <v>6174173190.2088003</v>
      </c>
      <c r="BA138" s="60" t="s">
        <v>544</v>
      </c>
      <c r="BB138" s="60" t="s">
        <v>1808</v>
      </c>
      <c r="BC138" s="60" t="s">
        <v>544</v>
      </c>
      <c r="BD138" s="60">
        <v>67953839.6778</v>
      </c>
      <c r="BE138" s="60" t="s">
        <v>544</v>
      </c>
      <c r="BF138" s="60" t="s">
        <v>544</v>
      </c>
      <c r="BG138" s="60">
        <v>19512558.700399999</v>
      </c>
      <c r="BH138" s="60">
        <v>6803813447.7940998</v>
      </c>
      <c r="BI138" s="60">
        <v>153461032.0729</v>
      </c>
      <c r="BJ138" s="60" t="s">
        <v>544</v>
      </c>
      <c r="BK138" s="60">
        <v>20857991.112399999</v>
      </c>
      <c r="BL138" s="85" t="s">
        <v>544</v>
      </c>
      <c r="BM138" s="60" t="s">
        <v>544</v>
      </c>
      <c r="BN138" s="60">
        <v>28778415.452300001</v>
      </c>
      <c r="BO138" s="60">
        <v>14899864107.4972</v>
      </c>
      <c r="BP138" s="60">
        <v>6735859608.1162996</v>
      </c>
      <c r="BQ138" s="60">
        <v>1969428089.3699</v>
      </c>
      <c r="BR138" s="60">
        <v>94046234.906100005</v>
      </c>
      <c r="BS138" s="60">
        <v>8027005.5427999999</v>
      </c>
      <c r="BT138" s="60">
        <v>6759428339.3353996</v>
      </c>
      <c r="BU138" s="60" t="s">
        <v>544</v>
      </c>
      <c r="BV138" s="60" t="s">
        <v>544</v>
      </c>
      <c r="BW138" s="60" t="s">
        <v>544</v>
      </c>
      <c r="BX138" s="60" t="s">
        <v>544</v>
      </c>
      <c r="BY138" s="60" t="s">
        <v>544</v>
      </c>
      <c r="BZ138" s="60" t="s">
        <v>544</v>
      </c>
      <c r="CA138" s="60" t="s">
        <v>544</v>
      </c>
      <c r="CB138" s="60" t="s">
        <v>1979</v>
      </c>
      <c r="CC138" s="60" t="s">
        <v>544</v>
      </c>
      <c r="CD138" s="60">
        <v>2685026.4597999998</v>
      </c>
      <c r="CE138" s="60">
        <v>103711212.1768</v>
      </c>
      <c r="CF138" s="60">
        <v>700150803.9296</v>
      </c>
      <c r="CG138" s="60">
        <v>833768478.06710005</v>
      </c>
      <c r="CH138" s="60" t="s">
        <v>544</v>
      </c>
      <c r="CI138" s="60" t="s">
        <v>957</v>
      </c>
      <c r="CJ138" s="60" t="s">
        <v>544</v>
      </c>
      <c r="CK138" s="60">
        <v>833768478.06710005</v>
      </c>
      <c r="CL138" s="60" t="s">
        <v>544</v>
      </c>
      <c r="CM138" s="85">
        <v>107516</v>
      </c>
      <c r="CN138" s="60" t="s">
        <v>544</v>
      </c>
      <c r="CO138" s="60">
        <v>153461032.0729</v>
      </c>
      <c r="CP138" s="60">
        <v>123322774.6287</v>
      </c>
      <c r="CQ138" s="60">
        <v>6742268889.8753004</v>
      </c>
      <c r="CR138" s="60" t="s">
        <v>544</v>
      </c>
      <c r="CS138" s="60" t="s">
        <v>544</v>
      </c>
      <c r="CT138" s="60" t="s">
        <v>544</v>
      </c>
      <c r="CU138" s="60">
        <v>20857991.112399999</v>
      </c>
      <c r="CV138" s="60">
        <v>103711212.1768</v>
      </c>
      <c r="CW138" s="60">
        <v>20857991.112399999</v>
      </c>
      <c r="CX138" s="60">
        <v>94544359.176400006</v>
      </c>
      <c r="CY138" s="60" t="s">
        <v>544</v>
      </c>
      <c r="CZ138" s="60">
        <f t="shared" si="4"/>
        <v>8.050199997437943</v>
      </c>
      <c r="DA138" s="60" t="str">
        <f t="shared" si="5"/>
        <v>N: parent data from row 133</v>
      </c>
    </row>
    <row r="139" spans="1:105">
      <c r="A139" s="13" t="s">
        <v>961</v>
      </c>
      <c r="B139" s="13">
        <v>112077</v>
      </c>
      <c r="C139" s="13">
        <v>2022</v>
      </c>
      <c r="D139" s="13" t="s">
        <v>10</v>
      </c>
      <c r="E139" s="13" t="s">
        <v>13</v>
      </c>
      <c r="F139" s="84" t="s">
        <v>1970</v>
      </c>
      <c r="G139" s="60" t="s">
        <v>2005</v>
      </c>
      <c r="H139" s="60" t="s">
        <v>2052</v>
      </c>
      <c r="I139" s="60" t="s">
        <v>2007</v>
      </c>
      <c r="J139" s="60" t="s">
        <v>961</v>
      </c>
      <c r="K139" s="85">
        <v>112077</v>
      </c>
      <c r="L139" s="60">
        <v>7431313300000</v>
      </c>
      <c r="M139" s="60">
        <v>98029251629.757507</v>
      </c>
      <c r="N139" s="60">
        <v>6031271461.9698</v>
      </c>
      <c r="O139" s="60">
        <v>385502148.5607</v>
      </c>
      <c r="P139" s="60">
        <v>-0.43</v>
      </c>
      <c r="Q139" s="60" t="s">
        <v>544</v>
      </c>
      <c r="R139" s="85" t="s">
        <v>544</v>
      </c>
      <c r="S139" s="85" t="s">
        <v>544</v>
      </c>
      <c r="T139" s="60" t="s">
        <v>544</v>
      </c>
      <c r="U139" s="60">
        <v>13947169820.879299</v>
      </c>
      <c r="V139" s="60" t="s">
        <v>544</v>
      </c>
      <c r="W139" s="60" t="s">
        <v>2008</v>
      </c>
      <c r="X139" s="60">
        <v>1874899575.9086001</v>
      </c>
      <c r="Y139" s="60">
        <v>78169312439.420898</v>
      </c>
      <c r="Z139" s="60">
        <v>6.51</v>
      </c>
      <c r="AA139" s="60">
        <v>2486884467.5977998</v>
      </c>
      <c r="AB139" s="60">
        <v>42156882296.311501</v>
      </c>
      <c r="AC139" s="60">
        <v>98029251629.757507</v>
      </c>
      <c r="AD139" s="60">
        <v>6.14</v>
      </c>
      <c r="AE139" s="60" t="s">
        <v>544</v>
      </c>
      <c r="AF139" s="60">
        <v>12.34</v>
      </c>
      <c r="AG139" s="60" t="s">
        <v>2009</v>
      </c>
      <c r="AH139" s="60" t="s">
        <v>544</v>
      </c>
      <c r="AI139" s="60">
        <v>6355209456.4049997</v>
      </c>
      <c r="AJ139" s="60" t="s">
        <v>544</v>
      </c>
      <c r="AK139" s="60">
        <v>2.2200000000000002</v>
      </c>
      <c r="AL139" s="60">
        <v>85590018396.759201</v>
      </c>
      <c r="AM139" s="60">
        <v>3914403786.0594001</v>
      </c>
      <c r="AN139" s="60">
        <v>3176937244.5516</v>
      </c>
      <c r="AO139" s="60">
        <v>5644504260.4027996</v>
      </c>
      <c r="AP139" s="60">
        <v>7473092870.8327999</v>
      </c>
      <c r="AQ139" s="60">
        <v>98029251629.757507</v>
      </c>
      <c r="AR139" s="60">
        <v>10.01</v>
      </c>
      <c r="AS139" s="60">
        <v>5710544248.5747004</v>
      </c>
      <c r="AT139" s="60">
        <v>2303668120.2515998</v>
      </c>
      <c r="AU139" s="85">
        <v>112077</v>
      </c>
      <c r="AV139" s="60" t="s">
        <v>544</v>
      </c>
      <c r="AW139" s="60" t="s">
        <v>544</v>
      </c>
      <c r="AX139" s="60" t="s">
        <v>544</v>
      </c>
      <c r="AY139" s="60" t="s">
        <v>544</v>
      </c>
      <c r="AZ139" s="60">
        <v>23522731980.172699</v>
      </c>
      <c r="BA139" s="60">
        <v>57960536531.505302</v>
      </c>
      <c r="BB139" s="60" t="s">
        <v>1808</v>
      </c>
      <c r="BC139" s="60">
        <v>103497748630.0713</v>
      </c>
      <c r="BD139" s="60">
        <v>4464532994.2025003</v>
      </c>
      <c r="BE139" s="60" t="s">
        <v>544</v>
      </c>
      <c r="BF139" s="60" t="s">
        <v>544</v>
      </c>
      <c r="BG139" s="60">
        <v>159702718.7349</v>
      </c>
      <c r="BH139" s="60">
        <v>60264204651.756897</v>
      </c>
      <c r="BI139" s="60">
        <v>460024191.8222</v>
      </c>
      <c r="BJ139" s="60" t="s">
        <v>544</v>
      </c>
      <c r="BK139" s="60">
        <v>1636880974.0308001</v>
      </c>
      <c r="BL139" s="85" t="s">
        <v>2053</v>
      </c>
      <c r="BM139" s="60" t="s">
        <v>2054</v>
      </c>
      <c r="BN139" s="60">
        <v>1017917844.1731</v>
      </c>
      <c r="BO139" s="60">
        <v>86033447836.944305</v>
      </c>
      <c r="BP139" s="60">
        <v>55799671657.554497</v>
      </c>
      <c r="BQ139" s="60">
        <v>6453160703.4680996</v>
      </c>
      <c r="BR139" s="60" t="s">
        <v>544</v>
      </c>
      <c r="BS139" s="60">
        <v>2928143926.3487</v>
      </c>
      <c r="BT139" s="60">
        <v>4933821489.7405996</v>
      </c>
      <c r="BU139" s="60">
        <v>3428101053.1115999</v>
      </c>
      <c r="BV139" s="60" t="s">
        <v>544</v>
      </c>
      <c r="BW139" s="60">
        <v>57960536531.505302</v>
      </c>
      <c r="BX139" s="60">
        <v>6176831705.9590998</v>
      </c>
      <c r="BY139" s="60" t="s">
        <v>544</v>
      </c>
      <c r="BZ139" s="60" t="s">
        <v>544</v>
      </c>
      <c r="CA139" s="60" t="s">
        <v>544</v>
      </c>
      <c r="CB139" s="60" t="s">
        <v>1811</v>
      </c>
      <c r="CC139" s="60">
        <v>2994148297.8041</v>
      </c>
      <c r="CD139" s="60">
        <v>1300156578.3541999</v>
      </c>
      <c r="CE139" s="60">
        <v>745951234.87259996</v>
      </c>
      <c r="CF139" s="60">
        <v>7473092870.8327999</v>
      </c>
      <c r="CG139" s="60">
        <v>1621677912.6145999</v>
      </c>
      <c r="CH139" s="60" t="s">
        <v>544</v>
      </c>
      <c r="CI139" s="60" t="s">
        <v>961</v>
      </c>
      <c r="CJ139" s="60">
        <v>15.08</v>
      </c>
      <c r="CK139" s="60">
        <v>5051836820.4602003</v>
      </c>
      <c r="CL139" s="60" t="s">
        <v>544</v>
      </c>
      <c r="CM139" s="85">
        <v>112077</v>
      </c>
      <c r="CN139" s="60" t="s">
        <v>544</v>
      </c>
      <c r="CO139" s="60">
        <v>460024191.8222</v>
      </c>
      <c r="CP139" s="60">
        <v>2892817420.0816998</v>
      </c>
      <c r="CQ139" s="60">
        <v>78169312439.420898</v>
      </c>
      <c r="CR139" s="60">
        <v>2057854.7339999999</v>
      </c>
      <c r="CS139" s="60" t="s">
        <v>544</v>
      </c>
      <c r="CT139" s="60">
        <v>938751117.24600005</v>
      </c>
      <c r="CU139" s="60">
        <v>698129856.78480005</v>
      </c>
      <c r="CV139" s="60">
        <v>745951234.87259996</v>
      </c>
      <c r="CW139" s="60">
        <v>1636880974.0308001</v>
      </c>
      <c r="CX139" s="60">
        <v>1874899575.9086001</v>
      </c>
      <c r="CY139" s="60">
        <v>14.65</v>
      </c>
      <c r="CZ139" s="60">
        <f t="shared" si="4"/>
        <v>75.807100191553133</v>
      </c>
      <c r="DA139" s="60" t="str">
        <f t="shared" si="5"/>
        <v>Y</v>
      </c>
    </row>
    <row r="140" spans="1:105">
      <c r="A140" s="13" t="s">
        <v>961</v>
      </c>
      <c r="B140" s="13">
        <v>112077</v>
      </c>
      <c r="C140" s="13">
        <v>2023</v>
      </c>
      <c r="D140" s="13" t="s">
        <v>10</v>
      </c>
      <c r="E140" s="13" t="s">
        <v>13</v>
      </c>
      <c r="F140" s="84" t="s">
        <v>1966</v>
      </c>
      <c r="G140" s="60" t="s">
        <v>2005</v>
      </c>
      <c r="H140" s="60" t="s">
        <v>2052</v>
      </c>
      <c r="I140" s="60" t="s">
        <v>2007</v>
      </c>
      <c r="J140" s="60" t="s">
        <v>961</v>
      </c>
      <c r="K140" s="85">
        <v>112077</v>
      </c>
      <c r="L140" s="60">
        <v>8260357500000</v>
      </c>
      <c r="M140" s="60">
        <v>100470311124.4463</v>
      </c>
      <c r="N140" s="60">
        <v>4603186218.8851995</v>
      </c>
      <c r="O140" s="60">
        <v>438096061.74559999</v>
      </c>
      <c r="P140" s="60">
        <v>-0.63</v>
      </c>
      <c r="Q140" s="60" t="s">
        <v>544</v>
      </c>
      <c r="R140" s="85" t="s">
        <v>544</v>
      </c>
      <c r="S140" s="85" t="s">
        <v>544</v>
      </c>
      <c r="T140" s="60" t="s">
        <v>544</v>
      </c>
      <c r="U140" s="60">
        <v>14652755130.743</v>
      </c>
      <c r="V140" s="60" t="s">
        <v>544</v>
      </c>
      <c r="W140" s="60" t="s">
        <v>2008</v>
      </c>
      <c r="X140" s="60">
        <v>2494900690.2884998</v>
      </c>
      <c r="Y140" s="60">
        <v>75457513200.318604</v>
      </c>
      <c r="Z140" s="60">
        <v>6.57</v>
      </c>
      <c r="AA140" s="60">
        <v>6460294677.3572998</v>
      </c>
      <c r="AB140" s="60">
        <v>43608114753.138</v>
      </c>
      <c r="AC140" s="60">
        <v>100470311124.4463</v>
      </c>
      <c r="AD140" s="60">
        <v>6.28</v>
      </c>
      <c r="AE140" s="60" t="s">
        <v>544</v>
      </c>
      <c r="AF140" s="60">
        <v>10.25</v>
      </c>
      <c r="AG140" s="60" t="s">
        <v>2009</v>
      </c>
      <c r="AH140" s="60" t="s">
        <v>544</v>
      </c>
      <c r="AI140" s="60">
        <v>6562250601.5410995</v>
      </c>
      <c r="AJ140" s="60" t="s">
        <v>544</v>
      </c>
      <c r="AK140" s="60">
        <v>2.95</v>
      </c>
      <c r="AL140" s="60">
        <v>88218926034.926697</v>
      </c>
      <c r="AM140" s="60">
        <v>3433802548.8116999</v>
      </c>
      <c r="AN140" s="60">
        <v>3337591185.6767998</v>
      </c>
      <c r="AO140" s="60">
        <v>5476786417.8378</v>
      </c>
      <c r="AP140" s="60">
        <v>7369465422.1226997</v>
      </c>
      <c r="AQ140" s="60">
        <v>100470311124.4463</v>
      </c>
      <c r="AR140" s="60">
        <v>7.33</v>
      </c>
      <c r="AS140" s="60">
        <v>6033895724.1458998</v>
      </c>
      <c r="AT140" s="60">
        <v>4402783381.4483995</v>
      </c>
      <c r="AU140" s="85">
        <v>112077</v>
      </c>
      <c r="AV140" s="60" t="s">
        <v>544</v>
      </c>
      <c r="AW140" s="60" t="s">
        <v>544</v>
      </c>
      <c r="AX140" s="60" t="s">
        <v>544</v>
      </c>
      <c r="AY140" s="60" t="s">
        <v>544</v>
      </c>
      <c r="AZ140" s="60">
        <v>25437728809.3344</v>
      </c>
      <c r="BA140" s="60">
        <v>58400603929.2117</v>
      </c>
      <c r="BB140" s="60" t="s">
        <v>1808</v>
      </c>
      <c r="BC140" s="60">
        <v>104427011035.21249</v>
      </c>
      <c r="BD140" s="60">
        <v>3364547930.6536999</v>
      </c>
      <c r="BE140" s="60" t="s">
        <v>544</v>
      </c>
      <c r="BF140" s="60" t="s">
        <v>544</v>
      </c>
      <c r="BG140" s="60">
        <v>168130883.5284</v>
      </c>
      <c r="BH140" s="60">
        <v>62803387310.660103</v>
      </c>
      <c r="BI140" s="60">
        <v>466976985.33329999</v>
      </c>
      <c r="BJ140" s="60" t="s">
        <v>544</v>
      </c>
      <c r="BK140" s="60">
        <v>1839373661.8062</v>
      </c>
      <c r="BL140" s="85" t="s">
        <v>2053</v>
      </c>
      <c r="BM140" s="60" t="s">
        <v>2054</v>
      </c>
      <c r="BN140" s="60">
        <v>858055949.49170005</v>
      </c>
      <c r="BO140" s="60">
        <v>89965214211.619507</v>
      </c>
      <c r="BP140" s="60">
        <v>59438839380.0065</v>
      </c>
      <c r="BQ140" s="60">
        <v>4823198163.5058002</v>
      </c>
      <c r="BR140" s="60" t="s">
        <v>544</v>
      </c>
      <c r="BS140" s="60">
        <v>2160132533.4303002</v>
      </c>
      <c r="BT140" s="60">
        <v>6301118157.2508001</v>
      </c>
      <c r="BU140" s="60">
        <v>4080534548.5106001</v>
      </c>
      <c r="BV140" s="60" t="s">
        <v>544</v>
      </c>
      <c r="BW140" s="60">
        <v>58400603929.2117</v>
      </c>
      <c r="BX140" s="60">
        <v>6215363281.8010998</v>
      </c>
      <c r="BY140" s="60" t="s">
        <v>544</v>
      </c>
      <c r="BZ140" s="60" t="s">
        <v>544</v>
      </c>
      <c r="CA140" s="60" t="s">
        <v>544</v>
      </c>
      <c r="CB140" s="60" t="s">
        <v>1811</v>
      </c>
      <c r="CC140" s="60">
        <v>2882626329.2697001</v>
      </c>
      <c r="CD140" s="60">
        <v>1223660832.2172</v>
      </c>
      <c r="CE140" s="60">
        <v>736583356.5402</v>
      </c>
      <c r="CF140" s="60">
        <v>7369465422.1226997</v>
      </c>
      <c r="CG140" s="60">
        <v>1749372700.6860001</v>
      </c>
      <c r="CH140" s="60" t="s">
        <v>544</v>
      </c>
      <c r="CI140" s="60" t="s">
        <v>961</v>
      </c>
      <c r="CJ140" s="60">
        <v>15.05</v>
      </c>
      <c r="CK140" s="60">
        <v>5832491875.9652996</v>
      </c>
      <c r="CL140" s="60">
        <v>181.3</v>
      </c>
      <c r="CM140" s="85">
        <v>112077</v>
      </c>
      <c r="CN140" s="60" t="s">
        <v>544</v>
      </c>
      <c r="CO140" s="60">
        <v>466976985.33329999</v>
      </c>
      <c r="CP140" s="60">
        <v>3352956639.7802</v>
      </c>
      <c r="CQ140" s="60">
        <v>75457513200.318604</v>
      </c>
      <c r="CR140" s="60">
        <v>2584626.7688000002</v>
      </c>
      <c r="CS140" s="60" t="s">
        <v>544</v>
      </c>
      <c r="CT140" s="60">
        <v>1028829841.9464</v>
      </c>
      <c r="CU140" s="60">
        <v>810543819.85979998</v>
      </c>
      <c r="CV140" s="60">
        <v>736583356.5402</v>
      </c>
      <c r="CW140" s="60">
        <v>1839373661.8062</v>
      </c>
      <c r="CX140" s="60">
        <v>2494900690.2884998</v>
      </c>
      <c r="CY140" s="60">
        <v>14.25</v>
      </c>
      <c r="CZ140" s="60">
        <f t="shared" si="4"/>
        <v>82.216899774187127</v>
      </c>
      <c r="DA140" s="60" t="str">
        <f t="shared" si="5"/>
        <v>Y</v>
      </c>
    </row>
    <row r="141" spans="1:105">
      <c r="A141" s="13" t="s">
        <v>962</v>
      </c>
      <c r="B141" s="13">
        <v>1465368</v>
      </c>
      <c r="C141" s="13">
        <v>2022</v>
      </c>
      <c r="D141" s="13" t="s">
        <v>1</v>
      </c>
      <c r="E141" s="13" t="s">
        <v>507</v>
      </c>
      <c r="F141" s="84" t="s">
        <v>1970</v>
      </c>
      <c r="G141" s="60" t="s">
        <v>2012</v>
      </c>
      <c r="H141" s="60" t="s">
        <v>1814</v>
      </c>
      <c r="I141" s="60" t="s">
        <v>2013</v>
      </c>
      <c r="J141" s="60" t="s">
        <v>961</v>
      </c>
      <c r="K141" s="85">
        <v>112077</v>
      </c>
      <c r="L141" s="60">
        <v>150920000</v>
      </c>
      <c r="M141" s="60">
        <v>105266682.10089999</v>
      </c>
      <c r="N141" s="60">
        <v>0</v>
      </c>
      <c r="O141" s="60">
        <v>-53707.490899999997</v>
      </c>
      <c r="P141" s="60">
        <v>-0.66</v>
      </c>
      <c r="Q141" s="60" t="s">
        <v>544</v>
      </c>
      <c r="R141" s="85" t="s">
        <v>544</v>
      </c>
      <c r="S141" s="85" t="s">
        <v>544</v>
      </c>
      <c r="T141" s="60">
        <v>45770639.717299998</v>
      </c>
      <c r="U141" s="60" t="s">
        <v>544</v>
      </c>
      <c r="V141" s="60" t="s">
        <v>544</v>
      </c>
      <c r="W141" s="60" t="s">
        <v>2014</v>
      </c>
      <c r="X141" s="60">
        <v>3331259.4336000001</v>
      </c>
      <c r="Y141" s="60">
        <v>9124693.4484999999</v>
      </c>
      <c r="Z141" s="60">
        <v>3.59</v>
      </c>
      <c r="AA141" s="60" t="s">
        <v>544</v>
      </c>
      <c r="AB141" s="60">
        <v>80144828.872500002</v>
      </c>
      <c r="AC141" s="60">
        <v>105266682.10089999</v>
      </c>
      <c r="AD141" s="60" t="s">
        <v>544</v>
      </c>
      <c r="AE141" s="60" t="s">
        <v>544</v>
      </c>
      <c r="AF141" s="60">
        <v>27.25</v>
      </c>
      <c r="AG141" s="60" t="s">
        <v>2015</v>
      </c>
      <c r="AH141" s="60" t="s">
        <v>544</v>
      </c>
      <c r="AI141" s="60">
        <v>40680285.582900003</v>
      </c>
      <c r="AJ141" s="60">
        <v>29592827.468199998</v>
      </c>
      <c r="AK141" s="60">
        <v>3.86</v>
      </c>
      <c r="AL141" s="60">
        <v>9124693.4484999999</v>
      </c>
      <c r="AM141" s="60">
        <v>811889.86190000002</v>
      </c>
      <c r="AN141" s="60">
        <v>608219.89659999998</v>
      </c>
      <c r="AO141" s="60">
        <v>30689.9948</v>
      </c>
      <c r="AP141" s="60">
        <v>40831643.0572</v>
      </c>
      <c r="AQ141" s="60">
        <v>105266682.10089999</v>
      </c>
      <c r="AR141" s="60">
        <v>0</v>
      </c>
      <c r="AS141" s="60">
        <v>40831643.0572</v>
      </c>
      <c r="AT141" s="60">
        <v>45770639.717299998</v>
      </c>
      <c r="AU141" s="85">
        <v>1465368</v>
      </c>
      <c r="AV141" s="60" t="s">
        <v>544</v>
      </c>
      <c r="AW141" s="60" t="s">
        <v>544</v>
      </c>
      <c r="AX141" s="60" t="s">
        <v>544</v>
      </c>
      <c r="AY141" s="60">
        <v>29592827.468199998</v>
      </c>
      <c r="AZ141" s="60" t="s">
        <v>544</v>
      </c>
      <c r="BA141" s="60">
        <v>177862.46979999999</v>
      </c>
      <c r="BB141" s="60" t="s">
        <v>1808</v>
      </c>
      <c r="BC141" s="60" t="s">
        <v>544</v>
      </c>
      <c r="BD141" s="60">
        <v>445702.42420000001</v>
      </c>
      <c r="BE141" s="60" t="s">
        <v>544</v>
      </c>
      <c r="BF141" s="60" t="s">
        <v>544</v>
      </c>
      <c r="BG141" s="60">
        <v>79514.986499999999</v>
      </c>
      <c r="BH141" s="60">
        <v>75541329.655300006</v>
      </c>
      <c r="BI141" s="60">
        <v>1441034.7549999999</v>
      </c>
      <c r="BJ141" s="60" t="s">
        <v>544</v>
      </c>
      <c r="BK141" s="60">
        <v>1595182.2287999999</v>
      </c>
      <c r="BL141" s="85" t="s">
        <v>544</v>
      </c>
      <c r="BM141" s="60" t="s">
        <v>544</v>
      </c>
      <c r="BN141" s="60">
        <v>236452.45980000001</v>
      </c>
      <c r="BO141" s="60">
        <v>103750317.35870001</v>
      </c>
      <c r="BP141" s="60">
        <v>75095627.231000006</v>
      </c>
      <c r="BQ141" s="60">
        <v>28654690.127700001</v>
      </c>
      <c r="BR141" s="60" t="s">
        <v>544</v>
      </c>
      <c r="BS141" s="60">
        <v>973709.83440000005</v>
      </c>
      <c r="BT141" s="60" t="s">
        <v>544</v>
      </c>
      <c r="BU141" s="60">
        <v>3899024.3369999998</v>
      </c>
      <c r="BV141" s="60" t="s">
        <v>544</v>
      </c>
      <c r="BW141" s="60">
        <v>177862.46979999999</v>
      </c>
      <c r="BX141" s="60">
        <v>40680285.582900003</v>
      </c>
      <c r="BY141" s="60" t="s">
        <v>544</v>
      </c>
      <c r="BZ141" s="60" t="s">
        <v>544</v>
      </c>
      <c r="CA141" s="60" t="s">
        <v>544</v>
      </c>
      <c r="CB141" s="60" t="s">
        <v>544</v>
      </c>
      <c r="CC141" s="60">
        <v>53009.991000000002</v>
      </c>
      <c r="CD141" s="60">
        <v>360607.4387</v>
      </c>
      <c r="CE141" s="60">
        <v>2026237.1555000001</v>
      </c>
      <c r="CF141" s="60">
        <v>40831643.0572</v>
      </c>
      <c r="CG141" s="60">
        <v>40454.9931</v>
      </c>
      <c r="CH141" s="60" t="s">
        <v>544</v>
      </c>
      <c r="CI141" s="60" t="s">
        <v>961</v>
      </c>
      <c r="CJ141" s="60">
        <v>51</v>
      </c>
      <c r="CK141" s="60">
        <v>3939479.3300999999</v>
      </c>
      <c r="CL141" s="60" t="s">
        <v>544</v>
      </c>
      <c r="CM141" s="85">
        <v>112077</v>
      </c>
      <c r="CN141" s="60" t="s">
        <v>544</v>
      </c>
      <c r="CO141" s="60">
        <v>1441034.7549999999</v>
      </c>
      <c r="CP141" s="60">
        <v>3567711.8933999999</v>
      </c>
      <c r="CQ141" s="60">
        <v>9124693.4484999999</v>
      </c>
      <c r="CR141" s="60" t="s">
        <v>544</v>
      </c>
      <c r="CS141" s="60" t="s">
        <v>544</v>
      </c>
      <c r="CT141" s="60">
        <v>707962.37959999999</v>
      </c>
      <c r="CU141" s="60">
        <v>887219.84909999999</v>
      </c>
      <c r="CV141" s="60">
        <v>2026237.1555000001</v>
      </c>
      <c r="CW141" s="60">
        <v>1595182.2287999999</v>
      </c>
      <c r="CX141" s="60">
        <v>3331259.4336000001</v>
      </c>
      <c r="CY141" s="60">
        <v>51</v>
      </c>
      <c r="CZ141" s="60">
        <f t="shared" si="4"/>
        <v>1.433692000051265</v>
      </c>
      <c r="DA141" s="60" t="str">
        <f t="shared" si="5"/>
        <v>N: parent data from row 139</v>
      </c>
    </row>
    <row r="142" spans="1:105">
      <c r="A142" s="13" t="s">
        <v>962</v>
      </c>
      <c r="B142" s="13">
        <v>1465368</v>
      </c>
      <c r="C142" s="13">
        <v>2023</v>
      </c>
      <c r="D142" s="13" t="s">
        <v>1</v>
      </c>
      <c r="E142" s="13" t="s">
        <v>507</v>
      </c>
      <c r="F142" s="84" t="s">
        <v>1966</v>
      </c>
      <c r="G142" s="60" t="s">
        <v>2012</v>
      </c>
      <c r="H142" s="60" t="s">
        <v>1814</v>
      </c>
      <c r="I142" s="60" t="s">
        <v>2013</v>
      </c>
      <c r="J142" s="60" t="s">
        <v>961</v>
      </c>
      <c r="K142" s="85">
        <v>112077</v>
      </c>
      <c r="L142" s="60">
        <v>152920000</v>
      </c>
      <c r="M142" s="60">
        <v>95958835.347399995</v>
      </c>
      <c r="N142" s="60">
        <v>478162.65059999999</v>
      </c>
      <c r="O142" s="60">
        <v>66516.064299999998</v>
      </c>
      <c r="P142" s="60">
        <v>-0.57999999999999996</v>
      </c>
      <c r="Q142" s="60" t="s">
        <v>544</v>
      </c>
      <c r="R142" s="85" t="s">
        <v>544</v>
      </c>
      <c r="S142" s="85" t="s">
        <v>544</v>
      </c>
      <c r="T142" s="60">
        <v>17275351.4067</v>
      </c>
      <c r="U142" s="60" t="s">
        <v>544</v>
      </c>
      <c r="V142" s="60" t="s">
        <v>544</v>
      </c>
      <c r="W142" s="60" t="s">
        <v>2014</v>
      </c>
      <c r="X142" s="60">
        <v>3473268.0724999998</v>
      </c>
      <c r="Y142" s="60">
        <v>11841114.4586</v>
      </c>
      <c r="Z142" s="60">
        <v>4.0199999999999996</v>
      </c>
      <c r="AA142" s="60" t="s">
        <v>544</v>
      </c>
      <c r="AB142" s="60">
        <v>84696285.145899996</v>
      </c>
      <c r="AC142" s="60">
        <v>95958835.347399995</v>
      </c>
      <c r="AD142" s="60" t="s">
        <v>544</v>
      </c>
      <c r="AE142" s="60" t="s">
        <v>544</v>
      </c>
      <c r="AF142" s="60">
        <v>13.11</v>
      </c>
      <c r="AG142" s="60" t="s">
        <v>2015</v>
      </c>
      <c r="AH142" s="60" t="s">
        <v>544</v>
      </c>
      <c r="AI142" s="60">
        <v>38073544.179099999</v>
      </c>
      <c r="AJ142" s="60">
        <v>24143448.796700001</v>
      </c>
      <c r="AK142" s="60">
        <v>3.73</v>
      </c>
      <c r="AL142" s="60">
        <v>11841114.4586</v>
      </c>
      <c r="AM142" s="60">
        <v>1376129.5182</v>
      </c>
      <c r="AN142" s="60">
        <v>1416290.1606999999</v>
      </c>
      <c r="AO142" s="60">
        <v>37650.602400000003</v>
      </c>
      <c r="AP142" s="60">
        <v>38239206.829700001</v>
      </c>
      <c r="AQ142" s="60">
        <v>95958835.347399995</v>
      </c>
      <c r="AR142" s="60">
        <v>0.57999999999999996</v>
      </c>
      <c r="AS142" s="60">
        <v>38239206.829700001</v>
      </c>
      <c r="AT142" s="60">
        <v>58420557.232600003</v>
      </c>
      <c r="AU142" s="85">
        <v>1465368</v>
      </c>
      <c r="AV142" s="60" t="s">
        <v>544</v>
      </c>
      <c r="AW142" s="60" t="s">
        <v>544</v>
      </c>
      <c r="AX142" s="60" t="s">
        <v>544</v>
      </c>
      <c r="AY142" s="60">
        <v>24143448.796700001</v>
      </c>
      <c r="AZ142" s="60" t="s">
        <v>544</v>
      </c>
      <c r="BA142" s="60">
        <v>26355.421699999999</v>
      </c>
      <c r="BB142" s="60" t="s">
        <v>1808</v>
      </c>
      <c r="BC142" s="60" t="s">
        <v>544</v>
      </c>
      <c r="BD142" s="60">
        <v>467494.97989999998</v>
      </c>
      <c r="BE142" s="60" t="s">
        <v>544</v>
      </c>
      <c r="BF142" s="60" t="s">
        <v>544</v>
      </c>
      <c r="BG142" s="60">
        <v>87223.895600000003</v>
      </c>
      <c r="BH142" s="60">
        <v>82590361.451000005</v>
      </c>
      <c r="BI142" s="60">
        <v>1504769.0763999999</v>
      </c>
      <c r="BJ142" s="60" t="s">
        <v>544</v>
      </c>
      <c r="BK142" s="60">
        <v>1571912.6507000001</v>
      </c>
      <c r="BL142" s="85" t="s">
        <v>544</v>
      </c>
      <c r="BM142" s="60" t="s">
        <v>544</v>
      </c>
      <c r="BN142" s="60">
        <v>224648.5944</v>
      </c>
      <c r="BO142" s="60">
        <v>94668674.704699993</v>
      </c>
      <c r="BP142" s="60">
        <v>82122866.471000001</v>
      </c>
      <c r="BQ142" s="60">
        <v>12545808.2337</v>
      </c>
      <c r="BR142" s="60">
        <v>22430346.3869</v>
      </c>
      <c r="BS142" s="60">
        <v>304969.87949999998</v>
      </c>
      <c r="BT142" s="60" t="s">
        <v>544</v>
      </c>
      <c r="BU142" s="60">
        <v>4396335.3415999999</v>
      </c>
      <c r="BV142" s="60" t="s">
        <v>544</v>
      </c>
      <c r="BW142" s="60">
        <v>26355.421699999999</v>
      </c>
      <c r="BX142" s="60">
        <v>38073544.179099999</v>
      </c>
      <c r="BY142" s="60" t="s">
        <v>544</v>
      </c>
      <c r="BZ142" s="60" t="s">
        <v>544</v>
      </c>
      <c r="CA142" s="60" t="s">
        <v>544</v>
      </c>
      <c r="CB142" s="60" t="s">
        <v>1811</v>
      </c>
      <c r="CC142" s="60">
        <v>195783.13250000001</v>
      </c>
      <c r="CD142" s="60">
        <v>781877.51009999996</v>
      </c>
      <c r="CE142" s="60">
        <v>2059487.9519</v>
      </c>
      <c r="CF142" s="60">
        <v>38239206.829700001</v>
      </c>
      <c r="CG142" s="60">
        <v>493222.89159999997</v>
      </c>
      <c r="CH142" s="60" t="s">
        <v>544</v>
      </c>
      <c r="CI142" s="60" t="s">
        <v>961</v>
      </c>
      <c r="CJ142" s="60">
        <v>45</v>
      </c>
      <c r="CK142" s="60">
        <v>4889558.2331999997</v>
      </c>
      <c r="CL142" s="60" t="s">
        <v>544</v>
      </c>
      <c r="CM142" s="85">
        <v>112077</v>
      </c>
      <c r="CN142" s="60" t="s">
        <v>544</v>
      </c>
      <c r="CO142" s="60">
        <v>1504769.0763999999</v>
      </c>
      <c r="CP142" s="60">
        <v>3697916.6669000001</v>
      </c>
      <c r="CQ142" s="60">
        <v>11841114.4586</v>
      </c>
      <c r="CR142" s="60" t="s">
        <v>544</v>
      </c>
      <c r="CS142" s="60" t="s">
        <v>544</v>
      </c>
      <c r="CT142" s="60">
        <v>722891.56629999995</v>
      </c>
      <c r="CU142" s="60">
        <v>849021.08440000005</v>
      </c>
      <c r="CV142" s="60">
        <v>2059487.9519</v>
      </c>
      <c r="CW142" s="60">
        <v>1571912.6507000001</v>
      </c>
      <c r="CX142" s="60">
        <v>3473268.0724999998</v>
      </c>
      <c r="CY142" s="60">
        <v>45</v>
      </c>
      <c r="CZ142" s="60">
        <f t="shared" si="4"/>
        <v>1.5935999998997838</v>
      </c>
      <c r="DA142" s="60" t="str">
        <f t="shared" si="5"/>
        <v>N: parent data from row 139</v>
      </c>
    </row>
    <row r="143" spans="1:105">
      <c r="A143" s="13" t="s">
        <v>963</v>
      </c>
      <c r="B143" s="13">
        <v>1008183</v>
      </c>
      <c r="C143" s="13">
        <v>2022</v>
      </c>
      <c r="D143" s="13" t="s">
        <v>1</v>
      </c>
      <c r="E143" s="13" t="s">
        <v>13</v>
      </c>
      <c r="F143" s="84" t="s">
        <v>1812</v>
      </c>
      <c r="G143" s="60" t="s">
        <v>2055</v>
      </c>
      <c r="H143" s="60" t="s">
        <v>2056</v>
      </c>
      <c r="I143" s="60" t="s">
        <v>2057</v>
      </c>
      <c r="J143" s="60" t="s">
        <v>963</v>
      </c>
      <c r="K143" s="85">
        <v>1008183</v>
      </c>
      <c r="L143" s="60">
        <v>2376000000000</v>
      </c>
      <c r="M143" s="60">
        <v>5297068418.3999996</v>
      </c>
      <c r="N143" s="60">
        <v>69780404.700000003</v>
      </c>
      <c r="O143" s="60">
        <v>3567049.4</v>
      </c>
      <c r="P143" s="60">
        <v>-0.93</v>
      </c>
      <c r="Q143" s="60" t="s">
        <v>544</v>
      </c>
      <c r="R143" s="85">
        <v>619</v>
      </c>
      <c r="S143" s="85" t="s">
        <v>544</v>
      </c>
      <c r="T143" s="60">
        <v>1404079835.8</v>
      </c>
      <c r="U143" s="60" t="s">
        <v>544</v>
      </c>
      <c r="V143" s="60" t="s">
        <v>544</v>
      </c>
      <c r="W143" s="60" t="s">
        <v>2058</v>
      </c>
      <c r="X143" s="60">
        <v>289599826.39999998</v>
      </c>
      <c r="Y143" s="60">
        <v>3567049.4</v>
      </c>
      <c r="Z143" s="60">
        <v>12.98</v>
      </c>
      <c r="AA143" s="60" t="s">
        <v>544</v>
      </c>
      <c r="AB143" s="60" t="s">
        <v>544</v>
      </c>
      <c r="AC143" s="60">
        <v>5297068418.3999996</v>
      </c>
      <c r="AD143" s="60" t="s">
        <v>544</v>
      </c>
      <c r="AE143" s="60" t="s">
        <v>544</v>
      </c>
      <c r="AF143" s="60">
        <v>8.24</v>
      </c>
      <c r="AG143" s="60" t="s">
        <v>2059</v>
      </c>
      <c r="AH143" s="60" t="s">
        <v>544</v>
      </c>
      <c r="AI143" s="60" t="s">
        <v>544</v>
      </c>
      <c r="AJ143" s="60" t="s">
        <v>544</v>
      </c>
      <c r="AK143" s="60">
        <v>6.52</v>
      </c>
      <c r="AL143" s="60">
        <v>3567049.4</v>
      </c>
      <c r="AM143" s="60">
        <v>441868249.39999998</v>
      </c>
      <c r="AN143" s="60">
        <v>185263630.30000001</v>
      </c>
      <c r="AO143" s="60">
        <v>43696355.600000001</v>
      </c>
      <c r="AP143" s="60">
        <v>958198655.79999995</v>
      </c>
      <c r="AQ143" s="60">
        <v>5297068418.3999996</v>
      </c>
      <c r="AR143" s="60">
        <v>3.8</v>
      </c>
      <c r="AS143" s="60">
        <v>962211586.39999998</v>
      </c>
      <c r="AT143" s="60">
        <v>1822093442.0999999</v>
      </c>
      <c r="AU143" s="85">
        <v>1008183</v>
      </c>
      <c r="AV143" s="60" t="s">
        <v>544</v>
      </c>
      <c r="AW143" s="60" t="s">
        <v>544</v>
      </c>
      <c r="AX143" s="60" t="s">
        <v>544</v>
      </c>
      <c r="AY143" s="60" t="s">
        <v>544</v>
      </c>
      <c r="AZ143" s="60">
        <v>2952625174</v>
      </c>
      <c r="BA143" s="60">
        <v>15605841.300000001</v>
      </c>
      <c r="BB143" s="60" t="s">
        <v>1808</v>
      </c>
      <c r="BC143" s="60" t="s">
        <v>544</v>
      </c>
      <c r="BD143" s="60">
        <v>41912830.899999999</v>
      </c>
      <c r="BE143" s="60">
        <v>222940.6</v>
      </c>
      <c r="BF143" s="60" t="s">
        <v>544</v>
      </c>
      <c r="BG143" s="60">
        <v>-1560584.1</v>
      </c>
      <c r="BH143" s="60">
        <v>1837699283.4000001</v>
      </c>
      <c r="BI143" s="60">
        <v>117935572.09999999</v>
      </c>
      <c r="BJ143" s="60" t="s">
        <v>544</v>
      </c>
      <c r="BK143" s="60">
        <v>102552671.40000001</v>
      </c>
      <c r="BL143" s="85" t="s">
        <v>544</v>
      </c>
      <c r="BM143" s="60" t="s">
        <v>544</v>
      </c>
      <c r="BN143" s="60">
        <v>-22739940.199999999</v>
      </c>
      <c r="BO143" s="60">
        <v>5162412302</v>
      </c>
      <c r="BP143" s="60">
        <v>1795786452.5</v>
      </c>
      <c r="BQ143" s="60">
        <v>393044260.19999999</v>
      </c>
      <c r="BR143" s="60" t="s">
        <v>544</v>
      </c>
      <c r="BS143" s="60">
        <v>18058187.800000001</v>
      </c>
      <c r="BT143" s="60" t="s">
        <v>544</v>
      </c>
      <c r="BU143" s="60">
        <v>129082601.59999999</v>
      </c>
      <c r="BV143" s="60">
        <v>155166650.59999999</v>
      </c>
      <c r="BW143" s="60">
        <v>15382900.699999999</v>
      </c>
      <c r="BX143" s="60" t="s">
        <v>544</v>
      </c>
      <c r="BY143" s="60">
        <v>445881.2</v>
      </c>
      <c r="BZ143" s="60" t="s">
        <v>544</v>
      </c>
      <c r="CA143" s="60" t="s">
        <v>544</v>
      </c>
      <c r="CB143" s="60" t="s">
        <v>1861</v>
      </c>
      <c r="CC143" s="60" t="s">
        <v>544</v>
      </c>
      <c r="CD143" s="60">
        <v>71786870</v>
      </c>
      <c r="CE143" s="60">
        <v>160517224.80000001</v>
      </c>
      <c r="CF143" s="60">
        <v>958198655.79999995</v>
      </c>
      <c r="CG143" s="60">
        <v>345780855.10000002</v>
      </c>
      <c r="CH143" s="60" t="s">
        <v>544</v>
      </c>
      <c r="CI143" s="60" t="s">
        <v>963</v>
      </c>
      <c r="CJ143" s="60" t="s">
        <v>544</v>
      </c>
      <c r="CK143" s="60">
        <v>474863456.69999999</v>
      </c>
      <c r="CL143" s="60" t="s">
        <v>544</v>
      </c>
      <c r="CM143" s="85">
        <v>1008183</v>
      </c>
      <c r="CN143" s="60">
        <v>0</v>
      </c>
      <c r="CO143" s="60">
        <v>117935572.09999999</v>
      </c>
      <c r="CP143" s="60">
        <v>266859886.19999999</v>
      </c>
      <c r="CQ143" s="60">
        <v>3567049.4</v>
      </c>
      <c r="CR143" s="60">
        <v>0</v>
      </c>
      <c r="CS143" s="60">
        <v>0</v>
      </c>
      <c r="CT143" s="60">
        <v>46594583.299999997</v>
      </c>
      <c r="CU143" s="60">
        <v>55958088.100000001</v>
      </c>
      <c r="CV143" s="60">
        <v>160517224.80000001</v>
      </c>
      <c r="CW143" s="60">
        <v>102552671.40000001</v>
      </c>
      <c r="CX143" s="60">
        <v>289599826.39999998</v>
      </c>
      <c r="CY143" s="60" t="s">
        <v>544</v>
      </c>
      <c r="CZ143" s="60">
        <f t="shared" si="4"/>
        <v>448.54999262359541</v>
      </c>
      <c r="DA143" s="60" t="str">
        <f t="shared" si="5"/>
        <v>Y</v>
      </c>
    </row>
    <row r="144" spans="1:105">
      <c r="A144" s="13" t="s">
        <v>963</v>
      </c>
      <c r="B144" s="13">
        <v>1008183</v>
      </c>
      <c r="C144" s="13">
        <v>2023</v>
      </c>
      <c r="D144" s="13" t="s">
        <v>1</v>
      </c>
      <c r="E144" s="13" t="s">
        <v>13</v>
      </c>
      <c r="F144" s="84" t="s">
        <v>1804</v>
      </c>
      <c r="G144" s="60" t="s">
        <v>2055</v>
      </c>
      <c r="H144" s="60" t="s">
        <v>2056</v>
      </c>
      <c r="I144" s="60" t="s">
        <v>2057</v>
      </c>
      <c r="J144" s="60" t="s">
        <v>963</v>
      </c>
      <c r="K144" s="85">
        <v>1008183</v>
      </c>
      <c r="L144" s="60">
        <v>3912100000000</v>
      </c>
      <c r="M144" s="60">
        <v>4349711418.1000004</v>
      </c>
      <c r="N144" s="60">
        <v>25350430.800000001</v>
      </c>
      <c r="O144" s="60">
        <v>-2557280.2999999998</v>
      </c>
      <c r="P144" s="60">
        <v>-1.74</v>
      </c>
      <c r="Q144" s="60" t="s">
        <v>544</v>
      </c>
      <c r="R144" s="85">
        <v>699</v>
      </c>
      <c r="S144" s="85" t="s">
        <v>544</v>
      </c>
      <c r="T144" s="60">
        <v>1058269299.8</v>
      </c>
      <c r="U144" s="60" t="s">
        <v>544</v>
      </c>
      <c r="V144" s="60" t="s">
        <v>544</v>
      </c>
      <c r="W144" s="60" t="s">
        <v>2058</v>
      </c>
      <c r="X144" s="60">
        <v>158329006.40000001</v>
      </c>
      <c r="Y144" s="60">
        <v>1778977.6</v>
      </c>
      <c r="Z144" s="60">
        <v>18.52</v>
      </c>
      <c r="AA144" s="60" t="s">
        <v>544</v>
      </c>
      <c r="AB144" s="60" t="s">
        <v>544</v>
      </c>
      <c r="AC144" s="60">
        <v>4349711418.1000004</v>
      </c>
      <c r="AD144" s="60" t="s">
        <v>544</v>
      </c>
      <c r="AE144" s="60" t="s">
        <v>544</v>
      </c>
      <c r="AF144" s="60">
        <v>13.3</v>
      </c>
      <c r="AG144" s="60" t="s">
        <v>2059</v>
      </c>
      <c r="AH144" s="60" t="s">
        <v>544</v>
      </c>
      <c r="AI144" s="60" t="s">
        <v>544</v>
      </c>
      <c r="AJ144" s="60" t="s">
        <v>544</v>
      </c>
      <c r="AK144" s="60">
        <v>4.62</v>
      </c>
      <c r="AL144" s="60">
        <v>1778977.6</v>
      </c>
      <c r="AM144" s="60">
        <v>594956821.10000002</v>
      </c>
      <c r="AN144" s="60">
        <v>160330356.19999999</v>
      </c>
      <c r="AO144" s="60">
        <v>34356504.899999999</v>
      </c>
      <c r="AP144" s="60">
        <v>752618710.89999998</v>
      </c>
      <c r="AQ144" s="60">
        <v>4349711418.1000004</v>
      </c>
      <c r="AR144" s="60">
        <v>1.98</v>
      </c>
      <c r="AS144" s="60">
        <v>745169242.20000005</v>
      </c>
      <c r="AT144" s="60">
        <v>1273636775.5</v>
      </c>
      <c r="AU144" s="85">
        <v>1008183</v>
      </c>
      <c r="AV144" s="60" t="s">
        <v>544</v>
      </c>
      <c r="AW144" s="60" t="s">
        <v>544</v>
      </c>
      <c r="AX144" s="60" t="s">
        <v>544</v>
      </c>
      <c r="AY144" s="60" t="s">
        <v>544</v>
      </c>
      <c r="AZ144" s="60">
        <v>1791764001.5</v>
      </c>
      <c r="BA144" s="60">
        <v>8672515.8000000007</v>
      </c>
      <c r="BB144" s="60" t="s">
        <v>1808</v>
      </c>
      <c r="BC144" s="60" t="s">
        <v>544</v>
      </c>
      <c r="BD144" s="60">
        <v>15010123.5</v>
      </c>
      <c r="BE144" s="60">
        <v>333558.3</v>
      </c>
      <c r="BF144" s="60" t="s">
        <v>544</v>
      </c>
      <c r="BG144" s="60">
        <v>-4669816.2</v>
      </c>
      <c r="BH144" s="60">
        <v>1282309291.3</v>
      </c>
      <c r="BI144" s="60">
        <v>123416571</v>
      </c>
      <c r="BJ144" s="60" t="s">
        <v>544</v>
      </c>
      <c r="BK144" s="60">
        <v>70936731.799999997</v>
      </c>
      <c r="BL144" s="85" t="s">
        <v>544</v>
      </c>
      <c r="BM144" s="60" t="s">
        <v>544</v>
      </c>
      <c r="BN144" s="60">
        <v>84946180.400000006</v>
      </c>
      <c r="BO144" s="60">
        <v>4279664175.0999999</v>
      </c>
      <c r="BP144" s="60">
        <v>1267299167.8</v>
      </c>
      <c r="BQ144" s="60">
        <v>544033587.29999995</v>
      </c>
      <c r="BR144" s="60" t="s">
        <v>544</v>
      </c>
      <c r="BS144" s="60">
        <v>17456217.699999999</v>
      </c>
      <c r="BT144" s="60" t="s">
        <v>544</v>
      </c>
      <c r="BU144" s="60">
        <v>92395649.099999994</v>
      </c>
      <c r="BV144" s="60">
        <v>116745405</v>
      </c>
      <c r="BW144" s="60">
        <v>8672515.8000000007</v>
      </c>
      <c r="BX144" s="60" t="s">
        <v>544</v>
      </c>
      <c r="BY144" s="60" t="s">
        <v>544</v>
      </c>
      <c r="BZ144" s="60" t="s">
        <v>544</v>
      </c>
      <c r="CA144" s="60" t="s">
        <v>544</v>
      </c>
      <c r="CB144" s="60" t="s">
        <v>1833</v>
      </c>
      <c r="CC144" s="60" t="s">
        <v>544</v>
      </c>
      <c r="CD144" s="60">
        <v>17567403.800000001</v>
      </c>
      <c r="CE144" s="60">
        <v>173005571.59999999</v>
      </c>
      <c r="CF144" s="60">
        <v>752618710.89999998</v>
      </c>
      <c r="CG144" s="60">
        <v>226263713.5</v>
      </c>
      <c r="CH144" s="60">
        <v>4669816.2</v>
      </c>
      <c r="CI144" s="60" t="s">
        <v>963</v>
      </c>
      <c r="CJ144" s="60" t="s">
        <v>544</v>
      </c>
      <c r="CK144" s="60">
        <v>318659362.60000002</v>
      </c>
      <c r="CL144" s="60" t="s">
        <v>544</v>
      </c>
      <c r="CM144" s="85">
        <v>1008183</v>
      </c>
      <c r="CN144" s="60">
        <v>0</v>
      </c>
      <c r="CO144" s="60">
        <v>123416571</v>
      </c>
      <c r="CP144" s="60">
        <v>243275186.80000001</v>
      </c>
      <c r="CQ144" s="60">
        <v>1778977.6</v>
      </c>
      <c r="CR144" s="60">
        <v>0</v>
      </c>
      <c r="CS144" s="60">
        <v>0</v>
      </c>
      <c r="CT144" s="60">
        <v>29130758.199999999</v>
      </c>
      <c r="CU144" s="60">
        <v>41805973.600000001</v>
      </c>
      <c r="CV144" s="60">
        <v>173005571.59999999</v>
      </c>
      <c r="CW144" s="60">
        <v>70936731.799999997</v>
      </c>
      <c r="CX144" s="60">
        <v>158329006.40000001</v>
      </c>
      <c r="CY144" s="60" t="s">
        <v>544</v>
      </c>
      <c r="CZ144" s="60">
        <f t="shared" si="4"/>
        <v>899.39299966452631</v>
      </c>
      <c r="DA144" s="60" t="str">
        <f t="shared" si="5"/>
        <v>Y</v>
      </c>
    </row>
    <row r="145" spans="1:105">
      <c r="A145" s="13" t="s">
        <v>964</v>
      </c>
      <c r="B145" s="13">
        <v>116754</v>
      </c>
      <c r="C145" s="13">
        <v>2022</v>
      </c>
      <c r="D145" s="13" t="s">
        <v>1</v>
      </c>
      <c r="E145" s="13" t="s">
        <v>13</v>
      </c>
      <c r="F145" s="84" t="s">
        <v>1812</v>
      </c>
      <c r="G145" s="60" t="s">
        <v>1942</v>
      </c>
      <c r="H145" s="60" t="s">
        <v>1943</v>
      </c>
      <c r="I145" s="60" t="s">
        <v>1944</v>
      </c>
      <c r="J145" s="60" t="s">
        <v>964</v>
      </c>
      <c r="K145" s="85">
        <v>116754</v>
      </c>
      <c r="L145" s="60">
        <v>2884700000</v>
      </c>
      <c r="M145" s="60">
        <v>4062957746.4057002</v>
      </c>
      <c r="N145" s="60">
        <v>210281690.13710001</v>
      </c>
      <c r="O145" s="60">
        <v>6901408.4506000001</v>
      </c>
      <c r="P145" s="60">
        <v>-0.73</v>
      </c>
      <c r="Q145" s="60" t="s">
        <v>544</v>
      </c>
      <c r="R145" s="85">
        <v>1825</v>
      </c>
      <c r="S145" s="85">
        <v>101</v>
      </c>
      <c r="T145" s="60">
        <v>373521126.75379997</v>
      </c>
      <c r="U145" s="60">
        <v>317183098.58579999</v>
      </c>
      <c r="V145" s="60">
        <v>382394366.19029999</v>
      </c>
      <c r="W145" s="60" t="s">
        <v>1945</v>
      </c>
      <c r="X145" s="60">
        <v>163521126.75760001</v>
      </c>
      <c r="Y145" s="60">
        <v>2839859154.8785</v>
      </c>
      <c r="Z145" s="60">
        <v>8.33</v>
      </c>
      <c r="AA145" s="60">
        <v>189999999.9966</v>
      </c>
      <c r="AB145" s="60">
        <v>2938732394.3133001</v>
      </c>
      <c r="AC145" s="60">
        <v>4062957746.4057002</v>
      </c>
      <c r="AD145" s="60" t="s">
        <v>544</v>
      </c>
      <c r="AE145" s="60">
        <v>837746478.85819995</v>
      </c>
      <c r="AF145" s="60">
        <v>25.72</v>
      </c>
      <c r="AG145" s="60" t="s">
        <v>1946</v>
      </c>
      <c r="AH145" s="60" t="s">
        <v>544</v>
      </c>
      <c r="AI145" s="60">
        <v>648732394.35450006</v>
      </c>
      <c r="AJ145" s="60" t="s">
        <v>544</v>
      </c>
      <c r="AK145" s="60">
        <v>5.43</v>
      </c>
      <c r="AL145" s="60">
        <v>3151408450.6475</v>
      </c>
      <c r="AM145" s="60">
        <v>54366197.182099998</v>
      </c>
      <c r="AN145" s="60">
        <v>39999999.999300003</v>
      </c>
      <c r="AO145" s="60">
        <v>838732394.35109997</v>
      </c>
      <c r="AP145" s="60">
        <v>763802816.88769996</v>
      </c>
      <c r="AQ145" s="60">
        <v>4062957746.4057002</v>
      </c>
      <c r="AR145" s="60">
        <v>8.83</v>
      </c>
      <c r="AS145" s="60">
        <v>695352112.66349995</v>
      </c>
      <c r="AT145" s="60">
        <v>842816901.39330006</v>
      </c>
      <c r="AU145" s="85">
        <v>116754</v>
      </c>
      <c r="AV145" s="60" t="s">
        <v>544</v>
      </c>
      <c r="AW145" s="60" t="s">
        <v>544</v>
      </c>
      <c r="AX145" s="60">
        <v>93802816.899700001</v>
      </c>
      <c r="AY145" s="60">
        <v>837746478.85819995</v>
      </c>
      <c r="AZ145" s="60">
        <v>515211267.59640002</v>
      </c>
      <c r="BA145" s="60">
        <v>317323943.65630001</v>
      </c>
      <c r="BB145" s="60" t="s">
        <v>1808</v>
      </c>
      <c r="BC145" s="60" t="s">
        <v>544</v>
      </c>
      <c r="BD145" s="60">
        <v>250422535.20680001</v>
      </c>
      <c r="BE145" s="60" t="s">
        <v>544</v>
      </c>
      <c r="BF145" s="60" t="s">
        <v>544</v>
      </c>
      <c r="BG145" s="60">
        <v>30845070.421999998</v>
      </c>
      <c r="BH145" s="60">
        <v>2380281690.098</v>
      </c>
      <c r="BI145" s="60">
        <v>129999999.99770001</v>
      </c>
      <c r="BJ145" s="60" t="s">
        <v>544</v>
      </c>
      <c r="BK145" s="60">
        <v>113521126.75849999</v>
      </c>
      <c r="BL145" s="85" t="s">
        <v>2060</v>
      </c>
      <c r="BM145" s="60" t="s">
        <v>2061</v>
      </c>
      <c r="BN145" s="60">
        <v>43098591.548500001</v>
      </c>
      <c r="BO145" s="60">
        <v>2969154929.5240002</v>
      </c>
      <c r="BP145" s="60">
        <v>2129859154.8912001</v>
      </c>
      <c r="BQ145" s="60">
        <v>323943661.96600002</v>
      </c>
      <c r="BR145" s="60">
        <v>36619718.309199996</v>
      </c>
      <c r="BS145" s="60">
        <v>34084507.041599996</v>
      </c>
      <c r="BT145" s="60">
        <v>121549295.77249999</v>
      </c>
      <c r="BU145" s="60">
        <v>168309859.15189999</v>
      </c>
      <c r="BV145" s="60">
        <v>19859154.929200001</v>
      </c>
      <c r="BW145" s="60">
        <v>699577464.77610004</v>
      </c>
      <c r="BX145" s="60">
        <v>648732394.35450006</v>
      </c>
      <c r="BY145" s="60" t="s">
        <v>544</v>
      </c>
      <c r="BZ145" s="60" t="s">
        <v>544</v>
      </c>
      <c r="CA145" s="60">
        <v>140845.0704</v>
      </c>
      <c r="CB145" s="60" t="s">
        <v>1825</v>
      </c>
      <c r="CC145" s="60">
        <v>29436619.717799999</v>
      </c>
      <c r="CD145" s="60">
        <v>81126760.561900005</v>
      </c>
      <c r="CE145" s="60">
        <v>85774647.885800004</v>
      </c>
      <c r="CF145" s="60">
        <v>763802816.88769996</v>
      </c>
      <c r="CG145" s="60">
        <v>34225352.112099998</v>
      </c>
      <c r="CH145" s="60">
        <v>2676056.338</v>
      </c>
      <c r="CI145" s="60" t="s">
        <v>964</v>
      </c>
      <c r="CJ145" s="60">
        <v>22.08</v>
      </c>
      <c r="CK145" s="60">
        <v>203521126.75690001</v>
      </c>
      <c r="CL145" s="60">
        <v>227.3</v>
      </c>
      <c r="CM145" s="85">
        <v>116754</v>
      </c>
      <c r="CN145" s="60">
        <v>140845.0704</v>
      </c>
      <c r="CO145" s="60">
        <v>129999999.99770001</v>
      </c>
      <c r="CP145" s="60">
        <v>206619718.30610001</v>
      </c>
      <c r="CQ145" s="60">
        <v>2839859154.8785</v>
      </c>
      <c r="CR145" s="60">
        <v>985915.49289999995</v>
      </c>
      <c r="CS145" s="60">
        <v>140845.0704</v>
      </c>
      <c r="CT145" s="60">
        <v>46338028.168200001</v>
      </c>
      <c r="CU145" s="60">
        <v>67183098.590299994</v>
      </c>
      <c r="CV145" s="60">
        <v>85774647.885800004</v>
      </c>
      <c r="CW145" s="60">
        <v>113521126.75849999</v>
      </c>
      <c r="CX145" s="60">
        <v>163521126.75760001</v>
      </c>
      <c r="CY145" s="60">
        <v>22.08</v>
      </c>
      <c r="CZ145" s="60">
        <f t="shared" si="4"/>
        <v>0.71000000001278696</v>
      </c>
      <c r="DA145" s="60" t="str">
        <f t="shared" si="5"/>
        <v>Y</v>
      </c>
    </row>
    <row r="146" spans="1:105">
      <c r="A146" s="13" t="s">
        <v>964</v>
      </c>
      <c r="B146" s="13">
        <v>116754</v>
      </c>
      <c r="C146" s="13">
        <v>2023</v>
      </c>
      <c r="D146" s="13" t="s">
        <v>1</v>
      </c>
      <c r="E146" s="13" t="s">
        <v>13</v>
      </c>
      <c r="F146" s="84" t="s">
        <v>1804</v>
      </c>
      <c r="G146" s="60" t="s">
        <v>1942</v>
      </c>
      <c r="H146" s="60" t="s">
        <v>1943</v>
      </c>
      <c r="I146" s="60" t="s">
        <v>1944</v>
      </c>
      <c r="J146" s="60" t="s">
        <v>964</v>
      </c>
      <c r="K146" s="85">
        <v>116754</v>
      </c>
      <c r="L146" s="60">
        <v>3037300000</v>
      </c>
      <c r="M146" s="60">
        <v>4277887323.8667002</v>
      </c>
      <c r="N146" s="60">
        <v>211690140.84130001</v>
      </c>
      <c r="O146" s="60">
        <v>19295774.647500001</v>
      </c>
      <c r="P146" s="60">
        <v>-0.71</v>
      </c>
      <c r="Q146" s="60" t="s">
        <v>544</v>
      </c>
      <c r="R146" s="85" t="s">
        <v>544</v>
      </c>
      <c r="S146" s="85">
        <v>101</v>
      </c>
      <c r="T146" s="60">
        <v>480140845.0618</v>
      </c>
      <c r="U146" s="60">
        <v>323098591.54350001</v>
      </c>
      <c r="V146" s="60">
        <v>330140845.06449997</v>
      </c>
      <c r="W146" s="60" t="s">
        <v>1945</v>
      </c>
      <c r="X146" s="60">
        <v>190704225.34869999</v>
      </c>
      <c r="Y146" s="60">
        <v>3055070422.4801998</v>
      </c>
      <c r="Z146" s="60">
        <v>8.3000000000000007</v>
      </c>
      <c r="AA146" s="60">
        <v>219436619.71439999</v>
      </c>
      <c r="AB146" s="60">
        <v>3096619718.2540998</v>
      </c>
      <c r="AC146" s="60">
        <v>4277887323.8667002</v>
      </c>
      <c r="AD146" s="60" t="s">
        <v>544</v>
      </c>
      <c r="AE146" s="60">
        <v>765633802.80309999</v>
      </c>
      <c r="AF146" s="60">
        <v>29.81</v>
      </c>
      <c r="AG146" s="60" t="s">
        <v>1946</v>
      </c>
      <c r="AH146" s="60" t="s">
        <v>544</v>
      </c>
      <c r="AI146" s="60">
        <v>643239436.60810006</v>
      </c>
      <c r="AJ146" s="60" t="s">
        <v>544</v>
      </c>
      <c r="AK146" s="60">
        <v>5.8</v>
      </c>
      <c r="AL146" s="60">
        <v>3375070422.4745002</v>
      </c>
      <c r="AM146" s="60">
        <v>66197183.097400002</v>
      </c>
      <c r="AN146" s="60">
        <v>71408450.702900007</v>
      </c>
      <c r="AO146" s="60">
        <v>608309859.14400005</v>
      </c>
      <c r="AP146" s="60">
        <v>757323943.64830005</v>
      </c>
      <c r="AQ146" s="60">
        <v>4277887323.8667002</v>
      </c>
      <c r="AR146" s="60">
        <v>9.39</v>
      </c>
      <c r="AS146" s="60">
        <v>706760563.36759996</v>
      </c>
      <c r="AT146" s="60">
        <v>836197183.08350003</v>
      </c>
      <c r="AU146" s="85">
        <v>116754</v>
      </c>
      <c r="AV146" s="60" t="s">
        <v>544</v>
      </c>
      <c r="AW146" s="60" t="s">
        <v>544</v>
      </c>
      <c r="AX146" s="60">
        <v>102535211.2658</v>
      </c>
      <c r="AY146" s="60">
        <v>765633802.80309999</v>
      </c>
      <c r="AZ146" s="60">
        <v>568169014.07430005</v>
      </c>
      <c r="BA146" s="60">
        <v>323239436.61390001</v>
      </c>
      <c r="BB146" s="60" t="s">
        <v>1808</v>
      </c>
      <c r="BC146" s="60" t="s">
        <v>544</v>
      </c>
      <c r="BD146" s="60">
        <v>237042253.5169</v>
      </c>
      <c r="BE146" s="60" t="s">
        <v>544</v>
      </c>
      <c r="BF146" s="60" t="s">
        <v>544</v>
      </c>
      <c r="BG146" s="60">
        <v>34788732.393700004</v>
      </c>
      <c r="BH146" s="60">
        <v>2255211267.5650001</v>
      </c>
      <c r="BI146" s="60">
        <v>43943661.971000001</v>
      </c>
      <c r="BJ146" s="60" t="s">
        <v>544</v>
      </c>
      <c r="BK146" s="60">
        <v>123380281.68790001</v>
      </c>
      <c r="BL146" s="85" t="s">
        <v>2060</v>
      </c>
      <c r="BM146" s="60" t="s">
        <v>2061</v>
      </c>
      <c r="BN146" s="60">
        <v>44366197.182300001</v>
      </c>
      <c r="BO146" s="60">
        <v>3402535211.2063999</v>
      </c>
      <c r="BP146" s="60">
        <v>2018169014.0481999</v>
      </c>
      <c r="BQ146" s="60">
        <v>816197183.08389997</v>
      </c>
      <c r="BR146" s="60" t="s">
        <v>544</v>
      </c>
      <c r="BS146" s="60">
        <v>38591549.295100003</v>
      </c>
      <c r="BT146" s="60">
        <v>100563380.2799</v>
      </c>
      <c r="BU146" s="60">
        <v>186197183.0952</v>
      </c>
      <c r="BV146" s="60">
        <v>19999999.999600001</v>
      </c>
      <c r="BW146" s="60">
        <v>653521126.74880004</v>
      </c>
      <c r="BX146" s="60">
        <v>643239436.60810006</v>
      </c>
      <c r="BY146" s="60" t="s">
        <v>544</v>
      </c>
      <c r="BZ146" s="60">
        <v>281690.14079999999</v>
      </c>
      <c r="CA146" s="60">
        <v>4788732.3942999998</v>
      </c>
      <c r="CB146" s="60" t="s">
        <v>1825</v>
      </c>
      <c r="CC146" s="60">
        <v>56478873.238399997</v>
      </c>
      <c r="CD146" s="60">
        <v>82394366.195700005</v>
      </c>
      <c r="CE146" s="60">
        <v>92112676.054700002</v>
      </c>
      <c r="CF146" s="60">
        <v>757323943.64830005</v>
      </c>
      <c r="CG146" s="60">
        <v>74788732.393000007</v>
      </c>
      <c r="CH146" s="60">
        <v>38450704.224699996</v>
      </c>
      <c r="CI146" s="60" t="s">
        <v>964</v>
      </c>
      <c r="CJ146" s="60">
        <v>20.77</v>
      </c>
      <c r="CK146" s="60">
        <v>262112676.05160001</v>
      </c>
      <c r="CL146" s="60">
        <v>376</v>
      </c>
      <c r="CM146" s="85">
        <v>116754</v>
      </c>
      <c r="CN146" s="60">
        <v>140845.0704</v>
      </c>
      <c r="CO146" s="60">
        <v>43943661.971000001</v>
      </c>
      <c r="CP146" s="60">
        <v>235070422.53099999</v>
      </c>
      <c r="CQ146" s="60">
        <v>3055070422.4801998</v>
      </c>
      <c r="CR146" s="60">
        <v>1126760.5634000001</v>
      </c>
      <c r="CS146" s="60">
        <v>140845.0704</v>
      </c>
      <c r="CT146" s="60">
        <v>50140845.069499999</v>
      </c>
      <c r="CU146" s="60">
        <v>73239436.618399993</v>
      </c>
      <c r="CV146" s="60">
        <v>92112676.054700002</v>
      </c>
      <c r="CW146" s="60">
        <v>123380281.68790001</v>
      </c>
      <c r="CX146" s="60">
        <v>190704225.34869999</v>
      </c>
      <c r="CY146" s="60">
        <v>20.77</v>
      </c>
      <c r="CZ146" s="60">
        <f t="shared" si="4"/>
        <v>0.7100000000127733</v>
      </c>
      <c r="DA146" s="60" t="str">
        <f t="shared" si="5"/>
        <v>Y</v>
      </c>
    </row>
    <row r="147" spans="1:105">
      <c r="A147" s="13" t="s">
        <v>965</v>
      </c>
      <c r="B147" s="13">
        <v>1001491</v>
      </c>
      <c r="C147" s="13">
        <v>2022</v>
      </c>
      <c r="D147" s="13" t="s">
        <v>1</v>
      </c>
      <c r="E147" s="13" t="s">
        <v>507</v>
      </c>
      <c r="F147" s="84" t="s">
        <v>1812</v>
      </c>
      <c r="G147" s="60" t="s">
        <v>2062</v>
      </c>
      <c r="H147" s="60" t="s">
        <v>2063</v>
      </c>
      <c r="I147" s="60" t="s">
        <v>2064</v>
      </c>
      <c r="J147" s="60" t="s">
        <v>965</v>
      </c>
      <c r="K147" s="85">
        <v>1001491</v>
      </c>
      <c r="L147" s="60">
        <v>279118000000</v>
      </c>
      <c r="M147" s="60">
        <v>9089422962.8999996</v>
      </c>
      <c r="N147" s="60">
        <v>37286700.600000001</v>
      </c>
      <c r="O147" s="60">
        <v>3582128.4</v>
      </c>
      <c r="P147" s="60">
        <v>-7.0000000000000007E-2</v>
      </c>
      <c r="Q147" s="60" t="s">
        <v>544</v>
      </c>
      <c r="R147" s="85">
        <v>1092</v>
      </c>
      <c r="S147" s="85">
        <v>36</v>
      </c>
      <c r="T147" s="60">
        <v>3576299340.0999999</v>
      </c>
      <c r="U147" s="60" t="s">
        <v>544</v>
      </c>
      <c r="V147" s="60" t="s">
        <v>544</v>
      </c>
      <c r="W147" s="60" t="s">
        <v>2065</v>
      </c>
      <c r="X147" s="60">
        <v>97466458.400000006</v>
      </c>
      <c r="Y147" s="60">
        <v>7478670062.6000004</v>
      </c>
      <c r="Z147" s="60">
        <v>5.81</v>
      </c>
      <c r="AA147" s="60" t="s">
        <v>544</v>
      </c>
      <c r="AB147" s="60">
        <v>5754396255.6000004</v>
      </c>
      <c r="AC147" s="60">
        <v>9089422962.8999996</v>
      </c>
      <c r="AD147" s="60">
        <v>6.58</v>
      </c>
      <c r="AE147" s="60">
        <v>1223817899.0999999</v>
      </c>
      <c r="AF147" s="60">
        <v>7.46</v>
      </c>
      <c r="AG147" s="60" t="s">
        <v>2066</v>
      </c>
      <c r="AH147" s="60">
        <v>7164256.9000000004</v>
      </c>
      <c r="AI147" s="60">
        <v>624755764.70000005</v>
      </c>
      <c r="AJ147" s="60">
        <v>943076723.79999995</v>
      </c>
      <c r="AK147" s="60">
        <v>1.1200000000000001</v>
      </c>
      <c r="AL147" s="60">
        <v>8227758249</v>
      </c>
      <c r="AM147" s="60">
        <v>143057184</v>
      </c>
      <c r="AN147" s="60">
        <v>58877165.600000001</v>
      </c>
      <c r="AO147" s="60">
        <v>165396639.5</v>
      </c>
      <c r="AP147" s="60">
        <v>510388173.10000002</v>
      </c>
      <c r="AQ147" s="60">
        <v>9089422962.8999996</v>
      </c>
      <c r="AR147" s="60">
        <v>0.65</v>
      </c>
      <c r="AS147" s="60">
        <v>568158135.39999998</v>
      </c>
      <c r="AT147" s="60">
        <v>3576299340.0999999</v>
      </c>
      <c r="AU147" s="85">
        <v>1001491</v>
      </c>
      <c r="AV147" s="60" t="s">
        <v>544</v>
      </c>
      <c r="AW147" s="60">
        <v>382147974.89999998</v>
      </c>
      <c r="AX147" s="60" t="s">
        <v>544</v>
      </c>
      <c r="AY147" s="60">
        <v>2166894623</v>
      </c>
      <c r="AZ147" s="60">
        <v>2597857239.0999999</v>
      </c>
      <c r="BA147" s="60" t="s">
        <v>544</v>
      </c>
      <c r="BB147" s="60" t="s">
        <v>1808</v>
      </c>
      <c r="BC147" s="60">
        <v>9501432863.1000004</v>
      </c>
      <c r="BD147" s="60">
        <v>79881464.200000003</v>
      </c>
      <c r="BE147" s="60" t="s">
        <v>544</v>
      </c>
      <c r="BF147" s="60">
        <v>96619773.5</v>
      </c>
      <c r="BG147" s="60">
        <v>21264817</v>
      </c>
      <c r="BH147" s="60">
        <v>5743193963</v>
      </c>
      <c r="BI147" s="60">
        <v>-36049238</v>
      </c>
      <c r="BJ147" s="60" t="s">
        <v>544</v>
      </c>
      <c r="BK147" s="60">
        <v>86264165.799999997</v>
      </c>
      <c r="BL147" s="85" t="s">
        <v>2067</v>
      </c>
      <c r="BM147" s="60" t="s">
        <v>1602</v>
      </c>
      <c r="BN147" s="60">
        <v>29568842</v>
      </c>
      <c r="BO147" s="60">
        <v>8767650134.5</v>
      </c>
      <c r="BP147" s="60">
        <v>5663312498.8000002</v>
      </c>
      <c r="BQ147" s="60">
        <v>401524033.30000001</v>
      </c>
      <c r="BR147" s="60" t="s">
        <v>544</v>
      </c>
      <c r="BS147" s="60">
        <v>37579783.799999997</v>
      </c>
      <c r="BT147" s="60">
        <v>366940211.5</v>
      </c>
      <c r="BU147" s="60">
        <v>119317441.90000001</v>
      </c>
      <c r="BV147" s="60" t="s">
        <v>544</v>
      </c>
      <c r="BW147" s="60" t="s">
        <v>544</v>
      </c>
      <c r="BX147" s="60">
        <v>466621076.5</v>
      </c>
      <c r="BY147" s="60" t="s">
        <v>544</v>
      </c>
      <c r="BZ147" s="60">
        <v>4624202.2</v>
      </c>
      <c r="CA147" s="60">
        <v>0</v>
      </c>
      <c r="CB147" s="60" t="s">
        <v>1898</v>
      </c>
      <c r="CC147" s="60">
        <v>43506578.100000001</v>
      </c>
      <c r="CD147" s="60">
        <v>109482871</v>
      </c>
      <c r="CE147" s="60">
        <v>37091311.799999997</v>
      </c>
      <c r="CF147" s="60">
        <v>510388173.10000002</v>
      </c>
      <c r="CG147" s="60">
        <v>34193044.200000003</v>
      </c>
      <c r="CH147" s="60">
        <v>455907.3</v>
      </c>
      <c r="CI147" s="60" t="s">
        <v>965</v>
      </c>
      <c r="CJ147" s="60">
        <v>10.86</v>
      </c>
      <c r="CK147" s="60">
        <v>156343624</v>
      </c>
      <c r="CL147" s="60">
        <v>131.52000000000001</v>
      </c>
      <c r="CM147" s="85">
        <v>1001491</v>
      </c>
      <c r="CN147" s="60">
        <v>-2605184.2999999998</v>
      </c>
      <c r="CO147" s="60">
        <v>-36049238</v>
      </c>
      <c r="CP147" s="60">
        <v>127035300.40000001</v>
      </c>
      <c r="CQ147" s="60">
        <v>7478670062.6000004</v>
      </c>
      <c r="CR147" s="60">
        <v>2833137.9</v>
      </c>
      <c r="CS147" s="60">
        <v>-2605184.2999999998</v>
      </c>
      <c r="CT147" s="60">
        <v>57314055</v>
      </c>
      <c r="CU147" s="60">
        <v>28950110.800000001</v>
      </c>
      <c r="CV147" s="60">
        <v>37091311.799999997</v>
      </c>
      <c r="CW147" s="60">
        <v>86264165.799999997</v>
      </c>
      <c r="CX147" s="60">
        <v>97466458.400000006</v>
      </c>
      <c r="CY147" s="60">
        <v>8.11</v>
      </c>
      <c r="CZ147" s="60">
        <f t="shared" si="4"/>
        <v>30.707999962073149</v>
      </c>
      <c r="DA147" s="60" t="str">
        <f t="shared" si="5"/>
        <v>Y</v>
      </c>
    </row>
    <row r="148" spans="1:105">
      <c r="A148" s="13" t="s">
        <v>965</v>
      </c>
      <c r="B148" s="13">
        <v>1001491</v>
      </c>
      <c r="C148" s="13">
        <v>2023</v>
      </c>
      <c r="D148" s="13" t="s">
        <v>1</v>
      </c>
      <c r="E148" s="13" t="s">
        <v>507</v>
      </c>
      <c r="F148" s="84" t="s">
        <v>1804</v>
      </c>
      <c r="G148" s="60" t="s">
        <v>2062</v>
      </c>
      <c r="H148" s="60" t="s">
        <v>2063</v>
      </c>
      <c r="I148" s="60" t="s">
        <v>2064</v>
      </c>
      <c r="J148" s="60" t="s">
        <v>965</v>
      </c>
      <c r="K148" s="85">
        <v>1001491</v>
      </c>
      <c r="L148" s="60">
        <v>306895000000</v>
      </c>
      <c r="M148" s="60">
        <v>9985196024.8999996</v>
      </c>
      <c r="N148" s="60">
        <v>38783146.200000003</v>
      </c>
      <c r="O148" s="60">
        <v>-4750284.7</v>
      </c>
      <c r="P148" s="60">
        <v>-0.13</v>
      </c>
      <c r="Q148" s="60" t="s">
        <v>544</v>
      </c>
      <c r="R148" s="85">
        <v>1085</v>
      </c>
      <c r="S148" s="85">
        <v>36</v>
      </c>
      <c r="T148" s="60">
        <v>3958321130</v>
      </c>
      <c r="U148" s="60" t="s">
        <v>544</v>
      </c>
      <c r="V148" s="60" t="s">
        <v>544</v>
      </c>
      <c r="W148" s="60" t="s">
        <v>2065</v>
      </c>
      <c r="X148" s="60">
        <v>88953961.200000003</v>
      </c>
      <c r="Y148" s="60">
        <v>8193167394</v>
      </c>
      <c r="Z148" s="60">
        <v>5.13</v>
      </c>
      <c r="AA148" s="60" t="s">
        <v>544</v>
      </c>
      <c r="AB148" s="60">
        <v>6400325358.3000002</v>
      </c>
      <c r="AC148" s="60">
        <v>9985196024.8999996</v>
      </c>
      <c r="AD148" s="60">
        <v>6.62</v>
      </c>
      <c r="AE148" s="60">
        <v>1222059540.5</v>
      </c>
      <c r="AF148" s="60">
        <v>9.01</v>
      </c>
      <c r="AG148" s="60" t="s">
        <v>2066</v>
      </c>
      <c r="AH148" s="60">
        <v>7027818.4000000004</v>
      </c>
      <c r="AI148" s="60">
        <v>699918659.10000002</v>
      </c>
      <c r="AJ148" s="60">
        <v>870375792.60000002</v>
      </c>
      <c r="AK148" s="60">
        <v>0.97</v>
      </c>
      <c r="AL148" s="60">
        <v>9027623225.7000008</v>
      </c>
      <c r="AM148" s="60">
        <v>159232145.69999999</v>
      </c>
      <c r="AN148" s="60">
        <v>137432894</v>
      </c>
      <c r="AO148" s="60">
        <v>201008622</v>
      </c>
      <c r="AP148" s="60">
        <v>590531966.5</v>
      </c>
      <c r="AQ148" s="60">
        <v>9985196024.8999996</v>
      </c>
      <c r="AR148" s="60">
        <v>0.64</v>
      </c>
      <c r="AS148" s="60">
        <v>598958841.39999998</v>
      </c>
      <c r="AT148" s="60">
        <v>3958321130</v>
      </c>
      <c r="AU148" s="85">
        <v>1001491</v>
      </c>
      <c r="AV148" s="60" t="s">
        <v>544</v>
      </c>
      <c r="AW148" s="60">
        <v>472848543.69999999</v>
      </c>
      <c r="AX148" s="60" t="s">
        <v>544</v>
      </c>
      <c r="AY148" s="60">
        <v>2092435333.0999999</v>
      </c>
      <c r="AZ148" s="60">
        <v>3003090937</v>
      </c>
      <c r="BA148" s="60" t="s">
        <v>544</v>
      </c>
      <c r="BB148" s="60" t="s">
        <v>1808</v>
      </c>
      <c r="BC148" s="60">
        <v>10579599798.700001</v>
      </c>
      <c r="BD148" s="60">
        <v>73531804.099999994</v>
      </c>
      <c r="BE148" s="60" t="s">
        <v>544</v>
      </c>
      <c r="BF148" s="60">
        <v>90971205.400000006</v>
      </c>
      <c r="BG148" s="60">
        <v>25768667.600000001</v>
      </c>
      <c r="BH148" s="60">
        <v>6050756463.1000004</v>
      </c>
      <c r="BI148" s="60">
        <v>81600780.799999997</v>
      </c>
      <c r="BJ148" s="60" t="s">
        <v>544</v>
      </c>
      <c r="BK148" s="60">
        <v>88140556.299999997</v>
      </c>
      <c r="BL148" s="85" t="s">
        <v>2067</v>
      </c>
      <c r="BM148" s="60" t="s">
        <v>1602</v>
      </c>
      <c r="BN148" s="60">
        <v>35269237</v>
      </c>
      <c r="BO148" s="60">
        <v>9617016425.2999992</v>
      </c>
      <c r="BP148" s="60">
        <v>5977224659</v>
      </c>
      <c r="BQ148" s="60">
        <v>535806084</v>
      </c>
      <c r="BR148" s="60" t="s">
        <v>544</v>
      </c>
      <c r="BS148" s="60">
        <v>49552627.299999997</v>
      </c>
      <c r="BT148" s="60">
        <v>361607287.89999998</v>
      </c>
      <c r="BU148" s="60">
        <v>170066699.09999999</v>
      </c>
      <c r="BV148" s="60" t="s">
        <v>544</v>
      </c>
      <c r="BW148" s="60" t="s">
        <v>544</v>
      </c>
      <c r="BX148" s="60">
        <v>542248250.89999998</v>
      </c>
      <c r="BY148" s="60" t="s">
        <v>544</v>
      </c>
      <c r="BZ148" s="60">
        <v>97608.6</v>
      </c>
      <c r="CA148" s="60">
        <v>32536.2</v>
      </c>
      <c r="CB148" s="60" t="s">
        <v>1898</v>
      </c>
      <c r="CC148" s="60">
        <v>102879453.3</v>
      </c>
      <c r="CD148" s="60">
        <v>110330242.3</v>
      </c>
      <c r="CE148" s="60">
        <v>39238653</v>
      </c>
      <c r="CF148" s="60">
        <v>590531966.5</v>
      </c>
      <c r="CG148" s="60">
        <v>50756466.5</v>
      </c>
      <c r="CH148" s="60">
        <v>1529201.2</v>
      </c>
      <c r="CI148" s="60" t="s">
        <v>965</v>
      </c>
      <c r="CJ148" s="60">
        <v>10.94</v>
      </c>
      <c r="CK148" s="60">
        <v>226386855.19999999</v>
      </c>
      <c r="CL148" s="60">
        <v>135.13999999999999</v>
      </c>
      <c r="CM148" s="85">
        <v>1001491</v>
      </c>
      <c r="CN148" s="60">
        <v>2830649.1</v>
      </c>
      <c r="CO148" s="60">
        <v>81600780.799999997</v>
      </c>
      <c r="CP148" s="60">
        <v>124223198.2</v>
      </c>
      <c r="CQ148" s="60">
        <v>8193167394</v>
      </c>
      <c r="CR148" s="60">
        <v>5563689.5999999996</v>
      </c>
      <c r="CS148" s="60">
        <v>2830649.1</v>
      </c>
      <c r="CT148" s="60">
        <v>56775662.899999999</v>
      </c>
      <c r="CU148" s="60">
        <v>31364893.399999999</v>
      </c>
      <c r="CV148" s="60">
        <v>39238653</v>
      </c>
      <c r="CW148" s="60">
        <v>88140556.299999997</v>
      </c>
      <c r="CX148" s="60">
        <v>88953961.200000003</v>
      </c>
      <c r="CY148" s="60">
        <v>8.4700000000000006</v>
      </c>
      <c r="CZ148" s="60">
        <f t="shared" si="4"/>
        <v>30.735000017495754</v>
      </c>
      <c r="DA148" s="60" t="str">
        <f t="shared" si="5"/>
        <v>Y</v>
      </c>
    </row>
    <row r="149" spans="1:105">
      <c r="A149" s="13" t="s">
        <v>966</v>
      </c>
      <c r="B149" s="13">
        <v>1001519</v>
      </c>
      <c r="C149" s="13">
        <v>2022</v>
      </c>
      <c r="D149" s="13" t="s">
        <v>10</v>
      </c>
      <c r="E149" s="13" t="s">
        <v>13</v>
      </c>
      <c r="F149" s="84" t="s">
        <v>1970</v>
      </c>
      <c r="G149" s="60" t="s">
        <v>2005</v>
      </c>
      <c r="H149" s="60" t="s">
        <v>2071</v>
      </c>
      <c r="I149" s="60" t="s">
        <v>2007</v>
      </c>
      <c r="J149" s="60" t="s">
        <v>966</v>
      </c>
      <c r="K149" s="85">
        <v>1001519</v>
      </c>
      <c r="L149" s="60">
        <v>2307834600000</v>
      </c>
      <c r="M149" s="60">
        <v>30443515108.3269</v>
      </c>
      <c r="N149" s="60">
        <v>702732328.04569995</v>
      </c>
      <c r="O149" s="60">
        <v>487624508.87309998</v>
      </c>
      <c r="P149" s="60">
        <v>0</v>
      </c>
      <c r="Q149" s="60" t="s">
        <v>544</v>
      </c>
      <c r="R149" s="85" t="s">
        <v>544</v>
      </c>
      <c r="S149" s="85" t="s">
        <v>544</v>
      </c>
      <c r="T149" s="60">
        <v>7215754178.9330997</v>
      </c>
      <c r="U149" s="60">
        <v>3082330011.4313002</v>
      </c>
      <c r="V149" s="60">
        <v>194199487.4201</v>
      </c>
      <c r="W149" s="60" t="s">
        <v>2008</v>
      </c>
      <c r="X149" s="60">
        <v>797736621.59870005</v>
      </c>
      <c r="Y149" s="60">
        <v>26608101284.7495</v>
      </c>
      <c r="Z149" s="60">
        <v>8.7899999999999991</v>
      </c>
      <c r="AA149" s="60">
        <v>508005185.56559998</v>
      </c>
      <c r="AB149" s="60" t="s">
        <v>544</v>
      </c>
      <c r="AC149" s="60">
        <v>30443515108.3269</v>
      </c>
      <c r="AD149" s="60" t="s">
        <v>544</v>
      </c>
      <c r="AE149" s="60">
        <v>1680735705.2051001</v>
      </c>
      <c r="AF149" s="60">
        <v>8.6300000000000008</v>
      </c>
      <c r="AG149" s="60" t="s">
        <v>2009</v>
      </c>
      <c r="AH149" s="60" t="s">
        <v>544</v>
      </c>
      <c r="AI149" s="60" t="s">
        <v>544</v>
      </c>
      <c r="AJ149" s="60">
        <v>3060153988.3971</v>
      </c>
      <c r="AK149" s="60">
        <v>3.26</v>
      </c>
      <c r="AL149" s="60">
        <v>27190894979.381901</v>
      </c>
      <c r="AM149" s="60">
        <v>666368979.58580005</v>
      </c>
      <c r="AN149" s="60">
        <v>919961320.55939996</v>
      </c>
      <c r="AO149" s="60">
        <v>2606850802.9017</v>
      </c>
      <c r="AP149" s="60">
        <v>1854954214.6406</v>
      </c>
      <c r="AQ149" s="60">
        <v>30443515108.3269</v>
      </c>
      <c r="AR149" s="60">
        <v>3.94</v>
      </c>
      <c r="AS149" s="60">
        <v>1590723028.5197001</v>
      </c>
      <c r="AT149" s="60">
        <v>12896922551.18</v>
      </c>
      <c r="AU149" s="85">
        <v>1001519</v>
      </c>
      <c r="AV149" s="60" t="s">
        <v>544</v>
      </c>
      <c r="AW149" s="60" t="s">
        <v>544</v>
      </c>
      <c r="AX149" s="60" t="s">
        <v>544</v>
      </c>
      <c r="AY149" s="60">
        <v>4740889693.6021996</v>
      </c>
      <c r="AZ149" s="60">
        <v>9038406669.9381008</v>
      </c>
      <c r="BA149" s="60" t="s">
        <v>544</v>
      </c>
      <c r="BB149" s="60" t="s">
        <v>1808</v>
      </c>
      <c r="BC149" s="60" t="s">
        <v>544</v>
      </c>
      <c r="BD149" s="60">
        <v>528825135.09560001</v>
      </c>
      <c r="BE149" s="60">
        <v>17303186597.106602</v>
      </c>
      <c r="BF149" s="60" t="s">
        <v>544</v>
      </c>
      <c r="BG149" s="60">
        <v>162694522.9251</v>
      </c>
      <c r="BH149" s="60">
        <v>17832011732.202202</v>
      </c>
      <c r="BI149" s="60">
        <v>152153293.96399999</v>
      </c>
      <c r="BJ149" s="60">
        <v>194199487.4201</v>
      </c>
      <c r="BK149" s="60">
        <v>507871952.66299999</v>
      </c>
      <c r="BL149" s="85" t="s">
        <v>2069</v>
      </c>
      <c r="BM149" s="60" t="s">
        <v>2070</v>
      </c>
      <c r="BN149" s="60">
        <v>349539817.94639999</v>
      </c>
      <c r="BO149" s="60">
        <v>26394126604.818298</v>
      </c>
      <c r="BP149" s="60">
        <v>17303186597.106602</v>
      </c>
      <c r="BQ149" s="60">
        <v>20346379.113600001</v>
      </c>
      <c r="BR149" s="60" t="s">
        <v>544</v>
      </c>
      <c r="BS149" s="60">
        <v>597490207.19099998</v>
      </c>
      <c r="BT149" s="60">
        <v>74788509.066799998</v>
      </c>
      <c r="BU149" s="60">
        <v>1085856071.4233999</v>
      </c>
      <c r="BV149" s="60">
        <v>2598838360.8155999</v>
      </c>
      <c r="BW149" s="60">
        <v>3082330011.4313002</v>
      </c>
      <c r="BX149" s="60" t="s">
        <v>544</v>
      </c>
      <c r="BY149" s="60" t="s">
        <v>544</v>
      </c>
      <c r="BZ149" s="60" t="s">
        <v>544</v>
      </c>
      <c r="CA149" s="60" t="s">
        <v>544</v>
      </c>
      <c r="CB149" s="60" t="s">
        <v>544</v>
      </c>
      <c r="CC149" s="60">
        <v>851806754.73450005</v>
      </c>
      <c r="CD149" s="60">
        <v>295705810.44989997</v>
      </c>
      <c r="CE149" s="60">
        <v>152153293.96399999</v>
      </c>
      <c r="CF149" s="60">
        <v>1854954214.6406</v>
      </c>
      <c r="CG149" s="60">
        <v>631570128.37880003</v>
      </c>
      <c r="CH149" s="60">
        <v>515396313.8186</v>
      </c>
      <c r="CI149" s="60" t="s">
        <v>966</v>
      </c>
      <c r="CJ149" s="60" t="s">
        <v>544</v>
      </c>
      <c r="CK149" s="60">
        <v>1717697942.1580999</v>
      </c>
      <c r="CL149" s="60" t="s">
        <v>544</v>
      </c>
      <c r="CM149" s="85">
        <v>1001519</v>
      </c>
      <c r="CN149" s="60" t="s">
        <v>544</v>
      </c>
      <c r="CO149" s="60">
        <v>152153293.96399999</v>
      </c>
      <c r="CP149" s="60">
        <v>1147276439.5451</v>
      </c>
      <c r="CQ149" s="60">
        <v>26608101284.7495</v>
      </c>
      <c r="CR149" s="60">
        <v>271742.35590000002</v>
      </c>
      <c r="CS149" s="60" t="s">
        <v>544</v>
      </c>
      <c r="CT149" s="60">
        <v>273309491.42820001</v>
      </c>
      <c r="CU149" s="60">
        <v>234562461.23480001</v>
      </c>
      <c r="CV149" s="60">
        <v>152153293.96399999</v>
      </c>
      <c r="CW149" s="60">
        <v>507871952.66299999</v>
      </c>
      <c r="CX149" s="60">
        <v>797736621.59870005</v>
      </c>
      <c r="CY149" s="60" t="s">
        <v>544</v>
      </c>
      <c r="CZ149" s="60">
        <f t="shared" si="4"/>
        <v>75.807100191553175</v>
      </c>
      <c r="DA149" s="60" t="str">
        <f t="shared" si="5"/>
        <v>Y</v>
      </c>
    </row>
    <row r="150" spans="1:105">
      <c r="A150" s="13" t="s">
        <v>966</v>
      </c>
      <c r="B150" s="13">
        <v>1001519</v>
      </c>
      <c r="C150" s="13">
        <v>2023</v>
      </c>
      <c r="D150" s="13" t="s">
        <v>10</v>
      </c>
      <c r="E150" s="13" t="s">
        <v>13</v>
      </c>
      <c r="F150" s="84" t="s">
        <v>1966</v>
      </c>
      <c r="G150" s="60" t="s">
        <v>2005</v>
      </c>
      <c r="H150" s="60" t="s">
        <v>2068</v>
      </c>
      <c r="I150" s="60" t="s">
        <v>2007</v>
      </c>
      <c r="J150" s="60" t="s">
        <v>966</v>
      </c>
      <c r="K150" s="85">
        <v>1001519</v>
      </c>
      <c r="L150" s="60">
        <v>2678271700000</v>
      </c>
      <c r="M150" s="60">
        <v>32575683434.3792</v>
      </c>
      <c r="N150" s="60">
        <v>527142231.32999998</v>
      </c>
      <c r="O150" s="60">
        <v>425396726.17259997</v>
      </c>
      <c r="P150" s="60">
        <v>0</v>
      </c>
      <c r="Q150" s="60" t="s">
        <v>544</v>
      </c>
      <c r="R150" s="85" t="s">
        <v>544</v>
      </c>
      <c r="S150" s="85" t="s">
        <v>544</v>
      </c>
      <c r="T150" s="60">
        <v>6209259913.7419996</v>
      </c>
      <c r="U150" s="60">
        <v>3716617883.1756001</v>
      </c>
      <c r="V150" s="60">
        <v>273365938.89740002</v>
      </c>
      <c r="W150" s="60" t="s">
        <v>2008</v>
      </c>
      <c r="X150" s="60">
        <v>941951109.96290004</v>
      </c>
      <c r="Y150" s="60">
        <v>28345604205.471199</v>
      </c>
      <c r="Z150" s="60">
        <v>17.309999999999999</v>
      </c>
      <c r="AA150" s="60">
        <v>717120204.75030005</v>
      </c>
      <c r="AB150" s="60" t="s">
        <v>544</v>
      </c>
      <c r="AC150" s="60">
        <v>32575683434.3792</v>
      </c>
      <c r="AD150" s="60" t="s">
        <v>544</v>
      </c>
      <c r="AE150" s="60">
        <v>2471664591.5637002</v>
      </c>
      <c r="AF150" s="60">
        <v>6.92</v>
      </c>
      <c r="AG150" s="60" t="s">
        <v>2009</v>
      </c>
      <c r="AH150" s="60" t="s">
        <v>544</v>
      </c>
      <c r="AI150" s="60" t="s">
        <v>544</v>
      </c>
      <c r="AJ150" s="60">
        <v>3062759611.3646998</v>
      </c>
      <c r="AK150" s="60">
        <v>3.56</v>
      </c>
      <c r="AL150" s="60">
        <v>29186219701.674801</v>
      </c>
      <c r="AM150" s="60">
        <v>689139339.42560005</v>
      </c>
      <c r="AN150" s="60">
        <v>992106248.52110004</v>
      </c>
      <c r="AO150" s="60">
        <v>2251819279.3512001</v>
      </c>
      <c r="AP150" s="60">
        <v>1920557700.8339</v>
      </c>
      <c r="AQ150" s="60">
        <v>32575683434.3792</v>
      </c>
      <c r="AR150" s="60">
        <v>2.48</v>
      </c>
      <c r="AS150" s="60">
        <v>1689593020.1884999</v>
      </c>
      <c r="AT150" s="60">
        <v>15017693483.835899</v>
      </c>
      <c r="AU150" s="85">
        <v>1001519</v>
      </c>
      <c r="AV150" s="60" t="s">
        <v>544</v>
      </c>
      <c r="AW150" s="60" t="s">
        <v>544</v>
      </c>
      <c r="AX150" s="60" t="s">
        <v>544</v>
      </c>
      <c r="AY150" s="60">
        <v>5534424202.9284</v>
      </c>
      <c r="AZ150" s="60">
        <v>8363201505.8767996</v>
      </c>
      <c r="BA150" s="60">
        <v>469566477.28189999</v>
      </c>
      <c r="BB150" s="60" t="s">
        <v>1808</v>
      </c>
      <c r="BC150" s="60" t="s">
        <v>544</v>
      </c>
      <c r="BD150" s="60">
        <v>469566477.28189999</v>
      </c>
      <c r="BE150" s="60">
        <v>20825483625.661701</v>
      </c>
      <c r="BF150" s="60" t="s">
        <v>544</v>
      </c>
      <c r="BG150" s="60">
        <v>159227604.49439999</v>
      </c>
      <c r="BH150" s="60">
        <v>21295050102.943501</v>
      </c>
      <c r="BI150" s="60">
        <v>316844834.47500002</v>
      </c>
      <c r="BJ150" s="60">
        <v>273365938.89740002</v>
      </c>
      <c r="BK150" s="60">
        <v>477088045.25269997</v>
      </c>
      <c r="BL150" s="85" t="s">
        <v>2069</v>
      </c>
      <c r="BM150" s="60" t="s">
        <v>2070</v>
      </c>
      <c r="BN150" s="60">
        <v>276871300.94330001</v>
      </c>
      <c r="BO150" s="60">
        <v>29224878420.365601</v>
      </c>
      <c r="BP150" s="60">
        <v>20825483625.661701</v>
      </c>
      <c r="BQ150" s="60">
        <v>1847552.0290999999</v>
      </c>
      <c r="BR150" s="60">
        <v>79168638.295499995</v>
      </c>
      <c r="BS150" s="60">
        <v>446201451.2924</v>
      </c>
      <c r="BT150" s="60">
        <v>123495291.4533</v>
      </c>
      <c r="BU150" s="60">
        <v>1397014486.2609</v>
      </c>
      <c r="BV150" s="60">
        <v>2846088828.9717002</v>
      </c>
      <c r="BW150" s="60">
        <v>4186184360.4575</v>
      </c>
      <c r="BX150" s="60" t="s">
        <v>544</v>
      </c>
      <c r="BY150" s="60" t="s">
        <v>544</v>
      </c>
      <c r="BZ150" s="60" t="s">
        <v>544</v>
      </c>
      <c r="CA150" s="60" t="s">
        <v>544</v>
      </c>
      <c r="CB150" s="60" t="s">
        <v>544</v>
      </c>
      <c r="CC150" s="60">
        <v>873974817.79729998</v>
      </c>
      <c r="CD150" s="60">
        <v>262323197.04629999</v>
      </c>
      <c r="CE150" s="60">
        <v>316844834.47500002</v>
      </c>
      <c r="CF150" s="60">
        <v>1920557700.8339</v>
      </c>
      <c r="CG150" s="60">
        <v>536724202.9461</v>
      </c>
      <c r="CH150" s="60">
        <v>-114712425.61939999</v>
      </c>
      <c r="CI150" s="60" t="s">
        <v>966</v>
      </c>
      <c r="CJ150" s="60" t="s">
        <v>544</v>
      </c>
      <c r="CK150" s="60">
        <v>1934057358.4839001</v>
      </c>
      <c r="CL150" s="60" t="s">
        <v>544</v>
      </c>
      <c r="CM150" s="85">
        <v>1001519</v>
      </c>
      <c r="CN150" s="60" t="s">
        <v>544</v>
      </c>
      <c r="CO150" s="60">
        <v>316844834.47500002</v>
      </c>
      <c r="CP150" s="60">
        <v>1218822410.9061</v>
      </c>
      <c r="CQ150" s="60">
        <v>28345604205.471199</v>
      </c>
      <c r="CR150" s="60">
        <v>318669.2769</v>
      </c>
      <c r="CS150" s="60" t="s">
        <v>544</v>
      </c>
      <c r="CT150" s="60">
        <v>250494728.65759999</v>
      </c>
      <c r="CU150" s="60">
        <v>226593316.59509999</v>
      </c>
      <c r="CV150" s="60">
        <v>316844834.47500002</v>
      </c>
      <c r="CW150" s="60">
        <v>477088045.25269997</v>
      </c>
      <c r="CX150" s="60">
        <v>941951109.96290004</v>
      </c>
      <c r="CY150" s="60" t="s">
        <v>544</v>
      </c>
      <c r="CZ150" s="60">
        <f t="shared" si="4"/>
        <v>82.216899774187041</v>
      </c>
      <c r="DA150" s="60" t="str">
        <f t="shared" si="5"/>
        <v>Y</v>
      </c>
    </row>
    <row r="151" spans="1:105">
      <c r="A151" s="13" t="s">
        <v>967</v>
      </c>
      <c r="B151" s="13">
        <v>107525</v>
      </c>
      <c r="C151" s="13">
        <v>2022</v>
      </c>
      <c r="D151" s="13" t="s">
        <v>1</v>
      </c>
      <c r="E151" s="13" t="s">
        <v>13</v>
      </c>
      <c r="F151" s="84" t="s">
        <v>2080</v>
      </c>
      <c r="G151" s="60" t="s">
        <v>2073</v>
      </c>
      <c r="H151" s="60" t="s">
        <v>2074</v>
      </c>
      <c r="I151" s="60" t="s">
        <v>2075</v>
      </c>
      <c r="J151" s="60" t="s">
        <v>967</v>
      </c>
      <c r="K151" s="85">
        <v>107525</v>
      </c>
      <c r="L151" s="60">
        <v>1139199000000</v>
      </c>
      <c r="M151" s="60">
        <v>834639167686.07312</v>
      </c>
      <c r="N151" s="60">
        <v>1458714924.1379001</v>
      </c>
      <c r="O151" s="60">
        <v>229320829.35969999</v>
      </c>
      <c r="P151" s="60">
        <v>-0.41</v>
      </c>
      <c r="Q151" s="60">
        <v>26850318704.071201</v>
      </c>
      <c r="R151" s="85">
        <v>46722</v>
      </c>
      <c r="S151" s="85">
        <v>1383</v>
      </c>
      <c r="T151" s="60">
        <v>107196131582.3528</v>
      </c>
      <c r="U151" s="60">
        <v>1362004542.4270999</v>
      </c>
      <c r="V151" s="60">
        <v>39921605977.574097</v>
      </c>
      <c r="W151" s="60" t="s">
        <v>2076</v>
      </c>
      <c r="X151" s="60">
        <v>11638215253.606501</v>
      </c>
      <c r="Y151" s="60">
        <v>416072972369.69623</v>
      </c>
      <c r="Z151" s="60">
        <v>23.17</v>
      </c>
      <c r="AA151" s="60">
        <v>94201773021.574402</v>
      </c>
      <c r="AB151" s="60">
        <v>266684006148.3793</v>
      </c>
      <c r="AC151" s="60">
        <v>834639167686.07312</v>
      </c>
      <c r="AD151" s="60">
        <v>5.6</v>
      </c>
      <c r="AE151" s="60">
        <v>70163381931.185394</v>
      </c>
      <c r="AF151" s="60">
        <v>28.8</v>
      </c>
      <c r="AG151" s="60" t="s">
        <v>2077</v>
      </c>
      <c r="AH151" s="60" t="s">
        <v>544</v>
      </c>
      <c r="AI151" s="60">
        <v>49176496445.534897</v>
      </c>
      <c r="AJ151" s="60">
        <v>109077588099.272</v>
      </c>
      <c r="AK151" s="60">
        <v>1.72</v>
      </c>
      <c r="AL151" s="60">
        <v>593440545081.71033</v>
      </c>
      <c r="AM151" s="60">
        <v>33363616381.412201</v>
      </c>
      <c r="AN151" s="60">
        <v>8067990328.7827997</v>
      </c>
      <c r="AO151" s="60">
        <v>64082350353.915398</v>
      </c>
      <c r="AP151" s="60">
        <v>47424719758.637001</v>
      </c>
      <c r="AQ151" s="60">
        <v>834639167686.07312</v>
      </c>
      <c r="AR151" s="60">
        <v>0.36</v>
      </c>
      <c r="AS151" s="60">
        <v>46287640119.128197</v>
      </c>
      <c r="AT151" s="60">
        <v>185333724078.23779</v>
      </c>
      <c r="AU151" s="85">
        <v>107525</v>
      </c>
      <c r="AV151" s="60" t="s">
        <v>544</v>
      </c>
      <c r="AW151" s="60" t="s">
        <v>544</v>
      </c>
      <c r="AX151" s="60">
        <v>9524507.2896999996</v>
      </c>
      <c r="AY151" s="60">
        <v>179240970030.4574</v>
      </c>
      <c r="AZ151" s="60">
        <v>199259286390.1861</v>
      </c>
      <c r="BA151" s="60">
        <v>1362004542.4270999</v>
      </c>
      <c r="BB151" s="60" t="s">
        <v>1808</v>
      </c>
      <c r="BC151" s="60">
        <v>871851417666.93103</v>
      </c>
      <c r="BD151" s="60">
        <v>1917356582.8573</v>
      </c>
      <c r="BE151" s="60" t="s">
        <v>544</v>
      </c>
      <c r="BF151" s="60">
        <v>82932082934.638596</v>
      </c>
      <c r="BG151" s="60">
        <v>6346985126.9747</v>
      </c>
      <c r="BH151" s="60">
        <v>405858304628.69641</v>
      </c>
      <c r="BI151" s="60">
        <v>9182357681.6777</v>
      </c>
      <c r="BJ151" s="60">
        <v>39921605977.574097</v>
      </c>
      <c r="BK151" s="60">
        <v>11864605465.3386</v>
      </c>
      <c r="BL151" s="85" t="s">
        <v>2078</v>
      </c>
      <c r="BM151" s="60" t="s">
        <v>2079</v>
      </c>
      <c r="BN151" s="60">
        <v>13359953109.821501</v>
      </c>
      <c r="BO151" s="60">
        <v>731755439942.73364</v>
      </c>
      <c r="BP151" s="60">
        <v>403940948045.83911</v>
      </c>
      <c r="BQ151" s="60">
        <v>4201040369.1645999</v>
      </c>
      <c r="BR151" s="60">
        <v>4239138398.3234</v>
      </c>
      <c r="BS151" s="60">
        <v>27864312403.220798</v>
      </c>
      <c r="BT151" s="60">
        <v>6996849585.8950005</v>
      </c>
      <c r="BU151" s="60">
        <v>14993039782.8016</v>
      </c>
      <c r="BV151" s="60">
        <v>10399296651.538601</v>
      </c>
      <c r="BW151" s="60">
        <v>1362004542.4270999</v>
      </c>
      <c r="BX151" s="60">
        <v>44612059490.547897</v>
      </c>
      <c r="BY151" s="60" t="s">
        <v>544</v>
      </c>
      <c r="BZ151" s="60">
        <v>10257161.696599999</v>
      </c>
      <c r="CA151" s="60">
        <v>2123965125.6031001</v>
      </c>
      <c r="CB151" s="60" t="s">
        <v>1994</v>
      </c>
      <c r="CC151" s="60">
        <v>4916843724.7059002</v>
      </c>
      <c r="CD151" s="60">
        <v>3546779983.8028998</v>
      </c>
      <c r="CE151" s="60">
        <v>13104256721.8134</v>
      </c>
      <c r="CF151" s="60">
        <v>47424719758.637001</v>
      </c>
      <c r="CG151" s="60">
        <v>4713165799.5876999</v>
      </c>
      <c r="CH151" s="60">
        <v>290863799.53930002</v>
      </c>
      <c r="CI151" s="60" t="s">
        <v>967</v>
      </c>
      <c r="CJ151" s="60">
        <v>18.399999999999999</v>
      </c>
      <c r="CK151" s="60">
        <v>19706205582.389301</v>
      </c>
      <c r="CL151" s="60">
        <v>135</v>
      </c>
      <c r="CM151" s="85">
        <v>107525</v>
      </c>
      <c r="CN151" s="60">
        <v>196351381.0492</v>
      </c>
      <c r="CO151" s="60">
        <v>9182357681.6777</v>
      </c>
      <c r="CP151" s="60">
        <v>24998168363.428001</v>
      </c>
      <c r="CQ151" s="60">
        <v>416072972369.69623</v>
      </c>
      <c r="CR151" s="60" t="s">
        <v>544</v>
      </c>
      <c r="CS151" s="60">
        <v>196351381.0492</v>
      </c>
      <c r="CT151" s="60">
        <v>6443695508.6855001</v>
      </c>
      <c r="CU151" s="60">
        <v>5420909956.6531</v>
      </c>
      <c r="CV151" s="60">
        <v>13104256721.8134</v>
      </c>
      <c r="CW151" s="60">
        <v>11864605465.3386</v>
      </c>
      <c r="CX151" s="60">
        <v>11638215253.606501</v>
      </c>
      <c r="CY151" s="60">
        <v>16.7</v>
      </c>
      <c r="CZ151" s="60">
        <f t="shared" si="4"/>
        <v>1.3649000000302871</v>
      </c>
      <c r="DA151" s="60" t="str">
        <f t="shared" si="5"/>
        <v>Y</v>
      </c>
    </row>
    <row r="152" spans="1:105">
      <c r="A152" s="13" t="s">
        <v>967</v>
      </c>
      <c r="B152" s="13">
        <v>107525</v>
      </c>
      <c r="C152" s="13">
        <v>2023</v>
      </c>
      <c r="D152" s="13" t="s">
        <v>1</v>
      </c>
      <c r="E152" s="13" t="s">
        <v>13</v>
      </c>
      <c r="F152" s="84" t="s">
        <v>2072</v>
      </c>
      <c r="G152" s="60" t="s">
        <v>2073</v>
      </c>
      <c r="H152" s="60" t="s">
        <v>2074</v>
      </c>
      <c r="I152" s="60" t="s">
        <v>2075</v>
      </c>
      <c r="J152" s="60" t="s">
        <v>967</v>
      </c>
      <c r="K152" s="85">
        <v>107525</v>
      </c>
      <c r="L152" s="60">
        <v>1293276000000</v>
      </c>
      <c r="M152" s="60">
        <v>932359599189.45605</v>
      </c>
      <c r="N152" s="60">
        <v>2696993727.9959998</v>
      </c>
      <c r="O152" s="60">
        <v>1570182394.9679999</v>
      </c>
      <c r="P152" s="60">
        <v>-0.28999999999999998</v>
      </c>
      <c r="Q152" s="60">
        <v>29275466802.048</v>
      </c>
      <c r="R152" s="85">
        <v>55767</v>
      </c>
      <c r="S152" s="85">
        <v>1890</v>
      </c>
      <c r="T152" s="60">
        <v>121371927045.38</v>
      </c>
      <c r="U152" s="60">
        <v>1979669814.776</v>
      </c>
      <c r="V152" s="60">
        <v>50291976066.559998</v>
      </c>
      <c r="W152" s="60" t="s">
        <v>2076</v>
      </c>
      <c r="X152" s="60">
        <v>13467666354.636</v>
      </c>
      <c r="Y152" s="60">
        <v>486932449007.74402</v>
      </c>
      <c r="Z152" s="60">
        <v>6.45</v>
      </c>
      <c r="AA152" s="60">
        <v>107671400767.15601</v>
      </c>
      <c r="AB152" s="60">
        <v>305815730669.53198</v>
      </c>
      <c r="AC152" s="60">
        <v>932359599189.45605</v>
      </c>
      <c r="AD152" s="60">
        <v>4.2</v>
      </c>
      <c r="AE152" s="60">
        <v>83868502633.703995</v>
      </c>
      <c r="AF152" s="60">
        <v>26.21</v>
      </c>
      <c r="AG152" s="60" t="s">
        <v>2077</v>
      </c>
      <c r="AH152" s="60" t="s">
        <v>544</v>
      </c>
      <c r="AI152" s="60">
        <v>43100713720.459999</v>
      </c>
      <c r="AJ152" s="60">
        <v>127784586551</v>
      </c>
      <c r="AK152" s="60">
        <v>1.75</v>
      </c>
      <c r="AL152" s="60">
        <v>676661379875.93201</v>
      </c>
      <c r="AM152" s="60">
        <v>41307043473.132004</v>
      </c>
      <c r="AN152" s="60">
        <v>26597217216.507999</v>
      </c>
      <c r="AO152" s="60">
        <v>56184846083.304001</v>
      </c>
      <c r="AP152" s="60">
        <v>50521952275.924004</v>
      </c>
      <c r="AQ152" s="60">
        <v>932359599189.45605</v>
      </c>
      <c r="AR152" s="60">
        <v>0.56999999999999995</v>
      </c>
      <c r="AS152" s="60">
        <v>49159397305.084</v>
      </c>
      <c r="AT152" s="60">
        <v>212093576532.42001</v>
      </c>
      <c r="AU152" s="85">
        <v>107525</v>
      </c>
      <c r="AV152" s="60" t="s">
        <v>544</v>
      </c>
      <c r="AW152" s="60" t="s">
        <v>544</v>
      </c>
      <c r="AX152" s="60">
        <v>12976714.007999999</v>
      </c>
      <c r="AY152" s="60">
        <v>211653089184.70401</v>
      </c>
      <c r="AZ152" s="60">
        <v>231358950334.40799</v>
      </c>
      <c r="BA152" s="60">
        <v>1979669814.776</v>
      </c>
      <c r="BB152" s="60" t="s">
        <v>1808</v>
      </c>
      <c r="BC152" s="60">
        <v>1018698003056.016</v>
      </c>
      <c r="BD152" s="60">
        <v>2744575012.6919999</v>
      </c>
      <c r="BE152" s="60" t="s">
        <v>544</v>
      </c>
      <c r="BF152" s="60">
        <v>83384038644.072006</v>
      </c>
      <c r="BG152" s="60">
        <v>6482589575.552</v>
      </c>
      <c r="BH152" s="60">
        <v>476018311598.46002</v>
      </c>
      <c r="BI152" s="60">
        <v>3378992141.9720001</v>
      </c>
      <c r="BJ152" s="60">
        <v>50291976066.559998</v>
      </c>
      <c r="BK152" s="60">
        <v>13823084132.743999</v>
      </c>
      <c r="BL152" s="85" t="s">
        <v>2078</v>
      </c>
      <c r="BM152" s="60" t="s">
        <v>2079</v>
      </c>
      <c r="BN152" s="60">
        <v>7493331411.0640001</v>
      </c>
      <c r="BO152" s="60">
        <v>827690144929.48401</v>
      </c>
      <c r="BP152" s="60">
        <v>473273736585.76801</v>
      </c>
      <c r="BQ152" s="60">
        <v>2973830293.5</v>
      </c>
      <c r="BR152" s="60">
        <v>5468964025.816</v>
      </c>
      <c r="BS152" s="60">
        <v>24453175690.964001</v>
      </c>
      <c r="BT152" s="60">
        <v>5561242880.9840002</v>
      </c>
      <c r="BU152" s="60">
        <v>28958979165.964001</v>
      </c>
      <c r="BV152" s="60">
        <v>13267969144.624001</v>
      </c>
      <c r="BW152" s="60">
        <v>1979669814.776</v>
      </c>
      <c r="BX152" s="60">
        <v>38147213612.183998</v>
      </c>
      <c r="BY152" s="60" t="s">
        <v>544</v>
      </c>
      <c r="BZ152" s="60">
        <v>26674356.572000001</v>
      </c>
      <c r="CA152" s="60">
        <v>739672698.45599997</v>
      </c>
      <c r="CB152" s="60" t="s">
        <v>1994</v>
      </c>
      <c r="CC152" s="60">
        <v>19138490376.132</v>
      </c>
      <c r="CD152" s="60">
        <v>4499315117.9960003</v>
      </c>
      <c r="CE152" s="60">
        <v>4226804123.8280001</v>
      </c>
      <c r="CF152" s="60">
        <v>50521952275.924004</v>
      </c>
      <c r="CG152" s="60">
        <v>11105904405.18</v>
      </c>
      <c r="CH152" s="60">
        <v>666137985.74399996</v>
      </c>
      <c r="CI152" s="60" t="s">
        <v>967</v>
      </c>
      <c r="CJ152" s="60">
        <v>14.1</v>
      </c>
      <c r="CK152" s="60">
        <v>40064883571.143997</v>
      </c>
      <c r="CL152" s="60">
        <v>128</v>
      </c>
      <c r="CM152" s="85">
        <v>107525</v>
      </c>
      <c r="CN152" s="60">
        <v>103813712.064</v>
      </c>
      <c r="CO152" s="60">
        <v>3378992141.9720001</v>
      </c>
      <c r="CP152" s="60">
        <v>20960997765.700001</v>
      </c>
      <c r="CQ152" s="60">
        <v>486932449007.74402</v>
      </c>
      <c r="CR152" s="60" t="s">
        <v>544</v>
      </c>
      <c r="CS152" s="60">
        <v>103813712.064</v>
      </c>
      <c r="CT152" s="60">
        <v>8301492322.3400002</v>
      </c>
      <c r="CU152" s="60">
        <v>5521591810.4040003</v>
      </c>
      <c r="CV152" s="60">
        <v>4226804123.8280001</v>
      </c>
      <c r="CW152" s="60">
        <v>13823084132.743999</v>
      </c>
      <c r="CX152" s="60">
        <v>13467666354.636</v>
      </c>
      <c r="CY152" s="60">
        <v>12.5</v>
      </c>
      <c r="CZ152" s="60">
        <f t="shared" si="4"/>
        <v>1.387099999961716</v>
      </c>
      <c r="DA152" s="60" t="str">
        <f t="shared" si="5"/>
        <v>Y</v>
      </c>
    </row>
    <row r="153" spans="1:105">
      <c r="A153" s="13" t="s">
        <v>968</v>
      </c>
      <c r="B153" s="13">
        <v>1329071</v>
      </c>
      <c r="C153" s="13">
        <v>2022</v>
      </c>
      <c r="D153" s="13" t="s">
        <v>10</v>
      </c>
      <c r="E153" s="13" t="s">
        <v>507</v>
      </c>
      <c r="F153" s="84" t="s">
        <v>1812</v>
      </c>
      <c r="G153" s="60" t="s">
        <v>556</v>
      </c>
      <c r="H153" s="60" t="s">
        <v>2082</v>
      </c>
      <c r="I153" s="60" t="s">
        <v>540</v>
      </c>
      <c r="J153" s="60" t="s">
        <v>967</v>
      </c>
      <c r="K153" s="85">
        <v>107525</v>
      </c>
      <c r="L153" s="60">
        <v>918500000</v>
      </c>
      <c r="M153" s="60">
        <v>918500000</v>
      </c>
      <c r="N153" s="60">
        <v>0</v>
      </c>
      <c r="O153" s="60">
        <v>-300000</v>
      </c>
      <c r="P153" s="60">
        <v>-0.18</v>
      </c>
      <c r="Q153" s="60">
        <v>11000000</v>
      </c>
      <c r="R153" s="85" t="s">
        <v>544</v>
      </c>
      <c r="S153" s="85">
        <v>3</v>
      </c>
      <c r="T153" s="60">
        <v>300000</v>
      </c>
      <c r="U153" s="60" t="s">
        <v>544</v>
      </c>
      <c r="V153" s="60" t="s">
        <v>544</v>
      </c>
      <c r="W153" s="60" t="s">
        <v>2018</v>
      </c>
      <c r="X153" s="60">
        <v>8600000</v>
      </c>
      <c r="Y153" s="60">
        <v>269600000</v>
      </c>
      <c r="Z153" s="60">
        <v>1.82</v>
      </c>
      <c r="AA153" s="60" t="s">
        <v>544</v>
      </c>
      <c r="AB153" s="60">
        <v>359000000</v>
      </c>
      <c r="AC153" s="60">
        <v>918500000</v>
      </c>
      <c r="AD153" s="60">
        <v>34.99</v>
      </c>
      <c r="AE153" s="60" t="s">
        <v>544</v>
      </c>
      <c r="AF153" s="60">
        <v>30.8</v>
      </c>
      <c r="AG153" s="60" t="s">
        <v>2019</v>
      </c>
      <c r="AH153" s="60" t="s">
        <v>544</v>
      </c>
      <c r="AI153" s="60">
        <v>338900000</v>
      </c>
      <c r="AJ153" s="60" t="s">
        <v>544</v>
      </c>
      <c r="AK153" s="60">
        <v>0.69</v>
      </c>
      <c r="AL153" s="60">
        <v>358200000</v>
      </c>
      <c r="AM153" s="60">
        <v>24900000</v>
      </c>
      <c r="AN153" s="60">
        <v>8800000</v>
      </c>
      <c r="AO153" s="60">
        <v>23700000</v>
      </c>
      <c r="AP153" s="60">
        <v>343700000</v>
      </c>
      <c r="AQ153" s="60">
        <v>918500000</v>
      </c>
      <c r="AR153" s="60">
        <v>0</v>
      </c>
      <c r="AS153" s="60">
        <v>343200000</v>
      </c>
      <c r="AT153" s="60">
        <v>112100000</v>
      </c>
      <c r="AU153" s="85">
        <v>1329071</v>
      </c>
      <c r="AV153" s="60" t="s">
        <v>544</v>
      </c>
      <c r="AW153" s="60" t="s">
        <v>544</v>
      </c>
      <c r="AX153" s="60" t="s">
        <v>544</v>
      </c>
      <c r="AY153" s="60" t="s">
        <v>544</v>
      </c>
      <c r="AZ153" s="60">
        <v>299900000</v>
      </c>
      <c r="BA153" s="60" t="s">
        <v>544</v>
      </c>
      <c r="BB153" s="60" t="s">
        <v>1808</v>
      </c>
      <c r="BC153" s="60">
        <v>968700000</v>
      </c>
      <c r="BD153" s="60">
        <v>1700000</v>
      </c>
      <c r="BE153" s="60" t="s">
        <v>544</v>
      </c>
      <c r="BF153" s="60" t="s">
        <v>544</v>
      </c>
      <c r="BG153" s="60">
        <v>38000000</v>
      </c>
      <c r="BH153" s="60">
        <v>112100000</v>
      </c>
      <c r="BI153" s="60">
        <v>5800000</v>
      </c>
      <c r="BJ153" s="60" t="s">
        <v>544</v>
      </c>
      <c r="BK153" s="60">
        <v>54200000</v>
      </c>
      <c r="BL153" s="85" t="s">
        <v>544</v>
      </c>
      <c r="BM153" s="60" t="s">
        <v>544</v>
      </c>
      <c r="BN153" s="60">
        <v>53800000</v>
      </c>
      <c r="BO153" s="60">
        <v>864600000</v>
      </c>
      <c r="BP153" s="60">
        <v>110400000</v>
      </c>
      <c r="BQ153" s="60">
        <v>270600000</v>
      </c>
      <c r="BR153" s="60" t="s">
        <v>544</v>
      </c>
      <c r="BS153" s="60">
        <v>15000000</v>
      </c>
      <c r="BT153" s="60">
        <v>88600000</v>
      </c>
      <c r="BU153" s="60">
        <v>3800000</v>
      </c>
      <c r="BV153" s="60" t="s">
        <v>544</v>
      </c>
      <c r="BW153" s="60" t="s">
        <v>544</v>
      </c>
      <c r="BX153" s="60">
        <v>338900000</v>
      </c>
      <c r="BY153" s="60" t="s">
        <v>544</v>
      </c>
      <c r="BZ153" s="60" t="s">
        <v>544</v>
      </c>
      <c r="CA153" s="60" t="s">
        <v>544</v>
      </c>
      <c r="CB153" s="60" t="s">
        <v>2081</v>
      </c>
      <c r="CC153" s="60">
        <v>5000000</v>
      </c>
      <c r="CD153" s="60">
        <v>7600000</v>
      </c>
      <c r="CE153" s="60">
        <v>9000000</v>
      </c>
      <c r="CF153" s="60">
        <v>343700000</v>
      </c>
      <c r="CG153" s="60">
        <v>13600000</v>
      </c>
      <c r="CH153" s="60" t="s">
        <v>544</v>
      </c>
      <c r="CI153" s="60" t="s">
        <v>967</v>
      </c>
      <c r="CJ153" s="60">
        <v>94.39</v>
      </c>
      <c r="CK153" s="60">
        <v>17400000</v>
      </c>
      <c r="CL153" s="60" t="s">
        <v>544</v>
      </c>
      <c r="CM153" s="85">
        <v>107525</v>
      </c>
      <c r="CN153" s="60">
        <v>0</v>
      </c>
      <c r="CO153" s="60">
        <v>5800000</v>
      </c>
      <c r="CP153" s="60">
        <v>62400000</v>
      </c>
      <c r="CQ153" s="60">
        <v>269600000</v>
      </c>
      <c r="CR153" s="60" t="s">
        <v>544</v>
      </c>
      <c r="CS153" s="60">
        <v>0</v>
      </c>
      <c r="CT153" s="60">
        <v>35100000</v>
      </c>
      <c r="CU153" s="60">
        <v>19100000</v>
      </c>
      <c r="CV153" s="60">
        <v>9000000</v>
      </c>
      <c r="CW153" s="60">
        <v>54200000</v>
      </c>
      <c r="CX153" s="60">
        <v>8600000</v>
      </c>
      <c r="CY153" s="60">
        <v>94.39</v>
      </c>
      <c r="CZ153" s="60">
        <f t="shared" si="4"/>
        <v>1</v>
      </c>
      <c r="DA153" s="60" t="str">
        <f t="shared" si="5"/>
        <v>N: parent data from row 151</v>
      </c>
    </row>
    <row r="154" spans="1:105">
      <c r="A154" s="13" t="s">
        <v>968</v>
      </c>
      <c r="B154" s="13">
        <v>1329071</v>
      </c>
      <c r="C154" s="13">
        <v>2023</v>
      </c>
      <c r="D154" s="13" t="s">
        <v>10</v>
      </c>
      <c r="E154" s="13" t="s">
        <v>507</v>
      </c>
      <c r="F154" s="84" t="s">
        <v>1804</v>
      </c>
      <c r="G154" s="60" t="s">
        <v>556</v>
      </c>
      <c r="H154" s="60" t="s">
        <v>2016</v>
      </c>
      <c r="I154" s="60" t="s">
        <v>540</v>
      </c>
      <c r="J154" s="60" t="s">
        <v>967</v>
      </c>
      <c r="K154" s="85">
        <v>107525</v>
      </c>
      <c r="L154" s="60">
        <v>922100000</v>
      </c>
      <c r="M154" s="60">
        <v>922100000</v>
      </c>
      <c r="N154" s="60">
        <v>0</v>
      </c>
      <c r="O154" s="60">
        <v>-200000</v>
      </c>
      <c r="P154" s="60">
        <v>-0.42</v>
      </c>
      <c r="Q154" s="60">
        <v>5600000</v>
      </c>
      <c r="R154" s="85" t="s">
        <v>544</v>
      </c>
      <c r="S154" s="85">
        <v>3</v>
      </c>
      <c r="T154" s="60">
        <v>100000</v>
      </c>
      <c r="U154" s="60" t="s">
        <v>544</v>
      </c>
      <c r="V154" s="60" t="s">
        <v>544</v>
      </c>
      <c r="W154" s="60" t="s">
        <v>2018</v>
      </c>
      <c r="X154" s="60">
        <v>13700000</v>
      </c>
      <c r="Y154" s="60">
        <v>280600000</v>
      </c>
      <c r="Z154" s="60">
        <v>3.32</v>
      </c>
      <c r="AA154" s="60" t="s">
        <v>544</v>
      </c>
      <c r="AB154" s="60">
        <v>448100000</v>
      </c>
      <c r="AC154" s="60">
        <v>922100000</v>
      </c>
      <c r="AD154" s="60">
        <v>37.770000000000003</v>
      </c>
      <c r="AE154" s="60" t="s">
        <v>544</v>
      </c>
      <c r="AF154" s="60">
        <v>40.08</v>
      </c>
      <c r="AG154" s="60" t="s">
        <v>2019</v>
      </c>
      <c r="AH154" s="60" t="s">
        <v>544</v>
      </c>
      <c r="AI154" s="60">
        <v>351000000</v>
      </c>
      <c r="AJ154" s="60" t="s">
        <v>544</v>
      </c>
      <c r="AK154" s="60">
        <v>1.58</v>
      </c>
      <c r="AL154" s="60">
        <v>425300000</v>
      </c>
      <c r="AM154" s="60">
        <v>32700000</v>
      </c>
      <c r="AN154" s="60">
        <v>10500000</v>
      </c>
      <c r="AO154" s="60">
        <v>16900000</v>
      </c>
      <c r="AP154" s="60">
        <v>355100000</v>
      </c>
      <c r="AQ154" s="60">
        <v>922100000</v>
      </c>
      <c r="AR154" s="60">
        <v>0</v>
      </c>
      <c r="AS154" s="60">
        <v>354900000</v>
      </c>
      <c r="AT154" s="60">
        <v>102400000</v>
      </c>
      <c r="AU154" s="85">
        <v>1329071</v>
      </c>
      <c r="AV154" s="60" t="s">
        <v>544</v>
      </c>
      <c r="AW154" s="60" t="s">
        <v>544</v>
      </c>
      <c r="AX154" s="60" t="s">
        <v>544</v>
      </c>
      <c r="AY154" s="60" t="s">
        <v>544</v>
      </c>
      <c r="AZ154" s="60">
        <v>360900000</v>
      </c>
      <c r="BA154" s="60" t="s">
        <v>544</v>
      </c>
      <c r="BB154" s="60" t="s">
        <v>1808</v>
      </c>
      <c r="BC154" s="60">
        <v>929500000</v>
      </c>
      <c r="BD154" s="60">
        <v>1500000</v>
      </c>
      <c r="BE154" s="60" t="s">
        <v>544</v>
      </c>
      <c r="BF154" s="60" t="s">
        <v>544</v>
      </c>
      <c r="BG154" s="60">
        <v>31800000</v>
      </c>
      <c r="BH154" s="60">
        <v>102400000</v>
      </c>
      <c r="BI154" s="60">
        <v>11400000</v>
      </c>
      <c r="BJ154" s="60" t="s">
        <v>544</v>
      </c>
      <c r="BK154" s="60">
        <v>52300000</v>
      </c>
      <c r="BL154" s="85" t="s">
        <v>544</v>
      </c>
      <c r="BM154" s="60" t="s">
        <v>544</v>
      </c>
      <c r="BN154" s="60">
        <v>53900000</v>
      </c>
      <c r="BO154" s="60">
        <v>869100000</v>
      </c>
      <c r="BP154" s="60">
        <v>100900000</v>
      </c>
      <c r="BQ154" s="60">
        <v>302800000</v>
      </c>
      <c r="BR154" s="60" t="s">
        <v>544</v>
      </c>
      <c r="BS154" s="60">
        <v>19300000</v>
      </c>
      <c r="BT154" s="60">
        <v>144700000</v>
      </c>
      <c r="BU154" s="60">
        <v>3700000</v>
      </c>
      <c r="BV154" s="60" t="s">
        <v>544</v>
      </c>
      <c r="BW154" s="60" t="s">
        <v>544</v>
      </c>
      <c r="BX154" s="60">
        <v>351000000</v>
      </c>
      <c r="BY154" s="60" t="s">
        <v>544</v>
      </c>
      <c r="BZ154" s="60" t="s">
        <v>544</v>
      </c>
      <c r="CA154" s="60" t="s">
        <v>544</v>
      </c>
      <c r="CB154" s="60" t="s">
        <v>2081</v>
      </c>
      <c r="CC154" s="60">
        <v>8700000</v>
      </c>
      <c r="CD154" s="60">
        <v>10200000</v>
      </c>
      <c r="CE154" s="60">
        <v>15700000</v>
      </c>
      <c r="CF154" s="60">
        <v>355100000</v>
      </c>
      <c r="CG154" s="60">
        <v>20500000</v>
      </c>
      <c r="CH154" s="60" t="s">
        <v>544</v>
      </c>
      <c r="CI154" s="60" t="s">
        <v>967</v>
      </c>
      <c r="CJ154" s="60">
        <v>78.34</v>
      </c>
      <c r="CK154" s="60">
        <v>24200000</v>
      </c>
      <c r="CL154" s="60" t="s">
        <v>544</v>
      </c>
      <c r="CM154" s="85">
        <v>107525</v>
      </c>
      <c r="CN154" s="60">
        <v>100000</v>
      </c>
      <c r="CO154" s="60">
        <v>11400000</v>
      </c>
      <c r="CP154" s="60">
        <v>67600000</v>
      </c>
      <c r="CQ154" s="60">
        <v>280600000</v>
      </c>
      <c r="CR154" s="60" t="s">
        <v>544</v>
      </c>
      <c r="CS154" s="60">
        <v>100000</v>
      </c>
      <c r="CT154" s="60">
        <v>33700000</v>
      </c>
      <c r="CU154" s="60">
        <v>18600000</v>
      </c>
      <c r="CV154" s="60">
        <v>15700000</v>
      </c>
      <c r="CW154" s="60">
        <v>52300000</v>
      </c>
      <c r="CX154" s="60">
        <v>13700000</v>
      </c>
      <c r="CY154" s="60">
        <v>78.34</v>
      </c>
      <c r="CZ154" s="60">
        <f t="shared" si="4"/>
        <v>1</v>
      </c>
      <c r="DA154" s="60" t="str">
        <f t="shared" si="5"/>
        <v>N: parent data from row 151</v>
      </c>
    </row>
    <row r="155" spans="1:105">
      <c r="A155" s="13" t="s">
        <v>969</v>
      </c>
      <c r="B155" s="13">
        <v>9605</v>
      </c>
      <c r="C155" s="13">
        <v>2022</v>
      </c>
      <c r="D155" s="13" t="s">
        <v>12</v>
      </c>
      <c r="E155" s="13" t="s">
        <v>13</v>
      </c>
      <c r="F155" s="84" t="s">
        <v>1812</v>
      </c>
      <c r="G155" s="60" t="s">
        <v>1840</v>
      </c>
      <c r="H155" s="60" t="s">
        <v>1827</v>
      </c>
      <c r="I155" s="60" t="s">
        <v>540</v>
      </c>
      <c r="J155" s="60" t="s">
        <v>1606</v>
      </c>
      <c r="K155" s="85">
        <v>110630</v>
      </c>
      <c r="L155" s="60">
        <v>1502758000</v>
      </c>
      <c r="M155" s="60">
        <v>1502758000</v>
      </c>
      <c r="N155" s="60" t="s">
        <v>544</v>
      </c>
      <c r="O155" s="60" t="s">
        <v>544</v>
      </c>
      <c r="P155" s="60">
        <v>-4.8499999999999996</v>
      </c>
      <c r="Q155" s="60" t="s">
        <v>544</v>
      </c>
      <c r="R155" s="85">
        <v>791</v>
      </c>
      <c r="S155" s="85" t="s">
        <v>544</v>
      </c>
      <c r="T155" s="60" t="s">
        <v>544</v>
      </c>
      <c r="U155" s="60" t="s">
        <v>544</v>
      </c>
      <c r="V155" s="60" t="s">
        <v>544</v>
      </c>
      <c r="W155" s="60" t="s">
        <v>1841</v>
      </c>
      <c r="X155" s="60">
        <v>9823000</v>
      </c>
      <c r="Y155" s="60">
        <v>2093000</v>
      </c>
      <c r="Z155" s="60">
        <v>18.52</v>
      </c>
      <c r="AA155" s="60" t="s">
        <v>544</v>
      </c>
      <c r="AB155" s="60">
        <v>121645000</v>
      </c>
      <c r="AC155" s="60">
        <v>1502758000</v>
      </c>
      <c r="AD155" s="60">
        <v>67.900000000000006</v>
      </c>
      <c r="AE155" s="60" t="s">
        <v>544</v>
      </c>
      <c r="AF155" s="60">
        <v>34.36</v>
      </c>
      <c r="AG155" s="60" t="s">
        <v>1842</v>
      </c>
      <c r="AH155" s="60" t="s">
        <v>544</v>
      </c>
      <c r="AI155" s="60">
        <v>578590000</v>
      </c>
      <c r="AJ155" s="60" t="s">
        <v>544</v>
      </c>
      <c r="AK155" s="60">
        <v>1.95</v>
      </c>
      <c r="AL155" s="60">
        <v>2093000</v>
      </c>
      <c r="AM155" s="60">
        <v>67772000</v>
      </c>
      <c r="AN155" s="60" t="s">
        <v>544</v>
      </c>
      <c r="AO155" s="60">
        <v>2702000</v>
      </c>
      <c r="AP155" s="60">
        <v>1231807000</v>
      </c>
      <c r="AQ155" s="60">
        <v>1502758000</v>
      </c>
      <c r="AR155" s="60" t="s">
        <v>544</v>
      </c>
      <c r="AS155" s="60">
        <v>1231815000</v>
      </c>
      <c r="AT155" s="60" t="s">
        <v>544</v>
      </c>
      <c r="AU155" s="85">
        <v>9605</v>
      </c>
      <c r="AV155" s="60" t="s">
        <v>544</v>
      </c>
      <c r="AW155" s="60" t="s">
        <v>544</v>
      </c>
      <c r="AX155" s="60" t="s">
        <v>544</v>
      </c>
      <c r="AY155" s="60" t="s">
        <v>544</v>
      </c>
      <c r="AZ155" s="60">
        <v>515000</v>
      </c>
      <c r="BA155" s="60" t="s">
        <v>544</v>
      </c>
      <c r="BB155" s="60" t="s">
        <v>1808</v>
      </c>
      <c r="BC155" s="60">
        <v>852087000</v>
      </c>
      <c r="BD155" s="60" t="s">
        <v>544</v>
      </c>
      <c r="BE155" s="60" t="s">
        <v>544</v>
      </c>
      <c r="BF155" s="60" t="s">
        <v>544</v>
      </c>
      <c r="BG155" s="60" t="s">
        <v>544</v>
      </c>
      <c r="BH155" s="60" t="s">
        <v>544</v>
      </c>
      <c r="BI155" s="60">
        <v>222018000</v>
      </c>
      <c r="BJ155" s="60" t="s">
        <v>544</v>
      </c>
      <c r="BK155" s="60">
        <v>189130000</v>
      </c>
      <c r="BL155" s="85" t="s">
        <v>544</v>
      </c>
      <c r="BM155" s="60" t="s">
        <v>544</v>
      </c>
      <c r="BN155" s="60">
        <v>472150000</v>
      </c>
      <c r="BO155" s="60">
        <v>514160000</v>
      </c>
      <c r="BP155" s="60" t="s">
        <v>544</v>
      </c>
      <c r="BQ155" s="60">
        <v>513645000</v>
      </c>
      <c r="BR155" s="60" t="s">
        <v>544</v>
      </c>
      <c r="BS155" s="60">
        <v>114156000</v>
      </c>
      <c r="BT155" s="60" t="s">
        <v>544</v>
      </c>
      <c r="BU155" s="60" t="s">
        <v>544</v>
      </c>
      <c r="BV155" s="60" t="s">
        <v>544</v>
      </c>
      <c r="BW155" s="60" t="s">
        <v>544</v>
      </c>
      <c r="BX155" s="60">
        <v>578590000</v>
      </c>
      <c r="BY155" s="60" t="s">
        <v>544</v>
      </c>
      <c r="BZ155" s="60" t="s">
        <v>544</v>
      </c>
      <c r="CA155" s="60" t="s">
        <v>544</v>
      </c>
      <c r="CB155" s="60" t="s">
        <v>1993</v>
      </c>
      <c r="CC155" s="60" t="s">
        <v>544</v>
      </c>
      <c r="CD155" s="60">
        <v>15427000</v>
      </c>
      <c r="CE155" s="60">
        <v>291758000</v>
      </c>
      <c r="CF155" s="60">
        <v>1231807000</v>
      </c>
      <c r="CG155" s="60">
        <v>9823000</v>
      </c>
      <c r="CH155" s="60" t="s">
        <v>544</v>
      </c>
      <c r="CI155" s="60" t="s">
        <v>1606</v>
      </c>
      <c r="CJ155" s="60">
        <v>475.64</v>
      </c>
      <c r="CK155" s="60">
        <v>9823000</v>
      </c>
      <c r="CL155" s="60" t="s">
        <v>544</v>
      </c>
      <c r="CM155" s="85">
        <v>110630</v>
      </c>
      <c r="CN155" s="60" t="s">
        <v>544</v>
      </c>
      <c r="CO155" s="60">
        <v>222018000</v>
      </c>
      <c r="CP155" s="60">
        <v>481973000</v>
      </c>
      <c r="CQ155" s="60">
        <v>2093000</v>
      </c>
      <c r="CR155" s="60" t="s">
        <v>544</v>
      </c>
      <c r="CS155" s="60" t="s">
        <v>544</v>
      </c>
      <c r="CT155" s="60">
        <v>97103000</v>
      </c>
      <c r="CU155" s="60">
        <v>92027000</v>
      </c>
      <c r="CV155" s="60">
        <v>291758000</v>
      </c>
      <c r="CW155" s="60">
        <v>189130000</v>
      </c>
      <c r="CX155" s="60">
        <v>9823000</v>
      </c>
      <c r="CY155" s="60">
        <v>475.64</v>
      </c>
      <c r="CZ155" s="60">
        <f t="shared" si="4"/>
        <v>1</v>
      </c>
      <c r="DA155" s="60" t="str">
        <f t="shared" si="5"/>
        <v>N: parent data from row 1223</v>
      </c>
    </row>
    <row r="156" spans="1:105">
      <c r="A156" s="13" t="s">
        <v>969</v>
      </c>
      <c r="B156" s="13">
        <v>9605</v>
      </c>
      <c r="C156" s="13">
        <v>2023</v>
      </c>
      <c r="D156" s="13" t="s">
        <v>12</v>
      </c>
      <c r="E156" s="13" t="s">
        <v>13</v>
      </c>
      <c r="F156" s="84" t="s">
        <v>1804</v>
      </c>
      <c r="G156" s="60" t="s">
        <v>1840</v>
      </c>
      <c r="H156" s="60" t="s">
        <v>1827</v>
      </c>
      <c r="I156" s="60" t="s">
        <v>540</v>
      </c>
      <c r="J156" s="60" t="s">
        <v>1606</v>
      </c>
      <c r="K156" s="85">
        <v>110630</v>
      </c>
      <c r="L156" s="60">
        <v>1318256000</v>
      </c>
      <c r="M156" s="60">
        <v>1318256000</v>
      </c>
      <c r="N156" s="60" t="s">
        <v>544</v>
      </c>
      <c r="O156" s="60" t="s">
        <v>544</v>
      </c>
      <c r="P156" s="60">
        <v>-5.79</v>
      </c>
      <c r="Q156" s="60" t="s">
        <v>544</v>
      </c>
      <c r="R156" s="85">
        <v>704</v>
      </c>
      <c r="S156" s="85" t="s">
        <v>544</v>
      </c>
      <c r="T156" s="60" t="s">
        <v>544</v>
      </c>
      <c r="U156" s="60" t="s">
        <v>544</v>
      </c>
      <c r="V156" s="60" t="s">
        <v>544</v>
      </c>
      <c r="W156" s="60" t="s">
        <v>1841</v>
      </c>
      <c r="X156" s="60">
        <v>24756000</v>
      </c>
      <c r="Y156" s="60">
        <v>1264000</v>
      </c>
      <c r="Z156" s="60">
        <v>22.26</v>
      </c>
      <c r="AA156" s="60" t="s">
        <v>544</v>
      </c>
      <c r="AB156" s="60">
        <v>125918000</v>
      </c>
      <c r="AC156" s="60">
        <v>1318256000</v>
      </c>
      <c r="AD156" s="60">
        <v>59.78</v>
      </c>
      <c r="AE156" s="60" t="s">
        <v>544</v>
      </c>
      <c r="AF156" s="60">
        <v>25.31</v>
      </c>
      <c r="AG156" s="60" t="s">
        <v>1842</v>
      </c>
      <c r="AH156" s="60" t="s">
        <v>544</v>
      </c>
      <c r="AI156" s="60">
        <v>400416000</v>
      </c>
      <c r="AJ156" s="60" t="s">
        <v>544</v>
      </c>
      <c r="AK156" s="60">
        <v>7.19</v>
      </c>
      <c r="AL156" s="60">
        <v>1264000</v>
      </c>
      <c r="AM156" s="60">
        <v>63218000</v>
      </c>
      <c r="AN156" s="60" t="s">
        <v>544</v>
      </c>
      <c r="AO156" s="60">
        <v>2559000</v>
      </c>
      <c r="AP156" s="60">
        <v>1053706000</v>
      </c>
      <c r="AQ156" s="60">
        <v>1318256000</v>
      </c>
      <c r="AR156" s="60" t="s">
        <v>544</v>
      </c>
      <c r="AS156" s="60">
        <v>1053706000</v>
      </c>
      <c r="AT156" s="60" t="s">
        <v>544</v>
      </c>
      <c r="AU156" s="85">
        <v>9605</v>
      </c>
      <c r="AV156" s="60" t="s">
        <v>544</v>
      </c>
      <c r="AW156" s="60" t="s">
        <v>544</v>
      </c>
      <c r="AX156" s="60" t="s">
        <v>544</v>
      </c>
      <c r="AY156" s="60" t="s">
        <v>544</v>
      </c>
      <c r="AZ156" s="60">
        <v>524000</v>
      </c>
      <c r="BA156" s="60" t="s">
        <v>544</v>
      </c>
      <c r="BB156" s="60" t="s">
        <v>1808</v>
      </c>
      <c r="BC156" s="60">
        <v>669818000</v>
      </c>
      <c r="BD156" s="60" t="s">
        <v>544</v>
      </c>
      <c r="BE156" s="60" t="s">
        <v>544</v>
      </c>
      <c r="BF156" s="60" t="s">
        <v>544</v>
      </c>
      <c r="BG156" s="60" t="s">
        <v>544</v>
      </c>
      <c r="BH156" s="60" t="s">
        <v>544</v>
      </c>
      <c r="BI156" s="60">
        <v>257020000</v>
      </c>
      <c r="BJ156" s="60" t="s">
        <v>544</v>
      </c>
      <c r="BK156" s="60">
        <v>190441000</v>
      </c>
      <c r="BL156" s="85" t="s">
        <v>544</v>
      </c>
      <c r="BM156" s="60" t="s">
        <v>544</v>
      </c>
      <c r="BN156" s="60">
        <v>504328000</v>
      </c>
      <c r="BO156" s="60">
        <v>331563000</v>
      </c>
      <c r="BP156" s="60" t="s">
        <v>544</v>
      </c>
      <c r="BQ156" s="60">
        <v>331039000</v>
      </c>
      <c r="BR156" s="60" t="s">
        <v>544</v>
      </c>
      <c r="BS156" s="60">
        <v>114683000</v>
      </c>
      <c r="BT156" s="60" t="s">
        <v>544</v>
      </c>
      <c r="BU156" s="60" t="s">
        <v>544</v>
      </c>
      <c r="BV156" s="60" t="s">
        <v>544</v>
      </c>
      <c r="BW156" s="60" t="s">
        <v>544</v>
      </c>
      <c r="BX156" s="60">
        <v>400416000</v>
      </c>
      <c r="BY156" s="60" t="s">
        <v>544</v>
      </c>
      <c r="BZ156" s="60" t="s">
        <v>544</v>
      </c>
      <c r="CA156" s="60" t="s">
        <v>544</v>
      </c>
      <c r="CB156" s="60" t="s">
        <v>1993</v>
      </c>
      <c r="CC156" s="60" t="s">
        <v>544</v>
      </c>
      <c r="CD156" s="60">
        <v>13138000</v>
      </c>
      <c r="CE156" s="60">
        <v>337219000</v>
      </c>
      <c r="CF156" s="60">
        <v>1053706000</v>
      </c>
      <c r="CG156" s="60">
        <v>24756000</v>
      </c>
      <c r="CH156" s="60" t="s">
        <v>544</v>
      </c>
      <c r="CI156" s="60" t="s">
        <v>1606</v>
      </c>
      <c r="CJ156" s="60">
        <v>318</v>
      </c>
      <c r="CK156" s="60">
        <v>24756000</v>
      </c>
      <c r="CL156" s="60" t="s">
        <v>544</v>
      </c>
      <c r="CM156" s="85">
        <v>110630</v>
      </c>
      <c r="CN156" s="60" t="s">
        <v>544</v>
      </c>
      <c r="CO156" s="60">
        <v>257020000</v>
      </c>
      <c r="CP156" s="60">
        <v>529084000</v>
      </c>
      <c r="CQ156" s="60">
        <v>1264000</v>
      </c>
      <c r="CR156" s="60" t="s">
        <v>544</v>
      </c>
      <c r="CS156" s="60" t="s">
        <v>544</v>
      </c>
      <c r="CT156" s="60">
        <v>97395000</v>
      </c>
      <c r="CU156" s="60">
        <v>93046000</v>
      </c>
      <c r="CV156" s="60">
        <v>337219000</v>
      </c>
      <c r="CW156" s="60">
        <v>190441000</v>
      </c>
      <c r="CX156" s="60">
        <v>24756000</v>
      </c>
      <c r="CY156" s="60">
        <v>318</v>
      </c>
      <c r="CZ156" s="60">
        <f t="shared" si="4"/>
        <v>1</v>
      </c>
      <c r="DA156" s="60" t="str">
        <f t="shared" si="5"/>
        <v>N: parent data from row 1223</v>
      </c>
    </row>
    <row r="157" spans="1:105">
      <c r="A157" s="13" t="s">
        <v>970</v>
      </c>
      <c r="B157" s="13">
        <v>143170</v>
      </c>
      <c r="C157" s="13">
        <v>2022</v>
      </c>
      <c r="D157" s="13" t="s">
        <v>1</v>
      </c>
      <c r="E157" s="13" t="s">
        <v>13</v>
      </c>
      <c r="F157" s="84" t="s">
        <v>2087</v>
      </c>
      <c r="G157" s="60" t="s">
        <v>2012</v>
      </c>
      <c r="H157" s="60" t="s">
        <v>2088</v>
      </c>
      <c r="I157" s="60" t="s">
        <v>2013</v>
      </c>
      <c r="J157" s="60" t="s">
        <v>1413</v>
      </c>
      <c r="K157" s="85">
        <v>108299</v>
      </c>
      <c r="L157" s="60">
        <v>131420000000</v>
      </c>
      <c r="M157" s="60">
        <v>75342544286.759995</v>
      </c>
      <c r="N157" s="60">
        <v>432838387.88999999</v>
      </c>
      <c r="O157" s="60">
        <v>51023333.141999997</v>
      </c>
      <c r="P157" s="60">
        <v>-0.44</v>
      </c>
      <c r="Q157" s="60" t="s">
        <v>544</v>
      </c>
      <c r="R157" s="85" t="s">
        <v>544</v>
      </c>
      <c r="S157" s="85" t="s">
        <v>544</v>
      </c>
      <c r="T157" s="60">
        <v>24334116837.588001</v>
      </c>
      <c r="U157" s="60" t="s">
        <v>544</v>
      </c>
      <c r="V157" s="60" t="s">
        <v>544</v>
      </c>
      <c r="W157" s="60" t="s">
        <v>2014</v>
      </c>
      <c r="X157" s="60">
        <v>1435532878.5120001</v>
      </c>
      <c r="Y157" s="60">
        <v>42541420626.989998</v>
      </c>
      <c r="Z157" s="60">
        <v>13.5</v>
      </c>
      <c r="AA157" s="60">
        <v>2263945422.2220001</v>
      </c>
      <c r="AB157" s="60">
        <v>45245657283.515999</v>
      </c>
      <c r="AC157" s="60">
        <v>75342544286.759995</v>
      </c>
      <c r="AD157" s="60" t="s">
        <v>544</v>
      </c>
      <c r="AE157" s="60">
        <v>1218253740.75</v>
      </c>
      <c r="AF157" s="60">
        <v>15.36</v>
      </c>
      <c r="AG157" s="60" t="s">
        <v>2015</v>
      </c>
      <c r="AH157" s="60">
        <v>112365992.088</v>
      </c>
      <c r="AI157" s="60">
        <v>6244911999.0539999</v>
      </c>
      <c r="AJ157" s="60">
        <v>31412601043.254002</v>
      </c>
      <c r="AK157" s="60">
        <v>2.2200000000000002</v>
      </c>
      <c r="AL157" s="60">
        <v>48986986183.344002</v>
      </c>
      <c r="AM157" s="60">
        <v>1025626325.742</v>
      </c>
      <c r="AN157" s="60">
        <v>809493779.73599994</v>
      </c>
      <c r="AO157" s="60">
        <v>5311013013.7919998</v>
      </c>
      <c r="AP157" s="60">
        <v>6341225706.5579996</v>
      </c>
      <c r="AQ157" s="60">
        <v>75342544286.759995</v>
      </c>
      <c r="AR157" s="60">
        <v>0.75</v>
      </c>
      <c r="AS157" s="60">
        <v>6171530126.6700001</v>
      </c>
      <c r="AT157" s="60">
        <v>24334116837.588001</v>
      </c>
      <c r="AU157" s="85">
        <v>143170</v>
      </c>
      <c r="AV157" s="60" t="s">
        <v>544</v>
      </c>
      <c r="AW157" s="60">
        <v>2065011752.556</v>
      </c>
      <c r="AX157" s="60" t="s">
        <v>544</v>
      </c>
      <c r="AY157" s="60">
        <v>32630854784.004002</v>
      </c>
      <c r="AZ157" s="60">
        <v>4250415639.4920001</v>
      </c>
      <c r="BA157" s="60">
        <v>440864530.18199998</v>
      </c>
      <c r="BB157" s="60" t="s">
        <v>1808</v>
      </c>
      <c r="BC157" s="60" t="s">
        <v>544</v>
      </c>
      <c r="BD157" s="60">
        <v>451183855.986</v>
      </c>
      <c r="BE157" s="60" t="s">
        <v>544</v>
      </c>
      <c r="BF157" s="60">
        <v>1794989394.0179999</v>
      </c>
      <c r="BG157" s="60">
        <v>214985954.25</v>
      </c>
      <c r="BH157" s="60">
        <v>57405836151.774002</v>
      </c>
      <c r="BI157" s="60">
        <v>997534827.72000003</v>
      </c>
      <c r="BJ157" s="60" t="s">
        <v>544</v>
      </c>
      <c r="BK157" s="60">
        <v>614573181.21599996</v>
      </c>
      <c r="BL157" s="85" t="s">
        <v>2085</v>
      </c>
      <c r="BM157" s="60" t="s">
        <v>2086</v>
      </c>
      <c r="BN157" s="60">
        <v>359456515.50599998</v>
      </c>
      <c r="BO157" s="60">
        <v>68794932064.121994</v>
      </c>
      <c r="BP157" s="60">
        <v>56954652295.788002</v>
      </c>
      <c r="BQ157" s="60">
        <v>213266066.616</v>
      </c>
      <c r="BR157" s="60" t="s">
        <v>544</v>
      </c>
      <c r="BS157" s="60">
        <v>588774866.70599997</v>
      </c>
      <c r="BT157" s="60">
        <v>893194977.92400002</v>
      </c>
      <c r="BU157" s="60">
        <v>2077050965.994</v>
      </c>
      <c r="BV157" s="60" t="s">
        <v>544</v>
      </c>
      <c r="BW157" s="60">
        <v>440864530.18199998</v>
      </c>
      <c r="BX157" s="60">
        <v>5793154847.1899996</v>
      </c>
      <c r="BY157" s="60" t="s">
        <v>544</v>
      </c>
      <c r="BZ157" s="60">
        <v>1146591.7560000001</v>
      </c>
      <c r="CA157" s="60" t="s">
        <v>544</v>
      </c>
      <c r="CB157" s="60" t="s">
        <v>2081</v>
      </c>
      <c r="CC157" s="60" t="s">
        <v>544</v>
      </c>
      <c r="CD157" s="60">
        <v>245370635.78400001</v>
      </c>
      <c r="CE157" s="60">
        <v>1127099696.148</v>
      </c>
      <c r="CF157" s="60">
        <v>6341225706.5579996</v>
      </c>
      <c r="CG157" s="60">
        <v>167975692.25400001</v>
      </c>
      <c r="CH157" s="60">
        <v>33824456.802000001</v>
      </c>
      <c r="CI157" s="60" t="s">
        <v>1413</v>
      </c>
      <c r="CJ157" s="60">
        <v>13.8</v>
      </c>
      <c r="CK157" s="60">
        <v>2245026658.2480001</v>
      </c>
      <c r="CL157" s="60" t="s">
        <v>544</v>
      </c>
      <c r="CM157" s="85">
        <v>108299</v>
      </c>
      <c r="CN157" s="60">
        <v>367482657.79799998</v>
      </c>
      <c r="CO157" s="60">
        <v>997534827.72000003</v>
      </c>
      <c r="CP157" s="60">
        <v>1794989394.0179999</v>
      </c>
      <c r="CQ157" s="60">
        <v>42541420626.989998</v>
      </c>
      <c r="CR157" s="60" t="s">
        <v>544</v>
      </c>
      <c r="CS157" s="60">
        <v>367482657.79799998</v>
      </c>
      <c r="CT157" s="60">
        <v>380095167.11400002</v>
      </c>
      <c r="CU157" s="60">
        <v>234478014.102</v>
      </c>
      <c r="CV157" s="60">
        <v>1127099696.148</v>
      </c>
      <c r="CW157" s="60">
        <v>614573181.21599996</v>
      </c>
      <c r="CX157" s="60">
        <v>1435532878.5120001</v>
      </c>
      <c r="CY157" s="60">
        <v>12.8</v>
      </c>
      <c r="CZ157" s="60">
        <f t="shared" si="4"/>
        <v>1.744300000008024</v>
      </c>
      <c r="DA157" s="60" t="str">
        <f t="shared" si="5"/>
        <v>N: parent data from row 911</v>
      </c>
    </row>
    <row r="158" spans="1:105">
      <c r="A158" s="13" t="s">
        <v>970</v>
      </c>
      <c r="B158" s="13">
        <v>143170</v>
      </c>
      <c r="C158" s="13">
        <v>2023</v>
      </c>
      <c r="D158" s="13" t="s">
        <v>1</v>
      </c>
      <c r="E158" s="13" t="s">
        <v>13</v>
      </c>
      <c r="F158" s="84" t="s">
        <v>2083</v>
      </c>
      <c r="G158" s="60" t="s">
        <v>2012</v>
      </c>
      <c r="H158" s="60" t="s">
        <v>2084</v>
      </c>
      <c r="I158" s="60" t="s">
        <v>2013</v>
      </c>
      <c r="J158" s="60" t="s">
        <v>1413</v>
      </c>
      <c r="K158" s="85">
        <v>108299</v>
      </c>
      <c r="L158" s="60">
        <v>130065000000</v>
      </c>
      <c r="M158" s="60">
        <v>77595155710.761002</v>
      </c>
      <c r="N158" s="60">
        <v>801813626.07360005</v>
      </c>
      <c r="O158" s="60">
        <v>102613053.33679999</v>
      </c>
      <c r="P158" s="60">
        <v>-0.46</v>
      </c>
      <c r="Q158" s="60" t="s">
        <v>544</v>
      </c>
      <c r="R158" s="85" t="s">
        <v>544</v>
      </c>
      <c r="S158" s="85" t="s">
        <v>544</v>
      </c>
      <c r="T158" s="60">
        <v>25100823291.2356</v>
      </c>
      <c r="U158" s="60" t="s">
        <v>544</v>
      </c>
      <c r="V158" s="60" t="s">
        <v>544</v>
      </c>
      <c r="W158" s="60" t="s">
        <v>2014</v>
      </c>
      <c r="X158" s="60">
        <v>1728314043.7018001</v>
      </c>
      <c r="Y158" s="60">
        <v>46833313447.938797</v>
      </c>
      <c r="Z158" s="60">
        <v>13.36</v>
      </c>
      <c r="AA158" s="60">
        <v>1493855148.5776</v>
      </c>
      <c r="AB158" s="60">
        <v>47575468322.072403</v>
      </c>
      <c r="AC158" s="60">
        <v>77595155710.761002</v>
      </c>
      <c r="AD158" s="60" t="s">
        <v>544</v>
      </c>
      <c r="AE158" s="60">
        <v>1207493139.2656</v>
      </c>
      <c r="AF158" s="60">
        <v>15.74</v>
      </c>
      <c r="AG158" s="60" t="s">
        <v>2015</v>
      </c>
      <c r="AH158" s="60">
        <v>493377878.5438</v>
      </c>
      <c r="AI158" s="60">
        <v>6944278725.816</v>
      </c>
      <c r="AJ158" s="60">
        <v>34442190670.000801</v>
      </c>
      <c r="AK158" s="60">
        <v>2.4700000000000002</v>
      </c>
      <c r="AL158" s="60">
        <v>52888676769.848801</v>
      </c>
      <c r="AM158" s="60">
        <v>1125760649.1078</v>
      </c>
      <c r="AN158" s="60">
        <v>2497911943.7277999</v>
      </c>
      <c r="AO158" s="60">
        <v>6510559599.2122002</v>
      </c>
      <c r="AP158" s="60">
        <v>6851807660.309</v>
      </c>
      <c r="AQ158" s="60">
        <v>77595155710.761002</v>
      </c>
      <c r="AR158" s="60">
        <v>1.31</v>
      </c>
      <c r="AS158" s="60">
        <v>6801694308.6794004</v>
      </c>
      <c r="AT158" s="60">
        <v>25100823291.2356</v>
      </c>
      <c r="AU158" s="85">
        <v>143170</v>
      </c>
      <c r="AV158" s="60" t="s">
        <v>544</v>
      </c>
      <c r="AW158" s="60">
        <v>2864813268.1588001</v>
      </c>
      <c r="AX158" s="60" t="s">
        <v>544</v>
      </c>
      <c r="AY158" s="60">
        <v>35649683809.266403</v>
      </c>
      <c r="AZ158" s="60">
        <v>4949290060.9424</v>
      </c>
      <c r="BA158" s="60">
        <v>516048204.28100002</v>
      </c>
      <c r="BB158" s="60" t="s">
        <v>1808</v>
      </c>
      <c r="BC158" s="60" t="s">
        <v>544</v>
      </c>
      <c r="BD158" s="60">
        <v>552440042.96440005</v>
      </c>
      <c r="BE158" s="60" t="s">
        <v>544</v>
      </c>
      <c r="BF158" s="60">
        <v>699797160.25619996</v>
      </c>
      <c r="BG158" s="60">
        <v>209998806.82879999</v>
      </c>
      <c r="BH158" s="60">
        <v>61266555304.782997</v>
      </c>
      <c r="BI158" s="60">
        <v>777353537.77820003</v>
      </c>
      <c r="BJ158" s="60" t="s">
        <v>544</v>
      </c>
      <c r="BK158" s="60">
        <v>728433361.18739998</v>
      </c>
      <c r="BL158" s="85" t="s">
        <v>2085</v>
      </c>
      <c r="BM158" s="60" t="s">
        <v>2086</v>
      </c>
      <c r="BN158" s="60">
        <v>357952511.63999999</v>
      </c>
      <c r="BO158" s="60">
        <v>69775086506.465805</v>
      </c>
      <c r="BP158" s="60">
        <v>60714115261.818604</v>
      </c>
      <c r="BQ158" s="60">
        <v>53692876.745999999</v>
      </c>
      <c r="BR158" s="60" t="s">
        <v>544</v>
      </c>
      <c r="BS158" s="60">
        <v>463548502.57380003</v>
      </c>
      <c r="BT158" s="60">
        <v>819114664.13619995</v>
      </c>
      <c r="BU158" s="60">
        <v>3640973630.8982</v>
      </c>
      <c r="BV158" s="60" t="s">
        <v>544</v>
      </c>
      <c r="BW158" s="60">
        <v>516048204.28100002</v>
      </c>
      <c r="BX158" s="60">
        <v>6317861830.4460001</v>
      </c>
      <c r="BY158" s="60" t="s">
        <v>544</v>
      </c>
      <c r="BZ158" s="60" t="s">
        <v>544</v>
      </c>
      <c r="CA158" s="60" t="s">
        <v>544</v>
      </c>
      <c r="CB158" s="60" t="s">
        <v>2081</v>
      </c>
      <c r="CC158" s="60" t="s">
        <v>544</v>
      </c>
      <c r="CD158" s="60">
        <v>360338861.71759999</v>
      </c>
      <c r="CE158" s="60">
        <v>1254623553.2981999</v>
      </c>
      <c r="CF158" s="60">
        <v>6851807660.309</v>
      </c>
      <c r="CG158" s="60">
        <v>585252356.53139997</v>
      </c>
      <c r="CH158" s="60">
        <v>19090800.6208</v>
      </c>
      <c r="CI158" s="60" t="s">
        <v>1413</v>
      </c>
      <c r="CJ158" s="60">
        <v>14.6</v>
      </c>
      <c r="CK158" s="60">
        <v>4226225987.4295998</v>
      </c>
      <c r="CL158" s="60" t="s">
        <v>544</v>
      </c>
      <c r="CM158" s="85">
        <v>108299</v>
      </c>
      <c r="CN158" s="60">
        <v>-43550888.916199997</v>
      </c>
      <c r="CO158" s="60">
        <v>777353537.77820003</v>
      </c>
      <c r="CP158" s="60">
        <v>2086266555.3418</v>
      </c>
      <c r="CQ158" s="60">
        <v>46833313447.938797</v>
      </c>
      <c r="CR158" s="60" t="s">
        <v>544</v>
      </c>
      <c r="CS158" s="60">
        <v>-43550888.916199997</v>
      </c>
      <c r="CT158" s="60">
        <v>421787376.21579999</v>
      </c>
      <c r="CU158" s="60">
        <v>306645984.9716</v>
      </c>
      <c r="CV158" s="60">
        <v>1254623553.2981999</v>
      </c>
      <c r="CW158" s="60">
        <v>728433361.18739998</v>
      </c>
      <c r="CX158" s="60">
        <v>1728314043.7018001</v>
      </c>
      <c r="CY158" s="60">
        <v>13.3</v>
      </c>
      <c r="CZ158" s="60">
        <f t="shared" si="4"/>
        <v>1.6761999999693591</v>
      </c>
      <c r="DA158" s="60" t="str">
        <f t="shared" si="5"/>
        <v>N: parent data from row 911</v>
      </c>
    </row>
    <row r="159" spans="1:105">
      <c r="A159" s="13" t="s">
        <v>971</v>
      </c>
      <c r="B159" s="13">
        <v>1008758</v>
      </c>
      <c r="C159" s="13">
        <v>2022</v>
      </c>
      <c r="D159" s="13" t="s">
        <v>1</v>
      </c>
      <c r="E159" s="13" t="s">
        <v>13</v>
      </c>
      <c r="F159" s="84" t="s">
        <v>1812</v>
      </c>
      <c r="G159" s="60" t="s">
        <v>2062</v>
      </c>
      <c r="H159" s="60" t="s">
        <v>2089</v>
      </c>
      <c r="I159" s="60" t="s">
        <v>2064</v>
      </c>
      <c r="J159" s="60" t="s">
        <v>971</v>
      </c>
      <c r="K159" s="85">
        <v>1008758</v>
      </c>
      <c r="L159" s="60">
        <v>309059043000</v>
      </c>
      <c r="M159" s="60">
        <v>10064447159.722601</v>
      </c>
      <c r="N159" s="60">
        <v>46425589.480099998</v>
      </c>
      <c r="O159" s="60">
        <v>1845512.5723000001</v>
      </c>
      <c r="P159" s="60">
        <v>-0.15</v>
      </c>
      <c r="Q159" s="60">
        <v>875018302.49779999</v>
      </c>
      <c r="R159" s="85" t="s">
        <v>544</v>
      </c>
      <c r="S159" s="85" t="s">
        <v>544</v>
      </c>
      <c r="T159" s="60">
        <v>2563832978.2790999</v>
      </c>
      <c r="U159" s="60" t="s">
        <v>544</v>
      </c>
      <c r="V159" s="60" t="s">
        <v>544</v>
      </c>
      <c r="W159" s="60" t="s">
        <v>2065</v>
      </c>
      <c r="X159" s="60">
        <v>120296860.90109999</v>
      </c>
      <c r="Y159" s="60">
        <v>8863147724.8701992</v>
      </c>
      <c r="Z159" s="60">
        <v>8.76</v>
      </c>
      <c r="AA159" s="60">
        <v>90660414.335999995</v>
      </c>
      <c r="AB159" s="60">
        <v>6465795989.4691</v>
      </c>
      <c r="AC159" s="60">
        <v>10064447159.722601</v>
      </c>
      <c r="AD159" s="60">
        <v>5.73</v>
      </c>
      <c r="AE159" s="60">
        <v>1627914649.6544001</v>
      </c>
      <c r="AF159" s="60">
        <v>8.82</v>
      </c>
      <c r="AG159" s="60" t="s">
        <v>2066</v>
      </c>
      <c r="AH159" s="60">
        <v>3430832.3605999998</v>
      </c>
      <c r="AI159" s="60">
        <v>603311678.48199999</v>
      </c>
      <c r="AJ159" s="60">
        <v>572951186.06470001</v>
      </c>
      <c r="AK159" s="60">
        <v>1.33</v>
      </c>
      <c r="AL159" s="60">
        <v>9074421106.6597004</v>
      </c>
      <c r="AM159" s="60">
        <v>144730070.5183</v>
      </c>
      <c r="AN159" s="60">
        <v>68273577.002200007</v>
      </c>
      <c r="AO159" s="60">
        <v>281400742.82419997</v>
      </c>
      <c r="AP159" s="60">
        <v>629787938.77250004</v>
      </c>
      <c r="AQ159" s="60">
        <v>10064447159.722601</v>
      </c>
      <c r="AR159" s="60">
        <v>0.73</v>
      </c>
      <c r="AS159" s="60">
        <v>646323239.04040003</v>
      </c>
      <c r="AT159" s="60">
        <v>4167237109.4717002</v>
      </c>
      <c r="AU159" s="85">
        <v>1008758</v>
      </c>
      <c r="AV159" s="60" t="s">
        <v>544</v>
      </c>
      <c r="AW159" s="60">
        <v>79211443.3697</v>
      </c>
      <c r="AX159" s="60" t="s">
        <v>544</v>
      </c>
      <c r="AY159" s="60">
        <v>2337393874.1835999</v>
      </c>
      <c r="AZ159" s="60">
        <v>2273354763.7751002</v>
      </c>
      <c r="BA159" s="60" t="s">
        <v>544</v>
      </c>
      <c r="BB159" s="60" t="s">
        <v>1808</v>
      </c>
      <c r="BC159" s="60" t="s">
        <v>544</v>
      </c>
      <c r="BD159" s="60">
        <v>77617526.473100007</v>
      </c>
      <c r="BE159" s="60" t="s">
        <v>544</v>
      </c>
      <c r="BF159" s="60">
        <v>154985704.24200001</v>
      </c>
      <c r="BG159" s="60">
        <v>25778982.7073</v>
      </c>
      <c r="BH159" s="60">
        <v>6368102945.1907997</v>
      </c>
      <c r="BI159" s="60">
        <v>31611208.844500002</v>
      </c>
      <c r="BJ159" s="60" t="s">
        <v>544</v>
      </c>
      <c r="BK159" s="60">
        <v>95634623.017399997</v>
      </c>
      <c r="BL159" s="85" t="s">
        <v>2090</v>
      </c>
      <c r="BM159" s="60" t="s">
        <v>2091</v>
      </c>
      <c r="BN159" s="60">
        <v>44969812.482100002</v>
      </c>
      <c r="BO159" s="60">
        <v>9232820188.5273991</v>
      </c>
      <c r="BP159" s="60">
        <v>6290485418.7177</v>
      </c>
      <c r="BQ159" s="60">
        <v>408097792.60909998</v>
      </c>
      <c r="BR159" s="60" t="s">
        <v>544</v>
      </c>
      <c r="BS159" s="60">
        <v>222966230.57300001</v>
      </c>
      <c r="BT159" s="60">
        <v>41401524.083800003</v>
      </c>
      <c r="BU159" s="60">
        <v>155515403.3439</v>
      </c>
      <c r="BV159" s="60" t="s">
        <v>544</v>
      </c>
      <c r="BW159" s="60">
        <v>591857790.23029995</v>
      </c>
      <c r="BX159" s="60">
        <v>541145467.64600003</v>
      </c>
      <c r="BY159" s="60" t="s">
        <v>544</v>
      </c>
      <c r="BZ159" s="60">
        <v>254298.55439999999</v>
      </c>
      <c r="CA159" s="60">
        <v>567441.70970000001</v>
      </c>
      <c r="CB159" s="60" t="s">
        <v>544</v>
      </c>
      <c r="CC159" s="60">
        <v>55777973.235299997</v>
      </c>
      <c r="CD159" s="60">
        <v>239051127.03670001</v>
      </c>
      <c r="CE159" s="60">
        <v>60883971.678499997</v>
      </c>
      <c r="CF159" s="60">
        <v>629787938.77250004</v>
      </c>
      <c r="CG159" s="60">
        <v>31420900.129900001</v>
      </c>
      <c r="CH159" s="60">
        <v>-1067148.6270999999</v>
      </c>
      <c r="CI159" s="60" t="s">
        <v>971</v>
      </c>
      <c r="CJ159" s="60">
        <v>9.33</v>
      </c>
      <c r="CK159" s="60">
        <v>188570437.90329999</v>
      </c>
      <c r="CL159" s="60" t="s">
        <v>544</v>
      </c>
      <c r="CM159" s="85">
        <v>1008758</v>
      </c>
      <c r="CN159" s="60">
        <v>-627979.68030000001</v>
      </c>
      <c r="CO159" s="60">
        <v>31611208.844500002</v>
      </c>
      <c r="CP159" s="60">
        <v>165266673.38319999</v>
      </c>
      <c r="CQ159" s="60">
        <v>8863147724.8701992</v>
      </c>
      <c r="CR159" s="60">
        <v>1634134.4295000001</v>
      </c>
      <c r="CS159" s="60">
        <v>-627979.68030000001</v>
      </c>
      <c r="CT159" s="60">
        <v>54924417.157700002</v>
      </c>
      <c r="CU159" s="60">
        <v>40710205.859700002</v>
      </c>
      <c r="CV159" s="60">
        <v>60883971.678499997</v>
      </c>
      <c r="CW159" s="60">
        <v>95634623.017399997</v>
      </c>
      <c r="CX159" s="60">
        <v>120296860.90109999</v>
      </c>
      <c r="CY159" s="60">
        <v>8.3699999999999992</v>
      </c>
      <c r="CZ159" s="60">
        <f t="shared" si="4"/>
        <v>30.707999962167655</v>
      </c>
      <c r="DA159" s="60" t="str">
        <f t="shared" si="5"/>
        <v>Y</v>
      </c>
    </row>
    <row r="160" spans="1:105">
      <c r="A160" s="13" t="s">
        <v>971</v>
      </c>
      <c r="B160" s="13">
        <v>1008758</v>
      </c>
      <c r="C160" s="13">
        <v>2023</v>
      </c>
      <c r="D160" s="13" t="s">
        <v>1</v>
      </c>
      <c r="E160" s="13" t="s">
        <v>13</v>
      </c>
      <c r="F160" s="84" t="s">
        <v>1804</v>
      </c>
      <c r="G160" s="60" t="s">
        <v>2062</v>
      </c>
      <c r="H160" s="60" t="s">
        <v>2089</v>
      </c>
      <c r="I160" s="60" t="s">
        <v>2064</v>
      </c>
      <c r="J160" s="60" t="s">
        <v>971</v>
      </c>
      <c r="K160" s="85">
        <v>1008758</v>
      </c>
      <c r="L160" s="60">
        <v>325745487000</v>
      </c>
      <c r="M160" s="60">
        <v>10598519174.020201</v>
      </c>
      <c r="N160" s="60">
        <v>31917130.2892</v>
      </c>
      <c r="O160" s="60">
        <v>1761932.6491</v>
      </c>
      <c r="P160" s="60">
        <v>-0.09</v>
      </c>
      <c r="Q160" s="60">
        <v>954194533.37269998</v>
      </c>
      <c r="R160" s="85" t="s">
        <v>544</v>
      </c>
      <c r="S160" s="85" t="s">
        <v>544</v>
      </c>
      <c r="T160" s="60">
        <v>2899509645.3223</v>
      </c>
      <c r="U160" s="60" t="s">
        <v>544</v>
      </c>
      <c r="V160" s="60" t="s">
        <v>544</v>
      </c>
      <c r="W160" s="60" t="s">
        <v>2065</v>
      </c>
      <c r="X160" s="60">
        <v>121823003.0212</v>
      </c>
      <c r="Y160" s="60">
        <v>9195512895.3374996</v>
      </c>
      <c r="Z160" s="60">
        <v>8.35</v>
      </c>
      <c r="AA160" s="60">
        <v>92728160.025000006</v>
      </c>
      <c r="AB160" s="60">
        <v>6934362351.6506996</v>
      </c>
      <c r="AC160" s="60">
        <v>10598519174.020201</v>
      </c>
      <c r="AD160" s="60">
        <v>5.96</v>
      </c>
      <c r="AE160" s="60">
        <v>1861349177.3954</v>
      </c>
      <c r="AF160" s="60">
        <v>8.75</v>
      </c>
      <c r="AG160" s="60" t="s">
        <v>2066</v>
      </c>
      <c r="AH160" s="60">
        <v>979209.36990000005</v>
      </c>
      <c r="AI160" s="60">
        <v>662221018.00380003</v>
      </c>
      <c r="AJ160" s="60">
        <v>531725231.51599997</v>
      </c>
      <c r="AK160" s="60">
        <v>1.29</v>
      </c>
      <c r="AL160" s="60">
        <v>9519111821.4577007</v>
      </c>
      <c r="AM160" s="60">
        <v>147758874.16299999</v>
      </c>
      <c r="AN160" s="60">
        <v>141221083.37450001</v>
      </c>
      <c r="AO160" s="60">
        <v>204221961.81569999</v>
      </c>
      <c r="AP160" s="60">
        <v>687554416.3951</v>
      </c>
      <c r="AQ160" s="60">
        <v>10598519174.020201</v>
      </c>
      <c r="AR160" s="60">
        <v>0.47</v>
      </c>
      <c r="AS160" s="60">
        <v>699058499.68110001</v>
      </c>
      <c r="AT160" s="60">
        <v>4411113613.8729</v>
      </c>
      <c r="AU160" s="85">
        <v>1008758</v>
      </c>
      <c r="AV160" s="60" t="s">
        <v>544</v>
      </c>
      <c r="AW160" s="60">
        <v>200738604.08219999</v>
      </c>
      <c r="AX160" s="60" t="s">
        <v>544</v>
      </c>
      <c r="AY160" s="60">
        <v>2392176279.7431998</v>
      </c>
      <c r="AZ160" s="60">
        <v>2422619845.6929002</v>
      </c>
      <c r="BA160" s="60" t="s">
        <v>544</v>
      </c>
      <c r="BB160" s="60" t="s">
        <v>1808</v>
      </c>
      <c r="BC160" s="60" t="s">
        <v>544</v>
      </c>
      <c r="BD160" s="60">
        <v>83201724.370800003</v>
      </c>
      <c r="BE160" s="60" t="s">
        <v>544</v>
      </c>
      <c r="BF160" s="60">
        <v>68381649.546000004</v>
      </c>
      <c r="BG160" s="60">
        <v>26745111.4212</v>
      </c>
      <c r="BH160" s="60">
        <v>6804188022.7842999</v>
      </c>
      <c r="BI160" s="60">
        <v>59131804.098200001</v>
      </c>
      <c r="BJ160" s="60" t="s">
        <v>544</v>
      </c>
      <c r="BK160" s="60">
        <v>99400683.203199998</v>
      </c>
      <c r="BL160" s="85" t="s">
        <v>2090</v>
      </c>
      <c r="BM160" s="60" t="s">
        <v>2091</v>
      </c>
      <c r="BN160" s="60">
        <v>43107987.611599997</v>
      </c>
      <c r="BO160" s="60">
        <v>9827547090.5181999</v>
      </c>
      <c r="BP160" s="60">
        <v>6720986298.4134998</v>
      </c>
      <c r="BQ160" s="60">
        <v>507000552.8251</v>
      </c>
      <c r="BR160" s="60" t="s">
        <v>544</v>
      </c>
      <c r="BS160" s="60">
        <v>230640995.4756</v>
      </c>
      <c r="BT160" s="60">
        <v>30132162.013</v>
      </c>
      <c r="BU160" s="60">
        <v>210022189.56580001</v>
      </c>
      <c r="BV160" s="60" t="s">
        <v>544</v>
      </c>
      <c r="BW160" s="60">
        <v>558307564.34609997</v>
      </c>
      <c r="BX160" s="60">
        <v>600109418.88530004</v>
      </c>
      <c r="BY160" s="60" t="s">
        <v>544</v>
      </c>
      <c r="BZ160" s="60">
        <v>384317.55310000002</v>
      </c>
      <c r="CA160" s="60">
        <v>-343061.65590000001</v>
      </c>
      <c r="CB160" s="60" t="s">
        <v>544</v>
      </c>
      <c r="CC160" s="60">
        <v>122157605.266</v>
      </c>
      <c r="CD160" s="60">
        <v>248896762.50600001</v>
      </c>
      <c r="CE160" s="60">
        <v>62123149.4683</v>
      </c>
      <c r="CF160" s="60">
        <v>687554416.3951</v>
      </c>
      <c r="CG160" s="60">
        <v>51366910.658699997</v>
      </c>
      <c r="CH160" s="60">
        <v>-3890450.6241000001</v>
      </c>
      <c r="CI160" s="60" t="s">
        <v>971</v>
      </c>
      <c r="CJ160" s="60">
        <v>9.5500000000000007</v>
      </c>
      <c r="CK160" s="60">
        <v>263044086.39570001</v>
      </c>
      <c r="CL160" s="60" t="s">
        <v>544</v>
      </c>
      <c r="CM160" s="85">
        <v>1008758</v>
      </c>
      <c r="CN160" s="60">
        <v>220400.19510000001</v>
      </c>
      <c r="CO160" s="60">
        <v>59131804.098200001</v>
      </c>
      <c r="CP160" s="60">
        <v>164930990.63280001</v>
      </c>
      <c r="CQ160" s="60">
        <v>9195512895.3374996</v>
      </c>
      <c r="CR160" s="60">
        <v>1654986.1712</v>
      </c>
      <c r="CS160" s="60">
        <v>220400.19510000001</v>
      </c>
      <c r="CT160" s="60">
        <v>56968635.073899999</v>
      </c>
      <c r="CU160" s="60">
        <v>42432048.129299998</v>
      </c>
      <c r="CV160" s="60">
        <v>62123149.4683</v>
      </c>
      <c r="CW160" s="60">
        <v>99400683.203199998</v>
      </c>
      <c r="CX160" s="60">
        <v>121823003.0212</v>
      </c>
      <c r="CY160" s="60">
        <v>8.65</v>
      </c>
      <c r="CZ160" s="60">
        <f t="shared" si="4"/>
        <v>30.735000017595773</v>
      </c>
      <c r="DA160" s="60" t="str">
        <f t="shared" si="5"/>
        <v>Y</v>
      </c>
    </row>
    <row r="161" spans="1:105">
      <c r="A161" s="13" t="s">
        <v>972</v>
      </c>
      <c r="B161" s="13">
        <v>113011</v>
      </c>
      <c r="C161" s="13">
        <v>2022</v>
      </c>
      <c r="D161" s="13" t="s">
        <v>1</v>
      </c>
      <c r="E161" s="13" t="s">
        <v>13</v>
      </c>
      <c r="F161" s="84" t="s">
        <v>2095</v>
      </c>
      <c r="G161" s="60" t="s">
        <v>557</v>
      </c>
      <c r="H161" s="60" t="s">
        <v>547</v>
      </c>
      <c r="I161" s="60" t="s">
        <v>2031</v>
      </c>
      <c r="J161" s="60" t="s">
        <v>972</v>
      </c>
      <c r="K161" s="85">
        <v>113011</v>
      </c>
      <c r="L161" s="60">
        <v>99913000000</v>
      </c>
      <c r="M161" s="60">
        <v>68959971843.243805</v>
      </c>
      <c r="N161" s="60">
        <v>679847189.71099997</v>
      </c>
      <c r="O161" s="60">
        <v>-690200.19259999995</v>
      </c>
      <c r="P161" s="60">
        <v>-0.22</v>
      </c>
      <c r="Q161" s="60" t="s">
        <v>544</v>
      </c>
      <c r="R161" s="85">
        <v>3040</v>
      </c>
      <c r="S161" s="85">
        <v>154</v>
      </c>
      <c r="T161" s="60">
        <v>12075742569.729601</v>
      </c>
      <c r="U161" s="60" t="s">
        <v>544</v>
      </c>
      <c r="V161" s="60" t="s">
        <v>544</v>
      </c>
      <c r="W161" s="60" t="s">
        <v>2032</v>
      </c>
      <c r="X161" s="60">
        <v>1046343491.9816</v>
      </c>
      <c r="Y161" s="60">
        <v>45101131585.446999</v>
      </c>
      <c r="Z161" s="60">
        <v>6.69</v>
      </c>
      <c r="AA161" s="60">
        <v>3739504643.5068002</v>
      </c>
      <c r="AB161" s="60">
        <v>31520752595.8494</v>
      </c>
      <c r="AC161" s="60">
        <v>68959971843.243805</v>
      </c>
      <c r="AD161" s="60" t="s">
        <v>544</v>
      </c>
      <c r="AE161" s="60">
        <v>213962059.706</v>
      </c>
      <c r="AF161" s="60">
        <v>2.8</v>
      </c>
      <c r="AG161" s="60" t="s">
        <v>2033</v>
      </c>
      <c r="AH161" s="60" t="s">
        <v>544</v>
      </c>
      <c r="AI161" s="60">
        <v>3644257016.928</v>
      </c>
      <c r="AJ161" s="60">
        <v>43772496214.692001</v>
      </c>
      <c r="AK161" s="60">
        <v>1.66</v>
      </c>
      <c r="AL161" s="60">
        <v>50097490779.678398</v>
      </c>
      <c r="AM161" s="60">
        <v>494873538.09420002</v>
      </c>
      <c r="AN161" s="60">
        <v>535595349.4576</v>
      </c>
      <c r="AO161" s="60">
        <v>1689610071.4848001</v>
      </c>
      <c r="AP161" s="60">
        <v>4391743825.5137997</v>
      </c>
      <c r="AQ161" s="60">
        <v>68959971843.243805</v>
      </c>
      <c r="AR161" s="60">
        <v>1.21</v>
      </c>
      <c r="AS161" s="60">
        <v>4172950364.4596</v>
      </c>
      <c r="AT161" s="60">
        <v>12075742569.729601</v>
      </c>
      <c r="AU161" s="85">
        <v>113011</v>
      </c>
      <c r="AV161" s="60" t="s">
        <v>544</v>
      </c>
      <c r="AW161" s="60" t="s">
        <v>544</v>
      </c>
      <c r="AX161" s="60" t="s">
        <v>544</v>
      </c>
      <c r="AY161" s="60">
        <v>43986458274.398003</v>
      </c>
      <c r="AZ161" s="60">
        <v>9189325364.2763996</v>
      </c>
      <c r="BA161" s="60" t="s">
        <v>544</v>
      </c>
      <c r="BB161" s="60" t="s">
        <v>1808</v>
      </c>
      <c r="BC161" s="60" t="s">
        <v>544</v>
      </c>
      <c r="BD161" s="60">
        <v>203609056.817</v>
      </c>
      <c r="BE161" s="60">
        <v>622560573.72520006</v>
      </c>
      <c r="BF161" s="60" t="s">
        <v>544</v>
      </c>
      <c r="BG161" s="60">
        <v>71090619.837799996</v>
      </c>
      <c r="BH161" s="60">
        <v>56062200844.127602</v>
      </c>
      <c r="BI161" s="60">
        <v>510748142.52399999</v>
      </c>
      <c r="BJ161" s="60" t="s">
        <v>544</v>
      </c>
      <c r="BK161" s="60">
        <v>710215998.18540001</v>
      </c>
      <c r="BL161" s="85" t="s">
        <v>2093</v>
      </c>
      <c r="BM161" s="60" t="s">
        <v>2094</v>
      </c>
      <c r="BN161" s="60">
        <v>91106425.423199996</v>
      </c>
      <c r="BO161" s="60">
        <v>66033523026.619797</v>
      </c>
      <c r="BP161" s="60">
        <v>55858591787.3106</v>
      </c>
      <c r="BQ161" s="60">
        <v>239499466.83219999</v>
      </c>
      <c r="BR161" s="60" t="s">
        <v>544</v>
      </c>
      <c r="BS161" s="60">
        <v>172550048.15000001</v>
      </c>
      <c r="BT161" s="60">
        <v>1256854550.7246001</v>
      </c>
      <c r="BU161" s="60">
        <v>1479099012.7418001</v>
      </c>
      <c r="BV161" s="60" t="s">
        <v>544</v>
      </c>
      <c r="BW161" s="60" t="s">
        <v>544</v>
      </c>
      <c r="BX161" s="60">
        <v>3016174841.6620002</v>
      </c>
      <c r="BY161" s="60" t="s">
        <v>544</v>
      </c>
      <c r="BZ161" s="60" t="s">
        <v>544</v>
      </c>
      <c r="CA161" s="60" t="s">
        <v>544</v>
      </c>
      <c r="CB161" s="60" t="s">
        <v>1958</v>
      </c>
      <c r="CC161" s="60" t="s">
        <v>544</v>
      </c>
      <c r="CD161" s="60">
        <v>182212850.84639999</v>
      </c>
      <c r="CE161" s="60">
        <v>414810315.75260001</v>
      </c>
      <c r="CF161" s="60">
        <v>4391743825.5137997</v>
      </c>
      <c r="CG161" s="60">
        <v>102839828.6974</v>
      </c>
      <c r="CH161" s="60">
        <v>131138036.594</v>
      </c>
      <c r="CI161" s="60" t="s">
        <v>972</v>
      </c>
      <c r="CJ161" s="60">
        <v>11.56</v>
      </c>
      <c r="CK161" s="60">
        <v>1581938841.4391999</v>
      </c>
      <c r="CL161" s="60">
        <v>136</v>
      </c>
      <c r="CM161" s="85">
        <v>113011</v>
      </c>
      <c r="CN161" s="60">
        <v>-4141201.1556000002</v>
      </c>
      <c r="CO161" s="60">
        <v>510748142.52399999</v>
      </c>
      <c r="CP161" s="60">
        <v>1137449917.4047999</v>
      </c>
      <c r="CQ161" s="60">
        <v>45101131585.446999</v>
      </c>
      <c r="CR161" s="60" t="s">
        <v>544</v>
      </c>
      <c r="CS161" s="60">
        <v>-4141201.1556000002</v>
      </c>
      <c r="CT161" s="60">
        <v>347170696.87779999</v>
      </c>
      <c r="CU161" s="60">
        <v>363045301.30760002</v>
      </c>
      <c r="CV161" s="60">
        <v>414810315.75260001</v>
      </c>
      <c r="CW161" s="60">
        <v>710215998.18540001</v>
      </c>
      <c r="CX161" s="60">
        <v>1046343491.9816</v>
      </c>
      <c r="CY161" s="60">
        <v>9.57</v>
      </c>
      <c r="CZ161" s="60">
        <f t="shared" si="4"/>
        <v>1.4488549999283207</v>
      </c>
      <c r="DA161" s="60" t="str">
        <f t="shared" si="5"/>
        <v>Y</v>
      </c>
    </row>
    <row r="162" spans="1:105">
      <c r="A162" s="13" t="s">
        <v>972</v>
      </c>
      <c r="B162" s="13">
        <v>113011</v>
      </c>
      <c r="C162" s="13">
        <v>2023</v>
      </c>
      <c r="D162" s="13" t="s">
        <v>1</v>
      </c>
      <c r="E162" s="13" t="s">
        <v>13</v>
      </c>
      <c r="F162" s="84" t="s">
        <v>2092</v>
      </c>
      <c r="G162" s="60" t="s">
        <v>557</v>
      </c>
      <c r="H162" s="60" t="s">
        <v>547</v>
      </c>
      <c r="I162" s="60" t="s">
        <v>2031</v>
      </c>
      <c r="J162" s="60" t="s">
        <v>972</v>
      </c>
      <c r="K162" s="85">
        <v>113011</v>
      </c>
      <c r="L162" s="60">
        <v>105352000000</v>
      </c>
      <c r="M162" s="60">
        <v>68320774054.363998</v>
      </c>
      <c r="N162" s="60">
        <v>739290022.23000002</v>
      </c>
      <c r="O162" s="60">
        <v>43449501.306500003</v>
      </c>
      <c r="P162" s="60">
        <v>-0.36</v>
      </c>
      <c r="Q162" s="60" t="s">
        <v>544</v>
      </c>
      <c r="R162" s="85">
        <v>3163</v>
      </c>
      <c r="S162" s="85">
        <v>147</v>
      </c>
      <c r="T162" s="60">
        <v>11592586348.582001</v>
      </c>
      <c r="U162" s="60" t="s">
        <v>544</v>
      </c>
      <c r="V162" s="60" t="s">
        <v>544</v>
      </c>
      <c r="W162" s="60" t="s">
        <v>2032</v>
      </c>
      <c r="X162" s="60">
        <v>1047327531.4924999</v>
      </c>
      <c r="Y162" s="60">
        <v>46294470892.046501</v>
      </c>
      <c r="Z162" s="60">
        <v>2.0099999999999998</v>
      </c>
      <c r="AA162" s="60">
        <v>3550537606.7624998</v>
      </c>
      <c r="AB162" s="60">
        <v>26380980793.259998</v>
      </c>
      <c r="AC162" s="60">
        <v>68320774054.363998</v>
      </c>
      <c r="AD162" s="60" t="s">
        <v>544</v>
      </c>
      <c r="AE162" s="60">
        <v>177689005.34299999</v>
      </c>
      <c r="AF162" s="60">
        <v>5.29</v>
      </c>
      <c r="AG162" s="60" t="s">
        <v>2033</v>
      </c>
      <c r="AH162" s="60" t="s">
        <v>544</v>
      </c>
      <c r="AI162" s="60">
        <v>3597878108.1859999</v>
      </c>
      <c r="AJ162" s="60">
        <v>40685594223.390999</v>
      </c>
      <c r="AK162" s="60">
        <v>1.63</v>
      </c>
      <c r="AL162" s="60">
        <v>50951998032.095497</v>
      </c>
      <c r="AM162" s="60">
        <v>742532522.32749999</v>
      </c>
      <c r="AN162" s="60">
        <v>1587528047.7360001</v>
      </c>
      <c r="AO162" s="60">
        <v>1674427050.349</v>
      </c>
      <c r="AP162" s="60">
        <v>3909806617.5654998</v>
      </c>
      <c r="AQ162" s="60">
        <v>68320774054.363998</v>
      </c>
      <c r="AR162" s="60">
        <v>1.41</v>
      </c>
      <c r="AS162" s="60">
        <v>3855332615.9274998</v>
      </c>
      <c r="AT162" s="60">
        <v>11592586348.582001</v>
      </c>
      <c r="AU162" s="85">
        <v>113011</v>
      </c>
      <c r="AV162" s="60" t="s">
        <v>544</v>
      </c>
      <c r="AW162" s="60" t="s">
        <v>544</v>
      </c>
      <c r="AX162" s="60" t="s">
        <v>544</v>
      </c>
      <c r="AY162" s="60">
        <v>40863283228.734001</v>
      </c>
      <c r="AZ162" s="60">
        <v>10687280321.360001</v>
      </c>
      <c r="BA162" s="60" t="s">
        <v>544</v>
      </c>
      <c r="BB162" s="60" t="s">
        <v>1808</v>
      </c>
      <c r="BC162" s="60" t="s">
        <v>544</v>
      </c>
      <c r="BD162" s="60">
        <v>215302006.47400001</v>
      </c>
      <c r="BE162" s="60">
        <v>616075018.52499998</v>
      </c>
      <c r="BF162" s="60">
        <v>1722416051.7920001</v>
      </c>
      <c r="BG162" s="60">
        <v>73929002.223000005</v>
      </c>
      <c r="BH162" s="60">
        <v>52455869577.316002</v>
      </c>
      <c r="BI162" s="60">
        <v>-70686502.125499994</v>
      </c>
      <c r="BJ162" s="60" t="s">
        <v>544</v>
      </c>
      <c r="BK162" s="60">
        <v>776903023.36099994</v>
      </c>
      <c r="BL162" s="85" t="s">
        <v>2093</v>
      </c>
      <c r="BM162" s="60" t="s">
        <v>2094</v>
      </c>
      <c r="BN162" s="60">
        <v>91438502.749500006</v>
      </c>
      <c r="BO162" s="60">
        <v>65416142467.023499</v>
      </c>
      <c r="BP162" s="60">
        <v>52240567570.842003</v>
      </c>
      <c r="BQ162" s="60">
        <v>190010505.71349999</v>
      </c>
      <c r="BR162" s="60" t="s">
        <v>544</v>
      </c>
      <c r="BS162" s="60">
        <v>407258012.24599999</v>
      </c>
      <c r="BT162" s="60">
        <v>1106989533.2865</v>
      </c>
      <c r="BU162" s="60" t="s">
        <v>544</v>
      </c>
      <c r="BV162" s="60" t="s">
        <v>544</v>
      </c>
      <c r="BW162" s="60" t="s">
        <v>544</v>
      </c>
      <c r="BX162" s="60">
        <v>2878043086.5409999</v>
      </c>
      <c r="BY162" s="60" t="s">
        <v>544</v>
      </c>
      <c r="BZ162" s="60" t="s">
        <v>544</v>
      </c>
      <c r="CA162" s="60" t="s">
        <v>544</v>
      </c>
      <c r="CB162" s="60" t="s">
        <v>1958</v>
      </c>
      <c r="CC162" s="60" t="s">
        <v>544</v>
      </c>
      <c r="CD162" s="60">
        <v>127754503.8415</v>
      </c>
      <c r="CE162" s="60">
        <v>182228505.4795</v>
      </c>
      <c r="CF162" s="60">
        <v>3909806617.5654998</v>
      </c>
      <c r="CG162" s="60">
        <v>2634855579.2284999</v>
      </c>
      <c r="CH162" s="60">
        <v>114784503.4515</v>
      </c>
      <c r="CI162" s="60" t="s">
        <v>972</v>
      </c>
      <c r="CJ162" s="60">
        <v>13.64</v>
      </c>
      <c r="CK162" s="60">
        <v>2634855579.2284999</v>
      </c>
      <c r="CL162" s="60">
        <v>150</v>
      </c>
      <c r="CM162" s="85">
        <v>113011</v>
      </c>
      <c r="CN162" s="60">
        <v>1945500.0585</v>
      </c>
      <c r="CO162" s="60">
        <v>-70686502.125499994</v>
      </c>
      <c r="CP162" s="60">
        <v>1138766034.2420001</v>
      </c>
      <c r="CQ162" s="60">
        <v>46294470892.046501</v>
      </c>
      <c r="CR162" s="60" t="s">
        <v>544</v>
      </c>
      <c r="CS162" s="60">
        <v>1945500.0585</v>
      </c>
      <c r="CT162" s="60">
        <v>317765009.55500001</v>
      </c>
      <c r="CU162" s="60">
        <v>459138013.80599999</v>
      </c>
      <c r="CV162" s="60">
        <v>182228505.4795</v>
      </c>
      <c r="CW162" s="60">
        <v>776903023.36099994</v>
      </c>
      <c r="CX162" s="60">
        <v>1047327531.4924999</v>
      </c>
      <c r="CY162" s="60">
        <v>10.91</v>
      </c>
      <c r="CZ162" s="60">
        <f t="shared" si="4"/>
        <v>1.5420199998929993</v>
      </c>
      <c r="DA162" s="60" t="str">
        <f t="shared" si="5"/>
        <v>Y</v>
      </c>
    </row>
    <row r="163" spans="1:105">
      <c r="A163" s="13" t="s">
        <v>973</v>
      </c>
      <c r="B163" s="13">
        <v>114867</v>
      </c>
      <c r="C163" s="13">
        <v>2022</v>
      </c>
      <c r="D163" s="13" t="s">
        <v>1</v>
      </c>
      <c r="E163" s="13" t="s">
        <v>13</v>
      </c>
      <c r="F163" s="84" t="s">
        <v>1812</v>
      </c>
      <c r="G163" s="60" t="s">
        <v>2096</v>
      </c>
      <c r="H163" s="60" t="s">
        <v>2097</v>
      </c>
      <c r="I163" s="60" t="s">
        <v>2098</v>
      </c>
      <c r="J163" s="60" t="s">
        <v>973</v>
      </c>
      <c r="K163" s="85">
        <v>114867</v>
      </c>
      <c r="L163" s="60">
        <v>37402400000</v>
      </c>
      <c r="M163" s="60">
        <v>10184452008.026199</v>
      </c>
      <c r="N163" s="60">
        <v>354880871.33609998</v>
      </c>
      <c r="O163" s="60">
        <v>77631041.523800001</v>
      </c>
      <c r="P163" s="60">
        <v>-0.02</v>
      </c>
      <c r="Q163" s="60">
        <v>759591558.87300003</v>
      </c>
      <c r="R163" s="85" t="s">
        <v>544</v>
      </c>
      <c r="S163" s="85" t="s">
        <v>544</v>
      </c>
      <c r="T163" s="60">
        <v>2646643975.4565001</v>
      </c>
      <c r="U163" s="60">
        <v>504887678.68589997</v>
      </c>
      <c r="V163" s="60" t="s">
        <v>544</v>
      </c>
      <c r="W163" s="60" t="s">
        <v>2099</v>
      </c>
      <c r="X163" s="60">
        <v>109843430.9038</v>
      </c>
      <c r="Y163" s="60">
        <v>6883893805.2133999</v>
      </c>
      <c r="Z163" s="60">
        <v>-10.86</v>
      </c>
      <c r="AA163" s="60" t="s">
        <v>544</v>
      </c>
      <c r="AB163" s="60">
        <v>8557794417.8515997</v>
      </c>
      <c r="AC163" s="60">
        <v>10184452008.026199</v>
      </c>
      <c r="AD163" s="60">
        <v>7.46</v>
      </c>
      <c r="AE163" s="60">
        <v>1083076923.0618</v>
      </c>
      <c r="AF163" s="60">
        <v>11.02</v>
      </c>
      <c r="AG163" s="60" t="s">
        <v>2100</v>
      </c>
      <c r="AH163" s="60" t="s">
        <v>544</v>
      </c>
      <c r="AI163" s="60">
        <v>884329475.82149994</v>
      </c>
      <c r="AJ163" s="60" t="s">
        <v>544</v>
      </c>
      <c r="AK163" s="60">
        <v>1.44</v>
      </c>
      <c r="AL163" s="60">
        <v>8426684819.4871998</v>
      </c>
      <c r="AM163" s="60">
        <v>490428863.16540003</v>
      </c>
      <c r="AN163" s="60">
        <v>208876786.92699999</v>
      </c>
      <c r="AO163" s="60">
        <v>1075316541.8501999</v>
      </c>
      <c r="AP163" s="60">
        <v>406916269.5654</v>
      </c>
      <c r="AQ163" s="60">
        <v>10184452008.026199</v>
      </c>
      <c r="AR163" s="60">
        <v>5.57</v>
      </c>
      <c r="AS163" s="60">
        <v>1118910823.6738999</v>
      </c>
      <c r="AT163" s="60">
        <v>4508699795.7163</v>
      </c>
      <c r="AU163" s="85">
        <v>114867</v>
      </c>
      <c r="AV163" s="60" t="s">
        <v>544</v>
      </c>
      <c r="AW163" s="60">
        <v>1362450646.6794</v>
      </c>
      <c r="AX163" s="60">
        <v>334322668.47729999</v>
      </c>
      <c r="AY163" s="60">
        <v>1083076923.0618</v>
      </c>
      <c r="AZ163" s="60">
        <v>2115588835.9131999</v>
      </c>
      <c r="BA163" s="60">
        <v>779496255.94550002</v>
      </c>
      <c r="BB163" s="60" t="s">
        <v>1808</v>
      </c>
      <c r="BC163" s="60">
        <v>11853233492.0056</v>
      </c>
      <c r="BD163" s="60">
        <v>483376446.55549997</v>
      </c>
      <c r="BE163" s="60" t="s">
        <v>544</v>
      </c>
      <c r="BF163" s="60" t="s">
        <v>544</v>
      </c>
      <c r="BG163" s="60">
        <v>63498978.896300003</v>
      </c>
      <c r="BH163" s="60">
        <v>6371272974.7236004</v>
      </c>
      <c r="BI163" s="60">
        <v>-3349217.1545000002</v>
      </c>
      <c r="BJ163" s="60" t="s">
        <v>544</v>
      </c>
      <c r="BK163" s="60">
        <v>167433628.31619999</v>
      </c>
      <c r="BL163" s="85" t="s">
        <v>2101</v>
      </c>
      <c r="BM163" s="60" t="s">
        <v>2102</v>
      </c>
      <c r="BN163" s="60">
        <v>93832539.141000003</v>
      </c>
      <c r="BO163" s="60">
        <v>8351586112.8851004</v>
      </c>
      <c r="BP163" s="60">
        <v>5887896528.1681004</v>
      </c>
      <c r="BQ163" s="60">
        <v>31014295.4386</v>
      </c>
      <c r="BR163" s="60">
        <v>263063308.36939999</v>
      </c>
      <c r="BS163" s="60">
        <v>341484002.71820003</v>
      </c>
      <c r="BT163" s="60">
        <v>180340367.59450001</v>
      </c>
      <c r="BU163" s="60">
        <v>281225323.34530002</v>
      </c>
      <c r="BV163" s="60">
        <v>27229.407800000001</v>
      </c>
      <c r="BW163" s="60">
        <v>779469026.53779995</v>
      </c>
      <c r="BX163" s="60">
        <v>884329475.82149994</v>
      </c>
      <c r="BY163" s="60" t="s">
        <v>544</v>
      </c>
      <c r="BZ163" s="60" t="s">
        <v>544</v>
      </c>
      <c r="CA163" s="60">
        <v>46698434.308399998</v>
      </c>
      <c r="CB163" s="60" t="s">
        <v>1898</v>
      </c>
      <c r="CC163" s="60">
        <v>158175629.6778</v>
      </c>
      <c r="CD163" s="60">
        <v>75724982.980599999</v>
      </c>
      <c r="CE163" s="60">
        <v>-43104152.484099999</v>
      </c>
      <c r="CF163" s="60">
        <v>406916269.5654</v>
      </c>
      <c r="CG163" s="60">
        <v>28236895.847100001</v>
      </c>
      <c r="CH163" s="60">
        <v>154717494.89230001</v>
      </c>
      <c r="CI163" s="60" t="s">
        <v>973</v>
      </c>
      <c r="CJ163" s="60">
        <v>10.33</v>
      </c>
      <c r="CK163" s="60">
        <v>318720217.8308</v>
      </c>
      <c r="CL163" s="60" t="s">
        <v>544</v>
      </c>
      <c r="CM163" s="85">
        <v>114867</v>
      </c>
      <c r="CN163" s="60">
        <v>-5881552.0762</v>
      </c>
      <c r="CO163" s="60">
        <v>-3349217.1545000002</v>
      </c>
      <c r="CP163" s="60">
        <v>203675970.04480001</v>
      </c>
      <c r="CQ163" s="60">
        <v>6883893805.2133999</v>
      </c>
      <c r="CR163" s="60">
        <v>9257998.6383999996</v>
      </c>
      <c r="CS163" s="60">
        <v>-5881552.0762</v>
      </c>
      <c r="CT163" s="60">
        <v>43975493.532399997</v>
      </c>
      <c r="CU163" s="60">
        <v>123458134.78380001</v>
      </c>
      <c r="CV163" s="60">
        <v>-43104152.484099999</v>
      </c>
      <c r="CW163" s="60">
        <v>167433628.31619999</v>
      </c>
      <c r="CX163" s="60">
        <v>109843430.9038</v>
      </c>
      <c r="CY163" s="60">
        <v>10.33</v>
      </c>
      <c r="CZ163" s="60">
        <f t="shared" si="4"/>
        <v>3.6725000000514298</v>
      </c>
      <c r="DA163" s="60" t="str">
        <f t="shared" si="5"/>
        <v>Y</v>
      </c>
    </row>
    <row r="164" spans="1:105">
      <c r="A164" s="13" t="s">
        <v>973</v>
      </c>
      <c r="B164" s="13">
        <v>114867</v>
      </c>
      <c r="C164" s="13">
        <v>2023</v>
      </c>
      <c r="D164" s="13" t="s">
        <v>1</v>
      </c>
      <c r="E164" s="13" t="s">
        <v>13</v>
      </c>
      <c r="F164" s="84" t="s">
        <v>1804</v>
      </c>
      <c r="G164" s="60" t="s">
        <v>2096</v>
      </c>
      <c r="H164" s="60" t="s">
        <v>2097</v>
      </c>
      <c r="I164" s="60" t="s">
        <v>2098</v>
      </c>
      <c r="J164" s="60" t="s">
        <v>973</v>
      </c>
      <c r="K164" s="85">
        <v>114867</v>
      </c>
      <c r="L164" s="60">
        <v>39459700000</v>
      </c>
      <c r="M164" s="60">
        <v>10744642613.8727</v>
      </c>
      <c r="N164" s="60">
        <v>549081007.48039997</v>
      </c>
      <c r="O164" s="60">
        <v>599046.97069999995</v>
      </c>
      <c r="P164" s="60">
        <v>-0.6</v>
      </c>
      <c r="Q164" s="60">
        <v>787964601.75890005</v>
      </c>
      <c r="R164" s="85" t="s">
        <v>544</v>
      </c>
      <c r="S164" s="85" t="s">
        <v>544</v>
      </c>
      <c r="T164" s="60">
        <v>2471994554.0837998</v>
      </c>
      <c r="U164" s="60">
        <v>803240299.5122</v>
      </c>
      <c r="V164" s="60" t="s">
        <v>544</v>
      </c>
      <c r="W164" s="60" t="s">
        <v>2099</v>
      </c>
      <c r="X164" s="60">
        <v>64560925.799000002</v>
      </c>
      <c r="Y164" s="60">
        <v>7172933968.5858002</v>
      </c>
      <c r="Z164" s="60">
        <v>-8.9</v>
      </c>
      <c r="AA164" s="60" t="s">
        <v>544</v>
      </c>
      <c r="AB164" s="60">
        <v>7471068754.1499996</v>
      </c>
      <c r="AC164" s="60">
        <v>10744642613.8727</v>
      </c>
      <c r="AD164" s="60" t="s">
        <v>544</v>
      </c>
      <c r="AE164" s="60">
        <v>1221647379.1524</v>
      </c>
      <c r="AF164" s="60">
        <v>12.65</v>
      </c>
      <c r="AG164" s="60" t="s">
        <v>2100</v>
      </c>
      <c r="AH164" s="60">
        <v>230034036.75650001</v>
      </c>
      <c r="AI164" s="60">
        <v>1007569775.3433</v>
      </c>
      <c r="AJ164" s="60" t="s">
        <v>544</v>
      </c>
      <c r="AK164" s="60">
        <v>0.74</v>
      </c>
      <c r="AL164" s="60">
        <v>8158257317.7890997</v>
      </c>
      <c r="AM164" s="60">
        <v>516133424.09079999</v>
      </c>
      <c r="AN164" s="60">
        <v>418897208.97979999</v>
      </c>
      <c r="AO164" s="60">
        <v>1241198093.9240999</v>
      </c>
      <c r="AP164" s="60">
        <v>954526889.02680004</v>
      </c>
      <c r="AQ164" s="60">
        <v>10744642613.8727</v>
      </c>
      <c r="AR164" s="60">
        <v>8.4700000000000006</v>
      </c>
      <c r="AS164" s="60">
        <v>1264860449.2674999</v>
      </c>
      <c r="AT164" s="60">
        <v>4231014295.3797998</v>
      </c>
      <c r="AU164" s="85">
        <v>114867</v>
      </c>
      <c r="AV164" s="60" t="s">
        <v>544</v>
      </c>
      <c r="AW164" s="60">
        <v>463526208.2985</v>
      </c>
      <c r="AX164" s="60">
        <v>293560245.06059998</v>
      </c>
      <c r="AY164" s="60">
        <v>1221647379.1524</v>
      </c>
      <c r="AZ164" s="60">
        <v>2104125255.2462001</v>
      </c>
      <c r="BA164" s="60">
        <v>1027746766.4934</v>
      </c>
      <c r="BB164" s="60" t="s">
        <v>1808</v>
      </c>
      <c r="BC164" s="60" t="s">
        <v>544</v>
      </c>
      <c r="BD164" s="60">
        <v>471449965.95660001</v>
      </c>
      <c r="BE164" s="60" t="s">
        <v>544</v>
      </c>
      <c r="BF164" s="60" t="s">
        <v>544</v>
      </c>
      <c r="BG164" s="60">
        <v>48196051.735200003</v>
      </c>
      <c r="BH164" s="60">
        <v>6480408441.0256996</v>
      </c>
      <c r="BI164" s="60">
        <v>-193573859.7658</v>
      </c>
      <c r="BJ164" s="60" t="s">
        <v>544</v>
      </c>
      <c r="BK164" s="60">
        <v>94976174.266900003</v>
      </c>
      <c r="BL164" s="85" t="s">
        <v>2101</v>
      </c>
      <c r="BM164" s="60" t="s">
        <v>2102</v>
      </c>
      <c r="BN164" s="60">
        <v>18570456.092300002</v>
      </c>
      <c r="BO164" s="60">
        <v>8811899251.0678997</v>
      </c>
      <c r="BP164" s="60">
        <v>6008958475.0690002</v>
      </c>
      <c r="BQ164" s="60">
        <v>168441116.4034</v>
      </c>
      <c r="BR164" s="60">
        <v>216473791.692</v>
      </c>
      <c r="BS164" s="60">
        <v>340912185.1552</v>
      </c>
      <c r="BT164" s="60">
        <v>521797140.90490001</v>
      </c>
      <c r="BU164" s="60">
        <v>350224642.60909998</v>
      </c>
      <c r="BV164" s="60" t="s">
        <v>544</v>
      </c>
      <c r="BW164" s="60">
        <v>1027719537.0857</v>
      </c>
      <c r="BX164" s="60">
        <v>1007569775.3433</v>
      </c>
      <c r="BY164" s="60" t="s">
        <v>544</v>
      </c>
      <c r="BZ164" s="60" t="s">
        <v>544</v>
      </c>
      <c r="CA164" s="60">
        <v>-105296119.8079</v>
      </c>
      <c r="CB164" s="60" t="s">
        <v>1898</v>
      </c>
      <c r="CC164" s="60">
        <v>304479237.57230002</v>
      </c>
      <c r="CD164" s="60">
        <v>57072838.664999999</v>
      </c>
      <c r="CE164" s="60">
        <v>-74962559.563299999</v>
      </c>
      <c r="CF164" s="60">
        <v>954526889.02680004</v>
      </c>
      <c r="CG164" s="60">
        <v>129639210.34540001</v>
      </c>
      <c r="CH164" s="60">
        <v>6453369.6391000003</v>
      </c>
      <c r="CI164" s="60" t="s">
        <v>973</v>
      </c>
      <c r="CJ164" s="60">
        <v>13.49</v>
      </c>
      <c r="CK164" s="60">
        <v>483458134.77880001</v>
      </c>
      <c r="CL164" s="60" t="s">
        <v>544</v>
      </c>
      <c r="CM164" s="85">
        <v>114867</v>
      </c>
      <c r="CN164" s="60">
        <v>-8658951.6677000001</v>
      </c>
      <c r="CO164" s="60">
        <v>-193573859.7658</v>
      </c>
      <c r="CP164" s="60">
        <v>83131381.891299993</v>
      </c>
      <c r="CQ164" s="60">
        <v>7172933968.5858002</v>
      </c>
      <c r="CR164" s="60">
        <v>3594281.8243</v>
      </c>
      <c r="CS164" s="60">
        <v>-8658951.6677000001</v>
      </c>
      <c r="CT164" s="60">
        <v>48904016.336999997</v>
      </c>
      <c r="CU164" s="60">
        <v>46072157.929899998</v>
      </c>
      <c r="CV164" s="60">
        <v>-74962559.563299999</v>
      </c>
      <c r="CW164" s="60">
        <v>94976174.266900003</v>
      </c>
      <c r="CX164" s="60">
        <v>64560925.799000002</v>
      </c>
      <c r="CY164" s="60">
        <v>13.49</v>
      </c>
      <c r="CZ164" s="60">
        <f t="shared" si="4"/>
        <v>3.6725000000514219</v>
      </c>
      <c r="DA164" s="60" t="str">
        <f t="shared" si="5"/>
        <v>Y</v>
      </c>
    </row>
    <row r="165" spans="1:105">
      <c r="A165" s="13" t="s">
        <v>974</v>
      </c>
      <c r="B165" s="13">
        <v>111844</v>
      </c>
      <c r="C165" s="13">
        <v>2022</v>
      </c>
      <c r="D165" s="13" t="s">
        <v>1</v>
      </c>
      <c r="E165" s="13" t="s">
        <v>13</v>
      </c>
      <c r="F165" s="84" t="s">
        <v>1812</v>
      </c>
      <c r="G165" s="60" t="s">
        <v>2103</v>
      </c>
      <c r="H165" s="60" t="s">
        <v>2104</v>
      </c>
      <c r="I165" s="60" t="s">
        <v>2105</v>
      </c>
      <c r="J165" s="60" t="s">
        <v>974</v>
      </c>
      <c r="K165" s="85">
        <v>111844</v>
      </c>
      <c r="L165" s="60">
        <v>2603961000000</v>
      </c>
      <c r="M165" s="60">
        <v>46399875338.183403</v>
      </c>
      <c r="N165" s="60">
        <v>912811833.18379998</v>
      </c>
      <c r="O165" s="60">
        <v>146382751.47099999</v>
      </c>
      <c r="P165" s="60">
        <v>-0.48</v>
      </c>
      <c r="Q165" s="60">
        <v>5141197441.9256001</v>
      </c>
      <c r="R165" s="85">
        <v>17573</v>
      </c>
      <c r="S165" s="85">
        <v>1189</v>
      </c>
      <c r="T165" s="60">
        <v>7161315050.1442003</v>
      </c>
      <c r="U165" s="60" t="s">
        <v>544</v>
      </c>
      <c r="V165" s="60" t="s">
        <v>544</v>
      </c>
      <c r="W165" s="60" t="s">
        <v>2106</v>
      </c>
      <c r="X165" s="60">
        <v>1511493231.105</v>
      </c>
      <c r="Y165" s="60">
        <v>37348556721.359398</v>
      </c>
      <c r="Z165" s="60">
        <v>12.94</v>
      </c>
      <c r="AA165" s="60" t="s">
        <v>544</v>
      </c>
      <c r="AB165" s="60">
        <v>33687847521.1828</v>
      </c>
      <c r="AC165" s="60">
        <v>46399875338.183403</v>
      </c>
      <c r="AD165" s="60">
        <v>10.71</v>
      </c>
      <c r="AE165" s="60">
        <v>3319280119.1132002</v>
      </c>
      <c r="AF165" s="60">
        <v>3.18</v>
      </c>
      <c r="AG165" s="60" t="s">
        <v>2107</v>
      </c>
      <c r="AH165" s="60" t="s">
        <v>544</v>
      </c>
      <c r="AI165" s="60">
        <v>5092818967.1546001</v>
      </c>
      <c r="AJ165" s="60">
        <v>2817836782.6378002</v>
      </c>
      <c r="AK165" s="60">
        <v>3.84</v>
      </c>
      <c r="AL165" s="60">
        <v>37765769836.750999</v>
      </c>
      <c r="AM165" s="60">
        <v>1094547400.1043999</v>
      </c>
      <c r="AN165" s="60">
        <v>329704205.77819997</v>
      </c>
      <c r="AO165" s="60">
        <v>3964397725.2308002</v>
      </c>
      <c r="AP165" s="60">
        <v>5698574491.9575996</v>
      </c>
      <c r="AQ165" s="60">
        <v>46399875338.183403</v>
      </c>
      <c r="AR165" s="60">
        <v>2.91</v>
      </c>
      <c r="AS165" s="60">
        <v>5915502503.6932001</v>
      </c>
      <c r="AT165" s="60">
        <v>25237740594.514801</v>
      </c>
      <c r="AU165" s="85">
        <v>111844</v>
      </c>
      <c r="AV165" s="60" t="s">
        <v>544</v>
      </c>
      <c r="AW165" s="60" t="s">
        <v>544</v>
      </c>
      <c r="AX165" s="60">
        <v>68300071.380199999</v>
      </c>
      <c r="AY165" s="60">
        <v>2889433361.507</v>
      </c>
      <c r="AZ165" s="60">
        <v>9458054184.0883999</v>
      </c>
      <c r="BA165" s="60" t="s">
        <v>544</v>
      </c>
      <c r="BB165" s="60" t="s">
        <v>1808</v>
      </c>
      <c r="BC165" s="60">
        <v>47569351462.564796</v>
      </c>
      <c r="BD165" s="60">
        <v>1029347827.6598001</v>
      </c>
      <c r="BE165" s="60" t="s">
        <v>544</v>
      </c>
      <c r="BF165" s="60" t="s">
        <v>544</v>
      </c>
      <c r="BG165" s="60">
        <v>351657163.759</v>
      </c>
      <c r="BH165" s="60">
        <v>31374857496.2658</v>
      </c>
      <c r="BI165" s="60">
        <v>609087670.21080005</v>
      </c>
      <c r="BJ165" s="60" t="s">
        <v>544</v>
      </c>
      <c r="BK165" s="60">
        <v>1035281541.14</v>
      </c>
      <c r="BL165" s="85" t="s">
        <v>2108</v>
      </c>
      <c r="BM165" s="60" t="s">
        <v>2109</v>
      </c>
      <c r="BN165" s="60">
        <v>595135425.00059998</v>
      </c>
      <c r="BO165" s="60">
        <v>41425196071.8508</v>
      </c>
      <c r="BP165" s="60">
        <v>30345509668.605999</v>
      </c>
      <c r="BQ165" s="60">
        <v>1025873130.5768</v>
      </c>
      <c r="BR165" s="60">
        <v>7210940852.0732002</v>
      </c>
      <c r="BS165" s="60">
        <v>257323592.6954</v>
      </c>
      <c r="BT165" s="60">
        <v>417213115.39160001</v>
      </c>
      <c r="BU165" s="60">
        <v>1512990023.6946001</v>
      </c>
      <c r="BV165" s="60" t="s">
        <v>544</v>
      </c>
      <c r="BW165" s="60">
        <v>2648841771.6882</v>
      </c>
      <c r="BX165" s="60">
        <v>5092818967.1546001</v>
      </c>
      <c r="BY165" s="60">
        <v>712758.37600000005</v>
      </c>
      <c r="BZ165" s="60">
        <v>3813257.3116000001</v>
      </c>
      <c r="CA165" s="60">
        <v>-1158232.361</v>
      </c>
      <c r="CB165" s="60" t="s">
        <v>1811</v>
      </c>
      <c r="CC165" s="60">
        <v>264094797.2674</v>
      </c>
      <c r="CD165" s="60">
        <v>344885959.18699998</v>
      </c>
      <c r="CE165" s="60">
        <v>915324306.45920002</v>
      </c>
      <c r="CF165" s="60">
        <v>5698574491.9575996</v>
      </c>
      <c r="CG165" s="60">
        <v>327138275.62459999</v>
      </c>
      <c r="CH165" s="60" t="s">
        <v>544</v>
      </c>
      <c r="CI165" s="60" t="s">
        <v>974</v>
      </c>
      <c r="CJ165" s="60">
        <v>15.12</v>
      </c>
      <c r="CK165" s="60">
        <v>1841197436.8831999</v>
      </c>
      <c r="CL165" s="60">
        <v>194.52</v>
      </c>
      <c r="CM165" s="85">
        <v>111844</v>
      </c>
      <c r="CN165" s="60" t="s">
        <v>544</v>
      </c>
      <c r="CO165" s="60">
        <v>609087670.21080005</v>
      </c>
      <c r="CP165" s="60">
        <v>2106628656.1056001</v>
      </c>
      <c r="CQ165" s="60">
        <v>37348556721.359398</v>
      </c>
      <c r="CR165" s="60">
        <v>1069137.564</v>
      </c>
      <c r="CS165" s="60" t="s">
        <v>544</v>
      </c>
      <c r="CT165" s="60">
        <v>347968639.16320002</v>
      </c>
      <c r="CU165" s="60">
        <v>687312901.97679996</v>
      </c>
      <c r="CV165" s="60">
        <v>915324306.45920002</v>
      </c>
      <c r="CW165" s="60">
        <v>1035281541.14</v>
      </c>
      <c r="CX165" s="60">
        <v>1511493231.105</v>
      </c>
      <c r="CY165" s="60">
        <v>15.12</v>
      </c>
      <c r="CZ165" s="60">
        <f t="shared" si="4"/>
        <v>56.119999914248638</v>
      </c>
      <c r="DA165" s="60" t="str">
        <f t="shared" si="5"/>
        <v>Y</v>
      </c>
    </row>
    <row r="166" spans="1:105">
      <c r="A166" s="13" t="s">
        <v>974</v>
      </c>
      <c r="B166" s="13">
        <v>111844</v>
      </c>
      <c r="C166" s="13">
        <v>2023</v>
      </c>
      <c r="D166" s="13" t="s">
        <v>1</v>
      </c>
      <c r="E166" s="13" t="s">
        <v>13</v>
      </c>
      <c r="F166" s="84" t="s">
        <v>1804</v>
      </c>
      <c r="G166" s="60" t="s">
        <v>2103</v>
      </c>
      <c r="H166" s="60" t="s">
        <v>2104</v>
      </c>
      <c r="I166" s="60" t="s">
        <v>2105</v>
      </c>
      <c r="J166" s="60" t="s">
        <v>974</v>
      </c>
      <c r="K166" s="85">
        <v>111844</v>
      </c>
      <c r="L166" s="60">
        <v>2888372000000</v>
      </c>
      <c r="M166" s="60">
        <v>51979988227.321602</v>
      </c>
      <c r="N166" s="60">
        <v>1043227097.3232</v>
      </c>
      <c r="O166" s="60">
        <v>70905393.631999999</v>
      </c>
      <c r="P166" s="60">
        <v>-0.49</v>
      </c>
      <c r="Q166" s="60">
        <v>5399895632.3968</v>
      </c>
      <c r="R166" s="85">
        <v>18982</v>
      </c>
      <c r="S166" s="85">
        <v>1187</v>
      </c>
      <c r="T166" s="60">
        <v>7158817298.0832005</v>
      </c>
      <c r="U166" s="60" t="s">
        <v>544</v>
      </c>
      <c r="V166" s="60" t="s">
        <v>544</v>
      </c>
      <c r="W166" s="60" t="s">
        <v>2106</v>
      </c>
      <c r="X166" s="60">
        <v>1873935972.9712</v>
      </c>
      <c r="Y166" s="60">
        <v>41303399583.036797</v>
      </c>
      <c r="Z166" s="60">
        <v>15.24</v>
      </c>
      <c r="AA166" s="60" t="s">
        <v>544</v>
      </c>
      <c r="AB166" s="60">
        <v>38121852975.217598</v>
      </c>
      <c r="AC166" s="60">
        <v>51979988227.321602</v>
      </c>
      <c r="AD166" s="60">
        <v>10.95</v>
      </c>
      <c r="AE166" s="60">
        <v>4434376527.3839998</v>
      </c>
      <c r="AF166" s="60">
        <v>4.32</v>
      </c>
      <c r="AG166" s="60" t="s">
        <v>2107</v>
      </c>
      <c r="AH166" s="60" t="s">
        <v>544</v>
      </c>
      <c r="AI166" s="60">
        <v>5829791074.8031998</v>
      </c>
      <c r="AJ166" s="60">
        <v>3086274233.7360001</v>
      </c>
      <c r="AK166" s="60">
        <v>4.3</v>
      </c>
      <c r="AL166" s="60">
        <v>41752587051.324799</v>
      </c>
      <c r="AM166" s="60">
        <v>1224683717.6256001</v>
      </c>
      <c r="AN166" s="60">
        <v>747619991.79040003</v>
      </c>
      <c r="AO166" s="60">
        <v>4219446802.4735999</v>
      </c>
      <c r="AP166" s="60">
        <v>6467327743.5360003</v>
      </c>
      <c r="AQ166" s="60">
        <v>51979988227.321602</v>
      </c>
      <c r="AR166" s="60">
        <v>2.99</v>
      </c>
      <c r="AS166" s="60">
        <v>6628592523.3168001</v>
      </c>
      <c r="AT166" s="60">
        <v>27382817194.916801</v>
      </c>
      <c r="AU166" s="85">
        <v>111844</v>
      </c>
      <c r="AV166" s="60" t="s">
        <v>544</v>
      </c>
      <c r="AW166" s="60" t="s">
        <v>544</v>
      </c>
      <c r="AX166" s="60">
        <v>86598160.953600004</v>
      </c>
      <c r="AY166" s="60">
        <v>3992009654.0672002</v>
      </c>
      <c r="AZ166" s="60">
        <v>11179603024.337601</v>
      </c>
      <c r="BA166" s="60" t="s">
        <v>544</v>
      </c>
      <c r="BB166" s="60" t="s">
        <v>1808</v>
      </c>
      <c r="BC166" s="60">
        <v>53221066567.688004</v>
      </c>
      <c r="BD166" s="60">
        <v>1034318932.3872</v>
      </c>
      <c r="BE166" s="60" t="s">
        <v>544</v>
      </c>
      <c r="BF166" s="60" t="s">
        <v>544</v>
      </c>
      <c r="BG166" s="60">
        <v>416344233.92799997</v>
      </c>
      <c r="BH166" s="60">
        <v>34903467956.036797</v>
      </c>
      <c r="BI166" s="60">
        <v>991433766.64479995</v>
      </c>
      <c r="BJ166" s="60" t="s">
        <v>544</v>
      </c>
      <c r="BK166" s="60">
        <v>1233951808.4175999</v>
      </c>
      <c r="BL166" s="85" t="s">
        <v>2108</v>
      </c>
      <c r="BM166" s="60" t="s">
        <v>2109</v>
      </c>
      <c r="BN166" s="60">
        <v>609552433.42879999</v>
      </c>
      <c r="BO166" s="60">
        <v>46634063477.031998</v>
      </c>
      <c r="BP166" s="60">
        <v>33869149023.649601</v>
      </c>
      <c r="BQ166" s="60">
        <v>1024618930.568</v>
      </c>
      <c r="BR166" s="60">
        <v>8070959398.6512003</v>
      </c>
      <c r="BS166" s="60">
        <v>341803589.15039998</v>
      </c>
      <c r="BT166" s="60">
        <v>449187468.28799999</v>
      </c>
      <c r="BU166" s="60">
        <v>2175751799.52</v>
      </c>
      <c r="BV166" s="60" t="s">
        <v>544</v>
      </c>
      <c r="BW166" s="60">
        <v>2985207053.3712001</v>
      </c>
      <c r="BX166" s="60">
        <v>5829791074.8031998</v>
      </c>
      <c r="BY166" s="60">
        <v>737848.0048</v>
      </c>
      <c r="BZ166" s="60">
        <v>35992.585599999999</v>
      </c>
      <c r="CA166" s="60">
        <v>-971799.8112</v>
      </c>
      <c r="CB166" s="60" t="s">
        <v>1811</v>
      </c>
      <c r="CC166" s="60">
        <v>648352440.70560002</v>
      </c>
      <c r="CD166" s="60">
        <v>355444779.09280002</v>
      </c>
      <c r="CE166" s="60">
        <v>1173556249.7808001</v>
      </c>
      <c r="CF166" s="60">
        <v>6467327743.5360003</v>
      </c>
      <c r="CG166" s="60">
        <v>444004535.96160001</v>
      </c>
      <c r="CH166" s="60" t="s">
        <v>544</v>
      </c>
      <c r="CI166" s="60" t="s">
        <v>974</v>
      </c>
      <c r="CJ166" s="60">
        <v>15.29</v>
      </c>
      <c r="CK166" s="60">
        <v>2621555964.7616</v>
      </c>
      <c r="CL166" s="60">
        <v>206.67</v>
      </c>
      <c r="CM166" s="85">
        <v>111844</v>
      </c>
      <c r="CN166" s="60" t="s">
        <v>544</v>
      </c>
      <c r="CO166" s="60">
        <v>991433766.64479995</v>
      </c>
      <c r="CP166" s="60">
        <v>2483488406.4000001</v>
      </c>
      <c r="CQ166" s="60">
        <v>41303399583.036797</v>
      </c>
      <c r="CR166" s="60">
        <v>1799629.28</v>
      </c>
      <c r="CS166" s="60" t="s">
        <v>544</v>
      </c>
      <c r="CT166" s="60">
        <v>417891915.10879999</v>
      </c>
      <c r="CU166" s="60">
        <v>816059893.30879998</v>
      </c>
      <c r="CV166" s="60">
        <v>1173556249.7808001</v>
      </c>
      <c r="CW166" s="60">
        <v>1233951808.4175999</v>
      </c>
      <c r="CX166" s="60">
        <v>1873935972.9712</v>
      </c>
      <c r="CY166" s="60">
        <v>15.29</v>
      </c>
      <c r="CZ166" s="60">
        <f t="shared" si="4"/>
        <v>55.566999887888016</v>
      </c>
      <c r="DA166" s="60" t="str">
        <f t="shared" si="5"/>
        <v>Y</v>
      </c>
    </row>
    <row r="167" spans="1:105">
      <c r="A167" s="13" t="s">
        <v>934</v>
      </c>
      <c r="B167" s="13">
        <v>1004323</v>
      </c>
      <c r="C167" s="13">
        <v>2022</v>
      </c>
      <c r="D167" s="13" t="s">
        <v>1</v>
      </c>
      <c r="E167" s="13" t="s">
        <v>507</v>
      </c>
      <c r="F167" s="84" t="s">
        <v>1812</v>
      </c>
      <c r="G167" s="60" t="s">
        <v>2110</v>
      </c>
      <c r="H167" s="60" t="s">
        <v>2111</v>
      </c>
      <c r="I167" s="60" t="s">
        <v>2112</v>
      </c>
      <c r="J167" s="60" t="s">
        <v>934</v>
      </c>
      <c r="K167" s="85">
        <v>1004323</v>
      </c>
      <c r="L167" s="60">
        <v>46829200000</v>
      </c>
      <c r="M167" s="60">
        <v>1066867756.1489</v>
      </c>
      <c r="N167" s="60">
        <v>13218177.379000001</v>
      </c>
      <c r="O167" s="60">
        <v>-763200.5209</v>
      </c>
      <c r="P167" s="60">
        <v>-0.09</v>
      </c>
      <c r="Q167" s="60">
        <v>7167250.2644999996</v>
      </c>
      <c r="R167" s="85" t="s">
        <v>544</v>
      </c>
      <c r="S167" s="85">
        <v>7</v>
      </c>
      <c r="T167" s="60">
        <v>180484393.02320001</v>
      </c>
      <c r="U167" s="60">
        <v>30883421.673599999</v>
      </c>
      <c r="V167" s="60" t="s">
        <v>544</v>
      </c>
      <c r="W167" s="60" t="s">
        <v>2113</v>
      </c>
      <c r="X167" s="60">
        <v>22640856.0484</v>
      </c>
      <c r="Y167" s="60">
        <v>871240097.86570001</v>
      </c>
      <c r="Z167" s="60">
        <v>13.38</v>
      </c>
      <c r="AA167" s="60">
        <v>32225287.664000001</v>
      </c>
      <c r="AB167" s="60">
        <v>631134935.79579997</v>
      </c>
      <c r="AC167" s="60">
        <v>1066867756.1489</v>
      </c>
      <c r="AD167" s="60" t="s">
        <v>544</v>
      </c>
      <c r="AE167" s="60">
        <v>67820048.672199994</v>
      </c>
      <c r="AF167" s="60">
        <v>25.72</v>
      </c>
      <c r="AG167" s="60" t="s">
        <v>2114</v>
      </c>
      <c r="AH167" s="60" t="s">
        <v>544</v>
      </c>
      <c r="AI167" s="60">
        <v>75233345.671700001</v>
      </c>
      <c r="AJ167" s="60">
        <v>154699606.47099999</v>
      </c>
      <c r="AK167" s="60">
        <v>2.86</v>
      </c>
      <c r="AL167" s="60">
        <v>903465385.52970004</v>
      </c>
      <c r="AM167" s="60">
        <v>13236403.063100001</v>
      </c>
      <c r="AN167" s="60">
        <v>9099172.7769000009</v>
      </c>
      <c r="AO167" s="60">
        <v>186708464.1365</v>
      </c>
      <c r="AP167" s="60">
        <v>82806117.407000005</v>
      </c>
      <c r="AQ167" s="60">
        <v>1066867756.1489</v>
      </c>
      <c r="AR167" s="60">
        <v>2.77</v>
      </c>
      <c r="AS167" s="60">
        <v>84501106.0264</v>
      </c>
      <c r="AT167" s="60">
        <v>193490696.82480001</v>
      </c>
      <c r="AU167" s="85">
        <v>1004323</v>
      </c>
      <c r="AV167" s="60" t="s">
        <v>544</v>
      </c>
      <c r="AW167" s="60" t="s">
        <v>544</v>
      </c>
      <c r="AX167" s="60">
        <v>207317.15640000001</v>
      </c>
      <c r="AY167" s="60">
        <v>222519655.14320001</v>
      </c>
      <c r="AZ167" s="60">
        <v>280800836.41009998</v>
      </c>
      <c r="BA167" s="60">
        <v>60623181.671099998</v>
      </c>
      <c r="BB167" s="60" t="s">
        <v>1808</v>
      </c>
      <c r="BC167" s="60" t="s">
        <v>544</v>
      </c>
      <c r="BD167" s="60">
        <v>16883818.089600001</v>
      </c>
      <c r="BE167" s="60">
        <v>6267357.1129999999</v>
      </c>
      <c r="BF167" s="60" t="s">
        <v>544</v>
      </c>
      <c r="BG167" s="60">
        <v>7504425.4199000001</v>
      </c>
      <c r="BH167" s="60">
        <v>476633533.63910002</v>
      </c>
      <c r="BI167" s="60">
        <v>9368001.6171000004</v>
      </c>
      <c r="BJ167" s="60" t="s">
        <v>544</v>
      </c>
      <c r="BK167" s="60">
        <v>22889180.993999999</v>
      </c>
      <c r="BL167" s="85" t="s">
        <v>2115</v>
      </c>
      <c r="BM167" s="60" t="s">
        <v>2116</v>
      </c>
      <c r="BN167" s="60">
        <v>11684941.705800001</v>
      </c>
      <c r="BO167" s="60">
        <v>857885227.85609996</v>
      </c>
      <c r="BP167" s="60">
        <v>459749715.54949999</v>
      </c>
      <c r="BQ167" s="60">
        <v>117264051.3707</v>
      </c>
      <c r="BR167" s="60" t="s">
        <v>544</v>
      </c>
      <c r="BS167" s="60">
        <v>7073843.6336000003</v>
      </c>
      <c r="BT167" s="60" t="s">
        <v>544</v>
      </c>
      <c r="BU167" s="60">
        <v>19157472.178599998</v>
      </c>
      <c r="BV167" s="60">
        <v>5839053.5371000003</v>
      </c>
      <c r="BW167" s="60">
        <v>60623181.671099998</v>
      </c>
      <c r="BX167" s="60">
        <v>75233345.671700001</v>
      </c>
      <c r="BY167" s="60" t="s">
        <v>544</v>
      </c>
      <c r="BZ167" s="60">
        <v>70624.525800000003</v>
      </c>
      <c r="CA167" s="60" t="s">
        <v>544</v>
      </c>
      <c r="CB167" s="60" t="s">
        <v>1825</v>
      </c>
      <c r="CC167" s="60">
        <v>5360629.33</v>
      </c>
      <c r="CD167" s="60">
        <v>10935410.448000001</v>
      </c>
      <c r="CE167" s="60">
        <v>12202095.491599999</v>
      </c>
      <c r="CF167" s="60">
        <v>82806117.407000005</v>
      </c>
      <c r="CG167" s="60">
        <v>12582556.6467</v>
      </c>
      <c r="CH167" s="60">
        <v>2991290.3996000001</v>
      </c>
      <c r="CI167" s="60" t="s">
        <v>934</v>
      </c>
      <c r="CJ167" s="60">
        <v>11.92</v>
      </c>
      <c r="CK167" s="60">
        <v>31740028.825300001</v>
      </c>
      <c r="CL167" s="60">
        <v>276</v>
      </c>
      <c r="CM167" s="85">
        <v>1004323</v>
      </c>
      <c r="CN167" s="60" t="s">
        <v>544</v>
      </c>
      <c r="CO167" s="60">
        <v>9368001.6171000004</v>
      </c>
      <c r="CP167" s="60">
        <v>34325797.754199997</v>
      </c>
      <c r="CQ167" s="60">
        <v>871240097.86570001</v>
      </c>
      <c r="CR167" s="60" t="s">
        <v>544</v>
      </c>
      <c r="CS167" s="60" t="s">
        <v>544</v>
      </c>
      <c r="CT167" s="60">
        <v>14065671.6887</v>
      </c>
      <c r="CU167" s="60">
        <v>8823509.3051999994</v>
      </c>
      <c r="CV167" s="60">
        <v>12202095.491599999</v>
      </c>
      <c r="CW167" s="60">
        <v>22889180.993999999</v>
      </c>
      <c r="CX167" s="60">
        <v>22640856.0484</v>
      </c>
      <c r="CY167" s="60">
        <v>11.92</v>
      </c>
      <c r="CZ167" s="60">
        <f t="shared" si="4"/>
        <v>43.894100023268642</v>
      </c>
      <c r="DA167" s="60" t="str">
        <f t="shared" si="5"/>
        <v>Y</v>
      </c>
    </row>
    <row r="168" spans="1:105">
      <c r="A168" s="13" t="s">
        <v>934</v>
      </c>
      <c r="B168" s="13">
        <v>1004323</v>
      </c>
      <c r="C168" s="13">
        <v>2023</v>
      </c>
      <c r="D168" s="13" t="s">
        <v>1</v>
      </c>
      <c r="E168" s="13" t="s">
        <v>507</v>
      </c>
      <c r="F168" s="84" t="s">
        <v>1804</v>
      </c>
      <c r="G168" s="60" t="s">
        <v>2110</v>
      </c>
      <c r="H168" s="60" t="s">
        <v>2111</v>
      </c>
      <c r="I168" s="60" t="s">
        <v>2112</v>
      </c>
      <c r="J168" s="60" t="s">
        <v>934</v>
      </c>
      <c r="K168" s="85">
        <v>1004323</v>
      </c>
      <c r="L168" s="60">
        <v>52170400000</v>
      </c>
      <c r="M168" s="60">
        <v>1177618868.6133001</v>
      </c>
      <c r="N168" s="60">
        <v>27206692.3455</v>
      </c>
      <c r="O168" s="60">
        <v>-2984090.872</v>
      </c>
      <c r="P168" s="60">
        <v>-0.11</v>
      </c>
      <c r="Q168" s="60">
        <v>1081225.0588</v>
      </c>
      <c r="R168" s="85" t="s">
        <v>544</v>
      </c>
      <c r="S168" s="85">
        <v>7</v>
      </c>
      <c r="T168" s="60">
        <v>130241345.8592</v>
      </c>
      <c r="U168" s="60">
        <v>29942485.1873</v>
      </c>
      <c r="V168" s="60" t="s">
        <v>544</v>
      </c>
      <c r="W168" s="60" t="s">
        <v>2113</v>
      </c>
      <c r="X168" s="60">
        <v>28642306.410999998</v>
      </c>
      <c r="Y168" s="60">
        <v>1012317840.8899</v>
      </c>
      <c r="Z168" s="60">
        <v>19.63</v>
      </c>
      <c r="AA168" s="60">
        <v>8381187.1467000004</v>
      </c>
      <c r="AB168" s="60">
        <v>665930802.48679996</v>
      </c>
      <c r="AC168" s="60">
        <v>1177618868.6133001</v>
      </c>
      <c r="AD168" s="60" t="s">
        <v>544</v>
      </c>
      <c r="AE168" s="60">
        <v>77525416.792899996</v>
      </c>
      <c r="AF168" s="60">
        <v>33.229999999999997</v>
      </c>
      <c r="AG168" s="60" t="s">
        <v>2114</v>
      </c>
      <c r="AH168" s="60" t="s">
        <v>544</v>
      </c>
      <c r="AI168" s="60">
        <v>84868266.722399995</v>
      </c>
      <c r="AJ168" s="60">
        <v>176923632.79159999</v>
      </c>
      <c r="AK168" s="60">
        <v>3.35</v>
      </c>
      <c r="AL168" s="60">
        <v>1020699028.0365</v>
      </c>
      <c r="AM168" s="60">
        <v>12557108.5637</v>
      </c>
      <c r="AN168" s="60">
        <v>24466384.993999999</v>
      </c>
      <c r="AO168" s="60">
        <v>229863030.0851</v>
      </c>
      <c r="AP168" s="60">
        <v>93705419.342700005</v>
      </c>
      <c r="AQ168" s="60">
        <v>1177618868.6133001</v>
      </c>
      <c r="AR168" s="60">
        <v>6.1</v>
      </c>
      <c r="AS168" s="60">
        <v>94768586.362900004</v>
      </c>
      <c r="AT168" s="60">
        <v>131997490.1091</v>
      </c>
      <c r="AU168" s="85">
        <v>1004323</v>
      </c>
      <c r="AV168" s="60" t="s">
        <v>544</v>
      </c>
      <c r="AW168" s="60" t="s">
        <v>544</v>
      </c>
      <c r="AX168" s="60">
        <v>205410.18859999999</v>
      </c>
      <c r="AY168" s="60">
        <v>254449049.58450001</v>
      </c>
      <c r="AZ168" s="60">
        <v>294461148.52380002</v>
      </c>
      <c r="BA168" s="60">
        <v>59372573.530500002</v>
      </c>
      <c r="BB168" s="60" t="s">
        <v>1808</v>
      </c>
      <c r="BC168" s="60" t="s">
        <v>544</v>
      </c>
      <c r="BD168" s="60">
        <v>14026581.4515</v>
      </c>
      <c r="BE168" s="60">
        <v>6160048.4038000004</v>
      </c>
      <c r="BF168" s="60" t="s">
        <v>544</v>
      </c>
      <c r="BG168" s="60">
        <v>5914007.6283999998</v>
      </c>
      <c r="BH168" s="60">
        <v>445819113.22409999</v>
      </c>
      <c r="BI168" s="60">
        <v>17676562.4954</v>
      </c>
      <c r="BJ168" s="60" t="s">
        <v>544</v>
      </c>
      <c r="BK168" s="60">
        <v>25023926.934500001</v>
      </c>
      <c r="BL168" s="85" t="s">
        <v>2115</v>
      </c>
      <c r="BM168" s="60" t="s">
        <v>2116</v>
      </c>
      <c r="BN168" s="60">
        <v>11699351.732100001</v>
      </c>
      <c r="BO168" s="60">
        <v>926666306.745</v>
      </c>
      <c r="BP168" s="60">
        <v>431792531.7726</v>
      </c>
      <c r="BQ168" s="60">
        <v>200308792.72679999</v>
      </c>
      <c r="BR168" s="60" t="s">
        <v>544</v>
      </c>
      <c r="BS168" s="60">
        <v>6288711.9285000004</v>
      </c>
      <c r="BT168" s="60" t="s">
        <v>544</v>
      </c>
      <c r="BU168" s="60">
        <v>31046282.794300001</v>
      </c>
      <c r="BV168" s="60">
        <v>674919.1912</v>
      </c>
      <c r="BW168" s="60">
        <v>59372573.530500002</v>
      </c>
      <c r="BX168" s="60">
        <v>84868266.722399995</v>
      </c>
      <c r="BY168" s="60" t="s">
        <v>544</v>
      </c>
      <c r="BZ168" s="60">
        <v>15800.7837</v>
      </c>
      <c r="CA168" s="60" t="s">
        <v>544</v>
      </c>
      <c r="CB168" s="60" t="s">
        <v>1825</v>
      </c>
      <c r="CC168" s="60">
        <v>19091861.2676</v>
      </c>
      <c r="CD168" s="60">
        <v>11078606.6566</v>
      </c>
      <c r="CE168" s="60">
        <v>18299564.8257</v>
      </c>
      <c r="CF168" s="60">
        <v>93705419.342700005</v>
      </c>
      <c r="CG168" s="60">
        <v>22062408.6107</v>
      </c>
      <c r="CH168" s="60">
        <v>950304.27919999999</v>
      </c>
      <c r="CI168" s="60" t="s">
        <v>934</v>
      </c>
      <c r="CJ168" s="60">
        <v>12.74</v>
      </c>
      <c r="CK168" s="60">
        <v>53108691.405000001</v>
      </c>
      <c r="CL168" s="60">
        <v>327</v>
      </c>
      <c r="CM168" s="85">
        <v>1004323</v>
      </c>
      <c r="CN168" s="60" t="s">
        <v>544</v>
      </c>
      <c r="CO168" s="60">
        <v>17676562.4954</v>
      </c>
      <c r="CP168" s="60">
        <v>40341658.142999999</v>
      </c>
      <c r="CQ168" s="60">
        <v>1012317840.8899</v>
      </c>
      <c r="CR168" s="60" t="s">
        <v>544</v>
      </c>
      <c r="CS168" s="60" t="s">
        <v>544</v>
      </c>
      <c r="CT168" s="60">
        <v>15227441.015699999</v>
      </c>
      <c r="CU168" s="60">
        <v>9796485.9188000001</v>
      </c>
      <c r="CV168" s="60">
        <v>18299564.8257</v>
      </c>
      <c r="CW168" s="60">
        <v>25023926.934500001</v>
      </c>
      <c r="CX168" s="60">
        <v>28642306.410999998</v>
      </c>
      <c r="CY168" s="60">
        <v>12.74</v>
      </c>
      <c r="CZ168" s="60">
        <f t="shared" si="4"/>
        <v>44.301599940762692</v>
      </c>
      <c r="DA168" s="60" t="str">
        <f t="shared" si="5"/>
        <v>Y</v>
      </c>
    </row>
    <row r="169" spans="1:105">
      <c r="A169" s="13" t="s">
        <v>935</v>
      </c>
      <c r="B169" s="13">
        <v>111961</v>
      </c>
      <c r="C169" s="13">
        <v>2022</v>
      </c>
      <c r="D169" s="13" t="s">
        <v>1</v>
      </c>
      <c r="E169" s="13" t="s">
        <v>13</v>
      </c>
      <c r="F169" s="84" t="s">
        <v>1812</v>
      </c>
      <c r="G169" s="60" t="s">
        <v>2062</v>
      </c>
      <c r="H169" s="60" t="s">
        <v>2117</v>
      </c>
      <c r="I169" s="60" t="s">
        <v>2064</v>
      </c>
      <c r="J169" s="60" t="s">
        <v>1547</v>
      </c>
      <c r="K169" s="85">
        <v>1028082</v>
      </c>
      <c r="L169" s="60">
        <v>2403440000000</v>
      </c>
      <c r="M169" s="60">
        <v>78267552525.800003</v>
      </c>
      <c r="N169" s="60">
        <v>170769832.19999999</v>
      </c>
      <c r="O169" s="60">
        <v>106454344.3</v>
      </c>
      <c r="P169" s="60">
        <v>-0.08</v>
      </c>
      <c r="Q169" s="60" t="s">
        <v>544</v>
      </c>
      <c r="R169" s="85" t="s">
        <v>544</v>
      </c>
      <c r="S169" s="85" t="s">
        <v>544</v>
      </c>
      <c r="T169" s="60">
        <v>20881952611.400002</v>
      </c>
      <c r="U169" s="60">
        <v>1119122054.3</v>
      </c>
      <c r="V169" s="60" t="s">
        <v>544</v>
      </c>
      <c r="W169" s="60" t="s">
        <v>2065</v>
      </c>
      <c r="X169" s="60">
        <v>877230690.20000005</v>
      </c>
      <c r="Y169" s="60">
        <v>65299791665.699997</v>
      </c>
      <c r="Z169" s="60">
        <v>10.69</v>
      </c>
      <c r="AA169" s="60" t="s">
        <v>544</v>
      </c>
      <c r="AB169" s="60">
        <v>45873290404.300003</v>
      </c>
      <c r="AC169" s="60">
        <v>78267552525.800003</v>
      </c>
      <c r="AD169" s="60">
        <v>6.14</v>
      </c>
      <c r="AE169" s="60">
        <v>21272176657.700001</v>
      </c>
      <c r="AF169" s="60">
        <v>17.45</v>
      </c>
      <c r="AG169" s="60" t="s">
        <v>2066</v>
      </c>
      <c r="AH169" s="60">
        <v>723427120.89999998</v>
      </c>
      <c r="AI169" s="60">
        <v>5117558948.6000004</v>
      </c>
      <c r="AJ169" s="60" t="s">
        <v>544</v>
      </c>
      <c r="AK169" s="60">
        <v>1.25</v>
      </c>
      <c r="AL169" s="60">
        <v>68581933131.300003</v>
      </c>
      <c r="AM169" s="60">
        <v>1024358474.6</v>
      </c>
      <c r="AN169" s="60">
        <v>627230689.79999995</v>
      </c>
      <c r="AO169" s="60">
        <v>1741891366</v>
      </c>
      <c r="AP169" s="60">
        <v>4489416444.1999998</v>
      </c>
      <c r="AQ169" s="60">
        <v>78267552525.800003</v>
      </c>
      <c r="AR169" s="60">
        <v>0.39</v>
      </c>
      <c r="AS169" s="60">
        <v>4935130916.6000004</v>
      </c>
      <c r="AT169" s="60">
        <v>23032076360.299999</v>
      </c>
      <c r="AU169" s="85">
        <v>111961</v>
      </c>
      <c r="AV169" s="60" t="s">
        <v>544</v>
      </c>
      <c r="AW169" s="60">
        <v>921942166</v>
      </c>
      <c r="AX169" s="60" t="s">
        <v>544</v>
      </c>
      <c r="AY169" s="60">
        <v>21903836160.900002</v>
      </c>
      <c r="AZ169" s="60">
        <v>18505763993.099998</v>
      </c>
      <c r="BA169" s="60" t="s">
        <v>544</v>
      </c>
      <c r="BB169" s="60" t="s">
        <v>1808</v>
      </c>
      <c r="BC169" s="60">
        <v>83355998539.600006</v>
      </c>
      <c r="BD169" s="60">
        <v>578383483.79999995</v>
      </c>
      <c r="BE169" s="60" t="s">
        <v>544</v>
      </c>
      <c r="BF169" s="60">
        <v>1962485348.3</v>
      </c>
      <c r="BG169" s="60">
        <v>148202423</v>
      </c>
      <c r="BH169" s="60">
        <v>44304253018</v>
      </c>
      <c r="BI169" s="60">
        <v>-3875211.7</v>
      </c>
      <c r="BJ169" s="60" t="s">
        <v>544</v>
      </c>
      <c r="BK169" s="60">
        <v>552722418.29999995</v>
      </c>
      <c r="BL169" s="85" t="s">
        <v>2118</v>
      </c>
      <c r="BM169" s="60" t="s">
        <v>2119</v>
      </c>
      <c r="BN169" s="60">
        <v>320763319.39999998</v>
      </c>
      <c r="BO169" s="60">
        <v>75094926496.100006</v>
      </c>
      <c r="BP169" s="60">
        <v>43725869534.099998</v>
      </c>
      <c r="BQ169" s="60">
        <v>9180702108.5</v>
      </c>
      <c r="BR169" s="60" t="s">
        <v>544</v>
      </c>
      <c r="BS169" s="60">
        <v>882799271.60000002</v>
      </c>
      <c r="BT169" s="60">
        <v>2360199299.5</v>
      </c>
      <c r="BU169" s="60">
        <v>1000814121.3</v>
      </c>
      <c r="BV169" s="60" t="s">
        <v>544</v>
      </c>
      <c r="BW169" s="60">
        <v>1119122054.3</v>
      </c>
      <c r="BX169" s="60">
        <v>4287156446.5999999</v>
      </c>
      <c r="BY169" s="60" t="s">
        <v>544</v>
      </c>
      <c r="BZ169" s="60">
        <v>-13058486.4</v>
      </c>
      <c r="CA169" s="60">
        <v>3679822.9</v>
      </c>
      <c r="CB169" s="60" t="s">
        <v>1898</v>
      </c>
      <c r="CC169" s="60">
        <v>498632278.80000001</v>
      </c>
      <c r="CD169" s="60">
        <v>408590595.80000001</v>
      </c>
      <c r="CE169" s="60">
        <v>565748339.89999998</v>
      </c>
      <c r="CF169" s="60">
        <v>4489416444.1999998</v>
      </c>
      <c r="CG169" s="60">
        <v>463364596.10000002</v>
      </c>
      <c r="CH169" s="60">
        <v>29699101.199999999</v>
      </c>
      <c r="CI169" s="60" t="s">
        <v>1547</v>
      </c>
      <c r="CJ169" s="60">
        <v>11.16</v>
      </c>
      <c r="CK169" s="60">
        <v>1504461380</v>
      </c>
      <c r="CL169" s="60" t="s">
        <v>544</v>
      </c>
      <c r="CM169" s="85">
        <v>1028082</v>
      </c>
      <c r="CN169" s="60">
        <v>-64022404.700000003</v>
      </c>
      <c r="CO169" s="60">
        <v>-3875211.7</v>
      </c>
      <c r="CP169" s="60">
        <v>1197994009.5999999</v>
      </c>
      <c r="CQ169" s="60">
        <v>65299791665.699997</v>
      </c>
      <c r="CR169" s="60">
        <v>40282662.5</v>
      </c>
      <c r="CS169" s="60">
        <v>-64022404.700000003</v>
      </c>
      <c r="CT169" s="60">
        <v>333821805.80000001</v>
      </c>
      <c r="CU169" s="60">
        <v>218900612.5</v>
      </c>
      <c r="CV169" s="60">
        <v>565748339.89999998</v>
      </c>
      <c r="CW169" s="60">
        <v>552722418.29999995</v>
      </c>
      <c r="CX169" s="60">
        <v>877230690.20000005</v>
      </c>
      <c r="CY169" s="60">
        <v>9.35</v>
      </c>
      <c r="CZ169" s="60">
        <f t="shared" si="4"/>
        <v>30.707999962152048</v>
      </c>
      <c r="DA169" s="60" t="str">
        <f t="shared" si="5"/>
        <v>N: parent data from row 1137</v>
      </c>
    </row>
    <row r="170" spans="1:105">
      <c r="A170" s="13" t="s">
        <v>935</v>
      </c>
      <c r="B170" s="13">
        <v>111961</v>
      </c>
      <c r="C170" s="13">
        <v>2023</v>
      </c>
      <c r="D170" s="13" t="s">
        <v>1</v>
      </c>
      <c r="E170" s="13" t="s">
        <v>13</v>
      </c>
      <c r="F170" s="84" t="s">
        <v>1804</v>
      </c>
      <c r="G170" s="60" t="s">
        <v>2062</v>
      </c>
      <c r="H170" s="60" t="s">
        <v>2117</v>
      </c>
      <c r="I170" s="60" t="s">
        <v>2064</v>
      </c>
      <c r="J170" s="60" t="s">
        <v>1547</v>
      </c>
      <c r="K170" s="85">
        <v>1028082</v>
      </c>
      <c r="L170" s="60">
        <v>2531382000000</v>
      </c>
      <c r="M170" s="60">
        <v>82361542168.600006</v>
      </c>
      <c r="N170" s="60">
        <v>156303888</v>
      </c>
      <c r="O170" s="60">
        <v>76492598</v>
      </c>
      <c r="P170" s="60">
        <v>-0.11</v>
      </c>
      <c r="Q170" s="60" t="s">
        <v>544</v>
      </c>
      <c r="R170" s="85" t="s">
        <v>544</v>
      </c>
      <c r="S170" s="85" t="s">
        <v>544</v>
      </c>
      <c r="T170" s="60">
        <v>22141630050.799999</v>
      </c>
      <c r="U170" s="60">
        <v>856027329.89999998</v>
      </c>
      <c r="V170" s="60" t="s">
        <v>544</v>
      </c>
      <c r="W170" s="60" t="s">
        <v>2065</v>
      </c>
      <c r="X170" s="60">
        <v>805205791</v>
      </c>
      <c r="Y170" s="60">
        <v>65833251955.199997</v>
      </c>
      <c r="Z170" s="60">
        <v>10.17</v>
      </c>
      <c r="AA170" s="60">
        <v>89832438.5</v>
      </c>
      <c r="AB170" s="60">
        <v>47070050404.199997</v>
      </c>
      <c r="AC170" s="60">
        <v>82361542168.600006</v>
      </c>
      <c r="AD170" s="60">
        <v>7</v>
      </c>
      <c r="AE170" s="60">
        <v>23197624844.400002</v>
      </c>
      <c r="AF170" s="60">
        <v>12.67</v>
      </c>
      <c r="AG170" s="60" t="s">
        <v>2066</v>
      </c>
      <c r="AH170" s="60">
        <v>803221083</v>
      </c>
      <c r="AI170" s="60">
        <v>6114299654.8999996</v>
      </c>
      <c r="AJ170" s="60" t="s">
        <v>544</v>
      </c>
      <c r="AK170" s="60">
        <v>1.03</v>
      </c>
      <c r="AL170" s="60">
        <v>70539385025.5</v>
      </c>
      <c r="AM170" s="60">
        <v>1245648283</v>
      </c>
      <c r="AN170" s="60">
        <v>1562420692.0999999</v>
      </c>
      <c r="AO170" s="60">
        <v>826419391.10000002</v>
      </c>
      <c r="AP170" s="60">
        <v>5623295913.5</v>
      </c>
      <c r="AQ170" s="60">
        <v>82361542168.600006</v>
      </c>
      <c r="AR170" s="60">
        <v>0.33</v>
      </c>
      <c r="AS170" s="60">
        <v>5817016427.3999996</v>
      </c>
      <c r="AT170" s="60">
        <v>24276037077.400002</v>
      </c>
      <c r="AU170" s="85">
        <v>111961</v>
      </c>
      <c r="AV170" s="60" t="s">
        <v>544</v>
      </c>
      <c r="AW170" s="60">
        <v>851602407.20000005</v>
      </c>
      <c r="AX170" s="60" t="s">
        <v>544</v>
      </c>
      <c r="AY170" s="60">
        <v>23897543503.5</v>
      </c>
      <c r="AZ170" s="60">
        <v>22982755802.700001</v>
      </c>
      <c r="BA170" s="60" t="s">
        <v>544</v>
      </c>
      <c r="BB170" s="60" t="s">
        <v>1808</v>
      </c>
      <c r="BC170" s="60" t="s">
        <v>544</v>
      </c>
      <c r="BD170" s="60">
        <v>631364893.10000002</v>
      </c>
      <c r="BE170" s="60" t="s">
        <v>544</v>
      </c>
      <c r="BF170" s="60">
        <v>2173580607.1999998</v>
      </c>
      <c r="BG170" s="60">
        <v>165739385</v>
      </c>
      <c r="BH170" s="60">
        <v>47473661921.699997</v>
      </c>
      <c r="BI170" s="60">
        <v>809207743.20000005</v>
      </c>
      <c r="BJ170" s="60" t="s">
        <v>544</v>
      </c>
      <c r="BK170" s="60">
        <v>620432731.10000002</v>
      </c>
      <c r="BL170" s="85" t="s">
        <v>2118</v>
      </c>
      <c r="BM170" s="60" t="s">
        <v>2119</v>
      </c>
      <c r="BN170" s="60">
        <v>505677566</v>
      </c>
      <c r="BO170" s="60">
        <v>79990857283</v>
      </c>
      <c r="BP170" s="60">
        <v>46842297028.699997</v>
      </c>
      <c r="BQ170" s="60">
        <v>5988286965.8000002</v>
      </c>
      <c r="BR170" s="60" t="s">
        <v>544</v>
      </c>
      <c r="BS170" s="60">
        <v>979144297.5</v>
      </c>
      <c r="BT170" s="60">
        <v>3764698224.5999999</v>
      </c>
      <c r="BU170" s="60">
        <v>1493118593.5999999</v>
      </c>
      <c r="BV170" s="60" t="s">
        <v>544</v>
      </c>
      <c r="BW170" s="60">
        <v>856027329.89999998</v>
      </c>
      <c r="BX170" s="60">
        <v>5284626644.1000004</v>
      </c>
      <c r="BY170" s="60" t="s">
        <v>544</v>
      </c>
      <c r="BZ170" s="60">
        <v>-1659346</v>
      </c>
      <c r="CA170" s="60">
        <v>-4750284.7</v>
      </c>
      <c r="CB170" s="60" t="s">
        <v>1898</v>
      </c>
      <c r="CC170" s="60">
        <v>1299463152</v>
      </c>
      <c r="CD170" s="60">
        <v>405010574</v>
      </c>
      <c r="CE170" s="60">
        <v>628436635.39999998</v>
      </c>
      <c r="CF170" s="60">
        <v>5623295913.5</v>
      </c>
      <c r="CG170" s="60">
        <v>833251992.39999998</v>
      </c>
      <c r="CH170" s="60">
        <v>11290060.199999999</v>
      </c>
      <c r="CI170" s="60" t="s">
        <v>1547</v>
      </c>
      <c r="CJ170" s="60">
        <v>12.99</v>
      </c>
      <c r="CK170" s="60">
        <v>2367626483.0999999</v>
      </c>
      <c r="CL170" s="60" t="s">
        <v>544</v>
      </c>
      <c r="CM170" s="85">
        <v>1028082</v>
      </c>
      <c r="CN170" s="60">
        <v>7320644.2000000002</v>
      </c>
      <c r="CO170" s="60">
        <v>809207743.20000005</v>
      </c>
      <c r="CP170" s="60">
        <v>1310883357</v>
      </c>
      <c r="CQ170" s="60">
        <v>65833251955.199997</v>
      </c>
      <c r="CR170" s="60">
        <v>41255897.200000003</v>
      </c>
      <c r="CS170" s="60">
        <v>7320644.2000000002</v>
      </c>
      <c r="CT170" s="60">
        <v>377061981.19999999</v>
      </c>
      <c r="CU170" s="60">
        <v>243370749.80000001</v>
      </c>
      <c r="CV170" s="60">
        <v>628436635.39999998</v>
      </c>
      <c r="CW170" s="60">
        <v>620432731.10000002</v>
      </c>
      <c r="CX170" s="60">
        <v>805205791</v>
      </c>
      <c r="CY170" s="60">
        <v>11.23</v>
      </c>
      <c r="CZ170" s="60">
        <f t="shared" si="4"/>
        <v>30.735000017581978</v>
      </c>
      <c r="DA170" s="60" t="str">
        <f t="shared" si="5"/>
        <v>N: parent data from row 1137</v>
      </c>
    </row>
    <row r="171" spans="1:105">
      <c r="A171" s="13" t="s">
        <v>936</v>
      </c>
      <c r="B171" s="13">
        <v>1463966</v>
      </c>
      <c r="C171" s="13">
        <v>2022</v>
      </c>
      <c r="D171" s="13" t="s">
        <v>10</v>
      </c>
      <c r="E171" s="13" t="s">
        <v>507</v>
      </c>
      <c r="F171" s="84" t="s">
        <v>1812</v>
      </c>
      <c r="G171" s="60" t="s">
        <v>556</v>
      </c>
      <c r="H171" s="60" t="s">
        <v>2120</v>
      </c>
      <c r="I171" s="60" t="s">
        <v>2017</v>
      </c>
      <c r="J171" s="60" t="s">
        <v>1547</v>
      </c>
      <c r="K171" s="85">
        <v>1028082</v>
      </c>
      <c r="L171" s="60">
        <v>16586300000</v>
      </c>
      <c r="M171" s="60">
        <v>2374219868.0331001</v>
      </c>
      <c r="N171" s="60">
        <v>0</v>
      </c>
      <c r="O171" s="60">
        <v>2734039.5073000002</v>
      </c>
      <c r="P171" s="60">
        <v>-0.1</v>
      </c>
      <c r="Q171" s="60">
        <v>493930718.52280003</v>
      </c>
      <c r="R171" s="85" t="s">
        <v>544</v>
      </c>
      <c r="S171" s="85">
        <v>4</v>
      </c>
      <c r="T171" s="60">
        <v>121915259.0755</v>
      </c>
      <c r="U171" s="60" t="s">
        <v>544</v>
      </c>
      <c r="V171" s="60" t="s">
        <v>544</v>
      </c>
      <c r="W171" s="60" t="s">
        <v>2018</v>
      </c>
      <c r="X171" s="60">
        <v>33681649.008400001</v>
      </c>
      <c r="Y171" s="60">
        <v>1789851130.6257999</v>
      </c>
      <c r="Z171" s="60">
        <v>2.89</v>
      </c>
      <c r="AA171" s="60" t="s">
        <v>544</v>
      </c>
      <c r="AB171" s="60">
        <v>1644718007.253</v>
      </c>
      <c r="AC171" s="60">
        <v>2374219868.0331001</v>
      </c>
      <c r="AD171" s="60">
        <v>12.12</v>
      </c>
      <c r="AE171" s="60" t="s">
        <v>544</v>
      </c>
      <c r="AF171" s="60">
        <v>17.13</v>
      </c>
      <c r="AG171" s="60" t="s">
        <v>2019</v>
      </c>
      <c r="AH171" s="60" t="s">
        <v>544</v>
      </c>
      <c r="AI171" s="60">
        <v>321314056.6476</v>
      </c>
      <c r="AJ171" s="60" t="s">
        <v>544</v>
      </c>
      <c r="AK171" s="60">
        <v>1.65</v>
      </c>
      <c r="AL171" s="60">
        <v>1989679358.487</v>
      </c>
      <c r="AM171" s="60">
        <v>35342112.792900003</v>
      </c>
      <c r="AN171" s="60">
        <v>38233610.072899997</v>
      </c>
      <c r="AO171" s="60">
        <v>184383051.79660001</v>
      </c>
      <c r="AP171" s="60">
        <v>325007157.13389999</v>
      </c>
      <c r="AQ171" s="60">
        <v>2374219868.0331001</v>
      </c>
      <c r="AR171" s="60">
        <v>0</v>
      </c>
      <c r="AS171" s="60">
        <v>325450901.76590002</v>
      </c>
      <c r="AT171" s="60">
        <v>1215731462.7851</v>
      </c>
      <c r="AU171" s="85">
        <v>1463966</v>
      </c>
      <c r="AV171" s="60" t="s">
        <v>544</v>
      </c>
      <c r="AW171" s="60" t="s">
        <v>544</v>
      </c>
      <c r="AX171" s="60" t="s">
        <v>544</v>
      </c>
      <c r="AY171" s="60" t="s">
        <v>544</v>
      </c>
      <c r="AZ171" s="60">
        <v>591139421.63209999</v>
      </c>
      <c r="BA171" s="60" t="s">
        <v>544</v>
      </c>
      <c r="BB171" s="60" t="s">
        <v>1808</v>
      </c>
      <c r="BC171" s="60" t="s">
        <v>544</v>
      </c>
      <c r="BD171" s="60">
        <v>18880618.3774</v>
      </c>
      <c r="BE171" s="60" t="s">
        <v>544</v>
      </c>
      <c r="BF171" s="60" t="s">
        <v>544</v>
      </c>
      <c r="BG171" s="60">
        <v>4151159.4613000001</v>
      </c>
      <c r="BH171" s="60">
        <v>1215731462.7851</v>
      </c>
      <c r="BI171" s="60">
        <v>5911823.6465999996</v>
      </c>
      <c r="BJ171" s="60" t="s">
        <v>544</v>
      </c>
      <c r="BK171" s="60">
        <v>26968222.155499998</v>
      </c>
      <c r="BL171" s="85" t="s">
        <v>544</v>
      </c>
      <c r="BM171" s="60" t="s">
        <v>544</v>
      </c>
      <c r="BN171" s="60">
        <v>7586601.7741</v>
      </c>
      <c r="BO171" s="60">
        <v>2145934726.3476</v>
      </c>
      <c r="BP171" s="60">
        <v>1196850844.4075999</v>
      </c>
      <c r="BQ171" s="60">
        <v>329530489.51239997</v>
      </c>
      <c r="BR171" s="60">
        <v>101660463.7729</v>
      </c>
      <c r="BS171" s="60">
        <v>23733180.644299999</v>
      </c>
      <c r="BT171" s="60">
        <v>199828227.8612</v>
      </c>
      <c r="BU171" s="60">
        <v>48396793.581600003</v>
      </c>
      <c r="BV171" s="60">
        <v>1431434.297</v>
      </c>
      <c r="BW171" s="60" t="s">
        <v>544</v>
      </c>
      <c r="BX171" s="60">
        <v>321314056.6476</v>
      </c>
      <c r="BY171" s="60" t="s">
        <v>544</v>
      </c>
      <c r="BZ171" s="60">
        <v>4093902.0893999999</v>
      </c>
      <c r="CA171" s="60" t="s">
        <v>544</v>
      </c>
      <c r="CB171" s="60" t="s">
        <v>1898</v>
      </c>
      <c r="CC171" s="60">
        <v>32464929.855999999</v>
      </c>
      <c r="CD171" s="60">
        <v>13784712.280099999</v>
      </c>
      <c r="CE171" s="60">
        <v>12768393.929199999</v>
      </c>
      <c r="CF171" s="60">
        <v>325007157.13389999</v>
      </c>
      <c r="CG171" s="60">
        <v>23518465.499699999</v>
      </c>
      <c r="CH171" s="60" t="s">
        <v>544</v>
      </c>
      <c r="CI171" s="60" t="s">
        <v>1547</v>
      </c>
      <c r="CJ171" s="60">
        <v>19.54</v>
      </c>
      <c r="CK171" s="60">
        <v>71915259.081300005</v>
      </c>
      <c r="CL171" s="60" t="s">
        <v>544</v>
      </c>
      <c r="CM171" s="85">
        <v>1028082</v>
      </c>
      <c r="CN171" s="60">
        <v>2447752.6479000002</v>
      </c>
      <c r="CO171" s="60">
        <v>5911823.6465999996</v>
      </c>
      <c r="CP171" s="60">
        <v>41268250.782499999</v>
      </c>
      <c r="CQ171" s="60">
        <v>1789851130.6257999</v>
      </c>
      <c r="CR171" s="60" t="s">
        <v>544</v>
      </c>
      <c r="CS171" s="60">
        <v>2447752.6479000002</v>
      </c>
      <c r="CT171" s="60">
        <v>14586315.486400001</v>
      </c>
      <c r="CU171" s="60">
        <v>12381906.6691</v>
      </c>
      <c r="CV171" s="60">
        <v>12768393.929199999</v>
      </c>
      <c r="CW171" s="60">
        <v>26968222.155499998</v>
      </c>
      <c r="CX171" s="60">
        <v>33681649.008400001</v>
      </c>
      <c r="CY171" s="60">
        <v>19.54</v>
      </c>
      <c r="CZ171" s="60">
        <f t="shared" si="4"/>
        <v>6.9860000008090077</v>
      </c>
      <c r="DA171" s="60" t="str">
        <f t="shared" si="5"/>
        <v>N: parent data from row 1137</v>
      </c>
    </row>
    <row r="172" spans="1:105">
      <c r="A172" s="13" t="s">
        <v>936</v>
      </c>
      <c r="B172" s="13">
        <v>1463966</v>
      </c>
      <c r="C172" s="13">
        <v>2023</v>
      </c>
      <c r="D172" s="13" t="s">
        <v>10</v>
      </c>
      <c r="E172" s="13" t="s">
        <v>507</v>
      </c>
      <c r="F172" s="84" t="s">
        <v>1804</v>
      </c>
      <c r="G172" s="60" t="s">
        <v>556</v>
      </c>
      <c r="H172" s="60" t="s">
        <v>2120</v>
      </c>
      <c r="I172" s="60" t="s">
        <v>2017</v>
      </c>
      <c r="J172" s="60" t="s">
        <v>1547</v>
      </c>
      <c r="K172" s="85">
        <v>1028082</v>
      </c>
      <c r="L172" s="60">
        <v>17720000000</v>
      </c>
      <c r="M172" s="60">
        <v>2480542023.3800001</v>
      </c>
      <c r="N172" s="60">
        <v>2281762.6965000001</v>
      </c>
      <c r="O172" s="60">
        <v>5221456.9680000003</v>
      </c>
      <c r="P172" s="60">
        <v>-0.1</v>
      </c>
      <c r="Q172" s="60">
        <v>383490116.98930001</v>
      </c>
      <c r="R172" s="85" t="s">
        <v>544</v>
      </c>
      <c r="S172" s="85">
        <v>4</v>
      </c>
      <c r="T172" s="60">
        <v>181029172.94780001</v>
      </c>
      <c r="U172" s="60" t="s">
        <v>544</v>
      </c>
      <c r="V172" s="60" t="s">
        <v>544</v>
      </c>
      <c r="W172" s="60" t="s">
        <v>2018</v>
      </c>
      <c r="X172" s="60">
        <v>895906.82559999998</v>
      </c>
      <c r="Y172" s="60">
        <v>1773349571.4662001</v>
      </c>
      <c r="Z172" s="60">
        <v>1.6</v>
      </c>
      <c r="AA172" s="60" t="s">
        <v>544</v>
      </c>
      <c r="AB172" s="60">
        <v>1683114955.8752999</v>
      </c>
      <c r="AC172" s="60">
        <v>2480542023.3800001</v>
      </c>
      <c r="AD172" s="60">
        <v>11.47</v>
      </c>
      <c r="AE172" s="60" t="s">
        <v>544</v>
      </c>
      <c r="AF172" s="60">
        <v>17.14</v>
      </c>
      <c r="AG172" s="60" t="s">
        <v>2019</v>
      </c>
      <c r="AH172" s="60" t="s">
        <v>544</v>
      </c>
      <c r="AI172" s="60">
        <v>321546559.12550002</v>
      </c>
      <c r="AJ172" s="60" t="s">
        <v>544</v>
      </c>
      <c r="AK172" s="60">
        <v>0.04</v>
      </c>
      <c r="AL172" s="60">
        <v>2107466823.2384</v>
      </c>
      <c r="AM172" s="60">
        <v>15370401.4767</v>
      </c>
      <c r="AN172" s="60">
        <v>76432051.059</v>
      </c>
      <c r="AO172" s="60">
        <v>208522313.6584</v>
      </c>
      <c r="AP172" s="60">
        <v>325368161.6785</v>
      </c>
      <c r="AQ172" s="60">
        <v>2480542023.3800001</v>
      </c>
      <c r="AR172" s="60">
        <v>0.2</v>
      </c>
      <c r="AS172" s="60">
        <v>323450361.12989998</v>
      </c>
      <c r="AT172" s="60">
        <v>1137297720.9226</v>
      </c>
      <c r="AU172" s="85">
        <v>1463966</v>
      </c>
      <c r="AV172" s="60" t="s">
        <v>544</v>
      </c>
      <c r="AW172" s="60">
        <v>46251189.871600002</v>
      </c>
      <c r="AX172" s="60" t="s">
        <v>544</v>
      </c>
      <c r="AY172" s="60" t="s">
        <v>544</v>
      </c>
      <c r="AZ172" s="60">
        <v>892015230.32630002</v>
      </c>
      <c r="BA172" s="60">
        <v>251973.7947</v>
      </c>
      <c r="BB172" s="60" t="s">
        <v>1808</v>
      </c>
      <c r="BC172" s="60" t="s">
        <v>544</v>
      </c>
      <c r="BD172" s="60">
        <v>19877932.693</v>
      </c>
      <c r="BE172" s="60" t="s">
        <v>544</v>
      </c>
      <c r="BF172" s="60" t="s">
        <v>544</v>
      </c>
      <c r="BG172" s="60">
        <v>3989585.0828</v>
      </c>
      <c r="BH172" s="60">
        <v>1137549694.7172999</v>
      </c>
      <c r="BI172" s="60">
        <v>7503219.6644000001</v>
      </c>
      <c r="BJ172" s="60" t="s">
        <v>544</v>
      </c>
      <c r="BK172" s="60">
        <v>27507139.254799999</v>
      </c>
      <c r="BL172" s="85" t="s">
        <v>544</v>
      </c>
      <c r="BM172" s="60" t="s">
        <v>544</v>
      </c>
      <c r="BN172" s="60">
        <v>39377904.693999998</v>
      </c>
      <c r="BO172" s="60">
        <v>2243378688.3906999</v>
      </c>
      <c r="BP172" s="60">
        <v>1117671762.0243001</v>
      </c>
      <c r="BQ172" s="60">
        <v>211783974.4454</v>
      </c>
      <c r="BR172" s="60">
        <v>181071168.5803</v>
      </c>
      <c r="BS172" s="60">
        <v>7783190.5473999996</v>
      </c>
      <c r="BT172" s="60">
        <v>287866061.90060002</v>
      </c>
      <c r="BU172" s="60">
        <v>49386863.761200003</v>
      </c>
      <c r="BV172" s="60">
        <v>1399854.415</v>
      </c>
      <c r="BW172" s="60" t="s">
        <v>544</v>
      </c>
      <c r="BX172" s="60">
        <v>321546559.12550002</v>
      </c>
      <c r="BY172" s="60" t="s">
        <v>544</v>
      </c>
      <c r="BZ172" s="60">
        <v>5823394.3663999997</v>
      </c>
      <c r="CA172" s="60" t="s">
        <v>544</v>
      </c>
      <c r="CB172" s="60" t="s">
        <v>1898</v>
      </c>
      <c r="CC172" s="60">
        <v>62405509.820699997</v>
      </c>
      <c r="CD172" s="60">
        <v>15636373.8156</v>
      </c>
      <c r="CE172" s="60">
        <v>7741194.915</v>
      </c>
      <c r="CF172" s="60">
        <v>325368161.6785</v>
      </c>
      <c r="CG172" s="60">
        <v>27941094.123399999</v>
      </c>
      <c r="CH172" s="60">
        <v>3835601.0970999999</v>
      </c>
      <c r="CI172" s="60" t="s">
        <v>1547</v>
      </c>
      <c r="CJ172" s="60">
        <v>19.100000000000001</v>
      </c>
      <c r="CK172" s="60">
        <v>77327957.884599999</v>
      </c>
      <c r="CL172" s="60" t="s">
        <v>544</v>
      </c>
      <c r="CM172" s="85">
        <v>1028082</v>
      </c>
      <c r="CN172" s="60">
        <v>8819082.8145000003</v>
      </c>
      <c r="CO172" s="60">
        <v>7503219.6644000001</v>
      </c>
      <c r="CP172" s="60">
        <v>40273811.519599997</v>
      </c>
      <c r="CQ172" s="60">
        <v>1773349571.4662001</v>
      </c>
      <c r="CR172" s="60" t="s">
        <v>544</v>
      </c>
      <c r="CS172" s="60">
        <v>8819082.8145000003</v>
      </c>
      <c r="CT172" s="60">
        <v>14404501.930400001</v>
      </c>
      <c r="CU172" s="60">
        <v>13102637.3244</v>
      </c>
      <c r="CV172" s="60">
        <v>7741194.915</v>
      </c>
      <c r="CW172" s="60">
        <v>27507139.254799999</v>
      </c>
      <c r="CX172" s="60">
        <v>895906.82559999998</v>
      </c>
      <c r="CY172" s="60">
        <v>19.100000000000001</v>
      </c>
      <c r="CZ172" s="60">
        <f t="shared" si="4"/>
        <v>7.1436000007186458</v>
      </c>
      <c r="DA172" s="60" t="str">
        <f t="shared" si="5"/>
        <v>N: parent data from row 1137</v>
      </c>
    </row>
    <row r="173" spans="1:105">
      <c r="A173" s="13" t="s">
        <v>977</v>
      </c>
      <c r="B173" s="13">
        <v>1133472</v>
      </c>
      <c r="C173" s="13">
        <v>2022</v>
      </c>
      <c r="D173" s="13" t="s">
        <v>1</v>
      </c>
      <c r="E173" s="13" t="s">
        <v>507</v>
      </c>
      <c r="F173" s="84" t="s">
        <v>1812</v>
      </c>
      <c r="G173" s="60" t="s">
        <v>558</v>
      </c>
      <c r="H173" s="60" t="s">
        <v>2121</v>
      </c>
      <c r="I173" s="60" t="s">
        <v>560</v>
      </c>
      <c r="J173" s="60" t="s">
        <v>2122</v>
      </c>
      <c r="K173" s="85">
        <v>1581679</v>
      </c>
      <c r="L173" s="60">
        <v>6580000000</v>
      </c>
      <c r="M173" s="60">
        <v>338925431.236</v>
      </c>
      <c r="N173" s="60">
        <v>7674755.2057999996</v>
      </c>
      <c r="O173" s="60">
        <v>1699777.9986</v>
      </c>
      <c r="P173" s="60">
        <v>0.22796</v>
      </c>
      <c r="Q173" s="60" t="s">
        <v>544</v>
      </c>
      <c r="R173" s="85" t="s">
        <v>544</v>
      </c>
      <c r="S173" s="85" t="s">
        <v>544</v>
      </c>
      <c r="T173" s="60">
        <v>109197859.30400001</v>
      </c>
      <c r="U173" s="60" t="s">
        <v>544</v>
      </c>
      <c r="V173" s="60" t="s">
        <v>544</v>
      </c>
      <c r="W173" s="60" t="s">
        <v>1806</v>
      </c>
      <c r="X173" s="60">
        <v>17255322.107000001</v>
      </c>
      <c r="Y173" s="60">
        <v>256821003.06119999</v>
      </c>
      <c r="Z173" s="60">
        <v>-7.8828800000000001</v>
      </c>
      <c r="AA173" s="60">
        <v>20345827.559</v>
      </c>
      <c r="AB173" s="60">
        <v>325275698.82300001</v>
      </c>
      <c r="AC173" s="60">
        <v>338925431.236</v>
      </c>
      <c r="AD173" s="60">
        <v>12.31</v>
      </c>
      <c r="AE173" s="60">
        <v>566592.66619999998</v>
      </c>
      <c r="AF173" s="60">
        <v>3.0243199999999999</v>
      </c>
      <c r="AG173" s="60" t="s">
        <v>1807</v>
      </c>
      <c r="AH173" s="60">
        <v>927151.63560000004</v>
      </c>
      <c r="AI173" s="60">
        <v>41412773.0568</v>
      </c>
      <c r="AJ173" s="60" t="s">
        <v>544</v>
      </c>
      <c r="AK173" s="60">
        <v>7.0201200000000004</v>
      </c>
      <c r="AL173" s="60">
        <v>277166830.62019998</v>
      </c>
      <c r="AM173" s="60">
        <v>5614418.2378000002</v>
      </c>
      <c r="AN173" s="60">
        <v>16328170.4714</v>
      </c>
      <c r="AO173" s="60">
        <v>10250176.4158</v>
      </c>
      <c r="AP173" s="60">
        <v>43936685.842600003</v>
      </c>
      <c r="AQ173" s="60">
        <v>338925431.236</v>
      </c>
      <c r="AR173" s="60">
        <v>2.91357</v>
      </c>
      <c r="AS173" s="60">
        <v>43936685.842600003</v>
      </c>
      <c r="AT173" s="60">
        <v>246004233.97920001</v>
      </c>
      <c r="AU173" s="85">
        <v>1133472</v>
      </c>
      <c r="AV173" s="60" t="s">
        <v>544</v>
      </c>
      <c r="AW173" s="60" t="s">
        <v>544</v>
      </c>
      <c r="AX173" s="60">
        <v>33119916.760600001</v>
      </c>
      <c r="AY173" s="60">
        <v>566592.66619999998</v>
      </c>
      <c r="AZ173" s="60" t="s">
        <v>544</v>
      </c>
      <c r="BA173" s="60">
        <v>16843254.713399999</v>
      </c>
      <c r="BB173" s="60" t="s">
        <v>1808</v>
      </c>
      <c r="BC173" s="60">
        <v>336453026.87440002</v>
      </c>
      <c r="BD173" s="60">
        <v>8704923.6897999998</v>
      </c>
      <c r="BE173" s="60" t="s">
        <v>544</v>
      </c>
      <c r="BF173" s="60" t="s">
        <v>544</v>
      </c>
      <c r="BG173" s="60">
        <v>-309050.54519999999</v>
      </c>
      <c r="BH173" s="60">
        <v>263414081.35879999</v>
      </c>
      <c r="BI173" s="60">
        <v>-3605589.6940000001</v>
      </c>
      <c r="BJ173" s="60" t="s">
        <v>544</v>
      </c>
      <c r="BK173" s="60">
        <v>20912420.225200001</v>
      </c>
      <c r="BL173" s="85" t="s">
        <v>2123</v>
      </c>
      <c r="BM173" s="60" t="s">
        <v>2124</v>
      </c>
      <c r="BN173" s="60">
        <v>978660.05980000005</v>
      </c>
      <c r="BO173" s="60">
        <v>255996868.27399999</v>
      </c>
      <c r="BP173" s="60">
        <v>254709157.669</v>
      </c>
      <c r="BQ173" s="60" t="s">
        <v>544</v>
      </c>
      <c r="BR173" s="60" t="s">
        <v>544</v>
      </c>
      <c r="BS173" s="60">
        <v>13443698.7162</v>
      </c>
      <c r="BT173" s="60" t="s">
        <v>544</v>
      </c>
      <c r="BU173" s="60">
        <v>32965391.488000002</v>
      </c>
      <c r="BV173" s="60">
        <v>34768186.335000001</v>
      </c>
      <c r="BW173" s="60">
        <v>16843254.713399999</v>
      </c>
      <c r="BX173" s="60">
        <v>41412773.0568</v>
      </c>
      <c r="BY173" s="60" t="s">
        <v>544</v>
      </c>
      <c r="BZ173" s="60" t="s">
        <v>544</v>
      </c>
      <c r="CA173" s="60" t="s">
        <v>544</v>
      </c>
      <c r="CB173" s="60" t="s">
        <v>544</v>
      </c>
      <c r="CC173" s="60">
        <v>12516547.080600001</v>
      </c>
      <c r="CD173" s="60">
        <v>15349510.411599999</v>
      </c>
      <c r="CE173" s="60">
        <v>-4326707.6327999998</v>
      </c>
      <c r="CF173" s="60">
        <v>43936685.842600003</v>
      </c>
      <c r="CG173" s="60">
        <v>618101.09039999999</v>
      </c>
      <c r="CH173" s="60" t="s">
        <v>544</v>
      </c>
      <c r="CI173" s="60" t="s">
        <v>2122</v>
      </c>
      <c r="CJ173" s="60">
        <v>12.74</v>
      </c>
      <c r="CK173" s="60">
        <v>33583492.578400001</v>
      </c>
      <c r="CL173" s="60">
        <v>172</v>
      </c>
      <c r="CM173" s="85">
        <v>1581679</v>
      </c>
      <c r="CN173" s="60" t="s">
        <v>544</v>
      </c>
      <c r="CO173" s="60">
        <v>-3605589.6940000001</v>
      </c>
      <c r="CP173" s="60">
        <v>18233982.1668</v>
      </c>
      <c r="CQ173" s="60">
        <v>256821003.06119999</v>
      </c>
      <c r="CR173" s="60" t="s">
        <v>544</v>
      </c>
      <c r="CS173" s="60" t="s">
        <v>544</v>
      </c>
      <c r="CT173" s="60">
        <v>6181010.9040000001</v>
      </c>
      <c r="CU173" s="60">
        <v>14731409.3212</v>
      </c>
      <c r="CV173" s="60">
        <v>-4326707.6327999998</v>
      </c>
      <c r="CW173" s="60">
        <v>20912420.225200001</v>
      </c>
      <c r="CX173" s="60">
        <v>17255322.107000001</v>
      </c>
      <c r="CY173" s="60">
        <v>12.74</v>
      </c>
      <c r="CZ173" s="60">
        <f t="shared" si="4"/>
        <v>19.414300001047206</v>
      </c>
      <c r="DA173" s="60" t="str">
        <f t="shared" si="5"/>
        <v>N</v>
      </c>
    </row>
    <row r="174" spans="1:105">
      <c r="A174" s="13" t="s">
        <v>977</v>
      </c>
      <c r="B174" s="13">
        <v>1133472</v>
      </c>
      <c r="C174" s="13">
        <v>2023</v>
      </c>
      <c r="D174" s="13" t="s">
        <v>1</v>
      </c>
      <c r="E174" s="13" t="s">
        <v>507</v>
      </c>
      <c r="F174" s="84" t="s">
        <v>1804</v>
      </c>
      <c r="G174" s="60" t="s">
        <v>558</v>
      </c>
      <c r="H174" s="60" t="s">
        <v>2121</v>
      </c>
      <c r="I174" s="60" t="s">
        <v>560</v>
      </c>
      <c r="J174" s="60" t="s">
        <v>2122</v>
      </c>
      <c r="K174" s="85">
        <v>1581679</v>
      </c>
      <c r="L174" s="60">
        <v>8736000000</v>
      </c>
      <c r="M174" s="60">
        <v>512986136.208</v>
      </c>
      <c r="N174" s="60">
        <v>14269188.5415</v>
      </c>
      <c r="O174" s="60">
        <v>6694187.2170000002</v>
      </c>
      <c r="P174" s="60">
        <v>0.33950999999999998</v>
      </c>
      <c r="Q174" s="60">
        <v>234883.76199999999</v>
      </c>
      <c r="R174" s="85" t="s">
        <v>544</v>
      </c>
      <c r="S174" s="85" t="s">
        <v>544</v>
      </c>
      <c r="T174" s="60">
        <v>207461082.78650001</v>
      </c>
      <c r="U174" s="60" t="s">
        <v>544</v>
      </c>
      <c r="V174" s="60" t="s">
        <v>544</v>
      </c>
      <c r="W174" s="60" t="s">
        <v>1806</v>
      </c>
      <c r="X174" s="60">
        <v>22666283.033</v>
      </c>
      <c r="Y174" s="60">
        <v>426901237.435</v>
      </c>
      <c r="Z174" s="60">
        <v>17.864920000000001</v>
      </c>
      <c r="AA174" s="60">
        <v>12096513.743000001</v>
      </c>
      <c r="AB174" s="60">
        <v>444400077.704</v>
      </c>
      <c r="AC174" s="60">
        <v>512986136.208</v>
      </c>
      <c r="AD174" s="60">
        <v>10.58</v>
      </c>
      <c r="AE174" s="60">
        <v>469767.52399999998</v>
      </c>
      <c r="AF174" s="60">
        <v>14.983969999999999</v>
      </c>
      <c r="AG174" s="60" t="s">
        <v>1807</v>
      </c>
      <c r="AH174" s="60">
        <v>763372.22649999999</v>
      </c>
      <c r="AI174" s="60">
        <v>53729660.557499997</v>
      </c>
      <c r="AJ174" s="60" t="s">
        <v>544</v>
      </c>
      <c r="AK174" s="60">
        <v>7.1008100000000001</v>
      </c>
      <c r="AL174" s="60">
        <v>438997751.17799997</v>
      </c>
      <c r="AM174" s="60">
        <v>10158722.706499999</v>
      </c>
      <c r="AN174" s="60">
        <v>33001168.561000001</v>
      </c>
      <c r="AO174" s="60">
        <v>76865711.114500001</v>
      </c>
      <c r="AP174" s="60">
        <v>57663963.571000002</v>
      </c>
      <c r="AQ174" s="60">
        <v>512986136.208</v>
      </c>
      <c r="AR174" s="60">
        <v>3.8315999999999999</v>
      </c>
      <c r="AS174" s="60">
        <v>57663963.571000002</v>
      </c>
      <c r="AT174" s="60">
        <v>371938437.12699997</v>
      </c>
      <c r="AU174" s="85">
        <v>1133472</v>
      </c>
      <c r="AV174" s="60" t="s">
        <v>544</v>
      </c>
      <c r="AW174" s="60" t="s">
        <v>544</v>
      </c>
      <c r="AX174" s="60">
        <v>36641866.872000001</v>
      </c>
      <c r="AY174" s="60">
        <v>469767.52399999998</v>
      </c>
      <c r="AZ174" s="60" t="s">
        <v>544</v>
      </c>
      <c r="BA174" s="60" t="s">
        <v>544</v>
      </c>
      <c r="BB174" s="60" t="s">
        <v>1808</v>
      </c>
      <c r="BC174" s="60">
        <v>507525088.74150002</v>
      </c>
      <c r="BD174" s="60">
        <v>16676747.102</v>
      </c>
      <c r="BE174" s="60" t="s">
        <v>544</v>
      </c>
      <c r="BF174" s="60" t="s">
        <v>544</v>
      </c>
      <c r="BG174" s="60">
        <v>-176162.82149999999</v>
      </c>
      <c r="BH174" s="60">
        <v>372408204.65100002</v>
      </c>
      <c r="BI174" s="60">
        <v>9630234.2420000006</v>
      </c>
      <c r="BJ174" s="60" t="s">
        <v>544</v>
      </c>
      <c r="BK174" s="60">
        <v>31239540.346000001</v>
      </c>
      <c r="BL174" s="85" t="s">
        <v>2123</v>
      </c>
      <c r="BM174" s="60" t="s">
        <v>2124</v>
      </c>
      <c r="BN174" s="60">
        <v>23370934.318999998</v>
      </c>
      <c r="BO174" s="60">
        <v>356964597.29949999</v>
      </c>
      <c r="BP174" s="60">
        <v>355731457.54900002</v>
      </c>
      <c r="BQ174" s="60" t="s">
        <v>544</v>
      </c>
      <c r="BR174" s="60" t="s">
        <v>544</v>
      </c>
      <c r="BS174" s="60">
        <v>17675003.090500001</v>
      </c>
      <c r="BT174" s="60" t="s">
        <v>544</v>
      </c>
      <c r="BU174" s="60">
        <v>53377334.914499998</v>
      </c>
      <c r="BV174" s="60">
        <v>39166867.313500002</v>
      </c>
      <c r="BW174" s="60" t="s">
        <v>544</v>
      </c>
      <c r="BX174" s="60">
        <v>53729660.557499997</v>
      </c>
      <c r="BY174" s="60" t="s">
        <v>544</v>
      </c>
      <c r="BZ174" s="60" t="s">
        <v>544</v>
      </c>
      <c r="CA174" s="60" t="s">
        <v>544</v>
      </c>
      <c r="CB174" s="60" t="s">
        <v>544</v>
      </c>
      <c r="CC174" s="60">
        <v>28890702.726</v>
      </c>
      <c r="CD174" s="60">
        <v>13799421.0175</v>
      </c>
      <c r="CE174" s="60">
        <v>8220931.6699999999</v>
      </c>
      <c r="CF174" s="60">
        <v>57663963.571000002</v>
      </c>
      <c r="CG174" s="60">
        <v>2290116.6795000001</v>
      </c>
      <c r="CH174" s="60" t="s">
        <v>544</v>
      </c>
      <c r="CI174" s="60" t="s">
        <v>2122</v>
      </c>
      <c r="CJ174" s="60">
        <v>12.21</v>
      </c>
      <c r="CK174" s="60">
        <v>55667451.593999997</v>
      </c>
      <c r="CL174" s="60">
        <v>178</v>
      </c>
      <c r="CM174" s="85">
        <v>1581679</v>
      </c>
      <c r="CN174" s="60" t="s">
        <v>544</v>
      </c>
      <c r="CO174" s="60">
        <v>9630234.2420000006</v>
      </c>
      <c r="CP174" s="60">
        <v>46037217.351999998</v>
      </c>
      <c r="CQ174" s="60">
        <v>426901237.435</v>
      </c>
      <c r="CR174" s="60" t="s">
        <v>544</v>
      </c>
      <c r="CS174" s="60" t="s">
        <v>544</v>
      </c>
      <c r="CT174" s="60">
        <v>11568025.2785</v>
      </c>
      <c r="CU174" s="60">
        <v>19671515.067499999</v>
      </c>
      <c r="CV174" s="60">
        <v>8220931.6699999999</v>
      </c>
      <c r="CW174" s="60">
        <v>31239540.346000001</v>
      </c>
      <c r="CX174" s="60">
        <v>22666283.033</v>
      </c>
      <c r="CY174" s="60">
        <v>12.21</v>
      </c>
      <c r="CZ174" s="60">
        <f t="shared" si="4"/>
        <v>17.029699992628693</v>
      </c>
      <c r="DA174" s="60" t="str">
        <f t="shared" si="5"/>
        <v>N</v>
      </c>
    </row>
    <row r="175" spans="1:105">
      <c r="A175" s="13" t="s">
        <v>975</v>
      </c>
      <c r="B175" s="13">
        <v>1343990</v>
      </c>
      <c r="C175" s="13">
        <v>2022</v>
      </c>
      <c r="D175" s="13" t="s">
        <v>11</v>
      </c>
      <c r="E175" s="13" t="s">
        <v>13</v>
      </c>
      <c r="F175" s="84" t="s">
        <v>1812</v>
      </c>
      <c r="G175" s="60" t="s">
        <v>1840</v>
      </c>
      <c r="H175" s="60" t="s">
        <v>2125</v>
      </c>
      <c r="I175" s="60" t="s">
        <v>540</v>
      </c>
      <c r="J175" s="60" t="s">
        <v>975</v>
      </c>
      <c r="K175" s="85">
        <v>1343990</v>
      </c>
      <c r="L175" s="60">
        <v>37026700000</v>
      </c>
      <c r="M175" s="60">
        <v>37026700000</v>
      </c>
      <c r="N175" s="60">
        <v>316000000</v>
      </c>
      <c r="O175" s="60">
        <v>73700000</v>
      </c>
      <c r="P175" s="60">
        <v>-0.25</v>
      </c>
      <c r="Q175" s="60">
        <v>647000000</v>
      </c>
      <c r="R175" s="85">
        <v>1636</v>
      </c>
      <c r="S175" s="85">
        <v>59</v>
      </c>
      <c r="T175" s="60">
        <v>4068800000</v>
      </c>
      <c r="U175" s="60">
        <v>912100000</v>
      </c>
      <c r="V175" s="60">
        <v>7296400000</v>
      </c>
      <c r="W175" s="60" t="s">
        <v>1841</v>
      </c>
      <c r="X175" s="60">
        <v>913000000</v>
      </c>
      <c r="Y175" s="60">
        <v>27509300000</v>
      </c>
      <c r="Z175" s="60">
        <v>10.56</v>
      </c>
      <c r="AA175" s="60" t="s">
        <v>544</v>
      </c>
      <c r="AB175" s="60">
        <v>25520900000</v>
      </c>
      <c r="AC175" s="60">
        <v>37026700000</v>
      </c>
      <c r="AD175" s="60">
        <v>7.49</v>
      </c>
      <c r="AE175" s="60" t="s">
        <v>544</v>
      </c>
      <c r="AF175" s="60">
        <v>1.79</v>
      </c>
      <c r="AG175" s="60" t="s">
        <v>1842</v>
      </c>
      <c r="AH175" s="60" t="s">
        <v>544</v>
      </c>
      <c r="AI175" s="60">
        <v>2806700000</v>
      </c>
      <c r="AJ175" s="60">
        <v>8900700000</v>
      </c>
      <c r="AK175" s="60">
        <v>2.63</v>
      </c>
      <c r="AL175" s="60">
        <v>27509300000</v>
      </c>
      <c r="AM175" s="60">
        <v>624300000</v>
      </c>
      <c r="AN175" s="60">
        <v>317500000</v>
      </c>
      <c r="AO175" s="60">
        <v>16100000</v>
      </c>
      <c r="AP175" s="60">
        <v>2436000000</v>
      </c>
      <c r="AQ175" s="60">
        <v>37026700000</v>
      </c>
      <c r="AR175" s="60">
        <v>1.27</v>
      </c>
      <c r="AS175" s="60">
        <v>2873900000</v>
      </c>
      <c r="AT175" s="60">
        <v>7776700000</v>
      </c>
      <c r="AU175" s="85">
        <v>1343990</v>
      </c>
      <c r="AV175" s="60" t="s">
        <v>544</v>
      </c>
      <c r="AW175" s="60" t="s">
        <v>544</v>
      </c>
      <c r="AX175" s="60">
        <v>1900000</v>
      </c>
      <c r="AY175" s="60">
        <v>8900700000</v>
      </c>
      <c r="AZ175" s="60">
        <v>10049500000</v>
      </c>
      <c r="BA175" s="60">
        <v>912100000</v>
      </c>
      <c r="BB175" s="60" t="s">
        <v>1808</v>
      </c>
      <c r="BC175" s="60">
        <v>37457700000</v>
      </c>
      <c r="BD175" s="60">
        <v>147900000</v>
      </c>
      <c r="BE175" s="60">
        <v>633600000</v>
      </c>
      <c r="BF175" s="60" t="s">
        <v>544</v>
      </c>
      <c r="BG175" s="60">
        <v>23400000</v>
      </c>
      <c r="BH175" s="60">
        <v>24885900000</v>
      </c>
      <c r="BI175" s="60">
        <v>-137000000</v>
      </c>
      <c r="BJ175" s="60">
        <v>7296400000</v>
      </c>
      <c r="BK175" s="60">
        <v>540300000</v>
      </c>
      <c r="BL175" s="85" t="s">
        <v>2126</v>
      </c>
      <c r="BM175" s="60" t="s">
        <v>2127</v>
      </c>
      <c r="BN175" s="60">
        <v>77600000</v>
      </c>
      <c r="BO175" s="60">
        <v>35741000000</v>
      </c>
      <c r="BP175" s="60">
        <v>24738000000</v>
      </c>
      <c r="BQ175" s="60">
        <v>556600000</v>
      </c>
      <c r="BR175" s="60">
        <v>631800000</v>
      </c>
      <c r="BS175" s="60">
        <v>526100000</v>
      </c>
      <c r="BT175" s="60" t="s">
        <v>544</v>
      </c>
      <c r="BU175" s="60">
        <v>934600000</v>
      </c>
      <c r="BV175" s="60" t="s">
        <v>544</v>
      </c>
      <c r="BW175" s="60">
        <v>912100000</v>
      </c>
      <c r="BX175" s="60">
        <v>2806700000</v>
      </c>
      <c r="BY175" s="60" t="s">
        <v>544</v>
      </c>
      <c r="BZ175" s="60">
        <v>3900000</v>
      </c>
      <c r="CA175" s="60" t="s">
        <v>544</v>
      </c>
      <c r="CB175" s="60" t="s">
        <v>1900</v>
      </c>
      <c r="CC175" s="60">
        <v>180000000</v>
      </c>
      <c r="CD175" s="60">
        <v>539800000</v>
      </c>
      <c r="CE175" s="60">
        <v>375100000</v>
      </c>
      <c r="CF175" s="60">
        <v>2436000000</v>
      </c>
      <c r="CG175" s="60">
        <v>295900000</v>
      </c>
      <c r="CH175" s="60">
        <v>52400000</v>
      </c>
      <c r="CI175" s="60" t="s">
        <v>975</v>
      </c>
      <c r="CJ175" s="60">
        <v>11</v>
      </c>
      <c r="CK175" s="60">
        <v>1230500000</v>
      </c>
      <c r="CL175" s="60" t="s">
        <v>544</v>
      </c>
      <c r="CM175" s="85">
        <v>1343990</v>
      </c>
      <c r="CN175" s="60">
        <v>-19700000</v>
      </c>
      <c r="CO175" s="60">
        <v>-137000000</v>
      </c>
      <c r="CP175" s="60">
        <v>990600000</v>
      </c>
      <c r="CQ175" s="60">
        <v>27509300000</v>
      </c>
      <c r="CR175" s="60" t="s">
        <v>544</v>
      </c>
      <c r="CS175" s="60">
        <v>-19700000</v>
      </c>
      <c r="CT175" s="60">
        <v>265500000</v>
      </c>
      <c r="CU175" s="60">
        <v>274800000</v>
      </c>
      <c r="CV175" s="60">
        <v>375100000</v>
      </c>
      <c r="CW175" s="60">
        <v>540300000</v>
      </c>
      <c r="CX175" s="60">
        <v>913000000</v>
      </c>
      <c r="CY175" s="60">
        <v>11</v>
      </c>
      <c r="CZ175" s="60">
        <f t="shared" si="4"/>
        <v>1</v>
      </c>
      <c r="DA175" s="60" t="str">
        <f t="shared" si="5"/>
        <v>Y</v>
      </c>
    </row>
    <row r="176" spans="1:105">
      <c r="A176" s="13" t="s">
        <v>975</v>
      </c>
      <c r="B176" s="13">
        <v>1343990</v>
      </c>
      <c r="C176" s="13">
        <v>2023</v>
      </c>
      <c r="D176" s="13" t="s">
        <v>11</v>
      </c>
      <c r="E176" s="13" t="s">
        <v>13</v>
      </c>
      <c r="F176" s="84" t="s">
        <v>1804</v>
      </c>
      <c r="G176" s="60" t="s">
        <v>1840</v>
      </c>
      <c r="H176" s="60" t="s">
        <v>2125</v>
      </c>
      <c r="I176" s="60" t="s">
        <v>540</v>
      </c>
      <c r="J176" s="60" t="s">
        <v>975</v>
      </c>
      <c r="K176" s="85">
        <v>1343990</v>
      </c>
      <c r="L176" s="60">
        <v>35761600000</v>
      </c>
      <c r="M176" s="60">
        <v>35761600000</v>
      </c>
      <c r="N176" s="60">
        <v>118400000</v>
      </c>
      <c r="O176" s="60">
        <v>78900000</v>
      </c>
      <c r="P176" s="60">
        <v>-0.18</v>
      </c>
      <c r="Q176" s="60">
        <v>874600000</v>
      </c>
      <c r="R176" s="85">
        <v>1588</v>
      </c>
      <c r="S176" s="85">
        <v>53</v>
      </c>
      <c r="T176" s="60">
        <v>3819800000</v>
      </c>
      <c r="U176" s="60">
        <v>884700000</v>
      </c>
      <c r="V176" s="60">
        <v>7259000000</v>
      </c>
      <c r="W176" s="60" t="s">
        <v>1841</v>
      </c>
      <c r="X176" s="60">
        <v>873800000</v>
      </c>
      <c r="Y176" s="60">
        <v>26538500000</v>
      </c>
      <c r="Z176" s="60">
        <v>7.01</v>
      </c>
      <c r="AA176" s="60" t="s">
        <v>544</v>
      </c>
      <c r="AB176" s="60">
        <v>25166100000</v>
      </c>
      <c r="AC176" s="60">
        <v>35761600000</v>
      </c>
      <c r="AD176" s="60">
        <v>7.9</v>
      </c>
      <c r="AE176" s="60" t="s">
        <v>544</v>
      </c>
      <c r="AF176" s="60">
        <v>1.74</v>
      </c>
      <c r="AG176" s="60" t="s">
        <v>1842</v>
      </c>
      <c r="AH176" s="60" t="s">
        <v>544</v>
      </c>
      <c r="AI176" s="60">
        <v>2865800000</v>
      </c>
      <c r="AJ176" s="60">
        <v>8209000000</v>
      </c>
      <c r="AK176" s="60">
        <v>2.5099999999999998</v>
      </c>
      <c r="AL176" s="60">
        <v>26538500000</v>
      </c>
      <c r="AM176" s="60">
        <v>724300000</v>
      </c>
      <c r="AN176" s="60">
        <v>983800000</v>
      </c>
      <c r="AO176" s="60">
        <v>14900000</v>
      </c>
      <c r="AP176" s="60">
        <v>2577900000</v>
      </c>
      <c r="AQ176" s="60">
        <v>35761600000</v>
      </c>
      <c r="AR176" s="60">
        <v>0.48</v>
      </c>
      <c r="AS176" s="60">
        <v>2935300000</v>
      </c>
      <c r="AT176" s="60">
        <v>8281000000</v>
      </c>
      <c r="AU176" s="85">
        <v>1343990</v>
      </c>
      <c r="AV176" s="60" t="s">
        <v>544</v>
      </c>
      <c r="AW176" s="60" t="s">
        <v>544</v>
      </c>
      <c r="AX176" s="60">
        <v>3500000</v>
      </c>
      <c r="AY176" s="60">
        <v>8209000000</v>
      </c>
      <c r="AZ176" s="60">
        <v>9187400000</v>
      </c>
      <c r="BA176" s="60">
        <v>884700000</v>
      </c>
      <c r="BB176" s="60" t="s">
        <v>1808</v>
      </c>
      <c r="BC176" s="60">
        <v>36152300000</v>
      </c>
      <c r="BD176" s="60">
        <v>202700000</v>
      </c>
      <c r="BE176" s="60">
        <v>601700000</v>
      </c>
      <c r="BF176" s="60" t="s">
        <v>544</v>
      </c>
      <c r="BG176" s="60">
        <v>21700000</v>
      </c>
      <c r="BH176" s="60">
        <v>24633700000</v>
      </c>
      <c r="BI176" s="60">
        <v>259200000</v>
      </c>
      <c r="BJ176" s="60">
        <v>7259000000</v>
      </c>
      <c r="BK176" s="60">
        <v>635900000</v>
      </c>
      <c r="BL176" s="85" t="s">
        <v>2126</v>
      </c>
      <c r="BM176" s="60" t="s">
        <v>2127</v>
      </c>
      <c r="BN176" s="60">
        <v>86800000</v>
      </c>
      <c r="BO176" s="60">
        <v>34615900000</v>
      </c>
      <c r="BP176" s="60">
        <v>24431000000</v>
      </c>
      <c r="BQ176" s="60">
        <v>573300000</v>
      </c>
      <c r="BR176" s="60">
        <v>877600000</v>
      </c>
      <c r="BS176" s="60">
        <v>535500000</v>
      </c>
      <c r="BT176" s="60" t="s">
        <v>544</v>
      </c>
      <c r="BU176" s="60">
        <v>1318200000</v>
      </c>
      <c r="BV176" s="60" t="s">
        <v>544</v>
      </c>
      <c r="BW176" s="60">
        <v>884700000</v>
      </c>
      <c r="BX176" s="60">
        <v>2865800000</v>
      </c>
      <c r="BY176" s="60" t="s">
        <v>544</v>
      </c>
      <c r="BZ176" s="60">
        <v>1800000</v>
      </c>
      <c r="CA176" s="60" t="s">
        <v>544</v>
      </c>
      <c r="CB176" s="60" t="s">
        <v>1900</v>
      </c>
      <c r="CC176" s="60">
        <v>660300000</v>
      </c>
      <c r="CD176" s="60">
        <v>371900000</v>
      </c>
      <c r="CE176" s="60">
        <v>237100000</v>
      </c>
      <c r="CF176" s="60">
        <v>2577900000</v>
      </c>
      <c r="CG176" s="60">
        <v>539400000</v>
      </c>
      <c r="CH176" s="60">
        <v>22400000</v>
      </c>
      <c r="CI176" s="60" t="s">
        <v>975</v>
      </c>
      <c r="CJ176" s="60">
        <v>11.4</v>
      </c>
      <c r="CK176" s="60">
        <v>1857600000</v>
      </c>
      <c r="CL176" s="60" t="s">
        <v>544</v>
      </c>
      <c r="CM176" s="85">
        <v>1343990</v>
      </c>
      <c r="CN176" s="60">
        <v>-11900000</v>
      </c>
      <c r="CO176" s="60">
        <v>259200000</v>
      </c>
      <c r="CP176" s="60">
        <v>960600000</v>
      </c>
      <c r="CQ176" s="60">
        <v>26538500000</v>
      </c>
      <c r="CR176" s="60" t="s">
        <v>544</v>
      </c>
      <c r="CS176" s="60">
        <v>-11900000</v>
      </c>
      <c r="CT176" s="60">
        <v>280700000</v>
      </c>
      <c r="CU176" s="60">
        <v>355200000</v>
      </c>
      <c r="CV176" s="60">
        <v>237100000</v>
      </c>
      <c r="CW176" s="60">
        <v>635900000</v>
      </c>
      <c r="CX176" s="60">
        <v>873800000</v>
      </c>
      <c r="CY176" s="60">
        <v>11.4</v>
      </c>
      <c r="CZ176" s="60">
        <f t="shared" si="4"/>
        <v>1</v>
      </c>
      <c r="DA176" s="60" t="str">
        <f t="shared" si="5"/>
        <v>Y</v>
      </c>
    </row>
    <row r="177" spans="1:105">
      <c r="A177" s="13" t="s">
        <v>976</v>
      </c>
      <c r="B177" s="13">
        <v>107546</v>
      </c>
      <c r="C177" s="13">
        <v>2022</v>
      </c>
      <c r="D177" s="13" t="s">
        <v>12</v>
      </c>
      <c r="E177" s="13" t="s">
        <v>13</v>
      </c>
      <c r="F177" s="84" t="s">
        <v>1812</v>
      </c>
      <c r="G177" s="60" t="s">
        <v>1840</v>
      </c>
      <c r="H177" s="60" t="s">
        <v>1827</v>
      </c>
      <c r="I177" s="60" t="s">
        <v>540</v>
      </c>
      <c r="J177" s="60" t="s">
        <v>975</v>
      </c>
      <c r="K177" s="85">
        <v>1343990</v>
      </c>
      <c r="L177" s="60">
        <v>36897184000</v>
      </c>
      <c r="M177" s="60">
        <v>36897184000</v>
      </c>
      <c r="N177" s="60">
        <v>375896000</v>
      </c>
      <c r="O177" s="60">
        <v>73814000</v>
      </c>
      <c r="P177" s="60">
        <v>-0.28999999999999998</v>
      </c>
      <c r="Q177" s="60" t="s">
        <v>544</v>
      </c>
      <c r="R177" s="85">
        <v>1611</v>
      </c>
      <c r="S177" s="85" t="s">
        <v>544</v>
      </c>
      <c r="T177" s="60">
        <v>4560157000</v>
      </c>
      <c r="U177" s="60" t="s">
        <v>544</v>
      </c>
      <c r="V177" s="60">
        <v>6254786000</v>
      </c>
      <c r="W177" s="60" t="s">
        <v>1841</v>
      </c>
      <c r="X177" s="60">
        <v>946458000</v>
      </c>
      <c r="Y177" s="60">
        <v>27800064000</v>
      </c>
      <c r="Z177" s="60">
        <v>11.01</v>
      </c>
      <c r="AA177" s="60">
        <v>5421887000</v>
      </c>
      <c r="AB177" s="60">
        <v>25386508000</v>
      </c>
      <c r="AC177" s="60">
        <v>36897184000</v>
      </c>
      <c r="AD177" s="60">
        <v>8.44</v>
      </c>
      <c r="AE177" s="60">
        <v>1630000</v>
      </c>
      <c r="AF177" s="60">
        <v>1.55</v>
      </c>
      <c r="AG177" s="60" t="s">
        <v>1842</v>
      </c>
      <c r="AH177" s="60" t="s">
        <v>544</v>
      </c>
      <c r="AI177" s="60">
        <v>3148654000</v>
      </c>
      <c r="AJ177" s="60">
        <v>9790841000</v>
      </c>
      <c r="AK177" s="60">
        <v>2.66</v>
      </c>
      <c r="AL177" s="60">
        <v>33411951000</v>
      </c>
      <c r="AM177" s="60">
        <v>553359000</v>
      </c>
      <c r="AN177" s="60">
        <v>280763000</v>
      </c>
      <c r="AO177" s="60">
        <v>16068000</v>
      </c>
      <c r="AP177" s="60">
        <v>2777081000</v>
      </c>
      <c r="AQ177" s="60">
        <v>36897184000</v>
      </c>
      <c r="AR177" s="60">
        <v>1.51</v>
      </c>
      <c r="AS177" s="60">
        <v>3214986000</v>
      </c>
      <c r="AT177" s="60">
        <v>6721154000</v>
      </c>
      <c r="AU177" s="85">
        <v>107546</v>
      </c>
      <c r="AV177" s="60" t="s">
        <v>544</v>
      </c>
      <c r="AW177" s="60" t="s">
        <v>544</v>
      </c>
      <c r="AX177" s="60">
        <v>1932000</v>
      </c>
      <c r="AY177" s="60">
        <v>9792471000</v>
      </c>
      <c r="AZ177" s="60">
        <v>9664443000</v>
      </c>
      <c r="BA177" s="60">
        <v>2117577000</v>
      </c>
      <c r="BB177" s="60" t="s">
        <v>1808</v>
      </c>
      <c r="BC177" s="60">
        <v>37328633000</v>
      </c>
      <c r="BD177" s="60">
        <v>147946000</v>
      </c>
      <c r="BE177" s="60">
        <v>633633000</v>
      </c>
      <c r="BF177" s="60" t="s">
        <v>544</v>
      </c>
      <c r="BG177" s="60">
        <v>2098000</v>
      </c>
      <c r="BH177" s="60">
        <v>24885988000</v>
      </c>
      <c r="BI177" s="60">
        <v>-162860000</v>
      </c>
      <c r="BJ177" s="60">
        <v>6254786000</v>
      </c>
      <c r="BK177" s="60">
        <v>524505000</v>
      </c>
      <c r="BL177" s="85" t="s">
        <v>544</v>
      </c>
      <c r="BM177" s="60" t="s">
        <v>544</v>
      </c>
      <c r="BN177" s="60">
        <v>95088000</v>
      </c>
      <c r="BO177" s="60">
        <v>35339396000</v>
      </c>
      <c r="BP177" s="60">
        <v>24738042000</v>
      </c>
      <c r="BQ177" s="60">
        <v>556574000</v>
      </c>
      <c r="BR177" s="60" t="s">
        <v>544</v>
      </c>
      <c r="BS177" s="60">
        <v>1209170000</v>
      </c>
      <c r="BT177" s="60" t="s">
        <v>544</v>
      </c>
      <c r="BU177" s="60">
        <v>936459000</v>
      </c>
      <c r="BV177" s="60">
        <v>162000</v>
      </c>
      <c r="BW177" s="60">
        <v>2117577000</v>
      </c>
      <c r="BX177" s="60">
        <v>3148654000</v>
      </c>
      <c r="BY177" s="60" t="s">
        <v>544</v>
      </c>
      <c r="BZ177" s="60">
        <v>3927000</v>
      </c>
      <c r="CA177" s="60" t="s">
        <v>544</v>
      </c>
      <c r="CB177" s="60" t="s">
        <v>1900</v>
      </c>
      <c r="CC177" s="60">
        <v>179454000</v>
      </c>
      <c r="CD177" s="60">
        <v>134308000</v>
      </c>
      <c r="CE177" s="60">
        <v>441887000</v>
      </c>
      <c r="CF177" s="60">
        <v>2777081000</v>
      </c>
      <c r="CG177" s="60">
        <v>290762000</v>
      </c>
      <c r="CH177" s="60">
        <v>52325000</v>
      </c>
      <c r="CI177" s="60" t="s">
        <v>975</v>
      </c>
      <c r="CJ177" s="60">
        <v>12.4</v>
      </c>
      <c r="CK177" s="60">
        <v>1227221000</v>
      </c>
      <c r="CL177" s="60" t="s">
        <v>544</v>
      </c>
      <c r="CM177" s="85">
        <v>1343990</v>
      </c>
      <c r="CN177" s="60">
        <v>-3026000</v>
      </c>
      <c r="CO177" s="60">
        <v>-162860000</v>
      </c>
      <c r="CP177" s="60">
        <v>1041546000</v>
      </c>
      <c r="CQ177" s="60">
        <v>27800064000</v>
      </c>
      <c r="CR177" s="60" t="s">
        <v>544</v>
      </c>
      <c r="CS177" s="60">
        <v>-3026000</v>
      </c>
      <c r="CT177" s="60">
        <v>234702000</v>
      </c>
      <c r="CU177" s="60">
        <v>289803000</v>
      </c>
      <c r="CV177" s="60">
        <v>441887000</v>
      </c>
      <c r="CW177" s="60">
        <v>524505000</v>
      </c>
      <c r="CX177" s="60">
        <v>946458000</v>
      </c>
      <c r="CY177" s="60">
        <v>12.4</v>
      </c>
      <c r="CZ177" s="60">
        <f t="shared" si="4"/>
        <v>1</v>
      </c>
      <c r="DA177" s="60" t="str">
        <f t="shared" si="5"/>
        <v>N: parent data from row 175</v>
      </c>
    </row>
    <row r="178" spans="1:105">
      <c r="A178" s="13" t="s">
        <v>976</v>
      </c>
      <c r="B178" s="13">
        <v>107546</v>
      </c>
      <c r="C178" s="13">
        <v>2023</v>
      </c>
      <c r="D178" s="13" t="s">
        <v>12</v>
      </c>
      <c r="E178" s="13" t="s">
        <v>13</v>
      </c>
      <c r="F178" s="84" t="s">
        <v>1804</v>
      </c>
      <c r="G178" s="60" t="s">
        <v>1840</v>
      </c>
      <c r="H178" s="60" t="s">
        <v>1827</v>
      </c>
      <c r="I178" s="60" t="s">
        <v>540</v>
      </c>
      <c r="J178" s="60" t="s">
        <v>975</v>
      </c>
      <c r="K178" s="85">
        <v>1343990</v>
      </c>
      <c r="L178" s="60">
        <v>35721140000</v>
      </c>
      <c r="M178" s="60">
        <v>35721140000</v>
      </c>
      <c r="N178" s="60">
        <v>118392000</v>
      </c>
      <c r="O178" s="60">
        <v>78924000</v>
      </c>
      <c r="P178" s="60">
        <v>-0.22</v>
      </c>
      <c r="Q178" s="60" t="s">
        <v>544</v>
      </c>
      <c r="R178" s="85">
        <v>1601</v>
      </c>
      <c r="S178" s="85" t="s">
        <v>544</v>
      </c>
      <c r="T178" s="60">
        <v>5131901000</v>
      </c>
      <c r="U178" s="60" t="s">
        <v>544</v>
      </c>
      <c r="V178" s="60">
        <v>6519349000</v>
      </c>
      <c r="W178" s="60" t="s">
        <v>1841</v>
      </c>
      <c r="X178" s="60">
        <v>910014000</v>
      </c>
      <c r="Y178" s="60">
        <v>26822743000</v>
      </c>
      <c r="Z178" s="60">
        <v>7.7</v>
      </c>
      <c r="AA178" s="60">
        <v>5116973000</v>
      </c>
      <c r="AB178" s="60">
        <v>25121234000</v>
      </c>
      <c r="AC178" s="60">
        <v>35721140000</v>
      </c>
      <c r="AD178" s="60">
        <v>9.11</v>
      </c>
      <c r="AE178" s="60">
        <v>79000</v>
      </c>
      <c r="AF178" s="60">
        <v>1.65</v>
      </c>
      <c r="AG178" s="60" t="s">
        <v>1842</v>
      </c>
      <c r="AH178" s="60" t="s">
        <v>544</v>
      </c>
      <c r="AI178" s="60">
        <v>3287884000</v>
      </c>
      <c r="AJ178" s="60">
        <v>9007107000</v>
      </c>
      <c r="AK178" s="60">
        <v>2.64</v>
      </c>
      <c r="AL178" s="60">
        <v>31939716000</v>
      </c>
      <c r="AM178" s="60">
        <v>649355000</v>
      </c>
      <c r="AN178" s="60">
        <v>944524000</v>
      </c>
      <c r="AO178" s="60">
        <v>14945000</v>
      </c>
      <c r="AP178" s="60">
        <v>2999189000</v>
      </c>
      <c r="AQ178" s="60">
        <v>35721140000</v>
      </c>
      <c r="AR178" s="60">
        <v>0.48</v>
      </c>
      <c r="AS178" s="60">
        <v>3356610000</v>
      </c>
      <c r="AT178" s="60">
        <v>7062074000</v>
      </c>
      <c r="AU178" s="85">
        <v>107546</v>
      </c>
      <c r="AV178" s="60" t="s">
        <v>544</v>
      </c>
      <c r="AW178" s="60" t="s">
        <v>544</v>
      </c>
      <c r="AX178" s="60">
        <v>3536000</v>
      </c>
      <c r="AY178" s="60">
        <v>9007186000</v>
      </c>
      <c r="AZ178" s="60">
        <v>8844632000</v>
      </c>
      <c r="BA178" s="60">
        <v>2045075000</v>
      </c>
      <c r="BB178" s="60" t="s">
        <v>1808</v>
      </c>
      <c r="BC178" s="60">
        <v>36105530000</v>
      </c>
      <c r="BD178" s="60">
        <v>202689000</v>
      </c>
      <c r="BE178" s="60">
        <v>601705000</v>
      </c>
      <c r="BF178" s="60" t="s">
        <v>544</v>
      </c>
      <c r="BG178" s="60">
        <v>840000</v>
      </c>
      <c r="BH178" s="60">
        <v>24633684000</v>
      </c>
      <c r="BI178" s="60">
        <v>328452000</v>
      </c>
      <c r="BJ178" s="60">
        <v>6519349000</v>
      </c>
      <c r="BK178" s="60">
        <v>622791000</v>
      </c>
      <c r="BL178" s="85" t="s">
        <v>544</v>
      </c>
      <c r="BM178" s="60" t="s">
        <v>544</v>
      </c>
      <c r="BN178" s="60">
        <v>96942000</v>
      </c>
      <c r="BO178" s="60">
        <v>34262838000</v>
      </c>
      <c r="BP178" s="60">
        <v>24430995000</v>
      </c>
      <c r="BQ178" s="60">
        <v>573334000</v>
      </c>
      <c r="BR178" s="60" t="s">
        <v>544</v>
      </c>
      <c r="BS178" s="60">
        <v>1098836000</v>
      </c>
      <c r="BT178" s="60" t="s">
        <v>544</v>
      </c>
      <c r="BU178" s="60">
        <v>1319238000</v>
      </c>
      <c r="BV178" s="60">
        <v>50000</v>
      </c>
      <c r="BW178" s="60">
        <v>2045075000</v>
      </c>
      <c r="BX178" s="60">
        <v>3287884000</v>
      </c>
      <c r="BY178" s="60" t="s">
        <v>544</v>
      </c>
      <c r="BZ178" s="60">
        <v>1816000</v>
      </c>
      <c r="CA178" s="60" t="s">
        <v>544</v>
      </c>
      <c r="CB178" s="60" t="s">
        <v>1900</v>
      </c>
      <c r="CC178" s="60">
        <v>657109000</v>
      </c>
      <c r="CD178" s="60">
        <v>124421000</v>
      </c>
      <c r="CE178" s="60">
        <v>296558000</v>
      </c>
      <c r="CF178" s="60">
        <v>2999189000</v>
      </c>
      <c r="CG178" s="60">
        <v>535300000</v>
      </c>
      <c r="CH178" s="60">
        <v>22387000</v>
      </c>
      <c r="CI178" s="60" t="s">
        <v>975</v>
      </c>
      <c r="CJ178" s="60">
        <v>13.09</v>
      </c>
      <c r="CK178" s="60">
        <v>1854538000</v>
      </c>
      <c r="CL178" s="60" t="s">
        <v>544</v>
      </c>
      <c r="CM178" s="85">
        <v>1343990</v>
      </c>
      <c r="CN178" s="60">
        <v>-3550000</v>
      </c>
      <c r="CO178" s="60">
        <v>328452000</v>
      </c>
      <c r="CP178" s="60">
        <v>1006956000</v>
      </c>
      <c r="CQ178" s="60">
        <v>26822743000</v>
      </c>
      <c r="CR178" s="60" t="s">
        <v>544</v>
      </c>
      <c r="CS178" s="60">
        <v>-3550000</v>
      </c>
      <c r="CT178" s="60">
        <v>251484000</v>
      </c>
      <c r="CU178" s="60">
        <v>371307000</v>
      </c>
      <c r="CV178" s="60">
        <v>296558000</v>
      </c>
      <c r="CW178" s="60">
        <v>622791000</v>
      </c>
      <c r="CX178" s="60">
        <v>910014000</v>
      </c>
      <c r="CY178" s="60">
        <v>13.09</v>
      </c>
      <c r="CZ178" s="60">
        <f t="shared" si="4"/>
        <v>1</v>
      </c>
      <c r="DA178" s="60" t="str">
        <f t="shared" si="5"/>
        <v>N: parent data from row 175</v>
      </c>
    </row>
    <row r="179" spans="1:105">
      <c r="A179" s="13" t="s">
        <v>978</v>
      </c>
      <c r="B179" s="13">
        <v>114923</v>
      </c>
      <c r="C179" s="13">
        <v>2022</v>
      </c>
      <c r="D179" s="13" t="s">
        <v>10</v>
      </c>
      <c r="E179" s="13" t="s">
        <v>507</v>
      </c>
      <c r="F179" s="84" t="s">
        <v>1812</v>
      </c>
      <c r="G179" s="60" t="s">
        <v>2128</v>
      </c>
      <c r="H179" s="60" t="s">
        <v>2135</v>
      </c>
      <c r="I179" s="60" t="s">
        <v>2130</v>
      </c>
      <c r="J179" s="60" t="s">
        <v>981</v>
      </c>
      <c r="K179" s="85">
        <v>1007588</v>
      </c>
      <c r="L179" s="60">
        <v>321587000000</v>
      </c>
      <c r="M179" s="60">
        <v>13025306405.285299</v>
      </c>
      <c r="N179" s="60">
        <v>284320396.57440001</v>
      </c>
      <c r="O179" s="60">
        <v>82946527.650000006</v>
      </c>
      <c r="P179" s="60">
        <v>-0.84</v>
      </c>
      <c r="Q179" s="60" t="s">
        <v>544</v>
      </c>
      <c r="R179" s="85">
        <v>8998</v>
      </c>
      <c r="S179" s="85">
        <v>248</v>
      </c>
      <c r="T179" s="60">
        <v>3239414485.1925001</v>
      </c>
      <c r="U179" s="60" t="s">
        <v>544</v>
      </c>
      <c r="V179" s="60">
        <v>133121906.5517</v>
      </c>
      <c r="W179" s="60" t="s">
        <v>2131</v>
      </c>
      <c r="X179" s="60">
        <v>525047186.18089998</v>
      </c>
      <c r="Y179" s="60">
        <v>10133267716.953199</v>
      </c>
      <c r="Z179" s="60">
        <v>14.65</v>
      </c>
      <c r="AA179" s="60" t="s">
        <v>544</v>
      </c>
      <c r="AB179" s="60">
        <v>7260735375.4721003</v>
      </c>
      <c r="AC179" s="60">
        <v>13025306405.285299</v>
      </c>
      <c r="AD179" s="60">
        <v>5.61</v>
      </c>
      <c r="AE179" s="60">
        <v>2063699401.1229</v>
      </c>
      <c r="AF179" s="60">
        <v>21.29</v>
      </c>
      <c r="AG179" s="60" t="s">
        <v>2132</v>
      </c>
      <c r="AH179" s="60" t="s">
        <v>544</v>
      </c>
      <c r="AI179" s="60">
        <v>795560037.81860006</v>
      </c>
      <c r="AJ179" s="60" t="s">
        <v>544</v>
      </c>
      <c r="AK179" s="60">
        <v>5.05</v>
      </c>
      <c r="AL179" s="60">
        <v>10942667702.278</v>
      </c>
      <c r="AM179" s="60">
        <v>313146532.48369998</v>
      </c>
      <c r="AN179" s="60">
        <v>684629841.06690001</v>
      </c>
      <c r="AO179" s="60">
        <v>833835573.06410003</v>
      </c>
      <c r="AP179" s="60">
        <v>910487901.58490002</v>
      </c>
      <c r="AQ179" s="60">
        <v>13025306405.285299</v>
      </c>
      <c r="AR179" s="60">
        <v>5.23</v>
      </c>
      <c r="AS179" s="60">
        <v>934838432.57910001</v>
      </c>
      <c r="AT179" s="60">
        <v>3239414485.1925001</v>
      </c>
      <c r="AU179" s="85">
        <v>114923</v>
      </c>
      <c r="AV179" s="60" t="s">
        <v>544</v>
      </c>
      <c r="AW179" s="60" t="s">
        <v>544</v>
      </c>
      <c r="AX179" s="60">
        <v>8704140.2372999992</v>
      </c>
      <c r="AY179" s="60">
        <v>2196825357.9958</v>
      </c>
      <c r="AZ179" s="60">
        <v>4150072500.2673001</v>
      </c>
      <c r="BA179" s="60">
        <v>4050.3211999999999</v>
      </c>
      <c r="BB179" s="60" t="s">
        <v>1808</v>
      </c>
      <c r="BC179" s="60">
        <v>14178615112.5319</v>
      </c>
      <c r="BD179" s="60">
        <v>417280290.27859998</v>
      </c>
      <c r="BE179" s="60" t="s">
        <v>544</v>
      </c>
      <c r="BF179" s="60" t="s">
        <v>544</v>
      </c>
      <c r="BG179" s="60">
        <v>100156342.3863</v>
      </c>
      <c r="BH179" s="60">
        <v>5436239843.1883001</v>
      </c>
      <c r="BI179" s="60">
        <v>80516334.936000004</v>
      </c>
      <c r="BJ179" s="60" t="s">
        <v>544</v>
      </c>
      <c r="BK179" s="60">
        <v>283004042.18769997</v>
      </c>
      <c r="BL179" s="85" t="s">
        <v>2133</v>
      </c>
      <c r="BM179" s="60" t="s">
        <v>2134</v>
      </c>
      <c r="BN179" s="60">
        <v>66190348.887000002</v>
      </c>
      <c r="BO179" s="60">
        <v>11730621236.9018</v>
      </c>
      <c r="BP179" s="60">
        <v>5018959552.9097004</v>
      </c>
      <c r="BQ179" s="60">
        <v>2486670392.6733999</v>
      </c>
      <c r="BR179" s="60" t="s">
        <v>544</v>
      </c>
      <c r="BS179" s="60">
        <v>347489205.85369998</v>
      </c>
      <c r="BT179" s="60">
        <v>809399985.32480001</v>
      </c>
      <c r="BU179" s="60">
        <v>614761800.53939998</v>
      </c>
      <c r="BV179" s="60" t="s">
        <v>544</v>
      </c>
      <c r="BW179" s="60" t="s">
        <v>544</v>
      </c>
      <c r="BX179" s="60">
        <v>795560037.81860006</v>
      </c>
      <c r="BY179" s="60" t="s">
        <v>544</v>
      </c>
      <c r="BZ179" s="60">
        <v>7760415.4000000004</v>
      </c>
      <c r="CA179" s="60" t="s">
        <v>544</v>
      </c>
      <c r="CB179" s="60" t="s">
        <v>2004</v>
      </c>
      <c r="CC179" s="60">
        <v>629707485.73049998</v>
      </c>
      <c r="CD179" s="60">
        <v>68332968.796499997</v>
      </c>
      <c r="CE179" s="60">
        <v>226607369.93810001</v>
      </c>
      <c r="CF179" s="60">
        <v>910487901.58490002</v>
      </c>
      <c r="CG179" s="60">
        <v>588045881.97019994</v>
      </c>
      <c r="CH179" s="60">
        <v>40774583.419699997</v>
      </c>
      <c r="CI179" s="60" t="s">
        <v>981</v>
      </c>
      <c r="CJ179" s="60" t="s">
        <v>544</v>
      </c>
      <c r="CK179" s="60">
        <v>1209677027.2478001</v>
      </c>
      <c r="CL179" s="60" t="s">
        <v>544</v>
      </c>
      <c r="CM179" s="85">
        <v>1007588</v>
      </c>
      <c r="CN179" s="60" t="s">
        <v>544</v>
      </c>
      <c r="CO179" s="60">
        <v>80516334.936000004</v>
      </c>
      <c r="CP179" s="60">
        <v>591237535.06789994</v>
      </c>
      <c r="CQ179" s="60">
        <v>10133267716.953199</v>
      </c>
      <c r="CR179" s="60">
        <v>6869344.7381999996</v>
      </c>
      <c r="CS179" s="60" t="s">
        <v>544</v>
      </c>
      <c r="CT179" s="60">
        <v>144025371.1952</v>
      </c>
      <c r="CU179" s="60">
        <v>138978670.99250001</v>
      </c>
      <c r="CV179" s="60">
        <v>226607369.93810001</v>
      </c>
      <c r="CW179" s="60">
        <v>283004042.18769997</v>
      </c>
      <c r="CX179" s="60">
        <v>525047186.18089998</v>
      </c>
      <c r="CY179" s="60">
        <v>15.25</v>
      </c>
      <c r="CZ179" s="60">
        <f t="shared" si="4"/>
        <v>24.68940000286743</v>
      </c>
      <c r="DA179" s="60" t="str">
        <f t="shared" si="5"/>
        <v>N: parent data from row 185</v>
      </c>
    </row>
    <row r="180" spans="1:105">
      <c r="A180" s="13" t="s">
        <v>978</v>
      </c>
      <c r="B180" s="13">
        <v>114923</v>
      </c>
      <c r="C180" s="13">
        <v>2023</v>
      </c>
      <c r="D180" s="13" t="s">
        <v>10</v>
      </c>
      <c r="E180" s="13" t="s">
        <v>507</v>
      </c>
      <c r="F180" s="84" t="s">
        <v>1804</v>
      </c>
      <c r="G180" s="60" t="s">
        <v>2128</v>
      </c>
      <c r="H180" s="60" t="s">
        <v>2129</v>
      </c>
      <c r="I180" s="60" t="s">
        <v>2130</v>
      </c>
      <c r="J180" s="60" t="s">
        <v>981</v>
      </c>
      <c r="K180" s="85">
        <v>1007588</v>
      </c>
      <c r="L180" s="60">
        <v>401646700000</v>
      </c>
      <c r="M180" s="60">
        <v>13002482994.040501</v>
      </c>
      <c r="N180" s="60">
        <v>286409841.14859998</v>
      </c>
      <c r="O180" s="60">
        <v>66069925.490599997</v>
      </c>
      <c r="P180" s="60">
        <v>-1.2</v>
      </c>
      <c r="Q180" s="60" t="s">
        <v>544</v>
      </c>
      <c r="R180" s="85">
        <v>8581</v>
      </c>
      <c r="S180" s="85">
        <v>249</v>
      </c>
      <c r="T180" s="60">
        <v>2359035284.6557002</v>
      </c>
      <c r="U180" s="60">
        <v>594422142.62349999</v>
      </c>
      <c r="V180" s="60">
        <v>305853026.6304</v>
      </c>
      <c r="W180" s="60" t="s">
        <v>2131</v>
      </c>
      <c r="X180" s="60">
        <v>585021041.95109999</v>
      </c>
      <c r="Y180" s="60">
        <v>9778766583.4827995</v>
      </c>
      <c r="Z180" s="60">
        <v>24.79</v>
      </c>
      <c r="AA180" s="60" t="s">
        <v>544</v>
      </c>
      <c r="AB180" s="60">
        <v>7169051467.3624001</v>
      </c>
      <c r="AC180" s="60">
        <v>13002482994.040501</v>
      </c>
      <c r="AD180" s="60">
        <v>6.84</v>
      </c>
      <c r="AE180" s="60">
        <v>2228666233.2846999</v>
      </c>
      <c r="AF180" s="60">
        <v>20.95</v>
      </c>
      <c r="AG180" s="60" t="s">
        <v>2132</v>
      </c>
      <c r="AH180" s="60" t="s">
        <v>544</v>
      </c>
      <c r="AI180" s="60">
        <v>970806085.35280001</v>
      </c>
      <c r="AJ180" s="60" t="s">
        <v>544</v>
      </c>
      <c r="AK180" s="60">
        <v>5.38</v>
      </c>
      <c r="AL180" s="60">
        <v>9999452889.5582008</v>
      </c>
      <c r="AM180" s="60">
        <v>493366784.98159999</v>
      </c>
      <c r="AN180" s="60">
        <v>1013509225.4943</v>
      </c>
      <c r="AO180" s="60">
        <v>1267264485.898</v>
      </c>
      <c r="AP180" s="60">
        <v>1060702491.8866</v>
      </c>
      <c r="AQ180" s="60">
        <v>13002482994.040501</v>
      </c>
      <c r="AR180" s="60">
        <v>5.09</v>
      </c>
      <c r="AS180" s="60">
        <v>1071311103.0793999</v>
      </c>
      <c r="AT180" s="60">
        <v>2500462931.0327001</v>
      </c>
      <c r="AU180" s="85">
        <v>114923</v>
      </c>
      <c r="AV180" s="60" t="s">
        <v>544</v>
      </c>
      <c r="AW180" s="60" t="s">
        <v>544</v>
      </c>
      <c r="AX180" s="60">
        <v>6960181.2829999998</v>
      </c>
      <c r="AY180" s="60">
        <v>2408002587.9517999</v>
      </c>
      <c r="AZ180" s="60">
        <v>3698860469.7523999</v>
      </c>
      <c r="BA180" s="60">
        <v>594418905.32990003</v>
      </c>
      <c r="BB180" s="60" t="s">
        <v>1808</v>
      </c>
      <c r="BC180" s="60">
        <v>14194842980.158899</v>
      </c>
      <c r="BD180" s="60">
        <v>381440595.36369997</v>
      </c>
      <c r="BE180" s="60" t="s">
        <v>544</v>
      </c>
      <c r="BF180" s="60" t="s">
        <v>544</v>
      </c>
      <c r="BG180" s="60">
        <v>126565231.36750001</v>
      </c>
      <c r="BH180" s="60">
        <v>5629401096.2776003</v>
      </c>
      <c r="BI180" s="60">
        <v>218776302.8396</v>
      </c>
      <c r="BJ180" s="60">
        <v>126516671.9632</v>
      </c>
      <c r="BK180" s="60">
        <v>283858853.77609998</v>
      </c>
      <c r="BL180" s="85" t="s">
        <v>2133</v>
      </c>
      <c r="BM180" s="60" t="s">
        <v>2134</v>
      </c>
      <c r="BN180" s="60">
        <v>120462932.89380001</v>
      </c>
      <c r="BO180" s="60">
        <v>11353098081.118601</v>
      </c>
      <c r="BP180" s="60">
        <v>5247960500.9139004</v>
      </c>
      <c r="BQ180" s="60">
        <v>2323943021.8148999</v>
      </c>
      <c r="BR180" s="60" t="s">
        <v>544</v>
      </c>
      <c r="BS180" s="60">
        <v>295626416.0848</v>
      </c>
      <c r="BT180" s="60">
        <v>220686306.07539999</v>
      </c>
      <c r="BU180" s="60">
        <v>777261248.98749995</v>
      </c>
      <c r="BV180" s="60" t="s">
        <v>544</v>
      </c>
      <c r="BW180" s="60">
        <v>594422142.62349999</v>
      </c>
      <c r="BX180" s="60">
        <v>970806085.35280001</v>
      </c>
      <c r="BY180" s="60" t="s">
        <v>544</v>
      </c>
      <c r="BZ180" s="60">
        <v>5674975.7159000002</v>
      </c>
      <c r="CA180" s="60" t="s">
        <v>544</v>
      </c>
      <c r="CB180" s="60" t="s">
        <v>2004</v>
      </c>
      <c r="CC180" s="60">
        <v>851239882.79180002</v>
      </c>
      <c r="CD180" s="60">
        <v>55810942.0088</v>
      </c>
      <c r="CE180" s="60">
        <v>354516024.32620001</v>
      </c>
      <c r="CF180" s="60">
        <v>1060702491.8866</v>
      </c>
      <c r="CG180" s="60">
        <v>812091291.04509997</v>
      </c>
      <c r="CH180" s="60">
        <v>49750728.352200001</v>
      </c>
      <c r="CI180" s="60" t="s">
        <v>981</v>
      </c>
      <c r="CJ180" s="60" t="s">
        <v>544</v>
      </c>
      <c r="CK180" s="60">
        <v>1598530267.4453001</v>
      </c>
      <c r="CL180" s="60" t="s">
        <v>544</v>
      </c>
      <c r="CM180" s="85">
        <v>1007588</v>
      </c>
      <c r="CN180" s="60" t="s">
        <v>544</v>
      </c>
      <c r="CO180" s="60">
        <v>218776302.8396</v>
      </c>
      <c r="CP180" s="60">
        <v>705483974.84490001</v>
      </c>
      <c r="CQ180" s="60">
        <v>9778766583.4827995</v>
      </c>
      <c r="CR180" s="60">
        <v>9177727.4126999993</v>
      </c>
      <c r="CS180" s="60" t="s">
        <v>544</v>
      </c>
      <c r="CT180" s="60">
        <v>138562641.52320001</v>
      </c>
      <c r="CU180" s="60">
        <v>145296212.25279999</v>
      </c>
      <c r="CV180" s="60">
        <v>354516024.32620001</v>
      </c>
      <c r="CW180" s="60">
        <v>283858853.77609998</v>
      </c>
      <c r="CX180" s="60">
        <v>585021041.95109999</v>
      </c>
      <c r="CY180" s="60">
        <v>17.350000000000001</v>
      </c>
      <c r="CZ180" s="60">
        <f t="shared" si="4"/>
        <v>30.890000024156073</v>
      </c>
      <c r="DA180" s="60" t="str">
        <f t="shared" si="5"/>
        <v>N: parent data from row 185</v>
      </c>
    </row>
    <row r="181" spans="1:105">
      <c r="A181" s="13" t="s">
        <v>979</v>
      </c>
      <c r="B181" s="13">
        <v>1494586</v>
      </c>
      <c r="C181" s="13">
        <v>2022</v>
      </c>
      <c r="D181" s="13" t="s">
        <v>10</v>
      </c>
      <c r="E181" s="13" t="s">
        <v>507</v>
      </c>
      <c r="F181" s="84" t="s">
        <v>1812</v>
      </c>
      <c r="G181" s="60" t="s">
        <v>2136</v>
      </c>
      <c r="H181" s="60" t="s">
        <v>2141</v>
      </c>
      <c r="I181" s="60" t="s">
        <v>2137</v>
      </c>
      <c r="J181" s="60" t="s">
        <v>2138</v>
      </c>
      <c r="K181" s="85">
        <v>105309</v>
      </c>
      <c r="L181" s="60">
        <v>926252000000</v>
      </c>
      <c r="M181" s="60">
        <v>1506105388.5423999</v>
      </c>
      <c r="N181" s="60" t="s">
        <v>544</v>
      </c>
      <c r="O181" s="60">
        <v>1321955.2356</v>
      </c>
      <c r="P181" s="60">
        <v>-0.18</v>
      </c>
      <c r="Q181" s="60" t="s">
        <v>544</v>
      </c>
      <c r="R181" s="85">
        <v>640</v>
      </c>
      <c r="S181" s="85" t="s">
        <v>544</v>
      </c>
      <c r="T181" s="60">
        <v>609110793.56239998</v>
      </c>
      <c r="U181" s="60" t="s">
        <v>544</v>
      </c>
      <c r="V181" s="60" t="s">
        <v>544</v>
      </c>
      <c r="W181" s="60" t="s">
        <v>2139</v>
      </c>
      <c r="X181" s="60">
        <v>45408268.031199999</v>
      </c>
      <c r="Y181" s="60">
        <v>1309491783.102</v>
      </c>
      <c r="Z181" s="60">
        <v>16.989999999999998</v>
      </c>
      <c r="AA181" s="60" t="s">
        <v>544</v>
      </c>
      <c r="AB181" s="60">
        <v>828947233.78120005</v>
      </c>
      <c r="AC181" s="60">
        <v>1506105388.5423999</v>
      </c>
      <c r="AD181" s="60">
        <v>6.7</v>
      </c>
      <c r="AE181" s="60">
        <v>229532404.63440001</v>
      </c>
      <c r="AF181" s="60">
        <v>32.869999999999997</v>
      </c>
      <c r="AG181" s="60" t="s">
        <v>2140</v>
      </c>
      <c r="AH181" s="60" t="s">
        <v>544</v>
      </c>
      <c r="AI181" s="60" t="s">
        <v>544</v>
      </c>
      <c r="AJ181" s="60" t="s">
        <v>544</v>
      </c>
      <c r="AK181" s="60">
        <v>5.0199999999999996</v>
      </c>
      <c r="AL181" s="60">
        <v>1354425252.9428</v>
      </c>
      <c r="AM181" s="60">
        <v>28938299.296399999</v>
      </c>
      <c r="AN181" s="60">
        <v>11590279.113600001</v>
      </c>
      <c r="AO181" s="60">
        <v>483921795.35320002</v>
      </c>
      <c r="AP181" s="60">
        <v>120834513.4356</v>
      </c>
      <c r="AQ181" s="60">
        <v>1506105388.5423999</v>
      </c>
      <c r="AR181" s="60" t="s">
        <v>544</v>
      </c>
      <c r="AS181" s="60">
        <v>120834513.4356</v>
      </c>
      <c r="AT181" s="60">
        <v>609110793.56239998</v>
      </c>
      <c r="AU181" s="85">
        <v>1494586</v>
      </c>
      <c r="AV181" s="60" t="s">
        <v>544</v>
      </c>
      <c r="AW181" s="60" t="s">
        <v>544</v>
      </c>
      <c r="AX181" s="60" t="s">
        <v>544</v>
      </c>
      <c r="AY181" s="60">
        <v>229532404.63440001</v>
      </c>
      <c r="AZ181" s="60">
        <v>169389132.48879999</v>
      </c>
      <c r="BA181" s="60">
        <v>5013023.3596000001</v>
      </c>
      <c r="BB181" s="60" t="s">
        <v>1808</v>
      </c>
      <c r="BC181" s="60" t="s">
        <v>544</v>
      </c>
      <c r="BD181" s="60">
        <v>65892883.108800001</v>
      </c>
      <c r="BE181" s="60">
        <v>40544838.622000001</v>
      </c>
      <c r="BF181" s="60" t="s">
        <v>544</v>
      </c>
      <c r="BG181" s="60">
        <v>27099269.319200002</v>
      </c>
      <c r="BH181" s="60">
        <v>843656221.55639994</v>
      </c>
      <c r="BI181" s="60">
        <v>20148028.689199999</v>
      </c>
      <c r="BJ181" s="60" t="s">
        <v>544</v>
      </c>
      <c r="BK181" s="60">
        <v>52790404.279200003</v>
      </c>
      <c r="BL181" s="85" t="s">
        <v>544</v>
      </c>
      <c r="BM181" s="60" t="s">
        <v>544</v>
      </c>
      <c r="BN181" s="60">
        <v>31461884.198800001</v>
      </c>
      <c r="BO181" s="60">
        <v>960263079.87199998</v>
      </c>
      <c r="BP181" s="60">
        <v>777763338.44760001</v>
      </c>
      <c r="BQ181" s="60">
        <v>11174017.6864</v>
      </c>
      <c r="BR181" s="60" t="s">
        <v>544</v>
      </c>
      <c r="BS181" s="60">
        <v>28899274.787599999</v>
      </c>
      <c r="BT181" s="60">
        <v>44933469.840800002</v>
      </c>
      <c r="BU181" s="60" t="s">
        <v>544</v>
      </c>
      <c r="BV181" s="60" t="s">
        <v>544</v>
      </c>
      <c r="BW181" s="60">
        <v>5013023.3596000001</v>
      </c>
      <c r="BX181" s="60" t="s">
        <v>544</v>
      </c>
      <c r="BY181" s="60" t="s">
        <v>544</v>
      </c>
      <c r="BZ181" s="60" t="s">
        <v>544</v>
      </c>
      <c r="CA181" s="60" t="s">
        <v>544</v>
      </c>
      <c r="CB181" s="60" t="s">
        <v>544</v>
      </c>
      <c r="CC181" s="60" t="s">
        <v>544</v>
      </c>
      <c r="CD181" s="60">
        <v>30136676.9208</v>
      </c>
      <c r="CE181" s="60">
        <v>23045598.467599999</v>
      </c>
      <c r="CF181" s="60">
        <v>120834513.4356</v>
      </c>
      <c r="CG181" s="60">
        <v>56767652.134400003</v>
      </c>
      <c r="CH181" s="60">
        <v>-35538319.347199999</v>
      </c>
      <c r="CI181" s="60" t="s">
        <v>2138</v>
      </c>
      <c r="CJ181" s="60" t="s">
        <v>544</v>
      </c>
      <c r="CK181" s="60">
        <v>56998547.1448</v>
      </c>
      <c r="CL181" s="60" t="s">
        <v>544</v>
      </c>
      <c r="CM181" s="85">
        <v>105309</v>
      </c>
      <c r="CN181" s="60" t="s">
        <v>544</v>
      </c>
      <c r="CO181" s="60">
        <v>20148028.689199999</v>
      </c>
      <c r="CP181" s="60">
        <v>76870152.230000004</v>
      </c>
      <c r="CQ181" s="60">
        <v>1309491783.102</v>
      </c>
      <c r="CR181" s="60">
        <v>230895.0104</v>
      </c>
      <c r="CS181" s="60" t="s">
        <v>544</v>
      </c>
      <c r="CT181" s="60">
        <v>24283000.6008</v>
      </c>
      <c r="CU181" s="60">
        <v>28507403.678399999</v>
      </c>
      <c r="CV181" s="60">
        <v>23045598.467599999</v>
      </c>
      <c r="CW181" s="60">
        <v>52790404.279200003</v>
      </c>
      <c r="CX181" s="60">
        <v>45408268.031199999</v>
      </c>
      <c r="CY181" s="60" t="s">
        <v>544</v>
      </c>
      <c r="CZ181" s="60">
        <f t="shared" si="4"/>
        <v>614.99813163567615</v>
      </c>
      <c r="DA181" s="60" t="str">
        <f t="shared" si="5"/>
        <v>N</v>
      </c>
    </row>
    <row r="182" spans="1:105">
      <c r="A182" s="13" t="s">
        <v>979</v>
      </c>
      <c r="B182" s="13">
        <v>1494586</v>
      </c>
      <c r="C182" s="13">
        <v>2023</v>
      </c>
      <c r="D182" s="13" t="s">
        <v>10</v>
      </c>
      <c r="E182" s="13" t="s">
        <v>507</v>
      </c>
      <c r="F182" s="84" t="s">
        <v>1804</v>
      </c>
      <c r="G182" s="60" t="s">
        <v>2136</v>
      </c>
      <c r="H182" s="60" t="s">
        <v>545</v>
      </c>
      <c r="I182" s="60" t="s">
        <v>2137</v>
      </c>
      <c r="J182" s="60" t="s">
        <v>2138</v>
      </c>
      <c r="K182" s="85">
        <v>105309</v>
      </c>
      <c r="L182" s="60">
        <v>920563000000</v>
      </c>
      <c r="M182" s="60">
        <v>1550745080.1808</v>
      </c>
      <c r="N182" s="60" t="s">
        <v>544</v>
      </c>
      <c r="O182" s="60">
        <v>2146131.4783999999</v>
      </c>
      <c r="P182" s="60">
        <v>0.12</v>
      </c>
      <c r="Q182" s="60" t="s">
        <v>544</v>
      </c>
      <c r="R182" s="85" t="s">
        <v>544</v>
      </c>
      <c r="S182" s="85" t="s">
        <v>544</v>
      </c>
      <c r="T182" s="60" t="s">
        <v>544</v>
      </c>
      <c r="U182" s="60" t="s">
        <v>544</v>
      </c>
      <c r="V182" s="60" t="s">
        <v>544</v>
      </c>
      <c r="W182" s="60" t="s">
        <v>2139</v>
      </c>
      <c r="X182" s="60">
        <v>63403529.500799999</v>
      </c>
      <c r="Y182" s="60">
        <v>1311055548.3631999</v>
      </c>
      <c r="Z182" s="60">
        <v>21.59</v>
      </c>
      <c r="AA182" s="60" t="s">
        <v>544</v>
      </c>
      <c r="AB182" s="60" t="s">
        <v>544</v>
      </c>
      <c r="AC182" s="60">
        <v>1550745080.1808</v>
      </c>
      <c r="AD182" s="60" t="s">
        <v>544</v>
      </c>
      <c r="AE182" s="60" t="s">
        <v>544</v>
      </c>
      <c r="AF182" s="60">
        <v>10.94</v>
      </c>
      <c r="AG182" s="60" t="s">
        <v>2140</v>
      </c>
      <c r="AH182" s="60" t="s">
        <v>544</v>
      </c>
      <c r="AI182" s="60" t="s">
        <v>544</v>
      </c>
      <c r="AJ182" s="60" t="s">
        <v>544</v>
      </c>
      <c r="AK182" s="60">
        <v>5.46</v>
      </c>
      <c r="AL182" s="60">
        <v>1369725459.7679999</v>
      </c>
      <c r="AM182" s="60">
        <v>38537715.723200001</v>
      </c>
      <c r="AN182" s="60">
        <v>13134526.7952</v>
      </c>
      <c r="AO182" s="60">
        <v>152535368.3184</v>
      </c>
      <c r="AP182" s="60">
        <v>140785551.1584</v>
      </c>
      <c r="AQ182" s="60">
        <v>1550745080.1808</v>
      </c>
      <c r="AR182" s="60" t="s">
        <v>544</v>
      </c>
      <c r="AS182" s="60">
        <v>140785551.1584</v>
      </c>
      <c r="AT182" s="60" t="s">
        <v>544</v>
      </c>
      <c r="AU182" s="85">
        <v>1494586</v>
      </c>
      <c r="AV182" s="60" t="s">
        <v>544</v>
      </c>
      <c r="AW182" s="60" t="s">
        <v>544</v>
      </c>
      <c r="AX182" s="60" t="s">
        <v>544</v>
      </c>
      <c r="AY182" s="60" t="s">
        <v>544</v>
      </c>
      <c r="AZ182" s="60">
        <v>475383283.51999998</v>
      </c>
      <c r="BA182" s="60">
        <v>824075742.7888</v>
      </c>
      <c r="BB182" s="60" t="s">
        <v>1808</v>
      </c>
      <c r="BC182" s="60" t="s">
        <v>544</v>
      </c>
      <c r="BD182" s="60" t="s">
        <v>544</v>
      </c>
      <c r="BE182" s="60" t="s">
        <v>544</v>
      </c>
      <c r="BF182" s="60" t="s">
        <v>544</v>
      </c>
      <c r="BG182" s="60">
        <v>26472885.544</v>
      </c>
      <c r="BH182" s="60">
        <v>824075742.7888</v>
      </c>
      <c r="BI182" s="60">
        <v>28122071.350400001</v>
      </c>
      <c r="BJ182" s="60" t="s">
        <v>544</v>
      </c>
      <c r="BK182" s="60">
        <v>65179057.427199997</v>
      </c>
      <c r="BL182" s="85" t="s">
        <v>544</v>
      </c>
      <c r="BM182" s="60" t="s">
        <v>544</v>
      </c>
      <c r="BN182" s="60">
        <v>30099746.6688</v>
      </c>
      <c r="BO182" s="60">
        <v>1318585538.7151999</v>
      </c>
      <c r="BP182" s="60">
        <v>824075742.7888</v>
      </c>
      <c r="BQ182" s="60">
        <v>17120199.540800001</v>
      </c>
      <c r="BR182" s="60" t="s">
        <v>544</v>
      </c>
      <c r="BS182" s="60">
        <v>37223757.6752</v>
      </c>
      <c r="BT182" s="60">
        <v>58669911.404799998</v>
      </c>
      <c r="BU182" s="60" t="s">
        <v>544</v>
      </c>
      <c r="BV182" s="60" t="s">
        <v>544</v>
      </c>
      <c r="BW182" s="60">
        <v>824075742.7888</v>
      </c>
      <c r="BX182" s="60" t="s">
        <v>544</v>
      </c>
      <c r="BY182" s="60" t="s">
        <v>544</v>
      </c>
      <c r="BZ182" s="60" t="s">
        <v>544</v>
      </c>
      <c r="CA182" s="60" t="s">
        <v>544</v>
      </c>
      <c r="CB182" s="60" t="s">
        <v>2004</v>
      </c>
      <c r="CC182" s="60" t="s">
        <v>544</v>
      </c>
      <c r="CD182" s="60">
        <v>38212595.334399998</v>
      </c>
      <c r="CE182" s="60">
        <v>30512464.2608</v>
      </c>
      <c r="CF182" s="60">
        <v>140785551.1584</v>
      </c>
      <c r="CG182" s="60">
        <v>76127023.265599996</v>
      </c>
      <c r="CH182" s="60" t="s">
        <v>544</v>
      </c>
      <c r="CI182" s="60" t="s">
        <v>2138</v>
      </c>
      <c r="CJ182" s="60" t="s">
        <v>544</v>
      </c>
      <c r="CK182" s="60">
        <v>76538056.296000004</v>
      </c>
      <c r="CL182" s="60" t="s">
        <v>544</v>
      </c>
      <c r="CM182" s="85">
        <v>105309</v>
      </c>
      <c r="CN182" s="60" t="s">
        <v>544</v>
      </c>
      <c r="CO182" s="60">
        <v>28122071.350400001</v>
      </c>
      <c r="CP182" s="60">
        <v>93503276.169599995</v>
      </c>
      <c r="CQ182" s="60">
        <v>1311055548.3631999</v>
      </c>
      <c r="CR182" s="60">
        <v>411033.03039999999</v>
      </c>
      <c r="CS182" s="60" t="s">
        <v>544</v>
      </c>
      <c r="CT182" s="60" t="s">
        <v>544</v>
      </c>
      <c r="CU182" s="60">
        <v>65179057.427199997</v>
      </c>
      <c r="CV182" s="60">
        <v>30512464.2608</v>
      </c>
      <c r="CW182" s="60">
        <v>65179057.427199997</v>
      </c>
      <c r="CX182" s="60">
        <v>63403529.500799999</v>
      </c>
      <c r="CY182" s="60" t="s">
        <v>544</v>
      </c>
      <c r="CZ182" s="60">
        <f t="shared" si="4"/>
        <v>593.62625860639355</v>
      </c>
      <c r="DA182" s="60" t="str">
        <f t="shared" si="5"/>
        <v>N</v>
      </c>
    </row>
    <row r="183" spans="1:105">
      <c r="A183" s="13" t="s">
        <v>980</v>
      </c>
      <c r="B183" s="13">
        <v>115329</v>
      </c>
      <c r="C183" s="13">
        <v>2022</v>
      </c>
      <c r="D183" s="13" t="s">
        <v>1</v>
      </c>
      <c r="E183" s="13" t="s">
        <v>13</v>
      </c>
      <c r="F183" s="84" t="s">
        <v>1812</v>
      </c>
      <c r="G183" s="60" t="s">
        <v>1987</v>
      </c>
      <c r="H183" s="60" t="s">
        <v>2145</v>
      </c>
      <c r="I183" s="60" t="s">
        <v>1989</v>
      </c>
      <c r="J183" s="60" t="s">
        <v>2138</v>
      </c>
      <c r="K183" s="85">
        <v>105309</v>
      </c>
      <c r="L183" s="60">
        <v>70754700000</v>
      </c>
      <c r="M183" s="60">
        <v>6772080780.3606005</v>
      </c>
      <c r="N183" s="60">
        <v>829479326.10720003</v>
      </c>
      <c r="O183" s="60">
        <v>34044793.258599997</v>
      </c>
      <c r="P183" s="60">
        <v>-0.65</v>
      </c>
      <c r="Q183" s="60" t="s">
        <v>544</v>
      </c>
      <c r="R183" s="85">
        <v>2714</v>
      </c>
      <c r="S183" s="85">
        <v>287</v>
      </c>
      <c r="T183" s="60">
        <v>2842649.3106</v>
      </c>
      <c r="U183" s="60" t="s">
        <v>544</v>
      </c>
      <c r="V183" s="60">
        <v>112193721.2756</v>
      </c>
      <c r="W183" s="60" t="s">
        <v>1990</v>
      </c>
      <c r="X183" s="60">
        <v>219410413.45519999</v>
      </c>
      <c r="Y183" s="60">
        <v>4229575037.8787999</v>
      </c>
      <c r="Z183" s="60">
        <v>2.5499999999999998</v>
      </c>
      <c r="AA183" s="60">
        <v>570692955.53480005</v>
      </c>
      <c r="AB183" s="60" t="s">
        <v>544</v>
      </c>
      <c r="AC183" s="60">
        <v>6772080780.3606005</v>
      </c>
      <c r="AD183" s="60" t="s">
        <v>544</v>
      </c>
      <c r="AE183" s="60" t="s">
        <v>544</v>
      </c>
      <c r="AF183" s="60">
        <v>8.4</v>
      </c>
      <c r="AG183" s="60" t="s">
        <v>1991</v>
      </c>
      <c r="AH183" s="60" t="s">
        <v>544</v>
      </c>
      <c r="AI183" s="60" t="s">
        <v>544</v>
      </c>
      <c r="AJ183" s="60" t="s">
        <v>544</v>
      </c>
      <c r="AK183" s="60">
        <v>3.52</v>
      </c>
      <c r="AL183" s="60">
        <v>5477584226.1204004</v>
      </c>
      <c r="AM183" s="60">
        <v>353847626.30599999</v>
      </c>
      <c r="AN183" s="60">
        <v>74693721.279200003</v>
      </c>
      <c r="AO183" s="60">
        <v>74339586.516599998</v>
      </c>
      <c r="AP183" s="60">
        <v>696621362.87339997</v>
      </c>
      <c r="AQ183" s="60">
        <v>6772080780.3606005</v>
      </c>
      <c r="AR183" s="60">
        <v>14.29</v>
      </c>
      <c r="AS183" s="60">
        <v>694362557.36059999</v>
      </c>
      <c r="AT183" s="60">
        <v>2842649.3106</v>
      </c>
      <c r="AU183" s="85">
        <v>115329</v>
      </c>
      <c r="AV183" s="60" t="s">
        <v>544</v>
      </c>
      <c r="AW183" s="60" t="s">
        <v>544</v>
      </c>
      <c r="AX183" s="60" t="s">
        <v>544</v>
      </c>
      <c r="AY183" s="60" t="s">
        <v>544</v>
      </c>
      <c r="AZ183" s="60">
        <v>973305895.77180004</v>
      </c>
      <c r="BA183" s="60">
        <v>5690333077.5548</v>
      </c>
      <c r="BB183" s="60" t="s">
        <v>1808</v>
      </c>
      <c r="BC183" s="60" t="s">
        <v>544</v>
      </c>
      <c r="BD183" s="60">
        <v>732427258.73520005</v>
      </c>
      <c r="BE183" s="60">
        <v>569372128.58239996</v>
      </c>
      <c r="BF183" s="60">
        <v>142180321.579</v>
      </c>
      <c r="BG183" s="60">
        <v>46726646.243600003</v>
      </c>
      <c r="BH183" s="60">
        <v>5805369448.1409998</v>
      </c>
      <c r="BI183" s="60">
        <v>12031010.718599999</v>
      </c>
      <c r="BJ183" s="60">
        <v>112193721.2756</v>
      </c>
      <c r="BK183" s="60">
        <v>198353751.89520001</v>
      </c>
      <c r="BL183" s="85" t="s">
        <v>2143</v>
      </c>
      <c r="BM183" s="60" t="s">
        <v>2144</v>
      </c>
      <c r="BN183" s="60">
        <v>72913476.256400004</v>
      </c>
      <c r="BO183" s="60">
        <v>6379125190.8118</v>
      </c>
      <c r="BP183" s="60">
        <v>5072942189.4057999</v>
      </c>
      <c r="BQ183" s="60">
        <v>182369831.52919999</v>
      </c>
      <c r="BR183" s="60" t="s">
        <v>544</v>
      </c>
      <c r="BS183" s="60">
        <v>110116768.749</v>
      </c>
      <c r="BT183" s="60">
        <v>573995022.91579998</v>
      </c>
      <c r="BU183" s="60">
        <v>219764548.21779999</v>
      </c>
      <c r="BV183" s="60" t="s">
        <v>544</v>
      </c>
      <c r="BW183" s="60">
        <v>5690333077.5548</v>
      </c>
      <c r="BX183" s="60" t="s">
        <v>544</v>
      </c>
      <c r="BY183" s="60" t="s">
        <v>544</v>
      </c>
      <c r="BZ183" s="60">
        <v>-1272970.9034</v>
      </c>
      <c r="CA183" s="60" t="s">
        <v>544</v>
      </c>
      <c r="CB183" s="60" t="s">
        <v>544</v>
      </c>
      <c r="CC183" s="60">
        <v>18395865.235599998</v>
      </c>
      <c r="CD183" s="60">
        <v>112557427.248</v>
      </c>
      <c r="CE183" s="60">
        <v>39940658.495399997</v>
      </c>
      <c r="CF183" s="60">
        <v>696621362.87339997</v>
      </c>
      <c r="CG183" s="60">
        <v>74339586.516599998</v>
      </c>
      <c r="CH183" s="60">
        <v>13399693.720000001</v>
      </c>
      <c r="CI183" s="60" t="s">
        <v>2138</v>
      </c>
      <c r="CJ183" s="60" t="s">
        <v>544</v>
      </c>
      <c r="CK183" s="60">
        <v>294104134.73439997</v>
      </c>
      <c r="CL183" s="60">
        <v>125</v>
      </c>
      <c r="CM183" s="85">
        <v>105309</v>
      </c>
      <c r="CN183" s="60">
        <v>28713.629400000002</v>
      </c>
      <c r="CO183" s="60">
        <v>12031010.718599999</v>
      </c>
      <c r="CP183" s="60">
        <v>292323889.71160001</v>
      </c>
      <c r="CQ183" s="60">
        <v>4229575037.8787999</v>
      </c>
      <c r="CR183" s="60" t="s">
        <v>544</v>
      </c>
      <c r="CS183" s="60">
        <v>28713.629400000002</v>
      </c>
      <c r="CT183" s="60" t="s">
        <v>544</v>
      </c>
      <c r="CU183" s="60">
        <v>198353751.89520001</v>
      </c>
      <c r="CV183" s="60">
        <v>39940658.495399997</v>
      </c>
      <c r="CW183" s="60">
        <v>198353751.89520001</v>
      </c>
      <c r="CX183" s="60">
        <v>219410413.45519999</v>
      </c>
      <c r="CY183" s="60" t="s">
        <v>544</v>
      </c>
      <c r="CZ183" s="60">
        <f t="shared" si="4"/>
        <v>10.448000001003008</v>
      </c>
      <c r="DA183" s="60" t="str">
        <f t="shared" si="5"/>
        <v>N</v>
      </c>
    </row>
    <row r="184" spans="1:105">
      <c r="A184" s="13" t="s">
        <v>980</v>
      </c>
      <c r="B184" s="13">
        <v>115329</v>
      </c>
      <c r="C184" s="13">
        <v>2023</v>
      </c>
      <c r="D184" s="13" t="s">
        <v>1</v>
      </c>
      <c r="E184" s="13" t="s">
        <v>13</v>
      </c>
      <c r="F184" s="84" t="s">
        <v>1804</v>
      </c>
      <c r="G184" s="60" t="s">
        <v>1987</v>
      </c>
      <c r="H184" s="60" t="s">
        <v>2142</v>
      </c>
      <c r="I184" s="60" t="s">
        <v>1989</v>
      </c>
      <c r="J184" s="60" t="s">
        <v>2138</v>
      </c>
      <c r="K184" s="85">
        <v>105309</v>
      </c>
      <c r="L184" s="60">
        <v>75201300000</v>
      </c>
      <c r="M184" s="60">
        <v>7601542521.2930002</v>
      </c>
      <c r="N184" s="60">
        <v>834932123.1365</v>
      </c>
      <c r="O184" s="60">
        <v>56565819.938199997</v>
      </c>
      <c r="P184" s="60">
        <v>-0.71</v>
      </c>
      <c r="Q184" s="60" t="s">
        <v>544</v>
      </c>
      <c r="R184" s="85">
        <v>2700</v>
      </c>
      <c r="S184" s="85">
        <v>269</v>
      </c>
      <c r="T184" s="60">
        <v>3399983827.1872001</v>
      </c>
      <c r="U184" s="60" t="s">
        <v>544</v>
      </c>
      <c r="V184" s="60">
        <v>112100597.41140001</v>
      </c>
      <c r="W184" s="60" t="s">
        <v>1990</v>
      </c>
      <c r="X184" s="60">
        <v>245468972.72659999</v>
      </c>
      <c r="Y184" s="60">
        <v>4797834811.3916998</v>
      </c>
      <c r="Z184" s="60">
        <v>2.35</v>
      </c>
      <c r="AA184" s="60">
        <v>695104570.02639997</v>
      </c>
      <c r="AB184" s="60" t="s">
        <v>544</v>
      </c>
      <c r="AC184" s="60">
        <v>7601542521.2930002</v>
      </c>
      <c r="AD184" s="60" t="s">
        <v>544</v>
      </c>
      <c r="AE184" s="60" t="s">
        <v>544</v>
      </c>
      <c r="AF184" s="60">
        <v>7.75</v>
      </c>
      <c r="AG184" s="60" t="s">
        <v>1991</v>
      </c>
      <c r="AH184" s="60" t="s">
        <v>544</v>
      </c>
      <c r="AI184" s="60" t="s">
        <v>544</v>
      </c>
      <c r="AJ184" s="60" t="s">
        <v>544</v>
      </c>
      <c r="AK184" s="60">
        <v>3.55</v>
      </c>
      <c r="AL184" s="60">
        <v>6130083191.7007999</v>
      </c>
      <c r="AM184" s="60">
        <v>413882683.58969998</v>
      </c>
      <c r="AN184" s="60">
        <v>111969190.03839999</v>
      </c>
      <c r="AO184" s="60">
        <v>137765468.1803</v>
      </c>
      <c r="AP184" s="60">
        <v>729583843.04439998</v>
      </c>
      <c r="AQ184" s="60">
        <v>7601542521.2930002</v>
      </c>
      <c r="AR184" s="60">
        <v>12.77</v>
      </c>
      <c r="AS184" s="60">
        <v>726915262.54700005</v>
      </c>
      <c r="AT184" s="60">
        <v>3399983827.1872001</v>
      </c>
      <c r="AU184" s="85">
        <v>115329</v>
      </c>
      <c r="AV184" s="60" t="s">
        <v>544</v>
      </c>
      <c r="AW184" s="60" t="s">
        <v>544</v>
      </c>
      <c r="AX184" s="60" t="s">
        <v>544</v>
      </c>
      <c r="AY184" s="60" t="s">
        <v>544</v>
      </c>
      <c r="AZ184" s="60">
        <v>1033620071.0822999</v>
      </c>
      <c r="BA184" s="60">
        <v>3028313235.1025</v>
      </c>
      <c r="BB184" s="60" t="s">
        <v>1808</v>
      </c>
      <c r="BC184" s="60" t="s">
        <v>544</v>
      </c>
      <c r="BD184" s="60">
        <v>747707952.25619996</v>
      </c>
      <c r="BE184" s="60">
        <v>540650365.47759998</v>
      </c>
      <c r="BF184" s="60">
        <v>156405098.62459999</v>
      </c>
      <c r="BG184" s="60">
        <v>46932648.672799997</v>
      </c>
      <c r="BH184" s="60">
        <v>6540397659.7011003</v>
      </c>
      <c r="BI184" s="60">
        <v>17729887.092799999</v>
      </c>
      <c r="BJ184" s="60">
        <v>112100597.41140001</v>
      </c>
      <c r="BK184" s="60">
        <v>221421423.47130001</v>
      </c>
      <c r="BL184" s="85" t="s">
        <v>2143</v>
      </c>
      <c r="BM184" s="60" t="s">
        <v>2144</v>
      </c>
      <c r="BN184" s="60">
        <v>102022662.7298</v>
      </c>
      <c r="BO184" s="60">
        <v>7108340325.7207003</v>
      </c>
      <c r="BP184" s="60">
        <v>5792689707.4448996</v>
      </c>
      <c r="BQ184" s="60">
        <v>117488299.7036</v>
      </c>
      <c r="BR184" s="60" t="s">
        <v>544</v>
      </c>
      <c r="BS184" s="60">
        <v>127252878.34190001</v>
      </c>
      <c r="BT184" s="60">
        <v>541014262.81809998</v>
      </c>
      <c r="BU184" s="60">
        <v>322463585.03350002</v>
      </c>
      <c r="BV184" s="60" t="s">
        <v>544</v>
      </c>
      <c r="BW184" s="60">
        <v>3028313235.1025</v>
      </c>
      <c r="BX184" s="60" t="s">
        <v>544</v>
      </c>
      <c r="BY184" s="60" t="s">
        <v>544</v>
      </c>
      <c r="BZ184" s="60">
        <v>-657036.86490000004</v>
      </c>
      <c r="CA184" s="60" t="s">
        <v>544</v>
      </c>
      <c r="CB184" s="60" t="s">
        <v>544</v>
      </c>
      <c r="CC184" s="60">
        <v>33569529.666699998</v>
      </c>
      <c r="CD184" s="60">
        <v>115446431.29269999</v>
      </c>
      <c r="CE184" s="60">
        <v>61943413.970899999</v>
      </c>
      <c r="CF184" s="60">
        <v>729583843.04439998</v>
      </c>
      <c r="CG184" s="60">
        <v>34974577.731600001</v>
      </c>
      <c r="CH184" s="60">
        <v>82351989.820600003</v>
      </c>
      <c r="CI184" s="60" t="s">
        <v>2138</v>
      </c>
      <c r="CJ184" s="60">
        <v>11.4</v>
      </c>
      <c r="CK184" s="60">
        <v>357438162.7651</v>
      </c>
      <c r="CL184" s="60">
        <v>124</v>
      </c>
      <c r="CM184" s="85">
        <v>105309</v>
      </c>
      <c r="CN184" s="60">
        <v>10583347.6546</v>
      </c>
      <c r="CO184" s="60">
        <v>17729887.092799999</v>
      </c>
      <c r="CP184" s="60">
        <v>347491635.45639998</v>
      </c>
      <c r="CQ184" s="60">
        <v>4797834811.3916998</v>
      </c>
      <c r="CR184" s="60" t="s">
        <v>544</v>
      </c>
      <c r="CS184" s="60">
        <v>10583347.6546</v>
      </c>
      <c r="CT184" s="60" t="s">
        <v>544</v>
      </c>
      <c r="CU184" s="60">
        <v>221421423.47130001</v>
      </c>
      <c r="CV184" s="60">
        <v>61943413.970899999</v>
      </c>
      <c r="CW184" s="60">
        <v>221421423.47130001</v>
      </c>
      <c r="CX184" s="60">
        <v>245468972.72659999</v>
      </c>
      <c r="CY184" s="60">
        <v>10.199999999999999</v>
      </c>
      <c r="CZ184" s="60">
        <f t="shared" si="4"/>
        <v>9.8928999988292485</v>
      </c>
      <c r="DA184" s="60" t="str">
        <f t="shared" si="5"/>
        <v>N</v>
      </c>
    </row>
    <row r="185" spans="1:105">
      <c r="A185" s="13" t="s">
        <v>981</v>
      </c>
      <c r="B185" s="13">
        <v>1007588</v>
      </c>
      <c r="C185" s="13">
        <v>2022</v>
      </c>
      <c r="D185" s="13" t="s">
        <v>10</v>
      </c>
      <c r="E185" s="13" t="s">
        <v>13</v>
      </c>
      <c r="F185" s="84" t="s">
        <v>1812</v>
      </c>
      <c r="G185" s="60" t="s">
        <v>2128</v>
      </c>
      <c r="H185" s="60" t="s">
        <v>2146</v>
      </c>
      <c r="I185" s="60" t="s">
        <v>2130</v>
      </c>
      <c r="J185" s="60" t="s">
        <v>981</v>
      </c>
      <c r="K185" s="85">
        <v>1007588</v>
      </c>
      <c r="L185" s="60">
        <v>2580335000000</v>
      </c>
      <c r="M185" s="60">
        <v>104511855277.9865</v>
      </c>
      <c r="N185" s="60">
        <v>1613566955.6722</v>
      </c>
      <c r="O185" s="60">
        <v>387210705.764</v>
      </c>
      <c r="P185" s="60">
        <v>-0.83343999999999996</v>
      </c>
      <c r="Q185" s="60" t="s">
        <v>544</v>
      </c>
      <c r="R185" s="85">
        <v>21659</v>
      </c>
      <c r="S185" s="85">
        <v>806</v>
      </c>
      <c r="T185" s="60">
        <v>28851247900.608002</v>
      </c>
      <c r="U185" s="60" t="s">
        <v>544</v>
      </c>
      <c r="V185" s="60">
        <v>750727032.56649995</v>
      </c>
      <c r="W185" s="60" t="s">
        <v>2131</v>
      </c>
      <c r="X185" s="60">
        <v>2891038258.9981999</v>
      </c>
      <c r="Y185" s="60">
        <v>81658647021.225693</v>
      </c>
      <c r="Z185" s="60">
        <v>18.51221</v>
      </c>
      <c r="AA185" s="60">
        <v>2068377522.0973001</v>
      </c>
      <c r="AB185" s="60">
        <v>46569539959.110603</v>
      </c>
      <c r="AC185" s="60">
        <v>104511855277.9865</v>
      </c>
      <c r="AD185" s="60">
        <v>4.6500000000000004</v>
      </c>
      <c r="AE185" s="60">
        <v>5541163413.6152</v>
      </c>
      <c r="AF185" s="60">
        <v>23.41901</v>
      </c>
      <c r="AG185" s="60" t="s">
        <v>2132</v>
      </c>
      <c r="AH185" s="60" t="s">
        <v>544</v>
      </c>
      <c r="AI185" s="60">
        <v>5245003928.2024002</v>
      </c>
      <c r="AJ185" s="60" t="s">
        <v>544</v>
      </c>
      <c r="AK185" s="60">
        <v>3.6614300000000002</v>
      </c>
      <c r="AL185" s="60">
        <v>87824531975.186493</v>
      </c>
      <c r="AM185" s="60">
        <v>2686942574.2340999</v>
      </c>
      <c r="AN185" s="60">
        <v>5628326325.6239996</v>
      </c>
      <c r="AO185" s="60">
        <v>11682462917.9527</v>
      </c>
      <c r="AP185" s="60">
        <v>6151668326.5839005</v>
      </c>
      <c r="AQ185" s="60">
        <v>104511855277.9865</v>
      </c>
      <c r="AR185" s="60">
        <v>4.5884499999999999</v>
      </c>
      <c r="AS185" s="60">
        <v>5450436218.9591999</v>
      </c>
      <c r="AT185" s="60">
        <v>28873929699.271999</v>
      </c>
      <c r="AU185" s="85">
        <v>1007588</v>
      </c>
      <c r="AV185" s="60" t="s">
        <v>544</v>
      </c>
      <c r="AW185" s="60" t="s">
        <v>544</v>
      </c>
      <c r="AX185" s="60">
        <v>275057312.01289999</v>
      </c>
      <c r="AY185" s="60">
        <v>6291890446.1816998</v>
      </c>
      <c r="AZ185" s="60">
        <v>35072905777.355103</v>
      </c>
      <c r="BA185" s="60" t="s">
        <v>544</v>
      </c>
      <c r="BB185" s="60" t="s">
        <v>1808</v>
      </c>
      <c r="BC185" s="60">
        <v>112721127272.30231</v>
      </c>
      <c r="BD185" s="60">
        <v>1425915574.9395001</v>
      </c>
      <c r="BE185" s="60" t="s">
        <v>544</v>
      </c>
      <c r="BF185" s="60">
        <v>-2288471975.5619001</v>
      </c>
      <c r="BG185" s="60">
        <v>541082407.77209997</v>
      </c>
      <c r="BH185" s="60">
        <v>35165820145.453697</v>
      </c>
      <c r="BI185" s="60">
        <v>1069487310.2194999</v>
      </c>
      <c r="BJ185" s="60" t="s">
        <v>544</v>
      </c>
      <c r="BK185" s="60">
        <v>1274271549.5859001</v>
      </c>
      <c r="BL185" s="85" t="s">
        <v>2147</v>
      </c>
      <c r="BM185" s="60" t="s">
        <v>2148</v>
      </c>
      <c r="BN185" s="60">
        <v>560199923.78890002</v>
      </c>
      <c r="BO185" s="60">
        <v>88637593450.867096</v>
      </c>
      <c r="BP185" s="60">
        <v>33739904570.514198</v>
      </c>
      <c r="BQ185" s="60">
        <v>21773635646.778198</v>
      </c>
      <c r="BR185" s="60" t="s">
        <v>544</v>
      </c>
      <c r="BS185" s="60">
        <v>3218020688.6669002</v>
      </c>
      <c r="BT185" s="60">
        <v>4097507431.8635001</v>
      </c>
      <c r="BU185" s="60">
        <v>3806167828.6668</v>
      </c>
      <c r="BV185" s="60" t="s">
        <v>544</v>
      </c>
      <c r="BW185" s="60" t="s">
        <v>544</v>
      </c>
      <c r="BX185" s="60">
        <v>5245003928.2024002</v>
      </c>
      <c r="BY185" s="60" t="s">
        <v>544</v>
      </c>
      <c r="BZ185" s="60">
        <v>126167505.0685</v>
      </c>
      <c r="CA185" s="60">
        <v>160311712.70019999</v>
      </c>
      <c r="CB185" s="60" t="s">
        <v>2004</v>
      </c>
      <c r="CC185" s="60">
        <v>5274085234.3465996</v>
      </c>
      <c r="CD185" s="60">
        <v>486889110.24989998</v>
      </c>
      <c r="CE185" s="60">
        <v>1818837233.5813999</v>
      </c>
      <c r="CF185" s="60">
        <v>6151668326.5839005</v>
      </c>
      <c r="CG185" s="60">
        <v>4666132023.7276001</v>
      </c>
      <c r="CH185" s="60">
        <v>85056744.989999995</v>
      </c>
      <c r="CI185" s="60" t="s">
        <v>981</v>
      </c>
      <c r="CJ185" s="60">
        <v>11.26</v>
      </c>
      <c r="CK185" s="60">
        <v>8519364584.6222</v>
      </c>
      <c r="CL185" s="60">
        <v>1197.17</v>
      </c>
      <c r="CM185" s="85">
        <v>1007588</v>
      </c>
      <c r="CN185" s="60">
        <v>-38478051.305</v>
      </c>
      <c r="CO185" s="60">
        <v>1069487310.2194999</v>
      </c>
      <c r="CP185" s="60">
        <v>3451238182.7870998</v>
      </c>
      <c r="CQ185" s="60">
        <v>81658647021.225693</v>
      </c>
      <c r="CR185" s="60">
        <v>47064732.227799997</v>
      </c>
      <c r="CS185" s="60">
        <v>-38478051.305</v>
      </c>
      <c r="CT185" s="60">
        <v>609694848.73070002</v>
      </c>
      <c r="CU185" s="60">
        <v>664576700.85520005</v>
      </c>
      <c r="CV185" s="60">
        <v>1818837233.5813999</v>
      </c>
      <c r="CW185" s="60">
        <v>1274271549.5859001</v>
      </c>
      <c r="CX185" s="60">
        <v>2891038258.9981999</v>
      </c>
      <c r="CY185" s="60">
        <v>11.26</v>
      </c>
      <c r="CZ185" s="60">
        <f t="shared" si="4"/>
        <v>24.689400002867426</v>
      </c>
      <c r="DA185" s="60" t="str">
        <f t="shared" si="5"/>
        <v>Y</v>
      </c>
    </row>
    <row r="186" spans="1:105">
      <c r="A186" s="13" t="s">
        <v>981</v>
      </c>
      <c r="B186" s="13">
        <v>1007588</v>
      </c>
      <c r="C186" s="13">
        <v>2023</v>
      </c>
      <c r="D186" s="13" t="s">
        <v>10</v>
      </c>
      <c r="E186" s="13" t="s">
        <v>13</v>
      </c>
      <c r="F186" s="84" t="s">
        <v>1804</v>
      </c>
      <c r="G186" s="60" t="s">
        <v>2128</v>
      </c>
      <c r="H186" s="60" t="s">
        <v>2146</v>
      </c>
      <c r="I186" s="60" t="s">
        <v>2130</v>
      </c>
      <c r="J186" s="60" t="s">
        <v>981</v>
      </c>
      <c r="K186" s="85">
        <v>1007588</v>
      </c>
      <c r="L186" s="60">
        <v>2972370000000</v>
      </c>
      <c r="M186" s="60">
        <v>96224344372.794006</v>
      </c>
      <c r="N186" s="60">
        <v>1337293621.4858</v>
      </c>
      <c r="O186" s="60">
        <v>893816768.48199999</v>
      </c>
      <c r="P186" s="60">
        <v>-1.18634</v>
      </c>
      <c r="Q186" s="60" t="s">
        <v>544</v>
      </c>
      <c r="R186" s="85">
        <v>22999</v>
      </c>
      <c r="S186" s="85">
        <v>831</v>
      </c>
      <c r="T186" s="60">
        <v>30899449635.920799</v>
      </c>
      <c r="U186" s="60" t="s">
        <v>544</v>
      </c>
      <c r="V186" s="60">
        <v>804985431.54920006</v>
      </c>
      <c r="W186" s="60" t="s">
        <v>2131</v>
      </c>
      <c r="X186" s="60">
        <v>4364616377.2925997</v>
      </c>
      <c r="Y186" s="60">
        <v>71458627331.623398</v>
      </c>
      <c r="Z186" s="60">
        <v>33.908320000000003</v>
      </c>
      <c r="AA186" s="60" t="s">
        <v>544</v>
      </c>
      <c r="AB186" s="60">
        <v>46868501096.401604</v>
      </c>
      <c r="AC186" s="60">
        <v>96224344372.794006</v>
      </c>
      <c r="AD186" s="60">
        <v>5.46</v>
      </c>
      <c r="AE186" s="60">
        <v>5572774356.2765999</v>
      </c>
      <c r="AF186" s="60">
        <v>21.10669</v>
      </c>
      <c r="AG186" s="60" t="s">
        <v>2132</v>
      </c>
      <c r="AH186" s="60" t="s">
        <v>544</v>
      </c>
      <c r="AI186" s="60">
        <v>5944253799.1716003</v>
      </c>
      <c r="AJ186" s="60" t="s">
        <v>544</v>
      </c>
      <c r="AK186" s="60">
        <v>5.5172299999999996</v>
      </c>
      <c r="AL186" s="60">
        <v>75114826746.051407</v>
      </c>
      <c r="AM186" s="60">
        <v>3868468757.0914001</v>
      </c>
      <c r="AN186" s="60">
        <v>7964195526.3067999</v>
      </c>
      <c r="AO186" s="60">
        <v>7548300414.9454002</v>
      </c>
      <c r="AP186" s="60">
        <v>6810650690.6921997</v>
      </c>
      <c r="AQ186" s="60">
        <v>96224344372.794006</v>
      </c>
      <c r="AR186" s="60">
        <v>3.5815100000000002</v>
      </c>
      <c r="AS186" s="60">
        <v>5966429260.4686003</v>
      </c>
      <c r="AT186" s="60">
        <v>30961055333.509399</v>
      </c>
      <c r="AU186" s="85">
        <v>1007588</v>
      </c>
      <c r="AV186" s="60" t="s">
        <v>544</v>
      </c>
      <c r="AW186" s="60" t="s">
        <v>544</v>
      </c>
      <c r="AX186" s="60">
        <v>195662026.3928</v>
      </c>
      <c r="AY186" s="60">
        <v>6377759787.8257999</v>
      </c>
      <c r="AZ186" s="60">
        <v>32182130114.037201</v>
      </c>
      <c r="BA186" s="60" t="s">
        <v>544</v>
      </c>
      <c r="BB186" s="60" t="s">
        <v>1808</v>
      </c>
      <c r="BC186" s="60">
        <v>108890158542.2354</v>
      </c>
      <c r="BD186" s="60">
        <v>1812657816.6466</v>
      </c>
      <c r="BE186" s="60" t="s">
        <v>544</v>
      </c>
      <c r="BF186" s="60">
        <v>-1882227256.5404</v>
      </c>
      <c r="BG186" s="60">
        <v>634250566.03040004</v>
      </c>
      <c r="BH186" s="60">
        <v>37338815121.335197</v>
      </c>
      <c r="BI186" s="60">
        <v>2243347359.8513999</v>
      </c>
      <c r="BJ186" s="60" t="s">
        <v>544</v>
      </c>
      <c r="BK186" s="60">
        <v>1372806732.4972</v>
      </c>
      <c r="BL186" s="85" t="s">
        <v>2147</v>
      </c>
      <c r="BM186" s="60" t="s">
        <v>2148</v>
      </c>
      <c r="BN186" s="60">
        <v>915021041.69299996</v>
      </c>
      <c r="BO186" s="60">
        <v>84675979215.104202</v>
      </c>
      <c r="BP186" s="60">
        <v>35526157304.688599</v>
      </c>
      <c r="BQ186" s="60">
        <v>18553706686.688801</v>
      </c>
      <c r="BR186" s="60" t="s">
        <v>544</v>
      </c>
      <c r="BS186" s="60">
        <v>3066526381.5450001</v>
      </c>
      <c r="BT186" s="60">
        <v>3656199414.428</v>
      </c>
      <c r="BU186" s="60">
        <v>5611816117.3338003</v>
      </c>
      <c r="BV186" s="60" t="s">
        <v>544</v>
      </c>
      <c r="BW186" s="60" t="s">
        <v>544</v>
      </c>
      <c r="BX186" s="60">
        <v>5944253799.1716003</v>
      </c>
      <c r="BY186" s="60" t="s">
        <v>544</v>
      </c>
      <c r="BZ186" s="60">
        <v>149789575.7974</v>
      </c>
      <c r="CA186" s="60">
        <v>63936548.994999997</v>
      </c>
      <c r="CB186" s="60" t="s">
        <v>1833</v>
      </c>
      <c r="CC186" s="60">
        <v>7077565549.6611996</v>
      </c>
      <c r="CD186" s="60">
        <v>490579475.17479998</v>
      </c>
      <c r="CE186" s="60">
        <v>3045483973.0149999</v>
      </c>
      <c r="CF186" s="60">
        <v>6810650690.6921997</v>
      </c>
      <c r="CG186" s="60">
        <v>6669504688.8601999</v>
      </c>
      <c r="CH186" s="60">
        <v>104855940.35179999</v>
      </c>
      <c r="CI186" s="60" t="s">
        <v>981</v>
      </c>
      <c r="CJ186" s="60">
        <v>12.68</v>
      </c>
      <c r="CK186" s="60">
        <v>12328811903.5994</v>
      </c>
      <c r="CL186" s="60">
        <v>679.92</v>
      </c>
      <c r="CM186" s="85">
        <v>1007588</v>
      </c>
      <c r="CN186" s="60">
        <v>123211395.1772</v>
      </c>
      <c r="CO186" s="60">
        <v>2243347359.8513999</v>
      </c>
      <c r="CP186" s="60">
        <v>5279637418.9856005</v>
      </c>
      <c r="CQ186" s="60">
        <v>71458627331.623398</v>
      </c>
      <c r="CR186" s="60">
        <v>47491097.405400001</v>
      </c>
      <c r="CS186" s="60">
        <v>123211395.1772</v>
      </c>
      <c r="CT186" s="60">
        <v>603269666.08700001</v>
      </c>
      <c r="CU186" s="60">
        <v>769537066.4102</v>
      </c>
      <c r="CV186" s="60">
        <v>3045483973.0149999</v>
      </c>
      <c r="CW186" s="60">
        <v>1372806732.4972</v>
      </c>
      <c r="CX186" s="60">
        <v>4364616377.2925997</v>
      </c>
      <c r="CY186" s="60">
        <v>12.68</v>
      </c>
      <c r="CZ186" s="60">
        <f t="shared" si="4"/>
        <v>30.890000024155977</v>
      </c>
      <c r="DA186" s="60" t="str">
        <f t="shared" si="5"/>
        <v>Y</v>
      </c>
    </row>
    <row r="187" spans="1:105">
      <c r="A187" s="13" t="s">
        <v>982</v>
      </c>
      <c r="B187" s="13">
        <v>115085</v>
      </c>
      <c r="C187" s="13">
        <v>2022</v>
      </c>
      <c r="D187" s="13" t="s">
        <v>1</v>
      </c>
      <c r="E187" s="13" t="s">
        <v>13</v>
      </c>
      <c r="F187" s="84" t="s">
        <v>1812</v>
      </c>
      <c r="G187" s="60" t="s">
        <v>1949</v>
      </c>
      <c r="H187" s="60" t="s">
        <v>1954</v>
      </c>
      <c r="I187" s="60" t="s">
        <v>1951</v>
      </c>
      <c r="J187" s="60" t="s">
        <v>982</v>
      </c>
      <c r="K187" s="85">
        <v>115085</v>
      </c>
      <c r="L187" s="60">
        <v>232078100000</v>
      </c>
      <c r="M187" s="60">
        <v>61887493341.069298</v>
      </c>
      <c r="N187" s="60">
        <v>1140800000.1426001</v>
      </c>
      <c r="O187" s="60">
        <v>363706666.71210003</v>
      </c>
      <c r="P187" s="60">
        <v>-0.19</v>
      </c>
      <c r="Q187" s="60">
        <v>5490986667.3529997</v>
      </c>
      <c r="R187" s="85">
        <v>3105</v>
      </c>
      <c r="S187" s="85">
        <v>82</v>
      </c>
      <c r="T187" s="60">
        <v>12090026668.1779</v>
      </c>
      <c r="U187" s="60" t="s">
        <v>544</v>
      </c>
      <c r="V187" s="60" t="s">
        <v>544</v>
      </c>
      <c r="W187" s="60" t="s">
        <v>1952</v>
      </c>
      <c r="X187" s="60">
        <v>1717333333.5480001</v>
      </c>
      <c r="Y187" s="60">
        <v>42024613338.586403</v>
      </c>
      <c r="Z187" s="60">
        <v>10.61</v>
      </c>
      <c r="AA187" s="60" t="s">
        <v>544</v>
      </c>
      <c r="AB187" s="60">
        <v>57245973340.489098</v>
      </c>
      <c r="AC187" s="60">
        <v>61887493341.069298</v>
      </c>
      <c r="AD187" s="60">
        <v>15.15</v>
      </c>
      <c r="AE187" s="60">
        <v>7951200000.9939003</v>
      </c>
      <c r="AF187" s="60">
        <v>3.03</v>
      </c>
      <c r="AG187" s="60" t="s">
        <v>1953</v>
      </c>
      <c r="AH187" s="60" t="s">
        <v>544</v>
      </c>
      <c r="AI187" s="60">
        <v>10819066668.0191</v>
      </c>
      <c r="AJ187" s="60" t="s">
        <v>544</v>
      </c>
      <c r="AK187" s="60">
        <v>3.07</v>
      </c>
      <c r="AL187" s="60">
        <v>46496720005.812103</v>
      </c>
      <c r="AM187" s="60">
        <v>1811600000.2265</v>
      </c>
      <c r="AN187" s="60">
        <v>501493333.39600003</v>
      </c>
      <c r="AO187" s="60">
        <v>3020160000.3775001</v>
      </c>
      <c r="AP187" s="60">
        <v>8998746667.7915001</v>
      </c>
      <c r="AQ187" s="60">
        <v>61887493341.069298</v>
      </c>
      <c r="AR187" s="60">
        <v>2.61</v>
      </c>
      <c r="AS187" s="60">
        <v>9556106667.8612003</v>
      </c>
      <c r="AT187" s="60">
        <v>31599280003.949902</v>
      </c>
      <c r="AU187" s="85">
        <v>115085</v>
      </c>
      <c r="AV187" s="60" t="s">
        <v>544</v>
      </c>
      <c r="AW187" s="60" t="s">
        <v>544</v>
      </c>
      <c r="AX187" s="60">
        <v>91226666.678100005</v>
      </c>
      <c r="AY187" s="60">
        <v>7951200000.9939003</v>
      </c>
      <c r="AZ187" s="60">
        <v>11871333334.817301</v>
      </c>
      <c r="BA187" s="60">
        <v>4186053333.8565998</v>
      </c>
      <c r="BB187" s="60" t="s">
        <v>1808</v>
      </c>
      <c r="BC187" s="60">
        <v>71426453342.261597</v>
      </c>
      <c r="BD187" s="60">
        <v>1333466666.8334</v>
      </c>
      <c r="BE187" s="60">
        <v>2781733333.6810999</v>
      </c>
      <c r="BF187" s="60" t="s">
        <v>544</v>
      </c>
      <c r="BG187" s="60">
        <v>239173333.36320001</v>
      </c>
      <c r="BH187" s="60">
        <v>43736533338.8004</v>
      </c>
      <c r="BI187" s="60">
        <v>335040000.04189998</v>
      </c>
      <c r="BJ187" s="60" t="s">
        <v>544</v>
      </c>
      <c r="BK187" s="60">
        <v>707546666.75510001</v>
      </c>
      <c r="BL187" s="85" t="s">
        <v>2150</v>
      </c>
      <c r="BM187" s="60" t="s">
        <v>2151</v>
      </c>
      <c r="BN187" s="60">
        <v>420560000.05260003</v>
      </c>
      <c r="BO187" s="60">
        <v>57311146673.830597</v>
      </c>
      <c r="BP187" s="60">
        <v>42403066671.967102</v>
      </c>
      <c r="BQ187" s="60">
        <v>1278693333.4932001</v>
      </c>
      <c r="BR187" s="60">
        <v>4842160000.6052999</v>
      </c>
      <c r="BS187" s="60">
        <v>1001146666.7918</v>
      </c>
      <c r="BT187" s="60">
        <v>4472106667.2257004</v>
      </c>
      <c r="BU187" s="60">
        <v>1903573333.5713</v>
      </c>
      <c r="BV187" s="60">
        <v>810240000.1013</v>
      </c>
      <c r="BW187" s="60">
        <v>4186053333.8565998</v>
      </c>
      <c r="BX187" s="60">
        <v>9485733334.5191002</v>
      </c>
      <c r="BY187" s="60" t="s">
        <v>544</v>
      </c>
      <c r="BZ187" s="60">
        <v>933333.33349999995</v>
      </c>
      <c r="CA187" s="60" t="s">
        <v>544</v>
      </c>
      <c r="CB187" s="60" t="s">
        <v>1898</v>
      </c>
      <c r="CC187" s="60">
        <v>401173333.38349998</v>
      </c>
      <c r="CD187" s="60">
        <v>463813333.39130002</v>
      </c>
      <c r="CE187" s="60">
        <v>1067706666.8001</v>
      </c>
      <c r="CF187" s="60">
        <v>8998746667.7915001</v>
      </c>
      <c r="CG187" s="60">
        <v>311680000.03899997</v>
      </c>
      <c r="CH187" s="60">
        <v>341493333.37599999</v>
      </c>
      <c r="CI187" s="60" t="s">
        <v>982</v>
      </c>
      <c r="CJ187" s="60">
        <v>18.899999999999999</v>
      </c>
      <c r="CK187" s="60">
        <v>2218826666.9439998</v>
      </c>
      <c r="CL187" s="60">
        <v>196</v>
      </c>
      <c r="CM187" s="85">
        <v>115085</v>
      </c>
      <c r="CN187" s="60" t="s">
        <v>544</v>
      </c>
      <c r="CO187" s="60">
        <v>335040000.04189998</v>
      </c>
      <c r="CP187" s="60">
        <v>2137893333.6006</v>
      </c>
      <c r="CQ187" s="60">
        <v>42024613338.586403</v>
      </c>
      <c r="CR187" s="60">
        <v>3573333.3338000001</v>
      </c>
      <c r="CS187" s="60" t="s">
        <v>544</v>
      </c>
      <c r="CT187" s="60">
        <v>398666666.71649998</v>
      </c>
      <c r="CU187" s="60">
        <v>308880000.03860003</v>
      </c>
      <c r="CV187" s="60">
        <v>1067706666.8001</v>
      </c>
      <c r="CW187" s="60">
        <v>707546666.75510001</v>
      </c>
      <c r="CX187" s="60">
        <v>1717333333.5480001</v>
      </c>
      <c r="CY187" s="60">
        <v>16.57</v>
      </c>
      <c r="CZ187" s="60">
        <f t="shared" si="4"/>
        <v>3.7499999995312483</v>
      </c>
      <c r="DA187" s="60" t="str">
        <f t="shared" si="5"/>
        <v>Y</v>
      </c>
    </row>
    <row r="188" spans="1:105">
      <c r="A188" s="13" t="s">
        <v>982</v>
      </c>
      <c r="B188" s="13">
        <v>115085</v>
      </c>
      <c r="C188" s="13">
        <v>2023</v>
      </c>
      <c r="D188" s="13" t="s">
        <v>1</v>
      </c>
      <c r="E188" s="13" t="s">
        <v>13</v>
      </c>
      <c r="F188" s="84" t="s">
        <v>1804</v>
      </c>
      <c r="G188" s="60" t="s">
        <v>1949</v>
      </c>
      <c r="H188" s="60" t="s">
        <v>2149</v>
      </c>
      <c r="I188" s="60" t="s">
        <v>1951</v>
      </c>
      <c r="J188" s="60" t="s">
        <v>982</v>
      </c>
      <c r="K188" s="85">
        <v>115085</v>
      </c>
      <c r="L188" s="60">
        <v>253382800000</v>
      </c>
      <c r="M188" s="60">
        <v>67568746675.112801</v>
      </c>
      <c r="N188" s="60">
        <v>525200000.06569999</v>
      </c>
      <c r="O188" s="60">
        <v>445013333.389</v>
      </c>
      <c r="P188" s="60">
        <v>-0.17</v>
      </c>
      <c r="Q188" s="60">
        <v>5552613334.0274</v>
      </c>
      <c r="R188" s="85">
        <v>3154</v>
      </c>
      <c r="S188" s="85">
        <v>82</v>
      </c>
      <c r="T188" s="60">
        <v>18348693335.6269</v>
      </c>
      <c r="U188" s="60" t="s">
        <v>544</v>
      </c>
      <c r="V188" s="60" t="s">
        <v>544</v>
      </c>
      <c r="W188" s="60" t="s">
        <v>1952</v>
      </c>
      <c r="X188" s="60">
        <v>2093440000.2616999</v>
      </c>
      <c r="Y188" s="60">
        <v>45922400005.740303</v>
      </c>
      <c r="Z188" s="60">
        <v>12.15</v>
      </c>
      <c r="AA188" s="60" t="s">
        <v>544</v>
      </c>
      <c r="AB188" s="60">
        <v>59472853340.767403</v>
      </c>
      <c r="AC188" s="60">
        <v>67568746675.112801</v>
      </c>
      <c r="AD188" s="60">
        <v>13.62</v>
      </c>
      <c r="AE188" s="60">
        <v>8712293334.4223995</v>
      </c>
      <c r="AF188" s="60">
        <v>2.14</v>
      </c>
      <c r="AG188" s="60" t="s">
        <v>1953</v>
      </c>
      <c r="AH188" s="60" t="s">
        <v>544</v>
      </c>
      <c r="AI188" s="60">
        <v>11254586668.0735</v>
      </c>
      <c r="AJ188" s="60" t="s">
        <v>544</v>
      </c>
      <c r="AK188" s="60">
        <v>3.47</v>
      </c>
      <c r="AL188" s="60">
        <v>50974480006.371803</v>
      </c>
      <c r="AM188" s="60">
        <v>1677840000.2097001</v>
      </c>
      <c r="AN188" s="60">
        <v>1435413333.5128</v>
      </c>
      <c r="AO188" s="60">
        <v>3252266667.0732002</v>
      </c>
      <c r="AP188" s="60">
        <v>9632320001.2040005</v>
      </c>
      <c r="AQ188" s="60">
        <v>67568746675.112801</v>
      </c>
      <c r="AR188" s="60">
        <v>1.08</v>
      </c>
      <c r="AS188" s="60">
        <v>10011813334.584801</v>
      </c>
      <c r="AT188" s="60">
        <v>39830426671.6455</v>
      </c>
      <c r="AU188" s="85">
        <v>115085</v>
      </c>
      <c r="AV188" s="60" t="s">
        <v>544</v>
      </c>
      <c r="AW188" s="60" t="s">
        <v>544</v>
      </c>
      <c r="AX188" s="60">
        <v>91573333.344799995</v>
      </c>
      <c r="AY188" s="60">
        <v>8712293334.4223995</v>
      </c>
      <c r="AZ188" s="60">
        <v>12924586668.2822</v>
      </c>
      <c r="BA188" s="60" t="s">
        <v>544</v>
      </c>
      <c r="BB188" s="60" t="s">
        <v>1808</v>
      </c>
      <c r="BC188" s="60">
        <v>82621573343.660995</v>
      </c>
      <c r="BD188" s="60">
        <v>705066666.75479996</v>
      </c>
      <c r="BE188" s="60">
        <v>3432720000.4291</v>
      </c>
      <c r="BF188" s="60" t="s">
        <v>544</v>
      </c>
      <c r="BG188" s="60">
        <v>243920000.03049999</v>
      </c>
      <c r="BH188" s="60">
        <v>48542720006.067802</v>
      </c>
      <c r="BI188" s="60">
        <v>1303920000.1630001</v>
      </c>
      <c r="BJ188" s="60" t="s">
        <v>544</v>
      </c>
      <c r="BK188" s="60">
        <v>805840000.10070002</v>
      </c>
      <c r="BL188" s="85" t="s">
        <v>2150</v>
      </c>
      <c r="BM188" s="60" t="s">
        <v>2151</v>
      </c>
      <c r="BN188" s="60">
        <v>392880000.04909998</v>
      </c>
      <c r="BO188" s="60">
        <v>62934080007.866798</v>
      </c>
      <c r="BP188" s="60">
        <v>47837653339.313004</v>
      </c>
      <c r="BQ188" s="60">
        <v>660240000.08249998</v>
      </c>
      <c r="BR188" s="60">
        <v>4016533333.8354001</v>
      </c>
      <c r="BS188" s="60">
        <v>747306666.76010001</v>
      </c>
      <c r="BT188" s="60">
        <v>2645866666.9973998</v>
      </c>
      <c r="BU188" s="60">
        <v>3016506667.0437002</v>
      </c>
      <c r="BV188" s="60">
        <v>839146666.77160001</v>
      </c>
      <c r="BW188" s="60" t="s">
        <v>544</v>
      </c>
      <c r="BX188" s="60">
        <v>9921253334.5734997</v>
      </c>
      <c r="BY188" s="60" t="s">
        <v>544</v>
      </c>
      <c r="BZ188" s="60">
        <v>-4346666.6672</v>
      </c>
      <c r="CA188" s="60" t="s">
        <v>544</v>
      </c>
      <c r="CB188" s="60" t="s">
        <v>1958</v>
      </c>
      <c r="CC188" s="60">
        <v>1076400000.1345999</v>
      </c>
      <c r="CD188" s="60">
        <v>543520000.06789994</v>
      </c>
      <c r="CE188" s="60">
        <v>1255413333.4902999</v>
      </c>
      <c r="CF188" s="60">
        <v>9632320001.2040005</v>
      </c>
      <c r="CG188" s="60">
        <v>508293333.3969</v>
      </c>
      <c r="CH188" s="60">
        <v>1107946666.8052001</v>
      </c>
      <c r="CI188" s="60" t="s">
        <v>982</v>
      </c>
      <c r="CJ188" s="60">
        <v>18.920000000000002</v>
      </c>
      <c r="CK188" s="60">
        <v>3528853333.7744002</v>
      </c>
      <c r="CL188" s="60">
        <v>196</v>
      </c>
      <c r="CM188" s="85">
        <v>115085</v>
      </c>
      <c r="CN188" s="60" t="s">
        <v>544</v>
      </c>
      <c r="CO188" s="60">
        <v>1303920000.1630001</v>
      </c>
      <c r="CP188" s="60">
        <v>2486320000.3108001</v>
      </c>
      <c r="CQ188" s="60">
        <v>45922400005.740303</v>
      </c>
      <c r="CR188" s="60">
        <v>4053333.3338000001</v>
      </c>
      <c r="CS188" s="60" t="s">
        <v>544</v>
      </c>
      <c r="CT188" s="60">
        <v>464426666.72469997</v>
      </c>
      <c r="CU188" s="60">
        <v>341413333.37599999</v>
      </c>
      <c r="CV188" s="60">
        <v>1255413333.4902999</v>
      </c>
      <c r="CW188" s="60">
        <v>805840000.10070002</v>
      </c>
      <c r="CX188" s="60">
        <v>2093440000.2616999</v>
      </c>
      <c r="CY188" s="60">
        <v>16.68</v>
      </c>
      <c r="CZ188" s="60">
        <f t="shared" si="4"/>
        <v>3.7499999995312479</v>
      </c>
      <c r="DA188" s="60" t="str">
        <f t="shared" si="5"/>
        <v>Y</v>
      </c>
    </row>
    <row r="189" spans="1:105">
      <c r="A189" s="13" t="s">
        <v>983</v>
      </c>
      <c r="B189" s="13">
        <v>112361</v>
      </c>
      <c r="C189" s="13">
        <v>2022</v>
      </c>
      <c r="D189" s="13" t="s">
        <v>10</v>
      </c>
      <c r="E189" s="13" t="s">
        <v>507</v>
      </c>
      <c r="F189" s="84" t="s">
        <v>1812</v>
      </c>
      <c r="G189" s="60" t="s">
        <v>2152</v>
      </c>
      <c r="H189" s="60" t="s">
        <v>2160</v>
      </c>
      <c r="I189" s="60" t="s">
        <v>2154</v>
      </c>
      <c r="J189" s="60" t="s">
        <v>2155</v>
      </c>
      <c r="K189" s="85">
        <v>1584036</v>
      </c>
      <c r="L189" s="60">
        <v>1678200000</v>
      </c>
      <c r="M189" s="60">
        <v>539596797.57050002</v>
      </c>
      <c r="N189" s="60">
        <v>91283238.487800002</v>
      </c>
      <c r="O189" s="60">
        <v>2765184.3994</v>
      </c>
      <c r="P189" s="60">
        <v>0.15</v>
      </c>
      <c r="Q189" s="60" t="s">
        <v>544</v>
      </c>
      <c r="R189" s="85" t="s">
        <v>544</v>
      </c>
      <c r="S189" s="85" t="s">
        <v>544</v>
      </c>
      <c r="T189" s="60" t="s">
        <v>544</v>
      </c>
      <c r="U189" s="60" t="s">
        <v>544</v>
      </c>
      <c r="V189" s="60" t="s">
        <v>544</v>
      </c>
      <c r="W189" s="60" t="s">
        <v>2156</v>
      </c>
      <c r="X189" s="60">
        <v>14726214.5923</v>
      </c>
      <c r="Y189" s="60">
        <v>393878010.38249999</v>
      </c>
      <c r="Z189" s="60">
        <v>4.24</v>
      </c>
      <c r="AA189" s="60" t="s">
        <v>544</v>
      </c>
      <c r="AB189" s="60" t="s">
        <v>544</v>
      </c>
      <c r="AC189" s="60">
        <v>539596797.57050002</v>
      </c>
      <c r="AD189" s="60" t="s">
        <v>544</v>
      </c>
      <c r="AE189" s="60" t="s">
        <v>544</v>
      </c>
      <c r="AF189" s="60">
        <v>7.63</v>
      </c>
      <c r="AG189" s="60" t="s">
        <v>2157</v>
      </c>
      <c r="AH189" s="60" t="s">
        <v>544</v>
      </c>
      <c r="AI189" s="60" t="s">
        <v>544</v>
      </c>
      <c r="AJ189" s="60" t="s">
        <v>544</v>
      </c>
      <c r="AK189" s="60">
        <v>3.43</v>
      </c>
      <c r="AL189" s="60">
        <v>407478859.23079997</v>
      </c>
      <c r="AM189" s="60">
        <v>15851580.336200001</v>
      </c>
      <c r="AN189" s="60">
        <v>21414102.442000002</v>
      </c>
      <c r="AO189" s="60">
        <v>15980193.564099999</v>
      </c>
      <c r="AP189" s="60">
        <v>58808398.448100001</v>
      </c>
      <c r="AQ189" s="60">
        <v>539596797.57050002</v>
      </c>
      <c r="AR189" s="60">
        <v>18.329999999999998</v>
      </c>
      <c r="AS189" s="60">
        <v>24147133.534499999</v>
      </c>
      <c r="AT189" s="60" t="s">
        <v>544</v>
      </c>
      <c r="AU189" s="85">
        <v>112361</v>
      </c>
      <c r="AV189" s="60" t="s">
        <v>544</v>
      </c>
      <c r="AW189" s="60" t="s">
        <v>544</v>
      </c>
      <c r="AX189" s="60" t="s">
        <v>544</v>
      </c>
      <c r="AY189" s="60" t="s">
        <v>544</v>
      </c>
      <c r="AZ189" s="60">
        <v>33182212.793000001</v>
      </c>
      <c r="BA189" s="60">
        <v>498054724.96530002</v>
      </c>
      <c r="BB189" s="60" t="s">
        <v>1808</v>
      </c>
      <c r="BC189" s="60" t="s">
        <v>544</v>
      </c>
      <c r="BD189" s="60">
        <v>112150734.7114</v>
      </c>
      <c r="BE189" s="60" t="s">
        <v>544</v>
      </c>
      <c r="BF189" s="60" t="s">
        <v>544</v>
      </c>
      <c r="BG189" s="60">
        <v>8166939.9704</v>
      </c>
      <c r="BH189" s="60">
        <v>498054724.96530002</v>
      </c>
      <c r="BI189" s="60">
        <v>2443651.3297000001</v>
      </c>
      <c r="BJ189" s="60" t="s">
        <v>544</v>
      </c>
      <c r="BK189" s="60">
        <v>22378701.651099999</v>
      </c>
      <c r="BL189" s="85" t="s">
        <v>2158</v>
      </c>
      <c r="BM189" s="60" t="s">
        <v>2159</v>
      </c>
      <c r="BN189" s="60">
        <v>12025336.8068</v>
      </c>
      <c r="BO189" s="60">
        <v>459631523.13620001</v>
      </c>
      <c r="BP189" s="60">
        <v>385903990.25389999</v>
      </c>
      <c r="BQ189" s="60">
        <v>25208192.664500002</v>
      </c>
      <c r="BR189" s="60" t="s">
        <v>544</v>
      </c>
      <c r="BS189" s="60">
        <v>20449503.232900001</v>
      </c>
      <c r="BT189" s="60">
        <v>13600848.848300001</v>
      </c>
      <c r="BU189" s="60">
        <v>29420275.877599999</v>
      </c>
      <c r="BV189" s="60" t="s">
        <v>544</v>
      </c>
      <c r="BW189" s="60">
        <v>498054724.96530002</v>
      </c>
      <c r="BX189" s="60" t="s">
        <v>544</v>
      </c>
      <c r="BY189" s="60" t="s">
        <v>544</v>
      </c>
      <c r="BZ189" s="60">
        <v>1253978.9717999999</v>
      </c>
      <c r="CA189" s="60" t="s">
        <v>544</v>
      </c>
      <c r="CB189" s="60" t="s">
        <v>544</v>
      </c>
      <c r="CC189" s="60">
        <v>18263078.359000001</v>
      </c>
      <c r="CD189" s="60">
        <v>34018198.774300002</v>
      </c>
      <c r="CE189" s="60">
        <v>2572264.5575999999</v>
      </c>
      <c r="CF189" s="60">
        <v>58808398.448100001</v>
      </c>
      <c r="CG189" s="60">
        <v>6398508.0870000003</v>
      </c>
      <c r="CH189" s="60">
        <v>-15079900.968900001</v>
      </c>
      <c r="CI189" s="60" t="s">
        <v>2155</v>
      </c>
      <c r="CJ189" s="60" t="s">
        <v>544</v>
      </c>
      <c r="CK189" s="60">
        <v>36140317.034299999</v>
      </c>
      <c r="CL189" s="60">
        <v>125.6</v>
      </c>
      <c r="CM189" s="85">
        <v>1584036</v>
      </c>
      <c r="CN189" s="60" t="s">
        <v>544</v>
      </c>
      <c r="CO189" s="60">
        <v>2443651.3297000001</v>
      </c>
      <c r="CP189" s="60">
        <v>26751551.399</v>
      </c>
      <c r="CQ189" s="60">
        <v>393878010.38249999</v>
      </c>
      <c r="CR189" s="60">
        <v>321533.06969999999</v>
      </c>
      <c r="CS189" s="60" t="s">
        <v>544</v>
      </c>
      <c r="CT189" s="60">
        <v>14340374.908600001</v>
      </c>
      <c r="CU189" s="60">
        <v>8038326.7424999997</v>
      </c>
      <c r="CV189" s="60">
        <v>2572264.5575999999</v>
      </c>
      <c r="CW189" s="60">
        <v>22378701.651099999</v>
      </c>
      <c r="CX189" s="60">
        <v>14726214.5923</v>
      </c>
      <c r="CY189" s="60" t="s">
        <v>544</v>
      </c>
      <c r="CZ189" s="60">
        <f t="shared" si="4"/>
        <v>3.1100999997701764</v>
      </c>
      <c r="DA189" s="60" t="str">
        <f t="shared" si="5"/>
        <v>N</v>
      </c>
    </row>
    <row r="190" spans="1:105">
      <c r="A190" s="13" t="s">
        <v>983</v>
      </c>
      <c r="B190" s="13">
        <v>112361</v>
      </c>
      <c r="C190" s="13">
        <v>2023</v>
      </c>
      <c r="D190" s="13" t="s">
        <v>10</v>
      </c>
      <c r="E190" s="13" t="s">
        <v>507</v>
      </c>
      <c r="F190" s="84" t="s">
        <v>1804</v>
      </c>
      <c r="G190" s="60" t="s">
        <v>2152</v>
      </c>
      <c r="H190" s="60" t="s">
        <v>2153</v>
      </c>
      <c r="I190" s="60" t="s">
        <v>2154</v>
      </c>
      <c r="J190" s="60" t="s">
        <v>2155</v>
      </c>
      <c r="K190" s="85">
        <v>1584036</v>
      </c>
      <c r="L190" s="60">
        <v>1758900000</v>
      </c>
      <c r="M190" s="60">
        <v>573735199.1171</v>
      </c>
      <c r="N190" s="60">
        <v>75708647.288100004</v>
      </c>
      <c r="O190" s="60">
        <v>6034510.8782000002</v>
      </c>
      <c r="P190" s="60">
        <v>-0.02</v>
      </c>
      <c r="Q190" s="60" t="s">
        <v>544</v>
      </c>
      <c r="R190" s="85" t="s">
        <v>544</v>
      </c>
      <c r="S190" s="85" t="s">
        <v>544</v>
      </c>
      <c r="T190" s="60" t="s">
        <v>544</v>
      </c>
      <c r="U190" s="60" t="s">
        <v>544</v>
      </c>
      <c r="V190" s="60" t="s">
        <v>544</v>
      </c>
      <c r="W190" s="60" t="s">
        <v>2156</v>
      </c>
      <c r="X190" s="60">
        <v>18984245.033</v>
      </c>
      <c r="Y190" s="60">
        <v>422480999.42940003</v>
      </c>
      <c r="Z190" s="60">
        <v>4.28</v>
      </c>
      <c r="AA190" s="60" t="s">
        <v>544</v>
      </c>
      <c r="AB190" s="60" t="s">
        <v>544</v>
      </c>
      <c r="AC190" s="60">
        <v>573735199.1171</v>
      </c>
      <c r="AD190" s="60" t="s">
        <v>544</v>
      </c>
      <c r="AE190" s="60" t="s">
        <v>544</v>
      </c>
      <c r="AF190" s="60">
        <v>7.06</v>
      </c>
      <c r="AG190" s="60" t="s">
        <v>2157</v>
      </c>
      <c r="AH190" s="60" t="s">
        <v>544</v>
      </c>
      <c r="AI190" s="60" t="s">
        <v>544</v>
      </c>
      <c r="AJ190" s="60" t="s">
        <v>544</v>
      </c>
      <c r="AK190" s="60">
        <v>3.97</v>
      </c>
      <c r="AL190" s="60">
        <v>438366441.57910001</v>
      </c>
      <c r="AM190" s="60">
        <v>17353296.147</v>
      </c>
      <c r="AN190" s="60">
        <v>30857552.923099998</v>
      </c>
      <c r="AO190" s="60">
        <v>18103532.634599999</v>
      </c>
      <c r="AP190" s="60">
        <v>62302247.445200004</v>
      </c>
      <c r="AQ190" s="60">
        <v>573735199.1171</v>
      </c>
      <c r="AR190" s="60">
        <v>14.97</v>
      </c>
      <c r="AS190" s="60">
        <v>28737319.371300001</v>
      </c>
      <c r="AT190" s="60" t="s">
        <v>544</v>
      </c>
      <c r="AU190" s="85">
        <v>112361</v>
      </c>
      <c r="AV190" s="60" t="s">
        <v>544</v>
      </c>
      <c r="AW190" s="60" t="s">
        <v>544</v>
      </c>
      <c r="AX190" s="60" t="s">
        <v>544</v>
      </c>
      <c r="AY190" s="60" t="s">
        <v>544</v>
      </c>
      <c r="AZ190" s="60">
        <v>35913494.469700001</v>
      </c>
      <c r="BA190" s="60">
        <v>505724630.57090002</v>
      </c>
      <c r="BB190" s="60" t="s">
        <v>1808</v>
      </c>
      <c r="BC190" s="60" t="s">
        <v>544</v>
      </c>
      <c r="BD190" s="60">
        <v>88462667.5766</v>
      </c>
      <c r="BE190" s="60" t="s">
        <v>544</v>
      </c>
      <c r="BF190" s="60" t="s">
        <v>544</v>
      </c>
      <c r="BG190" s="60">
        <v>9622598.4274000004</v>
      </c>
      <c r="BH190" s="60">
        <v>505724630.57090002</v>
      </c>
      <c r="BI190" s="60">
        <v>2609518.2176000001</v>
      </c>
      <c r="BJ190" s="60" t="s">
        <v>544</v>
      </c>
      <c r="BK190" s="60">
        <v>21528525.295200001</v>
      </c>
      <c r="BL190" s="85" t="s">
        <v>2158</v>
      </c>
      <c r="BM190" s="60" t="s">
        <v>2159</v>
      </c>
      <c r="BN190" s="60">
        <v>11286166.291099999</v>
      </c>
      <c r="BO190" s="60">
        <v>491046090.59689999</v>
      </c>
      <c r="BP190" s="60">
        <v>417261962.99419999</v>
      </c>
      <c r="BQ190" s="60">
        <v>22376618.7159</v>
      </c>
      <c r="BR190" s="60" t="s">
        <v>544</v>
      </c>
      <c r="BS190" s="60">
        <v>19277815.8325</v>
      </c>
      <c r="BT190" s="60">
        <v>15885442.149599999</v>
      </c>
      <c r="BU190" s="60">
        <v>40186580.550999999</v>
      </c>
      <c r="BV190" s="60" t="s">
        <v>544</v>
      </c>
      <c r="BW190" s="60">
        <v>505724630.57090002</v>
      </c>
      <c r="BX190" s="60" t="s">
        <v>544</v>
      </c>
      <c r="BY190" s="60" t="s">
        <v>544</v>
      </c>
      <c r="BZ190" s="60">
        <v>326189.77720000001</v>
      </c>
      <c r="CA190" s="60" t="s">
        <v>544</v>
      </c>
      <c r="CB190" s="60" t="s">
        <v>544</v>
      </c>
      <c r="CC190" s="60">
        <v>27269465.3739</v>
      </c>
      <c r="CD190" s="60">
        <v>32977786.4749</v>
      </c>
      <c r="CE190" s="60">
        <v>2739994.1285000001</v>
      </c>
      <c r="CF190" s="60">
        <v>62302247.445200004</v>
      </c>
      <c r="CG190" s="60">
        <v>9361646.6055999994</v>
      </c>
      <c r="CH190" s="60">
        <v>-37381348.467100002</v>
      </c>
      <c r="CI190" s="60" t="s">
        <v>2155</v>
      </c>
      <c r="CJ190" s="60" t="s">
        <v>544</v>
      </c>
      <c r="CK190" s="60">
        <v>49841797.956200004</v>
      </c>
      <c r="CL190" s="60">
        <v>182</v>
      </c>
      <c r="CM190" s="85">
        <v>1584036</v>
      </c>
      <c r="CN190" s="60" t="s">
        <v>544</v>
      </c>
      <c r="CO190" s="60">
        <v>2609518.2176000001</v>
      </c>
      <c r="CP190" s="60">
        <v>30270411.324200001</v>
      </c>
      <c r="CQ190" s="60">
        <v>422480999.42940003</v>
      </c>
      <c r="CR190" s="60">
        <v>293570.79950000002</v>
      </c>
      <c r="CS190" s="60" t="s">
        <v>544</v>
      </c>
      <c r="CT190" s="60">
        <v>12101640.734099999</v>
      </c>
      <c r="CU190" s="60">
        <v>9426884.5611000005</v>
      </c>
      <c r="CV190" s="60">
        <v>2739994.1285000001</v>
      </c>
      <c r="CW190" s="60">
        <v>21528525.295200001</v>
      </c>
      <c r="CX190" s="60">
        <v>18984245.033</v>
      </c>
      <c r="CY190" s="60" t="s">
        <v>544</v>
      </c>
      <c r="CZ190" s="60">
        <f t="shared" si="4"/>
        <v>3.0657000001162671</v>
      </c>
      <c r="DA190" s="60" t="str">
        <f t="shared" si="5"/>
        <v>N</v>
      </c>
    </row>
    <row r="191" spans="1:105">
      <c r="A191" s="13" t="s">
        <v>984</v>
      </c>
      <c r="B191" s="13">
        <v>1129750</v>
      </c>
      <c r="C191" s="13">
        <v>2022</v>
      </c>
      <c r="D191" s="13" t="s">
        <v>1</v>
      </c>
      <c r="E191" s="13" t="s">
        <v>507</v>
      </c>
      <c r="F191" s="84" t="s">
        <v>1812</v>
      </c>
      <c r="G191" s="60" t="s">
        <v>558</v>
      </c>
      <c r="H191" s="60" t="s">
        <v>2161</v>
      </c>
      <c r="I191" s="60" t="s">
        <v>560</v>
      </c>
      <c r="J191" s="60" t="s">
        <v>984</v>
      </c>
      <c r="K191" s="85">
        <v>1129750</v>
      </c>
      <c r="L191" s="60">
        <v>48502000000</v>
      </c>
      <c r="M191" s="60">
        <v>2498261590.5483999</v>
      </c>
      <c r="N191" s="60">
        <v>42030874.147200003</v>
      </c>
      <c r="O191" s="60">
        <v>18130965.318399999</v>
      </c>
      <c r="P191" s="60">
        <v>-0.59172999999999998</v>
      </c>
      <c r="Q191" s="60" t="s">
        <v>544</v>
      </c>
      <c r="R191" s="85" t="s">
        <v>544</v>
      </c>
      <c r="S191" s="85" t="s">
        <v>544</v>
      </c>
      <c r="T191" s="60">
        <v>811103155.87740004</v>
      </c>
      <c r="U191" s="60">
        <v>313634794.95380002</v>
      </c>
      <c r="V191" s="60" t="s">
        <v>544</v>
      </c>
      <c r="W191" s="60" t="s">
        <v>1806</v>
      </c>
      <c r="X191" s="60">
        <v>88594489.623999998</v>
      </c>
      <c r="Y191" s="60">
        <v>1608196020.3724</v>
      </c>
      <c r="Z191" s="60">
        <v>11.939970000000001</v>
      </c>
      <c r="AA191" s="60">
        <v>35231762.152800001</v>
      </c>
      <c r="AB191" s="60">
        <v>1302493522.7454</v>
      </c>
      <c r="AC191" s="60">
        <v>2498261590.5483999</v>
      </c>
      <c r="AD191" s="60">
        <v>9.6999999999999993</v>
      </c>
      <c r="AE191" s="60">
        <v>21942588.709199999</v>
      </c>
      <c r="AF191" s="60">
        <v>53.164819999999999</v>
      </c>
      <c r="AG191" s="60" t="s">
        <v>1807</v>
      </c>
      <c r="AH191" s="60" t="s">
        <v>544</v>
      </c>
      <c r="AI191" s="60">
        <v>248219096.2198</v>
      </c>
      <c r="AJ191" s="60">
        <v>1751286.4228000001</v>
      </c>
      <c r="AK191" s="60">
        <v>4.8524500000000002</v>
      </c>
      <c r="AL191" s="60">
        <v>2176024888.7532001</v>
      </c>
      <c r="AM191" s="60">
        <v>44091211.115199998</v>
      </c>
      <c r="AN191" s="60">
        <v>135776206.19119999</v>
      </c>
      <c r="AO191" s="60">
        <v>474753145.85140002</v>
      </c>
      <c r="AP191" s="60">
        <v>249661332.09740001</v>
      </c>
      <c r="AQ191" s="60">
        <v>2498261590.5483999</v>
      </c>
      <c r="AR191" s="60">
        <v>3.5920200000000002</v>
      </c>
      <c r="AS191" s="60">
        <v>247291944.58419999</v>
      </c>
      <c r="AT191" s="60">
        <v>828616020.10539997</v>
      </c>
      <c r="AU191" s="85">
        <v>1129750</v>
      </c>
      <c r="AV191" s="60" t="s">
        <v>544</v>
      </c>
      <c r="AW191" s="60">
        <v>532597106.22799999</v>
      </c>
      <c r="AX191" s="60">
        <v>1854303.2712000001</v>
      </c>
      <c r="AY191" s="60">
        <v>23693875.131999999</v>
      </c>
      <c r="AZ191" s="60">
        <v>801110521.5826</v>
      </c>
      <c r="BA191" s="60">
        <v>317806977.31400001</v>
      </c>
      <c r="BB191" s="60" t="s">
        <v>1808</v>
      </c>
      <c r="BC191" s="60">
        <v>2558835497.4075999</v>
      </c>
      <c r="BD191" s="60">
        <v>74841740.362599999</v>
      </c>
      <c r="BE191" s="60" t="s">
        <v>544</v>
      </c>
      <c r="BF191" s="60">
        <v>77262636.299999997</v>
      </c>
      <c r="BG191" s="60">
        <v>13134648.171</v>
      </c>
      <c r="BH191" s="60">
        <v>1170116872.5513999</v>
      </c>
      <c r="BI191" s="60">
        <v>27660023.795400001</v>
      </c>
      <c r="BJ191" s="60" t="s">
        <v>544</v>
      </c>
      <c r="BK191" s="60">
        <v>37395115.9692</v>
      </c>
      <c r="BL191" s="85" t="s">
        <v>2162</v>
      </c>
      <c r="BM191" s="60" t="s">
        <v>2163</v>
      </c>
      <c r="BN191" s="60">
        <v>9580566.9012000002</v>
      </c>
      <c r="BO191" s="60">
        <v>1973648290.0713999</v>
      </c>
      <c r="BP191" s="60">
        <v>1095275132.1888001</v>
      </c>
      <c r="BQ191" s="60" t="s">
        <v>544</v>
      </c>
      <c r="BR191" s="60" t="s">
        <v>544</v>
      </c>
      <c r="BS191" s="60">
        <v>30286953.4296</v>
      </c>
      <c r="BT191" s="60" t="s">
        <v>544</v>
      </c>
      <c r="BU191" s="60">
        <v>139845371.70300001</v>
      </c>
      <c r="BV191" s="60" t="s">
        <v>544</v>
      </c>
      <c r="BW191" s="60">
        <v>317806977.31400001</v>
      </c>
      <c r="BX191" s="60">
        <v>248219096.2198</v>
      </c>
      <c r="BY191" s="60" t="s">
        <v>544</v>
      </c>
      <c r="BZ191" s="60" t="s">
        <v>544</v>
      </c>
      <c r="CA191" s="60" t="s">
        <v>544</v>
      </c>
      <c r="CB191" s="60" t="s">
        <v>544</v>
      </c>
      <c r="CC191" s="60">
        <v>86740186.352799997</v>
      </c>
      <c r="CD191" s="60">
        <v>14473867.200200001</v>
      </c>
      <c r="CE191" s="60">
        <v>42648975.237599999</v>
      </c>
      <c r="CF191" s="60">
        <v>249661332.09740001</v>
      </c>
      <c r="CG191" s="60">
        <v>84525324.112200007</v>
      </c>
      <c r="CH191" s="60">
        <v>721117.9388</v>
      </c>
      <c r="CI191" s="60" t="s">
        <v>984</v>
      </c>
      <c r="CJ191" s="60">
        <v>19.059999999999999</v>
      </c>
      <c r="CK191" s="60">
        <v>224370695.8152</v>
      </c>
      <c r="CL191" s="60">
        <v>403.38</v>
      </c>
      <c r="CM191" s="85">
        <v>1129750</v>
      </c>
      <c r="CN191" s="60" t="s">
        <v>544</v>
      </c>
      <c r="CO191" s="60">
        <v>27660023.795400001</v>
      </c>
      <c r="CP191" s="60">
        <v>98175056.525199994</v>
      </c>
      <c r="CQ191" s="60">
        <v>1608196020.3724</v>
      </c>
      <c r="CR191" s="60" t="s">
        <v>544</v>
      </c>
      <c r="CS191" s="60" t="s">
        <v>544</v>
      </c>
      <c r="CT191" s="60" t="s">
        <v>544</v>
      </c>
      <c r="CU191" s="60">
        <v>37395115.9692</v>
      </c>
      <c r="CV191" s="60">
        <v>42648975.237599999</v>
      </c>
      <c r="CW191" s="60">
        <v>37395115.9692</v>
      </c>
      <c r="CX191" s="60">
        <v>88594489.623999998</v>
      </c>
      <c r="CY191" s="60">
        <v>19.059999999999999</v>
      </c>
      <c r="CZ191" s="60">
        <f t="shared" si="4"/>
        <v>19.414300001047209</v>
      </c>
      <c r="DA191" s="60" t="str">
        <f t="shared" si="5"/>
        <v>Y</v>
      </c>
    </row>
    <row r="192" spans="1:105">
      <c r="A192" s="13" t="s">
        <v>984</v>
      </c>
      <c r="B192" s="13">
        <v>1129750</v>
      </c>
      <c r="C192" s="13">
        <v>2023</v>
      </c>
      <c r="D192" s="13" t="s">
        <v>1</v>
      </c>
      <c r="E192" s="13" t="s">
        <v>507</v>
      </c>
      <c r="F192" s="84" t="s">
        <v>1804</v>
      </c>
      <c r="G192" s="60" t="s">
        <v>558</v>
      </c>
      <c r="H192" s="60" t="s">
        <v>2161</v>
      </c>
      <c r="I192" s="60" t="s">
        <v>560</v>
      </c>
      <c r="J192" s="60" t="s">
        <v>984</v>
      </c>
      <c r="K192" s="85">
        <v>1129750</v>
      </c>
      <c r="L192" s="60">
        <v>52566000000</v>
      </c>
      <c r="M192" s="60">
        <v>3086724958.323</v>
      </c>
      <c r="N192" s="60">
        <v>59014545.202500001</v>
      </c>
      <c r="O192" s="60">
        <v>13799421.0175</v>
      </c>
      <c r="P192" s="60">
        <v>-0.78956999999999999</v>
      </c>
      <c r="Q192" s="60" t="s">
        <v>544</v>
      </c>
      <c r="R192" s="85" t="s">
        <v>544</v>
      </c>
      <c r="S192" s="85" t="s">
        <v>544</v>
      </c>
      <c r="T192" s="60">
        <v>1013288549.268</v>
      </c>
      <c r="U192" s="60">
        <v>272171559.21749997</v>
      </c>
      <c r="V192" s="60" t="s">
        <v>544</v>
      </c>
      <c r="W192" s="60" t="s">
        <v>1806</v>
      </c>
      <c r="X192" s="60">
        <v>141106420.02149999</v>
      </c>
      <c r="Y192" s="60">
        <v>2144547468.0005</v>
      </c>
      <c r="Z192" s="60">
        <v>18.01887</v>
      </c>
      <c r="AA192" s="60">
        <v>5813373.1095000003</v>
      </c>
      <c r="AB192" s="60">
        <v>1620815399.681</v>
      </c>
      <c r="AC192" s="60">
        <v>3086724958.323</v>
      </c>
      <c r="AD192" s="60">
        <v>10.63</v>
      </c>
      <c r="AE192" s="60">
        <v>27011632.629999999</v>
      </c>
      <c r="AF192" s="60">
        <v>56.098999999999997</v>
      </c>
      <c r="AG192" s="60" t="s">
        <v>1807</v>
      </c>
      <c r="AH192" s="60" t="s">
        <v>544</v>
      </c>
      <c r="AI192" s="60">
        <v>339113431.38749999</v>
      </c>
      <c r="AJ192" s="60">
        <v>704651.28599999996</v>
      </c>
      <c r="AK192" s="60">
        <v>6.5030299999999999</v>
      </c>
      <c r="AL192" s="60">
        <v>2670921978.6424999</v>
      </c>
      <c r="AM192" s="60">
        <v>41691867.755000003</v>
      </c>
      <c r="AN192" s="60">
        <v>229305272.6525</v>
      </c>
      <c r="AO192" s="60">
        <v>712930938.61049998</v>
      </c>
      <c r="AP192" s="60">
        <v>340816338.662</v>
      </c>
      <c r="AQ192" s="60">
        <v>3086724958.323</v>
      </c>
      <c r="AR192" s="60">
        <v>4.2983599999999997</v>
      </c>
      <c r="AS192" s="60">
        <v>337997733.51800001</v>
      </c>
      <c r="AT192" s="60">
        <v>1070952512.839</v>
      </c>
      <c r="AU192" s="85">
        <v>1129750</v>
      </c>
      <c r="AV192" s="60" t="s">
        <v>544</v>
      </c>
      <c r="AW192" s="60">
        <v>520561137.53250003</v>
      </c>
      <c r="AX192" s="60">
        <v>1409302.5719999999</v>
      </c>
      <c r="AY192" s="60">
        <v>27716283.916000001</v>
      </c>
      <c r="AZ192" s="60">
        <v>1046935648.1745</v>
      </c>
      <c r="BA192" s="60">
        <v>274285513.07550001</v>
      </c>
      <c r="BB192" s="60" t="s">
        <v>1808</v>
      </c>
      <c r="BC192" s="60">
        <v>3189075557.6145</v>
      </c>
      <c r="BD192" s="60">
        <v>99062226.623500004</v>
      </c>
      <c r="BE192" s="60" t="s">
        <v>544</v>
      </c>
      <c r="BF192" s="60">
        <v>469767.52399999998</v>
      </c>
      <c r="BG192" s="60">
        <v>13975583.839</v>
      </c>
      <c r="BH192" s="60">
        <v>1372954309.8304999</v>
      </c>
      <c r="BI192" s="60">
        <v>56195940.058499999</v>
      </c>
      <c r="BJ192" s="60" t="s">
        <v>544</v>
      </c>
      <c r="BK192" s="60">
        <v>60482568.715000004</v>
      </c>
      <c r="BL192" s="85" t="s">
        <v>2162</v>
      </c>
      <c r="BM192" s="60" t="s">
        <v>2163</v>
      </c>
      <c r="BN192" s="60">
        <v>12683723.148</v>
      </c>
      <c r="BO192" s="60">
        <v>2321297498.9054999</v>
      </c>
      <c r="BP192" s="60">
        <v>1273892083.207</v>
      </c>
      <c r="BQ192" s="60" t="s">
        <v>544</v>
      </c>
      <c r="BR192" s="60" t="s">
        <v>544</v>
      </c>
      <c r="BS192" s="60">
        <v>29360470.25</v>
      </c>
      <c r="BT192" s="60" t="s">
        <v>544</v>
      </c>
      <c r="BU192" s="60">
        <v>198770383.5925</v>
      </c>
      <c r="BV192" s="60" t="s">
        <v>544</v>
      </c>
      <c r="BW192" s="60">
        <v>274285513.07550001</v>
      </c>
      <c r="BX192" s="60">
        <v>339113431.38749999</v>
      </c>
      <c r="BY192" s="60" t="s">
        <v>544</v>
      </c>
      <c r="BZ192" s="60" t="s">
        <v>544</v>
      </c>
      <c r="CA192" s="60" t="s">
        <v>544</v>
      </c>
      <c r="CB192" s="60" t="s">
        <v>544</v>
      </c>
      <c r="CC192" s="60">
        <v>159955841.92199999</v>
      </c>
      <c r="CD192" s="60">
        <v>17381398.388</v>
      </c>
      <c r="CE192" s="60">
        <v>79508153.437000006</v>
      </c>
      <c r="CF192" s="60">
        <v>340816338.662</v>
      </c>
      <c r="CG192" s="60">
        <v>171641309.08149999</v>
      </c>
      <c r="CH192" s="60">
        <v>58720.940499999997</v>
      </c>
      <c r="CI192" s="60" t="s">
        <v>984</v>
      </c>
      <c r="CJ192" s="60">
        <v>20.91</v>
      </c>
      <c r="CK192" s="60">
        <v>370411692.67400002</v>
      </c>
      <c r="CL192" s="60">
        <v>252.29</v>
      </c>
      <c r="CM192" s="85">
        <v>1129750</v>
      </c>
      <c r="CN192" s="60" t="s">
        <v>544</v>
      </c>
      <c r="CO192" s="60">
        <v>56195940.058499999</v>
      </c>
      <c r="CP192" s="60">
        <v>153790143.16949999</v>
      </c>
      <c r="CQ192" s="60">
        <v>2144547468.0005</v>
      </c>
      <c r="CR192" s="60" t="s">
        <v>544</v>
      </c>
      <c r="CS192" s="60" t="s">
        <v>544</v>
      </c>
      <c r="CT192" s="60" t="s">
        <v>544</v>
      </c>
      <c r="CU192" s="60">
        <v>60482568.715000004</v>
      </c>
      <c r="CV192" s="60">
        <v>79508153.437000006</v>
      </c>
      <c r="CW192" s="60">
        <v>60482568.715000004</v>
      </c>
      <c r="CX192" s="60">
        <v>141106420.02149999</v>
      </c>
      <c r="CY192" s="60">
        <v>20.91</v>
      </c>
      <c r="CZ192" s="60">
        <f t="shared" si="4"/>
        <v>17.029699992628693</v>
      </c>
      <c r="DA192" s="60" t="str">
        <f t="shared" si="5"/>
        <v>Y</v>
      </c>
    </row>
    <row r="193" spans="1:105">
      <c r="A193" s="13" t="s">
        <v>985</v>
      </c>
      <c r="B193" s="13">
        <v>1245050</v>
      </c>
      <c r="C193" s="13">
        <v>2022</v>
      </c>
      <c r="D193" s="13" t="s">
        <v>1</v>
      </c>
      <c r="E193" s="13" t="s">
        <v>507</v>
      </c>
      <c r="F193" s="84" t="s">
        <v>1812</v>
      </c>
      <c r="G193" s="60" t="s">
        <v>558</v>
      </c>
      <c r="H193" s="60" t="s">
        <v>559</v>
      </c>
      <c r="I193" s="60" t="s">
        <v>560</v>
      </c>
      <c r="J193" s="60" t="s">
        <v>2164</v>
      </c>
      <c r="K193" s="85">
        <v>107559</v>
      </c>
      <c r="L193" s="60">
        <v>81565000000</v>
      </c>
      <c r="M193" s="60">
        <v>4201284619.8730001</v>
      </c>
      <c r="N193" s="60" t="s">
        <v>544</v>
      </c>
      <c r="O193" s="60" t="s">
        <v>544</v>
      </c>
      <c r="P193" s="60">
        <v>-0.37761</v>
      </c>
      <c r="Q193" s="60" t="s">
        <v>544</v>
      </c>
      <c r="R193" s="85" t="s">
        <v>544</v>
      </c>
      <c r="S193" s="85" t="s">
        <v>544</v>
      </c>
      <c r="T193" s="60" t="s">
        <v>544</v>
      </c>
      <c r="U193" s="60" t="s">
        <v>544</v>
      </c>
      <c r="V193" s="60" t="s">
        <v>544</v>
      </c>
      <c r="W193" s="60" t="s">
        <v>1806</v>
      </c>
      <c r="X193" s="60">
        <v>29565835.490800001</v>
      </c>
      <c r="Y193" s="60" t="s">
        <v>544</v>
      </c>
      <c r="Z193" s="60">
        <v>11.93188</v>
      </c>
      <c r="AA193" s="60">
        <v>211236047.6442</v>
      </c>
      <c r="AB193" s="60">
        <v>1966643144.3801999</v>
      </c>
      <c r="AC193" s="60">
        <v>4201284619.8730001</v>
      </c>
      <c r="AD193" s="60" t="s">
        <v>544</v>
      </c>
      <c r="AE193" s="60" t="s">
        <v>544</v>
      </c>
      <c r="AF193" s="60">
        <v>27.677309999999999</v>
      </c>
      <c r="AG193" s="60" t="s">
        <v>1807</v>
      </c>
      <c r="AH193" s="60" t="s">
        <v>544</v>
      </c>
      <c r="AI193" s="60">
        <v>458579500.65259999</v>
      </c>
      <c r="AJ193" s="60" t="s">
        <v>544</v>
      </c>
      <c r="AK193" s="60">
        <v>1.1244499999999999</v>
      </c>
      <c r="AL193" s="60">
        <v>629020876.33039999</v>
      </c>
      <c r="AM193" s="60">
        <v>1113715148.0524001</v>
      </c>
      <c r="AN193" s="60">
        <v>23075774.0416</v>
      </c>
      <c r="AO193" s="60">
        <v>478616277.66640002</v>
      </c>
      <c r="AP193" s="60">
        <v>458579500.65259999</v>
      </c>
      <c r="AQ193" s="60">
        <v>4201284619.8730001</v>
      </c>
      <c r="AR193" s="60" t="s">
        <v>544</v>
      </c>
      <c r="AS193" s="60">
        <v>458579500.65259999</v>
      </c>
      <c r="AT193" s="60" t="s">
        <v>544</v>
      </c>
      <c r="AU193" s="85">
        <v>1245050</v>
      </c>
      <c r="AV193" s="60" t="s">
        <v>544</v>
      </c>
      <c r="AW193" s="60">
        <v>417784828.68620002</v>
      </c>
      <c r="AX193" s="60" t="s">
        <v>544</v>
      </c>
      <c r="AY193" s="60" t="s">
        <v>544</v>
      </c>
      <c r="AZ193" s="60">
        <v>201500955.47040001</v>
      </c>
      <c r="BA193" s="60" t="s">
        <v>544</v>
      </c>
      <c r="BB193" s="60" t="s">
        <v>1808</v>
      </c>
      <c r="BC193" s="60" t="s">
        <v>544</v>
      </c>
      <c r="BD193" s="60" t="s">
        <v>544</v>
      </c>
      <c r="BE193" s="60" t="s">
        <v>544</v>
      </c>
      <c r="BF193" s="60">
        <v>487578743.47719997</v>
      </c>
      <c r="BG193" s="60">
        <v>-5305367.6925999997</v>
      </c>
      <c r="BH193" s="60" t="s">
        <v>544</v>
      </c>
      <c r="BI193" s="60">
        <v>54495912.803599998</v>
      </c>
      <c r="BJ193" s="60" t="s">
        <v>544</v>
      </c>
      <c r="BK193" s="60">
        <v>52590101.108199999</v>
      </c>
      <c r="BL193" s="85" t="s">
        <v>2165</v>
      </c>
      <c r="BM193" s="60" t="s">
        <v>2166</v>
      </c>
      <c r="BN193" s="60">
        <v>93384773.074599996</v>
      </c>
      <c r="BO193" s="60">
        <v>2717635969.2161999</v>
      </c>
      <c r="BP193" s="60" t="s">
        <v>544</v>
      </c>
      <c r="BQ193" s="60" t="s">
        <v>544</v>
      </c>
      <c r="BR193" s="60" t="s">
        <v>544</v>
      </c>
      <c r="BS193" s="60">
        <v>1002405443.3562</v>
      </c>
      <c r="BT193" s="60" t="s">
        <v>544</v>
      </c>
      <c r="BU193" s="60" t="s">
        <v>544</v>
      </c>
      <c r="BV193" s="60" t="s">
        <v>544</v>
      </c>
      <c r="BW193" s="60" t="s">
        <v>544</v>
      </c>
      <c r="BX193" s="60">
        <v>458579500.65259999</v>
      </c>
      <c r="BY193" s="60" t="s">
        <v>544</v>
      </c>
      <c r="BZ193" s="60" t="s">
        <v>544</v>
      </c>
      <c r="CA193" s="60" t="s">
        <v>544</v>
      </c>
      <c r="CB193" s="60" t="s">
        <v>544</v>
      </c>
      <c r="CC193" s="60" t="s">
        <v>544</v>
      </c>
      <c r="CD193" s="60">
        <v>2626929.6342000002</v>
      </c>
      <c r="CE193" s="60">
        <v>70360507.457200006</v>
      </c>
      <c r="CF193" s="60">
        <v>458579500.65259999</v>
      </c>
      <c r="CG193" s="60">
        <v>52641609.532399997</v>
      </c>
      <c r="CH193" s="60" t="s">
        <v>544</v>
      </c>
      <c r="CI193" s="60" t="s">
        <v>2164</v>
      </c>
      <c r="CJ193" s="60">
        <v>23.32</v>
      </c>
      <c r="CK193" s="60">
        <v>52641609.532399997</v>
      </c>
      <c r="CL193" s="60">
        <v>198.99</v>
      </c>
      <c r="CM193" s="85">
        <v>107559</v>
      </c>
      <c r="CN193" s="60" t="s">
        <v>544</v>
      </c>
      <c r="CO193" s="60">
        <v>54495912.803599998</v>
      </c>
      <c r="CP193" s="60">
        <v>122950608.5654</v>
      </c>
      <c r="CQ193" s="60" t="s">
        <v>544</v>
      </c>
      <c r="CR193" s="60" t="s">
        <v>544</v>
      </c>
      <c r="CS193" s="60" t="s">
        <v>544</v>
      </c>
      <c r="CT193" s="60">
        <v>19727726.468600001</v>
      </c>
      <c r="CU193" s="60">
        <v>32862374.639600001</v>
      </c>
      <c r="CV193" s="60">
        <v>70360507.457200006</v>
      </c>
      <c r="CW193" s="60">
        <v>52590101.108199999</v>
      </c>
      <c r="CX193" s="60">
        <v>29565835.490800001</v>
      </c>
      <c r="CY193" s="60">
        <v>23.32</v>
      </c>
      <c r="CZ193" s="60">
        <f t="shared" si="4"/>
        <v>19.414300001047206</v>
      </c>
      <c r="DA193" s="60" t="str">
        <f t="shared" si="5"/>
        <v>N</v>
      </c>
    </row>
    <row r="194" spans="1:105">
      <c r="A194" s="13" t="s">
        <v>985</v>
      </c>
      <c r="B194" s="13">
        <v>1245050</v>
      </c>
      <c r="C194" s="13">
        <v>2023</v>
      </c>
      <c r="D194" s="13" t="s">
        <v>1</v>
      </c>
      <c r="E194" s="13" t="s">
        <v>507</v>
      </c>
      <c r="F194" s="84" t="s">
        <v>1804</v>
      </c>
      <c r="G194" s="60" t="s">
        <v>558</v>
      </c>
      <c r="H194" s="60" t="s">
        <v>559</v>
      </c>
      <c r="I194" s="60" t="s">
        <v>560</v>
      </c>
      <c r="J194" s="60" t="s">
        <v>2164</v>
      </c>
      <c r="K194" s="85">
        <v>107559</v>
      </c>
      <c r="L194" s="60">
        <v>81058000000</v>
      </c>
      <c r="M194" s="60">
        <v>4759801995.0489998</v>
      </c>
      <c r="N194" s="60" t="s">
        <v>544</v>
      </c>
      <c r="O194" s="60" t="s">
        <v>544</v>
      </c>
      <c r="P194" s="60">
        <v>-0.49440000000000001</v>
      </c>
      <c r="Q194" s="60" t="s">
        <v>544</v>
      </c>
      <c r="R194" s="85" t="s">
        <v>544</v>
      </c>
      <c r="S194" s="85" t="s">
        <v>544</v>
      </c>
      <c r="T194" s="60" t="s">
        <v>544</v>
      </c>
      <c r="U194" s="60" t="s">
        <v>544</v>
      </c>
      <c r="V194" s="60" t="s">
        <v>544</v>
      </c>
      <c r="W194" s="60" t="s">
        <v>1806</v>
      </c>
      <c r="X194" s="60">
        <v>61128499.060500003</v>
      </c>
      <c r="Y194" s="60" t="s">
        <v>544</v>
      </c>
      <c r="Z194" s="60">
        <v>11.725540000000001</v>
      </c>
      <c r="AA194" s="60">
        <v>59836638.369499996</v>
      </c>
      <c r="AB194" s="60">
        <v>2212076549.5755</v>
      </c>
      <c r="AC194" s="60">
        <v>4759801995.0489998</v>
      </c>
      <c r="AD194" s="60" t="s">
        <v>544</v>
      </c>
      <c r="AE194" s="60" t="s">
        <v>544</v>
      </c>
      <c r="AF194" s="60">
        <v>39.32123</v>
      </c>
      <c r="AG194" s="60" t="s">
        <v>1807</v>
      </c>
      <c r="AH194" s="60" t="s">
        <v>544</v>
      </c>
      <c r="AI194" s="60">
        <v>545811141.94749999</v>
      </c>
      <c r="AJ194" s="60" t="s">
        <v>544</v>
      </c>
      <c r="AK194" s="60">
        <v>1.9222600000000001</v>
      </c>
      <c r="AL194" s="60">
        <v>832780378.171</v>
      </c>
      <c r="AM194" s="60">
        <v>1836732297.8994999</v>
      </c>
      <c r="AN194" s="60">
        <v>73870943.149000004</v>
      </c>
      <c r="AO194" s="60">
        <v>635301855.26950002</v>
      </c>
      <c r="AP194" s="60">
        <v>545752421.00699997</v>
      </c>
      <c r="AQ194" s="60">
        <v>4759801995.0489998</v>
      </c>
      <c r="AR194" s="60" t="s">
        <v>544</v>
      </c>
      <c r="AS194" s="60">
        <v>545811141.94749999</v>
      </c>
      <c r="AT194" s="60" t="s">
        <v>544</v>
      </c>
      <c r="AU194" s="85">
        <v>1245050</v>
      </c>
      <c r="AV194" s="60" t="s">
        <v>544</v>
      </c>
      <c r="AW194" s="60">
        <v>772943739.80149996</v>
      </c>
      <c r="AX194" s="60" t="s">
        <v>544</v>
      </c>
      <c r="AY194" s="60" t="s">
        <v>544</v>
      </c>
      <c r="AZ194" s="60">
        <v>657733254.54050004</v>
      </c>
      <c r="BA194" s="60" t="s">
        <v>544</v>
      </c>
      <c r="BB194" s="60" t="s">
        <v>1808</v>
      </c>
      <c r="BC194" s="60" t="s">
        <v>544</v>
      </c>
      <c r="BD194" s="60" t="s">
        <v>544</v>
      </c>
      <c r="BE194" s="60" t="s">
        <v>544</v>
      </c>
      <c r="BF194" s="60">
        <v>614690805.15400004</v>
      </c>
      <c r="BG194" s="60">
        <v>-2348837.62</v>
      </c>
      <c r="BH194" s="60" t="s">
        <v>544</v>
      </c>
      <c r="BI194" s="60">
        <v>64064546.085500002</v>
      </c>
      <c r="BJ194" s="60" t="s">
        <v>544</v>
      </c>
      <c r="BK194" s="60">
        <v>54434311.843500003</v>
      </c>
      <c r="BL194" s="85" t="s">
        <v>2165</v>
      </c>
      <c r="BM194" s="60" t="s">
        <v>2166</v>
      </c>
      <c r="BN194" s="60">
        <v>81034897.890000001</v>
      </c>
      <c r="BO194" s="60">
        <v>2873978990.8915</v>
      </c>
      <c r="BP194" s="60" t="s">
        <v>544</v>
      </c>
      <c r="BQ194" s="60" t="s">
        <v>544</v>
      </c>
      <c r="BR194" s="60" t="s">
        <v>544</v>
      </c>
      <c r="BS194" s="60">
        <v>1219222887.6015</v>
      </c>
      <c r="BT194" s="60" t="s">
        <v>544</v>
      </c>
      <c r="BU194" s="60" t="s">
        <v>544</v>
      </c>
      <c r="BV194" s="60" t="s">
        <v>544</v>
      </c>
      <c r="BW194" s="60" t="s">
        <v>544</v>
      </c>
      <c r="BX194" s="60">
        <v>545811141.94749999</v>
      </c>
      <c r="BY194" s="60" t="s">
        <v>544</v>
      </c>
      <c r="BZ194" s="60" t="s">
        <v>544</v>
      </c>
      <c r="CA194" s="60" t="s">
        <v>544</v>
      </c>
      <c r="CB194" s="60" t="s">
        <v>544</v>
      </c>
      <c r="CC194" s="60" t="s">
        <v>544</v>
      </c>
      <c r="CD194" s="60">
        <v>6459303.4550000001</v>
      </c>
      <c r="CE194" s="60">
        <v>87729085.106999993</v>
      </c>
      <c r="CF194" s="60">
        <v>545752421.00699997</v>
      </c>
      <c r="CG194" s="60">
        <v>134999442.20950001</v>
      </c>
      <c r="CH194" s="60" t="s">
        <v>544</v>
      </c>
      <c r="CI194" s="60" t="s">
        <v>2164</v>
      </c>
      <c r="CJ194" s="60">
        <v>24.72</v>
      </c>
      <c r="CK194" s="60">
        <v>134999442.20950001</v>
      </c>
      <c r="CL194" s="60">
        <v>207</v>
      </c>
      <c r="CM194" s="85">
        <v>107559</v>
      </c>
      <c r="CN194" s="60" t="s">
        <v>544</v>
      </c>
      <c r="CO194" s="60">
        <v>64064546.085500002</v>
      </c>
      <c r="CP194" s="60">
        <v>142163396.95050001</v>
      </c>
      <c r="CQ194" s="60" t="s">
        <v>544</v>
      </c>
      <c r="CR194" s="60" t="s">
        <v>544</v>
      </c>
      <c r="CS194" s="60" t="s">
        <v>544</v>
      </c>
      <c r="CT194" s="60">
        <v>24721515.9505</v>
      </c>
      <c r="CU194" s="60">
        <v>29712795.892999999</v>
      </c>
      <c r="CV194" s="60">
        <v>87729085.106999993</v>
      </c>
      <c r="CW194" s="60">
        <v>54434311.843500003</v>
      </c>
      <c r="CX194" s="60">
        <v>61128499.060500003</v>
      </c>
      <c r="CY194" s="60">
        <v>24.72</v>
      </c>
      <c r="CZ194" s="60">
        <f t="shared" si="4"/>
        <v>17.029699992628696</v>
      </c>
      <c r="DA194" s="60" t="str">
        <f t="shared" si="5"/>
        <v>N</v>
      </c>
    </row>
    <row r="195" spans="1:105">
      <c r="A195" s="13" t="s">
        <v>986</v>
      </c>
      <c r="B195" s="13">
        <v>1054213</v>
      </c>
      <c r="C195" s="13">
        <v>2022</v>
      </c>
      <c r="D195" s="13" t="s">
        <v>11</v>
      </c>
      <c r="E195" s="13" t="s">
        <v>507</v>
      </c>
      <c r="F195" s="84" t="s">
        <v>1812</v>
      </c>
      <c r="G195" s="60" t="s">
        <v>1840</v>
      </c>
      <c r="H195" s="60" t="s">
        <v>2074</v>
      </c>
      <c r="I195" s="60" t="s">
        <v>540</v>
      </c>
      <c r="J195" s="60" t="s">
        <v>2164</v>
      </c>
      <c r="K195" s="85">
        <v>107559</v>
      </c>
      <c r="L195" s="60">
        <v>117719000000</v>
      </c>
      <c r="M195" s="60">
        <v>117719000000</v>
      </c>
      <c r="N195" s="60" t="s">
        <v>544</v>
      </c>
      <c r="O195" s="60" t="s">
        <v>544</v>
      </c>
      <c r="P195" s="60" t="s">
        <v>544</v>
      </c>
      <c r="Q195" s="60" t="s">
        <v>544</v>
      </c>
      <c r="R195" s="85" t="s">
        <v>544</v>
      </c>
      <c r="S195" s="85" t="s">
        <v>544</v>
      </c>
      <c r="T195" s="60" t="s">
        <v>544</v>
      </c>
      <c r="U195" s="60" t="s">
        <v>544</v>
      </c>
      <c r="V195" s="60" t="s">
        <v>544</v>
      </c>
      <c r="W195" s="60" t="s">
        <v>1841</v>
      </c>
      <c r="X195" s="60" t="s">
        <v>544</v>
      </c>
      <c r="Y195" s="60" t="s">
        <v>544</v>
      </c>
      <c r="Z195" s="60" t="s">
        <v>544</v>
      </c>
      <c r="AA195" s="60">
        <v>4069000000</v>
      </c>
      <c r="AB195" s="60" t="s">
        <v>544</v>
      </c>
      <c r="AC195" s="60">
        <v>117719000000</v>
      </c>
      <c r="AD195" s="60" t="s">
        <v>544</v>
      </c>
      <c r="AE195" s="60" t="s">
        <v>544</v>
      </c>
      <c r="AF195" s="60">
        <v>51.18</v>
      </c>
      <c r="AG195" s="60" t="s">
        <v>1842</v>
      </c>
      <c r="AH195" s="60" t="s">
        <v>544</v>
      </c>
      <c r="AI195" s="60" t="s">
        <v>544</v>
      </c>
      <c r="AJ195" s="60" t="s">
        <v>544</v>
      </c>
      <c r="AK195" s="60" t="s">
        <v>544</v>
      </c>
      <c r="AL195" s="60">
        <v>52967000000</v>
      </c>
      <c r="AM195" s="60">
        <v>27301000000</v>
      </c>
      <c r="AN195" s="60" t="s">
        <v>544</v>
      </c>
      <c r="AO195" s="60">
        <v>3740000000</v>
      </c>
      <c r="AP195" s="60">
        <v>6597000000</v>
      </c>
      <c r="AQ195" s="60">
        <v>117719000000</v>
      </c>
      <c r="AR195" s="60" t="s">
        <v>544</v>
      </c>
      <c r="AS195" s="60">
        <v>6597000000</v>
      </c>
      <c r="AT195" s="60" t="s">
        <v>544</v>
      </c>
      <c r="AU195" s="85">
        <v>1054213</v>
      </c>
      <c r="AV195" s="60" t="s">
        <v>544</v>
      </c>
      <c r="AW195" s="60">
        <v>28128000000</v>
      </c>
      <c r="AX195" s="60" t="s">
        <v>544</v>
      </c>
      <c r="AY195" s="60" t="s">
        <v>544</v>
      </c>
      <c r="AZ195" s="60">
        <v>25195000000</v>
      </c>
      <c r="BA195" s="60" t="s">
        <v>544</v>
      </c>
      <c r="BB195" s="60" t="s">
        <v>1808</v>
      </c>
      <c r="BC195" s="60" t="s">
        <v>544</v>
      </c>
      <c r="BD195" s="60" t="s">
        <v>544</v>
      </c>
      <c r="BE195" s="60" t="s">
        <v>544</v>
      </c>
      <c r="BF195" s="60">
        <v>56510000000</v>
      </c>
      <c r="BG195" s="60" t="s">
        <v>544</v>
      </c>
      <c r="BH195" s="60" t="s">
        <v>544</v>
      </c>
      <c r="BI195" s="60" t="s">
        <v>544</v>
      </c>
      <c r="BJ195" s="60" t="s">
        <v>544</v>
      </c>
      <c r="BK195" s="60" t="s">
        <v>544</v>
      </c>
      <c r="BL195" s="85" t="s">
        <v>544</v>
      </c>
      <c r="BM195" s="60" t="s">
        <v>544</v>
      </c>
      <c r="BN195" s="60" t="s">
        <v>544</v>
      </c>
      <c r="BO195" s="60">
        <v>93755000000</v>
      </c>
      <c r="BP195" s="60" t="s">
        <v>544</v>
      </c>
      <c r="BQ195" s="60" t="s">
        <v>544</v>
      </c>
      <c r="BR195" s="60" t="s">
        <v>544</v>
      </c>
      <c r="BS195" s="60">
        <v>20000000000</v>
      </c>
      <c r="BT195" s="60" t="s">
        <v>544</v>
      </c>
      <c r="BU195" s="60" t="s">
        <v>544</v>
      </c>
      <c r="BV195" s="60" t="s">
        <v>544</v>
      </c>
      <c r="BW195" s="60" t="s">
        <v>544</v>
      </c>
      <c r="BX195" s="60" t="s">
        <v>544</v>
      </c>
      <c r="BY195" s="60" t="s">
        <v>544</v>
      </c>
      <c r="BZ195" s="60" t="s">
        <v>544</v>
      </c>
      <c r="CA195" s="60" t="s">
        <v>544</v>
      </c>
      <c r="CB195" s="60" t="s">
        <v>2081</v>
      </c>
      <c r="CC195" s="60" t="s">
        <v>544</v>
      </c>
      <c r="CD195" s="60" t="s">
        <v>544</v>
      </c>
      <c r="CE195" s="60" t="s">
        <v>544</v>
      </c>
      <c r="CF195" s="60">
        <v>6597000000</v>
      </c>
      <c r="CG195" s="60" t="s">
        <v>544</v>
      </c>
      <c r="CH195" s="60" t="s">
        <v>544</v>
      </c>
      <c r="CI195" s="60" t="s">
        <v>2164</v>
      </c>
      <c r="CJ195" s="60" t="s">
        <v>544</v>
      </c>
      <c r="CK195" s="60" t="s">
        <v>544</v>
      </c>
      <c r="CL195" s="60" t="s">
        <v>544</v>
      </c>
      <c r="CM195" s="85">
        <v>107559</v>
      </c>
      <c r="CN195" s="60" t="s">
        <v>544</v>
      </c>
      <c r="CO195" s="60" t="s">
        <v>544</v>
      </c>
      <c r="CP195" s="60" t="s">
        <v>544</v>
      </c>
      <c r="CQ195" s="60" t="s">
        <v>544</v>
      </c>
      <c r="CR195" s="60" t="s">
        <v>544</v>
      </c>
      <c r="CS195" s="60" t="s">
        <v>544</v>
      </c>
      <c r="CT195" s="60" t="s">
        <v>544</v>
      </c>
      <c r="CU195" s="60" t="s">
        <v>544</v>
      </c>
      <c r="CV195" s="60" t="s">
        <v>544</v>
      </c>
      <c r="CW195" s="60" t="s">
        <v>544</v>
      </c>
      <c r="CX195" s="60" t="s">
        <v>544</v>
      </c>
      <c r="CY195" s="60" t="s">
        <v>544</v>
      </c>
      <c r="CZ195" s="60">
        <f t="shared" ref="CZ195:CZ258" si="6">IFERROR(L195/M195,"")</f>
        <v>1</v>
      </c>
      <c r="DA195" s="60" t="str">
        <f t="shared" ref="DA195:DA258" si="7">IF(D195=0,"",IF(K195=B195,"Y",IF(ISERROR(MATCH(K195,B:B,0)),"N","N: parent data from row "&amp; MATCH(K195,B:B,0))))</f>
        <v>N</v>
      </c>
    </row>
    <row r="196" spans="1:105">
      <c r="A196" s="13" t="s">
        <v>986</v>
      </c>
      <c r="B196" s="13">
        <v>1054213</v>
      </c>
      <c r="C196" s="13">
        <v>2023</v>
      </c>
      <c r="D196" s="13" t="s">
        <v>11</v>
      </c>
      <c r="E196" s="13" t="s">
        <v>507</v>
      </c>
      <c r="F196" s="84" t="s">
        <v>1804</v>
      </c>
      <c r="G196" s="60" t="s">
        <v>1840</v>
      </c>
      <c r="H196" s="60" t="s">
        <v>2074</v>
      </c>
      <c r="I196" s="60" t="s">
        <v>540</v>
      </c>
      <c r="J196" s="60" t="s">
        <v>2164</v>
      </c>
      <c r="K196" s="85">
        <v>107559</v>
      </c>
      <c r="L196" s="60">
        <v>125800000000</v>
      </c>
      <c r="M196" s="60">
        <v>125800000000</v>
      </c>
      <c r="N196" s="60" t="s">
        <v>544</v>
      </c>
      <c r="O196" s="60" t="s">
        <v>544</v>
      </c>
      <c r="P196" s="60" t="s">
        <v>544</v>
      </c>
      <c r="Q196" s="60" t="s">
        <v>544</v>
      </c>
      <c r="R196" s="85" t="s">
        <v>544</v>
      </c>
      <c r="S196" s="85" t="s">
        <v>544</v>
      </c>
      <c r="T196" s="60" t="s">
        <v>544</v>
      </c>
      <c r="U196" s="60" t="s">
        <v>544</v>
      </c>
      <c r="V196" s="60" t="s">
        <v>544</v>
      </c>
      <c r="W196" s="60" t="s">
        <v>1841</v>
      </c>
      <c r="X196" s="60" t="s">
        <v>544</v>
      </c>
      <c r="Y196" s="60" t="s">
        <v>544</v>
      </c>
      <c r="Z196" s="60" t="s">
        <v>544</v>
      </c>
      <c r="AA196" s="60">
        <v>6218000000</v>
      </c>
      <c r="AB196" s="60" t="s">
        <v>544</v>
      </c>
      <c r="AC196" s="60">
        <v>125800000000</v>
      </c>
      <c r="AD196" s="60" t="s">
        <v>544</v>
      </c>
      <c r="AE196" s="60" t="s">
        <v>544</v>
      </c>
      <c r="AF196" s="60">
        <v>47.28</v>
      </c>
      <c r="AG196" s="60" t="s">
        <v>1842</v>
      </c>
      <c r="AH196" s="60" t="s">
        <v>544</v>
      </c>
      <c r="AI196" s="60" t="s">
        <v>544</v>
      </c>
      <c r="AJ196" s="60" t="s">
        <v>544</v>
      </c>
      <c r="AK196" s="60" t="s">
        <v>544</v>
      </c>
      <c r="AL196" s="60">
        <v>58015000000</v>
      </c>
      <c r="AM196" s="60">
        <v>36186000000</v>
      </c>
      <c r="AN196" s="60" t="s">
        <v>544</v>
      </c>
      <c r="AO196" s="60">
        <v>2875000000</v>
      </c>
      <c r="AP196" s="60">
        <v>6428000000</v>
      </c>
      <c r="AQ196" s="60">
        <v>125800000000</v>
      </c>
      <c r="AR196" s="60" t="s">
        <v>544</v>
      </c>
      <c r="AS196" s="60">
        <v>6428000000</v>
      </c>
      <c r="AT196" s="60" t="s">
        <v>544</v>
      </c>
      <c r="AU196" s="85">
        <v>1054213</v>
      </c>
      <c r="AV196" s="60" t="s">
        <v>544</v>
      </c>
      <c r="AW196" s="60">
        <v>32173000000</v>
      </c>
      <c r="AX196" s="60" t="s">
        <v>544</v>
      </c>
      <c r="AY196" s="60" t="s">
        <v>544</v>
      </c>
      <c r="AZ196" s="60">
        <v>33324000000</v>
      </c>
      <c r="BA196" s="60" t="s">
        <v>544</v>
      </c>
      <c r="BB196" s="60" t="s">
        <v>1808</v>
      </c>
      <c r="BC196" s="60" t="s">
        <v>544</v>
      </c>
      <c r="BD196" s="60" t="s">
        <v>544</v>
      </c>
      <c r="BE196" s="60" t="s">
        <v>544</v>
      </c>
      <c r="BF196" s="60">
        <v>56598000000</v>
      </c>
      <c r="BG196" s="60" t="s">
        <v>544</v>
      </c>
      <c r="BH196" s="60" t="s">
        <v>544</v>
      </c>
      <c r="BI196" s="60" t="s">
        <v>544</v>
      </c>
      <c r="BJ196" s="60" t="s">
        <v>544</v>
      </c>
      <c r="BK196" s="60" t="s">
        <v>544</v>
      </c>
      <c r="BL196" s="85" t="s">
        <v>544</v>
      </c>
      <c r="BM196" s="60" t="s">
        <v>544</v>
      </c>
      <c r="BN196" s="60" t="s">
        <v>544</v>
      </c>
      <c r="BO196" s="60">
        <v>95821000000</v>
      </c>
      <c r="BP196" s="60" t="s">
        <v>544</v>
      </c>
      <c r="BQ196" s="60" t="s">
        <v>544</v>
      </c>
      <c r="BR196" s="60" t="s">
        <v>544</v>
      </c>
      <c r="BS196" s="60">
        <v>26925000000</v>
      </c>
      <c r="BT196" s="60" t="s">
        <v>544</v>
      </c>
      <c r="BU196" s="60" t="s">
        <v>544</v>
      </c>
      <c r="BV196" s="60" t="s">
        <v>544</v>
      </c>
      <c r="BW196" s="60" t="s">
        <v>544</v>
      </c>
      <c r="BX196" s="60" t="s">
        <v>544</v>
      </c>
      <c r="BY196" s="60" t="s">
        <v>544</v>
      </c>
      <c r="BZ196" s="60" t="s">
        <v>544</v>
      </c>
      <c r="CA196" s="60" t="s">
        <v>544</v>
      </c>
      <c r="CB196" s="60" t="s">
        <v>2081</v>
      </c>
      <c r="CC196" s="60" t="s">
        <v>544</v>
      </c>
      <c r="CD196" s="60" t="s">
        <v>544</v>
      </c>
      <c r="CE196" s="60" t="s">
        <v>544</v>
      </c>
      <c r="CF196" s="60">
        <v>6428000000</v>
      </c>
      <c r="CG196" s="60" t="s">
        <v>544</v>
      </c>
      <c r="CH196" s="60" t="s">
        <v>544</v>
      </c>
      <c r="CI196" s="60" t="s">
        <v>2164</v>
      </c>
      <c r="CJ196" s="60" t="s">
        <v>544</v>
      </c>
      <c r="CK196" s="60" t="s">
        <v>544</v>
      </c>
      <c r="CL196" s="60" t="s">
        <v>544</v>
      </c>
      <c r="CM196" s="85">
        <v>107559</v>
      </c>
      <c r="CN196" s="60" t="s">
        <v>544</v>
      </c>
      <c r="CO196" s="60" t="s">
        <v>544</v>
      </c>
      <c r="CP196" s="60" t="s">
        <v>544</v>
      </c>
      <c r="CQ196" s="60" t="s">
        <v>544</v>
      </c>
      <c r="CR196" s="60" t="s">
        <v>544</v>
      </c>
      <c r="CS196" s="60" t="s">
        <v>544</v>
      </c>
      <c r="CT196" s="60" t="s">
        <v>544</v>
      </c>
      <c r="CU196" s="60" t="s">
        <v>544</v>
      </c>
      <c r="CV196" s="60" t="s">
        <v>544</v>
      </c>
      <c r="CW196" s="60" t="s">
        <v>544</v>
      </c>
      <c r="CX196" s="60" t="s">
        <v>544</v>
      </c>
      <c r="CY196" s="60" t="s">
        <v>544</v>
      </c>
      <c r="CZ196" s="60">
        <f t="shared" si="6"/>
        <v>1</v>
      </c>
      <c r="DA196" s="60" t="str">
        <f t="shared" si="7"/>
        <v>N</v>
      </c>
    </row>
    <row r="197" spans="1:105">
      <c r="A197" s="13" t="s">
        <v>987</v>
      </c>
      <c r="B197" s="13">
        <v>1207537</v>
      </c>
      <c r="C197" s="13">
        <v>2022</v>
      </c>
      <c r="D197" s="13" t="s">
        <v>12</v>
      </c>
      <c r="E197" s="13" t="s">
        <v>13</v>
      </c>
      <c r="F197" s="84" t="s">
        <v>1812</v>
      </c>
      <c r="G197" s="60" t="s">
        <v>1840</v>
      </c>
      <c r="H197" s="60" t="s">
        <v>545</v>
      </c>
      <c r="I197" s="60" t="s">
        <v>540</v>
      </c>
      <c r="J197" s="60" t="s">
        <v>1712</v>
      </c>
      <c r="K197" s="85">
        <v>1012744</v>
      </c>
      <c r="L197" s="60">
        <v>3765608000</v>
      </c>
      <c r="M197" s="60">
        <v>3765608000</v>
      </c>
      <c r="N197" s="60">
        <v>10736000</v>
      </c>
      <c r="O197" s="60">
        <v>1704000</v>
      </c>
      <c r="P197" s="60">
        <v>-0.54</v>
      </c>
      <c r="Q197" s="60" t="s">
        <v>544</v>
      </c>
      <c r="R197" s="85">
        <v>894</v>
      </c>
      <c r="S197" s="85" t="s">
        <v>544</v>
      </c>
      <c r="T197" s="60">
        <v>994491000</v>
      </c>
      <c r="U197" s="60" t="s">
        <v>544</v>
      </c>
      <c r="V197" s="60">
        <v>255923000</v>
      </c>
      <c r="W197" s="60" t="s">
        <v>1841</v>
      </c>
      <c r="X197" s="60">
        <v>96751000</v>
      </c>
      <c r="Y197" s="60">
        <v>2825796000</v>
      </c>
      <c r="Z197" s="60">
        <v>10.54</v>
      </c>
      <c r="AA197" s="60" t="s">
        <v>544</v>
      </c>
      <c r="AB197" s="60">
        <v>3374991000</v>
      </c>
      <c r="AC197" s="60">
        <v>3765608000</v>
      </c>
      <c r="AD197" s="60">
        <v>10.31</v>
      </c>
      <c r="AE197" s="60">
        <v>575837000</v>
      </c>
      <c r="AF197" s="60">
        <v>2.52</v>
      </c>
      <c r="AG197" s="60" t="s">
        <v>1842</v>
      </c>
      <c r="AH197" s="60">
        <v>3000</v>
      </c>
      <c r="AI197" s="60">
        <v>373830000</v>
      </c>
      <c r="AJ197" s="60">
        <v>964278000</v>
      </c>
      <c r="AK197" s="60">
        <v>2.91</v>
      </c>
      <c r="AL197" s="60">
        <v>2905796000</v>
      </c>
      <c r="AM197" s="60">
        <v>27105000</v>
      </c>
      <c r="AN197" s="60">
        <v>14991000</v>
      </c>
      <c r="AO197" s="60">
        <v>15249000</v>
      </c>
      <c r="AP197" s="60">
        <v>437653000</v>
      </c>
      <c r="AQ197" s="60">
        <v>3765608000</v>
      </c>
      <c r="AR197" s="60">
        <v>0.38</v>
      </c>
      <c r="AS197" s="60">
        <v>465713000</v>
      </c>
      <c r="AT197" s="60">
        <v>1002078000</v>
      </c>
      <c r="AU197" s="85">
        <v>1207537</v>
      </c>
      <c r="AV197" s="60" t="s">
        <v>544</v>
      </c>
      <c r="AW197" s="60" t="s">
        <v>544</v>
      </c>
      <c r="AX197" s="60">
        <v>744000</v>
      </c>
      <c r="AY197" s="60">
        <v>1540115000</v>
      </c>
      <c r="AZ197" s="60">
        <v>304926000</v>
      </c>
      <c r="BA197" s="60">
        <v>29449000</v>
      </c>
      <c r="BB197" s="60" t="s">
        <v>1808</v>
      </c>
      <c r="BC197" s="60">
        <v>3624231000</v>
      </c>
      <c r="BD197" s="60">
        <v>10235000</v>
      </c>
      <c r="BE197" s="60">
        <v>10904000</v>
      </c>
      <c r="BF197" s="60" t="s">
        <v>544</v>
      </c>
      <c r="BG197" s="60">
        <v>127460000</v>
      </c>
      <c r="BH197" s="60">
        <v>2827565000</v>
      </c>
      <c r="BI197" s="60">
        <v>15018000</v>
      </c>
      <c r="BJ197" s="60">
        <v>255923000</v>
      </c>
      <c r="BK197" s="60">
        <v>202020000</v>
      </c>
      <c r="BL197" s="85" t="s">
        <v>544</v>
      </c>
      <c r="BM197" s="60" t="s">
        <v>544</v>
      </c>
      <c r="BN197" s="60">
        <v>171126000</v>
      </c>
      <c r="BO197" s="60">
        <v>3210358000</v>
      </c>
      <c r="BP197" s="60">
        <v>2817330000</v>
      </c>
      <c r="BQ197" s="60">
        <v>79744000</v>
      </c>
      <c r="BR197" s="60" t="s">
        <v>544</v>
      </c>
      <c r="BS197" s="60">
        <v>221857000</v>
      </c>
      <c r="BT197" s="60" t="s">
        <v>544</v>
      </c>
      <c r="BU197" s="60">
        <v>100598000</v>
      </c>
      <c r="BV197" s="60" t="s">
        <v>544</v>
      </c>
      <c r="BW197" s="60">
        <v>29449000</v>
      </c>
      <c r="BX197" s="60">
        <v>373830000</v>
      </c>
      <c r="BY197" s="60" t="s">
        <v>544</v>
      </c>
      <c r="BZ197" s="60">
        <v>15000</v>
      </c>
      <c r="CA197" s="60" t="s">
        <v>544</v>
      </c>
      <c r="CB197" s="60" t="s">
        <v>1898</v>
      </c>
      <c r="CC197" s="60">
        <v>12069000</v>
      </c>
      <c r="CD197" s="60">
        <v>44875000</v>
      </c>
      <c r="CE197" s="60">
        <v>61221000</v>
      </c>
      <c r="CF197" s="60">
        <v>437653000</v>
      </c>
      <c r="CG197" s="60">
        <v>11144000</v>
      </c>
      <c r="CH197" s="60">
        <v>555000</v>
      </c>
      <c r="CI197" s="60" t="s">
        <v>1712</v>
      </c>
      <c r="CJ197" s="60">
        <v>11.08</v>
      </c>
      <c r="CK197" s="60">
        <v>111742000</v>
      </c>
      <c r="CL197" s="60" t="s">
        <v>544</v>
      </c>
      <c r="CM197" s="85">
        <v>1012744</v>
      </c>
      <c r="CN197" s="60">
        <v>33359000</v>
      </c>
      <c r="CO197" s="60">
        <v>15018000</v>
      </c>
      <c r="CP197" s="60">
        <v>267877000</v>
      </c>
      <c r="CQ197" s="60">
        <v>2825796000</v>
      </c>
      <c r="CR197" s="60" t="s">
        <v>544</v>
      </c>
      <c r="CS197" s="60">
        <v>33359000</v>
      </c>
      <c r="CT197" s="60">
        <v>134858000</v>
      </c>
      <c r="CU197" s="60">
        <v>67162000</v>
      </c>
      <c r="CV197" s="60">
        <v>61221000</v>
      </c>
      <c r="CW197" s="60">
        <v>202020000</v>
      </c>
      <c r="CX197" s="60">
        <v>96751000</v>
      </c>
      <c r="CY197" s="60">
        <v>11.08</v>
      </c>
      <c r="CZ197" s="60">
        <f t="shared" si="6"/>
        <v>1</v>
      </c>
      <c r="DA197" s="60" t="str">
        <f t="shared" si="7"/>
        <v>N: parent data from row 1399</v>
      </c>
    </row>
    <row r="198" spans="1:105">
      <c r="A198" s="13" t="s">
        <v>987</v>
      </c>
      <c r="B198" s="13">
        <v>1207537</v>
      </c>
      <c r="C198" s="13">
        <v>2023</v>
      </c>
      <c r="D198" s="13" t="s">
        <v>12</v>
      </c>
      <c r="E198" s="13" t="s">
        <v>13</v>
      </c>
      <c r="F198" s="84" t="s">
        <v>1804</v>
      </c>
      <c r="G198" s="60" t="s">
        <v>1840</v>
      </c>
      <c r="H198" s="60" t="s">
        <v>1827</v>
      </c>
      <c r="I198" s="60" t="s">
        <v>540</v>
      </c>
      <c r="J198" s="60" t="s">
        <v>1712</v>
      </c>
      <c r="K198" s="85">
        <v>1012744</v>
      </c>
      <c r="L198" s="60">
        <v>4007008000</v>
      </c>
      <c r="M198" s="60">
        <v>4007008000</v>
      </c>
      <c r="N198" s="60">
        <v>2419000</v>
      </c>
      <c r="O198" s="60">
        <v>3916000</v>
      </c>
      <c r="P198" s="60">
        <v>-0.2</v>
      </c>
      <c r="Q198" s="60" t="s">
        <v>544</v>
      </c>
      <c r="R198" s="85">
        <v>780</v>
      </c>
      <c r="S198" s="85" t="s">
        <v>544</v>
      </c>
      <c r="T198" s="60">
        <v>1182573000</v>
      </c>
      <c r="U198" s="60" t="s">
        <v>544</v>
      </c>
      <c r="V198" s="60">
        <v>352465000</v>
      </c>
      <c r="W198" s="60" t="s">
        <v>1841</v>
      </c>
      <c r="X198" s="60">
        <v>110469000</v>
      </c>
      <c r="Y198" s="60">
        <v>3100091000</v>
      </c>
      <c r="Z198" s="60">
        <v>5.93</v>
      </c>
      <c r="AA198" s="60">
        <v>5000000</v>
      </c>
      <c r="AB198" s="60">
        <v>3729894000</v>
      </c>
      <c r="AC198" s="60">
        <v>4007008000</v>
      </c>
      <c r="AD198" s="60">
        <v>10.8</v>
      </c>
      <c r="AE198" s="60">
        <v>509173000</v>
      </c>
      <c r="AF198" s="60">
        <v>2.08</v>
      </c>
      <c r="AG198" s="60" t="s">
        <v>1842</v>
      </c>
      <c r="AH198" s="60">
        <v>4000</v>
      </c>
      <c r="AI198" s="60">
        <v>416070000</v>
      </c>
      <c r="AJ198" s="60">
        <v>947574000</v>
      </c>
      <c r="AK198" s="60">
        <v>3.15</v>
      </c>
      <c r="AL198" s="60">
        <v>3149091000</v>
      </c>
      <c r="AM198" s="60">
        <v>22533000</v>
      </c>
      <c r="AN198" s="60">
        <v>65822000</v>
      </c>
      <c r="AO198" s="60">
        <v>15426000</v>
      </c>
      <c r="AP198" s="60">
        <v>453071000</v>
      </c>
      <c r="AQ198" s="60">
        <v>4007008000</v>
      </c>
      <c r="AR198" s="60">
        <v>0.08</v>
      </c>
      <c r="AS198" s="60">
        <v>478236000</v>
      </c>
      <c r="AT198" s="60">
        <v>1184612000</v>
      </c>
      <c r="AU198" s="85">
        <v>1207537</v>
      </c>
      <c r="AV198" s="60" t="s">
        <v>544</v>
      </c>
      <c r="AW198" s="60" t="s">
        <v>544</v>
      </c>
      <c r="AX198" s="60">
        <v>676000</v>
      </c>
      <c r="AY198" s="60">
        <v>1456747000</v>
      </c>
      <c r="AZ198" s="60">
        <v>381666000</v>
      </c>
      <c r="BA198" s="60">
        <v>55708000</v>
      </c>
      <c r="BB198" s="60" t="s">
        <v>1808</v>
      </c>
      <c r="BC198" s="60">
        <v>3851780000</v>
      </c>
      <c r="BD198" s="60">
        <v>13009000</v>
      </c>
      <c r="BE198" s="60">
        <v>49618000</v>
      </c>
      <c r="BF198" s="60" t="s">
        <v>544</v>
      </c>
      <c r="BG198" s="60">
        <v>36341000</v>
      </c>
      <c r="BH198" s="60">
        <v>3049532000</v>
      </c>
      <c r="BI198" s="60">
        <v>28255000</v>
      </c>
      <c r="BJ198" s="60">
        <v>352465000</v>
      </c>
      <c r="BK198" s="60">
        <v>177357000</v>
      </c>
      <c r="BL198" s="85" t="s">
        <v>544</v>
      </c>
      <c r="BM198" s="60" t="s">
        <v>544</v>
      </c>
      <c r="BN198" s="60">
        <v>105086000</v>
      </c>
      <c r="BO198" s="60">
        <v>3497322000</v>
      </c>
      <c r="BP198" s="60">
        <v>3036523000</v>
      </c>
      <c r="BQ198" s="60">
        <v>67829000</v>
      </c>
      <c r="BR198" s="60" t="s">
        <v>544</v>
      </c>
      <c r="BS198" s="60">
        <v>213034000</v>
      </c>
      <c r="BT198" s="60" t="s">
        <v>544</v>
      </c>
      <c r="BU198" s="60">
        <v>151308000</v>
      </c>
      <c r="BV198" s="60" t="s">
        <v>544</v>
      </c>
      <c r="BW198" s="60">
        <v>55708000</v>
      </c>
      <c r="BX198" s="60">
        <v>416070000</v>
      </c>
      <c r="BY198" s="60" t="s">
        <v>544</v>
      </c>
      <c r="BZ198" s="60">
        <v>85000</v>
      </c>
      <c r="CA198" s="60" t="s">
        <v>544</v>
      </c>
      <c r="CB198" s="60" t="s">
        <v>1898</v>
      </c>
      <c r="CC198" s="60">
        <v>57636000</v>
      </c>
      <c r="CD198" s="60">
        <v>45496000</v>
      </c>
      <c r="CE198" s="60">
        <v>35540000</v>
      </c>
      <c r="CF198" s="60">
        <v>453071000</v>
      </c>
      <c r="CG198" s="60">
        <v>24983000</v>
      </c>
      <c r="CH198" s="60">
        <v>1086000</v>
      </c>
      <c r="CI198" s="60" t="s">
        <v>1712</v>
      </c>
      <c r="CJ198" s="60">
        <v>11.16</v>
      </c>
      <c r="CK198" s="60">
        <v>176291000</v>
      </c>
      <c r="CL198" s="60" t="s">
        <v>544</v>
      </c>
      <c r="CM198" s="85">
        <v>1012744</v>
      </c>
      <c r="CN198" s="60">
        <v>16337000</v>
      </c>
      <c r="CO198" s="60">
        <v>28255000</v>
      </c>
      <c r="CP198" s="60">
        <v>215555000</v>
      </c>
      <c r="CQ198" s="60">
        <v>3100091000</v>
      </c>
      <c r="CR198" s="60" t="s">
        <v>544</v>
      </c>
      <c r="CS198" s="60">
        <v>16337000</v>
      </c>
      <c r="CT198" s="60">
        <v>110768000</v>
      </c>
      <c r="CU198" s="60">
        <v>66589000</v>
      </c>
      <c r="CV198" s="60">
        <v>35540000</v>
      </c>
      <c r="CW198" s="60">
        <v>177357000</v>
      </c>
      <c r="CX198" s="60">
        <v>110469000</v>
      </c>
      <c r="CY198" s="60">
        <v>11.16</v>
      </c>
      <c r="CZ198" s="60">
        <f t="shared" si="6"/>
        <v>1</v>
      </c>
      <c r="DA198" s="60" t="str">
        <f t="shared" si="7"/>
        <v>N: parent data from row 1399</v>
      </c>
    </row>
    <row r="199" spans="1:105">
      <c r="A199" s="13" t="s">
        <v>735</v>
      </c>
      <c r="B199" s="13">
        <v>111745</v>
      </c>
      <c r="C199" s="13">
        <v>2022</v>
      </c>
      <c r="D199" s="13" t="s">
        <v>1</v>
      </c>
      <c r="E199" s="13" t="s">
        <v>13</v>
      </c>
      <c r="F199" s="84" t="s">
        <v>1812</v>
      </c>
      <c r="G199" s="60" t="s">
        <v>1834</v>
      </c>
      <c r="H199" s="60" t="s">
        <v>2167</v>
      </c>
      <c r="I199" s="60" t="s">
        <v>1835</v>
      </c>
      <c r="J199" s="60" t="s">
        <v>2168</v>
      </c>
      <c r="K199" s="85">
        <v>112347</v>
      </c>
      <c r="L199" s="60">
        <v>99583800000000</v>
      </c>
      <c r="M199" s="60">
        <v>20702635516.099998</v>
      </c>
      <c r="N199" s="60">
        <v>641969260.79999995</v>
      </c>
      <c r="O199" s="60">
        <v>300735988.60000002</v>
      </c>
      <c r="P199" s="60">
        <v>-0.61</v>
      </c>
      <c r="Q199" s="60">
        <v>1237745008.0999999</v>
      </c>
      <c r="R199" s="85">
        <v>142</v>
      </c>
      <c r="S199" s="85">
        <v>507</v>
      </c>
      <c r="T199" s="60">
        <v>1761216056.9000001</v>
      </c>
      <c r="U199" s="60" t="s">
        <v>544</v>
      </c>
      <c r="V199" s="60" t="s">
        <v>544</v>
      </c>
      <c r="W199" s="60" t="s">
        <v>1836</v>
      </c>
      <c r="X199" s="60">
        <v>748097922.60000002</v>
      </c>
      <c r="Y199" s="60">
        <v>14374373633.799999</v>
      </c>
      <c r="Z199" s="60">
        <v>16.25</v>
      </c>
      <c r="AA199" s="60">
        <v>355141220.30000001</v>
      </c>
      <c r="AB199" s="60">
        <v>12645567877.299999</v>
      </c>
      <c r="AC199" s="60">
        <v>20702635516.099998</v>
      </c>
      <c r="AD199" s="60" t="s">
        <v>544</v>
      </c>
      <c r="AE199" s="60">
        <v>5500395952.8000002</v>
      </c>
      <c r="AF199" s="60">
        <v>12.58</v>
      </c>
      <c r="AG199" s="60" t="s">
        <v>1837</v>
      </c>
      <c r="AH199" s="60" t="s">
        <v>544</v>
      </c>
      <c r="AI199" s="60">
        <v>1101139437.7</v>
      </c>
      <c r="AJ199" s="60">
        <v>3047877958.4000001</v>
      </c>
      <c r="AK199" s="60">
        <v>4.62</v>
      </c>
      <c r="AL199" s="60">
        <v>15267787784.799999</v>
      </c>
      <c r="AM199" s="60">
        <v>280466557.60000002</v>
      </c>
      <c r="AN199" s="60">
        <v>686853057.20000005</v>
      </c>
      <c r="AO199" s="60">
        <v>2143923703.3</v>
      </c>
      <c r="AP199" s="60">
        <v>1396969184.5</v>
      </c>
      <c r="AQ199" s="60">
        <v>20702635516.099998</v>
      </c>
      <c r="AR199" s="60">
        <v>4.34</v>
      </c>
      <c r="AS199" s="60">
        <v>1240904960.4000001</v>
      </c>
      <c r="AT199" s="60">
        <v>6242922380.5</v>
      </c>
      <c r="AU199" s="85">
        <v>111745</v>
      </c>
      <c r="AV199" s="60" t="s">
        <v>544</v>
      </c>
      <c r="AW199" s="60" t="s">
        <v>544</v>
      </c>
      <c r="AX199" s="60">
        <v>22514660.300000001</v>
      </c>
      <c r="AY199" s="60">
        <v>8548273911.1999998</v>
      </c>
      <c r="AZ199" s="60">
        <v>1823230121.2</v>
      </c>
      <c r="BA199" s="60" t="s">
        <v>544</v>
      </c>
      <c r="BB199" s="60" t="s">
        <v>1808</v>
      </c>
      <c r="BC199" s="60" t="s">
        <v>544</v>
      </c>
      <c r="BD199" s="60">
        <v>723566713.79999995</v>
      </c>
      <c r="BE199" s="60" t="s">
        <v>544</v>
      </c>
      <c r="BF199" s="60" t="s">
        <v>544</v>
      </c>
      <c r="BG199" s="60">
        <v>75859644.799999997</v>
      </c>
      <c r="BH199" s="60">
        <v>14791196291.799999</v>
      </c>
      <c r="BI199" s="60">
        <v>-394994</v>
      </c>
      <c r="BJ199" s="60" t="s">
        <v>544</v>
      </c>
      <c r="BK199" s="60">
        <v>419400513.80000001</v>
      </c>
      <c r="BL199" s="85" t="s">
        <v>2169</v>
      </c>
      <c r="BM199" s="60" t="s">
        <v>2170</v>
      </c>
      <c r="BN199" s="60">
        <v>299758898</v>
      </c>
      <c r="BO199" s="60">
        <v>18020667562.799999</v>
      </c>
      <c r="BP199" s="60">
        <v>14067629578</v>
      </c>
      <c r="BQ199" s="60" t="s">
        <v>544</v>
      </c>
      <c r="BR199" s="60">
        <v>222444012</v>
      </c>
      <c r="BS199" s="60">
        <v>313666846.10000002</v>
      </c>
      <c r="BT199" s="60">
        <v>219076168.09999999</v>
      </c>
      <c r="BU199" s="60">
        <v>1431146563.5999999</v>
      </c>
      <c r="BV199" s="60">
        <v>120036609.8</v>
      </c>
      <c r="BW199" s="60">
        <v>1290653420.3</v>
      </c>
      <c r="BX199" s="60">
        <v>1100515762.9000001</v>
      </c>
      <c r="BY199" s="60" t="s">
        <v>544</v>
      </c>
      <c r="BZ199" s="60">
        <v>71514710.400000006</v>
      </c>
      <c r="CA199" s="60" t="s">
        <v>544</v>
      </c>
      <c r="CB199" s="60" t="s">
        <v>1811</v>
      </c>
      <c r="CC199" s="60">
        <v>634589109</v>
      </c>
      <c r="CD199" s="60">
        <v>158247085.90000001</v>
      </c>
      <c r="CE199" s="60">
        <v>328551884.60000002</v>
      </c>
      <c r="CF199" s="60">
        <v>1396969184.5</v>
      </c>
      <c r="CG199" s="60" t="s">
        <v>544</v>
      </c>
      <c r="CH199" s="60">
        <v>206498726.30000001</v>
      </c>
      <c r="CI199" s="60" t="s">
        <v>2168</v>
      </c>
      <c r="CJ199" s="60" t="s">
        <v>544</v>
      </c>
      <c r="CK199" s="60">
        <v>1434950979.8</v>
      </c>
      <c r="CL199" s="60" t="s">
        <v>544</v>
      </c>
      <c r="CM199" s="85">
        <v>112347</v>
      </c>
      <c r="CN199" s="60">
        <v>-9812483.5</v>
      </c>
      <c r="CO199" s="60">
        <v>-394994</v>
      </c>
      <c r="CP199" s="60">
        <v>1047856820.6</v>
      </c>
      <c r="CQ199" s="60">
        <v>14374373633.799999</v>
      </c>
      <c r="CR199" s="60">
        <v>3804416.3</v>
      </c>
      <c r="CS199" s="60">
        <v>-9812483.5</v>
      </c>
      <c r="CT199" s="60">
        <v>175502088.69999999</v>
      </c>
      <c r="CU199" s="60">
        <v>243898425.09999999</v>
      </c>
      <c r="CV199" s="60">
        <v>328551884.60000002</v>
      </c>
      <c r="CW199" s="60">
        <v>419400513.80000001</v>
      </c>
      <c r="CX199" s="60">
        <v>748097922.60000002</v>
      </c>
      <c r="CY199" s="60">
        <v>8.6999999999999993</v>
      </c>
      <c r="CZ199" s="60">
        <f t="shared" si="6"/>
        <v>4810.199161481436</v>
      </c>
      <c r="DA199" s="60" t="str">
        <f t="shared" si="7"/>
        <v>N</v>
      </c>
    </row>
    <row r="200" spans="1:105">
      <c r="A200" s="13" t="s">
        <v>735</v>
      </c>
      <c r="B200" s="13">
        <v>111745</v>
      </c>
      <c r="C200" s="13">
        <v>2023</v>
      </c>
      <c r="D200" s="13" t="s">
        <v>1</v>
      </c>
      <c r="E200" s="13" t="s">
        <v>13</v>
      </c>
      <c r="F200" s="84" t="s">
        <v>1804</v>
      </c>
      <c r="G200" s="60" t="s">
        <v>1834</v>
      </c>
      <c r="H200" s="60" t="s">
        <v>2167</v>
      </c>
      <c r="I200" s="60" t="s">
        <v>1835</v>
      </c>
      <c r="J200" s="60" t="s">
        <v>2168</v>
      </c>
      <c r="K200" s="85">
        <v>112347</v>
      </c>
      <c r="L200" s="60">
        <v>105910100000000</v>
      </c>
      <c r="M200" s="60">
        <v>27710286791</v>
      </c>
      <c r="N200" s="60">
        <v>969715220.10000002</v>
      </c>
      <c r="O200" s="60">
        <v>431600849.10000002</v>
      </c>
      <c r="P200" s="60">
        <v>-0.16</v>
      </c>
      <c r="Q200" s="60">
        <v>1549979746.8</v>
      </c>
      <c r="R200" s="85">
        <v>139</v>
      </c>
      <c r="S200" s="85">
        <v>508</v>
      </c>
      <c r="T200" s="60">
        <v>2615219621.4000001</v>
      </c>
      <c r="U200" s="60">
        <v>1732630421.3</v>
      </c>
      <c r="V200" s="60" t="s">
        <v>544</v>
      </c>
      <c r="W200" s="60" t="s">
        <v>1836</v>
      </c>
      <c r="X200" s="60">
        <v>707316765</v>
      </c>
      <c r="Y200" s="60">
        <v>20186261610.099998</v>
      </c>
      <c r="Z200" s="60">
        <v>3.58</v>
      </c>
      <c r="AA200" s="60">
        <v>53636138.5</v>
      </c>
      <c r="AB200" s="60" t="s">
        <v>544</v>
      </c>
      <c r="AC200" s="60">
        <v>27710286791</v>
      </c>
      <c r="AD200" s="60" t="s">
        <v>544</v>
      </c>
      <c r="AE200" s="60">
        <v>7755628643.3000002</v>
      </c>
      <c r="AF200" s="60">
        <v>10.38</v>
      </c>
      <c r="AG200" s="60" t="s">
        <v>1837</v>
      </c>
      <c r="AH200" s="60" t="s">
        <v>544</v>
      </c>
      <c r="AI200" s="60" t="s">
        <v>544</v>
      </c>
      <c r="AJ200" s="60">
        <v>3966928803.5</v>
      </c>
      <c r="AK200" s="60">
        <v>3.01</v>
      </c>
      <c r="AL200" s="60">
        <v>20701691819.099998</v>
      </c>
      <c r="AM200" s="60">
        <v>395860866.10000002</v>
      </c>
      <c r="AN200" s="60">
        <v>1843487162.2</v>
      </c>
      <c r="AO200" s="60">
        <v>2926570864.4000001</v>
      </c>
      <c r="AP200" s="60">
        <v>1719993223.8</v>
      </c>
      <c r="AQ200" s="60">
        <v>27710286791</v>
      </c>
      <c r="AR200" s="60">
        <v>4.88</v>
      </c>
      <c r="AS200" s="60">
        <v>1504114307.4000001</v>
      </c>
      <c r="AT200" s="60">
        <v>8136131259</v>
      </c>
      <c r="AU200" s="85">
        <v>111745</v>
      </c>
      <c r="AV200" s="60" t="s">
        <v>544</v>
      </c>
      <c r="AW200" s="60" t="s">
        <v>544</v>
      </c>
      <c r="AX200" s="60">
        <v>28780367</v>
      </c>
      <c r="AY200" s="60">
        <v>11722557446.700001</v>
      </c>
      <c r="AZ200" s="60">
        <v>2594811724.8000002</v>
      </c>
      <c r="BA200" s="60">
        <v>26164</v>
      </c>
      <c r="BB200" s="60" t="s">
        <v>1808</v>
      </c>
      <c r="BC200" s="60" t="s">
        <v>544</v>
      </c>
      <c r="BD200" s="60">
        <v>942609347.20000005</v>
      </c>
      <c r="BE200" s="60" t="s">
        <v>544</v>
      </c>
      <c r="BF200" s="60" t="s">
        <v>544</v>
      </c>
      <c r="BG200" s="60">
        <v>123075314.90000001</v>
      </c>
      <c r="BH200" s="60">
        <v>19858714869.700001</v>
      </c>
      <c r="BI200" s="60">
        <v>83567720.200000003</v>
      </c>
      <c r="BJ200" s="60" t="s">
        <v>544</v>
      </c>
      <c r="BK200" s="60">
        <v>739236808.39999998</v>
      </c>
      <c r="BL200" s="85" t="s">
        <v>2169</v>
      </c>
      <c r="BM200" s="60" t="s">
        <v>2170</v>
      </c>
      <c r="BN200" s="60">
        <v>571447268.79999995</v>
      </c>
      <c r="BO200" s="60">
        <v>24050706143.099998</v>
      </c>
      <c r="BP200" s="60">
        <v>18916105522.5</v>
      </c>
      <c r="BQ200" s="60" t="s">
        <v>544</v>
      </c>
      <c r="BR200" s="60">
        <v>314517083.39999998</v>
      </c>
      <c r="BS200" s="60">
        <v>216559179.69999999</v>
      </c>
      <c r="BT200" s="60">
        <v>366295.6</v>
      </c>
      <c r="BU200" s="60">
        <v>2545152509.6999998</v>
      </c>
      <c r="BV200" s="60">
        <v>154341259</v>
      </c>
      <c r="BW200" s="60">
        <v>1732656585.3</v>
      </c>
      <c r="BX200" s="60" t="s">
        <v>544</v>
      </c>
      <c r="BY200" s="60" t="s">
        <v>544</v>
      </c>
      <c r="BZ200" s="60">
        <v>335134291.69999999</v>
      </c>
      <c r="CA200" s="60" t="s">
        <v>544</v>
      </c>
      <c r="CB200" s="60" t="s">
        <v>1811</v>
      </c>
      <c r="CC200" s="60">
        <v>1696262503</v>
      </c>
      <c r="CD200" s="60">
        <v>207741921.80000001</v>
      </c>
      <c r="CE200" s="60">
        <v>108894443.09999999</v>
      </c>
      <c r="CF200" s="60">
        <v>1719993223.8</v>
      </c>
      <c r="CG200" s="60" t="s">
        <v>544</v>
      </c>
      <c r="CH200" s="60">
        <v>371711521.80000001</v>
      </c>
      <c r="CI200" s="60" t="s">
        <v>2168</v>
      </c>
      <c r="CJ200" s="60" t="s">
        <v>544</v>
      </c>
      <c r="CK200" s="60">
        <v>2550803927.1999998</v>
      </c>
      <c r="CL200" s="60" t="s">
        <v>544</v>
      </c>
      <c r="CM200" s="85">
        <v>112347</v>
      </c>
      <c r="CN200" s="60" t="s">
        <v>544</v>
      </c>
      <c r="CO200" s="60">
        <v>83567720.200000003</v>
      </c>
      <c r="CP200" s="60">
        <v>1278764033.8</v>
      </c>
      <c r="CQ200" s="60">
        <v>20186261610.099998</v>
      </c>
      <c r="CR200" s="60">
        <v>5651417.5</v>
      </c>
      <c r="CS200" s="60" t="s">
        <v>544</v>
      </c>
      <c r="CT200" s="60">
        <v>243037117.30000001</v>
      </c>
      <c r="CU200" s="60">
        <v>496199691.10000002</v>
      </c>
      <c r="CV200" s="60">
        <v>108894443.09999999</v>
      </c>
      <c r="CW200" s="60">
        <v>739236808.39999998</v>
      </c>
      <c r="CX200" s="60">
        <v>707316765</v>
      </c>
      <c r="CY200" s="60" t="s">
        <v>544</v>
      </c>
      <c r="CZ200" s="60">
        <f t="shared" si="6"/>
        <v>3822.0499411936239</v>
      </c>
      <c r="DA200" s="60" t="str">
        <f t="shared" si="7"/>
        <v>N</v>
      </c>
    </row>
    <row r="201" spans="1:105">
      <c r="A201" s="13" t="s">
        <v>736</v>
      </c>
      <c r="B201" s="13">
        <v>111608</v>
      </c>
      <c r="C201" s="13">
        <v>2022</v>
      </c>
      <c r="D201" s="13" t="s">
        <v>1</v>
      </c>
      <c r="E201" s="13" t="s">
        <v>13</v>
      </c>
      <c r="F201" s="84" t="s">
        <v>1812</v>
      </c>
      <c r="G201" s="60" t="s">
        <v>558</v>
      </c>
      <c r="H201" s="60" t="s">
        <v>2161</v>
      </c>
      <c r="I201" s="60" t="s">
        <v>560</v>
      </c>
      <c r="J201" s="60" t="s">
        <v>2168</v>
      </c>
      <c r="K201" s="85">
        <v>112347</v>
      </c>
      <c r="L201" s="60">
        <v>2753601000000</v>
      </c>
      <c r="M201" s="60">
        <v>141833648385.54419</v>
      </c>
      <c r="N201" s="60">
        <v>1228372900.3216</v>
      </c>
      <c r="O201" s="60">
        <v>1834678561.5797999</v>
      </c>
      <c r="P201" s="60">
        <v>-0.96543000000000001</v>
      </c>
      <c r="Q201" s="60" t="s">
        <v>544</v>
      </c>
      <c r="R201" s="85">
        <v>41247</v>
      </c>
      <c r="S201" s="85">
        <v>1733</v>
      </c>
      <c r="T201" s="60">
        <v>31947585025.807999</v>
      </c>
      <c r="U201" s="60">
        <v>9566968677.2112007</v>
      </c>
      <c r="V201" s="60" t="s">
        <v>544</v>
      </c>
      <c r="W201" s="60" t="s">
        <v>1806</v>
      </c>
      <c r="X201" s="60">
        <v>8591244597.5905991</v>
      </c>
      <c r="Y201" s="60">
        <v>83515346930.486404</v>
      </c>
      <c r="Z201" s="60">
        <v>26.04842</v>
      </c>
      <c r="AA201" s="60">
        <v>336246993.17760003</v>
      </c>
      <c r="AB201" s="60">
        <v>86733696291.3508</v>
      </c>
      <c r="AC201" s="60">
        <v>141833648385.54419</v>
      </c>
      <c r="AD201" s="60">
        <v>10.39</v>
      </c>
      <c r="AE201" s="60">
        <v>18785122305.740002</v>
      </c>
      <c r="AF201" s="60">
        <v>20.216760000000001</v>
      </c>
      <c r="AG201" s="60" t="s">
        <v>1807</v>
      </c>
      <c r="AH201" s="60" t="s">
        <v>544</v>
      </c>
      <c r="AI201" s="60">
        <v>14595169539.191</v>
      </c>
      <c r="AJ201" s="60">
        <v>16009899918.2682</v>
      </c>
      <c r="AK201" s="60">
        <v>7.6922899999999998</v>
      </c>
      <c r="AL201" s="60">
        <v>96305970336.254593</v>
      </c>
      <c r="AM201" s="60">
        <v>8288426571.7187996</v>
      </c>
      <c r="AN201" s="60">
        <v>3285413329.1728001</v>
      </c>
      <c r="AO201" s="60">
        <v>14205765852.239</v>
      </c>
      <c r="AP201" s="60">
        <v>15454227037.9986</v>
      </c>
      <c r="AQ201" s="60">
        <v>141833648385.54419</v>
      </c>
      <c r="AR201" s="60">
        <v>1.5763</v>
      </c>
      <c r="AS201" s="60">
        <v>16212276516.950001</v>
      </c>
      <c r="AT201" s="60">
        <v>33471204213.644001</v>
      </c>
      <c r="AU201" s="85">
        <v>111608</v>
      </c>
      <c r="AV201" s="60" t="s">
        <v>544</v>
      </c>
      <c r="AW201" s="60">
        <v>12454376412.590599</v>
      </c>
      <c r="AX201" s="60">
        <v>82980071.386199996</v>
      </c>
      <c r="AY201" s="60">
        <v>34795022224.008202</v>
      </c>
      <c r="AZ201" s="60">
        <v>27494269686.324402</v>
      </c>
      <c r="BA201" s="60">
        <v>9661229093.4972</v>
      </c>
      <c r="BB201" s="60" t="s">
        <v>1808</v>
      </c>
      <c r="BC201" s="60">
        <v>140426180694.27921</v>
      </c>
      <c r="BD201" s="60">
        <v>2554199739.2296</v>
      </c>
      <c r="BE201" s="60">
        <v>197895365.7764</v>
      </c>
      <c r="BF201" s="60">
        <v>1856466625.0164001</v>
      </c>
      <c r="BG201" s="60">
        <v>1652905332.5780001</v>
      </c>
      <c r="BH201" s="60">
        <v>77927455531.149399</v>
      </c>
      <c r="BI201" s="60">
        <v>3676465285.6992002</v>
      </c>
      <c r="BJ201" s="60" t="s">
        <v>544</v>
      </c>
      <c r="BK201" s="60">
        <v>3486244675.1286001</v>
      </c>
      <c r="BL201" s="85" t="s">
        <v>2171</v>
      </c>
      <c r="BM201" s="60" t="s">
        <v>2172</v>
      </c>
      <c r="BN201" s="60">
        <v>2040918292.0766001</v>
      </c>
      <c r="BO201" s="60">
        <v>115886331203.2184</v>
      </c>
      <c r="BP201" s="60">
        <v>75373255791.9198</v>
      </c>
      <c r="BQ201" s="60" t="s">
        <v>544</v>
      </c>
      <c r="BR201" s="60" t="s">
        <v>544</v>
      </c>
      <c r="BS201" s="60">
        <v>7339847431.6515999</v>
      </c>
      <c r="BT201" s="60" t="s">
        <v>544</v>
      </c>
      <c r="BU201" s="60">
        <v>9033856486.7411995</v>
      </c>
      <c r="BV201" s="60" t="s">
        <v>544</v>
      </c>
      <c r="BW201" s="60">
        <v>9661229093.4972</v>
      </c>
      <c r="BX201" s="60">
        <v>14595169539.191</v>
      </c>
      <c r="BY201" s="60" t="s">
        <v>544</v>
      </c>
      <c r="BZ201" s="60" t="s">
        <v>544</v>
      </c>
      <c r="CA201" s="60" t="s">
        <v>544</v>
      </c>
      <c r="CB201" s="60" t="s">
        <v>1900</v>
      </c>
      <c r="CC201" s="60">
        <v>1591970866.7493999</v>
      </c>
      <c r="CD201" s="60">
        <v>2127194902.6115999</v>
      </c>
      <c r="CE201" s="60">
        <v>5325043910.6443996</v>
      </c>
      <c r="CF201" s="60">
        <v>15454227037.9986</v>
      </c>
      <c r="CG201" s="60">
        <v>2842801440.0222001</v>
      </c>
      <c r="CH201" s="60">
        <v>1576724373.1861999</v>
      </c>
      <c r="CI201" s="60" t="s">
        <v>2168</v>
      </c>
      <c r="CJ201" s="60">
        <v>16.829999999999998</v>
      </c>
      <c r="CK201" s="60">
        <v>11876657926.763399</v>
      </c>
      <c r="CL201" s="60">
        <v>197.68</v>
      </c>
      <c r="CM201" s="85">
        <v>112347</v>
      </c>
      <c r="CN201" s="60" t="s">
        <v>544</v>
      </c>
      <c r="CO201" s="60">
        <v>3676465285.6992002</v>
      </c>
      <c r="CP201" s="60">
        <v>10632162889.6672</v>
      </c>
      <c r="CQ201" s="60">
        <v>83515346930.486404</v>
      </c>
      <c r="CR201" s="60" t="s">
        <v>544</v>
      </c>
      <c r="CS201" s="60" t="s">
        <v>544</v>
      </c>
      <c r="CT201" s="60" t="s">
        <v>544</v>
      </c>
      <c r="CU201" s="60">
        <v>3486244675.1286001</v>
      </c>
      <c r="CV201" s="60">
        <v>5325043910.6443996</v>
      </c>
      <c r="CW201" s="60">
        <v>3486244675.1286001</v>
      </c>
      <c r="CX201" s="60">
        <v>8591244597.5905991</v>
      </c>
      <c r="CY201" s="60">
        <v>16.829999999999998</v>
      </c>
      <c r="CZ201" s="60">
        <f t="shared" si="6"/>
        <v>19.414300001047209</v>
      </c>
      <c r="DA201" s="60" t="str">
        <f t="shared" si="7"/>
        <v>N</v>
      </c>
    </row>
    <row r="202" spans="1:105">
      <c r="A202" s="13" t="s">
        <v>736</v>
      </c>
      <c r="B202" s="13">
        <v>111608</v>
      </c>
      <c r="C202" s="13">
        <v>2023</v>
      </c>
      <c r="D202" s="13" t="s">
        <v>1</v>
      </c>
      <c r="E202" s="13" t="s">
        <v>13</v>
      </c>
      <c r="F202" s="84" t="s">
        <v>1804</v>
      </c>
      <c r="G202" s="60" t="s">
        <v>558</v>
      </c>
      <c r="H202" s="60" t="s">
        <v>2161</v>
      </c>
      <c r="I202" s="60" t="s">
        <v>560</v>
      </c>
      <c r="J202" s="60" t="s">
        <v>2168</v>
      </c>
      <c r="K202" s="85">
        <v>112347</v>
      </c>
      <c r="L202" s="60">
        <v>2960592000000</v>
      </c>
      <c r="M202" s="60">
        <v>173848746676.776</v>
      </c>
      <c r="N202" s="60">
        <v>1650293311.812</v>
      </c>
      <c r="O202" s="60">
        <v>2640445810.5229998</v>
      </c>
      <c r="P202" s="60">
        <v>-1.1443099999999999</v>
      </c>
      <c r="Q202" s="60" t="s">
        <v>544</v>
      </c>
      <c r="R202" s="85">
        <v>44314</v>
      </c>
      <c r="S202" s="85">
        <v>1706</v>
      </c>
      <c r="T202" s="60">
        <v>39699055197.251503</v>
      </c>
      <c r="U202" s="60">
        <v>11233257196.709499</v>
      </c>
      <c r="V202" s="60" t="s">
        <v>544</v>
      </c>
      <c r="W202" s="60" t="s">
        <v>1806</v>
      </c>
      <c r="X202" s="60">
        <v>11760747405.221001</v>
      </c>
      <c r="Y202" s="60">
        <v>102883139500.8945</v>
      </c>
      <c r="Z202" s="60">
        <v>27.724979999999999</v>
      </c>
      <c r="AA202" s="60">
        <v>395074487.68400002</v>
      </c>
      <c r="AB202" s="60">
        <v>115039607324.145</v>
      </c>
      <c r="AC202" s="60">
        <v>173848746676.776</v>
      </c>
      <c r="AD202" s="60">
        <v>10.3</v>
      </c>
      <c r="AE202" s="60">
        <v>25343253268.514</v>
      </c>
      <c r="AF202" s="60">
        <v>20.599460000000001</v>
      </c>
      <c r="AG202" s="60" t="s">
        <v>1807</v>
      </c>
      <c r="AH202" s="60" t="s">
        <v>544</v>
      </c>
      <c r="AI202" s="60">
        <v>18016054312.924</v>
      </c>
      <c r="AJ202" s="60">
        <v>19819256953.798</v>
      </c>
      <c r="AK202" s="60">
        <v>8.3744899999999998</v>
      </c>
      <c r="AL202" s="60">
        <v>122518952236.5705</v>
      </c>
      <c r="AM202" s="60">
        <v>8299089241.8055</v>
      </c>
      <c r="AN202" s="60">
        <v>6049842336.8935003</v>
      </c>
      <c r="AO202" s="60">
        <v>12875153414.030001</v>
      </c>
      <c r="AP202" s="60">
        <v>19295407443.5975</v>
      </c>
      <c r="AQ202" s="60">
        <v>173848746676.776</v>
      </c>
      <c r="AR202" s="60">
        <v>1.67517</v>
      </c>
      <c r="AS202" s="60">
        <v>20038755829.387001</v>
      </c>
      <c r="AT202" s="60">
        <v>41883298021.029999</v>
      </c>
      <c r="AU202" s="85">
        <v>111608</v>
      </c>
      <c r="AV202" s="60" t="s">
        <v>544</v>
      </c>
      <c r="AW202" s="60">
        <v>19240738247.992001</v>
      </c>
      <c r="AX202" s="60">
        <v>67176755.931999996</v>
      </c>
      <c r="AY202" s="60">
        <v>45162510222.311996</v>
      </c>
      <c r="AZ202" s="60">
        <v>38222575869.319504</v>
      </c>
      <c r="BA202" s="60">
        <v>11469021772.816999</v>
      </c>
      <c r="BB202" s="60" t="s">
        <v>1808</v>
      </c>
      <c r="BC202" s="60">
        <v>174967498035.18201</v>
      </c>
      <c r="BD202" s="60">
        <v>3241102310.8975</v>
      </c>
      <c r="BE202" s="60">
        <v>345631455.78299999</v>
      </c>
      <c r="BF202" s="60">
        <v>5930227781.0950003</v>
      </c>
      <c r="BG202" s="60">
        <v>2222000388.52</v>
      </c>
      <c r="BH202" s="60">
        <v>98514830016.158997</v>
      </c>
      <c r="BI202" s="60">
        <v>5263451501.7174997</v>
      </c>
      <c r="BJ202" s="60" t="s">
        <v>544</v>
      </c>
      <c r="BK202" s="60">
        <v>4760800251.0375004</v>
      </c>
      <c r="BL202" s="85" t="s">
        <v>2171</v>
      </c>
      <c r="BM202" s="60" t="s">
        <v>2172</v>
      </c>
      <c r="BN202" s="60">
        <v>2704510356.6085</v>
      </c>
      <c r="BO202" s="60">
        <v>150117676829.68951</v>
      </c>
      <c r="BP202" s="60">
        <v>95273727705.261505</v>
      </c>
      <c r="BQ202" s="60" t="s">
        <v>544</v>
      </c>
      <c r="BR202" s="60" t="s">
        <v>544</v>
      </c>
      <c r="BS202" s="60">
        <v>5601449235.2355003</v>
      </c>
      <c r="BT202" s="60" t="s">
        <v>544</v>
      </c>
      <c r="BU202" s="60">
        <v>13489844219.184</v>
      </c>
      <c r="BV202" s="60" t="s">
        <v>544</v>
      </c>
      <c r="BW202" s="60">
        <v>11469021772.816999</v>
      </c>
      <c r="BX202" s="60">
        <v>18016054312.924</v>
      </c>
      <c r="BY202" s="60" t="s">
        <v>544</v>
      </c>
      <c r="BZ202" s="60" t="s">
        <v>544</v>
      </c>
      <c r="CA202" s="60" t="s">
        <v>544</v>
      </c>
      <c r="CB202" s="60" t="s">
        <v>1900</v>
      </c>
      <c r="CC202" s="60">
        <v>2943504584.4435</v>
      </c>
      <c r="CD202" s="60">
        <v>2638331856.665</v>
      </c>
      <c r="CE202" s="60">
        <v>7082097749.9429998</v>
      </c>
      <c r="CF202" s="60">
        <v>19295407443.5975</v>
      </c>
      <c r="CG202" s="60">
        <v>4320745522.9305</v>
      </c>
      <c r="CH202" s="60">
        <v>2393641697.6015</v>
      </c>
      <c r="CI202" s="60" t="s">
        <v>2168</v>
      </c>
      <c r="CJ202" s="60">
        <v>15.66</v>
      </c>
      <c r="CK202" s="60">
        <v>17810589742.114498</v>
      </c>
      <c r="CL202" s="60">
        <v>162.61000000000001</v>
      </c>
      <c r="CM202" s="85">
        <v>112347</v>
      </c>
      <c r="CN202" s="60" t="s">
        <v>544</v>
      </c>
      <c r="CO202" s="60">
        <v>5263451501.7174997</v>
      </c>
      <c r="CP202" s="60">
        <v>14465257761.8295</v>
      </c>
      <c r="CQ202" s="60">
        <v>102883139500.8945</v>
      </c>
      <c r="CR202" s="60" t="s">
        <v>544</v>
      </c>
      <c r="CS202" s="60" t="s">
        <v>544</v>
      </c>
      <c r="CT202" s="60" t="s">
        <v>544</v>
      </c>
      <c r="CU202" s="60">
        <v>4760800251.0375004</v>
      </c>
      <c r="CV202" s="60">
        <v>7082097749.9429998</v>
      </c>
      <c r="CW202" s="60">
        <v>4760800251.0375004</v>
      </c>
      <c r="CX202" s="60">
        <v>11760747405.221001</v>
      </c>
      <c r="CY202" s="60">
        <v>15.66</v>
      </c>
      <c r="CZ202" s="60">
        <f t="shared" si="6"/>
        <v>17.029699992628693</v>
      </c>
      <c r="DA202" s="60" t="str">
        <f t="shared" si="7"/>
        <v>N</v>
      </c>
    </row>
    <row r="203" spans="1:105">
      <c r="A203" s="13" t="s">
        <v>737</v>
      </c>
      <c r="B203" s="13">
        <v>107461</v>
      </c>
      <c r="C203" s="13">
        <v>2022</v>
      </c>
      <c r="D203" s="13" t="s">
        <v>1</v>
      </c>
      <c r="E203" s="13" t="s">
        <v>13</v>
      </c>
      <c r="F203" s="84" t="s">
        <v>1812</v>
      </c>
      <c r="G203" s="60" t="s">
        <v>2103</v>
      </c>
      <c r="H203" s="60" t="s">
        <v>2173</v>
      </c>
      <c r="I203" s="60" t="s">
        <v>2105</v>
      </c>
      <c r="J203" s="60" t="s">
        <v>737</v>
      </c>
      <c r="K203" s="85">
        <v>107461</v>
      </c>
      <c r="L203" s="60">
        <v>4074708000000</v>
      </c>
      <c r="M203" s="60">
        <v>72607056418.899994</v>
      </c>
      <c r="N203" s="60">
        <v>945420528.89999998</v>
      </c>
      <c r="O203" s="60">
        <v>302209551.39999998</v>
      </c>
      <c r="P203" s="60">
        <v>-0.4</v>
      </c>
      <c r="Q203" s="60">
        <v>4142694233</v>
      </c>
      <c r="R203" s="85">
        <v>39323</v>
      </c>
      <c r="S203" s="85">
        <v>1652</v>
      </c>
      <c r="T203" s="60">
        <v>16739558115.4</v>
      </c>
      <c r="U203" s="60" t="s">
        <v>544</v>
      </c>
      <c r="V203" s="60" t="s">
        <v>544</v>
      </c>
      <c r="W203" s="60" t="s">
        <v>2106</v>
      </c>
      <c r="X203" s="60">
        <v>2661778336.1999998</v>
      </c>
      <c r="Y203" s="60">
        <v>57012188255.300003</v>
      </c>
      <c r="Z203" s="60">
        <v>13.21</v>
      </c>
      <c r="AA203" s="60">
        <v>225926586.19999999</v>
      </c>
      <c r="AB203" s="60">
        <v>52653866794.599998</v>
      </c>
      <c r="AC203" s="60">
        <v>72607056418.899994</v>
      </c>
      <c r="AD203" s="60">
        <v>9.82</v>
      </c>
      <c r="AE203" s="60">
        <v>10664094813.200001</v>
      </c>
      <c r="AF203" s="60">
        <v>9.7799999999999994</v>
      </c>
      <c r="AG203" s="60" t="s">
        <v>2107</v>
      </c>
      <c r="AH203" s="60">
        <v>264914469.40000001</v>
      </c>
      <c r="AI203" s="60">
        <v>7147166796.3999996</v>
      </c>
      <c r="AJ203" s="60" t="s">
        <v>544</v>
      </c>
      <c r="AK203" s="60">
        <v>4.53</v>
      </c>
      <c r="AL203" s="60">
        <v>58476389968.199997</v>
      </c>
      <c r="AM203" s="60">
        <v>2157377052.5</v>
      </c>
      <c r="AN203" s="60">
        <v>353510335.5</v>
      </c>
      <c r="AO203" s="60">
        <v>6980773353.5</v>
      </c>
      <c r="AP203" s="60">
        <v>8112562378.8000002</v>
      </c>
      <c r="AQ203" s="60">
        <v>72607056418.899994</v>
      </c>
      <c r="AR203" s="60">
        <v>2.0299999999999998</v>
      </c>
      <c r="AS203" s="60">
        <v>8609729165</v>
      </c>
      <c r="AT203" s="60">
        <v>35911297275.099998</v>
      </c>
      <c r="AU203" s="85">
        <v>107461</v>
      </c>
      <c r="AV203" s="60" t="s">
        <v>544</v>
      </c>
      <c r="AW203" s="60" t="s">
        <v>544</v>
      </c>
      <c r="AX203" s="60">
        <v>441803279.39999998</v>
      </c>
      <c r="AY203" s="60">
        <v>7111564515.5</v>
      </c>
      <c r="AZ203" s="60">
        <v>12726603725.799999</v>
      </c>
      <c r="BA203" s="60" t="s">
        <v>544</v>
      </c>
      <c r="BB203" s="60" t="s">
        <v>1808</v>
      </c>
      <c r="BC203" s="60">
        <v>72762152641.5</v>
      </c>
      <c r="BD203" s="60">
        <v>1314611548.7</v>
      </c>
      <c r="BE203" s="60" t="s">
        <v>544</v>
      </c>
      <c r="BF203" s="60">
        <v>468727727</v>
      </c>
      <c r="BG203" s="60">
        <v>365823236.5</v>
      </c>
      <c r="BH203" s="60">
        <v>46575392088.300003</v>
      </c>
      <c r="BI203" s="60">
        <v>844137563.70000005</v>
      </c>
      <c r="BJ203" s="60" t="s">
        <v>544</v>
      </c>
      <c r="BK203" s="60">
        <v>1677619389.5999999</v>
      </c>
      <c r="BL203" s="85" t="s">
        <v>2174</v>
      </c>
      <c r="BM203" s="60" t="s">
        <v>2175</v>
      </c>
      <c r="BN203" s="60">
        <v>596525303.79999995</v>
      </c>
      <c r="BO203" s="60">
        <v>63482697887.5</v>
      </c>
      <c r="BP203" s="60">
        <v>45260780539.599998</v>
      </c>
      <c r="BQ203" s="60">
        <v>4510174632.6999998</v>
      </c>
      <c r="BR203" s="60">
        <v>5774661448.6000004</v>
      </c>
      <c r="BS203" s="60">
        <v>598645760</v>
      </c>
      <c r="BT203" s="60">
        <v>1238275126.5999999</v>
      </c>
      <c r="BU203" s="60">
        <v>2460441914</v>
      </c>
      <c r="BV203" s="60">
        <v>278724162.89999998</v>
      </c>
      <c r="BW203" s="60">
        <v>18353528.199999999</v>
      </c>
      <c r="BX203" s="60">
        <v>7037045627.3000002</v>
      </c>
      <c r="BY203" s="60" t="s">
        <v>544</v>
      </c>
      <c r="BZ203" s="60" t="s">
        <v>544</v>
      </c>
      <c r="CA203" s="60">
        <v>-89094.8</v>
      </c>
      <c r="CB203" s="60" t="s">
        <v>1811</v>
      </c>
      <c r="CC203" s="60">
        <v>220545260.5</v>
      </c>
      <c r="CD203" s="60">
        <v>828064862.29999995</v>
      </c>
      <c r="CE203" s="60">
        <v>1304223095.4000001</v>
      </c>
      <c r="CF203" s="60">
        <v>8112562378.8000002</v>
      </c>
      <c r="CG203" s="60">
        <v>552227370.79999995</v>
      </c>
      <c r="CH203" s="60">
        <v>150445474.19999999</v>
      </c>
      <c r="CI203" s="60" t="s">
        <v>737</v>
      </c>
      <c r="CJ203" s="60">
        <v>13.6</v>
      </c>
      <c r="CK203" s="60">
        <v>3015288671.6999998</v>
      </c>
      <c r="CL203" s="60">
        <v>143.35</v>
      </c>
      <c r="CM203" s="85">
        <v>107461</v>
      </c>
      <c r="CN203" s="60" t="s">
        <v>544</v>
      </c>
      <c r="CO203" s="60">
        <v>844137563.70000005</v>
      </c>
      <c r="CP203" s="60">
        <v>3258303640</v>
      </c>
      <c r="CQ203" s="60">
        <v>57012188255.300003</v>
      </c>
      <c r="CR203" s="60">
        <v>2619387</v>
      </c>
      <c r="CS203" s="60" t="s">
        <v>544</v>
      </c>
      <c r="CT203" s="60">
        <v>791250892.20000005</v>
      </c>
      <c r="CU203" s="60">
        <v>886368497.39999998</v>
      </c>
      <c r="CV203" s="60">
        <v>1304223095.4000001</v>
      </c>
      <c r="CW203" s="60">
        <v>1677619389.5999999</v>
      </c>
      <c r="CX203" s="60">
        <v>2661778336.1999998</v>
      </c>
      <c r="CY203" s="60">
        <v>13.4</v>
      </c>
      <c r="CZ203" s="60">
        <f t="shared" si="6"/>
        <v>56.11999991421402</v>
      </c>
      <c r="DA203" s="60" t="str">
        <f t="shared" si="7"/>
        <v>Y</v>
      </c>
    </row>
    <row r="204" spans="1:105">
      <c r="A204" s="13" t="s">
        <v>737</v>
      </c>
      <c r="B204" s="13">
        <v>107461</v>
      </c>
      <c r="C204" s="13">
        <v>2023</v>
      </c>
      <c r="D204" s="13" t="s">
        <v>1</v>
      </c>
      <c r="E204" s="13" t="s">
        <v>13</v>
      </c>
      <c r="F204" s="84" t="s">
        <v>1804</v>
      </c>
      <c r="G204" s="60" t="s">
        <v>2103</v>
      </c>
      <c r="H204" s="60" t="s">
        <v>2173</v>
      </c>
      <c r="I204" s="60" t="s">
        <v>2105</v>
      </c>
      <c r="J204" s="60" t="s">
        <v>737</v>
      </c>
      <c r="K204" s="85">
        <v>107461</v>
      </c>
      <c r="L204" s="60">
        <v>4477661000000</v>
      </c>
      <c r="M204" s="60">
        <v>80581298415.100006</v>
      </c>
      <c r="N204" s="60">
        <v>960462146.70000005</v>
      </c>
      <c r="O204" s="60">
        <v>279752371.60000002</v>
      </c>
      <c r="P204" s="60">
        <v>-0.56999999999999995</v>
      </c>
      <c r="Q204" s="60">
        <v>5080965331.3999996</v>
      </c>
      <c r="R204" s="85" t="s">
        <v>544</v>
      </c>
      <c r="S204" s="85">
        <v>1722</v>
      </c>
      <c r="T204" s="60">
        <v>20123202660.900002</v>
      </c>
      <c r="U204" s="60" t="s">
        <v>544</v>
      </c>
      <c r="V204" s="60" t="s">
        <v>544</v>
      </c>
      <c r="W204" s="60" t="s">
        <v>2106</v>
      </c>
      <c r="X204" s="60">
        <v>3357928273.5999999</v>
      </c>
      <c r="Y204" s="60">
        <v>63878723111.900002</v>
      </c>
      <c r="Z204" s="60">
        <v>15.21</v>
      </c>
      <c r="AA204" s="60">
        <v>260946245.59999999</v>
      </c>
      <c r="AB204" s="60">
        <v>56934115687.099998</v>
      </c>
      <c r="AC204" s="60">
        <v>80581298415.100006</v>
      </c>
      <c r="AD204" s="60">
        <v>9.86</v>
      </c>
      <c r="AE204" s="60">
        <v>12019543998.200001</v>
      </c>
      <c r="AF204" s="60">
        <v>8.25</v>
      </c>
      <c r="AG204" s="60" t="s">
        <v>2107</v>
      </c>
      <c r="AH204" s="60">
        <v>418449800.19999999</v>
      </c>
      <c r="AI204" s="60">
        <v>7942321897.6999998</v>
      </c>
      <c r="AJ204" s="60" t="s">
        <v>544</v>
      </c>
      <c r="AK204" s="60">
        <v>5.08</v>
      </c>
      <c r="AL204" s="60">
        <v>65810643140.300003</v>
      </c>
      <c r="AM204" s="60">
        <v>2149171275.0999999</v>
      </c>
      <c r="AN204" s="60">
        <v>968362519.29999995</v>
      </c>
      <c r="AO204" s="60">
        <v>6764248578.3999996</v>
      </c>
      <c r="AP204" s="60">
        <v>9220832527.1000004</v>
      </c>
      <c r="AQ204" s="60">
        <v>80581298415.100006</v>
      </c>
      <c r="AR204" s="60">
        <v>1.87</v>
      </c>
      <c r="AS204" s="60">
        <v>9746162310.2000008</v>
      </c>
      <c r="AT204" s="60">
        <v>39294473417.800003</v>
      </c>
      <c r="AU204" s="85">
        <v>107461</v>
      </c>
      <c r="AV204" s="60" t="s">
        <v>544</v>
      </c>
      <c r="AW204" s="60" t="s">
        <v>544</v>
      </c>
      <c r="AX204" s="60">
        <v>868771034.89999998</v>
      </c>
      <c r="AY204" s="60">
        <v>8208990964.3999996</v>
      </c>
      <c r="AZ204" s="60">
        <v>16661237818.6</v>
      </c>
      <c r="BA204" s="60" t="s">
        <v>544</v>
      </c>
      <c r="BB204" s="60" t="s">
        <v>1808</v>
      </c>
      <c r="BC204" s="60">
        <v>80564885796.100006</v>
      </c>
      <c r="BD204" s="60">
        <v>1496103805.5999999</v>
      </c>
      <c r="BE204" s="60" t="s">
        <v>544</v>
      </c>
      <c r="BF204" s="60">
        <v>456565948.30000001</v>
      </c>
      <c r="BG204" s="60">
        <v>321611748.60000002</v>
      </c>
      <c r="BH204" s="60">
        <v>51314017416</v>
      </c>
      <c r="BI204" s="60">
        <v>1291431967.5999999</v>
      </c>
      <c r="BJ204" s="60" t="s">
        <v>544</v>
      </c>
      <c r="BK204" s="60">
        <v>2035326726.8</v>
      </c>
      <c r="BL204" s="85" t="s">
        <v>2174</v>
      </c>
      <c r="BM204" s="60" t="s">
        <v>2175</v>
      </c>
      <c r="BN204" s="60">
        <v>698454119.89999998</v>
      </c>
      <c r="BO204" s="60">
        <v>71287832850.300003</v>
      </c>
      <c r="BP204" s="60">
        <v>49817913610.300003</v>
      </c>
      <c r="BQ204" s="60">
        <v>3754620555.6999998</v>
      </c>
      <c r="BR204" s="60">
        <v>6547591209.3999996</v>
      </c>
      <c r="BS204" s="60">
        <v>581820146.20000005</v>
      </c>
      <c r="BT204" s="60">
        <v>1670973782.8</v>
      </c>
      <c r="BU204" s="60">
        <v>3384454809.0999999</v>
      </c>
      <c r="BV204" s="60" t="s">
        <v>544</v>
      </c>
      <c r="BW204" s="60">
        <v>20857703.399999999</v>
      </c>
      <c r="BX204" s="60">
        <v>7831104808.1999998</v>
      </c>
      <c r="BY204" s="60" t="s">
        <v>544</v>
      </c>
      <c r="BZ204" s="60" t="s">
        <v>544</v>
      </c>
      <c r="CA204" s="60">
        <v>287940.7</v>
      </c>
      <c r="CB204" s="60" t="s">
        <v>1811</v>
      </c>
      <c r="CC204" s="60">
        <v>823114440.10000002</v>
      </c>
      <c r="CD204" s="60">
        <v>865351739.29999995</v>
      </c>
      <c r="CE204" s="60">
        <v>1748897730.5999999</v>
      </c>
      <c r="CF204" s="60">
        <v>9220832527.1000004</v>
      </c>
      <c r="CG204" s="60">
        <v>938182736.20000005</v>
      </c>
      <c r="CH204" s="60">
        <v>111343063.59999999</v>
      </c>
      <c r="CI204" s="60" t="s">
        <v>737</v>
      </c>
      <c r="CJ204" s="60">
        <v>14</v>
      </c>
      <c r="CK204" s="60">
        <v>4326290792.8000002</v>
      </c>
      <c r="CL204" s="60">
        <v>133.91999999999999</v>
      </c>
      <c r="CM204" s="85">
        <v>107461</v>
      </c>
      <c r="CN204" s="60" t="s">
        <v>544</v>
      </c>
      <c r="CO204" s="60">
        <v>1291431967.5999999</v>
      </c>
      <c r="CP204" s="60">
        <v>4056382393.4000001</v>
      </c>
      <c r="CQ204" s="60">
        <v>63878723111.900002</v>
      </c>
      <c r="CR204" s="60">
        <v>3653247.4</v>
      </c>
      <c r="CS204" s="60" t="s">
        <v>544</v>
      </c>
      <c r="CT204" s="60">
        <v>867079383.39999998</v>
      </c>
      <c r="CU204" s="60">
        <v>1168247343.4000001</v>
      </c>
      <c r="CV204" s="60">
        <v>1748897730.5999999</v>
      </c>
      <c r="CW204" s="60">
        <v>2035326726.8</v>
      </c>
      <c r="CX204" s="60">
        <v>3357928273.5999999</v>
      </c>
      <c r="CY204" s="60">
        <v>13.8</v>
      </c>
      <c r="CZ204" s="60">
        <f t="shared" si="6"/>
        <v>55.566999887916154</v>
      </c>
      <c r="DA204" s="60" t="str">
        <f t="shared" si="7"/>
        <v>Y</v>
      </c>
    </row>
    <row r="205" spans="1:105">
      <c r="A205" s="13" t="s">
        <v>988</v>
      </c>
      <c r="B205" s="13">
        <v>112028</v>
      </c>
      <c r="C205" s="13">
        <v>2022</v>
      </c>
      <c r="D205" s="13" t="s">
        <v>1</v>
      </c>
      <c r="E205" s="13" t="s">
        <v>13</v>
      </c>
      <c r="F205" s="84" t="s">
        <v>2179</v>
      </c>
      <c r="G205" s="60" t="s">
        <v>557</v>
      </c>
      <c r="H205" s="60" t="s">
        <v>2084</v>
      </c>
      <c r="I205" s="60" t="s">
        <v>2031</v>
      </c>
      <c r="J205" s="60" t="s">
        <v>988</v>
      </c>
      <c r="K205" s="85">
        <v>112028</v>
      </c>
      <c r="L205" s="60">
        <v>95239600000</v>
      </c>
      <c r="M205" s="60">
        <v>65610582611.7789</v>
      </c>
      <c r="N205" s="60">
        <v>545471204.33099997</v>
      </c>
      <c r="O205" s="60">
        <v>-18738086.332199998</v>
      </c>
      <c r="P205" s="60">
        <v>-0.23</v>
      </c>
      <c r="Q205" s="60" t="s">
        <v>544</v>
      </c>
      <c r="R205" s="85">
        <v>4652</v>
      </c>
      <c r="S205" s="85">
        <v>307</v>
      </c>
      <c r="T205" s="60">
        <v>11469362195.840599</v>
      </c>
      <c r="U205" s="60" t="s">
        <v>544</v>
      </c>
      <c r="V205" s="60" t="s">
        <v>544</v>
      </c>
      <c r="W205" s="60" t="s">
        <v>2032</v>
      </c>
      <c r="X205" s="60">
        <v>976653860.04059994</v>
      </c>
      <c r="Y205" s="60">
        <v>47112922460.866096</v>
      </c>
      <c r="Z205" s="60">
        <v>7.41</v>
      </c>
      <c r="AA205" s="60">
        <v>4267943612.2658</v>
      </c>
      <c r="AB205" s="60">
        <v>29070143133.671101</v>
      </c>
      <c r="AC205" s="60">
        <v>65610582611.7789</v>
      </c>
      <c r="AD205" s="60" t="s">
        <v>544</v>
      </c>
      <c r="AE205" s="60">
        <v>1491675674.0818</v>
      </c>
      <c r="AF205" s="60">
        <v>4.16</v>
      </c>
      <c r="AG205" s="60" t="s">
        <v>2033</v>
      </c>
      <c r="AH205" s="60" t="s">
        <v>544</v>
      </c>
      <c r="AI205" s="60">
        <v>3380433442.3495998</v>
      </c>
      <c r="AJ205" s="60">
        <v>39662742003.227203</v>
      </c>
      <c r="AK205" s="60">
        <v>1.72</v>
      </c>
      <c r="AL205" s="60">
        <v>51504041434.756599</v>
      </c>
      <c r="AM205" s="60">
        <v>339214474.63069999</v>
      </c>
      <c r="AN205" s="60">
        <v>229059327.40599999</v>
      </c>
      <c r="AO205" s="60">
        <v>2045895911.3694</v>
      </c>
      <c r="AP205" s="60">
        <v>4623829472.5303001</v>
      </c>
      <c r="AQ205" s="60">
        <v>65610582611.7789</v>
      </c>
      <c r="AR205" s="60">
        <v>1.02</v>
      </c>
      <c r="AS205" s="60">
        <v>4611360378.3165998</v>
      </c>
      <c r="AT205" s="60">
        <v>11469362195.840599</v>
      </c>
      <c r="AU205" s="85">
        <v>112028</v>
      </c>
      <c r="AV205" s="60" t="s">
        <v>544</v>
      </c>
      <c r="AW205" s="60" t="s">
        <v>544</v>
      </c>
      <c r="AX205" s="60" t="s">
        <v>544</v>
      </c>
      <c r="AY205" s="60">
        <v>41154417677.308998</v>
      </c>
      <c r="AZ205" s="60">
        <v>7102630290.1913004</v>
      </c>
      <c r="BA205" s="60">
        <v>1037552640.6201</v>
      </c>
      <c r="BB205" s="60" t="s">
        <v>1808</v>
      </c>
      <c r="BC205" s="60" t="s">
        <v>544</v>
      </c>
      <c r="BD205" s="60">
        <v>195509886.0686</v>
      </c>
      <c r="BE205" s="60">
        <v>477890091.49339998</v>
      </c>
      <c r="BF205" s="60">
        <v>531417639.5819</v>
      </c>
      <c r="BG205" s="60">
        <v>114426328.6681</v>
      </c>
      <c r="BH205" s="60">
        <v>53661332513.769798</v>
      </c>
      <c r="BI205" s="60">
        <v>325849810.11440003</v>
      </c>
      <c r="BJ205" s="60" t="s">
        <v>544</v>
      </c>
      <c r="BK205" s="60">
        <v>688142442.54390001</v>
      </c>
      <c r="BL205" s="85" t="s">
        <v>2177</v>
      </c>
      <c r="BM205" s="60" t="s">
        <v>2178</v>
      </c>
      <c r="BN205" s="60">
        <v>175945119.4571</v>
      </c>
      <c r="BO205" s="60">
        <v>61914632862.8069</v>
      </c>
      <c r="BP205" s="60">
        <v>53465822627.701103</v>
      </c>
      <c r="BQ205" s="60">
        <v>129513243.76639999</v>
      </c>
      <c r="BR205" s="60" t="s">
        <v>544</v>
      </c>
      <c r="BS205" s="60">
        <v>247108513.5054</v>
      </c>
      <c r="BT205" s="60">
        <v>123175361.62459999</v>
      </c>
      <c r="BU205" s="60">
        <v>1187732891.3705001</v>
      </c>
      <c r="BV205" s="60" t="s">
        <v>544</v>
      </c>
      <c r="BW205" s="60">
        <v>1037552640.6201</v>
      </c>
      <c r="BX205" s="60">
        <v>2812710760.4991002</v>
      </c>
      <c r="BY205" s="60" t="s">
        <v>544</v>
      </c>
      <c r="BZ205" s="60" t="s">
        <v>544</v>
      </c>
      <c r="CA205" s="60" t="s">
        <v>544</v>
      </c>
      <c r="CB205" s="60" t="s">
        <v>1958</v>
      </c>
      <c r="CC205" s="60">
        <v>137917826.60659999</v>
      </c>
      <c r="CD205" s="60">
        <v>123726481.8109</v>
      </c>
      <c r="CE205" s="60">
        <v>483194623.2859</v>
      </c>
      <c r="CF205" s="60">
        <v>4623829472.5303001</v>
      </c>
      <c r="CG205" s="60">
        <v>14604684.9354</v>
      </c>
      <c r="CH205" s="60">
        <v>23767058.031599998</v>
      </c>
      <c r="CI205" s="60" t="s">
        <v>988</v>
      </c>
      <c r="CJ205" s="60">
        <v>11.63</v>
      </c>
      <c r="CK205" s="60">
        <v>1205713187.4466</v>
      </c>
      <c r="CL205" s="60">
        <v>134.30000000000001</v>
      </c>
      <c r="CM205" s="85">
        <v>112028</v>
      </c>
      <c r="CN205" s="60" t="s">
        <v>544</v>
      </c>
      <c r="CO205" s="60">
        <v>325849810.11440003</v>
      </c>
      <c r="CP205" s="60">
        <v>1152598979.4977</v>
      </c>
      <c r="CQ205" s="60">
        <v>47112922460.866096</v>
      </c>
      <c r="CR205" s="60">
        <v>3375611.1406999999</v>
      </c>
      <c r="CS205" s="60" t="s">
        <v>544</v>
      </c>
      <c r="CT205" s="60">
        <v>416164630.63450003</v>
      </c>
      <c r="CU205" s="60">
        <v>271977811.90939999</v>
      </c>
      <c r="CV205" s="60">
        <v>483194623.2859</v>
      </c>
      <c r="CW205" s="60">
        <v>688142442.54390001</v>
      </c>
      <c r="CX205" s="60">
        <v>976653860.04059994</v>
      </c>
      <c r="CY205" s="60">
        <v>9.68</v>
      </c>
      <c r="CZ205" s="60">
        <f t="shared" si="6"/>
        <v>1.4515889999565692</v>
      </c>
      <c r="DA205" s="60" t="str">
        <f t="shared" si="7"/>
        <v>Y</v>
      </c>
    </row>
    <row r="206" spans="1:105">
      <c r="A206" s="13" t="s">
        <v>988</v>
      </c>
      <c r="B206" s="13">
        <v>112028</v>
      </c>
      <c r="C206" s="13">
        <v>2023</v>
      </c>
      <c r="D206" s="13" t="s">
        <v>1</v>
      </c>
      <c r="E206" s="13" t="s">
        <v>13</v>
      </c>
      <c r="F206" s="84" t="s">
        <v>2176</v>
      </c>
      <c r="G206" s="60" t="s">
        <v>557</v>
      </c>
      <c r="H206" s="60" t="s">
        <v>2084</v>
      </c>
      <c r="I206" s="60" t="s">
        <v>2031</v>
      </c>
      <c r="J206" s="60" t="s">
        <v>988</v>
      </c>
      <c r="K206" s="85">
        <v>112028</v>
      </c>
      <c r="L206" s="60">
        <v>98479700000</v>
      </c>
      <c r="M206" s="60">
        <v>65292024909.937302</v>
      </c>
      <c r="N206" s="60">
        <v>506266674.46420002</v>
      </c>
      <c r="O206" s="60">
        <v>22276794.476199999</v>
      </c>
      <c r="P206" s="60">
        <v>-0.24</v>
      </c>
      <c r="Q206" s="60" t="s">
        <v>544</v>
      </c>
      <c r="R206" s="85">
        <v>4726</v>
      </c>
      <c r="S206" s="85" t="s">
        <v>544</v>
      </c>
      <c r="T206" s="60">
        <v>6818224009.3268003</v>
      </c>
      <c r="U206" s="60" t="s">
        <v>544</v>
      </c>
      <c r="V206" s="60" t="s">
        <v>544</v>
      </c>
      <c r="W206" s="60" t="s">
        <v>2032</v>
      </c>
      <c r="X206" s="60">
        <v>1088645730.0552001</v>
      </c>
      <c r="Y206" s="60">
        <v>46778284900.675797</v>
      </c>
      <c r="Z206" s="60">
        <v>7.32</v>
      </c>
      <c r="AA206" s="60">
        <v>4478762789.4287004</v>
      </c>
      <c r="AB206" s="60">
        <v>25127892669.190701</v>
      </c>
      <c r="AC206" s="60">
        <v>65292024909.937302</v>
      </c>
      <c r="AD206" s="60" t="s">
        <v>544</v>
      </c>
      <c r="AE206" s="60">
        <v>1097662527.8194001</v>
      </c>
      <c r="AF206" s="60">
        <v>8.81</v>
      </c>
      <c r="AG206" s="60" t="s">
        <v>2033</v>
      </c>
      <c r="AH206" s="60" t="s">
        <v>544</v>
      </c>
      <c r="AI206" s="60">
        <v>3374271363.3025999</v>
      </c>
      <c r="AJ206" s="60">
        <v>38845292967.771103</v>
      </c>
      <c r="AK206" s="60">
        <v>1.86</v>
      </c>
      <c r="AL206" s="60">
        <v>51383216558.819199</v>
      </c>
      <c r="AM206" s="60">
        <v>486774479.29750001</v>
      </c>
      <c r="AN206" s="60">
        <v>1170857709.6696</v>
      </c>
      <c r="AO206" s="60">
        <v>4349278921.5360003</v>
      </c>
      <c r="AP206" s="60">
        <v>4542012973.7448997</v>
      </c>
      <c r="AQ206" s="60">
        <v>65292024909.937302</v>
      </c>
      <c r="AR206" s="60">
        <v>0.97</v>
      </c>
      <c r="AS206" s="60">
        <v>4576687865.1468</v>
      </c>
      <c r="AT206" s="60">
        <v>11017863867.967899</v>
      </c>
      <c r="AU206" s="85">
        <v>112028</v>
      </c>
      <c r="AV206" s="60" t="s">
        <v>544</v>
      </c>
      <c r="AW206" s="60" t="s">
        <v>544</v>
      </c>
      <c r="AX206" s="60" t="s">
        <v>544</v>
      </c>
      <c r="AY206" s="60">
        <v>39942955495.5905</v>
      </c>
      <c r="AZ206" s="60">
        <v>5070887942.6029997</v>
      </c>
      <c r="BA206" s="60">
        <v>1291921479.6501999</v>
      </c>
      <c r="BB206" s="60" t="s">
        <v>1808</v>
      </c>
      <c r="BC206" s="60" t="s">
        <v>544</v>
      </c>
      <c r="BD206" s="60">
        <v>189816852.9323</v>
      </c>
      <c r="BE206" s="60">
        <v>471127683.17739999</v>
      </c>
      <c r="BF206" s="60">
        <v>1310352875.0797999</v>
      </c>
      <c r="BG206" s="60">
        <v>112776272.03560001</v>
      </c>
      <c r="BH206" s="60">
        <v>52252740843.208603</v>
      </c>
      <c r="BI206" s="60">
        <v>280846730.36019999</v>
      </c>
      <c r="BJ206" s="60" t="s">
        <v>544</v>
      </c>
      <c r="BK206" s="60">
        <v>754692712.8635</v>
      </c>
      <c r="BL206" s="85" t="s">
        <v>2177</v>
      </c>
      <c r="BM206" s="60" t="s">
        <v>2178</v>
      </c>
      <c r="BN206" s="60">
        <v>168866058.12729999</v>
      </c>
      <c r="BO206" s="60">
        <v>59176580726.346497</v>
      </c>
      <c r="BP206" s="60">
        <v>52062923990.276299</v>
      </c>
      <c r="BQ206" s="60">
        <v>82145679.630799994</v>
      </c>
      <c r="BR206" s="60" t="s">
        <v>544</v>
      </c>
      <c r="BS206" s="60">
        <v>387589703.89179999</v>
      </c>
      <c r="BT206" s="60">
        <v>126168868.7147</v>
      </c>
      <c r="BU206" s="60">
        <v>1966258612.4389</v>
      </c>
      <c r="BV206" s="60">
        <v>4199639858.6410999</v>
      </c>
      <c r="BW206" s="60">
        <v>1291921479.6501999</v>
      </c>
      <c r="BX206" s="60">
        <v>2827893198.7846999</v>
      </c>
      <c r="BY206" s="60" t="s">
        <v>544</v>
      </c>
      <c r="BZ206" s="60" t="s">
        <v>544</v>
      </c>
      <c r="CA206" s="60" t="s">
        <v>544</v>
      </c>
      <c r="CB206" s="60" t="s">
        <v>1958</v>
      </c>
      <c r="CC206" s="60">
        <v>949614664.52989995</v>
      </c>
      <c r="CD206" s="60">
        <v>110190572.6767</v>
      </c>
      <c r="CE206" s="60">
        <v>480542280.84289998</v>
      </c>
      <c r="CF206" s="60">
        <v>4542012973.7448997</v>
      </c>
      <c r="CG206" s="60">
        <v>292449227.48320001</v>
      </c>
      <c r="CH206" s="60">
        <v>20950794.805</v>
      </c>
      <c r="CI206" s="60" t="s">
        <v>988</v>
      </c>
      <c r="CJ206" s="60">
        <v>13.43</v>
      </c>
      <c r="CK206" s="60">
        <v>2259503439.7248001</v>
      </c>
      <c r="CL206" s="60">
        <v>131</v>
      </c>
      <c r="CM206" s="85">
        <v>112028</v>
      </c>
      <c r="CN206" s="60" t="s">
        <v>544</v>
      </c>
      <c r="CO206" s="60">
        <v>280846730.36019999</v>
      </c>
      <c r="CP206" s="60">
        <v>1257511788.1824999</v>
      </c>
      <c r="CQ206" s="60">
        <v>46778284900.675797</v>
      </c>
      <c r="CR206" s="60">
        <v>795599.8027</v>
      </c>
      <c r="CS206" s="60" t="s">
        <v>544</v>
      </c>
      <c r="CT206" s="60">
        <v>435391992.03850001</v>
      </c>
      <c r="CU206" s="60">
        <v>319300720.82499999</v>
      </c>
      <c r="CV206" s="60">
        <v>480542280.84289998</v>
      </c>
      <c r="CW206" s="60">
        <v>754692712.8635</v>
      </c>
      <c r="CX206" s="60">
        <v>1088645730.0552001</v>
      </c>
      <c r="CY206" s="60">
        <v>11.25</v>
      </c>
      <c r="CZ206" s="60">
        <f t="shared" si="6"/>
        <v>1.5082959999454941</v>
      </c>
      <c r="DA206" s="60" t="str">
        <f t="shared" si="7"/>
        <v>Y</v>
      </c>
    </row>
    <row r="207" spans="1:105">
      <c r="A207" s="13" t="s">
        <v>989</v>
      </c>
      <c r="B207" s="13">
        <v>1011470</v>
      </c>
      <c r="C207" s="13">
        <v>2022</v>
      </c>
      <c r="D207" s="13" t="s">
        <v>1</v>
      </c>
      <c r="E207" s="13" t="s">
        <v>507</v>
      </c>
      <c r="F207" s="84" t="s">
        <v>1812</v>
      </c>
      <c r="G207" s="60" t="s">
        <v>2180</v>
      </c>
      <c r="H207" s="60" t="s">
        <v>2181</v>
      </c>
      <c r="I207" s="60" t="s">
        <v>2182</v>
      </c>
      <c r="J207" s="60" t="s">
        <v>2183</v>
      </c>
      <c r="K207" s="85">
        <v>1320171</v>
      </c>
      <c r="L207" s="60">
        <v>1691647000000</v>
      </c>
      <c r="M207" s="60">
        <v>3656429185.4317002</v>
      </c>
      <c r="N207" s="60">
        <v>394598499.87709999</v>
      </c>
      <c r="O207" s="60">
        <v>56502754.615099996</v>
      </c>
      <c r="P207" s="60">
        <v>0.22</v>
      </c>
      <c r="Q207" s="60" t="s">
        <v>544</v>
      </c>
      <c r="R207" s="85" t="s">
        <v>544</v>
      </c>
      <c r="S207" s="85">
        <v>17</v>
      </c>
      <c r="T207" s="60">
        <v>1185358236.0065999</v>
      </c>
      <c r="U207" s="60" t="s">
        <v>544</v>
      </c>
      <c r="V207" s="60" t="s">
        <v>544</v>
      </c>
      <c r="W207" s="60" t="s">
        <v>2184</v>
      </c>
      <c r="X207" s="60">
        <v>95339887.659899995</v>
      </c>
      <c r="Y207" s="60">
        <v>2329093215.6104999</v>
      </c>
      <c r="Z207" s="60">
        <v>-63.01</v>
      </c>
      <c r="AA207" s="60" t="s">
        <v>544</v>
      </c>
      <c r="AB207" s="60">
        <v>2556757751.8123999</v>
      </c>
      <c r="AC207" s="60">
        <v>3656429185.4317002</v>
      </c>
      <c r="AD207" s="60" t="s">
        <v>544</v>
      </c>
      <c r="AE207" s="60">
        <v>816880993.523</v>
      </c>
      <c r="AF207" s="60">
        <v>24.35</v>
      </c>
      <c r="AG207" s="60" t="s">
        <v>2185</v>
      </c>
      <c r="AH207" s="60" t="s">
        <v>544</v>
      </c>
      <c r="AI207" s="60">
        <v>240002156.16069999</v>
      </c>
      <c r="AJ207" s="60">
        <v>906335222.60759997</v>
      </c>
      <c r="AK207" s="60">
        <v>2.34</v>
      </c>
      <c r="AL207" s="60">
        <v>2523689558.4435</v>
      </c>
      <c r="AM207" s="60">
        <v>48807953.099100001</v>
      </c>
      <c r="AN207" s="60">
        <v>400985617.42760003</v>
      </c>
      <c r="AO207" s="60">
        <v>371144485.48100001</v>
      </c>
      <c r="AP207" s="60">
        <v>288998156.37550002</v>
      </c>
      <c r="AQ207" s="60">
        <v>3656429185.4317002</v>
      </c>
      <c r="AR207" s="60">
        <v>13.57</v>
      </c>
      <c r="AS207" s="60">
        <v>288965734.45899999</v>
      </c>
      <c r="AT207" s="60">
        <v>1185358236.0065999</v>
      </c>
      <c r="AU207" s="85">
        <v>1011470</v>
      </c>
      <c r="AV207" s="60" t="s">
        <v>544</v>
      </c>
      <c r="AW207" s="60" t="s">
        <v>544</v>
      </c>
      <c r="AX207" s="60">
        <v>9207824.2860000003</v>
      </c>
      <c r="AY207" s="60">
        <v>1723216216.1306</v>
      </c>
      <c r="AZ207" s="60">
        <v>6810763.9260999998</v>
      </c>
      <c r="BA207" s="60" t="s">
        <v>544</v>
      </c>
      <c r="BB207" s="60" t="s">
        <v>1808</v>
      </c>
      <c r="BC207" s="60" t="s">
        <v>544</v>
      </c>
      <c r="BD207" s="60">
        <v>367841772.92019999</v>
      </c>
      <c r="BE207" s="60" t="s">
        <v>544</v>
      </c>
      <c r="BF207" s="60" t="s">
        <v>544</v>
      </c>
      <c r="BG207" s="60">
        <v>41938829.723300003</v>
      </c>
      <c r="BH207" s="60">
        <v>2908574452.1371999</v>
      </c>
      <c r="BI207" s="60">
        <v>-269890840.25150001</v>
      </c>
      <c r="BJ207" s="60" t="s">
        <v>544</v>
      </c>
      <c r="BK207" s="60">
        <v>148585320.3973</v>
      </c>
      <c r="BL207" s="85" t="s">
        <v>544</v>
      </c>
      <c r="BM207" s="60" t="s">
        <v>544</v>
      </c>
      <c r="BN207" s="60">
        <v>-173359987.5255</v>
      </c>
      <c r="BO207" s="60">
        <v>3088144317.4029999</v>
      </c>
      <c r="BP207" s="60">
        <v>2540732679.217</v>
      </c>
      <c r="BQ207" s="60">
        <v>540600874.25989997</v>
      </c>
      <c r="BR207" s="60" t="s">
        <v>544</v>
      </c>
      <c r="BS207" s="60">
        <v>30081054.128699999</v>
      </c>
      <c r="BT207" s="60">
        <v>194596342.833</v>
      </c>
      <c r="BU207" s="60">
        <v>449188361.41869998</v>
      </c>
      <c r="BV207" s="60" t="s">
        <v>544</v>
      </c>
      <c r="BW207" s="60" t="s">
        <v>544</v>
      </c>
      <c r="BX207" s="60">
        <v>240002156.16069999</v>
      </c>
      <c r="BY207" s="60" t="s">
        <v>544</v>
      </c>
      <c r="BZ207" s="60">
        <v>-16535177.414999999</v>
      </c>
      <c r="CA207" s="60" t="s">
        <v>544</v>
      </c>
      <c r="CB207" s="60" t="s">
        <v>1902</v>
      </c>
      <c r="CC207" s="60">
        <v>130727328.78910001</v>
      </c>
      <c r="CD207" s="60">
        <v>100551170.37199999</v>
      </c>
      <c r="CE207" s="60">
        <v>-278406996.98549998</v>
      </c>
      <c r="CF207" s="60">
        <v>288998156.37550002</v>
      </c>
      <c r="CG207" s="60">
        <v>47137143.668799996</v>
      </c>
      <c r="CH207" s="60">
        <v>82183073.944199994</v>
      </c>
      <c r="CI207" s="60" t="s">
        <v>2183</v>
      </c>
      <c r="CJ207" s="60">
        <v>9.39</v>
      </c>
      <c r="CK207" s="60">
        <v>496325505.08749998</v>
      </c>
      <c r="CL207" s="60" t="s">
        <v>544</v>
      </c>
      <c r="CM207" s="85">
        <v>1320171</v>
      </c>
      <c r="CN207" s="60" t="s">
        <v>544</v>
      </c>
      <c r="CO207" s="60">
        <v>-269890840.25150001</v>
      </c>
      <c r="CP207" s="60">
        <v>-78020099.865600005</v>
      </c>
      <c r="CQ207" s="60">
        <v>2329093215.6104999</v>
      </c>
      <c r="CR207" s="60" t="s">
        <v>544</v>
      </c>
      <c r="CS207" s="60" t="s">
        <v>544</v>
      </c>
      <c r="CT207" s="60">
        <v>73818219.487200007</v>
      </c>
      <c r="CU207" s="60">
        <v>74767100.910099998</v>
      </c>
      <c r="CV207" s="60">
        <v>-278406996.98549998</v>
      </c>
      <c r="CW207" s="60">
        <v>148585320.3973</v>
      </c>
      <c r="CX207" s="60">
        <v>95339887.659899995</v>
      </c>
      <c r="CY207" s="60">
        <v>9.39</v>
      </c>
      <c r="CZ207" s="60">
        <f t="shared" si="6"/>
        <v>462.65001021762544</v>
      </c>
      <c r="DA207" s="60" t="str">
        <f t="shared" si="7"/>
        <v>N</v>
      </c>
    </row>
    <row r="208" spans="1:105">
      <c r="A208" s="13" t="s">
        <v>989</v>
      </c>
      <c r="B208" s="13">
        <v>1011470</v>
      </c>
      <c r="C208" s="13">
        <v>2023</v>
      </c>
      <c r="D208" s="13" t="s">
        <v>1</v>
      </c>
      <c r="E208" s="13" t="s">
        <v>507</v>
      </c>
      <c r="F208" s="84" t="s">
        <v>1804</v>
      </c>
      <c r="G208" s="60" t="s">
        <v>2180</v>
      </c>
      <c r="H208" s="60" t="s">
        <v>2181</v>
      </c>
      <c r="I208" s="60" t="s">
        <v>2182</v>
      </c>
      <c r="J208" s="60" t="s">
        <v>2183</v>
      </c>
      <c r="K208" s="85">
        <v>1320171</v>
      </c>
      <c r="L208" s="60">
        <v>2057019000000</v>
      </c>
      <c r="M208" s="60">
        <v>4525296985.8624001</v>
      </c>
      <c r="N208" s="60">
        <v>265876891.6672</v>
      </c>
      <c r="O208" s="60">
        <v>18928194.2784</v>
      </c>
      <c r="P208" s="60">
        <v>-0.19</v>
      </c>
      <c r="Q208" s="60" t="s">
        <v>544</v>
      </c>
      <c r="R208" s="85" t="s">
        <v>544</v>
      </c>
      <c r="S208" s="85">
        <v>17</v>
      </c>
      <c r="T208" s="60">
        <v>856038805.88160002</v>
      </c>
      <c r="U208" s="60" t="s">
        <v>544</v>
      </c>
      <c r="V208" s="60" t="s">
        <v>544</v>
      </c>
      <c r="W208" s="60" t="s">
        <v>2184</v>
      </c>
      <c r="X208" s="60">
        <v>204531854.7712</v>
      </c>
      <c r="Y208" s="60">
        <v>2233643521.1199999</v>
      </c>
      <c r="Z208" s="60">
        <v>19.61</v>
      </c>
      <c r="AA208" s="60" t="s">
        <v>544</v>
      </c>
      <c r="AB208" s="60">
        <v>2918857793.5616002</v>
      </c>
      <c r="AC208" s="60">
        <v>4525296985.8624001</v>
      </c>
      <c r="AD208" s="60" t="s">
        <v>544</v>
      </c>
      <c r="AE208" s="60">
        <v>1323559044.7551999</v>
      </c>
      <c r="AF208" s="60">
        <v>33.54</v>
      </c>
      <c r="AG208" s="60" t="s">
        <v>2185</v>
      </c>
      <c r="AH208" s="60" t="s">
        <v>544</v>
      </c>
      <c r="AI208" s="60">
        <v>299210224.96640003</v>
      </c>
      <c r="AJ208" s="60">
        <v>817051653.51040006</v>
      </c>
      <c r="AK208" s="60">
        <v>6.1</v>
      </c>
      <c r="AL208" s="60">
        <v>2485315467.3600001</v>
      </c>
      <c r="AM208" s="60">
        <v>46502111.884800002</v>
      </c>
      <c r="AN208" s="60">
        <v>373803237.91360003</v>
      </c>
      <c r="AO208" s="60">
        <v>1231733543.2653</v>
      </c>
      <c r="AP208" s="60">
        <v>357875747.60960001</v>
      </c>
      <c r="AQ208" s="60">
        <v>4525296985.8624001</v>
      </c>
      <c r="AR208" s="60">
        <v>8.8699999999999992</v>
      </c>
      <c r="AS208" s="60">
        <v>357822949.2992</v>
      </c>
      <c r="AT208" s="60">
        <v>856038805.88160002</v>
      </c>
      <c r="AU208" s="85">
        <v>1011470</v>
      </c>
      <c r="AV208" s="60" t="s">
        <v>544</v>
      </c>
      <c r="AW208" s="60" t="s">
        <v>544</v>
      </c>
      <c r="AX208" s="60">
        <v>9371700.0960000008</v>
      </c>
      <c r="AY208" s="60">
        <v>2140610698.2656</v>
      </c>
      <c r="AZ208" s="60">
        <v>103434090.00319999</v>
      </c>
      <c r="BA208" s="60" t="s">
        <v>544</v>
      </c>
      <c r="BB208" s="60" t="s">
        <v>1808</v>
      </c>
      <c r="BC208" s="60" t="s">
        <v>544</v>
      </c>
      <c r="BD208" s="60">
        <v>321557109.84320003</v>
      </c>
      <c r="BE208" s="60" t="s">
        <v>544</v>
      </c>
      <c r="BF208" s="60">
        <v>297291886.35519999</v>
      </c>
      <c r="BG208" s="60">
        <v>7495160.1471999995</v>
      </c>
      <c r="BH208" s="60">
        <v>2996649504.1472001</v>
      </c>
      <c r="BI208" s="60">
        <v>63734160.441600002</v>
      </c>
      <c r="BJ208" s="60" t="s">
        <v>544</v>
      </c>
      <c r="BK208" s="60">
        <v>175453185.3184</v>
      </c>
      <c r="BL208" s="85" t="s">
        <v>544</v>
      </c>
      <c r="BM208" s="60" t="s">
        <v>544</v>
      </c>
      <c r="BN208" s="60">
        <v>61558430.067199998</v>
      </c>
      <c r="BO208" s="60">
        <v>3101408391.7554998</v>
      </c>
      <c r="BP208" s="60">
        <v>2675092394.3039999</v>
      </c>
      <c r="BQ208" s="60">
        <v>25590021.0931</v>
      </c>
      <c r="BR208" s="60" t="s">
        <v>544</v>
      </c>
      <c r="BS208" s="60">
        <v>36679426.220799997</v>
      </c>
      <c r="BT208" s="60">
        <v>251671946.24000001</v>
      </c>
      <c r="BU208" s="60">
        <v>428786078.40640002</v>
      </c>
      <c r="BV208" s="60" t="s">
        <v>544</v>
      </c>
      <c r="BW208" s="60" t="s">
        <v>544</v>
      </c>
      <c r="BX208" s="60">
        <v>299210224.96640003</v>
      </c>
      <c r="BY208" s="60" t="s">
        <v>544</v>
      </c>
      <c r="BZ208" s="60">
        <v>-92397.0432</v>
      </c>
      <c r="CA208" s="60" t="s">
        <v>544</v>
      </c>
      <c r="CB208" s="60" t="s">
        <v>1902</v>
      </c>
      <c r="CC208" s="60">
        <v>244143787.14879999</v>
      </c>
      <c r="CD208" s="60">
        <v>92650035.104000002</v>
      </c>
      <c r="CE208" s="60">
        <v>74584213.228799999</v>
      </c>
      <c r="CF208" s="60">
        <v>357875747.60960001</v>
      </c>
      <c r="CG208" s="60">
        <v>149549014.2784</v>
      </c>
      <c r="CH208" s="60">
        <v>105253431.7824</v>
      </c>
      <c r="CI208" s="60" t="s">
        <v>2183</v>
      </c>
      <c r="CJ208" s="60">
        <v>10.3</v>
      </c>
      <c r="CK208" s="60">
        <v>578335092.68480003</v>
      </c>
      <c r="CL208" s="60" t="s">
        <v>544</v>
      </c>
      <c r="CM208" s="85">
        <v>1320171</v>
      </c>
      <c r="CN208" s="60" t="s">
        <v>544</v>
      </c>
      <c r="CO208" s="60">
        <v>63734160.441600002</v>
      </c>
      <c r="CP208" s="60">
        <v>266090284.83840001</v>
      </c>
      <c r="CQ208" s="60">
        <v>2233643521.1199999</v>
      </c>
      <c r="CR208" s="60" t="s">
        <v>544</v>
      </c>
      <c r="CS208" s="60" t="s">
        <v>544</v>
      </c>
      <c r="CT208" s="60">
        <v>94033790.822400004</v>
      </c>
      <c r="CU208" s="60">
        <v>81419394.496000007</v>
      </c>
      <c r="CV208" s="60">
        <v>74584213.228799999</v>
      </c>
      <c r="CW208" s="60">
        <v>175453185.3184</v>
      </c>
      <c r="CX208" s="60">
        <v>204531854.7712</v>
      </c>
      <c r="CY208" s="60">
        <v>10.3</v>
      </c>
      <c r="CZ208" s="60">
        <f t="shared" si="6"/>
        <v>454.56000046546944</v>
      </c>
      <c r="DA208" s="60" t="str">
        <f t="shared" si="7"/>
        <v>N</v>
      </c>
    </row>
    <row r="209" spans="1:105">
      <c r="A209" s="13" t="s">
        <v>990</v>
      </c>
      <c r="B209" s="13">
        <v>1203467</v>
      </c>
      <c r="C209" s="13">
        <v>2022</v>
      </c>
      <c r="D209" s="13" t="s">
        <v>12</v>
      </c>
      <c r="E209" s="13" t="s">
        <v>13</v>
      </c>
      <c r="F209" s="84" t="s">
        <v>1812</v>
      </c>
      <c r="G209" s="60" t="s">
        <v>1840</v>
      </c>
      <c r="H209" s="60" t="s">
        <v>1827</v>
      </c>
      <c r="I209" s="60" t="s">
        <v>540</v>
      </c>
      <c r="J209" s="60" t="s">
        <v>1712</v>
      </c>
      <c r="K209" s="85">
        <v>1012744</v>
      </c>
      <c r="L209" s="60">
        <v>2119862000</v>
      </c>
      <c r="M209" s="60">
        <v>2119862000</v>
      </c>
      <c r="N209" s="60">
        <v>5283000</v>
      </c>
      <c r="O209" s="60">
        <v>5006000</v>
      </c>
      <c r="P209" s="60">
        <v>-0.56999999999999995</v>
      </c>
      <c r="Q209" s="60" t="s">
        <v>544</v>
      </c>
      <c r="R209" s="85">
        <v>175</v>
      </c>
      <c r="S209" s="85" t="s">
        <v>544</v>
      </c>
      <c r="T209" s="60">
        <v>801827000</v>
      </c>
      <c r="U209" s="60" t="s">
        <v>544</v>
      </c>
      <c r="V209" s="60">
        <v>378936000</v>
      </c>
      <c r="W209" s="60" t="s">
        <v>1841</v>
      </c>
      <c r="X209" s="60">
        <v>62584000</v>
      </c>
      <c r="Y209" s="60">
        <v>1823601000</v>
      </c>
      <c r="Z209" s="60">
        <v>9.86</v>
      </c>
      <c r="AA209" s="60" t="s">
        <v>544</v>
      </c>
      <c r="AB209" s="60">
        <v>1952366000</v>
      </c>
      <c r="AC209" s="60">
        <v>2119862000</v>
      </c>
      <c r="AD209" s="60">
        <v>9.9600000000000009</v>
      </c>
      <c r="AE209" s="60">
        <v>239326000</v>
      </c>
      <c r="AF209" s="60">
        <v>5.58</v>
      </c>
      <c r="AG209" s="60" t="s">
        <v>1842</v>
      </c>
      <c r="AH209" s="60">
        <v>4000</v>
      </c>
      <c r="AI209" s="60">
        <v>206714000</v>
      </c>
      <c r="AJ209" s="60">
        <v>256066000</v>
      </c>
      <c r="AK209" s="60">
        <v>3.15</v>
      </c>
      <c r="AL209" s="60">
        <v>1823601000</v>
      </c>
      <c r="AM209" s="60">
        <v>20030000</v>
      </c>
      <c r="AN209" s="60">
        <v>7913000</v>
      </c>
      <c r="AO209" s="60">
        <v>16952000</v>
      </c>
      <c r="AP209" s="60">
        <v>213806000</v>
      </c>
      <c r="AQ209" s="60">
        <v>2119862000</v>
      </c>
      <c r="AR209" s="60">
        <v>0.31</v>
      </c>
      <c r="AS209" s="60">
        <v>217941000</v>
      </c>
      <c r="AT209" s="60">
        <v>819414000</v>
      </c>
      <c r="AU209" s="85">
        <v>1203467</v>
      </c>
      <c r="AV209" s="60" t="s">
        <v>544</v>
      </c>
      <c r="AW209" s="60" t="s">
        <v>544</v>
      </c>
      <c r="AX209" s="60">
        <v>606000</v>
      </c>
      <c r="AY209" s="60">
        <v>495392000</v>
      </c>
      <c r="AZ209" s="60">
        <v>141188000</v>
      </c>
      <c r="BA209" s="60">
        <v>24808000</v>
      </c>
      <c r="BB209" s="60" t="s">
        <v>1808</v>
      </c>
      <c r="BC209" s="60">
        <v>2075179000</v>
      </c>
      <c r="BD209" s="60">
        <v>13148000</v>
      </c>
      <c r="BE209" s="60">
        <v>24627000</v>
      </c>
      <c r="BF209" s="60" t="s">
        <v>544</v>
      </c>
      <c r="BG209" s="60">
        <v>21494000</v>
      </c>
      <c r="BH209" s="60">
        <v>1718550000</v>
      </c>
      <c r="BI209" s="60">
        <v>15999000</v>
      </c>
      <c r="BJ209" s="60">
        <v>378936000</v>
      </c>
      <c r="BK209" s="60">
        <v>55545000</v>
      </c>
      <c r="BL209" s="85" t="s">
        <v>544</v>
      </c>
      <c r="BM209" s="60" t="s">
        <v>544</v>
      </c>
      <c r="BN209" s="60">
        <v>29100000</v>
      </c>
      <c r="BO209" s="60">
        <v>1954931000</v>
      </c>
      <c r="BP209" s="60">
        <v>1705402000</v>
      </c>
      <c r="BQ209" s="60">
        <v>101277000</v>
      </c>
      <c r="BR209" s="60" t="s">
        <v>544</v>
      </c>
      <c r="BS209" s="60">
        <v>86796000</v>
      </c>
      <c r="BT209" s="60" t="s">
        <v>544</v>
      </c>
      <c r="BU209" s="60">
        <v>64739000</v>
      </c>
      <c r="BV209" s="60" t="s">
        <v>544</v>
      </c>
      <c r="BW209" s="60">
        <v>24808000</v>
      </c>
      <c r="BX209" s="60">
        <v>206714000</v>
      </c>
      <c r="BY209" s="60" t="s">
        <v>544</v>
      </c>
      <c r="BZ209" s="60">
        <v>5000</v>
      </c>
      <c r="CA209" s="60" t="s">
        <v>544</v>
      </c>
      <c r="CB209" s="60" t="s">
        <v>1898</v>
      </c>
      <c r="CC209" s="60">
        <v>7048000</v>
      </c>
      <c r="CD209" s="60">
        <v>47920000</v>
      </c>
      <c r="CE209" s="60">
        <v>27232000</v>
      </c>
      <c r="CF209" s="60">
        <v>213806000</v>
      </c>
      <c r="CG209" s="60">
        <v>5758000</v>
      </c>
      <c r="CH209" s="60">
        <v>2309000</v>
      </c>
      <c r="CI209" s="60" t="s">
        <v>1712</v>
      </c>
      <c r="CJ209" s="60">
        <v>10.59</v>
      </c>
      <c r="CK209" s="60">
        <v>70497000</v>
      </c>
      <c r="CL209" s="60" t="s">
        <v>544</v>
      </c>
      <c r="CM209" s="85">
        <v>1012744</v>
      </c>
      <c r="CN209" s="60">
        <v>932000</v>
      </c>
      <c r="CO209" s="60">
        <v>15999000</v>
      </c>
      <c r="CP209" s="60">
        <v>91684000</v>
      </c>
      <c r="CQ209" s="60">
        <v>1823601000</v>
      </c>
      <c r="CR209" s="60" t="s">
        <v>544</v>
      </c>
      <c r="CS209" s="60">
        <v>932000</v>
      </c>
      <c r="CT209" s="60">
        <v>33507000</v>
      </c>
      <c r="CU209" s="60">
        <v>22038000</v>
      </c>
      <c r="CV209" s="60">
        <v>27232000</v>
      </c>
      <c r="CW209" s="60">
        <v>55545000</v>
      </c>
      <c r="CX209" s="60">
        <v>62584000</v>
      </c>
      <c r="CY209" s="60">
        <v>10.59</v>
      </c>
      <c r="CZ209" s="60">
        <f t="shared" si="6"/>
        <v>1</v>
      </c>
      <c r="DA209" s="60" t="str">
        <f t="shared" si="7"/>
        <v>N: parent data from row 1399</v>
      </c>
    </row>
    <row r="210" spans="1:105">
      <c r="A210" s="13" t="s">
        <v>990</v>
      </c>
      <c r="B210" s="13">
        <v>1203467</v>
      </c>
      <c r="C210" s="13">
        <v>2023</v>
      </c>
      <c r="D210" s="13" t="s">
        <v>12</v>
      </c>
      <c r="E210" s="13" t="s">
        <v>13</v>
      </c>
      <c r="F210" s="84" t="s">
        <v>1804</v>
      </c>
      <c r="G210" s="60" t="s">
        <v>1840</v>
      </c>
      <c r="H210" s="60" t="s">
        <v>1827</v>
      </c>
      <c r="I210" s="60" t="s">
        <v>540</v>
      </c>
      <c r="J210" s="60" t="s">
        <v>1712</v>
      </c>
      <c r="K210" s="85">
        <v>1012744</v>
      </c>
      <c r="L210" s="60">
        <v>2263321000</v>
      </c>
      <c r="M210" s="60">
        <v>2263321000</v>
      </c>
      <c r="N210" s="60">
        <v>3609000</v>
      </c>
      <c r="O210" s="60">
        <v>6145000</v>
      </c>
      <c r="P210" s="60">
        <v>-0.37</v>
      </c>
      <c r="Q210" s="60" t="s">
        <v>544</v>
      </c>
      <c r="R210" s="85">
        <v>184</v>
      </c>
      <c r="S210" s="85" t="s">
        <v>544</v>
      </c>
      <c r="T210" s="60">
        <v>844471000</v>
      </c>
      <c r="U210" s="60" t="s">
        <v>544</v>
      </c>
      <c r="V210" s="60">
        <v>455706000</v>
      </c>
      <c r="W210" s="60" t="s">
        <v>1841</v>
      </c>
      <c r="X210" s="60">
        <v>80703000</v>
      </c>
      <c r="Y210" s="60">
        <v>1954334000</v>
      </c>
      <c r="Z210" s="60">
        <v>12.65</v>
      </c>
      <c r="AA210" s="60">
        <v>184000</v>
      </c>
      <c r="AB210" s="60">
        <v>2076038000</v>
      </c>
      <c r="AC210" s="60">
        <v>2263321000</v>
      </c>
      <c r="AD210" s="60">
        <v>10</v>
      </c>
      <c r="AE210" s="60">
        <v>203524000</v>
      </c>
      <c r="AF210" s="60">
        <v>5.83</v>
      </c>
      <c r="AG210" s="60" t="s">
        <v>1842</v>
      </c>
      <c r="AH210" s="60">
        <v>4000</v>
      </c>
      <c r="AI210" s="60">
        <v>221548000</v>
      </c>
      <c r="AJ210" s="60">
        <v>295940000</v>
      </c>
      <c r="AK210" s="60">
        <v>3.8</v>
      </c>
      <c r="AL210" s="60">
        <v>1954518000</v>
      </c>
      <c r="AM210" s="60">
        <v>19714000</v>
      </c>
      <c r="AN210" s="60">
        <v>38919000</v>
      </c>
      <c r="AO210" s="60">
        <v>7226000</v>
      </c>
      <c r="AP210" s="60">
        <v>230472000</v>
      </c>
      <c r="AQ210" s="60">
        <v>2263321000</v>
      </c>
      <c r="AR210" s="60">
        <v>0.2</v>
      </c>
      <c r="AS210" s="60">
        <v>233300000</v>
      </c>
      <c r="AT210" s="60">
        <v>846510000</v>
      </c>
      <c r="AU210" s="85">
        <v>1203467</v>
      </c>
      <c r="AV210" s="60" t="s">
        <v>544</v>
      </c>
      <c r="AW210" s="60" t="s">
        <v>544</v>
      </c>
      <c r="AX210" s="60">
        <v>1866000</v>
      </c>
      <c r="AY210" s="60">
        <v>499464000</v>
      </c>
      <c r="AZ210" s="60">
        <v>146112000</v>
      </c>
      <c r="BA210" s="60">
        <v>47788000</v>
      </c>
      <c r="BB210" s="60" t="s">
        <v>1808</v>
      </c>
      <c r="BC210" s="60">
        <v>2214814000</v>
      </c>
      <c r="BD210" s="60">
        <v>15389000</v>
      </c>
      <c r="BE210" s="60">
        <v>47627000</v>
      </c>
      <c r="BF210" s="60" t="s">
        <v>544</v>
      </c>
      <c r="BG210" s="60">
        <v>26132000</v>
      </c>
      <c r="BH210" s="60">
        <v>1849468000</v>
      </c>
      <c r="BI210" s="60">
        <v>29254000</v>
      </c>
      <c r="BJ210" s="60">
        <v>455706000</v>
      </c>
      <c r="BK210" s="60">
        <v>69513000</v>
      </c>
      <c r="BL210" s="85" t="s">
        <v>544</v>
      </c>
      <c r="BM210" s="60" t="s">
        <v>544</v>
      </c>
      <c r="BN210" s="60">
        <v>31571000</v>
      </c>
      <c r="BO210" s="60">
        <v>2111432000</v>
      </c>
      <c r="BP210" s="60">
        <v>1834079000</v>
      </c>
      <c r="BQ210" s="60">
        <v>124707000</v>
      </c>
      <c r="BR210" s="60" t="s">
        <v>544</v>
      </c>
      <c r="BS210" s="60">
        <v>80911000</v>
      </c>
      <c r="BT210" s="60" t="s">
        <v>544</v>
      </c>
      <c r="BU210" s="60">
        <v>109316000</v>
      </c>
      <c r="BV210" s="60" t="s">
        <v>544</v>
      </c>
      <c r="BW210" s="60">
        <v>47788000</v>
      </c>
      <c r="BX210" s="60">
        <v>221548000</v>
      </c>
      <c r="BY210" s="60" t="s">
        <v>544</v>
      </c>
      <c r="BZ210" s="60">
        <v>19000</v>
      </c>
      <c r="CA210" s="60" t="s">
        <v>544</v>
      </c>
      <c r="CB210" s="60" t="s">
        <v>1898</v>
      </c>
      <c r="CC210" s="60">
        <v>37420000</v>
      </c>
      <c r="CD210" s="60">
        <v>48698000</v>
      </c>
      <c r="CE210" s="60">
        <v>38713000</v>
      </c>
      <c r="CF210" s="60">
        <v>230472000</v>
      </c>
      <c r="CG210" s="60">
        <v>10306000</v>
      </c>
      <c r="CH210" s="60">
        <v>3918000</v>
      </c>
      <c r="CI210" s="60" t="s">
        <v>1712</v>
      </c>
      <c r="CJ210" s="60">
        <v>10.67</v>
      </c>
      <c r="CK210" s="60">
        <v>119622000</v>
      </c>
      <c r="CL210" s="60" t="s">
        <v>544</v>
      </c>
      <c r="CM210" s="85">
        <v>1012744</v>
      </c>
      <c r="CN210" s="60">
        <v>-580000</v>
      </c>
      <c r="CO210" s="60">
        <v>29254000</v>
      </c>
      <c r="CP210" s="60">
        <v>112274000</v>
      </c>
      <c r="CQ210" s="60">
        <v>1954334000</v>
      </c>
      <c r="CR210" s="60" t="s">
        <v>544</v>
      </c>
      <c r="CS210" s="60">
        <v>-580000</v>
      </c>
      <c r="CT210" s="60">
        <v>41402000</v>
      </c>
      <c r="CU210" s="60">
        <v>28111000</v>
      </c>
      <c r="CV210" s="60">
        <v>38713000</v>
      </c>
      <c r="CW210" s="60">
        <v>69513000</v>
      </c>
      <c r="CX210" s="60">
        <v>80703000</v>
      </c>
      <c r="CY210" s="60">
        <v>10.67</v>
      </c>
      <c r="CZ210" s="60">
        <f t="shared" si="6"/>
        <v>1</v>
      </c>
      <c r="DA210" s="60" t="str">
        <f t="shared" si="7"/>
        <v>N: parent data from row 1399</v>
      </c>
    </row>
    <row r="211" spans="1:105">
      <c r="A211" s="13" t="s">
        <v>738</v>
      </c>
      <c r="B211" s="13">
        <v>1170611</v>
      </c>
      <c r="C211" s="13">
        <v>2022</v>
      </c>
      <c r="D211" s="13" t="s">
        <v>1</v>
      </c>
      <c r="E211" s="13" t="s">
        <v>507</v>
      </c>
      <c r="F211" s="84" t="s">
        <v>1812</v>
      </c>
      <c r="G211" s="60" t="s">
        <v>1843</v>
      </c>
      <c r="H211" s="60" t="s">
        <v>547</v>
      </c>
      <c r="I211" s="60" t="s">
        <v>540</v>
      </c>
      <c r="J211" s="60" t="s">
        <v>2186</v>
      </c>
      <c r="K211" s="85">
        <v>1003752</v>
      </c>
      <c r="L211" s="60">
        <v>631300000</v>
      </c>
      <c r="M211" s="60">
        <v>631300000</v>
      </c>
      <c r="N211" s="60">
        <v>400000</v>
      </c>
      <c r="O211" s="60">
        <v>300000</v>
      </c>
      <c r="P211" s="60">
        <v>-0.08</v>
      </c>
      <c r="Q211" s="60" t="s">
        <v>544</v>
      </c>
      <c r="R211" s="85" t="s">
        <v>544</v>
      </c>
      <c r="S211" s="85" t="s">
        <v>544</v>
      </c>
      <c r="T211" s="60">
        <v>113300000</v>
      </c>
      <c r="U211" s="60" t="s">
        <v>544</v>
      </c>
      <c r="V211" s="60">
        <v>2500000</v>
      </c>
      <c r="W211" s="60" t="s">
        <v>1846</v>
      </c>
      <c r="X211" s="60">
        <v>15300000</v>
      </c>
      <c r="Y211" s="60">
        <v>560000000</v>
      </c>
      <c r="Z211" s="60">
        <v>19.78</v>
      </c>
      <c r="AA211" s="60" t="s">
        <v>544</v>
      </c>
      <c r="AB211" s="60" t="s">
        <v>544</v>
      </c>
      <c r="AC211" s="60">
        <v>631300000</v>
      </c>
      <c r="AD211" s="60" t="s">
        <v>544</v>
      </c>
      <c r="AE211" s="60">
        <v>18000000</v>
      </c>
      <c r="AF211" s="60">
        <v>17.46</v>
      </c>
      <c r="AG211" s="60" t="s">
        <v>1847</v>
      </c>
      <c r="AH211" s="60" t="s">
        <v>544</v>
      </c>
      <c r="AI211" s="60" t="s">
        <v>544</v>
      </c>
      <c r="AJ211" s="60" t="s">
        <v>544</v>
      </c>
      <c r="AK211" s="60">
        <v>2.4</v>
      </c>
      <c r="AL211" s="60">
        <v>560000000</v>
      </c>
      <c r="AM211" s="60">
        <v>6500000</v>
      </c>
      <c r="AN211" s="60">
        <v>5200000</v>
      </c>
      <c r="AO211" s="60">
        <v>500000</v>
      </c>
      <c r="AP211" s="60">
        <v>63600000</v>
      </c>
      <c r="AQ211" s="60">
        <v>631300000</v>
      </c>
      <c r="AR211" s="60">
        <v>0.26</v>
      </c>
      <c r="AS211" s="60">
        <v>67400000</v>
      </c>
      <c r="AT211" s="60">
        <v>129600000</v>
      </c>
      <c r="AU211" s="85">
        <v>1170611</v>
      </c>
      <c r="AV211" s="60" t="s">
        <v>544</v>
      </c>
      <c r="AW211" s="60" t="s">
        <v>544</v>
      </c>
      <c r="AX211" s="60">
        <v>0</v>
      </c>
      <c r="AY211" s="60">
        <v>18000000</v>
      </c>
      <c r="AZ211" s="60">
        <v>366900000</v>
      </c>
      <c r="BA211" s="60">
        <v>900000</v>
      </c>
      <c r="BB211" s="60" t="s">
        <v>1808</v>
      </c>
      <c r="BC211" s="60" t="s">
        <v>544</v>
      </c>
      <c r="BD211" s="60">
        <v>2600000</v>
      </c>
      <c r="BE211" s="60" t="s">
        <v>544</v>
      </c>
      <c r="BF211" s="60" t="s">
        <v>544</v>
      </c>
      <c r="BG211" s="60">
        <v>900000</v>
      </c>
      <c r="BH211" s="60">
        <v>151000000</v>
      </c>
      <c r="BI211" s="60">
        <v>4300000</v>
      </c>
      <c r="BJ211" s="60" t="s">
        <v>544</v>
      </c>
      <c r="BK211" s="60">
        <v>7300000</v>
      </c>
      <c r="BL211" s="85" t="s">
        <v>2187</v>
      </c>
      <c r="BM211" s="60" t="s">
        <v>2188</v>
      </c>
      <c r="BN211" s="60">
        <v>5400000</v>
      </c>
      <c r="BO211" s="60">
        <v>627200000</v>
      </c>
      <c r="BP211" s="60">
        <v>148400000</v>
      </c>
      <c r="BQ211" s="60">
        <v>110200000</v>
      </c>
      <c r="BR211" s="60">
        <v>1800000</v>
      </c>
      <c r="BS211" s="60">
        <v>1200000</v>
      </c>
      <c r="BT211" s="60" t="s">
        <v>544</v>
      </c>
      <c r="BU211" s="60">
        <v>7300000</v>
      </c>
      <c r="BV211" s="60">
        <v>3300000</v>
      </c>
      <c r="BW211" s="60">
        <v>3400000</v>
      </c>
      <c r="BX211" s="60" t="s">
        <v>544</v>
      </c>
      <c r="BY211" s="60" t="s">
        <v>544</v>
      </c>
      <c r="BZ211" s="60">
        <v>1900000</v>
      </c>
      <c r="CA211" s="60" t="s">
        <v>544</v>
      </c>
      <c r="CB211" s="60" t="s">
        <v>544</v>
      </c>
      <c r="CC211" s="60">
        <v>5200000</v>
      </c>
      <c r="CD211" s="60">
        <v>1600000</v>
      </c>
      <c r="CE211" s="60">
        <v>12600000</v>
      </c>
      <c r="CF211" s="60">
        <v>63600000</v>
      </c>
      <c r="CG211" s="60">
        <v>13200000</v>
      </c>
      <c r="CH211" s="60">
        <v>100000</v>
      </c>
      <c r="CI211" s="60" t="s">
        <v>2186</v>
      </c>
      <c r="CJ211" s="60" t="s">
        <v>544</v>
      </c>
      <c r="CK211" s="60">
        <v>20500000</v>
      </c>
      <c r="CL211" s="60" t="s">
        <v>544</v>
      </c>
      <c r="CM211" s="85">
        <v>1003752</v>
      </c>
      <c r="CN211" s="60" t="s">
        <v>544</v>
      </c>
      <c r="CO211" s="60">
        <v>4300000</v>
      </c>
      <c r="CP211" s="60">
        <v>20700000</v>
      </c>
      <c r="CQ211" s="60">
        <v>560000000</v>
      </c>
      <c r="CR211" s="60" t="s">
        <v>544</v>
      </c>
      <c r="CS211" s="60" t="s">
        <v>544</v>
      </c>
      <c r="CT211" s="60">
        <v>3300000</v>
      </c>
      <c r="CU211" s="60">
        <v>4000000</v>
      </c>
      <c r="CV211" s="60">
        <v>12600000</v>
      </c>
      <c r="CW211" s="60">
        <v>7300000</v>
      </c>
      <c r="CX211" s="60">
        <v>15300000</v>
      </c>
      <c r="CY211" s="60" t="s">
        <v>544</v>
      </c>
      <c r="CZ211" s="60">
        <f t="shared" si="6"/>
        <v>1</v>
      </c>
      <c r="DA211" s="60" t="str">
        <f t="shared" si="7"/>
        <v>N</v>
      </c>
    </row>
    <row r="212" spans="1:105">
      <c r="A212" s="13" t="s">
        <v>738</v>
      </c>
      <c r="B212" s="13">
        <v>1170611</v>
      </c>
      <c r="C212" s="13">
        <v>2023</v>
      </c>
      <c r="D212" s="13" t="s">
        <v>1</v>
      </c>
      <c r="E212" s="13" t="s">
        <v>507</v>
      </c>
      <c r="F212" s="84" t="s">
        <v>1804</v>
      </c>
      <c r="G212" s="60" t="s">
        <v>1843</v>
      </c>
      <c r="H212" s="60" t="s">
        <v>546</v>
      </c>
      <c r="I212" s="60" t="s">
        <v>540</v>
      </c>
      <c r="J212" s="60" t="s">
        <v>2186</v>
      </c>
      <c r="K212" s="85">
        <v>1003752</v>
      </c>
      <c r="L212" s="60">
        <v>752800000</v>
      </c>
      <c r="M212" s="60">
        <v>752800000</v>
      </c>
      <c r="N212" s="60">
        <v>300000</v>
      </c>
      <c r="O212" s="60">
        <v>1700000</v>
      </c>
      <c r="P212" s="60">
        <v>-7.0000000000000007E-2</v>
      </c>
      <c r="Q212" s="60" t="s">
        <v>544</v>
      </c>
      <c r="R212" s="85" t="s">
        <v>544</v>
      </c>
      <c r="S212" s="85" t="s">
        <v>544</v>
      </c>
      <c r="T212" s="60">
        <v>39400000</v>
      </c>
      <c r="U212" s="60" t="s">
        <v>544</v>
      </c>
      <c r="V212" s="60">
        <v>3000000</v>
      </c>
      <c r="W212" s="60" t="s">
        <v>1846</v>
      </c>
      <c r="X212" s="60">
        <v>21800000</v>
      </c>
      <c r="Y212" s="60">
        <v>659700000</v>
      </c>
      <c r="Z212" s="60">
        <v>24.3</v>
      </c>
      <c r="AA212" s="60" t="s">
        <v>544</v>
      </c>
      <c r="AB212" s="60" t="s">
        <v>544</v>
      </c>
      <c r="AC212" s="60">
        <v>752800000</v>
      </c>
      <c r="AD212" s="60" t="s">
        <v>544</v>
      </c>
      <c r="AE212" s="60">
        <v>33600000</v>
      </c>
      <c r="AF212" s="60">
        <v>8.49</v>
      </c>
      <c r="AG212" s="60" t="s">
        <v>1847</v>
      </c>
      <c r="AH212" s="60" t="s">
        <v>544</v>
      </c>
      <c r="AI212" s="60" t="s">
        <v>544</v>
      </c>
      <c r="AJ212" s="60" t="s">
        <v>544</v>
      </c>
      <c r="AK212" s="60">
        <v>3.19</v>
      </c>
      <c r="AL212" s="60">
        <v>659700000</v>
      </c>
      <c r="AM212" s="60">
        <v>13100000</v>
      </c>
      <c r="AN212" s="60">
        <v>15100000</v>
      </c>
      <c r="AO212" s="60">
        <v>500000</v>
      </c>
      <c r="AP212" s="60">
        <v>78800000</v>
      </c>
      <c r="AQ212" s="60">
        <v>752800000</v>
      </c>
      <c r="AR212" s="60">
        <v>0.14000000000000001</v>
      </c>
      <c r="AS212" s="60">
        <v>80100000</v>
      </c>
      <c r="AT212" s="60">
        <v>179700000</v>
      </c>
      <c r="AU212" s="85">
        <v>1170611</v>
      </c>
      <c r="AV212" s="60" t="s">
        <v>544</v>
      </c>
      <c r="AW212" s="60" t="s">
        <v>544</v>
      </c>
      <c r="AX212" s="60">
        <v>0</v>
      </c>
      <c r="AY212" s="60">
        <v>33700000</v>
      </c>
      <c r="AZ212" s="60">
        <v>462000000</v>
      </c>
      <c r="BA212" s="60" t="s">
        <v>544</v>
      </c>
      <c r="BB212" s="60" t="s">
        <v>1808</v>
      </c>
      <c r="BC212" s="60" t="s">
        <v>544</v>
      </c>
      <c r="BD212" s="60">
        <v>4100000</v>
      </c>
      <c r="BE212" s="60" t="s">
        <v>544</v>
      </c>
      <c r="BF212" s="60" t="s">
        <v>544</v>
      </c>
      <c r="BG212" s="60">
        <v>1400000</v>
      </c>
      <c r="BH212" s="60">
        <v>216300000</v>
      </c>
      <c r="BI212" s="60">
        <v>19900000</v>
      </c>
      <c r="BJ212" s="60" t="s">
        <v>544</v>
      </c>
      <c r="BK212" s="60">
        <v>8400000</v>
      </c>
      <c r="BL212" s="85" t="s">
        <v>2187</v>
      </c>
      <c r="BM212" s="60" t="s">
        <v>2188</v>
      </c>
      <c r="BN212" s="60">
        <v>6100000</v>
      </c>
      <c r="BO212" s="60">
        <v>738100000</v>
      </c>
      <c r="BP212" s="60">
        <v>212200000</v>
      </c>
      <c r="BQ212" s="60">
        <v>63900000</v>
      </c>
      <c r="BR212" s="60">
        <v>17800000</v>
      </c>
      <c r="BS212" s="60">
        <v>12000000</v>
      </c>
      <c r="BT212" s="60" t="s">
        <v>544</v>
      </c>
      <c r="BU212" s="60">
        <v>14000000</v>
      </c>
      <c r="BV212" s="60">
        <v>12600000</v>
      </c>
      <c r="BW212" s="60">
        <v>3000000</v>
      </c>
      <c r="BX212" s="60" t="s">
        <v>544</v>
      </c>
      <c r="BY212" s="60" t="s">
        <v>544</v>
      </c>
      <c r="BZ212" s="60">
        <v>5100000</v>
      </c>
      <c r="CA212" s="60" t="s">
        <v>544</v>
      </c>
      <c r="CB212" s="60" t="s">
        <v>544</v>
      </c>
      <c r="CC212" s="60">
        <v>15100000</v>
      </c>
      <c r="CD212" s="60">
        <v>1600000</v>
      </c>
      <c r="CE212" s="60">
        <v>17300000</v>
      </c>
      <c r="CF212" s="60">
        <v>78800000</v>
      </c>
      <c r="CG212" s="60">
        <v>22900000</v>
      </c>
      <c r="CH212" s="60">
        <v>200000</v>
      </c>
      <c r="CI212" s="60" t="s">
        <v>2186</v>
      </c>
      <c r="CJ212" s="60" t="s">
        <v>544</v>
      </c>
      <c r="CK212" s="60">
        <v>36900000</v>
      </c>
      <c r="CL212" s="60" t="s">
        <v>544</v>
      </c>
      <c r="CM212" s="85">
        <v>1003752</v>
      </c>
      <c r="CN212" s="60" t="s">
        <v>544</v>
      </c>
      <c r="CO212" s="60">
        <v>19900000</v>
      </c>
      <c r="CP212" s="60">
        <v>27900000</v>
      </c>
      <c r="CQ212" s="60">
        <v>659700000</v>
      </c>
      <c r="CR212" s="60" t="s">
        <v>544</v>
      </c>
      <c r="CS212" s="60" t="s">
        <v>544</v>
      </c>
      <c r="CT212" s="60">
        <v>3600000</v>
      </c>
      <c r="CU212" s="60">
        <v>4800000</v>
      </c>
      <c r="CV212" s="60">
        <v>17300000</v>
      </c>
      <c r="CW212" s="60">
        <v>8400000</v>
      </c>
      <c r="CX212" s="60">
        <v>21800000</v>
      </c>
      <c r="CY212" s="60" t="s">
        <v>544</v>
      </c>
      <c r="CZ212" s="60">
        <f t="shared" si="6"/>
        <v>1</v>
      </c>
      <c r="DA212" s="60" t="str">
        <f t="shared" si="7"/>
        <v>N</v>
      </c>
    </row>
    <row r="213" spans="1:105">
      <c r="A213" s="13" t="s">
        <v>991</v>
      </c>
      <c r="B213" s="13">
        <v>1469520</v>
      </c>
      <c r="C213" s="13">
        <v>2022</v>
      </c>
      <c r="D213" s="13" t="s">
        <v>1</v>
      </c>
      <c r="E213" s="13" t="s">
        <v>507</v>
      </c>
      <c r="F213" s="84" t="s">
        <v>1812</v>
      </c>
      <c r="G213" s="60" t="s">
        <v>1813</v>
      </c>
      <c r="H213" s="60" t="s">
        <v>1814</v>
      </c>
      <c r="I213" s="60" t="s">
        <v>1815</v>
      </c>
      <c r="J213" s="60" t="s">
        <v>2189</v>
      </c>
      <c r="K213" s="85">
        <v>1224330</v>
      </c>
      <c r="L213" s="60">
        <v>933731400</v>
      </c>
      <c r="M213" s="60">
        <v>933731400</v>
      </c>
      <c r="N213" s="60">
        <v>4695700</v>
      </c>
      <c r="O213" s="60">
        <v>875200</v>
      </c>
      <c r="P213" s="60">
        <v>-0.03</v>
      </c>
      <c r="Q213" s="60" t="s">
        <v>544</v>
      </c>
      <c r="R213" s="85">
        <v>100</v>
      </c>
      <c r="S213" s="85" t="s">
        <v>544</v>
      </c>
      <c r="T213" s="60">
        <v>522451200</v>
      </c>
      <c r="U213" s="60" t="s">
        <v>544</v>
      </c>
      <c r="V213" s="60" t="s">
        <v>544</v>
      </c>
      <c r="W213" s="60" t="s">
        <v>1816</v>
      </c>
      <c r="X213" s="60">
        <v>18549200</v>
      </c>
      <c r="Y213" s="60">
        <v>780947500</v>
      </c>
      <c r="Z213" s="60">
        <v>13.25</v>
      </c>
      <c r="AA213" s="60" t="s">
        <v>544</v>
      </c>
      <c r="AB213" s="60">
        <v>658258500</v>
      </c>
      <c r="AC213" s="60">
        <v>933731400</v>
      </c>
      <c r="AD213" s="60" t="s">
        <v>544</v>
      </c>
      <c r="AE213" s="60">
        <v>10622000</v>
      </c>
      <c r="AF213" s="60">
        <v>15.98</v>
      </c>
      <c r="AG213" s="60" t="s">
        <v>1817</v>
      </c>
      <c r="AH213" s="60" t="s">
        <v>544</v>
      </c>
      <c r="AI213" s="60">
        <v>73216300</v>
      </c>
      <c r="AJ213" s="60">
        <v>5562200</v>
      </c>
      <c r="AK213" s="60">
        <v>2.56</v>
      </c>
      <c r="AL213" s="60">
        <v>830937000</v>
      </c>
      <c r="AM213" s="60">
        <v>4264300</v>
      </c>
      <c r="AN213" s="60">
        <v>15152900</v>
      </c>
      <c r="AO213" s="60">
        <v>649400</v>
      </c>
      <c r="AP213" s="60">
        <v>88158700</v>
      </c>
      <c r="AQ213" s="60">
        <v>933731400</v>
      </c>
      <c r="AR213" s="60">
        <v>0.79</v>
      </c>
      <c r="AS213" s="60">
        <v>88158700</v>
      </c>
      <c r="AT213" s="60">
        <v>576469900</v>
      </c>
      <c r="AU213" s="85">
        <v>1469520</v>
      </c>
      <c r="AV213" s="60" t="s">
        <v>544</v>
      </c>
      <c r="AW213" s="60" t="s">
        <v>544</v>
      </c>
      <c r="AX213" s="60">
        <v>5690000</v>
      </c>
      <c r="AY213" s="60">
        <v>16184100</v>
      </c>
      <c r="AZ213" s="60">
        <v>176635600</v>
      </c>
      <c r="BA213" s="60">
        <v>1533300</v>
      </c>
      <c r="BB213" s="60" t="s">
        <v>1808</v>
      </c>
      <c r="BC213" s="60" t="s">
        <v>544</v>
      </c>
      <c r="BD213" s="60">
        <v>2867500</v>
      </c>
      <c r="BE213" s="60" t="s">
        <v>544</v>
      </c>
      <c r="BF213" s="60" t="s">
        <v>544</v>
      </c>
      <c r="BG213" s="60">
        <v>620300</v>
      </c>
      <c r="BH213" s="60">
        <v>594187400</v>
      </c>
      <c r="BI213" s="60">
        <v>9068100</v>
      </c>
      <c r="BJ213" s="60" t="s">
        <v>544</v>
      </c>
      <c r="BK213" s="60">
        <v>9019600</v>
      </c>
      <c r="BL213" s="85" t="s">
        <v>544</v>
      </c>
      <c r="BM213" s="60" t="s">
        <v>544</v>
      </c>
      <c r="BN213" s="60">
        <v>624400</v>
      </c>
      <c r="BO213" s="60">
        <v>916482500</v>
      </c>
      <c r="BP213" s="60">
        <v>591319900</v>
      </c>
      <c r="BQ213" s="60">
        <v>148527000</v>
      </c>
      <c r="BR213" s="60" t="s">
        <v>544</v>
      </c>
      <c r="BS213" s="60">
        <v>5990100</v>
      </c>
      <c r="BT213" s="60" t="s">
        <v>544</v>
      </c>
      <c r="BU213" s="60">
        <v>24027900</v>
      </c>
      <c r="BV213" s="60" t="s">
        <v>544</v>
      </c>
      <c r="BW213" s="60">
        <v>1533500</v>
      </c>
      <c r="BX213" s="60">
        <v>73216300</v>
      </c>
      <c r="BY213" s="60" t="s">
        <v>544</v>
      </c>
      <c r="BZ213" s="60">
        <v>-9100</v>
      </c>
      <c r="CA213" s="60" t="s">
        <v>544</v>
      </c>
      <c r="CB213" s="60" t="s">
        <v>544</v>
      </c>
      <c r="CC213" s="60">
        <v>15018900</v>
      </c>
      <c r="CD213" s="60">
        <v>4024000</v>
      </c>
      <c r="CE213" s="60">
        <v>9183100</v>
      </c>
      <c r="CF213" s="60">
        <v>88158700</v>
      </c>
      <c r="CG213" s="60">
        <v>9674200</v>
      </c>
      <c r="CH213" s="60">
        <v>5300</v>
      </c>
      <c r="CI213" s="60" t="s">
        <v>2189</v>
      </c>
      <c r="CJ213" s="60">
        <v>11.12</v>
      </c>
      <c r="CK213" s="60">
        <v>33702100</v>
      </c>
      <c r="CL213" s="60" t="s">
        <v>544</v>
      </c>
      <c r="CM213" s="85">
        <v>1224330</v>
      </c>
      <c r="CN213" s="60" t="s">
        <v>544</v>
      </c>
      <c r="CO213" s="60">
        <v>9068100</v>
      </c>
      <c r="CP213" s="60">
        <v>19173600</v>
      </c>
      <c r="CQ213" s="60">
        <v>780947500</v>
      </c>
      <c r="CR213" s="60" t="s">
        <v>544</v>
      </c>
      <c r="CS213" s="60" t="s">
        <v>544</v>
      </c>
      <c r="CT213" s="60">
        <v>4936000</v>
      </c>
      <c r="CU213" s="60">
        <v>4083600</v>
      </c>
      <c r="CV213" s="60">
        <v>9183100</v>
      </c>
      <c r="CW213" s="60">
        <v>9019600</v>
      </c>
      <c r="CX213" s="60">
        <v>18549200</v>
      </c>
      <c r="CY213" s="60">
        <v>11.12</v>
      </c>
      <c r="CZ213" s="60">
        <f t="shared" si="6"/>
        <v>1</v>
      </c>
      <c r="DA213" s="60" t="str">
        <f t="shared" si="7"/>
        <v>N</v>
      </c>
    </row>
    <row r="214" spans="1:105">
      <c r="A214" s="13" t="s">
        <v>991</v>
      </c>
      <c r="B214" s="13">
        <v>1469520</v>
      </c>
      <c r="C214" s="13">
        <v>2023</v>
      </c>
      <c r="D214" s="13" t="s">
        <v>1</v>
      </c>
      <c r="E214" s="13" t="s">
        <v>507</v>
      </c>
      <c r="F214" s="84" t="s">
        <v>1804</v>
      </c>
      <c r="G214" s="60" t="s">
        <v>1813</v>
      </c>
      <c r="H214" s="60" t="s">
        <v>545</v>
      </c>
      <c r="I214" s="60" t="s">
        <v>1815</v>
      </c>
      <c r="J214" s="60" t="s">
        <v>2189</v>
      </c>
      <c r="K214" s="85">
        <v>1224330</v>
      </c>
      <c r="L214" s="60">
        <v>1445564000</v>
      </c>
      <c r="M214" s="60">
        <v>1445564000</v>
      </c>
      <c r="N214" s="60">
        <v>5099100</v>
      </c>
      <c r="O214" s="60">
        <v>279200</v>
      </c>
      <c r="P214" s="60">
        <v>-0.2</v>
      </c>
      <c r="Q214" s="60" t="s">
        <v>544</v>
      </c>
      <c r="R214" s="85">
        <v>130</v>
      </c>
      <c r="S214" s="85" t="s">
        <v>544</v>
      </c>
      <c r="T214" s="60">
        <v>813038600</v>
      </c>
      <c r="U214" s="60" t="s">
        <v>544</v>
      </c>
      <c r="V214" s="60" t="s">
        <v>544</v>
      </c>
      <c r="W214" s="60" t="s">
        <v>1816</v>
      </c>
      <c r="X214" s="60">
        <v>34038400</v>
      </c>
      <c r="Y214" s="60">
        <v>1150610800</v>
      </c>
      <c r="Z214" s="60">
        <v>17.61</v>
      </c>
      <c r="AA214" s="60">
        <v>16943000</v>
      </c>
      <c r="AB214" s="60">
        <v>1102227800</v>
      </c>
      <c r="AC214" s="60">
        <v>1445564000</v>
      </c>
      <c r="AD214" s="60" t="s">
        <v>544</v>
      </c>
      <c r="AE214" s="60">
        <v>23241100</v>
      </c>
      <c r="AF214" s="60">
        <v>11.88</v>
      </c>
      <c r="AG214" s="60" t="s">
        <v>1817</v>
      </c>
      <c r="AH214" s="60" t="s">
        <v>544</v>
      </c>
      <c r="AI214" s="60">
        <v>100990300</v>
      </c>
      <c r="AJ214" s="60">
        <v>16854000</v>
      </c>
      <c r="AK214" s="60">
        <v>2.92</v>
      </c>
      <c r="AL214" s="60">
        <v>1275506500</v>
      </c>
      <c r="AM214" s="60">
        <v>6336300</v>
      </c>
      <c r="AN214" s="60">
        <v>37456000</v>
      </c>
      <c r="AO214" s="60">
        <v>861200</v>
      </c>
      <c r="AP214" s="60">
        <v>127222400</v>
      </c>
      <c r="AQ214" s="60">
        <v>1445564000</v>
      </c>
      <c r="AR214" s="60">
        <v>0.52</v>
      </c>
      <c r="AS214" s="60">
        <v>127222400</v>
      </c>
      <c r="AT214" s="60">
        <v>944216300</v>
      </c>
      <c r="AU214" s="85">
        <v>1469520</v>
      </c>
      <c r="AV214" s="60" t="s">
        <v>544</v>
      </c>
      <c r="AW214" s="60">
        <v>107952700</v>
      </c>
      <c r="AX214" s="60">
        <v>5347800</v>
      </c>
      <c r="AY214" s="60">
        <v>40095100</v>
      </c>
      <c r="AZ214" s="60">
        <v>275668100</v>
      </c>
      <c r="BA214" s="60">
        <v>1160100</v>
      </c>
      <c r="BB214" s="60" t="s">
        <v>1808</v>
      </c>
      <c r="BC214" s="60" t="s">
        <v>544</v>
      </c>
      <c r="BD214" s="60">
        <v>3264000</v>
      </c>
      <c r="BE214" s="60" t="s">
        <v>544</v>
      </c>
      <c r="BF214" s="60" t="s">
        <v>544</v>
      </c>
      <c r="BG214" s="60">
        <v>1135300</v>
      </c>
      <c r="BH214" s="60">
        <v>985471500</v>
      </c>
      <c r="BI214" s="60">
        <v>19266700</v>
      </c>
      <c r="BJ214" s="60" t="s">
        <v>544</v>
      </c>
      <c r="BK214" s="60">
        <v>13225700</v>
      </c>
      <c r="BL214" s="85" t="s">
        <v>544</v>
      </c>
      <c r="BM214" s="60" t="s">
        <v>544</v>
      </c>
      <c r="BN214" s="60">
        <v>1158000</v>
      </c>
      <c r="BO214" s="60">
        <v>1428818200</v>
      </c>
      <c r="BP214" s="60">
        <v>982207500</v>
      </c>
      <c r="BQ214" s="60">
        <v>170942600</v>
      </c>
      <c r="BR214" s="60" t="s">
        <v>544</v>
      </c>
      <c r="BS214" s="60">
        <v>4221300</v>
      </c>
      <c r="BT214" s="60" t="s">
        <v>544</v>
      </c>
      <c r="BU214" s="60">
        <v>52147400</v>
      </c>
      <c r="BV214" s="60" t="s">
        <v>544</v>
      </c>
      <c r="BW214" s="60">
        <v>1160100</v>
      </c>
      <c r="BX214" s="60">
        <v>100990300</v>
      </c>
      <c r="BY214" s="60" t="s">
        <v>544</v>
      </c>
      <c r="BZ214" s="60" t="s">
        <v>544</v>
      </c>
      <c r="CA214" s="60" t="s">
        <v>544</v>
      </c>
      <c r="CB214" s="60" t="s">
        <v>544</v>
      </c>
      <c r="CC214" s="60">
        <v>37292100</v>
      </c>
      <c r="CD214" s="60">
        <v>5366700</v>
      </c>
      <c r="CE214" s="60">
        <v>20970200</v>
      </c>
      <c r="CF214" s="60">
        <v>127222400</v>
      </c>
      <c r="CG214" s="60">
        <v>19347000</v>
      </c>
      <c r="CH214" s="60">
        <v>504600</v>
      </c>
      <c r="CI214" s="60" t="s">
        <v>2189</v>
      </c>
      <c r="CJ214" s="60">
        <v>9.16</v>
      </c>
      <c r="CK214" s="60">
        <v>71494400</v>
      </c>
      <c r="CL214" s="60">
        <v>251.98</v>
      </c>
      <c r="CM214" s="85">
        <v>1224330</v>
      </c>
      <c r="CN214" s="60" t="s">
        <v>544</v>
      </c>
      <c r="CO214" s="60">
        <v>19266700</v>
      </c>
      <c r="CP214" s="60">
        <v>35196400</v>
      </c>
      <c r="CQ214" s="60">
        <v>1150610800</v>
      </c>
      <c r="CR214" s="60" t="s">
        <v>544</v>
      </c>
      <c r="CS214" s="60" t="s">
        <v>544</v>
      </c>
      <c r="CT214" s="60">
        <v>6969500</v>
      </c>
      <c r="CU214" s="60">
        <v>6256200</v>
      </c>
      <c r="CV214" s="60">
        <v>20970200</v>
      </c>
      <c r="CW214" s="60">
        <v>13225700</v>
      </c>
      <c r="CX214" s="60">
        <v>34038400</v>
      </c>
      <c r="CY214" s="60">
        <v>9.16</v>
      </c>
      <c r="CZ214" s="60">
        <f t="shared" si="6"/>
        <v>1</v>
      </c>
      <c r="DA214" s="60" t="str">
        <f t="shared" si="7"/>
        <v>N</v>
      </c>
    </row>
    <row r="215" spans="1:105">
      <c r="A215" s="13" t="s">
        <v>992</v>
      </c>
      <c r="B215" s="13">
        <v>113181</v>
      </c>
      <c r="C215" s="13">
        <v>2022</v>
      </c>
      <c r="D215" s="13" t="s">
        <v>1</v>
      </c>
      <c r="E215" s="13" t="s">
        <v>13</v>
      </c>
      <c r="F215" s="84" t="s">
        <v>1812</v>
      </c>
      <c r="G215" s="60" t="s">
        <v>1871</v>
      </c>
      <c r="H215" s="60" t="s">
        <v>547</v>
      </c>
      <c r="I215" s="60" t="s">
        <v>1873</v>
      </c>
      <c r="J215" s="60" t="s">
        <v>992</v>
      </c>
      <c r="K215" s="85">
        <v>113181</v>
      </c>
      <c r="L215" s="60">
        <v>16791692000000</v>
      </c>
      <c r="M215" s="60">
        <v>19367356202.526402</v>
      </c>
      <c r="N215" s="60" t="s">
        <v>544</v>
      </c>
      <c r="O215" s="60">
        <v>47598757.539099999</v>
      </c>
      <c r="P215" s="60">
        <v>7.0000000000000007E-2</v>
      </c>
      <c r="Q215" s="60" t="s">
        <v>544</v>
      </c>
      <c r="R215" s="85" t="s">
        <v>544</v>
      </c>
      <c r="S215" s="85" t="s">
        <v>544</v>
      </c>
      <c r="T215" s="60">
        <v>7085313569.0507002</v>
      </c>
      <c r="U215" s="60" t="s">
        <v>544</v>
      </c>
      <c r="V215" s="60" t="s">
        <v>544</v>
      </c>
      <c r="W215" s="60" t="s">
        <v>1875</v>
      </c>
      <c r="X215" s="60">
        <v>514585283.6135</v>
      </c>
      <c r="Y215" s="60">
        <v>6243467479.2518997</v>
      </c>
      <c r="Z215" s="60">
        <v>18.329999999999998</v>
      </c>
      <c r="AA215" s="60">
        <v>17068545.415100001</v>
      </c>
      <c r="AB215" s="60">
        <v>8886740373.3556004</v>
      </c>
      <c r="AC215" s="60">
        <v>19367356202.526402</v>
      </c>
      <c r="AD215" s="60">
        <v>7.26</v>
      </c>
      <c r="AE215" s="60">
        <v>499097342.75809997</v>
      </c>
      <c r="AF215" s="60">
        <v>7.69</v>
      </c>
      <c r="AG215" s="60" t="s">
        <v>1876</v>
      </c>
      <c r="AH215" s="60" t="s">
        <v>544</v>
      </c>
      <c r="AI215" s="60">
        <v>986701392.81599998</v>
      </c>
      <c r="AJ215" s="60">
        <v>2920293912.1596999</v>
      </c>
      <c r="AK215" s="60">
        <v>3</v>
      </c>
      <c r="AL215" s="60">
        <v>6260536024.6669998</v>
      </c>
      <c r="AM215" s="60">
        <v>321746913.77579999</v>
      </c>
      <c r="AN215" s="60">
        <v>726339120.99240005</v>
      </c>
      <c r="AO215" s="60">
        <v>549016488.68980002</v>
      </c>
      <c r="AP215" s="60">
        <v>1498638610.1652</v>
      </c>
      <c r="AQ215" s="60">
        <v>19367356202.526402</v>
      </c>
      <c r="AR215" s="60" t="s">
        <v>544</v>
      </c>
      <c r="AS215" s="60">
        <v>1458108744.3550999</v>
      </c>
      <c r="AT215" s="60">
        <v>7085313569.0507002</v>
      </c>
      <c r="AU215" s="85">
        <v>113181</v>
      </c>
      <c r="AV215" s="60" t="s">
        <v>544</v>
      </c>
      <c r="AW215" s="60" t="s">
        <v>544</v>
      </c>
      <c r="AX215" s="60">
        <v>1591215.7402999999</v>
      </c>
      <c r="AY215" s="60">
        <v>3419391254.9177999</v>
      </c>
      <c r="AZ215" s="60">
        <v>6517830396.5576</v>
      </c>
      <c r="BA215" s="60">
        <v>372014844.60149997</v>
      </c>
      <c r="BB215" s="60" t="s">
        <v>1808</v>
      </c>
      <c r="BC215" s="60" t="s">
        <v>544</v>
      </c>
      <c r="BD215" s="60">
        <v>145297281.7586</v>
      </c>
      <c r="BE215" s="60">
        <v>1086276250.5861001</v>
      </c>
      <c r="BF215" s="60">
        <v>5148268.0330999997</v>
      </c>
      <c r="BG215" s="60">
        <v>81267687.693100005</v>
      </c>
      <c r="BH215" s="60">
        <v>10876719668.57</v>
      </c>
      <c r="BI215" s="60">
        <v>266206379.56110001</v>
      </c>
      <c r="BJ215" s="60" t="s">
        <v>544</v>
      </c>
      <c r="BK215" s="60">
        <v>1593676611.5171001</v>
      </c>
      <c r="BL215" s="85" t="s">
        <v>544</v>
      </c>
      <c r="BM215" s="60" t="s">
        <v>544</v>
      </c>
      <c r="BN215" s="60">
        <v>1366165862.9214001</v>
      </c>
      <c r="BO215" s="60">
        <v>18286594305.705502</v>
      </c>
      <c r="BP215" s="60">
        <v>10731422386.811399</v>
      </c>
      <c r="BQ215" s="60" t="s">
        <v>544</v>
      </c>
      <c r="BR215" s="60" t="s">
        <v>544</v>
      </c>
      <c r="BS215" s="60">
        <v>267050199.09979999</v>
      </c>
      <c r="BT215" s="60" t="s">
        <v>544</v>
      </c>
      <c r="BU215" s="60">
        <v>1193161865.8004</v>
      </c>
      <c r="BV215" s="60" t="s">
        <v>544</v>
      </c>
      <c r="BW215" s="60">
        <v>372014844.60149997</v>
      </c>
      <c r="BX215" s="60">
        <v>942267073.88600004</v>
      </c>
      <c r="BY215" s="60" t="s">
        <v>544</v>
      </c>
      <c r="BZ215" s="60">
        <v>7062894.1051000003</v>
      </c>
      <c r="CA215" s="60">
        <v>-213146.3242</v>
      </c>
      <c r="CB215" s="60" t="s">
        <v>544</v>
      </c>
      <c r="CC215" s="60" t="s">
        <v>544</v>
      </c>
      <c r="CD215" s="60">
        <v>113136523.32260001</v>
      </c>
      <c r="CE215" s="60">
        <v>245836603.57780001</v>
      </c>
      <c r="CF215" s="60">
        <v>1498638610.1652</v>
      </c>
      <c r="CG215" s="60">
        <v>47558850.272799999</v>
      </c>
      <c r="CH215" s="60" t="s">
        <v>544</v>
      </c>
      <c r="CI215" s="60" t="s">
        <v>992</v>
      </c>
      <c r="CJ215" s="60">
        <v>11.1</v>
      </c>
      <c r="CK215" s="60">
        <v>1240924404.6059</v>
      </c>
      <c r="CL215" s="60">
        <v>140</v>
      </c>
      <c r="CM215" s="85">
        <v>113181</v>
      </c>
      <c r="CN215" s="60" t="s">
        <v>544</v>
      </c>
      <c r="CO215" s="60">
        <v>266206379.56110001</v>
      </c>
      <c r="CP215" s="60">
        <v>1880751146.5349</v>
      </c>
      <c r="CQ215" s="60">
        <v>6243467479.2518997</v>
      </c>
      <c r="CR215" s="60">
        <v>203688.53270000001</v>
      </c>
      <c r="CS215" s="60" t="s">
        <v>544</v>
      </c>
      <c r="CT215" s="60">
        <v>163271007.01789999</v>
      </c>
      <c r="CU215" s="60">
        <v>1430405604.4992001</v>
      </c>
      <c r="CV215" s="60">
        <v>245836603.57780001</v>
      </c>
      <c r="CW215" s="60">
        <v>1593676611.5171001</v>
      </c>
      <c r="CX215" s="60">
        <v>514585283.6135</v>
      </c>
      <c r="CY215" s="60">
        <v>10.6</v>
      </c>
      <c r="CZ215" s="60">
        <f t="shared" si="6"/>
        <v>867.0100257571338</v>
      </c>
      <c r="DA215" s="60" t="str">
        <f t="shared" si="7"/>
        <v>Y</v>
      </c>
    </row>
    <row r="216" spans="1:105">
      <c r="A216" s="13" t="s">
        <v>992</v>
      </c>
      <c r="B216" s="13">
        <v>113181</v>
      </c>
      <c r="C216" s="13">
        <v>2023</v>
      </c>
      <c r="D216" s="13" t="s">
        <v>1</v>
      </c>
      <c r="E216" s="13" t="s">
        <v>13</v>
      </c>
      <c r="F216" s="84" t="s">
        <v>1804</v>
      </c>
      <c r="G216" s="60" t="s">
        <v>1871</v>
      </c>
      <c r="H216" s="60" t="s">
        <v>547</v>
      </c>
      <c r="I216" s="60" t="s">
        <v>1873</v>
      </c>
      <c r="J216" s="60" t="s">
        <v>992</v>
      </c>
      <c r="K216" s="85">
        <v>113181</v>
      </c>
      <c r="L216" s="60">
        <v>17889083200000</v>
      </c>
      <c r="M216" s="60">
        <v>20492678258.0112</v>
      </c>
      <c r="N216" s="60" t="s">
        <v>544</v>
      </c>
      <c r="O216" s="60">
        <v>29319892.786800001</v>
      </c>
      <c r="P216" s="60">
        <v>-0.21</v>
      </c>
      <c r="Q216" s="60" t="s">
        <v>544</v>
      </c>
      <c r="R216" s="85" t="s">
        <v>544</v>
      </c>
      <c r="S216" s="85" t="s">
        <v>544</v>
      </c>
      <c r="T216" s="60">
        <v>7361930926.7475004</v>
      </c>
      <c r="U216" s="60" t="s">
        <v>544</v>
      </c>
      <c r="V216" s="60" t="s">
        <v>544</v>
      </c>
      <c r="W216" s="60" t="s">
        <v>1875</v>
      </c>
      <c r="X216" s="60">
        <v>416161986.13260001</v>
      </c>
      <c r="Y216" s="60">
        <v>6856001025.7860003</v>
      </c>
      <c r="Z216" s="60">
        <v>16.760000000000002</v>
      </c>
      <c r="AA216" s="60">
        <v>39522539.1492</v>
      </c>
      <c r="AB216" s="60">
        <v>9327695893.0919991</v>
      </c>
      <c r="AC216" s="60">
        <v>20492678258.0112</v>
      </c>
      <c r="AD216" s="60">
        <v>7.68</v>
      </c>
      <c r="AE216" s="60">
        <v>546112844.49720001</v>
      </c>
      <c r="AF216" s="60">
        <v>9.0500000000000007</v>
      </c>
      <c r="AG216" s="60" t="s">
        <v>1876</v>
      </c>
      <c r="AH216" s="60" t="s">
        <v>544</v>
      </c>
      <c r="AI216" s="60">
        <v>1039096184.739</v>
      </c>
      <c r="AJ216" s="60">
        <v>3122788754.7744002</v>
      </c>
      <c r="AK216" s="60">
        <v>2.2400000000000002</v>
      </c>
      <c r="AL216" s="60">
        <v>6895523564.9351997</v>
      </c>
      <c r="AM216" s="60">
        <v>374588584.93110001</v>
      </c>
      <c r="AN216" s="60">
        <v>736654344.75839996</v>
      </c>
      <c r="AO216" s="60">
        <v>1165943657.9805</v>
      </c>
      <c r="AP216" s="60">
        <v>1605679846.9061999</v>
      </c>
      <c r="AQ216" s="60">
        <v>20492678258.0112</v>
      </c>
      <c r="AR216" s="60" t="s">
        <v>544</v>
      </c>
      <c r="AS216" s="60">
        <v>1555444437.4331999</v>
      </c>
      <c r="AT216" s="60">
        <v>7361930926.7475004</v>
      </c>
      <c r="AU216" s="85">
        <v>113181</v>
      </c>
      <c r="AV216" s="60" t="s">
        <v>544</v>
      </c>
      <c r="AW216" s="60" t="s">
        <v>544</v>
      </c>
      <c r="AX216" s="60">
        <v>594535.77899999998</v>
      </c>
      <c r="AY216" s="60">
        <v>3668901599.2715998</v>
      </c>
      <c r="AZ216" s="60">
        <v>6445610160.6573</v>
      </c>
      <c r="BA216" s="60">
        <v>390857214.55080003</v>
      </c>
      <c r="BB216" s="60" t="s">
        <v>1808</v>
      </c>
      <c r="BC216" s="60" t="s">
        <v>544</v>
      </c>
      <c r="BD216" s="60">
        <v>150668081.90369999</v>
      </c>
      <c r="BE216" s="60">
        <v>1111788665.4219</v>
      </c>
      <c r="BF216" s="60">
        <v>8026576.6787999999</v>
      </c>
      <c r="BG216" s="60">
        <v>85453463.760600001</v>
      </c>
      <c r="BH216" s="60">
        <v>11421689740.569901</v>
      </c>
      <c r="BI216" s="60">
        <v>261701705.30250001</v>
      </c>
      <c r="BJ216" s="60" t="s">
        <v>544</v>
      </c>
      <c r="BK216" s="60">
        <v>1494781282.7913001</v>
      </c>
      <c r="BL216" s="85" t="s">
        <v>544</v>
      </c>
      <c r="BM216" s="60" t="s">
        <v>544</v>
      </c>
      <c r="BN216" s="60">
        <v>1407473646.3680999</v>
      </c>
      <c r="BO216" s="60">
        <v>18784118633.990101</v>
      </c>
      <c r="BP216" s="60">
        <v>11271021658.666201</v>
      </c>
      <c r="BQ216" s="60" t="s">
        <v>544</v>
      </c>
      <c r="BR216" s="60" t="s">
        <v>544</v>
      </c>
      <c r="BS216" s="60">
        <v>277785673.713</v>
      </c>
      <c r="BT216" s="60" t="s">
        <v>544</v>
      </c>
      <c r="BU216" s="60">
        <v>1007070409.5561</v>
      </c>
      <c r="BV216" s="60" t="s">
        <v>544</v>
      </c>
      <c r="BW216" s="60">
        <v>390857214.55080003</v>
      </c>
      <c r="BX216" s="60">
        <v>1039096184.739</v>
      </c>
      <c r="BY216" s="60" t="s">
        <v>544</v>
      </c>
      <c r="BZ216" s="60">
        <v>21303511.422899999</v>
      </c>
      <c r="CA216" s="60">
        <v>232888.4853</v>
      </c>
      <c r="CB216" s="60" t="s">
        <v>544</v>
      </c>
      <c r="CC216" s="60" t="s">
        <v>544</v>
      </c>
      <c r="CD216" s="60">
        <v>100147661.8299</v>
      </c>
      <c r="CE216" s="60">
        <v>301624152.81480002</v>
      </c>
      <c r="CF216" s="60">
        <v>1605679846.9061999</v>
      </c>
      <c r="CG216" s="60">
        <v>145343149.11930001</v>
      </c>
      <c r="CH216" s="60" t="s">
        <v>544</v>
      </c>
      <c r="CI216" s="60" t="s">
        <v>992</v>
      </c>
      <c r="CJ216" s="60">
        <v>11.14</v>
      </c>
      <c r="CK216" s="60">
        <v>1152816330.891</v>
      </c>
      <c r="CL216" s="60">
        <v>237</v>
      </c>
      <c r="CM216" s="85">
        <v>113181</v>
      </c>
      <c r="CN216" s="60" t="s">
        <v>544</v>
      </c>
      <c r="CO216" s="60">
        <v>261701705.30250001</v>
      </c>
      <c r="CP216" s="60">
        <v>1823635632.5007</v>
      </c>
      <c r="CQ216" s="60">
        <v>6856001025.7860003</v>
      </c>
      <c r="CR216" s="60">
        <v>402772.2156</v>
      </c>
      <c r="CS216" s="60" t="s">
        <v>544</v>
      </c>
      <c r="CT216" s="60">
        <v>175896789.56310001</v>
      </c>
      <c r="CU216" s="60">
        <v>1318884493.2282</v>
      </c>
      <c r="CV216" s="60">
        <v>301624152.81480002</v>
      </c>
      <c r="CW216" s="60">
        <v>1494781282.7913001</v>
      </c>
      <c r="CX216" s="60">
        <v>416161986.13260001</v>
      </c>
      <c r="CY216" s="60">
        <v>11.14</v>
      </c>
      <c r="CZ216" s="60">
        <f t="shared" si="6"/>
        <v>872.94998607644777</v>
      </c>
      <c r="DA216" s="60" t="str">
        <f t="shared" si="7"/>
        <v>Y</v>
      </c>
    </row>
    <row r="217" spans="1:105">
      <c r="A217" s="13" t="s">
        <v>740</v>
      </c>
      <c r="B217" s="13">
        <v>1090490</v>
      </c>
      <c r="C217" s="13">
        <v>2022</v>
      </c>
      <c r="D217" s="13" t="s">
        <v>12</v>
      </c>
      <c r="E217" s="13" t="s">
        <v>13</v>
      </c>
      <c r="F217" s="84" t="s">
        <v>1812</v>
      </c>
      <c r="G217" s="60" t="s">
        <v>1840</v>
      </c>
      <c r="H217" s="60" t="s">
        <v>1827</v>
      </c>
      <c r="I217" s="60" t="s">
        <v>540</v>
      </c>
      <c r="J217" s="60" t="s">
        <v>967</v>
      </c>
      <c r="K217" s="85">
        <v>107525</v>
      </c>
      <c r="L217" s="60">
        <v>176980258000</v>
      </c>
      <c r="M217" s="60">
        <v>176980258000</v>
      </c>
      <c r="N217" s="60">
        <v>611898000</v>
      </c>
      <c r="O217" s="60">
        <v>-17644000</v>
      </c>
      <c r="P217" s="60">
        <v>-0.18</v>
      </c>
      <c r="Q217" s="60" t="s">
        <v>544</v>
      </c>
      <c r="R217" s="85">
        <v>11217</v>
      </c>
      <c r="S217" s="85" t="s">
        <v>544</v>
      </c>
      <c r="T217" s="60">
        <v>38404324000</v>
      </c>
      <c r="U217" s="60" t="s">
        <v>544</v>
      </c>
      <c r="V217" s="60">
        <v>12623626000</v>
      </c>
      <c r="W217" s="60" t="s">
        <v>1841</v>
      </c>
      <c r="X217" s="60">
        <v>3715103000</v>
      </c>
      <c r="Y217" s="60">
        <v>142016082000</v>
      </c>
      <c r="Z217" s="60">
        <v>6.31</v>
      </c>
      <c r="AA217" s="60">
        <v>8515038000</v>
      </c>
      <c r="AB217" s="60">
        <v>137171661000</v>
      </c>
      <c r="AC217" s="60">
        <v>176980258000</v>
      </c>
      <c r="AD217" s="60">
        <v>10.78</v>
      </c>
      <c r="AE217" s="60">
        <v>8397395000</v>
      </c>
      <c r="AF217" s="60">
        <v>11.02</v>
      </c>
      <c r="AG217" s="60" t="s">
        <v>1842</v>
      </c>
      <c r="AH217" s="60">
        <v>97970000</v>
      </c>
      <c r="AI217" s="60">
        <v>18996587000</v>
      </c>
      <c r="AJ217" s="60">
        <v>10687618000</v>
      </c>
      <c r="AK217" s="60">
        <v>2.23</v>
      </c>
      <c r="AL217" s="60">
        <v>150810291000</v>
      </c>
      <c r="AM217" s="60">
        <v>2760703000</v>
      </c>
      <c r="AN217" s="60">
        <v>1518035000</v>
      </c>
      <c r="AO217" s="60">
        <v>1708145000</v>
      </c>
      <c r="AP217" s="60">
        <v>18540361000</v>
      </c>
      <c r="AQ217" s="60">
        <v>176980258000</v>
      </c>
      <c r="AR217" s="60">
        <v>0.61</v>
      </c>
      <c r="AS217" s="60">
        <v>21996416000</v>
      </c>
      <c r="AT217" s="60">
        <v>64115210000</v>
      </c>
      <c r="AU217" s="85">
        <v>1090490</v>
      </c>
      <c r="AV217" s="60" t="s">
        <v>544</v>
      </c>
      <c r="AW217" s="60" t="s">
        <v>544</v>
      </c>
      <c r="AX217" s="60">
        <v>4986000</v>
      </c>
      <c r="AY217" s="60">
        <v>19085013000</v>
      </c>
      <c r="AZ217" s="60">
        <v>44995533000</v>
      </c>
      <c r="BA217" s="60">
        <v>5010908000</v>
      </c>
      <c r="BB217" s="60" t="s">
        <v>1808</v>
      </c>
      <c r="BC217" s="60">
        <v>176146148000</v>
      </c>
      <c r="BD217" s="60">
        <v>846977000</v>
      </c>
      <c r="BE217" s="60">
        <v>560651000</v>
      </c>
      <c r="BF217" s="60">
        <v>122644000</v>
      </c>
      <c r="BG217" s="60">
        <v>79459000</v>
      </c>
      <c r="BH217" s="60">
        <v>100834757000</v>
      </c>
      <c r="BI217" s="60">
        <v>-1310818000</v>
      </c>
      <c r="BJ217" s="60">
        <v>12623626000</v>
      </c>
      <c r="BK217" s="60">
        <v>3621600000</v>
      </c>
      <c r="BL217" s="85" t="s">
        <v>544</v>
      </c>
      <c r="BM217" s="60" t="s">
        <v>544</v>
      </c>
      <c r="BN217" s="60">
        <v>1215071000</v>
      </c>
      <c r="BO217" s="60">
        <v>166108020000</v>
      </c>
      <c r="BP217" s="60">
        <v>99987780000</v>
      </c>
      <c r="BQ217" s="60">
        <v>17606158000</v>
      </c>
      <c r="BR217" s="60" t="s">
        <v>544</v>
      </c>
      <c r="BS217" s="60">
        <v>3173474000</v>
      </c>
      <c r="BT217" s="60" t="s">
        <v>544</v>
      </c>
      <c r="BU217" s="60">
        <v>4133365000</v>
      </c>
      <c r="BV217" s="60">
        <v>340479000</v>
      </c>
      <c r="BW217" s="60">
        <v>5010908000</v>
      </c>
      <c r="BX217" s="60">
        <v>18996587000</v>
      </c>
      <c r="BY217" s="60" t="s">
        <v>544</v>
      </c>
      <c r="BZ217" s="60">
        <v>18800000</v>
      </c>
      <c r="CA217" s="60" t="s">
        <v>544</v>
      </c>
      <c r="CB217" s="60" t="s">
        <v>1994</v>
      </c>
      <c r="CC217" s="60">
        <v>823685000</v>
      </c>
      <c r="CD217" s="60">
        <v>1154733000</v>
      </c>
      <c r="CE217" s="60">
        <v>1326218000</v>
      </c>
      <c r="CF217" s="60">
        <v>18540361000</v>
      </c>
      <c r="CG217" s="60">
        <v>1099773000</v>
      </c>
      <c r="CH217" s="60">
        <v>20370000</v>
      </c>
      <c r="CI217" s="60" t="s">
        <v>967</v>
      </c>
      <c r="CJ217" s="60">
        <v>13.85</v>
      </c>
      <c r="CK217" s="60">
        <v>5233138000</v>
      </c>
      <c r="CL217" s="60" t="s">
        <v>544</v>
      </c>
      <c r="CM217" s="85">
        <v>107525</v>
      </c>
      <c r="CN217" s="60">
        <v>97561000</v>
      </c>
      <c r="CO217" s="60">
        <v>-1310818000</v>
      </c>
      <c r="CP217" s="60">
        <v>4930174000</v>
      </c>
      <c r="CQ217" s="60">
        <v>142016082000</v>
      </c>
      <c r="CR217" s="60" t="s">
        <v>544</v>
      </c>
      <c r="CS217" s="60">
        <v>97561000</v>
      </c>
      <c r="CT217" s="60">
        <v>1681141000</v>
      </c>
      <c r="CU217" s="60">
        <v>1940459000</v>
      </c>
      <c r="CV217" s="60">
        <v>1326218000</v>
      </c>
      <c r="CW217" s="60">
        <v>3621600000</v>
      </c>
      <c r="CX217" s="60">
        <v>3715103000</v>
      </c>
      <c r="CY217" s="60">
        <v>13.85</v>
      </c>
      <c r="CZ217" s="60">
        <f t="shared" si="6"/>
        <v>1</v>
      </c>
      <c r="DA217" s="60" t="str">
        <f t="shared" si="7"/>
        <v>N: parent data from row 151</v>
      </c>
    </row>
    <row r="218" spans="1:105">
      <c r="A218" s="13" t="s">
        <v>740</v>
      </c>
      <c r="B218" s="13">
        <v>1090490</v>
      </c>
      <c r="C218" s="13">
        <v>2023</v>
      </c>
      <c r="D218" s="13" t="s">
        <v>12</v>
      </c>
      <c r="E218" s="13" t="s">
        <v>13</v>
      </c>
      <c r="F218" s="84" t="s">
        <v>1804</v>
      </c>
      <c r="G218" s="60" t="s">
        <v>1840</v>
      </c>
      <c r="H218" s="60" t="s">
        <v>1827</v>
      </c>
      <c r="I218" s="60" t="s">
        <v>540</v>
      </c>
      <c r="J218" s="60" t="s">
        <v>967</v>
      </c>
      <c r="K218" s="85">
        <v>107525</v>
      </c>
      <c r="L218" s="60">
        <v>265657813000</v>
      </c>
      <c r="M218" s="60">
        <v>265657813000</v>
      </c>
      <c r="N218" s="60">
        <v>1744664000</v>
      </c>
      <c r="O218" s="60">
        <v>1338313000</v>
      </c>
      <c r="P218" s="60">
        <v>-0.09</v>
      </c>
      <c r="Q218" s="60" t="s">
        <v>544</v>
      </c>
      <c r="R218" s="85">
        <v>18941</v>
      </c>
      <c r="S218" s="85" t="s">
        <v>544</v>
      </c>
      <c r="T218" s="60">
        <v>47752315000</v>
      </c>
      <c r="U218" s="60" t="s">
        <v>544</v>
      </c>
      <c r="V218" s="60">
        <v>27202663000</v>
      </c>
      <c r="W218" s="60" t="s">
        <v>1841</v>
      </c>
      <c r="X218" s="60">
        <v>7575033000</v>
      </c>
      <c r="Y218" s="60">
        <v>206601880000</v>
      </c>
      <c r="Z218" s="60">
        <v>1.44</v>
      </c>
      <c r="AA218" s="60">
        <v>13938451000</v>
      </c>
      <c r="AB218" s="60">
        <v>196719235000</v>
      </c>
      <c r="AC218" s="60">
        <v>265657813000</v>
      </c>
      <c r="AD218" s="60">
        <v>9.17</v>
      </c>
      <c r="AE218" s="60">
        <v>13097845000</v>
      </c>
      <c r="AF218" s="60">
        <v>10.58</v>
      </c>
      <c r="AG218" s="60" t="s">
        <v>1842</v>
      </c>
      <c r="AH218" s="60">
        <v>25000000</v>
      </c>
      <c r="AI218" s="60">
        <v>23472305000</v>
      </c>
      <c r="AJ218" s="60">
        <v>26801256000</v>
      </c>
      <c r="AK218" s="60">
        <v>3.16</v>
      </c>
      <c r="AL218" s="60">
        <v>222347338000</v>
      </c>
      <c r="AM218" s="60">
        <v>5085593000</v>
      </c>
      <c r="AN218" s="60">
        <v>5223043000</v>
      </c>
      <c r="AO218" s="60">
        <v>3220597000</v>
      </c>
      <c r="AP218" s="60">
        <v>33014288000</v>
      </c>
      <c r="AQ218" s="60">
        <v>265657813000</v>
      </c>
      <c r="AR218" s="60">
        <v>1.18</v>
      </c>
      <c r="AS218" s="60">
        <v>35940380000</v>
      </c>
      <c r="AT218" s="60">
        <v>74358163000</v>
      </c>
      <c r="AU218" s="85">
        <v>1090490</v>
      </c>
      <c r="AV218" s="60" t="s">
        <v>544</v>
      </c>
      <c r="AW218" s="60" t="s">
        <v>544</v>
      </c>
      <c r="AX218" s="60">
        <v>8747000</v>
      </c>
      <c r="AY218" s="60">
        <v>39899101000</v>
      </c>
      <c r="AZ218" s="60">
        <v>63327722000</v>
      </c>
      <c r="BA218" s="60">
        <v>6915318000</v>
      </c>
      <c r="BB218" s="60" t="s">
        <v>1808</v>
      </c>
      <c r="BC218" s="60">
        <v>255950379000</v>
      </c>
      <c r="BD218" s="60">
        <v>2239109000</v>
      </c>
      <c r="BE218" s="60">
        <v>1250088000</v>
      </c>
      <c r="BF218" s="60">
        <v>123089000</v>
      </c>
      <c r="BG218" s="60">
        <v>106056000</v>
      </c>
      <c r="BH218" s="60">
        <v>148375245000</v>
      </c>
      <c r="BI218" s="60">
        <v>439942000</v>
      </c>
      <c r="BJ218" s="60">
        <v>27202663000</v>
      </c>
      <c r="BK218" s="60">
        <v>6855476000</v>
      </c>
      <c r="BL218" s="85" t="s">
        <v>544</v>
      </c>
      <c r="BM218" s="60" t="s">
        <v>544</v>
      </c>
      <c r="BN218" s="60">
        <v>1249949000</v>
      </c>
      <c r="BO218" s="60">
        <v>238794528000</v>
      </c>
      <c r="BP218" s="60">
        <v>146136136000</v>
      </c>
      <c r="BQ218" s="60">
        <v>24660058000</v>
      </c>
      <c r="BR218" s="60" t="s">
        <v>544</v>
      </c>
      <c r="BS218" s="60">
        <v>5627458000</v>
      </c>
      <c r="BT218" s="60" t="s">
        <v>544</v>
      </c>
      <c r="BU218" s="60">
        <v>9502413000</v>
      </c>
      <c r="BV218" s="60">
        <v>2641754000</v>
      </c>
      <c r="BW218" s="60">
        <v>6915318000</v>
      </c>
      <c r="BX218" s="60">
        <v>23450907000</v>
      </c>
      <c r="BY218" s="60" t="s">
        <v>544</v>
      </c>
      <c r="BZ218" s="60">
        <v>2228000</v>
      </c>
      <c r="CA218" s="60" t="s">
        <v>544</v>
      </c>
      <c r="CB218" s="60" t="s">
        <v>1994</v>
      </c>
      <c r="CC218" s="60">
        <v>4063970000</v>
      </c>
      <c r="CD218" s="60">
        <v>2110391000</v>
      </c>
      <c r="CE218" s="60">
        <v>517277000</v>
      </c>
      <c r="CF218" s="60">
        <v>33014288000</v>
      </c>
      <c r="CG218" s="60">
        <v>3295663000</v>
      </c>
      <c r="CH218" s="60">
        <v>476913000</v>
      </c>
      <c r="CI218" s="60" t="s">
        <v>967</v>
      </c>
      <c r="CJ218" s="60">
        <v>11.93</v>
      </c>
      <c r="CK218" s="60">
        <v>12798076000</v>
      </c>
      <c r="CL218" s="60" t="s">
        <v>544</v>
      </c>
      <c r="CM218" s="85">
        <v>107525</v>
      </c>
      <c r="CN218" s="60">
        <v>-135441000</v>
      </c>
      <c r="CO218" s="60">
        <v>439942000</v>
      </c>
      <c r="CP218" s="60">
        <v>8824982000</v>
      </c>
      <c r="CQ218" s="60">
        <v>206601880000</v>
      </c>
      <c r="CR218" s="60" t="s">
        <v>544</v>
      </c>
      <c r="CS218" s="60">
        <v>-135441000</v>
      </c>
      <c r="CT218" s="60">
        <v>3280654000</v>
      </c>
      <c r="CU218" s="60">
        <v>3574822000</v>
      </c>
      <c r="CV218" s="60">
        <v>517277000</v>
      </c>
      <c r="CW218" s="60">
        <v>6855476000</v>
      </c>
      <c r="CX218" s="60">
        <v>7575033000</v>
      </c>
      <c r="CY218" s="60">
        <v>11.92</v>
      </c>
      <c r="CZ218" s="60">
        <f t="shared" si="6"/>
        <v>1</v>
      </c>
      <c r="DA218" s="60" t="str">
        <f t="shared" si="7"/>
        <v>N: parent data from row 151</v>
      </c>
    </row>
    <row r="219" spans="1:105">
      <c r="A219" s="13" t="s">
        <v>741</v>
      </c>
      <c r="B219" s="13">
        <v>1422111</v>
      </c>
      <c r="C219" s="13">
        <v>2022</v>
      </c>
      <c r="D219" s="13" t="s">
        <v>1</v>
      </c>
      <c r="E219" s="13" t="s">
        <v>507</v>
      </c>
      <c r="F219" s="84" t="s">
        <v>1812</v>
      </c>
      <c r="G219" s="60" t="s">
        <v>558</v>
      </c>
      <c r="H219" s="60" t="s">
        <v>1914</v>
      </c>
      <c r="I219" s="60" t="s">
        <v>560</v>
      </c>
      <c r="J219" s="60" t="s">
        <v>2138</v>
      </c>
      <c r="K219" s="85">
        <v>105309</v>
      </c>
      <c r="L219" s="60">
        <v>9085000000</v>
      </c>
      <c r="M219" s="60">
        <v>467954033.85699999</v>
      </c>
      <c r="N219" s="60" t="s">
        <v>544</v>
      </c>
      <c r="O219" s="60" t="s">
        <v>544</v>
      </c>
      <c r="P219" s="60" t="s">
        <v>544</v>
      </c>
      <c r="Q219" s="60" t="s">
        <v>544</v>
      </c>
      <c r="R219" s="85" t="s">
        <v>544</v>
      </c>
      <c r="S219" s="85" t="s">
        <v>544</v>
      </c>
      <c r="T219" s="60" t="s">
        <v>544</v>
      </c>
      <c r="U219" s="60" t="s">
        <v>544</v>
      </c>
      <c r="V219" s="60" t="s">
        <v>544</v>
      </c>
      <c r="W219" s="60" t="s">
        <v>1806</v>
      </c>
      <c r="X219" s="60">
        <v>13443698.7162</v>
      </c>
      <c r="Y219" s="60" t="s">
        <v>544</v>
      </c>
      <c r="Z219" s="60">
        <v>7.8527899999999997</v>
      </c>
      <c r="AA219" s="60" t="s">
        <v>544</v>
      </c>
      <c r="AB219" s="60">
        <v>161787960.4122</v>
      </c>
      <c r="AC219" s="60">
        <v>467954033.85699999</v>
      </c>
      <c r="AD219" s="60">
        <v>48.33</v>
      </c>
      <c r="AE219" s="60" t="s">
        <v>544</v>
      </c>
      <c r="AF219" s="60">
        <v>32.988439999999997</v>
      </c>
      <c r="AG219" s="60" t="s">
        <v>1807</v>
      </c>
      <c r="AH219" s="60" t="s">
        <v>544</v>
      </c>
      <c r="AI219" s="60">
        <v>225812931.69279999</v>
      </c>
      <c r="AJ219" s="60" t="s">
        <v>544</v>
      </c>
      <c r="AK219" s="60">
        <v>5.0444500000000003</v>
      </c>
      <c r="AL219" s="60" t="s">
        <v>544</v>
      </c>
      <c r="AM219" s="60">
        <v>226379524.359</v>
      </c>
      <c r="AN219" s="60">
        <v>3914640.2392000002</v>
      </c>
      <c r="AO219" s="60">
        <v>88903540.169200003</v>
      </c>
      <c r="AP219" s="60">
        <v>225400864.2992</v>
      </c>
      <c r="AQ219" s="60">
        <v>467954033.85699999</v>
      </c>
      <c r="AR219" s="60" t="s">
        <v>544</v>
      </c>
      <c r="AS219" s="60">
        <v>225709914.84439999</v>
      </c>
      <c r="AT219" s="60" t="s">
        <v>544</v>
      </c>
      <c r="AU219" s="85">
        <v>1422111</v>
      </c>
      <c r="AV219" s="60" t="s">
        <v>544</v>
      </c>
      <c r="AW219" s="60" t="s">
        <v>544</v>
      </c>
      <c r="AX219" s="60" t="s">
        <v>544</v>
      </c>
      <c r="AY219" s="60" t="s">
        <v>544</v>
      </c>
      <c r="AZ219" s="60">
        <v>66960951.460000001</v>
      </c>
      <c r="BA219" s="60" t="s">
        <v>544</v>
      </c>
      <c r="BB219" s="60" t="s">
        <v>1808</v>
      </c>
      <c r="BC219" s="60">
        <v>467232915.91820002</v>
      </c>
      <c r="BD219" s="60" t="s">
        <v>544</v>
      </c>
      <c r="BE219" s="60" t="s">
        <v>544</v>
      </c>
      <c r="BF219" s="60">
        <v>65415698.733999997</v>
      </c>
      <c r="BG219" s="60">
        <v>18903591.681400001</v>
      </c>
      <c r="BH219" s="60" t="s">
        <v>544</v>
      </c>
      <c r="BI219" s="60">
        <v>16946271.561799999</v>
      </c>
      <c r="BJ219" s="60" t="s">
        <v>544</v>
      </c>
      <c r="BK219" s="60">
        <v>17667389.500599999</v>
      </c>
      <c r="BL219" s="85" t="s">
        <v>2191</v>
      </c>
      <c r="BM219" s="60" t="s">
        <v>2192</v>
      </c>
      <c r="BN219" s="60">
        <v>21479012.891399998</v>
      </c>
      <c r="BO219" s="60">
        <v>135879223.03960001</v>
      </c>
      <c r="BP219" s="60" t="s">
        <v>544</v>
      </c>
      <c r="BQ219" s="60" t="s">
        <v>544</v>
      </c>
      <c r="BR219" s="60" t="s">
        <v>544</v>
      </c>
      <c r="BS219" s="60">
        <v>242656186.40619999</v>
      </c>
      <c r="BT219" s="60" t="s">
        <v>544</v>
      </c>
      <c r="BU219" s="60" t="s">
        <v>544</v>
      </c>
      <c r="BV219" s="60" t="s">
        <v>544</v>
      </c>
      <c r="BW219" s="60" t="s">
        <v>544</v>
      </c>
      <c r="BX219" s="60">
        <v>225812931.69279999</v>
      </c>
      <c r="BY219" s="60" t="s">
        <v>544</v>
      </c>
      <c r="BZ219" s="60" t="s">
        <v>544</v>
      </c>
      <c r="CA219" s="60" t="s">
        <v>544</v>
      </c>
      <c r="CB219" s="60" t="s">
        <v>544</v>
      </c>
      <c r="CC219" s="60" t="s">
        <v>544</v>
      </c>
      <c r="CD219" s="60">
        <v>309050.54519999999</v>
      </c>
      <c r="CE219" s="60">
        <v>17255322.107000001</v>
      </c>
      <c r="CF219" s="60">
        <v>225400864.2992</v>
      </c>
      <c r="CG219" s="60">
        <v>17358338.955400001</v>
      </c>
      <c r="CH219" s="60" t="s">
        <v>544</v>
      </c>
      <c r="CI219" s="60" t="s">
        <v>2138</v>
      </c>
      <c r="CJ219" s="60">
        <v>139.58000000000001</v>
      </c>
      <c r="CK219" s="60">
        <v>17358338.955400001</v>
      </c>
      <c r="CL219" s="60" t="s">
        <v>544</v>
      </c>
      <c r="CM219" s="85">
        <v>105309</v>
      </c>
      <c r="CN219" s="60" t="s">
        <v>544</v>
      </c>
      <c r="CO219" s="60">
        <v>16946271.561799999</v>
      </c>
      <c r="CP219" s="60">
        <v>34922711.607600003</v>
      </c>
      <c r="CQ219" s="60" t="s">
        <v>544</v>
      </c>
      <c r="CR219" s="60" t="s">
        <v>544</v>
      </c>
      <c r="CS219" s="60" t="s">
        <v>544</v>
      </c>
      <c r="CT219" s="60" t="s">
        <v>544</v>
      </c>
      <c r="CU219" s="60">
        <v>17667389.500599999</v>
      </c>
      <c r="CV219" s="60">
        <v>17255322.107000001</v>
      </c>
      <c r="CW219" s="60">
        <v>17667389.500599999</v>
      </c>
      <c r="CX219" s="60">
        <v>13443698.7162</v>
      </c>
      <c r="CY219" s="60">
        <v>139.58000000000001</v>
      </c>
      <c r="CZ219" s="60">
        <f t="shared" si="6"/>
        <v>19.414300001047209</v>
      </c>
      <c r="DA219" s="60" t="str">
        <f t="shared" si="7"/>
        <v>N</v>
      </c>
    </row>
    <row r="220" spans="1:105">
      <c r="A220" s="13" t="s">
        <v>741</v>
      </c>
      <c r="B220" s="13">
        <v>1422111</v>
      </c>
      <c r="C220" s="13">
        <v>2023</v>
      </c>
      <c r="D220" s="13" t="s">
        <v>1</v>
      </c>
      <c r="E220" s="13" t="s">
        <v>507</v>
      </c>
      <c r="F220" s="84" t="s">
        <v>1804</v>
      </c>
      <c r="G220" s="60" t="s">
        <v>558</v>
      </c>
      <c r="H220" s="60" t="s">
        <v>2190</v>
      </c>
      <c r="I220" s="60" t="s">
        <v>560</v>
      </c>
      <c r="J220" s="60" t="s">
        <v>2138</v>
      </c>
      <c r="K220" s="85">
        <v>105309</v>
      </c>
      <c r="L220" s="60">
        <v>9058000000</v>
      </c>
      <c r="M220" s="60">
        <v>531894279.04900002</v>
      </c>
      <c r="N220" s="60" t="s">
        <v>544</v>
      </c>
      <c r="O220" s="60" t="s">
        <v>544</v>
      </c>
      <c r="P220" s="60">
        <v>1.44408</v>
      </c>
      <c r="Q220" s="60" t="s">
        <v>544</v>
      </c>
      <c r="R220" s="85" t="s">
        <v>544</v>
      </c>
      <c r="S220" s="85" t="s">
        <v>544</v>
      </c>
      <c r="T220" s="60" t="s">
        <v>544</v>
      </c>
      <c r="U220" s="60" t="s">
        <v>544</v>
      </c>
      <c r="V220" s="60" t="s">
        <v>544</v>
      </c>
      <c r="W220" s="60" t="s">
        <v>1806</v>
      </c>
      <c r="X220" s="60">
        <v>20669771.056000002</v>
      </c>
      <c r="Y220" s="60" t="s">
        <v>544</v>
      </c>
      <c r="Z220" s="60">
        <v>8.5390300000000003</v>
      </c>
      <c r="AA220" s="60" t="s">
        <v>544</v>
      </c>
      <c r="AB220" s="60">
        <v>248154694.553</v>
      </c>
      <c r="AC220" s="60">
        <v>531894279.04900002</v>
      </c>
      <c r="AD220" s="60">
        <v>54.15</v>
      </c>
      <c r="AE220" s="60" t="s">
        <v>544</v>
      </c>
      <c r="AF220" s="60">
        <v>32.766620000000003</v>
      </c>
      <c r="AG220" s="60" t="s">
        <v>1807</v>
      </c>
      <c r="AH220" s="60" t="s">
        <v>544</v>
      </c>
      <c r="AI220" s="60">
        <v>276986676.33850002</v>
      </c>
      <c r="AJ220" s="60" t="s">
        <v>544</v>
      </c>
      <c r="AK220" s="60">
        <v>3.8877799999999998</v>
      </c>
      <c r="AL220" s="60">
        <v>143748862.34400001</v>
      </c>
      <c r="AM220" s="60">
        <v>56959312.284999996</v>
      </c>
      <c r="AN220" s="60">
        <v>26072097.581999999</v>
      </c>
      <c r="AO220" s="60">
        <v>41515704.933499999</v>
      </c>
      <c r="AP220" s="60">
        <v>279746560.542</v>
      </c>
      <c r="AQ220" s="60">
        <v>531894279.04900002</v>
      </c>
      <c r="AR220" s="60" t="s">
        <v>544</v>
      </c>
      <c r="AS220" s="60">
        <v>279864002.42299998</v>
      </c>
      <c r="AT220" s="60" t="s">
        <v>544</v>
      </c>
      <c r="AU220" s="85">
        <v>1422111</v>
      </c>
      <c r="AV220" s="60" t="s">
        <v>544</v>
      </c>
      <c r="AW220" s="60">
        <v>143748862.34400001</v>
      </c>
      <c r="AX220" s="60" t="s">
        <v>544</v>
      </c>
      <c r="AY220" s="60" t="s">
        <v>544</v>
      </c>
      <c r="AZ220" s="60">
        <v>286734352.46149999</v>
      </c>
      <c r="BA220" s="60" t="s">
        <v>544</v>
      </c>
      <c r="BB220" s="60" t="s">
        <v>1808</v>
      </c>
      <c r="BC220" s="60">
        <v>511518112.69550002</v>
      </c>
      <c r="BD220" s="60" t="s">
        <v>544</v>
      </c>
      <c r="BE220" s="60" t="s">
        <v>544</v>
      </c>
      <c r="BF220" s="60">
        <v>61304661.881999999</v>
      </c>
      <c r="BG220" s="60">
        <v>21844189.866</v>
      </c>
      <c r="BH220" s="60" t="s">
        <v>544</v>
      </c>
      <c r="BI220" s="60">
        <v>22783724.914000001</v>
      </c>
      <c r="BJ220" s="60" t="s">
        <v>544</v>
      </c>
      <c r="BK220" s="60">
        <v>30358726.238499999</v>
      </c>
      <c r="BL220" s="85" t="s">
        <v>2191</v>
      </c>
      <c r="BM220" s="60" t="s">
        <v>2192</v>
      </c>
      <c r="BN220" s="60">
        <v>24545353.129000001</v>
      </c>
      <c r="BO220" s="60">
        <v>375637856.37849998</v>
      </c>
      <c r="BP220" s="60" t="s">
        <v>544</v>
      </c>
      <c r="BQ220" s="60" t="s">
        <v>544</v>
      </c>
      <c r="BR220" s="60" t="s">
        <v>544</v>
      </c>
      <c r="BS220" s="60">
        <v>104581995.03049999</v>
      </c>
      <c r="BT220" s="60" t="s">
        <v>544</v>
      </c>
      <c r="BU220" s="60" t="s">
        <v>544</v>
      </c>
      <c r="BV220" s="60" t="s">
        <v>544</v>
      </c>
      <c r="BW220" s="60" t="s">
        <v>544</v>
      </c>
      <c r="BX220" s="60">
        <v>276986676.33850002</v>
      </c>
      <c r="BY220" s="60" t="s">
        <v>544</v>
      </c>
      <c r="BZ220" s="60" t="s">
        <v>544</v>
      </c>
      <c r="CA220" s="60" t="s">
        <v>544</v>
      </c>
      <c r="CB220" s="60" t="s">
        <v>544</v>
      </c>
      <c r="CC220" s="60" t="s">
        <v>544</v>
      </c>
      <c r="CD220" s="60">
        <v>2231395.7390000001</v>
      </c>
      <c r="CE220" s="60">
        <v>14856397.9465</v>
      </c>
      <c r="CF220" s="60">
        <v>279746560.542</v>
      </c>
      <c r="CG220" s="60">
        <v>46741868.637999997</v>
      </c>
      <c r="CH220" s="60" t="s">
        <v>544</v>
      </c>
      <c r="CI220" s="60" t="s">
        <v>2138</v>
      </c>
      <c r="CJ220" s="60">
        <v>111.6</v>
      </c>
      <c r="CK220" s="60">
        <v>46741868.637999997</v>
      </c>
      <c r="CL220" s="60" t="s">
        <v>544</v>
      </c>
      <c r="CM220" s="85">
        <v>105309</v>
      </c>
      <c r="CN220" s="60" t="s">
        <v>544</v>
      </c>
      <c r="CO220" s="60">
        <v>22783724.914000001</v>
      </c>
      <c r="CP220" s="60">
        <v>45215124.185000002</v>
      </c>
      <c r="CQ220" s="60" t="s">
        <v>544</v>
      </c>
      <c r="CR220" s="60" t="s">
        <v>544</v>
      </c>
      <c r="CS220" s="60" t="s">
        <v>544</v>
      </c>
      <c r="CT220" s="60" t="s">
        <v>544</v>
      </c>
      <c r="CU220" s="60">
        <v>30358726.238499999</v>
      </c>
      <c r="CV220" s="60">
        <v>14856397.9465</v>
      </c>
      <c r="CW220" s="60">
        <v>30358726.238499999</v>
      </c>
      <c r="CX220" s="60">
        <v>20669771.056000002</v>
      </c>
      <c r="CY220" s="60">
        <v>111.6</v>
      </c>
      <c r="CZ220" s="60">
        <f t="shared" si="6"/>
        <v>17.029699992628693</v>
      </c>
      <c r="DA220" s="60" t="str">
        <f t="shared" si="7"/>
        <v>N</v>
      </c>
    </row>
    <row r="221" spans="1:105">
      <c r="A221" s="13" t="s">
        <v>742</v>
      </c>
      <c r="B221" s="13">
        <v>110634</v>
      </c>
      <c r="C221" s="13">
        <v>2022</v>
      </c>
      <c r="D221" s="13" t="s">
        <v>12</v>
      </c>
      <c r="E221" s="13" t="s">
        <v>13</v>
      </c>
      <c r="F221" s="84" t="s">
        <v>1812</v>
      </c>
      <c r="G221" s="60" t="s">
        <v>1840</v>
      </c>
      <c r="H221" s="60" t="s">
        <v>1827</v>
      </c>
      <c r="I221" s="60" t="s">
        <v>540</v>
      </c>
      <c r="J221" s="60" t="s">
        <v>1606</v>
      </c>
      <c r="K221" s="85">
        <v>110630</v>
      </c>
      <c r="L221" s="60">
        <v>31424000000</v>
      </c>
      <c r="M221" s="60">
        <v>31424000000</v>
      </c>
      <c r="N221" s="60">
        <v>54000000</v>
      </c>
      <c r="O221" s="60">
        <v>2000000</v>
      </c>
      <c r="P221" s="60">
        <v>-0.32</v>
      </c>
      <c r="Q221" s="60" t="s">
        <v>544</v>
      </c>
      <c r="R221" s="85">
        <v>1606</v>
      </c>
      <c r="S221" s="85" t="s">
        <v>544</v>
      </c>
      <c r="T221" s="60">
        <v>125000000</v>
      </c>
      <c r="U221" s="60" t="s">
        <v>544</v>
      </c>
      <c r="V221" s="60">
        <v>609000000</v>
      </c>
      <c r="W221" s="60" t="s">
        <v>1841</v>
      </c>
      <c r="X221" s="60">
        <v>394000000</v>
      </c>
      <c r="Y221" s="60">
        <v>26434000000</v>
      </c>
      <c r="Z221" s="60">
        <v>8.92</v>
      </c>
      <c r="AA221" s="60">
        <v>630000000</v>
      </c>
      <c r="AB221" s="60">
        <v>16284000000</v>
      </c>
      <c r="AC221" s="60">
        <v>31424000000</v>
      </c>
      <c r="AD221" s="60">
        <v>7.37</v>
      </c>
      <c r="AE221" s="60">
        <v>3686000000</v>
      </c>
      <c r="AF221" s="60">
        <v>29.67</v>
      </c>
      <c r="AG221" s="60" t="s">
        <v>1842</v>
      </c>
      <c r="AH221" s="60" t="s">
        <v>544</v>
      </c>
      <c r="AI221" s="60">
        <v>2177000000</v>
      </c>
      <c r="AJ221" s="60">
        <v>8716000000</v>
      </c>
      <c r="AK221" s="60">
        <v>1.36</v>
      </c>
      <c r="AL221" s="60">
        <v>27064000000</v>
      </c>
      <c r="AM221" s="60">
        <v>260000000</v>
      </c>
      <c r="AN221" s="60">
        <v>325000000</v>
      </c>
      <c r="AO221" s="60">
        <v>99000000</v>
      </c>
      <c r="AP221" s="60">
        <v>3873000000</v>
      </c>
      <c r="AQ221" s="60">
        <v>31424000000</v>
      </c>
      <c r="AR221" s="60">
        <v>0.27</v>
      </c>
      <c r="AS221" s="60">
        <v>3885000000</v>
      </c>
      <c r="AT221" s="60">
        <v>1193000000</v>
      </c>
      <c r="AU221" s="85">
        <v>110634</v>
      </c>
      <c r="AV221" s="60" t="s">
        <v>544</v>
      </c>
      <c r="AW221" s="60" t="s">
        <v>544</v>
      </c>
      <c r="AX221" s="60" t="s">
        <v>544</v>
      </c>
      <c r="AY221" s="60">
        <v>12402000000</v>
      </c>
      <c r="AZ221" s="60">
        <v>130000000</v>
      </c>
      <c r="BA221" s="60">
        <v>5469000000</v>
      </c>
      <c r="BB221" s="60" t="s">
        <v>1808</v>
      </c>
      <c r="BC221" s="60">
        <v>29532000000</v>
      </c>
      <c r="BD221" s="60">
        <v>21000000</v>
      </c>
      <c r="BE221" s="60" t="s">
        <v>544</v>
      </c>
      <c r="BF221" s="60">
        <v>2832000000</v>
      </c>
      <c r="BG221" s="60">
        <v>5000000</v>
      </c>
      <c r="BH221" s="60">
        <v>19673000000</v>
      </c>
      <c r="BI221" s="60">
        <v>345000000</v>
      </c>
      <c r="BJ221" s="60">
        <v>609000000</v>
      </c>
      <c r="BK221" s="60">
        <v>774000000</v>
      </c>
      <c r="BL221" s="85" t="s">
        <v>544</v>
      </c>
      <c r="BM221" s="60" t="s">
        <v>544</v>
      </c>
      <c r="BN221" s="60">
        <v>831000000</v>
      </c>
      <c r="BO221" s="60">
        <v>29005000000</v>
      </c>
      <c r="BP221" s="60">
        <v>19652000000</v>
      </c>
      <c r="BQ221" s="60">
        <v>6391000000</v>
      </c>
      <c r="BR221" s="60" t="s">
        <v>544</v>
      </c>
      <c r="BS221" s="60">
        <v>443000000</v>
      </c>
      <c r="BT221" s="60" t="s">
        <v>544</v>
      </c>
      <c r="BU221" s="60">
        <v>550000000</v>
      </c>
      <c r="BV221" s="60">
        <v>17000000</v>
      </c>
      <c r="BW221" s="60">
        <v>5469000000</v>
      </c>
      <c r="BX221" s="60">
        <v>2177000000</v>
      </c>
      <c r="BY221" s="60" t="s">
        <v>544</v>
      </c>
      <c r="BZ221" s="60" t="s">
        <v>544</v>
      </c>
      <c r="CA221" s="60" t="s">
        <v>544</v>
      </c>
      <c r="CB221" s="60" t="s">
        <v>1993</v>
      </c>
      <c r="CC221" s="60">
        <v>308000000</v>
      </c>
      <c r="CD221" s="60">
        <v>152000000</v>
      </c>
      <c r="CE221" s="60">
        <v>449000000</v>
      </c>
      <c r="CF221" s="60">
        <v>3873000000</v>
      </c>
      <c r="CG221" s="60">
        <v>169000000</v>
      </c>
      <c r="CH221" s="60" t="s">
        <v>544</v>
      </c>
      <c r="CI221" s="60" t="s">
        <v>1606</v>
      </c>
      <c r="CJ221" s="60">
        <v>13.37</v>
      </c>
      <c r="CK221" s="60">
        <v>719000000</v>
      </c>
      <c r="CL221" s="60" t="s">
        <v>544</v>
      </c>
      <c r="CM221" s="85">
        <v>110630</v>
      </c>
      <c r="CN221" s="60" t="s">
        <v>544</v>
      </c>
      <c r="CO221" s="60">
        <v>345000000</v>
      </c>
      <c r="CP221" s="60">
        <v>1225000000</v>
      </c>
      <c r="CQ221" s="60">
        <v>26434000000</v>
      </c>
      <c r="CR221" s="60" t="s">
        <v>544</v>
      </c>
      <c r="CS221" s="60" t="s">
        <v>544</v>
      </c>
      <c r="CT221" s="60">
        <v>397000000</v>
      </c>
      <c r="CU221" s="60">
        <v>377000000</v>
      </c>
      <c r="CV221" s="60">
        <v>449000000</v>
      </c>
      <c r="CW221" s="60">
        <v>774000000</v>
      </c>
      <c r="CX221" s="60">
        <v>394000000</v>
      </c>
      <c r="CY221" s="60">
        <v>13.37</v>
      </c>
      <c r="CZ221" s="60">
        <f t="shared" si="6"/>
        <v>1</v>
      </c>
      <c r="DA221" s="60" t="str">
        <f t="shared" si="7"/>
        <v>N: parent data from row 1223</v>
      </c>
    </row>
    <row r="222" spans="1:105">
      <c r="A222" s="13" t="s">
        <v>742</v>
      </c>
      <c r="B222" s="13">
        <v>110634</v>
      </c>
      <c r="C222" s="13">
        <v>2023</v>
      </c>
      <c r="D222" s="13" t="s">
        <v>12</v>
      </c>
      <c r="E222" s="13" t="s">
        <v>13</v>
      </c>
      <c r="F222" s="84" t="s">
        <v>1804</v>
      </c>
      <c r="G222" s="60" t="s">
        <v>1840</v>
      </c>
      <c r="H222" s="60" t="s">
        <v>1827</v>
      </c>
      <c r="I222" s="60" t="s">
        <v>540</v>
      </c>
      <c r="J222" s="60" t="s">
        <v>1606</v>
      </c>
      <c r="K222" s="85">
        <v>110630</v>
      </c>
      <c r="L222" s="60">
        <v>30681000000</v>
      </c>
      <c r="M222" s="60">
        <v>30681000000</v>
      </c>
      <c r="N222" s="60">
        <v>10000000</v>
      </c>
      <c r="O222" s="60">
        <v>-4000000</v>
      </c>
      <c r="P222" s="60">
        <v>-0.24</v>
      </c>
      <c r="Q222" s="60" t="s">
        <v>544</v>
      </c>
      <c r="R222" s="85">
        <v>1541</v>
      </c>
      <c r="S222" s="85" t="s">
        <v>544</v>
      </c>
      <c r="T222" s="60">
        <v>271000000</v>
      </c>
      <c r="U222" s="60" t="s">
        <v>544</v>
      </c>
      <c r="V222" s="60">
        <v>733000000</v>
      </c>
      <c r="W222" s="60" t="s">
        <v>1841</v>
      </c>
      <c r="X222" s="60">
        <v>326000000</v>
      </c>
      <c r="Y222" s="60">
        <v>25232000000</v>
      </c>
      <c r="Z222" s="60">
        <v>5.41</v>
      </c>
      <c r="AA222" s="60">
        <v>635000000</v>
      </c>
      <c r="AB222" s="60">
        <v>15273000000</v>
      </c>
      <c r="AC222" s="60">
        <v>30681000000</v>
      </c>
      <c r="AD222" s="60">
        <v>8.1</v>
      </c>
      <c r="AE222" s="60">
        <v>3180000000</v>
      </c>
      <c r="AF222" s="60">
        <v>30.78</v>
      </c>
      <c r="AG222" s="60" t="s">
        <v>1842</v>
      </c>
      <c r="AH222" s="60" t="s">
        <v>544</v>
      </c>
      <c r="AI222" s="60">
        <v>2315000000</v>
      </c>
      <c r="AJ222" s="60">
        <v>8909000000</v>
      </c>
      <c r="AK222" s="60">
        <v>1.17</v>
      </c>
      <c r="AL222" s="60">
        <v>25867000000</v>
      </c>
      <c r="AM222" s="60">
        <v>609000000</v>
      </c>
      <c r="AN222" s="60">
        <v>1091000000</v>
      </c>
      <c r="AO222" s="60">
        <v>98000000</v>
      </c>
      <c r="AP222" s="60">
        <v>4000000000</v>
      </c>
      <c r="AQ222" s="60">
        <v>30681000000</v>
      </c>
      <c r="AR222" s="60">
        <v>0.05</v>
      </c>
      <c r="AS222" s="60">
        <v>4010000000</v>
      </c>
      <c r="AT222" s="60">
        <v>1160000000</v>
      </c>
      <c r="AU222" s="85">
        <v>110634</v>
      </c>
      <c r="AV222" s="60" t="s">
        <v>544</v>
      </c>
      <c r="AW222" s="60" t="s">
        <v>544</v>
      </c>
      <c r="AX222" s="60">
        <v>3000000</v>
      </c>
      <c r="AY222" s="60">
        <v>12089000000</v>
      </c>
      <c r="AZ222" s="60">
        <v>113000000</v>
      </c>
      <c r="BA222" s="60">
        <v>4867000000</v>
      </c>
      <c r="BB222" s="60" t="s">
        <v>1808</v>
      </c>
      <c r="BC222" s="60">
        <v>28590000000</v>
      </c>
      <c r="BD222" s="60">
        <v>17000000</v>
      </c>
      <c r="BE222" s="60" t="s">
        <v>544</v>
      </c>
      <c r="BF222" s="60">
        <v>2574000000</v>
      </c>
      <c r="BG222" s="60">
        <v>9000000</v>
      </c>
      <c r="BH222" s="60">
        <v>18849000000</v>
      </c>
      <c r="BI222" s="60">
        <v>212000000</v>
      </c>
      <c r="BJ222" s="60">
        <v>733000000</v>
      </c>
      <c r="BK222" s="60">
        <v>842000000</v>
      </c>
      <c r="BL222" s="85" t="s">
        <v>544</v>
      </c>
      <c r="BM222" s="60" t="s">
        <v>544</v>
      </c>
      <c r="BN222" s="60">
        <v>800000000</v>
      </c>
      <c r="BO222" s="60">
        <v>28292000000</v>
      </c>
      <c r="BP222" s="60">
        <v>18832000000</v>
      </c>
      <c r="BQ222" s="60">
        <v>6773000000</v>
      </c>
      <c r="BR222" s="60" t="s">
        <v>544</v>
      </c>
      <c r="BS222" s="60">
        <v>430000000</v>
      </c>
      <c r="BT222" s="60" t="s">
        <v>544</v>
      </c>
      <c r="BU222" s="60">
        <v>918000000</v>
      </c>
      <c r="BV222" s="60">
        <v>9000000</v>
      </c>
      <c r="BW222" s="60">
        <v>4867000000</v>
      </c>
      <c r="BX222" s="60">
        <v>2315000000</v>
      </c>
      <c r="BY222" s="60" t="s">
        <v>544</v>
      </c>
      <c r="BZ222" s="60" t="s">
        <v>544</v>
      </c>
      <c r="CA222" s="60" t="s">
        <v>544</v>
      </c>
      <c r="CB222" s="60" t="s">
        <v>1993</v>
      </c>
      <c r="CC222" s="60">
        <v>1024000000</v>
      </c>
      <c r="CD222" s="60">
        <v>139000000</v>
      </c>
      <c r="CE222" s="60">
        <v>288000000</v>
      </c>
      <c r="CF222" s="60">
        <v>4000000000</v>
      </c>
      <c r="CG222" s="60">
        <v>499000000</v>
      </c>
      <c r="CH222" s="60" t="s">
        <v>544</v>
      </c>
      <c r="CI222" s="60" t="s">
        <v>1606</v>
      </c>
      <c r="CJ222" s="60">
        <v>15.16</v>
      </c>
      <c r="CK222" s="60">
        <v>1417000000</v>
      </c>
      <c r="CL222" s="60" t="s">
        <v>544</v>
      </c>
      <c r="CM222" s="85">
        <v>110630</v>
      </c>
      <c r="CN222" s="60" t="s">
        <v>544</v>
      </c>
      <c r="CO222" s="60">
        <v>212000000</v>
      </c>
      <c r="CP222" s="60">
        <v>1126000000</v>
      </c>
      <c r="CQ222" s="60">
        <v>25232000000</v>
      </c>
      <c r="CR222" s="60" t="s">
        <v>544</v>
      </c>
      <c r="CS222" s="60" t="s">
        <v>544</v>
      </c>
      <c r="CT222" s="60">
        <v>398000000</v>
      </c>
      <c r="CU222" s="60">
        <v>444000000</v>
      </c>
      <c r="CV222" s="60">
        <v>288000000</v>
      </c>
      <c r="CW222" s="60">
        <v>842000000</v>
      </c>
      <c r="CX222" s="60">
        <v>326000000</v>
      </c>
      <c r="CY222" s="60">
        <v>15.16</v>
      </c>
      <c r="CZ222" s="60">
        <f t="shared" si="6"/>
        <v>1</v>
      </c>
      <c r="DA222" s="60" t="str">
        <f t="shared" si="7"/>
        <v>N: parent data from row 1223</v>
      </c>
    </row>
    <row r="223" spans="1:105">
      <c r="A223" s="13" t="s">
        <v>743</v>
      </c>
      <c r="B223" s="13">
        <v>100082</v>
      </c>
      <c r="C223" s="13">
        <v>2022</v>
      </c>
      <c r="D223" s="13" t="s">
        <v>12</v>
      </c>
      <c r="E223" s="13" t="s">
        <v>13</v>
      </c>
      <c r="F223" s="84" t="s">
        <v>1812</v>
      </c>
      <c r="G223" s="60" t="s">
        <v>1840</v>
      </c>
      <c r="H223" s="60" t="s">
        <v>1827</v>
      </c>
      <c r="I223" s="60" t="s">
        <v>540</v>
      </c>
      <c r="J223" s="60" t="s">
        <v>1606</v>
      </c>
      <c r="K223" s="85">
        <v>110630</v>
      </c>
      <c r="L223" s="60">
        <v>192197000</v>
      </c>
      <c r="M223" s="60">
        <v>192197000</v>
      </c>
      <c r="N223" s="60">
        <v>1958000</v>
      </c>
      <c r="O223" s="60">
        <v>-47000</v>
      </c>
      <c r="P223" s="60">
        <v>-1.29</v>
      </c>
      <c r="Q223" s="60" t="s">
        <v>544</v>
      </c>
      <c r="R223" s="85">
        <v>11</v>
      </c>
      <c r="S223" s="85" t="s">
        <v>544</v>
      </c>
      <c r="T223" s="60" t="s">
        <v>544</v>
      </c>
      <c r="U223" s="60" t="s">
        <v>544</v>
      </c>
      <c r="V223" s="60" t="s">
        <v>544</v>
      </c>
      <c r="W223" s="60" t="s">
        <v>1841</v>
      </c>
      <c r="X223" s="60">
        <v>2267000</v>
      </c>
      <c r="Y223" s="60">
        <v>101815000</v>
      </c>
      <c r="Z223" s="60">
        <v>8.09</v>
      </c>
      <c r="AA223" s="60" t="s">
        <v>544</v>
      </c>
      <c r="AB223" s="60">
        <v>29836000</v>
      </c>
      <c r="AC223" s="60">
        <v>192197000</v>
      </c>
      <c r="AD223" s="60">
        <v>29.93</v>
      </c>
      <c r="AE223" s="60" t="s">
        <v>544</v>
      </c>
      <c r="AF223" s="60">
        <v>61.05</v>
      </c>
      <c r="AG223" s="60" t="s">
        <v>1842</v>
      </c>
      <c r="AH223" s="60" t="s">
        <v>544</v>
      </c>
      <c r="AI223" s="60">
        <v>40743000</v>
      </c>
      <c r="AJ223" s="60" t="s">
        <v>544</v>
      </c>
      <c r="AK223" s="60">
        <v>2.0099999999999998</v>
      </c>
      <c r="AL223" s="60">
        <v>101815000</v>
      </c>
      <c r="AM223" s="60">
        <v>4303000</v>
      </c>
      <c r="AN223" s="60" t="s">
        <v>544</v>
      </c>
      <c r="AO223" s="60">
        <v>503000</v>
      </c>
      <c r="AP223" s="60">
        <v>86079000</v>
      </c>
      <c r="AQ223" s="60">
        <v>192197000</v>
      </c>
      <c r="AR223" s="60">
        <v>18.25</v>
      </c>
      <c r="AS223" s="60">
        <v>111819000</v>
      </c>
      <c r="AT223" s="60" t="s">
        <v>544</v>
      </c>
      <c r="AU223" s="85">
        <v>100082</v>
      </c>
      <c r="AV223" s="60" t="s">
        <v>544</v>
      </c>
      <c r="AW223" s="60" t="s">
        <v>544</v>
      </c>
      <c r="AX223" s="60" t="s">
        <v>544</v>
      </c>
      <c r="AY223" s="60" t="s">
        <v>544</v>
      </c>
      <c r="AZ223" s="60" t="s">
        <v>544</v>
      </c>
      <c r="BA223" s="60">
        <v>10727000</v>
      </c>
      <c r="BB223" s="60" t="s">
        <v>1808</v>
      </c>
      <c r="BC223" s="60">
        <v>136149000</v>
      </c>
      <c r="BD223" s="60">
        <v>156000</v>
      </c>
      <c r="BE223" s="60" t="s">
        <v>544</v>
      </c>
      <c r="BF223" s="60" t="s">
        <v>544</v>
      </c>
      <c r="BG223" s="60">
        <v>2932000</v>
      </c>
      <c r="BH223" s="60">
        <v>10727000</v>
      </c>
      <c r="BI223" s="60">
        <v>7232000</v>
      </c>
      <c r="BJ223" s="60" t="s">
        <v>544</v>
      </c>
      <c r="BK223" s="60">
        <v>4417000</v>
      </c>
      <c r="BL223" s="85" t="s">
        <v>544</v>
      </c>
      <c r="BM223" s="60" t="s">
        <v>544</v>
      </c>
      <c r="BN223" s="60">
        <v>11795000</v>
      </c>
      <c r="BO223" s="60">
        <v>127407000</v>
      </c>
      <c r="BP223" s="60">
        <v>10571000</v>
      </c>
      <c r="BQ223" s="60">
        <v>116836000</v>
      </c>
      <c r="BR223" s="60" t="s">
        <v>544</v>
      </c>
      <c r="BS223" s="60">
        <v>17497000</v>
      </c>
      <c r="BT223" s="60" t="s">
        <v>544</v>
      </c>
      <c r="BU223" s="60">
        <v>491000</v>
      </c>
      <c r="BV223" s="60" t="s">
        <v>544</v>
      </c>
      <c r="BW223" s="60">
        <v>10727000</v>
      </c>
      <c r="BX223" s="60">
        <v>40743000</v>
      </c>
      <c r="BY223" s="60" t="s">
        <v>544</v>
      </c>
      <c r="BZ223" s="60" t="s">
        <v>544</v>
      </c>
      <c r="CA223" s="60" t="s">
        <v>544</v>
      </c>
      <c r="CB223" s="60" t="s">
        <v>1993</v>
      </c>
      <c r="CC223" s="60" t="s">
        <v>544</v>
      </c>
      <c r="CD223" s="60" t="s">
        <v>544</v>
      </c>
      <c r="CE223" s="60">
        <v>9673000</v>
      </c>
      <c r="CF223" s="60">
        <v>86079000</v>
      </c>
      <c r="CG223" s="60">
        <v>1776000</v>
      </c>
      <c r="CH223" s="60">
        <v>-58000</v>
      </c>
      <c r="CI223" s="60" t="s">
        <v>1606</v>
      </c>
      <c r="CJ223" s="60">
        <v>136.56</v>
      </c>
      <c r="CK223" s="60">
        <v>2267000</v>
      </c>
      <c r="CL223" s="60" t="s">
        <v>544</v>
      </c>
      <c r="CM223" s="85">
        <v>110630</v>
      </c>
      <c r="CN223" s="60">
        <v>120000</v>
      </c>
      <c r="CO223" s="60">
        <v>7232000</v>
      </c>
      <c r="CP223" s="60">
        <v>14062000</v>
      </c>
      <c r="CQ223" s="60">
        <v>101815000</v>
      </c>
      <c r="CR223" s="60" t="s">
        <v>544</v>
      </c>
      <c r="CS223" s="60">
        <v>120000</v>
      </c>
      <c r="CT223" s="60">
        <v>1877000</v>
      </c>
      <c r="CU223" s="60">
        <v>2540000</v>
      </c>
      <c r="CV223" s="60">
        <v>9673000</v>
      </c>
      <c r="CW223" s="60">
        <v>4417000</v>
      </c>
      <c r="CX223" s="60">
        <v>2267000</v>
      </c>
      <c r="CY223" s="60">
        <v>136.56</v>
      </c>
      <c r="CZ223" s="60">
        <f t="shared" si="6"/>
        <v>1</v>
      </c>
      <c r="DA223" s="60" t="str">
        <f t="shared" si="7"/>
        <v>N: parent data from row 1223</v>
      </c>
    </row>
    <row r="224" spans="1:105">
      <c r="A224" s="13" t="s">
        <v>743</v>
      </c>
      <c r="B224" s="13">
        <v>100082</v>
      </c>
      <c r="C224" s="13">
        <v>2023</v>
      </c>
      <c r="D224" s="13" t="s">
        <v>12</v>
      </c>
      <c r="E224" s="13" t="s">
        <v>13</v>
      </c>
      <c r="F224" s="84" t="s">
        <v>1804</v>
      </c>
      <c r="G224" s="60" t="s">
        <v>1840</v>
      </c>
      <c r="H224" s="60" t="s">
        <v>1827</v>
      </c>
      <c r="I224" s="60" t="s">
        <v>540</v>
      </c>
      <c r="J224" s="60" t="s">
        <v>1606</v>
      </c>
      <c r="K224" s="85">
        <v>110630</v>
      </c>
      <c r="L224" s="60">
        <v>196084000</v>
      </c>
      <c r="M224" s="60">
        <v>196084000</v>
      </c>
      <c r="N224" s="60">
        <v>473000</v>
      </c>
      <c r="O224" s="60">
        <v>-458000</v>
      </c>
      <c r="P224" s="60">
        <v>-1.7</v>
      </c>
      <c r="Q224" s="60" t="s">
        <v>544</v>
      </c>
      <c r="R224" s="85">
        <v>12</v>
      </c>
      <c r="S224" s="85" t="s">
        <v>544</v>
      </c>
      <c r="T224" s="60" t="s">
        <v>544</v>
      </c>
      <c r="U224" s="60" t="s">
        <v>544</v>
      </c>
      <c r="V224" s="60" t="s">
        <v>544</v>
      </c>
      <c r="W224" s="60" t="s">
        <v>1841</v>
      </c>
      <c r="X224" s="60">
        <v>5611000</v>
      </c>
      <c r="Y224" s="60">
        <v>105530000</v>
      </c>
      <c r="Z224" s="60">
        <v>10.19</v>
      </c>
      <c r="AA224" s="60" t="s">
        <v>544</v>
      </c>
      <c r="AB224" s="60">
        <v>28649000</v>
      </c>
      <c r="AC224" s="60">
        <v>196084000</v>
      </c>
      <c r="AD224" s="60">
        <v>32.369999999999997</v>
      </c>
      <c r="AE224" s="60" t="s">
        <v>544</v>
      </c>
      <c r="AF224" s="60">
        <v>61.6</v>
      </c>
      <c r="AG224" s="60" t="s">
        <v>1842</v>
      </c>
      <c r="AH224" s="60" t="s">
        <v>544</v>
      </c>
      <c r="AI224" s="60">
        <v>42248000</v>
      </c>
      <c r="AJ224" s="60" t="s">
        <v>544</v>
      </c>
      <c r="AK224" s="60">
        <v>5.24</v>
      </c>
      <c r="AL224" s="60">
        <v>105530000</v>
      </c>
      <c r="AM224" s="60">
        <v>2968000</v>
      </c>
      <c r="AN224" s="60">
        <v>4000</v>
      </c>
      <c r="AO224" s="60">
        <v>86000</v>
      </c>
      <c r="AP224" s="60">
        <v>87527000</v>
      </c>
      <c r="AQ224" s="60">
        <v>196084000</v>
      </c>
      <c r="AR224" s="60">
        <v>5.33</v>
      </c>
      <c r="AS224" s="60">
        <v>111747000</v>
      </c>
      <c r="AT224" s="60" t="s">
        <v>544</v>
      </c>
      <c r="AU224" s="85">
        <v>100082</v>
      </c>
      <c r="AV224" s="60" t="s">
        <v>544</v>
      </c>
      <c r="AW224" s="60" t="s">
        <v>544</v>
      </c>
      <c r="AX224" s="60" t="s">
        <v>544</v>
      </c>
      <c r="AY224" s="60" t="s">
        <v>544</v>
      </c>
      <c r="AZ224" s="60" t="s">
        <v>544</v>
      </c>
      <c r="BA224" s="60">
        <v>8872000</v>
      </c>
      <c r="BB224" s="60" t="s">
        <v>1808</v>
      </c>
      <c r="BC224" s="60">
        <v>130534000</v>
      </c>
      <c r="BD224" s="60">
        <v>42000</v>
      </c>
      <c r="BE224" s="60" t="s">
        <v>544</v>
      </c>
      <c r="BF224" s="60" t="s">
        <v>544</v>
      </c>
      <c r="BG224" s="60">
        <v>2448000</v>
      </c>
      <c r="BH224" s="60">
        <v>8872000</v>
      </c>
      <c r="BI224" s="60">
        <v>8893000</v>
      </c>
      <c r="BJ224" s="60" t="s">
        <v>544</v>
      </c>
      <c r="BK224" s="60">
        <v>4344000</v>
      </c>
      <c r="BL224" s="85" t="s">
        <v>544</v>
      </c>
      <c r="BM224" s="60" t="s">
        <v>544</v>
      </c>
      <c r="BN224" s="60">
        <v>10462000</v>
      </c>
      <c r="BO224" s="60">
        <v>129537000</v>
      </c>
      <c r="BP224" s="60">
        <v>8830000</v>
      </c>
      <c r="BQ224" s="60">
        <v>120707000</v>
      </c>
      <c r="BR224" s="60" t="s">
        <v>544</v>
      </c>
      <c r="BS224" s="60">
        <v>19756000</v>
      </c>
      <c r="BT224" s="60" t="s">
        <v>544</v>
      </c>
      <c r="BU224" s="60">
        <v>430000</v>
      </c>
      <c r="BV224" s="60" t="s">
        <v>544</v>
      </c>
      <c r="BW224" s="60">
        <v>8872000</v>
      </c>
      <c r="BX224" s="60">
        <v>42248000</v>
      </c>
      <c r="BY224" s="60" t="s">
        <v>544</v>
      </c>
      <c r="BZ224" s="60" t="s">
        <v>544</v>
      </c>
      <c r="CA224" s="60" t="s">
        <v>544</v>
      </c>
      <c r="CB224" s="60" t="s">
        <v>1993</v>
      </c>
      <c r="CC224" s="60">
        <v>4000</v>
      </c>
      <c r="CD224" s="60" t="s">
        <v>544</v>
      </c>
      <c r="CE224" s="60">
        <v>12150000</v>
      </c>
      <c r="CF224" s="60">
        <v>87527000</v>
      </c>
      <c r="CG224" s="60">
        <v>5185000</v>
      </c>
      <c r="CH224" s="60">
        <v>-344000</v>
      </c>
      <c r="CI224" s="60" t="s">
        <v>1606</v>
      </c>
      <c r="CJ224" s="60">
        <v>147.47</v>
      </c>
      <c r="CK224" s="60">
        <v>5615000</v>
      </c>
      <c r="CL224" s="60" t="s">
        <v>544</v>
      </c>
      <c r="CM224" s="85">
        <v>110630</v>
      </c>
      <c r="CN224" s="60">
        <v>-753000</v>
      </c>
      <c r="CO224" s="60">
        <v>8893000</v>
      </c>
      <c r="CP224" s="60">
        <v>16073000</v>
      </c>
      <c r="CQ224" s="60">
        <v>105530000</v>
      </c>
      <c r="CR224" s="60" t="s">
        <v>544</v>
      </c>
      <c r="CS224" s="60">
        <v>-753000</v>
      </c>
      <c r="CT224" s="60">
        <v>2303000</v>
      </c>
      <c r="CU224" s="60">
        <v>2041000</v>
      </c>
      <c r="CV224" s="60">
        <v>12150000</v>
      </c>
      <c r="CW224" s="60">
        <v>4344000</v>
      </c>
      <c r="CX224" s="60">
        <v>5611000</v>
      </c>
      <c r="CY224" s="60">
        <v>147.47</v>
      </c>
      <c r="CZ224" s="60">
        <f t="shared" si="6"/>
        <v>1</v>
      </c>
      <c r="DA224" s="60" t="str">
        <f t="shared" si="7"/>
        <v>N: parent data from row 1223</v>
      </c>
    </row>
    <row r="225" spans="1:105">
      <c r="A225" s="13" t="s">
        <v>744</v>
      </c>
      <c r="B225" s="13">
        <v>1401190</v>
      </c>
      <c r="C225" s="13">
        <v>2022</v>
      </c>
      <c r="D225" s="13" t="s">
        <v>1</v>
      </c>
      <c r="E225" s="13" t="s">
        <v>507</v>
      </c>
      <c r="F225" s="84" t="s">
        <v>2087</v>
      </c>
      <c r="G225" s="60" t="s">
        <v>2012</v>
      </c>
      <c r="H225" s="60" t="s">
        <v>2000</v>
      </c>
      <c r="I225" s="60" t="s">
        <v>2013</v>
      </c>
      <c r="J225" s="60" t="s">
        <v>1413</v>
      </c>
      <c r="K225" s="85">
        <v>108299</v>
      </c>
      <c r="L225" s="60">
        <v>10018127000</v>
      </c>
      <c r="M225" s="60">
        <v>5743350914.3804998</v>
      </c>
      <c r="N225" s="60" t="s">
        <v>544</v>
      </c>
      <c r="O225" s="60" t="s">
        <v>544</v>
      </c>
      <c r="P225" s="60">
        <v>0</v>
      </c>
      <c r="Q225" s="60" t="s">
        <v>544</v>
      </c>
      <c r="R225" s="85" t="s">
        <v>544</v>
      </c>
      <c r="S225" s="85">
        <v>1</v>
      </c>
      <c r="T225" s="60" t="s">
        <v>544</v>
      </c>
      <c r="U225" s="60" t="s">
        <v>544</v>
      </c>
      <c r="V225" s="60" t="s">
        <v>544</v>
      </c>
      <c r="W225" s="60" t="s">
        <v>2014</v>
      </c>
      <c r="X225" s="60">
        <v>5159.6629000000003</v>
      </c>
      <c r="Y225" s="60" t="s">
        <v>544</v>
      </c>
      <c r="Z225" s="60">
        <v>1.1499999999999999</v>
      </c>
      <c r="AA225" s="60">
        <v>1311805308.7138</v>
      </c>
      <c r="AB225" s="60" t="s">
        <v>544</v>
      </c>
      <c r="AC225" s="60">
        <v>5743350914.3804998</v>
      </c>
      <c r="AD225" s="60" t="s">
        <v>544</v>
      </c>
      <c r="AE225" s="60" t="s">
        <v>544</v>
      </c>
      <c r="AF225" s="60">
        <v>0.09</v>
      </c>
      <c r="AG225" s="60" t="s">
        <v>2015</v>
      </c>
      <c r="AH225" s="60">
        <v>5736866938.0003004</v>
      </c>
      <c r="AI225" s="60" t="s">
        <v>544</v>
      </c>
      <c r="AJ225" s="60" t="s">
        <v>544</v>
      </c>
      <c r="AK225" s="60">
        <v>0</v>
      </c>
      <c r="AL225" s="60">
        <v>1311805308.7138</v>
      </c>
      <c r="AM225" s="60">
        <v>2367138.6803000001</v>
      </c>
      <c r="AN225" s="60">
        <v>65282921.515500002</v>
      </c>
      <c r="AO225" s="60">
        <v>5351143.7253</v>
      </c>
      <c r="AP225" s="60">
        <v>4116837.6998999999</v>
      </c>
      <c r="AQ225" s="60">
        <v>5743350914.3804998</v>
      </c>
      <c r="AR225" s="60" t="s">
        <v>544</v>
      </c>
      <c r="AS225" s="60">
        <v>4116837.6998999999</v>
      </c>
      <c r="AT225" s="60" t="s">
        <v>544</v>
      </c>
      <c r="AU225" s="85">
        <v>1401190</v>
      </c>
      <c r="AV225" s="60" t="s">
        <v>544</v>
      </c>
      <c r="AW225" s="60" t="s">
        <v>544</v>
      </c>
      <c r="AX225" s="60" t="s">
        <v>544</v>
      </c>
      <c r="AY225" s="60" t="s">
        <v>544</v>
      </c>
      <c r="AZ225" s="60" t="s">
        <v>544</v>
      </c>
      <c r="BA225" s="60" t="s">
        <v>544</v>
      </c>
      <c r="BB225" s="60" t="s">
        <v>1808</v>
      </c>
      <c r="BC225" s="60" t="s">
        <v>544</v>
      </c>
      <c r="BD225" s="60" t="s">
        <v>544</v>
      </c>
      <c r="BE225" s="60" t="s">
        <v>544</v>
      </c>
      <c r="BF225" s="60" t="s">
        <v>544</v>
      </c>
      <c r="BG225" s="60">
        <v>914406.92539999995</v>
      </c>
      <c r="BH225" s="60" t="s">
        <v>544</v>
      </c>
      <c r="BI225" s="60">
        <v>47010.262000000002</v>
      </c>
      <c r="BJ225" s="60" t="s">
        <v>544</v>
      </c>
      <c r="BK225" s="60">
        <v>854210.85820000002</v>
      </c>
      <c r="BL225" s="85" t="s">
        <v>544</v>
      </c>
      <c r="BM225" s="60" t="s">
        <v>544</v>
      </c>
      <c r="BN225" s="60">
        <v>914406.92539999995</v>
      </c>
      <c r="BO225" s="60">
        <v>5736866938.0003004</v>
      </c>
      <c r="BP225" s="60" t="s">
        <v>544</v>
      </c>
      <c r="BQ225" s="60" t="s">
        <v>544</v>
      </c>
      <c r="BR225" s="60" t="s">
        <v>544</v>
      </c>
      <c r="BS225" s="60">
        <v>292954.1937</v>
      </c>
      <c r="BT225" s="60" t="s">
        <v>544</v>
      </c>
      <c r="BU225" s="60" t="s">
        <v>544</v>
      </c>
      <c r="BV225" s="60" t="s">
        <v>544</v>
      </c>
      <c r="BW225" s="60" t="s">
        <v>544</v>
      </c>
      <c r="BX225" s="60" t="s">
        <v>544</v>
      </c>
      <c r="BY225" s="60" t="s">
        <v>544</v>
      </c>
      <c r="BZ225" s="60" t="s">
        <v>544</v>
      </c>
      <c r="CA225" s="60" t="s">
        <v>544</v>
      </c>
      <c r="CB225" s="60" t="s">
        <v>544</v>
      </c>
      <c r="CC225" s="60" t="s">
        <v>544</v>
      </c>
      <c r="CD225" s="60" t="s">
        <v>544</v>
      </c>
      <c r="CE225" s="60">
        <v>65355.730100000001</v>
      </c>
      <c r="CF225" s="60">
        <v>4116837.6998999999</v>
      </c>
      <c r="CG225" s="60">
        <v>65288081.178400002</v>
      </c>
      <c r="CH225" s="60" t="s">
        <v>544</v>
      </c>
      <c r="CI225" s="60" t="s">
        <v>1413</v>
      </c>
      <c r="CJ225" s="60" t="s">
        <v>544</v>
      </c>
      <c r="CK225" s="60">
        <v>65288081.178400002</v>
      </c>
      <c r="CL225" s="60" t="s">
        <v>544</v>
      </c>
      <c r="CM225" s="85">
        <v>108299</v>
      </c>
      <c r="CN225" s="60">
        <v>0</v>
      </c>
      <c r="CO225" s="60">
        <v>47010.262000000002</v>
      </c>
      <c r="CP225" s="60">
        <v>919566.58829999994</v>
      </c>
      <c r="CQ225" s="60" t="s">
        <v>544</v>
      </c>
      <c r="CR225" s="60" t="s">
        <v>544</v>
      </c>
      <c r="CS225" s="60">
        <v>0</v>
      </c>
      <c r="CT225" s="60">
        <v>106633.0333</v>
      </c>
      <c r="CU225" s="60">
        <v>747577.82490000001</v>
      </c>
      <c r="CV225" s="60">
        <v>65355.730100000001</v>
      </c>
      <c r="CW225" s="60">
        <v>854210.85820000002</v>
      </c>
      <c r="CX225" s="60">
        <v>5159.6629000000003</v>
      </c>
      <c r="CY225" s="60" t="s">
        <v>544</v>
      </c>
      <c r="CZ225" s="60">
        <f t="shared" si="6"/>
        <v>1.7443000000080255</v>
      </c>
      <c r="DA225" s="60" t="str">
        <f t="shared" si="7"/>
        <v>N: parent data from row 911</v>
      </c>
    </row>
    <row r="226" spans="1:105">
      <c r="A226" s="13" t="s">
        <v>744</v>
      </c>
      <c r="B226" s="13">
        <v>1401190</v>
      </c>
      <c r="C226" s="13">
        <v>2023</v>
      </c>
      <c r="D226" s="13" t="s">
        <v>1</v>
      </c>
      <c r="E226" s="13" t="s">
        <v>507</v>
      </c>
      <c r="F226" s="84" t="s">
        <v>2083</v>
      </c>
      <c r="G226" s="60" t="s">
        <v>2012</v>
      </c>
      <c r="H226" s="60" t="s">
        <v>2000</v>
      </c>
      <c r="I226" s="60" t="s">
        <v>2013</v>
      </c>
      <c r="J226" s="60" t="s">
        <v>1413</v>
      </c>
      <c r="K226" s="85">
        <v>108299</v>
      </c>
      <c r="L226" s="60">
        <v>5829309000</v>
      </c>
      <c r="M226" s="60">
        <v>3477692996.1261001</v>
      </c>
      <c r="N226" s="60" t="s">
        <v>544</v>
      </c>
      <c r="O226" s="60" t="s">
        <v>544</v>
      </c>
      <c r="P226" s="60">
        <v>0</v>
      </c>
      <c r="Q226" s="60" t="s">
        <v>544</v>
      </c>
      <c r="R226" s="85" t="s">
        <v>544</v>
      </c>
      <c r="S226" s="85">
        <v>1</v>
      </c>
      <c r="T226" s="60" t="s">
        <v>544</v>
      </c>
      <c r="U226" s="60" t="s">
        <v>544</v>
      </c>
      <c r="V226" s="60" t="s">
        <v>544</v>
      </c>
      <c r="W226" s="60" t="s">
        <v>2014</v>
      </c>
      <c r="X226" s="60">
        <v>177783.0808</v>
      </c>
      <c r="Y226" s="60" t="s">
        <v>544</v>
      </c>
      <c r="Z226" s="60">
        <v>3.48</v>
      </c>
      <c r="AA226" s="60">
        <v>547033766.86360002</v>
      </c>
      <c r="AB226" s="60" t="s">
        <v>544</v>
      </c>
      <c r="AC226" s="60">
        <v>3477692996.1261001</v>
      </c>
      <c r="AD226" s="60" t="s">
        <v>544</v>
      </c>
      <c r="AE226" s="60" t="s">
        <v>544</v>
      </c>
      <c r="AF226" s="60">
        <v>0.11</v>
      </c>
      <c r="AG226" s="60" t="s">
        <v>2015</v>
      </c>
      <c r="AH226" s="60">
        <v>3473122539.1399999</v>
      </c>
      <c r="AI226" s="60" t="s">
        <v>544</v>
      </c>
      <c r="AJ226" s="60" t="s">
        <v>544</v>
      </c>
      <c r="AK226" s="60">
        <v>0</v>
      </c>
      <c r="AL226" s="60">
        <v>547033766.86360002</v>
      </c>
      <c r="AM226" s="60">
        <v>134828.7794</v>
      </c>
      <c r="AN226" s="60">
        <v>83574752.417699993</v>
      </c>
      <c r="AO226" s="60">
        <v>3768046.7725</v>
      </c>
      <c r="AP226" s="60">
        <v>4435628.2067</v>
      </c>
      <c r="AQ226" s="60">
        <v>3477692996.1261001</v>
      </c>
      <c r="AR226" s="60" t="s">
        <v>544</v>
      </c>
      <c r="AS226" s="60">
        <v>4435628.2067</v>
      </c>
      <c r="AT226" s="60" t="s">
        <v>544</v>
      </c>
      <c r="AU226" s="85">
        <v>1401190</v>
      </c>
      <c r="AV226" s="60" t="s">
        <v>544</v>
      </c>
      <c r="AW226" s="60" t="s">
        <v>544</v>
      </c>
      <c r="AX226" s="60" t="s">
        <v>544</v>
      </c>
      <c r="AY226" s="60" t="s">
        <v>544</v>
      </c>
      <c r="AZ226" s="60" t="s">
        <v>544</v>
      </c>
      <c r="BA226" s="60" t="s">
        <v>544</v>
      </c>
      <c r="BB226" s="60" t="s">
        <v>1808</v>
      </c>
      <c r="BC226" s="60" t="s">
        <v>544</v>
      </c>
      <c r="BD226" s="60" t="s">
        <v>544</v>
      </c>
      <c r="BE226" s="60" t="s">
        <v>544</v>
      </c>
      <c r="BF226" s="60" t="s">
        <v>544</v>
      </c>
      <c r="BG226" s="60">
        <v>626416.89540000004</v>
      </c>
      <c r="BH226" s="60" t="s">
        <v>544</v>
      </c>
      <c r="BI226" s="60">
        <v>151533.22990000001</v>
      </c>
      <c r="BJ226" s="60" t="s">
        <v>544</v>
      </c>
      <c r="BK226" s="60">
        <v>593604.58180000004</v>
      </c>
      <c r="BL226" s="85" t="s">
        <v>544</v>
      </c>
      <c r="BM226" s="60" t="s">
        <v>544</v>
      </c>
      <c r="BN226" s="60">
        <v>626416.89540000004</v>
      </c>
      <c r="BO226" s="60">
        <v>3473122539.1399999</v>
      </c>
      <c r="BP226" s="60" t="s">
        <v>544</v>
      </c>
      <c r="BQ226" s="60" t="s">
        <v>544</v>
      </c>
      <c r="BR226" s="60" t="s">
        <v>544</v>
      </c>
      <c r="BS226" s="60">
        <v>239231.59529999999</v>
      </c>
      <c r="BT226" s="60" t="s">
        <v>544</v>
      </c>
      <c r="BU226" s="60" t="s">
        <v>544</v>
      </c>
      <c r="BV226" s="60" t="s">
        <v>544</v>
      </c>
      <c r="BW226" s="60" t="s">
        <v>544</v>
      </c>
      <c r="BX226" s="60" t="s">
        <v>544</v>
      </c>
      <c r="BY226" s="60" t="s">
        <v>544</v>
      </c>
      <c r="BZ226" s="60" t="s">
        <v>544</v>
      </c>
      <c r="CA226" s="60" t="s">
        <v>544</v>
      </c>
      <c r="CB226" s="60" t="s">
        <v>544</v>
      </c>
      <c r="CC226" s="60" t="s">
        <v>544</v>
      </c>
      <c r="CD226" s="60" t="s">
        <v>544</v>
      </c>
      <c r="CE226" s="60">
        <v>210595.39430000001</v>
      </c>
      <c r="CF226" s="60">
        <v>4435628.2067</v>
      </c>
      <c r="CG226" s="60">
        <v>83752535.498500004</v>
      </c>
      <c r="CH226" s="60" t="s">
        <v>544</v>
      </c>
      <c r="CI226" s="60" t="s">
        <v>1413</v>
      </c>
      <c r="CJ226" s="60" t="s">
        <v>544</v>
      </c>
      <c r="CK226" s="60">
        <v>83752535.498500004</v>
      </c>
      <c r="CL226" s="60" t="s">
        <v>544</v>
      </c>
      <c r="CM226" s="85">
        <v>108299</v>
      </c>
      <c r="CN226" s="60">
        <v>0</v>
      </c>
      <c r="CO226" s="60">
        <v>151533.22990000001</v>
      </c>
      <c r="CP226" s="60">
        <v>804199.97620000003</v>
      </c>
      <c r="CQ226" s="60" t="s">
        <v>544</v>
      </c>
      <c r="CR226" s="60" t="s">
        <v>544</v>
      </c>
      <c r="CS226" s="60">
        <v>0</v>
      </c>
      <c r="CT226" s="60">
        <v>82329.077699999994</v>
      </c>
      <c r="CU226" s="60">
        <v>511275.50410000002</v>
      </c>
      <c r="CV226" s="60">
        <v>210595.39430000001</v>
      </c>
      <c r="CW226" s="60">
        <v>593604.58180000004</v>
      </c>
      <c r="CX226" s="60">
        <v>177783.0808</v>
      </c>
      <c r="CY226" s="60" t="s">
        <v>544</v>
      </c>
      <c r="CZ226" s="60">
        <f t="shared" si="6"/>
        <v>1.6761999999693564</v>
      </c>
      <c r="DA226" s="60" t="str">
        <f t="shared" si="7"/>
        <v>N: parent data from row 911</v>
      </c>
    </row>
    <row r="227" spans="1:105">
      <c r="A227" s="13" t="s">
        <v>994</v>
      </c>
      <c r="B227" s="13">
        <v>1496835</v>
      </c>
      <c r="C227" s="13">
        <v>2022</v>
      </c>
      <c r="D227" s="13" t="s">
        <v>11</v>
      </c>
      <c r="E227" s="13" t="s">
        <v>13</v>
      </c>
      <c r="F227" s="84" t="s">
        <v>1812</v>
      </c>
      <c r="G227" s="60" t="s">
        <v>1840</v>
      </c>
      <c r="H227" s="60" t="s">
        <v>1919</v>
      </c>
      <c r="I227" s="60" t="s">
        <v>540</v>
      </c>
      <c r="J227" s="60" t="s">
        <v>940</v>
      </c>
      <c r="K227" s="85">
        <v>110631</v>
      </c>
      <c r="L227" s="60">
        <v>385741000000</v>
      </c>
      <c r="M227" s="60">
        <v>385741000000</v>
      </c>
      <c r="N227" s="60" t="s">
        <v>544</v>
      </c>
      <c r="O227" s="60" t="s">
        <v>544</v>
      </c>
      <c r="P227" s="60" t="s">
        <v>544</v>
      </c>
      <c r="Q227" s="60" t="s">
        <v>544</v>
      </c>
      <c r="R227" s="85" t="s">
        <v>544</v>
      </c>
      <c r="S227" s="85" t="s">
        <v>544</v>
      </c>
      <c r="T227" s="60" t="s">
        <v>544</v>
      </c>
      <c r="U227" s="60" t="s">
        <v>544</v>
      </c>
      <c r="V227" s="60" t="s">
        <v>544</v>
      </c>
      <c r="W227" s="60" t="s">
        <v>1841</v>
      </c>
      <c r="X227" s="60" t="s">
        <v>544</v>
      </c>
      <c r="Y227" s="60" t="s">
        <v>544</v>
      </c>
      <c r="Z227" s="60" t="s">
        <v>544</v>
      </c>
      <c r="AA227" s="60">
        <v>9914000000</v>
      </c>
      <c r="AB227" s="60" t="s">
        <v>544</v>
      </c>
      <c r="AC227" s="60">
        <v>385741000000</v>
      </c>
      <c r="AD227" s="60" t="s">
        <v>544</v>
      </c>
      <c r="AE227" s="60" t="s">
        <v>544</v>
      </c>
      <c r="AF227" s="60">
        <v>88.814300000000003</v>
      </c>
      <c r="AG227" s="60" t="s">
        <v>1842</v>
      </c>
      <c r="AH227" s="60" t="s">
        <v>544</v>
      </c>
      <c r="AI227" s="60" t="s">
        <v>544</v>
      </c>
      <c r="AJ227" s="60" t="s">
        <v>544</v>
      </c>
      <c r="AK227" s="60" t="s">
        <v>544</v>
      </c>
      <c r="AL227" s="60">
        <v>176668000000</v>
      </c>
      <c r="AM227" s="60">
        <v>116649000000</v>
      </c>
      <c r="AN227" s="60" t="s">
        <v>544</v>
      </c>
      <c r="AO227" s="60">
        <v>36207000000</v>
      </c>
      <c r="AP227" s="60">
        <v>23464000000</v>
      </c>
      <c r="AQ227" s="60">
        <v>385741000000</v>
      </c>
      <c r="AR227" s="60" t="s">
        <v>544</v>
      </c>
      <c r="AS227" s="60">
        <v>23464000000</v>
      </c>
      <c r="AT227" s="60" t="s">
        <v>544</v>
      </c>
      <c r="AU227" s="85">
        <v>1496835</v>
      </c>
      <c r="AV227" s="60" t="s">
        <v>544</v>
      </c>
      <c r="AW227" s="60" t="s">
        <v>544</v>
      </c>
      <c r="AX227" s="60" t="s">
        <v>544</v>
      </c>
      <c r="AY227" s="60" t="s">
        <v>544</v>
      </c>
      <c r="AZ227" s="60">
        <v>98167000000</v>
      </c>
      <c r="BA227" s="60" t="s">
        <v>544</v>
      </c>
      <c r="BB227" s="60" t="s">
        <v>1808</v>
      </c>
      <c r="BC227" s="60" t="s">
        <v>544</v>
      </c>
      <c r="BD227" s="60" t="s">
        <v>544</v>
      </c>
      <c r="BE227" s="60" t="s">
        <v>544</v>
      </c>
      <c r="BF227" s="60">
        <v>215791000000</v>
      </c>
      <c r="BG227" s="60" t="s">
        <v>544</v>
      </c>
      <c r="BH227" s="60" t="s">
        <v>544</v>
      </c>
      <c r="BI227" s="60" t="s">
        <v>544</v>
      </c>
      <c r="BJ227" s="60" t="s">
        <v>544</v>
      </c>
      <c r="BK227" s="60" t="s">
        <v>544</v>
      </c>
      <c r="BL227" s="85" t="s">
        <v>544</v>
      </c>
      <c r="BM227" s="60" t="s">
        <v>544</v>
      </c>
      <c r="BN227" s="60" t="s">
        <v>544</v>
      </c>
      <c r="BO227" s="60">
        <v>314780000000</v>
      </c>
      <c r="BP227" s="60" t="s">
        <v>544</v>
      </c>
      <c r="BQ227" s="60" t="s">
        <v>544</v>
      </c>
      <c r="BR227" s="60" t="s">
        <v>544</v>
      </c>
      <c r="BS227" s="60">
        <v>31686000000</v>
      </c>
      <c r="BT227" s="60" t="s">
        <v>544</v>
      </c>
      <c r="BU227" s="60" t="s">
        <v>544</v>
      </c>
      <c r="BV227" s="60" t="s">
        <v>544</v>
      </c>
      <c r="BW227" s="60" t="s">
        <v>544</v>
      </c>
      <c r="BX227" s="60" t="s">
        <v>544</v>
      </c>
      <c r="BY227" s="60" t="s">
        <v>544</v>
      </c>
      <c r="BZ227" s="60" t="s">
        <v>544</v>
      </c>
      <c r="CA227" s="60" t="s">
        <v>544</v>
      </c>
      <c r="CB227" s="60" t="s">
        <v>1993</v>
      </c>
      <c r="CC227" s="60" t="s">
        <v>544</v>
      </c>
      <c r="CD227" s="60" t="s">
        <v>544</v>
      </c>
      <c r="CE227" s="60" t="s">
        <v>544</v>
      </c>
      <c r="CF227" s="60">
        <v>23464000000</v>
      </c>
      <c r="CG227" s="60" t="s">
        <v>544</v>
      </c>
      <c r="CH227" s="60" t="s">
        <v>544</v>
      </c>
      <c r="CI227" s="60" t="s">
        <v>940</v>
      </c>
      <c r="CJ227" s="60" t="s">
        <v>544</v>
      </c>
      <c r="CK227" s="60" t="s">
        <v>544</v>
      </c>
      <c r="CL227" s="60" t="s">
        <v>544</v>
      </c>
      <c r="CM227" s="85">
        <v>110631</v>
      </c>
      <c r="CN227" s="60" t="s">
        <v>544</v>
      </c>
      <c r="CO227" s="60" t="s">
        <v>544</v>
      </c>
      <c r="CP227" s="60" t="s">
        <v>544</v>
      </c>
      <c r="CQ227" s="60" t="s">
        <v>544</v>
      </c>
      <c r="CR227" s="60" t="s">
        <v>544</v>
      </c>
      <c r="CS227" s="60" t="s">
        <v>544</v>
      </c>
      <c r="CT227" s="60" t="s">
        <v>544</v>
      </c>
      <c r="CU227" s="60" t="s">
        <v>544</v>
      </c>
      <c r="CV227" s="60" t="s">
        <v>544</v>
      </c>
      <c r="CW227" s="60" t="s">
        <v>544</v>
      </c>
      <c r="CX227" s="60" t="s">
        <v>544</v>
      </c>
      <c r="CY227" s="60" t="s">
        <v>544</v>
      </c>
      <c r="CZ227" s="60">
        <f t="shared" si="6"/>
        <v>1</v>
      </c>
      <c r="DA227" s="60" t="str">
        <f t="shared" si="7"/>
        <v>N: parent data from row 101</v>
      </c>
    </row>
    <row r="228" spans="1:105">
      <c r="A228" s="13" t="s">
        <v>994</v>
      </c>
      <c r="B228" s="13">
        <v>1496835</v>
      </c>
      <c r="C228" s="13">
        <v>2023</v>
      </c>
      <c r="D228" s="13" t="s">
        <v>11</v>
      </c>
      <c r="E228" s="13" t="s">
        <v>13</v>
      </c>
      <c r="F228" s="84" t="s">
        <v>1804</v>
      </c>
      <c r="G228" s="60" t="s">
        <v>1840</v>
      </c>
      <c r="H228" s="60" t="s">
        <v>1919</v>
      </c>
      <c r="I228" s="60" t="s">
        <v>540</v>
      </c>
      <c r="J228" s="60" t="s">
        <v>940</v>
      </c>
      <c r="K228" s="85">
        <v>110631</v>
      </c>
      <c r="L228" s="60">
        <v>420048000000</v>
      </c>
      <c r="M228" s="60">
        <v>420048000000</v>
      </c>
      <c r="N228" s="60" t="s">
        <v>544</v>
      </c>
      <c r="O228" s="60" t="s">
        <v>544</v>
      </c>
      <c r="P228" s="60" t="s">
        <v>544</v>
      </c>
      <c r="Q228" s="60" t="s">
        <v>544</v>
      </c>
      <c r="R228" s="85" t="s">
        <v>544</v>
      </c>
      <c r="S228" s="85" t="s">
        <v>544</v>
      </c>
      <c r="T228" s="60" t="s">
        <v>544</v>
      </c>
      <c r="U228" s="60" t="s">
        <v>544</v>
      </c>
      <c r="V228" s="60" t="s">
        <v>544</v>
      </c>
      <c r="W228" s="60" t="s">
        <v>1841</v>
      </c>
      <c r="X228" s="60" t="s">
        <v>544</v>
      </c>
      <c r="Y228" s="60" t="s">
        <v>544</v>
      </c>
      <c r="Z228" s="60" t="s">
        <v>544</v>
      </c>
      <c r="AA228" s="60">
        <v>54001000000</v>
      </c>
      <c r="AB228" s="60" t="s">
        <v>544</v>
      </c>
      <c r="AC228" s="60">
        <v>420048000000</v>
      </c>
      <c r="AD228" s="60" t="s">
        <v>544</v>
      </c>
      <c r="AE228" s="60" t="s">
        <v>544</v>
      </c>
      <c r="AF228" s="60">
        <v>80.045100000000005</v>
      </c>
      <c r="AG228" s="60" t="s">
        <v>1842</v>
      </c>
      <c r="AH228" s="60" t="s">
        <v>544</v>
      </c>
      <c r="AI228" s="60" t="s">
        <v>544</v>
      </c>
      <c r="AJ228" s="60" t="s">
        <v>544</v>
      </c>
      <c r="AK228" s="60" t="s">
        <v>544</v>
      </c>
      <c r="AL228" s="60">
        <v>282835000000</v>
      </c>
      <c r="AM228" s="60">
        <v>98187000000</v>
      </c>
      <c r="AN228" s="60" t="s">
        <v>544</v>
      </c>
      <c r="AO228" s="60">
        <v>39776000000</v>
      </c>
      <c r="AP228" s="60">
        <v>21234000000</v>
      </c>
      <c r="AQ228" s="60">
        <v>420048000000</v>
      </c>
      <c r="AR228" s="60" t="s">
        <v>544</v>
      </c>
      <c r="AS228" s="60">
        <v>21234000000</v>
      </c>
      <c r="AT228" s="60" t="s">
        <v>544</v>
      </c>
      <c r="AU228" s="85">
        <v>1496835</v>
      </c>
      <c r="AV228" s="60" t="s">
        <v>544</v>
      </c>
      <c r="AW228" s="60" t="s">
        <v>544</v>
      </c>
      <c r="AX228" s="60" t="s">
        <v>544</v>
      </c>
      <c r="AY228" s="60" t="s">
        <v>544</v>
      </c>
      <c r="AZ228" s="60">
        <v>105789000000</v>
      </c>
      <c r="BA228" s="60" t="s">
        <v>544</v>
      </c>
      <c r="BB228" s="60" t="s">
        <v>1808</v>
      </c>
      <c r="BC228" s="60" t="s">
        <v>544</v>
      </c>
      <c r="BD228" s="60" t="s">
        <v>544</v>
      </c>
      <c r="BE228" s="60" t="s">
        <v>544</v>
      </c>
      <c r="BF228" s="60">
        <v>229212000000</v>
      </c>
      <c r="BG228" s="60" t="s">
        <v>544</v>
      </c>
      <c r="BH228" s="60" t="s">
        <v>544</v>
      </c>
      <c r="BI228" s="60" t="s">
        <v>544</v>
      </c>
      <c r="BJ228" s="60" t="s">
        <v>544</v>
      </c>
      <c r="BK228" s="60" t="s">
        <v>544</v>
      </c>
      <c r="BL228" s="85" t="s">
        <v>544</v>
      </c>
      <c r="BM228" s="60" t="s">
        <v>544</v>
      </c>
      <c r="BN228" s="60" t="s">
        <v>544</v>
      </c>
      <c r="BO228" s="60">
        <v>337069000000</v>
      </c>
      <c r="BP228" s="60" t="s">
        <v>544</v>
      </c>
      <c r="BQ228" s="60" t="s">
        <v>544</v>
      </c>
      <c r="BR228" s="60" t="s">
        <v>544</v>
      </c>
      <c r="BS228" s="60">
        <v>40263000000</v>
      </c>
      <c r="BT228" s="60" t="s">
        <v>544</v>
      </c>
      <c r="BU228" s="60" t="s">
        <v>544</v>
      </c>
      <c r="BV228" s="60" t="s">
        <v>544</v>
      </c>
      <c r="BW228" s="60" t="s">
        <v>544</v>
      </c>
      <c r="BX228" s="60" t="s">
        <v>544</v>
      </c>
      <c r="BY228" s="60" t="s">
        <v>544</v>
      </c>
      <c r="BZ228" s="60" t="s">
        <v>544</v>
      </c>
      <c r="CA228" s="60" t="s">
        <v>544</v>
      </c>
      <c r="CB228" s="60" t="s">
        <v>1993</v>
      </c>
      <c r="CC228" s="60" t="s">
        <v>544</v>
      </c>
      <c r="CD228" s="60" t="s">
        <v>544</v>
      </c>
      <c r="CE228" s="60" t="s">
        <v>544</v>
      </c>
      <c r="CF228" s="60">
        <v>21234000000</v>
      </c>
      <c r="CG228" s="60" t="s">
        <v>544</v>
      </c>
      <c r="CH228" s="60" t="s">
        <v>544</v>
      </c>
      <c r="CI228" s="60" t="s">
        <v>940</v>
      </c>
      <c r="CJ228" s="60" t="s">
        <v>544</v>
      </c>
      <c r="CK228" s="60" t="s">
        <v>544</v>
      </c>
      <c r="CL228" s="60" t="s">
        <v>544</v>
      </c>
      <c r="CM228" s="85">
        <v>110631</v>
      </c>
      <c r="CN228" s="60" t="s">
        <v>544</v>
      </c>
      <c r="CO228" s="60" t="s">
        <v>544</v>
      </c>
      <c r="CP228" s="60" t="s">
        <v>544</v>
      </c>
      <c r="CQ228" s="60" t="s">
        <v>544</v>
      </c>
      <c r="CR228" s="60" t="s">
        <v>544</v>
      </c>
      <c r="CS228" s="60" t="s">
        <v>544</v>
      </c>
      <c r="CT228" s="60" t="s">
        <v>544</v>
      </c>
      <c r="CU228" s="60" t="s">
        <v>544</v>
      </c>
      <c r="CV228" s="60" t="s">
        <v>544</v>
      </c>
      <c r="CW228" s="60" t="s">
        <v>544</v>
      </c>
      <c r="CX228" s="60" t="s">
        <v>544</v>
      </c>
      <c r="CY228" s="60" t="s">
        <v>544</v>
      </c>
      <c r="CZ228" s="60">
        <f t="shared" si="6"/>
        <v>1</v>
      </c>
      <c r="DA228" s="60" t="str">
        <f t="shared" si="7"/>
        <v>N: parent data from row 101</v>
      </c>
    </row>
    <row r="229" spans="1:105">
      <c r="A229" s="13" t="s">
        <v>745</v>
      </c>
      <c r="B229" s="13">
        <v>112873</v>
      </c>
      <c r="C229" s="13">
        <v>2022</v>
      </c>
      <c r="D229" s="13" t="s">
        <v>12</v>
      </c>
      <c r="E229" s="13" t="s">
        <v>13</v>
      </c>
      <c r="F229" s="84" t="s">
        <v>1812</v>
      </c>
      <c r="G229" s="60" t="s">
        <v>1840</v>
      </c>
      <c r="H229" s="60" t="s">
        <v>545</v>
      </c>
      <c r="I229" s="60" t="s">
        <v>540</v>
      </c>
      <c r="J229" s="60" t="s">
        <v>745</v>
      </c>
      <c r="K229" s="85">
        <v>112873</v>
      </c>
      <c r="L229" s="60">
        <v>47863517000</v>
      </c>
      <c r="M229" s="60">
        <v>47863517000</v>
      </c>
      <c r="N229" s="60">
        <v>185229000</v>
      </c>
      <c r="O229" s="60">
        <v>428000</v>
      </c>
      <c r="P229" s="60">
        <v>-0.35</v>
      </c>
      <c r="Q229" s="60" t="s">
        <v>544</v>
      </c>
      <c r="R229" s="85">
        <v>4791</v>
      </c>
      <c r="S229" s="85" t="s">
        <v>544</v>
      </c>
      <c r="T229" s="60">
        <v>8819117000</v>
      </c>
      <c r="U229" s="60" t="s">
        <v>544</v>
      </c>
      <c r="V229" s="60">
        <v>8191186000</v>
      </c>
      <c r="W229" s="60" t="s">
        <v>1841</v>
      </c>
      <c r="X229" s="60">
        <v>1212953000</v>
      </c>
      <c r="Y229" s="60">
        <v>34529429000</v>
      </c>
      <c r="Z229" s="60">
        <v>9.4700000000000006</v>
      </c>
      <c r="AA229" s="60">
        <v>4766719000</v>
      </c>
      <c r="AB229" s="60">
        <v>38142231000</v>
      </c>
      <c r="AC229" s="60">
        <v>47863517000</v>
      </c>
      <c r="AD229" s="60">
        <v>9.91</v>
      </c>
      <c r="AE229" s="60">
        <v>392501000</v>
      </c>
      <c r="AF229" s="60">
        <v>13.01</v>
      </c>
      <c r="AG229" s="60" t="s">
        <v>1842</v>
      </c>
      <c r="AH229" s="60">
        <v>11880000</v>
      </c>
      <c r="AI229" s="60">
        <v>4464763000</v>
      </c>
      <c r="AJ229" s="60">
        <v>3782379000</v>
      </c>
      <c r="AK229" s="60">
        <v>2.92</v>
      </c>
      <c r="AL229" s="60">
        <v>41551564000</v>
      </c>
      <c r="AM229" s="60">
        <v>1037233000</v>
      </c>
      <c r="AN229" s="60">
        <v>180722000</v>
      </c>
      <c r="AO229" s="60">
        <v>1059556000</v>
      </c>
      <c r="AP229" s="60">
        <v>4687358000</v>
      </c>
      <c r="AQ229" s="60">
        <v>47863517000</v>
      </c>
      <c r="AR229" s="60">
        <v>0.82</v>
      </c>
      <c r="AS229" s="60">
        <v>5519604000</v>
      </c>
      <c r="AT229" s="60">
        <v>8881130000</v>
      </c>
      <c r="AU229" s="85">
        <v>112873</v>
      </c>
      <c r="AV229" s="60" t="s">
        <v>544</v>
      </c>
      <c r="AW229" s="60" t="s">
        <v>544</v>
      </c>
      <c r="AX229" s="60">
        <v>13006000</v>
      </c>
      <c r="AY229" s="60">
        <v>4174880000</v>
      </c>
      <c r="AZ229" s="60">
        <v>18834047000</v>
      </c>
      <c r="BA229" s="60">
        <v>1341023000</v>
      </c>
      <c r="BB229" s="60" t="s">
        <v>1808</v>
      </c>
      <c r="BC229" s="60">
        <v>45064648000</v>
      </c>
      <c r="BD229" s="60">
        <v>235704000</v>
      </c>
      <c r="BE229" s="60">
        <v>182650000</v>
      </c>
      <c r="BF229" s="60">
        <v>6613000</v>
      </c>
      <c r="BG229" s="60">
        <v>244441000</v>
      </c>
      <c r="BH229" s="60">
        <v>22588219000</v>
      </c>
      <c r="BI229" s="60">
        <v>-214100000</v>
      </c>
      <c r="BJ229" s="60">
        <v>8191186000</v>
      </c>
      <c r="BK229" s="60">
        <v>1132737000</v>
      </c>
      <c r="BL229" s="85" t="s">
        <v>544</v>
      </c>
      <c r="BM229" s="60" t="s">
        <v>544</v>
      </c>
      <c r="BN229" s="60">
        <v>609941000</v>
      </c>
      <c r="BO229" s="60">
        <v>43061902000</v>
      </c>
      <c r="BP229" s="60">
        <v>22352515000</v>
      </c>
      <c r="BQ229" s="60">
        <v>401436000</v>
      </c>
      <c r="BR229" s="60" t="s">
        <v>544</v>
      </c>
      <c r="BS229" s="60">
        <v>1508382000</v>
      </c>
      <c r="BT229" s="60" t="s">
        <v>544</v>
      </c>
      <c r="BU229" s="60">
        <v>982680000</v>
      </c>
      <c r="BV229" s="60">
        <v>190000</v>
      </c>
      <c r="BW229" s="60">
        <v>1341023000</v>
      </c>
      <c r="BX229" s="60">
        <v>4460054000</v>
      </c>
      <c r="BY229" s="60" t="s">
        <v>544</v>
      </c>
      <c r="BZ229" s="60">
        <v>-971000</v>
      </c>
      <c r="CA229" s="60" t="s">
        <v>544</v>
      </c>
      <c r="CB229" s="60" t="s">
        <v>1979</v>
      </c>
      <c r="CC229" s="60">
        <v>121749000</v>
      </c>
      <c r="CD229" s="60">
        <v>500850000</v>
      </c>
      <c r="CE229" s="60">
        <v>660157000</v>
      </c>
      <c r="CF229" s="60">
        <v>4687358000</v>
      </c>
      <c r="CG229" s="60">
        <v>410995000</v>
      </c>
      <c r="CH229" s="60">
        <v>21145000</v>
      </c>
      <c r="CI229" s="60" t="s">
        <v>745</v>
      </c>
      <c r="CJ229" s="60">
        <v>11.71</v>
      </c>
      <c r="CK229" s="60">
        <v>1393675000</v>
      </c>
      <c r="CL229" s="60" t="s">
        <v>544</v>
      </c>
      <c r="CM229" s="85">
        <v>112873</v>
      </c>
      <c r="CN229" s="60">
        <v>-2784000</v>
      </c>
      <c r="CO229" s="60">
        <v>-214100000</v>
      </c>
      <c r="CP229" s="60">
        <v>1822894000</v>
      </c>
      <c r="CQ229" s="60">
        <v>34529429000</v>
      </c>
      <c r="CR229" s="60" t="s">
        <v>544</v>
      </c>
      <c r="CS229" s="60">
        <v>-2784000</v>
      </c>
      <c r="CT229" s="60">
        <v>670918000</v>
      </c>
      <c r="CU229" s="60">
        <v>461819000</v>
      </c>
      <c r="CV229" s="60">
        <v>660157000</v>
      </c>
      <c r="CW229" s="60">
        <v>1132737000</v>
      </c>
      <c r="CX229" s="60">
        <v>1212953000</v>
      </c>
      <c r="CY229" s="60">
        <v>11.69</v>
      </c>
      <c r="CZ229" s="60">
        <f t="shared" si="6"/>
        <v>1</v>
      </c>
      <c r="DA229" s="60" t="str">
        <f t="shared" si="7"/>
        <v>Y</v>
      </c>
    </row>
    <row r="230" spans="1:105">
      <c r="A230" s="13" t="s">
        <v>745</v>
      </c>
      <c r="B230" s="13">
        <v>112873</v>
      </c>
      <c r="C230" s="13">
        <v>2023</v>
      </c>
      <c r="D230" s="13" t="s">
        <v>12</v>
      </c>
      <c r="E230" s="13" t="s">
        <v>13</v>
      </c>
      <c r="F230" s="84" t="s">
        <v>1804</v>
      </c>
      <c r="G230" s="60" t="s">
        <v>1840</v>
      </c>
      <c r="H230" s="60" t="s">
        <v>1827</v>
      </c>
      <c r="I230" s="60" t="s">
        <v>540</v>
      </c>
      <c r="J230" s="60" t="s">
        <v>745</v>
      </c>
      <c r="K230" s="85">
        <v>112873</v>
      </c>
      <c r="L230" s="60">
        <v>49888458000</v>
      </c>
      <c r="M230" s="60">
        <v>49888458000</v>
      </c>
      <c r="N230" s="60">
        <v>224427000</v>
      </c>
      <c r="O230" s="60">
        <v>59518000</v>
      </c>
      <c r="P230" s="60">
        <v>-0.28000000000000003</v>
      </c>
      <c r="Q230" s="60" t="s">
        <v>544</v>
      </c>
      <c r="R230" s="85">
        <v>4911</v>
      </c>
      <c r="S230" s="85" t="s">
        <v>544</v>
      </c>
      <c r="T230" s="60">
        <v>8827054000</v>
      </c>
      <c r="U230" s="60" t="s">
        <v>544</v>
      </c>
      <c r="V230" s="60">
        <v>9166906000</v>
      </c>
      <c r="W230" s="60" t="s">
        <v>1841</v>
      </c>
      <c r="X230" s="60">
        <v>1274325000</v>
      </c>
      <c r="Y230" s="60">
        <v>34071608000</v>
      </c>
      <c r="Z230" s="60">
        <v>9.1999999999999993</v>
      </c>
      <c r="AA230" s="60">
        <v>7726650000</v>
      </c>
      <c r="AB230" s="60">
        <v>38820977000</v>
      </c>
      <c r="AC230" s="60">
        <v>49888458000</v>
      </c>
      <c r="AD230" s="60">
        <v>9.4499999999999993</v>
      </c>
      <c r="AE230" s="60">
        <v>407816000</v>
      </c>
      <c r="AF230" s="60">
        <v>13.32</v>
      </c>
      <c r="AG230" s="60" t="s">
        <v>1842</v>
      </c>
      <c r="AH230" s="60">
        <v>776000</v>
      </c>
      <c r="AI230" s="60">
        <v>4686487000</v>
      </c>
      <c r="AJ230" s="60">
        <v>4073148000</v>
      </c>
      <c r="AK230" s="60">
        <v>2.78</v>
      </c>
      <c r="AL230" s="60">
        <v>42725818000</v>
      </c>
      <c r="AM230" s="60">
        <v>1080770000</v>
      </c>
      <c r="AN230" s="60">
        <v>1070284000</v>
      </c>
      <c r="AO230" s="60">
        <v>1052525000</v>
      </c>
      <c r="AP230" s="60">
        <v>5145419000</v>
      </c>
      <c r="AQ230" s="60">
        <v>49888458000</v>
      </c>
      <c r="AR230" s="60">
        <v>0.94</v>
      </c>
      <c r="AS230" s="60">
        <v>5741542000</v>
      </c>
      <c r="AT230" s="60">
        <v>8907262000</v>
      </c>
      <c r="AU230" s="85">
        <v>112873</v>
      </c>
      <c r="AV230" s="60" t="s">
        <v>544</v>
      </c>
      <c r="AW230" s="60" t="s">
        <v>544</v>
      </c>
      <c r="AX230" s="60">
        <v>2875000</v>
      </c>
      <c r="AY230" s="60">
        <v>4480964000</v>
      </c>
      <c r="AZ230" s="60">
        <v>19795309000</v>
      </c>
      <c r="BA230" s="60">
        <v>1363829000</v>
      </c>
      <c r="BB230" s="60" t="s">
        <v>1808</v>
      </c>
      <c r="BC230" s="60">
        <v>49581603000</v>
      </c>
      <c r="BD230" s="60">
        <v>277123000</v>
      </c>
      <c r="BE230" s="60">
        <v>249566000</v>
      </c>
      <c r="BF230" s="60">
        <v>7917000</v>
      </c>
      <c r="BG230" s="60">
        <v>170054000</v>
      </c>
      <c r="BH230" s="60">
        <v>23918961000</v>
      </c>
      <c r="BI230" s="60">
        <v>768988000</v>
      </c>
      <c r="BJ230" s="60">
        <v>9166906000</v>
      </c>
      <c r="BK230" s="60">
        <v>1305679000</v>
      </c>
      <c r="BL230" s="85" t="s">
        <v>544</v>
      </c>
      <c r="BM230" s="60" t="s">
        <v>544</v>
      </c>
      <c r="BN230" s="60">
        <v>760602000</v>
      </c>
      <c r="BO230" s="60">
        <v>44987319000</v>
      </c>
      <c r="BP230" s="60">
        <v>23641838000</v>
      </c>
      <c r="BQ230" s="60">
        <v>371330000</v>
      </c>
      <c r="BR230" s="60" t="s">
        <v>544</v>
      </c>
      <c r="BS230" s="60">
        <v>1610071000</v>
      </c>
      <c r="BT230" s="60" t="s">
        <v>544</v>
      </c>
      <c r="BU230" s="60">
        <v>1634961000</v>
      </c>
      <c r="BV230" s="60" t="s">
        <v>544</v>
      </c>
      <c r="BW230" s="60">
        <v>1363829000</v>
      </c>
      <c r="BX230" s="60">
        <v>4683510000</v>
      </c>
      <c r="BY230" s="60" t="s">
        <v>544</v>
      </c>
      <c r="BZ230" s="60">
        <v>-30003000</v>
      </c>
      <c r="CA230" s="60" t="s">
        <v>544</v>
      </c>
      <c r="CB230" s="60" t="s">
        <v>1979</v>
      </c>
      <c r="CC230" s="60">
        <v>626597000</v>
      </c>
      <c r="CD230" s="60">
        <v>567460000</v>
      </c>
      <c r="CE230" s="60">
        <v>683248000</v>
      </c>
      <c r="CF230" s="60">
        <v>5145419000</v>
      </c>
      <c r="CG230" s="60">
        <v>709648000</v>
      </c>
      <c r="CH230" s="60">
        <v>18099000</v>
      </c>
      <c r="CI230" s="60" t="s">
        <v>745</v>
      </c>
      <c r="CJ230" s="60">
        <v>12.07</v>
      </c>
      <c r="CK230" s="60">
        <v>2344609000</v>
      </c>
      <c r="CL230" s="60" t="s">
        <v>544</v>
      </c>
      <c r="CM230" s="85">
        <v>112873</v>
      </c>
      <c r="CN230" s="60">
        <v>30216000</v>
      </c>
      <c r="CO230" s="60">
        <v>768988000</v>
      </c>
      <c r="CP230" s="60">
        <v>2034927000</v>
      </c>
      <c r="CQ230" s="60">
        <v>34071608000</v>
      </c>
      <c r="CR230" s="60" t="s">
        <v>544</v>
      </c>
      <c r="CS230" s="60">
        <v>30216000</v>
      </c>
      <c r="CT230" s="60">
        <v>766610000</v>
      </c>
      <c r="CU230" s="60">
        <v>539069000</v>
      </c>
      <c r="CV230" s="60">
        <v>683248000</v>
      </c>
      <c r="CW230" s="60">
        <v>1305679000</v>
      </c>
      <c r="CX230" s="60">
        <v>1274325000</v>
      </c>
      <c r="CY230" s="60">
        <v>12.06</v>
      </c>
      <c r="CZ230" s="60">
        <f t="shared" si="6"/>
        <v>1</v>
      </c>
      <c r="DA230" s="60" t="str">
        <f t="shared" si="7"/>
        <v>Y</v>
      </c>
    </row>
    <row r="231" spans="1:105">
      <c r="A231" s="13" t="s">
        <v>746</v>
      </c>
      <c r="B231" s="13">
        <v>107529</v>
      </c>
      <c r="C231" s="13">
        <v>2022</v>
      </c>
      <c r="D231" s="13" t="s">
        <v>12</v>
      </c>
      <c r="E231" s="13" t="s">
        <v>13</v>
      </c>
      <c r="F231" s="84" t="s">
        <v>1812</v>
      </c>
      <c r="G231" s="60" t="s">
        <v>1840</v>
      </c>
      <c r="H231" s="60" t="s">
        <v>545</v>
      </c>
      <c r="I231" s="60" t="s">
        <v>540</v>
      </c>
      <c r="J231" s="60" t="s">
        <v>745</v>
      </c>
      <c r="K231" s="85">
        <v>112873</v>
      </c>
      <c r="L231" s="60">
        <v>47596192000</v>
      </c>
      <c r="M231" s="60">
        <v>47596192000</v>
      </c>
      <c r="N231" s="60">
        <v>185229000</v>
      </c>
      <c r="O231" s="60">
        <v>428000</v>
      </c>
      <c r="P231" s="60">
        <v>-0.35</v>
      </c>
      <c r="Q231" s="60" t="s">
        <v>544</v>
      </c>
      <c r="R231" s="85">
        <v>4550</v>
      </c>
      <c r="S231" s="85" t="s">
        <v>544</v>
      </c>
      <c r="T231" s="60">
        <v>8792747000</v>
      </c>
      <c r="U231" s="60" t="s">
        <v>544</v>
      </c>
      <c r="V231" s="60">
        <v>8190013000</v>
      </c>
      <c r="W231" s="60" t="s">
        <v>1841</v>
      </c>
      <c r="X231" s="60">
        <v>1212356000</v>
      </c>
      <c r="Y231" s="60">
        <v>34709023000</v>
      </c>
      <c r="Z231" s="60">
        <v>11.72</v>
      </c>
      <c r="AA231" s="60">
        <v>4766719000</v>
      </c>
      <c r="AB231" s="60">
        <v>37787598000</v>
      </c>
      <c r="AC231" s="60">
        <v>47596192000</v>
      </c>
      <c r="AD231" s="60">
        <v>9.31</v>
      </c>
      <c r="AE231" s="60">
        <v>392501000</v>
      </c>
      <c r="AF231" s="60">
        <v>13.01</v>
      </c>
      <c r="AG231" s="60" t="s">
        <v>1842</v>
      </c>
      <c r="AH231" s="60">
        <v>11880000</v>
      </c>
      <c r="AI231" s="60">
        <v>4178531000</v>
      </c>
      <c r="AJ231" s="60">
        <v>3782379000</v>
      </c>
      <c r="AK231" s="60">
        <v>2.94</v>
      </c>
      <c r="AL231" s="60">
        <v>41731158000</v>
      </c>
      <c r="AM231" s="60">
        <v>1018875000</v>
      </c>
      <c r="AN231" s="60">
        <v>177690000</v>
      </c>
      <c r="AO231" s="60">
        <v>1059229000</v>
      </c>
      <c r="AP231" s="60">
        <v>4352833000</v>
      </c>
      <c r="AQ231" s="60">
        <v>47596192000</v>
      </c>
      <c r="AR231" s="60">
        <v>0.82</v>
      </c>
      <c r="AS231" s="60">
        <v>5188235000</v>
      </c>
      <c r="AT231" s="60">
        <v>8854760000</v>
      </c>
      <c r="AU231" s="85">
        <v>107529</v>
      </c>
      <c r="AV231" s="60" t="s">
        <v>544</v>
      </c>
      <c r="AW231" s="60" t="s">
        <v>544</v>
      </c>
      <c r="AX231" s="60">
        <v>13006000</v>
      </c>
      <c r="AY231" s="60">
        <v>4174880000</v>
      </c>
      <c r="AZ231" s="60">
        <v>18742066000</v>
      </c>
      <c r="BA231" s="60">
        <v>1341023000</v>
      </c>
      <c r="BB231" s="60" t="s">
        <v>1808</v>
      </c>
      <c r="BC231" s="60">
        <v>44869712000</v>
      </c>
      <c r="BD231" s="60">
        <v>235704000</v>
      </c>
      <c r="BE231" s="60">
        <v>182650000</v>
      </c>
      <c r="BF231" s="60">
        <v>6613000</v>
      </c>
      <c r="BG231" s="60">
        <v>125841000</v>
      </c>
      <c r="BH231" s="60">
        <v>22560676000</v>
      </c>
      <c r="BI231" s="60">
        <v>-381450000</v>
      </c>
      <c r="BJ231" s="60">
        <v>8190013000</v>
      </c>
      <c r="BK231" s="60">
        <v>1032981000</v>
      </c>
      <c r="BL231" s="85" t="s">
        <v>544</v>
      </c>
      <c r="BM231" s="60" t="s">
        <v>544</v>
      </c>
      <c r="BN231" s="60">
        <v>518301000</v>
      </c>
      <c r="BO231" s="60">
        <v>42888703000</v>
      </c>
      <c r="BP231" s="60">
        <v>22324972000</v>
      </c>
      <c r="BQ231" s="60">
        <v>401436000</v>
      </c>
      <c r="BR231" s="60" t="s">
        <v>544</v>
      </c>
      <c r="BS231" s="60">
        <v>1483864000</v>
      </c>
      <c r="BT231" s="60" t="s">
        <v>544</v>
      </c>
      <c r="BU231" s="60">
        <v>980998000</v>
      </c>
      <c r="BV231" s="60">
        <v>190000</v>
      </c>
      <c r="BW231" s="60">
        <v>1341023000</v>
      </c>
      <c r="BX231" s="60">
        <v>4176978000</v>
      </c>
      <c r="BY231" s="60" t="s">
        <v>544</v>
      </c>
      <c r="BZ231" s="60">
        <v>-971000</v>
      </c>
      <c r="CA231" s="60" t="s">
        <v>544</v>
      </c>
      <c r="CB231" s="60" t="s">
        <v>1979</v>
      </c>
      <c r="CC231" s="60">
        <v>122234000</v>
      </c>
      <c r="CD231" s="60">
        <v>483364000</v>
      </c>
      <c r="CE231" s="60">
        <v>667676000</v>
      </c>
      <c r="CF231" s="60">
        <v>4352833000</v>
      </c>
      <c r="CG231" s="60">
        <v>409048000</v>
      </c>
      <c r="CH231" s="60">
        <v>21145000</v>
      </c>
      <c r="CI231" s="60" t="s">
        <v>745</v>
      </c>
      <c r="CJ231" s="60">
        <v>11.06</v>
      </c>
      <c r="CK231" s="60">
        <v>1390046000</v>
      </c>
      <c r="CL231" s="60" t="s">
        <v>544</v>
      </c>
      <c r="CM231" s="85">
        <v>112873</v>
      </c>
      <c r="CN231" s="60">
        <v>1649000</v>
      </c>
      <c r="CO231" s="60">
        <v>-381450000</v>
      </c>
      <c r="CP231" s="60">
        <v>1730657000</v>
      </c>
      <c r="CQ231" s="60">
        <v>34709023000</v>
      </c>
      <c r="CR231" s="60" t="s">
        <v>544</v>
      </c>
      <c r="CS231" s="60">
        <v>1649000</v>
      </c>
      <c r="CT231" s="60">
        <v>609563000</v>
      </c>
      <c r="CU231" s="60">
        <v>423418000</v>
      </c>
      <c r="CV231" s="60">
        <v>667676000</v>
      </c>
      <c r="CW231" s="60">
        <v>1032981000</v>
      </c>
      <c r="CX231" s="60">
        <v>1212356000</v>
      </c>
      <c r="CY231" s="60">
        <v>11.05</v>
      </c>
      <c r="CZ231" s="60">
        <f t="shared" si="6"/>
        <v>1</v>
      </c>
      <c r="DA231" s="60" t="str">
        <f t="shared" si="7"/>
        <v>N: parent data from row 229</v>
      </c>
    </row>
    <row r="232" spans="1:105">
      <c r="A232" s="13" t="s">
        <v>746</v>
      </c>
      <c r="B232" s="13">
        <v>107529</v>
      </c>
      <c r="C232" s="13">
        <v>2023</v>
      </c>
      <c r="D232" s="13" t="s">
        <v>12</v>
      </c>
      <c r="E232" s="13" t="s">
        <v>13</v>
      </c>
      <c r="F232" s="84" t="s">
        <v>1804</v>
      </c>
      <c r="G232" s="60" t="s">
        <v>1840</v>
      </c>
      <c r="H232" s="60" t="s">
        <v>1827</v>
      </c>
      <c r="I232" s="60" t="s">
        <v>540</v>
      </c>
      <c r="J232" s="60" t="s">
        <v>745</v>
      </c>
      <c r="K232" s="85">
        <v>112873</v>
      </c>
      <c r="L232" s="60">
        <v>49582657000</v>
      </c>
      <c r="M232" s="60">
        <v>49582657000</v>
      </c>
      <c r="N232" s="60">
        <v>224427000</v>
      </c>
      <c r="O232" s="60">
        <v>59518000</v>
      </c>
      <c r="P232" s="60">
        <v>-0.27</v>
      </c>
      <c r="Q232" s="60" t="s">
        <v>544</v>
      </c>
      <c r="R232" s="85">
        <v>4706</v>
      </c>
      <c r="S232" s="85" t="s">
        <v>544</v>
      </c>
      <c r="T232" s="60">
        <v>8821312000</v>
      </c>
      <c r="U232" s="60" t="s">
        <v>544</v>
      </c>
      <c r="V232" s="60">
        <v>9166906000</v>
      </c>
      <c r="W232" s="60" t="s">
        <v>1841</v>
      </c>
      <c r="X232" s="60">
        <v>1273941000</v>
      </c>
      <c r="Y232" s="60">
        <v>34308613000</v>
      </c>
      <c r="Z232" s="60">
        <v>11.19</v>
      </c>
      <c r="AA232" s="60">
        <v>7551650000</v>
      </c>
      <c r="AB232" s="60">
        <v>38438555000</v>
      </c>
      <c r="AC232" s="60">
        <v>49582657000</v>
      </c>
      <c r="AD232" s="60">
        <v>8.86</v>
      </c>
      <c r="AE232" s="60">
        <v>407816000</v>
      </c>
      <c r="AF232" s="60">
        <v>13.29</v>
      </c>
      <c r="AG232" s="60" t="s">
        <v>1842</v>
      </c>
      <c r="AH232" s="60">
        <v>776000</v>
      </c>
      <c r="AI232" s="60">
        <v>4370891000</v>
      </c>
      <c r="AJ232" s="60">
        <v>4073148000</v>
      </c>
      <c r="AK232" s="60">
        <v>2.81</v>
      </c>
      <c r="AL232" s="60">
        <v>42787823000</v>
      </c>
      <c r="AM232" s="60">
        <v>991527000</v>
      </c>
      <c r="AN232" s="60">
        <v>1065450000</v>
      </c>
      <c r="AO232" s="60">
        <v>1052210000</v>
      </c>
      <c r="AP232" s="60">
        <v>4785453000</v>
      </c>
      <c r="AQ232" s="60">
        <v>49582657000</v>
      </c>
      <c r="AR232" s="60">
        <v>0.94</v>
      </c>
      <c r="AS232" s="60">
        <v>5384553000</v>
      </c>
      <c r="AT232" s="60">
        <v>8901520000</v>
      </c>
      <c r="AU232" s="85">
        <v>107529</v>
      </c>
      <c r="AV232" s="60" t="s">
        <v>544</v>
      </c>
      <c r="AW232" s="60" t="s">
        <v>544</v>
      </c>
      <c r="AX232" s="60">
        <v>2875000</v>
      </c>
      <c r="AY232" s="60">
        <v>4480964000</v>
      </c>
      <c r="AZ232" s="60">
        <v>19697963000</v>
      </c>
      <c r="BA232" s="60">
        <v>1363829000</v>
      </c>
      <c r="BB232" s="60" t="s">
        <v>1808</v>
      </c>
      <c r="BC232" s="60">
        <v>49327799000</v>
      </c>
      <c r="BD232" s="60">
        <v>277123000</v>
      </c>
      <c r="BE232" s="60">
        <v>249566000</v>
      </c>
      <c r="BF232" s="60">
        <v>7917000</v>
      </c>
      <c r="BG232" s="60">
        <v>49041000</v>
      </c>
      <c r="BH232" s="60">
        <v>23913219000</v>
      </c>
      <c r="BI232" s="60">
        <v>744342000</v>
      </c>
      <c r="BJ232" s="60">
        <v>9166906000</v>
      </c>
      <c r="BK232" s="60">
        <v>1195980000</v>
      </c>
      <c r="BL232" s="85" t="s">
        <v>544</v>
      </c>
      <c r="BM232" s="60" t="s">
        <v>544</v>
      </c>
      <c r="BN232" s="60">
        <v>620003000</v>
      </c>
      <c r="BO232" s="60">
        <v>44831611000</v>
      </c>
      <c r="BP232" s="60">
        <v>23636096000</v>
      </c>
      <c r="BQ232" s="60">
        <v>371330000</v>
      </c>
      <c r="BR232" s="60" t="s">
        <v>544</v>
      </c>
      <c r="BS232" s="60">
        <v>1575409000</v>
      </c>
      <c r="BT232" s="60" t="s">
        <v>544</v>
      </c>
      <c r="BU232" s="60">
        <v>1632885000</v>
      </c>
      <c r="BV232" s="60" t="s">
        <v>544</v>
      </c>
      <c r="BW232" s="60">
        <v>1363829000</v>
      </c>
      <c r="BX232" s="60">
        <v>4370891000</v>
      </c>
      <c r="BY232" s="60" t="s">
        <v>544</v>
      </c>
      <c r="BZ232" s="60">
        <v>-30003000</v>
      </c>
      <c r="CA232" s="60" t="s">
        <v>544</v>
      </c>
      <c r="CB232" s="60" t="s">
        <v>1979</v>
      </c>
      <c r="CC232" s="60">
        <v>627604000</v>
      </c>
      <c r="CD232" s="60">
        <v>499963000</v>
      </c>
      <c r="CE232" s="60">
        <v>651964000</v>
      </c>
      <c r="CF232" s="60">
        <v>4785453000</v>
      </c>
      <c r="CG232" s="60">
        <v>706506000</v>
      </c>
      <c r="CH232" s="60">
        <v>18099000</v>
      </c>
      <c r="CI232" s="60" t="s">
        <v>745</v>
      </c>
      <c r="CJ232" s="60">
        <v>11.37</v>
      </c>
      <c r="CK232" s="60">
        <v>2339391000</v>
      </c>
      <c r="CL232" s="60" t="s">
        <v>544</v>
      </c>
      <c r="CM232" s="85">
        <v>112873</v>
      </c>
      <c r="CN232" s="60">
        <v>-2208000</v>
      </c>
      <c r="CO232" s="60">
        <v>744342000</v>
      </c>
      <c r="CP232" s="60">
        <v>1893944000</v>
      </c>
      <c r="CQ232" s="60">
        <v>34308613000</v>
      </c>
      <c r="CR232" s="60" t="s">
        <v>544</v>
      </c>
      <c r="CS232" s="60">
        <v>-2208000</v>
      </c>
      <c r="CT232" s="60">
        <v>698966000</v>
      </c>
      <c r="CU232" s="60">
        <v>497014000</v>
      </c>
      <c r="CV232" s="60">
        <v>651964000</v>
      </c>
      <c r="CW232" s="60">
        <v>1195980000</v>
      </c>
      <c r="CX232" s="60">
        <v>1273941000</v>
      </c>
      <c r="CY232" s="60">
        <v>11.37</v>
      </c>
      <c r="CZ232" s="60">
        <f t="shared" si="6"/>
        <v>1</v>
      </c>
      <c r="DA232" s="60" t="str">
        <f t="shared" si="7"/>
        <v>N: parent data from row 229</v>
      </c>
    </row>
    <row r="233" spans="1:105">
      <c r="A233" s="13" t="s">
        <v>995</v>
      </c>
      <c r="B233" s="13">
        <v>1055215</v>
      </c>
      <c r="C233" s="13">
        <v>2022</v>
      </c>
      <c r="D233" s="13" t="s">
        <v>1</v>
      </c>
      <c r="E233" s="13" t="s">
        <v>13</v>
      </c>
      <c r="F233" s="84" t="s">
        <v>1812</v>
      </c>
      <c r="G233" s="60" t="s">
        <v>2193</v>
      </c>
      <c r="H233" s="60" t="s">
        <v>2194</v>
      </c>
      <c r="I233" s="60" t="s">
        <v>2195</v>
      </c>
      <c r="J233" s="60" t="s">
        <v>1418</v>
      </c>
      <c r="K233" s="85">
        <v>108306</v>
      </c>
      <c r="L233" s="60">
        <v>7880800000</v>
      </c>
      <c r="M233" s="60">
        <v>25750040843.072601</v>
      </c>
      <c r="N233" s="60">
        <v>207155693.5147</v>
      </c>
      <c r="O233" s="60">
        <v>110439470.675</v>
      </c>
      <c r="P233" s="60">
        <v>-0.05</v>
      </c>
      <c r="Q233" s="60" t="s">
        <v>544</v>
      </c>
      <c r="R233" s="85">
        <v>2266</v>
      </c>
      <c r="S233" s="85" t="s">
        <v>544</v>
      </c>
      <c r="T233" s="60">
        <v>11784348962.6213</v>
      </c>
      <c r="U233" s="60" t="s">
        <v>544</v>
      </c>
      <c r="V233" s="60" t="s">
        <v>544</v>
      </c>
      <c r="W233" s="60" t="s">
        <v>2196</v>
      </c>
      <c r="X233" s="60">
        <v>558732233.29680002</v>
      </c>
      <c r="Y233" s="60">
        <v>19479496814.301399</v>
      </c>
      <c r="Z233" s="60">
        <v>7.42</v>
      </c>
      <c r="AA233" s="60" t="s">
        <v>544</v>
      </c>
      <c r="AB233" s="60">
        <v>17373305015.569698</v>
      </c>
      <c r="AC233" s="60">
        <v>25750040843.072601</v>
      </c>
      <c r="AD233" s="60">
        <v>11.3</v>
      </c>
      <c r="AE233" s="60">
        <v>8177748733.8901997</v>
      </c>
      <c r="AF233" s="60">
        <v>13.51</v>
      </c>
      <c r="AG233" s="60" t="s">
        <v>2197</v>
      </c>
      <c r="AH233" s="60" t="s">
        <v>544</v>
      </c>
      <c r="AI233" s="60">
        <v>3040352883.5244002</v>
      </c>
      <c r="AJ233" s="60" t="s">
        <v>544</v>
      </c>
      <c r="AK233" s="60">
        <v>2.5299999999999998</v>
      </c>
      <c r="AL233" s="60">
        <v>20128737134.512299</v>
      </c>
      <c r="AM233" s="60">
        <v>238523117.13839999</v>
      </c>
      <c r="AN233" s="60">
        <v>380656755.4332</v>
      </c>
      <c r="AO233" s="60">
        <v>2551870609.3848</v>
      </c>
      <c r="AP233" s="60">
        <v>2709687959.4913998</v>
      </c>
      <c r="AQ233" s="60">
        <v>25750040843.072601</v>
      </c>
      <c r="AR233" s="60">
        <v>1.04</v>
      </c>
      <c r="AS233" s="60">
        <v>2621793824.5458999</v>
      </c>
      <c r="AT233" s="60">
        <v>11784348962.6213</v>
      </c>
      <c r="AU233" s="85">
        <v>1055215</v>
      </c>
      <c r="AV233" s="60" t="s">
        <v>544</v>
      </c>
      <c r="AW233" s="60" t="s">
        <v>544</v>
      </c>
      <c r="AX233" s="60" t="s">
        <v>544</v>
      </c>
      <c r="AY233" s="60">
        <v>8177748733.8901997</v>
      </c>
      <c r="AZ233" s="60">
        <v>2490115994.1257</v>
      </c>
      <c r="BA233" s="60" t="s">
        <v>544</v>
      </c>
      <c r="BB233" s="60" t="s">
        <v>1808</v>
      </c>
      <c r="BC233" s="60">
        <v>26897565757.305599</v>
      </c>
      <c r="BD233" s="60">
        <v>640091488.32070005</v>
      </c>
      <c r="BE233" s="60" t="s">
        <v>544</v>
      </c>
      <c r="BF233" s="60" t="s">
        <v>544</v>
      </c>
      <c r="BG233" s="60">
        <v>68942983.172900006</v>
      </c>
      <c r="BH233" s="60">
        <v>19962097696.511501</v>
      </c>
      <c r="BI233" s="60">
        <v>172194085.93419999</v>
      </c>
      <c r="BJ233" s="60" t="s">
        <v>544</v>
      </c>
      <c r="BK233" s="60">
        <v>357784675.7076</v>
      </c>
      <c r="BL233" s="85" t="s">
        <v>2198</v>
      </c>
      <c r="BM233" s="60" t="s">
        <v>2199</v>
      </c>
      <c r="BN233" s="60">
        <v>97042966.835800007</v>
      </c>
      <c r="BO233" s="60">
        <v>22439797418.786201</v>
      </c>
      <c r="BP233" s="60">
        <v>19322006208.1908</v>
      </c>
      <c r="BQ233" s="60">
        <v>430321842.83740002</v>
      </c>
      <c r="BR233" s="60" t="s">
        <v>544</v>
      </c>
      <c r="BS233" s="60">
        <v>338180035.94279999</v>
      </c>
      <c r="BT233" s="60">
        <v>649240320.21099997</v>
      </c>
      <c r="BU233" s="60">
        <v>865544845.61590004</v>
      </c>
      <c r="BV233" s="60" t="s">
        <v>544</v>
      </c>
      <c r="BW233" s="60" t="s">
        <v>544</v>
      </c>
      <c r="BX233" s="60">
        <v>2541414801.5102</v>
      </c>
      <c r="BY233" s="60" t="s">
        <v>544</v>
      </c>
      <c r="BZ233" s="60">
        <v>-1960463.9765000001</v>
      </c>
      <c r="CA233" s="60">
        <v>-8822087.8942000009</v>
      </c>
      <c r="CB233" s="60" t="s">
        <v>1979</v>
      </c>
      <c r="CC233" s="60">
        <v>380656755.4332</v>
      </c>
      <c r="CD233" s="60">
        <v>420192778.95889997</v>
      </c>
      <c r="CE233" s="60">
        <v>184283613.78909999</v>
      </c>
      <c r="CF233" s="60">
        <v>2709687959.4913998</v>
      </c>
      <c r="CG233" s="60">
        <v>61427871.262999997</v>
      </c>
      <c r="CH233" s="60">
        <v>2940695.9646999999</v>
      </c>
      <c r="CI233" s="60" t="s">
        <v>1418</v>
      </c>
      <c r="CJ233" s="60">
        <v>18.11</v>
      </c>
      <c r="CK233" s="60">
        <v>939388988.73000002</v>
      </c>
      <c r="CL233" s="60">
        <v>176.41</v>
      </c>
      <c r="CM233" s="85">
        <v>108306</v>
      </c>
      <c r="CN233" s="60">
        <v>-5881391.9293999998</v>
      </c>
      <c r="CO233" s="60">
        <v>172194085.93419999</v>
      </c>
      <c r="CP233" s="60">
        <v>655775200.13259995</v>
      </c>
      <c r="CQ233" s="60">
        <v>19479496814.301399</v>
      </c>
      <c r="CR233" s="60">
        <v>12416271.851</v>
      </c>
      <c r="CS233" s="60">
        <v>-5881391.9293999998</v>
      </c>
      <c r="CT233" s="60">
        <v>198660349.61660001</v>
      </c>
      <c r="CU233" s="60">
        <v>159124326.09099999</v>
      </c>
      <c r="CV233" s="60">
        <v>184283613.78909999</v>
      </c>
      <c r="CW233" s="60">
        <v>357784675.7076</v>
      </c>
      <c r="CX233" s="60">
        <v>558732233.29680002</v>
      </c>
      <c r="CY233" s="60">
        <v>15.14</v>
      </c>
      <c r="CZ233" s="60">
        <f t="shared" si="6"/>
        <v>0.30604999999913129</v>
      </c>
      <c r="DA233" s="60" t="str">
        <f t="shared" si="7"/>
        <v>N: parent data from row 919</v>
      </c>
    </row>
    <row r="234" spans="1:105">
      <c r="A234" s="13" t="s">
        <v>995</v>
      </c>
      <c r="B234" s="13">
        <v>1055215</v>
      </c>
      <c r="C234" s="13">
        <v>2023</v>
      </c>
      <c r="D234" s="13" t="s">
        <v>1</v>
      </c>
      <c r="E234" s="13" t="s">
        <v>13</v>
      </c>
      <c r="F234" s="84" t="s">
        <v>1804</v>
      </c>
      <c r="G234" s="60" t="s">
        <v>2193</v>
      </c>
      <c r="H234" s="60" t="s">
        <v>2194</v>
      </c>
      <c r="I234" s="60" t="s">
        <v>2195</v>
      </c>
      <c r="J234" s="60" t="s">
        <v>1418</v>
      </c>
      <c r="K234" s="85">
        <v>108306</v>
      </c>
      <c r="L234" s="60">
        <v>8405000000</v>
      </c>
      <c r="M234" s="60">
        <v>27373391955.634998</v>
      </c>
      <c r="N234" s="60">
        <v>212343266.5684</v>
      </c>
      <c r="O234" s="60">
        <v>100635075.7203</v>
      </c>
      <c r="P234" s="60">
        <v>0.04</v>
      </c>
      <c r="Q234" s="60" t="s">
        <v>544</v>
      </c>
      <c r="R234" s="85">
        <v>2333</v>
      </c>
      <c r="S234" s="85" t="s">
        <v>544</v>
      </c>
      <c r="T234" s="60">
        <v>12820387558.995501</v>
      </c>
      <c r="U234" s="60" t="s">
        <v>544</v>
      </c>
      <c r="V234" s="60" t="s">
        <v>544</v>
      </c>
      <c r="W234" s="60" t="s">
        <v>2196</v>
      </c>
      <c r="X234" s="60">
        <v>585572382.34660006</v>
      </c>
      <c r="Y234" s="60">
        <v>21101123595.449699</v>
      </c>
      <c r="Z234" s="60">
        <v>9.26</v>
      </c>
      <c r="AA234" s="60" t="s">
        <v>544</v>
      </c>
      <c r="AB234" s="60">
        <v>18110079791.516899</v>
      </c>
      <c r="AC234" s="60">
        <v>27373391955.634998</v>
      </c>
      <c r="AD234" s="60">
        <v>10.57</v>
      </c>
      <c r="AE234" s="60">
        <v>8431851489.9630003</v>
      </c>
      <c r="AF234" s="60">
        <v>10.29</v>
      </c>
      <c r="AG234" s="60" t="s">
        <v>2197</v>
      </c>
      <c r="AH234" s="60" t="s">
        <v>544</v>
      </c>
      <c r="AI234" s="60">
        <v>3028171307.5966001</v>
      </c>
      <c r="AJ234" s="60" t="s">
        <v>544</v>
      </c>
      <c r="AK234" s="60">
        <v>2.5099999999999998</v>
      </c>
      <c r="AL234" s="60">
        <v>21710796287.192101</v>
      </c>
      <c r="AM234" s="60">
        <v>270314281.06099999</v>
      </c>
      <c r="AN234" s="60">
        <v>730499918.57809997</v>
      </c>
      <c r="AO234" s="60">
        <v>2012375834.5493</v>
      </c>
      <c r="AP234" s="60">
        <v>2860771861.2528</v>
      </c>
      <c r="AQ234" s="60">
        <v>27373391955.634998</v>
      </c>
      <c r="AR234" s="60">
        <v>1</v>
      </c>
      <c r="AS234" s="60">
        <v>2782608695.6448002</v>
      </c>
      <c r="AT234" s="60">
        <v>12820387558.995501</v>
      </c>
      <c r="AU234" s="85">
        <v>1055215</v>
      </c>
      <c r="AV234" s="60" t="s">
        <v>544</v>
      </c>
      <c r="AW234" s="60" t="s">
        <v>544</v>
      </c>
      <c r="AX234" s="60" t="s">
        <v>544</v>
      </c>
      <c r="AY234" s="60">
        <v>8431851489.9630003</v>
      </c>
      <c r="AZ234" s="60">
        <v>3390327308.2470002</v>
      </c>
      <c r="BA234" s="60" t="s">
        <v>544</v>
      </c>
      <c r="BB234" s="60" t="s">
        <v>1808</v>
      </c>
      <c r="BC234" s="60">
        <v>28641263637.768101</v>
      </c>
      <c r="BD234" s="60">
        <v>666015306.95150006</v>
      </c>
      <c r="BE234" s="60" t="s">
        <v>544</v>
      </c>
      <c r="BF234" s="60" t="s">
        <v>544</v>
      </c>
      <c r="BG234" s="60">
        <v>74580687.184300005</v>
      </c>
      <c r="BH234" s="60">
        <v>21252239048.9585</v>
      </c>
      <c r="BI234" s="60">
        <v>270314281.06099999</v>
      </c>
      <c r="BJ234" s="60" t="s">
        <v>544</v>
      </c>
      <c r="BK234" s="60">
        <v>365087119.36070001</v>
      </c>
      <c r="BL234" s="85" t="s">
        <v>2198</v>
      </c>
      <c r="BM234" s="60" t="s">
        <v>2199</v>
      </c>
      <c r="BN234" s="60">
        <v>123106985.8326</v>
      </c>
      <c r="BO234" s="60">
        <v>24612929490.2458</v>
      </c>
      <c r="BP234" s="60">
        <v>20586223742.007</v>
      </c>
      <c r="BQ234" s="60">
        <v>313304022.14539999</v>
      </c>
      <c r="BR234" s="60" t="s">
        <v>544</v>
      </c>
      <c r="BS234" s="60">
        <v>199641752.15709999</v>
      </c>
      <c r="BT234" s="60">
        <v>609672691.74240005</v>
      </c>
      <c r="BU234" s="60">
        <v>1180589480.5374999</v>
      </c>
      <c r="BV234" s="60" t="s">
        <v>544</v>
      </c>
      <c r="BW234" s="60" t="s">
        <v>544</v>
      </c>
      <c r="BX234" s="60">
        <v>2584595342.7712002</v>
      </c>
      <c r="BY234" s="60" t="s">
        <v>544</v>
      </c>
      <c r="BZ234" s="60">
        <v>-325679.8567</v>
      </c>
      <c r="CA234" s="60">
        <v>3582478.4237000002</v>
      </c>
      <c r="CB234" s="60" t="s">
        <v>1979</v>
      </c>
      <c r="CC234" s="60">
        <v>730499918.57809997</v>
      </c>
      <c r="CD234" s="60">
        <v>485914346.19639999</v>
      </c>
      <c r="CE234" s="60">
        <v>244585572.38170001</v>
      </c>
      <c r="CF234" s="60">
        <v>2860771861.2528</v>
      </c>
      <c r="CG234" s="60">
        <v>111708190.84810001</v>
      </c>
      <c r="CH234" s="60">
        <v>79140205.178100005</v>
      </c>
      <c r="CI234" s="60" t="s">
        <v>1418</v>
      </c>
      <c r="CJ234" s="60">
        <v>16.72</v>
      </c>
      <c r="CK234" s="60">
        <v>1316072300.9247</v>
      </c>
      <c r="CL234" s="60">
        <v>193.38</v>
      </c>
      <c r="CM234" s="85">
        <v>108306</v>
      </c>
      <c r="CN234" s="60">
        <v>7816316.5608000001</v>
      </c>
      <c r="CO234" s="60">
        <v>270314281.06099999</v>
      </c>
      <c r="CP234" s="60">
        <v>708679368.17920005</v>
      </c>
      <c r="CQ234" s="60">
        <v>21101123595.449699</v>
      </c>
      <c r="CR234" s="60">
        <v>23774629.539099999</v>
      </c>
      <c r="CS234" s="60">
        <v>7816316.5608000001</v>
      </c>
      <c r="CT234" s="60">
        <v>209086468.00139999</v>
      </c>
      <c r="CU234" s="60">
        <v>156000651.35929999</v>
      </c>
      <c r="CV234" s="60">
        <v>244585572.38170001</v>
      </c>
      <c r="CW234" s="60">
        <v>365087119.36070001</v>
      </c>
      <c r="CX234" s="60">
        <v>585572382.34660006</v>
      </c>
      <c r="CY234" s="60">
        <v>14.27</v>
      </c>
      <c r="CZ234" s="60">
        <f t="shared" si="6"/>
        <v>0.30705000000081373</v>
      </c>
      <c r="DA234" s="60" t="str">
        <f t="shared" si="7"/>
        <v>N: parent data from row 919</v>
      </c>
    </row>
    <row r="235" spans="1:105">
      <c r="A235" s="13" t="s">
        <v>748</v>
      </c>
      <c r="B235" s="13">
        <v>1439961</v>
      </c>
      <c r="C235" s="13">
        <v>2022</v>
      </c>
      <c r="D235" s="13" t="s">
        <v>10</v>
      </c>
      <c r="E235" s="13" t="s">
        <v>507</v>
      </c>
      <c r="F235" s="84" t="s">
        <v>1812</v>
      </c>
      <c r="G235" s="60" t="s">
        <v>568</v>
      </c>
      <c r="H235" s="60" t="s">
        <v>1879</v>
      </c>
      <c r="I235" s="60" t="s">
        <v>1822</v>
      </c>
      <c r="J235" s="60" t="s">
        <v>2200</v>
      </c>
      <c r="K235" s="85">
        <v>1579637</v>
      </c>
      <c r="L235" s="60">
        <v>7765458000</v>
      </c>
      <c r="M235" s="60">
        <v>1509644044.2017</v>
      </c>
      <c r="N235" s="60" t="s">
        <v>544</v>
      </c>
      <c r="O235" s="60">
        <v>-48406.8508</v>
      </c>
      <c r="P235" s="60">
        <v>-0.56000000000000005</v>
      </c>
      <c r="Q235" s="60" t="s">
        <v>544</v>
      </c>
      <c r="R235" s="85" t="s">
        <v>544</v>
      </c>
      <c r="S235" s="85" t="s">
        <v>544</v>
      </c>
      <c r="T235" s="60">
        <v>44493283.300499998</v>
      </c>
      <c r="U235" s="60" t="s">
        <v>544</v>
      </c>
      <c r="V235" s="60" t="s">
        <v>544</v>
      </c>
      <c r="W235" s="60" t="s">
        <v>1823</v>
      </c>
      <c r="X235" s="60">
        <v>28841346.056600001</v>
      </c>
      <c r="Y235" s="60">
        <v>236105095.32429999</v>
      </c>
      <c r="Z235" s="60">
        <v>9.15</v>
      </c>
      <c r="AA235" s="60" t="s">
        <v>544</v>
      </c>
      <c r="AB235" s="60">
        <v>530235618.81800002</v>
      </c>
      <c r="AC235" s="60">
        <v>1509644044.2017</v>
      </c>
      <c r="AD235" s="60" t="s">
        <v>544</v>
      </c>
      <c r="AE235" s="60">
        <v>1718346.0018</v>
      </c>
      <c r="AF235" s="60">
        <v>86.62</v>
      </c>
      <c r="AG235" s="60" t="s">
        <v>1824</v>
      </c>
      <c r="AH235" s="60" t="s">
        <v>544</v>
      </c>
      <c r="AI235" s="60">
        <v>128960516.32260001</v>
      </c>
      <c r="AJ235" s="60" t="s">
        <v>544</v>
      </c>
      <c r="AK235" s="60">
        <v>2.83</v>
      </c>
      <c r="AL235" s="60">
        <v>1230315713.5947001</v>
      </c>
      <c r="AM235" s="60">
        <v>8873228.4829999991</v>
      </c>
      <c r="AN235" s="60">
        <v>104422908.6741</v>
      </c>
      <c r="AO235" s="60">
        <v>3896071.074</v>
      </c>
      <c r="AP235" s="60">
        <v>130938004.22059999</v>
      </c>
      <c r="AQ235" s="60">
        <v>1509644044.2017</v>
      </c>
      <c r="AR235" s="60" t="s">
        <v>544</v>
      </c>
      <c r="AS235" s="60">
        <v>131692101.3064</v>
      </c>
      <c r="AT235" s="60">
        <v>44493283.300499998</v>
      </c>
      <c r="AU235" s="85">
        <v>1439961</v>
      </c>
      <c r="AV235" s="60" t="s">
        <v>544</v>
      </c>
      <c r="AW235" s="60">
        <v>968800909.68690002</v>
      </c>
      <c r="AX235" s="60" t="s">
        <v>544</v>
      </c>
      <c r="AY235" s="60">
        <v>1718346.0018</v>
      </c>
      <c r="AZ235" s="60">
        <v>403114951.63679999</v>
      </c>
      <c r="BA235" s="60" t="s">
        <v>544</v>
      </c>
      <c r="BB235" s="60" t="s">
        <v>1808</v>
      </c>
      <c r="BC235" s="60" t="s">
        <v>544</v>
      </c>
      <c r="BD235" s="60">
        <v>33243.258999999998</v>
      </c>
      <c r="BE235" s="60" t="s">
        <v>544</v>
      </c>
      <c r="BF235" s="60">
        <v>981289099.58010006</v>
      </c>
      <c r="BG235" s="60">
        <v>7757343.6486999998</v>
      </c>
      <c r="BH235" s="60">
        <v>46211629.3024</v>
      </c>
      <c r="BI235" s="60">
        <v>11254106.8046</v>
      </c>
      <c r="BJ235" s="60" t="s">
        <v>544</v>
      </c>
      <c r="BK235" s="60">
        <v>19905907.965999998</v>
      </c>
      <c r="BL235" s="85" t="s">
        <v>2201</v>
      </c>
      <c r="BM235" s="60" t="s">
        <v>2202</v>
      </c>
      <c r="BN235" s="60">
        <v>8545850.4235999994</v>
      </c>
      <c r="BO235" s="60">
        <v>1494371002.3483</v>
      </c>
      <c r="BP235" s="60">
        <v>46178386.043399997</v>
      </c>
      <c r="BQ235" s="60" t="s">
        <v>544</v>
      </c>
      <c r="BR235" s="60" t="s">
        <v>544</v>
      </c>
      <c r="BS235" s="60">
        <v>2169560.0611</v>
      </c>
      <c r="BT235" s="60">
        <v>25409708.583500002</v>
      </c>
      <c r="BU235" s="60">
        <v>3873520.0912000001</v>
      </c>
      <c r="BV235" s="60" t="s">
        <v>544</v>
      </c>
      <c r="BW235" s="60" t="s">
        <v>544</v>
      </c>
      <c r="BX235" s="60">
        <v>128960516.32260001</v>
      </c>
      <c r="BY235" s="60" t="s">
        <v>544</v>
      </c>
      <c r="BZ235" s="60" t="s">
        <v>544</v>
      </c>
      <c r="CA235" s="60" t="s">
        <v>544</v>
      </c>
      <c r="CB235" s="60" t="s">
        <v>544</v>
      </c>
      <c r="CC235" s="60">
        <v>104422908.6741</v>
      </c>
      <c r="CD235" s="60">
        <v>3118645.3854</v>
      </c>
      <c r="CE235" s="60">
        <v>17484010.184500001</v>
      </c>
      <c r="CF235" s="60">
        <v>130938004.22059999</v>
      </c>
      <c r="CG235" s="60">
        <v>129390734.63940001</v>
      </c>
      <c r="CH235" s="60" t="s">
        <v>544</v>
      </c>
      <c r="CI235" s="60" t="s">
        <v>2200</v>
      </c>
      <c r="CJ235" s="60">
        <v>24.32</v>
      </c>
      <c r="CK235" s="60">
        <v>133264254.7307</v>
      </c>
      <c r="CL235" s="60" t="s">
        <v>544</v>
      </c>
      <c r="CM235" s="85">
        <v>1579637</v>
      </c>
      <c r="CN235" s="60" t="s">
        <v>544</v>
      </c>
      <c r="CO235" s="60">
        <v>11254106.8046</v>
      </c>
      <c r="CP235" s="60">
        <v>37387196.4802</v>
      </c>
      <c r="CQ235" s="60">
        <v>236105095.32429999</v>
      </c>
      <c r="CR235" s="60" t="s">
        <v>544</v>
      </c>
      <c r="CS235" s="60" t="s">
        <v>544</v>
      </c>
      <c r="CT235" s="60">
        <v>9404148.602</v>
      </c>
      <c r="CU235" s="60">
        <v>10501759.3641</v>
      </c>
      <c r="CV235" s="60">
        <v>17484010.184500001</v>
      </c>
      <c r="CW235" s="60">
        <v>19905907.965999998</v>
      </c>
      <c r="CX235" s="60">
        <v>28841346.056600001</v>
      </c>
      <c r="CY235" s="60">
        <v>24.32</v>
      </c>
      <c r="CZ235" s="60">
        <f t="shared" si="6"/>
        <v>5.1439000006828604</v>
      </c>
      <c r="DA235" s="60" t="str">
        <f t="shared" si="7"/>
        <v>N</v>
      </c>
    </row>
    <row r="236" spans="1:105">
      <c r="A236" s="13" t="s">
        <v>748</v>
      </c>
      <c r="B236" s="13">
        <v>1439961</v>
      </c>
      <c r="C236" s="13">
        <v>2023</v>
      </c>
      <c r="D236" s="13" t="s">
        <v>10</v>
      </c>
      <c r="E236" s="13" t="s">
        <v>507</v>
      </c>
      <c r="F236" s="84" t="s">
        <v>1804</v>
      </c>
      <c r="G236" s="60" t="s">
        <v>568</v>
      </c>
      <c r="H236" s="60" t="s">
        <v>1879</v>
      </c>
      <c r="I236" s="60" t="s">
        <v>1822</v>
      </c>
      <c r="J236" s="60" t="s">
        <v>2200</v>
      </c>
      <c r="K236" s="85">
        <v>1579637</v>
      </c>
      <c r="L236" s="60">
        <v>10532530000</v>
      </c>
      <c r="M236" s="60">
        <v>2141367462.0058</v>
      </c>
      <c r="N236" s="60" t="s">
        <v>544</v>
      </c>
      <c r="O236" s="60">
        <v>639409.58799999999</v>
      </c>
      <c r="P236" s="60">
        <v>0.06</v>
      </c>
      <c r="Q236" s="60" t="s">
        <v>544</v>
      </c>
      <c r="R236" s="85" t="s">
        <v>544</v>
      </c>
      <c r="S236" s="85" t="s">
        <v>544</v>
      </c>
      <c r="T236" s="60">
        <v>101003740.88869999</v>
      </c>
      <c r="U236" s="60" t="s">
        <v>544</v>
      </c>
      <c r="V236" s="60" t="s">
        <v>544</v>
      </c>
      <c r="W236" s="60" t="s">
        <v>1823</v>
      </c>
      <c r="X236" s="60">
        <v>34848127.511399999</v>
      </c>
      <c r="Y236" s="60">
        <v>350762005.40280002</v>
      </c>
      <c r="Z236" s="60">
        <v>6.86</v>
      </c>
      <c r="AA236" s="60" t="s">
        <v>544</v>
      </c>
      <c r="AB236" s="60">
        <v>837182124.88540006</v>
      </c>
      <c r="AC236" s="60">
        <v>2141367462.0058</v>
      </c>
      <c r="AD236" s="60" t="s">
        <v>544</v>
      </c>
      <c r="AE236" s="60">
        <v>1513642.0930999999</v>
      </c>
      <c r="AF236" s="60">
        <v>75.959999999999994</v>
      </c>
      <c r="AG236" s="60" t="s">
        <v>1824</v>
      </c>
      <c r="AH236" s="60" t="s">
        <v>544</v>
      </c>
      <c r="AI236" s="60">
        <v>137259382.73320001</v>
      </c>
      <c r="AJ236" s="60" t="s">
        <v>544</v>
      </c>
      <c r="AK236" s="60">
        <v>1.97</v>
      </c>
      <c r="AL236" s="60">
        <v>1577241694.5848</v>
      </c>
      <c r="AM236" s="60">
        <v>206106818.98660001</v>
      </c>
      <c r="AN236" s="60">
        <v>187460862.82260001</v>
      </c>
      <c r="AO236" s="60">
        <v>2514943.2762000002</v>
      </c>
      <c r="AP236" s="60">
        <v>140101451.6142</v>
      </c>
      <c r="AQ236" s="60">
        <v>2141367462.0058</v>
      </c>
      <c r="AR236" s="60" t="s">
        <v>544</v>
      </c>
      <c r="AS236" s="60">
        <v>140818525.5783</v>
      </c>
      <c r="AT236" s="60">
        <v>101003740.88869999</v>
      </c>
      <c r="AU236" s="85">
        <v>1439961</v>
      </c>
      <c r="AV236" s="60" t="s">
        <v>544</v>
      </c>
      <c r="AW236" s="60">
        <v>1154946529.3491001</v>
      </c>
      <c r="AX236" s="60" t="s">
        <v>544</v>
      </c>
      <c r="AY236" s="60">
        <v>1513642.0930999999</v>
      </c>
      <c r="AZ236" s="60">
        <v>624556987.67900002</v>
      </c>
      <c r="BA236" s="60" t="s">
        <v>544</v>
      </c>
      <c r="BB236" s="60" t="s">
        <v>1808</v>
      </c>
      <c r="BC236" s="60" t="s">
        <v>544</v>
      </c>
      <c r="BD236" s="60">
        <v>374090.18819999998</v>
      </c>
      <c r="BE236" s="60" t="s">
        <v>544</v>
      </c>
      <c r="BF236" s="60">
        <v>1163116740.3836999</v>
      </c>
      <c r="BG236" s="60">
        <v>4954661.8949999996</v>
      </c>
      <c r="BH236" s="60">
        <v>102517382.9817</v>
      </c>
      <c r="BI236" s="60">
        <v>9693612.0021000002</v>
      </c>
      <c r="BJ236" s="60" t="s">
        <v>544</v>
      </c>
      <c r="BK236" s="60">
        <v>31440247.220699999</v>
      </c>
      <c r="BL236" s="85" t="s">
        <v>2201</v>
      </c>
      <c r="BM236" s="60" t="s">
        <v>2202</v>
      </c>
      <c r="BN236" s="60">
        <v>5829097.71</v>
      </c>
      <c r="BO236" s="60">
        <v>1932717642.9789</v>
      </c>
      <c r="BP236" s="60">
        <v>102143292.79350001</v>
      </c>
      <c r="BQ236" s="60" t="s">
        <v>544</v>
      </c>
      <c r="BR236" s="60" t="s">
        <v>544</v>
      </c>
      <c r="BS236" s="60">
        <v>194987801.38139999</v>
      </c>
      <c r="BT236" s="60">
        <v>71533159.832900003</v>
      </c>
      <c r="BU236" s="60">
        <v>8323709.9977000002</v>
      </c>
      <c r="BV236" s="60" t="s">
        <v>544</v>
      </c>
      <c r="BW236" s="60" t="s">
        <v>544</v>
      </c>
      <c r="BX236" s="60">
        <v>137259382.73320001</v>
      </c>
      <c r="BY236" s="60" t="s">
        <v>544</v>
      </c>
      <c r="BZ236" s="60" t="s">
        <v>544</v>
      </c>
      <c r="CA236" s="60" t="s">
        <v>544</v>
      </c>
      <c r="CB236" s="60" t="s">
        <v>544</v>
      </c>
      <c r="CC236" s="60">
        <v>187460862.82260001</v>
      </c>
      <c r="CD236" s="60">
        <v>2003822.2256</v>
      </c>
      <c r="CE236" s="60">
        <v>8934046.2721999995</v>
      </c>
      <c r="CF236" s="60">
        <v>140101451.6142</v>
      </c>
      <c r="CG236" s="60">
        <v>213985280.33629999</v>
      </c>
      <c r="CH236" s="60" t="s">
        <v>544</v>
      </c>
      <c r="CI236" s="60" t="s">
        <v>2200</v>
      </c>
      <c r="CJ236" s="60">
        <v>16.399999999999999</v>
      </c>
      <c r="CK236" s="60">
        <v>222308990.33399999</v>
      </c>
      <c r="CL236" s="60" t="s">
        <v>544</v>
      </c>
      <c r="CM236" s="85">
        <v>1579637</v>
      </c>
      <c r="CN236" s="60" t="s">
        <v>544</v>
      </c>
      <c r="CO236" s="60">
        <v>9693612.0021000002</v>
      </c>
      <c r="CP236" s="60">
        <v>40677225.2214</v>
      </c>
      <c r="CQ236" s="60">
        <v>350762005.40280002</v>
      </c>
      <c r="CR236" s="60" t="s">
        <v>544</v>
      </c>
      <c r="CS236" s="60" t="s">
        <v>544</v>
      </c>
      <c r="CT236" s="60">
        <v>15621924.935900001</v>
      </c>
      <c r="CU236" s="60">
        <v>15818322.2848</v>
      </c>
      <c r="CV236" s="60">
        <v>8934046.2721999995</v>
      </c>
      <c r="CW236" s="60">
        <v>31440247.220699999</v>
      </c>
      <c r="CX236" s="60">
        <v>34848127.511399999</v>
      </c>
      <c r="CY236" s="60">
        <v>16.399999999999999</v>
      </c>
      <c r="CZ236" s="60">
        <f t="shared" si="6"/>
        <v>4.9186000006436412</v>
      </c>
      <c r="DA236" s="60" t="str">
        <f t="shared" si="7"/>
        <v>N</v>
      </c>
    </row>
    <row r="237" spans="1:105">
      <c r="A237" s="13" t="s">
        <v>749</v>
      </c>
      <c r="B237" s="13">
        <v>1001684</v>
      </c>
      <c r="C237" s="13">
        <v>2022</v>
      </c>
      <c r="D237" s="13" t="s">
        <v>10</v>
      </c>
      <c r="E237" s="13" t="s">
        <v>13</v>
      </c>
      <c r="F237" s="84" t="s">
        <v>1812</v>
      </c>
      <c r="G237" s="60" t="s">
        <v>568</v>
      </c>
      <c r="H237" s="60" t="s">
        <v>1866</v>
      </c>
      <c r="I237" s="60" t="s">
        <v>1822</v>
      </c>
      <c r="J237" s="60" t="s">
        <v>749</v>
      </c>
      <c r="K237" s="85">
        <v>1001684</v>
      </c>
      <c r="L237" s="60">
        <v>41467200000</v>
      </c>
      <c r="M237" s="60">
        <v>8061431986.3325005</v>
      </c>
      <c r="N237" s="60">
        <v>361010128.45380002</v>
      </c>
      <c r="O237" s="60">
        <v>47532028.221299998</v>
      </c>
      <c r="P237" s="60">
        <v>0.41</v>
      </c>
      <c r="Q237" s="60" t="s">
        <v>544</v>
      </c>
      <c r="R237" s="85" t="s">
        <v>544</v>
      </c>
      <c r="S237" s="85" t="s">
        <v>544</v>
      </c>
      <c r="T237" s="60">
        <v>928478391.75839996</v>
      </c>
      <c r="U237" s="60" t="s">
        <v>544</v>
      </c>
      <c r="V237" s="60" t="s">
        <v>544</v>
      </c>
      <c r="W237" s="60" t="s">
        <v>1823</v>
      </c>
      <c r="X237" s="60">
        <v>428974124.63440001</v>
      </c>
      <c r="Y237" s="60">
        <v>5136472325.7630997</v>
      </c>
      <c r="Z237" s="60">
        <v>13.68</v>
      </c>
      <c r="AA237" s="60" t="s">
        <v>544</v>
      </c>
      <c r="AB237" s="60">
        <v>4630436049.8528996</v>
      </c>
      <c r="AC237" s="60">
        <v>8061431986.3325005</v>
      </c>
      <c r="AD237" s="60" t="s">
        <v>544</v>
      </c>
      <c r="AE237" s="60">
        <v>4969147922.1226997</v>
      </c>
      <c r="AF237" s="60">
        <v>1.97</v>
      </c>
      <c r="AG237" s="60" t="s">
        <v>1824</v>
      </c>
      <c r="AH237" s="60" t="s">
        <v>544</v>
      </c>
      <c r="AI237" s="60">
        <v>421781138.76859999</v>
      </c>
      <c r="AJ237" s="60">
        <v>19304418.823600002</v>
      </c>
      <c r="AK237" s="60">
        <v>6.43</v>
      </c>
      <c r="AL237" s="60">
        <v>5472462527.7053003</v>
      </c>
      <c r="AM237" s="60">
        <v>587453099.71010005</v>
      </c>
      <c r="AN237" s="60">
        <v>624273411.14209998</v>
      </c>
      <c r="AO237" s="60">
        <v>51828379.238399997</v>
      </c>
      <c r="AP237" s="60">
        <v>499232100.09119999</v>
      </c>
      <c r="AQ237" s="60">
        <v>8061431986.3325005</v>
      </c>
      <c r="AR237" s="60">
        <v>6.1</v>
      </c>
      <c r="AS237" s="60">
        <v>451408464.3348</v>
      </c>
      <c r="AT237" s="60">
        <v>928478391.75839996</v>
      </c>
      <c r="AU237" s="85">
        <v>1001684</v>
      </c>
      <c r="AV237" s="60" t="s">
        <v>544</v>
      </c>
      <c r="AW237" s="60" t="s">
        <v>544</v>
      </c>
      <c r="AX237" s="60">
        <v>30638231.687800001</v>
      </c>
      <c r="AY237" s="60">
        <v>4988452340.9462996</v>
      </c>
      <c r="AZ237" s="60">
        <v>1143626431.1552</v>
      </c>
      <c r="BA237" s="60" t="s">
        <v>544</v>
      </c>
      <c r="BB237" s="60" t="s">
        <v>1808</v>
      </c>
      <c r="BC237" s="60" t="s">
        <v>544</v>
      </c>
      <c r="BD237" s="60">
        <v>142751608.68259999</v>
      </c>
      <c r="BE237" s="60" t="s">
        <v>544</v>
      </c>
      <c r="BF237" s="60">
        <v>23328602.807999998</v>
      </c>
      <c r="BG237" s="60">
        <v>95025175.437900007</v>
      </c>
      <c r="BH237" s="60">
        <v>5916930732.7047005</v>
      </c>
      <c r="BI237" s="60">
        <v>72785240.761000007</v>
      </c>
      <c r="BJ237" s="60" t="s">
        <v>544</v>
      </c>
      <c r="BK237" s="60">
        <v>426369097.32090002</v>
      </c>
      <c r="BL237" s="85" t="s">
        <v>2203</v>
      </c>
      <c r="BM237" s="60" t="s">
        <v>2204</v>
      </c>
      <c r="BN237" s="60">
        <v>72629716.742200002</v>
      </c>
      <c r="BO237" s="60">
        <v>7228503663.5752001</v>
      </c>
      <c r="BP237" s="60">
        <v>5774179124.0221004</v>
      </c>
      <c r="BQ237" s="60">
        <v>191683353.0724</v>
      </c>
      <c r="BR237" s="60" t="s">
        <v>544</v>
      </c>
      <c r="BS237" s="60">
        <v>546239234.7493</v>
      </c>
      <c r="BT237" s="60">
        <v>6123758.2370999996</v>
      </c>
      <c r="BU237" s="60">
        <v>823013666.56389999</v>
      </c>
      <c r="BV237" s="60" t="s">
        <v>544</v>
      </c>
      <c r="BW237" s="60" t="s">
        <v>544</v>
      </c>
      <c r="BX237" s="60" t="s">
        <v>544</v>
      </c>
      <c r="BY237" s="60" t="s">
        <v>544</v>
      </c>
      <c r="BZ237" s="60" t="s">
        <v>544</v>
      </c>
      <c r="CA237" s="60" t="s">
        <v>544</v>
      </c>
      <c r="CB237" s="60" t="s">
        <v>1825</v>
      </c>
      <c r="CC237" s="60">
        <v>616516650.70840001</v>
      </c>
      <c r="CD237" s="60">
        <v>27041738.754900001</v>
      </c>
      <c r="CE237" s="60">
        <v>75351387.069800004</v>
      </c>
      <c r="CF237" s="60">
        <v>499232100.09119999</v>
      </c>
      <c r="CG237" s="60">
        <v>230233869.21259999</v>
      </c>
      <c r="CH237" s="60">
        <v>83535838.555000007</v>
      </c>
      <c r="CI237" s="60" t="s">
        <v>749</v>
      </c>
      <c r="CJ237" s="60">
        <v>9.11</v>
      </c>
      <c r="CK237" s="60">
        <v>1053247535.7765</v>
      </c>
      <c r="CL237" s="60" t="s">
        <v>544</v>
      </c>
      <c r="CM237" s="85">
        <v>1001684</v>
      </c>
      <c r="CN237" s="60" t="s">
        <v>544</v>
      </c>
      <c r="CO237" s="60">
        <v>72785240.761000007</v>
      </c>
      <c r="CP237" s="60">
        <v>501603841.37669998</v>
      </c>
      <c r="CQ237" s="60">
        <v>5136472325.7630997</v>
      </c>
      <c r="CR237" s="60" t="s">
        <v>544</v>
      </c>
      <c r="CS237" s="60" t="s">
        <v>544</v>
      </c>
      <c r="CT237" s="60">
        <v>233888683.6525</v>
      </c>
      <c r="CU237" s="60">
        <v>192480413.6683</v>
      </c>
      <c r="CV237" s="60">
        <v>75351387.069800004</v>
      </c>
      <c r="CW237" s="60">
        <v>426369097.32090002</v>
      </c>
      <c r="CX237" s="60">
        <v>428974124.63440001</v>
      </c>
      <c r="CY237" s="60">
        <v>7.81</v>
      </c>
      <c r="CZ237" s="60">
        <f t="shared" si="6"/>
        <v>5.1439000006827884</v>
      </c>
      <c r="DA237" s="60" t="str">
        <f t="shared" si="7"/>
        <v>Y</v>
      </c>
    </row>
    <row r="238" spans="1:105">
      <c r="A238" s="13" t="s">
        <v>749</v>
      </c>
      <c r="B238" s="13">
        <v>1001684</v>
      </c>
      <c r="C238" s="13">
        <v>2023</v>
      </c>
      <c r="D238" s="13" t="s">
        <v>10</v>
      </c>
      <c r="E238" s="13" t="s">
        <v>507</v>
      </c>
      <c r="F238" s="84" t="s">
        <v>1804</v>
      </c>
      <c r="G238" s="60" t="s">
        <v>568</v>
      </c>
      <c r="H238" s="60" t="s">
        <v>1866</v>
      </c>
      <c r="I238" s="60" t="s">
        <v>1822</v>
      </c>
      <c r="J238" s="60" t="s">
        <v>749</v>
      </c>
      <c r="K238" s="85">
        <v>1001684</v>
      </c>
      <c r="L238" s="60">
        <v>49185000000</v>
      </c>
      <c r="M238" s="60">
        <v>9999796688.8064995</v>
      </c>
      <c r="N238" s="60">
        <v>269588907.37739998</v>
      </c>
      <c r="O238" s="60">
        <v>115154718.8074</v>
      </c>
      <c r="P238" s="60">
        <v>0.17</v>
      </c>
      <c r="Q238" s="60" t="s">
        <v>544</v>
      </c>
      <c r="R238" s="85" t="s">
        <v>544</v>
      </c>
      <c r="S238" s="85">
        <v>225</v>
      </c>
      <c r="T238" s="60">
        <v>1577969340.6629</v>
      </c>
      <c r="U238" s="60" t="s">
        <v>544</v>
      </c>
      <c r="V238" s="60" t="s">
        <v>544</v>
      </c>
      <c r="W238" s="60" t="s">
        <v>1823</v>
      </c>
      <c r="X238" s="60">
        <v>544504533.7392</v>
      </c>
      <c r="Y238" s="60">
        <v>6528504045.0123997</v>
      </c>
      <c r="Z238" s="60">
        <v>8.56</v>
      </c>
      <c r="AA238" s="60" t="s">
        <v>544</v>
      </c>
      <c r="AB238" s="60">
        <v>5638799657.7014999</v>
      </c>
      <c r="AC238" s="60">
        <v>9999796688.8064995</v>
      </c>
      <c r="AD238" s="60" t="s">
        <v>544</v>
      </c>
      <c r="AE238" s="60">
        <v>4769609237.7770004</v>
      </c>
      <c r="AF238" s="60">
        <v>9.94</v>
      </c>
      <c r="AG238" s="60" t="s">
        <v>1824</v>
      </c>
      <c r="AH238" s="60" t="s">
        <v>544</v>
      </c>
      <c r="AI238" s="60">
        <v>534237384.5517</v>
      </c>
      <c r="AJ238" s="60" t="s">
        <v>544</v>
      </c>
      <c r="AK238" s="60">
        <v>6.5</v>
      </c>
      <c r="AL238" s="60">
        <v>6923921440.1543999</v>
      </c>
      <c r="AM238" s="60">
        <v>445634936.7123</v>
      </c>
      <c r="AN238" s="60">
        <v>854165819.43040001</v>
      </c>
      <c r="AO238" s="60">
        <v>38364575.280599996</v>
      </c>
      <c r="AP238" s="60">
        <v>525027446.7658</v>
      </c>
      <c r="AQ238" s="60">
        <v>9999796688.8064995</v>
      </c>
      <c r="AR238" s="60">
        <v>4.25</v>
      </c>
      <c r="AS238" s="60">
        <v>499207091.38349998</v>
      </c>
      <c r="AT238" s="60">
        <v>1577969340.6629</v>
      </c>
      <c r="AU238" s="85">
        <v>1001684</v>
      </c>
      <c r="AV238" s="60" t="s">
        <v>544</v>
      </c>
      <c r="AW238" s="60">
        <v>395417395.14200002</v>
      </c>
      <c r="AX238" s="60">
        <v>33281828.158100002</v>
      </c>
      <c r="AY238" s="60">
        <v>4769609237.7770004</v>
      </c>
      <c r="AZ238" s="60">
        <v>1584027975.2328999</v>
      </c>
      <c r="BA238" s="60" t="s">
        <v>544</v>
      </c>
      <c r="BB238" s="60" t="s">
        <v>1808</v>
      </c>
      <c r="BC238" s="60" t="s">
        <v>544</v>
      </c>
      <c r="BD238" s="60">
        <v>159333956.79609999</v>
      </c>
      <c r="BE238" s="60" t="s">
        <v>544</v>
      </c>
      <c r="BF238" s="60">
        <v>0</v>
      </c>
      <c r="BG238" s="60">
        <v>58512584.874200001</v>
      </c>
      <c r="BH238" s="60">
        <v>6347578578.4399004</v>
      </c>
      <c r="BI238" s="60">
        <v>86630341.955899999</v>
      </c>
      <c r="BJ238" s="60" t="s">
        <v>544</v>
      </c>
      <c r="BK238" s="60">
        <v>478144187.30779999</v>
      </c>
      <c r="BL238" s="85" t="s">
        <v>2203</v>
      </c>
      <c r="BM238" s="60" t="s">
        <v>2204</v>
      </c>
      <c r="BN238" s="60">
        <v>37388687.833099999</v>
      </c>
      <c r="BO238" s="60">
        <v>9192493797.8456001</v>
      </c>
      <c r="BP238" s="60">
        <v>6188244621.6437998</v>
      </c>
      <c r="BQ238" s="60">
        <v>1131927784.1808</v>
      </c>
      <c r="BR238" s="60" t="s">
        <v>544</v>
      </c>
      <c r="BS238" s="60">
        <v>473732362.80549997</v>
      </c>
      <c r="BT238" s="60" t="s">
        <v>544</v>
      </c>
      <c r="BU238" s="60">
        <v>1117228479.5025001</v>
      </c>
      <c r="BV238" s="60" t="s">
        <v>544</v>
      </c>
      <c r="BW238" s="60" t="s">
        <v>544</v>
      </c>
      <c r="BX238" s="60" t="s">
        <v>544</v>
      </c>
      <c r="BY238" s="60" t="s">
        <v>544</v>
      </c>
      <c r="BZ238" s="60" t="s">
        <v>544</v>
      </c>
      <c r="CA238" s="60" t="s">
        <v>544</v>
      </c>
      <c r="CB238" s="60" t="s">
        <v>1861</v>
      </c>
      <c r="CC238" s="60">
        <v>849144065.27330005</v>
      </c>
      <c r="CD238" s="60">
        <v>62578782.5722</v>
      </c>
      <c r="CE238" s="60">
        <v>20087016.6281</v>
      </c>
      <c r="CF238" s="60">
        <v>525027446.7658</v>
      </c>
      <c r="CG238" s="60">
        <v>281441873.66710001</v>
      </c>
      <c r="CH238" s="60">
        <v>88378806.966000006</v>
      </c>
      <c r="CI238" s="60" t="s">
        <v>749</v>
      </c>
      <c r="CJ238" s="60">
        <v>9.4700000000000006</v>
      </c>
      <c r="CK238" s="60">
        <v>1398670353.1696</v>
      </c>
      <c r="CL238" s="60" t="s">
        <v>544</v>
      </c>
      <c r="CM238" s="85">
        <v>1001684</v>
      </c>
      <c r="CN238" s="60" t="s">
        <v>544</v>
      </c>
      <c r="CO238" s="60">
        <v>86630341.955899999</v>
      </c>
      <c r="CP238" s="60">
        <v>581893221.57229996</v>
      </c>
      <c r="CQ238" s="60">
        <v>6528504045.0123997</v>
      </c>
      <c r="CR238" s="60" t="s">
        <v>544</v>
      </c>
      <c r="CS238" s="60" t="s">
        <v>544</v>
      </c>
      <c r="CT238" s="60">
        <v>249379904.81830001</v>
      </c>
      <c r="CU238" s="60">
        <v>228764282.48949999</v>
      </c>
      <c r="CV238" s="60">
        <v>20087016.6281</v>
      </c>
      <c r="CW238" s="60">
        <v>478144187.30779999</v>
      </c>
      <c r="CX238" s="60">
        <v>544504533.7392</v>
      </c>
      <c r="CY238" s="60">
        <v>7.87</v>
      </c>
      <c r="CZ238" s="60">
        <f t="shared" si="6"/>
        <v>4.9186000006436483</v>
      </c>
      <c r="DA238" s="60" t="str">
        <f t="shared" si="7"/>
        <v>Y</v>
      </c>
    </row>
    <row r="239" spans="1:105">
      <c r="A239" s="13" t="s">
        <v>997</v>
      </c>
      <c r="B239" s="13">
        <v>1193611</v>
      </c>
      <c r="C239" s="13">
        <v>2022</v>
      </c>
      <c r="D239" s="13" t="s">
        <v>11</v>
      </c>
      <c r="E239" s="13" t="s">
        <v>13</v>
      </c>
      <c r="F239" s="84" t="s">
        <v>1812</v>
      </c>
      <c r="G239" s="60" t="s">
        <v>1840</v>
      </c>
      <c r="H239" s="60" t="s">
        <v>2125</v>
      </c>
      <c r="I239" s="60" t="s">
        <v>540</v>
      </c>
      <c r="J239" s="60" t="s">
        <v>997</v>
      </c>
      <c r="K239" s="85">
        <v>1193611</v>
      </c>
      <c r="L239" s="60">
        <v>25407000000</v>
      </c>
      <c r="M239" s="60">
        <v>25407000000</v>
      </c>
      <c r="N239" s="60">
        <v>227000000</v>
      </c>
      <c r="O239" s="60">
        <v>1594000000</v>
      </c>
      <c r="P239" s="60">
        <v>-0.32235000000000003</v>
      </c>
      <c r="Q239" s="60" t="s">
        <v>544</v>
      </c>
      <c r="R239" s="85" t="s">
        <v>544</v>
      </c>
      <c r="S239" s="85" t="s">
        <v>544</v>
      </c>
      <c r="T239" s="60" t="s">
        <v>544</v>
      </c>
      <c r="U239" s="60" t="s">
        <v>544</v>
      </c>
      <c r="V239" s="60" t="s">
        <v>544</v>
      </c>
      <c r="W239" s="60" t="s">
        <v>1841</v>
      </c>
      <c r="X239" s="60">
        <v>4181000000</v>
      </c>
      <c r="Y239" s="60">
        <v>13826000000</v>
      </c>
      <c r="Z239" s="60">
        <v>10.24816</v>
      </c>
      <c r="AA239" s="60" t="s">
        <v>544</v>
      </c>
      <c r="AB239" s="60" t="s">
        <v>544</v>
      </c>
      <c r="AC239" s="60">
        <v>25407000000</v>
      </c>
      <c r="AD239" s="60" t="s">
        <v>544</v>
      </c>
      <c r="AE239" s="60">
        <v>21065000000</v>
      </c>
      <c r="AF239" s="60">
        <v>15.586259999999999</v>
      </c>
      <c r="AG239" s="60" t="s">
        <v>1842</v>
      </c>
      <c r="AH239" s="60" t="s">
        <v>544</v>
      </c>
      <c r="AI239" s="60" t="s">
        <v>544</v>
      </c>
      <c r="AJ239" s="60" t="s">
        <v>544</v>
      </c>
      <c r="AK239" s="60">
        <v>19.247769999999999</v>
      </c>
      <c r="AL239" s="60">
        <v>13826000000</v>
      </c>
      <c r="AM239" s="60">
        <v>1309000000</v>
      </c>
      <c r="AN239" s="60">
        <v>503000000</v>
      </c>
      <c r="AO239" s="60">
        <v>3927000000</v>
      </c>
      <c r="AP239" s="60">
        <v>2265000000</v>
      </c>
      <c r="AQ239" s="60">
        <v>25407000000</v>
      </c>
      <c r="AR239" s="60">
        <v>1.0624899999999999</v>
      </c>
      <c r="AS239" s="60">
        <v>2286000000</v>
      </c>
      <c r="AT239" s="60" t="s">
        <v>544</v>
      </c>
      <c r="AU239" s="85">
        <v>1193611</v>
      </c>
      <c r="AV239" s="60" t="s">
        <v>544</v>
      </c>
      <c r="AW239" s="60" t="s">
        <v>544</v>
      </c>
      <c r="AX239" s="60" t="s">
        <v>544</v>
      </c>
      <c r="AY239" s="60">
        <v>21065000000</v>
      </c>
      <c r="AZ239" s="60">
        <v>227000000</v>
      </c>
      <c r="BA239" s="60">
        <v>300000000</v>
      </c>
      <c r="BB239" s="60" t="s">
        <v>1808</v>
      </c>
      <c r="BC239" s="60" t="s">
        <v>544</v>
      </c>
      <c r="BD239" s="60">
        <v>2464000000</v>
      </c>
      <c r="BE239" s="60" t="s">
        <v>544</v>
      </c>
      <c r="BF239" s="60" t="s">
        <v>544</v>
      </c>
      <c r="BG239" s="60">
        <v>-469000000</v>
      </c>
      <c r="BH239" s="60">
        <v>21365000000</v>
      </c>
      <c r="BI239" s="60">
        <v>204000000</v>
      </c>
      <c r="BJ239" s="60" t="s">
        <v>544</v>
      </c>
      <c r="BK239" s="60">
        <v>1932000000</v>
      </c>
      <c r="BL239" s="85" t="s">
        <v>2205</v>
      </c>
      <c r="BM239" s="60" t="s">
        <v>2206</v>
      </c>
      <c r="BN239" s="60">
        <v>-311000000</v>
      </c>
      <c r="BO239" s="60">
        <v>19128000000</v>
      </c>
      <c r="BP239" s="60">
        <v>18901000000</v>
      </c>
      <c r="BQ239" s="60" t="s">
        <v>544</v>
      </c>
      <c r="BR239" s="60" t="s">
        <v>544</v>
      </c>
      <c r="BS239" s="60">
        <v>718000000</v>
      </c>
      <c r="BT239" s="60" t="s">
        <v>544</v>
      </c>
      <c r="BU239" s="60">
        <v>4615000000</v>
      </c>
      <c r="BV239" s="60" t="s">
        <v>544</v>
      </c>
      <c r="BW239" s="60">
        <v>300000000</v>
      </c>
      <c r="BX239" s="60" t="s">
        <v>544</v>
      </c>
      <c r="BY239" s="60" t="s">
        <v>544</v>
      </c>
      <c r="BZ239" s="60" t="s">
        <v>544</v>
      </c>
      <c r="CA239" s="60" t="s">
        <v>544</v>
      </c>
      <c r="CB239" s="60" t="s">
        <v>544</v>
      </c>
      <c r="CC239" s="60">
        <v>243000000</v>
      </c>
      <c r="CD239" s="60">
        <v>283000000</v>
      </c>
      <c r="CE239" s="60">
        <v>300000000</v>
      </c>
      <c r="CF239" s="60">
        <v>2265000000</v>
      </c>
      <c r="CG239" s="60">
        <v>69000000</v>
      </c>
      <c r="CH239" s="60">
        <v>-187000000</v>
      </c>
      <c r="CI239" s="60" t="s">
        <v>997</v>
      </c>
      <c r="CJ239" s="60" t="s">
        <v>544</v>
      </c>
      <c r="CK239" s="60">
        <v>4684000000</v>
      </c>
      <c r="CL239" s="60" t="s">
        <v>544</v>
      </c>
      <c r="CM239" s="85">
        <v>1193611</v>
      </c>
      <c r="CN239" s="60" t="s">
        <v>544</v>
      </c>
      <c r="CO239" s="60">
        <v>204000000</v>
      </c>
      <c r="CP239" s="60">
        <v>3870000000</v>
      </c>
      <c r="CQ239" s="60">
        <v>13826000000</v>
      </c>
      <c r="CR239" s="60" t="s">
        <v>544</v>
      </c>
      <c r="CS239" s="60" t="s">
        <v>544</v>
      </c>
      <c r="CT239" s="60">
        <v>779000000</v>
      </c>
      <c r="CU239" s="60">
        <v>1153000000</v>
      </c>
      <c r="CV239" s="60">
        <v>300000000</v>
      </c>
      <c r="CW239" s="60">
        <v>1932000000</v>
      </c>
      <c r="CX239" s="60">
        <v>4181000000</v>
      </c>
      <c r="CY239" s="60" t="s">
        <v>544</v>
      </c>
      <c r="CZ239" s="60">
        <f t="shared" si="6"/>
        <v>1</v>
      </c>
      <c r="DA239" s="60" t="str">
        <f t="shared" si="7"/>
        <v>Y</v>
      </c>
    </row>
    <row r="240" spans="1:105">
      <c r="A240" s="13" t="s">
        <v>997</v>
      </c>
      <c r="B240" s="13">
        <v>1193611</v>
      </c>
      <c r="C240" s="13">
        <v>2023</v>
      </c>
      <c r="D240" s="13" t="s">
        <v>11</v>
      </c>
      <c r="E240" s="13" t="s">
        <v>13</v>
      </c>
      <c r="F240" s="84" t="s">
        <v>1804</v>
      </c>
      <c r="G240" s="60" t="s">
        <v>1840</v>
      </c>
      <c r="H240" s="60" t="s">
        <v>2125</v>
      </c>
      <c r="I240" s="60" t="s">
        <v>540</v>
      </c>
      <c r="J240" s="60" t="s">
        <v>997</v>
      </c>
      <c r="K240" s="85">
        <v>1193611</v>
      </c>
      <c r="L240" s="60">
        <v>23141000000</v>
      </c>
      <c r="M240" s="60">
        <v>23141000000</v>
      </c>
      <c r="N240" s="60">
        <v>269000000</v>
      </c>
      <c r="O240" s="60">
        <v>1229000000</v>
      </c>
      <c r="P240" s="60">
        <v>-0.95164000000000004</v>
      </c>
      <c r="Q240" s="60" t="s">
        <v>544</v>
      </c>
      <c r="R240" s="85" t="s">
        <v>544</v>
      </c>
      <c r="S240" s="85" t="s">
        <v>544</v>
      </c>
      <c r="T240" s="60" t="s">
        <v>544</v>
      </c>
      <c r="U240" s="60" t="s">
        <v>544</v>
      </c>
      <c r="V240" s="60" t="s">
        <v>544</v>
      </c>
      <c r="W240" s="60" t="s">
        <v>1841</v>
      </c>
      <c r="X240" s="60">
        <v>4266000000</v>
      </c>
      <c r="Y240" s="60">
        <v>13620000000</v>
      </c>
      <c r="Z240" s="60">
        <v>26.592590000000001</v>
      </c>
      <c r="AA240" s="60" t="s">
        <v>544</v>
      </c>
      <c r="AB240" s="60">
        <v>20140000000</v>
      </c>
      <c r="AC240" s="60">
        <v>23141000000</v>
      </c>
      <c r="AD240" s="60">
        <v>11.2</v>
      </c>
      <c r="AE240" s="60">
        <v>18999000000</v>
      </c>
      <c r="AF240" s="60">
        <v>15.71237</v>
      </c>
      <c r="AG240" s="60" t="s">
        <v>1842</v>
      </c>
      <c r="AH240" s="60" t="s">
        <v>544</v>
      </c>
      <c r="AI240" s="60" t="s">
        <v>544</v>
      </c>
      <c r="AJ240" s="60" t="s">
        <v>544</v>
      </c>
      <c r="AK240" s="60">
        <v>19.459019999999999</v>
      </c>
      <c r="AL240" s="60">
        <v>13620000000</v>
      </c>
      <c r="AM240" s="60">
        <v>1287000000</v>
      </c>
      <c r="AN240" s="60">
        <v>879000000</v>
      </c>
      <c r="AO240" s="60">
        <v>3616000000</v>
      </c>
      <c r="AP240" s="60">
        <v>2918000000</v>
      </c>
      <c r="AQ240" s="60">
        <v>23141000000</v>
      </c>
      <c r="AR240" s="60">
        <v>1.3914</v>
      </c>
      <c r="AS240" s="60">
        <v>2937000000</v>
      </c>
      <c r="AT240" s="60" t="s">
        <v>544</v>
      </c>
      <c r="AU240" s="85">
        <v>1193611</v>
      </c>
      <c r="AV240" s="60" t="s">
        <v>544</v>
      </c>
      <c r="AW240" s="60" t="s">
        <v>544</v>
      </c>
      <c r="AX240" s="60" t="s">
        <v>544</v>
      </c>
      <c r="AY240" s="60">
        <v>18999000000</v>
      </c>
      <c r="AZ240" s="60">
        <v>253000000</v>
      </c>
      <c r="BA240" s="60">
        <v>334000000</v>
      </c>
      <c r="BB240" s="60" t="s">
        <v>1808</v>
      </c>
      <c r="BC240" s="60" t="s">
        <v>544</v>
      </c>
      <c r="BD240" s="60">
        <v>2328000000</v>
      </c>
      <c r="BE240" s="60" t="s">
        <v>544</v>
      </c>
      <c r="BF240" s="60" t="s">
        <v>544</v>
      </c>
      <c r="BG240" s="60">
        <v>-335000000</v>
      </c>
      <c r="BH240" s="60">
        <v>19333000000</v>
      </c>
      <c r="BI240" s="60">
        <v>720000000</v>
      </c>
      <c r="BJ240" s="60" t="s">
        <v>544</v>
      </c>
      <c r="BK240" s="60">
        <v>2092000000</v>
      </c>
      <c r="BL240" s="85" t="s">
        <v>2205</v>
      </c>
      <c r="BM240" s="60" t="s">
        <v>2206</v>
      </c>
      <c r="BN240" s="60">
        <v>29000000</v>
      </c>
      <c r="BO240" s="60">
        <v>17258000000</v>
      </c>
      <c r="BP240" s="60">
        <v>17005000000</v>
      </c>
      <c r="BQ240" s="60" t="s">
        <v>544</v>
      </c>
      <c r="BR240" s="60" t="s">
        <v>544</v>
      </c>
      <c r="BS240" s="60">
        <v>611000000</v>
      </c>
      <c r="BT240" s="60" t="s">
        <v>544</v>
      </c>
      <c r="BU240" s="60">
        <v>4961000000</v>
      </c>
      <c r="BV240" s="60" t="s">
        <v>544</v>
      </c>
      <c r="BW240" s="60">
        <v>334000000</v>
      </c>
      <c r="BX240" s="60" t="s">
        <v>544</v>
      </c>
      <c r="BY240" s="60" t="s">
        <v>544</v>
      </c>
      <c r="BZ240" s="60" t="s">
        <v>544</v>
      </c>
      <c r="CA240" s="60" t="s">
        <v>544</v>
      </c>
      <c r="CB240" s="60" t="s">
        <v>1825</v>
      </c>
      <c r="CC240" s="60">
        <v>541000000</v>
      </c>
      <c r="CD240" s="60">
        <v>265000000</v>
      </c>
      <c r="CE240" s="60">
        <v>968000000</v>
      </c>
      <c r="CF240" s="60">
        <v>2918000000</v>
      </c>
      <c r="CG240" s="60">
        <v>184000000</v>
      </c>
      <c r="CH240" s="60">
        <v>1375000000</v>
      </c>
      <c r="CI240" s="60" t="s">
        <v>997</v>
      </c>
      <c r="CJ240" s="60">
        <v>12.2</v>
      </c>
      <c r="CK240" s="60">
        <v>5145000000</v>
      </c>
      <c r="CL240" s="60" t="s">
        <v>544</v>
      </c>
      <c r="CM240" s="85">
        <v>1193611</v>
      </c>
      <c r="CN240" s="60" t="s">
        <v>544</v>
      </c>
      <c r="CO240" s="60">
        <v>720000000</v>
      </c>
      <c r="CP240" s="60">
        <v>4295000000</v>
      </c>
      <c r="CQ240" s="60">
        <v>13620000000</v>
      </c>
      <c r="CR240" s="60" t="s">
        <v>544</v>
      </c>
      <c r="CS240" s="60" t="s">
        <v>544</v>
      </c>
      <c r="CT240" s="60">
        <v>867000000</v>
      </c>
      <c r="CU240" s="60">
        <v>1225000000</v>
      </c>
      <c r="CV240" s="60">
        <v>968000000</v>
      </c>
      <c r="CW240" s="60">
        <v>2092000000</v>
      </c>
      <c r="CX240" s="60">
        <v>4266000000</v>
      </c>
      <c r="CY240" s="60">
        <v>12.2</v>
      </c>
      <c r="CZ240" s="60">
        <f t="shared" si="6"/>
        <v>1</v>
      </c>
      <c r="DA240" s="60" t="str">
        <f t="shared" si="7"/>
        <v>Y</v>
      </c>
    </row>
    <row r="241" spans="1:105">
      <c r="A241" s="13" t="s">
        <v>998</v>
      </c>
      <c r="B241" s="13">
        <v>115277</v>
      </c>
      <c r="C241" s="13">
        <v>2022</v>
      </c>
      <c r="D241" s="13" t="s">
        <v>10</v>
      </c>
      <c r="E241" s="13" t="s">
        <v>13</v>
      </c>
      <c r="F241" s="84" t="s">
        <v>1812</v>
      </c>
      <c r="G241" s="60" t="s">
        <v>1840</v>
      </c>
      <c r="H241" s="60" t="s">
        <v>545</v>
      </c>
      <c r="I241" s="60" t="s">
        <v>540</v>
      </c>
      <c r="J241" s="60" t="s">
        <v>998</v>
      </c>
      <c r="K241" s="85">
        <v>115277</v>
      </c>
      <c r="L241" s="60">
        <v>7640300000</v>
      </c>
      <c r="M241" s="60">
        <v>7640300000</v>
      </c>
      <c r="N241" s="60" t="s">
        <v>544</v>
      </c>
      <c r="O241" s="60" t="s">
        <v>544</v>
      </c>
      <c r="P241" s="60" t="s">
        <v>544</v>
      </c>
      <c r="Q241" s="60" t="s">
        <v>544</v>
      </c>
      <c r="R241" s="85" t="s">
        <v>544</v>
      </c>
      <c r="S241" s="85" t="s">
        <v>544</v>
      </c>
      <c r="T241" s="60" t="s">
        <v>544</v>
      </c>
      <c r="U241" s="60" t="s">
        <v>544</v>
      </c>
      <c r="V241" s="60" t="s">
        <v>544</v>
      </c>
      <c r="W241" s="60" t="s">
        <v>1841</v>
      </c>
      <c r="X241" s="60" t="s">
        <v>544</v>
      </c>
      <c r="Y241" s="60">
        <v>4913600000</v>
      </c>
      <c r="Z241" s="60" t="s">
        <v>544</v>
      </c>
      <c r="AA241" s="60" t="s">
        <v>544</v>
      </c>
      <c r="AB241" s="60" t="s">
        <v>544</v>
      </c>
      <c r="AC241" s="60">
        <v>7640300000</v>
      </c>
      <c r="AD241" s="60" t="s">
        <v>544</v>
      </c>
      <c r="AE241" s="60" t="s">
        <v>544</v>
      </c>
      <c r="AF241" s="60">
        <v>46.96</v>
      </c>
      <c r="AG241" s="60" t="s">
        <v>1842</v>
      </c>
      <c r="AH241" s="60" t="s">
        <v>544</v>
      </c>
      <c r="AI241" s="60" t="s">
        <v>544</v>
      </c>
      <c r="AJ241" s="60" t="s">
        <v>544</v>
      </c>
      <c r="AK241" s="60" t="s">
        <v>544</v>
      </c>
      <c r="AL241" s="60">
        <v>4913600000</v>
      </c>
      <c r="AM241" s="60">
        <v>1018500000</v>
      </c>
      <c r="AN241" s="60" t="s">
        <v>544</v>
      </c>
      <c r="AO241" s="60">
        <v>2769900000</v>
      </c>
      <c r="AP241" s="60">
        <v>1062500000</v>
      </c>
      <c r="AQ241" s="60">
        <v>7640300000</v>
      </c>
      <c r="AR241" s="60" t="s">
        <v>544</v>
      </c>
      <c r="AS241" s="60">
        <v>1060000000</v>
      </c>
      <c r="AT241" s="60" t="s">
        <v>544</v>
      </c>
      <c r="AU241" s="85">
        <v>115277</v>
      </c>
      <c r="AV241" s="60" t="s">
        <v>544</v>
      </c>
      <c r="AW241" s="60" t="s">
        <v>544</v>
      </c>
      <c r="AX241" s="60" t="s">
        <v>544</v>
      </c>
      <c r="AY241" s="60" t="s">
        <v>544</v>
      </c>
      <c r="AZ241" s="60">
        <v>1417100000</v>
      </c>
      <c r="BA241" s="60">
        <v>2135500000</v>
      </c>
      <c r="BB241" s="60" t="s">
        <v>1808</v>
      </c>
      <c r="BC241" s="60" t="s">
        <v>544</v>
      </c>
      <c r="BD241" s="60" t="s">
        <v>544</v>
      </c>
      <c r="BE241" s="60" t="s">
        <v>544</v>
      </c>
      <c r="BF241" s="60" t="s">
        <v>544</v>
      </c>
      <c r="BG241" s="60" t="s">
        <v>544</v>
      </c>
      <c r="BH241" s="60">
        <v>2135500000</v>
      </c>
      <c r="BI241" s="60" t="s">
        <v>544</v>
      </c>
      <c r="BJ241" s="60" t="s">
        <v>544</v>
      </c>
      <c r="BK241" s="60" t="s">
        <v>544</v>
      </c>
      <c r="BL241" s="85" t="s">
        <v>544</v>
      </c>
      <c r="BM241" s="60" t="s">
        <v>544</v>
      </c>
      <c r="BN241" s="60" t="s">
        <v>544</v>
      </c>
      <c r="BO241" s="60">
        <v>3876400000</v>
      </c>
      <c r="BP241" s="60">
        <v>2135500000</v>
      </c>
      <c r="BQ241" s="60">
        <v>323800000</v>
      </c>
      <c r="BR241" s="60" t="s">
        <v>544</v>
      </c>
      <c r="BS241" s="60">
        <v>755300000</v>
      </c>
      <c r="BT241" s="60" t="s">
        <v>544</v>
      </c>
      <c r="BU241" s="60" t="s">
        <v>544</v>
      </c>
      <c r="BV241" s="60" t="s">
        <v>544</v>
      </c>
      <c r="BW241" s="60">
        <v>2135500000</v>
      </c>
      <c r="BX241" s="60" t="s">
        <v>544</v>
      </c>
      <c r="BY241" s="60" t="s">
        <v>544</v>
      </c>
      <c r="BZ241" s="60" t="s">
        <v>544</v>
      </c>
      <c r="CA241" s="60" t="s">
        <v>544</v>
      </c>
      <c r="CB241" s="60" t="s">
        <v>2081</v>
      </c>
      <c r="CC241" s="60" t="s">
        <v>544</v>
      </c>
      <c r="CD241" s="60">
        <v>238700000</v>
      </c>
      <c r="CE241" s="60" t="s">
        <v>544</v>
      </c>
      <c r="CF241" s="60">
        <v>1062500000</v>
      </c>
      <c r="CG241" s="60" t="s">
        <v>544</v>
      </c>
      <c r="CH241" s="60" t="s">
        <v>544</v>
      </c>
      <c r="CI241" s="60" t="s">
        <v>998</v>
      </c>
      <c r="CJ241" s="60" t="s">
        <v>544</v>
      </c>
      <c r="CK241" s="60" t="s">
        <v>544</v>
      </c>
      <c r="CL241" s="60" t="s">
        <v>544</v>
      </c>
      <c r="CM241" s="85">
        <v>115277</v>
      </c>
      <c r="CN241" s="60" t="s">
        <v>544</v>
      </c>
      <c r="CO241" s="60" t="s">
        <v>544</v>
      </c>
      <c r="CP241" s="60" t="s">
        <v>544</v>
      </c>
      <c r="CQ241" s="60">
        <v>4913600000</v>
      </c>
      <c r="CR241" s="60" t="s">
        <v>544</v>
      </c>
      <c r="CS241" s="60" t="s">
        <v>544</v>
      </c>
      <c r="CT241" s="60" t="s">
        <v>544</v>
      </c>
      <c r="CU241" s="60" t="s">
        <v>544</v>
      </c>
      <c r="CV241" s="60" t="s">
        <v>544</v>
      </c>
      <c r="CW241" s="60" t="s">
        <v>544</v>
      </c>
      <c r="CX241" s="60" t="s">
        <v>544</v>
      </c>
      <c r="CY241" s="60" t="s">
        <v>544</v>
      </c>
      <c r="CZ241" s="60">
        <f t="shared" si="6"/>
        <v>1</v>
      </c>
      <c r="DA241" s="60" t="str">
        <f t="shared" si="7"/>
        <v>Y</v>
      </c>
    </row>
    <row r="242" spans="1:105">
      <c r="A242" s="13" t="s">
        <v>998</v>
      </c>
      <c r="B242" s="13">
        <v>115277</v>
      </c>
      <c r="C242" s="13">
        <v>2023</v>
      </c>
      <c r="D242" s="13" t="s">
        <v>10</v>
      </c>
      <c r="E242" s="13" t="s">
        <v>13</v>
      </c>
      <c r="F242" s="84" t="s">
        <v>1804</v>
      </c>
      <c r="G242" s="60" t="s">
        <v>1840</v>
      </c>
      <c r="H242" s="60" t="s">
        <v>545</v>
      </c>
      <c r="I242" s="60" t="s">
        <v>540</v>
      </c>
      <c r="J242" s="60" t="s">
        <v>998</v>
      </c>
      <c r="K242" s="85">
        <v>115277</v>
      </c>
      <c r="L242" s="60">
        <v>7488000000</v>
      </c>
      <c r="M242" s="60">
        <v>7488000000</v>
      </c>
      <c r="N242" s="60" t="s">
        <v>544</v>
      </c>
      <c r="O242" s="60" t="s">
        <v>544</v>
      </c>
      <c r="P242" s="60" t="s">
        <v>544</v>
      </c>
      <c r="Q242" s="60" t="s">
        <v>544</v>
      </c>
      <c r="R242" s="85" t="s">
        <v>544</v>
      </c>
      <c r="S242" s="85" t="s">
        <v>544</v>
      </c>
      <c r="T242" s="60" t="s">
        <v>544</v>
      </c>
      <c r="U242" s="60" t="s">
        <v>544</v>
      </c>
      <c r="V242" s="60" t="s">
        <v>544</v>
      </c>
      <c r="W242" s="60" t="s">
        <v>1841</v>
      </c>
      <c r="X242" s="60" t="s">
        <v>544</v>
      </c>
      <c r="Y242" s="60">
        <v>4652600000</v>
      </c>
      <c r="Z242" s="60" t="s">
        <v>544</v>
      </c>
      <c r="AA242" s="60" t="s">
        <v>544</v>
      </c>
      <c r="AB242" s="60" t="s">
        <v>544</v>
      </c>
      <c r="AC242" s="60">
        <v>7488000000</v>
      </c>
      <c r="AD242" s="60" t="s">
        <v>544</v>
      </c>
      <c r="AE242" s="60" t="s">
        <v>544</v>
      </c>
      <c r="AF242" s="60">
        <v>48.2</v>
      </c>
      <c r="AG242" s="60" t="s">
        <v>1842</v>
      </c>
      <c r="AH242" s="60" t="s">
        <v>544</v>
      </c>
      <c r="AI242" s="60" t="s">
        <v>544</v>
      </c>
      <c r="AJ242" s="60" t="s">
        <v>544</v>
      </c>
      <c r="AK242" s="60" t="s">
        <v>544</v>
      </c>
      <c r="AL242" s="60">
        <v>4652600000</v>
      </c>
      <c r="AM242" s="60">
        <v>967300000</v>
      </c>
      <c r="AN242" s="60" t="s">
        <v>544</v>
      </c>
      <c r="AO242" s="60">
        <v>2966100000</v>
      </c>
      <c r="AP242" s="60">
        <v>1061000000</v>
      </c>
      <c r="AQ242" s="60">
        <v>7488000000</v>
      </c>
      <c r="AR242" s="60" t="s">
        <v>544</v>
      </c>
      <c r="AS242" s="60">
        <v>1060000000</v>
      </c>
      <c r="AT242" s="60" t="s">
        <v>544</v>
      </c>
      <c r="AU242" s="85">
        <v>115277</v>
      </c>
      <c r="AV242" s="60" t="s">
        <v>544</v>
      </c>
      <c r="AW242" s="60" t="s">
        <v>544</v>
      </c>
      <c r="AX242" s="60" t="s">
        <v>544</v>
      </c>
      <c r="AY242" s="60" t="s">
        <v>544</v>
      </c>
      <c r="AZ242" s="60">
        <v>1174400000</v>
      </c>
      <c r="BA242" s="60">
        <v>1896900000</v>
      </c>
      <c r="BB242" s="60" t="s">
        <v>1808</v>
      </c>
      <c r="BC242" s="60" t="s">
        <v>544</v>
      </c>
      <c r="BD242" s="60" t="s">
        <v>544</v>
      </c>
      <c r="BE242" s="60" t="s">
        <v>544</v>
      </c>
      <c r="BF242" s="60" t="s">
        <v>544</v>
      </c>
      <c r="BG242" s="60" t="s">
        <v>544</v>
      </c>
      <c r="BH242" s="60">
        <v>1896900000</v>
      </c>
      <c r="BI242" s="60" t="s">
        <v>544</v>
      </c>
      <c r="BJ242" s="60" t="s">
        <v>544</v>
      </c>
      <c r="BK242" s="60" t="s">
        <v>544</v>
      </c>
      <c r="BL242" s="85" t="s">
        <v>544</v>
      </c>
      <c r="BM242" s="60" t="s">
        <v>544</v>
      </c>
      <c r="BN242" s="60" t="s">
        <v>544</v>
      </c>
      <c r="BO242" s="60">
        <v>3532800000</v>
      </c>
      <c r="BP242" s="60">
        <v>1896900000</v>
      </c>
      <c r="BQ242" s="60">
        <v>461500000</v>
      </c>
      <c r="BR242" s="60" t="s">
        <v>544</v>
      </c>
      <c r="BS242" s="60">
        <v>776000000</v>
      </c>
      <c r="BT242" s="60" t="s">
        <v>544</v>
      </c>
      <c r="BU242" s="60" t="s">
        <v>544</v>
      </c>
      <c r="BV242" s="60" t="s">
        <v>544</v>
      </c>
      <c r="BW242" s="60">
        <v>1896900000</v>
      </c>
      <c r="BX242" s="60" t="s">
        <v>544</v>
      </c>
      <c r="BY242" s="60" t="s">
        <v>544</v>
      </c>
      <c r="BZ242" s="60" t="s">
        <v>544</v>
      </c>
      <c r="CA242" s="60" t="s">
        <v>544</v>
      </c>
      <c r="CB242" s="60" t="s">
        <v>2081</v>
      </c>
      <c r="CC242" s="60" t="s">
        <v>544</v>
      </c>
      <c r="CD242" s="60">
        <v>213100000</v>
      </c>
      <c r="CE242" s="60" t="s">
        <v>544</v>
      </c>
      <c r="CF242" s="60">
        <v>1061000000</v>
      </c>
      <c r="CG242" s="60" t="s">
        <v>544</v>
      </c>
      <c r="CH242" s="60" t="s">
        <v>544</v>
      </c>
      <c r="CI242" s="60" t="s">
        <v>998</v>
      </c>
      <c r="CJ242" s="60" t="s">
        <v>544</v>
      </c>
      <c r="CK242" s="60" t="s">
        <v>544</v>
      </c>
      <c r="CL242" s="60" t="s">
        <v>544</v>
      </c>
      <c r="CM242" s="85">
        <v>115277</v>
      </c>
      <c r="CN242" s="60" t="s">
        <v>544</v>
      </c>
      <c r="CO242" s="60" t="s">
        <v>544</v>
      </c>
      <c r="CP242" s="60" t="s">
        <v>544</v>
      </c>
      <c r="CQ242" s="60">
        <v>4652600000</v>
      </c>
      <c r="CR242" s="60" t="s">
        <v>544</v>
      </c>
      <c r="CS242" s="60" t="s">
        <v>544</v>
      </c>
      <c r="CT242" s="60" t="s">
        <v>544</v>
      </c>
      <c r="CU242" s="60" t="s">
        <v>544</v>
      </c>
      <c r="CV242" s="60" t="s">
        <v>544</v>
      </c>
      <c r="CW242" s="60" t="s">
        <v>544</v>
      </c>
      <c r="CX242" s="60" t="s">
        <v>544</v>
      </c>
      <c r="CY242" s="60" t="s">
        <v>544</v>
      </c>
      <c r="CZ242" s="60">
        <f t="shared" si="6"/>
        <v>1</v>
      </c>
      <c r="DA242" s="60" t="str">
        <f t="shared" si="7"/>
        <v>Y</v>
      </c>
    </row>
    <row r="243" spans="1:105">
      <c r="A243" s="13" t="s">
        <v>999</v>
      </c>
      <c r="B243" s="13">
        <v>115104</v>
      </c>
      <c r="C243" s="13">
        <v>2022</v>
      </c>
      <c r="D243" s="13" t="s">
        <v>10</v>
      </c>
      <c r="E243" s="13" t="s">
        <v>13</v>
      </c>
      <c r="F243" s="84" t="s">
        <v>1812</v>
      </c>
      <c r="G243" s="60" t="s">
        <v>2207</v>
      </c>
      <c r="H243" s="60" t="s">
        <v>2213</v>
      </c>
      <c r="I243" s="60" t="s">
        <v>2209</v>
      </c>
      <c r="J243" s="60" t="s">
        <v>2210</v>
      </c>
      <c r="K243" s="85">
        <v>1006437</v>
      </c>
      <c r="L243" s="60">
        <v>63748000000</v>
      </c>
      <c r="M243" s="60">
        <v>3406224368.2063999</v>
      </c>
      <c r="N243" s="60">
        <v>127517011.5882</v>
      </c>
      <c r="O243" s="60">
        <v>-20304405.784000002</v>
      </c>
      <c r="P243" s="60">
        <v>-1.07</v>
      </c>
      <c r="Q243" s="60" t="s">
        <v>544</v>
      </c>
      <c r="R243" s="85">
        <v>1138</v>
      </c>
      <c r="S243" s="85" t="s">
        <v>544</v>
      </c>
      <c r="T243" s="60">
        <v>591258953.16540003</v>
      </c>
      <c r="U243" s="60" t="s">
        <v>544</v>
      </c>
      <c r="V243" s="60" t="s">
        <v>544</v>
      </c>
      <c r="W243" s="60" t="s">
        <v>2211</v>
      </c>
      <c r="X243" s="60">
        <v>100415973.1312</v>
      </c>
      <c r="Y243" s="60">
        <v>2112550526.7376001</v>
      </c>
      <c r="Z243" s="60">
        <v>30.67</v>
      </c>
      <c r="AA243" s="60">
        <v>83039676.391900003</v>
      </c>
      <c r="AB243" s="60">
        <v>2388781280.8994999</v>
      </c>
      <c r="AC243" s="60">
        <v>3406224368.2063999</v>
      </c>
      <c r="AD243" s="60">
        <v>6.83</v>
      </c>
      <c r="AE243" s="60">
        <v>96082585.475799993</v>
      </c>
      <c r="AF243" s="60">
        <v>12.5</v>
      </c>
      <c r="AG243" s="60" t="s">
        <v>2212</v>
      </c>
      <c r="AH243" s="60" t="s">
        <v>544</v>
      </c>
      <c r="AI243" s="60">
        <v>278864983.64920002</v>
      </c>
      <c r="AJ243" s="60">
        <v>1779307.1384000001</v>
      </c>
      <c r="AK243" s="60">
        <v>4.38</v>
      </c>
      <c r="AL243" s="60">
        <v>2293537587.9784999</v>
      </c>
      <c r="AM243" s="60">
        <v>214751150.75389999</v>
      </c>
      <c r="AN243" s="60">
        <v>261264269.7933</v>
      </c>
      <c r="AO243" s="60">
        <v>365949511.40380001</v>
      </c>
      <c r="AP243" s="60">
        <v>272185902.7992</v>
      </c>
      <c r="AQ243" s="60">
        <v>3406224368.2063999</v>
      </c>
      <c r="AR243" s="60">
        <v>5.7</v>
      </c>
      <c r="AS243" s="60">
        <v>229546650.65279999</v>
      </c>
      <c r="AT243" s="60">
        <v>591258953.16540003</v>
      </c>
      <c r="AU243" s="85">
        <v>115104</v>
      </c>
      <c r="AV243" s="60" t="s">
        <v>544</v>
      </c>
      <c r="AW243" s="60">
        <v>88500492.894800007</v>
      </c>
      <c r="AX243" s="60" t="s">
        <v>544</v>
      </c>
      <c r="AY243" s="60">
        <v>97856549.3495</v>
      </c>
      <c r="AZ243" s="60">
        <v>406665188.26539999</v>
      </c>
      <c r="BA243" s="60">
        <v>1547398764.7986</v>
      </c>
      <c r="BB243" s="60" t="s">
        <v>1808</v>
      </c>
      <c r="BC243" s="60">
        <v>4046582580.5163002</v>
      </c>
      <c r="BD243" s="60">
        <v>124567529.4848</v>
      </c>
      <c r="BE243" s="60">
        <v>254440920.7969</v>
      </c>
      <c r="BF243" s="60">
        <v>100415973.1312</v>
      </c>
      <c r="BG243" s="60">
        <v>17386983.2687</v>
      </c>
      <c r="BH243" s="60">
        <v>2236519610.5781999</v>
      </c>
      <c r="BI243" s="60">
        <v>98428278.670300007</v>
      </c>
      <c r="BJ243" s="60" t="s">
        <v>544</v>
      </c>
      <c r="BK243" s="60">
        <v>89617235.213</v>
      </c>
      <c r="BL243" s="85" t="s">
        <v>544</v>
      </c>
      <c r="BM243" s="60" t="s">
        <v>544</v>
      </c>
      <c r="BN243" s="60">
        <v>63403178.692900002</v>
      </c>
      <c r="BO243" s="60">
        <v>2845812082.0386</v>
      </c>
      <c r="BP243" s="60">
        <v>2111952081.0934</v>
      </c>
      <c r="BQ243" s="60">
        <v>93646056.7817</v>
      </c>
      <c r="BR243" s="60" t="s">
        <v>544</v>
      </c>
      <c r="BS243" s="60">
        <v>94848291.334700003</v>
      </c>
      <c r="BT243" s="60">
        <v>9446891.9541999996</v>
      </c>
      <c r="BU243" s="60">
        <v>246436710.30630001</v>
      </c>
      <c r="BV243" s="60" t="s">
        <v>544</v>
      </c>
      <c r="BW243" s="60">
        <v>1547404108.0632999</v>
      </c>
      <c r="BX243" s="60">
        <v>228910802.1559</v>
      </c>
      <c r="BY243" s="60" t="s">
        <v>544</v>
      </c>
      <c r="BZ243" s="60" t="s">
        <v>544</v>
      </c>
      <c r="CA243" s="60" t="s">
        <v>544</v>
      </c>
      <c r="CB243" s="60" t="s">
        <v>1861</v>
      </c>
      <c r="CC243" s="60">
        <v>145523813.5598</v>
      </c>
      <c r="CD243" s="60">
        <v>84599909.678399995</v>
      </c>
      <c r="CE243" s="60">
        <v>94506322.395199999</v>
      </c>
      <c r="CF243" s="60">
        <v>272185902.7992</v>
      </c>
      <c r="CG243" s="60">
        <v>115243532.6182</v>
      </c>
      <c r="CH243" s="60" t="s">
        <v>544</v>
      </c>
      <c r="CI243" s="60" t="s">
        <v>2210</v>
      </c>
      <c r="CJ243" s="60">
        <v>11.67</v>
      </c>
      <c r="CK243" s="60">
        <v>361680242.92449999</v>
      </c>
      <c r="CL243" s="60">
        <v>190.05</v>
      </c>
      <c r="CM243" s="85">
        <v>1006437</v>
      </c>
      <c r="CN243" s="60" t="s">
        <v>544</v>
      </c>
      <c r="CO243" s="60">
        <v>98428278.670300007</v>
      </c>
      <c r="CP243" s="60">
        <v>163819151.82409999</v>
      </c>
      <c r="CQ243" s="60">
        <v>2112550526.7376001</v>
      </c>
      <c r="CR243" s="60">
        <v>0</v>
      </c>
      <c r="CS243" s="60" t="s">
        <v>544</v>
      </c>
      <c r="CT243" s="60">
        <v>33742716.4542</v>
      </c>
      <c r="CU243" s="60">
        <v>55874518.7588</v>
      </c>
      <c r="CV243" s="60">
        <v>94506322.395199999</v>
      </c>
      <c r="CW243" s="60">
        <v>89617235.213</v>
      </c>
      <c r="CX243" s="60">
        <v>100415973.1312</v>
      </c>
      <c r="CY243" s="60">
        <v>9.58</v>
      </c>
      <c r="CZ243" s="60">
        <f t="shared" si="6"/>
        <v>18.715150004509976</v>
      </c>
      <c r="DA243" s="60" t="str">
        <f t="shared" si="7"/>
        <v>N</v>
      </c>
    </row>
    <row r="244" spans="1:105">
      <c r="A244" s="13" t="s">
        <v>999</v>
      </c>
      <c r="B244" s="13">
        <v>115104</v>
      </c>
      <c r="C244" s="13">
        <v>2023</v>
      </c>
      <c r="D244" s="13" t="s">
        <v>10</v>
      </c>
      <c r="E244" s="13" t="s">
        <v>13</v>
      </c>
      <c r="F244" s="84" t="s">
        <v>1804</v>
      </c>
      <c r="G244" s="60" t="s">
        <v>2207</v>
      </c>
      <c r="H244" s="60" t="s">
        <v>2208</v>
      </c>
      <c r="I244" s="60" t="s">
        <v>2209</v>
      </c>
      <c r="J244" s="60" t="s">
        <v>2210</v>
      </c>
      <c r="K244" s="85">
        <v>1006437</v>
      </c>
      <c r="L244" s="60">
        <v>89762600000</v>
      </c>
      <c r="M244" s="60">
        <v>3046440233.8497</v>
      </c>
      <c r="N244" s="60">
        <v>38999142.991800003</v>
      </c>
      <c r="O244" s="60">
        <v>-44860383.958400004</v>
      </c>
      <c r="P244" s="60">
        <v>-2.66</v>
      </c>
      <c r="Q244" s="60" t="s">
        <v>544</v>
      </c>
      <c r="R244" s="85">
        <v>1256</v>
      </c>
      <c r="S244" s="85" t="s">
        <v>544</v>
      </c>
      <c r="T244" s="60">
        <v>573407206.15219998</v>
      </c>
      <c r="U244" s="60" t="s">
        <v>544</v>
      </c>
      <c r="V244" s="60" t="s">
        <v>544</v>
      </c>
      <c r="W244" s="60" t="s">
        <v>2211</v>
      </c>
      <c r="X244" s="60">
        <v>73029637.011399999</v>
      </c>
      <c r="Y244" s="60">
        <v>1375300993.4233999</v>
      </c>
      <c r="Z244" s="60">
        <v>40.17</v>
      </c>
      <c r="AA244" s="60">
        <v>593298771.47070003</v>
      </c>
      <c r="AB244" s="60">
        <v>2189606221.4674001</v>
      </c>
      <c r="AC244" s="60">
        <v>3046440233.8497</v>
      </c>
      <c r="AD244" s="60">
        <v>7.29</v>
      </c>
      <c r="AE244" s="60">
        <v>138283881.403</v>
      </c>
      <c r="AF244" s="60">
        <v>12.79</v>
      </c>
      <c r="AG244" s="60" t="s">
        <v>2212</v>
      </c>
      <c r="AH244" s="60" t="s">
        <v>544</v>
      </c>
      <c r="AI244" s="60">
        <v>273391085.5941</v>
      </c>
      <c r="AJ244" s="60">
        <v>862047.02110000001</v>
      </c>
      <c r="AK244" s="60">
        <v>3.68</v>
      </c>
      <c r="AL244" s="60">
        <v>2141124561.2430999</v>
      </c>
      <c r="AM244" s="60">
        <v>181006117.23800001</v>
      </c>
      <c r="AN244" s="60">
        <v>376775638.1846</v>
      </c>
      <c r="AO244" s="60">
        <v>360291534.3197</v>
      </c>
      <c r="AP244" s="60">
        <v>250797987.09130001</v>
      </c>
      <c r="AQ244" s="60">
        <v>3046440233.8497</v>
      </c>
      <c r="AR244" s="60">
        <v>2.1800000000000002</v>
      </c>
      <c r="AS244" s="60">
        <v>232694999.6473</v>
      </c>
      <c r="AT244" s="60">
        <v>573407206.15219998</v>
      </c>
      <c r="AU244" s="85">
        <v>115104</v>
      </c>
      <c r="AV244" s="60" t="s">
        <v>544</v>
      </c>
      <c r="AW244" s="60">
        <v>171669537.09959999</v>
      </c>
      <c r="AX244" s="60" t="s">
        <v>544</v>
      </c>
      <c r="AY244" s="60">
        <v>139145928.42410001</v>
      </c>
      <c r="AZ244" s="60">
        <v>459369245.69029999</v>
      </c>
      <c r="BA244" s="60">
        <v>1076771394.8938999</v>
      </c>
      <c r="BB244" s="60" t="s">
        <v>1808</v>
      </c>
      <c r="BC244" s="60">
        <v>3695422491.4457998</v>
      </c>
      <c r="BD244" s="60">
        <v>44018700.252700001</v>
      </c>
      <c r="BE244" s="60">
        <v>206731772.43579999</v>
      </c>
      <c r="BF244" s="60">
        <v>2110997.0359999998</v>
      </c>
      <c r="BG244" s="60">
        <v>28691911.483100001</v>
      </c>
      <c r="BH244" s="60">
        <v>1789324529.4702001</v>
      </c>
      <c r="BI244" s="60">
        <v>77913438.835899994</v>
      </c>
      <c r="BJ244" s="60" t="s">
        <v>544</v>
      </c>
      <c r="BK244" s="60">
        <v>86119854.966299996</v>
      </c>
      <c r="BL244" s="85" t="s">
        <v>544</v>
      </c>
      <c r="BM244" s="60" t="s">
        <v>544</v>
      </c>
      <c r="BN244" s="60">
        <v>124491129.06470001</v>
      </c>
      <c r="BO244" s="60">
        <v>2428328762.4909</v>
      </c>
      <c r="BP244" s="60">
        <v>1745305829.2175</v>
      </c>
      <c r="BQ244" s="60">
        <v>93243621.491300002</v>
      </c>
      <c r="BR244" s="60" t="s">
        <v>544</v>
      </c>
      <c r="BS244" s="60">
        <v>120082471.2676</v>
      </c>
      <c r="BT244" s="60">
        <v>855259.24930000002</v>
      </c>
      <c r="BU244" s="60">
        <v>218824187.9332</v>
      </c>
      <c r="BV244" s="60" t="s">
        <v>544</v>
      </c>
      <c r="BW244" s="60">
        <v>1076771394.8938999</v>
      </c>
      <c r="BX244" s="60">
        <v>223436478.8849</v>
      </c>
      <c r="BY244" s="60" t="s">
        <v>544</v>
      </c>
      <c r="BZ244" s="60" t="s">
        <v>544</v>
      </c>
      <c r="CA244" s="60" t="s">
        <v>544</v>
      </c>
      <c r="CB244" s="60" t="s">
        <v>1833</v>
      </c>
      <c r="CC244" s="60">
        <v>203222494.40490001</v>
      </c>
      <c r="CD244" s="60">
        <v>126863455.3158</v>
      </c>
      <c r="CE244" s="60">
        <v>127437022.0346</v>
      </c>
      <c r="CF244" s="60">
        <v>250797987.09130001</v>
      </c>
      <c r="CG244" s="60">
        <v>230726545.8195</v>
      </c>
      <c r="CH244" s="60" t="s">
        <v>544</v>
      </c>
      <c r="CI244" s="60" t="s">
        <v>2210</v>
      </c>
      <c r="CJ244" s="60">
        <v>12.49</v>
      </c>
      <c r="CK244" s="60">
        <v>449805275.19590002</v>
      </c>
      <c r="CL244" s="60">
        <v>210.09</v>
      </c>
      <c r="CM244" s="85">
        <v>1006437</v>
      </c>
      <c r="CN244" s="60" t="s">
        <v>544</v>
      </c>
      <c r="CO244" s="60">
        <v>77913438.835899994</v>
      </c>
      <c r="CP244" s="60">
        <v>197520766.07609999</v>
      </c>
      <c r="CQ244" s="60">
        <v>1375300993.4233999</v>
      </c>
      <c r="CR244" s="60">
        <v>254541.44330000001</v>
      </c>
      <c r="CS244" s="60" t="s">
        <v>544</v>
      </c>
      <c r="CT244" s="60">
        <v>47039258.7126</v>
      </c>
      <c r="CU244" s="60">
        <v>39080596.253700003</v>
      </c>
      <c r="CV244" s="60">
        <v>127437022.0346</v>
      </c>
      <c r="CW244" s="60">
        <v>86119854.966299996</v>
      </c>
      <c r="CX244" s="60">
        <v>73029637.011399999</v>
      </c>
      <c r="CY244" s="60">
        <v>10.199999999999999</v>
      </c>
      <c r="CZ244" s="60">
        <f t="shared" si="6"/>
        <v>29.46475003928423</v>
      </c>
      <c r="DA244" s="60" t="str">
        <f t="shared" si="7"/>
        <v>N</v>
      </c>
    </row>
    <row r="245" spans="1:105">
      <c r="A245" s="13" t="s">
        <v>1000</v>
      </c>
      <c r="B245" s="13">
        <v>112091</v>
      </c>
      <c r="C245" s="13">
        <v>2022</v>
      </c>
      <c r="D245" s="13" t="s">
        <v>1</v>
      </c>
      <c r="E245" s="13" t="s">
        <v>13</v>
      </c>
      <c r="F245" s="84" t="s">
        <v>1812</v>
      </c>
      <c r="G245" s="60" t="s">
        <v>2193</v>
      </c>
      <c r="H245" s="60" t="s">
        <v>2215</v>
      </c>
      <c r="I245" s="60" t="s">
        <v>2195</v>
      </c>
      <c r="J245" s="60" t="s">
        <v>2210</v>
      </c>
      <c r="K245" s="85">
        <v>1006437</v>
      </c>
      <c r="L245" s="60">
        <v>7166000000</v>
      </c>
      <c r="M245" s="60">
        <v>23414474759.0928</v>
      </c>
      <c r="N245" s="60">
        <v>266623100.80129999</v>
      </c>
      <c r="O245" s="60">
        <v>81032511.027799994</v>
      </c>
      <c r="P245" s="60">
        <v>-0.24</v>
      </c>
      <c r="Q245" s="60" t="s">
        <v>544</v>
      </c>
      <c r="R245" s="85" t="s">
        <v>544</v>
      </c>
      <c r="S245" s="85" t="s">
        <v>544</v>
      </c>
      <c r="T245" s="60">
        <v>12836464629.998899</v>
      </c>
      <c r="U245" s="60" t="s">
        <v>544</v>
      </c>
      <c r="V245" s="60" t="s">
        <v>544</v>
      </c>
      <c r="W245" s="60" t="s">
        <v>2196</v>
      </c>
      <c r="X245" s="60">
        <v>488482274.13959998</v>
      </c>
      <c r="Y245" s="60">
        <v>12849207645.846001</v>
      </c>
      <c r="Z245" s="60">
        <v>7.43</v>
      </c>
      <c r="AA245" s="60" t="s">
        <v>544</v>
      </c>
      <c r="AB245" s="60">
        <v>21054076131.4109</v>
      </c>
      <c r="AC245" s="60">
        <v>23414474759.0928</v>
      </c>
      <c r="AD245" s="60">
        <v>10.9</v>
      </c>
      <c r="AE245" s="60">
        <v>1486358438.1679001</v>
      </c>
      <c r="AF245" s="60">
        <v>17.170000000000002</v>
      </c>
      <c r="AG245" s="60" t="s">
        <v>2197</v>
      </c>
      <c r="AH245" s="60" t="s">
        <v>544</v>
      </c>
      <c r="AI245" s="60">
        <v>2784512334.5938001</v>
      </c>
      <c r="AJ245" s="60" t="s">
        <v>544</v>
      </c>
      <c r="AK245" s="60">
        <v>2.65</v>
      </c>
      <c r="AL245" s="60">
        <v>16043456951.524099</v>
      </c>
      <c r="AM245" s="60">
        <v>582911289.00670004</v>
      </c>
      <c r="AN245" s="60">
        <v>575069433.10080004</v>
      </c>
      <c r="AO245" s="60">
        <v>2154549910.1515002</v>
      </c>
      <c r="AP245" s="60">
        <v>2595000816.8674002</v>
      </c>
      <c r="AQ245" s="60">
        <v>23414474759.0928</v>
      </c>
      <c r="AR245" s="60">
        <v>1.86</v>
      </c>
      <c r="AS245" s="60">
        <v>3429831726.8518</v>
      </c>
      <c r="AT245" s="60">
        <v>12836464629.998899</v>
      </c>
      <c r="AU245" s="85">
        <v>112091</v>
      </c>
      <c r="AV245" s="60" t="s">
        <v>544</v>
      </c>
      <c r="AW245" s="60" t="s">
        <v>544</v>
      </c>
      <c r="AX245" s="60" t="s">
        <v>544</v>
      </c>
      <c r="AY245" s="60">
        <v>1486358438.1679001</v>
      </c>
      <c r="AZ245" s="60">
        <v>3303708544.3649001</v>
      </c>
      <c r="BA245" s="60" t="s">
        <v>544</v>
      </c>
      <c r="BB245" s="60" t="s">
        <v>1808</v>
      </c>
      <c r="BC245" s="60">
        <v>25509557261.957802</v>
      </c>
      <c r="BD245" s="60">
        <v>509067145.8926</v>
      </c>
      <c r="BE245" s="60" t="s">
        <v>544</v>
      </c>
      <c r="BF245" s="60" t="s">
        <v>544</v>
      </c>
      <c r="BG245" s="60">
        <v>133638294.39669999</v>
      </c>
      <c r="BH245" s="60">
        <v>14322823068.1668</v>
      </c>
      <c r="BI245" s="60">
        <v>28099983.662900001</v>
      </c>
      <c r="BJ245" s="60" t="s">
        <v>544</v>
      </c>
      <c r="BK245" s="60">
        <v>429668354.8452</v>
      </c>
      <c r="BL245" s="85" t="s">
        <v>544</v>
      </c>
      <c r="BM245" s="60" t="s">
        <v>544</v>
      </c>
      <c r="BN245" s="60">
        <v>268910308.77380002</v>
      </c>
      <c r="BO245" s="60">
        <v>18845940205.902199</v>
      </c>
      <c r="BP245" s="60">
        <v>13813755922.2742</v>
      </c>
      <c r="BQ245" s="60">
        <v>1575232805.1017001</v>
      </c>
      <c r="BR245" s="60" t="s">
        <v>544</v>
      </c>
      <c r="BS245" s="60">
        <v>677340303.87380004</v>
      </c>
      <c r="BT245" s="60">
        <v>3194249305.6781001</v>
      </c>
      <c r="BU245" s="60">
        <v>816206502.20780003</v>
      </c>
      <c r="BV245" s="60" t="s">
        <v>544</v>
      </c>
      <c r="BW245" s="60" t="s">
        <v>544</v>
      </c>
      <c r="BX245" s="60">
        <v>2278385884.6658001</v>
      </c>
      <c r="BY245" s="60" t="s">
        <v>544</v>
      </c>
      <c r="BZ245" s="60">
        <v>326743.99609999999</v>
      </c>
      <c r="CA245" s="60">
        <v>-61427871.262999997</v>
      </c>
      <c r="CB245" s="60" t="s">
        <v>1979</v>
      </c>
      <c r="CC245" s="60">
        <v>358438163.69980001</v>
      </c>
      <c r="CD245" s="60">
        <v>532919457.60650003</v>
      </c>
      <c r="CE245" s="60">
        <v>245384741.05610001</v>
      </c>
      <c r="CF245" s="60">
        <v>2595000816.8674002</v>
      </c>
      <c r="CG245" s="60">
        <v>240810325.111</v>
      </c>
      <c r="CH245" s="60">
        <v>40842999.509999998</v>
      </c>
      <c r="CI245" s="60" t="s">
        <v>2210</v>
      </c>
      <c r="CJ245" s="60">
        <v>13.2</v>
      </c>
      <c r="CK245" s="60">
        <v>1063551707.2404</v>
      </c>
      <c r="CL245" s="60">
        <v>151</v>
      </c>
      <c r="CM245" s="85">
        <v>1006437</v>
      </c>
      <c r="CN245" s="60">
        <v>21891847.737399999</v>
      </c>
      <c r="CO245" s="60">
        <v>28099983.662900001</v>
      </c>
      <c r="CP245" s="60">
        <v>757392582.91340005</v>
      </c>
      <c r="CQ245" s="60">
        <v>12849207645.846001</v>
      </c>
      <c r="CR245" s="60">
        <v>6534879.9216</v>
      </c>
      <c r="CS245" s="60">
        <v>21891847.737399999</v>
      </c>
      <c r="CT245" s="60">
        <v>174154549.91060001</v>
      </c>
      <c r="CU245" s="60">
        <v>255513804.9346</v>
      </c>
      <c r="CV245" s="60">
        <v>245384741.05610001</v>
      </c>
      <c r="CW245" s="60">
        <v>429668354.8452</v>
      </c>
      <c r="CX245" s="60">
        <v>488482274.13959998</v>
      </c>
      <c r="CY245" s="60">
        <v>10.8</v>
      </c>
      <c r="CZ245" s="60">
        <f t="shared" si="6"/>
        <v>0.3060499999991308</v>
      </c>
      <c r="DA245" s="60" t="str">
        <f t="shared" si="7"/>
        <v>N</v>
      </c>
    </row>
    <row r="246" spans="1:105">
      <c r="A246" s="13" t="s">
        <v>1000</v>
      </c>
      <c r="B246" s="13">
        <v>112091</v>
      </c>
      <c r="C246" s="13">
        <v>2023</v>
      </c>
      <c r="D246" s="13" t="s">
        <v>1</v>
      </c>
      <c r="E246" s="13" t="s">
        <v>13</v>
      </c>
      <c r="F246" s="84" t="s">
        <v>1804</v>
      </c>
      <c r="G246" s="60" t="s">
        <v>2193</v>
      </c>
      <c r="H246" s="60" t="s">
        <v>2214</v>
      </c>
      <c r="I246" s="60" t="s">
        <v>2195</v>
      </c>
      <c r="J246" s="60" t="s">
        <v>2210</v>
      </c>
      <c r="K246" s="85">
        <v>1006437</v>
      </c>
      <c r="L246" s="60">
        <v>7426100000</v>
      </c>
      <c r="M246" s="60">
        <v>24185311838.398701</v>
      </c>
      <c r="N246" s="60">
        <v>234163816.9673</v>
      </c>
      <c r="O246" s="60">
        <v>-19540791.401999999</v>
      </c>
      <c r="P246" s="60">
        <v>-0.47</v>
      </c>
      <c r="Q246" s="60" t="s">
        <v>544</v>
      </c>
      <c r="R246" s="85" t="s">
        <v>544</v>
      </c>
      <c r="S246" s="85" t="s">
        <v>544</v>
      </c>
      <c r="T246" s="60">
        <v>12688812896.8887</v>
      </c>
      <c r="U246" s="60" t="s">
        <v>544</v>
      </c>
      <c r="V246" s="60" t="s">
        <v>544</v>
      </c>
      <c r="W246" s="60" t="s">
        <v>2196</v>
      </c>
      <c r="X246" s="60">
        <v>444227324.5388</v>
      </c>
      <c r="Y246" s="60">
        <v>14535743364.2344</v>
      </c>
      <c r="Z246" s="60">
        <v>5.68</v>
      </c>
      <c r="AA246" s="60" t="s">
        <v>544</v>
      </c>
      <c r="AB246" s="60">
        <v>20709656407.696301</v>
      </c>
      <c r="AC246" s="60">
        <v>24185311838.398701</v>
      </c>
      <c r="AD246" s="60">
        <v>12.6</v>
      </c>
      <c r="AE246" s="60">
        <v>1704934049.8245001</v>
      </c>
      <c r="AF246" s="60">
        <v>21.74</v>
      </c>
      <c r="AG246" s="60" t="s">
        <v>2197</v>
      </c>
      <c r="AH246" s="60" t="s">
        <v>544</v>
      </c>
      <c r="AI246" s="60">
        <v>3334310372.8945999</v>
      </c>
      <c r="AJ246" s="60" t="s">
        <v>544</v>
      </c>
      <c r="AK246" s="60">
        <v>2.3199999999999998</v>
      </c>
      <c r="AL246" s="60">
        <v>18245888291.760799</v>
      </c>
      <c r="AM246" s="60">
        <v>601205015.46819997</v>
      </c>
      <c r="AN246" s="60">
        <v>1020680670.8978</v>
      </c>
      <c r="AO246" s="60">
        <v>2834391792.8600998</v>
      </c>
      <c r="AP246" s="60">
        <v>2760136785.5324998</v>
      </c>
      <c r="AQ246" s="60">
        <v>24185311838.398701</v>
      </c>
      <c r="AR246" s="60">
        <v>1.63</v>
      </c>
      <c r="AS246" s="60">
        <v>3554144276.1671</v>
      </c>
      <c r="AT246" s="60">
        <v>12688812896.8887</v>
      </c>
      <c r="AU246" s="85">
        <v>112091</v>
      </c>
      <c r="AV246" s="60" t="s">
        <v>544</v>
      </c>
      <c r="AW246" s="60" t="s">
        <v>544</v>
      </c>
      <c r="AX246" s="60" t="s">
        <v>544</v>
      </c>
      <c r="AY246" s="60">
        <v>1704934049.8245001</v>
      </c>
      <c r="AZ246" s="60">
        <v>3555772675.4506001</v>
      </c>
      <c r="BA246" s="60" t="s">
        <v>544</v>
      </c>
      <c r="BB246" s="60" t="s">
        <v>1808</v>
      </c>
      <c r="BC246" s="60">
        <v>26426966292.0648</v>
      </c>
      <c r="BD246" s="60">
        <v>595017098.19089997</v>
      </c>
      <c r="BE246" s="60" t="s">
        <v>544</v>
      </c>
      <c r="BF246" s="60" t="s">
        <v>544</v>
      </c>
      <c r="BG246" s="60">
        <v>122781305.97589999</v>
      </c>
      <c r="BH246" s="60">
        <v>14393746946.7132</v>
      </c>
      <c r="BI246" s="60">
        <v>101612115.2904</v>
      </c>
      <c r="BJ246" s="60" t="s">
        <v>544</v>
      </c>
      <c r="BK246" s="60">
        <v>483960267.05620003</v>
      </c>
      <c r="BL246" s="85" t="s">
        <v>544</v>
      </c>
      <c r="BM246" s="60" t="s">
        <v>544</v>
      </c>
      <c r="BN246" s="60">
        <v>277804917.7651</v>
      </c>
      <c r="BO246" s="60">
        <v>19651848233.134701</v>
      </c>
      <c r="BP246" s="60">
        <v>13798729848.522301</v>
      </c>
      <c r="BQ246" s="60">
        <v>2138088259.2355001</v>
      </c>
      <c r="BR246" s="60" t="s">
        <v>544</v>
      </c>
      <c r="BS246" s="60">
        <v>1053248656.5678</v>
      </c>
      <c r="BT246" s="60">
        <v>3710144927.5264001</v>
      </c>
      <c r="BU246" s="60">
        <v>939912066.43620002</v>
      </c>
      <c r="BV246" s="60" t="s">
        <v>544</v>
      </c>
      <c r="BW246" s="60" t="s">
        <v>544</v>
      </c>
      <c r="BX246" s="60">
        <v>2805731965.4705</v>
      </c>
      <c r="BY246" s="60">
        <v>33219345.383400001</v>
      </c>
      <c r="BZ246" s="60">
        <v>9770395.7009999994</v>
      </c>
      <c r="CA246" s="60">
        <v>-112033870.70479999</v>
      </c>
      <c r="CB246" s="60" t="s">
        <v>1979</v>
      </c>
      <c r="CC246" s="60">
        <v>675460022.79579997</v>
      </c>
      <c r="CD246" s="60">
        <v>576453346.35899997</v>
      </c>
      <c r="CE246" s="60">
        <v>220159583.12920001</v>
      </c>
      <c r="CF246" s="60">
        <v>2760136785.5324998</v>
      </c>
      <c r="CG246" s="60">
        <v>520110731.14990002</v>
      </c>
      <c r="CH246" s="60">
        <v>42989741.084399998</v>
      </c>
      <c r="CI246" s="60" t="s">
        <v>2210</v>
      </c>
      <c r="CJ246" s="60">
        <v>16.100000000000001</v>
      </c>
      <c r="CK246" s="60">
        <v>1464907995.4366</v>
      </c>
      <c r="CL246" s="60">
        <v>151</v>
      </c>
      <c r="CM246" s="85">
        <v>1006437</v>
      </c>
      <c r="CN246" s="60">
        <v>14981273.408199999</v>
      </c>
      <c r="CO246" s="60">
        <v>101612115.2904</v>
      </c>
      <c r="CP246" s="60">
        <v>722032242.3039</v>
      </c>
      <c r="CQ246" s="60">
        <v>14535743364.2344</v>
      </c>
      <c r="CR246" s="60">
        <v>4885197.8504999997</v>
      </c>
      <c r="CS246" s="60">
        <v>14981273.408199999</v>
      </c>
      <c r="CT246" s="60">
        <v>194430874.4499</v>
      </c>
      <c r="CU246" s="60">
        <v>289529392.6063</v>
      </c>
      <c r="CV246" s="60">
        <v>220159583.12920001</v>
      </c>
      <c r="CW246" s="60">
        <v>483960267.05620003</v>
      </c>
      <c r="CX246" s="60">
        <v>444227324.5388</v>
      </c>
      <c r="CY246" s="60">
        <v>13.5</v>
      </c>
      <c r="CZ246" s="60">
        <f t="shared" si="6"/>
        <v>0.30705000000081367</v>
      </c>
      <c r="DA246" s="60" t="str">
        <f t="shared" si="7"/>
        <v>N</v>
      </c>
    </row>
    <row r="247" spans="1:105">
      <c r="A247" s="13" t="s">
        <v>1016</v>
      </c>
      <c r="B247" s="13">
        <v>115381</v>
      </c>
      <c r="C247" s="13">
        <v>2022</v>
      </c>
      <c r="D247" s="13" t="s">
        <v>1</v>
      </c>
      <c r="E247" s="13" t="s">
        <v>13</v>
      </c>
      <c r="F247" s="84" t="s">
        <v>1812</v>
      </c>
      <c r="G247" s="60" t="s">
        <v>568</v>
      </c>
      <c r="H247" s="60" t="s">
        <v>1879</v>
      </c>
      <c r="I247" s="60" t="s">
        <v>1822</v>
      </c>
      <c r="J247" s="60" t="s">
        <v>1016</v>
      </c>
      <c r="K247" s="85">
        <v>115381</v>
      </c>
      <c r="L247" s="60">
        <v>1579116000000</v>
      </c>
      <c r="M247" s="60">
        <v>306988082931.31439</v>
      </c>
      <c r="N247" s="60">
        <v>6687999377.0162001</v>
      </c>
      <c r="O247" s="60">
        <v>2610742821.2480001</v>
      </c>
      <c r="P247" s="60">
        <v>0.14000000000000001</v>
      </c>
      <c r="Q247" s="60" t="s">
        <v>544</v>
      </c>
      <c r="R247" s="85" t="s">
        <v>544</v>
      </c>
      <c r="S247" s="85" t="s">
        <v>544</v>
      </c>
      <c r="T247" s="60">
        <v>29599370123.795101</v>
      </c>
      <c r="U247" s="60">
        <v>12952623494.0718</v>
      </c>
      <c r="V247" s="60" t="s">
        <v>544</v>
      </c>
      <c r="W247" s="60" t="s">
        <v>1823</v>
      </c>
      <c r="X247" s="60">
        <v>10373763096.6614</v>
      </c>
      <c r="Y247" s="60">
        <v>113753922106.24789</v>
      </c>
      <c r="Z247" s="60">
        <v>8.9</v>
      </c>
      <c r="AA247" s="60" t="s">
        <v>544</v>
      </c>
      <c r="AB247" s="60">
        <v>137729893642.16989</v>
      </c>
      <c r="AC247" s="60">
        <v>306988082931.31439</v>
      </c>
      <c r="AD247" s="60">
        <v>6.56</v>
      </c>
      <c r="AE247" s="60">
        <v>31023911813.763302</v>
      </c>
      <c r="AF247" s="60">
        <v>15.85</v>
      </c>
      <c r="AG247" s="60" t="s">
        <v>1824</v>
      </c>
      <c r="AH247" s="60" t="s">
        <v>544</v>
      </c>
      <c r="AI247" s="60">
        <v>20928303424.5825</v>
      </c>
      <c r="AJ247" s="60">
        <v>117528490040.58231</v>
      </c>
      <c r="AK247" s="60">
        <v>3.96</v>
      </c>
      <c r="AL247" s="60">
        <v>161058690855.1933</v>
      </c>
      <c r="AM247" s="60">
        <v>15174634030.5291</v>
      </c>
      <c r="AN247" s="60">
        <v>20418573453.227699</v>
      </c>
      <c r="AO247" s="60">
        <v>2274791500.3104</v>
      </c>
      <c r="AP247" s="60">
        <v>20562316527.529701</v>
      </c>
      <c r="AQ247" s="60">
        <v>306988082931.31439</v>
      </c>
      <c r="AR247" s="60">
        <v>3.53</v>
      </c>
      <c r="AS247" s="60">
        <v>20686308051.454201</v>
      </c>
      <c r="AT247" s="60">
        <v>40852213295.768997</v>
      </c>
      <c r="AU247" s="85">
        <v>115381</v>
      </c>
      <c r="AV247" s="60" t="s">
        <v>544</v>
      </c>
      <c r="AW247" s="60" t="s">
        <v>544</v>
      </c>
      <c r="AX247" s="60" t="s">
        <v>544</v>
      </c>
      <c r="AY247" s="60">
        <v>148552401854.34561</v>
      </c>
      <c r="AZ247" s="60">
        <v>46250918557.596298</v>
      </c>
      <c r="BA247" s="60" t="s">
        <v>544</v>
      </c>
      <c r="BB247" s="60" t="s">
        <v>1808</v>
      </c>
      <c r="BC247" s="60">
        <v>318921129839.6626</v>
      </c>
      <c r="BD247" s="60">
        <v>7149205854.5303001</v>
      </c>
      <c r="BE247" s="60" t="s">
        <v>544</v>
      </c>
      <c r="BF247" s="60">
        <v>23921013235.806801</v>
      </c>
      <c r="BG247" s="60">
        <v>4211532105.4306002</v>
      </c>
      <c r="BH247" s="60">
        <v>189404615150.11459</v>
      </c>
      <c r="BI247" s="60">
        <v>1990201986.5552001</v>
      </c>
      <c r="BJ247" s="60" t="s">
        <v>544</v>
      </c>
      <c r="BK247" s="60">
        <v>12392950872.2055</v>
      </c>
      <c r="BL247" s="85" t="s">
        <v>544</v>
      </c>
      <c r="BM247" s="60" t="s">
        <v>544</v>
      </c>
      <c r="BN247" s="60">
        <v>5579501933.5894003</v>
      </c>
      <c r="BO247" s="60">
        <v>275204922298.66241</v>
      </c>
      <c r="BP247" s="60">
        <v>182255409295.5842</v>
      </c>
      <c r="BQ247" s="60">
        <v>20543770288.297298</v>
      </c>
      <c r="BR247" s="60">
        <v>4028908026.4485998</v>
      </c>
      <c r="BS247" s="60">
        <v>13780477845.718399</v>
      </c>
      <c r="BT247" s="60">
        <v>425066583.66409999</v>
      </c>
      <c r="BU247" s="60">
        <v>21071793772.354099</v>
      </c>
      <c r="BV247" s="60" t="s">
        <v>544</v>
      </c>
      <c r="BW247" s="60" t="s">
        <v>544</v>
      </c>
      <c r="BX247" s="60">
        <v>20595248738.493698</v>
      </c>
      <c r="BY247" s="60" t="s">
        <v>544</v>
      </c>
      <c r="BZ247" s="60">
        <v>-48698458.361699998</v>
      </c>
      <c r="CA247" s="60" t="s">
        <v>544</v>
      </c>
      <c r="CB247" s="60" t="s">
        <v>1825</v>
      </c>
      <c r="CC247" s="60">
        <v>7681486808.5994997</v>
      </c>
      <c r="CD247" s="60">
        <v>2002585586.5457001</v>
      </c>
      <c r="CE247" s="60">
        <v>1366920041.0323999</v>
      </c>
      <c r="CF247" s="60">
        <v>20562316527.529701</v>
      </c>
      <c r="CG247" s="60">
        <v>9720542777.5351009</v>
      </c>
      <c r="CH247" s="60">
        <v>-419759326.52530003</v>
      </c>
      <c r="CI247" s="60" t="s">
        <v>1016</v>
      </c>
      <c r="CJ247" s="60">
        <v>15.2</v>
      </c>
      <c r="CK247" s="60">
        <v>30792336549.889198</v>
      </c>
      <c r="CL247" s="60">
        <v>170.85</v>
      </c>
      <c r="CM247" s="85">
        <v>115381</v>
      </c>
      <c r="CN247" s="60">
        <v>-210812807.375</v>
      </c>
      <c r="CO247" s="60">
        <v>1990201986.5552001</v>
      </c>
      <c r="CP247" s="60">
        <v>15953265030.250799</v>
      </c>
      <c r="CQ247" s="60">
        <v>113753922106.24789</v>
      </c>
      <c r="CR247" s="60" t="s">
        <v>544</v>
      </c>
      <c r="CS247" s="60">
        <v>-210812807.375</v>
      </c>
      <c r="CT247" s="60">
        <v>5766169637.0579996</v>
      </c>
      <c r="CU247" s="60">
        <v>6626781235.1475</v>
      </c>
      <c r="CV247" s="60">
        <v>1366920041.0323999</v>
      </c>
      <c r="CW247" s="60">
        <v>12392950872.2055</v>
      </c>
      <c r="CX247" s="60">
        <v>10373763096.6614</v>
      </c>
      <c r="CY247" s="60">
        <v>14.95</v>
      </c>
      <c r="CZ247" s="60">
        <f t="shared" si="6"/>
        <v>5.1439000006828017</v>
      </c>
      <c r="DA247" s="60" t="str">
        <f t="shared" si="7"/>
        <v>Y</v>
      </c>
    </row>
    <row r="248" spans="1:105">
      <c r="A248" s="13" t="s">
        <v>1016</v>
      </c>
      <c r="B248" s="13">
        <v>115381</v>
      </c>
      <c r="C248" s="13">
        <v>2023</v>
      </c>
      <c r="D248" s="13" t="s">
        <v>1</v>
      </c>
      <c r="E248" s="13" t="s">
        <v>13</v>
      </c>
      <c r="F248" s="84" t="s">
        <v>1804</v>
      </c>
      <c r="G248" s="60" t="s">
        <v>568</v>
      </c>
      <c r="H248" s="60" t="s">
        <v>1879</v>
      </c>
      <c r="I248" s="60" t="s">
        <v>1822</v>
      </c>
      <c r="J248" s="60" t="s">
        <v>1016</v>
      </c>
      <c r="K248" s="85">
        <v>115381</v>
      </c>
      <c r="L248" s="60">
        <v>1816261000000</v>
      </c>
      <c r="M248" s="60">
        <v>369263814858.35889</v>
      </c>
      <c r="N248" s="60">
        <v>6915992354.6433001</v>
      </c>
      <c r="O248" s="60">
        <v>4579473833.4184999</v>
      </c>
      <c r="P248" s="60">
        <v>0.53</v>
      </c>
      <c r="Q248" s="60" t="s">
        <v>544</v>
      </c>
      <c r="R248" s="85" t="s">
        <v>544</v>
      </c>
      <c r="S248" s="85" t="s">
        <v>544</v>
      </c>
      <c r="T248" s="60">
        <v>34384032037.138397</v>
      </c>
      <c r="U248" s="60">
        <v>15020554627.400499</v>
      </c>
      <c r="V248" s="60" t="s">
        <v>544</v>
      </c>
      <c r="W248" s="60" t="s">
        <v>1823</v>
      </c>
      <c r="X248" s="60">
        <v>12605578821.5928</v>
      </c>
      <c r="Y248" s="60">
        <v>138799780407.16089</v>
      </c>
      <c r="Z248" s="60">
        <v>6.57</v>
      </c>
      <c r="AA248" s="60" t="s">
        <v>544</v>
      </c>
      <c r="AB248" s="60">
        <v>154092993921.20081</v>
      </c>
      <c r="AC248" s="60">
        <v>369263814858.35889</v>
      </c>
      <c r="AD248" s="60">
        <v>5.63</v>
      </c>
      <c r="AE248" s="60">
        <v>33779429101.422798</v>
      </c>
      <c r="AF248" s="60">
        <v>18.16</v>
      </c>
      <c r="AG248" s="60" t="s">
        <v>1824</v>
      </c>
      <c r="AH248" s="60" t="s">
        <v>544</v>
      </c>
      <c r="AI248" s="60">
        <v>21758284874.963501</v>
      </c>
      <c r="AJ248" s="60">
        <v>141718273473.91199</v>
      </c>
      <c r="AK248" s="60">
        <v>4.0599999999999996</v>
      </c>
      <c r="AL248" s="60">
        <v>185346765315.47629</v>
      </c>
      <c r="AM248" s="60">
        <v>16914081240.416599</v>
      </c>
      <c r="AN248" s="60">
        <v>26174785504.646198</v>
      </c>
      <c r="AO248" s="60">
        <v>2111332492.7095001</v>
      </c>
      <c r="AP248" s="60">
        <v>21591875734.172798</v>
      </c>
      <c r="AQ248" s="60">
        <v>369263814858.35889</v>
      </c>
      <c r="AR248" s="60">
        <v>3.14</v>
      </c>
      <c r="AS248" s="60">
        <v>21899076970.256699</v>
      </c>
      <c r="AT248" s="60">
        <v>44527650138.523102</v>
      </c>
      <c r="AU248" s="85">
        <v>115381</v>
      </c>
      <c r="AV248" s="60" t="s">
        <v>544</v>
      </c>
      <c r="AW248" s="60" t="s">
        <v>544</v>
      </c>
      <c r="AX248" s="60" t="s">
        <v>544</v>
      </c>
      <c r="AY248" s="60">
        <v>175497702575.33469</v>
      </c>
      <c r="AZ248" s="60">
        <v>56851502452.610001</v>
      </c>
      <c r="BA248" s="60" t="s">
        <v>544</v>
      </c>
      <c r="BB248" s="60" t="s">
        <v>1808</v>
      </c>
      <c r="BC248" s="60">
        <v>386465681240.8515</v>
      </c>
      <c r="BD248" s="60">
        <v>9730492415.2679996</v>
      </c>
      <c r="BE248" s="60" t="s">
        <v>544</v>
      </c>
      <c r="BF248" s="60">
        <v>36324096282.808098</v>
      </c>
      <c r="BG248" s="60">
        <v>4452364493.3790998</v>
      </c>
      <c r="BH248" s="60">
        <v>220025352713.85779</v>
      </c>
      <c r="BI248" s="60">
        <v>1175314113.6184001</v>
      </c>
      <c r="BJ248" s="60" t="s">
        <v>544</v>
      </c>
      <c r="BK248" s="60">
        <v>15119403893.4389</v>
      </c>
      <c r="BL248" s="85" t="s">
        <v>544</v>
      </c>
      <c r="BM248" s="60" t="s">
        <v>544</v>
      </c>
      <c r="BN248" s="60">
        <v>6061175943.5812998</v>
      </c>
      <c r="BO248" s="60">
        <v>333838185618.90088</v>
      </c>
      <c r="BP248" s="60">
        <v>210294860298.5899</v>
      </c>
      <c r="BQ248" s="60">
        <v>27590879514.951698</v>
      </c>
      <c r="BR248" s="60">
        <v>3528626031.3358998</v>
      </c>
      <c r="BS248" s="60">
        <v>14365205544.413799</v>
      </c>
      <c r="BT248" s="60">
        <v>455963078.86519998</v>
      </c>
      <c r="BU248" s="60">
        <v>25404281702.8522</v>
      </c>
      <c r="BV248" s="60" t="s">
        <v>544</v>
      </c>
      <c r="BW248" s="60" t="s">
        <v>544</v>
      </c>
      <c r="BX248" s="60">
        <v>21409974380.152802</v>
      </c>
      <c r="BY248" s="60" t="s">
        <v>544</v>
      </c>
      <c r="BZ248" s="60">
        <v>185743910.84459999</v>
      </c>
      <c r="CA248" s="60" t="s">
        <v>544</v>
      </c>
      <c r="CB248" s="60" t="s">
        <v>1825</v>
      </c>
      <c r="CC248" s="60">
        <v>9633411945.2282009</v>
      </c>
      <c r="CD248" s="60">
        <v>2110925872.9396999</v>
      </c>
      <c r="CE248" s="60">
        <v>-423982433.97049999</v>
      </c>
      <c r="CF248" s="60">
        <v>21591875734.172798</v>
      </c>
      <c r="CG248" s="60">
        <v>13376082623.386801</v>
      </c>
      <c r="CH248" s="60">
        <v>-1538242589.1533999</v>
      </c>
      <c r="CI248" s="60" t="s">
        <v>1016</v>
      </c>
      <c r="CJ248" s="60">
        <v>14.12</v>
      </c>
      <c r="CK248" s="60">
        <v>38780364326.238998</v>
      </c>
      <c r="CL248" s="60">
        <v>195.57</v>
      </c>
      <c r="CM248" s="85">
        <v>115381</v>
      </c>
      <c r="CN248" s="60">
        <v>1081445939.7600999</v>
      </c>
      <c r="CO248" s="60">
        <v>1175314113.6184001</v>
      </c>
      <c r="CP248" s="60">
        <v>18666754765.174099</v>
      </c>
      <c r="CQ248" s="60">
        <v>138799780407.16089</v>
      </c>
      <c r="CR248" s="60" t="s">
        <v>544</v>
      </c>
      <c r="CS248" s="60">
        <v>1081445939.7600999</v>
      </c>
      <c r="CT248" s="60">
        <v>6590676207.8148003</v>
      </c>
      <c r="CU248" s="60">
        <v>8528727685.6240997</v>
      </c>
      <c r="CV248" s="60">
        <v>-423982433.97049999</v>
      </c>
      <c r="CW248" s="60">
        <v>15119403893.4389</v>
      </c>
      <c r="CX248" s="60">
        <v>12605578821.5928</v>
      </c>
      <c r="CY248" s="60">
        <v>13.89</v>
      </c>
      <c r="CZ248" s="60">
        <f t="shared" si="6"/>
        <v>4.9186000006436483</v>
      </c>
      <c r="DA248" s="60" t="str">
        <f t="shared" si="7"/>
        <v>Y</v>
      </c>
    </row>
    <row r="249" spans="1:105">
      <c r="A249" s="13" t="s">
        <v>1017</v>
      </c>
      <c r="B249" s="13">
        <v>1000609</v>
      </c>
      <c r="C249" s="13">
        <v>2022</v>
      </c>
      <c r="D249" s="13" t="s">
        <v>10</v>
      </c>
      <c r="E249" s="13" t="s">
        <v>13</v>
      </c>
      <c r="F249" s="84" t="s">
        <v>1812</v>
      </c>
      <c r="G249" s="60" t="s">
        <v>1855</v>
      </c>
      <c r="H249" s="60" t="s">
        <v>2218</v>
      </c>
      <c r="I249" s="60" t="s">
        <v>1856</v>
      </c>
      <c r="J249" s="60" t="s">
        <v>1017</v>
      </c>
      <c r="K249" s="85">
        <v>1000609</v>
      </c>
      <c r="L249" s="60">
        <v>1681674422000</v>
      </c>
      <c r="M249" s="60">
        <v>2811788390.2165999</v>
      </c>
      <c r="N249" s="60">
        <v>23902225.1481</v>
      </c>
      <c r="O249" s="60">
        <v>-5972677.4916000003</v>
      </c>
      <c r="P249" s="60">
        <v>-0.24</v>
      </c>
      <c r="Q249" s="60">
        <v>229146.59950000001</v>
      </c>
      <c r="R249" s="85">
        <v>878</v>
      </c>
      <c r="S249" s="85">
        <v>12</v>
      </c>
      <c r="T249" s="60">
        <v>498933569.37349999</v>
      </c>
      <c r="U249" s="60" t="s">
        <v>544</v>
      </c>
      <c r="V249" s="60" t="s">
        <v>544</v>
      </c>
      <c r="W249" s="60" t="s">
        <v>1857</v>
      </c>
      <c r="X249" s="60">
        <v>164087245.41980001</v>
      </c>
      <c r="Y249" s="60">
        <v>877488542.11090004</v>
      </c>
      <c r="Z249" s="60">
        <v>5.31</v>
      </c>
      <c r="AA249" s="60" t="s">
        <v>544</v>
      </c>
      <c r="AB249" s="60" t="s">
        <v>544</v>
      </c>
      <c r="AC249" s="60">
        <v>2811788390.2165999</v>
      </c>
      <c r="AD249" s="60" t="s">
        <v>544</v>
      </c>
      <c r="AE249" s="60">
        <v>1349915423.756</v>
      </c>
      <c r="AF249" s="60">
        <v>2.74</v>
      </c>
      <c r="AG249" s="60" t="s">
        <v>1858</v>
      </c>
      <c r="AH249" s="60" t="s">
        <v>544</v>
      </c>
      <c r="AI249" s="60" t="s">
        <v>544</v>
      </c>
      <c r="AJ249" s="60" t="s">
        <v>544</v>
      </c>
      <c r="AK249" s="60">
        <v>6.36</v>
      </c>
      <c r="AL249" s="60">
        <v>945345032.01059997</v>
      </c>
      <c r="AM249" s="60">
        <v>99347789.990600005</v>
      </c>
      <c r="AN249" s="60">
        <v>77126655.979300007</v>
      </c>
      <c r="AO249" s="60">
        <v>108127533.39049999</v>
      </c>
      <c r="AP249" s="60">
        <v>1763538147.8491001</v>
      </c>
      <c r="AQ249" s="60">
        <v>2811788390.2165999</v>
      </c>
      <c r="AR249" s="60">
        <v>1.28</v>
      </c>
      <c r="AS249" s="60">
        <v>1730150145.0004001</v>
      </c>
      <c r="AT249" s="60">
        <v>510525180.71490002</v>
      </c>
      <c r="AU249" s="85">
        <v>1000609</v>
      </c>
      <c r="AV249" s="60" t="s">
        <v>544</v>
      </c>
      <c r="AW249" s="60" t="s">
        <v>544</v>
      </c>
      <c r="AX249" s="60">
        <v>422413.38410000002</v>
      </c>
      <c r="AY249" s="60">
        <v>854627759.56579995</v>
      </c>
      <c r="AZ249" s="60">
        <v>815641646.16830003</v>
      </c>
      <c r="BA249" s="60">
        <v>8465474.4098000005</v>
      </c>
      <c r="BB249" s="60" t="s">
        <v>1808</v>
      </c>
      <c r="BC249" s="60" t="s">
        <v>544</v>
      </c>
      <c r="BD249" s="60">
        <v>106299303.0768</v>
      </c>
      <c r="BE249" s="60" t="s">
        <v>544</v>
      </c>
      <c r="BF249" s="60" t="s">
        <v>544</v>
      </c>
      <c r="BG249" s="60">
        <v>2653440.9772000001</v>
      </c>
      <c r="BH249" s="60">
        <v>1868906078.8807001</v>
      </c>
      <c r="BI249" s="60">
        <v>62466027.154600002</v>
      </c>
      <c r="BJ249" s="60" t="s">
        <v>544</v>
      </c>
      <c r="BK249" s="60">
        <v>78639734.477799997</v>
      </c>
      <c r="BL249" s="85" t="s">
        <v>2216</v>
      </c>
      <c r="BM249" s="60" t="s">
        <v>2217</v>
      </c>
      <c r="BN249" s="60">
        <v>7018241.6167000001</v>
      </c>
      <c r="BO249" s="60">
        <v>2634536178.7403998</v>
      </c>
      <c r="BP249" s="60">
        <v>1762606775.8038001</v>
      </c>
      <c r="BQ249" s="60">
        <v>45833167.215499997</v>
      </c>
      <c r="BR249" s="60">
        <v>503911517.0758</v>
      </c>
      <c r="BS249" s="60">
        <v>5285445.0230999999</v>
      </c>
      <c r="BT249" s="60">
        <v>67856489.899700001</v>
      </c>
      <c r="BU249" s="60">
        <v>203892428.16209999</v>
      </c>
      <c r="BV249" s="60">
        <v>1565227.0397999999</v>
      </c>
      <c r="BW249" s="60">
        <v>8465472.7378000002</v>
      </c>
      <c r="BX249" s="60" t="s">
        <v>544</v>
      </c>
      <c r="BY249" s="60" t="s">
        <v>544</v>
      </c>
      <c r="BZ249" s="60" t="s">
        <v>544</v>
      </c>
      <c r="CA249" s="60" t="s">
        <v>544</v>
      </c>
      <c r="CB249" s="60" t="s">
        <v>544</v>
      </c>
      <c r="CC249" s="60">
        <v>68707120.239299998</v>
      </c>
      <c r="CD249" s="60">
        <v>62885574.701300003</v>
      </c>
      <c r="CE249" s="60">
        <v>92617715.504899994</v>
      </c>
      <c r="CF249" s="60">
        <v>1763538147.8491001</v>
      </c>
      <c r="CG249" s="60">
        <v>37321473.237000003</v>
      </c>
      <c r="CH249" s="60">
        <v>959416.78810000001</v>
      </c>
      <c r="CI249" s="60" t="s">
        <v>1017</v>
      </c>
      <c r="CJ249" s="60" t="s">
        <v>544</v>
      </c>
      <c r="CK249" s="60">
        <v>241213901.39910001</v>
      </c>
      <c r="CL249" s="60" t="s">
        <v>544</v>
      </c>
      <c r="CM249" s="85">
        <v>1000609</v>
      </c>
      <c r="CN249" s="60">
        <v>798852.98600000003</v>
      </c>
      <c r="CO249" s="60">
        <v>62466027.154600002</v>
      </c>
      <c r="CP249" s="60">
        <v>171105487.03659999</v>
      </c>
      <c r="CQ249" s="60">
        <v>877488542.11090004</v>
      </c>
      <c r="CR249" s="60" t="s">
        <v>544</v>
      </c>
      <c r="CS249" s="60">
        <v>798852.98600000003</v>
      </c>
      <c r="CT249" s="60">
        <v>34561745.476800002</v>
      </c>
      <c r="CU249" s="60">
        <v>44077989.001000002</v>
      </c>
      <c r="CV249" s="60">
        <v>92617715.504899994</v>
      </c>
      <c r="CW249" s="60">
        <v>78639734.477799997</v>
      </c>
      <c r="CX249" s="60">
        <v>164087245.41980001</v>
      </c>
      <c r="CY249" s="60" t="s">
        <v>544</v>
      </c>
      <c r="CZ249" s="60">
        <f t="shared" si="6"/>
        <v>598.0800076745661</v>
      </c>
      <c r="DA249" s="60" t="str">
        <f t="shared" si="7"/>
        <v>Y</v>
      </c>
    </row>
    <row r="250" spans="1:105">
      <c r="A250" s="13" t="s">
        <v>1017</v>
      </c>
      <c r="B250" s="13">
        <v>1000609</v>
      </c>
      <c r="C250" s="13">
        <v>2023</v>
      </c>
      <c r="D250" s="13" t="s">
        <v>10</v>
      </c>
      <c r="E250" s="13" t="s">
        <v>13</v>
      </c>
      <c r="F250" s="84" t="s">
        <v>1804</v>
      </c>
      <c r="G250" s="60" t="s">
        <v>1855</v>
      </c>
      <c r="H250" s="60" t="s">
        <v>545</v>
      </c>
      <c r="I250" s="60" t="s">
        <v>1856</v>
      </c>
      <c r="J250" s="60" t="s">
        <v>1017</v>
      </c>
      <c r="K250" s="85">
        <v>1000609</v>
      </c>
      <c r="L250" s="60">
        <v>1774917879000</v>
      </c>
      <c r="M250" s="60">
        <v>3393432479.3875999</v>
      </c>
      <c r="N250" s="60">
        <v>73244296.882499993</v>
      </c>
      <c r="O250" s="60">
        <v>41174654.471000001</v>
      </c>
      <c r="P250" s="60">
        <v>-0.03</v>
      </c>
      <c r="Q250" s="60">
        <v>179118.4327</v>
      </c>
      <c r="R250" s="85">
        <v>886</v>
      </c>
      <c r="S250" s="85">
        <v>12</v>
      </c>
      <c r="T250" s="60">
        <v>3050678.2609000001</v>
      </c>
      <c r="U250" s="60" t="s">
        <v>544</v>
      </c>
      <c r="V250" s="60" t="s">
        <v>544</v>
      </c>
      <c r="W250" s="60" t="s">
        <v>1857</v>
      </c>
      <c r="X250" s="60">
        <v>212149619.55770001</v>
      </c>
      <c r="Y250" s="60">
        <v>1071393124.58</v>
      </c>
      <c r="Z250" s="60">
        <v>3.39</v>
      </c>
      <c r="AA250" s="60" t="s">
        <v>544</v>
      </c>
      <c r="AB250" s="60" t="s">
        <v>544</v>
      </c>
      <c r="AC250" s="60">
        <v>3393432479.3875999</v>
      </c>
      <c r="AD250" s="60" t="s">
        <v>544</v>
      </c>
      <c r="AE250" s="60">
        <v>1704154849.2335</v>
      </c>
      <c r="AF250" s="60">
        <v>3.15</v>
      </c>
      <c r="AG250" s="60" t="s">
        <v>1858</v>
      </c>
      <c r="AH250" s="60" t="s">
        <v>544</v>
      </c>
      <c r="AI250" s="60" t="s">
        <v>544</v>
      </c>
      <c r="AJ250" s="60" t="s">
        <v>544</v>
      </c>
      <c r="AK250" s="60">
        <v>6.87</v>
      </c>
      <c r="AL250" s="60">
        <v>1112480614.4661</v>
      </c>
      <c r="AM250" s="60">
        <v>127017852.1082</v>
      </c>
      <c r="AN250" s="60">
        <v>92957862.772200003</v>
      </c>
      <c r="AO250" s="60">
        <v>131071721.30599999</v>
      </c>
      <c r="AP250" s="60">
        <v>2138856394.1492</v>
      </c>
      <c r="AQ250" s="60">
        <v>3393432479.3875999</v>
      </c>
      <c r="AR250" s="60">
        <v>3.23</v>
      </c>
      <c r="AS250" s="60">
        <v>2061825029.2063999</v>
      </c>
      <c r="AT250" s="60">
        <v>556844095.63020003</v>
      </c>
      <c r="AU250" s="85">
        <v>1000609</v>
      </c>
      <c r="AV250" s="60" t="s">
        <v>544</v>
      </c>
      <c r="AW250" s="60" t="s">
        <v>544</v>
      </c>
      <c r="AX250" s="60">
        <v>1088053.6166000001</v>
      </c>
      <c r="AY250" s="60">
        <v>1704154849.2335</v>
      </c>
      <c r="AZ250" s="60">
        <v>998625874.60870004</v>
      </c>
      <c r="BA250" s="60">
        <v>8179745.5846999995</v>
      </c>
      <c r="BB250" s="60" t="s">
        <v>1808</v>
      </c>
      <c r="BC250" s="60" t="s">
        <v>544</v>
      </c>
      <c r="BD250" s="60">
        <v>161648463.4788</v>
      </c>
      <c r="BE250" s="60" t="s">
        <v>544</v>
      </c>
      <c r="BF250" s="60" t="s">
        <v>544</v>
      </c>
      <c r="BG250" s="60">
        <v>3751904.7376000001</v>
      </c>
      <c r="BH250" s="60">
        <v>2269178690.4484</v>
      </c>
      <c r="BI250" s="60">
        <v>109349504.1393</v>
      </c>
      <c r="BJ250" s="60" t="s">
        <v>544</v>
      </c>
      <c r="BK250" s="60">
        <v>96563204.593500003</v>
      </c>
      <c r="BL250" s="85" t="s">
        <v>2216</v>
      </c>
      <c r="BM250" s="60" t="s">
        <v>2217</v>
      </c>
      <c r="BN250" s="60">
        <v>-2699922.5872999998</v>
      </c>
      <c r="BO250" s="60">
        <v>3165576272.3347998</v>
      </c>
      <c r="BP250" s="60">
        <v>2107530226.9696</v>
      </c>
      <c r="BQ250" s="60">
        <v>47067222.0726</v>
      </c>
      <c r="BR250" s="60">
        <v>551182238.58089995</v>
      </c>
      <c r="BS250" s="60">
        <v>14336691.970000001</v>
      </c>
      <c r="BT250" s="60">
        <v>41087489.886100002</v>
      </c>
      <c r="BU250" s="60">
        <v>236049133.14789999</v>
      </c>
      <c r="BV250" s="60">
        <v>1419916.0782000001</v>
      </c>
      <c r="BW250" s="60">
        <v>8179745.5846999995</v>
      </c>
      <c r="BX250" s="60" t="s">
        <v>544</v>
      </c>
      <c r="BY250" s="60" t="s">
        <v>544</v>
      </c>
      <c r="BZ250" s="60">
        <v>0</v>
      </c>
      <c r="CA250" s="60" t="s">
        <v>544</v>
      </c>
      <c r="CB250" s="60" t="s">
        <v>544</v>
      </c>
      <c r="CC250" s="60">
        <v>87178245.299999997</v>
      </c>
      <c r="CD250" s="60">
        <v>81037425.634299994</v>
      </c>
      <c r="CE250" s="60">
        <v>71222929.682300001</v>
      </c>
      <c r="CF250" s="60">
        <v>2138856394.1492</v>
      </c>
      <c r="CG250" s="60">
        <v>69058349.181999996</v>
      </c>
      <c r="CH250" s="60">
        <v>1266608.0443</v>
      </c>
      <c r="CI250" s="60" t="s">
        <v>1017</v>
      </c>
      <c r="CJ250" s="60" t="s">
        <v>544</v>
      </c>
      <c r="CK250" s="60">
        <v>305107482.32990003</v>
      </c>
      <c r="CL250" s="60" t="s">
        <v>544</v>
      </c>
      <c r="CM250" s="85">
        <v>1000609</v>
      </c>
      <c r="CN250" s="60">
        <v>1211226.5758</v>
      </c>
      <c r="CO250" s="60">
        <v>109349504.1393</v>
      </c>
      <c r="CP250" s="60">
        <v>209449696.97029999</v>
      </c>
      <c r="CQ250" s="60">
        <v>1071393124.58</v>
      </c>
      <c r="CR250" s="60" t="s">
        <v>544</v>
      </c>
      <c r="CS250" s="60">
        <v>1211226.5758</v>
      </c>
      <c r="CT250" s="60">
        <v>43728685.212499999</v>
      </c>
      <c r="CU250" s="60">
        <v>52834519.380999997</v>
      </c>
      <c r="CV250" s="60">
        <v>71222929.682300001</v>
      </c>
      <c r="CW250" s="60">
        <v>96563204.593500003</v>
      </c>
      <c r="CX250" s="60">
        <v>212149619.55770001</v>
      </c>
      <c r="CY250" s="60" t="s">
        <v>544</v>
      </c>
      <c r="CZ250" s="60">
        <f t="shared" si="6"/>
        <v>523.04499641033453</v>
      </c>
      <c r="DA250" s="60" t="str">
        <f t="shared" si="7"/>
        <v>Y</v>
      </c>
    </row>
    <row r="251" spans="1:105">
      <c r="A251" s="13" t="s">
        <v>1018</v>
      </c>
      <c r="B251" s="13">
        <v>1000608</v>
      </c>
      <c r="C251" s="13">
        <v>2022</v>
      </c>
      <c r="D251" s="13" t="s">
        <v>1</v>
      </c>
      <c r="E251" s="13" t="s">
        <v>507</v>
      </c>
      <c r="F251" s="84" t="s">
        <v>1812</v>
      </c>
      <c r="G251" s="60" t="s">
        <v>1813</v>
      </c>
      <c r="H251" s="60" t="s">
        <v>1814</v>
      </c>
      <c r="I251" s="60" t="s">
        <v>1815</v>
      </c>
      <c r="J251" s="60" t="s">
        <v>1018</v>
      </c>
      <c r="K251" s="85">
        <v>1000608</v>
      </c>
      <c r="L251" s="60">
        <v>6117956940</v>
      </c>
      <c r="M251" s="60">
        <v>6117956940</v>
      </c>
      <c r="N251" s="60">
        <v>307259150</v>
      </c>
      <c r="O251" s="60">
        <v>21986250</v>
      </c>
      <c r="P251" s="60">
        <v>-0.15</v>
      </c>
      <c r="Q251" s="60" t="s">
        <v>544</v>
      </c>
      <c r="R251" s="85" t="s">
        <v>544</v>
      </c>
      <c r="S251" s="85" t="s">
        <v>544</v>
      </c>
      <c r="T251" s="60">
        <v>440432740</v>
      </c>
      <c r="U251" s="60">
        <v>247730</v>
      </c>
      <c r="V251" s="60" t="s">
        <v>544</v>
      </c>
      <c r="W251" s="60" t="s">
        <v>1816</v>
      </c>
      <c r="X251" s="60">
        <v>116092690</v>
      </c>
      <c r="Y251" s="60">
        <v>4888107970</v>
      </c>
      <c r="Z251" s="60">
        <v>4.95</v>
      </c>
      <c r="AA251" s="60">
        <v>537515070</v>
      </c>
      <c r="AB251" s="60">
        <v>2569536900</v>
      </c>
      <c r="AC251" s="60">
        <v>6117956940</v>
      </c>
      <c r="AD251" s="60">
        <v>4.67</v>
      </c>
      <c r="AE251" s="60">
        <v>997739550</v>
      </c>
      <c r="AF251" s="60">
        <v>18.190000000000001</v>
      </c>
      <c r="AG251" s="60" t="s">
        <v>1817</v>
      </c>
      <c r="AH251" s="60" t="s">
        <v>544</v>
      </c>
      <c r="AI251" s="60">
        <v>272003150</v>
      </c>
      <c r="AJ251" s="60">
        <v>2667094450</v>
      </c>
      <c r="AK251" s="60">
        <v>2.31</v>
      </c>
      <c r="AL251" s="60">
        <v>5526558550</v>
      </c>
      <c r="AM251" s="60">
        <v>56635170</v>
      </c>
      <c r="AN251" s="60">
        <v>134181830</v>
      </c>
      <c r="AO251" s="60">
        <v>72057750</v>
      </c>
      <c r="AP251" s="60">
        <v>334503980</v>
      </c>
      <c r="AQ251" s="60">
        <v>6117956940</v>
      </c>
      <c r="AR251" s="60">
        <v>7.36</v>
      </c>
      <c r="AS251" s="60">
        <v>380188910</v>
      </c>
      <c r="AT251" s="60">
        <v>444271570</v>
      </c>
      <c r="AU251" s="85">
        <v>1000608</v>
      </c>
      <c r="AV251" s="60" t="s">
        <v>544</v>
      </c>
      <c r="AW251" s="60">
        <v>100935510</v>
      </c>
      <c r="AX251" s="60">
        <v>27614160</v>
      </c>
      <c r="AY251" s="60">
        <v>3664833990</v>
      </c>
      <c r="AZ251" s="60">
        <v>751867670</v>
      </c>
      <c r="BA251" s="60">
        <v>67863550</v>
      </c>
      <c r="BB251" s="60" t="s">
        <v>1808</v>
      </c>
      <c r="BC251" s="60" t="s">
        <v>544</v>
      </c>
      <c r="BD251" s="60">
        <v>110637330</v>
      </c>
      <c r="BE251" s="60">
        <v>168340</v>
      </c>
      <c r="BF251" s="60" t="s">
        <v>544</v>
      </c>
      <c r="BG251" s="60">
        <v>23556910</v>
      </c>
      <c r="BH251" s="60">
        <v>4176969120</v>
      </c>
      <c r="BI251" s="60">
        <v>-33694380</v>
      </c>
      <c r="BJ251" s="60" t="s">
        <v>544</v>
      </c>
      <c r="BK251" s="60">
        <v>103183710</v>
      </c>
      <c r="BL251" s="85" t="s">
        <v>2219</v>
      </c>
      <c r="BM251" s="60" t="s">
        <v>2220</v>
      </c>
      <c r="BN251" s="60">
        <v>34715050</v>
      </c>
      <c r="BO251" s="60">
        <v>5859091860</v>
      </c>
      <c r="BP251" s="60">
        <v>4066331790</v>
      </c>
      <c r="BQ251" s="60">
        <v>1040892400</v>
      </c>
      <c r="BR251" s="60">
        <v>3838830</v>
      </c>
      <c r="BS251" s="60">
        <v>59568040</v>
      </c>
      <c r="BT251" s="60" t="s">
        <v>544</v>
      </c>
      <c r="BU251" s="60">
        <v>215953700</v>
      </c>
      <c r="BV251" s="60" t="s">
        <v>544</v>
      </c>
      <c r="BW251" s="60">
        <v>67863560</v>
      </c>
      <c r="BX251" s="60">
        <v>272003150</v>
      </c>
      <c r="BY251" s="60" t="s">
        <v>544</v>
      </c>
      <c r="BZ251" s="60" t="s">
        <v>544</v>
      </c>
      <c r="CA251" s="60" t="s">
        <v>544</v>
      </c>
      <c r="CB251" s="60" t="s">
        <v>1811</v>
      </c>
      <c r="CC251" s="60">
        <v>112755160</v>
      </c>
      <c r="CD251" s="60">
        <v>91374430</v>
      </c>
      <c r="CE251" s="60">
        <v>17296680</v>
      </c>
      <c r="CF251" s="60">
        <v>334503980</v>
      </c>
      <c r="CG251" s="60">
        <v>34320820</v>
      </c>
      <c r="CH251" s="60">
        <v>10973000</v>
      </c>
      <c r="CI251" s="60" t="s">
        <v>1018</v>
      </c>
      <c r="CJ251" s="60">
        <v>10.59</v>
      </c>
      <c r="CK251" s="60">
        <v>250274520</v>
      </c>
      <c r="CL251" s="60" t="s">
        <v>544</v>
      </c>
      <c r="CM251" s="85">
        <v>1000608</v>
      </c>
      <c r="CN251" s="60" t="s">
        <v>544</v>
      </c>
      <c r="CO251" s="60">
        <v>-33694380</v>
      </c>
      <c r="CP251" s="60">
        <v>150807740</v>
      </c>
      <c r="CQ251" s="60">
        <v>4888107970</v>
      </c>
      <c r="CR251" s="60" t="s">
        <v>544</v>
      </c>
      <c r="CS251" s="60" t="s">
        <v>544</v>
      </c>
      <c r="CT251" s="60">
        <v>60785120</v>
      </c>
      <c r="CU251" s="60">
        <v>42398590</v>
      </c>
      <c r="CV251" s="60">
        <v>17296680</v>
      </c>
      <c r="CW251" s="60">
        <v>103183710</v>
      </c>
      <c r="CX251" s="60">
        <v>116092690</v>
      </c>
      <c r="CY251" s="60">
        <v>10.59</v>
      </c>
      <c r="CZ251" s="60">
        <f t="shared" si="6"/>
        <v>1</v>
      </c>
      <c r="DA251" s="60" t="str">
        <f t="shared" si="7"/>
        <v>Y</v>
      </c>
    </row>
    <row r="252" spans="1:105">
      <c r="A252" s="13" t="s">
        <v>1018</v>
      </c>
      <c r="B252" s="13">
        <v>1000608</v>
      </c>
      <c r="C252" s="13">
        <v>2023</v>
      </c>
      <c r="D252" s="13" t="s">
        <v>1</v>
      </c>
      <c r="E252" s="13" t="s">
        <v>507</v>
      </c>
      <c r="F252" s="84" t="s">
        <v>1804</v>
      </c>
      <c r="G252" s="60" t="s">
        <v>1813</v>
      </c>
      <c r="H252" s="60" t="s">
        <v>1814</v>
      </c>
      <c r="I252" s="60" t="s">
        <v>1815</v>
      </c>
      <c r="J252" s="60" t="s">
        <v>1018</v>
      </c>
      <c r="K252" s="85">
        <v>1000608</v>
      </c>
      <c r="L252" s="60">
        <v>6446381290</v>
      </c>
      <c r="M252" s="60">
        <v>6446381290</v>
      </c>
      <c r="N252" s="60">
        <v>280674970</v>
      </c>
      <c r="O252" s="60">
        <v>15185630</v>
      </c>
      <c r="P252" s="60">
        <v>-0.12</v>
      </c>
      <c r="Q252" s="60" t="s">
        <v>544</v>
      </c>
      <c r="R252" s="85" t="s">
        <v>544</v>
      </c>
      <c r="S252" s="85" t="s">
        <v>544</v>
      </c>
      <c r="T252" s="60">
        <v>685505420</v>
      </c>
      <c r="U252" s="60">
        <v>51744470</v>
      </c>
      <c r="V252" s="60" t="s">
        <v>544</v>
      </c>
      <c r="W252" s="60" t="s">
        <v>1816</v>
      </c>
      <c r="X252" s="60">
        <v>128177290</v>
      </c>
      <c r="Y252" s="60">
        <v>5231631580</v>
      </c>
      <c r="Z252" s="60">
        <v>9.6</v>
      </c>
      <c r="AA252" s="60">
        <v>436302900</v>
      </c>
      <c r="AB252" s="60">
        <v>3490265060</v>
      </c>
      <c r="AC252" s="60">
        <v>6446381290</v>
      </c>
      <c r="AD252" s="60">
        <v>4.34</v>
      </c>
      <c r="AE252" s="60">
        <v>1047136200</v>
      </c>
      <c r="AF252" s="60">
        <v>9.3000000000000007</v>
      </c>
      <c r="AG252" s="60" t="s">
        <v>1817</v>
      </c>
      <c r="AH252" s="60" t="s">
        <v>544</v>
      </c>
      <c r="AI252" s="60">
        <v>262696670</v>
      </c>
      <c r="AJ252" s="60">
        <v>2723174540</v>
      </c>
      <c r="AK252" s="60">
        <v>2.13</v>
      </c>
      <c r="AL252" s="60">
        <v>5839996190</v>
      </c>
      <c r="AM252" s="60">
        <v>62383590</v>
      </c>
      <c r="AN252" s="60">
        <v>203668280</v>
      </c>
      <c r="AO252" s="60">
        <v>65241350</v>
      </c>
      <c r="AP252" s="60">
        <v>343742270</v>
      </c>
      <c r="AQ252" s="60">
        <v>6446381290</v>
      </c>
      <c r="AR252" s="60">
        <v>6.12</v>
      </c>
      <c r="AS252" s="60">
        <v>397423190</v>
      </c>
      <c r="AT252" s="60">
        <v>688996420</v>
      </c>
      <c r="AU252" s="85">
        <v>1000608</v>
      </c>
      <c r="AV252" s="60" t="s">
        <v>544</v>
      </c>
      <c r="AW252" s="60">
        <v>172061710</v>
      </c>
      <c r="AX252" s="60">
        <v>43849410</v>
      </c>
      <c r="AY252" s="60">
        <v>3770310740</v>
      </c>
      <c r="AZ252" s="60">
        <v>937920210</v>
      </c>
      <c r="BA252" s="60">
        <v>130499710</v>
      </c>
      <c r="BB252" s="60" t="s">
        <v>1808</v>
      </c>
      <c r="BC252" s="60" t="s">
        <v>544</v>
      </c>
      <c r="BD252" s="60">
        <v>121521120</v>
      </c>
      <c r="BE252" s="60">
        <v>4621390</v>
      </c>
      <c r="BF252" s="60" t="s">
        <v>544</v>
      </c>
      <c r="BG252" s="60">
        <v>22463710</v>
      </c>
      <c r="BH252" s="60">
        <v>4589806870</v>
      </c>
      <c r="BI252" s="60">
        <v>25636640</v>
      </c>
      <c r="BJ252" s="60" t="s">
        <v>544</v>
      </c>
      <c r="BK252" s="60">
        <v>110953730</v>
      </c>
      <c r="BL252" s="85" t="s">
        <v>2219</v>
      </c>
      <c r="BM252" s="60" t="s">
        <v>2220</v>
      </c>
      <c r="BN252" s="60">
        <v>38955740</v>
      </c>
      <c r="BO252" s="60">
        <v>5940569220</v>
      </c>
      <c r="BP252" s="60">
        <v>4468285750</v>
      </c>
      <c r="BQ252" s="60">
        <v>534363260</v>
      </c>
      <c r="BR252" s="60">
        <v>3491000</v>
      </c>
      <c r="BS252" s="60">
        <v>60868560</v>
      </c>
      <c r="BT252" s="60" t="s">
        <v>544</v>
      </c>
      <c r="BU252" s="60">
        <v>250601950</v>
      </c>
      <c r="BV252" s="60" t="s">
        <v>544</v>
      </c>
      <c r="BW252" s="60">
        <v>130499720</v>
      </c>
      <c r="BX252" s="60">
        <v>262696670</v>
      </c>
      <c r="BY252" s="60" t="s">
        <v>544</v>
      </c>
      <c r="BZ252" s="60" t="s">
        <v>544</v>
      </c>
      <c r="CA252" s="60" t="s">
        <v>544</v>
      </c>
      <c r="CB252" s="60" t="s">
        <v>1811</v>
      </c>
      <c r="CC252" s="60">
        <v>178528600</v>
      </c>
      <c r="CD252" s="60">
        <v>98742280</v>
      </c>
      <c r="CE252" s="60">
        <v>33632620</v>
      </c>
      <c r="CF252" s="60">
        <v>343742270</v>
      </c>
      <c r="CG252" s="60">
        <v>81243620</v>
      </c>
      <c r="CH252" s="60">
        <v>4301840</v>
      </c>
      <c r="CI252" s="60" t="s">
        <v>1018</v>
      </c>
      <c r="CJ252" s="60">
        <v>7.53</v>
      </c>
      <c r="CK252" s="60">
        <v>331845570</v>
      </c>
      <c r="CL252" s="60" t="s">
        <v>544</v>
      </c>
      <c r="CM252" s="85">
        <v>1000608</v>
      </c>
      <c r="CN252" s="60" t="s">
        <v>544</v>
      </c>
      <c r="CO252" s="60">
        <v>25636640</v>
      </c>
      <c r="CP252" s="60">
        <v>167133030</v>
      </c>
      <c r="CQ252" s="60">
        <v>5231631580</v>
      </c>
      <c r="CR252" s="60" t="s">
        <v>544</v>
      </c>
      <c r="CS252" s="60" t="s">
        <v>544</v>
      </c>
      <c r="CT252" s="60">
        <v>65299420</v>
      </c>
      <c r="CU252" s="60">
        <v>45654310</v>
      </c>
      <c r="CV252" s="60">
        <v>33632620</v>
      </c>
      <c r="CW252" s="60">
        <v>110953730</v>
      </c>
      <c r="CX252" s="60">
        <v>128177290</v>
      </c>
      <c r="CY252" s="60">
        <v>7.53</v>
      </c>
      <c r="CZ252" s="60">
        <f t="shared" si="6"/>
        <v>1</v>
      </c>
      <c r="DA252" s="60" t="str">
        <f t="shared" si="7"/>
        <v>Y</v>
      </c>
    </row>
    <row r="253" spans="1:105">
      <c r="A253" s="13" t="s">
        <v>1019</v>
      </c>
      <c r="B253" s="13">
        <v>100301</v>
      </c>
      <c r="C253" s="13">
        <v>2022</v>
      </c>
      <c r="D253" s="13" t="s">
        <v>1</v>
      </c>
      <c r="E253" s="13" t="s">
        <v>13</v>
      </c>
      <c r="F253" s="84" t="s">
        <v>2080</v>
      </c>
      <c r="G253" s="60" t="s">
        <v>2073</v>
      </c>
      <c r="H253" s="60" t="s">
        <v>2221</v>
      </c>
      <c r="I253" s="60" t="s">
        <v>2075</v>
      </c>
      <c r="J253" s="60" t="s">
        <v>1019</v>
      </c>
      <c r="K253" s="85">
        <v>100301</v>
      </c>
      <c r="L253" s="60">
        <v>943597000000</v>
      </c>
      <c r="M253" s="60">
        <v>691330500387.61914</v>
      </c>
      <c r="N253" s="60">
        <v>1277016631.2267001</v>
      </c>
      <c r="O253" s="60">
        <v>774415708.09329998</v>
      </c>
      <c r="P253" s="60">
        <v>-0.19</v>
      </c>
      <c r="Q253" s="60">
        <v>9197743424.2226009</v>
      </c>
      <c r="R253" s="85">
        <v>50427</v>
      </c>
      <c r="S253" s="85" t="s">
        <v>544</v>
      </c>
      <c r="T253" s="60">
        <v>36701589859.248596</v>
      </c>
      <c r="U253" s="60">
        <v>3428822624.2919998</v>
      </c>
      <c r="V253" s="60">
        <v>4452340830.7313004</v>
      </c>
      <c r="W253" s="60" t="s">
        <v>2076</v>
      </c>
      <c r="X253" s="60">
        <v>9261484357.6229</v>
      </c>
      <c r="Y253" s="60">
        <v>371584731473.91443</v>
      </c>
      <c r="Z253" s="60">
        <v>14.32</v>
      </c>
      <c r="AA253" s="60">
        <v>63250054947.677002</v>
      </c>
      <c r="AB253" s="60">
        <v>231250641067.47461</v>
      </c>
      <c r="AC253" s="60">
        <v>691330500387.61914</v>
      </c>
      <c r="AD253" s="60">
        <v>4.4000000000000004</v>
      </c>
      <c r="AE253" s="60">
        <v>45357169022.365196</v>
      </c>
      <c r="AF253" s="60">
        <v>22.86</v>
      </c>
      <c r="AG253" s="60" t="s">
        <v>2077</v>
      </c>
      <c r="AH253" s="60" t="s">
        <v>544</v>
      </c>
      <c r="AI253" s="60">
        <v>30731921751.8274</v>
      </c>
      <c r="AJ253" s="60">
        <v>197601289467.3714</v>
      </c>
      <c r="AK253" s="60">
        <v>1.57</v>
      </c>
      <c r="AL253" s="60">
        <v>501695362286.47162</v>
      </c>
      <c r="AM253" s="60">
        <v>28557403472.148201</v>
      </c>
      <c r="AN253" s="60">
        <v>6988057733.0122004</v>
      </c>
      <c r="AO253" s="60">
        <v>23104256721.591499</v>
      </c>
      <c r="AP253" s="60">
        <v>33305736683.267101</v>
      </c>
      <c r="AQ253" s="60">
        <v>691330500387.61914</v>
      </c>
      <c r="AR253" s="60">
        <v>0.34</v>
      </c>
      <c r="AS253" s="60">
        <v>31990622022.881599</v>
      </c>
      <c r="AT253" s="60">
        <v>130254963730.71651</v>
      </c>
      <c r="AU253" s="85">
        <v>100301</v>
      </c>
      <c r="AV253" s="60" t="s">
        <v>544</v>
      </c>
      <c r="AW253" s="60" t="s">
        <v>544</v>
      </c>
      <c r="AX253" s="60">
        <v>17583705.7656</v>
      </c>
      <c r="AY253" s="60">
        <v>242958458489.7366</v>
      </c>
      <c r="AZ253" s="60">
        <v>128858524431.1651</v>
      </c>
      <c r="BA253" s="60">
        <v>3428822624.2919998</v>
      </c>
      <c r="BB253" s="60" t="s">
        <v>1808</v>
      </c>
      <c r="BC253" s="60">
        <v>704660414666.75793</v>
      </c>
      <c r="BD253" s="60">
        <v>2251446992.4036999</v>
      </c>
      <c r="BE253" s="60" t="s">
        <v>544</v>
      </c>
      <c r="BF253" s="60">
        <v>61937870904.919098</v>
      </c>
      <c r="BG253" s="60">
        <v>5182797274.4105997</v>
      </c>
      <c r="BH253" s="60">
        <v>381094585675.47638</v>
      </c>
      <c r="BI253" s="60">
        <v>4991574474.2096996</v>
      </c>
      <c r="BJ253" s="60">
        <v>4452340830.7313004</v>
      </c>
      <c r="BK253" s="60">
        <v>9380174371.5407009</v>
      </c>
      <c r="BL253" s="85" t="s">
        <v>2222</v>
      </c>
      <c r="BM253" s="60" t="s">
        <v>2223</v>
      </c>
      <c r="BN253" s="60">
        <v>6700124551.1005001</v>
      </c>
      <c r="BO253" s="60">
        <v>625316140362.70862</v>
      </c>
      <c r="BP253" s="60">
        <v>378843138683.07269</v>
      </c>
      <c r="BQ253" s="60">
        <v>23683786357.449402</v>
      </c>
      <c r="BR253" s="60">
        <v>39130339218.122101</v>
      </c>
      <c r="BS253" s="60">
        <v>32170855006.979</v>
      </c>
      <c r="BT253" s="60">
        <v>6765330793.3146</v>
      </c>
      <c r="BU253" s="60">
        <v>12362810462.0306</v>
      </c>
      <c r="BV253" s="60">
        <v>5989449776.4075003</v>
      </c>
      <c r="BW253" s="60">
        <v>3428822624.2919998</v>
      </c>
      <c r="BX253" s="60">
        <v>27111876327.334499</v>
      </c>
      <c r="BY253" s="60" t="s">
        <v>544</v>
      </c>
      <c r="BZ253" s="60">
        <v>25642904.241500001</v>
      </c>
      <c r="CA253" s="60">
        <v>1284343175.2957001</v>
      </c>
      <c r="CB253" s="60" t="s">
        <v>1994</v>
      </c>
      <c r="CC253" s="60">
        <v>5778445307.2202997</v>
      </c>
      <c r="CD253" s="60">
        <v>2474173932.1012998</v>
      </c>
      <c r="CE253" s="60">
        <v>5841453586.2137003</v>
      </c>
      <c r="CF253" s="60">
        <v>33305736683.267101</v>
      </c>
      <c r="CG253" s="60">
        <v>3881603047.7561998</v>
      </c>
      <c r="CH253" s="60">
        <v>594915378.40279996</v>
      </c>
      <c r="CI253" s="60" t="s">
        <v>1019</v>
      </c>
      <c r="CJ253" s="60">
        <v>13.3</v>
      </c>
      <c r="CK253" s="60">
        <v>16249542090.635099</v>
      </c>
      <c r="CL253" s="60">
        <v>129</v>
      </c>
      <c r="CM253" s="85">
        <v>100301</v>
      </c>
      <c r="CN253" s="60">
        <v>858670964.88680005</v>
      </c>
      <c r="CO253" s="60">
        <v>4991574474.2096996</v>
      </c>
      <c r="CP253" s="60">
        <v>15961608908.7234</v>
      </c>
      <c r="CQ253" s="60">
        <v>371584731473.91443</v>
      </c>
      <c r="CR253" s="60">
        <v>5128580.8482999997</v>
      </c>
      <c r="CS253" s="60">
        <v>858670964.88680005</v>
      </c>
      <c r="CT253" s="60">
        <v>5243607590.1833</v>
      </c>
      <c r="CU253" s="60">
        <v>4136566781.3573999</v>
      </c>
      <c r="CV253" s="60">
        <v>5841453586.2137003</v>
      </c>
      <c r="CW253" s="60">
        <v>9380174371.5407009</v>
      </c>
      <c r="CX253" s="60">
        <v>9261484357.6229</v>
      </c>
      <c r="CY253" s="60">
        <v>11.7</v>
      </c>
      <c r="CZ253" s="60">
        <f t="shared" si="6"/>
        <v>1.3649000000302876</v>
      </c>
      <c r="DA253" s="60" t="str">
        <f t="shared" si="7"/>
        <v>Y</v>
      </c>
    </row>
    <row r="254" spans="1:105">
      <c r="A254" s="13" t="s">
        <v>1019</v>
      </c>
      <c r="B254" s="13">
        <v>100301</v>
      </c>
      <c r="C254" s="13">
        <v>2023</v>
      </c>
      <c r="D254" s="13" t="s">
        <v>1</v>
      </c>
      <c r="E254" s="13" t="s">
        <v>13</v>
      </c>
      <c r="F254" s="84" t="s">
        <v>2072</v>
      </c>
      <c r="G254" s="60" t="s">
        <v>2073</v>
      </c>
      <c r="H254" s="60" t="s">
        <v>2221</v>
      </c>
      <c r="I254" s="60" t="s">
        <v>2075</v>
      </c>
      <c r="J254" s="60" t="s">
        <v>1019</v>
      </c>
      <c r="K254" s="85">
        <v>100301</v>
      </c>
      <c r="L254" s="60">
        <v>975719000000</v>
      </c>
      <c r="M254" s="60">
        <v>703423689731.76404</v>
      </c>
      <c r="N254" s="60">
        <v>2155576382.4400001</v>
      </c>
      <c r="O254" s="60">
        <v>1449066397.5599999</v>
      </c>
      <c r="P254" s="60">
        <v>-0.2</v>
      </c>
      <c r="Q254" s="60">
        <v>8774421455.0760002</v>
      </c>
      <c r="R254" s="85">
        <v>48074</v>
      </c>
      <c r="S254" s="85" t="s">
        <v>544</v>
      </c>
      <c r="T254" s="60">
        <v>39901232788.931999</v>
      </c>
      <c r="U254" s="60">
        <v>3043039434.8759999</v>
      </c>
      <c r="V254" s="60">
        <v>3761084276.652</v>
      </c>
      <c r="W254" s="60" t="s">
        <v>2076</v>
      </c>
      <c r="X254" s="60">
        <v>9245908730.7000008</v>
      </c>
      <c r="Y254" s="60">
        <v>380508975571.02399</v>
      </c>
      <c r="Z254" s="60">
        <v>10.86</v>
      </c>
      <c r="AA254" s="60">
        <v>67371494486.755997</v>
      </c>
      <c r="AB254" s="60">
        <v>235109220682.72</v>
      </c>
      <c r="AC254" s="60">
        <v>703423689731.76404</v>
      </c>
      <c r="AD254" s="60">
        <v>4.2</v>
      </c>
      <c r="AE254" s="60">
        <v>46229543653.5</v>
      </c>
      <c r="AF254" s="60">
        <v>23.91</v>
      </c>
      <c r="AG254" s="60" t="s">
        <v>2077</v>
      </c>
      <c r="AH254" s="60" t="s">
        <v>544</v>
      </c>
      <c r="AI254" s="60">
        <v>32636435730.119999</v>
      </c>
      <c r="AJ254" s="60">
        <v>197710330911.664</v>
      </c>
      <c r="AK254" s="60">
        <v>1.48</v>
      </c>
      <c r="AL254" s="60">
        <v>521958762901.00403</v>
      </c>
      <c r="AM254" s="60">
        <v>26512147646.900002</v>
      </c>
      <c r="AN254" s="60">
        <v>23209573931.863998</v>
      </c>
      <c r="AO254" s="60">
        <v>15006848821.695999</v>
      </c>
      <c r="AP254" s="60">
        <v>34812198112.127998</v>
      </c>
      <c r="AQ254" s="60">
        <v>703423689731.76404</v>
      </c>
      <c r="AR254" s="60">
        <v>0.56000000000000005</v>
      </c>
      <c r="AS254" s="60">
        <v>33590224209.708</v>
      </c>
      <c r="AT254" s="60">
        <v>133683223996.192</v>
      </c>
      <c r="AU254" s="85">
        <v>100301</v>
      </c>
      <c r="AV254" s="60" t="s">
        <v>544</v>
      </c>
      <c r="AW254" s="60">
        <v>62805853941.608002</v>
      </c>
      <c r="AX254" s="60">
        <v>9372071.2280000001</v>
      </c>
      <c r="AY254" s="60">
        <v>243939874565.164</v>
      </c>
      <c r="AZ254" s="60">
        <v>152366808453.48801</v>
      </c>
      <c r="BA254" s="60">
        <v>3043039434.8759999</v>
      </c>
      <c r="BB254" s="60" t="s">
        <v>1808</v>
      </c>
      <c r="BC254" s="60">
        <v>777956167565.26794</v>
      </c>
      <c r="BD254" s="60">
        <v>2813063225.5120001</v>
      </c>
      <c r="BE254" s="60" t="s">
        <v>544</v>
      </c>
      <c r="BF254" s="60">
        <v>68369259608.260002</v>
      </c>
      <c r="BG254" s="60">
        <v>5086871891.1359997</v>
      </c>
      <c r="BH254" s="60">
        <v>384427222272.88397</v>
      </c>
      <c r="BI254" s="60">
        <v>3533991781.5120001</v>
      </c>
      <c r="BJ254" s="60">
        <v>3761084276.652</v>
      </c>
      <c r="BK254" s="60">
        <v>10344603850.044001</v>
      </c>
      <c r="BL254" s="85" t="s">
        <v>2222</v>
      </c>
      <c r="BM254" s="60" t="s">
        <v>2223</v>
      </c>
      <c r="BN254" s="60">
        <v>7546680124.2080002</v>
      </c>
      <c r="BO254" s="60">
        <v>651960204761.70398</v>
      </c>
      <c r="BP254" s="60">
        <v>381614159047.37201</v>
      </c>
      <c r="BQ254" s="60">
        <v>25161848461.512001</v>
      </c>
      <c r="BR254" s="60">
        <v>41190253047.059998</v>
      </c>
      <c r="BS254" s="60">
        <v>25794823733.68</v>
      </c>
      <c r="BT254" s="60">
        <v>5446615240.5799999</v>
      </c>
      <c r="BU254" s="60">
        <v>21797274890.66</v>
      </c>
      <c r="BV254" s="60">
        <v>6070218441.5200005</v>
      </c>
      <c r="BW254" s="60">
        <v>3043039434.8759999</v>
      </c>
      <c r="BX254" s="60">
        <v>29072885877.812</v>
      </c>
      <c r="BY254" s="60" t="s">
        <v>544</v>
      </c>
      <c r="BZ254" s="60">
        <v>59837070.148000002</v>
      </c>
      <c r="CA254" s="60">
        <v>253045923.15599999</v>
      </c>
      <c r="CB254" s="60" t="s">
        <v>1994</v>
      </c>
      <c r="CC254" s="60">
        <v>19200490231.948002</v>
      </c>
      <c r="CD254" s="60">
        <v>2343738735.5560002</v>
      </c>
      <c r="CE254" s="60">
        <v>5020546463.9840002</v>
      </c>
      <c r="CF254" s="60">
        <v>34812198112.127998</v>
      </c>
      <c r="CG254" s="60">
        <v>10656044986.236</v>
      </c>
      <c r="CH254" s="60">
        <v>818974839.61600006</v>
      </c>
      <c r="CI254" s="60" t="s">
        <v>1019</v>
      </c>
      <c r="CJ254" s="60">
        <v>13.9</v>
      </c>
      <c r="CK254" s="60">
        <v>32455482662.563999</v>
      </c>
      <c r="CL254" s="60">
        <v>135</v>
      </c>
      <c r="CM254" s="85">
        <v>100301</v>
      </c>
      <c r="CN254" s="60">
        <v>1691298392.3759999</v>
      </c>
      <c r="CO254" s="60">
        <v>3533991781.5120001</v>
      </c>
      <c r="CP254" s="60">
        <v>16792588854.908001</v>
      </c>
      <c r="CQ254" s="60">
        <v>380508975571.02399</v>
      </c>
      <c r="CR254" s="60">
        <v>2162785.6680000001</v>
      </c>
      <c r="CS254" s="60">
        <v>1691298392.3759999</v>
      </c>
      <c r="CT254" s="60">
        <v>5443010597.8000002</v>
      </c>
      <c r="CU254" s="60">
        <v>4901593252.2440004</v>
      </c>
      <c r="CV254" s="60">
        <v>5020546463.9840002</v>
      </c>
      <c r="CW254" s="60">
        <v>10344603850.044001</v>
      </c>
      <c r="CX254" s="60">
        <v>9245908730.7000008</v>
      </c>
      <c r="CY254" s="60">
        <v>12.4</v>
      </c>
      <c r="CZ254" s="60">
        <f t="shared" si="6"/>
        <v>1.387099999961716</v>
      </c>
      <c r="DA254" s="60" t="str">
        <f t="shared" si="7"/>
        <v>Y</v>
      </c>
    </row>
    <row r="255" spans="1:105">
      <c r="A255" s="13" t="s">
        <v>1021</v>
      </c>
      <c r="B255" s="13">
        <v>112078</v>
      </c>
      <c r="C255" s="13">
        <v>2022</v>
      </c>
      <c r="D255" s="13" t="s">
        <v>10</v>
      </c>
      <c r="E255" s="13" t="s">
        <v>13</v>
      </c>
      <c r="F255" s="84" t="s">
        <v>1970</v>
      </c>
      <c r="G255" s="60" t="s">
        <v>2005</v>
      </c>
      <c r="H255" s="60" t="s">
        <v>2224</v>
      </c>
      <c r="I255" s="60" t="s">
        <v>2007</v>
      </c>
      <c r="J255" s="60" t="s">
        <v>1021</v>
      </c>
      <c r="K255" s="85">
        <v>112078</v>
      </c>
      <c r="L255" s="60">
        <v>12576635400000</v>
      </c>
      <c r="M255" s="60">
        <v>165903132664.62811</v>
      </c>
      <c r="N255" s="60">
        <v>7349496268.7159996</v>
      </c>
      <c r="O255" s="60">
        <v>1706983906.1647999</v>
      </c>
      <c r="P255" s="60">
        <v>-0.37</v>
      </c>
      <c r="Q255" s="60" t="s">
        <v>544</v>
      </c>
      <c r="R255" s="85" t="s">
        <v>544</v>
      </c>
      <c r="S255" s="85" t="s">
        <v>544</v>
      </c>
      <c r="T255" s="60" t="s">
        <v>544</v>
      </c>
      <c r="U255" s="60">
        <v>8184428614.6316996</v>
      </c>
      <c r="V255" s="60" t="s">
        <v>544</v>
      </c>
      <c r="W255" s="60" t="s">
        <v>2008</v>
      </c>
      <c r="X255" s="60">
        <v>3645394683.3702002</v>
      </c>
      <c r="Y255" s="60">
        <v>135494070793.44389</v>
      </c>
      <c r="Z255" s="60">
        <v>9.16</v>
      </c>
      <c r="AA255" s="60">
        <v>1395526273.0362</v>
      </c>
      <c r="AB255" s="60">
        <v>71204693048.019501</v>
      </c>
      <c r="AC255" s="60">
        <v>165903132664.62811</v>
      </c>
      <c r="AD255" s="60">
        <v>5.03</v>
      </c>
      <c r="AE255" s="60" t="s">
        <v>544</v>
      </c>
      <c r="AF255" s="60">
        <v>14.5</v>
      </c>
      <c r="AG255" s="60" t="s">
        <v>2009</v>
      </c>
      <c r="AH255" s="60" t="s">
        <v>544</v>
      </c>
      <c r="AI255" s="60">
        <v>8538543201.9483004</v>
      </c>
      <c r="AJ255" s="60" t="s">
        <v>544</v>
      </c>
      <c r="AK255" s="60">
        <v>2.52</v>
      </c>
      <c r="AL255" s="60">
        <v>144698851061.21301</v>
      </c>
      <c r="AM255" s="60">
        <v>7156535451.5493002</v>
      </c>
      <c r="AN255" s="60">
        <v>5676970876.2446003</v>
      </c>
      <c r="AO255" s="60">
        <v>10275375235.719601</v>
      </c>
      <c r="AP255" s="60">
        <v>9337650407.5653</v>
      </c>
      <c r="AQ255" s="60">
        <v>165903132664.62811</v>
      </c>
      <c r="AR255" s="60">
        <v>7.52</v>
      </c>
      <c r="AS255" s="60">
        <v>8050462271.4483004</v>
      </c>
      <c r="AT255" s="60" t="s">
        <v>544</v>
      </c>
      <c r="AU255" s="85">
        <v>112078</v>
      </c>
      <c r="AV255" s="60" t="s">
        <v>544</v>
      </c>
      <c r="AW255" s="60" t="s">
        <v>544</v>
      </c>
      <c r="AX255" s="60">
        <v>13150483.232899999</v>
      </c>
      <c r="AY255" s="60" t="s">
        <v>544</v>
      </c>
      <c r="AZ255" s="60">
        <v>40581839857.037399</v>
      </c>
      <c r="BA255" s="60">
        <v>97735169677.7547</v>
      </c>
      <c r="BB255" s="60" t="s">
        <v>1808</v>
      </c>
      <c r="BC255" s="60">
        <v>169859698728.25681</v>
      </c>
      <c r="BD255" s="60">
        <v>4885812794.1064997</v>
      </c>
      <c r="BE255" s="60" t="s">
        <v>544</v>
      </c>
      <c r="BF255" s="60" t="s">
        <v>544</v>
      </c>
      <c r="BG255" s="60">
        <v>187117037.37720001</v>
      </c>
      <c r="BH255" s="60">
        <v>97735169677.7547</v>
      </c>
      <c r="BI255" s="60">
        <v>812381687.78900003</v>
      </c>
      <c r="BJ255" s="60" t="s">
        <v>544</v>
      </c>
      <c r="BK255" s="60">
        <v>3683517761.4552002</v>
      </c>
      <c r="BL255" s="85" t="s">
        <v>2225</v>
      </c>
      <c r="BM255" s="60" t="s">
        <v>2226</v>
      </c>
      <c r="BN255" s="60">
        <v>3109510842.7094998</v>
      </c>
      <c r="BO255" s="60">
        <v>147704905895.44589</v>
      </c>
      <c r="BP255" s="60">
        <v>92849356883.6483</v>
      </c>
      <c r="BQ255" s="60">
        <v>13784563680.176701</v>
      </c>
      <c r="BR255" s="60" t="s">
        <v>544</v>
      </c>
      <c r="BS255" s="60">
        <v>3089622204.3604999</v>
      </c>
      <c r="BT255" s="60">
        <v>7809253994.7328997</v>
      </c>
      <c r="BU255" s="60">
        <v>6579830896.3093996</v>
      </c>
      <c r="BV255" s="60" t="s">
        <v>544</v>
      </c>
      <c r="BW255" s="60">
        <v>91993798501.437195</v>
      </c>
      <c r="BX255" s="60">
        <v>7366247997.7334003</v>
      </c>
      <c r="BY255" s="60" t="s">
        <v>544</v>
      </c>
      <c r="BZ255" s="60" t="s">
        <v>544</v>
      </c>
      <c r="CA255" s="60" t="s">
        <v>544</v>
      </c>
      <c r="CB255" s="60" t="s">
        <v>1811</v>
      </c>
      <c r="CC255" s="60">
        <v>5244064197.0935001</v>
      </c>
      <c r="CD255" s="60">
        <v>1510373035.1205001</v>
      </c>
      <c r="CE255" s="60">
        <v>1254280928.3001001</v>
      </c>
      <c r="CF255" s="60">
        <v>9337650407.5653</v>
      </c>
      <c r="CG255" s="60">
        <v>2735098684.3723998</v>
      </c>
      <c r="CH255" s="60">
        <v>1198780849.9517</v>
      </c>
      <c r="CI255" s="60" t="s">
        <v>1021</v>
      </c>
      <c r="CJ255" s="60">
        <v>11.99</v>
      </c>
      <c r="CK255" s="60">
        <v>9322365559.6147995</v>
      </c>
      <c r="CL255" s="60">
        <v>119.46</v>
      </c>
      <c r="CM255" s="85">
        <v>112078</v>
      </c>
      <c r="CN255" s="60" t="s">
        <v>544</v>
      </c>
      <c r="CO255" s="60">
        <v>812381687.78900003</v>
      </c>
      <c r="CP255" s="60">
        <v>6754905526.0797005</v>
      </c>
      <c r="CQ255" s="60">
        <v>135494070793.44389</v>
      </c>
      <c r="CR255" s="60">
        <v>7435978.9331</v>
      </c>
      <c r="CS255" s="60" t="s">
        <v>544</v>
      </c>
      <c r="CT255" s="60">
        <v>1742555772.0346999</v>
      </c>
      <c r="CU255" s="60">
        <v>1940961989.4205999</v>
      </c>
      <c r="CV255" s="60">
        <v>1254280928.3001001</v>
      </c>
      <c r="CW255" s="60">
        <v>3683517761.4552002</v>
      </c>
      <c r="CX255" s="60">
        <v>3645394683.3702002</v>
      </c>
      <c r="CY255" s="60">
        <v>10.34</v>
      </c>
      <c r="CZ255" s="60">
        <f t="shared" si="6"/>
        <v>75.807100191553161</v>
      </c>
      <c r="DA255" s="60" t="str">
        <f t="shared" si="7"/>
        <v>Y</v>
      </c>
    </row>
    <row r="256" spans="1:105">
      <c r="A256" s="13" t="s">
        <v>1021</v>
      </c>
      <c r="B256" s="13">
        <v>112078</v>
      </c>
      <c r="C256" s="13">
        <v>2023</v>
      </c>
      <c r="D256" s="13" t="s">
        <v>10</v>
      </c>
      <c r="E256" s="13" t="s">
        <v>13</v>
      </c>
      <c r="F256" s="84" t="s">
        <v>1966</v>
      </c>
      <c r="G256" s="60" t="s">
        <v>2005</v>
      </c>
      <c r="H256" s="60" t="s">
        <v>2224</v>
      </c>
      <c r="I256" s="60" t="s">
        <v>2007</v>
      </c>
      <c r="J256" s="60" t="s">
        <v>1021</v>
      </c>
      <c r="K256" s="85">
        <v>112078</v>
      </c>
      <c r="L256" s="60">
        <v>13810295600000</v>
      </c>
      <c r="M256" s="60">
        <v>167973927962.87219</v>
      </c>
      <c r="N256" s="60">
        <v>5621471999.9099998</v>
      </c>
      <c r="O256" s="60">
        <v>1181040640.8743</v>
      </c>
      <c r="P256" s="60">
        <v>-0.54</v>
      </c>
      <c r="Q256" s="60" t="s">
        <v>544</v>
      </c>
      <c r="R256" s="85" t="s">
        <v>544</v>
      </c>
      <c r="S256" s="85" t="s">
        <v>544</v>
      </c>
      <c r="T256" s="60" t="s">
        <v>544</v>
      </c>
      <c r="U256" s="60">
        <v>8317771673.1992998</v>
      </c>
      <c r="V256" s="60" t="s">
        <v>544</v>
      </c>
      <c r="W256" s="60" t="s">
        <v>2008</v>
      </c>
      <c r="X256" s="60">
        <v>4009410485.0144</v>
      </c>
      <c r="Y256" s="60">
        <v>132997485067.33459</v>
      </c>
      <c r="Z256" s="60">
        <v>15.08</v>
      </c>
      <c r="AA256" s="60">
        <v>2561356613.7666001</v>
      </c>
      <c r="AB256" s="60">
        <v>69232688360.101501</v>
      </c>
      <c r="AC256" s="60">
        <v>167973927962.87219</v>
      </c>
      <c r="AD256" s="60">
        <v>5.55</v>
      </c>
      <c r="AE256" s="60" t="s">
        <v>544</v>
      </c>
      <c r="AF256" s="60">
        <v>10.62</v>
      </c>
      <c r="AG256" s="60" t="s">
        <v>2009</v>
      </c>
      <c r="AH256" s="60" t="s">
        <v>544</v>
      </c>
      <c r="AI256" s="60">
        <v>9579587677.9979992</v>
      </c>
      <c r="AJ256" s="60" t="s">
        <v>544</v>
      </c>
      <c r="AK256" s="60">
        <v>2.75</v>
      </c>
      <c r="AL256" s="60">
        <v>145973049737.4942</v>
      </c>
      <c r="AM256" s="60">
        <v>7506360635.0402002</v>
      </c>
      <c r="AN256" s="60">
        <v>6445154237.8197002</v>
      </c>
      <c r="AO256" s="60">
        <v>10728081482.305201</v>
      </c>
      <c r="AP256" s="60">
        <v>9603565716.6422997</v>
      </c>
      <c r="AQ256" s="60">
        <v>167973927962.87219</v>
      </c>
      <c r="AR256" s="60">
        <v>5.39</v>
      </c>
      <c r="AS256" s="60">
        <v>8453990626.1246004</v>
      </c>
      <c r="AT256" s="60" t="s">
        <v>544</v>
      </c>
      <c r="AU256" s="85">
        <v>112078</v>
      </c>
      <c r="AV256" s="60" t="s">
        <v>544</v>
      </c>
      <c r="AW256" s="60" t="s">
        <v>544</v>
      </c>
      <c r="AX256" s="60">
        <v>11479391.7381</v>
      </c>
      <c r="AY256" s="60" t="s">
        <v>544</v>
      </c>
      <c r="AZ256" s="60">
        <v>42400882416.810501</v>
      </c>
      <c r="BA256" s="60">
        <v>104330761966.9341</v>
      </c>
      <c r="BB256" s="60" t="s">
        <v>1808</v>
      </c>
      <c r="BC256" s="60">
        <v>172492638848.595</v>
      </c>
      <c r="BD256" s="60">
        <v>3874799474.013</v>
      </c>
      <c r="BE256" s="60" t="s">
        <v>544</v>
      </c>
      <c r="BF256" s="60" t="s">
        <v>544</v>
      </c>
      <c r="BG256" s="60">
        <v>196324600.46939999</v>
      </c>
      <c r="BH256" s="60">
        <v>104330761966.9341</v>
      </c>
      <c r="BI256" s="60">
        <v>1379836752.6821001</v>
      </c>
      <c r="BJ256" s="60" t="s">
        <v>544</v>
      </c>
      <c r="BK256" s="60">
        <v>3678733944.368</v>
      </c>
      <c r="BL256" s="85" t="s">
        <v>2225</v>
      </c>
      <c r="BM256" s="60" t="s">
        <v>2226</v>
      </c>
      <c r="BN256" s="60">
        <v>3034261820.6862001</v>
      </c>
      <c r="BO256" s="60">
        <v>150494812307.24661</v>
      </c>
      <c r="BP256" s="60">
        <v>100455962492.9211</v>
      </c>
      <c r="BQ256" s="60">
        <v>7116695005.6136999</v>
      </c>
      <c r="BR256" s="60" t="s">
        <v>544</v>
      </c>
      <c r="BS256" s="60">
        <v>2360613213.7438998</v>
      </c>
      <c r="BT256" s="60">
        <v>10414208056.393101</v>
      </c>
      <c r="BU256" s="60">
        <v>7464619824.9461002</v>
      </c>
      <c r="BV256" s="60" t="s">
        <v>544</v>
      </c>
      <c r="BW256" s="60">
        <v>104241128326.88879</v>
      </c>
      <c r="BX256" s="60">
        <v>8068620950.4615002</v>
      </c>
      <c r="BY256" s="60" t="s">
        <v>544</v>
      </c>
      <c r="BZ256" s="60" t="s">
        <v>544</v>
      </c>
      <c r="CA256" s="60" t="s">
        <v>544</v>
      </c>
      <c r="CB256" s="60" t="s">
        <v>1811</v>
      </c>
      <c r="CC256" s="60">
        <v>5935453676.0726995</v>
      </c>
      <c r="CD256" s="60">
        <v>1256915552.4452</v>
      </c>
      <c r="CE256" s="60">
        <v>1819996866.9577999</v>
      </c>
      <c r="CF256" s="60">
        <v>9603565716.6422997</v>
      </c>
      <c r="CG256" s="60">
        <v>2981495296.8704</v>
      </c>
      <c r="CH256" s="60">
        <v>1864276084.6125</v>
      </c>
      <c r="CI256" s="60" t="s">
        <v>1021</v>
      </c>
      <c r="CJ256" s="60">
        <v>13.84</v>
      </c>
      <c r="CK256" s="60">
        <v>10454564722.834101</v>
      </c>
      <c r="CL256" s="60">
        <v>121.79</v>
      </c>
      <c r="CM256" s="85">
        <v>112078</v>
      </c>
      <c r="CN256" s="60" t="s">
        <v>544</v>
      </c>
      <c r="CO256" s="60">
        <v>1379836752.6821001</v>
      </c>
      <c r="CP256" s="60">
        <v>7043672305.7005997</v>
      </c>
      <c r="CQ256" s="60">
        <v>132997485067.33459</v>
      </c>
      <c r="CR256" s="60">
        <v>8449601.0176999997</v>
      </c>
      <c r="CS256" s="60" t="s">
        <v>544</v>
      </c>
      <c r="CT256" s="60">
        <v>1738698496.2047999</v>
      </c>
      <c r="CU256" s="60">
        <v>1940035448.1631999</v>
      </c>
      <c r="CV256" s="60">
        <v>1819996866.9577999</v>
      </c>
      <c r="CW256" s="60">
        <v>3678733944.368</v>
      </c>
      <c r="CX256" s="60">
        <v>4009410485.0144</v>
      </c>
      <c r="CY256" s="60">
        <v>11.65</v>
      </c>
      <c r="CZ256" s="60">
        <f t="shared" si="6"/>
        <v>82.216899774187183</v>
      </c>
      <c r="DA256" s="60" t="str">
        <f t="shared" si="7"/>
        <v>Y</v>
      </c>
    </row>
    <row r="257" spans="1:105">
      <c r="A257" s="13" t="s">
        <v>1022</v>
      </c>
      <c r="B257" s="13">
        <v>1492634</v>
      </c>
      <c r="C257" s="13">
        <v>2022</v>
      </c>
      <c r="D257" s="13" t="s">
        <v>11</v>
      </c>
      <c r="E257" s="13" t="s">
        <v>13</v>
      </c>
      <c r="F257" s="84" t="s">
        <v>1812</v>
      </c>
      <c r="G257" s="60" t="s">
        <v>1840</v>
      </c>
      <c r="H257" s="60" t="s">
        <v>1919</v>
      </c>
      <c r="I257" s="60" t="s">
        <v>540</v>
      </c>
      <c r="J257" s="60" t="s">
        <v>1022</v>
      </c>
      <c r="K257" s="85">
        <v>1492634</v>
      </c>
      <c r="L257" s="60">
        <v>11842200000</v>
      </c>
      <c r="M257" s="60">
        <v>11842200000</v>
      </c>
      <c r="N257" s="60">
        <v>66400000</v>
      </c>
      <c r="O257" s="60">
        <v>-1000000</v>
      </c>
      <c r="P257" s="60">
        <v>0.02</v>
      </c>
      <c r="Q257" s="60">
        <v>1420600000</v>
      </c>
      <c r="R257" s="85" t="s">
        <v>544</v>
      </c>
      <c r="S257" s="85" t="s">
        <v>544</v>
      </c>
      <c r="T257" s="60">
        <v>342200000</v>
      </c>
      <c r="U257" s="60" t="s">
        <v>544</v>
      </c>
      <c r="V257" s="60">
        <v>8629100000</v>
      </c>
      <c r="W257" s="60" t="s">
        <v>1841</v>
      </c>
      <c r="X257" s="60">
        <v>393900000</v>
      </c>
      <c r="Y257" s="60" t="s">
        <v>544</v>
      </c>
      <c r="Z257" s="60">
        <v>18.829999999999998</v>
      </c>
      <c r="AA257" s="60" t="s">
        <v>544</v>
      </c>
      <c r="AB257" s="60">
        <v>12436900000</v>
      </c>
      <c r="AC257" s="60">
        <v>11842200000</v>
      </c>
      <c r="AD257" s="60">
        <v>13.9</v>
      </c>
      <c r="AE257" s="60" t="s">
        <v>544</v>
      </c>
      <c r="AF257" s="60" t="s">
        <v>544</v>
      </c>
      <c r="AG257" s="60" t="s">
        <v>1842</v>
      </c>
      <c r="AH257" s="60" t="s">
        <v>544</v>
      </c>
      <c r="AI257" s="60">
        <v>1609700000</v>
      </c>
      <c r="AJ257" s="60">
        <v>105000000</v>
      </c>
      <c r="AK257" s="60">
        <v>3.56</v>
      </c>
      <c r="AL257" s="60" t="s">
        <v>544</v>
      </c>
      <c r="AM257" s="60">
        <v>251500000</v>
      </c>
      <c r="AN257" s="60">
        <v>230300000</v>
      </c>
      <c r="AO257" s="60" t="s">
        <v>544</v>
      </c>
      <c r="AP257" s="60">
        <v>1528300000</v>
      </c>
      <c r="AQ257" s="60">
        <v>11842200000</v>
      </c>
      <c r="AR257" s="60">
        <v>0.57999999999999996</v>
      </c>
      <c r="AS257" s="60">
        <v>1525200000</v>
      </c>
      <c r="AT257" s="60">
        <v>2732100000</v>
      </c>
      <c r="AU257" s="85">
        <v>1492634</v>
      </c>
      <c r="AV257" s="60" t="s">
        <v>544</v>
      </c>
      <c r="AW257" s="60" t="s">
        <v>544</v>
      </c>
      <c r="AX257" s="60">
        <v>2900000</v>
      </c>
      <c r="AY257" s="60">
        <v>105000000</v>
      </c>
      <c r="AZ257" s="60">
        <v>193000000</v>
      </c>
      <c r="BA257" s="60">
        <v>21600000</v>
      </c>
      <c r="BB257" s="60" t="s">
        <v>1808</v>
      </c>
      <c r="BC257" s="60">
        <v>11605700000</v>
      </c>
      <c r="BD257" s="60">
        <v>21400000</v>
      </c>
      <c r="BE257" s="60">
        <v>19900000</v>
      </c>
      <c r="BF257" s="60" t="s">
        <v>544</v>
      </c>
      <c r="BG257" s="60">
        <v>9500000</v>
      </c>
      <c r="BH257" s="60">
        <v>11487800000</v>
      </c>
      <c r="BI257" s="60">
        <v>292500000</v>
      </c>
      <c r="BJ257" s="60">
        <v>8629100000</v>
      </c>
      <c r="BK257" s="60">
        <v>132000000</v>
      </c>
      <c r="BL257" s="85" t="s">
        <v>2227</v>
      </c>
      <c r="BM257" s="60" t="s">
        <v>2228</v>
      </c>
      <c r="BN257" s="60">
        <v>21100000</v>
      </c>
      <c r="BO257" s="60">
        <v>11689400000</v>
      </c>
      <c r="BP257" s="60">
        <v>11466400000</v>
      </c>
      <c r="BQ257" s="60" t="s">
        <v>544</v>
      </c>
      <c r="BR257" s="60" t="s">
        <v>544</v>
      </c>
      <c r="BS257" s="60">
        <v>123200000</v>
      </c>
      <c r="BT257" s="60" t="s">
        <v>544</v>
      </c>
      <c r="BU257" s="60">
        <v>553000000</v>
      </c>
      <c r="BV257" s="60">
        <v>969300000</v>
      </c>
      <c r="BW257" s="60">
        <v>21600000</v>
      </c>
      <c r="BX257" s="60">
        <v>1409700000</v>
      </c>
      <c r="BY257" s="60" t="s">
        <v>544</v>
      </c>
      <c r="BZ257" s="60" t="s">
        <v>544</v>
      </c>
      <c r="CA257" s="60" t="s">
        <v>544</v>
      </c>
      <c r="CB257" s="60" t="s">
        <v>1900</v>
      </c>
      <c r="CC257" s="60" t="s">
        <v>544</v>
      </c>
      <c r="CD257" s="60">
        <v>25400000</v>
      </c>
      <c r="CE257" s="60">
        <v>286300000</v>
      </c>
      <c r="CF257" s="60">
        <v>1528300000</v>
      </c>
      <c r="CG257" s="60">
        <v>100000</v>
      </c>
      <c r="CH257" s="60">
        <v>500000</v>
      </c>
      <c r="CI257" s="60" t="s">
        <v>1022</v>
      </c>
      <c r="CJ257" s="60">
        <v>13.1</v>
      </c>
      <c r="CK257" s="60">
        <v>624200000</v>
      </c>
      <c r="CL257" s="60" t="s">
        <v>544</v>
      </c>
      <c r="CM257" s="85">
        <v>1492634</v>
      </c>
      <c r="CN257" s="60" t="s">
        <v>544</v>
      </c>
      <c r="CO257" s="60">
        <v>292500000</v>
      </c>
      <c r="CP257" s="60">
        <v>415000000</v>
      </c>
      <c r="CQ257" s="60" t="s">
        <v>544</v>
      </c>
      <c r="CR257" s="60">
        <v>71100000</v>
      </c>
      <c r="CS257" s="60" t="s">
        <v>544</v>
      </c>
      <c r="CT257" s="60">
        <v>82000000</v>
      </c>
      <c r="CU257" s="60">
        <v>50000000</v>
      </c>
      <c r="CV257" s="60">
        <v>286300000</v>
      </c>
      <c r="CW257" s="60">
        <v>132000000</v>
      </c>
      <c r="CX257" s="60">
        <v>393900000</v>
      </c>
      <c r="CY257" s="60">
        <v>11.5</v>
      </c>
      <c r="CZ257" s="60">
        <f t="shared" si="6"/>
        <v>1</v>
      </c>
      <c r="DA257" s="60" t="str">
        <f t="shared" si="7"/>
        <v>Y</v>
      </c>
    </row>
    <row r="258" spans="1:105">
      <c r="A258" s="13" t="s">
        <v>1022</v>
      </c>
      <c r="B258" s="13">
        <v>1492634</v>
      </c>
      <c r="C258" s="13">
        <v>2023</v>
      </c>
      <c r="D258" s="13" t="s">
        <v>11</v>
      </c>
      <c r="E258" s="13" t="s">
        <v>13</v>
      </c>
      <c r="F258" s="84" t="s">
        <v>1804</v>
      </c>
      <c r="G258" s="60" t="s">
        <v>1840</v>
      </c>
      <c r="H258" s="60" t="s">
        <v>1919</v>
      </c>
      <c r="I258" s="60" t="s">
        <v>540</v>
      </c>
      <c r="J258" s="60" t="s">
        <v>1022</v>
      </c>
      <c r="K258" s="85">
        <v>1492634</v>
      </c>
      <c r="L258" s="60">
        <v>12588900000</v>
      </c>
      <c r="M258" s="60">
        <v>12588900000</v>
      </c>
      <c r="N258" s="60">
        <v>40900000</v>
      </c>
      <c r="O258" s="60">
        <v>8500000</v>
      </c>
      <c r="P258" s="60">
        <v>0.02</v>
      </c>
      <c r="Q258" s="60">
        <v>1711300000</v>
      </c>
      <c r="R258" s="85" t="s">
        <v>544</v>
      </c>
      <c r="S258" s="85" t="s">
        <v>544</v>
      </c>
      <c r="T258" s="60">
        <v>407800000</v>
      </c>
      <c r="U258" s="60" t="s">
        <v>544</v>
      </c>
      <c r="V258" s="60">
        <v>8830400000</v>
      </c>
      <c r="W258" s="60" t="s">
        <v>1841</v>
      </c>
      <c r="X258" s="60">
        <v>387300000</v>
      </c>
      <c r="Y258" s="60" t="s">
        <v>544</v>
      </c>
      <c r="Z258" s="60">
        <v>16.66</v>
      </c>
      <c r="AA258" s="60" t="s">
        <v>544</v>
      </c>
      <c r="AB258" s="60">
        <v>12979200000</v>
      </c>
      <c r="AC258" s="60">
        <v>12588900000</v>
      </c>
      <c r="AD258" s="60">
        <v>13.9</v>
      </c>
      <c r="AE258" s="60" t="s">
        <v>544</v>
      </c>
      <c r="AF258" s="60" t="s">
        <v>544</v>
      </c>
      <c r="AG258" s="60" t="s">
        <v>1842</v>
      </c>
      <c r="AH258" s="60" t="s">
        <v>544</v>
      </c>
      <c r="AI258" s="60">
        <v>1689600000</v>
      </c>
      <c r="AJ258" s="60">
        <v>86700000</v>
      </c>
      <c r="AK258" s="60">
        <v>3.3</v>
      </c>
      <c r="AL258" s="60" t="s">
        <v>544</v>
      </c>
      <c r="AM258" s="60">
        <v>245400000</v>
      </c>
      <c r="AN258" s="60">
        <v>368400000</v>
      </c>
      <c r="AO258" s="60" t="s">
        <v>544</v>
      </c>
      <c r="AP258" s="60">
        <v>1596500000</v>
      </c>
      <c r="AQ258" s="60">
        <v>12588900000</v>
      </c>
      <c r="AR258" s="60">
        <v>0.34</v>
      </c>
      <c r="AS258" s="60">
        <v>1593600000</v>
      </c>
      <c r="AT258" s="60">
        <v>3182600000</v>
      </c>
      <c r="AU258" s="85">
        <v>1492634</v>
      </c>
      <c r="AV258" s="60" t="s">
        <v>544</v>
      </c>
      <c r="AW258" s="60" t="s">
        <v>544</v>
      </c>
      <c r="AX258" s="60">
        <v>23200000</v>
      </c>
      <c r="AY258" s="60">
        <v>86700000</v>
      </c>
      <c r="AZ258" s="60">
        <v>205600000</v>
      </c>
      <c r="BA258" s="60">
        <v>22200000</v>
      </c>
      <c r="BB258" s="60" t="s">
        <v>1808</v>
      </c>
      <c r="BC258" s="60">
        <v>12196500000</v>
      </c>
      <c r="BD258" s="60">
        <v>30100000</v>
      </c>
      <c r="BE258" s="60">
        <v>20500000</v>
      </c>
      <c r="BF258" s="60" t="s">
        <v>544</v>
      </c>
      <c r="BG258" s="60">
        <v>9500000</v>
      </c>
      <c r="BH258" s="60">
        <v>12121900000</v>
      </c>
      <c r="BI258" s="60">
        <v>270000000</v>
      </c>
      <c r="BJ258" s="60">
        <v>8830400000</v>
      </c>
      <c r="BK258" s="60">
        <v>139700000</v>
      </c>
      <c r="BL258" s="85" t="s">
        <v>2227</v>
      </c>
      <c r="BM258" s="60" t="s">
        <v>2228</v>
      </c>
      <c r="BN258" s="60">
        <v>28800000</v>
      </c>
      <c r="BO258" s="60">
        <v>12339300000</v>
      </c>
      <c r="BP258" s="60">
        <v>12091800000</v>
      </c>
      <c r="BQ258" s="60" t="s">
        <v>544</v>
      </c>
      <c r="BR258" s="60" t="s">
        <v>544</v>
      </c>
      <c r="BS258" s="60">
        <v>149700000</v>
      </c>
      <c r="BT258" s="60" t="s">
        <v>544</v>
      </c>
      <c r="BU258" s="60">
        <v>717000000</v>
      </c>
      <c r="BV258" s="60">
        <v>1063500000</v>
      </c>
      <c r="BW258" s="60">
        <v>22200000</v>
      </c>
      <c r="BX258" s="60">
        <v>1489600000</v>
      </c>
      <c r="BY258" s="60" t="s">
        <v>544</v>
      </c>
      <c r="BZ258" s="60" t="s">
        <v>544</v>
      </c>
      <c r="CA258" s="60" t="s">
        <v>544</v>
      </c>
      <c r="CB258" s="60" t="s">
        <v>1900</v>
      </c>
      <c r="CC258" s="60" t="s">
        <v>544</v>
      </c>
      <c r="CD258" s="60">
        <v>75600000</v>
      </c>
      <c r="CE258" s="60">
        <v>270300000</v>
      </c>
      <c r="CF258" s="60">
        <v>1596500000</v>
      </c>
      <c r="CG258" s="60">
        <v>100000</v>
      </c>
      <c r="CH258" s="60">
        <v>2500000</v>
      </c>
      <c r="CI258" s="60" t="s">
        <v>1022</v>
      </c>
      <c r="CJ258" s="60">
        <v>13</v>
      </c>
      <c r="CK258" s="60">
        <v>755700000</v>
      </c>
      <c r="CL258" s="60" t="s">
        <v>544</v>
      </c>
      <c r="CM258" s="85">
        <v>1492634</v>
      </c>
      <c r="CN258" s="60" t="s">
        <v>544</v>
      </c>
      <c r="CO258" s="60">
        <v>270000000</v>
      </c>
      <c r="CP258" s="60">
        <v>416100000</v>
      </c>
      <c r="CQ258" s="60" t="s">
        <v>544</v>
      </c>
      <c r="CR258" s="60">
        <v>38600000</v>
      </c>
      <c r="CS258" s="60" t="s">
        <v>544</v>
      </c>
      <c r="CT258" s="60">
        <v>87200000</v>
      </c>
      <c r="CU258" s="60">
        <v>52500000</v>
      </c>
      <c r="CV258" s="60">
        <v>270300000</v>
      </c>
      <c r="CW258" s="60">
        <v>139700000</v>
      </c>
      <c r="CX258" s="60">
        <v>387300000</v>
      </c>
      <c r="CY258" s="60">
        <v>11.5</v>
      </c>
      <c r="CZ258" s="60">
        <f t="shared" si="6"/>
        <v>1</v>
      </c>
      <c r="DA258" s="60" t="str">
        <f t="shared" si="7"/>
        <v>Y</v>
      </c>
    </row>
    <row r="259" spans="1:105">
      <c r="A259" s="13" t="s">
        <v>1023</v>
      </c>
      <c r="B259" s="13">
        <v>100042</v>
      </c>
      <c r="C259" s="13">
        <v>2022</v>
      </c>
      <c r="D259" s="13" t="s">
        <v>12</v>
      </c>
      <c r="E259" s="13" t="s">
        <v>13</v>
      </c>
      <c r="F259" s="84" t="s">
        <v>1812</v>
      </c>
      <c r="G259" s="60" t="s">
        <v>1840</v>
      </c>
      <c r="H259" s="60" t="s">
        <v>1827</v>
      </c>
      <c r="I259" s="60" t="s">
        <v>540</v>
      </c>
      <c r="J259" s="60" t="s">
        <v>1023</v>
      </c>
      <c r="K259" s="85">
        <v>100042</v>
      </c>
      <c r="L259" s="60">
        <v>455249080000</v>
      </c>
      <c r="M259" s="60">
        <v>455249080000</v>
      </c>
      <c r="N259" s="60">
        <v>5589940000</v>
      </c>
      <c r="O259" s="60">
        <v>5800232000</v>
      </c>
      <c r="P259" s="60">
        <v>-0.43</v>
      </c>
      <c r="Q259" s="60" t="s">
        <v>544</v>
      </c>
      <c r="R259" s="85">
        <v>62790</v>
      </c>
      <c r="S259" s="85" t="s">
        <v>544</v>
      </c>
      <c r="T259" s="60">
        <v>47587336000</v>
      </c>
      <c r="U259" s="60" t="s">
        <v>544</v>
      </c>
      <c r="V259" s="60">
        <v>21174951000</v>
      </c>
      <c r="W259" s="60" t="s">
        <v>1841</v>
      </c>
      <c r="X259" s="60">
        <v>27114086000</v>
      </c>
      <c r="Y259" s="60">
        <v>332996663000</v>
      </c>
      <c r="Z259" s="60">
        <v>14.04</v>
      </c>
      <c r="AA259" s="60">
        <v>5342624000</v>
      </c>
      <c r="AB259" s="60">
        <v>357919730000</v>
      </c>
      <c r="AC259" s="60">
        <v>455249080000</v>
      </c>
      <c r="AD259" s="60">
        <v>11.15</v>
      </c>
      <c r="AE259" s="60">
        <v>204745166000</v>
      </c>
      <c r="AF259" s="60">
        <v>6.81</v>
      </c>
      <c r="AG259" s="60" t="s">
        <v>1842</v>
      </c>
      <c r="AH259" s="60" t="s">
        <v>544</v>
      </c>
      <c r="AI259" s="60">
        <v>49576179000</v>
      </c>
      <c r="AJ259" s="60">
        <v>9289749000</v>
      </c>
      <c r="AK259" s="60">
        <v>6.4</v>
      </c>
      <c r="AL259" s="60">
        <v>339222047000</v>
      </c>
      <c r="AM259" s="60">
        <v>17540518000</v>
      </c>
      <c r="AN259" s="60">
        <v>4123484000</v>
      </c>
      <c r="AO259" s="60">
        <v>5076967000</v>
      </c>
      <c r="AP259" s="60">
        <v>47737084000</v>
      </c>
      <c r="AQ259" s="60">
        <v>455249080000</v>
      </c>
      <c r="AR259" s="60">
        <v>1.79</v>
      </c>
      <c r="AS259" s="60">
        <v>57652585000</v>
      </c>
      <c r="AT259" s="60">
        <v>69105459000</v>
      </c>
      <c r="AU259" s="85">
        <v>100042</v>
      </c>
      <c r="AV259" s="60" t="s">
        <v>544</v>
      </c>
      <c r="AW259" s="60" t="s">
        <v>544</v>
      </c>
      <c r="AX259" s="60">
        <v>24646000</v>
      </c>
      <c r="AY259" s="60">
        <v>214034915000</v>
      </c>
      <c r="AZ259" s="60">
        <v>77686058000</v>
      </c>
      <c r="BA259" s="60">
        <v>8217867000</v>
      </c>
      <c r="BB259" s="60" t="s">
        <v>1808</v>
      </c>
      <c r="BC259" s="60">
        <v>444703546000</v>
      </c>
      <c r="BD259" s="60">
        <v>13239877000</v>
      </c>
      <c r="BE259" s="60" t="s">
        <v>544</v>
      </c>
      <c r="BF259" s="60" t="s">
        <v>544</v>
      </c>
      <c r="BG259" s="60">
        <v>398507000</v>
      </c>
      <c r="BH259" s="60">
        <v>312533192000</v>
      </c>
      <c r="BI259" s="60">
        <v>-612716000</v>
      </c>
      <c r="BJ259" s="60">
        <v>21174951000</v>
      </c>
      <c r="BK259" s="60">
        <v>19185207000</v>
      </c>
      <c r="BL259" s="85" t="s">
        <v>2229</v>
      </c>
      <c r="BM259" s="60" t="s">
        <v>2230</v>
      </c>
      <c r="BN259" s="60">
        <v>7157400000</v>
      </c>
      <c r="BO259" s="60">
        <v>412491075000</v>
      </c>
      <c r="BP259" s="60">
        <v>299293315000</v>
      </c>
      <c r="BQ259" s="60">
        <v>25909302000</v>
      </c>
      <c r="BR259" s="60" t="s">
        <v>544</v>
      </c>
      <c r="BS259" s="60">
        <v>10052740000</v>
      </c>
      <c r="BT259" s="60" t="s">
        <v>544</v>
      </c>
      <c r="BU259" s="60">
        <v>28909846000</v>
      </c>
      <c r="BV259" s="60">
        <v>1015000</v>
      </c>
      <c r="BW259" s="60">
        <v>8217867000</v>
      </c>
      <c r="BX259" s="60">
        <v>44731042000</v>
      </c>
      <c r="BY259" s="60" t="s">
        <v>544</v>
      </c>
      <c r="BZ259" s="60">
        <v>-2652000</v>
      </c>
      <c r="CA259" s="60" t="s">
        <v>544</v>
      </c>
      <c r="CB259" s="60" t="s">
        <v>1958</v>
      </c>
      <c r="CC259" s="60">
        <v>2534932000</v>
      </c>
      <c r="CD259" s="60">
        <v>4440774000</v>
      </c>
      <c r="CE259" s="60">
        <v>9239526000</v>
      </c>
      <c r="CF259" s="60">
        <v>47737084000</v>
      </c>
      <c r="CG259" s="60">
        <v>2327724000</v>
      </c>
      <c r="CH259" s="60">
        <v>3973272000</v>
      </c>
      <c r="CI259" s="60" t="s">
        <v>1023</v>
      </c>
      <c r="CJ259" s="60">
        <v>13.85</v>
      </c>
      <c r="CK259" s="60">
        <v>31237570000</v>
      </c>
      <c r="CL259" s="60" t="s">
        <v>544</v>
      </c>
      <c r="CM259" s="85">
        <v>100042</v>
      </c>
      <c r="CN259" s="60">
        <v>117862000</v>
      </c>
      <c r="CO259" s="60">
        <v>-612716000</v>
      </c>
      <c r="CP259" s="60">
        <v>34271486000</v>
      </c>
      <c r="CQ259" s="60">
        <v>332996663000</v>
      </c>
      <c r="CR259" s="60" t="s">
        <v>544</v>
      </c>
      <c r="CS259" s="60">
        <v>117862000</v>
      </c>
      <c r="CT259" s="60">
        <v>9256899000</v>
      </c>
      <c r="CU259" s="60">
        <v>9928308000</v>
      </c>
      <c r="CV259" s="60">
        <v>9239526000</v>
      </c>
      <c r="CW259" s="60">
        <v>19185207000</v>
      </c>
      <c r="CX259" s="60">
        <v>27114086000</v>
      </c>
      <c r="CY259" s="60">
        <v>12.5</v>
      </c>
      <c r="CZ259" s="60">
        <f t="shared" ref="CZ259:CZ322" si="8">IFERROR(L259/M259,"")</f>
        <v>1</v>
      </c>
      <c r="DA259" s="60" t="str">
        <f t="shared" ref="DA259:DA322" si="9">IF(D259=0,"",IF(K259=B259,"Y",IF(ISERROR(MATCH(K259,B:B,0)),"N","N: parent data from row "&amp; MATCH(K259,B:B,0))))</f>
        <v>Y</v>
      </c>
    </row>
    <row r="260" spans="1:105">
      <c r="A260" s="13" t="s">
        <v>1023</v>
      </c>
      <c r="B260" s="13">
        <v>100042</v>
      </c>
      <c r="C260" s="13">
        <v>2023</v>
      </c>
      <c r="D260" s="13" t="s">
        <v>12</v>
      </c>
      <c r="E260" s="13" t="s">
        <v>13</v>
      </c>
      <c r="F260" s="84" t="s">
        <v>1804</v>
      </c>
      <c r="G260" s="60" t="s">
        <v>1840</v>
      </c>
      <c r="H260" s="60" t="s">
        <v>1827</v>
      </c>
      <c r="I260" s="60" t="s">
        <v>540</v>
      </c>
      <c r="J260" s="60" t="s">
        <v>1023</v>
      </c>
      <c r="K260" s="85">
        <v>100042</v>
      </c>
      <c r="L260" s="60">
        <v>478464223000</v>
      </c>
      <c r="M260" s="60">
        <v>478464223000</v>
      </c>
      <c r="N260" s="60">
        <v>7719508000</v>
      </c>
      <c r="O260" s="60">
        <v>10485102000</v>
      </c>
      <c r="P260" s="60">
        <v>-0.24</v>
      </c>
      <c r="Q260" s="60" t="s">
        <v>544</v>
      </c>
      <c r="R260" s="85">
        <v>57926</v>
      </c>
      <c r="S260" s="85" t="s">
        <v>544</v>
      </c>
      <c r="T260" s="60">
        <v>46241307000</v>
      </c>
      <c r="U260" s="60" t="s">
        <v>544</v>
      </c>
      <c r="V260" s="60">
        <v>19318675000</v>
      </c>
      <c r="W260" s="60" t="s">
        <v>1841</v>
      </c>
      <c r="X260" s="60">
        <v>29240901000</v>
      </c>
      <c r="Y260" s="60">
        <v>348419295000</v>
      </c>
      <c r="Z260" s="60">
        <v>8.7799999999999994</v>
      </c>
      <c r="AA260" s="60">
        <v>7155903000</v>
      </c>
      <c r="AB260" s="60">
        <v>369205805000</v>
      </c>
      <c r="AC260" s="60">
        <v>478464223000</v>
      </c>
      <c r="AD260" s="60">
        <v>11.22</v>
      </c>
      <c r="AE260" s="60">
        <v>216460851000</v>
      </c>
      <c r="AF260" s="60">
        <v>9.09</v>
      </c>
      <c r="AG260" s="60" t="s">
        <v>1842</v>
      </c>
      <c r="AH260" s="60" t="s">
        <v>544</v>
      </c>
      <c r="AI260" s="60">
        <v>52460411000</v>
      </c>
      <c r="AJ260" s="60">
        <v>9760725000</v>
      </c>
      <c r="AK260" s="60">
        <v>6.52</v>
      </c>
      <c r="AL260" s="60">
        <v>356113438000</v>
      </c>
      <c r="AM260" s="60">
        <v>19747882000</v>
      </c>
      <c r="AN260" s="60">
        <v>12697064000</v>
      </c>
      <c r="AO260" s="60">
        <v>4780385000</v>
      </c>
      <c r="AP260" s="60">
        <v>53244019000</v>
      </c>
      <c r="AQ260" s="60">
        <v>478464223000</v>
      </c>
      <c r="AR260" s="60">
        <v>2.4</v>
      </c>
      <c r="AS260" s="60">
        <v>61511451000</v>
      </c>
      <c r="AT260" s="60">
        <v>67411037000</v>
      </c>
      <c r="AU260" s="85">
        <v>100042</v>
      </c>
      <c r="AV260" s="60" t="s">
        <v>544</v>
      </c>
      <c r="AW260" s="60" t="s">
        <v>544</v>
      </c>
      <c r="AX260" s="60">
        <v>41283000</v>
      </c>
      <c r="AY260" s="60">
        <v>226221576000</v>
      </c>
      <c r="AZ260" s="60">
        <v>80030605000</v>
      </c>
      <c r="BA260" s="60">
        <v>8373995000</v>
      </c>
      <c r="BB260" s="60" t="s">
        <v>1808</v>
      </c>
      <c r="BC260" s="60">
        <v>467553457000</v>
      </c>
      <c r="BD260" s="60">
        <v>15295641000</v>
      </c>
      <c r="BE260" s="60" t="s">
        <v>544</v>
      </c>
      <c r="BF260" s="60" t="s">
        <v>544</v>
      </c>
      <c r="BG260" s="60">
        <v>314089000</v>
      </c>
      <c r="BH260" s="60">
        <v>321325283000</v>
      </c>
      <c r="BI260" s="60">
        <v>5794132000</v>
      </c>
      <c r="BJ260" s="60">
        <v>19318675000</v>
      </c>
      <c r="BK260" s="60">
        <v>20318330000</v>
      </c>
      <c r="BL260" s="85" t="s">
        <v>2229</v>
      </c>
      <c r="BM260" s="60" t="s">
        <v>2230</v>
      </c>
      <c r="BN260" s="60">
        <v>7548092000</v>
      </c>
      <c r="BO260" s="60">
        <v>434378259000</v>
      </c>
      <c r="BP260" s="60">
        <v>306029642000</v>
      </c>
      <c r="BQ260" s="60">
        <v>38687824000</v>
      </c>
      <c r="BR260" s="60" t="s">
        <v>544</v>
      </c>
      <c r="BS260" s="60">
        <v>11475102000</v>
      </c>
      <c r="BT260" s="60" t="s">
        <v>544</v>
      </c>
      <c r="BU260" s="60">
        <v>37408327000</v>
      </c>
      <c r="BV260" s="60">
        <v>885000</v>
      </c>
      <c r="BW260" s="60">
        <v>8373995000</v>
      </c>
      <c r="BX260" s="60">
        <v>47615274000</v>
      </c>
      <c r="BY260" s="60" t="s">
        <v>544</v>
      </c>
      <c r="BZ260" s="60">
        <v>-30025000</v>
      </c>
      <c r="CA260" s="60" t="s">
        <v>544</v>
      </c>
      <c r="CB260" s="60" t="s">
        <v>1958</v>
      </c>
      <c r="CC260" s="60">
        <v>9489299000</v>
      </c>
      <c r="CD260" s="60">
        <v>4125819000</v>
      </c>
      <c r="CE260" s="60">
        <v>6044174000</v>
      </c>
      <c r="CF260" s="60">
        <v>53244019000</v>
      </c>
      <c r="CG260" s="60">
        <v>4529638000</v>
      </c>
      <c r="CH260" s="60">
        <v>8413715000</v>
      </c>
      <c r="CI260" s="60" t="s">
        <v>1023</v>
      </c>
      <c r="CJ260" s="60">
        <v>14.21</v>
      </c>
      <c r="CK260" s="60">
        <v>41937965000</v>
      </c>
      <c r="CL260" s="60" t="s">
        <v>544</v>
      </c>
      <c r="CM260" s="85">
        <v>100042</v>
      </c>
      <c r="CN260" s="60">
        <v>13612000</v>
      </c>
      <c r="CO260" s="60">
        <v>5794132000</v>
      </c>
      <c r="CP260" s="60">
        <v>36788993000</v>
      </c>
      <c r="CQ260" s="60">
        <v>348419295000</v>
      </c>
      <c r="CR260" s="60" t="s">
        <v>544</v>
      </c>
      <c r="CS260" s="60">
        <v>13612000</v>
      </c>
      <c r="CT260" s="60">
        <v>9725209000</v>
      </c>
      <c r="CU260" s="60">
        <v>10593121000</v>
      </c>
      <c r="CV260" s="60">
        <v>6044174000</v>
      </c>
      <c r="CW260" s="60">
        <v>20318330000</v>
      </c>
      <c r="CX260" s="60">
        <v>29240901000</v>
      </c>
      <c r="CY260" s="60">
        <v>12.9</v>
      </c>
      <c r="CZ260" s="60">
        <f t="shared" si="8"/>
        <v>1</v>
      </c>
      <c r="DA260" s="60" t="str">
        <f t="shared" si="9"/>
        <v>Y</v>
      </c>
    </row>
    <row r="261" spans="1:105">
      <c r="A261" s="13" t="s">
        <v>1024</v>
      </c>
      <c r="B261" s="13">
        <v>108036</v>
      </c>
      <c r="C261" s="13">
        <v>2022</v>
      </c>
      <c r="D261" s="13" t="s">
        <v>12</v>
      </c>
      <c r="E261" s="13" t="s">
        <v>13</v>
      </c>
      <c r="F261" s="84" t="s">
        <v>1812</v>
      </c>
      <c r="G261" s="60" t="s">
        <v>1840</v>
      </c>
      <c r="H261" s="60" t="s">
        <v>545</v>
      </c>
      <c r="I261" s="60" t="s">
        <v>540</v>
      </c>
      <c r="J261" s="60" t="s">
        <v>1023</v>
      </c>
      <c r="K261" s="85">
        <v>100042</v>
      </c>
      <c r="L261" s="60">
        <v>453313240000</v>
      </c>
      <c r="M261" s="60">
        <v>453313240000</v>
      </c>
      <c r="N261" s="60">
        <v>5589940000</v>
      </c>
      <c r="O261" s="60">
        <v>5800233000</v>
      </c>
      <c r="P261" s="60">
        <v>-0.5</v>
      </c>
      <c r="Q261" s="60" t="s">
        <v>544</v>
      </c>
      <c r="R261" s="85">
        <v>62726</v>
      </c>
      <c r="S261" s="85" t="s">
        <v>544</v>
      </c>
      <c r="T261" s="60">
        <v>47192063000</v>
      </c>
      <c r="U261" s="60" t="s">
        <v>544</v>
      </c>
      <c r="V261" s="60">
        <v>21174951000</v>
      </c>
      <c r="W261" s="60" t="s">
        <v>1841</v>
      </c>
      <c r="X261" s="60">
        <v>27488545000</v>
      </c>
      <c r="Y261" s="60">
        <v>355083771000</v>
      </c>
      <c r="Z261" s="60">
        <v>18.97</v>
      </c>
      <c r="AA261" s="60">
        <v>7885448000</v>
      </c>
      <c r="AB261" s="60">
        <v>356403030000</v>
      </c>
      <c r="AC261" s="60">
        <v>453313240000</v>
      </c>
      <c r="AD261" s="60">
        <v>10.53</v>
      </c>
      <c r="AE261" s="60">
        <v>204745165000</v>
      </c>
      <c r="AF261" s="60">
        <v>6.83</v>
      </c>
      <c r="AG261" s="60" t="s">
        <v>1842</v>
      </c>
      <c r="AH261" s="60" t="s">
        <v>544</v>
      </c>
      <c r="AI261" s="60">
        <v>46630411000</v>
      </c>
      <c r="AJ261" s="60">
        <v>9289749000</v>
      </c>
      <c r="AK261" s="60">
        <v>6.5</v>
      </c>
      <c r="AL261" s="60">
        <v>363851979000</v>
      </c>
      <c r="AM261" s="60">
        <v>18912306000</v>
      </c>
      <c r="AN261" s="60">
        <v>3721961000</v>
      </c>
      <c r="AO261" s="60">
        <v>5033272000</v>
      </c>
      <c r="AP261" s="60">
        <v>49552832000</v>
      </c>
      <c r="AQ261" s="60">
        <v>453313240000</v>
      </c>
      <c r="AR261" s="60">
        <v>1.79</v>
      </c>
      <c r="AS261" s="60">
        <v>59607095000</v>
      </c>
      <c r="AT261" s="60">
        <v>68710186000</v>
      </c>
      <c r="AU261" s="85">
        <v>108036</v>
      </c>
      <c r="AV261" s="60" t="s">
        <v>544</v>
      </c>
      <c r="AW261" s="60" t="s">
        <v>544</v>
      </c>
      <c r="AX261" s="60">
        <v>24646000</v>
      </c>
      <c r="AY261" s="60">
        <v>214034914000</v>
      </c>
      <c r="AZ261" s="60">
        <v>77011659000</v>
      </c>
      <c r="BA261" s="60">
        <v>8613141000</v>
      </c>
      <c r="BB261" s="60" t="s">
        <v>1808</v>
      </c>
      <c r="BC261" s="60">
        <v>442861472000</v>
      </c>
      <c r="BD261" s="60">
        <v>13239877000</v>
      </c>
      <c r="BE261" s="60" t="s">
        <v>544</v>
      </c>
      <c r="BF261" s="60" t="s">
        <v>544</v>
      </c>
      <c r="BG261" s="60">
        <v>243934000</v>
      </c>
      <c r="BH261" s="60">
        <v>312533192000</v>
      </c>
      <c r="BI261" s="60">
        <v>-255171000</v>
      </c>
      <c r="BJ261" s="60">
        <v>21174951000</v>
      </c>
      <c r="BK261" s="60">
        <v>18997202000</v>
      </c>
      <c r="BL261" s="85" t="s">
        <v>544</v>
      </c>
      <c r="BM261" s="60" t="s">
        <v>544</v>
      </c>
      <c r="BN261" s="60">
        <v>6988258000</v>
      </c>
      <c r="BO261" s="60">
        <v>412658286000</v>
      </c>
      <c r="BP261" s="60">
        <v>299293315000</v>
      </c>
      <c r="BQ261" s="60">
        <v>25901971000</v>
      </c>
      <c r="BR261" s="60" t="s">
        <v>544</v>
      </c>
      <c r="BS261" s="60">
        <v>8064915000</v>
      </c>
      <c r="BT261" s="60" t="s">
        <v>544</v>
      </c>
      <c r="BU261" s="60">
        <v>28923068000</v>
      </c>
      <c r="BV261" s="60">
        <v>1015000</v>
      </c>
      <c r="BW261" s="60">
        <v>8613141000</v>
      </c>
      <c r="BX261" s="60">
        <v>46630411000</v>
      </c>
      <c r="BY261" s="60" t="s">
        <v>544</v>
      </c>
      <c r="BZ261" s="60">
        <v>-2652000</v>
      </c>
      <c r="CA261" s="60" t="s">
        <v>544</v>
      </c>
      <c r="CB261" s="60" t="s">
        <v>1979</v>
      </c>
      <c r="CC261" s="60">
        <v>2842420000</v>
      </c>
      <c r="CD261" s="60">
        <v>4424198000</v>
      </c>
      <c r="CE261" s="60">
        <v>9632176000</v>
      </c>
      <c r="CF261" s="60">
        <v>49552832000</v>
      </c>
      <c r="CG261" s="60">
        <v>2287438000</v>
      </c>
      <c r="CH261" s="60">
        <v>3973272000</v>
      </c>
      <c r="CI261" s="60" t="s">
        <v>1023</v>
      </c>
      <c r="CJ261" s="60">
        <v>13.08</v>
      </c>
      <c r="CK261" s="60">
        <v>31210506000</v>
      </c>
      <c r="CL261" s="60" t="s">
        <v>544</v>
      </c>
      <c r="CM261" s="85">
        <v>100042</v>
      </c>
      <c r="CN261" s="60">
        <v>98022000</v>
      </c>
      <c r="CO261" s="60">
        <v>-255171000</v>
      </c>
      <c r="CP261" s="60">
        <v>34476803000</v>
      </c>
      <c r="CQ261" s="60">
        <v>355083771000</v>
      </c>
      <c r="CR261" s="60" t="s">
        <v>544</v>
      </c>
      <c r="CS261" s="60">
        <v>98022000</v>
      </c>
      <c r="CT261" s="60">
        <v>9139680000</v>
      </c>
      <c r="CU261" s="60">
        <v>9857522000</v>
      </c>
      <c r="CV261" s="60">
        <v>9632176000</v>
      </c>
      <c r="CW261" s="60">
        <v>18997202000</v>
      </c>
      <c r="CX261" s="60">
        <v>27488545000</v>
      </c>
      <c r="CY261" s="60">
        <v>13.08</v>
      </c>
      <c r="CZ261" s="60">
        <f t="shared" si="8"/>
        <v>1</v>
      </c>
      <c r="DA261" s="60" t="str">
        <f t="shared" si="9"/>
        <v>N: parent data from row 259</v>
      </c>
    </row>
    <row r="262" spans="1:105">
      <c r="A262" s="13" t="s">
        <v>1024</v>
      </c>
      <c r="B262" s="13">
        <v>108036</v>
      </c>
      <c r="C262" s="13">
        <v>2023</v>
      </c>
      <c r="D262" s="13" t="s">
        <v>12</v>
      </c>
      <c r="E262" s="13" t="s">
        <v>13</v>
      </c>
      <c r="F262" s="84" t="s">
        <v>1804</v>
      </c>
      <c r="G262" s="60" t="s">
        <v>1840</v>
      </c>
      <c r="H262" s="60" t="s">
        <v>1827</v>
      </c>
      <c r="I262" s="60" t="s">
        <v>540</v>
      </c>
      <c r="J262" s="60" t="s">
        <v>1023</v>
      </c>
      <c r="K262" s="85">
        <v>100042</v>
      </c>
      <c r="L262" s="60">
        <v>475628639000</v>
      </c>
      <c r="M262" s="60">
        <v>475628639000</v>
      </c>
      <c r="N262" s="60">
        <v>7719508000</v>
      </c>
      <c r="O262" s="60">
        <v>10485102000</v>
      </c>
      <c r="P262" s="60">
        <v>-0.25</v>
      </c>
      <c r="Q262" s="60" t="s">
        <v>544</v>
      </c>
      <c r="R262" s="85">
        <v>57866</v>
      </c>
      <c r="S262" s="85" t="s">
        <v>544</v>
      </c>
      <c r="T262" s="60">
        <v>45833091000</v>
      </c>
      <c r="U262" s="60" t="s">
        <v>544</v>
      </c>
      <c r="V262" s="60">
        <v>19318675000</v>
      </c>
      <c r="W262" s="60" t="s">
        <v>1841</v>
      </c>
      <c r="X262" s="60">
        <v>29691631000</v>
      </c>
      <c r="Y262" s="60">
        <v>374160480000</v>
      </c>
      <c r="Z262" s="60">
        <v>10.37</v>
      </c>
      <c r="AA262" s="60">
        <v>8442316000</v>
      </c>
      <c r="AB262" s="60">
        <v>367241863000</v>
      </c>
      <c r="AC262" s="60">
        <v>475628639000</v>
      </c>
      <c r="AD262" s="60">
        <v>10.3</v>
      </c>
      <c r="AE262" s="60">
        <v>216460851000</v>
      </c>
      <c r="AF262" s="60">
        <v>9.1</v>
      </c>
      <c r="AG262" s="60" t="s">
        <v>1842</v>
      </c>
      <c r="AH262" s="60" t="s">
        <v>544</v>
      </c>
      <c r="AI262" s="60">
        <v>47933075000</v>
      </c>
      <c r="AJ262" s="60">
        <v>9760725000</v>
      </c>
      <c r="AK262" s="60">
        <v>6.64</v>
      </c>
      <c r="AL262" s="60">
        <v>383141036000</v>
      </c>
      <c r="AM262" s="60">
        <v>20890035000</v>
      </c>
      <c r="AN262" s="60">
        <v>12186744000</v>
      </c>
      <c r="AO262" s="60">
        <v>4572964000</v>
      </c>
      <c r="AP262" s="60">
        <v>53187425000</v>
      </c>
      <c r="AQ262" s="60">
        <v>475628639000</v>
      </c>
      <c r="AR262" s="60">
        <v>2.4</v>
      </c>
      <c r="AS262" s="60">
        <v>61598136000</v>
      </c>
      <c r="AT262" s="60">
        <v>67002821000</v>
      </c>
      <c r="AU262" s="85">
        <v>108036</v>
      </c>
      <c r="AV262" s="60" t="s">
        <v>544</v>
      </c>
      <c r="AW262" s="60" t="s">
        <v>544</v>
      </c>
      <c r="AX262" s="60">
        <v>41283000</v>
      </c>
      <c r="AY262" s="60">
        <v>226221576000</v>
      </c>
      <c r="AZ262" s="60">
        <v>79349902000</v>
      </c>
      <c r="BA262" s="60">
        <v>8782211000</v>
      </c>
      <c r="BB262" s="60" t="s">
        <v>1808</v>
      </c>
      <c r="BC262" s="60">
        <v>465179939000</v>
      </c>
      <c r="BD262" s="60">
        <v>15295641000</v>
      </c>
      <c r="BE262" s="60" t="s">
        <v>544</v>
      </c>
      <c r="BF262" s="60" t="s">
        <v>544</v>
      </c>
      <c r="BG262" s="60">
        <v>184099000</v>
      </c>
      <c r="BH262" s="60">
        <v>321325283000</v>
      </c>
      <c r="BI262" s="60">
        <v>6149683000</v>
      </c>
      <c r="BJ262" s="60">
        <v>19318675000</v>
      </c>
      <c r="BK262" s="60">
        <v>20092878000</v>
      </c>
      <c r="BL262" s="85" t="s">
        <v>544</v>
      </c>
      <c r="BM262" s="60" t="s">
        <v>544</v>
      </c>
      <c r="BN262" s="60">
        <v>7295978000</v>
      </c>
      <c r="BO262" s="60">
        <v>433681079000</v>
      </c>
      <c r="BP262" s="60">
        <v>306029642000</v>
      </c>
      <c r="BQ262" s="60">
        <v>38671346000</v>
      </c>
      <c r="BR262" s="60" t="s">
        <v>544</v>
      </c>
      <c r="BS262" s="60">
        <v>9915316000</v>
      </c>
      <c r="BT262" s="60" t="s">
        <v>544</v>
      </c>
      <c r="BU262" s="60">
        <v>37408328000</v>
      </c>
      <c r="BV262" s="60">
        <v>885000</v>
      </c>
      <c r="BW262" s="60">
        <v>8782211000</v>
      </c>
      <c r="BX262" s="60">
        <v>47933075000</v>
      </c>
      <c r="BY262" s="60" t="s">
        <v>544</v>
      </c>
      <c r="BZ262" s="60">
        <v>-30025000</v>
      </c>
      <c r="CA262" s="60" t="s">
        <v>544</v>
      </c>
      <c r="CB262" s="60" t="s">
        <v>1979</v>
      </c>
      <c r="CC262" s="60">
        <v>10719559000</v>
      </c>
      <c r="CD262" s="60">
        <v>4109580000</v>
      </c>
      <c r="CE262" s="60">
        <v>6467737000</v>
      </c>
      <c r="CF262" s="60">
        <v>53187425000</v>
      </c>
      <c r="CG262" s="60">
        <v>4470047000</v>
      </c>
      <c r="CH262" s="60">
        <v>8413715000</v>
      </c>
      <c r="CI262" s="60" t="s">
        <v>1023</v>
      </c>
      <c r="CJ262" s="60">
        <v>13.05</v>
      </c>
      <c r="CK262" s="60">
        <v>41878375000</v>
      </c>
      <c r="CL262" s="60" t="s">
        <v>544</v>
      </c>
      <c r="CM262" s="85">
        <v>100042</v>
      </c>
      <c r="CN262" s="60">
        <v>9800000</v>
      </c>
      <c r="CO262" s="60">
        <v>6149683000</v>
      </c>
      <c r="CP262" s="60">
        <v>36987609000</v>
      </c>
      <c r="CQ262" s="60">
        <v>374160480000</v>
      </c>
      <c r="CR262" s="60" t="s">
        <v>544</v>
      </c>
      <c r="CS262" s="60">
        <v>9800000</v>
      </c>
      <c r="CT262" s="60">
        <v>9590231000</v>
      </c>
      <c r="CU262" s="60">
        <v>10502647000</v>
      </c>
      <c r="CV262" s="60">
        <v>6467737000</v>
      </c>
      <c r="CW262" s="60">
        <v>20092878000</v>
      </c>
      <c r="CX262" s="60">
        <v>29691631000</v>
      </c>
      <c r="CY262" s="60">
        <v>13.05</v>
      </c>
      <c r="CZ262" s="60">
        <f t="shared" si="8"/>
        <v>1</v>
      </c>
      <c r="DA262" s="60" t="str">
        <f t="shared" si="9"/>
        <v>N: parent data from row 259</v>
      </c>
    </row>
    <row r="263" spans="1:105">
      <c r="A263" s="13" t="s">
        <v>1025</v>
      </c>
      <c r="B263" s="13">
        <v>1462546</v>
      </c>
      <c r="C263" s="13">
        <v>2022</v>
      </c>
      <c r="D263" s="13" t="s">
        <v>1</v>
      </c>
      <c r="E263" s="13" t="s">
        <v>507</v>
      </c>
      <c r="F263" s="84" t="s">
        <v>1812</v>
      </c>
      <c r="G263" s="60" t="s">
        <v>2022</v>
      </c>
      <c r="H263" s="60" t="s">
        <v>1814</v>
      </c>
      <c r="I263" s="60" t="s">
        <v>2024</v>
      </c>
      <c r="J263" s="60" t="s">
        <v>2231</v>
      </c>
      <c r="K263" s="85">
        <v>1500135</v>
      </c>
      <c r="L263" s="60">
        <v>53752800000</v>
      </c>
      <c r="M263" s="60">
        <v>148034480.16190001</v>
      </c>
      <c r="N263" s="60">
        <v>16748919.0889</v>
      </c>
      <c r="O263" s="60">
        <v>4037344.0624000002</v>
      </c>
      <c r="P263" s="60">
        <v>0.08</v>
      </c>
      <c r="Q263" s="60">
        <v>6176365.2993000001</v>
      </c>
      <c r="R263" s="85">
        <v>598</v>
      </c>
      <c r="S263" s="85">
        <v>23</v>
      </c>
      <c r="T263" s="60">
        <v>45631351.458899997</v>
      </c>
      <c r="U263" s="60" t="s">
        <v>544</v>
      </c>
      <c r="V263" s="60">
        <v>4750901.9386</v>
      </c>
      <c r="W263" s="60" t="s">
        <v>2025</v>
      </c>
      <c r="X263" s="60">
        <v>8826526.4120000005</v>
      </c>
      <c r="Y263" s="60">
        <v>104108121.6833</v>
      </c>
      <c r="Z263" s="60">
        <v>5.23</v>
      </c>
      <c r="AA263" s="60" t="s">
        <v>544</v>
      </c>
      <c r="AB263" s="60">
        <v>122406984.31810001</v>
      </c>
      <c r="AC263" s="60">
        <v>148034480.16190001</v>
      </c>
      <c r="AD263" s="60">
        <v>14.45</v>
      </c>
      <c r="AE263" s="60">
        <v>14135936.7926</v>
      </c>
      <c r="AF263" s="60">
        <v>2.29</v>
      </c>
      <c r="AG263" s="60" t="s">
        <v>2026</v>
      </c>
      <c r="AH263" s="60" t="s">
        <v>544</v>
      </c>
      <c r="AI263" s="60">
        <v>27323676.067600001</v>
      </c>
      <c r="AJ263" s="60">
        <v>3531436.7607</v>
      </c>
      <c r="AK263" s="60">
        <v>6.35</v>
      </c>
      <c r="AL263" s="60">
        <v>111552422.3211</v>
      </c>
      <c r="AM263" s="60">
        <v>5000413.1064999998</v>
      </c>
      <c r="AN263" s="60">
        <v>13213075.949899999</v>
      </c>
      <c r="AO263" s="60">
        <v>7006692.1989000002</v>
      </c>
      <c r="AP263" s="60">
        <v>26769574.003899999</v>
      </c>
      <c r="AQ263" s="60">
        <v>148034480.16190001</v>
      </c>
      <c r="AR263" s="60">
        <v>15.11</v>
      </c>
      <c r="AS263" s="60">
        <v>27135303.397799999</v>
      </c>
      <c r="AT263" s="60">
        <v>86758282.761899993</v>
      </c>
      <c r="AU263" s="85">
        <v>1462546</v>
      </c>
      <c r="AV263" s="60" t="s">
        <v>544</v>
      </c>
      <c r="AW263" s="60" t="s">
        <v>544</v>
      </c>
      <c r="AX263" s="60" t="s">
        <v>544</v>
      </c>
      <c r="AY263" s="60">
        <v>17667373.553300001</v>
      </c>
      <c r="AZ263" s="60">
        <v>33737710.393200003</v>
      </c>
      <c r="BA263" s="60">
        <v>1670568.1502</v>
      </c>
      <c r="BB263" s="60" t="s">
        <v>1808</v>
      </c>
      <c r="BC263" s="60" t="s">
        <v>544</v>
      </c>
      <c r="BD263" s="60">
        <v>11813500.0614</v>
      </c>
      <c r="BE263" s="60" t="s">
        <v>544</v>
      </c>
      <c r="BF263" s="60" t="s">
        <v>544</v>
      </c>
      <c r="BG263" s="60">
        <v>2375037.8714000001</v>
      </c>
      <c r="BH263" s="60">
        <v>110847126.4041</v>
      </c>
      <c r="BI263" s="60">
        <v>1088926.2226</v>
      </c>
      <c r="BJ263" s="60" t="s">
        <v>544</v>
      </c>
      <c r="BK263" s="60">
        <v>6528049.3625999996</v>
      </c>
      <c r="BL263" s="85" t="s">
        <v>2232</v>
      </c>
      <c r="BM263" s="60" t="s">
        <v>2233</v>
      </c>
      <c r="BN263" s="60">
        <v>2961636.9745999998</v>
      </c>
      <c r="BO263" s="60">
        <v>132771336.7358</v>
      </c>
      <c r="BP263" s="60">
        <v>99033626.342600003</v>
      </c>
      <c r="BQ263" s="60" t="s">
        <v>544</v>
      </c>
      <c r="BR263" s="60">
        <v>17888518.661200002</v>
      </c>
      <c r="BS263" s="60">
        <v>3392635.8462</v>
      </c>
      <c r="BT263" s="60">
        <v>1416099.8069</v>
      </c>
      <c r="BU263" s="60">
        <v>17168626.6162</v>
      </c>
      <c r="BV263" s="60">
        <v>12511084.8166</v>
      </c>
      <c r="BW263" s="60">
        <v>10972432.6149</v>
      </c>
      <c r="BX263" s="60">
        <v>23192696.467599999</v>
      </c>
      <c r="BY263" s="60" t="s">
        <v>544</v>
      </c>
      <c r="BZ263" s="60">
        <v>57282.917099999999</v>
      </c>
      <c r="CA263" s="60" t="s">
        <v>544</v>
      </c>
      <c r="CB263" s="60" t="s">
        <v>544</v>
      </c>
      <c r="CC263" s="60">
        <v>11757594.137499999</v>
      </c>
      <c r="CD263" s="60">
        <v>1308694.3373</v>
      </c>
      <c r="CE263" s="60">
        <v>1233235.1099</v>
      </c>
      <c r="CF263" s="60">
        <v>26769574.003899999</v>
      </c>
      <c r="CG263" s="60">
        <v>4869047.9551999997</v>
      </c>
      <c r="CH263" s="60">
        <v>2839635.3769999999</v>
      </c>
      <c r="CI263" s="60" t="s">
        <v>2231</v>
      </c>
      <c r="CJ263" s="60">
        <v>22.32</v>
      </c>
      <c r="CK263" s="60">
        <v>22039602.361900002</v>
      </c>
      <c r="CL263" s="60">
        <v>140.51</v>
      </c>
      <c r="CM263" s="85">
        <v>1500135</v>
      </c>
      <c r="CN263" s="60" t="s">
        <v>544</v>
      </c>
      <c r="CO263" s="60">
        <v>1088926.2226</v>
      </c>
      <c r="CP263" s="60">
        <v>11788163.386600001</v>
      </c>
      <c r="CQ263" s="60">
        <v>104108121.6833</v>
      </c>
      <c r="CR263" s="60">
        <v>1927.7905000000001</v>
      </c>
      <c r="CS263" s="60" t="s">
        <v>544</v>
      </c>
      <c r="CT263" s="60">
        <v>2560656.5547000002</v>
      </c>
      <c r="CU263" s="60">
        <v>3967392.8078000001</v>
      </c>
      <c r="CV263" s="60">
        <v>1233235.1099</v>
      </c>
      <c r="CW263" s="60">
        <v>6528049.3625999996</v>
      </c>
      <c r="CX263" s="60">
        <v>8826526.4120000005</v>
      </c>
      <c r="CY263" s="60">
        <v>18.95</v>
      </c>
      <c r="CZ263" s="60">
        <f t="shared" si="8"/>
        <v>363.10999938130959</v>
      </c>
      <c r="DA263" s="60" t="str">
        <f t="shared" si="9"/>
        <v>N</v>
      </c>
    </row>
    <row r="264" spans="1:105">
      <c r="A264" s="13" t="s">
        <v>1025</v>
      </c>
      <c r="B264" s="13">
        <v>1462546</v>
      </c>
      <c r="C264" s="13">
        <v>2023</v>
      </c>
      <c r="D264" s="13" t="s">
        <v>1</v>
      </c>
      <c r="E264" s="13" t="s">
        <v>507</v>
      </c>
      <c r="F264" s="84" t="s">
        <v>1804</v>
      </c>
      <c r="G264" s="60" t="s">
        <v>2022</v>
      </c>
      <c r="H264" s="60" t="s">
        <v>1814</v>
      </c>
      <c r="I264" s="60" t="s">
        <v>2024</v>
      </c>
      <c r="J264" s="60" t="s">
        <v>2231</v>
      </c>
      <c r="K264" s="85">
        <v>1500135</v>
      </c>
      <c r="L264" s="60">
        <v>69736300000</v>
      </c>
      <c r="M264" s="60">
        <v>215286460.38679999</v>
      </c>
      <c r="N264" s="60">
        <v>27029855.793400001</v>
      </c>
      <c r="O264" s="60">
        <v>2621608.2895</v>
      </c>
      <c r="P264" s="60">
        <v>-1.1200000000000001</v>
      </c>
      <c r="Q264" s="60">
        <v>5702275.8733000001</v>
      </c>
      <c r="R264" s="85">
        <v>623</v>
      </c>
      <c r="S264" s="85">
        <v>24</v>
      </c>
      <c r="T264" s="60">
        <v>67987082.803599998</v>
      </c>
      <c r="U264" s="60" t="s">
        <v>544</v>
      </c>
      <c r="V264" s="60">
        <v>4691234.0517999995</v>
      </c>
      <c r="W264" s="60" t="s">
        <v>2025</v>
      </c>
      <c r="X264" s="60">
        <v>10443830.479800001</v>
      </c>
      <c r="Y264" s="60">
        <v>156607754.07229999</v>
      </c>
      <c r="Z264" s="60">
        <v>4.1100000000000003</v>
      </c>
      <c r="AA264" s="60" t="s">
        <v>544</v>
      </c>
      <c r="AB264" s="60">
        <v>169314157.22690001</v>
      </c>
      <c r="AC264" s="60">
        <v>215286460.38679999</v>
      </c>
      <c r="AD264" s="60">
        <v>14.67</v>
      </c>
      <c r="AE264" s="60">
        <v>14023999.0306</v>
      </c>
      <c r="AF264" s="60">
        <v>7.4</v>
      </c>
      <c r="AG264" s="60" t="s">
        <v>2026</v>
      </c>
      <c r="AH264" s="60" t="s">
        <v>544</v>
      </c>
      <c r="AI264" s="60">
        <v>38313699.951399997</v>
      </c>
      <c r="AJ264" s="60">
        <v>3295533.2655000002</v>
      </c>
      <c r="AK264" s="60">
        <v>5.95</v>
      </c>
      <c r="AL264" s="60">
        <v>165522210.14489999</v>
      </c>
      <c r="AM264" s="60">
        <v>7697501.3059999999</v>
      </c>
      <c r="AN264" s="60">
        <v>23300577.8686</v>
      </c>
      <c r="AO264" s="60">
        <v>7397121.5526999999</v>
      </c>
      <c r="AP264" s="60">
        <v>36869222.185699999</v>
      </c>
      <c r="AQ264" s="60">
        <v>215286460.38679999</v>
      </c>
      <c r="AR264" s="60">
        <v>19.22</v>
      </c>
      <c r="AS264" s="60">
        <v>33329495.307700001</v>
      </c>
      <c r="AT264" s="60">
        <v>116138296.85690001</v>
      </c>
      <c r="AU264" s="85">
        <v>1462546</v>
      </c>
      <c r="AV264" s="60" t="s">
        <v>544</v>
      </c>
      <c r="AW264" s="60">
        <v>6698808.0869000005</v>
      </c>
      <c r="AX264" s="60" t="s">
        <v>544</v>
      </c>
      <c r="AY264" s="60">
        <v>17319532.296100002</v>
      </c>
      <c r="AZ264" s="60">
        <v>68837284.078799993</v>
      </c>
      <c r="BA264" s="60">
        <v>2480216.7919999999</v>
      </c>
      <c r="BB264" s="60" t="s">
        <v>1808</v>
      </c>
      <c r="BC264" s="60">
        <v>229622570.34310001</v>
      </c>
      <c r="BD264" s="60">
        <v>15416303.951199999</v>
      </c>
      <c r="BE264" s="60" t="s">
        <v>544</v>
      </c>
      <c r="BF264" s="60">
        <v>2255472.2283999999</v>
      </c>
      <c r="BG264" s="60">
        <v>2466015.8993000002</v>
      </c>
      <c r="BH264" s="60">
        <v>140629279.99689999</v>
      </c>
      <c r="BI264" s="60">
        <v>5317616.9084999999</v>
      </c>
      <c r="BJ264" s="60" t="s">
        <v>544</v>
      </c>
      <c r="BK264" s="60">
        <v>8928039.5351999998</v>
      </c>
      <c r="BL264" s="85" t="s">
        <v>2232</v>
      </c>
      <c r="BM264" s="60" t="s">
        <v>2233</v>
      </c>
      <c r="BN264" s="60">
        <v>4606337.4102999996</v>
      </c>
      <c r="BO264" s="60">
        <v>196305732.35280001</v>
      </c>
      <c r="BP264" s="60">
        <v>125212976.0456</v>
      </c>
      <c r="BQ264" s="60" t="s">
        <v>544</v>
      </c>
      <c r="BR264" s="60">
        <v>20353892.620900001</v>
      </c>
      <c r="BS264" s="60">
        <v>8403223.9331999999</v>
      </c>
      <c r="BT264" s="60">
        <v>2215647.9855999998</v>
      </c>
      <c r="BU264" s="60">
        <v>21915064.679299999</v>
      </c>
      <c r="BV264" s="60">
        <v>22094736.8442</v>
      </c>
      <c r="BW264" s="60">
        <v>7171759.5588999996</v>
      </c>
      <c r="BX264" s="60">
        <v>33682974.051399998</v>
      </c>
      <c r="BY264" s="60" t="s">
        <v>544</v>
      </c>
      <c r="BZ264" s="60">
        <v>546425.65619999997</v>
      </c>
      <c r="CA264" s="60" t="s">
        <v>544</v>
      </c>
      <c r="CB264" s="60" t="s">
        <v>544</v>
      </c>
      <c r="CC264" s="60">
        <v>20677117.288699999</v>
      </c>
      <c r="CD264" s="60">
        <v>1428424.5826000001</v>
      </c>
      <c r="CE264" s="60">
        <v>3502989.7858000002</v>
      </c>
      <c r="CF264" s="60">
        <v>36869222.185699999</v>
      </c>
      <c r="CG264" s="60">
        <v>11824404.2281</v>
      </c>
      <c r="CH264" s="60">
        <v>84279.2114</v>
      </c>
      <c r="CI264" s="60" t="s">
        <v>2231</v>
      </c>
      <c r="CJ264" s="60">
        <v>22.63</v>
      </c>
      <c r="CK264" s="60">
        <v>33744408.348399997</v>
      </c>
      <c r="CL264" s="60">
        <v>289</v>
      </c>
      <c r="CM264" s="85">
        <v>1500135</v>
      </c>
      <c r="CN264" s="60">
        <v>817786.19389999995</v>
      </c>
      <c r="CO264" s="60">
        <v>5317616.9084999999</v>
      </c>
      <c r="CP264" s="60">
        <v>15050167.8901</v>
      </c>
      <c r="CQ264" s="60">
        <v>156607754.07229999</v>
      </c>
      <c r="CR264" s="60">
        <v>4939.4409999999998</v>
      </c>
      <c r="CS264" s="60">
        <v>817786.19389999995</v>
      </c>
      <c r="CT264" s="60">
        <v>3377034.0413000002</v>
      </c>
      <c r="CU264" s="60">
        <v>5551005.4939000001</v>
      </c>
      <c r="CV264" s="60">
        <v>3502989.7858000002</v>
      </c>
      <c r="CW264" s="60">
        <v>8928039.5351999998</v>
      </c>
      <c r="CX264" s="60">
        <v>10443830.479800001</v>
      </c>
      <c r="CY264" s="60">
        <v>19.89</v>
      </c>
      <c r="CZ264" s="60">
        <f t="shared" si="8"/>
        <v>323.92329677726354</v>
      </c>
      <c r="DA264" s="60" t="str">
        <f t="shared" si="9"/>
        <v>N</v>
      </c>
    </row>
    <row r="265" spans="1:105">
      <c r="A265" s="13" t="s">
        <v>1026</v>
      </c>
      <c r="B265" s="13">
        <v>1012089</v>
      </c>
      <c r="C265" s="13">
        <v>2022</v>
      </c>
      <c r="D265" s="13" t="s">
        <v>12</v>
      </c>
      <c r="E265" s="13" t="s">
        <v>13</v>
      </c>
      <c r="F265" s="84" t="s">
        <v>1812</v>
      </c>
      <c r="G265" s="60" t="s">
        <v>1840</v>
      </c>
      <c r="H265" s="60" t="s">
        <v>1827</v>
      </c>
      <c r="I265" s="60" t="s">
        <v>540</v>
      </c>
      <c r="J265" s="60" t="s">
        <v>1027</v>
      </c>
      <c r="K265" s="85">
        <v>1058613</v>
      </c>
      <c r="L265" s="60">
        <v>21974243000</v>
      </c>
      <c r="M265" s="60">
        <v>21974243000</v>
      </c>
      <c r="N265" s="60">
        <v>90814000</v>
      </c>
      <c r="O265" s="60">
        <v>12913000</v>
      </c>
      <c r="P265" s="60">
        <v>-0.54</v>
      </c>
      <c r="Q265" s="60" t="s">
        <v>544</v>
      </c>
      <c r="R265" s="85">
        <v>1195</v>
      </c>
      <c r="S265" s="85" t="s">
        <v>544</v>
      </c>
      <c r="T265" s="60">
        <v>3076322000</v>
      </c>
      <c r="U265" s="60" t="s">
        <v>544</v>
      </c>
      <c r="V265" s="60">
        <v>6656152000</v>
      </c>
      <c r="W265" s="60" t="s">
        <v>1841</v>
      </c>
      <c r="X265" s="60">
        <v>739258000</v>
      </c>
      <c r="Y265" s="60">
        <v>18520949000</v>
      </c>
      <c r="Z265" s="60">
        <v>14.56</v>
      </c>
      <c r="AA265" s="60">
        <v>480087000</v>
      </c>
      <c r="AB265" s="60">
        <v>17887723000</v>
      </c>
      <c r="AC265" s="60">
        <v>21974243000</v>
      </c>
      <c r="AD265" s="60">
        <v>10.53</v>
      </c>
      <c r="AE265" s="60">
        <v>4265000</v>
      </c>
      <c r="AF265" s="60">
        <v>5.25</v>
      </c>
      <c r="AG265" s="60" t="s">
        <v>1842</v>
      </c>
      <c r="AH265" s="60" t="s">
        <v>544</v>
      </c>
      <c r="AI265" s="60">
        <v>2276878000</v>
      </c>
      <c r="AJ265" s="60">
        <v>8337673000</v>
      </c>
      <c r="AK265" s="60">
        <v>3.55</v>
      </c>
      <c r="AL265" s="60">
        <v>19001036000</v>
      </c>
      <c r="AM265" s="60">
        <v>338179000</v>
      </c>
      <c r="AN265" s="60">
        <v>112873000</v>
      </c>
      <c r="AO265" s="60">
        <v>195440000</v>
      </c>
      <c r="AP265" s="60">
        <v>2566267000</v>
      </c>
      <c r="AQ265" s="60">
        <v>21974243000</v>
      </c>
      <c r="AR265" s="60">
        <v>0.5</v>
      </c>
      <c r="AS265" s="60">
        <v>2671099000</v>
      </c>
      <c r="AT265" s="60">
        <v>3285689000</v>
      </c>
      <c r="AU265" s="85">
        <v>1012089</v>
      </c>
      <c r="AV265" s="60" t="s">
        <v>544</v>
      </c>
      <c r="AW265" s="60" t="s">
        <v>544</v>
      </c>
      <c r="AX265" s="60">
        <v>4067000</v>
      </c>
      <c r="AY265" s="60">
        <v>8341938000</v>
      </c>
      <c r="AZ265" s="60">
        <v>1479254000</v>
      </c>
      <c r="BA265" s="60">
        <v>846000</v>
      </c>
      <c r="BB265" s="60" t="s">
        <v>1808</v>
      </c>
      <c r="BC265" s="60">
        <v>21623824000</v>
      </c>
      <c r="BD265" s="60">
        <v>146485000</v>
      </c>
      <c r="BE265" s="60" t="s">
        <v>544</v>
      </c>
      <c r="BF265" s="60" t="s">
        <v>544</v>
      </c>
      <c r="BG265" s="60">
        <v>9251000</v>
      </c>
      <c r="BH265" s="60">
        <v>18284625000</v>
      </c>
      <c r="BI265" s="60">
        <v>261207000</v>
      </c>
      <c r="BJ265" s="60">
        <v>6656152000</v>
      </c>
      <c r="BK265" s="60">
        <v>299512000</v>
      </c>
      <c r="BL265" s="85" t="s">
        <v>544</v>
      </c>
      <c r="BM265" s="60" t="s">
        <v>544</v>
      </c>
      <c r="BN265" s="60">
        <v>55844000</v>
      </c>
      <c r="BO265" s="60">
        <v>20915928000</v>
      </c>
      <c r="BP265" s="60">
        <v>18138140000</v>
      </c>
      <c r="BQ265" s="60">
        <v>958731000</v>
      </c>
      <c r="BR265" s="60" t="s">
        <v>544</v>
      </c>
      <c r="BS265" s="60">
        <v>252167000</v>
      </c>
      <c r="BT265" s="60" t="s">
        <v>544</v>
      </c>
      <c r="BU265" s="60">
        <v>802833000</v>
      </c>
      <c r="BV265" s="60" t="s">
        <v>544</v>
      </c>
      <c r="BW265" s="60">
        <v>846000</v>
      </c>
      <c r="BX265" s="60">
        <v>2276878000</v>
      </c>
      <c r="BY265" s="60" t="s">
        <v>544</v>
      </c>
      <c r="BZ265" s="60" t="s">
        <v>544</v>
      </c>
      <c r="CA265" s="60" t="s">
        <v>544</v>
      </c>
      <c r="CB265" s="60" t="s">
        <v>1811</v>
      </c>
      <c r="CC265" s="60">
        <v>105297000</v>
      </c>
      <c r="CD265" s="60">
        <v>122578000</v>
      </c>
      <c r="CE265" s="60">
        <v>481047000</v>
      </c>
      <c r="CF265" s="60">
        <v>2566267000</v>
      </c>
      <c r="CG265" s="60">
        <v>49298000</v>
      </c>
      <c r="CH265" s="60">
        <v>2585000</v>
      </c>
      <c r="CI265" s="60" t="s">
        <v>1027</v>
      </c>
      <c r="CJ265" s="60">
        <v>12.73</v>
      </c>
      <c r="CK265" s="60">
        <v>852131000</v>
      </c>
      <c r="CL265" s="60" t="s">
        <v>544</v>
      </c>
      <c r="CM265" s="85">
        <v>1058613</v>
      </c>
      <c r="CN265" s="60">
        <v>-953000</v>
      </c>
      <c r="CO265" s="60">
        <v>261207000</v>
      </c>
      <c r="CP265" s="60">
        <v>795102000</v>
      </c>
      <c r="CQ265" s="60">
        <v>18520949000</v>
      </c>
      <c r="CR265" s="60" t="s">
        <v>544</v>
      </c>
      <c r="CS265" s="60">
        <v>-953000</v>
      </c>
      <c r="CT265" s="60">
        <v>142546000</v>
      </c>
      <c r="CU265" s="60">
        <v>156966000</v>
      </c>
      <c r="CV265" s="60">
        <v>481047000</v>
      </c>
      <c r="CW265" s="60">
        <v>299512000</v>
      </c>
      <c r="CX265" s="60">
        <v>739258000</v>
      </c>
      <c r="CY265" s="60">
        <v>12.73</v>
      </c>
      <c r="CZ265" s="60">
        <f t="shared" si="8"/>
        <v>1</v>
      </c>
      <c r="DA265" s="60" t="str">
        <f t="shared" si="9"/>
        <v>N: parent data from row 267</v>
      </c>
    </row>
    <row r="266" spans="1:105">
      <c r="A266" s="13" t="s">
        <v>1026</v>
      </c>
      <c r="B266" s="13">
        <v>1012089</v>
      </c>
      <c r="C266" s="13">
        <v>2023</v>
      </c>
      <c r="D266" s="13" t="s">
        <v>12</v>
      </c>
      <c r="E266" s="13" t="s">
        <v>13</v>
      </c>
      <c r="F266" s="84" t="s">
        <v>1804</v>
      </c>
      <c r="G266" s="60" t="s">
        <v>1840</v>
      </c>
      <c r="H266" s="60" t="s">
        <v>1827</v>
      </c>
      <c r="I266" s="60" t="s">
        <v>540</v>
      </c>
      <c r="J266" s="60" t="s">
        <v>1027</v>
      </c>
      <c r="K266" s="85">
        <v>1058613</v>
      </c>
      <c r="L266" s="60">
        <v>23056487000</v>
      </c>
      <c r="M266" s="60">
        <v>23056487000</v>
      </c>
      <c r="N266" s="60">
        <v>76605000</v>
      </c>
      <c r="O266" s="60">
        <v>25657000</v>
      </c>
      <c r="P266" s="60">
        <v>-0.21</v>
      </c>
      <c r="Q266" s="60" t="s">
        <v>544</v>
      </c>
      <c r="R266" s="85">
        <v>1261</v>
      </c>
      <c r="S266" s="85" t="s">
        <v>544</v>
      </c>
      <c r="T266" s="60">
        <v>2890329000</v>
      </c>
      <c r="U266" s="60" t="s">
        <v>544</v>
      </c>
      <c r="V266" s="60">
        <v>6977883000</v>
      </c>
      <c r="W266" s="60" t="s">
        <v>1841</v>
      </c>
      <c r="X266" s="60">
        <v>748182000</v>
      </c>
      <c r="Y266" s="60">
        <v>19350045000</v>
      </c>
      <c r="Z266" s="60">
        <v>12.97</v>
      </c>
      <c r="AA266" s="60">
        <v>549733000</v>
      </c>
      <c r="AB266" s="60">
        <v>18912104000</v>
      </c>
      <c r="AC266" s="60">
        <v>23056487000</v>
      </c>
      <c r="AD266" s="60">
        <v>10.87</v>
      </c>
      <c r="AE266" s="60">
        <v>6122000</v>
      </c>
      <c r="AF266" s="60">
        <v>3.59</v>
      </c>
      <c r="AG266" s="60" t="s">
        <v>1842</v>
      </c>
      <c r="AH266" s="60" t="s">
        <v>544</v>
      </c>
      <c r="AI266" s="60">
        <v>2501459000</v>
      </c>
      <c r="AJ266" s="60">
        <v>9436357000</v>
      </c>
      <c r="AK266" s="60">
        <v>3.37</v>
      </c>
      <c r="AL266" s="60">
        <v>19899778000</v>
      </c>
      <c r="AM266" s="60">
        <v>300338000</v>
      </c>
      <c r="AN266" s="60">
        <v>494982000</v>
      </c>
      <c r="AO266" s="60">
        <v>173988000</v>
      </c>
      <c r="AP266" s="60">
        <v>2806467000</v>
      </c>
      <c r="AQ266" s="60">
        <v>23056487000</v>
      </c>
      <c r="AR266" s="60">
        <v>0.39</v>
      </c>
      <c r="AS266" s="60">
        <v>2892657000</v>
      </c>
      <c r="AT266" s="60">
        <v>3136744000</v>
      </c>
      <c r="AU266" s="85">
        <v>1012089</v>
      </c>
      <c r="AV266" s="60" t="s">
        <v>544</v>
      </c>
      <c r="AW266" s="60" t="s">
        <v>544</v>
      </c>
      <c r="AX266" s="60">
        <v>19441000</v>
      </c>
      <c r="AY266" s="60">
        <v>9442479000</v>
      </c>
      <c r="AZ266" s="60">
        <v>1610750000</v>
      </c>
      <c r="BA266" s="60">
        <v>289000</v>
      </c>
      <c r="BB266" s="60" t="s">
        <v>1808</v>
      </c>
      <c r="BC266" s="60">
        <v>23016780000</v>
      </c>
      <c r="BD266" s="60">
        <v>154562000</v>
      </c>
      <c r="BE266" s="60" t="s">
        <v>544</v>
      </c>
      <c r="BF266" s="60" t="s">
        <v>544</v>
      </c>
      <c r="BG266" s="60">
        <v>8219000</v>
      </c>
      <c r="BH266" s="60">
        <v>19557395000</v>
      </c>
      <c r="BI266" s="60">
        <v>367216000</v>
      </c>
      <c r="BJ266" s="60">
        <v>6977883000</v>
      </c>
      <c r="BK266" s="60">
        <v>376562000</v>
      </c>
      <c r="BL266" s="85" t="s">
        <v>544</v>
      </c>
      <c r="BM266" s="60" t="s">
        <v>544</v>
      </c>
      <c r="BN266" s="60">
        <v>50685000</v>
      </c>
      <c r="BO266" s="60">
        <v>22015068000</v>
      </c>
      <c r="BP266" s="60">
        <v>19402833000</v>
      </c>
      <c r="BQ266" s="60">
        <v>654813000</v>
      </c>
      <c r="BR266" s="60" t="s">
        <v>544</v>
      </c>
      <c r="BS266" s="60">
        <v>241797000</v>
      </c>
      <c r="BT266" s="60" t="s">
        <v>544</v>
      </c>
      <c r="BU266" s="60">
        <v>1131183000</v>
      </c>
      <c r="BV266" s="60" t="s">
        <v>544</v>
      </c>
      <c r="BW266" s="60">
        <v>289000</v>
      </c>
      <c r="BX266" s="60">
        <v>2501459000</v>
      </c>
      <c r="BY266" s="60" t="s">
        <v>544</v>
      </c>
      <c r="BZ266" s="60">
        <v>-3000000</v>
      </c>
      <c r="CA266" s="60" t="s">
        <v>544</v>
      </c>
      <c r="CB266" s="60" t="s">
        <v>1811</v>
      </c>
      <c r="CC266" s="60">
        <v>467962000</v>
      </c>
      <c r="CD266" s="60">
        <v>122384000</v>
      </c>
      <c r="CE266" s="60">
        <v>396325000</v>
      </c>
      <c r="CF266" s="60">
        <v>2806467000</v>
      </c>
      <c r="CG266" s="60">
        <v>111981000</v>
      </c>
      <c r="CH266" s="60">
        <v>17580000</v>
      </c>
      <c r="CI266" s="60" t="s">
        <v>1027</v>
      </c>
      <c r="CJ266" s="60">
        <v>13.23</v>
      </c>
      <c r="CK266" s="60">
        <v>1243164000</v>
      </c>
      <c r="CL266" s="60" t="s">
        <v>544</v>
      </c>
      <c r="CM266" s="85">
        <v>1058613</v>
      </c>
      <c r="CN266" s="60">
        <v>266000</v>
      </c>
      <c r="CO266" s="60">
        <v>367216000</v>
      </c>
      <c r="CP266" s="60">
        <v>798867000</v>
      </c>
      <c r="CQ266" s="60">
        <v>19350045000</v>
      </c>
      <c r="CR266" s="60" t="s">
        <v>544</v>
      </c>
      <c r="CS266" s="60">
        <v>266000</v>
      </c>
      <c r="CT266" s="60">
        <v>154386000</v>
      </c>
      <c r="CU266" s="60">
        <v>222176000</v>
      </c>
      <c r="CV266" s="60">
        <v>396325000</v>
      </c>
      <c r="CW266" s="60">
        <v>376562000</v>
      </c>
      <c r="CX266" s="60">
        <v>748182000</v>
      </c>
      <c r="CY266" s="60">
        <v>13.23</v>
      </c>
      <c r="CZ266" s="60">
        <f t="shared" si="8"/>
        <v>1</v>
      </c>
      <c r="DA266" s="60" t="str">
        <f t="shared" si="9"/>
        <v>N: parent data from row 267</v>
      </c>
    </row>
    <row r="267" spans="1:105">
      <c r="A267" s="13" t="s">
        <v>1027</v>
      </c>
      <c r="B267" s="13">
        <v>1058613</v>
      </c>
      <c r="C267" s="13">
        <v>2022</v>
      </c>
      <c r="D267" s="13" t="s">
        <v>12</v>
      </c>
      <c r="E267" s="13" t="s">
        <v>13</v>
      </c>
      <c r="F267" s="84" t="s">
        <v>1812</v>
      </c>
      <c r="G267" s="60" t="s">
        <v>1840</v>
      </c>
      <c r="H267" s="60" t="s">
        <v>1827</v>
      </c>
      <c r="I267" s="60" t="s">
        <v>540</v>
      </c>
      <c r="J267" s="60" t="s">
        <v>1027</v>
      </c>
      <c r="K267" s="85">
        <v>1058613</v>
      </c>
      <c r="L267" s="60">
        <v>21985752000</v>
      </c>
      <c r="M267" s="60">
        <v>21985752000</v>
      </c>
      <c r="N267" s="60">
        <v>90814000</v>
      </c>
      <c r="O267" s="60">
        <v>12913000</v>
      </c>
      <c r="P267" s="60">
        <v>-0.53</v>
      </c>
      <c r="Q267" s="60" t="s">
        <v>544</v>
      </c>
      <c r="R267" s="85">
        <v>1195</v>
      </c>
      <c r="S267" s="85" t="s">
        <v>544</v>
      </c>
      <c r="T267" s="60">
        <v>3076289000</v>
      </c>
      <c r="U267" s="60" t="s">
        <v>544</v>
      </c>
      <c r="V267" s="60">
        <v>6448138000</v>
      </c>
      <c r="W267" s="60" t="s">
        <v>1841</v>
      </c>
      <c r="X267" s="60">
        <v>733727000</v>
      </c>
      <c r="Y267" s="60">
        <v>18505277000</v>
      </c>
      <c r="Z267" s="60">
        <v>14.65</v>
      </c>
      <c r="AA267" s="60">
        <v>480087000</v>
      </c>
      <c r="AB267" s="60">
        <v>17891557000</v>
      </c>
      <c r="AC267" s="60">
        <v>21985752000</v>
      </c>
      <c r="AD267" s="60">
        <v>10.08</v>
      </c>
      <c r="AE267" s="60">
        <v>4265000</v>
      </c>
      <c r="AF267" s="60">
        <v>5.25</v>
      </c>
      <c r="AG267" s="60" t="s">
        <v>1842</v>
      </c>
      <c r="AH267" s="60" t="s">
        <v>544</v>
      </c>
      <c r="AI267" s="60">
        <v>2182066000</v>
      </c>
      <c r="AJ267" s="60">
        <v>8303102000</v>
      </c>
      <c r="AK267" s="60">
        <v>3.52</v>
      </c>
      <c r="AL267" s="60">
        <v>18985364000</v>
      </c>
      <c r="AM267" s="60">
        <v>338451000</v>
      </c>
      <c r="AN267" s="60">
        <v>118433000</v>
      </c>
      <c r="AO267" s="60">
        <v>195439000</v>
      </c>
      <c r="AP267" s="60">
        <v>2474040000</v>
      </c>
      <c r="AQ267" s="60">
        <v>21985752000</v>
      </c>
      <c r="AR267" s="60">
        <v>0.5</v>
      </c>
      <c r="AS267" s="60">
        <v>2576335000</v>
      </c>
      <c r="AT267" s="60">
        <v>3285656000</v>
      </c>
      <c r="AU267" s="85">
        <v>1058613</v>
      </c>
      <c r="AV267" s="60" t="s">
        <v>544</v>
      </c>
      <c r="AW267" s="60" t="s">
        <v>544</v>
      </c>
      <c r="AX267" s="60">
        <v>4067000</v>
      </c>
      <c r="AY267" s="60">
        <v>8307367000</v>
      </c>
      <c r="AZ267" s="60">
        <v>1495506000</v>
      </c>
      <c r="BA267" s="60">
        <v>243430000</v>
      </c>
      <c r="BB267" s="60" t="s">
        <v>1808</v>
      </c>
      <c r="BC267" s="60">
        <v>21637580000</v>
      </c>
      <c r="BD267" s="60">
        <v>146485000</v>
      </c>
      <c r="BE267" s="60" t="s">
        <v>544</v>
      </c>
      <c r="BF267" s="60" t="s">
        <v>544</v>
      </c>
      <c r="BG267" s="60">
        <v>15615000</v>
      </c>
      <c r="BH267" s="60">
        <v>18284591000</v>
      </c>
      <c r="BI267" s="60">
        <v>255600000</v>
      </c>
      <c r="BJ267" s="60">
        <v>6448138000</v>
      </c>
      <c r="BK267" s="60">
        <v>302688000</v>
      </c>
      <c r="BL267" s="85" t="s">
        <v>2234</v>
      </c>
      <c r="BM267" s="60" t="s">
        <v>2235</v>
      </c>
      <c r="BN267" s="60">
        <v>56041000</v>
      </c>
      <c r="BO267" s="60">
        <v>20935781000</v>
      </c>
      <c r="BP267" s="60">
        <v>18138106000</v>
      </c>
      <c r="BQ267" s="60">
        <v>958731000</v>
      </c>
      <c r="BR267" s="60" t="s">
        <v>544</v>
      </c>
      <c r="BS267" s="60">
        <v>244941000</v>
      </c>
      <c r="BT267" s="60" t="s">
        <v>544</v>
      </c>
      <c r="BU267" s="60">
        <v>802860000</v>
      </c>
      <c r="BV267" s="60" t="s">
        <v>544</v>
      </c>
      <c r="BW267" s="60">
        <v>243430000</v>
      </c>
      <c r="BX267" s="60">
        <v>2182066000</v>
      </c>
      <c r="BY267" s="60" t="s">
        <v>544</v>
      </c>
      <c r="BZ267" s="60" t="s">
        <v>544</v>
      </c>
      <c r="CA267" s="60" t="s">
        <v>544</v>
      </c>
      <c r="CB267" s="60" t="s">
        <v>1917</v>
      </c>
      <c r="CC267" s="60">
        <v>105296000</v>
      </c>
      <c r="CD267" s="60">
        <v>122578000</v>
      </c>
      <c r="CE267" s="60">
        <v>472537000</v>
      </c>
      <c r="CF267" s="60">
        <v>2474040000</v>
      </c>
      <c r="CG267" s="60">
        <v>49300000</v>
      </c>
      <c r="CH267" s="60">
        <v>2585000</v>
      </c>
      <c r="CI267" s="60" t="s">
        <v>1027</v>
      </c>
      <c r="CJ267" s="60">
        <v>12.2</v>
      </c>
      <c r="CK267" s="60">
        <v>852160000</v>
      </c>
      <c r="CL267" s="60" t="s">
        <v>544</v>
      </c>
      <c r="CM267" s="85">
        <v>1058613</v>
      </c>
      <c r="CN267" s="60">
        <v>333000</v>
      </c>
      <c r="CO267" s="60">
        <v>255600000</v>
      </c>
      <c r="CP267" s="60">
        <v>789768000</v>
      </c>
      <c r="CQ267" s="60">
        <v>18505277000</v>
      </c>
      <c r="CR267" s="60" t="s">
        <v>544</v>
      </c>
      <c r="CS267" s="60">
        <v>333000</v>
      </c>
      <c r="CT267" s="60">
        <v>142546000</v>
      </c>
      <c r="CU267" s="60">
        <v>160142000</v>
      </c>
      <c r="CV267" s="60">
        <v>472537000</v>
      </c>
      <c r="CW267" s="60">
        <v>302688000</v>
      </c>
      <c r="CX267" s="60">
        <v>733727000</v>
      </c>
      <c r="CY267" s="60">
        <v>12.2</v>
      </c>
      <c r="CZ267" s="60">
        <f t="shared" si="8"/>
        <v>1</v>
      </c>
      <c r="DA267" s="60" t="str">
        <f t="shared" si="9"/>
        <v>Y</v>
      </c>
    </row>
    <row r="268" spans="1:105">
      <c r="A268" s="13" t="s">
        <v>1027</v>
      </c>
      <c r="B268" s="13">
        <v>1058613</v>
      </c>
      <c r="C268" s="13">
        <v>2023</v>
      </c>
      <c r="D268" s="13" t="s">
        <v>12</v>
      </c>
      <c r="E268" s="13" t="s">
        <v>13</v>
      </c>
      <c r="F268" s="84" t="s">
        <v>1804</v>
      </c>
      <c r="G268" s="60" t="s">
        <v>1840</v>
      </c>
      <c r="H268" s="60" t="s">
        <v>1827</v>
      </c>
      <c r="I268" s="60" t="s">
        <v>540</v>
      </c>
      <c r="J268" s="60" t="s">
        <v>1027</v>
      </c>
      <c r="K268" s="85">
        <v>1058613</v>
      </c>
      <c r="L268" s="60">
        <v>23081534000</v>
      </c>
      <c r="M268" s="60">
        <v>23081534000</v>
      </c>
      <c r="N268" s="60">
        <v>76605000</v>
      </c>
      <c r="O268" s="60">
        <v>25657000</v>
      </c>
      <c r="P268" s="60">
        <v>-0.22</v>
      </c>
      <c r="Q268" s="60" t="s">
        <v>544</v>
      </c>
      <c r="R268" s="85">
        <v>1261</v>
      </c>
      <c r="S268" s="85" t="s">
        <v>544</v>
      </c>
      <c r="T268" s="60">
        <v>2890296000</v>
      </c>
      <c r="U268" s="60" t="s">
        <v>544</v>
      </c>
      <c r="V268" s="60">
        <v>6743525000</v>
      </c>
      <c r="W268" s="60" t="s">
        <v>1841</v>
      </c>
      <c r="X268" s="60">
        <v>741746000</v>
      </c>
      <c r="Y268" s="60">
        <v>19325449000</v>
      </c>
      <c r="Z268" s="60">
        <v>13.2</v>
      </c>
      <c r="AA268" s="60">
        <v>549733000</v>
      </c>
      <c r="AB268" s="60">
        <v>18932529000</v>
      </c>
      <c r="AC268" s="60">
        <v>23081534000</v>
      </c>
      <c r="AD268" s="60">
        <v>10.55</v>
      </c>
      <c r="AE268" s="60">
        <v>6122000</v>
      </c>
      <c r="AF268" s="60">
        <v>3.59</v>
      </c>
      <c r="AG268" s="60" t="s">
        <v>1842</v>
      </c>
      <c r="AH268" s="60" t="s">
        <v>544</v>
      </c>
      <c r="AI268" s="60">
        <v>2430773000</v>
      </c>
      <c r="AJ268" s="60">
        <v>9400530000</v>
      </c>
      <c r="AK268" s="60">
        <v>3.33</v>
      </c>
      <c r="AL268" s="60">
        <v>19875182000</v>
      </c>
      <c r="AM268" s="60">
        <v>300738000</v>
      </c>
      <c r="AN268" s="60">
        <v>501462000</v>
      </c>
      <c r="AO268" s="60">
        <v>173988000</v>
      </c>
      <c r="AP268" s="60">
        <v>2736574000</v>
      </c>
      <c r="AQ268" s="60">
        <v>23081534000</v>
      </c>
      <c r="AR268" s="60">
        <v>0.39</v>
      </c>
      <c r="AS268" s="60">
        <v>2821990000</v>
      </c>
      <c r="AT268" s="60">
        <v>3136711000</v>
      </c>
      <c r="AU268" s="85">
        <v>1058613</v>
      </c>
      <c r="AV268" s="60" t="s">
        <v>544</v>
      </c>
      <c r="AW268" s="60" t="s">
        <v>544</v>
      </c>
      <c r="AX268" s="60">
        <v>19441000</v>
      </c>
      <c r="AY268" s="60">
        <v>9406652000</v>
      </c>
      <c r="AZ268" s="60">
        <v>1644977000</v>
      </c>
      <c r="BA268" s="60">
        <v>270474000</v>
      </c>
      <c r="BB268" s="60" t="s">
        <v>1808</v>
      </c>
      <c r="BC268" s="60">
        <v>23036815000</v>
      </c>
      <c r="BD268" s="60">
        <v>154562000</v>
      </c>
      <c r="BE268" s="60" t="s">
        <v>544</v>
      </c>
      <c r="BF268" s="60" t="s">
        <v>544</v>
      </c>
      <c r="BG268" s="60">
        <v>14475000</v>
      </c>
      <c r="BH268" s="60">
        <v>19557362000</v>
      </c>
      <c r="BI268" s="60">
        <v>372766000</v>
      </c>
      <c r="BJ268" s="60">
        <v>6743525000</v>
      </c>
      <c r="BK268" s="60">
        <v>379716000</v>
      </c>
      <c r="BL268" s="85" t="s">
        <v>2234</v>
      </c>
      <c r="BM268" s="60" t="s">
        <v>2235</v>
      </c>
      <c r="BN268" s="60">
        <v>67532000</v>
      </c>
      <c r="BO268" s="60">
        <v>22052898000</v>
      </c>
      <c r="BP268" s="60">
        <v>19402800000</v>
      </c>
      <c r="BQ268" s="60">
        <v>654813000</v>
      </c>
      <c r="BR268" s="60" t="s">
        <v>544</v>
      </c>
      <c r="BS268" s="60">
        <v>235260000</v>
      </c>
      <c r="BT268" s="60" t="s">
        <v>544</v>
      </c>
      <c r="BU268" s="60">
        <v>1131227000</v>
      </c>
      <c r="BV268" s="60" t="s">
        <v>544</v>
      </c>
      <c r="BW268" s="60">
        <v>270474000</v>
      </c>
      <c r="BX268" s="60">
        <v>2430773000</v>
      </c>
      <c r="BY268" s="60" t="s">
        <v>544</v>
      </c>
      <c r="BZ268" s="60">
        <v>-3000000</v>
      </c>
      <c r="CA268" s="60" t="s">
        <v>544</v>
      </c>
      <c r="CB268" s="60" t="s">
        <v>1917</v>
      </c>
      <c r="CC268" s="60">
        <v>467962000</v>
      </c>
      <c r="CD268" s="60">
        <v>122384000</v>
      </c>
      <c r="CE268" s="60">
        <v>403582000</v>
      </c>
      <c r="CF268" s="60">
        <v>2736574000</v>
      </c>
      <c r="CG268" s="60">
        <v>111981000</v>
      </c>
      <c r="CH268" s="60">
        <v>17580000</v>
      </c>
      <c r="CI268" s="60" t="s">
        <v>1027</v>
      </c>
      <c r="CJ268" s="60">
        <v>12.84</v>
      </c>
      <c r="CK268" s="60">
        <v>1243208000</v>
      </c>
      <c r="CL268" s="60" t="s">
        <v>544</v>
      </c>
      <c r="CM268" s="85">
        <v>1058613</v>
      </c>
      <c r="CN268" s="60">
        <v>18242000</v>
      </c>
      <c r="CO268" s="60">
        <v>372766000</v>
      </c>
      <c r="CP268" s="60">
        <v>809278000</v>
      </c>
      <c r="CQ268" s="60">
        <v>19325449000</v>
      </c>
      <c r="CR268" s="60" t="s">
        <v>544</v>
      </c>
      <c r="CS268" s="60">
        <v>18242000</v>
      </c>
      <c r="CT268" s="60">
        <v>154386000</v>
      </c>
      <c r="CU268" s="60">
        <v>225330000</v>
      </c>
      <c r="CV268" s="60">
        <v>403582000</v>
      </c>
      <c r="CW268" s="60">
        <v>379716000</v>
      </c>
      <c r="CX268" s="60">
        <v>741746000</v>
      </c>
      <c r="CY268" s="60">
        <v>12.84</v>
      </c>
      <c r="CZ268" s="60">
        <f t="shared" si="8"/>
        <v>1</v>
      </c>
      <c r="DA268" s="60" t="str">
        <f t="shared" si="9"/>
        <v>Y</v>
      </c>
    </row>
    <row r="269" spans="1:105">
      <c r="A269" s="13" t="s">
        <v>1028</v>
      </c>
      <c r="B269" s="13">
        <v>1101220</v>
      </c>
      <c r="C269" s="13">
        <v>2022</v>
      </c>
      <c r="D269" s="13" t="s">
        <v>1</v>
      </c>
      <c r="E269" s="13" t="s">
        <v>13</v>
      </c>
      <c r="F269" s="84" t="s">
        <v>1812</v>
      </c>
      <c r="G269" s="60" t="s">
        <v>2073</v>
      </c>
      <c r="H269" s="60" t="s">
        <v>2074</v>
      </c>
      <c r="I269" s="60" t="s">
        <v>2075</v>
      </c>
      <c r="J269" s="60" t="s">
        <v>1028</v>
      </c>
      <c r="K269" s="85">
        <v>1101220</v>
      </c>
      <c r="L269" s="60">
        <v>11881300000</v>
      </c>
      <c r="M269" s="60">
        <v>8734323311.1991005</v>
      </c>
      <c r="N269" s="60">
        <v>1102697.9343000001</v>
      </c>
      <c r="O269" s="60">
        <v>147026.39120000001</v>
      </c>
      <c r="P269" s="60">
        <v>0.34</v>
      </c>
      <c r="Q269" s="60" t="s">
        <v>544</v>
      </c>
      <c r="R269" s="85" t="s">
        <v>544</v>
      </c>
      <c r="S269" s="85" t="s">
        <v>544</v>
      </c>
      <c r="T269" s="60">
        <v>986914651.19850004</v>
      </c>
      <c r="U269" s="60" t="s">
        <v>544</v>
      </c>
      <c r="V269" s="60" t="s">
        <v>544</v>
      </c>
      <c r="W269" s="60" t="s">
        <v>2076</v>
      </c>
      <c r="X269" s="60">
        <v>55796515.475599997</v>
      </c>
      <c r="Y269" s="60">
        <v>1653238256.2981999</v>
      </c>
      <c r="Z269" s="60">
        <v>-9.69</v>
      </c>
      <c r="AA269" s="60">
        <v>720061751.09790003</v>
      </c>
      <c r="AB269" s="60" t="s">
        <v>544</v>
      </c>
      <c r="AC269" s="60">
        <v>8734323311.1991005</v>
      </c>
      <c r="AD269" s="60" t="s">
        <v>544</v>
      </c>
      <c r="AE269" s="60" t="s">
        <v>544</v>
      </c>
      <c r="AF269" s="60">
        <v>64.239999999999995</v>
      </c>
      <c r="AG269" s="60" t="s">
        <v>2077</v>
      </c>
      <c r="AH269" s="60" t="s">
        <v>544</v>
      </c>
      <c r="AI269" s="60">
        <v>511284275.53710002</v>
      </c>
      <c r="AJ269" s="60" t="s">
        <v>544</v>
      </c>
      <c r="AK269" s="60">
        <v>0.66</v>
      </c>
      <c r="AL269" s="60">
        <v>3777181504.1511998</v>
      </c>
      <c r="AM269" s="60">
        <v>432625156.22369999</v>
      </c>
      <c r="AN269" s="60">
        <v>138351834.1568</v>
      </c>
      <c r="AO269" s="60">
        <v>703668308.47459996</v>
      </c>
      <c r="AP269" s="60">
        <v>507902668.53860003</v>
      </c>
      <c r="AQ269" s="60">
        <v>8734323311.1991005</v>
      </c>
      <c r="AR269" s="60">
        <v>7.0000000000000007E-2</v>
      </c>
      <c r="AS269" s="60">
        <v>514739395.73119998</v>
      </c>
      <c r="AT269" s="60">
        <v>986914651.19850004</v>
      </c>
      <c r="AU269" s="85">
        <v>1101220</v>
      </c>
      <c r="AV269" s="60" t="s">
        <v>544</v>
      </c>
      <c r="AW269" s="60">
        <v>1403881496.7551</v>
      </c>
      <c r="AX269" s="60" t="s">
        <v>544</v>
      </c>
      <c r="AY269" s="60" t="s">
        <v>544</v>
      </c>
      <c r="AZ269" s="60">
        <v>5650150702.1576004</v>
      </c>
      <c r="BA269" s="60">
        <v>493273542.61019999</v>
      </c>
      <c r="BB269" s="60" t="s">
        <v>1808</v>
      </c>
      <c r="BC269" s="60" t="s">
        <v>544</v>
      </c>
      <c r="BD269" s="60">
        <v>2572961.8467000001</v>
      </c>
      <c r="BE269" s="60" t="s">
        <v>544</v>
      </c>
      <c r="BF269" s="60">
        <v>423215467.18430001</v>
      </c>
      <c r="BG269" s="60">
        <v>96963905.022799999</v>
      </c>
      <c r="BH269" s="60">
        <v>1480188193.8087001</v>
      </c>
      <c r="BI269" s="60">
        <v>-64985664.928099997</v>
      </c>
      <c r="BJ269" s="60" t="s">
        <v>544</v>
      </c>
      <c r="BK269" s="60">
        <v>143865323.8283</v>
      </c>
      <c r="BL269" s="85" t="s">
        <v>2236</v>
      </c>
      <c r="BM269" s="60" t="s">
        <v>2237</v>
      </c>
      <c r="BN269" s="60">
        <v>5881055.6496000001</v>
      </c>
      <c r="BO269" s="60">
        <v>7895170183.1968002</v>
      </c>
      <c r="BP269" s="60">
        <v>1477615231.9619999</v>
      </c>
      <c r="BQ269" s="60" t="s">
        <v>544</v>
      </c>
      <c r="BR269" s="60" t="s">
        <v>544</v>
      </c>
      <c r="BS269" s="60">
        <v>58884069.691600002</v>
      </c>
      <c r="BT269" s="60" t="s">
        <v>544</v>
      </c>
      <c r="BU269" s="60">
        <v>58516503.713500001</v>
      </c>
      <c r="BV269" s="60" t="s">
        <v>544</v>
      </c>
      <c r="BW269" s="60">
        <v>493273542.61019999</v>
      </c>
      <c r="BX269" s="60" t="s">
        <v>544</v>
      </c>
      <c r="BY269" s="60" t="s">
        <v>544</v>
      </c>
      <c r="BZ269" s="60">
        <v>-3969712.5635000002</v>
      </c>
      <c r="CA269" s="60" t="s">
        <v>544</v>
      </c>
      <c r="CB269" s="60" t="s">
        <v>1958</v>
      </c>
      <c r="CC269" s="60">
        <v>65941336.471100003</v>
      </c>
      <c r="CD269" s="60">
        <v>12276703.668500001</v>
      </c>
      <c r="CE269" s="60">
        <v>-83143424.246199995</v>
      </c>
      <c r="CF269" s="60">
        <v>507902668.53860003</v>
      </c>
      <c r="CG269" s="60">
        <v>135631845.91890001</v>
      </c>
      <c r="CH269" s="60" t="s">
        <v>544</v>
      </c>
      <c r="CI269" s="60" t="s">
        <v>1028</v>
      </c>
      <c r="CJ269" s="60">
        <v>12.4</v>
      </c>
      <c r="CK269" s="60">
        <v>194148349.63240001</v>
      </c>
      <c r="CL269" s="60">
        <v>124.1</v>
      </c>
      <c r="CM269" s="85">
        <v>1101220</v>
      </c>
      <c r="CN269" s="60">
        <v>-231713592.59419999</v>
      </c>
      <c r="CO269" s="60">
        <v>-64985664.928099997</v>
      </c>
      <c r="CP269" s="60">
        <v>61677571.125200003</v>
      </c>
      <c r="CQ269" s="60">
        <v>1653238256.2981999</v>
      </c>
      <c r="CR269" s="60" t="s">
        <v>544</v>
      </c>
      <c r="CS269" s="60">
        <v>-231713592.59419999</v>
      </c>
      <c r="CT269" s="60">
        <v>76086157.466700003</v>
      </c>
      <c r="CU269" s="60">
        <v>67779166.361599997</v>
      </c>
      <c r="CV269" s="60">
        <v>-83143424.246199995</v>
      </c>
      <c r="CW269" s="60">
        <v>143865323.8283</v>
      </c>
      <c r="CX269" s="60">
        <v>55796515.475599997</v>
      </c>
      <c r="CY269" s="60" t="s">
        <v>544</v>
      </c>
      <c r="CZ269" s="60">
        <f t="shared" si="8"/>
        <v>1.3602999999743384</v>
      </c>
      <c r="DA269" s="60" t="str">
        <f t="shared" si="9"/>
        <v>Y</v>
      </c>
    </row>
    <row r="270" spans="1:105">
      <c r="A270" s="13" t="s">
        <v>1028</v>
      </c>
      <c r="B270" s="13">
        <v>1101220</v>
      </c>
      <c r="C270" s="13">
        <v>2023</v>
      </c>
      <c r="D270" s="13" t="s">
        <v>1</v>
      </c>
      <c r="E270" s="13" t="s">
        <v>13</v>
      </c>
      <c r="F270" s="84" t="s">
        <v>1804</v>
      </c>
      <c r="G270" s="60" t="s">
        <v>2073</v>
      </c>
      <c r="H270" s="60" t="s">
        <v>2074</v>
      </c>
      <c r="I270" s="60" t="s">
        <v>2075</v>
      </c>
      <c r="J270" s="60" t="s">
        <v>1028</v>
      </c>
      <c r="K270" s="85">
        <v>1101220</v>
      </c>
      <c r="L270" s="60">
        <v>11227200000</v>
      </c>
      <c r="M270" s="60">
        <v>8488734311.2594004</v>
      </c>
      <c r="N270" s="60">
        <v>1436564.3430000001</v>
      </c>
      <c r="O270" s="60">
        <v>226825.94889999999</v>
      </c>
      <c r="P270" s="60">
        <v>-0.04</v>
      </c>
      <c r="Q270" s="60" t="s">
        <v>544</v>
      </c>
      <c r="R270" s="85" t="s">
        <v>544</v>
      </c>
      <c r="S270" s="85" t="s">
        <v>544</v>
      </c>
      <c r="T270" s="60">
        <v>1295629820.0597</v>
      </c>
      <c r="U270" s="60" t="s">
        <v>544</v>
      </c>
      <c r="V270" s="60" t="s">
        <v>544</v>
      </c>
      <c r="W270" s="60" t="s">
        <v>2076</v>
      </c>
      <c r="X270" s="60">
        <v>43853016.785400003</v>
      </c>
      <c r="Y270" s="60">
        <v>2276727657.6585999</v>
      </c>
      <c r="Z270" s="60">
        <v>3.59</v>
      </c>
      <c r="AA270" s="60">
        <v>639951610.46829998</v>
      </c>
      <c r="AB270" s="60" t="s">
        <v>544</v>
      </c>
      <c r="AC270" s="60">
        <v>8488734311.2594004</v>
      </c>
      <c r="AD270" s="60" t="s">
        <v>544</v>
      </c>
      <c r="AE270" s="60" t="s">
        <v>544</v>
      </c>
      <c r="AF270" s="60">
        <v>67.430000000000007</v>
      </c>
      <c r="AG270" s="60" t="s">
        <v>2077</v>
      </c>
      <c r="AH270" s="60" t="s">
        <v>544</v>
      </c>
      <c r="AI270" s="60">
        <v>545289581.13160002</v>
      </c>
      <c r="AJ270" s="60" t="s">
        <v>544</v>
      </c>
      <c r="AK270" s="60">
        <v>0.57999999999999996</v>
      </c>
      <c r="AL270" s="60">
        <v>3700438530.1915002</v>
      </c>
      <c r="AM270" s="60">
        <v>432330258.58429998</v>
      </c>
      <c r="AN270" s="60">
        <v>285271435.05400002</v>
      </c>
      <c r="AO270" s="60">
        <v>1400650234.3958001</v>
      </c>
      <c r="AP270" s="60">
        <v>548918796.31379998</v>
      </c>
      <c r="AQ270" s="60">
        <v>8488734311.2594004</v>
      </c>
      <c r="AR270" s="60">
        <v>0.11</v>
      </c>
      <c r="AS270" s="60">
        <v>548843187.66419995</v>
      </c>
      <c r="AT270" s="60">
        <v>1295629820.0597</v>
      </c>
      <c r="AU270" s="85">
        <v>1101220</v>
      </c>
      <c r="AV270" s="60" t="s">
        <v>544</v>
      </c>
      <c r="AW270" s="60">
        <v>783759262.06459999</v>
      </c>
      <c r="AX270" s="60" t="s">
        <v>544</v>
      </c>
      <c r="AY270" s="60" t="s">
        <v>544</v>
      </c>
      <c r="AZ270" s="60">
        <v>5126266444.9139996</v>
      </c>
      <c r="BA270" s="60" t="s">
        <v>544</v>
      </c>
      <c r="BB270" s="60" t="s">
        <v>1808</v>
      </c>
      <c r="BC270" s="60" t="s">
        <v>544</v>
      </c>
      <c r="BD270" s="60">
        <v>2873128.6858999999</v>
      </c>
      <c r="BE270" s="60" t="s">
        <v>544</v>
      </c>
      <c r="BF270" s="60">
        <v>222440647.21149999</v>
      </c>
      <c r="BG270" s="60">
        <v>106683804.6279</v>
      </c>
      <c r="BH270" s="60">
        <v>1295629820.0597</v>
      </c>
      <c r="BI270" s="60">
        <v>26538636.020100001</v>
      </c>
      <c r="BJ270" s="60" t="s">
        <v>544</v>
      </c>
      <c r="BK270" s="60">
        <v>161878118.85780001</v>
      </c>
      <c r="BL270" s="85" t="s">
        <v>2236</v>
      </c>
      <c r="BM270" s="60" t="s">
        <v>2237</v>
      </c>
      <c r="BN270" s="60">
        <v>140783305.61109999</v>
      </c>
      <c r="BO270" s="60">
        <v>6884091940.1618996</v>
      </c>
      <c r="BP270" s="60">
        <v>1292756691.3736999</v>
      </c>
      <c r="BQ270" s="60" t="s">
        <v>544</v>
      </c>
      <c r="BR270" s="60" t="s">
        <v>544</v>
      </c>
      <c r="BS270" s="60">
        <v>137910176.9251</v>
      </c>
      <c r="BT270" s="60" t="s">
        <v>544</v>
      </c>
      <c r="BU270" s="60">
        <v>97535158.022699997</v>
      </c>
      <c r="BV270" s="60" t="s">
        <v>544</v>
      </c>
      <c r="BW270" s="60" t="s">
        <v>544</v>
      </c>
      <c r="BX270" s="60" t="s">
        <v>544</v>
      </c>
      <c r="BY270" s="60" t="s">
        <v>544</v>
      </c>
      <c r="BZ270" s="60">
        <v>-3780432.4815000002</v>
      </c>
      <c r="CA270" s="60" t="s">
        <v>544</v>
      </c>
      <c r="CB270" s="60" t="s">
        <v>1958</v>
      </c>
      <c r="CC270" s="60">
        <v>144563738.09259999</v>
      </c>
      <c r="CD270" s="60">
        <v>8543777.4081999995</v>
      </c>
      <c r="CE270" s="60">
        <v>22758203.538600001</v>
      </c>
      <c r="CF270" s="60">
        <v>548918796.31379998</v>
      </c>
      <c r="CG270" s="60">
        <v>228791773.78040001</v>
      </c>
      <c r="CH270" s="60" t="s">
        <v>544</v>
      </c>
      <c r="CI270" s="60" t="s">
        <v>1028</v>
      </c>
      <c r="CJ270" s="60">
        <v>12.9</v>
      </c>
      <c r="CK270" s="60">
        <v>329124451.83939999</v>
      </c>
      <c r="CL270" s="60">
        <v>139.80000000000001</v>
      </c>
      <c r="CM270" s="85">
        <v>1101220</v>
      </c>
      <c r="CN270" s="60">
        <v>77045213.973000005</v>
      </c>
      <c r="CO270" s="60">
        <v>26538636.020100001</v>
      </c>
      <c r="CP270" s="60">
        <v>184636322.39649999</v>
      </c>
      <c r="CQ270" s="60">
        <v>2276727657.6585999</v>
      </c>
      <c r="CR270" s="60">
        <v>2797520.0362999998</v>
      </c>
      <c r="CS270" s="60">
        <v>77045213.973000005</v>
      </c>
      <c r="CT270" s="60">
        <v>92923030.395300001</v>
      </c>
      <c r="CU270" s="60">
        <v>68955088.462599993</v>
      </c>
      <c r="CV270" s="60">
        <v>22758203.538600001</v>
      </c>
      <c r="CW270" s="60">
        <v>161878118.85780001</v>
      </c>
      <c r="CX270" s="60">
        <v>43853016.785400003</v>
      </c>
      <c r="CY270" s="60" t="s">
        <v>544</v>
      </c>
      <c r="CZ270" s="60">
        <f t="shared" si="8"/>
        <v>1.3225999999915554</v>
      </c>
      <c r="DA270" s="60" t="str">
        <f t="shared" si="9"/>
        <v>Y</v>
      </c>
    </row>
    <row r="271" spans="1:105">
      <c r="A271" s="13" t="s">
        <v>1029</v>
      </c>
      <c r="B271" s="13">
        <v>114976</v>
      </c>
      <c r="C271" s="13">
        <v>2022</v>
      </c>
      <c r="D271" s="13" t="s">
        <v>10</v>
      </c>
      <c r="E271" s="13" t="s">
        <v>13</v>
      </c>
      <c r="F271" s="84" t="s">
        <v>1970</v>
      </c>
      <c r="G271" s="60" t="s">
        <v>2005</v>
      </c>
      <c r="H271" s="60" t="s">
        <v>2238</v>
      </c>
      <c r="I271" s="60" t="s">
        <v>2007</v>
      </c>
      <c r="J271" s="60" t="s">
        <v>1029</v>
      </c>
      <c r="K271" s="85">
        <v>114976</v>
      </c>
      <c r="L271" s="60">
        <v>3872921800000</v>
      </c>
      <c r="M271" s="60">
        <v>51089169618.857697</v>
      </c>
      <c r="N271" s="60" t="s">
        <v>544</v>
      </c>
      <c r="O271" s="60">
        <v>549866699.7507</v>
      </c>
      <c r="P271" s="60">
        <v>0</v>
      </c>
      <c r="Q271" s="60" t="s">
        <v>544</v>
      </c>
      <c r="R271" s="85" t="s">
        <v>544</v>
      </c>
      <c r="S271" s="85" t="s">
        <v>544</v>
      </c>
      <c r="T271" s="60" t="s">
        <v>544</v>
      </c>
      <c r="U271" s="60">
        <v>546148050.71539998</v>
      </c>
      <c r="V271" s="60" t="s">
        <v>544</v>
      </c>
      <c r="W271" s="60" t="s">
        <v>2008</v>
      </c>
      <c r="X271" s="60">
        <v>1259640584.5720999</v>
      </c>
      <c r="Y271" s="60">
        <v>45029431166.400902</v>
      </c>
      <c r="Z271" s="60">
        <v>4</v>
      </c>
      <c r="AA271" s="60">
        <v>615153460.32449996</v>
      </c>
      <c r="AB271" s="60" t="s">
        <v>544</v>
      </c>
      <c r="AC271" s="60">
        <v>51089169618.857697</v>
      </c>
      <c r="AD271" s="60" t="s">
        <v>544</v>
      </c>
      <c r="AE271" s="60" t="s">
        <v>544</v>
      </c>
      <c r="AF271" s="60">
        <v>13.71</v>
      </c>
      <c r="AG271" s="60" t="s">
        <v>2009</v>
      </c>
      <c r="AH271" s="60" t="s">
        <v>544</v>
      </c>
      <c r="AI271" s="60" t="s">
        <v>544</v>
      </c>
      <c r="AJ271" s="60" t="s">
        <v>544</v>
      </c>
      <c r="AK271" s="60">
        <v>3.04</v>
      </c>
      <c r="AL271" s="60">
        <v>45883283903.6306</v>
      </c>
      <c r="AM271" s="60">
        <v>1168386599.358</v>
      </c>
      <c r="AN271" s="60">
        <v>1762483984.5132</v>
      </c>
      <c r="AO271" s="60">
        <v>5034672201.3584003</v>
      </c>
      <c r="AP271" s="60">
        <v>3641757820.8692002</v>
      </c>
      <c r="AQ271" s="60">
        <v>51089169618.857697</v>
      </c>
      <c r="AR271" s="60" t="s">
        <v>544</v>
      </c>
      <c r="AS271" s="60">
        <v>3057282225.7330999</v>
      </c>
      <c r="AT271" s="60">
        <v>701781.22979999997</v>
      </c>
      <c r="AU271" s="85">
        <v>114976</v>
      </c>
      <c r="AV271" s="60" t="s">
        <v>544</v>
      </c>
      <c r="AW271" s="60" t="s">
        <v>544</v>
      </c>
      <c r="AX271" s="60" t="s">
        <v>544</v>
      </c>
      <c r="AY271" s="60" t="s">
        <v>544</v>
      </c>
      <c r="AZ271" s="60">
        <v>18536085623.2379</v>
      </c>
      <c r="BA271" s="60">
        <v>22298204201.568298</v>
      </c>
      <c r="BB271" s="60" t="s">
        <v>1808</v>
      </c>
      <c r="BC271" s="60" t="s">
        <v>544</v>
      </c>
      <c r="BD271" s="60" t="s">
        <v>544</v>
      </c>
      <c r="BE271" s="60" t="s">
        <v>544</v>
      </c>
      <c r="BF271" s="60" t="s">
        <v>544</v>
      </c>
      <c r="BG271" s="60">
        <v>187942817.54609999</v>
      </c>
      <c r="BH271" s="60">
        <v>22298905982.7981</v>
      </c>
      <c r="BI271" s="60">
        <v>142856011.80680001</v>
      </c>
      <c r="BJ271" s="60" t="s">
        <v>544</v>
      </c>
      <c r="BK271" s="60">
        <v>959944382.73090005</v>
      </c>
      <c r="BL271" s="85" t="s">
        <v>544</v>
      </c>
      <c r="BM271" s="60" t="s">
        <v>544</v>
      </c>
      <c r="BN271" s="60">
        <v>389397562.04119998</v>
      </c>
      <c r="BO271" s="60">
        <v>42838550634.362</v>
      </c>
      <c r="BP271" s="60">
        <v>22298905982.7981</v>
      </c>
      <c r="BQ271" s="60">
        <v>1969545064.0208001</v>
      </c>
      <c r="BR271" s="60" t="s">
        <v>544</v>
      </c>
      <c r="BS271" s="60">
        <v>1133837065.1668999</v>
      </c>
      <c r="BT271" s="60">
        <v>238699276.9052</v>
      </c>
      <c r="BU271" s="60">
        <v>1530182525.2105999</v>
      </c>
      <c r="BV271" s="60" t="s">
        <v>544</v>
      </c>
      <c r="BW271" s="60">
        <v>21981192998.9333</v>
      </c>
      <c r="BX271" s="60" t="s">
        <v>544</v>
      </c>
      <c r="BY271" s="60" t="s">
        <v>544</v>
      </c>
      <c r="BZ271" s="60" t="s">
        <v>544</v>
      </c>
      <c r="CA271" s="60" t="s">
        <v>544</v>
      </c>
      <c r="CB271" s="60" t="s">
        <v>544</v>
      </c>
      <c r="CC271" s="60">
        <v>1698877805.3055</v>
      </c>
      <c r="CD271" s="60">
        <v>653682832.80569994</v>
      </c>
      <c r="CE271" s="60">
        <v>142856011.80680001</v>
      </c>
      <c r="CF271" s="60">
        <v>3641757820.8692002</v>
      </c>
      <c r="CG271" s="60">
        <v>1491083285.2646</v>
      </c>
      <c r="CH271" s="60" t="s">
        <v>544</v>
      </c>
      <c r="CI271" s="60" t="s">
        <v>1029</v>
      </c>
      <c r="CJ271" s="60" t="s">
        <v>544</v>
      </c>
      <c r="CK271" s="60">
        <v>3022124569.0853</v>
      </c>
      <c r="CL271" s="60" t="s">
        <v>544</v>
      </c>
      <c r="CM271" s="85">
        <v>114976</v>
      </c>
      <c r="CN271" s="60" t="s">
        <v>544</v>
      </c>
      <c r="CO271" s="60">
        <v>142856011.80680001</v>
      </c>
      <c r="CP271" s="60">
        <v>1649038146.6131999</v>
      </c>
      <c r="CQ271" s="60">
        <v>45029431166.400902</v>
      </c>
      <c r="CR271" s="60">
        <v>858758.6102</v>
      </c>
      <c r="CS271" s="60" t="s">
        <v>544</v>
      </c>
      <c r="CT271" s="60">
        <v>591344344.87969995</v>
      </c>
      <c r="CU271" s="60">
        <v>368600037.8513</v>
      </c>
      <c r="CV271" s="60">
        <v>142856011.80680001</v>
      </c>
      <c r="CW271" s="60">
        <v>959944382.73090005</v>
      </c>
      <c r="CX271" s="60">
        <v>1259640584.5720999</v>
      </c>
      <c r="CY271" s="60" t="s">
        <v>544</v>
      </c>
      <c r="CZ271" s="60">
        <f t="shared" si="8"/>
        <v>75.807100191553175</v>
      </c>
      <c r="DA271" s="60" t="str">
        <f t="shared" si="9"/>
        <v>Y</v>
      </c>
    </row>
    <row r="272" spans="1:105">
      <c r="A272" s="13" t="s">
        <v>1029</v>
      </c>
      <c r="B272" s="13">
        <v>114976</v>
      </c>
      <c r="C272" s="13">
        <v>2023</v>
      </c>
      <c r="D272" s="13" t="s">
        <v>10</v>
      </c>
      <c r="E272" s="13" t="s">
        <v>13</v>
      </c>
      <c r="F272" s="84" t="s">
        <v>1966</v>
      </c>
      <c r="G272" s="60" t="s">
        <v>2005</v>
      </c>
      <c r="H272" s="60" t="s">
        <v>2238</v>
      </c>
      <c r="I272" s="60" t="s">
        <v>2007</v>
      </c>
      <c r="J272" s="60" t="s">
        <v>1029</v>
      </c>
      <c r="K272" s="85">
        <v>114976</v>
      </c>
      <c r="L272" s="60">
        <v>4070797100000</v>
      </c>
      <c r="M272" s="60">
        <v>49512899552.046501</v>
      </c>
      <c r="N272" s="60" t="s">
        <v>544</v>
      </c>
      <c r="O272" s="60">
        <v>646723485.63419998</v>
      </c>
      <c r="P272" s="60">
        <v>0</v>
      </c>
      <c r="Q272" s="60" t="s">
        <v>544</v>
      </c>
      <c r="R272" s="85" t="s">
        <v>544</v>
      </c>
      <c r="S272" s="85" t="s">
        <v>544</v>
      </c>
      <c r="T272" s="60" t="s">
        <v>544</v>
      </c>
      <c r="U272" s="60">
        <v>292778006.29939997</v>
      </c>
      <c r="V272" s="60" t="s">
        <v>544</v>
      </c>
      <c r="W272" s="60" t="s">
        <v>2008</v>
      </c>
      <c r="X272" s="60">
        <v>1430174335.4828</v>
      </c>
      <c r="Y272" s="60">
        <v>43556120576.615402</v>
      </c>
      <c r="Z272" s="60">
        <v>5.96</v>
      </c>
      <c r="AA272" s="60">
        <v>709576743.47039998</v>
      </c>
      <c r="AB272" s="60" t="s">
        <v>544</v>
      </c>
      <c r="AC272" s="60">
        <v>49512899552.046501</v>
      </c>
      <c r="AD272" s="60" t="s">
        <v>544</v>
      </c>
      <c r="AE272" s="60" t="s">
        <v>544</v>
      </c>
      <c r="AF272" s="60">
        <v>10.83</v>
      </c>
      <c r="AG272" s="60" t="s">
        <v>2009</v>
      </c>
      <c r="AH272" s="60" t="s">
        <v>544</v>
      </c>
      <c r="AI272" s="60" t="s">
        <v>544</v>
      </c>
      <c r="AJ272" s="60" t="s">
        <v>544</v>
      </c>
      <c r="AK272" s="60">
        <v>3.48</v>
      </c>
      <c r="AL272" s="60">
        <v>44468841686.339897</v>
      </c>
      <c r="AM272" s="60">
        <v>1178181131.4468</v>
      </c>
      <c r="AN272" s="60">
        <v>1691270290.9245</v>
      </c>
      <c r="AO272" s="60">
        <v>3365936939.4865999</v>
      </c>
      <c r="AP272" s="60">
        <v>3561802996.7598</v>
      </c>
      <c r="AQ272" s="60">
        <v>49512899552.046501</v>
      </c>
      <c r="AR272" s="60" t="s">
        <v>544</v>
      </c>
      <c r="AS272" s="60">
        <v>3023015957.5784998</v>
      </c>
      <c r="AT272" s="60">
        <v>0</v>
      </c>
      <c r="AU272" s="85">
        <v>114976</v>
      </c>
      <c r="AV272" s="60" t="s">
        <v>544</v>
      </c>
      <c r="AW272" s="60" t="s">
        <v>544</v>
      </c>
      <c r="AX272" s="60" t="s">
        <v>544</v>
      </c>
      <c r="AY272" s="60" t="s">
        <v>544</v>
      </c>
      <c r="AZ272" s="60">
        <v>16530685342.464199</v>
      </c>
      <c r="BA272" s="60">
        <v>24799434247.703701</v>
      </c>
      <c r="BB272" s="60" t="s">
        <v>1808</v>
      </c>
      <c r="BC272" s="60" t="s">
        <v>544</v>
      </c>
      <c r="BD272" s="60" t="s">
        <v>544</v>
      </c>
      <c r="BE272" s="60" t="s">
        <v>544</v>
      </c>
      <c r="BF272" s="60" t="s">
        <v>544</v>
      </c>
      <c r="BG272" s="60">
        <v>217344609.79530001</v>
      </c>
      <c r="BH272" s="60">
        <v>24799434247.703701</v>
      </c>
      <c r="BI272" s="60">
        <v>205358023.06310001</v>
      </c>
      <c r="BJ272" s="60" t="s">
        <v>544</v>
      </c>
      <c r="BK272" s="60">
        <v>1083718800.45</v>
      </c>
      <c r="BL272" s="85" t="s">
        <v>544</v>
      </c>
      <c r="BM272" s="60" t="s">
        <v>544</v>
      </c>
      <c r="BN272" s="60">
        <v>496172929.31309998</v>
      </c>
      <c r="BO272" s="60">
        <v>43408459937.095497</v>
      </c>
      <c r="BP272" s="60">
        <v>24799434247.703701</v>
      </c>
      <c r="BQ272" s="60">
        <v>1998159751.2337999</v>
      </c>
      <c r="BR272" s="60" t="s">
        <v>544</v>
      </c>
      <c r="BS272" s="60">
        <v>933490562.29069996</v>
      </c>
      <c r="BT272" s="60">
        <v>203144366.25409999</v>
      </c>
      <c r="BU272" s="60">
        <v>1827526948.9932001</v>
      </c>
      <c r="BV272" s="60" t="s">
        <v>544</v>
      </c>
      <c r="BW272" s="60">
        <v>24423094345.7495</v>
      </c>
      <c r="BX272" s="60" t="s">
        <v>544</v>
      </c>
      <c r="BY272" s="60" t="s">
        <v>544</v>
      </c>
      <c r="BZ272" s="60" t="s">
        <v>544</v>
      </c>
      <c r="CA272" s="60" t="s">
        <v>544</v>
      </c>
      <c r="CB272" s="60" t="s">
        <v>544</v>
      </c>
      <c r="CC272" s="60">
        <v>1633159367.0984001</v>
      </c>
      <c r="CD272" s="60">
        <v>580987608.7665</v>
      </c>
      <c r="CE272" s="60">
        <v>205358023.06310001</v>
      </c>
      <c r="CF272" s="60">
        <v>3561802996.7598</v>
      </c>
      <c r="CG272" s="60">
        <v>1293133167.1712999</v>
      </c>
      <c r="CH272" s="60" t="s">
        <v>544</v>
      </c>
      <c r="CI272" s="60" t="s">
        <v>1029</v>
      </c>
      <c r="CJ272" s="60" t="s">
        <v>544</v>
      </c>
      <c r="CK272" s="60">
        <v>3121444626.4073</v>
      </c>
      <c r="CL272" s="60" t="s">
        <v>544</v>
      </c>
      <c r="CM272" s="85">
        <v>114976</v>
      </c>
      <c r="CN272" s="60" t="s">
        <v>544</v>
      </c>
      <c r="CO272" s="60">
        <v>205358023.06310001</v>
      </c>
      <c r="CP272" s="60">
        <v>1926347264.7959001</v>
      </c>
      <c r="CQ272" s="60">
        <v>43556120576.615402</v>
      </c>
      <c r="CR272" s="60">
        <v>784510.24280000001</v>
      </c>
      <c r="CS272" s="60" t="s">
        <v>544</v>
      </c>
      <c r="CT272" s="60">
        <v>683158817.15639997</v>
      </c>
      <c r="CU272" s="60">
        <v>400559983.29360002</v>
      </c>
      <c r="CV272" s="60">
        <v>205358023.06310001</v>
      </c>
      <c r="CW272" s="60">
        <v>1083718800.45</v>
      </c>
      <c r="CX272" s="60">
        <v>1430174335.4828</v>
      </c>
      <c r="CY272" s="60" t="s">
        <v>544</v>
      </c>
      <c r="CZ272" s="60">
        <f t="shared" si="8"/>
        <v>82.216899774187084</v>
      </c>
      <c r="DA272" s="60" t="str">
        <f t="shared" si="9"/>
        <v>Y</v>
      </c>
    </row>
    <row r="273" spans="1:105">
      <c r="A273" s="13" t="s">
        <v>1031</v>
      </c>
      <c r="B273" s="13">
        <v>1012101</v>
      </c>
      <c r="C273" s="13">
        <v>2022</v>
      </c>
      <c r="D273" s="13" t="s">
        <v>12</v>
      </c>
      <c r="E273" s="13" t="s">
        <v>13</v>
      </c>
      <c r="F273" s="84" t="s">
        <v>1812</v>
      </c>
      <c r="G273" s="60" t="s">
        <v>1840</v>
      </c>
      <c r="H273" s="60" t="s">
        <v>1827</v>
      </c>
      <c r="I273" s="60" t="s">
        <v>540</v>
      </c>
      <c r="J273" s="60" t="s">
        <v>1032</v>
      </c>
      <c r="K273" s="85">
        <v>1002798</v>
      </c>
      <c r="L273" s="60">
        <v>7419533000</v>
      </c>
      <c r="M273" s="60">
        <v>7419533000</v>
      </c>
      <c r="N273" s="60">
        <v>9740000</v>
      </c>
      <c r="O273" s="60">
        <v>288000</v>
      </c>
      <c r="P273" s="60">
        <v>-0.34</v>
      </c>
      <c r="Q273" s="60" t="s">
        <v>544</v>
      </c>
      <c r="R273" s="85">
        <v>762</v>
      </c>
      <c r="S273" s="85" t="s">
        <v>544</v>
      </c>
      <c r="T273" s="60">
        <v>520329000</v>
      </c>
      <c r="U273" s="60" t="s">
        <v>544</v>
      </c>
      <c r="V273" s="60">
        <v>1229153000</v>
      </c>
      <c r="W273" s="60" t="s">
        <v>1841</v>
      </c>
      <c r="X273" s="60">
        <v>220490000</v>
      </c>
      <c r="Y273" s="60">
        <v>6753138000</v>
      </c>
      <c r="Z273" s="60">
        <v>14.13</v>
      </c>
      <c r="AA273" s="60">
        <v>5000000</v>
      </c>
      <c r="AB273" s="60">
        <v>5657039000</v>
      </c>
      <c r="AC273" s="60">
        <v>7419533000</v>
      </c>
      <c r="AD273" s="60">
        <v>8.99</v>
      </c>
      <c r="AE273" s="60">
        <v>798787000</v>
      </c>
      <c r="AF273" s="60">
        <v>1.51</v>
      </c>
      <c r="AG273" s="60" t="s">
        <v>1842</v>
      </c>
      <c r="AH273" s="60" t="s">
        <v>544</v>
      </c>
      <c r="AI273" s="60">
        <v>675331000</v>
      </c>
      <c r="AJ273" s="60">
        <v>2982129000</v>
      </c>
      <c r="AK273" s="60">
        <v>3.11</v>
      </c>
      <c r="AL273" s="60">
        <v>6758138000</v>
      </c>
      <c r="AM273" s="60">
        <v>118724000</v>
      </c>
      <c r="AN273" s="60">
        <v>12166000</v>
      </c>
      <c r="AO273" s="60">
        <v>97150000</v>
      </c>
      <c r="AP273" s="60">
        <v>534817000</v>
      </c>
      <c r="AQ273" s="60">
        <v>7419533000</v>
      </c>
      <c r="AR273" s="60">
        <v>0.18</v>
      </c>
      <c r="AS273" s="60">
        <v>678801000</v>
      </c>
      <c r="AT273" s="60">
        <v>520329000</v>
      </c>
      <c r="AU273" s="85">
        <v>1012101</v>
      </c>
      <c r="AV273" s="60" t="s">
        <v>544</v>
      </c>
      <c r="AW273" s="60" t="s">
        <v>544</v>
      </c>
      <c r="AX273" s="60" t="s">
        <v>544</v>
      </c>
      <c r="AY273" s="60">
        <v>3780916000</v>
      </c>
      <c r="AZ273" s="60">
        <v>1336677000</v>
      </c>
      <c r="BA273" s="60">
        <v>26173000</v>
      </c>
      <c r="BB273" s="60" t="s">
        <v>1808</v>
      </c>
      <c r="BC273" s="60">
        <v>7514594000</v>
      </c>
      <c r="BD273" s="60">
        <v>63738000</v>
      </c>
      <c r="BE273" s="60" t="s">
        <v>544</v>
      </c>
      <c r="BF273" s="60" t="s">
        <v>544</v>
      </c>
      <c r="BG273" s="60">
        <v>2429000</v>
      </c>
      <c r="BH273" s="60">
        <v>5556571000</v>
      </c>
      <c r="BI273" s="60">
        <v>-66224000</v>
      </c>
      <c r="BJ273" s="60">
        <v>1229153000</v>
      </c>
      <c r="BK273" s="60">
        <v>165200000</v>
      </c>
      <c r="BL273" s="85" t="s">
        <v>544</v>
      </c>
      <c r="BM273" s="60" t="s">
        <v>544</v>
      </c>
      <c r="BN273" s="60">
        <v>49389000</v>
      </c>
      <c r="BO273" s="60">
        <v>7058030000</v>
      </c>
      <c r="BP273" s="60">
        <v>5492833000</v>
      </c>
      <c r="BQ273" s="60">
        <v>14894000</v>
      </c>
      <c r="BR273" s="60" t="s">
        <v>544</v>
      </c>
      <c r="BS273" s="60">
        <v>82814000</v>
      </c>
      <c r="BT273" s="60" t="s">
        <v>544</v>
      </c>
      <c r="BU273" s="60">
        <v>200280000</v>
      </c>
      <c r="BV273" s="60" t="s">
        <v>544</v>
      </c>
      <c r="BW273" s="60">
        <v>26173000</v>
      </c>
      <c r="BX273" s="60">
        <v>675331000</v>
      </c>
      <c r="BY273" s="60" t="s">
        <v>544</v>
      </c>
      <c r="BZ273" s="60">
        <v>8506000</v>
      </c>
      <c r="CA273" s="60" t="s">
        <v>544</v>
      </c>
      <c r="CB273" s="60" t="s">
        <v>1811</v>
      </c>
      <c r="CC273" s="60">
        <v>11111000</v>
      </c>
      <c r="CD273" s="60">
        <v>126619000</v>
      </c>
      <c r="CE273" s="60">
        <v>105952000</v>
      </c>
      <c r="CF273" s="60">
        <v>534817000</v>
      </c>
      <c r="CG273" s="60">
        <v>32376000</v>
      </c>
      <c r="CH273" s="60">
        <v>4647000</v>
      </c>
      <c r="CI273" s="60" t="s">
        <v>1032</v>
      </c>
      <c r="CJ273" s="60">
        <v>11.94</v>
      </c>
      <c r="CK273" s="60">
        <v>232656000</v>
      </c>
      <c r="CL273" s="60" t="s">
        <v>544</v>
      </c>
      <c r="CM273" s="85">
        <v>1002798</v>
      </c>
      <c r="CN273" s="60">
        <v>1637000</v>
      </c>
      <c r="CO273" s="60">
        <v>-66224000</v>
      </c>
      <c r="CP273" s="60">
        <v>269879000</v>
      </c>
      <c r="CQ273" s="60">
        <v>6753138000</v>
      </c>
      <c r="CR273" s="60" t="s">
        <v>544</v>
      </c>
      <c r="CS273" s="60">
        <v>1637000</v>
      </c>
      <c r="CT273" s="60">
        <v>88781000</v>
      </c>
      <c r="CU273" s="60">
        <v>76419000</v>
      </c>
      <c r="CV273" s="60">
        <v>105952000</v>
      </c>
      <c r="CW273" s="60">
        <v>165200000</v>
      </c>
      <c r="CX273" s="60">
        <v>220490000</v>
      </c>
      <c r="CY273" s="60">
        <v>11.94</v>
      </c>
      <c r="CZ273" s="60">
        <f t="shared" si="8"/>
        <v>1</v>
      </c>
      <c r="DA273" s="60" t="str">
        <f t="shared" si="9"/>
        <v>N: parent data from row 275</v>
      </c>
    </row>
    <row r="274" spans="1:105">
      <c r="A274" s="13" t="s">
        <v>1031</v>
      </c>
      <c r="B274" s="13">
        <v>1012101</v>
      </c>
      <c r="C274" s="13">
        <v>2023</v>
      </c>
      <c r="D274" s="13" t="s">
        <v>12</v>
      </c>
      <c r="E274" s="13" t="s">
        <v>13</v>
      </c>
      <c r="F274" s="84" t="s">
        <v>1804</v>
      </c>
      <c r="G274" s="60" t="s">
        <v>1840</v>
      </c>
      <c r="H274" s="60" t="s">
        <v>1827</v>
      </c>
      <c r="I274" s="60" t="s">
        <v>540</v>
      </c>
      <c r="J274" s="60" t="s">
        <v>1032</v>
      </c>
      <c r="K274" s="85">
        <v>1002798</v>
      </c>
      <c r="L274" s="60">
        <v>7628818000</v>
      </c>
      <c r="M274" s="60">
        <v>7628818000</v>
      </c>
      <c r="N274" s="60">
        <v>8334000</v>
      </c>
      <c r="O274" s="60">
        <v>15235000</v>
      </c>
      <c r="P274" s="60">
        <v>-0.28000000000000003</v>
      </c>
      <c r="Q274" s="60" t="s">
        <v>544</v>
      </c>
      <c r="R274" s="85">
        <v>720</v>
      </c>
      <c r="S274" s="85" t="s">
        <v>544</v>
      </c>
      <c r="T274" s="60">
        <v>518563000</v>
      </c>
      <c r="U274" s="60" t="s">
        <v>544</v>
      </c>
      <c r="V274" s="60">
        <v>1286713000</v>
      </c>
      <c r="W274" s="60" t="s">
        <v>1841</v>
      </c>
      <c r="X274" s="60">
        <v>216758000</v>
      </c>
      <c r="Y274" s="60">
        <v>6869651000</v>
      </c>
      <c r="Z274" s="60">
        <v>11.93</v>
      </c>
      <c r="AA274" s="60" t="s">
        <v>544</v>
      </c>
      <c r="AB274" s="60">
        <v>5465032000</v>
      </c>
      <c r="AC274" s="60">
        <v>7628818000</v>
      </c>
      <c r="AD274" s="60">
        <v>9.23</v>
      </c>
      <c r="AE274" s="60">
        <v>630541000</v>
      </c>
      <c r="AF274" s="60">
        <v>6.85</v>
      </c>
      <c r="AG274" s="60" t="s">
        <v>1842</v>
      </c>
      <c r="AH274" s="60" t="s">
        <v>544</v>
      </c>
      <c r="AI274" s="60">
        <v>704512000</v>
      </c>
      <c r="AJ274" s="60">
        <v>2947799000</v>
      </c>
      <c r="AK274" s="60">
        <v>3.01</v>
      </c>
      <c r="AL274" s="60">
        <v>6869651000</v>
      </c>
      <c r="AM274" s="60">
        <v>122314000</v>
      </c>
      <c r="AN274" s="60">
        <v>65899000</v>
      </c>
      <c r="AO274" s="60">
        <v>116181000</v>
      </c>
      <c r="AP274" s="60">
        <v>579601000</v>
      </c>
      <c r="AQ274" s="60">
        <v>7628818000</v>
      </c>
      <c r="AR274" s="60">
        <v>0.15</v>
      </c>
      <c r="AS274" s="60">
        <v>702197000</v>
      </c>
      <c r="AT274" s="60">
        <v>521600000</v>
      </c>
      <c r="AU274" s="85">
        <v>1012101</v>
      </c>
      <c r="AV274" s="60" t="s">
        <v>544</v>
      </c>
      <c r="AW274" s="60" t="s">
        <v>544</v>
      </c>
      <c r="AX274" s="60" t="s">
        <v>544</v>
      </c>
      <c r="AY274" s="60">
        <v>3578340000</v>
      </c>
      <c r="AZ274" s="60">
        <v>1279548000</v>
      </c>
      <c r="BA274" s="60">
        <v>54107000</v>
      </c>
      <c r="BB274" s="60" t="s">
        <v>1808</v>
      </c>
      <c r="BC274" s="60">
        <v>7634377000</v>
      </c>
      <c r="BD274" s="60">
        <v>63934000</v>
      </c>
      <c r="BE274" s="60" t="s">
        <v>544</v>
      </c>
      <c r="BF274" s="60" t="s">
        <v>544</v>
      </c>
      <c r="BG274" s="60">
        <v>2736000</v>
      </c>
      <c r="BH274" s="60">
        <v>5440760000</v>
      </c>
      <c r="BI274" s="60">
        <v>87124000</v>
      </c>
      <c r="BJ274" s="60">
        <v>1286713000</v>
      </c>
      <c r="BK274" s="60">
        <v>162080000</v>
      </c>
      <c r="BL274" s="85" t="s">
        <v>544</v>
      </c>
      <c r="BM274" s="60" t="s">
        <v>544</v>
      </c>
      <c r="BN274" s="60">
        <v>47729000</v>
      </c>
      <c r="BO274" s="60">
        <v>7274832000</v>
      </c>
      <c r="BP274" s="60">
        <v>5376826000</v>
      </c>
      <c r="BQ274" s="60">
        <v>406256000</v>
      </c>
      <c r="BR274" s="60" t="s">
        <v>544</v>
      </c>
      <c r="BS274" s="60">
        <v>76329000</v>
      </c>
      <c r="BT274" s="60" t="s">
        <v>544</v>
      </c>
      <c r="BU274" s="60">
        <v>243315000</v>
      </c>
      <c r="BV274" s="60">
        <v>690000</v>
      </c>
      <c r="BW274" s="60">
        <v>54107000</v>
      </c>
      <c r="BX274" s="60">
        <v>704512000</v>
      </c>
      <c r="BY274" s="60" t="s">
        <v>544</v>
      </c>
      <c r="BZ274" s="60">
        <v>-2074000</v>
      </c>
      <c r="CA274" s="60" t="s">
        <v>544</v>
      </c>
      <c r="CB274" s="60" t="s">
        <v>1811</v>
      </c>
      <c r="CC274" s="60">
        <v>62888000</v>
      </c>
      <c r="CD274" s="60">
        <v>125904000</v>
      </c>
      <c r="CE274" s="60">
        <v>86709000</v>
      </c>
      <c r="CF274" s="60">
        <v>579601000</v>
      </c>
      <c r="CG274" s="60">
        <v>39342000</v>
      </c>
      <c r="CH274" s="60">
        <v>15039000</v>
      </c>
      <c r="CI274" s="60" t="s">
        <v>1032</v>
      </c>
      <c r="CJ274" s="60">
        <v>12.89</v>
      </c>
      <c r="CK274" s="60">
        <v>282657000</v>
      </c>
      <c r="CL274" s="60" t="s">
        <v>544</v>
      </c>
      <c r="CM274" s="85">
        <v>1002798</v>
      </c>
      <c r="CN274" s="60">
        <v>5644000</v>
      </c>
      <c r="CO274" s="60">
        <v>87124000</v>
      </c>
      <c r="CP274" s="60">
        <v>264487000</v>
      </c>
      <c r="CQ274" s="60">
        <v>6869651000</v>
      </c>
      <c r="CR274" s="60" t="s">
        <v>544</v>
      </c>
      <c r="CS274" s="60">
        <v>5644000</v>
      </c>
      <c r="CT274" s="60">
        <v>81917000</v>
      </c>
      <c r="CU274" s="60">
        <v>80163000</v>
      </c>
      <c r="CV274" s="60">
        <v>86709000</v>
      </c>
      <c r="CW274" s="60">
        <v>162080000</v>
      </c>
      <c r="CX274" s="60">
        <v>216758000</v>
      </c>
      <c r="CY274" s="60">
        <v>12.89</v>
      </c>
      <c r="CZ274" s="60">
        <f t="shared" si="8"/>
        <v>1</v>
      </c>
      <c r="DA274" s="60" t="str">
        <f t="shared" si="9"/>
        <v>N: parent data from row 275</v>
      </c>
    </row>
    <row r="275" spans="1:105">
      <c r="A275" s="13" t="s">
        <v>1032</v>
      </c>
      <c r="B275" s="13">
        <v>1002798</v>
      </c>
      <c r="C275" s="13">
        <v>2022</v>
      </c>
      <c r="D275" s="13" t="s">
        <v>12</v>
      </c>
      <c r="E275" s="13" t="s">
        <v>13</v>
      </c>
      <c r="F275" s="84" t="s">
        <v>1812</v>
      </c>
      <c r="G275" s="60" t="s">
        <v>1840</v>
      </c>
      <c r="H275" s="60" t="s">
        <v>1827</v>
      </c>
      <c r="I275" s="60" t="s">
        <v>540</v>
      </c>
      <c r="J275" s="60" t="s">
        <v>1032</v>
      </c>
      <c r="K275" s="85">
        <v>1002798</v>
      </c>
      <c r="L275" s="60">
        <v>7432763000</v>
      </c>
      <c r="M275" s="60">
        <v>7432763000</v>
      </c>
      <c r="N275" s="60">
        <v>9740000</v>
      </c>
      <c r="O275" s="60">
        <v>288000</v>
      </c>
      <c r="P275" s="60">
        <v>-0.31</v>
      </c>
      <c r="Q275" s="60" t="s">
        <v>544</v>
      </c>
      <c r="R275" s="85">
        <v>762</v>
      </c>
      <c r="S275" s="85" t="s">
        <v>544</v>
      </c>
      <c r="T275" s="60">
        <v>520329000</v>
      </c>
      <c r="U275" s="60" t="s">
        <v>544</v>
      </c>
      <c r="V275" s="60">
        <v>1229153000</v>
      </c>
      <c r="W275" s="60" t="s">
        <v>1841</v>
      </c>
      <c r="X275" s="60">
        <v>215563000</v>
      </c>
      <c r="Y275" s="60">
        <v>6736223000</v>
      </c>
      <c r="Z275" s="60">
        <v>13.58</v>
      </c>
      <c r="AA275" s="60">
        <v>5000000</v>
      </c>
      <c r="AB275" s="60">
        <v>5669186000</v>
      </c>
      <c r="AC275" s="60">
        <v>7432763000</v>
      </c>
      <c r="AD275" s="60">
        <v>8.5299999999999994</v>
      </c>
      <c r="AE275" s="60">
        <v>798787000</v>
      </c>
      <c r="AF275" s="60">
        <v>1.57</v>
      </c>
      <c r="AG275" s="60" t="s">
        <v>1842</v>
      </c>
      <c r="AH275" s="60" t="s">
        <v>544</v>
      </c>
      <c r="AI275" s="60">
        <v>642302000</v>
      </c>
      <c r="AJ275" s="60">
        <v>2982129000</v>
      </c>
      <c r="AK275" s="60">
        <v>3.04</v>
      </c>
      <c r="AL275" s="60">
        <v>6741223000</v>
      </c>
      <c r="AM275" s="60">
        <v>124956000</v>
      </c>
      <c r="AN275" s="60">
        <v>17093000</v>
      </c>
      <c r="AO275" s="60">
        <v>97150000</v>
      </c>
      <c r="AP275" s="60">
        <v>452871000</v>
      </c>
      <c r="AQ275" s="60">
        <v>7432763000</v>
      </c>
      <c r="AR275" s="60">
        <v>0.18</v>
      </c>
      <c r="AS275" s="60">
        <v>596855000</v>
      </c>
      <c r="AT275" s="60">
        <v>520329000</v>
      </c>
      <c r="AU275" s="85">
        <v>1002798</v>
      </c>
      <c r="AV275" s="60" t="s">
        <v>544</v>
      </c>
      <c r="AW275" s="60" t="s">
        <v>544</v>
      </c>
      <c r="AX275" s="60" t="s">
        <v>544</v>
      </c>
      <c r="AY275" s="60">
        <v>3780916000</v>
      </c>
      <c r="AZ275" s="60">
        <v>1341288000</v>
      </c>
      <c r="BA275" s="60">
        <v>26173000</v>
      </c>
      <c r="BB275" s="60" t="s">
        <v>1808</v>
      </c>
      <c r="BC275" s="60">
        <v>7526330000</v>
      </c>
      <c r="BD275" s="60">
        <v>63738000</v>
      </c>
      <c r="BE275" s="60" t="s">
        <v>544</v>
      </c>
      <c r="BF275" s="60" t="s">
        <v>544</v>
      </c>
      <c r="BG275" s="60">
        <v>10900000</v>
      </c>
      <c r="BH275" s="60">
        <v>5556571000</v>
      </c>
      <c r="BI275" s="60">
        <v>-10374000</v>
      </c>
      <c r="BJ275" s="60">
        <v>1229153000</v>
      </c>
      <c r="BK275" s="60">
        <v>165841000</v>
      </c>
      <c r="BL275" s="85" t="s">
        <v>2239</v>
      </c>
      <c r="BM275" s="60" t="s">
        <v>2240</v>
      </c>
      <c r="BN275" s="60">
        <v>47776000</v>
      </c>
      <c r="BO275" s="60">
        <v>7059578000</v>
      </c>
      <c r="BP275" s="60">
        <v>5492833000</v>
      </c>
      <c r="BQ275" s="60">
        <v>14894000</v>
      </c>
      <c r="BR275" s="60" t="s">
        <v>544</v>
      </c>
      <c r="BS275" s="60">
        <v>91805000</v>
      </c>
      <c r="BT275" s="60" t="s">
        <v>544</v>
      </c>
      <c r="BU275" s="60">
        <v>200280000</v>
      </c>
      <c r="BV275" s="60" t="s">
        <v>544</v>
      </c>
      <c r="BW275" s="60">
        <v>26173000</v>
      </c>
      <c r="BX275" s="60">
        <v>592302000</v>
      </c>
      <c r="BY275" s="60" t="s">
        <v>544</v>
      </c>
      <c r="BZ275" s="60">
        <v>8506000</v>
      </c>
      <c r="CA275" s="60" t="s">
        <v>544</v>
      </c>
      <c r="CB275" s="60" t="s">
        <v>1811</v>
      </c>
      <c r="CC275" s="60">
        <v>11108000</v>
      </c>
      <c r="CD275" s="60">
        <v>126619000</v>
      </c>
      <c r="CE275" s="60">
        <v>98771000</v>
      </c>
      <c r="CF275" s="60">
        <v>452871000</v>
      </c>
      <c r="CG275" s="60">
        <v>32376000</v>
      </c>
      <c r="CH275" s="60">
        <v>4647000</v>
      </c>
      <c r="CI275" s="60" t="s">
        <v>1032</v>
      </c>
      <c r="CJ275" s="60">
        <v>11.33</v>
      </c>
      <c r="CK275" s="60">
        <v>232656000</v>
      </c>
      <c r="CL275" s="60" t="s">
        <v>544</v>
      </c>
      <c r="CM275" s="85">
        <v>1002798</v>
      </c>
      <c r="CN275" s="60">
        <v>1637000</v>
      </c>
      <c r="CO275" s="60">
        <v>-10374000</v>
      </c>
      <c r="CP275" s="60">
        <v>263339000</v>
      </c>
      <c r="CQ275" s="60">
        <v>6736223000</v>
      </c>
      <c r="CR275" s="60" t="s">
        <v>544</v>
      </c>
      <c r="CS275" s="60">
        <v>1637000</v>
      </c>
      <c r="CT275" s="60">
        <v>88781000</v>
      </c>
      <c r="CU275" s="60">
        <v>77060000</v>
      </c>
      <c r="CV275" s="60">
        <v>98771000</v>
      </c>
      <c r="CW275" s="60">
        <v>165841000</v>
      </c>
      <c r="CX275" s="60">
        <v>215563000</v>
      </c>
      <c r="CY275" s="60">
        <v>10.45</v>
      </c>
      <c r="CZ275" s="60">
        <f t="shared" si="8"/>
        <v>1</v>
      </c>
      <c r="DA275" s="60" t="str">
        <f t="shared" si="9"/>
        <v>Y</v>
      </c>
    </row>
    <row r="276" spans="1:105">
      <c r="A276" s="13" t="s">
        <v>1032</v>
      </c>
      <c r="B276" s="13">
        <v>1002798</v>
      </c>
      <c r="C276" s="13">
        <v>2023</v>
      </c>
      <c r="D276" s="13" t="s">
        <v>12</v>
      </c>
      <c r="E276" s="13" t="s">
        <v>13</v>
      </c>
      <c r="F276" s="84" t="s">
        <v>1804</v>
      </c>
      <c r="G276" s="60" t="s">
        <v>1840</v>
      </c>
      <c r="H276" s="60" t="s">
        <v>1827</v>
      </c>
      <c r="I276" s="60" t="s">
        <v>540</v>
      </c>
      <c r="J276" s="60" t="s">
        <v>1032</v>
      </c>
      <c r="K276" s="85">
        <v>1002798</v>
      </c>
      <c r="L276" s="60">
        <v>7642796000</v>
      </c>
      <c r="M276" s="60">
        <v>7642796000</v>
      </c>
      <c r="N276" s="60">
        <v>8334000</v>
      </c>
      <c r="O276" s="60">
        <v>15235000</v>
      </c>
      <c r="P276" s="60">
        <v>-0.25</v>
      </c>
      <c r="Q276" s="60" t="s">
        <v>544</v>
      </c>
      <c r="R276" s="85">
        <v>720</v>
      </c>
      <c r="S276" s="85" t="s">
        <v>544</v>
      </c>
      <c r="T276" s="60">
        <v>518563000</v>
      </c>
      <c r="U276" s="60" t="s">
        <v>544</v>
      </c>
      <c r="V276" s="60">
        <v>1286713000</v>
      </c>
      <c r="W276" s="60" t="s">
        <v>1841</v>
      </c>
      <c r="X276" s="60">
        <v>210000000</v>
      </c>
      <c r="Y276" s="60">
        <v>6847592000</v>
      </c>
      <c r="Z276" s="60">
        <v>10.07</v>
      </c>
      <c r="AA276" s="60" t="s">
        <v>544</v>
      </c>
      <c r="AB276" s="60">
        <v>5476820000</v>
      </c>
      <c r="AC276" s="60">
        <v>7642796000</v>
      </c>
      <c r="AD276" s="60">
        <v>8.85</v>
      </c>
      <c r="AE276" s="60">
        <v>630541000</v>
      </c>
      <c r="AF276" s="60">
        <v>6.88</v>
      </c>
      <c r="AG276" s="60" t="s">
        <v>1842</v>
      </c>
      <c r="AH276" s="60" t="s">
        <v>544</v>
      </c>
      <c r="AI276" s="60">
        <v>676536000</v>
      </c>
      <c r="AJ276" s="60">
        <v>2947799000</v>
      </c>
      <c r="AK276" s="60">
        <v>2.92</v>
      </c>
      <c r="AL276" s="60">
        <v>6847592000</v>
      </c>
      <c r="AM276" s="60">
        <v>128035000</v>
      </c>
      <c r="AN276" s="60">
        <v>72657000</v>
      </c>
      <c r="AO276" s="60">
        <v>116181000</v>
      </c>
      <c r="AP276" s="60">
        <v>503815000</v>
      </c>
      <c r="AQ276" s="60">
        <v>7642796000</v>
      </c>
      <c r="AR276" s="60">
        <v>0.15</v>
      </c>
      <c r="AS276" s="60">
        <v>626411000</v>
      </c>
      <c r="AT276" s="60">
        <v>521600000</v>
      </c>
      <c r="AU276" s="85">
        <v>1002798</v>
      </c>
      <c r="AV276" s="60" t="s">
        <v>544</v>
      </c>
      <c r="AW276" s="60" t="s">
        <v>544</v>
      </c>
      <c r="AX276" s="60" t="s">
        <v>544</v>
      </c>
      <c r="AY276" s="60">
        <v>3578340000</v>
      </c>
      <c r="AZ276" s="60">
        <v>1283095000</v>
      </c>
      <c r="BA276" s="60">
        <v>54107000</v>
      </c>
      <c r="BB276" s="60" t="s">
        <v>1808</v>
      </c>
      <c r="BC276" s="60">
        <v>7646086000</v>
      </c>
      <c r="BD276" s="60">
        <v>63934000</v>
      </c>
      <c r="BE276" s="60" t="s">
        <v>544</v>
      </c>
      <c r="BF276" s="60" t="s">
        <v>544</v>
      </c>
      <c r="BG276" s="60">
        <v>11488000</v>
      </c>
      <c r="BH276" s="60">
        <v>5440760000</v>
      </c>
      <c r="BI276" s="60">
        <v>79857000</v>
      </c>
      <c r="BJ276" s="60">
        <v>1286713000</v>
      </c>
      <c r="BK276" s="60">
        <v>163935000</v>
      </c>
      <c r="BL276" s="85" t="s">
        <v>2239</v>
      </c>
      <c r="BM276" s="60" t="s">
        <v>2240</v>
      </c>
      <c r="BN276" s="60">
        <v>46455000</v>
      </c>
      <c r="BO276" s="60">
        <v>7276379000</v>
      </c>
      <c r="BP276" s="60">
        <v>5376826000</v>
      </c>
      <c r="BQ276" s="60">
        <v>406256000</v>
      </c>
      <c r="BR276" s="60" t="s">
        <v>544</v>
      </c>
      <c r="BS276" s="60">
        <v>84639000</v>
      </c>
      <c r="BT276" s="60" t="s">
        <v>544</v>
      </c>
      <c r="BU276" s="60">
        <v>243315000</v>
      </c>
      <c r="BV276" s="60">
        <v>690000</v>
      </c>
      <c r="BW276" s="60">
        <v>54107000</v>
      </c>
      <c r="BX276" s="60">
        <v>626536000</v>
      </c>
      <c r="BY276" s="60" t="s">
        <v>544</v>
      </c>
      <c r="BZ276" s="60">
        <v>-2074000</v>
      </c>
      <c r="CA276" s="60" t="s">
        <v>544</v>
      </c>
      <c r="CB276" s="60" t="s">
        <v>1811</v>
      </c>
      <c r="CC276" s="60">
        <v>62885000</v>
      </c>
      <c r="CD276" s="60">
        <v>125904000</v>
      </c>
      <c r="CE276" s="60">
        <v>76822000</v>
      </c>
      <c r="CF276" s="60">
        <v>503815000</v>
      </c>
      <c r="CG276" s="60">
        <v>39342000</v>
      </c>
      <c r="CH276" s="60">
        <v>15039000</v>
      </c>
      <c r="CI276" s="60" t="s">
        <v>1032</v>
      </c>
      <c r="CJ276" s="60">
        <v>12.35</v>
      </c>
      <c r="CK276" s="60">
        <v>282657000</v>
      </c>
      <c r="CL276" s="60" t="s">
        <v>544</v>
      </c>
      <c r="CM276" s="85">
        <v>1002798</v>
      </c>
      <c r="CN276" s="60">
        <v>5643000</v>
      </c>
      <c r="CO276" s="60">
        <v>79857000</v>
      </c>
      <c r="CP276" s="60">
        <v>256455000</v>
      </c>
      <c r="CQ276" s="60">
        <v>6847592000</v>
      </c>
      <c r="CR276" s="60" t="s">
        <v>544</v>
      </c>
      <c r="CS276" s="60">
        <v>5643000</v>
      </c>
      <c r="CT276" s="60">
        <v>81917000</v>
      </c>
      <c r="CU276" s="60">
        <v>82018000</v>
      </c>
      <c r="CV276" s="60">
        <v>76822000</v>
      </c>
      <c r="CW276" s="60">
        <v>163935000</v>
      </c>
      <c r="CX276" s="60">
        <v>210000000</v>
      </c>
      <c r="CY276" s="60">
        <v>11.44</v>
      </c>
      <c r="CZ276" s="60">
        <f t="shared" si="8"/>
        <v>1</v>
      </c>
      <c r="DA276" s="60" t="str">
        <f t="shared" si="9"/>
        <v>Y</v>
      </c>
    </row>
    <row r="277" spans="1:105">
      <c r="A277" s="13" t="s">
        <v>1033</v>
      </c>
      <c r="B277" s="13">
        <v>1047348</v>
      </c>
      <c r="C277" s="13">
        <v>2022</v>
      </c>
      <c r="D277" s="13" t="s">
        <v>12</v>
      </c>
      <c r="E277" s="13" t="s">
        <v>13</v>
      </c>
      <c r="F277" s="84" t="s">
        <v>1812</v>
      </c>
      <c r="G277" s="60" t="s">
        <v>1840</v>
      </c>
      <c r="H277" s="60" t="s">
        <v>1827</v>
      </c>
      <c r="I277" s="60" t="s">
        <v>540</v>
      </c>
      <c r="J277" s="60" t="s">
        <v>1608</v>
      </c>
      <c r="K277" s="85">
        <v>107683</v>
      </c>
      <c r="L277" s="60">
        <v>348731000000</v>
      </c>
      <c r="M277" s="60">
        <v>348731000000</v>
      </c>
      <c r="N277" s="60">
        <v>24000000</v>
      </c>
      <c r="O277" s="60">
        <v>58000000</v>
      </c>
      <c r="P277" s="60">
        <v>-0.24</v>
      </c>
      <c r="Q277" s="60" t="s">
        <v>544</v>
      </c>
      <c r="R277" s="85">
        <v>993</v>
      </c>
      <c r="S277" s="85" t="s">
        <v>544</v>
      </c>
      <c r="T277" s="60">
        <v>2276000000</v>
      </c>
      <c r="U277" s="60" t="s">
        <v>544</v>
      </c>
      <c r="V277" s="60" t="s">
        <v>544</v>
      </c>
      <c r="W277" s="60" t="s">
        <v>1841</v>
      </c>
      <c r="X277" s="60">
        <v>5897000000</v>
      </c>
      <c r="Y277" s="60">
        <v>325993000000</v>
      </c>
      <c r="Z277" s="60">
        <v>18.8</v>
      </c>
      <c r="AA277" s="60">
        <v>10000000000</v>
      </c>
      <c r="AB277" s="60">
        <v>99631000000</v>
      </c>
      <c r="AC277" s="60">
        <v>348731000000</v>
      </c>
      <c r="AD277" s="60">
        <v>7.32</v>
      </c>
      <c r="AE277" s="60">
        <v>10233000000</v>
      </c>
      <c r="AF277" s="60">
        <v>6.84</v>
      </c>
      <c r="AG277" s="60" t="s">
        <v>1842</v>
      </c>
      <c r="AH277" s="60" t="s">
        <v>544</v>
      </c>
      <c r="AI277" s="60">
        <v>27296000000</v>
      </c>
      <c r="AJ277" s="60">
        <v>25795000000</v>
      </c>
      <c r="AK277" s="60">
        <v>1.65</v>
      </c>
      <c r="AL277" s="60">
        <v>339995000000</v>
      </c>
      <c r="AM277" s="60">
        <v>1069000000</v>
      </c>
      <c r="AN277" s="60">
        <v>769000000</v>
      </c>
      <c r="AO277" s="60">
        <v>61000000</v>
      </c>
      <c r="AP277" s="60">
        <v>7664000000</v>
      </c>
      <c r="AQ277" s="60">
        <v>348731000000</v>
      </c>
      <c r="AR277" s="60">
        <v>0.06</v>
      </c>
      <c r="AS277" s="60">
        <v>27344000000</v>
      </c>
      <c r="AT277" s="60">
        <v>2864000000</v>
      </c>
      <c r="AU277" s="85">
        <v>1047348</v>
      </c>
      <c r="AV277" s="60" t="s">
        <v>544</v>
      </c>
      <c r="AW277" s="60" t="s">
        <v>544</v>
      </c>
      <c r="AX277" s="60">
        <v>1000000</v>
      </c>
      <c r="AY277" s="60">
        <v>36028000000</v>
      </c>
      <c r="AZ277" s="60">
        <v>274910000000</v>
      </c>
      <c r="BA277" s="60">
        <v>2011000000</v>
      </c>
      <c r="BB277" s="60" t="s">
        <v>1808</v>
      </c>
      <c r="BC277" s="60">
        <v>372802000000</v>
      </c>
      <c r="BD277" s="60">
        <v>73000000</v>
      </c>
      <c r="BE277" s="60" t="s">
        <v>544</v>
      </c>
      <c r="BF277" s="60" t="s">
        <v>544</v>
      </c>
      <c r="BG277" s="60" t="s">
        <v>544</v>
      </c>
      <c r="BH277" s="60">
        <v>40903000000</v>
      </c>
      <c r="BI277" s="60">
        <v>-15531000000</v>
      </c>
      <c r="BJ277" s="60" t="s">
        <v>544</v>
      </c>
      <c r="BK277" s="60">
        <v>1773000000</v>
      </c>
      <c r="BL277" s="85" t="s">
        <v>544</v>
      </c>
      <c r="BM277" s="60" t="s">
        <v>544</v>
      </c>
      <c r="BN277" s="60">
        <v>1000000</v>
      </c>
      <c r="BO277" s="60">
        <v>339621000000</v>
      </c>
      <c r="BP277" s="60">
        <v>40830000000</v>
      </c>
      <c r="BQ277" s="60">
        <v>23800000000</v>
      </c>
      <c r="BR277" s="60" t="s">
        <v>544</v>
      </c>
      <c r="BS277" s="60">
        <v>2743000000</v>
      </c>
      <c r="BT277" s="60" t="s">
        <v>544</v>
      </c>
      <c r="BU277" s="60">
        <v>1122000000</v>
      </c>
      <c r="BV277" s="60">
        <v>3000000</v>
      </c>
      <c r="BW277" s="60">
        <v>2011000000</v>
      </c>
      <c r="BX277" s="60">
        <v>27296000000</v>
      </c>
      <c r="BY277" s="60" t="s">
        <v>544</v>
      </c>
      <c r="BZ277" s="60">
        <v>-3000000</v>
      </c>
      <c r="CA277" s="60" t="s">
        <v>544</v>
      </c>
      <c r="CB277" s="60" t="s">
        <v>2081</v>
      </c>
      <c r="CC277" s="60">
        <v>646000000</v>
      </c>
      <c r="CD277" s="60" t="s">
        <v>544</v>
      </c>
      <c r="CE277" s="60">
        <v>4066000000</v>
      </c>
      <c r="CF277" s="60">
        <v>7664000000</v>
      </c>
      <c r="CG277" s="60">
        <v>5544000000</v>
      </c>
      <c r="CH277" s="60">
        <v>3000000</v>
      </c>
      <c r="CI277" s="60" t="s">
        <v>1608</v>
      </c>
      <c r="CJ277" s="60">
        <v>27.4</v>
      </c>
      <c r="CK277" s="60">
        <v>6666000000</v>
      </c>
      <c r="CL277" s="60" t="s">
        <v>544</v>
      </c>
      <c r="CM277" s="85">
        <v>107683</v>
      </c>
      <c r="CN277" s="60" t="s">
        <v>544</v>
      </c>
      <c r="CO277" s="60">
        <v>-15531000000</v>
      </c>
      <c r="CP277" s="60">
        <v>5898000000</v>
      </c>
      <c r="CQ277" s="60">
        <v>325993000000</v>
      </c>
      <c r="CR277" s="60" t="s">
        <v>544</v>
      </c>
      <c r="CS277" s="60" t="s">
        <v>544</v>
      </c>
      <c r="CT277" s="60">
        <v>162000000</v>
      </c>
      <c r="CU277" s="60">
        <v>1611000000</v>
      </c>
      <c r="CV277" s="60">
        <v>4066000000</v>
      </c>
      <c r="CW277" s="60">
        <v>1773000000</v>
      </c>
      <c r="CX277" s="60">
        <v>5897000000</v>
      </c>
      <c r="CY277" s="60">
        <v>27.4</v>
      </c>
      <c r="CZ277" s="60">
        <f t="shared" si="8"/>
        <v>1</v>
      </c>
      <c r="DA277" s="60" t="str">
        <f t="shared" si="9"/>
        <v>N: parent data from row 1227</v>
      </c>
    </row>
    <row r="278" spans="1:105">
      <c r="A278" s="13" t="s">
        <v>1033</v>
      </c>
      <c r="B278" s="13">
        <v>1047348</v>
      </c>
      <c r="C278" s="13">
        <v>2023</v>
      </c>
      <c r="D278" s="13" t="s">
        <v>12</v>
      </c>
      <c r="E278" s="13" t="s">
        <v>13</v>
      </c>
      <c r="F278" s="84" t="s">
        <v>1804</v>
      </c>
      <c r="G278" s="60" t="s">
        <v>1840</v>
      </c>
      <c r="H278" s="60" t="s">
        <v>1827</v>
      </c>
      <c r="I278" s="60" t="s">
        <v>540</v>
      </c>
      <c r="J278" s="60" t="s">
        <v>1608</v>
      </c>
      <c r="K278" s="85">
        <v>107683</v>
      </c>
      <c r="L278" s="60">
        <v>304549000000</v>
      </c>
      <c r="M278" s="60">
        <v>304549000000</v>
      </c>
      <c r="N278" s="60">
        <v>18000000</v>
      </c>
      <c r="O278" s="60">
        <v>-36000000</v>
      </c>
      <c r="P278" s="60">
        <v>-0.09</v>
      </c>
      <c r="Q278" s="60" t="s">
        <v>544</v>
      </c>
      <c r="R278" s="85">
        <v>1001</v>
      </c>
      <c r="S278" s="85" t="s">
        <v>544</v>
      </c>
      <c r="T278" s="60">
        <v>2075000000</v>
      </c>
      <c r="U278" s="60" t="s">
        <v>544</v>
      </c>
      <c r="V278" s="60" t="s">
        <v>544</v>
      </c>
      <c r="W278" s="60" t="s">
        <v>1841</v>
      </c>
      <c r="X278" s="60">
        <v>2605000000</v>
      </c>
      <c r="Y278" s="60">
        <v>257579000000</v>
      </c>
      <c r="Z278" s="60">
        <v>7.46</v>
      </c>
      <c r="AA278" s="60">
        <v>24000000000</v>
      </c>
      <c r="AB278" s="60">
        <v>83809000000</v>
      </c>
      <c r="AC278" s="60">
        <v>304549000000</v>
      </c>
      <c r="AD278" s="60">
        <v>10.06</v>
      </c>
      <c r="AE278" s="60">
        <v>9346000000</v>
      </c>
      <c r="AF278" s="60">
        <v>7.86</v>
      </c>
      <c r="AG278" s="60" t="s">
        <v>1842</v>
      </c>
      <c r="AH278" s="60" t="s">
        <v>544</v>
      </c>
      <c r="AI278" s="60">
        <v>31777000000</v>
      </c>
      <c r="AJ278" s="60">
        <v>26631000000</v>
      </c>
      <c r="AK278" s="60">
        <v>0.87</v>
      </c>
      <c r="AL278" s="60">
        <v>286086000000</v>
      </c>
      <c r="AM278" s="60">
        <v>2381000000</v>
      </c>
      <c r="AN278" s="60">
        <v>5066000000</v>
      </c>
      <c r="AO278" s="60">
        <v>57000000</v>
      </c>
      <c r="AP278" s="60">
        <v>16079000000</v>
      </c>
      <c r="AQ278" s="60">
        <v>304549000000</v>
      </c>
      <c r="AR278" s="60">
        <v>0.04</v>
      </c>
      <c r="AS278" s="60">
        <v>31825000000</v>
      </c>
      <c r="AT278" s="60">
        <v>2372000000</v>
      </c>
      <c r="AU278" s="85">
        <v>1047348</v>
      </c>
      <c r="AV278" s="60" t="s">
        <v>544</v>
      </c>
      <c r="AW278" s="60" t="s">
        <v>544</v>
      </c>
      <c r="AX278" s="60" t="s">
        <v>544</v>
      </c>
      <c r="AY278" s="60">
        <v>35977000000</v>
      </c>
      <c r="AZ278" s="60">
        <v>231864000000</v>
      </c>
      <c r="BA278" s="60">
        <v>1761000000</v>
      </c>
      <c r="BB278" s="60" t="s">
        <v>1808</v>
      </c>
      <c r="BC278" s="60">
        <v>315851000000</v>
      </c>
      <c r="BD278" s="60">
        <v>38000000</v>
      </c>
      <c r="BE278" s="60" t="s">
        <v>544</v>
      </c>
      <c r="BF278" s="60" t="s">
        <v>544</v>
      </c>
      <c r="BG278" s="60" t="s">
        <v>544</v>
      </c>
      <c r="BH278" s="60">
        <v>40110000000</v>
      </c>
      <c r="BI278" s="60">
        <v>4840000000</v>
      </c>
      <c r="BJ278" s="60" t="s">
        <v>544</v>
      </c>
      <c r="BK278" s="60">
        <v>1408000000</v>
      </c>
      <c r="BL278" s="85" t="s">
        <v>544</v>
      </c>
      <c r="BM278" s="60" t="s">
        <v>544</v>
      </c>
      <c r="BN278" s="60">
        <v>-30000000</v>
      </c>
      <c r="BO278" s="60">
        <v>295897000000</v>
      </c>
      <c r="BP278" s="60">
        <v>40072000000</v>
      </c>
      <c r="BQ278" s="60">
        <v>23888000000</v>
      </c>
      <c r="BR278" s="60" t="s">
        <v>544</v>
      </c>
      <c r="BS278" s="60">
        <v>3620000000</v>
      </c>
      <c r="BT278" s="60" t="s">
        <v>544</v>
      </c>
      <c r="BU278" s="60">
        <v>1642000000</v>
      </c>
      <c r="BV278" s="60">
        <v>6000000</v>
      </c>
      <c r="BW278" s="60">
        <v>1761000000</v>
      </c>
      <c r="BX278" s="60">
        <v>31777000000</v>
      </c>
      <c r="BY278" s="60" t="s">
        <v>544</v>
      </c>
      <c r="BZ278" s="60">
        <v>-49000000</v>
      </c>
      <c r="CA278" s="60" t="s">
        <v>544</v>
      </c>
      <c r="CB278" s="60" t="s">
        <v>2081</v>
      </c>
      <c r="CC278" s="60">
        <v>3226000000</v>
      </c>
      <c r="CD278" s="60" t="s">
        <v>544</v>
      </c>
      <c r="CE278" s="60">
        <v>1203000000</v>
      </c>
      <c r="CF278" s="60">
        <v>16079000000</v>
      </c>
      <c r="CG278" s="60">
        <v>6029000000</v>
      </c>
      <c r="CH278" s="60">
        <v>-1000000</v>
      </c>
      <c r="CI278" s="60" t="s">
        <v>1608</v>
      </c>
      <c r="CJ278" s="60">
        <v>37.92</v>
      </c>
      <c r="CK278" s="60">
        <v>7671000000</v>
      </c>
      <c r="CL278" s="60" t="s">
        <v>544</v>
      </c>
      <c r="CM278" s="85">
        <v>107683</v>
      </c>
      <c r="CN278" s="60" t="s">
        <v>544</v>
      </c>
      <c r="CO278" s="60">
        <v>4840000000</v>
      </c>
      <c r="CP278" s="60">
        <v>2575000000</v>
      </c>
      <c r="CQ278" s="60">
        <v>257579000000</v>
      </c>
      <c r="CR278" s="60" t="s">
        <v>544</v>
      </c>
      <c r="CS278" s="60" t="s">
        <v>544</v>
      </c>
      <c r="CT278" s="60">
        <v>180000000</v>
      </c>
      <c r="CU278" s="60">
        <v>1228000000</v>
      </c>
      <c r="CV278" s="60">
        <v>1203000000</v>
      </c>
      <c r="CW278" s="60">
        <v>1408000000</v>
      </c>
      <c r="CX278" s="60">
        <v>2605000000</v>
      </c>
      <c r="CY278" s="60">
        <v>37.92</v>
      </c>
      <c r="CZ278" s="60">
        <f t="shared" si="8"/>
        <v>1</v>
      </c>
      <c r="DA278" s="60" t="str">
        <f t="shared" si="9"/>
        <v>N: parent data from row 1227</v>
      </c>
    </row>
    <row r="279" spans="1:105">
      <c r="A279" s="13" t="s">
        <v>1034</v>
      </c>
      <c r="B279" s="13">
        <v>1002311</v>
      </c>
      <c r="C279" s="13">
        <v>2022</v>
      </c>
      <c r="D279" s="13" t="s">
        <v>1</v>
      </c>
      <c r="E279" s="13" t="s">
        <v>507</v>
      </c>
      <c r="F279" s="84" t="s">
        <v>1812</v>
      </c>
      <c r="G279" s="60" t="s">
        <v>2062</v>
      </c>
      <c r="H279" s="60" t="s">
        <v>2244</v>
      </c>
      <c r="I279" s="60" t="s">
        <v>2064</v>
      </c>
      <c r="J279" s="60" t="s">
        <v>2241</v>
      </c>
      <c r="K279" s="85">
        <v>1005927</v>
      </c>
      <c r="L279" s="60">
        <v>207660500000</v>
      </c>
      <c r="M279" s="60">
        <v>6762423481.0419998</v>
      </c>
      <c r="N279" s="60" t="s">
        <v>544</v>
      </c>
      <c r="O279" s="60" t="s">
        <v>544</v>
      </c>
      <c r="P279" s="60">
        <v>-0.06</v>
      </c>
      <c r="Q279" s="60" t="s">
        <v>544</v>
      </c>
      <c r="R279" s="85">
        <v>164</v>
      </c>
      <c r="S279" s="85">
        <v>5</v>
      </c>
      <c r="T279" s="60" t="s">
        <v>544</v>
      </c>
      <c r="U279" s="60" t="s">
        <v>544</v>
      </c>
      <c r="V279" s="60" t="s">
        <v>544</v>
      </c>
      <c r="W279" s="60" t="s">
        <v>2065</v>
      </c>
      <c r="X279" s="60">
        <v>31916764.400400002</v>
      </c>
      <c r="Y279" s="60" t="s">
        <v>544</v>
      </c>
      <c r="Z279" s="60">
        <v>4.5</v>
      </c>
      <c r="AA279" s="60">
        <v>382271721.19520003</v>
      </c>
      <c r="AB279" s="60">
        <v>5341650390.8456001</v>
      </c>
      <c r="AC279" s="60">
        <v>6762423481.0419998</v>
      </c>
      <c r="AD279" s="60" t="s">
        <v>544</v>
      </c>
      <c r="AE279" s="60" t="s">
        <v>544</v>
      </c>
      <c r="AF279" s="60">
        <v>52.2</v>
      </c>
      <c r="AG279" s="60" t="s">
        <v>2066</v>
      </c>
      <c r="AH279" s="60" t="s">
        <v>544</v>
      </c>
      <c r="AI279" s="60">
        <v>700918328.33519995</v>
      </c>
      <c r="AJ279" s="60" t="s">
        <v>544</v>
      </c>
      <c r="AK279" s="60">
        <v>0.47</v>
      </c>
      <c r="AL279" s="60">
        <v>5979210636.5184002</v>
      </c>
      <c r="AM279" s="60">
        <v>21974729.7392</v>
      </c>
      <c r="AN279" s="60">
        <v>39322000.829999998</v>
      </c>
      <c r="AO279" s="60">
        <v>18158134.7104</v>
      </c>
      <c r="AP279" s="60">
        <v>715709262.31200004</v>
      </c>
      <c r="AQ279" s="60">
        <v>6762423481.0419998</v>
      </c>
      <c r="AR279" s="60" t="s">
        <v>544</v>
      </c>
      <c r="AS279" s="60">
        <v>802895012.06120002</v>
      </c>
      <c r="AT279" s="60" t="s">
        <v>544</v>
      </c>
      <c r="AU279" s="85">
        <v>1002311</v>
      </c>
      <c r="AV279" s="60" t="s">
        <v>544</v>
      </c>
      <c r="AW279" s="60">
        <v>5596938915.3232002</v>
      </c>
      <c r="AX279" s="60" t="s">
        <v>544</v>
      </c>
      <c r="AY279" s="60" t="s">
        <v>544</v>
      </c>
      <c r="AZ279" s="60">
        <v>6297189665.1764002</v>
      </c>
      <c r="BA279" s="60" t="s">
        <v>544</v>
      </c>
      <c r="BB279" s="60" t="s">
        <v>1808</v>
      </c>
      <c r="BC279" s="60" t="s">
        <v>544</v>
      </c>
      <c r="BD279" s="60" t="s">
        <v>544</v>
      </c>
      <c r="BE279" s="60" t="s">
        <v>544</v>
      </c>
      <c r="BF279" s="60">
        <v>128696105.40800001</v>
      </c>
      <c r="BG279" s="60">
        <v>38035691.071999997</v>
      </c>
      <c r="BH279" s="60" t="s">
        <v>544</v>
      </c>
      <c r="BI279" s="60">
        <v>-77243715.088</v>
      </c>
      <c r="BJ279" s="60" t="s">
        <v>544</v>
      </c>
      <c r="BK279" s="60">
        <v>15194737.546399999</v>
      </c>
      <c r="BL279" s="85" t="s">
        <v>2242</v>
      </c>
      <c r="BM279" s="60" t="s">
        <v>2243</v>
      </c>
      <c r="BN279" s="60">
        <v>21391819.7476</v>
      </c>
      <c r="BO279" s="60">
        <v>6673117762.5523996</v>
      </c>
      <c r="BP279" s="60" t="s">
        <v>544</v>
      </c>
      <c r="BQ279" s="60" t="s">
        <v>544</v>
      </c>
      <c r="BR279" s="60" t="s">
        <v>544</v>
      </c>
      <c r="BS279" s="60">
        <v>42220268.386</v>
      </c>
      <c r="BT279" s="60" t="s">
        <v>544</v>
      </c>
      <c r="BU279" s="60" t="s">
        <v>544</v>
      </c>
      <c r="BV279" s="60" t="s">
        <v>544</v>
      </c>
      <c r="BW279" s="60" t="s">
        <v>544</v>
      </c>
      <c r="BX279" s="60" t="s">
        <v>544</v>
      </c>
      <c r="BY279" s="60" t="s">
        <v>544</v>
      </c>
      <c r="BZ279" s="60">
        <v>-8238895.4119999995</v>
      </c>
      <c r="CA279" s="60" t="s">
        <v>544</v>
      </c>
      <c r="CB279" s="60" t="s">
        <v>1900</v>
      </c>
      <c r="CC279" s="60" t="s">
        <v>544</v>
      </c>
      <c r="CD279" s="60">
        <v>5842125.8376000002</v>
      </c>
      <c r="CE279" s="60">
        <v>39120099.045199998</v>
      </c>
      <c r="CF279" s="60">
        <v>715709262.31200004</v>
      </c>
      <c r="CG279" s="60">
        <v>66650384.346799999</v>
      </c>
      <c r="CH279" s="60" t="s">
        <v>544</v>
      </c>
      <c r="CI279" s="60" t="s">
        <v>2241</v>
      </c>
      <c r="CJ279" s="60">
        <v>13.12</v>
      </c>
      <c r="CK279" s="60">
        <v>71238765.230399996</v>
      </c>
      <c r="CL279" s="60" t="s">
        <v>544</v>
      </c>
      <c r="CM279" s="85">
        <v>1005927</v>
      </c>
      <c r="CN279" s="60">
        <v>-13185489.139599999</v>
      </c>
      <c r="CO279" s="60">
        <v>-77243715.088</v>
      </c>
      <c r="CP279" s="60">
        <v>53308584.148000002</v>
      </c>
      <c r="CQ279" s="60" t="s">
        <v>544</v>
      </c>
      <c r="CR279" s="60">
        <v>4588380.8836000003</v>
      </c>
      <c r="CS279" s="60">
        <v>-13185489.139599999</v>
      </c>
      <c r="CT279" s="60">
        <v>10196040.1324</v>
      </c>
      <c r="CU279" s="60">
        <v>4998697.4139999999</v>
      </c>
      <c r="CV279" s="60">
        <v>39120099.045199998</v>
      </c>
      <c r="CW279" s="60">
        <v>15194737.546399999</v>
      </c>
      <c r="CX279" s="60">
        <v>31916764.400400002</v>
      </c>
      <c r="CY279" s="60" t="s">
        <v>544</v>
      </c>
      <c r="CZ279" s="60">
        <f t="shared" si="8"/>
        <v>30.707999962167744</v>
      </c>
      <c r="DA279" s="60" t="str">
        <f t="shared" si="9"/>
        <v>N</v>
      </c>
    </row>
    <row r="280" spans="1:105">
      <c r="A280" s="13" t="s">
        <v>1034</v>
      </c>
      <c r="B280" s="13">
        <v>1002311</v>
      </c>
      <c r="C280" s="13">
        <v>2023</v>
      </c>
      <c r="D280" s="13" t="s">
        <v>1</v>
      </c>
      <c r="E280" s="13" t="s">
        <v>507</v>
      </c>
      <c r="F280" s="84" t="s">
        <v>1804</v>
      </c>
      <c r="G280" s="60" t="s">
        <v>2062</v>
      </c>
      <c r="H280" s="60" t="s">
        <v>2117</v>
      </c>
      <c r="I280" s="60" t="s">
        <v>2064</v>
      </c>
      <c r="J280" s="60" t="s">
        <v>2241</v>
      </c>
      <c r="K280" s="85">
        <v>1005927</v>
      </c>
      <c r="L280" s="60">
        <v>222355859000</v>
      </c>
      <c r="M280" s="60">
        <v>7234613921.3502998</v>
      </c>
      <c r="N280" s="60" t="s">
        <v>544</v>
      </c>
      <c r="O280" s="60" t="s">
        <v>544</v>
      </c>
      <c r="P280" s="60">
        <v>-0.10883</v>
      </c>
      <c r="Q280" s="60" t="s">
        <v>544</v>
      </c>
      <c r="R280" s="85">
        <v>165</v>
      </c>
      <c r="S280" s="85" t="s">
        <v>544</v>
      </c>
      <c r="T280" s="60" t="s">
        <v>544</v>
      </c>
      <c r="U280" s="60" t="s">
        <v>544</v>
      </c>
      <c r="V280" s="60" t="s">
        <v>544</v>
      </c>
      <c r="W280" s="60" t="s">
        <v>2065</v>
      </c>
      <c r="X280" s="60">
        <v>7969676.2603000002</v>
      </c>
      <c r="Y280" s="60" t="s">
        <v>544</v>
      </c>
      <c r="Z280" s="60">
        <v>5.5507099999999996</v>
      </c>
      <c r="AA280" s="60">
        <v>582512119.39970005</v>
      </c>
      <c r="AB280" s="60">
        <v>5810839398.0073004</v>
      </c>
      <c r="AC280" s="60">
        <v>7234613921.3502998</v>
      </c>
      <c r="AD280" s="60" t="s">
        <v>544</v>
      </c>
      <c r="AE280" s="60" t="s">
        <v>544</v>
      </c>
      <c r="AF280" s="60">
        <v>54.501440000000002</v>
      </c>
      <c r="AG280" s="60" t="s">
        <v>2066</v>
      </c>
      <c r="AH280" s="60" t="s">
        <v>544</v>
      </c>
      <c r="AI280" s="60">
        <v>778126142.38839996</v>
      </c>
      <c r="AJ280" s="60" t="s">
        <v>544</v>
      </c>
      <c r="AK280" s="60">
        <v>0.11745</v>
      </c>
      <c r="AL280" s="60">
        <v>6350139153.6771002</v>
      </c>
      <c r="AM280" s="60">
        <v>65932942.861199997</v>
      </c>
      <c r="AN280" s="60">
        <v>94020953.256699994</v>
      </c>
      <c r="AO280" s="60">
        <v>8711371.3957000002</v>
      </c>
      <c r="AP280" s="60">
        <v>811232275.4425</v>
      </c>
      <c r="AQ280" s="60">
        <v>7234613921.3502998</v>
      </c>
      <c r="AR280" s="60" t="s">
        <v>544</v>
      </c>
      <c r="AS280" s="60">
        <v>826105514.41240001</v>
      </c>
      <c r="AT280" s="60" t="s">
        <v>544</v>
      </c>
      <c r="AU280" s="85">
        <v>1002311</v>
      </c>
      <c r="AV280" s="60" t="s">
        <v>544</v>
      </c>
      <c r="AW280" s="60" t="s">
        <v>544</v>
      </c>
      <c r="AX280" s="60" t="s">
        <v>544</v>
      </c>
      <c r="AY280" s="60" t="s">
        <v>544</v>
      </c>
      <c r="AZ280" s="60">
        <v>7032889893.4847002</v>
      </c>
      <c r="BA280" s="60" t="s">
        <v>544</v>
      </c>
      <c r="BB280" s="60" t="s">
        <v>1808</v>
      </c>
      <c r="BC280" s="60" t="s">
        <v>544</v>
      </c>
      <c r="BD280" s="60" t="s">
        <v>544</v>
      </c>
      <c r="BE280" s="60" t="s">
        <v>544</v>
      </c>
      <c r="BF280" s="60">
        <v>93217016.377399996</v>
      </c>
      <c r="BG280" s="60">
        <v>42665625.483999997</v>
      </c>
      <c r="BH280" s="60" t="s">
        <v>544</v>
      </c>
      <c r="BI280" s="60">
        <v>114159524.90620001</v>
      </c>
      <c r="BJ280" s="60" t="s">
        <v>544</v>
      </c>
      <c r="BK280" s="60">
        <v>16618350.405300001</v>
      </c>
      <c r="BL280" s="85" t="s">
        <v>2242</v>
      </c>
      <c r="BM280" s="60" t="s">
        <v>2243</v>
      </c>
      <c r="BN280" s="60">
        <v>58185814.185000002</v>
      </c>
      <c r="BO280" s="60">
        <v>7128656901.7265997</v>
      </c>
      <c r="BP280" s="60" t="s">
        <v>544</v>
      </c>
      <c r="BQ280" s="60" t="s">
        <v>544</v>
      </c>
      <c r="BR280" s="60" t="s">
        <v>544</v>
      </c>
      <c r="BS280" s="60">
        <v>92019489.128999993</v>
      </c>
      <c r="BT280" s="60" t="s">
        <v>544</v>
      </c>
      <c r="BU280" s="60" t="s">
        <v>544</v>
      </c>
      <c r="BV280" s="60" t="s">
        <v>544</v>
      </c>
      <c r="BW280" s="60" t="s">
        <v>544</v>
      </c>
      <c r="BX280" s="60" t="s">
        <v>544</v>
      </c>
      <c r="BY280" s="60" t="s">
        <v>544</v>
      </c>
      <c r="BZ280" s="60" t="s">
        <v>544</v>
      </c>
      <c r="CA280" s="60" t="s">
        <v>544</v>
      </c>
      <c r="CB280" s="60" t="s">
        <v>1900</v>
      </c>
      <c r="CC280" s="60" t="s">
        <v>544</v>
      </c>
      <c r="CD280" s="60">
        <v>5226159.0990000004</v>
      </c>
      <c r="CE280" s="60">
        <v>49537140.039999999</v>
      </c>
      <c r="CF280" s="60">
        <v>811232275.4425</v>
      </c>
      <c r="CG280" s="60">
        <v>101990629.517</v>
      </c>
      <c r="CH280" s="60" t="s">
        <v>544</v>
      </c>
      <c r="CI280" s="60" t="s">
        <v>2241</v>
      </c>
      <c r="CJ280" s="60">
        <v>13.39</v>
      </c>
      <c r="CK280" s="60">
        <v>101990629.517</v>
      </c>
      <c r="CL280" s="60" t="s">
        <v>544</v>
      </c>
      <c r="CM280" s="85">
        <v>1005927</v>
      </c>
      <c r="CN280" s="60" t="s">
        <v>544</v>
      </c>
      <c r="CO280" s="60">
        <v>114159524.90620001</v>
      </c>
      <c r="CP280" s="60">
        <v>66155490.445299998</v>
      </c>
      <c r="CQ280" s="60" t="s">
        <v>544</v>
      </c>
      <c r="CR280" s="60" t="s">
        <v>544</v>
      </c>
      <c r="CS280" s="60" t="s">
        <v>544</v>
      </c>
      <c r="CT280" s="60">
        <v>11451667.4735</v>
      </c>
      <c r="CU280" s="60">
        <v>5166682.9318000004</v>
      </c>
      <c r="CV280" s="60">
        <v>49537140.039999999</v>
      </c>
      <c r="CW280" s="60">
        <v>16618350.405300001</v>
      </c>
      <c r="CX280" s="60">
        <v>7969676.2603000002</v>
      </c>
      <c r="CY280" s="60" t="s">
        <v>544</v>
      </c>
      <c r="CZ280" s="60">
        <f t="shared" si="8"/>
        <v>30.735000017595759</v>
      </c>
      <c r="DA280" s="60" t="str">
        <f t="shared" si="9"/>
        <v>N</v>
      </c>
    </row>
    <row r="281" spans="1:105">
      <c r="A281" s="13" t="s">
        <v>1035</v>
      </c>
      <c r="B281" s="13">
        <v>107707</v>
      </c>
      <c r="C281" s="13">
        <v>2022</v>
      </c>
      <c r="D281" s="13" t="s">
        <v>1</v>
      </c>
      <c r="E281" s="13" t="s">
        <v>13</v>
      </c>
      <c r="F281" s="84" t="s">
        <v>1812</v>
      </c>
      <c r="G281" s="60" t="s">
        <v>556</v>
      </c>
      <c r="H281" s="60" t="s">
        <v>547</v>
      </c>
      <c r="I281" s="60" t="s">
        <v>2017</v>
      </c>
      <c r="J281" s="60" t="s">
        <v>2246</v>
      </c>
      <c r="K281" s="85">
        <v>1002327</v>
      </c>
      <c r="L281" s="60">
        <v>8547543000000</v>
      </c>
      <c r="M281" s="60">
        <v>1223524620528.2273</v>
      </c>
      <c r="N281" s="60">
        <v>10852562266.135201</v>
      </c>
      <c r="O281" s="60">
        <v>7985399369.2441998</v>
      </c>
      <c r="P281" s="60">
        <v>-0.34</v>
      </c>
      <c r="Q281" s="60">
        <v>60049670763.157898</v>
      </c>
      <c r="R281" s="85">
        <v>61103</v>
      </c>
      <c r="S281" s="85" t="s">
        <v>544</v>
      </c>
      <c r="T281" s="60">
        <v>228068279389.56451</v>
      </c>
      <c r="U281" s="60" t="s">
        <v>544</v>
      </c>
      <c r="V281" s="60" t="s">
        <v>544</v>
      </c>
      <c r="W281" s="60" t="s">
        <v>2018</v>
      </c>
      <c r="X281" s="60">
        <v>21564128254.0159</v>
      </c>
      <c r="Y281" s="60">
        <v>738314342886.16077</v>
      </c>
      <c r="Z281" s="60">
        <v>11.64</v>
      </c>
      <c r="AA281" s="60">
        <v>148153449.73949999</v>
      </c>
      <c r="AB281" s="60">
        <v>904023189130.92834</v>
      </c>
      <c r="AC281" s="60">
        <v>1223524620528.2273</v>
      </c>
      <c r="AD281" s="60">
        <v>6.59</v>
      </c>
      <c r="AE281" s="60">
        <v>163341397060.95911</v>
      </c>
      <c r="AF281" s="60">
        <v>11.47</v>
      </c>
      <c r="AG281" s="60" t="s">
        <v>2019</v>
      </c>
      <c r="AH281" s="60" t="s">
        <v>544</v>
      </c>
      <c r="AI281" s="60">
        <v>96117520744.666901</v>
      </c>
      <c r="AJ281" s="60">
        <v>139680360705.26791</v>
      </c>
      <c r="AK281" s="60">
        <v>1.95</v>
      </c>
      <c r="AL281" s="60">
        <v>1069204551837.251</v>
      </c>
      <c r="AM281" s="60">
        <v>10026624676.766199</v>
      </c>
      <c r="AN281" s="60">
        <v>23326939590.7714</v>
      </c>
      <c r="AO281" s="60">
        <v>68333953613.6157</v>
      </c>
      <c r="AP281" s="60">
        <v>79668193520.691406</v>
      </c>
      <c r="AQ281" s="60">
        <v>1223524620528.2273</v>
      </c>
      <c r="AR281" s="60">
        <v>1.47</v>
      </c>
      <c r="AS281" s="60">
        <v>78580446598.401093</v>
      </c>
      <c r="AT281" s="60">
        <v>363755510979.9212</v>
      </c>
      <c r="AU281" s="85">
        <v>107707</v>
      </c>
      <c r="AV281" s="60" t="s">
        <v>544</v>
      </c>
      <c r="AW281" s="60">
        <v>36672487828.561798</v>
      </c>
      <c r="AX281" s="60">
        <v>211565989.0966</v>
      </c>
      <c r="AY281" s="60">
        <v>303021757766.22699</v>
      </c>
      <c r="AZ281" s="60">
        <v>358269252749.80933</v>
      </c>
      <c r="BA281" s="60">
        <v>73267391918.226196</v>
      </c>
      <c r="BB281" s="60" t="s">
        <v>1808</v>
      </c>
      <c r="BC281" s="60">
        <v>1459088319327.1726</v>
      </c>
      <c r="BD281" s="60">
        <v>18749642139.254501</v>
      </c>
      <c r="BE281" s="60">
        <v>6718580016.3992004</v>
      </c>
      <c r="BF281" s="60">
        <v>1965359289.7809999</v>
      </c>
      <c r="BG281" s="60">
        <v>5309476094.4323997</v>
      </c>
      <c r="BH281" s="60">
        <v>740044660664.37439</v>
      </c>
      <c r="BI281" s="60">
        <v>8481105066.2952995</v>
      </c>
      <c r="BJ281" s="60" t="s">
        <v>544</v>
      </c>
      <c r="BK281" s="60">
        <v>9270111650.8017006</v>
      </c>
      <c r="BL281" s="85" t="s">
        <v>2247</v>
      </c>
      <c r="BM281" s="60" t="s">
        <v>2248</v>
      </c>
      <c r="BN281" s="60">
        <v>8644145432.7236004</v>
      </c>
      <c r="BO281" s="60">
        <v>1131377612236.5786</v>
      </c>
      <c r="BP281" s="60">
        <v>721295018525.11987</v>
      </c>
      <c r="BQ281" s="60">
        <v>42513312334.040604</v>
      </c>
      <c r="BR281" s="60">
        <v>39675493840.238098</v>
      </c>
      <c r="BS281" s="60">
        <v>8588176351.7109003</v>
      </c>
      <c r="BT281" s="60">
        <v>294069567672.789</v>
      </c>
      <c r="BU281" s="60">
        <v>34305181788.183201</v>
      </c>
      <c r="BV281" s="60" t="s">
        <v>544</v>
      </c>
      <c r="BW281" s="60" t="s">
        <v>544</v>
      </c>
      <c r="BX281" s="60">
        <v>78995562544.531097</v>
      </c>
      <c r="BY281" s="60" t="s">
        <v>544</v>
      </c>
      <c r="BZ281" s="60">
        <v>721872315.97710001</v>
      </c>
      <c r="CA281" s="60">
        <v>591468651.52040005</v>
      </c>
      <c r="CB281" s="60" t="s">
        <v>1900</v>
      </c>
      <c r="CC281" s="60">
        <v>14743343828.8109</v>
      </c>
      <c r="CD281" s="60">
        <v>6354423131.2424002</v>
      </c>
      <c r="CE281" s="60">
        <v>10812768392.6786</v>
      </c>
      <c r="CF281" s="60">
        <v>79668193520.691406</v>
      </c>
      <c r="CG281" s="60">
        <v>10585886056.604099</v>
      </c>
      <c r="CH281" s="60">
        <v>6766533065.3486996</v>
      </c>
      <c r="CI281" s="60" t="s">
        <v>2246</v>
      </c>
      <c r="CJ281" s="60">
        <v>10.63</v>
      </c>
      <c r="CK281" s="60">
        <v>44891067844.7873</v>
      </c>
      <c r="CL281" s="60">
        <v>168.03</v>
      </c>
      <c r="CM281" s="85">
        <v>1002327</v>
      </c>
      <c r="CN281" s="60">
        <v>1821929573.2216001</v>
      </c>
      <c r="CO281" s="60">
        <v>8481105066.2952995</v>
      </c>
      <c r="CP281" s="60">
        <v>30208273686.739498</v>
      </c>
      <c r="CQ281" s="60">
        <v>738314342886.16077</v>
      </c>
      <c r="CR281" s="60" t="s">
        <v>544</v>
      </c>
      <c r="CS281" s="60">
        <v>1821929573.2216001</v>
      </c>
      <c r="CT281" s="60">
        <v>5451188089.8353996</v>
      </c>
      <c r="CU281" s="60">
        <v>3818923560.9663</v>
      </c>
      <c r="CV281" s="60">
        <v>10812768392.6786</v>
      </c>
      <c r="CW281" s="60">
        <v>9270111650.8017006</v>
      </c>
      <c r="CX281" s="60">
        <v>21564128254.0159</v>
      </c>
      <c r="CY281" s="60">
        <v>8.74</v>
      </c>
      <c r="CZ281" s="60">
        <f t="shared" si="8"/>
        <v>6.9860000008089775</v>
      </c>
      <c r="DA281" s="60" t="str">
        <f t="shared" si="9"/>
        <v>N</v>
      </c>
    </row>
    <row r="282" spans="1:105">
      <c r="A282" s="13" t="s">
        <v>1035</v>
      </c>
      <c r="B282" s="13">
        <v>107707</v>
      </c>
      <c r="C282" s="13">
        <v>2023</v>
      </c>
      <c r="D282" s="13" t="s">
        <v>1</v>
      </c>
      <c r="E282" s="13" t="s">
        <v>13</v>
      </c>
      <c r="F282" s="84" t="s">
        <v>1804</v>
      </c>
      <c r="G282" s="60" t="s">
        <v>556</v>
      </c>
      <c r="H282" s="60" t="s">
        <v>2245</v>
      </c>
      <c r="I282" s="60" t="s">
        <v>2017</v>
      </c>
      <c r="J282" s="60" t="s">
        <v>2246</v>
      </c>
      <c r="K282" s="85">
        <v>1002327</v>
      </c>
      <c r="L282" s="60">
        <v>9052484000000</v>
      </c>
      <c r="M282" s="60">
        <v>1267215969411.686</v>
      </c>
      <c r="N282" s="60">
        <v>9469455175.7089996</v>
      </c>
      <c r="O282" s="60">
        <v>6976874404.3599997</v>
      </c>
      <c r="P282" s="60">
        <v>-0.24</v>
      </c>
      <c r="Q282" s="60">
        <v>69993000720.882996</v>
      </c>
      <c r="R282" s="85">
        <v>66891</v>
      </c>
      <c r="S282" s="85" t="s">
        <v>544</v>
      </c>
      <c r="T282" s="60">
        <v>233124055074.8175</v>
      </c>
      <c r="U282" s="60" t="s">
        <v>544</v>
      </c>
      <c r="V282" s="60" t="s">
        <v>544</v>
      </c>
      <c r="W282" s="60" t="s">
        <v>2018</v>
      </c>
      <c r="X282" s="60">
        <v>20093370287.468498</v>
      </c>
      <c r="Y282" s="60">
        <v>765392379115.56543</v>
      </c>
      <c r="Z282" s="60">
        <v>11.57</v>
      </c>
      <c r="AA282" s="60">
        <v>198499356.04699999</v>
      </c>
      <c r="AB282" s="60">
        <v>941781874590.28955</v>
      </c>
      <c r="AC282" s="60">
        <v>1267215969411.686</v>
      </c>
      <c r="AD282" s="60">
        <v>6.66</v>
      </c>
      <c r="AE282" s="60">
        <v>179254857476.78751</v>
      </c>
      <c r="AF282" s="60">
        <v>12.13</v>
      </c>
      <c r="AG282" s="60" t="s">
        <v>2019</v>
      </c>
      <c r="AH282" s="60" t="s">
        <v>544</v>
      </c>
      <c r="AI282" s="60">
        <v>101275127376.56351</v>
      </c>
      <c r="AJ282" s="60">
        <v>140450333151.2215</v>
      </c>
      <c r="AK282" s="60">
        <v>1.75</v>
      </c>
      <c r="AL282" s="60">
        <v>1109357466711.8491</v>
      </c>
      <c r="AM282" s="60">
        <v>10038495995.4065</v>
      </c>
      <c r="AN282" s="60">
        <v>24378884593.5495</v>
      </c>
      <c r="AO282" s="60">
        <v>58295817229.142998</v>
      </c>
      <c r="AP282" s="60">
        <v>85240634965.387497</v>
      </c>
      <c r="AQ282" s="60">
        <v>1267215969411.686</v>
      </c>
      <c r="AR282" s="60">
        <v>1.23</v>
      </c>
      <c r="AS282" s="60">
        <v>83306036163.857498</v>
      </c>
      <c r="AT282" s="60">
        <v>380354163128.76703</v>
      </c>
      <c r="AU282" s="85">
        <v>107707</v>
      </c>
      <c r="AV282" s="60" t="s">
        <v>544</v>
      </c>
      <c r="AW282" s="60">
        <v>64815779152.446999</v>
      </c>
      <c r="AX282" s="60">
        <v>172322078.48649999</v>
      </c>
      <c r="AY282" s="60">
        <v>319705190628.00897</v>
      </c>
      <c r="AZ282" s="60">
        <v>362969091177.99902</v>
      </c>
      <c r="BA282" s="60">
        <v>72421188189.141998</v>
      </c>
      <c r="BB282" s="60" t="s">
        <v>1808</v>
      </c>
      <c r="BC282" s="60">
        <v>1520171621998.3669</v>
      </c>
      <c r="BD282" s="60">
        <v>18833921270.292999</v>
      </c>
      <c r="BE282" s="60">
        <v>6776695223.0150003</v>
      </c>
      <c r="BF282" s="60">
        <v>14666694662.279499</v>
      </c>
      <c r="BG282" s="60">
        <v>4533148552.0944996</v>
      </c>
      <c r="BH282" s="60">
        <v>772480541945.91797</v>
      </c>
      <c r="BI282" s="60">
        <v>10308107955.7355</v>
      </c>
      <c r="BJ282" s="60" t="s">
        <v>544</v>
      </c>
      <c r="BK282" s="60">
        <v>9422000111.0405006</v>
      </c>
      <c r="BL282" s="85" t="s">
        <v>2247</v>
      </c>
      <c r="BM282" s="60" t="s">
        <v>2248</v>
      </c>
      <c r="BN282" s="60">
        <v>8683296936.2450008</v>
      </c>
      <c r="BO282" s="60">
        <v>1183212105821.9509</v>
      </c>
      <c r="BP282" s="60">
        <v>753646620675.625</v>
      </c>
      <c r="BQ282" s="60">
        <v>44629738502.705498</v>
      </c>
      <c r="BR282" s="60">
        <v>36307044063.764503</v>
      </c>
      <c r="BS282" s="60">
        <v>10563861357.356001</v>
      </c>
      <c r="BT282" s="60">
        <v>278950809087.78949</v>
      </c>
      <c r="BU282" s="60">
        <v>34072316475.658501</v>
      </c>
      <c r="BV282" s="60" t="s">
        <v>544</v>
      </c>
      <c r="BW282" s="60" t="s">
        <v>544</v>
      </c>
      <c r="BX282" s="60">
        <v>84713029836.373993</v>
      </c>
      <c r="BY282" s="60" t="s">
        <v>544</v>
      </c>
      <c r="BZ282" s="60">
        <v>883168150.42349994</v>
      </c>
      <c r="CA282" s="60">
        <v>167702558.917</v>
      </c>
      <c r="CB282" s="60" t="s">
        <v>1898</v>
      </c>
      <c r="CC282" s="60">
        <v>16201075086.561001</v>
      </c>
      <c r="CD282" s="60">
        <v>6736099444.9799995</v>
      </c>
      <c r="CE282" s="60">
        <v>10788957947.288</v>
      </c>
      <c r="CF282" s="60">
        <v>85240634965.387497</v>
      </c>
      <c r="CG282" s="60">
        <v>10399938405.359501</v>
      </c>
      <c r="CH282" s="60">
        <v>6493084718.5360003</v>
      </c>
      <c r="CI282" s="60" t="s">
        <v>2246</v>
      </c>
      <c r="CJ282" s="60">
        <v>10.75</v>
      </c>
      <c r="CK282" s="60">
        <v>44472254881.017998</v>
      </c>
      <c r="CL282" s="60">
        <v>167.48</v>
      </c>
      <c r="CM282" s="85">
        <v>1002327</v>
      </c>
      <c r="CN282" s="60">
        <v>2070944621.5510001</v>
      </c>
      <c r="CO282" s="60">
        <v>10308107955.7355</v>
      </c>
      <c r="CP282" s="60">
        <v>28776667223.713501</v>
      </c>
      <c r="CQ282" s="60">
        <v>765392379115.56543</v>
      </c>
      <c r="CR282" s="60" t="s">
        <v>544</v>
      </c>
      <c r="CS282" s="60">
        <v>2070944621.5510001</v>
      </c>
      <c r="CT282" s="60">
        <v>5331065568.6444998</v>
      </c>
      <c r="CU282" s="60">
        <v>4090934542.3959999</v>
      </c>
      <c r="CV282" s="60">
        <v>10788957947.288</v>
      </c>
      <c r="CW282" s="60">
        <v>9422000111.0405006</v>
      </c>
      <c r="CX282" s="60">
        <v>20093370287.468498</v>
      </c>
      <c r="CY282" s="60">
        <v>8.99</v>
      </c>
      <c r="CZ282" s="60">
        <f t="shared" si="8"/>
        <v>7.1436000007186458</v>
      </c>
      <c r="DA282" s="60" t="str">
        <f t="shared" si="9"/>
        <v>N</v>
      </c>
    </row>
    <row r="283" spans="1:105">
      <c r="A283" s="13" t="s">
        <v>1036</v>
      </c>
      <c r="B283" s="13">
        <v>114942</v>
      </c>
      <c r="C283" s="13">
        <v>2022</v>
      </c>
      <c r="D283" s="13" t="s">
        <v>1</v>
      </c>
      <c r="E283" s="13" t="s">
        <v>13</v>
      </c>
      <c r="F283" s="84" t="s">
        <v>1812</v>
      </c>
      <c r="G283" s="60" t="s">
        <v>2035</v>
      </c>
      <c r="H283" s="60" t="s">
        <v>547</v>
      </c>
      <c r="I283" s="60" t="s">
        <v>2036</v>
      </c>
      <c r="J283" s="60" t="s">
        <v>2246</v>
      </c>
      <c r="K283" s="85">
        <v>1002327</v>
      </c>
      <c r="L283" s="60">
        <v>451651000000</v>
      </c>
      <c r="M283" s="60">
        <v>57844646520.095497</v>
      </c>
      <c r="N283" s="60">
        <v>533683401.6735</v>
      </c>
      <c r="O283" s="60">
        <v>225499487.71939999</v>
      </c>
      <c r="P283" s="60">
        <v>-0.08</v>
      </c>
      <c r="Q283" s="60">
        <v>650576332.00890005</v>
      </c>
      <c r="R283" s="85" t="s">
        <v>544</v>
      </c>
      <c r="S283" s="85" t="s">
        <v>544</v>
      </c>
      <c r="T283" s="60">
        <v>1956198770.6170001</v>
      </c>
      <c r="U283" s="60" t="s">
        <v>544</v>
      </c>
      <c r="V283" s="60" t="s">
        <v>544</v>
      </c>
      <c r="W283" s="60" t="s">
        <v>2037</v>
      </c>
      <c r="X283" s="60">
        <v>912179815.6322</v>
      </c>
      <c r="Y283" s="60">
        <v>43607569162.626999</v>
      </c>
      <c r="Z283" s="60">
        <v>5.45</v>
      </c>
      <c r="AA283" s="60">
        <v>149807889.35389999</v>
      </c>
      <c r="AB283" s="60">
        <v>40231160350.935501</v>
      </c>
      <c r="AC283" s="60">
        <v>57844646520.095497</v>
      </c>
      <c r="AD283" s="60">
        <v>11.2</v>
      </c>
      <c r="AE283" s="60">
        <v>2642699795.2511001</v>
      </c>
      <c r="AF283" s="60">
        <v>12.35</v>
      </c>
      <c r="AG283" s="60" t="s">
        <v>2038</v>
      </c>
      <c r="AH283" s="60" t="s">
        <v>544</v>
      </c>
      <c r="AI283" s="60">
        <v>6527100410.2538004</v>
      </c>
      <c r="AJ283" s="60">
        <v>2950461065.7625999</v>
      </c>
      <c r="AK283" s="60">
        <v>1.73</v>
      </c>
      <c r="AL283" s="60">
        <v>45365701847.165703</v>
      </c>
      <c r="AM283" s="60">
        <v>1904085553.4006</v>
      </c>
      <c r="AN283" s="60">
        <v>629495389.38460004</v>
      </c>
      <c r="AO283" s="60">
        <v>1110053791.0546999</v>
      </c>
      <c r="AP283" s="60">
        <v>5308849897.8808002</v>
      </c>
      <c r="AQ283" s="60">
        <v>57844646520.095497</v>
      </c>
      <c r="AR283" s="60">
        <v>1.69</v>
      </c>
      <c r="AS283" s="60">
        <v>5434707992.1511002</v>
      </c>
      <c r="AT283" s="60">
        <v>11237154201.5389</v>
      </c>
      <c r="AU283" s="85">
        <v>114942</v>
      </c>
      <c r="AV283" s="60">
        <v>2463844774.7479</v>
      </c>
      <c r="AW283" s="60">
        <v>424987192.65020001</v>
      </c>
      <c r="AX283" s="60" t="s">
        <v>544</v>
      </c>
      <c r="AY283" s="60">
        <v>5593160861.0136995</v>
      </c>
      <c r="AZ283" s="60">
        <v>14567610144.375</v>
      </c>
      <c r="BA283" s="60">
        <v>14778048156.6835</v>
      </c>
      <c r="BB283" s="60" t="s">
        <v>1808</v>
      </c>
      <c r="BC283" s="60">
        <v>58151088630.770897</v>
      </c>
      <c r="BD283" s="60">
        <v>176434426.24079999</v>
      </c>
      <c r="BE283" s="60">
        <v>10284323.771199999</v>
      </c>
      <c r="BF283" s="60">
        <v>351754610.67830002</v>
      </c>
      <c r="BG283" s="60">
        <v>102753586.0722</v>
      </c>
      <c r="BH283" s="60">
        <v>31608363219.236099</v>
      </c>
      <c r="BI283" s="60">
        <v>97822745.907900006</v>
      </c>
      <c r="BJ283" s="60" t="s">
        <v>544</v>
      </c>
      <c r="BK283" s="60">
        <v>524987192.6566</v>
      </c>
      <c r="BL283" s="85" t="s">
        <v>2249</v>
      </c>
      <c r="BM283" s="60" t="s">
        <v>2250</v>
      </c>
      <c r="BN283" s="60">
        <v>171772540.9946</v>
      </c>
      <c r="BO283" s="60">
        <v>55127907278.118401</v>
      </c>
      <c r="BP283" s="60">
        <v>31431928792.9953</v>
      </c>
      <c r="BQ283" s="60">
        <v>5660950307.7393999</v>
      </c>
      <c r="BR283" s="60">
        <v>914574795.14049995</v>
      </c>
      <c r="BS283" s="60">
        <v>1328496414.0195</v>
      </c>
      <c r="BT283" s="60">
        <v>1183337602.5348001</v>
      </c>
      <c r="BU283" s="60">
        <v>1155097336.1394999</v>
      </c>
      <c r="BV283" s="60" t="s">
        <v>544</v>
      </c>
      <c r="BW283" s="60">
        <v>14778060964.0606</v>
      </c>
      <c r="BX283" s="60">
        <v>4830904201.1288996</v>
      </c>
      <c r="BY283" s="60" t="s">
        <v>544</v>
      </c>
      <c r="BZ283" s="60">
        <v>-1088627.0493000001</v>
      </c>
      <c r="CA283" s="60">
        <v>-16956967.214200001</v>
      </c>
      <c r="CB283" s="60" t="s">
        <v>1898</v>
      </c>
      <c r="CC283" s="60">
        <v>554252049.21580005</v>
      </c>
      <c r="CD283" s="60">
        <v>164677254.10890001</v>
      </c>
      <c r="CE283" s="60">
        <v>326549692.64389998</v>
      </c>
      <c r="CF283" s="60">
        <v>5308849897.8808002</v>
      </c>
      <c r="CG283" s="60">
        <v>386142418.0575</v>
      </c>
      <c r="CH283" s="60">
        <v>289677254.11690003</v>
      </c>
      <c r="CI283" s="60" t="s">
        <v>2246</v>
      </c>
      <c r="CJ283" s="60">
        <v>16.2</v>
      </c>
      <c r="CK283" s="60">
        <v>1541675205.0167</v>
      </c>
      <c r="CL283" s="60">
        <v>209</v>
      </c>
      <c r="CM283" s="85">
        <v>1002327</v>
      </c>
      <c r="CN283" s="60">
        <v>4725922.1315000001</v>
      </c>
      <c r="CO283" s="60">
        <v>97822745.907900006</v>
      </c>
      <c r="CP283" s="60">
        <v>1083952356.6268001</v>
      </c>
      <c r="CQ283" s="60">
        <v>43607569162.626999</v>
      </c>
      <c r="CR283" s="60">
        <v>435450.81969999999</v>
      </c>
      <c r="CS283" s="60">
        <v>4725922.1315000001</v>
      </c>
      <c r="CT283" s="60">
        <v>321477971.33209997</v>
      </c>
      <c r="CU283" s="60">
        <v>203509221.32449999</v>
      </c>
      <c r="CV283" s="60">
        <v>326549692.64389998</v>
      </c>
      <c r="CW283" s="60">
        <v>524987192.6566</v>
      </c>
      <c r="CX283" s="60">
        <v>912179815.6322</v>
      </c>
      <c r="CY283" s="60">
        <v>12</v>
      </c>
      <c r="CZ283" s="60">
        <f t="shared" si="8"/>
        <v>7.8079999995002884</v>
      </c>
      <c r="DA283" s="60" t="str">
        <f t="shared" si="9"/>
        <v>N</v>
      </c>
    </row>
    <row r="284" spans="1:105">
      <c r="A284" s="13" t="s">
        <v>1036</v>
      </c>
      <c r="B284" s="13">
        <v>114942</v>
      </c>
      <c r="C284" s="13">
        <v>2023</v>
      </c>
      <c r="D284" s="13" t="s">
        <v>1</v>
      </c>
      <c r="E284" s="13" t="s">
        <v>13</v>
      </c>
      <c r="F284" s="84" t="s">
        <v>1804</v>
      </c>
      <c r="G284" s="60" t="s">
        <v>2035</v>
      </c>
      <c r="H284" s="60" t="s">
        <v>1814</v>
      </c>
      <c r="I284" s="60" t="s">
        <v>2036</v>
      </c>
      <c r="J284" s="60" t="s">
        <v>2246</v>
      </c>
      <c r="K284" s="85">
        <v>1002327</v>
      </c>
      <c r="L284" s="60">
        <v>470386900000</v>
      </c>
      <c r="M284" s="60">
        <v>60221085639.272797</v>
      </c>
      <c r="N284" s="60">
        <v>661554218.30920005</v>
      </c>
      <c r="O284" s="60">
        <v>367942644.93180001</v>
      </c>
      <c r="P284" s="60">
        <v>-0.08</v>
      </c>
      <c r="Q284" s="60">
        <v>755869926.9109</v>
      </c>
      <c r="R284" s="85" t="s">
        <v>544</v>
      </c>
      <c r="S284" s="85" t="s">
        <v>544</v>
      </c>
      <c r="T284" s="60">
        <v>1823146843.9164</v>
      </c>
      <c r="U284" s="60" t="s">
        <v>544</v>
      </c>
      <c r="V284" s="60" t="s">
        <v>544</v>
      </c>
      <c r="W284" s="60" t="s">
        <v>2037</v>
      </c>
      <c r="X284" s="60">
        <v>1019728587.7336</v>
      </c>
      <c r="Y284" s="60">
        <v>43621904999.1175</v>
      </c>
      <c r="Z284" s="60">
        <v>6.03</v>
      </c>
      <c r="AA284" s="60">
        <v>199948790.13730001</v>
      </c>
      <c r="AB284" s="60">
        <v>38959352189.688103</v>
      </c>
      <c r="AC284" s="60">
        <v>60221085639.272797</v>
      </c>
      <c r="AD284" s="60">
        <v>10.5</v>
      </c>
      <c r="AE284" s="60">
        <v>2249519907.4797001</v>
      </c>
      <c r="AF284" s="60">
        <v>17.3</v>
      </c>
      <c r="AG284" s="60" t="s">
        <v>2038</v>
      </c>
      <c r="AH284" s="60" t="s">
        <v>544</v>
      </c>
      <c r="AI284" s="60">
        <v>6403840736.4462996</v>
      </c>
      <c r="AJ284" s="60">
        <v>2862347970.3744998</v>
      </c>
      <c r="AK284" s="60">
        <v>1.8</v>
      </c>
      <c r="AL284" s="60">
        <v>47748022012.955902</v>
      </c>
      <c r="AM284" s="60">
        <v>2098834975.9958</v>
      </c>
      <c r="AN284" s="60">
        <v>1647228267.5766001</v>
      </c>
      <c r="AO284" s="60">
        <v>533772884.3125</v>
      </c>
      <c r="AP284" s="60">
        <v>5656202790.0743999</v>
      </c>
      <c r="AQ284" s="60">
        <v>60221085639.272797</v>
      </c>
      <c r="AR284" s="60">
        <v>2.2799999999999998</v>
      </c>
      <c r="AS284" s="60">
        <v>5684867493.6932001</v>
      </c>
      <c r="AT284" s="60">
        <v>11321776979.4561</v>
      </c>
      <c r="AU284" s="85">
        <v>114942</v>
      </c>
      <c r="AV284" s="60">
        <v>2877326846.3164001</v>
      </c>
      <c r="AW284" s="60">
        <v>2449865573.8171</v>
      </c>
      <c r="AX284" s="60" t="s">
        <v>544</v>
      </c>
      <c r="AY284" s="60">
        <v>5111867877.8542004</v>
      </c>
      <c r="AZ284" s="60">
        <v>16802189217.771299</v>
      </c>
      <c r="BA284" s="60">
        <v>12536551015.886101</v>
      </c>
      <c r="BB284" s="60" t="s">
        <v>1808</v>
      </c>
      <c r="BC284" s="60">
        <v>60820996021.974998</v>
      </c>
      <c r="BD284" s="60">
        <v>152758929.69119999</v>
      </c>
      <c r="BE284" s="60">
        <v>9051337.8554999996</v>
      </c>
      <c r="BF284" s="60">
        <v>984982716.5316</v>
      </c>
      <c r="BG284" s="60">
        <v>94597362.679199994</v>
      </c>
      <c r="BH284" s="60">
        <v>28970195873.196301</v>
      </c>
      <c r="BI284" s="60">
        <v>432953527.01130003</v>
      </c>
      <c r="BJ284" s="60" t="s">
        <v>544</v>
      </c>
      <c r="BK284" s="60">
        <v>531481244.31800002</v>
      </c>
      <c r="BL284" s="85" t="s">
        <v>2249</v>
      </c>
      <c r="BM284" s="60" t="s">
        <v>2250</v>
      </c>
      <c r="BN284" s="60">
        <v>260517219.26640001</v>
      </c>
      <c r="BO284" s="60">
        <v>57823441291.923203</v>
      </c>
      <c r="BP284" s="60">
        <v>28817436943.5051</v>
      </c>
      <c r="BQ284" s="60">
        <v>8681961335.2544003</v>
      </c>
      <c r="BR284" s="60">
        <v>901625912.03779995</v>
      </c>
      <c r="BS284" s="60">
        <v>1588772244.0288999</v>
      </c>
      <c r="BT284" s="60">
        <v>1476302649.8840001</v>
      </c>
      <c r="BU284" s="60">
        <v>1790462168.4637001</v>
      </c>
      <c r="BV284" s="60" t="s">
        <v>544</v>
      </c>
      <c r="BW284" s="60">
        <v>12536551015.886101</v>
      </c>
      <c r="BX284" s="60">
        <v>5208680065.7795</v>
      </c>
      <c r="BY284" s="60" t="s">
        <v>544</v>
      </c>
      <c r="BZ284" s="60">
        <v>9422609.1394999996</v>
      </c>
      <c r="CA284" s="60">
        <v>-3789527.5887000002</v>
      </c>
      <c r="CB284" s="60" t="s">
        <v>1898</v>
      </c>
      <c r="CC284" s="60">
        <v>1469350915.152</v>
      </c>
      <c r="CD284" s="60">
        <v>198553322.2076</v>
      </c>
      <c r="CE284" s="60">
        <v>382703879.08649999</v>
      </c>
      <c r="CF284" s="60">
        <v>5656202790.0743999</v>
      </c>
      <c r="CG284" s="60">
        <v>876123415.56239998</v>
      </c>
      <c r="CH284" s="60">
        <v>373665343.68910003</v>
      </c>
      <c r="CI284" s="60" t="s">
        <v>2246</v>
      </c>
      <c r="CJ284" s="60">
        <v>16.399999999999999</v>
      </c>
      <c r="CK284" s="60">
        <v>2666956855.3101001</v>
      </c>
      <c r="CL284" s="60">
        <v>241</v>
      </c>
      <c r="CM284" s="85">
        <v>1002327</v>
      </c>
      <c r="CN284" s="60">
        <v>8014338.7517999997</v>
      </c>
      <c r="CO284" s="60">
        <v>432953527.01130003</v>
      </c>
      <c r="CP284" s="60">
        <v>1280245807</v>
      </c>
      <c r="CQ284" s="60">
        <v>43621904999.1175</v>
      </c>
      <c r="CR284" s="60">
        <v>371271.28399999999</v>
      </c>
      <c r="CS284" s="60">
        <v>8014338.7517999997</v>
      </c>
      <c r="CT284" s="60">
        <v>325156830.06190002</v>
      </c>
      <c r="CU284" s="60">
        <v>206324414.2561</v>
      </c>
      <c r="CV284" s="60">
        <v>382703879.08649999</v>
      </c>
      <c r="CW284" s="60">
        <v>531481244.31800002</v>
      </c>
      <c r="CX284" s="60">
        <v>1019728587.7336</v>
      </c>
      <c r="CY284" s="60">
        <v>13.4</v>
      </c>
      <c r="CZ284" s="60">
        <f t="shared" si="8"/>
        <v>7.8110000011896199</v>
      </c>
      <c r="DA284" s="60" t="str">
        <f t="shared" si="9"/>
        <v>N</v>
      </c>
    </row>
    <row r="285" spans="1:105">
      <c r="A285" s="13" t="s">
        <v>1037</v>
      </c>
      <c r="B285" s="13">
        <v>114943</v>
      </c>
      <c r="C285" s="13">
        <v>2022</v>
      </c>
      <c r="D285" s="13" t="s">
        <v>1</v>
      </c>
      <c r="E285" s="13" t="s">
        <v>13</v>
      </c>
      <c r="F285" s="84" t="s">
        <v>1812</v>
      </c>
      <c r="G285" s="60" t="s">
        <v>2035</v>
      </c>
      <c r="H285" s="60" t="s">
        <v>2000</v>
      </c>
      <c r="I285" s="60" t="s">
        <v>2036</v>
      </c>
      <c r="J285" s="60" t="s">
        <v>1039</v>
      </c>
      <c r="K285" s="85">
        <v>107695</v>
      </c>
      <c r="L285" s="60">
        <v>460448000000</v>
      </c>
      <c r="M285" s="60">
        <v>58971311479.183998</v>
      </c>
      <c r="N285" s="60">
        <v>366457479.53170002</v>
      </c>
      <c r="O285" s="60">
        <v>168122438.5354</v>
      </c>
      <c r="P285" s="60">
        <v>-0.08</v>
      </c>
      <c r="Q285" s="60">
        <v>883721823.82710004</v>
      </c>
      <c r="R285" s="85" t="s">
        <v>544</v>
      </c>
      <c r="S285" s="85" t="s">
        <v>544</v>
      </c>
      <c r="T285" s="60">
        <v>3160758196.9236002</v>
      </c>
      <c r="U285" s="60" t="s">
        <v>544</v>
      </c>
      <c r="V285" s="60" t="s">
        <v>544</v>
      </c>
      <c r="W285" s="60" t="s">
        <v>2037</v>
      </c>
      <c r="X285" s="60">
        <v>737897028.73580003</v>
      </c>
      <c r="Y285" s="60">
        <v>45161014347.152603</v>
      </c>
      <c r="Z285" s="60">
        <v>4.8</v>
      </c>
      <c r="AA285" s="60" t="s">
        <v>544</v>
      </c>
      <c r="AB285" s="60">
        <v>44662743343.0224</v>
      </c>
      <c r="AC285" s="60">
        <v>58971311479.183998</v>
      </c>
      <c r="AD285" s="60">
        <v>14.28</v>
      </c>
      <c r="AE285" s="60">
        <v>2959310963.3042002</v>
      </c>
      <c r="AF285" s="60">
        <v>15.42</v>
      </c>
      <c r="AG285" s="60" t="s">
        <v>2038</v>
      </c>
      <c r="AH285" s="60" t="s">
        <v>544</v>
      </c>
      <c r="AI285" s="60">
        <v>9037525615.3325005</v>
      </c>
      <c r="AJ285" s="60">
        <v>4697681865.0548</v>
      </c>
      <c r="AK285" s="60">
        <v>1.26</v>
      </c>
      <c r="AL285" s="60">
        <v>48116124490.784401</v>
      </c>
      <c r="AM285" s="60">
        <v>1313101946.8053999</v>
      </c>
      <c r="AN285" s="60">
        <v>666239754.14100003</v>
      </c>
      <c r="AO285" s="60">
        <v>858401639.39919996</v>
      </c>
      <c r="AP285" s="60">
        <v>8291162910.3667002</v>
      </c>
      <c r="AQ285" s="60">
        <v>58971311479.183998</v>
      </c>
      <c r="AR285" s="60">
        <v>1.04</v>
      </c>
      <c r="AS285" s="60">
        <v>8508196721.8559999</v>
      </c>
      <c r="AT285" s="60">
        <v>27448719264.0518</v>
      </c>
      <c r="AU285" s="85">
        <v>114943</v>
      </c>
      <c r="AV285" s="60">
        <v>3500909323.9945998</v>
      </c>
      <c r="AW285" s="60">
        <v>1117763832.0388</v>
      </c>
      <c r="AX285" s="60" t="s">
        <v>544</v>
      </c>
      <c r="AY285" s="60">
        <v>6955212602.9041996</v>
      </c>
      <c r="AZ285" s="60">
        <v>14202945697.630301</v>
      </c>
      <c r="BA285" s="60" t="s">
        <v>544</v>
      </c>
      <c r="BB285" s="60" t="s">
        <v>1808</v>
      </c>
      <c r="BC285" s="60">
        <v>63285040987.656799</v>
      </c>
      <c r="BD285" s="60">
        <v>475102459.04680002</v>
      </c>
      <c r="BE285" s="60">
        <v>518301741.83649999</v>
      </c>
      <c r="BF285" s="60" t="s">
        <v>544</v>
      </c>
      <c r="BG285" s="60">
        <v>157428278.69859999</v>
      </c>
      <c r="BH285" s="60">
        <v>35105712092.410698</v>
      </c>
      <c r="BI285" s="60">
        <v>157351434.43630001</v>
      </c>
      <c r="BJ285" s="60" t="s">
        <v>544</v>
      </c>
      <c r="BK285" s="60">
        <v>394018954.94330001</v>
      </c>
      <c r="BL285" s="85" t="s">
        <v>2251</v>
      </c>
      <c r="BM285" s="60" t="s">
        <v>2252</v>
      </c>
      <c r="BN285" s="60">
        <v>271631659.85350001</v>
      </c>
      <c r="BO285" s="60">
        <v>57247694675.794998</v>
      </c>
      <c r="BP285" s="60">
        <v>34630609633.363899</v>
      </c>
      <c r="BQ285" s="60">
        <v>7924987193.1302004</v>
      </c>
      <c r="BR285" s="60">
        <v>1606698258.2995999</v>
      </c>
      <c r="BS285" s="60">
        <v>281595799.19840002</v>
      </c>
      <c r="BT285" s="60">
        <v>1837346311.5929999</v>
      </c>
      <c r="BU285" s="60">
        <v>1002625512.3593</v>
      </c>
      <c r="BV285" s="60" t="s">
        <v>544</v>
      </c>
      <c r="BW285" s="60">
        <v>13620056353.3307</v>
      </c>
      <c r="BX285" s="60">
        <v>8041419057.8916998</v>
      </c>
      <c r="BY285" s="60" t="s">
        <v>544</v>
      </c>
      <c r="BZ285" s="60">
        <v>16098872.9519</v>
      </c>
      <c r="CA285" s="60" t="s">
        <v>544</v>
      </c>
      <c r="CB285" s="60" t="s">
        <v>1979</v>
      </c>
      <c r="CC285" s="60">
        <v>615855532.82630002</v>
      </c>
      <c r="CD285" s="60">
        <v>477817622.98140001</v>
      </c>
      <c r="CE285" s="60">
        <v>471606045.11220002</v>
      </c>
      <c r="CF285" s="60">
        <v>8291162910.3667002</v>
      </c>
      <c r="CG285" s="60">
        <v>401306352.48470002</v>
      </c>
      <c r="CH285" s="60">
        <v>85271516.398900002</v>
      </c>
      <c r="CI285" s="60" t="s">
        <v>1039</v>
      </c>
      <c r="CJ285" s="60">
        <v>20.239999999999998</v>
      </c>
      <c r="CK285" s="60">
        <v>1404136782.8768001</v>
      </c>
      <c r="CL285" s="60">
        <v>130.86000000000001</v>
      </c>
      <c r="CM285" s="85">
        <v>107695</v>
      </c>
      <c r="CN285" s="60">
        <v>-922131.14760000003</v>
      </c>
      <c r="CO285" s="60">
        <v>157351434.43630001</v>
      </c>
      <c r="CP285" s="60">
        <v>1009528688.5892</v>
      </c>
      <c r="CQ285" s="60">
        <v>45161014347.152603</v>
      </c>
      <c r="CR285" s="60">
        <v>204918.03279999999</v>
      </c>
      <c r="CS285" s="60">
        <v>-922131.14760000003</v>
      </c>
      <c r="CT285" s="60">
        <v>240010245.917</v>
      </c>
      <c r="CU285" s="60">
        <v>154008709.02630001</v>
      </c>
      <c r="CV285" s="60">
        <v>471606045.11220002</v>
      </c>
      <c r="CW285" s="60">
        <v>394018954.94330001</v>
      </c>
      <c r="CX285" s="60">
        <v>737897028.73580003</v>
      </c>
      <c r="CY285" s="60">
        <v>18</v>
      </c>
      <c r="CZ285" s="60">
        <f t="shared" si="8"/>
        <v>7.8079999995002884</v>
      </c>
      <c r="DA285" s="60" t="str">
        <f t="shared" si="9"/>
        <v>N: parent data from row 289</v>
      </c>
    </row>
    <row r="286" spans="1:105">
      <c r="A286" s="13" t="s">
        <v>1037</v>
      </c>
      <c r="B286" s="13">
        <v>114943</v>
      </c>
      <c r="C286" s="13">
        <v>2023</v>
      </c>
      <c r="D286" s="13" t="s">
        <v>1</v>
      </c>
      <c r="E286" s="13" t="s">
        <v>13</v>
      </c>
      <c r="F286" s="84" t="s">
        <v>1804</v>
      </c>
      <c r="G286" s="60" t="s">
        <v>2035</v>
      </c>
      <c r="H286" s="60" t="s">
        <v>2000</v>
      </c>
      <c r="I286" s="60" t="s">
        <v>2036</v>
      </c>
      <c r="J286" s="60" t="s">
        <v>1039</v>
      </c>
      <c r="K286" s="85">
        <v>107695</v>
      </c>
      <c r="L286" s="60">
        <v>493857700000</v>
      </c>
      <c r="M286" s="60">
        <v>63225924967.9664</v>
      </c>
      <c r="N286" s="60">
        <v>361669440.47750002</v>
      </c>
      <c r="O286" s="60">
        <v>114313148.10699999</v>
      </c>
      <c r="P286" s="60">
        <v>-0.18</v>
      </c>
      <c r="Q286" s="60">
        <v>899052617.96580005</v>
      </c>
      <c r="R286" s="85" t="s">
        <v>544</v>
      </c>
      <c r="S286" s="85" t="s">
        <v>544</v>
      </c>
      <c r="T286" s="60">
        <v>3987466392.9403</v>
      </c>
      <c r="U286" s="60" t="s">
        <v>544</v>
      </c>
      <c r="V286" s="60" t="s">
        <v>544</v>
      </c>
      <c r="W286" s="60" t="s">
        <v>2037</v>
      </c>
      <c r="X286" s="60">
        <v>838919472.41100001</v>
      </c>
      <c r="Y286" s="60">
        <v>48786813460.755699</v>
      </c>
      <c r="Z286" s="60">
        <v>5.96</v>
      </c>
      <c r="AA286" s="60" t="s">
        <v>544</v>
      </c>
      <c r="AB286" s="60">
        <v>46370183068.088303</v>
      </c>
      <c r="AC286" s="60">
        <v>63225924967.9664</v>
      </c>
      <c r="AD286" s="60">
        <v>14.38</v>
      </c>
      <c r="AE286" s="60">
        <v>2796556138.3527002</v>
      </c>
      <c r="AF286" s="60">
        <v>18.53</v>
      </c>
      <c r="AG286" s="60" t="s">
        <v>2038</v>
      </c>
      <c r="AH286" s="60" t="s">
        <v>544</v>
      </c>
      <c r="AI286" s="60">
        <v>9733196772.2982006</v>
      </c>
      <c r="AJ286" s="60">
        <v>4142465752.7937999</v>
      </c>
      <c r="AK286" s="60">
        <v>1.43</v>
      </c>
      <c r="AL286" s="60">
        <v>51268518747.7929</v>
      </c>
      <c r="AM286" s="60">
        <v>881090769.29349995</v>
      </c>
      <c r="AN286" s="60">
        <v>1753578286.7639999</v>
      </c>
      <c r="AO286" s="60">
        <v>1026155421.6847</v>
      </c>
      <c r="AP286" s="60">
        <v>8921405708.5375996</v>
      </c>
      <c r="AQ286" s="60">
        <v>63225924967.9664</v>
      </c>
      <c r="AR286" s="60">
        <v>1.07</v>
      </c>
      <c r="AS286" s="60">
        <v>8980040966.4981995</v>
      </c>
      <c r="AT286" s="60">
        <v>26897452306.7472</v>
      </c>
      <c r="AU286" s="85">
        <v>114943</v>
      </c>
      <c r="AV286" s="60">
        <v>3200294456.0482998</v>
      </c>
      <c r="AW286" s="60">
        <v>1199667135.9073999</v>
      </c>
      <c r="AX286" s="60" t="s">
        <v>544</v>
      </c>
      <c r="AY286" s="60">
        <v>6282473433.9427004</v>
      </c>
      <c r="AZ286" s="60">
        <v>16924875173.4561</v>
      </c>
      <c r="BA286" s="60">
        <v>12802.4581</v>
      </c>
      <c r="BB286" s="60" t="s">
        <v>1808</v>
      </c>
      <c r="BC286" s="60">
        <v>67677467663.486099</v>
      </c>
      <c r="BD286" s="60">
        <v>552221226.39139998</v>
      </c>
      <c r="BE286" s="60">
        <v>540340545.30239999</v>
      </c>
      <c r="BF286" s="60">
        <v>259121751.33680001</v>
      </c>
      <c r="BG286" s="60">
        <v>168813212.111</v>
      </c>
      <c r="BH286" s="60">
        <v>33836487000.351799</v>
      </c>
      <c r="BI286" s="60">
        <v>670951222.53260005</v>
      </c>
      <c r="BJ286" s="60" t="s">
        <v>544</v>
      </c>
      <c r="BK286" s="60">
        <v>406951734.67110002</v>
      </c>
      <c r="BL286" s="85" t="s">
        <v>2251</v>
      </c>
      <c r="BM286" s="60" t="s">
        <v>2252</v>
      </c>
      <c r="BN286" s="60">
        <v>303968761.95599997</v>
      </c>
      <c r="BO286" s="60">
        <v>61145384704.552597</v>
      </c>
      <c r="BP286" s="60">
        <v>33284265773.9604</v>
      </c>
      <c r="BQ286" s="60">
        <v>10187107923.170099</v>
      </c>
      <c r="BR286" s="60">
        <v>1851760337.7028999</v>
      </c>
      <c r="BS286" s="60">
        <v>522327486.79790002</v>
      </c>
      <c r="BT286" s="60">
        <v>1282038151.1298001</v>
      </c>
      <c r="BU286" s="60">
        <v>1689169120.2139001</v>
      </c>
      <c r="BV286" s="60" t="s">
        <v>544</v>
      </c>
      <c r="BW286" s="60">
        <v>11645704773.5432</v>
      </c>
      <c r="BX286" s="60">
        <v>8737472793.4459</v>
      </c>
      <c r="BY286" s="60" t="s">
        <v>544</v>
      </c>
      <c r="BZ286" s="60">
        <v>9115350.1458000001</v>
      </c>
      <c r="CA286" s="60" t="s">
        <v>544</v>
      </c>
      <c r="CB286" s="60" t="s">
        <v>1979</v>
      </c>
      <c r="CC286" s="60">
        <v>1631353219.5697999</v>
      </c>
      <c r="CD286" s="60">
        <v>450902573.22539997</v>
      </c>
      <c r="CE286" s="60">
        <v>614479579.98580003</v>
      </c>
      <c r="CF286" s="60">
        <v>8921405708.5375996</v>
      </c>
      <c r="CG286" s="60">
        <v>902586096.39310002</v>
      </c>
      <c r="CH286" s="60">
        <v>37011906.280400001</v>
      </c>
      <c r="CI286" s="60" t="s">
        <v>1039</v>
      </c>
      <c r="CJ286" s="60">
        <v>20.99</v>
      </c>
      <c r="CK286" s="60">
        <v>2592497759.1750002</v>
      </c>
      <c r="CL286" s="60">
        <v>134.66999999999999</v>
      </c>
      <c r="CM286" s="85">
        <v>107695</v>
      </c>
      <c r="CN286" s="60">
        <v>-2240430.1623</v>
      </c>
      <c r="CO286" s="60">
        <v>670951222.53260005</v>
      </c>
      <c r="CP286" s="60">
        <v>1142888234.3670001</v>
      </c>
      <c r="CQ286" s="60">
        <v>48786813460.755699</v>
      </c>
      <c r="CR286" s="60">
        <v>742542.56810000003</v>
      </c>
      <c r="CS286" s="60">
        <v>-2240430.1623</v>
      </c>
      <c r="CT286" s="60">
        <v>255780309.78049999</v>
      </c>
      <c r="CU286" s="60">
        <v>151171424.8906</v>
      </c>
      <c r="CV286" s="60">
        <v>614479579.98580003</v>
      </c>
      <c r="CW286" s="60">
        <v>406951734.67110002</v>
      </c>
      <c r="CX286" s="60">
        <v>838919472.41100001</v>
      </c>
      <c r="CY286" s="60">
        <v>18.84</v>
      </c>
      <c r="CZ286" s="60">
        <f t="shared" si="8"/>
        <v>7.8110000011896137</v>
      </c>
      <c r="DA286" s="60" t="str">
        <f t="shared" si="9"/>
        <v>N: parent data from row 289</v>
      </c>
    </row>
    <row r="287" spans="1:105">
      <c r="A287" s="13" t="s">
        <v>1038</v>
      </c>
      <c r="B287" s="13">
        <v>1453378</v>
      </c>
      <c r="C287" s="13">
        <v>2022</v>
      </c>
      <c r="D287" s="13" t="s">
        <v>1</v>
      </c>
      <c r="E287" s="13" t="s">
        <v>507</v>
      </c>
      <c r="F287" s="84" t="s">
        <v>1812</v>
      </c>
      <c r="G287" s="60" t="s">
        <v>2012</v>
      </c>
      <c r="H287" s="60" t="s">
        <v>2084</v>
      </c>
      <c r="I287" s="60" t="s">
        <v>2013</v>
      </c>
      <c r="J287" s="60" t="s">
        <v>1039</v>
      </c>
      <c r="K287" s="85">
        <v>107695</v>
      </c>
      <c r="L287" s="60">
        <v>2439700000</v>
      </c>
      <c r="M287" s="60">
        <v>1521640829.9834001</v>
      </c>
      <c r="N287" s="60">
        <v>0</v>
      </c>
      <c r="O287" s="60">
        <v>-374219.9852</v>
      </c>
      <c r="P287" s="60">
        <v>-0.44</v>
      </c>
      <c r="Q287" s="60" t="s">
        <v>544</v>
      </c>
      <c r="R287" s="85" t="s">
        <v>544</v>
      </c>
      <c r="S287" s="85" t="s">
        <v>544</v>
      </c>
      <c r="T287" s="60">
        <v>670851693.5402</v>
      </c>
      <c r="U287" s="60" t="s">
        <v>544</v>
      </c>
      <c r="V287" s="60" t="s">
        <v>544</v>
      </c>
      <c r="W287" s="60" t="s">
        <v>2014</v>
      </c>
      <c r="X287" s="60">
        <v>25072739.011100002</v>
      </c>
      <c r="Y287" s="60">
        <v>287650428.65450001</v>
      </c>
      <c r="Z287" s="60">
        <v>9.6</v>
      </c>
      <c r="AA287" s="60">
        <v>24947999.015999999</v>
      </c>
      <c r="AB287" s="60">
        <v>1061474988.1332999</v>
      </c>
      <c r="AC287" s="60">
        <v>1521640829.9834001</v>
      </c>
      <c r="AD287" s="60" t="s">
        <v>544</v>
      </c>
      <c r="AE287" s="60" t="s">
        <v>544</v>
      </c>
      <c r="AF287" s="60">
        <v>17.52</v>
      </c>
      <c r="AG287" s="60" t="s">
        <v>2015</v>
      </c>
      <c r="AH287" s="60">
        <v>124739.9951</v>
      </c>
      <c r="AI287" s="60">
        <v>177193163.01109999</v>
      </c>
      <c r="AJ287" s="60">
        <v>460727171.82800001</v>
      </c>
      <c r="AK287" s="60">
        <v>1.91</v>
      </c>
      <c r="AL287" s="60">
        <v>541870538.62750006</v>
      </c>
      <c r="AM287" s="60">
        <v>3118499.8769999999</v>
      </c>
      <c r="AN287" s="60">
        <v>35426158.602700002</v>
      </c>
      <c r="AO287" s="60">
        <v>134532084.6938</v>
      </c>
      <c r="AP287" s="60">
        <v>179376112.92500001</v>
      </c>
      <c r="AQ287" s="60">
        <v>1521640829.9834001</v>
      </c>
      <c r="AR287" s="60">
        <v>0</v>
      </c>
      <c r="AS287" s="60">
        <v>180561142.87830001</v>
      </c>
      <c r="AT287" s="60">
        <v>670851693.5402</v>
      </c>
      <c r="AU287" s="85">
        <v>1453378</v>
      </c>
      <c r="AV287" s="60" t="s">
        <v>544</v>
      </c>
      <c r="AW287" s="60">
        <v>32557138.7159</v>
      </c>
      <c r="AX287" s="60" t="s">
        <v>544</v>
      </c>
      <c r="AY287" s="60">
        <v>460727171.82800001</v>
      </c>
      <c r="AZ287" s="60">
        <v>114261835.49330001</v>
      </c>
      <c r="BA287" s="60" t="s">
        <v>544</v>
      </c>
      <c r="BB287" s="60" t="s">
        <v>1808</v>
      </c>
      <c r="BC287" s="60" t="s">
        <v>544</v>
      </c>
      <c r="BD287" s="60">
        <v>7047809.7220000001</v>
      </c>
      <c r="BE287" s="60" t="s">
        <v>544</v>
      </c>
      <c r="BF287" s="60" t="s">
        <v>544</v>
      </c>
      <c r="BG287" s="60">
        <v>3492719.8621999999</v>
      </c>
      <c r="BH287" s="60">
        <v>1131578865.3682001</v>
      </c>
      <c r="BI287" s="60">
        <v>15343019.3948</v>
      </c>
      <c r="BJ287" s="60" t="s">
        <v>544</v>
      </c>
      <c r="BK287" s="60">
        <v>6735959.7342999997</v>
      </c>
      <c r="BL287" s="85" t="s">
        <v>544</v>
      </c>
      <c r="BM287" s="60" t="s">
        <v>544</v>
      </c>
      <c r="BN287" s="60">
        <v>4553009.8203999996</v>
      </c>
      <c r="BO287" s="60">
        <v>1380684635.543</v>
      </c>
      <c r="BP287" s="60">
        <v>1124531055.6461999</v>
      </c>
      <c r="BQ287" s="60">
        <v>132037284.7922</v>
      </c>
      <c r="BR287" s="60" t="s">
        <v>544</v>
      </c>
      <c r="BS287" s="60">
        <v>124739.9951</v>
      </c>
      <c r="BT287" s="60">
        <v>196714972.2412</v>
      </c>
      <c r="BU287" s="60">
        <v>52765017.918799996</v>
      </c>
      <c r="BV287" s="60" t="s">
        <v>544</v>
      </c>
      <c r="BW287" s="60" t="s">
        <v>544</v>
      </c>
      <c r="BX287" s="60">
        <v>177193163.01109999</v>
      </c>
      <c r="BY287" s="60" t="s">
        <v>544</v>
      </c>
      <c r="BZ287" s="60" t="s">
        <v>544</v>
      </c>
      <c r="CA287" s="60" t="s">
        <v>544</v>
      </c>
      <c r="CB287" s="60" t="s">
        <v>1979</v>
      </c>
      <c r="CC287" s="60" t="s">
        <v>544</v>
      </c>
      <c r="CD287" s="60">
        <v>3056129.8794999998</v>
      </c>
      <c r="CE287" s="60">
        <v>23139269.087299999</v>
      </c>
      <c r="CF287" s="60">
        <v>179376112.92500001</v>
      </c>
      <c r="CG287" s="60">
        <v>7733879.6950000003</v>
      </c>
      <c r="CH287" s="60" t="s">
        <v>544</v>
      </c>
      <c r="CI287" s="60" t="s">
        <v>1039</v>
      </c>
      <c r="CJ287" s="60">
        <v>16.7</v>
      </c>
      <c r="CK287" s="60">
        <v>60498897.613799997</v>
      </c>
      <c r="CL287" s="60" t="s">
        <v>544</v>
      </c>
      <c r="CM287" s="85">
        <v>107695</v>
      </c>
      <c r="CN287" s="60" t="s">
        <v>544</v>
      </c>
      <c r="CO287" s="60">
        <v>15343019.3948</v>
      </c>
      <c r="CP287" s="60">
        <v>29625748.831500001</v>
      </c>
      <c r="CQ287" s="60">
        <v>287650428.65450001</v>
      </c>
      <c r="CR287" s="60" t="s">
        <v>544</v>
      </c>
      <c r="CS287" s="60" t="s">
        <v>544</v>
      </c>
      <c r="CT287" s="60">
        <v>9043649.6433000006</v>
      </c>
      <c r="CU287" s="60">
        <v>-2307689.909</v>
      </c>
      <c r="CV287" s="60">
        <v>23139269.087299999</v>
      </c>
      <c r="CW287" s="60">
        <v>6735959.7342999997</v>
      </c>
      <c r="CX287" s="60">
        <v>25072739.011100002</v>
      </c>
      <c r="CY287" s="60">
        <v>16.7</v>
      </c>
      <c r="CZ287" s="60">
        <f t="shared" si="8"/>
        <v>1.6033349999070512</v>
      </c>
      <c r="DA287" s="60" t="str">
        <f t="shared" si="9"/>
        <v>N: parent data from row 289</v>
      </c>
    </row>
    <row r="288" spans="1:105">
      <c r="A288" s="13" t="s">
        <v>1038</v>
      </c>
      <c r="B288" s="13">
        <v>1453378</v>
      </c>
      <c r="C288" s="13">
        <v>2023</v>
      </c>
      <c r="D288" s="13" t="s">
        <v>1</v>
      </c>
      <c r="E288" s="13" t="s">
        <v>507</v>
      </c>
      <c r="F288" s="84" t="s">
        <v>1804</v>
      </c>
      <c r="G288" s="60" t="s">
        <v>2012</v>
      </c>
      <c r="H288" s="60" t="s">
        <v>2000</v>
      </c>
      <c r="I288" s="60" t="s">
        <v>2013</v>
      </c>
      <c r="J288" s="60" t="s">
        <v>1039</v>
      </c>
      <c r="K288" s="85">
        <v>107695</v>
      </c>
      <c r="L288" s="60">
        <v>2507300000</v>
      </c>
      <c r="M288" s="60">
        <v>1577719005.9001</v>
      </c>
      <c r="N288" s="60">
        <v>0</v>
      </c>
      <c r="O288" s="60">
        <v>-2391150.7288000002</v>
      </c>
      <c r="P288" s="60">
        <v>-0.4</v>
      </c>
      <c r="Q288" s="60" t="s">
        <v>544</v>
      </c>
      <c r="R288" s="85" t="s">
        <v>544</v>
      </c>
      <c r="S288" s="85" t="s">
        <v>544</v>
      </c>
      <c r="T288" s="60">
        <v>604583584.28139997</v>
      </c>
      <c r="U288" s="60" t="s">
        <v>544</v>
      </c>
      <c r="V288" s="60" t="s">
        <v>544</v>
      </c>
      <c r="W288" s="60" t="s">
        <v>2014</v>
      </c>
      <c r="X288" s="60">
        <v>28001633.535100002</v>
      </c>
      <c r="Y288" s="60">
        <v>319155697.28100002</v>
      </c>
      <c r="Z288" s="60">
        <v>8.91</v>
      </c>
      <c r="AA288" s="60">
        <v>37755011.508000001</v>
      </c>
      <c r="AB288" s="60">
        <v>1014414234.2007999</v>
      </c>
      <c r="AC288" s="60">
        <v>1577719005.9001</v>
      </c>
      <c r="AD288" s="60" t="s">
        <v>544</v>
      </c>
      <c r="AE288" s="60" t="s">
        <v>544</v>
      </c>
      <c r="AF288" s="60">
        <v>16.239999999999998</v>
      </c>
      <c r="AG288" s="60" t="s">
        <v>2015</v>
      </c>
      <c r="AH288" s="60">
        <v>62925.019200000002</v>
      </c>
      <c r="AI288" s="60">
        <v>197269935.1293</v>
      </c>
      <c r="AJ288" s="60">
        <v>498492001.94400001</v>
      </c>
      <c r="AK288" s="60">
        <v>2.0299999999999998</v>
      </c>
      <c r="AL288" s="60">
        <v>531464711.99430001</v>
      </c>
      <c r="AM288" s="60">
        <v>2642850.8056000001</v>
      </c>
      <c r="AN288" s="60">
        <v>69657996.232299998</v>
      </c>
      <c r="AO288" s="60">
        <v>177637329.1451</v>
      </c>
      <c r="AP288" s="60">
        <v>196703609.9567</v>
      </c>
      <c r="AQ288" s="60">
        <v>1577719005.9001</v>
      </c>
      <c r="AR288" s="60">
        <v>0</v>
      </c>
      <c r="AS288" s="60">
        <v>198968910.64719999</v>
      </c>
      <c r="AT288" s="60">
        <v>604583584.28139997</v>
      </c>
      <c r="AU288" s="85">
        <v>1453378</v>
      </c>
      <c r="AV288" s="60" t="s">
        <v>544</v>
      </c>
      <c r="AW288" s="60" t="s">
        <v>544</v>
      </c>
      <c r="AX288" s="60" t="s">
        <v>544</v>
      </c>
      <c r="AY288" s="60">
        <v>498492001.94400001</v>
      </c>
      <c r="AZ288" s="60">
        <v>213252890.00099999</v>
      </c>
      <c r="BA288" s="60" t="s">
        <v>544</v>
      </c>
      <c r="BB288" s="60" t="s">
        <v>1808</v>
      </c>
      <c r="BC288" s="60" t="s">
        <v>544</v>
      </c>
      <c r="BD288" s="60">
        <v>4656451.4193000002</v>
      </c>
      <c r="BE288" s="60" t="s">
        <v>544</v>
      </c>
      <c r="BF288" s="60" t="s">
        <v>544</v>
      </c>
      <c r="BG288" s="60">
        <v>2265300.6905</v>
      </c>
      <c r="BH288" s="60">
        <v>1103075586.2254</v>
      </c>
      <c r="BI288" s="60">
        <v>15731254.795</v>
      </c>
      <c r="BJ288" s="60" t="s">
        <v>544</v>
      </c>
      <c r="BK288" s="60">
        <v>7739777.3591</v>
      </c>
      <c r="BL288" s="85" t="s">
        <v>544</v>
      </c>
      <c r="BM288" s="60" t="s">
        <v>544</v>
      </c>
      <c r="BN288" s="60">
        <v>377550.1151</v>
      </c>
      <c r="BO288" s="60">
        <v>1395551075.3740001</v>
      </c>
      <c r="BP288" s="60">
        <v>1098419134.8060999</v>
      </c>
      <c r="BQ288" s="60">
        <v>78530423.9366</v>
      </c>
      <c r="BR288" s="60" t="s">
        <v>544</v>
      </c>
      <c r="BS288" s="60">
        <v>125850.0384</v>
      </c>
      <c r="BT288" s="60">
        <v>140008167.67550001</v>
      </c>
      <c r="BU288" s="60">
        <v>79977699.377800003</v>
      </c>
      <c r="BV288" s="60" t="s">
        <v>544</v>
      </c>
      <c r="BW288" s="60" t="s">
        <v>544</v>
      </c>
      <c r="BX288" s="60">
        <v>197269935.1293</v>
      </c>
      <c r="BY288" s="60" t="s">
        <v>544</v>
      </c>
      <c r="BZ288" s="60" t="s">
        <v>544</v>
      </c>
      <c r="CA288" s="60" t="s">
        <v>544</v>
      </c>
      <c r="CB288" s="60" t="s">
        <v>1979</v>
      </c>
      <c r="CC288" s="60" t="s">
        <v>544</v>
      </c>
      <c r="CD288" s="60">
        <v>2579925.7864000001</v>
      </c>
      <c r="CE288" s="60">
        <v>22967632.000700001</v>
      </c>
      <c r="CF288" s="60">
        <v>196703609.9567</v>
      </c>
      <c r="CG288" s="60">
        <v>17681930.389600001</v>
      </c>
      <c r="CH288" s="60" t="s">
        <v>544</v>
      </c>
      <c r="CI288" s="60" t="s">
        <v>1039</v>
      </c>
      <c r="CJ288" s="60">
        <v>19.440000000000001</v>
      </c>
      <c r="CK288" s="60">
        <v>97659629.767399997</v>
      </c>
      <c r="CL288" s="60" t="s">
        <v>544</v>
      </c>
      <c r="CM288" s="85">
        <v>107695</v>
      </c>
      <c r="CN288" s="60" t="s">
        <v>544</v>
      </c>
      <c r="CO288" s="60">
        <v>15731254.795</v>
      </c>
      <c r="CP288" s="60">
        <v>28379183.650199998</v>
      </c>
      <c r="CQ288" s="60">
        <v>319155697.28100002</v>
      </c>
      <c r="CR288" s="60" t="s">
        <v>544</v>
      </c>
      <c r="CS288" s="60" t="s">
        <v>544</v>
      </c>
      <c r="CT288" s="60">
        <v>9753377.9728999995</v>
      </c>
      <c r="CU288" s="60">
        <v>-2013600.6137999999</v>
      </c>
      <c r="CV288" s="60">
        <v>22967632.000700001</v>
      </c>
      <c r="CW288" s="60">
        <v>7739777.3591</v>
      </c>
      <c r="CX288" s="60">
        <v>28001633.535100002</v>
      </c>
      <c r="CY288" s="60">
        <v>19.440000000000001</v>
      </c>
      <c r="CZ288" s="60">
        <f t="shared" si="8"/>
        <v>1.5891929999091108</v>
      </c>
      <c r="DA288" s="60" t="str">
        <f t="shared" si="9"/>
        <v>N: parent data from row 289</v>
      </c>
    </row>
    <row r="289" spans="1:105">
      <c r="A289" s="13" t="s">
        <v>1039</v>
      </c>
      <c r="B289" s="13">
        <v>107695</v>
      </c>
      <c r="C289" s="13">
        <v>2022</v>
      </c>
      <c r="D289" s="13" t="s">
        <v>1</v>
      </c>
      <c r="E289" s="13" t="s">
        <v>13</v>
      </c>
      <c r="F289" s="84" t="s">
        <v>1812</v>
      </c>
      <c r="G289" s="60" t="s">
        <v>556</v>
      </c>
      <c r="H289" s="60" t="s">
        <v>2084</v>
      </c>
      <c r="I289" s="60" t="s">
        <v>2017</v>
      </c>
      <c r="J289" s="60" t="s">
        <v>1039</v>
      </c>
      <c r="K289" s="85">
        <v>107695</v>
      </c>
      <c r="L289" s="60">
        <v>34600711000000</v>
      </c>
      <c r="M289" s="60">
        <v>4952864442598.5166</v>
      </c>
      <c r="N289" s="60">
        <v>41915974801.902496</v>
      </c>
      <c r="O289" s="60">
        <v>20003006009.707699</v>
      </c>
      <c r="P289" s="60">
        <v>-0.25</v>
      </c>
      <c r="Q289" s="60">
        <v>255714858258.39279</v>
      </c>
      <c r="R289" s="85">
        <v>376682</v>
      </c>
      <c r="S289" s="85">
        <v>14966</v>
      </c>
      <c r="T289" s="60">
        <v>1131104494572.7112</v>
      </c>
      <c r="U289" s="60" t="s">
        <v>544</v>
      </c>
      <c r="V289" s="60" t="s">
        <v>544</v>
      </c>
      <c r="W289" s="60" t="s">
        <v>2018</v>
      </c>
      <c r="X289" s="60">
        <v>93015173192.778793</v>
      </c>
      <c r="Y289" s="60">
        <v>3581564127841.7681</v>
      </c>
      <c r="Z289" s="60">
        <v>12.4</v>
      </c>
      <c r="AA289" s="60">
        <v>146447752631.19479</v>
      </c>
      <c r="AB289" s="60">
        <v>2829635556500.27</v>
      </c>
      <c r="AC289" s="60">
        <v>4952864442598.5166</v>
      </c>
      <c r="AD289" s="60">
        <v>7.85</v>
      </c>
      <c r="AE289" s="60">
        <v>254745634095.8941</v>
      </c>
      <c r="AF289" s="60">
        <v>9.1300000000000008</v>
      </c>
      <c r="AG289" s="60" t="s">
        <v>2019</v>
      </c>
      <c r="AH289" s="60" t="s">
        <v>544</v>
      </c>
      <c r="AI289" s="60">
        <v>407462496374.2301</v>
      </c>
      <c r="AJ289" s="60">
        <v>937254365766.07227</v>
      </c>
      <c r="AK289" s="60">
        <v>2.2200000000000002</v>
      </c>
      <c r="AL289" s="60">
        <v>4295931433799.6968</v>
      </c>
      <c r="AM289" s="60">
        <v>52516461488.335999</v>
      </c>
      <c r="AN289" s="60">
        <v>75422845682.648804</v>
      </c>
      <c r="AO289" s="60">
        <v>452232464877.49121</v>
      </c>
      <c r="AP289" s="60">
        <v>391679931245.79718</v>
      </c>
      <c r="AQ289" s="60">
        <v>4952864442598.5166</v>
      </c>
      <c r="AR289" s="60">
        <v>1.38</v>
      </c>
      <c r="AS289" s="60">
        <v>386212281661.54633</v>
      </c>
      <c r="AT289" s="60">
        <v>1692122387436.46</v>
      </c>
      <c r="AU289" s="85">
        <v>107695</v>
      </c>
      <c r="AV289" s="60" t="s">
        <v>544</v>
      </c>
      <c r="AW289" s="60">
        <v>34737474945.877197</v>
      </c>
      <c r="AX289" s="60">
        <v>79158316.6241</v>
      </c>
      <c r="AY289" s="60">
        <v>1191999999861.9663</v>
      </c>
      <c r="AZ289" s="60">
        <v>1222775837247.4663</v>
      </c>
      <c r="BA289" s="60">
        <v>150107500698.33469</v>
      </c>
      <c r="BB289" s="60" t="s">
        <v>1808</v>
      </c>
      <c r="BC289" s="60">
        <v>5191855138247.9102</v>
      </c>
      <c r="BD289" s="60">
        <v>100785571130.6136</v>
      </c>
      <c r="BE289" s="60">
        <v>16932436299.212999</v>
      </c>
      <c r="BF289" s="60">
        <v>148990409372.9559</v>
      </c>
      <c r="BG289" s="60">
        <v>16616805036.724501</v>
      </c>
      <c r="BH289" s="60">
        <v>3034229887996.7612</v>
      </c>
      <c r="BI289" s="60">
        <v>46029916971.480499</v>
      </c>
      <c r="BJ289" s="60" t="s">
        <v>544</v>
      </c>
      <c r="BK289" s="60">
        <v>32275407955.037201</v>
      </c>
      <c r="BL289" s="85" t="s">
        <v>2253</v>
      </c>
      <c r="BM289" s="60" t="s">
        <v>2254</v>
      </c>
      <c r="BN289" s="60">
        <v>17369739476.946499</v>
      </c>
      <c r="BO289" s="60">
        <v>4417929429777.5527</v>
      </c>
      <c r="BP289" s="60">
        <v>2933444316866.1475</v>
      </c>
      <c r="BQ289" s="60">
        <v>99514600618.307297</v>
      </c>
      <c r="BR289" s="60">
        <v>127163899212.2999</v>
      </c>
      <c r="BS289" s="60">
        <v>35670197533.802399</v>
      </c>
      <c r="BT289" s="60">
        <v>533182078380.85699</v>
      </c>
      <c r="BU289" s="60">
        <v>121086888047.8161</v>
      </c>
      <c r="BV289" s="60">
        <v>16014886914.836</v>
      </c>
      <c r="BW289" s="60" t="s">
        <v>544</v>
      </c>
      <c r="BX289" s="60">
        <v>387411823602.43231</v>
      </c>
      <c r="BY289" s="60" t="s">
        <v>544</v>
      </c>
      <c r="BZ289" s="60">
        <v>71142284.560900003</v>
      </c>
      <c r="CA289" s="60">
        <v>1247065559.5464001</v>
      </c>
      <c r="CB289" s="60" t="s">
        <v>1979</v>
      </c>
      <c r="CC289" s="60">
        <v>57579444596.824997</v>
      </c>
      <c r="CD289" s="60">
        <v>27620526764.622898</v>
      </c>
      <c r="CE289" s="60">
        <v>56091182358.2341</v>
      </c>
      <c r="CF289" s="60">
        <v>391679931245.79718</v>
      </c>
      <c r="CG289" s="60">
        <v>46472945886.402</v>
      </c>
      <c r="CH289" s="60">
        <v>5139707986.8081999</v>
      </c>
      <c r="CI289" s="60" t="s">
        <v>1039</v>
      </c>
      <c r="CJ289" s="60">
        <v>14.4</v>
      </c>
      <c r="CK289" s="60">
        <v>168438018875.42761</v>
      </c>
      <c r="CL289" s="60">
        <v>148.96</v>
      </c>
      <c r="CM289" s="85">
        <v>107695</v>
      </c>
      <c r="CN289" s="60">
        <v>-1322215860.1389</v>
      </c>
      <c r="CO289" s="60">
        <v>46029916971.480499</v>
      </c>
      <c r="CP289" s="60">
        <v>110384912669.7253</v>
      </c>
      <c r="CQ289" s="60">
        <v>3581564127841.7681</v>
      </c>
      <c r="CR289" s="60">
        <v>878184941.20949996</v>
      </c>
      <c r="CS289" s="60">
        <v>-1322215860.1389</v>
      </c>
      <c r="CT289" s="60">
        <v>17915115944.1035</v>
      </c>
      <c r="CU289" s="60">
        <v>14360292010.933701</v>
      </c>
      <c r="CV289" s="60">
        <v>56091182358.2341</v>
      </c>
      <c r="CW289" s="60">
        <v>32275407955.037201</v>
      </c>
      <c r="CX289" s="60">
        <v>93015173192.778793</v>
      </c>
      <c r="CY289" s="60">
        <v>13.69</v>
      </c>
      <c r="CZ289" s="60">
        <f t="shared" si="8"/>
        <v>6.9860000008089793</v>
      </c>
      <c r="DA289" s="60" t="str">
        <f t="shared" si="9"/>
        <v>Y</v>
      </c>
    </row>
    <row r="290" spans="1:105">
      <c r="A290" s="13" t="s">
        <v>1039</v>
      </c>
      <c r="B290" s="13">
        <v>107695</v>
      </c>
      <c r="C290" s="13">
        <v>2023</v>
      </c>
      <c r="D290" s="13" t="s">
        <v>1</v>
      </c>
      <c r="E290" s="13" t="s">
        <v>13</v>
      </c>
      <c r="F290" s="84" t="s">
        <v>1804</v>
      </c>
      <c r="G290" s="60" t="s">
        <v>556</v>
      </c>
      <c r="H290" s="60" t="s">
        <v>2084</v>
      </c>
      <c r="I290" s="60" t="s">
        <v>2017</v>
      </c>
      <c r="J290" s="60" t="s">
        <v>1039</v>
      </c>
      <c r="K290" s="85">
        <v>107695</v>
      </c>
      <c r="L290" s="60">
        <v>38324826000000</v>
      </c>
      <c r="M290" s="60">
        <v>5364917688020.6787</v>
      </c>
      <c r="N290" s="60">
        <v>45531104760.524002</v>
      </c>
      <c r="O290" s="60">
        <v>20253373647.103001</v>
      </c>
      <c r="P290" s="60">
        <v>-0.16</v>
      </c>
      <c r="Q290" s="60">
        <v>303397866591.34949</v>
      </c>
      <c r="R290" s="85">
        <v>376871</v>
      </c>
      <c r="S290" s="85">
        <v>14891</v>
      </c>
      <c r="T290" s="60">
        <v>1304735987326.0481</v>
      </c>
      <c r="U290" s="60" t="s">
        <v>544</v>
      </c>
      <c r="V290" s="60" t="s">
        <v>544</v>
      </c>
      <c r="W290" s="60" t="s">
        <v>2018</v>
      </c>
      <c r="X290" s="60">
        <v>87203230855.217499</v>
      </c>
      <c r="Y290" s="60">
        <v>3871158939080.8564</v>
      </c>
      <c r="Z290" s="60">
        <v>11.67</v>
      </c>
      <c r="AA290" s="60">
        <v>173880956363.04401</v>
      </c>
      <c r="AB290" s="60">
        <v>3135101069173.3818</v>
      </c>
      <c r="AC290" s="60">
        <v>5364917688020.6787</v>
      </c>
      <c r="AD290" s="60">
        <v>7.83</v>
      </c>
      <c r="AE290" s="60">
        <v>324157287609.47498</v>
      </c>
      <c r="AF290" s="60">
        <v>7.95</v>
      </c>
      <c r="AG290" s="60" t="s">
        <v>2019</v>
      </c>
      <c r="AH290" s="60" t="s">
        <v>544</v>
      </c>
      <c r="AI290" s="60">
        <v>440180581175.271</v>
      </c>
      <c r="AJ290" s="60">
        <v>903318774756.54199</v>
      </c>
      <c r="AK290" s="60">
        <v>1.87</v>
      </c>
      <c r="AL290" s="60">
        <v>4687573071928.9014</v>
      </c>
      <c r="AM290" s="60">
        <v>46201075083.542999</v>
      </c>
      <c r="AN290" s="60">
        <v>88209446208.719498</v>
      </c>
      <c r="AO290" s="60">
        <v>429203482794.60699</v>
      </c>
      <c r="AP290" s="60">
        <v>416051570594.79901</v>
      </c>
      <c r="AQ290" s="60">
        <v>5364917688020.6787</v>
      </c>
      <c r="AR290" s="60">
        <v>1.36</v>
      </c>
      <c r="AS290" s="60">
        <v>409624838975.534</v>
      </c>
      <c r="AT290" s="60">
        <v>1958146452571.9224</v>
      </c>
      <c r="AU290" s="85">
        <v>107695</v>
      </c>
      <c r="AV290" s="60" t="s">
        <v>544</v>
      </c>
      <c r="AW290" s="60">
        <v>32837504896.187</v>
      </c>
      <c r="AX290" s="60">
        <v>54174365.8605</v>
      </c>
      <c r="AY290" s="60">
        <v>1227476062366.0171</v>
      </c>
      <c r="AZ290" s="60">
        <v>1349218321158.854</v>
      </c>
      <c r="BA290" s="60">
        <v>154654095958.46051</v>
      </c>
      <c r="BB290" s="60" t="s">
        <v>1808</v>
      </c>
      <c r="BC290" s="60">
        <v>5618622822661.1514</v>
      </c>
      <c r="BD290" s="60">
        <v>108939890240.4545</v>
      </c>
      <c r="BE290" s="60">
        <v>14680413235.546499</v>
      </c>
      <c r="BF290" s="60">
        <v>137115459978.367</v>
      </c>
      <c r="BG290" s="60">
        <v>16202754911.858999</v>
      </c>
      <c r="BH290" s="60">
        <v>3340276610896.3999</v>
      </c>
      <c r="BI290" s="60">
        <v>47185312722.7295</v>
      </c>
      <c r="BJ290" s="60" t="s">
        <v>544</v>
      </c>
      <c r="BK290" s="60">
        <v>31200235172.403</v>
      </c>
      <c r="BL290" s="85" t="s">
        <v>2253</v>
      </c>
      <c r="BM290" s="60" t="s">
        <v>2254</v>
      </c>
      <c r="BN290" s="60">
        <v>18740690966.254002</v>
      </c>
      <c r="BO290" s="60">
        <v>4845696147113.1719</v>
      </c>
      <c r="BP290" s="60">
        <v>3231336720655.9458</v>
      </c>
      <c r="BQ290" s="60">
        <v>115276331249.952</v>
      </c>
      <c r="BR290" s="60">
        <v>135899126477.17349</v>
      </c>
      <c r="BS290" s="60">
        <v>42862562289.209503</v>
      </c>
      <c r="BT290" s="60">
        <v>609695671588.81299</v>
      </c>
      <c r="BU290" s="60">
        <v>122895598845.3555</v>
      </c>
      <c r="BV290" s="60">
        <v>18611904360.074001</v>
      </c>
      <c r="BW290" s="60" t="s">
        <v>544</v>
      </c>
      <c r="BX290" s="60">
        <v>412171174156.41901</v>
      </c>
      <c r="BY290" s="60" t="s">
        <v>544</v>
      </c>
      <c r="BZ290" s="60">
        <v>340304608.28649998</v>
      </c>
      <c r="CA290" s="60">
        <v>576040091.77250004</v>
      </c>
      <c r="CB290" s="60" t="s">
        <v>1979</v>
      </c>
      <c r="CC290" s="60">
        <v>65513606578.324501</v>
      </c>
      <c r="CD290" s="60">
        <v>27064645274.168499</v>
      </c>
      <c r="CE290" s="60">
        <v>55693627857.099503</v>
      </c>
      <c r="CF290" s="60">
        <v>416051570594.79901</v>
      </c>
      <c r="CG290" s="60">
        <v>51717481376.733498</v>
      </c>
      <c r="CH290" s="60">
        <v>5212497899.6940002</v>
      </c>
      <c r="CI290" s="60" t="s">
        <v>1039</v>
      </c>
      <c r="CJ290" s="60">
        <v>14.04</v>
      </c>
      <c r="CK290" s="60">
        <v>175412677063.93701</v>
      </c>
      <c r="CL290" s="60">
        <v>133.16999999999999</v>
      </c>
      <c r="CM290" s="85">
        <v>107695</v>
      </c>
      <c r="CN290" s="60">
        <v>-238955148.64050001</v>
      </c>
      <c r="CO290" s="60">
        <v>47185312722.7295</v>
      </c>
      <c r="CP290" s="60">
        <v>105943921821.4715</v>
      </c>
      <c r="CQ290" s="60">
        <v>3871158939080.8564</v>
      </c>
      <c r="CR290" s="60">
        <v>799596841.84800005</v>
      </c>
      <c r="CS290" s="60">
        <v>-238955148.64050001</v>
      </c>
      <c r="CT290" s="60">
        <v>17921356177.154499</v>
      </c>
      <c r="CU290" s="60">
        <v>13278878995.248501</v>
      </c>
      <c r="CV290" s="60">
        <v>55693627857.099503</v>
      </c>
      <c r="CW290" s="60">
        <v>31200235172.403</v>
      </c>
      <c r="CX290" s="60">
        <v>87203230855.217499</v>
      </c>
      <c r="CY290" s="60">
        <v>13.15</v>
      </c>
      <c r="CZ290" s="60">
        <f t="shared" si="8"/>
        <v>7.1436000007186466</v>
      </c>
      <c r="DA290" s="60" t="str">
        <f t="shared" si="9"/>
        <v>Y</v>
      </c>
    </row>
    <row r="291" spans="1:105">
      <c r="A291" s="13" t="s">
        <v>1040</v>
      </c>
      <c r="B291" s="13">
        <v>112981</v>
      </c>
      <c r="C291" s="13">
        <v>2022</v>
      </c>
      <c r="D291" s="13" t="s">
        <v>1</v>
      </c>
      <c r="E291" s="13" t="s">
        <v>13</v>
      </c>
      <c r="F291" s="84" t="s">
        <v>1812</v>
      </c>
      <c r="G291" s="60" t="s">
        <v>556</v>
      </c>
      <c r="H291" s="60" t="s">
        <v>2255</v>
      </c>
      <c r="I291" s="60" t="s">
        <v>2017</v>
      </c>
      <c r="J291" s="60" t="s">
        <v>1040</v>
      </c>
      <c r="K291" s="85">
        <v>112981</v>
      </c>
      <c r="L291" s="60">
        <v>18243083000000</v>
      </c>
      <c r="M291" s="60">
        <v>2611377468921.7651</v>
      </c>
      <c r="N291" s="60">
        <v>33455196102.624599</v>
      </c>
      <c r="O291" s="60">
        <v>14927569422.834801</v>
      </c>
      <c r="P291" s="60">
        <v>-0.18</v>
      </c>
      <c r="Q291" s="60">
        <v>145348267947.6691</v>
      </c>
      <c r="R291" s="85">
        <v>11928</v>
      </c>
      <c r="S291" s="85" t="s">
        <v>544</v>
      </c>
      <c r="T291" s="60">
        <v>1758001860661.0098</v>
      </c>
      <c r="U291" s="60" t="s">
        <v>544</v>
      </c>
      <c r="V291" s="60" t="s">
        <v>544</v>
      </c>
      <c r="W291" s="60" t="s">
        <v>2018</v>
      </c>
      <c r="X291" s="60">
        <v>26008016029.052399</v>
      </c>
      <c r="Y291" s="60">
        <v>167152018303.00281</v>
      </c>
      <c r="Z291" s="60">
        <v>5.37</v>
      </c>
      <c r="AA291" s="60" t="s">
        <v>544</v>
      </c>
      <c r="AB291" s="60" t="s">
        <v>544</v>
      </c>
      <c r="AC291" s="60">
        <v>2611377468921.7651</v>
      </c>
      <c r="AD291" s="60" t="s">
        <v>544</v>
      </c>
      <c r="AE291" s="60" t="s">
        <v>544</v>
      </c>
      <c r="AF291" s="60">
        <v>11.15</v>
      </c>
      <c r="AG291" s="60" t="s">
        <v>2019</v>
      </c>
      <c r="AH291" s="60" t="s">
        <v>544</v>
      </c>
      <c r="AI291" s="60">
        <v>216006155142.46429</v>
      </c>
      <c r="AJ291" s="60" t="s">
        <v>544</v>
      </c>
      <c r="AK291" s="60">
        <v>1.05</v>
      </c>
      <c r="AL291" s="60">
        <v>619942885699.75354</v>
      </c>
      <c r="AM291" s="60">
        <v>8658602919.1233006</v>
      </c>
      <c r="AN291" s="60">
        <v>66271113648.209</v>
      </c>
      <c r="AO291" s="60">
        <v>16298310905.642</v>
      </c>
      <c r="AP291" s="60">
        <v>229828371001.1557</v>
      </c>
      <c r="AQ291" s="60">
        <v>2611377468921.7651</v>
      </c>
      <c r="AR291" s="60">
        <v>1.61</v>
      </c>
      <c r="AS291" s="60">
        <v>228016604611.44281</v>
      </c>
      <c r="AT291" s="60" t="s">
        <v>544</v>
      </c>
      <c r="AU291" s="85">
        <v>112981</v>
      </c>
      <c r="AV291" s="60" t="s">
        <v>544</v>
      </c>
      <c r="AW291" s="60">
        <v>2203263669.9424</v>
      </c>
      <c r="AX291" s="60" t="s">
        <v>544</v>
      </c>
      <c r="AY291" s="60" t="s">
        <v>544</v>
      </c>
      <c r="AZ291" s="60">
        <v>414305468031.03857</v>
      </c>
      <c r="BA291" s="60">
        <v>2078200686847.8069</v>
      </c>
      <c r="BB291" s="60" t="s">
        <v>1808</v>
      </c>
      <c r="BC291" s="60" t="s">
        <v>544</v>
      </c>
      <c r="BD291" s="60">
        <v>88634841100.529099</v>
      </c>
      <c r="BE291" s="60" t="s">
        <v>544</v>
      </c>
      <c r="BF291" s="60">
        <v>57947752641.4431</v>
      </c>
      <c r="BG291" s="60">
        <v>215287718.26879999</v>
      </c>
      <c r="BH291" s="60">
        <v>2078200686847.8069</v>
      </c>
      <c r="BI291" s="60">
        <v>12546092182.915899</v>
      </c>
      <c r="BJ291" s="60" t="s">
        <v>544</v>
      </c>
      <c r="BK291" s="60">
        <v>1870025765.6008</v>
      </c>
      <c r="BL291" s="85" t="s">
        <v>2256</v>
      </c>
      <c r="BM291" s="60" t="s">
        <v>2257</v>
      </c>
      <c r="BN291" s="60">
        <v>7307758373.0444002</v>
      </c>
      <c r="BO291" s="60">
        <v>2547460348974.9727</v>
      </c>
      <c r="BP291" s="60">
        <v>1989565845747.2778</v>
      </c>
      <c r="BQ291" s="60">
        <v>83719295724.631104</v>
      </c>
      <c r="BR291" s="60" t="s">
        <v>544</v>
      </c>
      <c r="BS291" s="60">
        <v>4565130259.9924002</v>
      </c>
      <c r="BT291" s="60">
        <v>450587603726.80847</v>
      </c>
      <c r="BU291" s="60">
        <v>79175350692.234299</v>
      </c>
      <c r="BV291" s="60" t="s">
        <v>544</v>
      </c>
      <c r="BW291" s="60">
        <v>153456913809.88501</v>
      </c>
      <c r="BX291" s="60">
        <v>215818923536.41669</v>
      </c>
      <c r="BY291" s="60" t="s">
        <v>544</v>
      </c>
      <c r="BZ291" s="60">
        <v>27340395.072700001</v>
      </c>
      <c r="CA291" s="60">
        <v>645433724.51730001</v>
      </c>
      <c r="CB291" s="60" t="s">
        <v>2081</v>
      </c>
      <c r="CC291" s="60">
        <v>1117091325.3787999</v>
      </c>
      <c r="CD291" s="60">
        <v>17878328082.670601</v>
      </c>
      <c r="CE291" s="60">
        <v>14538791867.7696</v>
      </c>
      <c r="CF291" s="60">
        <v>229828371001.1557</v>
      </c>
      <c r="CG291" s="60">
        <v>11474520468.1817</v>
      </c>
      <c r="CH291" s="60">
        <v>501717721.09850001</v>
      </c>
      <c r="CI291" s="60" t="s">
        <v>1040</v>
      </c>
      <c r="CJ291" s="60">
        <v>9.34</v>
      </c>
      <c r="CK291" s="60">
        <v>92279129677.261398</v>
      </c>
      <c r="CL291" s="60" t="s">
        <v>544</v>
      </c>
      <c r="CM291" s="85">
        <v>112981</v>
      </c>
      <c r="CN291" s="60" t="s">
        <v>544</v>
      </c>
      <c r="CO291" s="60">
        <v>12546092182.915899</v>
      </c>
      <c r="CP291" s="60">
        <v>33315774402.096802</v>
      </c>
      <c r="CQ291" s="60">
        <v>167152018303.00281</v>
      </c>
      <c r="CR291" s="60">
        <v>1629258516.8454001</v>
      </c>
      <c r="CS291" s="60" t="s">
        <v>544</v>
      </c>
      <c r="CT291" s="60">
        <v>1141425708.4277999</v>
      </c>
      <c r="CU291" s="60">
        <v>728600057.17299998</v>
      </c>
      <c r="CV291" s="60">
        <v>14538791867.7696</v>
      </c>
      <c r="CW291" s="60">
        <v>1870025765.6008</v>
      </c>
      <c r="CX291" s="60">
        <v>26008016029.052399</v>
      </c>
      <c r="CY291" s="60">
        <v>9.33</v>
      </c>
      <c r="CZ291" s="60">
        <f t="shared" si="8"/>
        <v>6.9860000008089784</v>
      </c>
      <c r="DA291" s="60" t="str">
        <f t="shared" si="9"/>
        <v>Y</v>
      </c>
    </row>
    <row r="292" spans="1:105">
      <c r="A292" s="13" t="s">
        <v>1040</v>
      </c>
      <c r="B292" s="13">
        <v>112981</v>
      </c>
      <c r="C292" s="13">
        <v>2023</v>
      </c>
      <c r="D292" s="13" t="s">
        <v>1</v>
      </c>
      <c r="E292" s="13" t="s">
        <v>13</v>
      </c>
      <c r="F292" s="84" t="s">
        <v>1804</v>
      </c>
      <c r="G292" s="60" t="s">
        <v>556</v>
      </c>
      <c r="H292" s="60" t="s">
        <v>2255</v>
      </c>
      <c r="I292" s="60" t="s">
        <v>2017</v>
      </c>
      <c r="J292" s="60" t="s">
        <v>1040</v>
      </c>
      <c r="K292" s="85">
        <v>112981</v>
      </c>
      <c r="L292" s="60">
        <v>18654522000000</v>
      </c>
      <c r="M292" s="60">
        <v>2611361498141.4629</v>
      </c>
      <c r="N292" s="60">
        <v>26283946466.923</v>
      </c>
      <c r="O292" s="60">
        <v>11637969649.9855</v>
      </c>
      <c r="P292" s="60">
        <v>-0.1</v>
      </c>
      <c r="Q292" s="60">
        <v>151796013199.35501</v>
      </c>
      <c r="R292" s="85">
        <v>12173</v>
      </c>
      <c r="S292" s="85" t="s">
        <v>544</v>
      </c>
      <c r="T292" s="60">
        <v>1757454784525.5911</v>
      </c>
      <c r="U292" s="60" t="s">
        <v>544</v>
      </c>
      <c r="V292" s="60" t="s">
        <v>544</v>
      </c>
      <c r="W292" s="60" t="s">
        <v>2018</v>
      </c>
      <c r="X292" s="60">
        <v>24967663360.498501</v>
      </c>
      <c r="Y292" s="60">
        <v>120842992316.64101</v>
      </c>
      <c r="Z292" s="60">
        <v>5.32</v>
      </c>
      <c r="AA292" s="60" t="s">
        <v>544</v>
      </c>
      <c r="AB292" s="60" t="s">
        <v>544</v>
      </c>
      <c r="AC292" s="60">
        <v>2611361498141.4629</v>
      </c>
      <c r="AD292" s="60" t="s">
        <v>544</v>
      </c>
      <c r="AE292" s="60" t="s">
        <v>544</v>
      </c>
      <c r="AF292" s="60">
        <v>11.61</v>
      </c>
      <c r="AG292" s="60" t="s">
        <v>2019</v>
      </c>
      <c r="AH292" s="60" t="s">
        <v>544</v>
      </c>
      <c r="AI292" s="60">
        <v>219750405935.67349</v>
      </c>
      <c r="AJ292" s="60" t="s">
        <v>544</v>
      </c>
      <c r="AK292" s="60">
        <v>0.99</v>
      </c>
      <c r="AL292" s="60">
        <v>574487653226.26501</v>
      </c>
      <c r="AM292" s="60">
        <v>8795845231.2110004</v>
      </c>
      <c r="AN292" s="60">
        <v>67434766777.470497</v>
      </c>
      <c r="AO292" s="60">
        <v>13769807938.589001</v>
      </c>
      <c r="AP292" s="60">
        <v>235137745650.79501</v>
      </c>
      <c r="AQ292" s="60">
        <v>2611361498141.4629</v>
      </c>
      <c r="AR292" s="60">
        <v>1.26</v>
      </c>
      <c r="AS292" s="60">
        <v>232023209562.86151</v>
      </c>
      <c r="AT292" s="60" t="s">
        <v>544</v>
      </c>
      <c r="AU292" s="85">
        <v>112981</v>
      </c>
      <c r="AV292" s="60" t="s">
        <v>544</v>
      </c>
      <c r="AW292" s="60">
        <v>2392351195.2350001</v>
      </c>
      <c r="AX292" s="60" t="s">
        <v>544</v>
      </c>
      <c r="AY292" s="60" t="s">
        <v>544</v>
      </c>
      <c r="AZ292" s="60">
        <v>388603365210.92047</v>
      </c>
      <c r="BA292" s="60">
        <v>2091520801626.2019</v>
      </c>
      <c r="BB292" s="60" t="s">
        <v>1808</v>
      </c>
      <c r="BC292" s="60" t="s">
        <v>544</v>
      </c>
      <c r="BD292" s="60">
        <v>97464163717.167496</v>
      </c>
      <c r="BE292" s="60" t="s">
        <v>544</v>
      </c>
      <c r="BF292" s="60">
        <v>66846547952.287498</v>
      </c>
      <c r="BG292" s="60">
        <v>74192283.995000005</v>
      </c>
      <c r="BH292" s="60">
        <v>2091520801626.2019</v>
      </c>
      <c r="BI292" s="60">
        <v>13409905368.4925</v>
      </c>
      <c r="BJ292" s="60" t="s">
        <v>544</v>
      </c>
      <c r="BK292" s="60">
        <v>1889943445.6914999</v>
      </c>
      <c r="BL292" s="85" t="s">
        <v>2256</v>
      </c>
      <c r="BM292" s="60" t="s">
        <v>2257</v>
      </c>
      <c r="BN292" s="60">
        <v>3332073464.0244999</v>
      </c>
      <c r="BO292" s="60">
        <v>2546616411636.9736</v>
      </c>
      <c r="BP292" s="60">
        <v>1994056637909.0344</v>
      </c>
      <c r="BQ292" s="60">
        <v>96263648570.863495</v>
      </c>
      <c r="BR292" s="60" t="s">
        <v>544</v>
      </c>
      <c r="BS292" s="60">
        <v>4735567500.5035</v>
      </c>
      <c r="BT292" s="60">
        <v>451252309714.38898</v>
      </c>
      <c r="BU292" s="60">
        <v>77753933583.084503</v>
      </c>
      <c r="BV292" s="60" t="s">
        <v>544</v>
      </c>
      <c r="BW292" s="60">
        <v>159607480805.93799</v>
      </c>
      <c r="BX292" s="60">
        <v>219552886477.71701</v>
      </c>
      <c r="BY292" s="60" t="s">
        <v>544</v>
      </c>
      <c r="BZ292" s="60">
        <v>-34576404.050499998</v>
      </c>
      <c r="CA292" s="60">
        <v>198219385.164</v>
      </c>
      <c r="CB292" s="60" t="s">
        <v>2081</v>
      </c>
      <c r="CC292" s="60">
        <v>1418752449.6025</v>
      </c>
      <c r="CD292" s="60">
        <v>19078475836.593498</v>
      </c>
      <c r="CE292" s="60">
        <v>14987681279.639</v>
      </c>
      <c r="CF292" s="60">
        <v>235137745650.79501</v>
      </c>
      <c r="CG292" s="60">
        <v>12122319277.5755</v>
      </c>
      <c r="CH292" s="60">
        <v>840612576.20749998</v>
      </c>
      <c r="CI292" s="60" t="s">
        <v>1040</v>
      </c>
      <c r="CJ292" s="60">
        <v>9.5399999999999991</v>
      </c>
      <c r="CK292" s="60">
        <v>92402430137.968994</v>
      </c>
      <c r="CL292" s="60" t="s">
        <v>544</v>
      </c>
      <c r="CM292" s="85">
        <v>112981</v>
      </c>
      <c r="CN292" s="60" t="s">
        <v>544</v>
      </c>
      <c r="CO292" s="60">
        <v>13409905368.4925</v>
      </c>
      <c r="CP292" s="60">
        <v>28299736824.522999</v>
      </c>
      <c r="CQ292" s="60">
        <v>120842992316.64101</v>
      </c>
      <c r="CR292" s="60">
        <v>2526177277.309</v>
      </c>
      <c r="CS292" s="60" t="s">
        <v>544</v>
      </c>
      <c r="CT292" s="60">
        <v>1159779382.8275001</v>
      </c>
      <c r="CU292" s="60">
        <v>730164062.86399996</v>
      </c>
      <c r="CV292" s="60">
        <v>14987681279.639</v>
      </c>
      <c r="CW292" s="60">
        <v>1889943445.6914999</v>
      </c>
      <c r="CX292" s="60">
        <v>24967663360.498501</v>
      </c>
      <c r="CY292" s="60">
        <v>9.5399999999999991</v>
      </c>
      <c r="CZ292" s="60">
        <f t="shared" si="8"/>
        <v>7.1436000007186466</v>
      </c>
      <c r="DA292" s="60" t="str">
        <f t="shared" si="9"/>
        <v>Y</v>
      </c>
    </row>
    <row r="293" spans="1:105">
      <c r="A293" s="13" t="s">
        <v>1042</v>
      </c>
      <c r="B293" s="13">
        <v>107696</v>
      </c>
      <c r="C293" s="13">
        <v>2022</v>
      </c>
      <c r="D293" s="13" t="s">
        <v>1</v>
      </c>
      <c r="E293" s="13" t="s">
        <v>13</v>
      </c>
      <c r="F293" s="84" t="s">
        <v>1812</v>
      </c>
      <c r="G293" s="60" t="s">
        <v>556</v>
      </c>
      <c r="H293" s="60" t="s">
        <v>2084</v>
      </c>
      <c r="I293" s="60" t="s">
        <v>2017</v>
      </c>
      <c r="J293" s="60" t="s">
        <v>2258</v>
      </c>
      <c r="K293" s="85">
        <v>1417347</v>
      </c>
      <c r="L293" s="60">
        <v>6300510000000</v>
      </c>
      <c r="M293" s="60">
        <v>901876610259.14697</v>
      </c>
      <c r="N293" s="60">
        <v>6824219867.5178003</v>
      </c>
      <c r="O293" s="60">
        <v>6940022902.1450996</v>
      </c>
      <c r="P293" s="60">
        <v>-0.24</v>
      </c>
      <c r="Q293" s="60">
        <v>54251646143.159401</v>
      </c>
      <c r="R293" s="85">
        <v>48415</v>
      </c>
      <c r="S293" s="85" t="s">
        <v>544</v>
      </c>
      <c r="T293" s="60">
        <v>153551102186.62759</v>
      </c>
      <c r="U293" s="60" t="s">
        <v>544</v>
      </c>
      <c r="V293" s="60" t="s">
        <v>544</v>
      </c>
      <c r="W293" s="60" t="s">
        <v>2018</v>
      </c>
      <c r="X293" s="60">
        <v>16214715142.697201</v>
      </c>
      <c r="Y293" s="60">
        <v>560716862231.0896</v>
      </c>
      <c r="Z293" s="60">
        <v>11.62</v>
      </c>
      <c r="AA293" s="60">
        <v>6698826223.1006002</v>
      </c>
      <c r="AB293" s="60">
        <v>655564271324.02844</v>
      </c>
      <c r="AC293" s="60">
        <v>901876610259.14697</v>
      </c>
      <c r="AD293" s="60">
        <v>6.81</v>
      </c>
      <c r="AE293" s="60">
        <v>133031920969.42171</v>
      </c>
      <c r="AF293" s="60">
        <v>10.17</v>
      </c>
      <c r="AG293" s="60" t="s">
        <v>2019</v>
      </c>
      <c r="AH293" s="60" t="s">
        <v>544</v>
      </c>
      <c r="AI293" s="60">
        <v>72209991403.032303</v>
      </c>
      <c r="AJ293" s="60">
        <v>84419982813.012604</v>
      </c>
      <c r="AK293" s="60">
        <v>1.98</v>
      </c>
      <c r="AL293" s="60">
        <v>780692814109.42395</v>
      </c>
      <c r="AM293" s="60">
        <v>9071571713.8078003</v>
      </c>
      <c r="AN293" s="60">
        <v>18334096762.8354</v>
      </c>
      <c r="AO293" s="60">
        <v>51020040074.252197</v>
      </c>
      <c r="AP293" s="60">
        <v>57393501281.644699</v>
      </c>
      <c r="AQ293" s="60">
        <v>901876610259.14697</v>
      </c>
      <c r="AR293" s="60">
        <v>1.29</v>
      </c>
      <c r="AS293" s="60">
        <v>57173060399.9067</v>
      </c>
      <c r="AT293" s="60">
        <v>277942313165.63849</v>
      </c>
      <c r="AU293" s="85">
        <v>107696</v>
      </c>
      <c r="AV293" s="60" t="s">
        <v>544</v>
      </c>
      <c r="AW293" s="60">
        <v>13309476093.506001</v>
      </c>
      <c r="AX293" s="60">
        <v>34068136.268600002</v>
      </c>
      <c r="AY293" s="60">
        <v>217451903782.4343</v>
      </c>
      <c r="AZ293" s="60">
        <v>292959060945.17639</v>
      </c>
      <c r="BA293" s="60">
        <v>33510878896.777901</v>
      </c>
      <c r="BB293" s="60" t="s">
        <v>1808</v>
      </c>
      <c r="BC293" s="60">
        <v>1059597623696.3654</v>
      </c>
      <c r="BD293" s="60">
        <v>12534783851.969601</v>
      </c>
      <c r="BE293" s="60">
        <v>16089321498.280001</v>
      </c>
      <c r="BF293" s="60">
        <v>4008016.0315999999</v>
      </c>
      <c r="BG293" s="60">
        <v>3828227883.8968</v>
      </c>
      <c r="BH293" s="60">
        <v>528905095844.85059</v>
      </c>
      <c r="BI293" s="60">
        <v>5911823646.6099997</v>
      </c>
      <c r="BJ293" s="60" t="s">
        <v>544</v>
      </c>
      <c r="BK293" s="60">
        <v>6159891210.2800999</v>
      </c>
      <c r="BL293" s="85" t="s">
        <v>2259</v>
      </c>
      <c r="BM293" s="60" t="s">
        <v>2260</v>
      </c>
      <c r="BN293" s="60">
        <v>5462496420.7817001</v>
      </c>
      <c r="BO293" s="60">
        <v>834805324838.91504</v>
      </c>
      <c r="BP293" s="60">
        <v>516370311992.8811</v>
      </c>
      <c r="BQ293" s="60">
        <v>23196679069.7444</v>
      </c>
      <c r="BR293" s="60">
        <v>25572430572.4753</v>
      </c>
      <c r="BS293" s="60">
        <v>5425851702.7784996</v>
      </c>
      <c r="BT293" s="60">
        <v>199967649561.72781</v>
      </c>
      <c r="BU293" s="60">
        <v>25609647864.1973</v>
      </c>
      <c r="BV293" s="60">
        <v>9393358143.7733994</v>
      </c>
      <c r="BW293" s="60">
        <v>16089321498.280001</v>
      </c>
      <c r="BX293" s="60">
        <v>57170913248.461197</v>
      </c>
      <c r="BY293" s="60">
        <v>19181219.579799999</v>
      </c>
      <c r="BZ293" s="60">
        <v>233610077.27039999</v>
      </c>
      <c r="CA293" s="60">
        <v>25765817.346000001</v>
      </c>
      <c r="CB293" s="60" t="s">
        <v>1900</v>
      </c>
      <c r="CC293" s="60">
        <v>12366447178.642401</v>
      </c>
      <c r="CD293" s="60">
        <v>5218293729.7135</v>
      </c>
      <c r="CE293" s="60">
        <v>8263956483.4404001</v>
      </c>
      <c r="CF293" s="60">
        <v>57393501281.644699</v>
      </c>
      <c r="CG293" s="60">
        <v>8932150013.2800007</v>
      </c>
      <c r="CH293" s="60">
        <v>5771972515.7931004</v>
      </c>
      <c r="CI293" s="60" t="s">
        <v>2258</v>
      </c>
      <c r="CJ293" s="60">
        <v>11.01</v>
      </c>
      <c r="CK293" s="60">
        <v>34548811905.5326</v>
      </c>
      <c r="CL293" s="60">
        <v>130.24</v>
      </c>
      <c r="CM293" s="85">
        <v>1417347</v>
      </c>
      <c r="CN293" s="60">
        <v>807615230.36740005</v>
      </c>
      <c r="CO293" s="60">
        <v>5911823646.6099997</v>
      </c>
      <c r="CP293" s="60">
        <v>21677211563.478901</v>
      </c>
      <c r="CQ293" s="60">
        <v>560716862231.0896</v>
      </c>
      <c r="CR293" s="60">
        <v>7014028.0553000001</v>
      </c>
      <c r="CS293" s="60">
        <v>807615230.36740005</v>
      </c>
      <c r="CT293" s="60">
        <v>3183080446.2389002</v>
      </c>
      <c r="CU293" s="60">
        <v>2976810764.0412002</v>
      </c>
      <c r="CV293" s="60">
        <v>8263956483.4404001</v>
      </c>
      <c r="CW293" s="60">
        <v>6159891210.2800999</v>
      </c>
      <c r="CX293" s="60">
        <v>16214715142.697201</v>
      </c>
      <c r="CY293" s="60">
        <v>8.7200000000000006</v>
      </c>
      <c r="CZ293" s="60">
        <f t="shared" si="8"/>
        <v>6.9860000008089793</v>
      </c>
      <c r="DA293" s="60" t="str">
        <f t="shared" si="9"/>
        <v>N</v>
      </c>
    </row>
    <row r="294" spans="1:105">
      <c r="A294" s="13" t="s">
        <v>1042</v>
      </c>
      <c r="B294" s="13">
        <v>107696</v>
      </c>
      <c r="C294" s="13">
        <v>2023</v>
      </c>
      <c r="D294" s="13" t="s">
        <v>1</v>
      </c>
      <c r="E294" s="13" t="s">
        <v>13</v>
      </c>
      <c r="F294" s="84" t="s">
        <v>1804</v>
      </c>
      <c r="G294" s="60" t="s">
        <v>556</v>
      </c>
      <c r="H294" s="60" t="s">
        <v>2084</v>
      </c>
      <c r="I294" s="60" t="s">
        <v>2017</v>
      </c>
      <c r="J294" s="60" t="s">
        <v>2258</v>
      </c>
      <c r="K294" s="85">
        <v>1417347</v>
      </c>
      <c r="L294" s="60">
        <v>6772796000000</v>
      </c>
      <c r="M294" s="60">
        <v>948092838249.43396</v>
      </c>
      <c r="N294" s="60">
        <v>6882384231.3474998</v>
      </c>
      <c r="O294" s="60">
        <v>6404613919.5080004</v>
      </c>
      <c r="P294" s="60">
        <v>-0.26</v>
      </c>
      <c r="Q294" s="60">
        <v>62281342734.0895</v>
      </c>
      <c r="R294" s="85">
        <v>48428</v>
      </c>
      <c r="S294" s="85" t="s">
        <v>544</v>
      </c>
      <c r="T294" s="60">
        <v>171414132912.931</v>
      </c>
      <c r="U294" s="60" t="s">
        <v>544</v>
      </c>
      <c r="V294" s="60" t="s">
        <v>544</v>
      </c>
      <c r="W294" s="60" t="s">
        <v>2018</v>
      </c>
      <c r="X294" s="60">
        <v>14996220391.570499</v>
      </c>
      <c r="Y294" s="60">
        <v>573174309814.11206</v>
      </c>
      <c r="Z294" s="60">
        <v>9.48</v>
      </c>
      <c r="AA294" s="60">
        <v>4998180188.7574997</v>
      </c>
      <c r="AB294" s="60">
        <v>675328685748.73706</v>
      </c>
      <c r="AC294" s="60">
        <v>948092838249.43396</v>
      </c>
      <c r="AD294" s="60">
        <v>7.1</v>
      </c>
      <c r="AE294" s="60">
        <v>129978862185.25549</v>
      </c>
      <c r="AF294" s="60">
        <v>11.15</v>
      </c>
      <c r="AG294" s="60" t="s">
        <v>2019</v>
      </c>
      <c r="AH294" s="60" t="s">
        <v>544</v>
      </c>
      <c r="AI294" s="60">
        <v>76734279627.198502</v>
      </c>
      <c r="AJ294" s="60">
        <v>81765356394.708496</v>
      </c>
      <c r="AK294" s="60">
        <v>1.73</v>
      </c>
      <c r="AL294" s="60">
        <v>809538467917.88855</v>
      </c>
      <c r="AM294" s="60">
        <v>7882720196.3065004</v>
      </c>
      <c r="AN294" s="60">
        <v>20119547565.028999</v>
      </c>
      <c r="AO294" s="60">
        <v>48880676404.736</v>
      </c>
      <c r="AP294" s="60">
        <v>62977490334.668999</v>
      </c>
      <c r="AQ294" s="60">
        <v>948092838249.43396</v>
      </c>
      <c r="AR294" s="60">
        <v>1.26</v>
      </c>
      <c r="AS294" s="60">
        <v>62328097871.550499</v>
      </c>
      <c r="AT294" s="60">
        <v>304773783495.85303</v>
      </c>
      <c r="AU294" s="85">
        <v>107696</v>
      </c>
      <c r="AV294" s="60" t="s">
        <v>544</v>
      </c>
      <c r="AW294" s="60">
        <v>10235035555.272499</v>
      </c>
      <c r="AX294" s="60">
        <v>20577859.9005</v>
      </c>
      <c r="AY294" s="60">
        <v>211744218579.96399</v>
      </c>
      <c r="AZ294" s="60">
        <v>313772047675.47302</v>
      </c>
      <c r="BA294" s="60">
        <v>29700431152.172001</v>
      </c>
      <c r="BB294" s="60" t="s">
        <v>1808</v>
      </c>
      <c r="BC294" s="60">
        <v>1081459908060.7556</v>
      </c>
      <c r="BD294" s="60">
        <v>12582311438.3445</v>
      </c>
      <c r="BE294" s="60">
        <v>14512290720.305</v>
      </c>
      <c r="BF294" s="60">
        <v>9449017301.25</v>
      </c>
      <c r="BG294" s="60">
        <v>3317374992.6669998</v>
      </c>
      <c r="BH294" s="60">
        <v>546218433227.98901</v>
      </c>
      <c r="BI294" s="60">
        <v>6147040707.1479998</v>
      </c>
      <c r="BJ294" s="60" t="s">
        <v>544</v>
      </c>
      <c r="BK294" s="60">
        <v>5850831512.934</v>
      </c>
      <c r="BL294" s="85" t="s">
        <v>2259</v>
      </c>
      <c r="BM294" s="60" t="s">
        <v>2260</v>
      </c>
      <c r="BN294" s="60">
        <v>5348983705.1564999</v>
      </c>
      <c r="BO294" s="60">
        <v>884254017493.21545</v>
      </c>
      <c r="BP294" s="60">
        <v>533636121789.64447</v>
      </c>
      <c r="BQ294" s="60">
        <v>25503107674.236</v>
      </c>
      <c r="BR294" s="60">
        <v>23201887001.4175</v>
      </c>
      <c r="BS294" s="60">
        <v>4317011030.4184999</v>
      </c>
      <c r="BT294" s="60">
        <v>221130942359.74649</v>
      </c>
      <c r="BU294" s="60">
        <v>25294249395.518002</v>
      </c>
      <c r="BV294" s="60">
        <v>8281118762.8155003</v>
      </c>
      <c r="BW294" s="60">
        <v>14512290720.305</v>
      </c>
      <c r="BX294" s="60">
        <v>62027549128.650002</v>
      </c>
      <c r="BY294" s="60">
        <v>14558485.915999999</v>
      </c>
      <c r="BZ294" s="60">
        <v>-98129794.491500005</v>
      </c>
      <c r="CA294" s="60">
        <v>6859286.6335000005</v>
      </c>
      <c r="CB294" s="60" t="s">
        <v>1900</v>
      </c>
      <c r="CC294" s="60">
        <v>13004367544.466999</v>
      </c>
      <c r="CD294" s="60">
        <v>5073912312.6090002</v>
      </c>
      <c r="CE294" s="60">
        <v>7205470630.3295002</v>
      </c>
      <c r="CF294" s="60">
        <v>62977490334.668999</v>
      </c>
      <c r="CG294" s="60">
        <v>9815359201.6555004</v>
      </c>
      <c r="CH294" s="60">
        <v>5898426563.0439997</v>
      </c>
      <c r="CI294" s="60" t="s">
        <v>2258</v>
      </c>
      <c r="CJ294" s="60">
        <v>11.36</v>
      </c>
      <c r="CK294" s="60">
        <v>35115767956.599503</v>
      </c>
      <c r="CL294" s="60">
        <v>149.16999999999999</v>
      </c>
      <c r="CM294" s="85">
        <v>1417347</v>
      </c>
      <c r="CN294" s="60">
        <v>1269947925.2880001</v>
      </c>
      <c r="CO294" s="60">
        <v>6147040707.1479998</v>
      </c>
      <c r="CP294" s="60">
        <v>20345204096.727001</v>
      </c>
      <c r="CQ294" s="60">
        <v>573174309814.11206</v>
      </c>
      <c r="CR294" s="60">
        <v>6159359.426</v>
      </c>
      <c r="CS294" s="60">
        <v>1269947925.2880001</v>
      </c>
      <c r="CT294" s="60">
        <v>3039923847.6139998</v>
      </c>
      <c r="CU294" s="60">
        <v>2810907665.3200002</v>
      </c>
      <c r="CV294" s="60">
        <v>7205470630.3295002</v>
      </c>
      <c r="CW294" s="60">
        <v>5850831512.934</v>
      </c>
      <c r="CX294" s="60">
        <v>14996220391.570499</v>
      </c>
      <c r="CY294" s="60">
        <v>9.18</v>
      </c>
      <c r="CZ294" s="60">
        <f t="shared" si="8"/>
        <v>7.1436000007186466</v>
      </c>
      <c r="DA294" s="60" t="str">
        <f t="shared" si="9"/>
        <v>N</v>
      </c>
    </row>
    <row r="295" spans="1:105">
      <c r="A295" s="13" t="s">
        <v>1043</v>
      </c>
      <c r="B295" s="13">
        <v>114904</v>
      </c>
      <c r="C295" s="13">
        <v>2022</v>
      </c>
      <c r="D295" s="13" t="s">
        <v>10</v>
      </c>
      <c r="E295" s="13" t="s">
        <v>13</v>
      </c>
      <c r="F295" s="84" t="s">
        <v>1812</v>
      </c>
      <c r="G295" s="60" t="s">
        <v>556</v>
      </c>
      <c r="H295" s="60" t="s">
        <v>2264</v>
      </c>
      <c r="I295" s="60" t="s">
        <v>2017</v>
      </c>
      <c r="J295" s="60" t="s">
        <v>1043</v>
      </c>
      <c r="K295" s="85">
        <v>114904</v>
      </c>
      <c r="L295" s="60">
        <v>3417904200000</v>
      </c>
      <c r="M295" s="60">
        <v>489250529574.03473</v>
      </c>
      <c r="N295" s="60">
        <v>6131878041.0878</v>
      </c>
      <c r="O295" s="60">
        <v>4076510162.7115002</v>
      </c>
      <c r="P295" s="60">
        <v>-0.14000000000000001</v>
      </c>
      <c r="Q295" s="60">
        <v>23713054678.044201</v>
      </c>
      <c r="R295" s="85" t="s">
        <v>544</v>
      </c>
      <c r="S295" s="85" t="s">
        <v>544</v>
      </c>
      <c r="T295" s="60">
        <v>71883653012.002197</v>
      </c>
      <c r="U295" s="60" t="s">
        <v>544</v>
      </c>
      <c r="V295" s="60" t="s">
        <v>544</v>
      </c>
      <c r="W295" s="60" t="s">
        <v>2018</v>
      </c>
      <c r="X295" s="60">
        <v>7991325507.2337999</v>
      </c>
      <c r="Y295" s="60">
        <v>310606713390.8855</v>
      </c>
      <c r="Z295" s="60">
        <v>7.64</v>
      </c>
      <c r="AA295" s="60" t="s">
        <v>544</v>
      </c>
      <c r="AB295" s="60">
        <v>346549284242.72101</v>
      </c>
      <c r="AC295" s="60">
        <v>489250529574.03473</v>
      </c>
      <c r="AD295" s="60">
        <v>6.21</v>
      </c>
      <c r="AE295" s="60">
        <v>88460120230.237305</v>
      </c>
      <c r="AF295" s="60">
        <v>11.88</v>
      </c>
      <c r="AG295" s="60" t="s">
        <v>2019</v>
      </c>
      <c r="AH295" s="60" t="s">
        <v>544</v>
      </c>
      <c r="AI295" s="60">
        <v>36954065269.124702</v>
      </c>
      <c r="AJ295" s="60">
        <v>40773647289.867599</v>
      </c>
      <c r="AK295" s="60">
        <v>1.82</v>
      </c>
      <c r="AL295" s="60">
        <v>432201230983.44672</v>
      </c>
      <c r="AM295" s="60">
        <v>3808846263.5153999</v>
      </c>
      <c r="AN295" s="60">
        <v>10523403949.5401</v>
      </c>
      <c r="AO295" s="60">
        <v>28902318920.2145</v>
      </c>
      <c r="AP295" s="60">
        <v>31041840820.911499</v>
      </c>
      <c r="AQ295" s="60">
        <v>489250529574.03473</v>
      </c>
      <c r="AR295" s="60">
        <v>2.08</v>
      </c>
      <c r="AS295" s="60">
        <v>30947366157.309502</v>
      </c>
      <c r="AT295" s="60">
        <v>125658517019.51691</v>
      </c>
      <c r="AU295" s="85">
        <v>114904</v>
      </c>
      <c r="AV295" s="60" t="s">
        <v>544</v>
      </c>
      <c r="AW295" s="60">
        <v>26994231316.656502</v>
      </c>
      <c r="AX295" s="60">
        <v>13054680.7886</v>
      </c>
      <c r="AY295" s="60">
        <v>129233767520.1049</v>
      </c>
      <c r="AZ295" s="60">
        <v>136251789277.09351</v>
      </c>
      <c r="BA295" s="60">
        <v>39423962205.569298</v>
      </c>
      <c r="BB295" s="60" t="s">
        <v>1808</v>
      </c>
      <c r="BC295" s="60">
        <v>594925422204.22534</v>
      </c>
      <c r="BD295" s="60">
        <v>7940609790.0910997</v>
      </c>
      <c r="BE295" s="60" t="s">
        <v>544</v>
      </c>
      <c r="BF295" s="60">
        <v>17561122242.455399</v>
      </c>
      <c r="BG295" s="60">
        <v>1772172917.0579</v>
      </c>
      <c r="BH295" s="60">
        <v>294316246745.19098</v>
      </c>
      <c r="BI295" s="60">
        <v>1826910964.5752001</v>
      </c>
      <c r="BJ295" s="60" t="s">
        <v>544</v>
      </c>
      <c r="BK295" s="60">
        <v>3787288863.0026002</v>
      </c>
      <c r="BL295" s="85" t="s">
        <v>2262</v>
      </c>
      <c r="BM295" s="60" t="s">
        <v>2263</v>
      </c>
      <c r="BN295" s="60">
        <v>2762310334.6357999</v>
      </c>
      <c r="BO295" s="60">
        <v>452666504385.02753</v>
      </c>
      <c r="BP295" s="60">
        <v>286375636955.09991</v>
      </c>
      <c r="BQ295" s="60">
        <v>10775694244.386299</v>
      </c>
      <c r="BR295" s="60">
        <v>16629344401.166201</v>
      </c>
      <c r="BS295" s="60">
        <v>1970326366.7916</v>
      </c>
      <c r="BT295" s="60">
        <v>94600286275.904694</v>
      </c>
      <c r="BU295" s="60">
        <v>14431434295.4946</v>
      </c>
      <c r="BV295" s="60" t="s">
        <v>544</v>
      </c>
      <c r="BW295" s="60" t="s">
        <v>544</v>
      </c>
      <c r="BX295" s="60">
        <v>30513884909.148998</v>
      </c>
      <c r="BY295" s="60" t="s">
        <v>544</v>
      </c>
      <c r="BZ295" s="60">
        <v>359075293.40249997</v>
      </c>
      <c r="CA295" s="60">
        <v>15502433.4365</v>
      </c>
      <c r="CB295" s="60" t="s">
        <v>1917</v>
      </c>
      <c r="CC295" s="60">
        <v>7709146864.2662001</v>
      </c>
      <c r="CD295" s="60">
        <v>2333781849.1429</v>
      </c>
      <c r="CE295" s="60">
        <v>2866704837.9159999</v>
      </c>
      <c r="CF295" s="60">
        <v>31041840820.911499</v>
      </c>
      <c r="CG295" s="60">
        <v>4083295161.2792001</v>
      </c>
      <c r="CH295" s="60">
        <v>3679544803.4674001</v>
      </c>
      <c r="CI295" s="60" t="s">
        <v>1043</v>
      </c>
      <c r="CJ295" s="60">
        <v>10.66</v>
      </c>
      <c r="CK295" s="60">
        <v>18514729456.7738</v>
      </c>
      <c r="CL295" s="60">
        <v>121.68</v>
      </c>
      <c r="CM295" s="85">
        <v>114904</v>
      </c>
      <c r="CN295" s="60">
        <v>-340051531.59530002</v>
      </c>
      <c r="CO295" s="60">
        <v>1826910964.5752001</v>
      </c>
      <c r="CP295" s="60">
        <v>10753635841.869499</v>
      </c>
      <c r="CQ295" s="60">
        <v>310606713390.8855</v>
      </c>
      <c r="CR295" s="60" t="s">
        <v>544</v>
      </c>
      <c r="CS295" s="60">
        <v>-340051531.59530002</v>
      </c>
      <c r="CT295" s="60">
        <v>2241368450.9285002</v>
      </c>
      <c r="CU295" s="60">
        <v>1545920412.0741</v>
      </c>
      <c r="CV295" s="60">
        <v>2866704837.9159999</v>
      </c>
      <c r="CW295" s="60">
        <v>3787288863.0026002</v>
      </c>
      <c r="CX295" s="60">
        <v>7991325507.2337999</v>
      </c>
      <c r="CY295" s="60">
        <v>8.81</v>
      </c>
      <c r="CZ295" s="60">
        <f t="shared" si="8"/>
        <v>6.9860000008089793</v>
      </c>
      <c r="DA295" s="60" t="str">
        <f t="shared" si="9"/>
        <v>Y</v>
      </c>
    </row>
    <row r="296" spans="1:105">
      <c r="A296" s="13" t="s">
        <v>1043</v>
      </c>
      <c r="B296" s="13">
        <v>114904</v>
      </c>
      <c r="C296" s="13">
        <v>2023</v>
      </c>
      <c r="D296" s="13" t="s">
        <v>10</v>
      </c>
      <c r="E296" s="13" t="s">
        <v>13</v>
      </c>
      <c r="F296" s="84" t="s">
        <v>1804</v>
      </c>
      <c r="G296" s="60" t="s">
        <v>556</v>
      </c>
      <c r="H296" s="60" t="s">
        <v>2261</v>
      </c>
      <c r="I296" s="60" t="s">
        <v>2017</v>
      </c>
      <c r="J296" s="60" t="s">
        <v>1043</v>
      </c>
      <c r="K296" s="85">
        <v>114904</v>
      </c>
      <c r="L296" s="60">
        <v>3509521600000</v>
      </c>
      <c r="M296" s="60">
        <v>491281930629.78638</v>
      </c>
      <c r="N296" s="60">
        <v>5354695111.1696997</v>
      </c>
      <c r="O296" s="60">
        <v>3271767735.8263001</v>
      </c>
      <c r="P296" s="60">
        <v>-0.09</v>
      </c>
      <c r="Q296" s="60">
        <v>30049274872.389999</v>
      </c>
      <c r="R296" s="85" t="s">
        <v>544</v>
      </c>
      <c r="S296" s="85" t="s">
        <v>544</v>
      </c>
      <c r="T296" s="60">
        <v>78708984257.718307</v>
      </c>
      <c r="U296" s="60" t="s">
        <v>544</v>
      </c>
      <c r="V296" s="60" t="s">
        <v>544</v>
      </c>
      <c r="W296" s="60" t="s">
        <v>2018</v>
      </c>
      <c r="X296" s="60">
        <v>7148860517.7868996</v>
      </c>
      <c r="Y296" s="60">
        <v>305381810261.0083</v>
      </c>
      <c r="Z296" s="60">
        <v>7.14</v>
      </c>
      <c r="AA296" s="60" t="s">
        <v>544</v>
      </c>
      <c r="AB296" s="60">
        <v>349772831590.32379</v>
      </c>
      <c r="AC296" s="60">
        <v>491281930629.78638</v>
      </c>
      <c r="AD296" s="60">
        <v>6.46</v>
      </c>
      <c r="AE296" s="60">
        <v>86375230967.2892</v>
      </c>
      <c r="AF296" s="60">
        <v>11.04</v>
      </c>
      <c r="AG296" s="60" t="s">
        <v>2019</v>
      </c>
      <c r="AH296" s="60" t="s">
        <v>544</v>
      </c>
      <c r="AI296" s="60">
        <v>38166792649.724503</v>
      </c>
      <c r="AJ296" s="60">
        <v>37312041543.925499</v>
      </c>
      <c r="AK296" s="60">
        <v>1.6</v>
      </c>
      <c r="AL296" s="60">
        <v>434819376741.07159</v>
      </c>
      <c r="AM296" s="60">
        <v>3532728595.8706002</v>
      </c>
      <c r="AN296" s="60">
        <v>10432177052.537001</v>
      </c>
      <c r="AO296" s="60">
        <v>32476202471.675499</v>
      </c>
      <c r="AP296" s="60">
        <v>32475670526.997799</v>
      </c>
      <c r="AQ296" s="60">
        <v>491281930629.78638</v>
      </c>
      <c r="AR296" s="60">
        <v>1.85</v>
      </c>
      <c r="AS296" s="60">
        <v>31981563914.1353</v>
      </c>
      <c r="AT296" s="60">
        <v>137592474368.82239</v>
      </c>
      <c r="AU296" s="85">
        <v>114904</v>
      </c>
      <c r="AV296" s="60" t="s">
        <v>544</v>
      </c>
      <c r="AW296" s="60">
        <v>23478764206.1604</v>
      </c>
      <c r="AX296" s="60">
        <v>16994232.598099999</v>
      </c>
      <c r="AY296" s="60">
        <v>123687258512.6705</v>
      </c>
      <c r="AZ296" s="60">
        <v>141193193893.62961</v>
      </c>
      <c r="BA296" s="60">
        <v>28938938347.500301</v>
      </c>
      <c r="BB296" s="60" t="s">
        <v>1808</v>
      </c>
      <c r="BC296" s="60">
        <v>590411697124.09753</v>
      </c>
      <c r="BD296" s="60">
        <v>7317570971.8827</v>
      </c>
      <c r="BE296" s="60" t="s">
        <v>544</v>
      </c>
      <c r="BF296" s="60">
        <v>15713659777.8022</v>
      </c>
      <c r="BG296" s="60">
        <v>1659457416.2618001</v>
      </c>
      <c r="BH296" s="60">
        <v>290218685227.53729</v>
      </c>
      <c r="BI296" s="60">
        <v>2640055433.9692998</v>
      </c>
      <c r="BJ296" s="60" t="s">
        <v>544</v>
      </c>
      <c r="BK296" s="60">
        <v>3801346659.5650001</v>
      </c>
      <c r="BL296" s="85" t="s">
        <v>2262</v>
      </c>
      <c r="BM296" s="60" t="s">
        <v>2263</v>
      </c>
      <c r="BN296" s="60">
        <v>2602273363.3084002</v>
      </c>
      <c r="BO296" s="60">
        <v>451007013225.2486</v>
      </c>
      <c r="BP296" s="60">
        <v>282901114255.6546</v>
      </c>
      <c r="BQ296" s="60">
        <v>10136863765.1486</v>
      </c>
      <c r="BR296" s="60">
        <v>14848815721.671</v>
      </c>
      <c r="BS296" s="60">
        <v>2117517777.9381001</v>
      </c>
      <c r="BT296" s="60">
        <v>105958802273.903</v>
      </c>
      <c r="BU296" s="60">
        <v>13279620918.088499</v>
      </c>
      <c r="BV296" s="60" t="s">
        <v>544</v>
      </c>
      <c r="BW296" s="60" t="s">
        <v>544</v>
      </c>
      <c r="BX296" s="60">
        <v>31868693652.653801</v>
      </c>
      <c r="BY296" s="60" t="s">
        <v>544</v>
      </c>
      <c r="BZ296" s="60">
        <v>323646340.74800003</v>
      </c>
      <c r="CA296" s="60">
        <v>-783918.47239999997</v>
      </c>
      <c r="CB296" s="60" t="s">
        <v>1917</v>
      </c>
      <c r="CC296" s="60">
        <v>7471135001.2082005</v>
      </c>
      <c r="CD296" s="60">
        <v>2335895066.6781001</v>
      </c>
      <c r="CE296" s="60">
        <v>2758665098.5521998</v>
      </c>
      <c r="CF296" s="60">
        <v>32475670526.997799</v>
      </c>
      <c r="CG296" s="60">
        <v>4301416652.2354002</v>
      </c>
      <c r="CH296" s="60">
        <v>3738451200.6989999</v>
      </c>
      <c r="CI296" s="60" t="s">
        <v>1043</v>
      </c>
      <c r="CJ296" s="60">
        <v>10.91</v>
      </c>
      <c r="CK296" s="60">
        <v>17581037570.323898</v>
      </c>
      <c r="CL296" s="60">
        <v>113.03</v>
      </c>
      <c r="CM296" s="85">
        <v>114904</v>
      </c>
      <c r="CN296" s="60">
        <v>123047203.0785</v>
      </c>
      <c r="CO296" s="60">
        <v>2640055433.9692998</v>
      </c>
      <c r="CP296" s="60">
        <v>9751133881.0953007</v>
      </c>
      <c r="CQ296" s="60">
        <v>305381810261.0083</v>
      </c>
      <c r="CR296" s="60" t="s">
        <v>544</v>
      </c>
      <c r="CS296" s="60">
        <v>123047203.0785</v>
      </c>
      <c r="CT296" s="60">
        <v>2281076767.7866998</v>
      </c>
      <c r="CU296" s="60">
        <v>1520269891.7783</v>
      </c>
      <c r="CV296" s="60">
        <v>2758665098.5521998</v>
      </c>
      <c r="CW296" s="60">
        <v>3801346659.5650001</v>
      </c>
      <c r="CX296" s="60">
        <v>7148860517.7868996</v>
      </c>
      <c r="CY296" s="60">
        <v>9.11</v>
      </c>
      <c r="CZ296" s="60">
        <f t="shared" si="8"/>
        <v>7.1436000007186466</v>
      </c>
      <c r="DA296" s="60" t="str">
        <f t="shared" si="9"/>
        <v>Y</v>
      </c>
    </row>
    <row r="297" spans="1:105">
      <c r="A297" s="13" t="s">
        <v>1044</v>
      </c>
      <c r="B297" s="13">
        <v>112030</v>
      </c>
      <c r="C297" s="13">
        <v>2022</v>
      </c>
      <c r="D297" s="13" t="s">
        <v>1</v>
      </c>
      <c r="E297" s="13" t="s">
        <v>13</v>
      </c>
      <c r="F297" s="84" t="s">
        <v>1812</v>
      </c>
      <c r="G297" s="60" t="s">
        <v>556</v>
      </c>
      <c r="H297" s="60" t="s">
        <v>2268</v>
      </c>
      <c r="I297" s="60" t="s">
        <v>2017</v>
      </c>
      <c r="J297" s="60" t="s">
        <v>1044</v>
      </c>
      <c r="K297" s="85">
        <v>112030</v>
      </c>
      <c r="L297" s="60">
        <v>10138912000000</v>
      </c>
      <c r="M297" s="60">
        <v>1451318637106.4863</v>
      </c>
      <c r="N297" s="60">
        <v>8302891496.3188</v>
      </c>
      <c r="O297" s="60">
        <v>6463927854.9629002</v>
      </c>
      <c r="P297" s="60">
        <v>-0.43</v>
      </c>
      <c r="Q297" s="60">
        <v>66663612932.446404</v>
      </c>
      <c r="R297" s="85">
        <v>112999</v>
      </c>
      <c r="S297" s="85">
        <v>1905</v>
      </c>
      <c r="T297" s="60">
        <v>179295018587.88351</v>
      </c>
      <c r="U297" s="60" t="s">
        <v>544</v>
      </c>
      <c r="V297" s="60" t="s">
        <v>544</v>
      </c>
      <c r="W297" s="60" t="s">
        <v>2018</v>
      </c>
      <c r="X297" s="60">
        <v>31260807325.323601</v>
      </c>
      <c r="Y297" s="60">
        <v>1086541511468.7963</v>
      </c>
      <c r="Z297" s="60">
        <v>17.829999999999998</v>
      </c>
      <c r="AA297" s="60">
        <v>2288434010.6139002</v>
      </c>
      <c r="AB297" s="60">
        <v>836198826127.04456</v>
      </c>
      <c r="AC297" s="60">
        <v>1451318637106.4863</v>
      </c>
      <c r="AD297" s="60">
        <v>7.95</v>
      </c>
      <c r="AE297" s="60">
        <v>253733323761.05569</v>
      </c>
      <c r="AF297" s="60">
        <v>11.09</v>
      </c>
      <c r="AG297" s="60" t="s">
        <v>2019</v>
      </c>
      <c r="AH297" s="60" t="s">
        <v>544</v>
      </c>
      <c r="AI297" s="60">
        <v>131663040351.20061</v>
      </c>
      <c r="AJ297" s="60">
        <v>198855997686.67761</v>
      </c>
      <c r="AK297" s="60">
        <v>2.4900000000000002</v>
      </c>
      <c r="AL297" s="60">
        <v>1254197537787.7727</v>
      </c>
      <c r="AM297" s="60">
        <v>23542656739.3293</v>
      </c>
      <c r="AN297" s="60">
        <v>19345118806.806499</v>
      </c>
      <c r="AO297" s="60">
        <v>86319352981.701904</v>
      </c>
      <c r="AP297" s="60">
        <v>118952905797.8485</v>
      </c>
      <c r="AQ297" s="60">
        <v>1451318637106.4863</v>
      </c>
      <c r="AR297" s="60">
        <v>0.96</v>
      </c>
      <c r="AS297" s="60">
        <v>116101059247.93539</v>
      </c>
      <c r="AT297" s="60">
        <v>341693386733.979</v>
      </c>
      <c r="AU297" s="85">
        <v>112030</v>
      </c>
      <c r="AV297" s="60" t="s">
        <v>544</v>
      </c>
      <c r="AW297" s="60">
        <v>15329659316.862101</v>
      </c>
      <c r="AX297" s="60">
        <v>65273403.9432</v>
      </c>
      <c r="AY297" s="60">
        <v>452589321447.73328</v>
      </c>
      <c r="AZ297" s="60">
        <v>396892212951.46332</v>
      </c>
      <c r="BA297" s="60">
        <v>73583452611.003799</v>
      </c>
      <c r="BB297" s="60" t="s">
        <v>1808</v>
      </c>
      <c r="BC297" s="60">
        <v>1656146864967.1074</v>
      </c>
      <c r="BD297" s="60">
        <v>36610220436.642303</v>
      </c>
      <c r="BE297" s="60">
        <v>6894360148.0707998</v>
      </c>
      <c r="BF297" s="60">
        <v>39604351555.6772</v>
      </c>
      <c r="BG297" s="60">
        <v>13494846834.967501</v>
      </c>
      <c r="BH297" s="60">
        <v>867866160792.71606</v>
      </c>
      <c r="BI297" s="60">
        <v>20128399654.124901</v>
      </c>
      <c r="BJ297" s="60" t="s">
        <v>544</v>
      </c>
      <c r="BK297" s="60">
        <v>16990552531.6712</v>
      </c>
      <c r="BL297" s="85" t="s">
        <v>2266</v>
      </c>
      <c r="BM297" s="60" t="s">
        <v>2267</v>
      </c>
      <c r="BN297" s="60">
        <v>17673489834.769901</v>
      </c>
      <c r="BO297" s="60">
        <v>1324990266093.3455</v>
      </c>
      <c r="BP297" s="60">
        <v>831255940356.07385</v>
      </c>
      <c r="BQ297" s="60">
        <v>50895362146.983498</v>
      </c>
      <c r="BR297" s="60">
        <v>53819066698.606003</v>
      </c>
      <c r="BS297" s="60">
        <v>8205840250.9821997</v>
      </c>
      <c r="BT297" s="60">
        <v>150037932991.50049</v>
      </c>
      <c r="BU297" s="60">
        <v>38019038071.749702</v>
      </c>
      <c r="BV297" s="60" t="s">
        <v>544</v>
      </c>
      <c r="BW297" s="60" t="s">
        <v>544</v>
      </c>
      <c r="BX297" s="60">
        <v>114421986817.5544</v>
      </c>
      <c r="BY297" s="60">
        <v>1574577.7267</v>
      </c>
      <c r="BZ297" s="60">
        <v>763097623.73070002</v>
      </c>
      <c r="CA297" s="60">
        <v>633982250.14129996</v>
      </c>
      <c r="CB297" s="60" t="s">
        <v>1958</v>
      </c>
      <c r="CC297" s="60">
        <v>15149728025.7292</v>
      </c>
      <c r="CD297" s="60">
        <v>16815344973.718399</v>
      </c>
      <c r="CE297" s="60">
        <v>24064987114.3046</v>
      </c>
      <c r="CF297" s="60">
        <v>118952905797.8485</v>
      </c>
      <c r="CG297" s="60">
        <v>12564987115.636299</v>
      </c>
      <c r="CH297" s="60">
        <v>4310764385.4154997</v>
      </c>
      <c r="CI297" s="60" t="s">
        <v>1044</v>
      </c>
      <c r="CJ297" s="60">
        <v>15.75</v>
      </c>
      <c r="CK297" s="60">
        <v>50605926132.130096</v>
      </c>
      <c r="CL297" s="60">
        <v>164.92</v>
      </c>
      <c r="CM297" s="85">
        <v>112030</v>
      </c>
      <c r="CN297" s="60">
        <v>1398225021.3096001</v>
      </c>
      <c r="CO297" s="60">
        <v>20128399654.124901</v>
      </c>
      <c r="CP297" s="60">
        <v>48934297160.093498</v>
      </c>
      <c r="CQ297" s="60">
        <v>1086541511468.7963</v>
      </c>
      <c r="CR297" s="60">
        <v>21900944.744100001</v>
      </c>
      <c r="CS297" s="60">
        <v>1398225021.3096001</v>
      </c>
      <c r="CT297" s="60">
        <v>10114085312.312901</v>
      </c>
      <c r="CU297" s="60">
        <v>6876467219.3583002</v>
      </c>
      <c r="CV297" s="60">
        <v>24064987114.3046</v>
      </c>
      <c r="CW297" s="60">
        <v>16990552531.6712</v>
      </c>
      <c r="CX297" s="60">
        <v>31260807325.323601</v>
      </c>
      <c r="CY297" s="60">
        <v>13.68</v>
      </c>
      <c r="CZ297" s="60">
        <f t="shared" si="8"/>
        <v>6.9860000008089793</v>
      </c>
      <c r="DA297" s="60" t="str">
        <f t="shared" si="9"/>
        <v>Y</v>
      </c>
    </row>
    <row r="298" spans="1:105">
      <c r="A298" s="13" t="s">
        <v>1044</v>
      </c>
      <c r="B298" s="13">
        <v>112030</v>
      </c>
      <c r="C298" s="13">
        <v>2023</v>
      </c>
      <c r="D298" s="13" t="s">
        <v>1</v>
      </c>
      <c r="E298" s="13" t="s">
        <v>13</v>
      </c>
      <c r="F298" s="84" t="s">
        <v>1804</v>
      </c>
      <c r="G298" s="60" t="s">
        <v>556</v>
      </c>
      <c r="H298" s="60" t="s">
        <v>2265</v>
      </c>
      <c r="I298" s="60" t="s">
        <v>2017</v>
      </c>
      <c r="J298" s="60" t="s">
        <v>1044</v>
      </c>
      <c r="K298" s="85">
        <v>112030</v>
      </c>
      <c r="L298" s="60">
        <v>11028483000000</v>
      </c>
      <c r="M298" s="60">
        <v>1543827061830.2444</v>
      </c>
      <c r="N298" s="60">
        <v>8620163502.1285</v>
      </c>
      <c r="O298" s="60">
        <v>6528221064.3525</v>
      </c>
      <c r="P298" s="60">
        <v>-0.25</v>
      </c>
      <c r="Q298" s="60">
        <v>80775239366.979004</v>
      </c>
      <c r="R298" s="85">
        <v>116529</v>
      </c>
      <c r="S298" s="85">
        <v>1930</v>
      </c>
      <c r="T298" s="60">
        <v>192657623587.76349</v>
      </c>
      <c r="U298" s="60" t="s">
        <v>544</v>
      </c>
      <c r="V298" s="60" t="s">
        <v>544</v>
      </c>
      <c r="W298" s="60" t="s">
        <v>2018</v>
      </c>
      <c r="X298" s="60">
        <v>30094910126.319</v>
      </c>
      <c r="Y298" s="60">
        <v>1153549750709.8669</v>
      </c>
      <c r="Z298" s="60">
        <v>16.850000000000001</v>
      </c>
      <c r="AA298" s="60">
        <v>4807100061.1099997</v>
      </c>
      <c r="AB298" s="60">
        <v>925026737126.27148</v>
      </c>
      <c r="AC298" s="60">
        <v>1543827061830.2444</v>
      </c>
      <c r="AD298" s="60">
        <v>8.26</v>
      </c>
      <c r="AE298" s="60">
        <v>287305700178.27551</v>
      </c>
      <c r="AF298" s="60">
        <v>11.18</v>
      </c>
      <c r="AG298" s="60" t="s">
        <v>2019</v>
      </c>
      <c r="AH298" s="60" t="s">
        <v>544</v>
      </c>
      <c r="AI298" s="60">
        <v>148070160688.39099</v>
      </c>
      <c r="AJ298" s="60">
        <v>193947869402.069</v>
      </c>
      <c r="AK298" s="60">
        <v>2.21</v>
      </c>
      <c r="AL298" s="60">
        <v>1339052718382.5654</v>
      </c>
      <c r="AM298" s="60">
        <v>22162495098.279999</v>
      </c>
      <c r="AN298" s="60">
        <v>22529396940.4515</v>
      </c>
      <c r="AO298" s="60">
        <v>95582339427.082993</v>
      </c>
      <c r="AP298" s="60">
        <v>130528724999.4675</v>
      </c>
      <c r="AQ298" s="60">
        <v>1543827061830.2444</v>
      </c>
      <c r="AR298" s="60">
        <v>0.94</v>
      </c>
      <c r="AS298" s="60">
        <v>127280642800.343</v>
      </c>
      <c r="AT298" s="60">
        <v>365553082442.64752</v>
      </c>
      <c r="AU298" s="85">
        <v>112030</v>
      </c>
      <c r="AV298" s="60" t="s">
        <v>544</v>
      </c>
      <c r="AW298" s="60">
        <v>18908953466.937</v>
      </c>
      <c r="AX298" s="60">
        <v>58373929.105499998</v>
      </c>
      <c r="AY298" s="60">
        <v>481253569580.34448</v>
      </c>
      <c r="AZ298" s="60">
        <v>447102301315.67999</v>
      </c>
      <c r="BA298" s="60">
        <v>65950921097.570503</v>
      </c>
      <c r="BB298" s="60" t="s">
        <v>1808</v>
      </c>
      <c r="BC298" s="60">
        <v>1792689960063.79</v>
      </c>
      <c r="BD298" s="60">
        <v>37462903854.230003</v>
      </c>
      <c r="BE298" s="60">
        <v>6722940813.4790001</v>
      </c>
      <c r="BF298" s="60">
        <v>24111932356.609001</v>
      </c>
      <c r="BG298" s="60">
        <v>11773895513.681999</v>
      </c>
      <c r="BH298" s="60">
        <v>912757573120.5625</v>
      </c>
      <c r="BI298" s="60">
        <v>21100985495.385502</v>
      </c>
      <c r="BJ298" s="60" t="s">
        <v>544</v>
      </c>
      <c r="BK298" s="60">
        <v>16522201689.362</v>
      </c>
      <c r="BL298" s="85" t="s">
        <v>2266</v>
      </c>
      <c r="BM298" s="60" t="s">
        <v>2267</v>
      </c>
      <c r="BN298" s="60">
        <v>17024469453.464001</v>
      </c>
      <c r="BO298" s="60">
        <v>1407395010777.2805</v>
      </c>
      <c r="BP298" s="60">
        <v>875294669266.33252</v>
      </c>
      <c r="BQ298" s="60">
        <v>54379164561.414497</v>
      </c>
      <c r="BR298" s="60">
        <v>45728624218.480499</v>
      </c>
      <c r="BS298" s="60">
        <v>7809507810.4020004</v>
      </c>
      <c r="BT298" s="60">
        <v>161786914144.65149</v>
      </c>
      <c r="BU298" s="60">
        <v>37549694827.959999</v>
      </c>
      <c r="BV298" s="60" t="s">
        <v>544</v>
      </c>
      <c r="BW298" s="60" t="s">
        <v>544</v>
      </c>
      <c r="BX298" s="60">
        <v>127009910956.48199</v>
      </c>
      <c r="BY298" s="60">
        <v>1539839.8565</v>
      </c>
      <c r="BZ298" s="60">
        <v>647852623.26199996</v>
      </c>
      <c r="CA298" s="60">
        <v>137605688.99450001</v>
      </c>
      <c r="CB298" s="60" t="s">
        <v>1958</v>
      </c>
      <c r="CC298" s="60">
        <v>18031384734.1735</v>
      </c>
      <c r="CD298" s="60">
        <v>18532532614.7435</v>
      </c>
      <c r="CE298" s="60">
        <v>25138725570.011501</v>
      </c>
      <c r="CF298" s="60">
        <v>130528724999.4675</v>
      </c>
      <c r="CG298" s="60">
        <v>15030236853.855</v>
      </c>
      <c r="CH298" s="60">
        <v>5473850718.9744997</v>
      </c>
      <c r="CI298" s="60" t="s">
        <v>1044</v>
      </c>
      <c r="CJ298" s="60">
        <v>16.010000000000002</v>
      </c>
      <c r="CK298" s="60">
        <v>52624307066.7705</v>
      </c>
      <c r="CL298" s="60">
        <v>159.82</v>
      </c>
      <c r="CM298" s="85">
        <v>112030</v>
      </c>
      <c r="CN298" s="60">
        <v>2291421691.9134998</v>
      </c>
      <c r="CO298" s="60">
        <v>21100985495.385502</v>
      </c>
      <c r="CP298" s="60">
        <v>47119379579.782997</v>
      </c>
      <c r="CQ298" s="60">
        <v>1153549750709.8669</v>
      </c>
      <c r="CR298" s="60">
        <v>44375384.955499999</v>
      </c>
      <c r="CS298" s="60">
        <v>2291421691.9134998</v>
      </c>
      <c r="CT298" s="60">
        <v>9847695838.6420002</v>
      </c>
      <c r="CU298" s="60">
        <v>6674505850.7200003</v>
      </c>
      <c r="CV298" s="60">
        <v>25138725570.011501</v>
      </c>
      <c r="CW298" s="60">
        <v>16522201689.362</v>
      </c>
      <c r="CX298" s="60">
        <v>30094910126.319</v>
      </c>
      <c r="CY298" s="60">
        <v>13.73</v>
      </c>
      <c r="CZ298" s="60">
        <f t="shared" si="8"/>
        <v>7.1436000007186466</v>
      </c>
      <c r="DA298" s="60" t="str">
        <f t="shared" si="9"/>
        <v>Y</v>
      </c>
    </row>
    <row r="299" spans="1:105">
      <c r="A299" s="13" t="s">
        <v>1045</v>
      </c>
      <c r="B299" s="13">
        <v>112032</v>
      </c>
      <c r="C299" s="13">
        <v>2022</v>
      </c>
      <c r="D299" s="13" t="s">
        <v>1</v>
      </c>
      <c r="E299" s="13" t="s">
        <v>13</v>
      </c>
      <c r="F299" s="84" t="s">
        <v>1812</v>
      </c>
      <c r="G299" s="60" t="s">
        <v>556</v>
      </c>
      <c r="H299" s="60" t="s">
        <v>547</v>
      </c>
      <c r="I299" s="60" t="s">
        <v>2017</v>
      </c>
      <c r="J299" s="60" t="s">
        <v>1045</v>
      </c>
      <c r="K299" s="85">
        <v>112032</v>
      </c>
      <c r="L299" s="60">
        <v>7255673000000</v>
      </c>
      <c r="M299" s="60">
        <v>1038601918001.6881</v>
      </c>
      <c r="N299" s="60">
        <v>12317778412.544399</v>
      </c>
      <c r="O299" s="60">
        <v>6240337817.7714996</v>
      </c>
      <c r="P299" s="60">
        <v>-0.13</v>
      </c>
      <c r="Q299" s="60">
        <v>56728886337.5476</v>
      </c>
      <c r="R299" s="85">
        <v>62615</v>
      </c>
      <c r="S299" s="85" t="s">
        <v>544</v>
      </c>
      <c r="T299" s="60">
        <v>181693386752.50699</v>
      </c>
      <c r="U299" s="60" t="s">
        <v>544</v>
      </c>
      <c r="V299" s="60" t="s">
        <v>544</v>
      </c>
      <c r="W299" s="60" t="s">
        <v>2018</v>
      </c>
      <c r="X299" s="60">
        <v>15382622385.851101</v>
      </c>
      <c r="Y299" s="60">
        <v>579958774625.0824</v>
      </c>
      <c r="Z299" s="60">
        <v>7.05</v>
      </c>
      <c r="AA299" s="60" t="s">
        <v>544</v>
      </c>
      <c r="AB299" s="60">
        <v>789763670106.08325</v>
      </c>
      <c r="AC299" s="60">
        <v>1038601918001.6881</v>
      </c>
      <c r="AD299" s="60">
        <v>7.46</v>
      </c>
      <c r="AE299" s="60">
        <v>167276553086.8418</v>
      </c>
      <c r="AF299" s="60">
        <v>9.52</v>
      </c>
      <c r="AG299" s="60" t="s">
        <v>2019</v>
      </c>
      <c r="AH299" s="60" t="s">
        <v>544</v>
      </c>
      <c r="AI299" s="60">
        <v>86172201535.970306</v>
      </c>
      <c r="AJ299" s="60">
        <v>82060406517.837799</v>
      </c>
      <c r="AK299" s="60">
        <v>1.62</v>
      </c>
      <c r="AL299" s="60">
        <v>906339965540.62268</v>
      </c>
      <c r="AM299" s="60">
        <v>9604065272.2917995</v>
      </c>
      <c r="AN299" s="60">
        <v>22255081589.177799</v>
      </c>
      <c r="AO299" s="60">
        <v>48461494411.794403</v>
      </c>
      <c r="AP299" s="60">
        <v>74127111357.004395</v>
      </c>
      <c r="AQ299" s="60">
        <v>1038601918001.6881</v>
      </c>
      <c r="AR299" s="60">
        <v>2.0099999999999998</v>
      </c>
      <c r="AS299" s="60">
        <v>72370168900.866592</v>
      </c>
      <c r="AT299" s="60">
        <v>312438448289.0415</v>
      </c>
      <c r="AU299" s="85">
        <v>112032</v>
      </c>
      <c r="AV299" s="60" t="s">
        <v>544</v>
      </c>
      <c r="AW299" s="60">
        <v>14906956768.958</v>
      </c>
      <c r="AX299" s="60">
        <v>647008302.24399996</v>
      </c>
      <c r="AY299" s="60">
        <v>249336959604.6796</v>
      </c>
      <c r="AZ299" s="60">
        <v>318618665866.33899</v>
      </c>
      <c r="BA299" s="60">
        <v>51674062404.551498</v>
      </c>
      <c r="BB299" s="60" t="s">
        <v>1808</v>
      </c>
      <c r="BC299" s="60">
        <v>1154792298749.7563</v>
      </c>
      <c r="BD299" s="60">
        <v>14474663611.264</v>
      </c>
      <c r="BE299" s="60">
        <v>16452476379.4289</v>
      </c>
      <c r="BF299" s="60">
        <v>430861723.39700001</v>
      </c>
      <c r="BG299" s="60">
        <v>2902089893.7378001</v>
      </c>
      <c r="BH299" s="60">
        <v>613449470298.27258</v>
      </c>
      <c r="BI299" s="60">
        <v>5000143142.8507004</v>
      </c>
      <c r="BJ299" s="60" t="s">
        <v>544</v>
      </c>
      <c r="BK299" s="60">
        <v>7261523045.2512999</v>
      </c>
      <c r="BL299" s="85" t="s">
        <v>2269</v>
      </c>
      <c r="BM299" s="60" t="s">
        <v>2270</v>
      </c>
      <c r="BN299" s="60">
        <v>4545662753.5531998</v>
      </c>
      <c r="BO299" s="60">
        <v>962115802923.22766</v>
      </c>
      <c r="BP299" s="60">
        <v>598974806687.00854</v>
      </c>
      <c r="BQ299" s="60">
        <v>38811766385.428299</v>
      </c>
      <c r="BR299" s="60">
        <v>52010306320.916801</v>
      </c>
      <c r="BS299" s="60">
        <v>8733323789.4267006</v>
      </c>
      <c r="BT299" s="60">
        <v>311474234146.58228</v>
      </c>
      <c r="BU299" s="60">
        <v>27653163466.594501</v>
      </c>
      <c r="BV299" s="60">
        <v>2922988834.474</v>
      </c>
      <c r="BW299" s="60">
        <v>16452476379.4289</v>
      </c>
      <c r="BX299" s="60">
        <v>72427426272.746597</v>
      </c>
      <c r="BY299" s="60">
        <v>278270827.33679998</v>
      </c>
      <c r="BZ299" s="60">
        <v>651016318.27559996</v>
      </c>
      <c r="CA299" s="60">
        <v>139421700.52779999</v>
      </c>
      <c r="CB299" s="60" t="s">
        <v>1917</v>
      </c>
      <c r="CC299" s="60">
        <v>13348697393.243799</v>
      </c>
      <c r="CD299" s="60">
        <v>9846693385.6333008</v>
      </c>
      <c r="CE299" s="60">
        <v>5588748925.7770996</v>
      </c>
      <c r="CF299" s="60">
        <v>74127111357.004395</v>
      </c>
      <c r="CG299" s="60">
        <v>9984540508.4344006</v>
      </c>
      <c r="CH299" s="60">
        <v>7052390494.4596004</v>
      </c>
      <c r="CI299" s="60" t="s">
        <v>1045</v>
      </c>
      <c r="CJ299" s="60">
        <v>10.91</v>
      </c>
      <c r="CK299" s="60">
        <v>37637703975.0289</v>
      </c>
      <c r="CL299" s="60">
        <v>134.88999999999999</v>
      </c>
      <c r="CM299" s="85">
        <v>112032</v>
      </c>
      <c r="CN299" s="60">
        <v>-27340395.072700001</v>
      </c>
      <c r="CO299" s="60">
        <v>5000143142.8507004</v>
      </c>
      <c r="CP299" s="60">
        <v>19928285139.404301</v>
      </c>
      <c r="CQ299" s="60">
        <v>579958774625.0824</v>
      </c>
      <c r="CR299" s="60" t="s">
        <v>544</v>
      </c>
      <c r="CS299" s="60">
        <v>-27340395.072700001</v>
      </c>
      <c r="CT299" s="60">
        <v>4502576581.2135</v>
      </c>
      <c r="CU299" s="60">
        <v>2758946464.0377998</v>
      </c>
      <c r="CV299" s="60">
        <v>5588748925.7770996</v>
      </c>
      <c r="CW299" s="60">
        <v>7261523045.2512999</v>
      </c>
      <c r="CX299" s="60">
        <v>15382622385.851101</v>
      </c>
      <c r="CY299" s="60">
        <v>9.17</v>
      </c>
      <c r="CZ299" s="60">
        <f t="shared" si="8"/>
        <v>6.9860000008089784</v>
      </c>
      <c r="DA299" s="60" t="str">
        <f t="shared" si="9"/>
        <v>Y</v>
      </c>
    </row>
    <row r="300" spans="1:105">
      <c r="A300" s="13" t="s">
        <v>1045</v>
      </c>
      <c r="B300" s="13">
        <v>112032</v>
      </c>
      <c r="C300" s="13">
        <v>2023</v>
      </c>
      <c r="D300" s="13" t="s">
        <v>1</v>
      </c>
      <c r="E300" s="13" t="s">
        <v>13</v>
      </c>
      <c r="F300" s="84" t="s">
        <v>1804</v>
      </c>
      <c r="G300" s="60" t="s">
        <v>556</v>
      </c>
      <c r="H300" s="60" t="s">
        <v>2120</v>
      </c>
      <c r="I300" s="60" t="s">
        <v>2017</v>
      </c>
      <c r="J300" s="60" t="s">
        <v>1045</v>
      </c>
      <c r="K300" s="85">
        <v>112032</v>
      </c>
      <c r="L300" s="60">
        <v>7674965000000</v>
      </c>
      <c r="M300" s="60">
        <v>1074383364022.0475</v>
      </c>
      <c r="N300" s="60">
        <v>12907217648.066</v>
      </c>
      <c r="O300" s="60">
        <v>5739403101.5</v>
      </c>
      <c r="P300" s="60">
        <v>-0.11</v>
      </c>
      <c r="Q300" s="60">
        <v>65106108958.117996</v>
      </c>
      <c r="R300" s="85">
        <v>63742</v>
      </c>
      <c r="S300" s="85" t="s">
        <v>544</v>
      </c>
      <c r="T300" s="60">
        <v>191668766429.00751</v>
      </c>
      <c r="U300" s="60" t="s">
        <v>544</v>
      </c>
      <c r="V300" s="60" t="s">
        <v>544</v>
      </c>
      <c r="W300" s="60" t="s">
        <v>2018</v>
      </c>
      <c r="X300" s="60">
        <v>14338848758.286501</v>
      </c>
      <c r="Y300" s="60">
        <v>609395962758.56152</v>
      </c>
      <c r="Z300" s="60">
        <v>6.78</v>
      </c>
      <c r="AA300" s="60" t="s">
        <v>544</v>
      </c>
      <c r="AB300" s="60">
        <v>804926367576.78796</v>
      </c>
      <c r="AC300" s="60">
        <v>1074383364022.0475</v>
      </c>
      <c r="AD300" s="60">
        <v>7.43</v>
      </c>
      <c r="AE300" s="60">
        <v>170953300839.513</v>
      </c>
      <c r="AF300" s="60">
        <v>9.8699999999999992</v>
      </c>
      <c r="AG300" s="60" t="s">
        <v>2019</v>
      </c>
      <c r="AH300" s="60" t="s">
        <v>544</v>
      </c>
      <c r="AI300" s="60">
        <v>88175149775.552002</v>
      </c>
      <c r="AJ300" s="60">
        <v>76474046691.449997</v>
      </c>
      <c r="AK300" s="60">
        <v>1.47</v>
      </c>
      <c r="AL300" s="60">
        <v>938377848609.33398</v>
      </c>
      <c r="AM300" s="60">
        <v>8894534967.4685001</v>
      </c>
      <c r="AN300" s="60">
        <v>23054902287.842499</v>
      </c>
      <c r="AO300" s="60">
        <v>54645696842.030502</v>
      </c>
      <c r="AP300" s="60">
        <v>75989557078.418503</v>
      </c>
      <c r="AQ300" s="60">
        <v>1074383364022.0475</v>
      </c>
      <c r="AR300" s="60">
        <v>2.0299999999999998</v>
      </c>
      <c r="AS300" s="60">
        <v>73858838673.347</v>
      </c>
      <c r="AT300" s="60">
        <v>332549414827.40002</v>
      </c>
      <c r="AU300" s="85">
        <v>112032</v>
      </c>
      <c r="AV300" s="60" t="s">
        <v>544</v>
      </c>
      <c r="AW300" s="60">
        <v>26755837390.219501</v>
      </c>
      <c r="AX300" s="60">
        <v>636513802.50049996</v>
      </c>
      <c r="AY300" s="60">
        <v>247427347530.96301</v>
      </c>
      <c r="AZ300" s="60">
        <v>318066801020.69299</v>
      </c>
      <c r="BA300" s="60">
        <v>55965059628.167999</v>
      </c>
      <c r="BB300" s="60" t="s">
        <v>1808</v>
      </c>
      <c r="BC300" s="60">
        <v>1186974634518.5879</v>
      </c>
      <c r="BD300" s="60">
        <v>13938630381.038</v>
      </c>
      <c r="BE300" s="60">
        <v>17108040762.039499</v>
      </c>
      <c r="BF300" s="60">
        <v>5007699198.7795</v>
      </c>
      <c r="BG300" s="60">
        <v>2692759952.6939998</v>
      </c>
      <c r="BH300" s="60">
        <v>635941821986.53101</v>
      </c>
      <c r="BI300" s="60">
        <v>5419956323.9969997</v>
      </c>
      <c r="BJ300" s="60" t="s">
        <v>544</v>
      </c>
      <c r="BK300" s="60">
        <v>7268604064.4460001</v>
      </c>
      <c r="BL300" s="85" t="s">
        <v>2269</v>
      </c>
      <c r="BM300" s="60" t="s">
        <v>2270</v>
      </c>
      <c r="BN300" s="60">
        <v>4893891034.8400002</v>
      </c>
      <c r="BO300" s="60">
        <v>991303964287.97852</v>
      </c>
      <c r="BP300" s="60">
        <v>622003191605.49304</v>
      </c>
      <c r="BQ300" s="60">
        <v>42339436694.323997</v>
      </c>
      <c r="BR300" s="60">
        <v>48476678420.567001</v>
      </c>
      <c r="BS300" s="60">
        <v>9417240606.0294991</v>
      </c>
      <c r="BT300" s="60">
        <v>302226048460.55298</v>
      </c>
      <c r="BU300" s="60">
        <v>27096002013.064499</v>
      </c>
      <c r="BV300" s="60">
        <v>2992328797.5040002</v>
      </c>
      <c r="BW300" s="60">
        <v>17108040762.039499</v>
      </c>
      <c r="BX300" s="60">
        <v>74731507915.658005</v>
      </c>
      <c r="BY300" s="60">
        <v>167002631.70950001</v>
      </c>
      <c r="BZ300" s="60">
        <v>523125594.88550001</v>
      </c>
      <c r="CA300" s="60">
        <v>28837000.949000001</v>
      </c>
      <c r="CB300" s="60" t="s">
        <v>1917</v>
      </c>
      <c r="CC300" s="60">
        <v>13760708884.8915</v>
      </c>
      <c r="CD300" s="60">
        <v>9887731674.9109993</v>
      </c>
      <c r="CE300" s="60">
        <v>5505767399.6365004</v>
      </c>
      <c r="CF300" s="60">
        <v>75989557078.418503</v>
      </c>
      <c r="CG300" s="60">
        <v>10297749033.064501</v>
      </c>
      <c r="CH300" s="60">
        <v>5703706813.9174995</v>
      </c>
      <c r="CI300" s="60" t="s">
        <v>1045</v>
      </c>
      <c r="CJ300" s="60">
        <v>10.95</v>
      </c>
      <c r="CK300" s="60">
        <v>37393751046.128998</v>
      </c>
      <c r="CL300" s="60">
        <v>146.06</v>
      </c>
      <c r="CM300" s="85">
        <v>112032</v>
      </c>
      <c r="CN300" s="60">
        <v>623215185.55799997</v>
      </c>
      <c r="CO300" s="60">
        <v>5419956323.9969997</v>
      </c>
      <c r="CP300" s="60">
        <v>19232739793.126499</v>
      </c>
      <c r="CQ300" s="60">
        <v>609395962758.56152</v>
      </c>
      <c r="CR300" s="60" t="s">
        <v>544</v>
      </c>
      <c r="CS300" s="60">
        <v>623215185.55799997</v>
      </c>
      <c r="CT300" s="60">
        <v>4504171565.7040005</v>
      </c>
      <c r="CU300" s="60">
        <v>2764432498.7420001</v>
      </c>
      <c r="CV300" s="60">
        <v>5505767399.6365004</v>
      </c>
      <c r="CW300" s="60">
        <v>7268604064.4460001</v>
      </c>
      <c r="CX300" s="60">
        <v>14338848758.286501</v>
      </c>
      <c r="CY300" s="60">
        <v>9.2799999999999994</v>
      </c>
      <c r="CZ300" s="60">
        <f t="shared" si="8"/>
        <v>7.1436000007186466</v>
      </c>
      <c r="DA300" s="60" t="str">
        <f t="shared" si="9"/>
        <v>Y</v>
      </c>
    </row>
    <row r="301" spans="1:105">
      <c r="A301" s="13" t="s">
        <v>1046</v>
      </c>
      <c r="B301" s="13">
        <v>114935</v>
      </c>
      <c r="C301" s="13">
        <v>2022</v>
      </c>
      <c r="D301" s="13" t="s">
        <v>1</v>
      </c>
      <c r="E301" s="13" t="s">
        <v>13</v>
      </c>
      <c r="F301" s="84" t="s">
        <v>1812</v>
      </c>
      <c r="G301" s="60" t="s">
        <v>2035</v>
      </c>
      <c r="H301" s="60" t="s">
        <v>2000</v>
      </c>
      <c r="I301" s="60" t="s">
        <v>2036</v>
      </c>
      <c r="J301" s="60" t="s">
        <v>2271</v>
      </c>
      <c r="K301" s="85">
        <v>1462156</v>
      </c>
      <c r="L301" s="60">
        <v>280810900000</v>
      </c>
      <c r="M301" s="60">
        <v>35964510760.498497</v>
      </c>
      <c r="N301" s="60">
        <v>573591188.56130004</v>
      </c>
      <c r="O301" s="60">
        <v>259925717.22979999</v>
      </c>
      <c r="P301" s="60">
        <v>-0.03</v>
      </c>
      <c r="Q301" s="60">
        <v>364587602.4824</v>
      </c>
      <c r="R301" s="85" t="s">
        <v>544</v>
      </c>
      <c r="S301" s="85">
        <v>46</v>
      </c>
      <c r="T301" s="60">
        <v>1880699282.9073</v>
      </c>
      <c r="U301" s="60" t="s">
        <v>544</v>
      </c>
      <c r="V301" s="60" t="s">
        <v>544</v>
      </c>
      <c r="W301" s="60" t="s">
        <v>2037</v>
      </c>
      <c r="X301" s="60">
        <v>511168032.81959999</v>
      </c>
      <c r="Y301" s="60">
        <v>28622976436.258099</v>
      </c>
      <c r="Z301" s="60">
        <v>3.27</v>
      </c>
      <c r="AA301" s="60" t="s">
        <v>544</v>
      </c>
      <c r="AB301" s="60">
        <v>26448527153.3321</v>
      </c>
      <c r="AC301" s="60">
        <v>35964510760.498497</v>
      </c>
      <c r="AD301" s="60">
        <v>11.41</v>
      </c>
      <c r="AE301" s="60">
        <v>655366291.02559996</v>
      </c>
      <c r="AF301" s="60">
        <v>15.31</v>
      </c>
      <c r="AG301" s="60" t="s">
        <v>2038</v>
      </c>
      <c r="AH301" s="60" t="s">
        <v>544</v>
      </c>
      <c r="AI301" s="60">
        <v>4238358094.5335999</v>
      </c>
      <c r="AJ301" s="60">
        <v>999500512.35909998</v>
      </c>
      <c r="AK301" s="60">
        <v>1.62</v>
      </c>
      <c r="AL301" s="60">
        <v>30370504612.599499</v>
      </c>
      <c r="AM301" s="60">
        <v>583619364.79149997</v>
      </c>
      <c r="AN301" s="60">
        <v>438050717.24119997</v>
      </c>
      <c r="AO301" s="60">
        <v>2032786885.3759999</v>
      </c>
      <c r="AP301" s="60">
        <v>3913281250.2505002</v>
      </c>
      <c r="AQ301" s="60">
        <v>35964510760.498497</v>
      </c>
      <c r="AR301" s="60">
        <v>2.66</v>
      </c>
      <c r="AS301" s="60">
        <v>3898117315.8232999</v>
      </c>
      <c r="AT301" s="60">
        <v>6579213627.4702997</v>
      </c>
      <c r="AU301" s="85">
        <v>114935</v>
      </c>
      <c r="AV301" s="60">
        <v>852023565.62829995</v>
      </c>
      <c r="AW301" s="60">
        <v>576921106.59430003</v>
      </c>
      <c r="AX301" s="60" t="s">
        <v>544</v>
      </c>
      <c r="AY301" s="60">
        <v>1654866803.3845999</v>
      </c>
      <c r="AZ301" s="60">
        <v>8420696721.8504</v>
      </c>
      <c r="BA301" s="60">
        <v>13301908300.0317</v>
      </c>
      <c r="BB301" s="60" t="s">
        <v>1808</v>
      </c>
      <c r="BC301" s="60">
        <v>37136219264.671799</v>
      </c>
      <c r="BD301" s="60">
        <v>357108094.2852</v>
      </c>
      <c r="BE301" s="60" t="s">
        <v>544</v>
      </c>
      <c r="BF301" s="60">
        <v>21670081.968600001</v>
      </c>
      <c r="BG301" s="60">
        <v>61219262.299000002</v>
      </c>
      <c r="BH301" s="60">
        <v>21535988730.886501</v>
      </c>
      <c r="BI301" s="60">
        <v>27907274.592</v>
      </c>
      <c r="BJ301" s="60" t="s">
        <v>544</v>
      </c>
      <c r="BK301" s="60">
        <v>251869877.06529999</v>
      </c>
      <c r="BL301" s="85" t="s">
        <v>2272</v>
      </c>
      <c r="BM301" s="60" t="s">
        <v>2273</v>
      </c>
      <c r="BN301" s="60">
        <v>142520491.81240001</v>
      </c>
      <c r="BO301" s="60">
        <v>33621759735.7584</v>
      </c>
      <c r="BP301" s="60">
        <v>21178880636.601398</v>
      </c>
      <c r="BQ301" s="60">
        <v>3695402151.8758998</v>
      </c>
      <c r="BR301" s="60">
        <v>673975409.87919998</v>
      </c>
      <c r="BS301" s="60">
        <v>64446721.3156</v>
      </c>
      <c r="BT301" s="60">
        <v>1170607069.7471001</v>
      </c>
      <c r="BU301" s="60">
        <v>704431352.50409997</v>
      </c>
      <c r="BV301" s="60" t="s">
        <v>544</v>
      </c>
      <c r="BW301" s="60">
        <v>13301908300.0317</v>
      </c>
      <c r="BX301" s="60">
        <v>3543173668.2596002</v>
      </c>
      <c r="BY301" s="60" t="s">
        <v>544</v>
      </c>
      <c r="BZ301" s="60">
        <v>9618340.1645999998</v>
      </c>
      <c r="CA301" s="60">
        <v>-80110143.447799996</v>
      </c>
      <c r="CB301" s="60" t="s">
        <v>1900</v>
      </c>
      <c r="CC301" s="60">
        <v>383965163.95899999</v>
      </c>
      <c r="CD301" s="60">
        <v>125858094.2704</v>
      </c>
      <c r="CE301" s="60">
        <v>141867315.58289999</v>
      </c>
      <c r="CF301" s="60">
        <v>3913281250.2505002</v>
      </c>
      <c r="CG301" s="60">
        <v>243929303.29429999</v>
      </c>
      <c r="CH301" s="60">
        <v>16124487.706</v>
      </c>
      <c r="CI301" s="60" t="s">
        <v>2271</v>
      </c>
      <c r="CJ301" s="60">
        <v>16.02</v>
      </c>
      <c r="CK301" s="60">
        <v>949218750.06079996</v>
      </c>
      <c r="CL301" s="60" t="s">
        <v>544</v>
      </c>
      <c r="CM301" s="85">
        <v>1462156</v>
      </c>
      <c r="CN301" s="60">
        <v>4059938.5249000001</v>
      </c>
      <c r="CO301" s="60">
        <v>27907274.592</v>
      </c>
      <c r="CP301" s="60">
        <v>653688524.63199997</v>
      </c>
      <c r="CQ301" s="60">
        <v>28622976436.258099</v>
      </c>
      <c r="CR301" s="60">
        <v>858094.26240000001</v>
      </c>
      <c r="CS301" s="60">
        <v>4059938.5249000001</v>
      </c>
      <c r="CT301" s="60">
        <v>155122950.82960001</v>
      </c>
      <c r="CU301" s="60">
        <v>96746926.235699996</v>
      </c>
      <c r="CV301" s="60">
        <v>141867315.58289999</v>
      </c>
      <c r="CW301" s="60">
        <v>251869877.06529999</v>
      </c>
      <c r="CX301" s="60">
        <v>511168032.81959999</v>
      </c>
      <c r="CY301" s="60">
        <v>13.4</v>
      </c>
      <c r="CZ301" s="60">
        <f t="shared" si="8"/>
        <v>7.8079999995002778</v>
      </c>
      <c r="DA301" s="60" t="str">
        <f t="shared" si="9"/>
        <v>N</v>
      </c>
    </row>
    <row r="302" spans="1:105">
      <c r="A302" s="13" t="s">
        <v>1046</v>
      </c>
      <c r="B302" s="13">
        <v>114935</v>
      </c>
      <c r="C302" s="13">
        <v>2023</v>
      </c>
      <c r="D302" s="13" t="s">
        <v>1</v>
      </c>
      <c r="E302" s="13" t="s">
        <v>13</v>
      </c>
      <c r="F302" s="84" t="s">
        <v>1804</v>
      </c>
      <c r="G302" s="60" t="s">
        <v>2035</v>
      </c>
      <c r="H302" s="60" t="s">
        <v>2000</v>
      </c>
      <c r="I302" s="60" t="s">
        <v>2036</v>
      </c>
      <c r="J302" s="60" t="s">
        <v>2271</v>
      </c>
      <c r="K302" s="85">
        <v>1462156</v>
      </c>
      <c r="L302" s="60">
        <v>306043700000</v>
      </c>
      <c r="M302" s="60">
        <v>39181116368.376602</v>
      </c>
      <c r="N302" s="60">
        <v>597554730.41729999</v>
      </c>
      <c r="O302" s="60">
        <v>320035846.83389997</v>
      </c>
      <c r="P302" s="60">
        <v>-0.03</v>
      </c>
      <c r="Q302" s="60">
        <v>291076686.67949998</v>
      </c>
      <c r="R302" s="85" t="s">
        <v>544</v>
      </c>
      <c r="S302" s="85">
        <v>50</v>
      </c>
      <c r="T302" s="60">
        <v>2406542055.7083001</v>
      </c>
      <c r="U302" s="60" t="s">
        <v>544</v>
      </c>
      <c r="V302" s="60" t="s">
        <v>544</v>
      </c>
      <c r="W302" s="60" t="s">
        <v>2037</v>
      </c>
      <c r="X302" s="60">
        <v>640570989.53250003</v>
      </c>
      <c r="Y302" s="60">
        <v>30633900904.308998</v>
      </c>
      <c r="Z302" s="60">
        <v>4.43</v>
      </c>
      <c r="AA302" s="60">
        <v>49596722.563199997</v>
      </c>
      <c r="AB302" s="60">
        <v>27641211108.323898</v>
      </c>
      <c r="AC302" s="60">
        <v>39181116368.376602</v>
      </c>
      <c r="AD302" s="60">
        <v>11.7</v>
      </c>
      <c r="AE302" s="60">
        <v>638791447.86070001</v>
      </c>
      <c r="AF302" s="60">
        <v>23.11</v>
      </c>
      <c r="AG302" s="60" t="s">
        <v>2038</v>
      </c>
      <c r="AH302" s="60" t="s">
        <v>544</v>
      </c>
      <c r="AI302" s="60">
        <v>4803994366.1868</v>
      </c>
      <c r="AJ302" s="60">
        <v>1019216489.4108</v>
      </c>
      <c r="AK302" s="60">
        <v>1.83</v>
      </c>
      <c r="AL302" s="60">
        <v>32801792339.134399</v>
      </c>
      <c r="AM302" s="60">
        <v>659915503.67620003</v>
      </c>
      <c r="AN302" s="60">
        <v>971796184.71949995</v>
      </c>
      <c r="AO302" s="60">
        <v>2172321085.3175998</v>
      </c>
      <c r="AP302" s="60">
        <v>4461067724.3238001</v>
      </c>
      <c r="AQ302" s="60">
        <v>39181116368.376602</v>
      </c>
      <c r="AR302" s="60">
        <v>2.84</v>
      </c>
      <c r="AS302" s="60">
        <v>4386506208.5241003</v>
      </c>
      <c r="AT302" s="60">
        <v>6778184610.4131002</v>
      </c>
      <c r="AU302" s="85">
        <v>114935</v>
      </c>
      <c r="AV302" s="60">
        <v>630188196.03770006</v>
      </c>
      <c r="AW302" s="60">
        <v>720573550.01189995</v>
      </c>
      <c r="AX302" s="60" t="s">
        <v>544</v>
      </c>
      <c r="AY302" s="60">
        <v>1658007937.2715001</v>
      </c>
      <c r="AZ302" s="60">
        <v>8871053640.9482994</v>
      </c>
      <c r="BA302" s="60">
        <v>12571680960.8302</v>
      </c>
      <c r="BB302" s="60" t="s">
        <v>1808</v>
      </c>
      <c r="BC302" s="60">
        <v>41068800403.423897</v>
      </c>
      <c r="BD302" s="60">
        <v>296364101.8624</v>
      </c>
      <c r="BE302" s="60" t="s">
        <v>544</v>
      </c>
      <c r="BF302" s="60">
        <v>162117526.5404</v>
      </c>
      <c r="BG302" s="60">
        <v>37114325.944899999</v>
      </c>
      <c r="BH302" s="60">
        <v>21007873508.514801</v>
      </c>
      <c r="BI302" s="60">
        <v>244232492.60139999</v>
      </c>
      <c r="BJ302" s="60" t="s">
        <v>544</v>
      </c>
      <c r="BK302" s="60">
        <v>247074638.2929</v>
      </c>
      <c r="BL302" s="85" t="s">
        <v>2272</v>
      </c>
      <c r="BM302" s="60" t="s">
        <v>2273</v>
      </c>
      <c r="BN302" s="60">
        <v>127934963.49349999</v>
      </c>
      <c r="BO302" s="60">
        <v>36693931629.2854</v>
      </c>
      <c r="BP302" s="60">
        <v>20711509406.652302</v>
      </c>
      <c r="BQ302" s="60">
        <v>6680412238.1324997</v>
      </c>
      <c r="BR302" s="60">
        <v>606375624.02750003</v>
      </c>
      <c r="BS302" s="60">
        <v>71399308.656399995</v>
      </c>
      <c r="BT302" s="60">
        <v>1397721162.2502999</v>
      </c>
      <c r="BU302" s="60">
        <v>1095058251.0174999</v>
      </c>
      <c r="BV302" s="60" t="s">
        <v>544</v>
      </c>
      <c r="BW302" s="60">
        <v>12571680960.8302</v>
      </c>
      <c r="BX302" s="60">
        <v>4109076942.1472001</v>
      </c>
      <c r="BY302" s="60" t="s">
        <v>544</v>
      </c>
      <c r="BZ302" s="60">
        <v>3955959.5436</v>
      </c>
      <c r="CA302" s="60">
        <v>-27960568.424899999</v>
      </c>
      <c r="CB302" s="60" t="s">
        <v>1900</v>
      </c>
      <c r="CC302" s="60">
        <v>895890410.82249999</v>
      </c>
      <c r="CD302" s="60">
        <v>133760081.9154</v>
      </c>
      <c r="CE302" s="60">
        <v>200729740.07949999</v>
      </c>
      <c r="CF302" s="60">
        <v>4461067724.3238001</v>
      </c>
      <c r="CG302" s="60">
        <v>514902061.11729997</v>
      </c>
      <c r="CH302" s="60">
        <v>393329919.28460002</v>
      </c>
      <c r="CI302" s="60" t="s">
        <v>2271</v>
      </c>
      <c r="CJ302" s="60">
        <v>17.38</v>
      </c>
      <c r="CK302" s="60">
        <v>1612367174.2519</v>
      </c>
      <c r="CL302" s="60" t="s">
        <v>544</v>
      </c>
      <c r="CM302" s="85">
        <v>1462156</v>
      </c>
      <c r="CN302" s="60">
        <v>13301753.934699999</v>
      </c>
      <c r="CO302" s="60">
        <v>244232492.60139999</v>
      </c>
      <c r="CP302" s="60">
        <v>768505953.02600002</v>
      </c>
      <c r="CQ302" s="60">
        <v>30633900904.308998</v>
      </c>
      <c r="CR302" s="60">
        <v>2406862.1172000002</v>
      </c>
      <c r="CS302" s="60">
        <v>13301753.934699999</v>
      </c>
      <c r="CT302" s="60">
        <v>159249775.93270001</v>
      </c>
      <c r="CU302" s="60">
        <v>87824862.360200003</v>
      </c>
      <c r="CV302" s="60">
        <v>200729740.07949999</v>
      </c>
      <c r="CW302" s="60">
        <v>247074638.2929</v>
      </c>
      <c r="CX302" s="60">
        <v>640570989.53250003</v>
      </c>
      <c r="CY302" s="60">
        <v>14.87</v>
      </c>
      <c r="CZ302" s="60">
        <f t="shared" si="8"/>
        <v>7.8110000011896128</v>
      </c>
      <c r="DA302" s="60" t="str">
        <f t="shared" si="9"/>
        <v>N</v>
      </c>
    </row>
    <row r="303" spans="1:105">
      <c r="A303" s="13" t="s">
        <v>1047</v>
      </c>
      <c r="B303" s="13">
        <v>1492255</v>
      </c>
      <c r="C303" s="13">
        <v>2022</v>
      </c>
      <c r="D303" s="13" t="s">
        <v>1</v>
      </c>
      <c r="E303" s="13" t="s">
        <v>13</v>
      </c>
      <c r="F303" s="84" t="s">
        <v>2095</v>
      </c>
      <c r="G303" s="60" t="s">
        <v>2012</v>
      </c>
      <c r="H303" s="60" t="s">
        <v>2274</v>
      </c>
      <c r="I303" s="60" t="s">
        <v>2013</v>
      </c>
      <c r="J303" s="60" t="s">
        <v>2275</v>
      </c>
      <c r="K303" s="85">
        <v>1515699</v>
      </c>
      <c r="L303" s="60">
        <v>285749000</v>
      </c>
      <c r="M303" s="60">
        <v>175220137.3461</v>
      </c>
      <c r="N303" s="60">
        <v>0</v>
      </c>
      <c r="O303" s="60">
        <v>-89526.612699999998</v>
      </c>
      <c r="P303" s="60" t="s">
        <v>544</v>
      </c>
      <c r="Q303" s="60" t="s">
        <v>544</v>
      </c>
      <c r="R303" s="85" t="s">
        <v>544</v>
      </c>
      <c r="S303" s="85" t="s">
        <v>544</v>
      </c>
      <c r="T303" s="60">
        <v>119812975.2202</v>
      </c>
      <c r="U303" s="60" t="s">
        <v>544</v>
      </c>
      <c r="V303" s="60">
        <v>129424822.16590001</v>
      </c>
      <c r="W303" s="60" t="s">
        <v>2014</v>
      </c>
      <c r="X303" s="60">
        <v>3616016.6787</v>
      </c>
      <c r="Y303" s="60">
        <v>152462595.0368</v>
      </c>
      <c r="Z303" s="60">
        <v>11.53</v>
      </c>
      <c r="AA303" s="60" t="s">
        <v>544</v>
      </c>
      <c r="AB303" s="60" t="s">
        <v>544</v>
      </c>
      <c r="AC303" s="60">
        <v>175220137.3461</v>
      </c>
      <c r="AD303" s="60" t="s">
        <v>544</v>
      </c>
      <c r="AE303" s="60">
        <v>63159.185700000002</v>
      </c>
      <c r="AF303" s="60">
        <v>24.15</v>
      </c>
      <c r="AG303" s="60" t="s">
        <v>2015</v>
      </c>
      <c r="AH303" s="60">
        <v>220750.55189999999</v>
      </c>
      <c r="AI303" s="60" t="s">
        <v>544</v>
      </c>
      <c r="AJ303" s="60" t="s">
        <v>544</v>
      </c>
      <c r="AK303" s="60">
        <v>2.67</v>
      </c>
      <c r="AL303" s="60">
        <v>152462595.0368</v>
      </c>
      <c r="AM303" s="60">
        <v>1119695.8547</v>
      </c>
      <c r="AN303" s="60">
        <v>2446038.7538000001</v>
      </c>
      <c r="AO303" s="60">
        <v>36798503.799800001</v>
      </c>
      <c r="AP303" s="60">
        <v>21444076.525699999</v>
      </c>
      <c r="AQ303" s="60">
        <v>175220137.3461</v>
      </c>
      <c r="AR303" s="60">
        <v>0</v>
      </c>
      <c r="AS303" s="60">
        <v>21444076.525699999</v>
      </c>
      <c r="AT303" s="60" t="s">
        <v>544</v>
      </c>
      <c r="AU303" s="85">
        <v>1492255</v>
      </c>
      <c r="AV303" s="60" t="s">
        <v>544</v>
      </c>
      <c r="AW303" s="60" t="s">
        <v>544</v>
      </c>
      <c r="AX303" s="60" t="s">
        <v>544</v>
      </c>
      <c r="AY303" s="60" t="s">
        <v>544</v>
      </c>
      <c r="AZ303" s="60">
        <v>2780843.7574999998</v>
      </c>
      <c r="BA303" s="60" t="s">
        <v>544</v>
      </c>
      <c r="BB303" s="60" t="s">
        <v>1808</v>
      </c>
      <c r="BC303" s="60" t="s">
        <v>544</v>
      </c>
      <c r="BD303" s="60">
        <v>34338.974699999999</v>
      </c>
      <c r="BE303" s="60" t="s">
        <v>544</v>
      </c>
      <c r="BF303" s="60" t="s">
        <v>544</v>
      </c>
      <c r="BG303" s="60">
        <v>-7358.3517000000002</v>
      </c>
      <c r="BH303" s="60">
        <v>129487981.35160001</v>
      </c>
      <c r="BI303" s="60">
        <v>2336889.8698999998</v>
      </c>
      <c r="BJ303" s="60" t="s">
        <v>544</v>
      </c>
      <c r="BK303" s="60">
        <v>1546480.2549999999</v>
      </c>
      <c r="BL303" s="85" t="s">
        <v>2276</v>
      </c>
      <c r="BM303" s="60" t="s">
        <v>2277</v>
      </c>
      <c r="BN303" s="60">
        <v>177826.8334</v>
      </c>
      <c r="BO303" s="60">
        <v>137974000.48280001</v>
      </c>
      <c r="BP303" s="60">
        <v>129453642.3768</v>
      </c>
      <c r="BQ303" s="60">
        <v>5518763.7966</v>
      </c>
      <c r="BR303" s="60" t="s">
        <v>544</v>
      </c>
      <c r="BS303" s="60">
        <v>268579.83809999999</v>
      </c>
      <c r="BT303" s="60" t="s">
        <v>544</v>
      </c>
      <c r="BU303" s="60">
        <v>5480745.6459999997</v>
      </c>
      <c r="BV303" s="60" t="s">
        <v>544</v>
      </c>
      <c r="BW303" s="60">
        <v>9675006.1314000003</v>
      </c>
      <c r="BX303" s="60" t="s">
        <v>544</v>
      </c>
      <c r="BY303" s="60" t="s">
        <v>544</v>
      </c>
      <c r="BZ303" s="60" t="s">
        <v>544</v>
      </c>
      <c r="CA303" s="60" t="s">
        <v>544</v>
      </c>
      <c r="CB303" s="60" t="s">
        <v>1917</v>
      </c>
      <c r="CC303" s="60">
        <v>2446038.7538000001</v>
      </c>
      <c r="CD303" s="60">
        <v>114054.4518</v>
      </c>
      <c r="CE303" s="60">
        <v>2336889.8698999998</v>
      </c>
      <c r="CF303" s="60">
        <v>21444076.525699999</v>
      </c>
      <c r="CG303" s="60">
        <v>581309.78659999999</v>
      </c>
      <c r="CH303" s="60" t="s">
        <v>544</v>
      </c>
      <c r="CI303" s="60" t="s">
        <v>2275</v>
      </c>
      <c r="CJ303" s="60" t="s">
        <v>544</v>
      </c>
      <c r="CK303" s="60">
        <v>6062055.4325999999</v>
      </c>
      <c r="CL303" s="60" t="s">
        <v>544</v>
      </c>
      <c r="CM303" s="85">
        <v>1515699</v>
      </c>
      <c r="CN303" s="60" t="s">
        <v>544</v>
      </c>
      <c r="CO303" s="60">
        <v>2336889.8698999998</v>
      </c>
      <c r="CP303" s="60">
        <v>3793843.5122000002</v>
      </c>
      <c r="CQ303" s="60">
        <v>152462595.0368</v>
      </c>
      <c r="CR303" s="60" t="s">
        <v>544</v>
      </c>
      <c r="CS303" s="60" t="s">
        <v>544</v>
      </c>
      <c r="CT303" s="60">
        <v>824135.39359999995</v>
      </c>
      <c r="CU303" s="60">
        <v>722344.86140000005</v>
      </c>
      <c r="CV303" s="60">
        <v>2336889.8698999998</v>
      </c>
      <c r="CW303" s="60">
        <v>1546480.2549999999</v>
      </c>
      <c r="CX303" s="60">
        <v>3616016.6787</v>
      </c>
      <c r="CY303" s="60" t="s">
        <v>544</v>
      </c>
      <c r="CZ303" s="60">
        <f t="shared" si="8"/>
        <v>1.6308000000912002</v>
      </c>
      <c r="DA303" s="60" t="str">
        <f t="shared" si="9"/>
        <v>N</v>
      </c>
    </row>
    <row r="304" spans="1:105">
      <c r="A304" s="13" t="s">
        <v>1047</v>
      </c>
      <c r="B304" s="13">
        <v>1492255</v>
      </c>
      <c r="C304" s="13">
        <v>2023</v>
      </c>
      <c r="D304" s="13" t="s">
        <v>1</v>
      </c>
      <c r="E304" s="13" t="s">
        <v>13</v>
      </c>
      <c r="F304" s="84" t="s">
        <v>2092</v>
      </c>
      <c r="G304" s="60" t="s">
        <v>2012</v>
      </c>
      <c r="H304" s="60" t="s">
        <v>2274</v>
      </c>
      <c r="I304" s="60" t="s">
        <v>2013</v>
      </c>
      <c r="J304" s="60" t="s">
        <v>2275</v>
      </c>
      <c r="K304" s="85">
        <v>1515699</v>
      </c>
      <c r="L304" s="60">
        <v>293108000</v>
      </c>
      <c r="M304" s="60">
        <v>174927190.27250001</v>
      </c>
      <c r="N304" s="60">
        <v>0</v>
      </c>
      <c r="O304" s="60">
        <v>77584.149000000005</v>
      </c>
      <c r="P304" s="60">
        <v>-0.01</v>
      </c>
      <c r="Q304" s="60" t="s">
        <v>544</v>
      </c>
      <c r="R304" s="85" t="s">
        <v>544</v>
      </c>
      <c r="S304" s="85" t="s">
        <v>544</v>
      </c>
      <c r="T304" s="60">
        <v>137025543.0986</v>
      </c>
      <c r="U304" s="60" t="s">
        <v>544</v>
      </c>
      <c r="V304" s="60">
        <v>148001312.9729</v>
      </c>
      <c r="W304" s="60" t="s">
        <v>2014</v>
      </c>
      <c r="X304" s="60">
        <v>4024230.1268000002</v>
      </c>
      <c r="Y304" s="60">
        <v>150684530.9249</v>
      </c>
      <c r="Z304" s="60">
        <v>9.89</v>
      </c>
      <c r="AA304" s="60" t="s">
        <v>544</v>
      </c>
      <c r="AB304" s="60" t="s">
        <v>544</v>
      </c>
      <c r="AC304" s="60">
        <v>174927190.27250001</v>
      </c>
      <c r="AD304" s="60" t="s">
        <v>544</v>
      </c>
      <c r="AE304" s="60">
        <v>630222.01009999996</v>
      </c>
      <c r="AF304" s="60">
        <v>13.15</v>
      </c>
      <c r="AG304" s="60" t="s">
        <v>2015</v>
      </c>
      <c r="AH304" s="60">
        <v>214848.41250000001</v>
      </c>
      <c r="AI304" s="60" t="s">
        <v>544</v>
      </c>
      <c r="AJ304" s="60" t="s">
        <v>544</v>
      </c>
      <c r="AK304" s="60">
        <v>2.79</v>
      </c>
      <c r="AL304" s="60">
        <v>150684530.9249</v>
      </c>
      <c r="AM304" s="60">
        <v>1939006.923</v>
      </c>
      <c r="AN304" s="60">
        <v>5509668.1788999997</v>
      </c>
      <c r="AO304" s="60">
        <v>22994748.151500002</v>
      </c>
      <c r="AP304" s="60">
        <v>22220100.2641</v>
      </c>
      <c r="AQ304" s="60">
        <v>174927190.27250001</v>
      </c>
      <c r="AR304" s="60">
        <v>0</v>
      </c>
      <c r="AS304" s="60">
        <v>22220100.2641</v>
      </c>
      <c r="AT304" s="60" t="s">
        <v>544</v>
      </c>
      <c r="AU304" s="85">
        <v>1492255</v>
      </c>
      <c r="AV304" s="60" t="s">
        <v>544</v>
      </c>
      <c r="AW304" s="60" t="s">
        <v>544</v>
      </c>
      <c r="AX304" s="60" t="s">
        <v>544</v>
      </c>
      <c r="AY304" s="60" t="s">
        <v>544</v>
      </c>
      <c r="AZ304" s="60">
        <v>2619360.2294000001</v>
      </c>
      <c r="BA304" s="60" t="s">
        <v>544</v>
      </c>
      <c r="BB304" s="60" t="s">
        <v>1808</v>
      </c>
      <c r="BC304" s="60" t="s">
        <v>544</v>
      </c>
      <c r="BD304" s="60">
        <v>111005.0131</v>
      </c>
      <c r="BE304" s="60" t="s">
        <v>544</v>
      </c>
      <c r="BF304" s="60" t="s">
        <v>544</v>
      </c>
      <c r="BG304" s="60" t="s">
        <v>544</v>
      </c>
      <c r="BH304" s="60">
        <v>148631534.98300001</v>
      </c>
      <c r="BI304" s="60">
        <v>2138338.5057999999</v>
      </c>
      <c r="BJ304" s="60" t="s">
        <v>544</v>
      </c>
      <c r="BK304" s="60">
        <v>2000477.4410999999</v>
      </c>
      <c r="BL304" s="85" t="s">
        <v>2276</v>
      </c>
      <c r="BM304" s="60" t="s">
        <v>2277</v>
      </c>
      <c r="BN304" s="60">
        <v>204702.79300000001</v>
      </c>
      <c r="BO304" s="60">
        <v>151354738.6117</v>
      </c>
      <c r="BP304" s="60">
        <v>148520529.9698</v>
      </c>
      <c r="BQ304" s="60" t="s">
        <v>544</v>
      </c>
      <c r="BR304" s="60" t="s">
        <v>544</v>
      </c>
      <c r="BS304" s="60">
        <v>401647.17119999998</v>
      </c>
      <c r="BT304" s="60" t="s">
        <v>544</v>
      </c>
      <c r="BU304" s="60">
        <v>8254356.6489000004</v>
      </c>
      <c r="BV304" s="60" t="s">
        <v>544</v>
      </c>
      <c r="BW304" s="60">
        <v>11605991.884299999</v>
      </c>
      <c r="BX304" s="60" t="s">
        <v>544</v>
      </c>
      <c r="BY304" s="60" t="s">
        <v>544</v>
      </c>
      <c r="BZ304" s="60" t="s">
        <v>544</v>
      </c>
      <c r="CA304" s="60" t="s">
        <v>544</v>
      </c>
      <c r="CB304" s="60" t="s">
        <v>1917</v>
      </c>
      <c r="CC304" s="60">
        <v>5509668.1788999997</v>
      </c>
      <c r="CD304" s="60">
        <v>134877.05900000001</v>
      </c>
      <c r="CE304" s="60">
        <v>2138338.5057999999</v>
      </c>
      <c r="CF304" s="60">
        <v>22220100.2641</v>
      </c>
      <c r="CG304" s="60">
        <v>1279541.6568</v>
      </c>
      <c r="CH304" s="60" t="s">
        <v>544</v>
      </c>
      <c r="CI304" s="60" t="s">
        <v>2275</v>
      </c>
      <c r="CJ304" s="60" t="s">
        <v>544</v>
      </c>
      <c r="CK304" s="60">
        <v>9533898.3058000002</v>
      </c>
      <c r="CL304" s="60" t="s">
        <v>544</v>
      </c>
      <c r="CM304" s="85">
        <v>1515699</v>
      </c>
      <c r="CN304" s="60" t="s">
        <v>544</v>
      </c>
      <c r="CO304" s="60">
        <v>2138338.5057999999</v>
      </c>
      <c r="CP304" s="60">
        <v>4228932.9198000003</v>
      </c>
      <c r="CQ304" s="60">
        <v>150684530.9249</v>
      </c>
      <c r="CR304" s="60" t="s">
        <v>544</v>
      </c>
      <c r="CS304" s="60" t="s">
        <v>544</v>
      </c>
      <c r="CT304" s="60">
        <v>1086774.8866999999</v>
      </c>
      <c r="CU304" s="60">
        <v>913702.55440000002</v>
      </c>
      <c r="CV304" s="60">
        <v>2138338.5057999999</v>
      </c>
      <c r="CW304" s="60">
        <v>2000477.4410999999</v>
      </c>
      <c r="CX304" s="60">
        <v>4024230.1268000002</v>
      </c>
      <c r="CY304" s="60" t="s">
        <v>544</v>
      </c>
      <c r="CZ304" s="60">
        <f t="shared" si="8"/>
        <v>1.6755999998822309</v>
      </c>
      <c r="DA304" s="60" t="str">
        <f t="shared" si="9"/>
        <v>N</v>
      </c>
    </row>
    <row r="305" spans="1:105">
      <c r="A305" s="13" t="s">
        <v>1008</v>
      </c>
      <c r="B305" s="13">
        <v>1422053</v>
      </c>
      <c r="C305" s="13">
        <v>2022</v>
      </c>
      <c r="D305" s="13" t="s">
        <v>1</v>
      </c>
      <c r="E305" s="13" t="s">
        <v>13</v>
      </c>
      <c r="F305" s="84" t="s">
        <v>1812</v>
      </c>
      <c r="G305" s="60" t="s">
        <v>558</v>
      </c>
      <c r="H305" s="60" t="s">
        <v>559</v>
      </c>
      <c r="I305" s="60" t="s">
        <v>560</v>
      </c>
      <c r="J305" s="60" t="s">
        <v>2278</v>
      </c>
      <c r="K305" s="85">
        <v>1463480</v>
      </c>
      <c r="L305" s="60">
        <v>79914000000</v>
      </c>
      <c r="M305" s="60">
        <v>4116244211.5187998</v>
      </c>
      <c r="N305" s="60">
        <v>20448844.407400001</v>
      </c>
      <c r="O305" s="60">
        <v>5459892.9652000004</v>
      </c>
      <c r="P305" s="60">
        <v>-0.29907</v>
      </c>
      <c r="Q305" s="60" t="s">
        <v>544</v>
      </c>
      <c r="R305" s="85" t="s">
        <v>544</v>
      </c>
      <c r="S305" s="85">
        <v>212</v>
      </c>
      <c r="T305" s="60">
        <v>56504741.347400002</v>
      </c>
      <c r="U305" s="60" t="s">
        <v>544</v>
      </c>
      <c r="V305" s="60" t="s">
        <v>544</v>
      </c>
      <c r="W305" s="60" t="s">
        <v>1806</v>
      </c>
      <c r="X305" s="60">
        <v>110021994.09119999</v>
      </c>
      <c r="Y305" s="60">
        <v>2308916623.1891999</v>
      </c>
      <c r="Z305" s="60">
        <v>13.493119999999999</v>
      </c>
      <c r="AA305" s="60">
        <v>3038997.0277999998</v>
      </c>
      <c r="AB305" s="60">
        <v>1233060166.9238</v>
      </c>
      <c r="AC305" s="60">
        <v>4116244211.5187998</v>
      </c>
      <c r="AD305" s="60">
        <v>4.6020000000000003</v>
      </c>
      <c r="AE305" s="60">
        <v>271449395.53399998</v>
      </c>
      <c r="AF305" s="60">
        <v>32.215879999999999</v>
      </c>
      <c r="AG305" s="60" t="s">
        <v>1807</v>
      </c>
      <c r="AH305" s="60" t="s">
        <v>544</v>
      </c>
      <c r="AI305" s="60">
        <v>187954239.90580001</v>
      </c>
      <c r="AJ305" s="60">
        <v>76850568.906399995</v>
      </c>
      <c r="AK305" s="60">
        <v>4.5442900000000002</v>
      </c>
      <c r="AL305" s="60">
        <v>2686524880.9994001</v>
      </c>
      <c r="AM305" s="60">
        <v>1066172872.5158</v>
      </c>
      <c r="AN305" s="60">
        <v>130522346.9228</v>
      </c>
      <c r="AO305" s="60">
        <v>1003332594.9918</v>
      </c>
      <c r="AP305" s="60">
        <v>242089593.74000001</v>
      </c>
      <c r="AQ305" s="60">
        <v>4116244211.5187998</v>
      </c>
      <c r="AR305" s="60">
        <v>2.9602599999999999</v>
      </c>
      <c r="AS305" s="60">
        <v>242192610.58840001</v>
      </c>
      <c r="AT305" s="60">
        <v>342479512.50580001</v>
      </c>
      <c r="AU305" s="85">
        <v>1422053</v>
      </c>
      <c r="AV305" s="60" t="s">
        <v>544</v>
      </c>
      <c r="AW305" s="60">
        <v>374569260.78240001</v>
      </c>
      <c r="AX305" s="60" t="s">
        <v>544</v>
      </c>
      <c r="AY305" s="60">
        <v>348299964.4404</v>
      </c>
      <c r="AZ305" s="60">
        <v>1264737847.8067999</v>
      </c>
      <c r="BA305" s="60" t="s">
        <v>544</v>
      </c>
      <c r="BB305" s="60" t="s">
        <v>1808</v>
      </c>
      <c r="BC305" s="60">
        <v>4065611430.5302</v>
      </c>
      <c r="BD305" s="60">
        <v>17821914.773200002</v>
      </c>
      <c r="BE305" s="60" t="s">
        <v>544</v>
      </c>
      <c r="BF305" s="60">
        <v>307144733.50459999</v>
      </c>
      <c r="BG305" s="60">
        <v>-11486378.5966</v>
      </c>
      <c r="BH305" s="60">
        <v>690779476.94620001</v>
      </c>
      <c r="BI305" s="60">
        <v>30338461.853799999</v>
      </c>
      <c r="BJ305" s="60">
        <v>47181716.567199998</v>
      </c>
      <c r="BK305" s="60">
        <v>270882802.8678</v>
      </c>
      <c r="BL305" s="85" t="s">
        <v>2279</v>
      </c>
      <c r="BM305" s="60" t="s">
        <v>2280</v>
      </c>
      <c r="BN305" s="60">
        <v>209948337.03920001</v>
      </c>
      <c r="BO305" s="60">
        <v>2335546478.5005999</v>
      </c>
      <c r="BP305" s="60">
        <v>672957562.17299998</v>
      </c>
      <c r="BQ305" s="60" t="s">
        <v>544</v>
      </c>
      <c r="BR305" s="60">
        <v>52178033.714599997</v>
      </c>
      <c r="BS305" s="60">
        <v>600021633.50580001</v>
      </c>
      <c r="BT305" s="60" t="s">
        <v>544</v>
      </c>
      <c r="BU305" s="60">
        <v>72163302.304199994</v>
      </c>
      <c r="BV305" s="60" t="s">
        <v>544</v>
      </c>
      <c r="BW305" s="60" t="s">
        <v>544</v>
      </c>
      <c r="BX305" s="60">
        <v>187954239.90580001</v>
      </c>
      <c r="BY305" s="60" t="s">
        <v>544</v>
      </c>
      <c r="BZ305" s="60" t="s">
        <v>544</v>
      </c>
      <c r="CA305" s="60" t="s">
        <v>544</v>
      </c>
      <c r="CB305" s="60" t="s">
        <v>544</v>
      </c>
      <c r="CC305" s="60">
        <v>69793914.790999994</v>
      </c>
      <c r="CD305" s="60">
        <v>102450255.73379999</v>
      </c>
      <c r="CE305" s="60">
        <v>43627635.297399998</v>
      </c>
      <c r="CF305" s="60">
        <v>242089593.74000001</v>
      </c>
      <c r="CG305" s="60">
        <v>168381038.7098</v>
      </c>
      <c r="CH305" s="60">
        <v>35386287.425399996</v>
      </c>
      <c r="CI305" s="60" t="s">
        <v>2278</v>
      </c>
      <c r="CJ305" s="60">
        <v>15.24</v>
      </c>
      <c r="CK305" s="60">
        <v>240544341.014</v>
      </c>
      <c r="CL305" s="60">
        <v>231.21</v>
      </c>
      <c r="CM305" s="85">
        <v>1463480</v>
      </c>
      <c r="CN305" s="60" t="s">
        <v>544</v>
      </c>
      <c r="CO305" s="60">
        <v>30338461.853799999</v>
      </c>
      <c r="CP305" s="60">
        <v>319970331.1304</v>
      </c>
      <c r="CQ305" s="60">
        <v>2308916623.1891999</v>
      </c>
      <c r="CR305" s="60" t="s">
        <v>544</v>
      </c>
      <c r="CS305" s="60" t="s">
        <v>544</v>
      </c>
      <c r="CT305" s="60">
        <v>145459789.94080001</v>
      </c>
      <c r="CU305" s="60">
        <v>125423012.927</v>
      </c>
      <c r="CV305" s="60">
        <v>43627635.297399998</v>
      </c>
      <c r="CW305" s="60">
        <v>270882802.8678</v>
      </c>
      <c r="CX305" s="60">
        <v>110021994.09119999</v>
      </c>
      <c r="CY305" s="60">
        <v>15.24</v>
      </c>
      <c r="CZ305" s="60">
        <f t="shared" si="8"/>
        <v>19.414300001047209</v>
      </c>
      <c r="DA305" s="60" t="str">
        <f t="shared" si="9"/>
        <v>N</v>
      </c>
    </row>
    <row r="306" spans="1:105">
      <c r="A306" s="13" t="s">
        <v>1008</v>
      </c>
      <c r="B306" s="13">
        <v>1422053</v>
      </c>
      <c r="C306" s="13">
        <v>2023</v>
      </c>
      <c r="D306" s="13" t="s">
        <v>1</v>
      </c>
      <c r="E306" s="13" t="s">
        <v>13</v>
      </c>
      <c r="F306" s="84" t="s">
        <v>1804</v>
      </c>
      <c r="G306" s="60" t="s">
        <v>558</v>
      </c>
      <c r="H306" s="60" t="s">
        <v>559</v>
      </c>
      <c r="I306" s="60" t="s">
        <v>560</v>
      </c>
      <c r="J306" s="60" t="s">
        <v>2278</v>
      </c>
      <c r="K306" s="85">
        <v>1463480</v>
      </c>
      <c r="L306" s="60">
        <v>101476000000</v>
      </c>
      <c r="M306" s="60">
        <v>5958766158.1780005</v>
      </c>
      <c r="N306" s="60">
        <v>24075585.605</v>
      </c>
      <c r="O306" s="60">
        <v>14797677.005999999</v>
      </c>
      <c r="P306" s="60">
        <v>-0.28556999999999999</v>
      </c>
      <c r="Q306" s="60" t="s">
        <v>544</v>
      </c>
      <c r="R306" s="85" t="s">
        <v>544</v>
      </c>
      <c r="S306" s="85">
        <v>215</v>
      </c>
      <c r="T306" s="60">
        <v>88316294.511999995</v>
      </c>
      <c r="U306" s="60" t="s">
        <v>544</v>
      </c>
      <c r="V306" s="60" t="s">
        <v>544</v>
      </c>
      <c r="W306" s="60" t="s">
        <v>1806</v>
      </c>
      <c r="X306" s="60">
        <v>143513978.58199999</v>
      </c>
      <c r="Y306" s="60">
        <v>2590121964.5145001</v>
      </c>
      <c r="Z306" s="60">
        <v>10.708399999999999</v>
      </c>
      <c r="AA306" s="60" t="s">
        <v>544</v>
      </c>
      <c r="AB306" s="60" t="s">
        <v>544</v>
      </c>
      <c r="AC306" s="60">
        <v>5958766158.1780005</v>
      </c>
      <c r="AD306" s="60" t="s">
        <v>544</v>
      </c>
      <c r="AE306" s="60">
        <v>384387276.51300001</v>
      </c>
      <c r="AF306" s="60">
        <v>25.567620000000002</v>
      </c>
      <c r="AG306" s="60" t="s">
        <v>1807</v>
      </c>
      <c r="AH306" s="60" t="s">
        <v>544</v>
      </c>
      <c r="AI306" s="60" t="s">
        <v>544</v>
      </c>
      <c r="AJ306" s="60">
        <v>87435480.404499993</v>
      </c>
      <c r="AK306" s="60">
        <v>4.4885999999999999</v>
      </c>
      <c r="AL306" s="60">
        <v>3867654746.0324998</v>
      </c>
      <c r="AM306" s="60">
        <v>1515939799.948</v>
      </c>
      <c r="AN306" s="60">
        <v>262482604.035</v>
      </c>
      <c r="AO306" s="60">
        <v>1042296693.875</v>
      </c>
      <c r="AP306" s="60">
        <v>296482028.58450001</v>
      </c>
      <c r="AQ306" s="60">
        <v>5958766158.1780005</v>
      </c>
      <c r="AR306" s="60">
        <v>3.1874400000000001</v>
      </c>
      <c r="AS306" s="60">
        <v>298067493.97799999</v>
      </c>
      <c r="AT306" s="60">
        <v>272700047.68199998</v>
      </c>
      <c r="AU306" s="85">
        <v>1422053</v>
      </c>
      <c r="AV306" s="60" t="s">
        <v>544</v>
      </c>
      <c r="AW306" s="60">
        <v>1277532781.5179999</v>
      </c>
      <c r="AX306" s="60">
        <v>24838957.831500001</v>
      </c>
      <c r="AY306" s="60">
        <v>471822756.91750002</v>
      </c>
      <c r="AZ306" s="60">
        <v>2337210873.7810001</v>
      </c>
      <c r="BA306" s="60">
        <v>10804653.051999999</v>
      </c>
      <c r="BB306" s="60" t="s">
        <v>1808</v>
      </c>
      <c r="BC306" s="60" t="s">
        <v>544</v>
      </c>
      <c r="BD306" s="60">
        <v>24310469.366999999</v>
      </c>
      <c r="BE306" s="60" t="s">
        <v>544</v>
      </c>
      <c r="BF306" s="60">
        <v>468005895.78500003</v>
      </c>
      <c r="BG306" s="60">
        <v>5167442.7640000004</v>
      </c>
      <c r="BH306" s="60">
        <v>755327457.65149999</v>
      </c>
      <c r="BI306" s="60">
        <v>29066865.547499999</v>
      </c>
      <c r="BJ306" s="60">
        <v>82444200.461999997</v>
      </c>
      <c r="BK306" s="60">
        <v>327897731.75199997</v>
      </c>
      <c r="BL306" s="85" t="s">
        <v>2279</v>
      </c>
      <c r="BM306" s="60" t="s">
        <v>2280</v>
      </c>
      <c r="BN306" s="60">
        <v>244925042.82550001</v>
      </c>
      <c r="BO306" s="60">
        <v>3814394852.9990001</v>
      </c>
      <c r="BP306" s="60">
        <v>731016988.2845</v>
      </c>
      <c r="BQ306" s="60" t="s">
        <v>544</v>
      </c>
      <c r="BR306" s="60">
        <v>42337798.100500003</v>
      </c>
      <c r="BS306" s="60">
        <v>878523990.82050002</v>
      </c>
      <c r="BT306" s="60" t="s">
        <v>544</v>
      </c>
      <c r="BU306" s="60">
        <v>101587227.065</v>
      </c>
      <c r="BV306" s="60" t="s">
        <v>544</v>
      </c>
      <c r="BW306" s="60">
        <v>10804653.051999999</v>
      </c>
      <c r="BX306" s="60" t="s">
        <v>544</v>
      </c>
      <c r="BY306" s="60" t="s">
        <v>544</v>
      </c>
      <c r="BZ306" s="60" t="s">
        <v>544</v>
      </c>
      <c r="CA306" s="60" t="s">
        <v>544</v>
      </c>
      <c r="CB306" s="60" t="s">
        <v>544</v>
      </c>
      <c r="CC306" s="60">
        <v>130477929.79099999</v>
      </c>
      <c r="CD306" s="60">
        <v>120965137.43000001</v>
      </c>
      <c r="CE306" s="60">
        <v>45861054.530500002</v>
      </c>
      <c r="CF306" s="60">
        <v>296482028.58450001</v>
      </c>
      <c r="CG306" s="60">
        <v>304409355.55199999</v>
      </c>
      <c r="CH306" s="60">
        <v>51322101.997000001</v>
      </c>
      <c r="CI306" s="60" t="s">
        <v>2278</v>
      </c>
      <c r="CJ306" s="60" t="s">
        <v>544</v>
      </c>
      <c r="CK306" s="60">
        <v>405996582.61699998</v>
      </c>
      <c r="CL306" s="60">
        <v>229.94</v>
      </c>
      <c r="CM306" s="85">
        <v>1463480</v>
      </c>
      <c r="CN306" s="60" t="s">
        <v>544</v>
      </c>
      <c r="CO306" s="60">
        <v>29066865.547499999</v>
      </c>
      <c r="CP306" s="60">
        <v>388439021.40750003</v>
      </c>
      <c r="CQ306" s="60">
        <v>2590121964.5145001</v>
      </c>
      <c r="CR306" s="60" t="s">
        <v>544</v>
      </c>
      <c r="CS306" s="60" t="s">
        <v>544</v>
      </c>
      <c r="CT306" s="60">
        <v>175693053.97600001</v>
      </c>
      <c r="CU306" s="60">
        <v>152204677.77599999</v>
      </c>
      <c r="CV306" s="60">
        <v>45861054.530500002</v>
      </c>
      <c r="CW306" s="60">
        <v>327897731.75199997</v>
      </c>
      <c r="CX306" s="60">
        <v>143513978.58199999</v>
      </c>
      <c r="CY306" s="60" t="s">
        <v>544</v>
      </c>
      <c r="CZ306" s="60">
        <f t="shared" si="8"/>
        <v>17.029699992628693</v>
      </c>
      <c r="DA306" s="60" t="str">
        <f t="shared" si="9"/>
        <v>N</v>
      </c>
    </row>
    <row r="307" spans="1:105">
      <c r="A307" s="13" t="s">
        <v>1006</v>
      </c>
      <c r="B307" s="13">
        <v>1041327</v>
      </c>
      <c r="C307" s="13">
        <v>2022</v>
      </c>
      <c r="D307" s="13" t="s">
        <v>12</v>
      </c>
      <c r="E307" s="13" t="s">
        <v>13</v>
      </c>
      <c r="F307" s="84" t="s">
        <v>1812</v>
      </c>
      <c r="G307" s="60" t="s">
        <v>1840</v>
      </c>
      <c r="H307" s="60" t="s">
        <v>1827</v>
      </c>
      <c r="I307" s="60" t="s">
        <v>540</v>
      </c>
      <c r="J307" s="60" t="s">
        <v>1019</v>
      </c>
      <c r="K307" s="85">
        <v>100301</v>
      </c>
      <c r="L307" s="60">
        <v>50933929000</v>
      </c>
      <c r="M307" s="60">
        <v>50933929000</v>
      </c>
      <c r="N307" s="60">
        <v>269931000</v>
      </c>
      <c r="O307" s="60">
        <v>53974000</v>
      </c>
      <c r="P307" s="60">
        <v>-0.45</v>
      </c>
      <c r="Q307" s="60" t="s">
        <v>544</v>
      </c>
      <c r="R307" s="85">
        <v>1982</v>
      </c>
      <c r="S307" s="85" t="s">
        <v>544</v>
      </c>
      <c r="T307" s="60">
        <v>10761311000</v>
      </c>
      <c r="U307" s="60" t="s">
        <v>544</v>
      </c>
      <c r="V307" s="60">
        <v>10196906000</v>
      </c>
      <c r="W307" s="60" t="s">
        <v>1841</v>
      </c>
      <c r="X307" s="60">
        <v>1312952000</v>
      </c>
      <c r="Y307" s="60">
        <v>40981678000</v>
      </c>
      <c r="Z307" s="60">
        <v>8.7100000000000009</v>
      </c>
      <c r="AA307" s="60">
        <v>1134869000</v>
      </c>
      <c r="AB307" s="60">
        <v>40545928000</v>
      </c>
      <c r="AC307" s="60">
        <v>50933929000</v>
      </c>
      <c r="AD307" s="60">
        <v>11.62</v>
      </c>
      <c r="AE307" s="60">
        <v>415658000</v>
      </c>
      <c r="AF307" s="60">
        <v>13.6</v>
      </c>
      <c r="AG307" s="60" t="s">
        <v>1842</v>
      </c>
      <c r="AH307" s="60" t="s">
        <v>544</v>
      </c>
      <c r="AI307" s="60">
        <v>5666888000</v>
      </c>
      <c r="AJ307" s="60">
        <v>4072837000</v>
      </c>
      <c r="AK307" s="60">
        <v>2.74</v>
      </c>
      <c r="AL307" s="60">
        <v>42116547000</v>
      </c>
      <c r="AM307" s="60">
        <v>459930000</v>
      </c>
      <c r="AN307" s="60">
        <v>388709000</v>
      </c>
      <c r="AO307" s="60">
        <v>264948000</v>
      </c>
      <c r="AP307" s="60">
        <v>8233700000</v>
      </c>
      <c r="AQ307" s="60">
        <v>50933929000</v>
      </c>
      <c r="AR307" s="60">
        <v>0.83</v>
      </c>
      <c r="AS307" s="60">
        <v>8512571000</v>
      </c>
      <c r="AT307" s="60">
        <v>18062295000</v>
      </c>
      <c r="AU307" s="85">
        <v>1041327</v>
      </c>
      <c r="AV307" s="60" t="s">
        <v>544</v>
      </c>
      <c r="AW307" s="60" t="s">
        <v>544</v>
      </c>
      <c r="AX307" s="60" t="s">
        <v>544</v>
      </c>
      <c r="AY307" s="60">
        <v>4488495000</v>
      </c>
      <c r="AZ307" s="60">
        <v>7793048000</v>
      </c>
      <c r="BA307" s="60">
        <v>-47699000</v>
      </c>
      <c r="BB307" s="60" t="s">
        <v>1808</v>
      </c>
      <c r="BC307" s="60">
        <v>48787305000</v>
      </c>
      <c r="BD307" s="60">
        <v>404417000</v>
      </c>
      <c r="BE307" s="60" t="s">
        <v>544</v>
      </c>
      <c r="BF307" s="60" t="s">
        <v>544</v>
      </c>
      <c r="BG307" s="60">
        <v>415000</v>
      </c>
      <c r="BH307" s="60">
        <v>32699997000</v>
      </c>
      <c r="BI307" s="60">
        <v>429534000</v>
      </c>
      <c r="BJ307" s="60">
        <v>10196906000</v>
      </c>
      <c r="BK307" s="60">
        <v>507145000</v>
      </c>
      <c r="BL307" s="85" t="s">
        <v>544</v>
      </c>
      <c r="BM307" s="60" t="s">
        <v>544</v>
      </c>
      <c r="BN307" s="60">
        <v>152603000</v>
      </c>
      <c r="BO307" s="60">
        <v>46822158000</v>
      </c>
      <c r="BP307" s="60">
        <v>32295580000</v>
      </c>
      <c r="BQ307" s="60">
        <v>6662414000</v>
      </c>
      <c r="BR307" s="60" t="s">
        <v>544</v>
      </c>
      <c r="BS307" s="60">
        <v>620684000</v>
      </c>
      <c r="BT307" s="60" t="s">
        <v>544</v>
      </c>
      <c r="BU307" s="60">
        <v>1472656000</v>
      </c>
      <c r="BV307" s="60">
        <v>17041000</v>
      </c>
      <c r="BW307" s="60">
        <v>-47699000</v>
      </c>
      <c r="BX307" s="60">
        <v>5666888000</v>
      </c>
      <c r="BY307" s="60" t="s">
        <v>544</v>
      </c>
      <c r="BZ307" s="60" t="s">
        <v>544</v>
      </c>
      <c r="CA307" s="60" t="s">
        <v>544</v>
      </c>
      <c r="CB307" s="60" t="s">
        <v>2081</v>
      </c>
      <c r="CC307" s="60">
        <v>350848000</v>
      </c>
      <c r="CD307" s="60">
        <v>150730000</v>
      </c>
      <c r="CE307" s="60">
        <v>896587000</v>
      </c>
      <c r="CF307" s="60">
        <v>8233700000</v>
      </c>
      <c r="CG307" s="60">
        <v>229005000</v>
      </c>
      <c r="CH307" s="60">
        <v>59680000</v>
      </c>
      <c r="CI307" s="60" t="s">
        <v>1019</v>
      </c>
      <c r="CJ307" s="60">
        <v>13.98</v>
      </c>
      <c r="CK307" s="60">
        <v>1701661000</v>
      </c>
      <c r="CL307" s="60" t="s">
        <v>544</v>
      </c>
      <c r="CM307" s="85">
        <v>100301</v>
      </c>
      <c r="CN307" s="60">
        <v>4748000</v>
      </c>
      <c r="CO307" s="60">
        <v>429534000</v>
      </c>
      <c r="CP307" s="60">
        <v>1465555000</v>
      </c>
      <c r="CQ307" s="60">
        <v>40981678000</v>
      </c>
      <c r="CR307" s="60" t="s">
        <v>544</v>
      </c>
      <c r="CS307" s="60">
        <v>4748000</v>
      </c>
      <c r="CT307" s="60">
        <v>394174000</v>
      </c>
      <c r="CU307" s="60">
        <v>112971000</v>
      </c>
      <c r="CV307" s="60">
        <v>896587000</v>
      </c>
      <c r="CW307" s="60">
        <v>507145000</v>
      </c>
      <c r="CX307" s="60">
        <v>1312952000</v>
      </c>
      <c r="CY307" s="60">
        <v>13.98</v>
      </c>
      <c r="CZ307" s="60">
        <f t="shared" si="8"/>
        <v>1</v>
      </c>
      <c r="DA307" s="60" t="str">
        <f t="shared" si="9"/>
        <v>N: parent data from row 253</v>
      </c>
    </row>
    <row r="308" spans="1:105">
      <c r="A308" s="13" t="s">
        <v>1006</v>
      </c>
      <c r="B308" s="13">
        <v>1041327</v>
      </c>
      <c r="C308" s="13">
        <v>2023</v>
      </c>
      <c r="D308" s="13" t="s">
        <v>12</v>
      </c>
      <c r="E308" s="13" t="s">
        <v>13</v>
      </c>
      <c r="F308" s="84" t="s">
        <v>1804</v>
      </c>
      <c r="G308" s="60" t="s">
        <v>1840</v>
      </c>
      <c r="H308" s="60" t="s">
        <v>1827</v>
      </c>
      <c r="I308" s="60" t="s">
        <v>540</v>
      </c>
      <c r="J308" s="60" t="s">
        <v>1019</v>
      </c>
      <c r="K308" s="85">
        <v>100301</v>
      </c>
      <c r="L308" s="60">
        <v>54847358000</v>
      </c>
      <c r="M308" s="60">
        <v>54847358000</v>
      </c>
      <c r="N308" s="60">
        <v>636112000</v>
      </c>
      <c r="O308" s="60">
        <v>131499000</v>
      </c>
      <c r="P308" s="60">
        <v>-0.5</v>
      </c>
      <c r="Q308" s="60" t="s">
        <v>544</v>
      </c>
      <c r="R308" s="85">
        <v>2273</v>
      </c>
      <c r="S308" s="85" t="s">
        <v>544</v>
      </c>
      <c r="T308" s="60">
        <v>10778787000</v>
      </c>
      <c r="U308" s="60" t="s">
        <v>544</v>
      </c>
      <c r="V308" s="60">
        <v>10465652000</v>
      </c>
      <c r="W308" s="60" t="s">
        <v>1841</v>
      </c>
      <c r="X308" s="60">
        <v>1732557000</v>
      </c>
      <c r="Y308" s="60">
        <v>43884606000</v>
      </c>
      <c r="Z308" s="60">
        <v>9.7100000000000009</v>
      </c>
      <c r="AA308" s="60">
        <v>1130756000</v>
      </c>
      <c r="AB308" s="60">
        <v>40972840000</v>
      </c>
      <c r="AC308" s="60">
        <v>54847358000</v>
      </c>
      <c r="AD308" s="60">
        <v>12.86</v>
      </c>
      <c r="AE308" s="60">
        <v>330054000</v>
      </c>
      <c r="AF308" s="60">
        <v>18.12</v>
      </c>
      <c r="AG308" s="60" t="s">
        <v>1842</v>
      </c>
      <c r="AH308" s="60" t="s">
        <v>544</v>
      </c>
      <c r="AI308" s="60">
        <v>6525556000</v>
      </c>
      <c r="AJ308" s="60">
        <v>4315843000</v>
      </c>
      <c r="AK308" s="60">
        <v>3.47</v>
      </c>
      <c r="AL308" s="60">
        <v>45015362000</v>
      </c>
      <c r="AM308" s="60">
        <v>552039000</v>
      </c>
      <c r="AN308" s="60">
        <v>1373528000</v>
      </c>
      <c r="AO308" s="60">
        <v>261024000</v>
      </c>
      <c r="AP308" s="60">
        <v>9182824000</v>
      </c>
      <c r="AQ308" s="60">
        <v>54847358000</v>
      </c>
      <c r="AR308" s="60">
        <v>1.91</v>
      </c>
      <c r="AS308" s="60">
        <v>9357609000</v>
      </c>
      <c r="AT308" s="60">
        <v>18249994000</v>
      </c>
      <c r="AU308" s="85">
        <v>1041327</v>
      </c>
      <c r="AV308" s="60" t="s">
        <v>544</v>
      </c>
      <c r="AW308" s="60" t="s">
        <v>544</v>
      </c>
      <c r="AX308" s="60" t="s">
        <v>544</v>
      </c>
      <c r="AY308" s="60">
        <v>4645897000</v>
      </c>
      <c r="AZ308" s="60">
        <v>7923183000</v>
      </c>
      <c r="BA308" s="60">
        <v>-26206000</v>
      </c>
      <c r="BB308" s="60" t="s">
        <v>1808</v>
      </c>
      <c r="BC308" s="60">
        <v>50724637000</v>
      </c>
      <c r="BD308" s="60">
        <v>485954000</v>
      </c>
      <c r="BE308" s="60" t="s">
        <v>544</v>
      </c>
      <c r="BF308" s="60" t="s">
        <v>544</v>
      </c>
      <c r="BG308" s="60">
        <v>365000</v>
      </c>
      <c r="BH308" s="60">
        <v>33335337000</v>
      </c>
      <c r="BI308" s="60">
        <v>945652000</v>
      </c>
      <c r="BJ308" s="60">
        <v>10465652000</v>
      </c>
      <c r="BK308" s="60">
        <v>639356000</v>
      </c>
      <c r="BL308" s="85" t="s">
        <v>544</v>
      </c>
      <c r="BM308" s="60" t="s">
        <v>544</v>
      </c>
      <c r="BN308" s="60">
        <v>145645000</v>
      </c>
      <c r="BO308" s="60">
        <v>50519289000</v>
      </c>
      <c r="BP308" s="60">
        <v>32849383000</v>
      </c>
      <c r="BQ308" s="60">
        <v>9677286000</v>
      </c>
      <c r="BR308" s="60" t="s">
        <v>544</v>
      </c>
      <c r="BS308" s="60">
        <v>855306000</v>
      </c>
      <c r="BT308" s="60" t="s">
        <v>544</v>
      </c>
      <c r="BU308" s="60">
        <v>2616834000</v>
      </c>
      <c r="BV308" s="60">
        <v>16719000</v>
      </c>
      <c r="BW308" s="60">
        <v>-26206000</v>
      </c>
      <c r="BX308" s="60">
        <v>6525556000</v>
      </c>
      <c r="BY308" s="60" t="s">
        <v>544</v>
      </c>
      <c r="BZ308" s="60" t="s">
        <v>544</v>
      </c>
      <c r="CA308" s="60" t="s">
        <v>544</v>
      </c>
      <c r="CB308" s="60" t="s">
        <v>2081</v>
      </c>
      <c r="CC308" s="60">
        <v>1270464000</v>
      </c>
      <c r="CD308" s="60">
        <v>152707000</v>
      </c>
      <c r="CE308" s="60">
        <v>1120287000</v>
      </c>
      <c r="CF308" s="60">
        <v>9182824000</v>
      </c>
      <c r="CG308" s="60">
        <v>489251000</v>
      </c>
      <c r="CH308" s="60">
        <v>49962000</v>
      </c>
      <c r="CI308" s="60" t="s">
        <v>1019</v>
      </c>
      <c r="CJ308" s="60">
        <v>15.93</v>
      </c>
      <c r="CK308" s="60">
        <v>3106085000</v>
      </c>
      <c r="CL308" s="60" t="s">
        <v>544</v>
      </c>
      <c r="CM308" s="85">
        <v>100301</v>
      </c>
      <c r="CN308" s="60">
        <v>3011000</v>
      </c>
      <c r="CO308" s="60">
        <v>945652000</v>
      </c>
      <c r="CP308" s="60">
        <v>1878202000</v>
      </c>
      <c r="CQ308" s="60">
        <v>43884606000</v>
      </c>
      <c r="CR308" s="60" t="s">
        <v>544</v>
      </c>
      <c r="CS308" s="60">
        <v>3011000</v>
      </c>
      <c r="CT308" s="60">
        <v>467380000</v>
      </c>
      <c r="CU308" s="60">
        <v>171976000</v>
      </c>
      <c r="CV308" s="60">
        <v>1120287000</v>
      </c>
      <c r="CW308" s="60">
        <v>639356000</v>
      </c>
      <c r="CX308" s="60">
        <v>1732557000</v>
      </c>
      <c r="CY308" s="60">
        <v>15.93</v>
      </c>
      <c r="CZ308" s="60">
        <f t="shared" si="8"/>
        <v>1</v>
      </c>
      <c r="DA308" s="60" t="str">
        <f t="shared" si="9"/>
        <v>N: parent data from row 253</v>
      </c>
    </row>
    <row r="309" spans="1:105">
      <c r="A309" s="13" t="s">
        <v>1048</v>
      </c>
      <c r="B309" s="13">
        <v>1301070</v>
      </c>
      <c r="C309" s="13">
        <v>2022</v>
      </c>
      <c r="D309" s="13" t="s">
        <v>1</v>
      </c>
      <c r="E309" s="13" t="s">
        <v>13</v>
      </c>
      <c r="F309" s="84" t="s">
        <v>1812</v>
      </c>
      <c r="G309" s="60" t="s">
        <v>2281</v>
      </c>
      <c r="H309" s="60" t="s">
        <v>2289</v>
      </c>
      <c r="I309" s="60" t="s">
        <v>2283</v>
      </c>
      <c r="J309" s="60" t="s">
        <v>2284</v>
      </c>
      <c r="K309" s="85">
        <v>1576694</v>
      </c>
      <c r="L309" s="60">
        <v>1280129495000</v>
      </c>
      <c r="M309" s="60">
        <v>882847962.90009999</v>
      </c>
      <c r="N309" s="60">
        <v>10298439.7223</v>
      </c>
      <c r="O309" s="60">
        <v>608194.50710000005</v>
      </c>
      <c r="P309" s="60">
        <v>-0.10940999999999999</v>
      </c>
      <c r="Q309" s="60" t="s">
        <v>544</v>
      </c>
      <c r="R309" s="85">
        <v>321</v>
      </c>
      <c r="S309" s="85">
        <v>11</v>
      </c>
      <c r="T309" s="60" t="s">
        <v>544</v>
      </c>
      <c r="U309" s="60" t="s">
        <v>544</v>
      </c>
      <c r="V309" s="60" t="s">
        <v>544</v>
      </c>
      <c r="W309" s="60" t="s">
        <v>2285</v>
      </c>
      <c r="X309" s="60">
        <v>789813.8247</v>
      </c>
      <c r="Y309" s="60">
        <v>295757991.83029997</v>
      </c>
      <c r="Z309" s="60">
        <v>1.67852</v>
      </c>
      <c r="AA309" s="60" t="s">
        <v>544</v>
      </c>
      <c r="AB309" s="60">
        <v>127122683.0159</v>
      </c>
      <c r="AC309" s="60">
        <v>882847962.90009999</v>
      </c>
      <c r="AD309" s="60" t="s">
        <v>544</v>
      </c>
      <c r="AE309" s="60">
        <v>710202.78700000001</v>
      </c>
      <c r="AF309" s="60">
        <v>37.118549999999999</v>
      </c>
      <c r="AG309" s="60" t="s">
        <v>2286</v>
      </c>
      <c r="AH309" s="60" t="s">
        <v>544</v>
      </c>
      <c r="AI309" s="60">
        <v>535491306.93690002</v>
      </c>
      <c r="AJ309" s="60" t="s">
        <v>544</v>
      </c>
      <c r="AK309" s="60">
        <v>1.5209699999999999</v>
      </c>
      <c r="AL309" s="60">
        <v>334039029.91329998</v>
      </c>
      <c r="AM309" s="60">
        <v>7572967.8891000003</v>
      </c>
      <c r="AN309" s="60">
        <v>205204.8358</v>
      </c>
      <c r="AO309" s="60">
        <v>349330320.18010002</v>
      </c>
      <c r="AP309" s="60">
        <v>536729167.67610002</v>
      </c>
      <c r="AQ309" s="60">
        <v>882847962.90009999</v>
      </c>
      <c r="AR309" s="60">
        <v>14.409380000000001</v>
      </c>
      <c r="AS309" s="60">
        <v>203621664.00690001</v>
      </c>
      <c r="AT309" s="60" t="s">
        <v>544</v>
      </c>
      <c r="AU309" s="85">
        <v>1301070</v>
      </c>
      <c r="AV309" s="60" t="s">
        <v>544</v>
      </c>
      <c r="AW309" s="60" t="s">
        <v>544</v>
      </c>
      <c r="AX309" s="60">
        <v>118431.0392</v>
      </c>
      <c r="AY309" s="60">
        <v>710202.78700000001</v>
      </c>
      <c r="AZ309" s="60">
        <v>11277519.071799999</v>
      </c>
      <c r="BA309" s="60">
        <v>70760197.313199997</v>
      </c>
      <c r="BB309" s="60" t="s">
        <v>1808</v>
      </c>
      <c r="BC309" s="60" t="s">
        <v>544</v>
      </c>
      <c r="BD309" s="60">
        <v>7231758.9100000001</v>
      </c>
      <c r="BE309" s="60" t="s">
        <v>544</v>
      </c>
      <c r="BF309" s="60" t="s">
        <v>544</v>
      </c>
      <c r="BG309" s="60">
        <v>10483169.3848</v>
      </c>
      <c r="BH309" s="60">
        <v>71470400.100199997</v>
      </c>
      <c r="BI309" s="60">
        <v>6157453.3497000001</v>
      </c>
      <c r="BJ309" s="60" t="s">
        <v>544</v>
      </c>
      <c r="BK309" s="60">
        <v>24336273.387200002</v>
      </c>
      <c r="BL309" s="85" t="s">
        <v>2287</v>
      </c>
      <c r="BM309" s="60" t="s">
        <v>2288</v>
      </c>
      <c r="BN309" s="60">
        <v>31271595.044</v>
      </c>
      <c r="BO309" s="60">
        <v>75516160.261999995</v>
      </c>
      <c r="BP309" s="60">
        <v>64238641.190200001</v>
      </c>
      <c r="BQ309" s="60" t="s">
        <v>544</v>
      </c>
      <c r="BR309" s="60" t="s">
        <v>544</v>
      </c>
      <c r="BS309" s="60">
        <v>22356789.1701</v>
      </c>
      <c r="BT309" s="60">
        <v>38281038.082999997</v>
      </c>
      <c r="BU309" s="60">
        <v>995018.6605</v>
      </c>
      <c r="BV309" s="60" t="s">
        <v>544</v>
      </c>
      <c r="BW309" s="60">
        <v>70760197.313199997</v>
      </c>
      <c r="BX309" s="60">
        <v>535491306.93690002</v>
      </c>
      <c r="BY309" s="60" t="s">
        <v>544</v>
      </c>
      <c r="BZ309" s="60">
        <v>2613840.7941999999</v>
      </c>
      <c r="CA309" s="60" t="s">
        <v>544</v>
      </c>
      <c r="CB309" s="60" t="s">
        <v>544</v>
      </c>
      <c r="CC309" s="60">
        <v>205204.8358</v>
      </c>
      <c r="CD309" s="60">
        <v>433346934.57529998</v>
      </c>
      <c r="CE309" s="60">
        <v>7116940.9742999999</v>
      </c>
      <c r="CF309" s="60">
        <v>536729167.67610002</v>
      </c>
      <c r="CG309" s="60" t="s">
        <v>544</v>
      </c>
      <c r="CH309" s="60" t="s">
        <v>544</v>
      </c>
      <c r="CI309" s="60" t="s">
        <v>2284</v>
      </c>
      <c r="CJ309" s="60" t="s">
        <v>544</v>
      </c>
      <c r="CK309" s="60">
        <v>995018.6605</v>
      </c>
      <c r="CL309" s="60" t="s">
        <v>544</v>
      </c>
      <c r="CM309" s="85">
        <v>1576694</v>
      </c>
      <c r="CN309" s="60" t="s">
        <v>544</v>
      </c>
      <c r="CO309" s="60">
        <v>6157453.3497000001</v>
      </c>
      <c r="CP309" s="60">
        <v>32061408.868700001</v>
      </c>
      <c r="CQ309" s="60">
        <v>295757991.83029997</v>
      </c>
      <c r="CR309" s="60" t="s">
        <v>544</v>
      </c>
      <c r="CS309" s="60" t="s">
        <v>544</v>
      </c>
      <c r="CT309" s="60">
        <v>7457328.5741999997</v>
      </c>
      <c r="CU309" s="60">
        <v>16878944.813099999</v>
      </c>
      <c r="CV309" s="60">
        <v>7116940.9742999999</v>
      </c>
      <c r="CW309" s="60">
        <v>24336273.387200002</v>
      </c>
      <c r="CX309" s="60">
        <v>789813.8247</v>
      </c>
      <c r="CY309" s="60" t="s">
        <v>544</v>
      </c>
      <c r="CZ309" s="60">
        <f t="shared" si="8"/>
        <v>1449.9999420000418</v>
      </c>
      <c r="DA309" s="60" t="str">
        <f t="shared" si="9"/>
        <v>N</v>
      </c>
    </row>
    <row r="310" spans="1:105">
      <c r="A310" s="13" t="s">
        <v>1048</v>
      </c>
      <c r="B310" s="13">
        <v>1301070</v>
      </c>
      <c r="C310" s="13">
        <v>2023</v>
      </c>
      <c r="D310" s="13" t="s">
        <v>1</v>
      </c>
      <c r="E310" s="13" t="s">
        <v>13</v>
      </c>
      <c r="F310" s="84" t="s">
        <v>1804</v>
      </c>
      <c r="G310" s="60" t="s">
        <v>2281</v>
      </c>
      <c r="H310" s="60" t="s">
        <v>2282</v>
      </c>
      <c r="I310" s="60" t="s">
        <v>2283</v>
      </c>
      <c r="J310" s="60" t="s">
        <v>2284</v>
      </c>
      <c r="K310" s="85">
        <v>1576694</v>
      </c>
      <c r="L310" s="60">
        <v>1223586255000</v>
      </c>
      <c r="M310" s="60">
        <v>934035335.31330001</v>
      </c>
      <c r="N310" s="60">
        <v>134615971.70820001</v>
      </c>
      <c r="O310" s="60">
        <v>223572.52530000001</v>
      </c>
      <c r="P310" s="60">
        <v>-0.30331999999999998</v>
      </c>
      <c r="Q310" s="60" t="s">
        <v>544</v>
      </c>
      <c r="R310" s="85">
        <v>344</v>
      </c>
      <c r="S310" s="85">
        <v>11</v>
      </c>
      <c r="T310" s="60" t="s">
        <v>544</v>
      </c>
      <c r="U310" s="60" t="s">
        <v>544</v>
      </c>
      <c r="V310" s="60" t="s">
        <v>544</v>
      </c>
      <c r="W310" s="60" t="s">
        <v>2285</v>
      </c>
      <c r="X310" s="60">
        <v>3944408.5074</v>
      </c>
      <c r="Y310" s="60">
        <v>271560864.8556</v>
      </c>
      <c r="Z310" s="60">
        <v>2.8639100000000002</v>
      </c>
      <c r="AA310" s="60" t="s">
        <v>544</v>
      </c>
      <c r="AB310" s="60">
        <v>189433715.9912</v>
      </c>
      <c r="AC310" s="60">
        <v>934035335.31330001</v>
      </c>
      <c r="AD310" s="60" t="s">
        <v>544</v>
      </c>
      <c r="AE310" s="60">
        <v>1246453.47</v>
      </c>
      <c r="AF310" s="60">
        <v>23.32602</v>
      </c>
      <c r="AG310" s="60" t="s">
        <v>2286</v>
      </c>
      <c r="AH310" s="60" t="s">
        <v>544</v>
      </c>
      <c r="AI310" s="60">
        <v>599653794.65289998</v>
      </c>
      <c r="AJ310" s="60" t="s">
        <v>544</v>
      </c>
      <c r="AK310" s="60">
        <v>3.6471900000000002</v>
      </c>
      <c r="AL310" s="60">
        <v>298932480.88919997</v>
      </c>
      <c r="AM310" s="60">
        <v>10762209.4616</v>
      </c>
      <c r="AN310" s="60">
        <v>393300.77439999999</v>
      </c>
      <c r="AO310" s="60">
        <v>247969051.9813</v>
      </c>
      <c r="AP310" s="60">
        <v>616968180.63390005</v>
      </c>
      <c r="AQ310" s="60">
        <v>934035335.31330001</v>
      </c>
      <c r="AR310" s="60">
        <v>119.8652</v>
      </c>
      <c r="AS310" s="60">
        <v>242151076.24590001</v>
      </c>
      <c r="AT310" s="60" t="s">
        <v>544</v>
      </c>
      <c r="AU310" s="85">
        <v>1301070</v>
      </c>
      <c r="AV310" s="60" t="s">
        <v>544</v>
      </c>
      <c r="AW310" s="60" t="s">
        <v>544</v>
      </c>
      <c r="AX310" s="60">
        <v>32671.756600000001</v>
      </c>
      <c r="AY310" s="60">
        <v>1246453.47</v>
      </c>
      <c r="AZ310" s="60">
        <v>28320908.426600002</v>
      </c>
      <c r="BA310" s="60">
        <v>111059680.97229999</v>
      </c>
      <c r="BB310" s="60" t="s">
        <v>1808</v>
      </c>
      <c r="BC310" s="60" t="s">
        <v>544</v>
      </c>
      <c r="BD310" s="60">
        <v>7914846.0230999999</v>
      </c>
      <c r="BE310" s="60" t="s">
        <v>544</v>
      </c>
      <c r="BF310" s="60" t="s">
        <v>544</v>
      </c>
      <c r="BG310" s="60">
        <v>20167528.045600001</v>
      </c>
      <c r="BH310" s="60">
        <v>112306134.44230001</v>
      </c>
      <c r="BI310" s="60">
        <v>17341796.6688</v>
      </c>
      <c r="BJ310" s="60" t="s">
        <v>544</v>
      </c>
      <c r="BK310" s="60">
        <v>39566888.130800001</v>
      </c>
      <c r="BL310" s="85" t="s">
        <v>2287</v>
      </c>
      <c r="BM310" s="60" t="s">
        <v>2288</v>
      </c>
      <c r="BN310" s="60">
        <v>56086445.845200002</v>
      </c>
      <c r="BO310" s="60">
        <v>132712196.8457</v>
      </c>
      <c r="BP310" s="60">
        <v>104391288.4191</v>
      </c>
      <c r="BQ310" s="60" t="s">
        <v>544</v>
      </c>
      <c r="BR310" s="60" t="s">
        <v>544</v>
      </c>
      <c r="BS310" s="60">
        <v>64599306.388899997</v>
      </c>
      <c r="BT310" s="60">
        <v>27371616.033599999</v>
      </c>
      <c r="BU310" s="60">
        <v>4337709.2818</v>
      </c>
      <c r="BV310" s="60" t="s">
        <v>544</v>
      </c>
      <c r="BW310" s="60">
        <v>111059680.97229999</v>
      </c>
      <c r="BX310" s="60">
        <v>599653794.65289998</v>
      </c>
      <c r="BY310" s="60" t="s">
        <v>544</v>
      </c>
      <c r="BZ310" s="60">
        <v>1531377.9055000001</v>
      </c>
      <c r="CA310" s="60" t="s">
        <v>544</v>
      </c>
      <c r="CB310" s="60" t="s">
        <v>544</v>
      </c>
      <c r="CC310" s="60">
        <v>393300.77439999999</v>
      </c>
      <c r="CD310" s="60">
        <v>484983700.6024</v>
      </c>
      <c r="CE310" s="60">
        <v>20240393.6965</v>
      </c>
      <c r="CF310" s="60">
        <v>616968180.63390005</v>
      </c>
      <c r="CG310" s="60" t="s">
        <v>544</v>
      </c>
      <c r="CH310" s="60" t="s">
        <v>544</v>
      </c>
      <c r="CI310" s="60" t="s">
        <v>2284</v>
      </c>
      <c r="CJ310" s="60" t="s">
        <v>544</v>
      </c>
      <c r="CK310" s="60">
        <v>4337709.2818</v>
      </c>
      <c r="CL310" s="60" t="s">
        <v>544</v>
      </c>
      <c r="CM310" s="85">
        <v>1576694</v>
      </c>
      <c r="CN310" s="60" t="s">
        <v>544</v>
      </c>
      <c r="CO310" s="60">
        <v>17341796.6688</v>
      </c>
      <c r="CP310" s="60">
        <v>60030854.352600001</v>
      </c>
      <c r="CQ310" s="60">
        <v>271560864.8556</v>
      </c>
      <c r="CR310" s="60" t="s">
        <v>544</v>
      </c>
      <c r="CS310" s="60" t="s">
        <v>544</v>
      </c>
      <c r="CT310" s="60">
        <v>9255420.1064999998</v>
      </c>
      <c r="CU310" s="60">
        <v>30311468.024300002</v>
      </c>
      <c r="CV310" s="60">
        <v>20240393.6965</v>
      </c>
      <c r="CW310" s="60">
        <v>39566888.130800001</v>
      </c>
      <c r="CX310" s="60">
        <v>3944408.5074</v>
      </c>
      <c r="CY310" s="60" t="s">
        <v>544</v>
      </c>
      <c r="CZ310" s="60">
        <f t="shared" si="8"/>
        <v>1309.9999633199925</v>
      </c>
      <c r="DA310" s="60" t="str">
        <f t="shared" si="9"/>
        <v>N</v>
      </c>
    </row>
    <row r="311" spans="1:105">
      <c r="A311" s="13" t="s">
        <v>1009</v>
      </c>
      <c r="B311" s="13">
        <v>111949</v>
      </c>
      <c r="C311" s="13">
        <v>2022</v>
      </c>
      <c r="D311" s="13" t="s">
        <v>10</v>
      </c>
      <c r="E311" s="13" t="s">
        <v>13</v>
      </c>
      <c r="F311" s="84" t="s">
        <v>1812</v>
      </c>
      <c r="G311" s="60" t="s">
        <v>1931</v>
      </c>
      <c r="H311" s="60" t="s">
        <v>2041</v>
      </c>
      <c r="I311" s="60" t="s">
        <v>1933</v>
      </c>
      <c r="J311" s="60" t="s">
        <v>2290</v>
      </c>
      <c r="K311" s="85">
        <v>1008043</v>
      </c>
      <c r="L311" s="60">
        <v>495785000000</v>
      </c>
      <c r="M311" s="60">
        <v>14246286040.6</v>
      </c>
      <c r="N311" s="60">
        <v>238383954.69999999</v>
      </c>
      <c r="O311" s="60">
        <v>34395563.399999999</v>
      </c>
      <c r="P311" s="60">
        <v>-0.09</v>
      </c>
      <c r="Q311" s="60" t="s">
        <v>544</v>
      </c>
      <c r="R311" s="85" t="s">
        <v>544</v>
      </c>
      <c r="S311" s="85" t="s">
        <v>544</v>
      </c>
      <c r="T311" s="60">
        <v>2379902878.6999998</v>
      </c>
      <c r="U311" s="60" t="s">
        <v>544</v>
      </c>
      <c r="V311" s="60" t="s">
        <v>544</v>
      </c>
      <c r="W311" s="60" t="s">
        <v>1934</v>
      </c>
      <c r="X311" s="60">
        <v>276342634.10000002</v>
      </c>
      <c r="Y311" s="60">
        <v>6801356289.6999998</v>
      </c>
      <c r="Z311" s="60">
        <v>6.55</v>
      </c>
      <c r="AA311" s="60">
        <v>652624925.20000005</v>
      </c>
      <c r="AB311" s="60">
        <v>7603373473.8999996</v>
      </c>
      <c r="AC311" s="60">
        <v>14246286040.6</v>
      </c>
      <c r="AD311" s="60" t="s">
        <v>544</v>
      </c>
      <c r="AE311" s="60">
        <v>173586966.09999999</v>
      </c>
      <c r="AF311" s="60">
        <v>8.8699999999999992</v>
      </c>
      <c r="AG311" s="60" t="s">
        <v>1935</v>
      </c>
      <c r="AH311" s="60">
        <v>466681992.39999998</v>
      </c>
      <c r="AI311" s="60">
        <v>1230711762.4000001</v>
      </c>
      <c r="AJ311" s="60">
        <v>2652739866.5</v>
      </c>
      <c r="AK311" s="60">
        <v>2.2200000000000002</v>
      </c>
      <c r="AL311" s="60">
        <v>8801844783.3999996</v>
      </c>
      <c r="AM311" s="60">
        <v>439297721.80000001</v>
      </c>
      <c r="AN311" s="60">
        <v>93445590.700000003</v>
      </c>
      <c r="AO311" s="60">
        <v>26436022</v>
      </c>
      <c r="AP311" s="60">
        <v>1317490878</v>
      </c>
      <c r="AQ311" s="60">
        <v>14246286040.6</v>
      </c>
      <c r="AR311" s="60">
        <v>3.46</v>
      </c>
      <c r="AS311" s="60">
        <v>1290968651.5999999</v>
      </c>
      <c r="AT311" s="60">
        <v>2379902878.6999998</v>
      </c>
      <c r="AU311" s="85">
        <v>111949</v>
      </c>
      <c r="AV311" s="60" t="s">
        <v>544</v>
      </c>
      <c r="AW311" s="60" t="s">
        <v>544</v>
      </c>
      <c r="AX311" s="60">
        <v>36004712.5</v>
      </c>
      <c r="AY311" s="60">
        <v>2826326832.5</v>
      </c>
      <c r="AZ311" s="60">
        <v>3661935005.5999999</v>
      </c>
      <c r="BA311" s="60">
        <v>1691187036.5999999</v>
      </c>
      <c r="BB311" s="60" t="s">
        <v>1808</v>
      </c>
      <c r="BC311" s="60" t="s">
        <v>544</v>
      </c>
      <c r="BD311" s="60">
        <v>235539208.90000001</v>
      </c>
      <c r="BE311" s="60" t="s">
        <v>544</v>
      </c>
      <c r="BF311" s="60" t="s">
        <v>544</v>
      </c>
      <c r="BG311" s="60">
        <v>41751673.799999997</v>
      </c>
      <c r="BH311" s="60">
        <v>6897416747.8000002</v>
      </c>
      <c r="BI311" s="60">
        <v>80313784.200000003</v>
      </c>
      <c r="BJ311" s="60" t="s">
        <v>544</v>
      </c>
      <c r="BK311" s="60">
        <v>225539496.19999999</v>
      </c>
      <c r="BL311" s="85" t="s">
        <v>2291</v>
      </c>
      <c r="BM311" s="60" t="s">
        <v>2292</v>
      </c>
      <c r="BN311" s="60">
        <v>79135657.099999994</v>
      </c>
      <c r="BO311" s="60">
        <v>13692681258.6</v>
      </c>
      <c r="BP311" s="60">
        <v>6661877539</v>
      </c>
      <c r="BQ311" s="60">
        <v>595241516.60000002</v>
      </c>
      <c r="BR311" s="60" t="s">
        <v>544</v>
      </c>
      <c r="BS311" s="60">
        <v>305882015.19999999</v>
      </c>
      <c r="BT311" s="60">
        <v>1347863568.5</v>
      </c>
      <c r="BU311" s="60">
        <v>297606390.89999998</v>
      </c>
      <c r="BV311" s="60" t="s">
        <v>544</v>
      </c>
      <c r="BW311" s="60">
        <v>1691187036.5999999</v>
      </c>
      <c r="BX311" s="60">
        <v>1230711762.4000001</v>
      </c>
      <c r="BY311" s="60" t="s">
        <v>544</v>
      </c>
      <c r="BZ311" s="60">
        <v>-27326801</v>
      </c>
      <c r="CA311" s="60">
        <v>-718370.2</v>
      </c>
      <c r="CB311" s="60" t="s">
        <v>1902</v>
      </c>
      <c r="CC311" s="60">
        <v>40286198.700000003</v>
      </c>
      <c r="CD311" s="60">
        <v>108904916.59999999</v>
      </c>
      <c r="CE311" s="60">
        <v>105054452.59999999</v>
      </c>
      <c r="CF311" s="60">
        <v>1317490878</v>
      </c>
      <c r="CG311" s="60">
        <v>71808281.400000006</v>
      </c>
      <c r="CH311" s="60">
        <v>47153817.5</v>
      </c>
      <c r="CI311" s="60" t="s">
        <v>2290</v>
      </c>
      <c r="CJ311" s="60">
        <v>16.190000000000001</v>
      </c>
      <c r="CK311" s="60">
        <v>369788224.80000001</v>
      </c>
      <c r="CL311" s="60" t="s">
        <v>544</v>
      </c>
      <c r="CM311" s="85">
        <v>1008043</v>
      </c>
      <c r="CN311" s="60">
        <v>-33418580</v>
      </c>
      <c r="CO311" s="60">
        <v>80313784.200000003</v>
      </c>
      <c r="CP311" s="60">
        <v>355478291.19999999</v>
      </c>
      <c r="CQ311" s="60">
        <v>6801356289.6999998</v>
      </c>
      <c r="CR311" s="60">
        <v>373552.5</v>
      </c>
      <c r="CS311" s="60">
        <v>-33418580</v>
      </c>
      <c r="CT311" s="60">
        <v>124536651.40000001</v>
      </c>
      <c r="CU311" s="60">
        <v>101002844.8</v>
      </c>
      <c r="CV311" s="60">
        <v>105054452.59999999</v>
      </c>
      <c r="CW311" s="60">
        <v>225539496.19999999</v>
      </c>
      <c r="CX311" s="60">
        <v>276342634.10000002</v>
      </c>
      <c r="CY311" s="60">
        <v>16.190000000000001</v>
      </c>
      <c r="CZ311" s="60">
        <f t="shared" si="8"/>
        <v>34.800999964978899</v>
      </c>
      <c r="DA311" s="60" t="str">
        <f t="shared" si="9"/>
        <v>N</v>
      </c>
    </row>
    <row r="312" spans="1:105">
      <c r="A312" s="13" t="s">
        <v>1009</v>
      </c>
      <c r="B312" s="13">
        <v>111949</v>
      </c>
      <c r="C312" s="13">
        <v>2023</v>
      </c>
      <c r="D312" s="13" t="s">
        <v>10</v>
      </c>
      <c r="E312" s="13" t="s">
        <v>13</v>
      </c>
      <c r="F312" s="84" t="s">
        <v>1804</v>
      </c>
      <c r="G312" s="60" t="s">
        <v>1931</v>
      </c>
      <c r="H312" s="60" t="s">
        <v>2041</v>
      </c>
      <c r="I312" s="60" t="s">
        <v>1933</v>
      </c>
      <c r="J312" s="60" t="s">
        <v>2290</v>
      </c>
      <c r="K312" s="85">
        <v>1008043</v>
      </c>
      <c r="L312" s="60">
        <v>508976000000</v>
      </c>
      <c r="M312" s="60">
        <v>14675085792</v>
      </c>
      <c r="N312" s="60">
        <v>257590174.09999999</v>
      </c>
      <c r="O312" s="60">
        <v>60404232.700000003</v>
      </c>
      <c r="P312" s="60">
        <v>-7.0000000000000007E-2</v>
      </c>
      <c r="Q312" s="60" t="s">
        <v>544</v>
      </c>
      <c r="R312" s="85" t="s">
        <v>544</v>
      </c>
      <c r="S312" s="85" t="s">
        <v>544</v>
      </c>
      <c r="T312" s="60">
        <v>2366923279</v>
      </c>
      <c r="U312" s="60" t="s">
        <v>544</v>
      </c>
      <c r="V312" s="60" t="s">
        <v>544</v>
      </c>
      <c r="W312" s="60" t="s">
        <v>1934</v>
      </c>
      <c r="X312" s="60">
        <v>282126690.60000002</v>
      </c>
      <c r="Y312" s="60">
        <v>7416515303.3000002</v>
      </c>
      <c r="Z312" s="60">
        <v>3.44</v>
      </c>
      <c r="AA312" s="60">
        <v>658622380.5</v>
      </c>
      <c r="AB312" s="60">
        <v>7755672816</v>
      </c>
      <c r="AC312" s="60">
        <v>14675085792</v>
      </c>
      <c r="AD312" s="60" t="s">
        <v>544</v>
      </c>
      <c r="AE312" s="60">
        <v>179165585.59999999</v>
      </c>
      <c r="AF312" s="60">
        <v>13.87</v>
      </c>
      <c r="AG312" s="60" t="s">
        <v>1935</v>
      </c>
      <c r="AH312" s="60">
        <v>359426808.89999998</v>
      </c>
      <c r="AI312" s="60">
        <v>1273102097.4000001</v>
      </c>
      <c r="AJ312" s="60">
        <v>2997491569.5999999</v>
      </c>
      <c r="AK312" s="60">
        <v>2.04</v>
      </c>
      <c r="AL312" s="60">
        <v>10302943816</v>
      </c>
      <c r="AM312" s="60">
        <v>206441196.19999999</v>
      </c>
      <c r="AN312" s="60">
        <v>202058645.69999999</v>
      </c>
      <c r="AO312" s="60">
        <v>26093475.199999999</v>
      </c>
      <c r="AP312" s="60">
        <v>1354525273.0999999</v>
      </c>
      <c r="AQ312" s="60">
        <v>14675085792</v>
      </c>
      <c r="AR312" s="60">
        <v>3.56</v>
      </c>
      <c r="AS312" s="60">
        <v>1331228557.2</v>
      </c>
      <c r="AT312" s="60">
        <v>2366923279</v>
      </c>
      <c r="AU312" s="85">
        <v>111949</v>
      </c>
      <c r="AV312" s="60" t="s">
        <v>544</v>
      </c>
      <c r="AW312" s="60" t="s">
        <v>544</v>
      </c>
      <c r="AX312" s="60">
        <v>39961941</v>
      </c>
      <c r="AY312" s="60">
        <v>3176657155.1999998</v>
      </c>
      <c r="AZ312" s="60">
        <v>5041922560.8999996</v>
      </c>
      <c r="BA312" s="60">
        <v>1684081540.2</v>
      </c>
      <c r="BB312" s="60" t="s">
        <v>1808</v>
      </c>
      <c r="BC312" s="60" t="s">
        <v>544</v>
      </c>
      <c r="BD312" s="60">
        <v>276100683.60000002</v>
      </c>
      <c r="BE312" s="60">
        <v>1049592020.2</v>
      </c>
      <c r="BF312" s="60" t="s">
        <v>544</v>
      </c>
      <c r="BG312" s="60">
        <v>34397255.200000003</v>
      </c>
      <c r="BH312" s="60">
        <v>7227661974.3999996</v>
      </c>
      <c r="BI312" s="60">
        <v>44084998.5</v>
      </c>
      <c r="BJ312" s="60" t="s">
        <v>544</v>
      </c>
      <c r="BK312" s="60">
        <v>248911570.80000001</v>
      </c>
      <c r="BL312" s="85" t="s">
        <v>2291</v>
      </c>
      <c r="BM312" s="60" t="s">
        <v>2292</v>
      </c>
      <c r="BN312" s="60">
        <v>83585618.400000006</v>
      </c>
      <c r="BO312" s="60">
        <v>14311939581.700001</v>
      </c>
      <c r="BP312" s="60">
        <v>6951561290.8000002</v>
      </c>
      <c r="BQ312" s="60">
        <v>218954531.30000001</v>
      </c>
      <c r="BR312" s="60" t="s">
        <v>544</v>
      </c>
      <c r="BS312" s="60">
        <v>108669953.7</v>
      </c>
      <c r="BT312" s="60">
        <v>2227806132.0999999</v>
      </c>
      <c r="BU312" s="60">
        <v>385549116.69999999</v>
      </c>
      <c r="BV312" s="60" t="s">
        <v>544</v>
      </c>
      <c r="BW312" s="60">
        <v>1684081540.2</v>
      </c>
      <c r="BX312" s="60">
        <v>1273102097.4000001</v>
      </c>
      <c r="BY312" s="60" t="s">
        <v>544</v>
      </c>
      <c r="BZ312" s="60">
        <v>13407144.699999999</v>
      </c>
      <c r="CA312" s="60">
        <v>1585791.3</v>
      </c>
      <c r="CB312" s="60" t="s">
        <v>1902</v>
      </c>
      <c r="CC312" s="60">
        <v>97136926</v>
      </c>
      <c r="CD312" s="60">
        <v>105527203.59999999</v>
      </c>
      <c r="CE312" s="60">
        <v>58472450.5</v>
      </c>
      <c r="CF312" s="60">
        <v>1354525273.0999999</v>
      </c>
      <c r="CG312" s="60">
        <v>98146065.900000006</v>
      </c>
      <c r="CH312" s="60">
        <v>51206643.100000001</v>
      </c>
      <c r="CI312" s="60" t="s">
        <v>2290</v>
      </c>
      <c r="CJ312" s="60">
        <v>16.420000000000002</v>
      </c>
      <c r="CK312" s="60">
        <v>484185336.30000001</v>
      </c>
      <c r="CL312" s="60" t="s">
        <v>544</v>
      </c>
      <c r="CM312" s="85">
        <v>1008043</v>
      </c>
      <c r="CN312" s="60">
        <v>15915578.300000001</v>
      </c>
      <c r="CO312" s="60">
        <v>44084998.5</v>
      </c>
      <c r="CP312" s="60">
        <v>365712309</v>
      </c>
      <c r="CQ312" s="60">
        <v>7416515303.3000002</v>
      </c>
      <c r="CR312" s="60">
        <v>490153.7</v>
      </c>
      <c r="CS312" s="60">
        <v>15915578.300000001</v>
      </c>
      <c r="CT312" s="60">
        <v>122769080.09999999</v>
      </c>
      <c r="CU312" s="60">
        <v>126142490.7</v>
      </c>
      <c r="CV312" s="60">
        <v>58472450.5</v>
      </c>
      <c r="CW312" s="60">
        <v>248911570.80000001</v>
      </c>
      <c r="CX312" s="60">
        <v>282126690.60000002</v>
      </c>
      <c r="CY312" s="60">
        <v>16.420000000000002</v>
      </c>
      <c r="CZ312" s="60">
        <f t="shared" si="8"/>
        <v>34.682999964297586</v>
      </c>
      <c r="DA312" s="60" t="str">
        <f t="shared" si="9"/>
        <v>N</v>
      </c>
    </row>
    <row r="313" spans="1:105">
      <c r="A313" s="13" t="s">
        <v>1050</v>
      </c>
      <c r="B313" s="13">
        <v>1003129</v>
      </c>
      <c r="C313" s="13">
        <v>2022</v>
      </c>
      <c r="D313" s="13" t="s">
        <v>10</v>
      </c>
      <c r="E313" s="13" t="s">
        <v>13</v>
      </c>
      <c r="F313" s="84" t="s">
        <v>1812</v>
      </c>
      <c r="G313" s="60" t="s">
        <v>2073</v>
      </c>
      <c r="H313" s="60" t="s">
        <v>545</v>
      </c>
      <c r="I313" s="60" t="s">
        <v>2075</v>
      </c>
      <c r="J313" s="60" t="s">
        <v>1061</v>
      </c>
      <c r="K313" s="85">
        <v>100188</v>
      </c>
      <c r="L313" s="60">
        <v>5627800000</v>
      </c>
      <c r="M313" s="60">
        <v>4137175623.1023998</v>
      </c>
      <c r="N313" s="60" t="s">
        <v>544</v>
      </c>
      <c r="O313" s="60">
        <v>4557818.1283999998</v>
      </c>
      <c r="P313" s="60">
        <v>-0.28000000000000003</v>
      </c>
      <c r="Q313" s="60" t="s">
        <v>544</v>
      </c>
      <c r="R313" s="85" t="s">
        <v>544</v>
      </c>
      <c r="S313" s="85" t="s">
        <v>544</v>
      </c>
      <c r="T313" s="60">
        <v>624568109.98749995</v>
      </c>
      <c r="U313" s="60" t="s">
        <v>544</v>
      </c>
      <c r="V313" s="60">
        <v>527824744.55159998</v>
      </c>
      <c r="W313" s="60" t="s">
        <v>2076</v>
      </c>
      <c r="X313" s="60">
        <v>36756597.810000002</v>
      </c>
      <c r="Y313" s="60">
        <v>1132838344.5042</v>
      </c>
      <c r="Z313" s="60">
        <v>3.95</v>
      </c>
      <c r="AA313" s="60" t="s">
        <v>544</v>
      </c>
      <c r="AB313" s="60">
        <v>2157244725.4689002</v>
      </c>
      <c r="AC313" s="60">
        <v>4137175623.1023998</v>
      </c>
      <c r="AD313" s="60">
        <v>23.24</v>
      </c>
      <c r="AE313" s="60">
        <v>6910240.3882999998</v>
      </c>
      <c r="AF313" s="60">
        <v>33.44</v>
      </c>
      <c r="AG313" s="60" t="s">
        <v>2077</v>
      </c>
      <c r="AH313" s="60" t="s">
        <v>544</v>
      </c>
      <c r="AI313" s="60">
        <v>1114754098.3817</v>
      </c>
      <c r="AJ313" s="60">
        <v>25067999.7064</v>
      </c>
      <c r="AK313" s="60">
        <v>0.91</v>
      </c>
      <c r="AL313" s="60">
        <v>2424244651.9607</v>
      </c>
      <c r="AM313" s="60">
        <v>345217966.63150001</v>
      </c>
      <c r="AN313" s="60">
        <v>54767330.736900002</v>
      </c>
      <c r="AO313" s="60" t="s">
        <v>544</v>
      </c>
      <c r="AP313" s="60">
        <v>1131074027.8092999</v>
      </c>
      <c r="AQ313" s="60">
        <v>4137175623.1023998</v>
      </c>
      <c r="AR313" s="60" t="s">
        <v>544</v>
      </c>
      <c r="AS313" s="60">
        <v>1140704256.4354999</v>
      </c>
      <c r="AT313" s="60">
        <v>624568109.98749995</v>
      </c>
      <c r="AU313" s="85">
        <v>1003129</v>
      </c>
      <c r="AV313" s="60" t="s">
        <v>544</v>
      </c>
      <c r="AW313" s="60" t="s">
        <v>544</v>
      </c>
      <c r="AX313" s="60" t="s">
        <v>544</v>
      </c>
      <c r="AY313" s="60">
        <v>31978240.094700001</v>
      </c>
      <c r="AZ313" s="60">
        <v>1109828714.2751</v>
      </c>
      <c r="BA313" s="60">
        <v>7865911.9313000003</v>
      </c>
      <c r="BB313" s="60" t="s">
        <v>1808</v>
      </c>
      <c r="BC313" s="60">
        <v>4796368448.2269001</v>
      </c>
      <c r="BD313" s="60">
        <v>7865911.9313000003</v>
      </c>
      <c r="BE313" s="60" t="s">
        <v>544</v>
      </c>
      <c r="BF313" s="60">
        <v>1183047857.1127</v>
      </c>
      <c r="BG313" s="60">
        <v>21906932.294799998</v>
      </c>
      <c r="BH313" s="60">
        <v>1192237006.5652001</v>
      </c>
      <c r="BI313" s="60">
        <v>33080938.028999999</v>
      </c>
      <c r="BJ313" s="60" t="s">
        <v>544</v>
      </c>
      <c r="BK313" s="60">
        <v>122178931.1204</v>
      </c>
      <c r="BL313" s="85" t="s">
        <v>544</v>
      </c>
      <c r="BM313" s="60" t="s">
        <v>544</v>
      </c>
      <c r="BN313" s="60">
        <v>136661030.65759999</v>
      </c>
      <c r="BO313" s="60">
        <v>3836506653.0166001</v>
      </c>
      <c r="BP313" s="60">
        <v>1184371094.6338</v>
      </c>
      <c r="BQ313" s="60">
        <v>200396971.26010001</v>
      </c>
      <c r="BR313" s="60" t="s">
        <v>544</v>
      </c>
      <c r="BS313" s="60">
        <v>282364184.37639999</v>
      </c>
      <c r="BT313" s="60">
        <v>1255825920.7765</v>
      </c>
      <c r="BU313" s="60">
        <v>70572667.795200005</v>
      </c>
      <c r="BV313" s="60" t="s">
        <v>544</v>
      </c>
      <c r="BW313" s="60">
        <v>527824744.55159998</v>
      </c>
      <c r="BX313" s="60">
        <v>1114754098.3817</v>
      </c>
      <c r="BY313" s="60" t="s">
        <v>544</v>
      </c>
      <c r="BZ313" s="60" t="s">
        <v>544</v>
      </c>
      <c r="CA313" s="60" t="s">
        <v>544</v>
      </c>
      <c r="CB313" s="60" t="s">
        <v>1979</v>
      </c>
      <c r="CC313" s="60">
        <v>47121958.392399997</v>
      </c>
      <c r="CD313" s="60">
        <v>147026.39120000001</v>
      </c>
      <c r="CE313" s="60">
        <v>46680879.218699999</v>
      </c>
      <c r="CF313" s="60">
        <v>1131074027.8092999</v>
      </c>
      <c r="CG313" s="60">
        <v>20951260.751699999</v>
      </c>
      <c r="CH313" s="60" t="s">
        <v>544</v>
      </c>
      <c r="CI313" s="60" t="s">
        <v>1061</v>
      </c>
      <c r="CJ313" s="60">
        <v>51.68</v>
      </c>
      <c r="CK313" s="60">
        <v>91523928.546900004</v>
      </c>
      <c r="CL313" s="60" t="s">
        <v>544</v>
      </c>
      <c r="CM313" s="85">
        <v>100188</v>
      </c>
      <c r="CN313" s="60" t="s">
        <v>544</v>
      </c>
      <c r="CO313" s="60">
        <v>33080938.028999999</v>
      </c>
      <c r="CP313" s="60">
        <v>173417628.46759999</v>
      </c>
      <c r="CQ313" s="60">
        <v>1132838344.5042</v>
      </c>
      <c r="CR313" s="60" t="s">
        <v>544</v>
      </c>
      <c r="CS313" s="60" t="s">
        <v>544</v>
      </c>
      <c r="CT313" s="60">
        <v>80791001.986399993</v>
      </c>
      <c r="CU313" s="60">
        <v>41387929.134099998</v>
      </c>
      <c r="CV313" s="60">
        <v>46680879.218699999</v>
      </c>
      <c r="CW313" s="60">
        <v>122178931.1204</v>
      </c>
      <c r="CX313" s="60">
        <v>36756597.810000002</v>
      </c>
      <c r="CY313" s="60">
        <v>51.68</v>
      </c>
      <c r="CZ313" s="60">
        <f t="shared" si="8"/>
        <v>1.3602999999743317</v>
      </c>
      <c r="DA313" s="60" t="str">
        <f t="shared" si="9"/>
        <v>N: parent data from row 329</v>
      </c>
    </row>
    <row r="314" spans="1:105">
      <c r="A314" s="13" t="s">
        <v>1050</v>
      </c>
      <c r="B314" s="13">
        <v>1003129</v>
      </c>
      <c r="C314" s="13">
        <v>2023</v>
      </c>
      <c r="D314" s="13" t="s">
        <v>10</v>
      </c>
      <c r="E314" s="13" t="s">
        <v>13</v>
      </c>
      <c r="F314" s="84" t="s">
        <v>1804</v>
      </c>
      <c r="G314" s="60" t="s">
        <v>2073</v>
      </c>
      <c r="H314" s="60" t="s">
        <v>545</v>
      </c>
      <c r="I314" s="60" t="s">
        <v>2075</v>
      </c>
      <c r="J314" s="60" t="s">
        <v>1061</v>
      </c>
      <c r="K314" s="85">
        <v>100188</v>
      </c>
      <c r="L314" s="60">
        <v>5666200000</v>
      </c>
      <c r="M314" s="60">
        <v>4284137305.3351002</v>
      </c>
      <c r="N314" s="60" t="s">
        <v>544</v>
      </c>
      <c r="O314" s="60">
        <v>-3629215.1822000002</v>
      </c>
      <c r="P314" s="60">
        <v>-0.33</v>
      </c>
      <c r="Q314" s="60" t="s">
        <v>544</v>
      </c>
      <c r="R314" s="85" t="s">
        <v>544</v>
      </c>
      <c r="S314" s="85" t="s">
        <v>544</v>
      </c>
      <c r="T314" s="60">
        <v>521624073.7974</v>
      </c>
      <c r="U314" s="60" t="s">
        <v>544</v>
      </c>
      <c r="V314" s="60">
        <v>573945259.34130001</v>
      </c>
      <c r="W314" s="60" t="s">
        <v>2076</v>
      </c>
      <c r="X314" s="60">
        <v>52018750.9454</v>
      </c>
      <c r="Y314" s="60">
        <v>1328595191.2983999</v>
      </c>
      <c r="Z314" s="60">
        <v>5.4</v>
      </c>
      <c r="AA314" s="60" t="s">
        <v>544</v>
      </c>
      <c r="AB314" s="60">
        <v>2107742325.7355001</v>
      </c>
      <c r="AC314" s="60">
        <v>4284137305.3351002</v>
      </c>
      <c r="AD314" s="60">
        <v>10.47</v>
      </c>
      <c r="AE314" s="60">
        <v>7031604.4155999999</v>
      </c>
      <c r="AF314" s="60">
        <v>41.42</v>
      </c>
      <c r="AG314" s="60" t="s">
        <v>2077</v>
      </c>
      <c r="AH314" s="60" t="s">
        <v>544</v>
      </c>
      <c r="AI314" s="60">
        <v>528353243.61440003</v>
      </c>
      <c r="AJ314" s="60">
        <v>15499773.1742</v>
      </c>
      <c r="AK314" s="60">
        <v>1.29</v>
      </c>
      <c r="AL314" s="60">
        <v>3471571147.7614999</v>
      </c>
      <c r="AM314" s="60">
        <v>195221533.34470001</v>
      </c>
      <c r="AN314" s="60">
        <v>154392862.54449999</v>
      </c>
      <c r="AO314" s="60" t="s">
        <v>544</v>
      </c>
      <c r="AP314" s="60">
        <v>536670195.07370001</v>
      </c>
      <c r="AQ314" s="60">
        <v>4284137305.3351002</v>
      </c>
      <c r="AR314" s="60" t="s">
        <v>544</v>
      </c>
      <c r="AS314" s="60">
        <v>541509148.65009999</v>
      </c>
      <c r="AT314" s="60">
        <v>521775291.0966</v>
      </c>
      <c r="AU314" s="85">
        <v>1003129</v>
      </c>
      <c r="AV314" s="60" t="s">
        <v>544</v>
      </c>
      <c r="AW314" s="60" t="s">
        <v>544</v>
      </c>
      <c r="AX314" s="60" t="s">
        <v>544</v>
      </c>
      <c r="AY314" s="60">
        <v>22531377.589699998</v>
      </c>
      <c r="AZ314" s="60">
        <v>1077120822.6289999</v>
      </c>
      <c r="BA314" s="60" t="s">
        <v>544</v>
      </c>
      <c r="BB314" s="60" t="s">
        <v>1808</v>
      </c>
      <c r="BC314" s="60">
        <v>5048540753.0944004</v>
      </c>
      <c r="BD314" s="60">
        <v>4612127.6273999996</v>
      </c>
      <c r="BE314" s="60" t="s">
        <v>544</v>
      </c>
      <c r="BF314" s="60">
        <v>1715182216.8566</v>
      </c>
      <c r="BG314" s="60">
        <v>22380160.2905</v>
      </c>
      <c r="BH314" s="60">
        <v>1118251928.0276999</v>
      </c>
      <c r="BI314" s="60">
        <v>40223801.603200004</v>
      </c>
      <c r="BJ314" s="60">
        <v>573945259.34130001</v>
      </c>
      <c r="BK314" s="60">
        <v>162634205.35409999</v>
      </c>
      <c r="BL314" s="85" t="s">
        <v>544</v>
      </c>
      <c r="BM314" s="60" t="s">
        <v>544</v>
      </c>
      <c r="BN314" s="60">
        <v>156434296.08450001</v>
      </c>
      <c r="BO314" s="60">
        <v>4045818841.7013001</v>
      </c>
      <c r="BP314" s="60">
        <v>1113639800.4003</v>
      </c>
      <c r="BQ314" s="60">
        <v>59428398.609200001</v>
      </c>
      <c r="BR314" s="60" t="s">
        <v>544</v>
      </c>
      <c r="BS314" s="60">
        <v>229396642.9774</v>
      </c>
      <c r="BT314" s="60">
        <v>1921745047.6457</v>
      </c>
      <c r="BU314" s="60">
        <v>171329200.0616</v>
      </c>
      <c r="BV314" s="60" t="s">
        <v>544</v>
      </c>
      <c r="BW314" s="60" t="s">
        <v>544</v>
      </c>
      <c r="BX314" s="60">
        <v>528353243.61440003</v>
      </c>
      <c r="BY314" s="60" t="s">
        <v>544</v>
      </c>
      <c r="BZ314" s="60" t="s">
        <v>544</v>
      </c>
      <c r="CA314" s="60" t="s">
        <v>544</v>
      </c>
      <c r="CB314" s="60" t="s">
        <v>1979</v>
      </c>
      <c r="CC314" s="60" t="s">
        <v>544</v>
      </c>
      <c r="CD314" s="60">
        <v>302434.59850000002</v>
      </c>
      <c r="CE314" s="60">
        <v>49448056.858000003</v>
      </c>
      <c r="CF314" s="60">
        <v>536670195.07370001</v>
      </c>
      <c r="CG314" s="60">
        <v>35082413.428300001</v>
      </c>
      <c r="CH314" s="60" t="s">
        <v>544</v>
      </c>
      <c r="CI314" s="60" t="s">
        <v>1061</v>
      </c>
      <c r="CJ314" s="60">
        <v>25.07</v>
      </c>
      <c r="CK314" s="60">
        <v>206411613.48989999</v>
      </c>
      <c r="CL314" s="60" t="s">
        <v>544</v>
      </c>
      <c r="CM314" s="85">
        <v>100188</v>
      </c>
      <c r="CN314" s="60" t="s">
        <v>544</v>
      </c>
      <c r="CO314" s="60">
        <v>40223801.603200004</v>
      </c>
      <c r="CP314" s="60">
        <v>208453047.02990001</v>
      </c>
      <c r="CQ314" s="60">
        <v>1328595191.2983999</v>
      </c>
      <c r="CR314" s="60" t="s">
        <v>544</v>
      </c>
      <c r="CS314" s="60" t="s">
        <v>544</v>
      </c>
      <c r="CT314" s="60">
        <v>109934976.56200001</v>
      </c>
      <c r="CU314" s="60">
        <v>52699228.792099997</v>
      </c>
      <c r="CV314" s="60">
        <v>49448056.858000003</v>
      </c>
      <c r="CW314" s="60">
        <v>162634205.35409999</v>
      </c>
      <c r="CX314" s="60">
        <v>52018750.9454</v>
      </c>
      <c r="CY314" s="60">
        <v>25.07</v>
      </c>
      <c r="CZ314" s="60">
        <f t="shared" si="8"/>
        <v>1.3225999999915494</v>
      </c>
      <c r="DA314" s="60" t="str">
        <f t="shared" si="9"/>
        <v>N: parent data from row 329</v>
      </c>
    </row>
    <row r="315" spans="1:105">
      <c r="A315" s="13" t="s">
        <v>1051</v>
      </c>
      <c r="B315" s="13">
        <v>1237531</v>
      </c>
      <c r="C315" s="13">
        <v>2022</v>
      </c>
      <c r="D315" s="13" t="s">
        <v>12</v>
      </c>
      <c r="E315" s="13" t="s">
        <v>507</v>
      </c>
      <c r="F315" s="84" t="s">
        <v>1812</v>
      </c>
      <c r="G315" s="60" t="s">
        <v>1834</v>
      </c>
      <c r="H315" s="60" t="s">
        <v>545</v>
      </c>
      <c r="I315" s="60" t="s">
        <v>1835</v>
      </c>
      <c r="J315" s="60" t="s">
        <v>1061</v>
      </c>
      <c r="K315" s="85">
        <v>100188</v>
      </c>
      <c r="L315" s="60">
        <v>13619572722000</v>
      </c>
      <c r="M315" s="60">
        <v>2831394764.5</v>
      </c>
      <c r="N315" s="60" t="s">
        <v>544</v>
      </c>
      <c r="O315" s="60">
        <v>1707234.1</v>
      </c>
      <c r="P315" s="60">
        <v>-1.8</v>
      </c>
      <c r="Q315" s="60" t="s">
        <v>544</v>
      </c>
      <c r="R315" s="85" t="s">
        <v>544</v>
      </c>
      <c r="S315" s="85" t="s">
        <v>544</v>
      </c>
      <c r="T315" s="60" t="s">
        <v>544</v>
      </c>
      <c r="U315" s="60" t="s">
        <v>544</v>
      </c>
      <c r="V315" s="60" t="s">
        <v>544</v>
      </c>
      <c r="W315" s="60" t="s">
        <v>1836</v>
      </c>
      <c r="X315" s="60">
        <v>34540479.399999999</v>
      </c>
      <c r="Y315" s="60">
        <v>1507012975.0999999</v>
      </c>
      <c r="Z315" s="60">
        <v>24.68</v>
      </c>
      <c r="AA315" s="60">
        <v>292793.7</v>
      </c>
      <c r="AB315" s="60">
        <v>1871925013.2</v>
      </c>
      <c r="AC315" s="60">
        <v>2831394764.5</v>
      </c>
      <c r="AD315" s="60">
        <v>10.119999999999999</v>
      </c>
      <c r="AE315" s="60" t="s">
        <v>544</v>
      </c>
      <c r="AF315" s="60">
        <v>33.270000000000003</v>
      </c>
      <c r="AG315" s="60" t="s">
        <v>1837</v>
      </c>
      <c r="AH315" s="60" t="s">
        <v>544</v>
      </c>
      <c r="AI315" s="60" t="s">
        <v>544</v>
      </c>
      <c r="AJ315" s="60" t="s">
        <v>544</v>
      </c>
      <c r="AK315" s="60">
        <v>1.56</v>
      </c>
      <c r="AL315" s="60">
        <v>2349713864.3000002</v>
      </c>
      <c r="AM315" s="60">
        <v>71513688.599999994</v>
      </c>
      <c r="AN315" s="60">
        <v>43655828</v>
      </c>
      <c r="AO315" s="60">
        <v>298621547.80000001</v>
      </c>
      <c r="AP315" s="60">
        <v>357979135.60000002</v>
      </c>
      <c r="AQ315" s="60">
        <v>2831394764.5</v>
      </c>
      <c r="AR315" s="60" t="s">
        <v>544</v>
      </c>
      <c r="AS315" s="60">
        <v>376344761</v>
      </c>
      <c r="AT315" s="60">
        <v>851197312.70000005</v>
      </c>
      <c r="AU315" s="85">
        <v>1237531</v>
      </c>
      <c r="AV315" s="60" t="s">
        <v>544</v>
      </c>
      <c r="AW315" s="60" t="s">
        <v>544</v>
      </c>
      <c r="AX315" s="60" t="s">
        <v>544</v>
      </c>
      <c r="AY315" s="60" t="s">
        <v>544</v>
      </c>
      <c r="AZ315" s="60">
        <v>1372092014</v>
      </c>
      <c r="BA315" s="60" t="s">
        <v>544</v>
      </c>
      <c r="BB315" s="60" t="s">
        <v>1808</v>
      </c>
      <c r="BC315" s="60" t="s">
        <v>544</v>
      </c>
      <c r="BD315" s="60">
        <v>8723502.1999999993</v>
      </c>
      <c r="BE315" s="60" t="s">
        <v>544</v>
      </c>
      <c r="BF315" s="60">
        <v>186616893.19999999</v>
      </c>
      <c r="BG315" s="60">
        <v>12184659.1</v>
      </c>
      <c r="BH315" s="60">
        <v>851197312.70000005</v>
      </c>
      <c r="BI315" s="60">
        <v>42684500.399999999</v>
      </c>
      <c r="BJ315" s="60" t="s">
        <v>544</v>
      </c>
      <c r="BK315" s="60">
        <v>66286339.399999999</v>
      </c>
      <c r="BL315" s="85" t="s">
        <v>544</v>
      </c>
      <c r="BM315" s="60" t="s">
        <v>544</v>
      </c>
      <c r="BN315" s="60">
        <v>165486378.5</v>
      </c>
      <c r="BO315" s="60">
        <v>2462591134.9000001</v>
      </c>
      <c r="BP315" s="60">
        <v>842473810.5</v>
      </c>
      <c r="BQ315" s="60" t="s">
        <v>544</v>
      </c>
      <c r="BR315" s="60" t="s">
        <v>544</v>
      </c>
      <c r="BS315" s="60">
        <v>20068224.399999999</v>
      </c>
      <c r="BT315" s="60">
        <v>31078344.600000001</v>
      </c>
      <c r="BU315" s="60">
        <v>65340111.600000001</v>
      </c>
      <c r="BV315" s="60" t="s">
        <v>544</v>
      </c>
      <c r="BW315" s="60" t="s">
        <v>544</v>
      </c>
      <c r="BX315" s="60">
        <v>324077910.19999999</v>
      </c>
      <c r="BY315" s="60" t="s">
        <v>544</v>
      </c>
      <c r="BZ315" s="60">
        <v>1110298.7</v>
      </c>
      <c r="CA315" s="60" t="s">
        <v>544</v>
      </c>
      <c r="CB315" s="60" t="s">
        <v>544</v>
      </c>
      <c r="CC315" s="60">
        <v>10272205.6</v>
      </c>
      <c r="CD315" s="60">
        <v>12500053.1</v>
      </c>
      <c r="CE315" s="60">
        <v>131001177.90000001</v>
      </c>
      <c r="CF315" s="60">
        <v>357979135.60000002</v>
      </c>
      <c r="CG315" s="60">
        <v>12302661.699999999</v>
      </c>
      <c r="CH315" s="60" t="s">
        <v>544</v>
      </c>
      <c r="CI315" s="60" t="s">
        <v>1061</v>
      </c>
      <c r="CJ315" s="60" t="s">
        <v>544</v>
      </c>
      <c r="CK315" s="60">
        <v>78196307.299999997</v>
      </c>
      <c r="CL315" s="60" t="s">
        <v>544</v>
      </c>
      <c r="CM315" s="85">
        <v>100188</v>
      </c>
      <c r="CN315" s="60">
        <v>39150917.799999997</v>
      </c>
      <c r="CO315" s="60">
        <v>42684500.399999999</v>
      </c>
      <c r="CP315" s="60">
        <v>200026857.90000001</v>
      </c>
      <c r="CQ315" s="60">
        <v>1507012975.0999999</v>
      </c>
      <c r="CR315" s="60">
        <v>553534</v>
      </c>
      <c r="CS315" s="60">
        <v>39150917.799999997</v>
      </c>
      <c r="CT315" s="60">
        <v>23320384.300000001</v>
      </c>
      <c r="CU315" s="60">
        <v>42965955.100000001</v>
      </c>
      <c r="CV315" s="60">
        <v>131001177.90000001</v>
      </c>
      <c r="CW315" s="60">
        <v>66286339.399999999</v>
      </c>
      <c r="CX315" s="60">
        <v>34540479.399999999</v>
      </c>
      <c r="CY315" s="60">
        <v>17.309999999999999</v>
      </c>
      <c r="CZ315" s="60">
        <f t="shared" si="8"/>
        <v>4810.19916147408</v>
      </c>
      <c r="DA315" s="60" t="str">
        <f t="shared" si="9"/>
        <v>N: parent data from row 329</v>
      </c>
    </row>
    <row r="316" spans="1:105">
      <c r="A316" s="13" t="s">
        <v>1051</v>
      </c>
      <c r="B316" s="13">
        <v>1237531</v>
      </c>
      <c r="C316" s="13">
        <v>2023</v>
      </c>
      <c r="D316" s="13" t="s">
        <v>12</v>
      </c>
      <c r="E316" s="13" t="s">
        <v>507</v>
      </c>
      <c r="F316" s="84" t="s">
        <v>1804</v>
      </c>
      <c r="G316" s="60" t="s">
        <v>1834</v>
      </c>
      <c r="H316" s="60" t="s">
        <v>545</v>
      </c>
      <c r="I316" s="60" t="s">
        <v>1835</v>
      </c>
      <c r="J316" s="60" t="s">
        <v>1061</v>
      </c>
      <c r="K316" s="85">
        <v>100188</v>
      </c>
      <c r="L316" s="60">
        <v>14175152918000</v>
      </c>
      <c r="M316" s="60">
        <v>3708782756.9000001</v>
      </c>
      <c r="N316" s="60" t="s">
        <v>544</v>
      </c>
      <c r="O316" s="60">
        <v>402258.2</v>
      </c>
      <c r="P316" s="60">
        <v>-3.54</v>
      </c>
      <c r="Q316" s="60" t="s">
        <v>544</v>
      </c>
      <c r="R316" s="85" t="s">
        <v>544</v>
      </c>
      <c r="S316" s="85" t="s">
        <v>544</v>
      </c>
      <c r="T316" s="60" t="s">
        <v>544</v>
      </c>
      <c r="U316" s="60" t="s">
        <v>544</v>
      </c>
      <c r="V316" s="60" t="s">
        <v>544</v>
      </c>
      <c r="W316" s="60" t="s">
        <v>1836</v>
      </c>
      <c r="X316" s="60">
        <v>114134446.09999999</v>
      </c>
      <c r="Y316" s="60">
        <v>1981277025</v>
      </c>
      <c r="Z316" s="60">
        <v>35.81</v>
      </c>
      <c r="AA316" s="60" t="s">
        <v>544</v>
      </c>
      <c r="AB316" s="60">
        <v>2156878380.0999999</v>
      </c>
      <c r="AC316" s="60">
        <v>3708782756.9000001</v>
      </c>
      <c r="AD316" s="60">
        <v>13.71</v>
      </c>
      <c r="AE316" s="60" t="s">
        <v>544</v>
      </c>
      <c r="AF316" s="60">
        <v>37.47</v>
      </c>
      <c r="AG316" s="60" t="s">
        <v>1837</v>
      </c>
      <c r="AH316" s="60" t="s">
        <v>544</v>
      </c>
      <c r="AI316" s="60" t="s">
        <v>544</v>
      </c>
      <c r="AJ316" s="60" t="s">
        <v>544</v>
      </c>
      <c r="AK316" s="60">
        <v>3.86</v>
      </c>
      <c r="AL316" s="60">
        <v>2917086519.9000001</v>
      </c>
      <c r="AM316" s="60">
        <v>129503950.90000001</v>
      </c>
      <c r="AN316" s="60">
        <v>106304907.59999999</v>
      </c>
      <c r="AO316" s="60">
        <v>408570818</v>
      </c>
      <c r="AP316" s="60">
        <v>575284809.39999998</v>
      </c>
      <c r="AQ316" s="60">
        <v>3708782756.9000001</v>
      </c>
      <c r="AR316" s="60" t="s">
        <v>544</v>
      </c>
      <c r="AS316" s="60">
        <v>566473100.60000002</v>
      </c>
      <c r="AT316" s="60">
        <v>1107481417.3</v>
      </c>
      <c r="AU316" s="85">
        <v>1237531</v>
      </c>
      <c r="AV316" s="60" t="s">
        <v>544</v>
      </c>
      <c r="AW316" s="60" t="s">
        <v>544</v>
      </c>
      <c r="AX316" s="60">
        <v>407956.7</v>
      </c>
      <c r="AY316" s="60" t="s">
        <v>544</v>
      </c>
      <c r="AZ316" s="60">
        <v>1802970151.9000001</v>
      </c>
      <c r="BA316" s="60" t="s">
        <v>544</v>
      </c>
      <c r="BB316" s="60" t="s">
        <v>1808</v>
      </c>
      <c r="BC316" s="60" t="s">
        <v>544</v>
      </c>
      <c r="BD316" s="60">
        <v>11367382.9</v>
      </c>
      <c r="BE316" s="60" t="s">
        <v>544</v>
      </c>
      <c r="BF316" s="60">
        <v>209658011.40000001</v>
      </c>
      <c r="BG316" s="60">
        <v>18631100.600000001</v>
      </c>
      <c r="BH316" s="60">
        <v>1107481417.3</v>
      </c>
      <c r="BI316" s="60">
        <v>229647010.19999999</v>
      </c>
      <c r="BJ316" s="60" t="s">
        <v>544</v>
      </c>
      <c r="BK316" s="60">
        <v>116344250.8</v>
      </c>
      <c r="BL316" s="85" t="s">
        <v>544</v>
      </c>
      <c r="BM316" s="60" t="s">
        <v>544</v>
      </c>
      <c r="BN316" s="60">
        <v>329006880.19999999</v>
      </c>
      <c r="BO316" s="60">
        <v>3209666492.8000002</v>
      </c>
      <c r="BP316" s="60">
        <v>1096114034.5</v>
      </c>
      <c r="BQ316" s="60" t="s">
        <v>544</v>
      </c>
      <c r="BR316" s="60" t="s">
        <v>544</v>
      </c>
      <c r="BS316" s="60">
        <v>51890972.399999999</v>
      </c>
      <c r="BT316" s="60">
        <v>96195230.700000003</v>
      </c>
      <c r="BU316" s="60">
        <v>163487276.09999999</v>
      </c>
      <c r="BV316" s="60" t="s">
        <v>544</v>
      </c>
      <c r="BW316" s="60" t="s">
        <v>544</v>
      </c>
      <c r="BX316" s="60">
        <v>561978043.70000005</v>
      </c>
      <c r="BY316" s="60" t="s">
        <v>544</v>
      </c>
      <c r="BZ316" s="60">
        <v>89986252.200000003</v>
      </c>
      <c r="CA316" s="60" t="s">
        <v>544</v>
      </c>
      <c r="CB316" s="60" t="s">
        <v>544</v>
      </c>
      <c r="CC316" s="60">
        <v>21000400.399999999</v>
      </c>
      <c r="CD316" s="60">
        <v>15011673.800000001</v>
      </c>
      <c r="CE316" s="60">
        <v>324317187.89999998</v>
      </c>
      <c r="CF316" s="60">
        <v>575284809.39999998</v>
      </c>
      <c r="CG316" s="60">
        <v>56134255.799999997</v>
      </c>
      <c r="CH316" s="60" t="s">
        <v>544</v>
      </c>
      <c r="CI316" s="60" t="s">
        <v>1061</v>
      </c>
      <c r="CJ316" s="60" t="s">
        <v>544</v>
      </c>
      <c r="CK316" s="60">
        <v>220439353.69999999</v>
      </c>
      <c r="CL316" s="60" t="s">
        <v>544</v>
      </c>
      <c r="CM316" s="85">
        <v>100188</v>
      </c>
      <c r="CN316" s="60">
        <v>79756723.099999994</v>
      </c>
      <c r="CO316" s="60">
        <v>229647010.19999999</v>
      </c>
      <c r="CP316" s="60">
        <v>443141326.30000001</v>
      </c>
      <c r="CQ316" s="60">
        <v>1981277025</v>
      </c>
      <c r="CR316" s="60">
        <v>817821.9</v>
      </c>
      <c r="CS316" s="60">
        <v>79756723.099999994</v>
      </c>
      <c r="CT316" s="60">
        <v>34185680.700000003</v>
      </c>
      <c r="CU316" s="60">
        <v>82158570.099999994</v>
      </c>
      <c r="CV316" s="60">
        <v>324317187.89999998</v>
      </c>
      <c r="CW316" s="60">
        <v>116344250.8</v>
      </c>
      <c r="CX316" s="60">
        <v>114134446.09999999</v>
      </c>
      <c r="CY316" s="60">
        <v>26.06</v>
      </c>
      <c r="CZ316" s="60">
        <f t="shared" si="8"/>
        <v>3822.0499412180061</v>
      </c>
      <c r="DA316" s="60" t="str">
        <f t="shared" si="9"/>
        <v>N: parent data from row 329</v>
      </c>
    </row>
    <row r="317" spans="1:105">
      <c r="A317" s="13" t="s">
        <v>1052</v>
      </c>
      <c r="B317" s="13">
        <v>108149</v>
      </c>
      <c r="C317" s="13">
        <v>2022</v>
      </c>
      <c r="D317" s="13" t="s">
        <v>1</v>
      </c>
      <c r="E317" s="13" t="s">
        <v>13</v>
      </c>
      <c r="F317" s="84" t="s">
        <v>1812</v>
      </c>
      <c r="G317" s="60" t="s">
        <v>2293</v>
      </c>
      <c r="H317" s="60" t="s">
        <v>2294</v>
      </c>
      <c r="I317" s="60" t="s">
        <v>2295</v>
      </c>
      <c r="J317" s="60" t="s">
        <v>1061</v>
      </c>
      <c r="K317" s="85">
        <v>100188</v>
      </c>
      <c r="L317" s="60">
        <v>46027100000000</v>
      </c>
      <c r="M317" s="60">
        <v>36068566179</v>
      </c>
      <c r="N317" s="60">
        <v>160488980.5</v>
      </c>
      <c r="O317" s="60">
        <v>59713185.100000001</v>
      </c>
      <c r="P317" s="60">
        <v>-0.15</v>
      </c>
      <c r="Q317" s="60">
        <v>2630984878.1999998</v>
      </c>
      <c r="R317" s="85">
        <v>1151</v>
      </c>
      <c r="S317" s="85">
        <v>33</v>
      </c>
      <c r="T317" s="60">
        <v>816158560.39999998</v>
      </c>
      <c r="U317" s="60" t="s">
        <v>544</v>
      </c>
      <c r="V317" s="60" t="s">
        <v>544</v>
      </c>
      <c r="W317" s="60" t="s">
        <v>2296</v>
      </c>
      <c r="X317" s="60">
        <v>669069782.89999998</v>
      </c>
      <c r="Y317" s="60">
        <v>19688189426.200001</v>
      </c>
      <c r="Z317" s="60">
        <v>2.61</v>
      </c>
      <c r="AA317" s="60">
        <v>10892562.6</v>
      </c>
      <c r="AB317" s="60">
        <v>21938796613.400002</v>
      </c>
      <c r="AC317" s="60">
        <v>36068566179</v>
      </c>
      <c r="AD317" s="60">
        <v>11.49</v>
      </c>
      <c r="AE317" s="60">
        <v>6838256788.8999996</v>
      </c>
      <c r="AF317" s="60">
        <v>13.49</v>
      </c>
      <c r="AG317" s="60" t="s">
        <v>2297</v>
      </c>
      <c r="AH317" s="60" t="s">
        <v>544</v>
      </c>
      <c r="AI317" s="60">
        <v>4349893953.8000002</v>
      </c>
      <c r="AJ317" s="60" t="s">
        <v>544</v>
      </c>
      <c r="AK317" s="60">
        <v>2.1800000000000002</v>
      </c>
      <c r="AL317" s="60">
        <v>19794607412.200001</v>
      </c>
      <c r="AM317" s="60">
        <v>4720632902.3999996</v>
      </c>
      <c r="AN317" s="60">
        <v>291905006</v>
      </c>
      <c r="AO317" s="60">
        <v>2709505365.8000002</v>
      </c>
      <c r="AP317" s="60">
        <v>4427395712.5</v>
      </c>
      <c r="AQ317" s="60">
        <v>36068566179</v>
      </c>
      <c r="AR317" s="60">
        <v>1.31</v>
      </c>
      <c r="AS317" s="60">
        <v>4522372589.6000004</v>
      </c>
      <c r="AT317" s="60">
        <v>5401457249.3000002</v>
      </c>
      <c r="AU317" s="85">
        <v>108149</v>
      </c>
      <c r="AV317" s="60" t="s">
        <v>544</v>
      </c>
      <c r="AW317" s="60">
        <v>95525423.400000006</v>
      </c>
      <c r="AX317" s="60" t="s">
        <v>544</v>
      </c>
      <c r="AY317" s="60">
        <v>6838178425.1000004</v>
      </c>
      <c r="AZ317" s="60">
        <v>8438679859.3999996</v>
      </c>
      <c r="BA317" s="60" t="s">
        <v>544</v>
      </c>
      <c r="BB317" s="60" t="s">
        <v>1808</v>
      </c>
      <c r="BC317" s="60">
        <v>37851263355.199997</v>
      </c>
      <c r="BD317" s="60">
        <v>234386006.19999999</v>
      </c>
      <c r="BE317" s="60" t="s">
        <v>544</v>
      </c>
      <c r="BF317" s="60">
        <v>3800015449.9000001</v>
      </c>
      <c r="BG317" s="60">
        <v>1959094</v>
      </c>
      <c r="BH317" s="60">
        <v>12239714038.200001</v>
      </c>
      <c r="BI317" s="60">
        <v>127341110</v>
      </c>
      <c r="BJ317" s="60">
        <v>936211840.70000005</v>
      </c>
      <c r="BK317" s="60">
        <v>547370863.60000002</v>
      </c>
      <c r="BL317" s="85" t="s">
        <v>2298</v>
      </c>
      <c r="BM317" s="60" t="s">
        <v>2299</v>
      </c>
      <c r="BN317" s="60">
        <v>105242529.7</v>
      </c>
      <c r="BO317" s="60">
        <v>30090665111.099998</v>
      </c>
      <c r="BP317" s="60">
        <v>12005328032</v>
      </c>
      <c r="BQ317" s="60" t="s">
        <v>544</v>
      </c>
      <c r="BR317" s="60">
        <v>42081339.100000001</v>
      </c>
      <c r="BS317" s="60">
        <v>2811143162.5</v>
      </c>
      <c r="BT317" s="60" t="s">
        <v>544</v>
      </c>
      <c r="BU317" s="60">
        <v>784107782.60000002</v>
      </c>
      <c r="BV317" s="60" t="s">
        <v>544</v>
      </c>
      <c r="BW317" s="60" t="s">
        <v>544</v>
      </c>
      <c r="BX317" s="60">
        <v>4349893953.8000002</v>
      </c>
      <c r="BY317" s="60" t="s">
        <v>544</v>
      </c>
      <c r="BZ317" s="60">
        <v>-32520960.399999999</v>
      </c>
      <c r="CA317" s="60" t="s">
        <v>544</v>
      </c>
      <c r="CB317" s="60" t="s">
        <v>1958</v>
      </c>
      <c r="CC317" s="60">
        <v>203824139.80000001</v>
      </c>
      <c r="CD317" s="60">
        <v>110022719</v>
      </c>
      <c r="CE317" s="60">
        <v>166758081.30000001</v>
      </c>
      <c r="CF317" s="60">
        <v>4427395712.5</v>
      </c>
      <c r="CG317" s="60">
        <v>176318460</v>
      </c>
      <c r="CH317" s="60">
        <v>77971941.200000003</v>
      </c>
      <c r="CI317" s="60" t="s">
        <v>1061</v>
      </c>
      <c r="CJ317" s="60">
        <v>19.829999999999998</v>
      </c>
      <c r="CK317" s="60">
        <v>960974788.89999998</v>
      </c>
      <c r="CL317" s="60">
        <v>126.19</v>
      </c>
      <c r="CM317" s="85">
        <v>100188</v>
      </c>
      <c r="CN317" s="60">
        <v>2507640.2999999998</v>
      </c>
      <c r="CO317" s="60">
        <v>127341110</v>
      </c>
      <c r="CP317" s="60">
        <v>774312312.60000002</v>
      </c>
      <c r="CQ317" s="60">
        <v>19688189426.200001</v>
      </c>
      <c r="CR317" s="60">
        <v>548546.30000000005</v>
      </c>
      <c r="CS317" s="60">
        <v>2507640.2999999998</v>
      </c>
      <c r="CT317" s="60">
        <v>237677284.09999999</v>
      </c>
      <c r="CU317" s="60">
        <v>309693579.5</v>
      </c>
      <c r="CV317" s="60">
        <v>166758081.30000001</v>
      </c>
      <c r="CW317" s="60">
        <v>547370863.60000002</v>
      </c>
      <c r="CX317" s="60">
        <v>669069782.89999998</v>
      </c>
      <c r="CY317" s="60">
        <v>19.829999999999998</v>
      </c>
      <c r="CZ317" s="60">
        <f t="shared" si="8"/>
        <v>1276.1000748290933</v>
      </c>
      <c r="DA317" s="60" t="str">
        <f t="shared" si="9"/>
        <v>N: parent data from row 329</v>
      </c>
    </row>
    <row r="318" spans="1:105">
      <c r="A318" s="13" t="s">
        <v>1052</v>
      </c>
      <c r="B318" s="13">
        <v>108149</v>
      </c>
      <c r="C318" s="13">
        <v>2023</v>
      </c>
      <c r="D318" s="13" t="s">
        <v>1</v>
      </c>
      <c r="E318" s="13" t="s">
        <v>13</v>
      </c>
      <c r="F318" s="84" t="s">
        <v>1804</v>
      </c>
      <c r="G318" s="60" t="s">
        <v>2293</v>
      </c>
      <c r="H318" s="60" t="s">
        <v>2294</v>
      </c>
      <c r="I318" s="60" t="s">
        <v>2295</v>
      </c>
      <c r="J318" s="60" t="s">
        <v>1061</v>
      </c>
      <c r="K318" s="85">
        <v>100188</v>
      </c>
      <c r="L318" s="60">
        <v>38380100000000</v>
      </c>
      <c r="M318" s="60">
        <v>29437106842.900002</v>
      </c>
      <c r="N318" s="60">
        <v>162755023.40000001</v>
      </c>
      <c r="O318" s="60">
        <v>84675563.5</v>
      </c>
      <c r="P318" s="60">
        <v>-0.2</v>
      </c>
      <c r="Q318" s="60">
        <v>2122411407.4000001</v>
      </c>
      <c r="R318" s="85">
        <v>1130</v>
      </c>
      <c r="S318" s="85">
        <v>26</v>
      </c>
      <c r="T318" s="60">
        <v>449608834.60000002</v>
      </c>
      <c r="U318" s="60" t="s">
        <v>544</v>
      </c>
      <c r="V318" s="60" t="s">
        <v>544</v>
      </c>
      <c r="W318" s="60" t="s">
        <v>2296</v>
      </c>
      <c r="X318" s="60">
        <v>676023928.29999995</v>
      </c>
      <c r="Y318" s="60">
        <v>14498465985.299999</v>
      </c>
      <c r="Z318" s="60">
        <v>4.8</v>
      </c>
      <c r="AA318" s="60" t="s">
        <v>544</v>
      </c>
      <c r="AB318" s="60">
        <v>13986654359</v>
      </c>
      <c r="AC318" s="60">
        <v>29437106842.900002</v>
      </c>
      <c r="AD318" s="60">
        <v>13.68</v>
      </c>
      <c r="AE318" s="60">
        <v>4777113041.8999996</v>
      </c>
      <c r="AF318" s="60">
        <v>14.34</v>
      </c>
      <c r="AG318" s="60" t="s">
        <v>2297</v>
      </c>
      <c r="AH318" s="60" t="s">
        <v>544</v>
      </c>
      <c r="AI318" s="60">
        <v>4406887548.1999998</v>
      </c>
      <c r="AJ318" s="60" t="s">
        <v>544</v>
      </c>
      <c r="AK318" s="60">
        <v>2.4500000000000002</v>
      </c>
      <c r="AL318" s="60">
        <v>14593572596.5</v>
      </c>
      <c r="AM318" s="60">
        <v>4497162129.8999996</v>
      </c>
      <c r="AN318" s="60">
        <v>512041722.89999998</v>
      </c>
      <c r="AO318" s="60">
        <v>1594339618.5999999</v>
      </c>
      <c r="AP318" s="60">
        <v>4528915466.1999998</v>
      </c>
      <c r="AQ318" s="60">
        <v>29437106842.900002</v>
      </c>
      <c r="AR318" s="60">
        <v>1.89</v>
      </c>
      <c r="AS318" s="60">
        <v>4583141574.3999996</v>
      </c>
      <c r="AT318" s="60">
        <v>3822211985.9000001</v>
      </c>
      <c r="AU318" s="85">
        <v>108149</v>
      </c>
      <c r="AV318" s="60" t="s">
        <v>544</v>
      </c>
      <c r="AW318" s="60">
        <v>95106611.200000003</v>
      </c>
      <c r="AX318" s="60" t="s">
        <v>544</v>
      </c>
      <c r="AY318" s="60">
        <v>4777189740.8000002</v>
      </c>
      <c r="AZ318" s="60">
        <v>9395306004.5</v>
      </c>
      <c r="BA318" s="60" t="s">
        <v>544</v>
      </c>
      <c r="BB318" s="60" t="s">
        <v>1808</v>
      </c>
      <c r="BC318" s="60">
        <v>32222349971.200001</v>
      </c>
      <c r="BD318" s="60">
        <v>236846141.40000001</v>
      </c>
      <c r="BE318" s="60" t="s">
        <v>544</v>
      </c>
      <c r="BF318" s="60">
        <v>2947231162.9000001</v>
      </c>
      <c r="BG318" s="60">
        <v>3911642.9</v>
      </c>
      <c r="BH318" s="60">
        <v>8599325027.7999992</v>
      </c>
      <c r="BI318" s="60">
        <v>251572326.40000001</v>
      </c>
      <c r="BJ318" s="60">
        <v>306028531.19999999</v>
      </c>
      <c r="BK318" s="60">
        <v>512041722.89999998</v>
      </c>
      <c r="BL318" s="85" t="s">
        <v>2298</v>
      </c>
      <c r="BM318" s="60" t="s">
        <v>2299</v>
      </c>
      <c r="BN318" s="60">
        <v>197116121.59999999</v>
      </c>
      <c r="BO318" s="60">
        <v>25031216380.200001</v>
      </c>
      <c r="BP318" s="60">
        <v>8362478886.3999996</v>
      </c>
      <c r="BQ318" s="60" t="s">
        <v>544</v>
      </c>
      <c r="BR318" s="60">
        <v>26998005.800000001</v>
      </c>
      <c r="BS318" s="60">
        <v>2460039877.0999999</v>
      </c>
      <c r="BT318" s="60" t="s">
        <v>544</v>
      </c>
      <c r="BU318" s="60">
        <v>798588738.60000002</v>
      </c>
      <c r="BV318" s="60" t="s">
        <v>544</v>
      </c>
      <c r="BW318" s="60" t="s">
        <v>544</v>
      </c>
      <c r="BX318" s="60">
        <v>4406887548.1999998</v>
      </c>
      <c r="BY318" s="60" t="s">
        <v>544</v>
      </c>
      <c r="BZ318" s="60">
        <v>4218438.4000000004</v>
      </c>
      <c r="CA318" s="60" t="s">
        <v>544</v>
      </c>
      <c r="CB318" s="60" t="s">
        <v>1958</v>
      </c>
      <c r="CC318" s="60">
        <v>347139130.89999998</v>
      </c>
      <c r="CD318" s="60">
        <v>74397913.599999994</v>
      </c>
      <c r="CE318" s="60">
        <v>277649945.60000002</v>
      </c>
      <c r="CF318" s="60">
        <v>4528915466.1999998</v>
      </c>
      <c r="CG318" s="60">
        <v>389016719.39999998</v>
      </c>
      <c r="CH318" s="60">
        <v>95183310.099999994</v>
      </c>
      <c r="CI318" s="60" t="s">
        <v>1061</v>
      </c>
      <c r="CJ318" s="60">
        <v>31.51</v>
      </c>
      <c r="CK318" s="60">
        <v>1188065651.2</v>
      </c>
      <c r="CL318" s="60">
        <v>153.74</v>
      </c>
      <c r="CM318" s="85">
        <v>100188</v>
      </c>
      <c r="CN318" s="60">
        <v>-1610676.5</v>
      </c>
      <c r="CO318" s="60">
        <v>251572326.40000001</v>
      </c>
      <c r="CP318" s="60">
        <v>873140049.89999998</v>
      </c>
      <c r="CQ318" s="60">
        <v>14498465985.299999</v>
      </c>
      <c r="CR318" s="60">
        <v>460193.3</v>
      </c>
      <c r="CS318" s="60">
        <v>-1610676.5</v>
      </c>
      <c r="CT318" s="60">
        <v>216751034.90000001</v>
      </c>
      <c r="CU318" s="60">
        <v>295290688</v>
      </c>
      <c r="CV318" s="60">
        <v>277649945.60000002</v>
      </c>
      <c r="CW318" s="60">
        <v>512041722.89999998</v>
      </c>
      <c r="CX318" s="60">
        <v>676023928.29999995</v>
      </c>
      <c r="CY318" s="60">
        <v>31.51</v>
      </c>
      <c r="CZ318" s="60">
        <f t="shared" si="8"/>
        <v>1303.8000033368421</v>
      </c>
      <c r="DA318" s="60" t="str">
        <f t="shared" si="9"/>
        <v>N: parent data from row 329</v>
      </c>
    </row>
    <row r="319" spans="1:105">
      <c r="A319" s="13" t="s">
        <v>1054</v>
      </c>
      <c r="B319" s="13">
        <v>1087636</v>
      </c>
      <c r="C319" s="13">
        <v>2022</v>
      </c>
      <c r="D319" s="13" t="s">
        <v>1</v>
      </c>
      <c r="E319" s="13" t="s">
        <v>507</v>
      </c>
      <c r="F319" s="84" t="s">
        <v>1812</v>
      </c>
      <c r="G319" s="60" t="s">
        <v>2022</v>
      </c>
      <c r="H319" s="60" t="s">
        <v>1814</v>
      </c>
      <c r="I319" s="60" t="s">
        <v>2024</v>
      </c>
      <c r="J319" s="60" t="s">
        <v>1061</v>
      </c>
      <c r="K319" s="85">
        <v>100188</v>
      </c>
      <c r="L319" s="60">
        <v>82500000000</v>
      </c>
      <c r="M319" s="60">
        <v>227203878</v>
      </c>
      <c r="N319" s="60">
        <v>0</v>
      </c>
      <c r="O319" s="60">
        <v>6905345.4994000001</v>
      </c>
      <c r="P319" s="60">
        <v>-7.18</v>
      </c>
      <c r="Q319" s="60">
        <v>21908512.609299999</v>
      </c>
      <c r="R319" s="85">
        <v>88</v>
      </c>
      <c r="S319" s="85">
        <v>1</v>
      </c>
      <c r="T319" s="60">
        <v>7412354.3956000004</v>
      </c>
      <c r="U319" s="60" t="s">
        <v>544</v>
      </c>
      <c r="V319" s="60" t="s">
        <v>544</v>
      </c>
      <c r="W319" s="60" t="s">
        <v>2025</v>
      </c>
      <c r="X319" s="60">
        <v>20389964.508299999</v>
      </c>
      <c r="Y319" s="60">
        <v>149594888.85620001</v>
      </c>
      <c r="Z319" s="60">
        <v>17.46</v>
      </c>
      <c r="AA319" s="60" t="s">
        <v>544</v>
      </c>
      <c r="AB319" s="60">
        <v>171345322.64610001</v>
      </c>
      <c r="AC319" s="60">
        <v>227203878</v>
      </c>
      <c r="AD319" s="60">
        <v>26.17</v>
      </c>
      <c r="AE319" s="60" t="s">
        <v>544</v>
      </c>
      <c r="AF319" s="60">
        <v>69.19</v>
      </c>
      <c r="AG319" s="60" t="s">
        <v>2026</v>
      </c>
      <c r="AH319" s="60" t="s">
        <v>544</v>
      </c>
      <c r="AI319" s="60">
        <v>66365564.267200001</v>
      </c>
      <c r="AJ319" s="60" t="s">
        <v>544</v>
      </c>
      <c r="AK319" s="60">
        <v>12.58</v>
      </c>
      <c r="AL319" s="60">
        <v>151242598.91929999</v>
      </c>
      <c r="AM319" s="60">
        <v>3746523.0986000001</v>
      </c>
      <c r="AN319" s="60">
        <v>759549.44909999997</v>
      </c>
      <c r="AO319" s="60">
        <v>86404395.509499997</v>
      </c>
      <c r="AP319" s="60">
        <v>61892814.954999998</v>
      </c>
      <c r="AQ319" s="60">
        <v>227203878</v>
      </c>
      <c r="AR319" s="60">
        <v>0</v>
      </c>
      <c r="AS319" s="60">
        <v>47567403.898100004</v>
      </c>
      <c r="AT319" s="60">
        <v>46234749.879100002</v>
      </c>
      <c r="AU319" s="85">
        <v>1087636</v>
      </c>
      <c r="AV319" s="60" t="s">
        <v>544</v>
      </c>
      <c r="AW319" s="60" t="s">
        <v>544</v>
      </c>
      <c r="AX319" s="60" t="s">
        <v>544</v>
      </c>
      <c r="AY319" s="60" t="s">
        <v>544</v>
      </c>
      <c r="AZ319" s="60">
        <v>35501914.081</v>
      </c>
      <c r="BA319" s="60">
        <v>6897358.9387999997</v>
      </c>
      <c r="BB319" s="60" t="s">
        <v>1808</v>
      </c>
      <c r="BC319" s="60" t="s">
        <v>544</v>
      </c>
      <c r="BD319" s="60">
        <v>7122359.6277000001</v>
      </c>
      <c r="BE319" s="60" t="s">
        <v>544</v>
      </c>
      <c r="BF319" s="60" t="s">
        <v>544</v>
      </c>
      <c r="BG319" s="60">
        <v>3675194.8508000001</v>
      </c>
      <c r="BH319" s="60">
        <v>53132108.817900002</v>
      </c>
      <c r="BI319" s="60">
        <v>18919060.372099999</v>
      </c>
      <c r="BJ319" s="60" t="s">
        <v>544</v>
      </c>
      <c r="BK319" s="60">
        <v>5644019.7281999998</v>
      </c>
      <c r="BL319" s="85" t="s">
        <v>544</v>
      </c>
      <c r="BM319" s="60" t="s">
        <v>544</v>
      </c>
      <c r="BN319" s="60">
        <v>15028503.7848</v>
      </c>
      <c r="BO319" s="60">
        <v>139286993.15959999</v>
      </c>
      <c r="BP319" s="60">
        <v>46009749.190200001</v>
      </c>
      <c r="BQ319" s="60">
        <v>57334141.266999997</v>
      </c>
      <c r="BR319" s="60" t="s">
        <v>544</v>
      </c>
      <c r="BS319" s="60">
        <v>189749.663</v>
      </c>
      <c r="BT319" s="60">
        <v>1647710.0630999999</v>
      </c>
      <c r="BU319" s="60">
        <v>6960700.6260000002</v>
      </c>
      <c r="BV319" s="60">
        <v>6278262.7960999999</v>
      </c>
      <c r="BW319" s="60">
        <v>6897358.9387999997</v>
      </c>
      <c r="BX319" s="60">
        <v>66365564.267200001</v>
      </c>
      <c r="BY319" s="60" t="s">
        <v>544</v>
      </c>
      <c r="BZ319" s="60">
        <v>213158.54740000001</v>
      </c>
      <c r="CA319" s="60">
        <v>9329128.9299999997</v>
      </c>
      <c r="CB319" s="60" t="s">
        <v>544</v>
      </c>
      <c r="CC319" s="60">
        <v>650216.18900000001</v>
      </c>
      <c r="CD319" s="60">
        <v>997769.27269999997</v>
      </c>
      <c r="CE319" s="60">
        <v>21207347.671799999</v>
      </c>
      <c r="CF319" s="60">
        <v>61892814.954999998</v>
      </c>
      <c r="CG319" s="60">
        <v>14188813.3314</v>
      </c>
      <c r="CH319" s="60" t="s">
        <v>544</v>
      </c>
      <c r="CI319" s="60" t="s">
        <v>1061</v>
      </c>
      <c r="CJ319" s="60">
        <v>38.33</v>
      </c>
      <c r="CK319" s="60">
        <v>21149513.957400002</v>
      </c>
      <c r="CL319" s="60">
        <v>624.25</v>
      </c>
      <c r="CM319" s="85">
        <v>100188</v>
      </c>
      <c r="CN319" s="60">
        <v>1893365.65</v>
      </c>
      <c r="CO319" s="60">
        <v>18919060.372099999</v>
      </c>
      <c r="CP319" s="60">
        <v>35418468.293099999</v>
      </c>
      <c r="CQ319" s="60">
        <v>149594888.85620001</v>
      </c>
      <c r="CR319" s="60" t="s">
        <v>544</v>
      </c>
      <c r="CS319" s="60">
        <v>1893365.65</v>
      </c>
      <c r="CT319" s="60">
        <v>2801354.9660999998</v>
      </c>
      <c r="CU319" s="60">
        <v>2842664.7620999999</v>
      </c>
      <c r="CV319" s="60">
        <v>21207347.671799999</v>
      </c>
      <c r="CW319" s="60">
        <v>5644019.7281999998</v>
      </c>
      <c r="CX319" s="60">
        <v>20389964.508299999</v>
      </c>
      <c r="CY319" s="60">
        <v>38.33</v>
      </c>
      <c r="CZ319" s="60">
        <f t="shared" si="8"/>
        <v>363.10999938126054</v>
      </c>
      <c r="DA319" s="60" t="str">
        <f t="shared" si="9"/>
        <v>N: parent data from row 329</v>
      </c>
    </row>
    <row r="320" spans="1:105">
      <c r="A320" s="13" t="s">
        <v>1054</v>
      </c>
      <c r="B320" s="13">
        <v>1087636</v>
      </c>
      <c r="C320" s="13">
        <v>2023</v>
      </c>
      <c r="D320" s="13" t="s">
        <v>1</v>
      </c>
      <c r="E320" s="13" t="s">
        <v>507</v>
      </c>
      <c r="F320" s="84" t="s">
        <v>1804</v>
      </c>
      <c r="G320" s="60" t="s">
        <v>2022</v>
      </c>
      <c r="H320" s="60" t="s">
        <v>1814</v>
      </c>
      <c r="I320" s="60" t="s">
        <v>2024</v>
      </c>
      <c r="J320" s="60" t="s">
        <v>1061</v>
      </c>
      <c r="K320" s="85">
        <v>100188</v>
      </c>
      <c r="L320" s="60">
        <v>98283600000</v>
      </c>
      <c r="M320" s="60">
        <v>303416274.71020001</v>
      </c>
      <c r="N320" s="60">
        <v>0</v>
      </c>
      <c r="O320" s="60">
        <v>-4870597.5016000001</v>
      </c>
      <c r="P320" s="60">
        <v>-6.7</v>
      </c>
      <c r="Q320" s="60">
        <v>8051906.1948999995</v>
      </c>
      <c r="R320" s="85">
        <v>90</v>
      </c>
      <c r="S320" s="85">
        <v>1</v>
      </c>
      <c r="T320" s="60">
        <v>3942600.0312999999</v>
      </c>
      <c r="U320" s="60" t="s">
        <v>544</v>
      </c>
      <c r="V320" s="60" t="s">
        <v>544</v>
      </c>
      <c r="W320" s="60" t="s">
        <v>2025</v>
      </c>
      <c r="X320" s="60">
        <v>27533987.486299999</v>
      </c>
      <c r="Y320" s="60">
        <v>202293569.6566</v>
      </c>
      <c r="Z320" s="60">
        <v>39.229999999999997</v>
      </c>
      <c r="AA320" s="60" t="s">
        <v>544</v>
      </c>
      <c r="AB320" s="60">
        <v>199842989.51030001</v>
      </c>
      <c r="AC320" s="60">
        <v>303416274.71020001</v>
      </c>
      <c r="AD320" s="60">
        <v>16.32</v>
      </c>
      <c r="AE320" s="60" t="s">
        <v>544</v>
      </c>
      <c r="AF320" s="60">
        <v>77.37</v>
      </c>
      <c r="AG320" s="60" t="s">
        <v>2026</v>
      </c>
      <c r="AH320" s="60" t="s">
        <v>544</v>
      </c>
      <c r="AI320" s="60">
        <v>73730417.779799998</v>
      </c>
      <c r="AJ320" s="60" t="s">
        <v>544</v>
      </c>
      <c r="AK320" s="60">
        <v>13.77</v>
      </c>
      <c r="AL320" s="60">
        <v>202330615.46380001</v>
      </c>
      <c r="AM320" s="60">
        <v>5021250.4508999996</v>
      </c>
      <c r="AN320" s="60">
        <v>1942126.4424999999</v>
      </c>
      <c r="AO320" s="60">
        <v>100424082.87279999</v>
      </c>
      <c r="AP320" s="60">
        <v>86878592.185200006</v>
      </c>
      <c r="AQ320" s="60">
        <v>303416274.71020001</v>
      </c>
      <c r="AR320" s="60">
        <v>0</v>
      </c>
      <c r="AS320" s="60">
        <v>74280856.731800005</v>
      </c>
      <c r="AT320" s="60">
        <v>19575621.954599999</v>
      </c>
      <c r="AU320" s="85">
        <v>1087636</v>
      </c>
      <c r="AV320" s="60" t="s">
        <v>544</v>
      </c>
      <c r="AW320" s="60" t="s">
        <v>544</v>
      </c>
      <c r="AX320" s="60" t="s">
        <v>544</v>
      </c>
      <c r="AY320" s="60" t="s">
        <v>544</v>
      </c>
      <c r="AZ320" s="60">
        <v>78515192.4947</v>
      </c>
      <c r="BA320" s="60">
        <v>21008059.833000001</v>
      </c>
      <c r="BB320" s="60" t="s">
        <v>1808</v>
      </c>
      <c r="BC320" s="60">
        <v>321605148.61519998</v>
      </c>
      <c r="BD320" s="60">
        <v>3113700.0951999999</v>
      </c>
      <c r="BE320" s="60" t="s">
        <v>544</v>
      </c>
      <c r="BF320" s="60" t="s">
        <v>544</v>
      </c>
      <c r="BG320" s="60">
        <v>4732601.8698000005</v>
      </c>
      <c r="BH320" s="60">
        <v>40583681.787600003</v>
      </c>
      <c r="BI320" s="60">
        <v>28114989.2293</v>
      </c>
      <c r="BJ320" s="60" t="s">
        <v>544</v>
      </c>
      <c r="BK320" s="60">
        <v>7826852.9161999999</v>
      </c>
      <c r="BL320" s="85" t="s">
        <v>544</v>
      </c>
      <c r="BM320" s="60" t="s">
        <v>544</v>
      </c>
      <c r="BN320" s="60">
        <v>25668113.663699999</v>
      </c>
      <c r="BO320" s="60">
        <v>200971034.33950001</v>
      </c>
      <c r="BP320" s="60">
        <v>37469981.692400001</v>
      </c>
      <c r="BQ320" s="60">
        <v>83642332.211199999</v>
      </c>
      <c r="BR320" s="60" t="s">
        <v>544</v>
      </c>
      <c r="BS320" s="60">
        <v>267347.24200000003</v>
      </c>
      <c r="BT320" s="60">
        <v>37045.807200000003</v>
      </c>
      <c r="BU320" s="60">
        <v>7200161.3443999998</v>
      </c>
      <c r="BV320" s="60">
        <v>7553640.0881000003</v>
      </c>
      <c r="BW320" s="60">
        <v>21008059.833000001</v>
      </c>
      <c r="BX320" s="60">
        <v>73730417.779799998</v>
      </c>
      <c r="BY320" s="60" t="s">
        <v>544</v>
      </c>
      <c r="BZ320" s="60">
        <v>432509.7991</v>
      </c>
      <c r="CA320" s="60">
        <v>-3338444.6587999999</v>
      </c>
      <c r="CB320" s="60" t="s">
        <v>544</v>
      </c>
      <c r="CC320" s="60">
        <v>1889644.8822999999</v>
      </c>
      <c r="CD320" s="60">
        <v>1260174.8748999999</v>
      </c>
      <c r="CE320" s="60">
        <v>51796212.766800001</v>
      </c>
      <c r="CF320" s="60">
        <v>86878592.185200006</v>
      </c>
      <c r="CG320" s="60">
        <v>22275952.584399998</v>
      </c>
      <c r="CH320" s="60" t="s">
        <v>544</v>
      </c>
      <c r="CI320" s="60" t="s">
        <v>1061</v>
      </c>
      <c r="CJ320" s="60">
        <v>36.9</v>
      </c>
      <c r="CK320" s="60">
        <v>29476113.928800002</v>
      </c>
      <c r="CL320" s="60">
        <v>521.65</v>
      </c>
      <c r="CM320" s="85">
        <v>100188</v>
      </c>
      <c r="CN320" s="60">
        <v>5794272.9611</v>
      </c>
      <c r="CO320" s="60">
        <v>28114989.2293</v>
      </c>
      <c r="CP320" s="60">
        <v>53202101.149999999</v>
      </c>
      <c r="CQ320" s="60">
        <v>202293569.6566</v>
      </c>
      <c r="CR320" s="60" t="s">
        <v>544</v>
      </c>
      <c r="CS320" s="60">
        <v>5794272.9611</v>
      </c>
      <c r="CT320" s="60">
        <v>4059911.7541</v>
      </c>
      <c r="CU320" s="60">
        <v>3766941.1620999998</v>
      </c>
      <c r="CV320" s="60">
        <v>51796212.766800001</v>
      </c>
      <c r="CW320" s="60">
        <v>7826852.9161999999</v>
      </c>
      <c r="CX320" s="60">
        <v>27533987.486299999</v>
      </c>
      <c r="CY320" s="60">
        <v>36.9</v>
      </c>
      <c r="CZ320" s="60">
        <f t="shared" si="8"/>
        <v>323.92329677725087</v>
      </c>
      <c r="DA320" s="60" t="str">
        <f t="shared" si="9"/>
        <v>N: parent data from row 329</v>
      </c>
    </row>
    <row r="321" spans="1:105">
      <c r="A321" s="13" t="s">
        <v>1053</v>
      </c>
      <c r="B321" s="13">
        <v>1171334</v>
      </c>
      <c r="C321" s="13">
        <v>2022</v>
      </c>
      <c r="D321" s="13" t="s">
        <v>10</v>
      </c>
      <c r="E321" s="13" t="s">
        <v>507</v>
      </c>
      <c r="F321" s="84" t="s">
        <v>1812</v>
      </c>
      <c r="G321" s="60" t="s">
        <v>1843</v>
      </c>
      <c r="H321" s="60" t="s">
        <v>545</v>
      </c>
      <c r="I321" s="60" t="s">
        <v>1844</v>
      </c>
      <c r="J321" s="60" t="s">
        <v>1061</v>
      </c>
      <c r="K321" s="85">
        <v>100188</v>
      </c>
      <c r="L321" s="60">
        <v>24157985000</v>
      </c>
      <c r="M321" s="60">
        <v>428225251.40249997</v>
      </c>
      <c r="N321" s="60" t="s">
        <v>544</v>
      </c>
      <c r="O321" s="60" t="s">
        <v>544</v>
      </c>
      <c r="P321" s="60">
        <v>-0.36</v>
      </c>
      <c r="Q321" s="60" t="s">
        <v>544</v>
      </c>
      <c r="R321" s="85" t="s">
        <v>544</v>
      </c>
      <c r="S321" s="85" t="s">
        <v>544</v>
      </c>
      <c r="T321" s="60" t="s">
        <v>544</v>
      </c>
      <c r="U321" s="60" t="s">
        <v>544</v>
      </c>
      <c r="V321" s="60" t="s">
        <v>544</v>
      </c>
      <c r="W321" s="60" t="s">
        <v>1846</v>
      </c>
      <c r="X321" s="60">
        <v>21818301.045899998</v>
      </c>
      <c r="Y321" s="60">
        <v>299362571.55809999</v>
      </c>
      <c r="Z321" s="60">
        <v>18.59</v>
      </c>
      <c r="AA321" s="60" t="s">
        <v>544</v>
      </c>
      <c r="AB321" s="60">
        <v>244053801.83140001</v>
      </c>
      <c r="AC321" s="60">
        <v>428225251.40249997</v>
      </c>
      <c r="AD321" s="60" t="s">
        <v>544</v>
      </c>
      <c r="AE321" s="60" t="s">
        <v>544</v>
      </c>
      <c r="AF321" s="60">
        <v>44.51</v>
      </c>
      <c r="AG321" s="60" t="s">
        <v>1847</v>
      </c>
      <c r="AH321" s="60" t="s">
        <v>544</v>
      </c>
      <c r="AI321" s="60">
        <v>29534585.236699998</v>
      </c>
      <c r="AJ321" s="60" t="s">
        <v>544</v>
      </c>
      <c r="AK321" s="60">
        <v>9.3800000000000008</v>
      </c>
      <c r="AL321" s="60">
        <v>349142644.6142</v>
      </c>
      <c r="AM321" s="60">
        <v>14017038.250499999</v>
      </c>
      <c r="AN321" s="60">
        <v>3173598.1337000001</v>
      </c>
      <c r="AO321" s="60">
        <v>189515955.02759999</v>
      </c>
      <c r="AP321" s="60">
        <v>64029340.071500003</v>
      </c>
      <c r="AQ321" s="60">
        <v>428225251.40249997</v>
      </c>
      <c r="AR321" s="60" t="s">
        <v>544</v>
      </c>
      <c r="AS321" s="60">
        <v>60683852.590899996</v>
      </c>
      <c r="AT321" s="60">
        <v>78195773.332300007</v>
      </c>
      <c r="AU321" s="85">
        <v>1171334</v>
      </c>
      <c r="AV321" s="60" t="s">
        <v>544</v>
      </c>
      <c r="AW321" s="60" t="s">
        <v>544</v>
      </c>
      <c r="AX321" s="60" t="s">
        <v>544</v>
      </c>
      <c r="AY321" s="60" t="s">
        <v>544</v>
      </c>
      <c r="AZ321" s="60">
        <v>143887053.1266</v>
      </c>
      <c r="BA321" s="60">
        <v>17.725999999999999</v>
      </c>
      <c r="BB321" s="60" t="s">
        <v>1808</v>
      </c>
      <c r="BC321" s="60" t="s">
        <v>544</v>
      </c>
      <c r="BD321" s="60">
        <v>3790783.1680999999</v>
      </c>
      <c r="BE321" s="60" t="s">
        <v>544</v>
      </c>
      <c r="BF321" s="60" t="s">
        <v>544</v>
      </c>
      <c r="BG321" s="60">
        <v>6404362.7253999999</v>
      </c>
      <c r="BH321" s="60">
        <v>78195791.058300003</v>
      </c>
      <c r="BI321" s="60">
        <v>13236348.2831</v>
      </c>
      <c r="BJ321" s="60" t="s">
        <v>544</v>
      </c>
      <c r="BK321" s="60">
        <v>25020225.381099999</v>
      </c>
      <c r="BL321" s="85" t="s">
        <v>544</v>
      </c>
      <c r="BM321" s="60" t="s">
        <v>544</v>
      </c>
      <c r="BN321" s="60">
        <v>17985843.973000001</v>
      </c>
      <c r="BO321" s="60">
        <v>221834874.70230001</v>
      </c>
      <c r="BP321" s="60">
        <v>74405007.890200004</v>
      </c>
      <c r="BQ321" s="60" t="s">
        <v>544</v>
      </c>
      <c r="BR321" s="60" t="s">
        <v>544</v>
      </c>
      <c r="BS321" s="60">
        <v>12226868.4013</v>
      </c>
      <c r="BT321" s="60">
        <v>49780073.056199998</v>
      </c>
      <c r="BU321" s="60">
        <v>6450432.6864999998</v>
      </c>
      <c r="BV321" s="60" t="s">
        <v>544</v>
      </c>
      <c r="BW321" s="60" t="s">
        <v>544</v>
      </c>
      <c r="BX321" s="60" t="s">
        <v>544</v>
      </c>
      <c r="BY321" s="60" t="s">
        <v>544</v>
      </c>
      <c r="BZ321" s="60" t="s">
        <v>544</v>
      </c>
      <c r="CA321" s="60" t="s">
        <v>544</v>
      </c>
      <c r="CB321" s="60" t="s">
        <v>544</v>
      </c>
      <c r="CC321" s="60">
        <v>3067773.7137000002</v>
      </c>
      <c r="CD321" s="60">
        <v>4647553.2713000001</v>
      </c>
      <c r="CE321" s="60">
        <v>18492808.531100001</v>
      </c>
      <c r="CF321" s="60">
        <v>64029340.071500003</v>
      </c>
      <c r="CG321" s="60">
        <v>18541466.493099999</v>
      </c>
      <c r="CH321" s="60" t="s">
        <v>544</v>
      </c>
      <c r="CI321" s="60" t="s">
        <v>1061</v>
      </c>
      <c r="CJ321" s="60" t="s">
        <v>544</v>
      </c>
      <c r="CK321" s="60">
        <v>24991899.1796</v>
      </c>
      <c r="CL321" s="60" t="s">
        <v>544</v>
      </c>
      <c r="CM321" s="85">
        <v>100188</v>
      </c>
      <c r="CN321" s="60" t="s">
        <v>544</v>
      </c>
      <c r="CO321" s="60">
        <v>13236348.2831</v>
      </c>
      <c r="CP321" s="60">
        <v>39804145.0189</v>
      </c>
      <c r="CQ321" s="60">
        <v>299362571.55809999</v>
      </c>
      <c r="CR321" s="60" t="s">
        <v>544</v>
      </c>
      <c r="CS321" s="60" t="s">
        <v>544</v>
      </c>
      <c r="CT321" s="60">
        <v>10278812.7717</v>
      </c>
      <c r="CU321" s="60">
        <v>14741412.6094</v>
      </c>
      <c r="CV321" s="60">
        <v>18492808.531100001</v>
      </c>
      <c r="CW321" s="60">
        <v>25020225.381099999</v>
      </c>
      <c r="CX321" s="60">
        <v>21818301.045899998</v>
      </c>
      <c r="CY321" s="60" t="s">
        <v>544</v>
      </c>
      <c r="CZ321" s="60">
        <f t="shared" si="8"/>
        <v>56.414200052143322</v>
      </c>
      <c r="DA321" s="60" t="str">
        <f t="shared" si="9"/>
        <v>N: parent data from row 329</v>
      </c>
    </row>
    <row r="322" spans="1:105">
      <c r="A322" s="13" t="s">
        <v>1053</v>
      </c>
      <c r="B322" s="13">
        <v>1171334</v>
      </c>
      <c r="C322" s="13">
        <v>2023</v>
      </c>
      <c r="D322" s="13" t="s">
        <v>10</v>
      </c>
      <c r="E322" s="13" t="s">
        <v>507</v>
      </c>
      <c r="F322" s="84" t="s">
        <v>1804</v>
      </c>
      <c r="G322" s="60" t="s">
        <v>1843</v>
      </c>
      <c r="H322" s="60" t="s">
        <v>1827</v>
      </c>
      <c r="I322" s="60" t="s">
        <v>1844</v>
      </c>
      <c r="J322" s="60" t="s">
        <v>1061</v>
      </c>
      <c r="K322" s="85">
        <v>100188</v>
      </c>
      <c r="L322" s="60">
        <v>29916206000</v>
      </c>
      <c r="M322" s="60">
        <v>513525631.90009999</v>
      </c>
      <c r="N322" s="60" t="s">
        <v>544</v>
      </c>
      <c r="O322" s="60" t="s">
        <v>544</v>
      </c>
      <c r="P322" s="60">
        <v>-2.73</v>
      </c>
      <c r="Q322" s="60" t="s">
        <v>544</v>
      </c>
      <c r="R322" s="85" t="s">
        <v>544</v>
      </c>
      <c r="S322" s="85" t="s">
        <v>544</v>
      </c>
      <c r="T322" s="60" t="s">
        <v>544</v>
      </c>
      <c r="U322" s="60" t="s">
        <v>544</v>
      </c>
      <c r="V322" s="60" t="s">
        <v>544</v>
      </c>
      <c r="W322" s="60" t="s">
        <v>1846</v>
      </c>
      <c r="X322" s="60">
        <v>31642614.960499998</v>
      </c>
      <c r="Y322" s="60">
        <v>372090976.65890002</v>
      </c>
      <c r="Z322" s="60">
        <v>53.9</v>
      </c>
      <c r="AA322" s="60" t="s">
        <v>544</v>
      </c>
      <c r="AB322" s="60">
        <v>275236582.81029999</v>
      </c>
      <c r="AC322" s="60">
        <v>513525631.90009999</v>
      </c>
      <c r="AD322" s="60" t="s">
        <v>544</v>
      </c>
      <c r="AE322" s="60" t="s">
        <v>544</v>
      </c>
      <c r="AF322" s="60">
        <v>49.71</v>
      </c>
      <c r="AG322" s="60" t="s">
        <v>1847</v>
      </c>
      <c r="AH322" s="60" t="s">
        <v>544</v>
      </c>
      <c r="AI322" s="60">
        <v>28600585.318300001</v>
      </c>
      <c r="AJ322" s="60" t="s">
        <v>544</v>
      </c>
      <c r="AK322" s="60">
        <v>12.56</v>
      </c>
      <c r="AL322" s="60">
        <v>401778050.17940003</v>
      </c>
      <c r="AM322" s="60">
        <v>23176864.364700001</v>
      </c>
      <c r="AN322" s="60">
        <v>5026306.0732000005</v>
      </c>
      <c r="AO322" s="60">
        <v>253855243.40689999</v>
      </c>
      <c r="AP322" s="60">
        <v>87417043.518000007</v>
      </c>
      <c r="AQ322" s="60">
        <v>513525631.90009999</v>
      </c>
      <c r="AR322" s="60" t="s">
        <v>544</v>
      </c>
      <c r="AS322" s="60">
        <v>84141580.696899995</v>
      </c>
      <c r="AT322" s="60">
        <v>68169182.780499995</v>
      </c>
      <c r="AU322" s="85">
        <v>1171334</v>
      </c>
      <c r="AV322" s="60" t="s">
        <v>544</v>
      </c>
      <c r="AW322" s="60" t="s">
        <v>544</v>
      </c>
      <c r="AX322" s="60" t="s">
        <v>544</v>
      </c>
      <c r="AY322" s="60" t="s">
        <v>544</v>
      </c>
      <c r="AZ322" s="60">
        <v>176729463.51609999</v>
      </c>
      <c r="BA322" s="60">
        <v>-17.165500000000002</v>
      </c>
      <c r="BB322" s="60" t="s">
        <v>1808</v>
      </c>
      <c r="BC322" s="60" t="s">
        <v>544</v>
      </c>
      <c r="BD322" s="60">
        <v>2896226.1697</v>
      </c>
      <c r="BE322" s="60" t="s">
        <v>544</v>
      </c>
      <c r="BF322" s="60" t="s">
        <v>544</v>
      </c>
      <c r="BG322" s="60">
        <v>9937963.9956</v>
      </c>
      <c r="BH322" s="60">
        <v>68169165.615099996</v>
      </c>
      <c r="BI322" s="60">
        <v>39558933.3046</v>
      </c>
      <c r="BJ322" s="60" t="s">
        <v>544</v>
      </c>
      <c r="BK322" s="60">
        <v>30091835.2205</v>
      </c>
      <c r="BL322" s="85" t="s">
        <v>544</v>
      </c>
      <c r="BM322" s="60" t="s">
        <v>544</v>
      </c>
      <c r="BN322" s="60">
        <v>50619621.802100003</v>
      </c>
      <c r="BO322" s="60">
        <v>244976028.21959999</v>
      </c>
      <c r="BP322" s="60">
        <v>65272939.445299998</v>
      </c>
      <c r="BQ322" s="60" t="s">
        <v>544</v>
      </c>
      <c r="BR322" s="60" t="s">
        <v>544</v>
      </c>
      <c r="BS322" s="60">
        <v>10101636.718699999</v>
      </c>
      <c r="BT322" s="60">
        <v>29687073.520399999</v>
      </c>
      <c r="BU322" s="60">
        <v>7041943.8114999998</v>
      </c>
      <c r="BV322" s="60" t="s">
        <v>544</v>
      </c>
      <c r="BW322" s="60" t="s">
        <v>544</v>
      </c>
      <c r="BX322" s="60" t="s">
        <v>544</v>
      </c>
      <c r="BY322" s="60" t="s">
        <v>544</v>
      </c>
      <c r="BZ322" s="60">
        <v>22795.7395</v>
      </c>
      <c r="CA322" s="60" t="s">
        <v>544</v>
      </c>
      <c r="CB322" s="60" t="s">
        <v>544</v>
      </c>
      <c r="CC322" s="60">
        <v>5010960.1460999995</v>
      </c>
      <c r="CD322" s="60">
        <v>4592723.5548999999</v>
      </c>
      <c r="CE322" s="60">
        <v>53092736.388099998</v>
      </c>
      <c r="CF322" s="60">
        <v>87417043.518000007</v>
      </c>
      <c r="CG322" s="60">
        <v>29626977.222199999</v>
      </c>
      <c r="CH322" s="60" t="s">
        <v>544</v>
      </c>
      <c r="CI322" s="60" t="s">
        <v>1061</v>
      </c>
      <c r="CJ322" s="60" t="s">
        <v>544</v>
      </c>
      <c r="CK322" s="60">
        <v>36668921.033699997</v>
      </c>
      <c r="CL322" s="60" t="s">
        <v>544</v>
      </c>
      <c r="CM322" s="85">
        <v>100188</v>
      </c>
      <c r="CN322" s="60" t="s">
        <v>544</v>
      </c>
      <c r="CO322" s="60">
        <v>39558933.3046</v>
      </c>
      <c r="CP322" s="60">
        <v>82262236.762600005</v>
      </c>
      <c r="CQ322" s="60">
        <v>372090976.65890002</v>
      </c>
      <c r="CR322" s="60" t="s">
        <v>544</v>
      </c>
      <c r="CS322" s="60" t="s">
        <v>544</v>
      </c>
      <c r="CT322" s="60">
        <v>11247603.2623</v>
      </c>
      <c r="CU322" s="60">
        <v>18844231.9582</v>
      </c>
      <c r="CV322" s="60">
        <v>53092736.388099998</v>
      </c>
      <c r="CW322" s="60">
        <v>30091835.2205</v>
      </c>
      <c r="CX322" s="60">
        <v>31642614.960499998</v>
      </c>
      <c r="CY322" s="60" t="s">
        <v>544</v>
      </c>
      <c r="CZ322" s="60">
        <f t="shared" si="8"/>
        <v>58.25650004909555</v>
      </c>
      <c r="DA322" s="60" t="str">
        <f t="shared" si="9"/>
        <v>N: parent data from row 329</v>
      </c>
    </row>
    <row r="323" spans="1:105">
      <c r="A323" s="13" t="s">
        <v>1055</v>
      </c>
      <c r="B323" s="13">
        <v>1170334</v>
      </c>
      <c r="C323" s="13">
        <v>2022</v>
      </c>
      <c r="D323" s="13" t="s">
        <v>1</v>
      </c>
      <c r="E323" s="13" t="s">
        <v>507</v>
      </c>
      <c r="F323" s="84" t="s">
        <v>1812</v>
      </c>
      <c r="G323" s="60" t="s">
        <v>2062</v>
      </c>
      <c r="H323" s="60" t="s">
        <v>2089</v>
      </c>
      <c r="I323" s="60" t="s">
        <v>2064</v>
      </c>
      <c r="J323" s="60" t="s">
        <v>1061</v>
      </c>
      <c r="K323" s="85">
        <v>100188</v>
      </c>
      <c r="L323" s="60">
        <v>805354200000</v>
      </c>
      <c r="M323" s="60">
        <v>26226201673.576801</v>
      </c>
      <c r="N323" s="60">
        <v>58616.647199999999</v>
      </c>
      <c r="O323" s="60">
        <v>-13188745.619999999</v>
      </c>
      <c r="P323" s="60">
        <v>-0.14000000000000001</v>
      </c>
      <c r="Q323" s="60" t="s">
        <v>544</v>
      </c>
      <c r="R323" s="85">
        <v>4054</v>
      </c>
      <c r="S323" s="85">
        <v>45</v>
      </c>
      <c r="T323" s="60" t="s">
        <v>544</v>
      </c>
      <c r="U323" s="60" t="s">
        <v>544</v>
      </c>
      <c r="V323" s="60" t="s">
        <v>544</v>
      </c>
      <c r="W323" s="60" t="s">
        <v>2065</v>
      </c>
      <c r="X323" s="60">
        <v>132369415.2992</v>
      </c>
      <c r="Y323" s="60">
        <v>11199599466.7092</v>
      </c>
      <c r="Z323" s="60">
        <v>5.22</v>
      </c>
      <c r="AA323" s="60" t="s">
        <v>544</v>
      </c>
      <c r="AB323" s="60">
        <v>11344906878.6376</v>
      </c>
      <c r="AC323" s="60">
        <v>26226201673.576801</v>
      </c>
      <c r="AD323" s="60">
        <v>7.7</v>
      </c>
      <c r="AE323" s="60" t="s">
        <v>544</v>
      </c>
      <c r="AF323" s="60">
        <v>17.25</v>
      </c>
      <c r="AG323" s="60" t="s">
        <v>2066</v>
      </c>
      <c r="AH323" s="60">
        <v>323824410.97600001</v>
      </c>
      <c r="AI323" s="60">
        <v>2190673442.8448</v>
      </c>
      <c r="AJ323" s="60" t="s">
        <v>544</v>
      </c>
      <c r="AK323" s="60">
        <v>0.62</v>
      </c>
      <c r="AL323" s="60">
        <v>11335684526.1448</v>
      </c>
      <c r="AM323" s="60">
        <v>11027006005.509199</v>
      </c>
      <c r="AN323" s="60">
        <v>18444704.985599998</v>
      </c>
      <c r="AO323" s="60">
        <v>717871565.29760003</v>
      </c>
      <c r="AP323" s="60">
        <v>2891985805.3084002</v>
      </c>
      <c r="AQ323" s="60">
        <v>26226201673.576801</v>
      </c>
      <c r="AR323" s="60">
        <v>0</v>
      </c>
      <c r="AS323" s="60">
        <v>2891585258.2192001</v>
      </c>
      <c r="AT323" s="60" t="s">
        <v>544</v>
      </c>
      <c r="AU323" s="85">
        <v>1170334</v>
      </c>
      <c r="AV323" s="60" t="s">
        <v>544</v>
      </c>
      <c r="AW323" s="60" t="s">
        <v>544</v>
      </c>
      <c r="AX323" s="60" t="s">
        <v>544</v>
      </c>
      <c r="AY323" s="60" t="s">
        <v>544</v>
      </c>
      <c r="AZ323" s="60">
        <v>4765220795.2416</v>
      </c>
      <c r="BA323" s="60">
        <v>2476230952.6403999</v>
      </c>
      <c r="BB323" s="60" t="s">
        <v>1808</v>
      </c>
      <c r="BC323" s="60">
        <v>28461726620.970798</v>
      </c>
      <c r="BD323" s="60">
        <v>30148495.543200001</v>
      </c>
      <c r="BE323" s="60" t="s">
        <v>544</v>
      </c>
      <c r="BF323" s="60">
        <v>300341930.81160003</v>
      </c>
      <c r="BG323" s="60">
        <v>51878989.252400003</v>
      </c>
      <c r="BH323" s="60">
        <v>2476230952.6403999</v>
      </c>
      <c r="BI323" s="60">
        <v>139631366.59119999</v>
      </c>
      <c r="BJ323" s="60" t="s">
        <v>544</v>
      </c>
      <c r="BK323" s="60">
        <v>115846033.74959999</v>
      </c>
      <c r="BL323" s="85" t="s">
        <v>544</v>
      </c>
      <c r="BM323" s="60" t="s">
        <v>544</v>
      </c>
      <c r="BN323" s="60">
        <v>185560766.15279999</v>
      </c>
      <c r="BO323" s="60">
        <v>11527614967.959999</v>
      </c>
      <c r="BP323" s="60">
        <v>2446082457.0971999</v>
      </c>
      <c r="BQ323" s="60">
        <v>3313947509.6188002</v>
      </c>
      <c r="BR323" s="60" t="s">
        <v>544</v>
      </c>
      <c r="BS323" s="60">
        <v>13448479240.2236</v>
      </c>
      <c r="BT323" s="60">
        <v>136085059.43560001</v>
      </c>
      <c r="BU323" s="60">
        <v>52032043.831200004</v>
      </c>
      <c r="BV323" s="60" t="s">
        <v>544</v>
      </c>
      <c r="BW323" s="60">
        <v>2476230952.6403999</v>
      </c>
      <c r="BX323" s="60">
        <v>2190673442.8448</v>
      </c>
      <c r="BY323" s="60" t="s">
        <v>544</v>
      </c>
      <c r="BZ323" s="60">
        <v>0</v>
      </c>
      <c r="CA323" s="60">
        <v>-6630194.0943999998</v>
      </c>
      <c r="CB323" s="60" t="s">
        <v>1958</v>
      </c>
      <c r="CC323" s="60">
        <v>11101341.683599999</v>
      </c>
      <c r="CD323" s="60">
        <v>28767747.853599999</v>
      </c>
      <c r="CE323" s="60">
        <v>213901915.074</v>
      </c>
      <c r="CF323" s="60">
        <v>2891985805.3084002</v>
      </c>
      <c r="CG323" s="60">
        <v>97603230.548800007</v>
      </c>
      <c r="CH323" s="60" t="s">
        <v>544</v>
      </c>
      <c r="CI323" s="60" t="s">
        <v>1061</v>
      </c>
      <c r="CJ323" s="60">
        <v>19.309999999999999</v>
      </c>
      <c r="CK323" s="60">
        <v>150814120.28479999</v>
      </c>
      <c r="CL323" s="60">
        <v>199.92</v>
      </c>
      <c r="CM323" s="85">
        <v>100188</v>
      </c>
      <c r="CN323" s="60">
        <v>3341148.8903999999</v>
      </c>
      <c r="CO323" s="60">
        <v>139631366.59119999</v>
      </c>
      <c r="CP323" s="60">
        <v>317930181.45200002</v>
      </c>
      <c r="CQ323" s="60">
        <v>11199599466.7092</v>
      </c>
      <c r="CR323" s="60">
        <v>1178845.9047999999</v>
      </c>
      <c r="CS323" s="60">
        <v>3341148.8903999999</v>
      </c>
      <c r="CT323" s="60">
        <v>69939429.550799996</v>
      </c>
      <c r="CU323" s="60">
        <v>45906604.198799998</v>
      </c>
      <c r="CV323" s="60">
        <v>213901915.074</v>
      </c>
      <c r="CW323" s="60">
        <v>115846033.74959999</v>
      </c>
      <c r="CX323" s="60">
        <v>132369415.2992</v>
      </c>
      <c r="CY323" s="60">
        <v>19.309999999999999</v>
      </c>
      <c r="CZ323" s="60">
        <f t="shared" ref="CZ323:CZ386" si="10">IFERROR(L323/M323,"")</f>
        <v>30.707999962167744</v>
      </c>
      <c r="DA323" s="60" t="str">
        <f t="shared" ref="DA323:DA386" si="11">IF(D323=0,"",IF(K323=B323,"Y",IF(ISERROR(MATCH(K323,B:B,0)),"N","N: parent data from row "&amp; MATCH(K323,B:B,0))))</f>
        <v>N: parent data from row 329</v>
      </c>
    </row>
    <row r="324" spans="1:105">
      <c r="A324" s="13" t="s">
        <v>1055</v>
      </c>
      <c r="B324" s="13">
        <v>1170334</v>
      </c>
      <c r="C324" s="13">
        <v>2023</v>
      </c>
      <c r="D324" s="13" t="s">
        <v>1</v>
      </c>
      <c r="E324" s="13" t="s">
        <v>507</v>
      </c>
      <c r="F324" s="84" t="s">
        <v>1804</v>
      </c>
      <c r="G324" s="60" t="s">
        <v>2062</v>
      </c>
      <c r="H324" s="60" t="s">
        <v>2089</v>
      </c>
      <c r="I324" s="60" t="s">
        <v>2064</v>
      </c>
      <c r="J324" s="60" t="s">
        <v>1061</v>
      </c>
      <c r="K324" s="85">
        <v>100188</v>
      </c>
      <c r="L324" s="60">
        <v>495530500000</v>
      </c>
      <c r="M324" s="60">
        <v>16122677719.743299</v>
      </c>
      <c r="N324" s="60">
        <v>58565.153700000003</v>
      </c>
      <c r="O324" s="60">
        <v>-7961607.2835999997</v>
      </c>
      <c r="P324" s="60">
        <v>-0.34</v>
      </c>
      <c r="Q324" s="60" t="s">
        <v>544</v>
      </c>
      <c r="R324" s="85">
        <v>3003</v>
      </c>
      <c r="S324" s="85" t="s">
        <v>544</v>
      </c>
      <c r="T324" s="60">
        <v>2130252154.3034999</v>
      </c>
      <c r="U324" s="60" t="s">
        <v>544</v>
      </c>
      <c r="V324" s="60" t="s">
        <v>544</v>
      </c>
      <c r="W324" s="60" t="s">
        <v>2065</v>
      </c>
      <c r="X324" s="60">
        <v>273382137.4716</v>
      </c>
      <c r="Y324" s="60">
        <v>10940191957.2962</v>
      </c>
      <c r="Z324" s="60">
        <v>17.739999999999998</v>
      </c>
      <c r="AA324" s="60" t="s">
        <v>544</v>
      </c>
      <c r="AB324" s="60">
        <v>5584974781.2503004</v>
      </c>
      <c r="AC324" s="60">
        <v>16122677719.743299</v>
      </c>
      <c r="AD324" s="60">
        <v>16.93</v>
      </c>
      <c r="AE324" s="60">
        <v>14960143.150699999</v>
      </c>
      <c r="AF324" s="60">
        <v>37.83</v>
      </c>
      <c r="AG324" s="60" t="s">
        <v>2066</v>
      </c>
      <c r="AH324" s="60">
        <v>219603058.27680001</v>
      </c>
      <c r="AI324" s="60">
        <v>2888758742.4489999</v>
      </c>
      <c r="AJ324" s="60" t="s">
        <v>544</v>
      </c>
      <c r="AK324" s="60">
        <v>1.74</v>
      </c>
      <c r="AL324" s="60">
        <v>11129363910.9865</v>
      </c>
      <c r="AM324" s="60">
        <v>1117452415.1729</v>
      </c>
      <c r="AN324" s="60">
        <v>112959167.0087</v>
      </c>
      <c r="AO324" s="60">
        <v>997706197.57430005</v>
      </c>
      <c r="AP324" s="60">
        <v>3336362451.3192</v>
      </c>
      <c r="AQ324" s="60">
        <v>16122677719.743299</v>
      </c>
      <c r="AR324" s="60">
        <v>0</v>
      </c>
      <c r="AS324" s="60">
        <v>3331198956.9345999</v>
      </c>
      <c r="AT324" s="60">
        <v>2130252154.3034999</v>
      </c>
      <c r="AU324" s="85">
        <v>1170334</v>
      </c>
      <c r="AV324" s="60" t="s">
        <v>544</v>
      </c>
      <c r="AW324" s="60" t="s">
        <v>544</v>
      </c>
      <c r="AX324" s="60" t="s">
        <v>544</v>
      </c>
      <c r="AY324" s="60">
        <v>14960143.150699999</v>
      </c>
      <c r="AZ324" s="60">
        <v>6717302745.4630003</v>
      </c>
      <c r="BA324" s="60" t="s">
        <v>544</v>
      </c>
      <c r="BB324" s="60" t="s">
        <v>1808</v>
      </c>
      <c r="BC324" s="60">
        <v>17060087837.963699</v>
      </c>
      <c r="BD324" s="60">
        <v>25225313.146499999</v>
      </c>
      <c r="BE324" s="60" t="s">
        <v>544</v>
      </c>
      <c r="BF324" s="60" t="s">
        <v>544</v>
      </c>
      <c r="BG324" s="60">
        <v>53727021.280500002</v>
      </c>
      <c r="BH324" s="60">
        <v>2145212297.4542</v>
      </c>
      <c r="BI324" s="60">
        <v>552194566.13909996</v>
      </c>
      <c r="BJ324" s="60" t="s">
        <v>544</v>
      </c>
      <c r="BK324" s="60">
        <v>154273629.32440001</v>
      </c>
      <c r="BL324" s="85" t="s">
        <v>544</v>
      </c>
      <c r="BM324" s="60" t="s">
        <v>544</v>
      </c>
      <c r="BN324" s="60">
        <v>223956401.36849999</v>
      </c>
      <c r="BO324" s="60">
        <v>14446852114.716</v>
      </c>
      <c r="BP324" s="60">
        <v>2119986984.3076999</v>
      </c>
      <c r="BQ324" s="60">
        <v>5055067509.7138004</v>
      </c>
      <c r="BR324" s="60" t="s">
        <v>544</v>
      </c>
      <c r="BS324" s="60">
        <v>136124938.91670001</v>
      </c>
      <c r="BT324" s="60">
        <v>189171953.69029999</v>
      </c>
      <c r="BU324" s="60">
        <v>84655929.6734</v>
      </c>
      <c r="BV324" s="60" t="s">
        <v>544</v>
      </c>
      <c r="BW324" s="60" t="s">
        <v>544</v>
      </c>
      <c r="BX324" s="60">
        <v>2888758742.4489999</v>
      </c>
      <c r="BY324" s="60" t="s">
        <v>544</v>
      </c>
      <c r="BZ324" s="60">
        <v>-348137.3026</v>
      </c>
      <c r="CA324" s="60">
        <v>-3344721.0002000001</v>
      </c>
      <c r="CB324" s="60" t="s">
        <v>1958</v>
      </c>
      <c r="CC324" s="60">
        <v>99433870.123699993</v>
      </c>
      <c r="CD324" s="60">
        <v>20771107.845600002</v>
      </c>
      <c r="CE324" s="60">
        <v>353060029.08050001</v>
      </c>
      <c r="CF324" s="60">
        <v>3336362451.3192</v>
      </c>
      <c r="CG324" s="60">
        <v>300937042.28750002</v>
      </c>
      <c r="CH324" s="60">
        <v>20501057.414700001</v>
      </c>
      <c r="CI324" s="60" t="s">
        <v>1061</v>
      </c>
      <c r="CJ324" s="60">
        <v>51.72</v>
      </c>
      <c r="CK324" s="60">
        <v>386341304.48030001</v>
      </c>
      <c r="CL324" s="60">
        <v>246.82</v>
      </c>
      <c r="CM324" s="85">
        <v>100188</v>
      </c>
      <c r="CN324" s="60">
        <v>2046526.7598999999</v>
      </c>
      <c r="CO324" s="60">
        <v>552194566.13909996</v>
      </c>
      <c r="CP324" s="60">
        <v>497338538.84009999</v>
      </c>
      <c r="CQ324" s="60">
        <v>10940191957.2962</v>
      </c>
      <c r="CR324" s="60">
        <v>748332.51950000005</v>
      </c>
      <c r="CS324" s="60">
        <v>2046526.7598999999</v>
      </c>
      <c r="CT324" s="60">
        <v>69601431.5528</v>
      </c>
      <c r="CU324" s="60">
        <v>84672197.771599993</v>
      </c>
      <c r="CV324" s="60">
        <v>353060029.08050001</v>
      </c>
      <c r="CW324" s="60">
        <v>154273629.32440001</v>
      </c>
      <c r="CX324" s="60">
        <v>273382137.4716</v>
      </c>
      <c r="CY324" s="60">
        <v>51.72</v>
      </c>
      <c r="CZ324" s="60">
        <f t="shared" si="10"/>
        <v>30.735000017595691</v>
      </c>
      <c r="DA324" s="60" t="str">
        <f t="shared" si="11"/>
        <v>N: parent data from row 329</v>
      </c>
    </row>
    <row r="325" spans="1:105">
      <c r="A325" s="13" t="s">
        <v>1056</v>
      </c>
      <c r="B325" s="13">
        <v>856</v>
      </c>
      <c r="C325" s="13">
        <v>2022</v>
      </c>
      <c r="D325" s="13" t="s">
        <v>12</v>
      </c>
      <c r="E325" s="13" t="s">
        <v>13</v>
      </c>
      <c r="F325" s="84" t="s">
        <v>1812</v>
      </c>
      <c r="G325" s="60" t="s">
        <v>1840</v>
      </c>
      <c r="H325" s="60" t="s">
        <v>545</v>
      </c>
      <c r="I325" s="60" t="s">
        <v>540</v>
      </c>
      <c r="J325" s="60" t="s">
        <v>1061</v>
      </c>
      <c r="K325" s="85">
        <v>100188</v>
      </c>
      <c r="L325" s="60">
        <v>1766752000000</v>
      </c>
      <c r="M325" s="60">
        <v>1766752000000</v>
      </c>
      <c r="N325" s="60">
        <v>6166000000</v>
      </c>
      <c r="O325" s="60">
        <v>4325000000</v>
      </c>
      <c r="P325" s="60">
        <v>-0.34</v>
      </c>
      <c r="Q325" s="60" t="s">
        <v>544</v>
      </c>
      <c r="R325" s="85">
        <v>191685</v>
      </c>
      <c r="S325" s="85" t="s">
        <v>544</v>
      </c>
      <c r="T325" s="60">
        <v>143396000000</v>
      </c>
      <c r="U325" s="60" t="s">
        <v>544</v>
      </c>
      <c r="V325" s="60">
        <v>25706000000</v>
      </c>
      <c r="W325" s="60" t="s">
        <v>1841</v>
      </c>
      <c r="X325" s="60">
        <v>44141000000</v>
      </c>
      <c r="Y325" s="60">
        <v>1399631000000</v>
      </c>
      <c r="Z325" s="60">
        <v>9.51</v>
      </c>
      <c r="AA325" s="60">
        <v>51988000000</v>
      </c>
      <c r="AB325" s="60">
        <v>1003747001000</v>
      </c>
      <c r="AC325" s="60">
        <v>1766752000000</v>
      </c>
      <c r="AD325" s="60">
        <v>8.73</v>
      </c>
      <c r="AE325" s="60">
        <v>167949000000</v>
      </c>
      <c r="AF325" s="60">
        <v>28.1</v>
      </c>
      <c r="AG325" s="60" t="s">
        <v>1842</v>
      </c>
      <c r="AH325" s="60" t="s">
        <v>544</v>
      </c>
      <c r="AI325" s="60">
        <v>151720000000</v>
      </c>
      <c r="AJ325" s="60">
        <v>141927000000</v>
      </c>
      <c r="AK325" s="60">
        <v>2.71</v>
      </c>
      <c r="AL325" s="60">
        <v>1467807000000</v>
      </c>
      <c r="AM325" s="60">
        <v>56825000000</v>
      </c>
      <c r="AN325" s="60">
        <v>14859000000</v>
      </c>
      <c r="AO325" s="60">
        <v>28354000000</v>
      </c>
      <c r="AP325" s="60">
        <v>162845000000</v>
      </c>
      <c r="AQ325" s="60">
        <v>1766752000000</v>
      </c>
      <c r="AR325" s="60">
        <v>0.96</v>
      </c>
      <c r="AS325" s="60">
        <v>192180000000</v>
      </c>
      <c r="AT325" s="60">
        <v>208150000000</v>
      </c>
      <c r="AU325" s="85">
        <v>856</v>
      </c>
      <c r="AV325" s="60" t="s">
        <v>544</v>
      </c>
      <c r="AW325" s="60" t="s">
        <v>544</v>
      </c>
      <c r="AX325" s="60">
        <v>11000000</v>
      </c>
      <c r="AY325" s="60">
        <v>309876000000</v>
      </c>
      <c r="AZ325" s="60">
        <v>559250000000</v>
      </c>
      <c r="BA325" s="60">
        <v>97728000000</v>
      </c>
      <c r="BB325" s="60" t="s">
        <v>1808</v>
      </c>
      <c r="BC325" s="60">
        <v>1738744000000</v>
      </c>
      <c r="BD325" s="60">
        <v>15474000000</v>
      </c>
      <c r="BE325" s="60">
        <v>316000000</v>
      </c>
      <c r="BF325" s="60">
        <v>92279000000</v>
      </c>
      <c r="BG325" s="60">
        <v>1471000000</v>
      </c>
      <c r="BH325" s="60">
        <v>641460000000</v>
      </c>
      <c r="BI325" s="60">
        <v>15478000000</v>
      </c>
      <c r="BJ325" s="60">
        <v>25706000000</v>
      </c>
      <c r="BK325" s="60">
        <v>35336000000</v>
      </c>
      <c r="BL325" s="85" t="s">
        <v>544</v>
      </c>
      <c r="BM325" s="60" t="s">
        <v>544</v>
      </c>
      <c r="BN325" s="60">
        <v>17104000000</v>
      </c>
      <c r="BO325" s="60">
        <v>1635770000000</v>
      </c>
      <c r="BP325" s="60">
        <v>625986000000</v>
      </c>
      <c r="BQ325" s="60">
        <v>301845000000</v>
      </c>
      <c r="BR325" s="60" t="s">
        <v>544</v>
      </c>
      <c r="BS325" s="60">
        <v>61857000000</v>
      </c>
      <c r="BT325" s="60" t="s">
        <v>544</v>
      </c>
      <c r="BU325" s="60">
        <v>39295000000</v>
      </c>
      <c r="BV325" s="60">
        <v>306000000</v>
      </c>
      <c r="BW325" s="60">
        <v>97728000000</v>
      </c>
      <c r="BX325" s="60">
        <v>149593000000</v>
      </c>
      <c r="BY325" s="60" t="s">
        <v>544</v>
      </c>
      <c r="BZ325" s="60">
        <v>-316000000</v>
      </c>
      <c r="CA325" s="60" t="s">
        <v>544</v>
      </c>
      <c r="CB325" s="60" t="s">
        <v>2081</v>
      </c>
      <c r="CC325" s="60">
        <v>11281000000</v>
      </c>
      <c r="CD325" s="60">
        <v>12071000000</v>
      </c>
      <c r="CE325" s="60">
        <v>21058000000</v>
      </c>
      <c r="CF325" s="60">
        <v>162845000000</v>
      </c>
      <c r="CG325" s="60">
        <v>19705000000</v>
      </c>
      <c r="CH325" s="60">
        <v>3237000000</v>
      </c>
      <c r="CI325" s="60" t="s">
        <v>1061</v>
      </c>
      <c r="CJ325" s="60">
        <v>15.12</v>
      </c>
      <c r="CK325" s="60">
        <v>59000000000</v>
      </c>
      <c r="CL325" s="60" t="s">
        <v>544</v>
      </c>
      <c r="CM325" s="85">
        <v>100188</v>
      </c>
      <c r="CN325" s="60">
        <v>339000000</v>
      </c>
      <c r="CO325" s="60">
        <v>15478000000</v>
      </c>
      <c r="CP325" s="60">
        <v>61245000000</v>
      </c>
      <c r="CQ325" s="60">
        <v>1399631000000</v>
      </c>
      <c r="CR325" s="60" t="s">
        <v>544</v>
      </c>
      <c r="CS325" s="60">
        <v>339000000</v>
      </c>
      <c r="CT325" s="60">
        <v>19394000000</v>
      </c>
      <c r="CU325" s="60">
        <v>15942000000</v>
      </c>
      <c r="CV325" s="60">
        <v>21058000000</v>
      </c>
      <c r="CW325" s="60">
        <v>35336000000</v>
      </c>
      <c r="CX325" s="60">
        <v>44141000000</v>
      </c>
      <c r="CY325" s="60">
        <v>14.9</v>
      </c>
      <c r="CZ325" s="60">
        <f t="shared" si="10"/>
        <v>1</v>
      </c>
      <c r="DA325" s="60" t="str">
        <f t="shared" si="11"/>
        <v>N: parent data from row 329</v>
      </c>
    </row>
    <row r="326" spans="1:105">
      <c r="A326" s="13" t="s">
        <v>1056</v>
      </c>
      <c r="B326" s="13">
        <v>856</v>
      </c>
      <c r="C326" s="13">
        <v>2023</v>
      </c>
      <c r="D326" s="13" t="s">
        <v>12</v>
      </c>
      <c r="E326" s="13" t="s">
        <v>13</v>
      </c>
      <c r="F326" s="84" t="s">
        <v>1804</v>
      </c>
      <c r="G326" s="60" t="s">
        <v>1840</v>
      </c>
      <c r="H326" s="60" t="s">
        <v>1827</v>
      </c>
      <c r="I326" s="60" t="s">
        <v>540</v>
      </c>
      <c r="J326" s="60" t="s">
        <v>1061</v>
      </c>
      <c r="K326" s="85">
        <v>100188</v>
      </c>
      <c r="L326" s="60">
        <v>1684710000000</v>
      </c>
      <c r="M326" s="60">
        <v>1684710000000</v>
      </c>
      <c r="N326" s="60">
        <v>6559000000</v>
      </c>
      <c r="O326" s="60">
        <v>6913000000</v>
      </c>
      <c r="P326" s="60">
        <v>-0.31</v>
      </c>
      <c r="Q326" s="60" t="s">
        <v>544</v>
      </c>
      <c r="R326" s="85">
        <v>186600</v>
      </c>
      <c r="S326" s="85" t="s">
        <v>544</v>
      </c>
      <c r="T326" s="60">
        <v>149011000000</v>
      </c>
      <c r="U326" s="60" t="s">
        <v>544</v>
      </c>
      <c r="V326" s="60">
        <v>25150000000</v>
      </c>
      <c r="W326" s="60" t="s">
        <v>1841</v>
      </c>
      <c r="X326" s="60">
        <v>46561000000</v>
      </c>
      <c r="Y326" s="60">
        <v>1327597000000</v>
      </c>
      <c r="Z326" s="60">
        <v>6.9</v>
      </c>
      <c r="AA326" s="60">
        <v>50202000000</v>
      </c>
      <c r="AB326" s="60">
        <v>1057193616000</v>
      </c>
      <c r="AC326" s="60">
        <v>1684710000000</v>
      </c>
      <c r="AD326" s="60">
        <v>8.9499999999999993</v>
      </c>
      <c r="AE326" s="60">
        <v>175588000000</v>
      </c>
      <c r="AF326" s="60">
        <v>25.16</v>
      </c>
      <c r="AG326" s="60" t="s">
        <v>1842</v>
      </c>
      <c r="AH326" s="60" t="s">
        <v>544</v>
      </c>
      <c r="AI326" s="60">
        <v>149238000000</v>
      </c>
      <c r="AJ326" s="60">
        <v>145738000000</v>
      </c>
      <c r="AK326" s="60">
        <v>2.98</v>
      </c>
      <c r="AL326" s="60">
        <v>1387570000000</v>
      </c>
      <c r="AM326" s="60">
        <v>57672000000</v>
      </c>
      <c r="AN326" s="60">
        <v>45822000000</v>
      </c>
      <c r="AO326" s="60">
        <v>24565000000</v>
      </c>
      <c r="AP326" s="60">
        <v>161611000000</v>
      </c>
      <c r="AQ326" s="60">
        <v>1684710000000</v>
      </c>
      <c r="AR326" s="60">
        <v>1</v>
      </c>
      <c r="AS326" s="60">
        <v>187536000000</v>
      </c>
      <c r="AT326" s="60">
        <v>222049000000</v>
      </c>
      <c r="AU326" s="85">
        <v>856</v>
      </c>
      <c r="AV326" s="60" t="s">
        <v>544</v>
      </c>
      <c r="AW326" s="60" t="s">
        <v>544</v>
      </c>
      <c r="AX326" s="60">
        <v>22000000</v>
      </c>
      <c r="AY326" s="60">
        <v>321326000000</v>
      </c>
      <c r="AZ326" s="60">
        <v>563906000000</v>
      </c>
      <c r="BA326" s="60">
        <v>85026000000</v>
      </c>
      <c r="BB326" s="60" t="s">
        <v>1808</v>
      </c>
      <c r="BC326" s="60">
        <v>1666609000000</v>
      </c>
      <c r="BD326" s="60">
        <v>16353000000</v>
      </c>
      <c r="BE326" s="60">
        <v>230000000</v>
      </c>
      <c r="BF326" s="60">
        <v>81366000000</v>
      </c>
      <c r="BG326" s="60">
        <v>1105000000</v>
      </c>
      <c r="BH326" s="60">
        <v>653551000000</v>
      </c>
      <c r="BI326" s="60">
        <v>11316000000</v>
      </c>
      <c r="BJ326" s="60">
        <v>25150000000</v>
      </c>
      <c r="BK326" s="60">
        <v>39463000000</v>
      </c>
      <c r="BL326" s="85" t="s">
        <v>544</v>
      </c>
      <c r="BM326" s="60" t="s">
        <v>544</v>
      </c>
      <c r="BN326" s="60">
        <v>16564000000</v>
      </c>
      <c r="BO326" s="60">
        <v>1552818000000</v>
      </c>
      <c r="BP326" s="60">
        <v>637198000000</v>
      </c>
      <c r="BQ326" s="60">
        <v>227219000000</v>
      </c>
      <c r="BR326" s="60" t="s">
        <v>544</v>
      </c>
      <c r="BS326" s="60">
        <v>63272000000</v>
      </c>
      <c r="BT326" s="60" t="s">
        <v>544</v>
      </c>
      <c r="BU326" s="60">
        <v>53555000000</v>
      </c>
      <c r="BV326" s="60">
        <v>317000000</v>
      </c>
      <c r="BW326" s="60">
        <v>85026000000</v>
      </c>
      <c r="BX326" s="60">
        <v>147109000000</v>
      </c>
      <c r="BY326" s="60" t="s">
        <v>544</v>
      </c>
      <c r="BZ326" s="60">
        <v>-60000000</v>
      </c>
      <c r="CA326" s="60" t="s">
        <v>544</v>
      </c>
      <c r="CB326" s="60" t="s">
        <v>2081</v>
      </c>
      <c r="CC326" s="60">
        <v>37482000000</v>
      </c>
      <c r="CD326" s="60">
        <v>11932000000</v>
      </c>
      <c r="CE326" s="60">
        <v>15439000000</v>
      </c>
      <c r="CF326" s="60">
        <v>161611000000</v>
      </c>
      <c r="CG326" s="60">
        <v>38828000000</v>
      </c>
      <c r="CH326" s="60">
        <v>5690000000</v>
      </c>
      <c r="CI326" s="60" t="s">
        <v>1061</v>
      </c>
      <c r="CJ326" s="60">
        <v>14.12</v>
      </c>
      <c r="CK326" s="60">
        <v>92383000000</v>
      </c>
      <c r="CL326" s="60" t="s">
        <v>544</v>
      </c>
      <c r="CM326" s="85">
        <v>100188</v>
      </c>
      <c r="CN326" s="60">
        <v>1712000000</v>
      </c>
      <c r="CO326" s="60">
        <v>11316000000</v>
      </c>
      <c r="CP326" s="60">
        <v>63125000000</v>
      </c>
      <c r="CQ326" s="60">
        <v>1327597000000</v>
      </c>
      <c r="CR326" s="60" t="s">
        <v>544</v>
      </c>
      <c r="CS326" s="60">
        <v>1712000000</v>
      </c>
      <c r="CT326" s="60">
        <v>21390000000</v>
      </c>
      <c r="CU326" s="60">
        <v>18073000000</v>
      </c>
      <c r="CV326" s="60">
        <v>15439000000</v>
      </c>
      <c r="CW326" s="60">
        <v>39463000000</v>
      </c>
      <c r="CX326" s="60">
        <v>46561000000</v>
      </c>
      <c r="CY326" s="60">
        <v>13.92</v>
      </c>
      <c r="CZ326" s="60">
        <f t="shared" si="10"/>
        <v>1</v>
      </c>
      <c r="DA326" s="60" t="str">
        <f t="shared" si="11"/>
        <v>N: parent data from row 329</v>
      </c>
    </row>
    <row r="327" spans="1:105">
      <c r="A327" s="13" t="s">
        <v>1057</v>
      </c>
      <c r="B327" s="13">
        <v>1002458</v>
      </c>
      <c r="C327" s="13">
        <v>2022</v>
      </c>
      <c r="D327" s="13" t="s">
        <v>10</v>
      </c>
      <c r="E327" s="13" t="s">
        <v>507</v>
      </c>
      <c r="F327" s="84" t="s">
        <v>1812</v>
      </c>
      <c r="G327" s="60" t="s">
        <v>2300</v>
      </c>
      <c r="H327" s="60" t="s">
        <v>1814</v>
      </c>
      <c r="I327" s="60" t="s">
        <v>2301</v>
      </c>
      <c r="J327" s="60" t="s">
        <v>1061</v>
      </c>
      <c r="K327" s="85">
        <v>100188</v>
      </c>
      <c r="L327" s="60">
        <v>3234200000</v>
      </c>
      <c r="M327" s="60">
        <v>411825564.29030001</v>
      </c>
      <c r="N327" s="60" t="s">
        <v>544</v>
      </c>
      <c r="O327" s="60">
        <v>0</v>
      </c>
      <c r="P327" s="60">
        <v>-0.73</v>
      </c>
      <c r="Q327" s="60" t="s">
        <v>544</v>
      </c>
      <c r="R327" s="85" t="s">
        <v>544</v>
      </c>
      <c r="S327" s="85" t="s">
        <v>544</v>
      </c>
      <c r="T327" s="60" t="s">
        <v>544</v>
      </c>
      <c r="U327" s="60" t="s">
        <v>544</v>
      </c>
      <c r="V327" s="60" t="s">
        <v>544</v>
      </c>
      <c r="W327" s="60" t="s">
        <v>2302</v>
      </c>
      <c r="X327" s="60">
        <v>11803917.447799999</v>
      </c>
      <c r="Y327" s="60">
        <v>355620071.71780002</v>
      </c>
      <c r="Z327" s="60">
        <v>27.95</v>
      </c>
      <c r="AA327" s="60" t="s">
        <v>544</v>
      </c>
      <c r="AB327" s="60" t="s">
        <v>544</v>
      </c>
      <c r="AC327" s="60">
        <v>411825564.29030001</v>
      </c>
      <c r="AD327" s="60" t="s">
        <v>544</v>
      </c>
      <c r="AE327" s="60">
        <v>471138.02110000001</v>
      </c>
      <c r="AF327" s="60">
        <v>20.8</v>
      </c>
      <c r="AG327" s="60" t="s">
        <v>2303</v>
      </c>
      <c r="AH327" s="60" t="s">
        <v>544</v>
      </c>
      <c r="AI327" s="60" t="s">
        <v>544</v>
      </c>
      <c r="AJ327" s="60" t="s">
        <v>544</v>
      </c>
      <c r="AK327" s="60">
        <v>3.75</v>
      </c>
      <c r="AL327" s="60">
        <v>355620071.71780002</v>
      </c>
      <c r="AM327" s="60">
        <v>4214775.2698999997</v>
      </c>
      <c r="AN327" s="60">
        <v>2521225.0858999998</v>
      </c>
      <c r="AO327" s="60">
        <v>141634275.91370001</v>
      </c>
      <c r="AP327" s="60">
        <v>39830262.973800004</v>
      </c>
      <c r="AQ327" s="60">
        <v>411825564.29030001</v>
      </c>
      <c r="AR327" s="60" t="s">
        <v>544</v>
      </c>
      <c r="AS327" s="60">
        <v>42071351.939099997</v>
      </c>
      <c r="AT327" s="60" t="s">
        <v>544</v>
      </c>
      <c r="AU327" s="85">
        <v>1002458</v>
      </c>
      <c r="AV327" s="60" t="s">
        <v>544</v>
      </c>
      <c r="AW327" s="60" t="s">
        <v>544</v>
      </c>
      <c r="AX327" s="60" t="s">
        <v>544</v>
      </c>
      <c r="AY327" s="60">
        <v>471138.02110000001</v>
      </c>
      <c r="AZ327" s="60">
        <v>187118195.14089999</v>
      </c>
      <c r="BA327" s="60">
        <v>1859085.1643999999</v>
      </c>
      <c r="BB327" s="60" t="s">
        <v>1808</v>
      </c>
      <c r="BC327" s="60" t="s">
        <v>544</v>
      </c>
      <c r="BD327" s="60">
        <v>38200.380100000002</v>
      </c>
      <c r="BE327" s="60" t="s">
        <v>544</v>
      </c>
      <c r="BF327" s="60" t="s">
        <v>544</v>
      </c>
      <c r="BG327" s="60">
        <v>891342.20209999999</v>
      </c>
      <c r="BH327" s="60">
        <v>2330223.1855000001</v>
      </c>
      <c r="BI327" s="60">
        <v>10912575.2457</v>
      </c>
      <c r="BJ327" s="60" t="s">
        <v>544</v>
      </c>
      <c r="BK327" s="60">
        <v>18629052.023899999</v>
      </c>
      <c r="BL327" s="85" t="s">
        <v>544</v>
      </c>
      <c r="BM327" s="60" t="s">
        <v>544</v>
      </c>
      <c r="BN327" s="60">
        <v>21150277.1098</v>
      </c>
      <c r="BO327" s="60">
        <v>264448497.903</v>
      </c>
      <c r="BP327" s="60">
        <v>2292022.8054</v>
      </c>
      <c r="BQ327" s="60">
        <v>74019603.154400006</v>
      </c>
      <c r="BR327" s="60" t="s">
        <v>544</v>
      </c>
      <c r="BS327" s="60">
        <v>1833618.2442999999</v>
      </c>
      <c r="BT327" s="60" t="s">
        <v>544</v>
      </c>
      <c r="BU327" s="60">
        <v>127334.60030000001</v>
      </c>
      <c r="BV327" s="60" t="s">
        <v>544</v>
      </c>
      <c r="BW327" s="60">
        <v>1859085.1643999999</v>
      </c>
      <c r="BX327" s="60" t="s">
        <v>544</v>
      </c>
      <c r="BY327" s="60" t="s">
        <v>544</v>
      </c>
      <c r="BZ327" s="60" t="s">
        <v>544</v>
      </c>
      <c r="CA327" s="60" t="s">
        <v>544</v>
      </c>
      <c r="CB327" s="60" t="s">
        <v>544</v>
      </c>
      <c r="CC327" s="60">
        <v>2508491.6258999999</v>
      </c>
      <c r="CD327" s="60">
        <v>738540.68169999996</v>
      </c>
      <c r="CE327" s="60">
        <v>14477944.054099999</v>
      </c>
      <c r="CF327" s="60">
        <v>39830262.973800004</v>
      </c>
      <c r="CG327" s="60">
        <v>14197807.933499999</v>
      </c>
      <c r="CH327" s="60" t="s">
        <v>544</v>
      </c>
      <c r="CI327" s="60" t="s">
        <v>1061</v>
      </c>
      <c r="CJ327" s="60" t="s">
        <v>544</v>
      </c>
      <c r="CK327" s="60">
        <v>14325142.5338</v>
      </c>
      <c r="CL327" s="60" t="s">
        <v>544</v>
      </c>
      <c r="CM327" s="85">
        <v>100188</v>
      </c>
      <c r="CN327" s="60" t="s">
        <v>544</v>
      </c>
      <c r="CO327" s="60">
        <v>10912575.2457</v>
      </c>
      <c r="CP327" s="60">
        <v>32954194.557599999</v>
      </c>
      <c r="CQ327" s="60">
        <v>355620071.71780002</v>
      </c>
      <c r="CR327" s="60" t="s">
        <v>544</v>
      </c>
      <c r="CS327" s="60" t="s">
        <v>544</v>
      </c>
      <c r="CT327" s="60">
        <v>8149414.4192000004</v>
      </c>
      <c r="CU327" s="60">
        <v>10479637.604699999</v>
      </c>
      <c r="CV327" s="60">
        <v>14477944.054099999</v>
      </c>
      <c r="CW327" s="60">
        <v>18629052.023899999</v>
      </c>
      <c r="CX327" s="60">
        <v>11803917.447799999</v>
      </c>
      <c r="CY327" s="60" t="s">
        <v>544</v>
      </c>
      <c r="CZ327" s="60">
        <f t="shared" si="10"/>
        <v>7.8533250007767359</v>
      </c>
      <c r="DA327" s="60" t="str">
        <f t="shared" si="11"/>
        <v>N: parent data from row 329</v>
      </c>
    </row>
    <row r="328" spans="1:105">
      <c r="A328" s="13" t="s">
        <v>1057</v>
      </c>
      <c r="B328" s="13">
        <v>1002458</v>
      </c>
      <c r="C328" s="13">
        <v>2023</v>
      </c>
      <c r="D328" s="13" t="s">
        <v>10</v>
      </c>
      <c r="E328" s="13" t="s">
        <v>507</v>
      </c>
      <c r="F328" s="84" t="s">
        <v>1804</v>
      </c>
      <c r="G328" s="60" t="s">
        <v>2300</v>
      </c>
      <c r="H328" s="60" t="s">
        <v>1814</v>
      </c>
      <c r="I328" s="60" t="s">
        <v>2301</v>
      </c>
      <c r="J328" s="60" t="s">
        <v>1061</v>
      </c>
      <c r="K328" s="85">
        <v>100188</v>
      </c>
      <c r="L328" s="60">
        <v>3459200000</v>
      </c>
      <c r="M328" s="60">
        <v>441956197.73949999</v>
      </c>
      <c r="N328" s="60">
        <v>51105.018199999999</v>
      </c>
      <c r="O328" s="60">
        <v>114986.291</v>
      </c>
      <c r="P328" s="60">
        <v>-0.91</v>
      </c>
      <c r="Q328" s="60" t="s">
        <v>544</v>
      </c>
      <c r="R328" s="85" t="s">
        <v>544</v>
      </c>
      <c r="S328" s="85" t="s">
        <v>544</v>
      </c>
      <c r="T328" s="60" t="s">
        <v>544</v>
      </c>
      <c r="U328" s="60" t="s">
        <v>544</v>
      </c>
      <c r="V328" s="60" t="s">
        <v>544</v>
      </c>
      <c r="W328" s="60" t="s">
        <v>2302</v>
      </c>
      <c r="X328" s="60">
        <v>18959961.767000001</v>
      </c>
      <c r="Y328" s="60">
        <v>377806623.59380001</v>
      </c>
      <c r="Z328" s="60">
        <v>41.78</v>
      </c>
      <c r="AA328" s="60" t="s">
        <v>544</v>
      </c>
      <c r="AB328" s="60" t="s">
        <v>544</v>
      </c>
      <c r="AC328" s="60">
        <v>441956197.73949999</v>
      </c>
      <c r="AD328" s="60" t="s">
        <v>544</v>
      </c>
      <c r="AE328" s="60">
        <v>651588.98259999999</v>
      </c>
      <c r="AF328" s="60">
        <v>23.07</v>
      </c>
      <c r="AG328" s="60" t="s">
        <v>2303</v>
      </c>
      <c r="AH328" s="60" t="s">
        <v>544</v>
      </c>
      <c r="AI328" s="60" t="s">
        <v>544</v>
      </c>
      <c r="AJ328" s="60" t="s">
        <v>544</v>
      </c>
      <c r="AK328" s="60">
        <v>5.72</v>
      </c>
      <c r="AL328" s="60">
        <v>377806623.59380001</v>
      </c>
      <c r="AM328" s="60">
        <v>4152282.7319999998</v>
      </c>
      <c r="AN328" s="60">
        <v>4152282.7319999998</v>
      </c>
      <c r="AO328" s="60">
        <v>103423780.66320001</v>
      </c>
      <c r="AP328" s="60">
        <v>46863301.726099998</v>
      </c>
      <c r="AQ328" s="60">
        <v>441956197.73949999</v>
      </c>
      <c r="AR328" s="60">
        <v>0.42</v>
      </c>
      <c r="AS328" s="60">
        <v>49239685.074199997</v>
      </c>
      <c r="AT328" s="60" t="s">
        <v>544</v>
      </c>
      <c r="AU328" s="85">
        <v>1002458</v>
      </c>
      <c r="AV328" s="60" t="s">
        <v>544</v>
      </c>
      <c r="AW328" s="60" t="s">
        <v>544</v>
      </c>
      <c r="AX328" s="60" t="s">
        <v>544</v>
      </c>
      <c r="AY328" s="60">
        <v>651588.98259999999</v>
      </c>
      <c r="AZ328" s="60">
        <v>223290600.94510001</v>
      </c>
      <c r="BA328" s="60">
        <v>11536957.867699999</v>
      </c>
      <c r="BB328" s="60" t="s">
        <v>1808</v>
      </c>
      <c r="BC328" s="60" t="s">
        <v>544</v>
      </c>
      <c r="BD328" s="60">
        <v>153315.05470000001</v>
      </c>
      <c r="BE328" s="60" t="s">
        <v>544</v>
      </c>
      <c r="BF328" s="60" t="s">
        <v>544</v>
      </c>
      <c r="BG328" s="60">
        <v>1264849.2013999999</v>
      </c>
      <c r="BH328" s="60">
        <v>12188546.850199999</v>
      </c>
      <c r="BI328" s="60">
        <v>17439587.474399999</v>
      </c>
      <c r="BJ328" s="60" t="s">
        <v>544</v>
      </c>
      <c r="BK328" s="60">
        <v>20863623.6965</v>
      </c>
      <c r="BL328" s="85" t="s">
        <v>544</v>
      </c>
      <c r="BM328" s="60" t="s">
        <v>544</v>
      </c>
      <c r="BN328" s="60">
        <v>23367769.5902</v>
      </c>
      <c r="BO328" s="60">
        <v>331173294.44980001</v>
      </c>
      <c r="BP328" s="60">
        <v>12035231.795499999</v>
      </c>
      <c r="BQ328" s="60">
        <v>95323635.272200003</v>
      </c>
      <c r="BR328" s="60" t="s">
        <v>544</v>
      </c>
      <c r="BS328" s="60">
        <v>2644684.6938999998</v>
      </c>
      <c r="BT328" s="60" t="s">
        <v>544</v>
      </c>
      <c r="BU328" s="60">
        <v>191643.81839999999</v>
      </c>
      <c r="BV328" s="60" t="s">
        <v>544</v>
      </c>
      <c r="BW328" s="60">
        <v>11536957.867699999</v>
      </c>
      <c r="BX328" s="60" t="s">
        <v>544</v>
      </c>
      <c r="BY328" s="60" t="s">
        <v>544</v>
      </c>
      <c r="BZ328" s="60" t="s">
        <v>544</v>
      </c>
      <c r="CA328" s="60" t="s">
        <v>544</v>
      </c>
      <c r="CB328" s="60" t="s">
        <v>544</v>
      </c>
      <c r="CC328" s="60">
        <v>4152282.7319999998</v>
      </c>
      <c r="CD328" s="60">
        <v>1022100.3648</v>
      </c>
      <c r="CE328" s="60">
        <v>21706856.497400001</v>
      </c>
      <c r="CF328" s="60">
        <v>46863301.726099998</v>
      </c>
      <c r="CG328" s="60">
        <v>22920600.680599999</v>
      </c>
      <c r="CH328" s="60" t="s">
        <v>544</v>
      </c>
      <c r="CI328" s="60" t="s">
        <v>1061</v>
      </c>
      <c r="CJ328" s="60" t="s">
        <v>544</v>
      </c>
      <c r="CK328" s="60">
        <v>23112244.499000002</v>
      </c>
      <c r="CL328" s="60" t="s">
        <v>544</v>
      </c>
      <c r="CM328" s="85">
        <v>100188</v>
      </c>
      <c r="CN328" s="60" t="s">
        <v>544</v>
      </c>
      <c r="CO328" s="60">
        <v>17439587.474399999</v>
      </c>
      <c r="CP328" s="60">
        <v>42327731.357299998</v>
      </c>
      <c r="CQ328" s="60">
        <v>377806623.59380001</v>
      </c>
      <c r="CR328" s="60" t="s">
        <v>544</v>
      </c>
      <c r="CS328" s="60" t="s">
        <v>544</v>
      </c>
      <c r="CT328" s="60">
        <v>8342894.2276999997</v>
      </c>
      <c r="CU328" s="60">
        <v>12520729.468800001</v>
      </c>
      <c r="CV328" s="60">
        <v>21706856.497400001</v>
      </c>
      <c r="CW328" s="60">
        <v>20863623.6965</v>
      </c>
      <c r="CX328" s="60">
        <v>18959961.767000001</v>
      </c>
      <c r="CY328" s="60" t="s">
        <v>544</v>
      </c>
      <c r="CZ328" s="60">
        <f t="shared" si="10"/>
        <v>7.8270200026450105</v>
      </c>
      <c r="DA328" s="60" t="str">
        <f t="shared" si="11"/>
        <v>N: parent data from row 329</v>
      </c>
    </row>
    <row r="329" spans="1:105">
      <c r="A329" s="13" t="s">
        <v>1061</v>
      </c>
      <c r="B329" s="13">
        <v>100188</v>
      </c>
      <c r="C329" s="13">
        <v>2022</v>
      </c>
      <c r="D329" s="13" t="s">
        <v>12</v>
      </c>
      <c r="E329" s="13" t="s">
        <v>13</v>
      </c>
      <c r="F329" s="84" t="s">
        <v>1812</v>
      </c>
      <c r="G329" s="60" t="s">
        <v>1840</v>
      </c>
      <c r="H329" s="60" t="s">
        <v>1827</v>
      </c>
      <c r="I329" s="60" t="s">
        <v>540</v>
      </c>
      <c r="J329" s="60" t="s">
        <v>1061</v>
      </c>
      <c r="K329" s="85">
        <v>100188</v>
      </c>
      <c r="L329" s="60">
        <v>2416676000000</v>
      </c>
      <c r="M329" s="60">
        <v>2416676000000</v>
      </c>
      <c r="N329" s="60">
        <v>7055000000</v>
      </c>
      <c r="O329" s="60">
        <v>4745000000</v>
      </c>
      <c r="P329" s="60">
        <v>-0.2</v>
      </c>
      <c r="Q329" s="60" t="s">
        <v>544</v>
      </c>
      <c r="R329" s="85">
        <v>249658</v>
      </c>
      <c r="S329" s="85" t="s">
        <v>544</v>
      </c>
      <c r="T329" s="60">
        <v>157619000000</v>
      </c>
      <c r="U329" s="60" t="s">
        <v>544</v>
      </c>
      <c r="V329" s="60">
        <v>18463000000</v>
      </c>
      <c r="W329" s="60" t="s">
        <v>1841</v>
      </c>
      <c r="X329" s="60">
        <v>47731000000</v>
      </c>
      <c r="Y329" s="60">
        <v>1382431000000</v>
      </c>
      <c r="Z329" s="60">
        <v>7.49</v>
      </c>
      <c r="AA329" s="60">
        <v>78522000000</v>
      </c>
      <c r="AB329" s="60">
        <v>1221538204000</v>
      </c>
      <c r="AC329" s="60">
        <v>2416676000000</v>
      </c>
      <c r="AD329" s="60">
        <v>7.06</v>
      </c>
      <c r="AE329" s="60">
        <v>177382000000</v>
      </c>
      <c r="AF329" s="60">
        <v>40.159999999999997</v>
      </c>
      <c r="AG329" s="60" t="s">
        <v>1842</v>
      </c>
      <c r="AH329" s="60" t="s">
        <v>544</v>
      </c>
      <c r="AI329" s="60">
        <v>169145000000</v>
      </c>
      <c r="AJ329" s="60">
        <v>110276000000</v>
      </c>
      <c r="AK329" s="60">
        <v>2.09</v>
      </c>
      <c r="AL329" s="60">
        <v>1663397000000</v>
      </c>
      <c r="AM329" s="60">
        <v>140772000000</v>
      </c>
      <c r="AN329" s="60">
        <v>26677000000</v>
      </c>
      <c r="AO329" s="60">
        <v>30743000000</v>
      </c>
      <c r="AP329" s="60">
        <v>182974000000</v>
      </c>
      <c r="AQ329" s="60">
        <v>2416676000000</v>
      </c>
      <c r="AR329" s="60">
        <v>1.04</v>
      </c>
      <c r="AS329" s="60">
        <v>229387000000</v>
      </c>
      <c r="AT329" s="60">
        <v>263134000000</v>
      </c>
      <c r="AU329" s="85">
        <v>100188</v>
      </c>
      <c r="AV329" s="60" t="s">
        <v>544</v>
      </c>
      <c r="AW329" s="60" t="s">
        <v>544</v>
      </c>
      <c r="AX329" s="60">
        <v>15000000</v>
      </c>
      <c r="AY329" s="60">
        <v>287658000000</v>
      </c>
      <c r="AZ329" s="60">
        <v>773631000000</v>
      </c>
      <c r="BA329" s="60">
        <v>111969000000</v>
      </c>
      <c r="BB329" s="60" t="s">
        <v>1808</v>
      </c>
      <c r="BC329" s="60">
        <v>2395863000000</v>
      </c>
      <c r="BD329" s="60">
        <v>16974000000</v>
      </c>
      <c r="BE329" s="60">
        <v>354000000</v>
      </c>
      <c r="BF329" s="60">
        <v>365401000000</v>
      </c>
      <c r="BG329" s="60">
        <v>7425000000</v>
      </c>
      <c r="BH329" s="60">
        <v>681224000000</v>
      </c>
      <c r="BI329" s="60">
        <v>14934000000</v>
      </c>
      <c r="BJ329" s="60">
        <v>18463000000</v>
      </c>
      <c r="BK329" s="60">
        <v>51060000000</v>
      </c>
      <c r="BL329" s="85" t="s">
        <v>2304</v>
      </c>
      <c r="BM329" s="60" t="s">
        <v>2305</v>
      </c>
      <c r="BN329" s="60">
        <v>27839000000</v>
      </c>
      <c r="BO329" s="60">
        <v>2208099000000</v>
      </c>
      <c r="BP329" s="60">
        <v>664250000000</v>
      </c>
      <c r="BQ329" s="60">
        <v>315650000000</v>
      </c>
      <c r="BR329" s="60" t="s">
        <v>544</v>
      </c>
      <c r="BS329" s="60">
        <v>110748000000</v>
      </c>
      <c r="BT329" s="60" t="s">
        <v>544</v>
      </c>
      <c r="BU329" s="60">
        <v>44113000000</v>
      </c>
      <c r="BV329" s="60">
        <v>759000000</v>
      </c>
      <c r="BW329" s="60">
        <v>111969000000</v>
      </c>
      <c r="BX329" s="60">
        <v>148930000000</v>
      </c>
      <c r="BY329" s="60" t="s">
        <v>544</v>
      </c>
      <c r="BZ329" s="60">
        <v>-351000000</v>
      </c>
      <c r="CA329" s="60" t="s">
        <v>544</v>
      </c>
      <c r="CB329" s="60" t="s">
        <v>1979</v>
      </c>
      <c r="CC329" s="60">
        <v>11434000000</v>
      </c>
      <c r="CD329" s="60">
        <v>13782000000</v>
      </c>
      <c r="CE329" s="60">
        <v>18808000000</v>
      </c>
      <c r="CF329" s="60">
        <v>182974000000</v>
      </c>
      <c r="CG329" s="60">
        <v>30295000000</v>
      </c>
      <c r="CH329" s="60">
        <v>3789000000</v>
      </c>
      <c r="CI329" s="60" t="s">
        <v>1061</v>
      </c>
      <c r="CJ329" s="60">
        <v>13.85</v>
      </c>
      <c r="CK329" s="60">
        <v>74408000000</v>
      </c>
      <c r="CL329" s="60" t="s">
        <v>544</v>
      </c>
      <c r="CM329" s="85">
        <v>100188</v>
      </c>
      <c r="CN329" s="60">
        <v>-122000000</v>
      </c>
      <c r="CO329" s="60">
        <v>14934000000</v>
      </c>
      <c r="CP329" s="60">
        <v>75570000000</v>
      </c>
      <c r="CQ329" s="60">
        <v>1382431000000</v>
      </c>
      <c r="CR329" s="60" t="s">
        <v>544</v>
      </c>
      <c r="CS329" s="60">
        <v>-122000000</v>
      </c>
      <c r="CT329" s="60">
        <v>26655000000</v>
      </c>
      <c r="CU329" s="60">
        <v>24405000000</v>
      </c>
      <c r="CV329" s="60">
        <v>18808000000</v>
      </c>
      <c r="CW329" s="60">
        <v>51060000000</v>
      </c>
      <c r="CX329" s="60">
        <v>47731000000</v>
      </c>
      <c r="CY329" s="60">
        <v>12.19</v>
      </c>
      <c r="CZ329" s="60">
        <f t="shared" si="10"/>
        <v>1</v>
      </c>
      <c r="DA329" s="60" t="str">
        <f t="shared" si="11"/>
        <v>Y</v>
      </c>
    </row>
    <row r="330" spans="1:105">
      <c r="A330" s="13" t="s">
        <v>1061</v>
      </c>
      <c r="B330" s="13">
        <v>100188</v>
      </c>
      <c r="C330" s="13">
        <v>2023</v>
      </c>
      <c r="D330" s="13" t="s">
        <v>12</v>
      </c>
      <c r="E330" s="13" t="s">
        <v>13</v>
      </c>
      <c r="F330" s="84" t="s">
        <v>1804</v>
      </c>
      <c r="G330" s="60" t="s">
        <v>1840</v>
      </c>
      <c r="H330" s="60" t="s">
        <v>1827</v>
      </c>
      <c r="I330" s="60" t="s">
        <v>540</v>
      </c>
      <c r="J330" s="60" t="s">
        <v>1061</v>
      </c>
      <c r="K330" s="85">
        <v>100188</v>
      </c>
      <c r="L330" s="60">
        <v>2411834000000</v>
      </c>
      <c r="M330" s="60">
        <v>2411834000000</v>
      </c>
      <c r="N330" s="60">
        <v>7507000000</v>
      </c>
      <c r="O330" s="60">
        <v>7782000000</v>
      </c>
      <c r="P330" s="60">
        <v>-0.2</v>
      </c>
      <c r="Q330" s="60" t="s">
        <v>544</v>
      </c>
      <c r="R330" s="85">
        <v>246017</v>
      </c>
      <c r="S330" s="85" t="s">
        <v>544</v>
      </c>
      <c r="T330" s="60">
        <v>162637000000</v>
      </c>
      <c r="U330" s="60" t="s">
        <v>544</v>
      </c>
      <c r="V330" s="60">
        <v>17888000000</v>
      </c>
      <c r="W330" s="60" t="s">
        <v>1841</v>
      </c>
      <c r="X330" s="60">
        <v>53058000000</v>
      </c>
      <c r="Y330" s="60">
        <v>1308681000000</v>
      </c>
      <c r="Z330" s="60">
        <v>4.5199999999999996</v>
      </c>
      <c r="AA330" s="60">
        <v>82244000000</v>
      </c>
      <c r="AB330" s="60">
        <v>1268723000000</v>
      </c>
      <c r="AC330" s="60">
        <v>2411834000000</v>
      </c>
      <c r="AD330" s="60">
        <v>7.2</v>
      </c>
      <c r="AE330" s="60">
        <v>187661000000</v>
      </c>
      <c r="AF330" s="60">
        <v>40.11</v>
      </c>
      <c r="AG330" s="60" t="s">
        <v>1842</v>
      </c>
      <c r="AH330" s="60" t="s">
        <v>544</v>
      </c>
      <c r="AI330" s="60">
        <v>172504000000</v>
      </c>
      <c r="AJ330" s="60">
        <v>121739000000</v>
      </c>
      <c r="AK330" s="60">
        <v>2.3199999999999998</v>
      </c>
      <c r="AL330" s="60">
        <v>1669032000000</v>
      </c>
      <c r="AM330" s="60">
        <v>138676000000</v>
      </c>
      <c r="AN330" s="60">
        <v>80200000000</v>
      </c>
      <c r="AO330" s="60">
        <v>27342000000</v>
      </c>
      <c r="AP330" s="60">
        <v>188735000000</v>
      </c>
      <c r="AQ330" s="60">
        <v>2411834000000</v>
      </c>
      <c r="AR330" s="60">
        <v>1.07</v>
      </c>
      <c r="AS330" s="60">
        <v>232737000000</v>
      </c>
      <c r="AT330" s="60">
        <v>293900000000</v>
      </c>
      <c r="AU330" s="85">
        <v>100188</v>
      </c>
      <c r="AV330" s="60" t="s">
        <v>544</v>
      </c>
      <c r="AW330" s="60" t="s">
        <v>544</v>
      </c>
      <c r="AX330" s="60">
        <v>36000000</v>
      </c>
      <c r="AY330" s="60">
        <v>309400000000</v>
      </c>
      <c r="AZ330" s="60">
        <v>858802000000</v>
      </c>
      <c r="BA330" s="60">
        <v>79985000000</v>
      </c>
      <c r="BB330" s="60" t="s">
        <v>1808</v>
      </c>
      <c r="BC330" s="60">
        <v>2394272000000</v>
      </c>
      <c r="BD330" s="60">
        <v>18145000000</v>
      </c>
      <c r="BE330" s="60">
        <v>276000000</v>
      </c>
      <c r="BF330" s="60">
        <v>345700000000</v>
      </c>
      <c r="BG330" s="60">
        <v>6612000000</v>
      </c>
      <c r="BH330" s="60">
        <v>701173000000</v>
      </c>
      <c r="BI330" s="60">
        <v>9381000000</v>
      </c>
      <c r="BJ330" s="60">
        <v>17888000000</v>
      </c>
      <c r="BK330" s="60">
        <v>56579000000</v>
      </c>
      <c r="BL330" s="85" t="s">
        <v>2304</v>
      </c>
      <c r="BM330" s="60" t="s">
        <v>2305</v>
      </c>
      <c r="BN330" s="60">
        <v>25536000000</v>
      </c>
      <c r="BO330" s="60">
        <v>2200854000000</v>
      </c>
      <c r="BP330" s="60">
        <v>683028000000</v>
      </c>
      <c r="BQ330" s="60">
        <v>240327000000</v>
      </c>
      <c r="BR330" s="60" t="s">
        <v>544</v>
      </c>
      <c r="BS330" s="60">
        <v>114307000000</v>
      </c>
      <c r="BT330" s="60" t="s">
        <v>544</v>
      </c>
      <c r="BU330" s="60">
        <v>62554000000</v>
      </c>
      <c r="BV330" s="60">
        <v>871000000</v>
      </c>
      <c r="BW330" s="60">
        <v>79985000000</v>
      </c>
      <c r="BX330" s="60">
        <v>153595000000</v>
      </c>
      <c r="BY330" s="60" t="s">
        <v>544</v>
      </c>
      <c r="BZ330" s="60">
        <v>-33000000</v>
      </c>
      <c r="CA330" s="60" t="s">
        <v>544</v>
      </c>
      <c r="CB330" s="60" t="s">
        <v>1979</v>
      </c>
      <c r="CC330" s="60">
        <v>36257000000</v>
      </c>
      <c r="CD330" s="60">
        <v>13879000000</v>
      </c>
      <c r="CE330" s="60">
        <v>12912000000</v>
      </c>
      <c r="CF330" s="60">
        <v>188735000000</v>
      </c>
      <c r="CG330" s="60">
        <v>70704000000</v>
      </c>
      <c r="CH330" s="60">
        <v>6437000000</v>
      </c>
      <c r="CI330" s="60" t="s">
        <v>1061</v>
      </c>
      <c r="CJ330" s="60">
        <v>13.6</v>
      </c>
      <c r="CK330" s="60">
        <v>133258000000</v>
      </c>
      <c r="CL330" s="60" t="s">
        <v>544</v>
      </c>
      <c r="CM330" s="85">
        <v>100188</v>
      </c>
      <c r="CN330" s="60">
        <v>1380000000</v>
      </c>
      <c r="CO330" s="60">
        <v>9381000000</v>
      </c>
      <c r="CP330" s="60">
        <v>78594000000</v>
      </c>
      <c r="CQ330" s="60">
        <v>1308681000000</v>
      </c>
      <c r="CR330" s="60" t="s">
        <v>544</v>
      </c>
      <c r="CS330" s="60">
        <v>1380000000</v>
      </c>
      <c r="CT330" s="60">
        <v>29232000000</v>
      </c>
      <c r="CU330" s="60">
        <v>27347000000</v>
      </c>
      <c r="CV330" s="60">
        <v>12912000000</v>
      </c>
      <c r="CW330" s="60">
        <v>56579000000</v>
      </c>
      <c r="CX330" s="60">
        <v>53058000000</v>
      </c>
      <c r="CY330" s="60">
        <v>12.11</v>
      </c>
      <c r="CZ330" s="60">
        <f t="shared" si="10"/>
        <v>1</v>
      </c>
      <c r="DA330" s="60" t="str">
        <f t="shared" si="11"/>
        <v>Y</v>
      </c>
    </row>
    <row r="331" spans="1:105">
      <c r="A331" s="13" t="s">
        <v>1062</v>
      </c>
      <c r="B331" s="13">
        <v>1080230</v>
      </c>
      <c r="C331" s="13">
        <v>2022</v>
      </c>
      <c r="D331" s="13" t="s">
        <v>12</v>
      </c>
      <c r="E331" s="13" t="s">
        <v>13</v>
      </c>
      <c r="F331" s="84" t="s">
        <v>1812</v>
      </c>
      <c r="G331" s="60" t="s">
        <v>1840</v>
      </c>
      <c r="H331" s="60" t="s">
        <v>1827</v>
      </c>
      <c r="I331" s="60" t="s">
        <v>540</v>
      </c>
      <c r="J331" s="60" t="s">
        <v>1064</v>
      </c>
      <c r="K331" s="85">
        <v>134768</v>
      </c>
      <c r="L331" s="60">
        <v>226401591000</v>
      </c>
      <c r="M331" s="60">
        <v>226401591000</v>
      </c>
      <c r="N331" s="60">
        <v>1754398000</v>
      </c>
      <c r="O331" s="60">
        <v>393771000</v>
      </c>
      <c r="P331" s="60">
        <v>-0.33</v>
      </c>
      <c r="Q331" s="60" t="s">
        <v>544</v>
      </c>
      <c r="R331" s="85">
        <v>18503</v>
      </c>
      <c r="S331" s="85" t="s">
        <v>544</v>
      </c>
      <c r="T331" s="60">
        <v>46945883000</v>
      </c>
      <c r="U331" s="60" t="s">
        <v>544</v>
      </c>
      <c r="V331" s="60">
        <v>24950248000</v>
      </c>
      <c r="W331" s="60" t="s">
        <v>1841</v>
      </c>
      <c r="X331" s="60">
        <v>6109753000</v>
      </c>
      <c r="Y331" s="60">
        <v>182994749000</v>
      </c>
      <c r="Z331" s="60">
        <v>9.42</v>
      </c>
      <c r="AA331" s="60">
        <v>9439936000</v>
      </c>
      <c r="AB331" s="60">
        <v>184781209000</v>
      </c>
      <c r="AC331" s="60">
        <v>226401591000</v>
      </c>
      <c r="AD331" s="60">
        <v>9.39</v>
      </c>
      <c r="AE331" s="60">
        <v>29205897000</v>
      </c>
      <c r="AF331" s="60">
        <v>4.88</v>
      </c>
      <c r="AG331" s="60" t="s">
        <v>1842</v>
      </c>
      <c r="AH331" s="60" t="s">
        <v>544</v>
      </c>
      <c r="AI331" s="60">
        <v>20669014000</v>
      </c>
      <c r="AJ331" s="60">
        <v>51761509000</v>
      </c>
      <c r="AK331" s="60">
        <v>3.01</v>
      </c>
      <c r="AL331" s="60">
        <v>192434685000</v>
      </c>
      <c r="AM331" s="60">
        <v>3735069000</v>
      </c>
      <c r="AN331" s="60">
        <v>960043000</v>
      </c>
      <c r="AO331" s="60">
        <v>1725973000</v>
      </c>
      <c r="AP331" s="60">
        <v>23673807000</v>
      </c>
      <c r="AQ331" s="60">
        <v>226401591000</v>
      </c>
      <c r="AR331" s="60">
        <v>1.1100000000000001</v>
      </c>
      <c r="AS331" s="60">
        <v>28214857000</v>
      </c>
      <c r="AT331" s="60">
        <v>49212409000</v>
      </c>
      <c r="AU331" s="85">
        <v>1080230</v>
      </c>
      <c r="AV331" s="60" t="s">
        <v>544</v>
      </c>
      <c r="AW331" s="60" t="s">
        <v>544</v>
      </c>
      <c r="AX331" s="60">
        <v>13369000</v>
      </c>
      <c r="AY331" s="60">
        <v>80967406000</v>
      </c>
      <c r="AZ331" s="60">
        <v>34058671000</v>
      </c>
      <c r="BA331" s="60">
        <v>2644005000</v>
      </c>
      <c r="BB331" s="60" t="s">
        <v>1808</v>
      </c>
      <c r="BC331" s="60">
        <v>220182162000</v>
      </c>
      <c r="BD331" s="60">
        <v>1982786000</v>
      </c>
      <c r="BE331" s="60">
        <v>1476447000</v>
      </c>
      <c r="BF331" s="60" t="s">
        <v>544</v>
      </c>
      <c r="BG331" s="60">
        <v>309026000</v>
      </c>
      <c r="BH331" s="60">
        <v>157774068000</v>
      </c>
      <c r="BI331" s="60">
        <v>-441375000</v>
      </c>
      <c r="BJ331" s="60">
        <v>24950248000</v>
      </c>
      <c r="BK331" s="60">
        <v>4661443000</v>
      </c>
      <c r="BL331" s="85" t="s">
        <v>544</v>
      </c>
      <c r="BM331" s="60" t="s">
        <v>544</v>
      </c>
      <c r="BN331" s="60">
        <v>1805378000</v>
      </c>
      <c r="BO331" s="60">
        <v>205405360000</v>
      </c>
      <c r="BP331" s="60">
        <v>155791282000</v>
      </c>
      <c r="BQ331" s="60">
        <v>9213357000</v>
      </c>
      <c r="BR331" s="60" t="s">
        <v>544</v>
      </c>
      <c r="BS331" s="60">
        <v>6312592000</v>
      </c>
      <c r="BT331" s="60" t="s">
        <v>544</v>
      </c>
      <c r="BU331" s="60">
        <v>6085779000</v>
      </c>
      <c r="BV331" s="60" t="s">
        <v>544</v>
      </c>
      <c r="BW331" s="60">
        <v>2644005000</v>
      </c>
      <c r="BX331" s="60">
        <v>20668939000</v>
      </c>
      <c r="BY331" s="60" t="s">
        <v>544</v>
      </c>
      <c r="BZ331" s="60">
        <v>9044000</v>
      </c>
      <c r="CA331" s="60" t="s">
        <v>544</v>
      </c>
      <c r="CB331" s="60" t="s">
        <v>1898</v>
      </c>
      <c r="CC331" s="60">
        <v>655645000</v>
      </c>
      <c r="CD331" s="60">
        <v>1835173000</v>
      </c>
      <c r="CE331" s="60">
        <v>2779688000</v>
      </c>
      <c r="CF331" s="60">
        <v>23673807000</v>
      </c>
      <c r="CG331" s="60">
        <v>984017000</v>
      </c>
      <c r="CH331" s="60">
        <v>270202000</v>
      </c>
      <c r="CI331" s="60" t="s">
        <v>1064</v>
      </c>
      <c r="CJ331" s="60">
        <v>11.19</v>
      </c>
      <c r="CK331" s="60">
        <v>7069796000</v>
      </c>
      <c r="CL331" s="60" t="s">
        <v>544</v>
      </c>
      <c r="CM331" s="85">
        <v>134768</v>
      </c>
      <c r="CN331" s="60">
        <v>64364000</v>
      </c>
      <c r="CO331" s="60">
        <v>-441375000</v>
      </c>
      <c r="CP331" s="60">
        <v>7915131000</v>
      </c>
      <c r="CQ331" s="60">
        <v>182994749000</v>
      </c>
      <c r="CR331" s="60" t="s">
        <v>544</v>
      </c>
      <c r="CS331" s="60">
        <v>64364000</v>
      </c>
      <c r="CT331" s="60">
        <v>2349457000</v>
      </c>
      <c r="CU331" s="60">
        <v>2311986000</v>
      </c>
      <c r="CV331" s="60">
        <v>2779688000</v>
      </c>
      <c r="CW331" s="60">
        <v>4661443000</v>
      </c>
      <c r="CX331" s="60">
        <v>6109753000</v>
      </c>
      <c r="CY331" s="60">
        <v>11.19</v>
      </c>
      <c r="CZ331" s="60">
        <f t="shared" si="10"/>
        <v>1</v>
      </c>
      <c r="DA331" s="60" t="str">
        <f t="shared" si="11"/>
        <v>N: parent data from row 335</v>
      </c>
    </row>
    <row r="332" spans="1:105">
      <c r="A332" s="13" t="s">
        <v>1062</v>
      </c>
      <c r="B332" s="13">
        <v>1080230</v>
      </c>
      <c r="C332" s="13">
        <v>2023</v>
      </c>
      <c r="D332" s="13" t="s">
        <v>12</v>
      </c>
      <c r="E332" s="13" t="s">
        <v>13</v>
      </c>
      <c r="F332" s="84" t="s">
        <v>1804</v>
      </c>
      <c r="G332" s="60" t="s">
        <v>1840</v>
      </c>
      <c r="H332" s="60" t="s">
        <v>1827</v>
      </c>
      <c r="I332" s="60" t="s">
        <v>540</v>
      </c>
      <c r="J332" s="60" t="s">
        <v>1064</v>
      </c>
      <c r="K332" s="85">
        <v>134768</v>
      </c>
      <c r="L332" s="60">
        <v>221750244000</v>
      </c>
      <c r="M332" s="60">
        <v>221750244000</v>
      </c>
      <c r="N332" s="60">
        <v>2170189000</v>
      </c>
      <c r="O332" s="60">
        <v>724241000</v>
      </c>
      <c r="P332" s="60">
        <v>-0.18</v>
      </c>
      <c r="Q332" s="60" t="s">
        <v>544</v>
      </c>
      <c r="R332" s="85">
        <v>17214</v>
      </c>
      <c r="S332" s="85" t="s">
        <v>544</v>
      </c>
      <c r="T332" s="60">
        <v>39256084000</v>
      </c>
      <c r="U332" s="60" t="s">
        <v>544</v>
      </c>
      <c r="V332" s="60">
        <v>24898241000</v>
      </c>
      <c r="W332" s="60" t="s">
        <v>1841</v>
      </c>
      <c r="X332" s="60">
        <v>6327113000</v>
      </c>
      <c r="Y332" s="60">
        <v>180831726000</v>
      </c>
      <c r="Z332" s="60">
        <v>7.4</v>
      </c>
      <c r="AA332" s="60">
        <v>5813585000</v>
      </c>
      <c r="AB332" s="60">
        <v>172093695000</v>
      </c>
      <c r="AC332" s="60">
        <v>221750244000</v>
      </c>
      <c r="AD332" s="60">
        <v>8.86</v>
      </c>
      <c r="AE332" s="60">
        <v>24180835000</v>
      </c>
      <c r="AF332" s="60">
        <v>5.51</v>
      </c>
      <c r="AG332" s="60" t="s">
        <v>1842</v>
      </c>
      <c r="AH332" s="60" t="s">
        <v>544</v>
      </c>
      <c r="AI332" s="60">
        <v>19410992000</v>
      </c>
      <c r="AJ332" s="60">
        <v>54204799000</v>
      </c>
      <c r="AK332" s="60">
        <v>3.14</v>
      </c>
      <c r="AL332" s="60">
        <v>186645311000</v>
      </c>
      <c r="AM332" s="60">
        <v>3836983000</v>
      </c>
      <c r="AN332" s="60">
        <v>3875822000</v>
      </c>
      <c r="AO332" s="60">
        <v>2166504000</v>
      </c>
      <c r="AP332" s="60">
        <v>23288544000</v>
      </c>
      <c r="AQ332" s="60">
        <v>221750244000</v>
      </c>
      <c r="AR332" s="60">
        <v>1.48</v>
      </c>
      <c r="AS332" s="60">
        <v>27025628000</v>
      </c>
      <c r="AT332" s="60">
        <v>41588016000</v>
      </c>
      <c r="AU332" s="85">
        <v>1080230</v>
      </c>
      <c r="AV332" s="60" t="s">
        <v>544</v>
      </c>
      <c r="AW332" s="60" t="s">
        <v>544</v>
      </c>
      <c r="AX332" s="60">
        <v>10369000</v>
      </c>
      <c r="AY332" s="60">
        <v>78385634000</v>
      </c>
      <c r="AZ332" s="60">
        <v>39138512000</v>
      </c>
      <c r="BA332" s="60">
        <v>2121834000</v>
      </c>
      <c r="BB332" s="60" t="s">
        <v>1808</v>
      </c>
      <c r="BC332" s="60">
        <v>218974452000</v>
      </c>
      <c r="BD332" s="60">
        <v>2097987000</v>
      </c>
      <c r="BE332" s="60">
        <v>1148161000</v>
      </c>
      <c r="BF332" s="60" t="s">
        <v>544</v>
      </c>
      <c r="BG332" s="60">
        <v>283270000</v>
      </c>
      <c r="BH332" s="60">
        <v>146993725000</v>
      </c>
      <c r="BI332" s="60">
        <v>2144302000</v>
      </c>
      <c r="BJ332" s="60">
        <v>24898241000</v>
      </c>
      <c r="BK332" s="60">
        <v>5288221000</v>
      </c>
      <c r="BL332" s="85" t="s">
        <v>544</v>
      </c>
      <c r="BM332" s="60" t="s">
        <v>544</v>
      </c>
      <c r="BN332" s="60">
        <v>1807929000</v>
      </c>
      <c r="BO332" s="60">
        <v>200240804000</v>
      </c>
      <c r="BP332" s="60">
        <v>144895738000</v>
      </c>
      <c r="BQ332" s="60">
        <v>9990936000</v>
      </c>
      <c r="BR332" s="60" t="s">
        <v>544</v>
      </c>
      <c r="BS332" s="60">
        <v>6453011000</v>
      </c>
      <c r="BT332" s="60" t="s">
        <v>544</v>
      </c>
      <c r="BU332" s="60">
        <v>8540570000</v>
      </c>
      <c r="BV332" s="60" t="s">
        <v>544</v>
      </c>
      <c r="BW332" s="60">
        <v>2121834000</v>
      </c>
      <c r="BX332" s="60">
        <v>19410917000</v>
      </c>
      <c r="BY332" s="60" t="s">
        <v>544</v>
      </c>
      <c r="BZ332" s="60">
        <v>28579000</v>
      </c>
      <c r="CA332" s="60" t="s">
        <v>544</v>
      </c>
      <c r="CB332" s="60" t="s">
        <v>1898</v>
      </c>
      <c r="CC332" s="60">
        <v>3151732000</v>
      </c>
      <c r="CD332" s="60">
        <v>1754045000</v>
      </c>
      <c r="CE332" s="60">
        <v>2159655000</v>
      </c>
      <c r="CF332" s="60">
        <v>23288544000</v>
      </c>
      <c r="CG332" s="60">
        <v>1662365000</v>
      </c>
      <c r="CH332" s="60">
        <v>609040000</v>
      </c>
      <c r="CI332" s="60" t="s">
        <v>1064</v>
      </c>
      <c r="CJ332" s="60">
        <v>11.28</v>
      </c>
      <c r="CK332" s="60">
        <v>10202935000</v>
      </c>
      <c r="CL332" s="60" t="s">
        <v>544</v>
      </c>
      <c r="CM332" s="85">
        <v>134768</v>
      </c>
      <c r="CN332" s="60">
        <v>84542000</v>
      </c>
      <c r="CO332" s="60">
        <v>2144302000</v>
      </c>
      <c r="CP332" s="60">
        <v>8135042000</v>
      </c>
      <c r="CQ332" s="60">
        <v>180831726000</v>
      </c>
      <c r="CR332" s="60" t="s">
        <v>544</v>
      </c>
      <c r="CS332" s="60">
        <v>84542000</v>
      </c>
      <c r="CT332" s="60">
        <v>2415907000</v>
      </c>
      <c r="CU332" s="60">
        <v>2872314000</v>
      </c>
      <c r="CV332" s="60">
        <v>2159655000</v>
      </c>
      <c r="CW332" s="60">
        <v>5288221000</v>
      </c>
      <c r="CX332" s="60">
        <v>6327113000</v>
      </c>
      <c r="CY332" s="60">
        <v>11.28</v>
      </c>
      <c r="CZ332" s="60">
        <f t="shared" si="10"/>
        <v>1</v>
      </c>
      <c r="DA332" s="60" t="str">
        <f t="shared" si="11"/>
        <v>N: parent data from row 335</v>
      </c>
    </row>
    <row r="333" spans="1:105">
      <c r="A333" s="13" t="s">
        <v>1063</v>
      </c>
      <c r="B333" s="13">
        <v>113804</v>
      </c>
      <c r="C333" s="13">
        <v>2022</v>
      </c>
      <c r="D333" s="13" t="s">
        <v>12</v>
      </c>
      <c r="E333" s="13" t="s">
        <v>13</v>
      </c>
      <c r="F333" s="84" t="s">
        <v>1812</v>
      </c>
      <c r="G333" s="60" t="s">
        <v>1840</v>
      </c>
      <c r="H333" s="60" t="s">
        <v>1827</v>
      </c>
      <c r="I333" s="60" t="s">
        <v>540</v>
      </c>
      <c r="J333" s="60" t="s">
        <v>1015</v>
      </c>
      <c r="K333" s="85">
        <v>113803</v>
      </c>
      <c r="L333" s="60">
        <v>16474239000</v>
      </c>
      <c r="M333" s="60">
        <v>16474239000</v>
      </c>
      <c r="N333" s="60">
        <v>12558000</v>
      </c>
      <c r="O333" s="60">
        <v>10600000</v>
      </c>
      <c r="P333" s="60">
        <v>-0.59</v>
      </c>
      <c r="Q333" s="60" t="s">
        <v>544</v>
      </c>
      <c r="R333" s="85">
        <v>1034</v>
      </c>
      <c r="S333" s="85" t="s">
        <v>544</v>
      </c>
      <c r="T333" s="60">
        <v>711884000</v>
      </c>
      <c r="U333" s="60" t="s">
        <v>544</v>
      </c>
      <c r="V333" s="60">
        <v>6372388000</v>
      </c>
      <c r="W333" s="60" t="s">
        <v>1841</v>
      </c>
      <c r="X333" s="60">
        <v>505494000</v>
      </c>
      <c r="Y333" s="60">
        <v>12875276000</v>
      </c>
      <c r="Z333" s="60">
        <v>12.3</v>
      </c>
      <c r="AA333" s="60">
        <v>995000000</v>
      </c>
      <c r="AB333" s="60">
        <v>11257669000</v>
      </c>
      <c r="AC333" s="60">
        <v>16474239000</v>
      </c>
      <c r="AD333" s="60">
        <v>9.42</v>
      </c>
      <c r="AE333" s="60">
        <v>8351000</v>
      </c>
      <c r="AF333" s="60">
        <v>1.3</v>
      </c>
      <c r="AG333" s="60" t="s">
        <v>1842</v>
      </c>
      <c r="AH333" s="60" t="s">
        <v>544</v>
      </c>
      <c r="AI333" s="60">
        <v>1507346000</v>
      </c>
      <c r="AJ333" s="60">
        <v>1311597000</v>
      </c>
      <c r="AK333" s="60">
        <v>3.29</v>
      </c>
      <c r="AL333" s="60">
        <v>14435707000</v>
      </c>
      <c r="AM333" s="60">
        <v>99831000</v>
      </c>
      <c r="AN333" s="60">
        <v>9174000</v>
      </c>
      <c r="AO333" s="60">
        <v>157982000</v>
      </c>
      <c r="AP333" s="60">
        <v>1930701000</v>
      </c>
      <c r="AQ333" s="60">
        <v>16474239000</v>
      </c>
      <c r="AR333" s="60">
        <v>0.14000000000000001</v>
      </c>
      <c r="AS333" s="60">
        <v>2285497000</v>
      </c>
      <c r="AT333" s="60">
        <v>1145448000</v>
      </c>
      <c r="AU333" s="85">
        <v>113804</v>
      </c>
      <c r="AV333" s="60" t="s">
        <v>544</v>
      </c>
      <c r="AW333" s="60" t="s">
        <v>544</v>
      </c>
      <c r="AX333" s="60" t="s">
        <v>544</v>
      </c>
      <c r="AY333" s="60">
        <v>1319948000</v>
      </c>
      <c r="AZ333" s="60">
        <v>5824272000</v>
      </c>
      <c r="BA333" s="60">
        <v>241608000</v>
      </c>
      <c r="BB333" s="60" t="s">
        <v>1808</v>
      </c>
      <c r="BC333" s="60">
        <v>15995389000</v>
      </c>
      <c r="BD333" s="60">
        <v>85117000</v>
      </c>
      <c r="BE333" s="60">
        <v>92651000</v>
      </c>
      <c r="BF333" s="60" t="s">
        <v>544</v>
      </c>
      <c r="BG333" s="60">
        <v>1613000</v>
      </c>
      <c r="BH333" s="60">
        <v>9079392000</v>
      </c>
      <c r="BI333" s="60">
        <v>-110316000</v>
      </c>
      <c r="BJ333" s="60">
        <v>6372388000</v>
      </c>
      <c r="BK333" s="60">
        <v>209188000</v>
      </c>
      <c r="BL333" s="85" t="s">
        <v>544</v>
      </c>
      <c r="BM333" s="60" t="s">
        <v>544</v>
      </c>
      <c r="BN333" s="60">
        <v>49863000</v>
      </c>
      <c r="BO333" s="60">
        <v>15128853000</v>
      </c>
      <c r="BP333" s="60">
        <v>8994275000</v>
      </c>
      <c r="BQ333" s="60">
        <v>54778000</v>
      </c>
      <c r="BR333" s="60" t="s">
        <v>544</v>
      </c>
      <c r="BS333" s="60">
        <v>156055000</v>
      </c>
      <c r="BT333" s="60" t="s">
        <v>544</v>
      </c>
      <c r="BU333" s="60">
        <v>389192000</v>
      </c>
      <c r="BV333" s="60">
        <v>433564000</v>
      </c>
      <c r="BW333" s="60">
        <v>241608000</v>
      </c>
      <c r="BX333" s="60">
        <v>1507346000</v>
      </c>
      <c r="BY333" s="60" t="s">
        <v>544</v>
      </c>
      <c r="BZ333" s="60" t="s">
        <v>544</v>
      </c>
      <c r="CA333" s="60" t="s">
        <v>544</v>
      </c>
      <c r="CB333" s="60" t="s">
        <v>1898</v>
      </c>
      <c r="CC333" s="60">
        <v>6849000</v>
      </c>
      <c r="CD333" s="60">
        <v>72054000</v>
      </c>
      <c r="CE333" s="60">
        <v>335569000</v>
      </c>
      <c r="CF333" s="60">
        <v>1930701000</v>
      </c>
      <c r="CG333" s="60">
        <v>125476000</v>
      </c>
      <c r="CH333" s="60">
        <v>-893000</v>
      </c>
      <c r="CI333" s="60" t="s">
        <v>1015</v>
      </c>
      <c r="CJ333" s="60">
        <v>13.39</v>
      </c>
      <c r="CK333" s="60">
        <v>514668000</v>
      </c>
      <c r="CL333" s="60" t="s">
        <v>544</v>
      </c>
      <c r="CM333" s="85">
        <v>113803</v>
      </c>
      <c r="CN333" s="60">
        <v>200000</v>
      </c>
      <c r="CO333" s="60">
        <v>-110316000</v>
      </c>
      <c r="CP333" s="60">
        <v>555357000</v>
      </c>
      <c r="CQ333" s="60">
        <v>12875276000</v>
      </c>
      <c r="CR333" s="60" t="s">
        <v>544</v>
      </c>
      <c r="CS333" s="60">
        <v>200000</v>
      </c>
      <c r="CT333" s="60">
        <v>124910000</v>
      </c>
      <c r="CU333" s="60">
        <v>84278000</v>
      </c>
      <c r="CV333" s="60">
        <v>335569000</v>
      </c>
      <c r="CW333" s="60">
        <v>209188000</v>
      </c>
      <c r="CX333" s="60">
        <v>505494000</v>
      </c>
      <c r="CY333" s="60">
        <v>13.39</v>
      </c>
      <c r="CZ333" s="60">
        <f t="shared" si="10"/>
        <v>1</v>
      </c>
      <c r="DA333" s="60" t="str">
        <f t="shared" si="11"/>
        <v>N: parent data from row 444</v>
      </c>
    </row>
    <row r="334" spans="1:105">
      <c r="A334" s="13" t="s">
        <v>1063</v>
      </c>
      <c r="B334" s="13">
        <v>113804</v>
      </c>
      <c r="C334" s="13">
        <v>2023</v>
      </c>
      <c r="D334" s="13" t="s">
        <v>12</v>
      </c>
      <c r="E334" s="13" t="s">
        <v>13</v>
      </c>
      <c r="F334" s="84" t="s">
        <v>1804</v>
      </c>
      <c r="G334" s="60" t="s">
        <v>1840</v>
      </c>
      <c r="H334" s="60" t="s">
        <v>1827</v>
      </c>
      <c r="I334" s="60" t="s">
        <v>540</v>
      </c>
      <c r="J334" s="60" t="s">
        <v>1015</v>
      </c>
      <c r="K334" s="85">
        <v>113803</v>
      </c>
      <c r="L334" s="60">
        <v>16027043000</v>
      </c>
      <c r="M334" s="60">
        <v>16027043000</v>
      </c>
      <c r="N334" s="60">
        <v>29830000</v>
      </c>
      <c r="O334" s="60">
        <v>2000000</v>
      </c>
      <c r="P334" s="60">
        <v>-0.59</v>
      </c>
      <c r="Q334" s="60" t="s">
        <v>544</v>
      </c>
      <c r="R334" s="85">
        <v>1052</v>
      </c>
      <c r="S334" s="85" t="s">
        <v>544</v>
      </c>
      <c r="T334" s="60">
        <v>689579000</v>
      </c>
      <c r="U334" s="60" t="s">
        <v>544</v>
      </c>
      <c r="V334" s="60">
        <v>6270019000</v>
      </c>
      <c r="W334" s="60" t="s">
        <v>1841</v>
      </c>
      <c r="X334" s="60">
        <v>487983000</v>
      </c>
      <c r="Y334" s="60">
        <v>11484334000</v>
      </c>
      <c r="Z334" s="60">
        <v>11.47</v>
      </c>
      <c r="AA334" s="60">
        <v>2070000000</v>
      </c>
      <c r="AB334" s="60">
        <v>11111176000</v>
      </c>
      <c r="AC334" s="60">
        <v>16027043000</v>
      </c>
      <c r="AD334" s="60">
        <v>10.17</v>
      </c>
      <c r="AE334" s="60">
        <v>7095000</v>
      </c>
      <c r="AF334" s="60">
        <v>1.81</v>
      </c>
      <c r="AG334" s="60" t="s">
        <v>1842</v>
      </c>
      <c r="AH334" s="60" t="s">
        <v>544</v>
      </c>
      <c r="AI334" s="60">
        <v>1610514000</v>
      </c>
      <c r="AJ334" s="60">
        <v>1330640000</v>
      </c>
      <c r="AK334" s="60">
        <v>3.2</v>
      </c>
      <c r="AL334" s="60">
        <v>13825976000</v>
      </c>
      <c r="AM334" s="60">
        <v>131707000</v>
      </c>
      <c r="AN334" s="60">
        <v>118347000</v>
      </c>
      <c r="AO334" s="60">
        <v>171396000</v>
      </c>
      <c r="AP334" s="60">
        <v>2061860000</v>
      </c>
      <c r="AQ334" s="60">
        <v>16027043000</v>
      </c>
      <c r="AR334" s="60">
        <v>0.33</v>
      </c>
      <c r="AS334" s="60">
        <v>2385429000</v>
      </c>
      <c r="AT334" s="60">
        <v>1102470000</v>
      </c>
      <c r="AU334" s="85">
        <v>113804</v>
      </c>
      <c r="AV334" s="60" t="s">
        <v>544</v>
      </c>
      <c r="AW334" s="60" t="s">
        <v>544</v>
      </c>
      <c r="AX334" s="60" t="s">
        <v>544</v>
      </c>
      <c r="AY334" s="60">
        <v>1337735000</v>
      </c>
      <c r="AZ334" s="60">
        <v>5435701000</v>
      </c>
      <c r="BA334" s="60">
        <v>194686000</v>
      </c>
      <c r="BB334" s="60" t="s">
        <v>1808</v>
      </c>
      <c r="BC334" s="60">
        <v>15839559000</v>
      </c>
      <c r="BD334" s="60">
        <v>86842000</v>
      </c>
      <c r="BE334" s="60">
        <v>83734000</v>
      </c>
      <c r="BF334" s="60" t="s">
        <v>544</v>
      </c>
      <c r="BG334" s="60">
        <v>1792000</v>
      </c>
      <c r="BH334" s="60">
        <v>8904910000</v>
      </c>
      <c r="BI334" s="60">
        <v>258159000</v>
      </c>
      <c r="BJ334" s="60">
        <v>6270019000</v>
      </c>
      <c r="BK334" s="60">
        <v>222492000</v>
      </c>
      <c r="BL334" s="85" t="s">
        <v>544</v>
      </c>
      <c r="BM334" s="60" t="s">
        <v>544</v>
      </c>
      <c r="BN334" s="60">
        <v>59299000</v>
      </c>
      <c r="BO334" s="60">
        <v>14680580000</v>
      </c>
      <c r="BP334" s="60">
        <v>8818068000</v>
      </c>
      <c r="BQ334" s="60">
        <v>118105000</v>
      </c>
      <c r="BR334" s="60" t="s">
        <v>544</v>
      </c>
      <c r="BS334" s="60">
        <v>156664000</v>
      </c>
      <c r="BT334" s="60" t="s">
        <v>544</v>
      </c>
      <c r="BU334" s="60">
        <v>448295000</v>
      </c>
      <c r="BV334" s="60">
        <v>412891000</v>
      </c>
      <c r="BW334" s="60">
        <v>194686000</v>
      </c>
      <c r="BX334" s="60">
        <v>1610514000</v>
      </c>
      <c r="BY334" s="60" t="s">
        <v>544</v>
      </c>
      <c r="BZ334" s="60" t="s">
        <v>544</v>
      </c>
      <c r="CA334" s="60" t="s">
        <v>544</v>
      </c>
      <c r="CB334" s="60" t="s">
        <v>1898</v>
      </c>
      <c r="CC334" s="60">
        <v>51542000</v>
      </c>
      <c r="CD334" s="60">
        <v>78289000</v>
      </c>
      <c r="CE334" s="60">
        <v>323290000</v>
      </c>
      <c r="CF334" s="60">
        <v>2061860000</v>
      </c>
      <c r="CG334" s="60">
        <v>158035000</v>
      </c>
      <c r="CH334" s="60">
        <v>275000</v>
      </c>
      <c r="CI334" s="60" t="s">
        <v>1015</v>
      </c>
      <c r="CJ334" s="60">
        <v>14.49</v>
      </c>
      <c r="CK334" s="60">
        <v>606330000</v>
      </c>
      <c r="CL334" s="60" t="s">
        <v>544</v>
      </c>
      <c r="CM334" s="85">
        <v>113803</v>
      </c>
      <c r="CN334" s="60">
        <v>711000</v>
      </c>
      <c r="CO334" s="60">
        <v>258159000</v>
      </c>
      <c r="CP334" s="60">
        <v>547282000</v>
      </c>
      <c r="CQ334" s="60">
        <v>11484334000</v>
      </c>
      <c r="CR334" s="60" t="s">
        <v>544</v>
      </c>
      <c r="CS334" s="60">
        <v>711000</v>
      </c>
      <c r="CT334" s="60">
        <v>131544000</v>
      </c>
      <c r="CU334" s="60">
        <v>90948000</v>
      </c>
      <c r="CV334" s="60">
        <v>323290000</v>
      </c>
      <c r="CW334" s="60">
        <v>222492000</v>
      </c>
      <c r="CX334" s="60">
        <v>487983000</v>
      </c>
      <c r="CY334" s="60">
        <v>14.49</v>
      </c>
      <c r="CZ334" s="60">
        <f t="shared" si="10"/>
        <v>1</v>
      </c>
      <c r="DA334" s="60" t="str">
        <f t="shared" si="11"/>
        <v>N: parent data from row 444</v>
      </c>
    </row>
    <row r="335" spans="1:105">
      <c r="A335" s="13" t="s">
        <v>1064</v>
      </c>
      <c r="B335" s="13">
        <v>134768</v>
      </c>
      <c r="C335" s="13">
        <v>2022</v>
      </c>
      <c r="D335" s="13" t="s">
        <v>12</v>
      </c>
      <c r="E335" s="13" t="s">
        <v>13</v>
      </c>
      <c r="F335" s="84" t="s">
        <v>1812</v>
      </c>
      <c r="G335" s="60" t="s">
        <v>1840</v>
      </c>
      <c r="H335" s="60" t="s">
        <v>1827</v>
      </c>
      <c r="I335" s="60" t="s">
        <v>540</v>
      </c>
      <c r="J335" s="60" t="s">
        <v>1064</v>
      </c>
      <c r="K335" s="85">
        <v>134768</v>
      </c>
      <c r="L335" s="60">
        <v>227087186000</v>
      </c>
      <c r="M335" s="60">
        <v>227087186000</v>
      </c>
      <c r="N335" s="60">
        <v>1754398000</v>
      </c>
      <c r="O335" s="60">
        <v>393771000</v>
      </c>
      <c r="P335" s="60">
        <v>-0.32</v>
      </c>
      <c r="Q335" s="60" t="s">
        <v>544</v>
      </c>
      <c r="R335" s="85">
        <v>18889</v>
      </c>
      <c r="S335" s="85" t="s">
        <v>544</v>
      </c>
      <c r="T335" s="60">
        <v>46945883000</v>
      </c>
      <c r="U335" s="60" t="s">
        <v>544</v>
      </c>
      <c r="V335" s="60">
        <v>24950248000</v>
      </c>
      <c r="W335" s="60" t="s">
        <v>1841</v>
      </c>
      <c r="X335" s="60">
        <v>6024419000</v>
      </c>
      <c r="Y335" s="60">
        <v>181128868000</v>
      </c>
      <c r="Z335" s="60">
        <v>8.9</v>
      </c>
      <c r="AA335" s="60">
        <v>939745000</v>
      </c>
      <c r="AB335" s="60">
        <v>185223931000</v>
      </c>
      <c r="AC335" s="60">
        <v>227087186000</v>
      </c>
      <c r="AD335" s="60">
        <v>9.33</v>
      </c>
      <c r="AE335" s="60">
        <v>29205897000</v>
      </c>
      <c r="AF335" s="60">
        <v>4.95</v>
      </c>
      <c r="AG335" s="60" t="s">
        <v>1842</v>
      </c>
      <c r="AH335" s="60" t="s">
        <v>544</v>
      </c>
      <c r="AI335" s="60">
        <v>20588827000</v>
      </c>
      <c r="AJ335" s="60">
        <v>51761509000</v>
      </c>
      <c r="AK335" s="60">
        <v>2.95</v>
      </c>
      <c r="AL335" s="60">
        <v>182068613000</v>
      </c>
      <c r="AM335" s="60">
        <v>4055166000</v>
      </c>
      <c r="AN335" s="60">
        <v>1048000000</v>
      </c>
      <c r="AO335" s="60">
        <v>1784515000</v>
      </c>
      <c r="AP335" s="60">
        <v>21675607000</v>
      </c>
      <c r="AQ335" s="60">
        <v>227087186000</v>
      </c>
      <c r="AR335" s="60">
        <v>1.1100000000000001</v>
      </c>
      <c r="AS335" s="60">
        <v>26237508000</v>
      </c>
      <c r="AT335" s="60">
        <v>49212409000</v>
      </c>
      <c r="AU335" s="85">
        <v>134768</v>
      </c>
      <c r="AV335" s="60" t="s">
        <v>544</v>
      </c>
      <c r="AW335" s="60" t="s">
        <v>544</v>
      </c>
      <c r="AX335" s="60">
        <v>13369000</v>
      </c>
      <c r="AY335" s="60">
        <v>80967406000</v>
      </c>
      <c r="AZ335" s="60">
        <v>34122435000</v>
      </c>
      <c r="BA335" s="60">
        <v>2644005000</v>
      </c>
      <c r="BB335" s="60" t="s">
        <v>1808</v>
      </c>
      <c r="BC335" s="60">
        <v>220779374000</v>
      </c>
      <c r="BD335" s="60">
        <v>1982786000</v>
      </c>
      <c r="BE335" s="60">
        <v>1476447000</v>
      </c>
      <c r="BF335" s="60" t="s">
        <v>544</v>
      </c>
      <c r="BG335" s="60">
        <v>896058000</v>
      </c>
      <c r="BH335" s="60">
        <v>157774068000</v>
      </c>
      <c r="BI335" s="60">
        <v>-542309000</v>
      </c>
      <c r="BJ335" s="60">
        <v>24950248000</v>
      </c>
      <c r="BK335" s="60">
        <v>4889674000</v>
      </c>
      <c r="BL335" s="85" t="s">
        <v>2306</v>
      </c>
      <c r="BM335" s="60" t="s">
        <v>2307</v>
      </c>
      <c r="BN335" s="60">
        <v>1994488000</v>
      </c>
      <c r="BO335" s="60">
        <v>205594759000</v>
      </c>
      <c r="BP335" s="60">
        <v>155791282000</v>
      </c>
      <c r="BQ335" s="60">
        <v>9293063000</v>
      </c>
      <c r="BR335" s="60" t="s">
        <v>544</v>
      </c>
      <c r="BS335" s="60">
        <v>6515087000</v>
      </c>
      <c r="BT335" s="60" t="s">
        <v>544</v>
      </c>
      <c r="BU335" s="60">
        <v>6085778000</v>
      </c>
      <c r="BV335" s="60" t="s">
        <v>544</v>
      </c>
      <c r="BW335" s="60">
        <v>2644005000</v>
      </c>
      <c r="BX335" s="60">
        <v>18574870000</v>
      </c>
      <c r="BY335" s="60" t="s">
        <v>544</v>
      </c>
      <c r="BZ335" s="60">
        <v>9044000</v>
      </c>
      <c r="CA335" s="60" t="s">
        <v>544</v>
      </c>
      <c r="CB335" s="60" t="s">
        <v>1898</v>
      </c>
      <c r="CC335" s="60">
        <v>653081000</v>
      </c>
      <c r="CD335" s="60">
        <v>1863822000</v>
      </c>
      <c r="CE335" s="60">
        <v>2655233000</v>
      </c>
      <c r="CF335" s="60">
        <v>21675607000</v>
      </c>
      <c r="CG335" s="60">
        <v>986641000</v>
      </c>
      <c r="CH335" s="60">
        <v>270202000</v>
      </c>
      <c r="CI335" s="60" t="s">
        <v>1064</v>
      </c>
      <c r="CJ335" s="60">
        <v>11.12</v>
      </c>
      <c r="CK335" s="60">
        <v>7072419000</v>
      </c>
      <c r="CL335" s="60" t="s">
        <v>544</v>
      </c>
      <c r="CM335" s="85">
        <v>134768</v>
      </c>
      <c r="CN335" s="60">
        <v>64364000</v>
      </c>
      <c r="CO335" s="60">
        <v>-542309000</v>
      </c>
      <c r="CP335" s="60">
        <v>8018907000</v>
      </c>
      <c r="CQ335" s="60">
        <v>181128868000</v>
      </c>
      <c r="CR335" s="60" t="s">
        <v>544</v>
      </c>
      <c r="CS335" s="60">
        <v>64364000</v>
      </c>
      <c r="CT335" s="60">
        <v>2554846000</v>
      </c>
      <c r="CU335" s="60">
        <v>2334828000</v>
      </c>
      <c r="CV335" s="60">
        <v>2655233000</v>
      </c>
      <c r="CW335" s="60">
        <v>4889674000</v>
      </c>
      <c r="CX335" s="60">
        <v>6024419000</v>
      </c>
      <c r="CY335" s="60">
        <v>10.029999999999999</v>
      </c>
      <c r="CZ335" s="60">
        <f t="shared" si="10"/>
        <v>1</v>
      </c>
      <c r="DA335" s="60" t="str">
        <f t="shared" si="11"/>
        <v>Y</v>
      </c>
    </row>
    <row r="336" spans="1:105">
      <c r="A336" s="13" t="s">
        <v>1064</v>
      </c>
      <c r="B336" s="13">
        <v>134768</v>
      </c>
      <c r="C336" s="13">
        <v>2023</v>
      </c>
      <c r="D336" s="13" t="s">
        <v>12</v>
      </c>
      <c r="E336" s="13" t="s">
        <v>13</v>
      </c>
      <c r="F336" s="84" t="s">
        <v>1804</v>
      </c>
      <c r="G336" s="60" t="s">
        <v>1840</v>
      </c>
      <c r="H336" s="60" t="s">
        <v>1827</v>
      </c>
      <c r="I336" s="60" t="s">
        <v>540</v>
      </c>
      <c r="J336" s="60" t="s">
        <v>1064</v>
      </c>
      <c r="K336" s="85">
        <v>134768</v>
      </c>
      <c r="L336" s="60">
        <v>222411872000</v>
      </c>
      <c r="M336" s="60">
        <v>222411872000</v>
      </c>
      <c r="N336" s="60">
        <v>2170189000</v>
      </c>
      <c r="O336" s="60">
        <v>724241000</v>
      </c>
      <c r="P336" s="60">
        <v>-0.17</v>
      </c>
      <c r="Q336" s="60" t="s">
        <v>544</v>
      </c>
      <c r="R336" s="85">
        <v>17570</v>
      </c>
      <c r="S336" s="85" t="s">
        <v>544</v>
      </c>
      <c r="T336" s="60">
        <v>39256084000</v>
      </c>
      <c r="U336" s="60" t="s">
        <v>544</v>
      </c>
      <c r="V336" s="60">
        <v>24898241000</v>
      </c>
      <c r="W336" s="60" t="s">
        <v>1841</v>
      </c>
      <c r="X336" s="60">
        <v>6246695000</v>
      </c>
      <c r="Y336" s="60">
        <v>177902967000</v>
      </c>
      <c r="Z336" s="60">
        <v>6.92</v>
      </c>
      <c r="AA336" s="60">
        <v>1129083000</v>
      </c>
      <c r="AB336" s="60">
        <v>172600738000</v>
      </c>
      <c r="AC336" s="60">
        <v>222411872000</v>
      </c>
      <c r="AD336" s="60">
        <v>9.2799999999999994</v>
      </c>
      <c r="AE336" s="60">
        <v>24180835000</v>
      </c>
      <c r="AF336" s="60">
        <v>5.57</v>
      </c>
      <c r="AG336" s="60" t="s">
        <v>1842</v>
      </c>
      <c r="AH336" s="60" t="s">
        <v>544</v>
      </c>
      <c r="AI336" s="60">
        <v>20370931000</v>
      </c>
      <c r="AJ336" s="60">
        <v>54204799000</v>
      </c>
      <c r="AK336" s="60">
        <v>3.08</v>
      </c>
      <c r="AL336" s="60">
        <v>179032050000</v>
      </c>
      <c r="AM336" s="60">
        <v>4150554000</v>
      </c>
      <c r="AN336" s="60">
        <v>3963474000</v>
      </c>
      <c r="AO336" s="60">
        <v>2206782000</v>
      </c>
      <c r="AP336" s="60">
        <v>22328513000</v>
      </c>
      <c r="AQ336" s="60">
        <v>222411872000</v>
      </c>
      <c r="AR336" s="60">
        <v>1.48</v>
      </c>
      <c r="AS336" s="60">
        <v>26086131000</v>
      </c>
      <c r="AT336" s="60">
        <v>41588016000</v>
      </c>
      <c r="AU336" s="85">
        <v>134768</v>
      </c>
      <c r="AV336" s="60" t="s">
        <v>544</v>
      </c>
      <c r="AW336" s="60" t="s">
        <v>544</v>
      </c>
      <c r="AX336" s="60">
        <v>10369000</v>
      </c>
      <c r="AY336" s="60">
        <v>78385634000</v>
      </c>
      <c r="AZ336" s="60">
        <v>39218475000</v>
      </c>
      <c r="BA336" s="60">
        <v>2121834000</v>
      </c>
      <c r="BB336" s="60" t="s">
        <v>1808</v>
      </c>
      <c r="BC336" s="60">
        <v>219591025000</v>
      </c>
      <c r="BD336" s="60">
        <v>2097987000</v>
      </c>
      <c r="BE336" s="60">
        <v>1148161000</v>
      </c>
      <c r="BF336" s="60" t="s">
        <v>544</v>
      </c>
      <c r="BG336" s="60">
        <v>844565000</v>
      </c>
      <c r="BH336" s="60">
        <v>146993725000</v>
      </c>
      <c r="BI336" s="60">
        <v>2040779000</v>
      </c>
      <c r="BJ336" s="60">
        <v>24898241000</v>
      </c>
      <c r="BK336" s="60">
        <v>5506463000</v>
      </c>
      <c r="BL336" s="85" t="s">
        <v>2306</v>
      </c>
      <c r="BM336" s="60" t="s">
        <v>2307</v>
      </c>
      <c r="BN336" s="60">
        <v>1976466000</v>
      </c>
      <c r="BO336" s="60">
        <v>200423936000</v>
      </c>
      <c r="BP336" s="60">
        <v>144895738000</v>
      </c>
      <c r="BQ336" s="60">
        <v>10047546000</v>
      </c>
      <c r="BR336" s="60" t="s">
        <v>544</v>
      </c>
      <c r="BS336" s="60">
        <v>6660232000</v>
      </c>
      <c r="BT336" s="60" t="s">
        <v>544</v>
      </c>
      <c r="BU336" s="60">
        <v>8540570000</v>
      </c>
      <c r="BV336" s="60" t="s">
        <v>544</v>
      </c>
      <c r="BW336" s="60">
        <v>2121834000</v>
      </c>
      <c r="BX336" s="60">
        <v>18356974000</v>
      </c>
      <c r="BY336" s="60" t="s">
        <v>544</v>
      </c>
      <c r="BZ336" s="60">
        <v>28579000</v>
      </c>
      <c r="CA336" s="60" t="s">
        <v>544</v>
      </c>
      <c r="CB336" s="60" t="s">
        <v>1898</v>
      </c>
      <c r="CC336" s="60">
        <v>3148137000</v>
      </c>
      <c r="CD336" s="60">
        <v>1779852000</v>
      </c>
      <c r="CE336" s="60">
        <v>2029532000</v>
      </c>
      <c r="CF336" s="60">
        <v>22328513000</v>
      </c>
      <c r="CG336" s="60">
        <v>1669599000</v>
      </c>
      <c r="CH336" s="60">
        <v>609040000</v>
      </c>
      <c r="CI336" s="60" t="s">
        <v>1064</v>
      </c>
      <c r="CJ336" s="60">
        <v>11.8</v>
      </c>
      <c r="CK336" s="60">
        <v>10210169000</v>
      </c>
      <c r="CL336" s="60" t="s">
        <v>544</v>
      </c>
      <c r="CM336" s="85">
        <v>134768</v>
      </c>
      <c r="CN336" s="60">
        <v>84542000</v>
      </c>
      <c r="CO336" s="60">
        <v>2040779000</v>
      </c>
      <c r="CP336" s="60">
        <v>8223161000</v>
      </c>
      <c r="CQ336" s="60">
        <v>177902967000</v>
      </c>
      <c r="CR336" s="60" t="s">
        <v>544</v>
      </c>
      <c r="CS336" s="60">
        <v>84542000</v>
      </c>
      <c r="CT336" s="60">
        <v>2605815000</v>
      </c>
      <c r="CU336" s="60">
        <v>2900648000</v>
      </c>
      <c r="CV336" s="60">
        <v>2029532000</v>
      </c>
      <c r="CW336" s="60">
        <v>5506463000</v>
      </c>
      <c r="CX336" s="60">
        <v>6246695000</v>
      </c>
      <c r="CY336" s="60">
        <v>10.64</v>
      </c>
      <c r="CZ336" s="60">
        <f t="shared" si="10"/>
        <v>1</v>
      </c>
      <c r="DA336" s="60" t="str">
        <f t="shared" si="11"/>
        <v>Y</v>
      </c>
    </row>
    <row r="337" spans="1:105">
      <c r="A337" s="13" t="s">
        <v>1065</v>
      </c>
      <c r="B337" s="13">
        <v>107713</v>
      </c>
      <c r="C337" s="13">
        <v>2022</v>
      </c>
      <c r="D337" s="13" t="s">
        <v>12</v>
      </c>
      <c r="E337" s="13" t="s">
        <v>13</v>
      </c>
      <c r="F337" s="84" t="s">
        <v>1812</v>
      </c>
      <c r="G337" s="60" t="s">
        <v>1840</v>
      </c>
      <c r="H337" s="60" t="s">
        <v>545</v>
      </c>
      <c r="I337" s="60" t="s">
        <v>540</v>
      </c>
      <c r="J337" s="60" t="s">
        <v>1516</v>
      </c>
      <c r="K337" s="85">
        <v>100236</v>
      </c>
      <c r="L337" s="60">
        <v>96504709000</v>
      </c>
      <c r="M337" s="60">
        <v>96504709000</v>
      </c>
      <c r="N337" s="60">
        <v>306387000</v>
      </c>
      <c r="O337" s="60">
        <v>87025000</v>
      </c>
      <c r="P337" s="60">
        <v>-0.25</v>
      </c>
      <c r="Q337" s="60" t="s">
        <v>544</v>
      </c>
      <c r="R337" s="85">
        <v>7075</v>
      </c>
      <c r="S337" s="85" t="s">
        <v>544</v>
      </c>
      <c r="T337" s="60">
        <v>11898989000</v>
      </c>
      <c r="U337" s="60" t="s">
        <v>544</v>
      </c>
      <c r="V337" s="60">
        <v>13164201000</v>
      </c>
      <c r="W337" s="60" t="s">
        <v>1841</v>
      </c>
      <c r="X337" s="60">
        <v>2284248000</v>
      </c>
      <c r="Y337" s="60">
        <v>75445967000</v>
      </c>
      <c r="Z337" s="60">
        <v>9.19</v>
      </c>
      <c r="AA337" s="60">
        <v>10026735000</v>
      </c>
      <c r="AB337" s="60">
        <v>67627798000</v>
      </c>
      <c r="AC337" s="60">
        <v>96504709000</v>
      </c>
      <c r="AD337" s="60">
        <v>8.1999999999999993</v>
      </c>
      <c r="AE337" s="60">
        <v>753826000</v>
      </c>
      <c r="AF337" s="60">
        <v>4.9800000000000004</v>
      </c>
      <c r="AG337" s="60" t="s">
        <v>1842</v>
      </c>
      <c r="AH337" s="60" t="s">
        <v>544</v>
      </c>
      <c r="AI337" s="60">
        <v>7907303000</v>
      </c>
      <c r="AJ337" s="60">
        <v>24787303000</v>
      </c>
      <c r="AK337" s="60">
        <v>2.4500000000000002</v>
      </c>
      <c r="AL337" s="60">
        <v>85472702000</v>
      </c>
      <c r="AM337" s="60">
        <v>2565980000</v>
      </c>
      <c r="AN337" s="60">
        <v>339183000</v>
      </c>
      <c r="AO337" s="60">
        <v>350251000</v>
      </c>
      <c r="AP337" s="60">
        <v>6981350000</v>
      </c>
      <c r="AQ337" s="60">
        <v>96504709000</v>
      </c>
      <c r="AR337" s="60">
        <v>0.47</v>
      </c>
      <c r="AS337" s="60">
        <v>8532189000</v>
      </c>
      <c r="AT337" s="60">
        <v>20395013000</v>
      </c>
      <c r="AU337" s="85">
        <v>107713</v>
      </c>
      <c r="AV337" s="60" t="s">
        <v>544</v>
      </c>
      <c r="AW337" s="60" t="s">
        <v>544</v>
      </c>
      <c r="AX337" s="60" t="s">
        <v>544</v>
      </c>
      <c r="AY337" s="60">
        <v>25541129000</v>
      </c>
      <c r="AZ337" s="60">
        <v>22423303000</v>
      </c>
      <c r="BA337" s="60">
        <v>6495387000</v>
      </c>
      <c r="BB337" s="60" t="s">
        <v>1808</v>
      </c>
      <c r="BC337" s="60">
        <v>96405407000</v>
      </c>
      <c r="BD337" s="60">
        <v>599115000</v>
      </c>
      <c r="BE337" s="60">
        <v>2940922000</v>
      </c>
      <c r="BF337" s="60" t="s">
        <v>544</v>
      </c>
      <c r="BG337" s="60">
        <v>261313000</v>
      </c>
      <c r="BH337" s="60">
        <v>65595730000</v>
      </c>
      <c r="BI337" s="60">
        <v>-1129744000</v>
      </c>
      <c r="BJ337" s="60">
        <v>13164201000</v>
      </c>
      <c r="BK337" s="60">
        <v>2008920000</v>
      </c>
      <c r="BL337" s="85" t="s">
        <v>544</v>
      </c>
      <c r="BM337" s="60" t="s">
        <v>544</v>
      </c>
      <c r="BN337" s="60">
        <v>673060000</v>
      </c>
      <c r="BO337" s="60">
        <v>91816669000</v>
      </c>
      <c r="BP337" s="60">
        <v>64996615000</v>
      </c>
      <c r="BQ337" s="60">
        <v>4062539000</v>
      </c>
      <c r="BR337" s="60" t="s">
        <v>544</v>
      </c>
      <c r="BS337" s="60">
        <v>1721647000</v>
      </c>
      <c r="BT337" s="60" t="s">
        <v>544</v>
      </c>
      <c r="BU337" s="60">
        <v>2229905000</v>
      </c>
      <c r="BV337" s="60" t="s">
        <v>544</v>
      </c>
      <c r="BW337" s="60">
        <v>6495387000</v>
      </c>
      <c r="BX337" s="60">
        <v>7907303000</v>
      </c>
      <c r="BY337" s="60" t="s">
        <v>544</v>
      </c>
      <c r="BZ337" s="60">
        <v>9000</v>
      </c>
      <c r="CA337" s="60" t="s">
        <v>544</v>
      </c>
      <c r="CB337" s="60" t="s">
        <v>2081</v>
      </c>
      <c r="CC337" s="60">
        <v>188225000</v>
      </c>
      <c r="CD337" s="60">
        <v>1092331000</v>
      </c>
      <c r="CE337" s="60">
        <v>861363000</v>
      </c>
      <c r="CF337" s="60">
        <v>6981350000</v>
      </c>
      <c r="CG337" s="60">
        <v>393526000</v>
      </c>
      <c r="CH337" s="60">
        <v>4098000</v>
      </c>
      <c r="CI337" s="60" t="s">
        <v>1516</v>
      </c>
      <c r="CJ337" s="60">
        <v>11.69</v>
      </c>
      <c r="CK337" s="60">
        <v>2623431000</v>
      </c>
      <c r="CL337" s="60" t="s">
        <v>544</v>
      </c>
      <c r="CM337" s="85">
        <v>100236</v>
      </c>
      <c r="CN337" s="60">
        <v>3685000</v>
      </c>
      <c r="CO337" s="60">
        <v>-1129744000</v>
      </c>
      <c r="CP337" s="60">
        <v>2957308000</v>
      </c>
      <c r="CQ337" s="60">
        <v>75445967000</v>
      </c>
      <c r="CR337" s="60" t="s">
        <v>544</v>
      </c>
      <c r="CS337" s="60">
        <v>3685000</v>
      </c>
      <c r="CT337" s="60">
        <v>1183770000</v>
      </c>
      <c r="CU337" s="60">
        <v>825150000</v>
      </c>
      <c r="CV337" s="60">
        <v>861363000</v>
      </c>
      <c r="CW337" s="60">
        <v>2008920000</v>
      </c>
      <c r="CX337" s="60">
        <v>2284248000</v>
      </c>
      <c r="CY337" s="60">
        <v>11.69</v>
      </c>
      <c r="CZ337" s="60">
        <f t="shared" si="10"/>
        <v>1</v>
      </c>
      <c r="DA337" s="60" t="str">
        <f t="shared" si="11"/>
        <v>N: parent data from row 1087</v>
      </c>
    </row>
    <row r="338" spans="1:105">
      <c r="A338" s="13" t="s">
        <v>1065</v>
      </c>
      <c r="B338" s="13">
        <v>107713</v>
      </c>
      <c r="C338" s="13">
        <v>2023</v>
      </c>
      <c r="D338" s="13" t="s">
        <v>12</v>
      </c>
      <c r="E338" s="13" t="s">
        <v>13</v>
      </c>
      <c r="F338" s="84" t="s">
        <v>1804</v>
      </c>
      <c r="G338" s="60" t="s">
        <v>1840</v>
      </c>
      <c r="H338" s="60" t="s">
        <v>1827</v>
      </c>
      <c r="I338" s="60" t="s">
        <v>540</v>
      </c>
      <c r="J338" s="60" t="s">
        <v>1516</v>
      </c>
      <c r="K338" s="85">
        <v>100236</v>
      </c>
      <c r="L338" s="60">
        <v>93373306000</v>
      </c>
      <c r="M338" s="60">
        <v>93373306000</v>
      </c>
      <c r="N338" s="60">
        <v>304855000</v>
      </c>
      <c r="O338" s="60">
        <v>161982000</v>
      </c>
      <c r="P338" s="60">
        <v>0.68</v>
      </c>
      <c r="Q338" s="60" t="s">
        <v>544</v>
      </c>
      <c r="R338" s="85">
        <v>7425</v>
      </c>
      <c r="S338" s="85" t="s">
        <v>544</v>
      </c>
      <c r="T338" s="60">
        <v>10789337000</v>
      </c>
      <c r="U338" s="60" t="s">
        <v>544</v>
      </c>
      <c r="V338" s="60">
        <v>13925170000</v>
      </c>
      <c r="W338" s="60" t="s">
        <v>1841</v>
      </c>
      <c r="X338" s="60">
        <v>2662128000</v>
      </c>
      <c r="Y338" s="60">
        <v>75598648000</v>
      </c>
      <c r="Z338" s="60">
        <v>-17.82</v>
      </c>
      <c r="AA338" s="60">
        <v>3052216000</v>
      </c>
      <c r="AB338" s="60">
        <v>65541614000</v>
      </c>
      <c r="AC338" s="60">
        <v>93373306000</v>
      </c>
      <c r="AD338" s="60">
        <v>9.8800000000000008</v>
      </c>
      <c r="AE338" s="60">
        <v>536744000</v>
      </c>
      <c r="AF338" s="60">
        <v>6.51</v>
      </c>
      <c r="AG338" s="60" t="s">
        <v>1842</v>
      </c>
      <c r="AH338" s="60" t="s">
        <v>544</v>
      </c>
      <c r="AI338" s="60">
        <v>9271951000</v>
      </c>
      <c r="AJ338" s="60">
        <v>25130434000</v>
      </c>
      <c r="AK338" s="60">
        <v>2.95</v>
      </c>
      <c r="AL338" s="60">
        <v>78650864000</v>
      </c>
      <c r="AM338" s="60">
        <v>2749644000</v>
      </c>
      <c r="AN338" s="60">
        <v>1672927000</v>
      </c>
      <c r="AO338" s="60">
        <v>308973000</v>
      </c>
      <c r="AP338" s="60">
        <v>10314367000</v>
      </c>
      <c r="AQ338" s="60">
        <v>93373306000</v>
      </c>
      <c r="AR338" s="60">
        <v>0.47</v>
      </c>
      <c r="AS338" s="60">
        <v>9828711000</v>
      </c>
      <c r="AT338" s="60">
        <v>17873125000</v>
      </c>
      <c r="AU338" s="85">
        <v>107713</v>
      </c>
      <c r="AV338" s="60" t="s">
        <v>544</v>
      </c>
      <c r="AW338" s="60" t="s">
        <v>544</v>
      </c>
      <c r="AX338" s="60" t="s">
        <v>544</v>
      </c>
      <c r="AY338" s="60">
        <v>25667178000</v>
      </c>
      <c r="AZ338" s="60">
        <v>19521795000</v>
      </c>
      <c r="BA338" s="60">
        <v>6756363000</v>
      </c>
      <c r="BB338" s="60" t="s">
        <v>1808</v>
      </c>
      <c r="BC338" s="60">
        <v>93843110000</v>
      </c>
      <c r="BD338" s="60">
        <v>716754000</v>
      </c>
      <c r="BE338" s="60">
        <v>3261225000</v>
      </c>
      <c r="BF338" s="60" t="s">
        <v>544</v>
      </c>
      <c r="BG338" s="60">
        <v>261744000</v>
      </c>
      <c r="BH338" s="60">
        <v>64221836000</v>
      </c>
      <c r="BI338" s="60">
        <v>308307000</v>
      </c>
      <c r="BJ338" s="60">
        <v>13925170000</v>
      </c>
      <c r="BK338" s="60">
        <v>2676462000</v>
      </c>
      <c r="BL338" s="85" t="s">
        <v>544</v>
      </c>
      <c r="BM338" s="60" t="s">
        <v>544</v>
      </c>
      <c r="BN338" s="60">
        <v>-2051195000</v>
      </c>
      <c r="BO338" s="60">
        <v>88766443000</v>
      </c>
      <c r="BP338" s="60">
        <v>63505082000</v>
      </c>
      <c r="BQ338" s="60">
        <v>5368095000</v>
      </c>
      <c r="BR338" s="60" t="s">
        <v>544</v>
      </c>
      <c r="BS338" s="60">
        <v>1870137000</v>
      </c>
      <c r="BT338" s="60" t="s">
        <v>544</v>
      </c>
      <c r="BU338" s="60">
        <v>3604834000</v>
      </c>
      <c r="BV338" s="60" t="s">
        <v>544</v>
      </c>
      <c r="BW338" s="60">
        <v>6756363000</v>
      </c>
      <c r="BX338" s="60">
        <v>9271951000</v>
      </c>
      <c r="BY338" s="60" t="s">
        <v>544</v>
      </c>
      <c r="BZ338" s="60">
        <v>-2735102000</v>
      </c>
      <c r="CA338" s="60" t="s">
        <v>544</v>
      </c>
      <c r="CB338" s="60" t="s">
        <v>2081</v>
      </c>
      <c r="CC338" s="60">
        <v>1146518000</v>
      </c>
      <c r="CD338" s="60">
        <v>1005701000</v>
      </c>
      <c r="CE338" s="60">
        <v>-2224688000</v>
      </c>
      <c r="CF338" s="60">
        <v>10314367000</v>
      </c>
      <c r="CG338" s="60">
        <v>730221000</v>
      </c>
      <c r="CH338" s="60">
        <v>110065000</v>
      </c>
      <c r="CI338" s="60" t="s">
        <v>1516</v>
      </c>
      <c r="CJ338" s="60">
        <v>14.15</v>
      </c>
      <c r="CK338" s="60">
        <v>4335055000</v>
      </c>
      <c r="CL338" s="60" t="s">
        <v>544</v>
      </c>
      <c r="CM338" s="85">
        <v>100236</v>
      </c>
      <c r="CN338" s="60">
        <v>-2973000</v>
      </c>
      <c r="CO338" s="60">
        <v>308307000</v>
      </c>
      <c r="CP338" s="60">
        <v>610933000</v>
      </c>
      <c r="CQ338" s="60">
        <v>75598648000</v>
      </c>
      <c r="CR338" s="60" t="s">
        <v>544</v>
      </c>
      <c r="CS338" s="60">
        <v>-2973000</v>
      </c>
      <c r="CT338" s="60">
        <v>1277607000</v>
      </c>
      <c r="CU338" s="60">
        <v>1398855000</v>
      </c>
      <c r="CV338" s="60">
        <v>-2224688000</v>
      </c>
      <c r="CW338" s="60">
        <v>2676462000</v>
      </c>
      <c r="CX338" s="60">
        <v>2662128000</v>
      </c>
      <c r="CY338" s="60">
        <v>14.15</v>
      </c>
      <c r="CZ338" s="60">
        <f t="shared" si="10"/>
        <v>1</v>
      </c>
      <c r="DA338" s="60" t="str">
        <f t="shared" si="11"/>
        <v>N: parent data from row 1087</v>
      </c>
    </row>
    <row r="339" spans="1:105">
      <c r="A339" s="13" t="s">
        <v>1066</v>
      </c>
      <c r="B339" s="13">
        <v>1002484</v>
      </c>
      <c r="C339" s="13">
        <v>2022</v>
      </c>
      <c r="D339" s="13" t="s">
        <v>10</v>
      </c>
      <c r="E339" s="13" t="s">
        <v>507</v>
      </c>
      <c r="F339" s="84" t="s">
        <v>1970</v>
      </c>
      <c r="G339" s="60" t="s">
        <v>2005</v>
      </c>
      <c r="H339" s="60" t="s">
        <v>2308</v>
      </c>
      <c r="I339" s="60" t="s">
        <v>2007</v>
      </c>
      <c r="J339" s="60" t="s">
        <v>1066</v>
      </c>
      <c r="K339" s="85">
        <v>1002484</v>
      </c>
      <c r="L339" s="60">
        <v>615309100000</v>
      </c>
      <c r="M339" s="60">
        <v>8116774001.9762001</v>
      </c>
      <c r="N339" s="60">
        <v>255013052.2227</v>
      </c>
      <c r="O339" s="60">
        <v>73377031.781299993</v>
      </c>
      <c r="P339" s="60">
        <v>-0.49</v>
      </c>
      <c r="Q339" s="60" t="s">
        <v>544</v>
      </c>
      <c r="R339" s="85">
        <v>5367</v>
      </c>
      <c r="S339" s="85">
        <v>727</v>
      </c>
      <c r="T339" s="60">
        <v>2956373472.0587001</v>
      </c>
      <c r="U339" s="60">
        <v>15699057.172700001</v>
      </c>
      <c r="V339" s="60">
        <v>427775233.69260001</v>
      </c>
      <c r="W339" s="60" t="s">
        <v>2008</v>
      </c>
      <c r="X339" s="60">
        <v>252811411.4849</v>
      </c>
      <c r="Y339" s="60">
        <v>6284573592.6604996</v>
      </c>
      <c r="Z339" s="60">
        <v>12.26</v>
      </c>
      <c r="AA339" s="60">
        <v>329893900.92500001</v>
      </c>
      <c r="AB339" s="60">
        <v>4211894389.7498002</v>
      </c>
      <c r="AC339" s="60">
        <v>8116774001.9762001</v>
      </c>
      <c r="AD339" s="60">
        <v>9.93</v>
      </c>
      <c r="AE339" s="60">
        <v>679373038.5395</v>
      </c>
      <c r="AF339" s="60">
        <v>11.23</v>
      </c>
      <c r="AG339" s="60" t="s">
        <v>2009</v>
      </c>
      <c r="AH339" s="60" t="s">
        <v>544</v>
      </c>
      <c r="AI339" s="60">
        <v>833225381.79659998</v>
      </c>
      <c r="AJ339" s="60">
        <v>268488043.3175</v>
      </c>
      <c r="AK339" s="60">
        <v>3.68</v>
      </c>
      <c r="AL339" s="60">
        <v>6991626096.5099001</v>
      </c>
      <c r="AM339" s="60">
        <v>234921266.67559999</v>
      </c>
      <c r="AN339" s="60">
        <v>288665572.81190002</v>
      </c>
      <c r="AO339" s="60">
        <v>394816579.50739998</v>
      </c>
      <c r="AP339" s="60">
        <v>868745801.29820001</v>
      </c>
      <c r="AQ339" s="60">
        <v>8116774001.9762001</v>
      </c>
      <c r="AR339" s="60">
        <v>4.67</v>
      </c>
      <c r="AS339" s="60">
        <v>864236988.81050003</v>
      </c>
      <c r="AT339" s="60">
        <v>3948201411.7901001</v>
      </c>
      <c r="AU339" s="85">
        <v>1002484</v>
      </c>
      <c r="AV339" s="60" t="s">
        <v>544</v>
      </c>
      <c r="AW339" s="60" t="s">
        <v>544</v>
      </c>
      <c r="AX339" s="60" t="s">
        <v>544</v>
      </c>
      <c r="AY339" s="60">
        <v>947861081.85689998</v>
      </c>
      <c r="AZ339" s="60">
        <v>1582554928.1909001</v>
      </c>
      <c r="BA339" s="60">
        <v>138207370.72819999</v>
      </c>
      <c r="BB339" s="60" t="s">
        <v>1808</v>
      </c>
      <c r="BC339" s="60">
        <v>8388744568.6896</v>
      </c>
      <c r="BD339" s="60">
        <v>138207370.72819999</v>
      </c>
      <c r="BE339" s="60" t="s">
        <v>544</v>
      </c>
      <c r="BF339" s="60">
        <v>29592214.9025</v>
      </c>
      <c r="BG339" s="60">
        <v>7251299.6621000003</v>
      </c>
      <c r="BH339" s="60">
        <v>5462045098.0677004</v>
      </c>
      <c r="BI339" s="60">
        <v>100276886.7401</v>
      </c>
      <c r="BJ339" s="60">
        <v>427775233.69260001</v>
      </c>
      <c r="BK339" s="60">
        <v>142499844.64129999</v>
      </c>
      <c r="BL339" s="85" t="s">
        <v>544</v>
      </c>
      <c r="BM339" s="60" t="s">
        <v>544</v>
      </c>
      <c r="BN339" s="60">
        <v>100114632.8091</v>
      </c>
      <c r="BO339" s="60">
        <v>7430637744.7052002</v>
      </c>
      <c r="BP339" s="60">
        <v>5323837727.3395996</v>
      </c>
      <c r="BQ339" s="60">
        <v>487281533.08410001</v>
      </c>
      <c r="BR339" s="60" t="s">
        <v>544</v>
      </c>
      <c r="BS339" s="60">
        <v>90180207.166999996</v>
      </c>
      <c r="BT339" s="60">
        <v>6350328.6470999997</v>
      </c>
      <c r="BU339" s="60">
        <v>455628825.1724</v>
      </c>
      <c r="BV339" s="60">
        <v>963024569.1437</v>
      </c>
      <c r="BW339" s="60">
        <v>4692288705.1632004</v>
      </c>
      <c r="BX339" s="60">
        <v>833225381.79659998</v>
      </c>
      <c r="BY339" s="60" t="s">
        <v>544</v>
      </c>
      <c r="BZ339" s="60" t="s">
        <v>544</v>
      </c>
      <c r="CA339" s="60" t="s">
        <v>544</v>
      </c>
      <c r="CB339" s="60" t="s">
        <v>544</v>
      </c>
      <c r="CC339" s="60">
        <v>279616288.53289998</v>
      </c>
      <c r="CD339" s="60">
        <v>28315289.657299999</v>
      </c>
      <c r="CE339" s="60">
        <v>129957483.8651</v>
      </c>
      <c r="CF339" s="60">
        <v>868745801.29820001</v>
      </c>
      <c r="CG339" s="60">
        <v>85848159.124400005</v>
      </c>
      <c r="CH339" s="60" t="s">
        <v>544</v>
      </c>
      <c r="CI339" s="60" t="s">
        <v>1066</v>
      </c>
      <c r="CJ339" s="60">
        <v>19.78</v>
      </c>
      <c r="CK339" s="60">
        <v>541476984.2967</v>
      </c>
      <c r="CL339" s="60">
        <v>227.27</v>
      </c>
      <c r="CM339" s="85">
        <v>1002484</v>
      </c>
      <c r="CN339" s="60" t="s">
        <v>544</v>
      </c>
      <c r="CO339" s="60">
        <v>100276886.7401</v>
      </c>
      <c r="CP339" s="60">
        <v>352926044.29400003</v>
      </c>
      <c r="CQ339" s="60">
        <v>6284573592.6604996</v>
      </c>
      <c r="CR339" s="60" t="s">
        <v>544</v>
      </c>
      <c r="CS339" s="60" t="s">
        <v>544</v>
      </c>
      <c r="CT339" s="60">
        <v>66673174.244000003</v>
      </c>
      <c r="CU339" s="60">
        <v>75826670.397300005</v>
      </c>
      <c r="CV339" s="60">
        <v>129957483.8651</v>
      </c>
      <c r="CW339" s="60">
        <v>142499844.64129999</v>
      </c>
      <c r="CX339" s="60">
        <v>252811411.4849</v>
      </c>
      <c r="CY339" s="60">
        <v>19.78</v>
      </c>
      <c r="CZ339" s="60">
        <f t="shared" si="10"/>
        <v>75.807100191552706</v>
      </c>
      <c r="DA339" s="60" t="str">
        <f t="shared" si="11"/>
        <v>Y</v>
      </c>
    </row>
    <row r="340" spans="1:105">
      <c r="A340" s="13" t="s">
        <v>1066</v>
      </c>
      <c r="B340" s="13">
        <v>1002484</v>
      </c>
      <c r="C340" s="13">
        <v>2023</v>
      </c>
      <c r="D340" s="13" t="s">
        <v>10</v>
      </c>
      <c r="E340" s="13" t="s">
        <v>507</v>
      </c>
      <c r="F340" s="84" t="s">
        <v>1966</v>
      </c>
      <c r="G340" s="60" t="s">
        <v>2005</v>
      </c>
      <c r="H340" s="60" t="s">
        <v>2308</v>
      </c>
      <c r="I340" s="60" t="s">
        <v>2007</v>
      </c>
      <c r="J340" s="60" t="s">
        <v>1066</v>
      </c>
      <c r="K340" s="85">
        <v>1002484</v>
      </c>
      <c r="L340" s="60">
        <v>665945600000</v>
      </c>
      <c r="M340" s="60">
        <v>8099862702.5472002</v>
      </c>
      <c r="N340" s="60">
        <v>233548091.11919999</v>
      </c>
      <c r="O340" s="60">
        <v>80883614.174999997</v>
      </c>
      <c r="P340" s="60">
        <v>-0.34</v>
      </c>
      <c r="Q340" s="60" t="s">
        <v>544</v>
      </c>
      <c r="R340" s="85">
        <v>6019</v>
      </c>
      <c r="S340" s="85">
        <v>752</v>
      </c>
      <c r="T340" s="60">
        <v>2792647261.4586</v>
      </c>
      <c r="U340" s="60">
        <v>9180594.2826000005</v>
      </c>
      <c r="V340" s="60">
        <v>409549619.26910001</v>
      </c>
      <c r="W340" s="60" t="s">
        <v>2008</v>
      </c>
      <c r="X340" s="60">
        <v>263060271.78600001</v>
      </c>
      <c r="Y340" s="60">
        <v>6347632925.0236998</v>
      </c>
      <c r="Z340" s="60">
        <v>13.36</v>
      </c>
      <c r="AA340" s="60">
        <v>216451849.30199999</v>
      </c>
      <c r="AB340" s="60">
        <v>4104974779.2358999</v>
      </c>
      <c r="AC340" s="60">
        <v>8099862702.5472002</v>
      </c>
      <c r="AD340" s="60">
        <v>10.4</v>
      </c>
      <c r="AE340" s="60">
        <v>708213276.83150005</v>
      </c>
      <c r="AF340" s="60">
        <v>9.98</v>
      </c>
      <c r="AG340" s="60" t="s">
        <v>2009</v>
      </c>
      <c r="AH340" s="60" t="s">
        <v>544</v>
      </c>
      <c r="AI340" s="60">
        <v>873387347.33640003</v>
      </c>
      <c r="AJ340" s="60">
        <v>256765945.41980001</v>
      </c>
      <c r="AK340" s="60">
        <v>3.69</v>
      </c>
      <c r="AL340" s="60">
        <v>6918351355.5272999</v>
      </c>
      <c r="AM340" s="60">
        <v>231554583.69620001</v>
      </c>
      <c r="AN340" s="60">
        <v>310341305.37739998</v>
      </c>
      <c r="AO340" s="60">
        <v>405760860.49980003</v>
      </c>
      <c r="AP340" s="60">
        <v>907016686.40900004</v>
      </c>
      <c r="AQ340" s="60">
        <v>8099862702.5472002</v>
      </c>
      <c r="AR340" s="60">
        <v>4.34</v>
      </c>
      <c r="AS340" s="60">
        <v>897994210.46990001</v>
      </c>
      <c r="AT340" s="60">
        <v>3862028377.0380001</v>
      </c>
      <c r="AU340" s="85">
        <v>1002484</v>
      </c>
      <c r="AV340" s="60" t="s">
        <v>544</v>
      </c>
      <c r="AW340" s="60">
        <v>328773039.04970002</v>
      </c>
      <c r="AX340" s="60" t="s">
        <v>544</v>
      </c>
      <c r="AY340" s="60">
        <v>964979222.25119996</v>
      </c>
      <c r="AZ340" s="60">
        <v>1743270548.9219</v>
      </c>
      <c r="BA340" s="60">
        <v>144515300.77919999</v>
      </c>
      <c r="BB340" s="60" t="s">
        <v>1808</v>
      </c>
      <c r="BC340" s="60">
        <v>83970573190.689896</v>
      </c>
      <c r="BD340" s="60">
        <v>144515300.77919999</v>
      </c>
      <c r="BE340" s="60" t="s">
        <v>544</v>
      </c>
      <c r="BF340" s="60" t="s">
        <v>544</v>
      </c>
      <c r="BG340" s="60">
        <v>7680902.6092999997</v>
      </c>
      <c r="BH340" s="60">
        <v>5381072519.3374996</v>
      </c>
      <c r="BI340" s="60">
        <v>114025218.9726</v>
      </c>
      <c r="BJ340" s="60">
        <v>409549619.26910001</v>
      </c>
      <c r="BK340" s="60">
        <v>140320299.49669999</v>
      </c>
      <c r="BL340" s="85" t="s">
        <v>544</v>
      </c>
      <c r="BM340" s="60" t="s">
        <v>544</v>
      </c>
      <c r="BN340" s="60">
        <v>98547865.733899996</v>
      </c>
      <c r="BO340" s="60">
        <v>7387796203.3142004</v>
      </c>
      <c r="BP340" s="60">
        <v>5236557218.5583</v>
      </c>
      <c r="BQ340" s="60">
        <v>402986491.71890002</v>
      </c>
      <c r="BR340" s="60" t="s">
        <v>544</v>
      </c>
      <c r="BS340" s="60">
        <v>142266371.41670001</v>
      </c>
      <c r="BT340" s="60">
        <v>25493542.151999999</v>
      </c>
      <c r="BU340" s="60">
        <v>462301547.54549998</v>
      </c>
      <c r="BV340" s="60">
        <v>1038833867.9102</v>
      </c>
      <c r="BW340" s="60">
        <v>153697111.35679999</v>
      </c>
      <c r="BX340" s="60">
        <v>873387347.33640003</v>
      </c>
      <c r="BY340" s="60" t="s">
        <v>544</v>
      </c>
      <c r="BZ340" s="60">
        <v>-3389814.0257000001</v>
      </c>
      <c r="CA340" s="60" t="s">
        <v>544</v>
      </c>
      <c r="CB340" s="60" t="s">
        <v>544</v>
      </c>
      <c r="CC340" s="60">
        <v>277371198.16769999</v>
      </c>
      <c r="CD340" s="60">
        <v>24695652.664799999</v>
      </c>
      <c r="CE340" s="60">
        <v>143216297.7726</v>
      </c>
      <c r="CF340" s="60">
        <v>907016686.40900004</v>
      </c>
      <c r="CG340" s="60">
        <v>111100029.6179</v>
      </c>
      <c r="CH340" s="60" t="s">
        <v>544</v>
      </c>
      <c r="CI340" s="60" t="s">
        <v>1066</v>
      </c>
      <c r="CJ340" s="60">
        <v>21.27</v>
      </c>
      <c r="CK340" s="60">
        <v>573401577.16340005</v>
      </c>
      <c r="CL340" s="60">
        <v>230.37</v>
      </c>
      <c r="CM340" s="85">
        <v>1002484</v>
      </c>
      <c r="CN340" s="60" t="s">
        <v>544</v>
      </c>
      <c r="CO340" s="60">
        <v>114025218.9726</v>
      </c>
      <c r="CP340" s="60">
        <v>361608137.51990002</v>
      </c>
      <c r="CQ340" s="60">
        <v>6347632925.0236998</v>
      </c>
      <c r="CR340" s="60" t="s">
        <v>544</v>
      </c>
      <c r="CS340" s="60" t="s">
        <v>544</v>
      </c>
      <c r="CT340" s="60">
        <v>64753110.548100002</v>
      </c>
      <c r="CU340" s="60">
        <v>75567188.948599994</v>
      </c>
      <c r="CV340" s="60">
        <v>143216297.7726</v>
      </c>
      <c r="CW340" s="60">
        <v>140320299.49669999</v>
      </c>
      <c r="CX340" s="60">
        <v>263060271.78600001</v>
      </c>
      <c r="CY340" s="60">
        <v>21.27</v>
      </c>
      <c r="CZ340" s="60">
        <f t="shared" si="10"/>
        <v>82.216899774187169</v>
      </c>
      <c r="DA340" s="60" t="str">
        <f t="shared" si="11"/>
        <v>Y</v>
      </c>
    </row>
    <row r="341" spans="1:105">
      <c r="A341" s="13" t="s">
        <v>1067</v>
      </c>
      <c r="B341" s="13">
        <v>113338</v>
      </c>
      <c r="C341" s="13">
        <v>2022</v>
      </c>
      <c r="D341" s="13" t="s">
        <v>11</v>
      </c>
      <c r="E341" s="13" t="s">
        <v>13</v>
      </c>
      <c r="F341" s="84" t="s">
        <v>1812</v>
      </c>
      <c r="G341" s="60" t="s">
        <v>1840</v>
      </c>
      <c r="H341" s="60" t="s">
        <v>1919</v>
      </c>
      <c r="I341" s="60" t="s">
        <v>540</v>
      </c>
      <c r="J341" s="60" t="s">
        <v>1179</v>
      </c>
      <c r="K341" s="85">
        <v>1137530</v>
      </c>
      <c r="L341" s="60">
        <v>188842900000</v>
      </c>
      <c r="M341" s="60">
        <v>188842900000</v>
      </c>
      <c r="N341" s="60">
        <v>165800000</v>
      </c>
      <c r="O341" s="60">
        <v>111000000</v>
      </c>
      <c r="P341" s="60">
        <v>-0.06</v>
      </c>
      <c r="Q341" s="60" t="s">
        <v>544</v>
      </c>
      <c r="R341" s="85">
        <v>1140</v>
      </c>
      <c r="S341" s="85">
        <v>17</v>
      </c>
      <c r="T341" s="60">
        <v>99990500000</v>
      </c>
      <c r="U341" s="60" t="s">
        <v>544</v>
      </c>
      <c r="V341" s="60" t="s">
        <v>544</v>
      </c>
      <c r="W341" s="60" t="s">
        <v>1841</v>
      </c>
      <c r="X341" s="60">
        <v>2035200000</v>
      </c>
      <c r="Y341" s="60" t="s">
        <v>544</v>
      </c>
      <c r="Z341" s="60">
        <v>13.17</v>
      </c>
      <c r="AA341" s="60">
        <v>20009000000</v>
      </c>
      <c r="AB341" s="60">
        <v>93045700000</v>
      </c>
      <c r="AC341" s="60">
        <v>188842900000</v>
      </c>
      <c r="AD341" s="60">
        <v>6.8</v>
      </c>
      <c r="AE341" s="60" t="s">
        <v>544</v>
      </c>
      <c r="AF341" s="60">
        <v>7.04</v>
      </c>
      <c r="AG341" s="60" t="s">
        <v>1842</v>
      </c>
      <c r="AH341" s="60" t="s">
        <v>544</v>
      </c>
      <c r="AI341" s="60">
        <v>12456500000</v>
      </c>
      <c r="AJ341" s="60" t="s">
        <v>544</v>
      </c>
      <c r="AK341" s="60">
        <v>1.1499999999999999</v>
      </c>
      <c r="AL341" s="60">
        <v>20009000000</v>
      </c>
      <c r="AM341" s="60">
        <v>2404700000</v>
      </c>
      <c r="AN341" s="60">
        <v>2864200000</v>
      </c>
      <c r="AO341" s="60">
        <v>895700000</v>
      </c>
      <c r="AP341" s="60">
        <v>8592100000</v>
      </c>
      <c r="AQ341" s="60">
        <v>188842900000</v>
      </c>
      <c r="AR341" s="60">
        <v>0.12</v>
      </c>
      <c r="AS341" s="60">
        <v>10518700000</v>
      </c>
      <c r="AT341" s="60">
        <v>140088500000</v>
      </c>
      <c r="AU341" s="85">
        <v>113338</v>
      </c>
      <c r="AV341" s="60" t="s">
        <v>544</v>
      </c>
      <c r="AW341" s="60" t="s">
        <v>544</v>
      </c>
      <c r="AX341" s="60" t="s">
        <v>544</v>
      </c>
      <c r="AY341" s="60" t="s">
        <v>544</v>
      </c>
      <c r="AZ341" s="60">
        <v>33097000000</v>
      </c>
      <c r="BA341" s="60" t="s">
        <v>544</v>
      </c>
      <c r="BB341" s="60" t="s">
        <v>1808</v>
      </c>
      <c r="BC341" s="60" t="s">
        <v>544</v>
      </c>
      <c r="BD341" s="60">
        <v>681900000</v>
      </c>
      <c r="BE341" s="60" t="s">
        <v>544</v>
      </c>
      <c r="BF341" s="60">
        <v>12401000000</v>
      </c>
      <c r="BG341" s="60">
        <v>158100000</v>
      </c>
      <c r="BH341" s="60">
        <v>140088500000</v>
      </c>
      <c r="BI341" s="60">
        <v>-633500000</v>
      </c>
      <c r="BJ341" s="60" t="s">
        <v>544</v>
      </c>
      <c r="BK341" s="60">
        <v>579900000</v>
      </c>
      <c r="BL341" s="85" t="s">
        <v>544</v>
      </c>
      <c r="BM341" s="60" t="s">
        <v>544</v>
      </c>
      <c r="BN341" s="60">
        <v>213700000</v>
      </c>
      <c r="BO341" s="60">
        <v>185904400000</v>
      </c>
      <c r="BP341" s="60">
        <v>139406600000</v>
      </c>
      <c r="BQ341" s="60" t="s">
        <v>544</v>
      </c>
      <c r="BR341" s="60" t="s">
        <v>544</v>
      </c>
      <c r="BS341" s="60">
        <v>1985000000</v>
      </c>
      <c r="BT341" s="60" t="s">
        <v>544</v>
      </c>
      <c r="BU341" s="60">
        <v>3909000000</v>
      </c>
      <c r="BV341" s="60">
        <v>40098000000</v>
      </c>
      <c r="BW341" s="60" t="s">
        <v>544</v>
      </c>
      <c r="BX341" s="60">
        <v>10815200000</v>
      </c>
      <c r="BY341" s="60" t="s">
        <v>544</v>
      </c>
      <c r="BZ341" s="60">
        <v>1400000</v>
      </c>
      <c r="CA341" s="60" t="s">
        <v>544</v>
      </c>
      <c r="CB341" s="60" t="s">
        <v>1994</v>
      </c>
      <c r="CC341" s="60" t="s">
        <v>544</v>
      </c>
      <c r="CD341" s="60">
        <v>57800000</v>
      </c>
      <c r="CE341" s="60">
        <v>1559100000</v>
      </c>
      <c r="CF341" s="60">
        <v>8592100000</v>
      </c>
      <c r="CG341" s="60">
        <v>839100000</v>
      </c>
      <c r="CH341" s="60">
        <v>42800000</v>
      </c>
      <c r="CI341" s="60" t="s">
        <v>1179</v>
      </c>
      <c r="CJ341" s="60">
        <v>13.39</v>
      </c>
      <c r="CK341" s="60">
        <v>4899400000</v>
      </c>
      <c r="CL341" s="60" t="s">
        <v>544</v>
      </c>
      <c r="CM341" s="85">
        <v>1137530</v>
      </c>
      <c r="CN341" s="60" t="s">
        <v>544</v>
      </c>
      <c r="CO341" s="60">
        <v>-633500000</v>
      </c>
      <c r="CP341" s="60">
        <v>2248900000</v>
      </c>
      <c r="CQ341" s="60" t="s">
        <v>544</v>
      </c>
      <c r="CR341" s="60">
        <v>151300000</v>
      </c>
      <c r="CS341" s="60" t="s">
        <v>544</v>
      </c>
      <c r="CT341" s="60">
        <v>238100000</v>
      </c>
      <c r="CU341" s="60">
        <v>341800000</v>
      </c>
      <c r="CV341" s="60">
        <v>1559100000</v>
      </c>
      <c r="CW341" s="60">
        <v>579900000</v>
      </c>
      <c r="CX341" s="60">
        <v>2035200000</v>
      </c>
      <c r="CY341" s="60">
        <v>11.62</v>
      </c>
      <c r="CZ341" s="60">
        <f t="shared" si="10"/>
        <v>1</v>
      </c>
      <c r="DA341" s="60" t="str">
        <f t="shared" si="11"/>
        <v>N: parent data from row 527</v>
      </c>
    </row>
    <row r="342" spans="1:105">
      <c r="A342" s="13" t="s">
        <v>1067</v>
      </c>
      <c r="B342" s="13">
        <v>113338</v>
      </c>
      <c r="C342" s="13">
        <v>2023</v>
      </c>
      <c r="D342" s="13" t="s">
        <v>11</v>
      </c>
      <c r="E342" s="13" t="s">
        <v>13</v>
      </c>
      <c r="F342" s="84" t="s">
        <v>1804</v>
      </c>
      <c r="G342" s="60" t="s">
        <v>1840</v>
      </c>
      <c r="H342" s="60" t="s">
        <v>1919</v>
      </c>
      <c r="I342" s="60" t="s">
        <v>540</v>
      </c>
      <c r="J342" s="60" t="s">
        <v>1179</v>
      </c>
      <c r="K342" s="85">
        <v>1137530</v>
      </c>
      <c r="L342" s="60">
        <v>194359000000</v>
      </c>
      <c r="M342" s="60">
        <v>194359000000</v>
      </c>
      <c r="N342" s="60">
        <v>383000000</v>
      </c>
      <c r="O342" s="60">
        <v>79000000</v>
      </c>
      <c r="P342" s="60">
        <v>-7.0000000000000007E-2</v>
      </c>
      <c r="Q342" s="60" t="s">
        <v>544</v>
      </c>
      <c r="R342" s="85">
        <v>1199</v>
      </c>
      <c r="S342" s="85">
        <v>17</v>
      </c>
      <c r="T342" s="60">
        <v>110230000000</v>
      </c>
      <c r="U342" s="60" t="s">
        <v>544</v>
      </c>
      <c r="V342" s="60" t="s">
        <v>544</v>
      </c>
      <c r="W342" s="60" t="s">
        <v>1841</v>
      </c>
      <c r="X342" s="60">
        <v>2023000000</v>
      </c>
      <c r="Y342" s="60" t="s">
        <v>544</v>
      </c>
      <c r="Z342" s="60">
        <v>14.24</v>
      </c>
      <c r="AA342" s="60">
        <v>13104000000</v>
      </c>
      <c r="AB342" s="60">
        <v>96626000000</v>
      </c>
      <c r="AC342" s="60">
        <v>194359000000</v>
      </c>
      <c r="AD342" s="60">
        <v>6.79</v>
      </c>
      <c r="AE342" s="60" t="s">
        <v>544</v>
      </c>
      <c r="AF342" s="60">
        <v>2.9</v>
      </c>
      <c r="AG342" s="60" t="s">
        <v>1842</v>
      </c>
      <c r="AH342" s="60" t="s">
        <v>544</v>
      </c>
      <c r="AI342" s="60">
        <v>12819000000</v>
      </c>
      <c r="AJ342" s="60" t="s">
        <v>544</v>
      </c>
      <c r="AK342" s="60">
        <v>1.0900000000000001</v>
      </c>
      <c r="AL342" s="60">
        <v>13104000000</v>
      </c>
      <c r="AM342" s="60">
        <v>2992000000</v>
      </c>
      <c r="AN342" s="60">
        <v>7086000000</v>
      </c>
      <c r="AO342" s="60">
        <v>1013000000</v>
      </c>
      <c r="AP342" s="60">
        <v>9568000000</v>
      </c>
      <c r="AQ342" s="60">
        <v>194359000000</v>
      </c>
      <c r="AR342" s="60">
        <v>0.26</v>
      </c>
      <c r="AS342" s="60">
        <v>11092000000</v>
      </c>
      <c r="AT342" s="60">
        <v>148015000000</v>
      </c>
      <c r="AU342" s="85">
        <v>113338</v>
      </c>
      <c r="AV342" s="60" t="s">
        <v>544</v>
      </c>
      <c r="AW342" s="60" t="s">
        <v>544</v>
      </c>
      <c r="AX342" s="60" t="s">
        <v>544</v>
      </c>
      <c r="AY342" s="60" t="s">
        <v>544</v>
      </c>
      <c r="AZ342" s="60">
        <v>38343000000</v>
      </c>
      <c r="BA342" s="60" t="s">
        <v>544</v>
      </c>
      <c r="BB342" s="60" t="s">
        <v>1808</v>
      </c>
      <c r="BC342" s="60" t="s">
        <v>544</v>
      </c>
      <c r="BD342" s="60">
        <v>730000000</v>
      </c>
      <c r="BE342" s="60" t="s">
        <v>544</v>
      </c>
      <c r="BF342" s="60">
        <v>4615000000</v>
      </c>
      <c r="BG342" s="60">
        <v>219000000</v>
      </c>
      <c r="BH342" s="60">
        <v>148015000000</v>
      </c>
      <c r="BI342" s="60">
        <v>1910000000</v>
      </c>
      <c r="BJ342" s="60" t="s">
        <v>544</v>
      </c>
      <c r="BK342" s="60">
        <v>595000000</v>
      </c>
      <c r="BL342" s="85" t="s">
        <v>544</v>
      </c>
      <c r="BM342" s="60" t="s">
        <v>544</v>
      </c>
      <c r="BN342" s="60">
        <v>283000000</v>
      </c>
      <c r="BO342" s="60">
        <v>191055000000</v>
      </c>
      <c r="BP342" s="60">
        <v>147285000000</v>
      </c>
      <c r="BQ342" s="60" t="s">
        <v>544</v>
      </c>
      <c r="BR342" s="60" t="s">
        <v>544</v>
      </c>
      <c r="BS342" s="60">
        <v>2239000000</v>
      </c>
      <c r="BT342" s="60" t="s">
        <v>544</v>
      </c>
      <c r="BU342" s="60">
        <v>7266000000</v>
      </c>
      <c r="BV342" s="60">
        <v>37785000000</v>
      </c>
      <c r="BW342" s="60" t="s">
        <v>544</v>
      </c>
      <c r="BX342" s="60">
        <v>11194000000</v>
      </c>
      <c r="BY342" s="60" t="s">
        <v>544</v>
      </c>
      <c r="BZ342" s="60">
        <v>-7000000</v>
      </c>
      <c r="CA342" s="60" t="s">
        <v>544</v>
      </c>
      <c r="CB342" s="60" t="s">
        <v>2081</v>
      </c>
      <c r="CC342" s="60" t="s">
        <v>544</v>
      </c>
      <c r="CD342" s="60">
        <v>52000000</v>
      </c>
      <c r="CE342" s="60">
        <v>1635000000</v>
      </c>
      <c r="CF342" s="60">
        <v>9568000000</v>
      </c>
      <c r="CG342" s="60">
        <v>1667000000</v>
      </c>
      <c r="CH342" s="60">
        <v>15000000</v>
      </c>
      <c r="CI342" s="60" t="s">
        <v>1179</v>
      </c>
      <c r="CJ342" s="60">
        <v>13.27</v>
      </c>
      <c r="CK342" s="60">
        <v>9109000000</v>
      </c>
      <c r="CL342" s="60" t="s">
        <v>544</v>
      </c>
      <c r="CM342" s="85">
        <v>1137530</v>
      </c>
      <c r="CN342" s="60" t="s">
        <v>544</v>
      </c>
      <c r="CO342" s="60">
        <v>1910000000</v>
      </c>
      <c r="CP342" s="60">
        <v>2306000000</v>
      </c>
      <c r="CQ342" s="60" t="s">
        <v>544</v>
      </c>
      <c r="CR342" s="60">
        <v>176000000</v>
      </c>
      <c r="CS342" s="60" t="s">
        <v>544</v>
      </c>
      <c r="CT342" s="60">
        <v>268000000</v>
      </c>
      <c r="CU342" s="60">
        <v>327000000</v>
      </c>
      <c r="CV342" s="60">
        <v>1635000000</v>
      </c>
      <c r="CW342" s="60">
        <v>595000000</v>
      </c>
      <c r="CX342" s="60">
        <v>2023000000</v>
      </c>
      <c r="CY342" s="60">
        <v>11.58</v>
      </c>
      <c r="CZ342" s="60">
        <f t="shared" si="10"/>
        <v>1</v>
      </c>
      <c r="DA342" s="60" t="str">
        <f t="shared" si="11"/>
        <v>N: parent data from row 527</v>
      </c>
    </row>
    <row r="343" spans="1:105">
      <c r="A343" s="13" t="s">
        <v>1068</v>
      </c>
      <c r="B343" s="13">
        <v>1002624</v>
      </c>
      <c r="C343" s="13">
        <v>2022</v>
      </c>
      <c r="D343" s="13" t="s">
        <v>12</v>
      </c>
      <c r="E343" s="13" t="s">
        <v>13</v>
      </c>
      <c r="F343" s="84" t="s">
        <v>1812</v>
      </c>
      <c r="G343" s="60" t="s">
        <v>1840</v>
      </c>
      <c r="H343" s="60" t="s">
        <v>1827</v>
      </c>
      <c r="I343" s="60" t="s">
        <v>540</v>
      </c>
      <c r="J343" s="60" t="s">
        <v>1068</v>
      </c>
      <c r="K343" s="85">
        <v>1002624</v>
      </c>
      <c r="L343" s="60">
        <v>20273936000</v>
      </c>
      <c r="M343" s="60">
        <v>20273936000</v>
      </c>
      <c r="N343" s="60">
        <v>16309000</v>
      </c>
      <c r="O343" s="60">
        <v>1950000</v>
      </c>
      <c r="P343" s="60">
        <v>-0.32</v>
      </c>
      <c r="Q343" s="60" t="s">
        <v>544</v>
      </c>
      <c r="R343" s="85">
        <v>2053</v>
      </c>
      <c r="S343" s="85" t="s">
        <v>544</v>
      </c>
      <c r="T343" s="60">
        <v>2676101000</v>
      </c>
      <c r="U343" s="60" t="s">
        <v>544</v>
      </c>
      <c r="V343" s="60">
        <v>5751515000</v>
      </c>
      <c r="W343" s="60" t="s">
        <v>1841</v>
      </c>
      <c r="X343" s="60">
        <v>629016000</v>
      </c>
      <c r="Y343" s="60">
        <v>16715873000</v>
      </c>
      <c r="Z343" s="60">
        <v>11.75</v>
      </c>
      <c r="AA343" s="60">
        <v>949839000</v>
      </c>
      <c r="AB343" s="60">
        <v>14649966000</v>
      </c>
      <c r="AC343" s="60">
        <v>20273936000</v>
      </c>
      <c r="AD343" s="60">
        <v>9.34</v>
      </c>
      <c r="AE343" s="60">
        <v>41740000</v>
      </c>
      <c r="AF343" s="60">
        <v>1.45</v>
      </c>
      <c r="AG343" s="60" t="s">
        <v>1842</v>
      </c>
      <c r="AH343" s="60" t="s">
        <v>544</v>
      </c>
      <c r="AI343" s="60">
        <v>1885860000</v>
      </c>
      <c r="AJ343" s="60">
        <v>1650459000</v>
      </c>
      <c r="AK343" s="60">
        <v>3.79</v>
      </c>
      <c r="AL343" s="60">
        <v>17760880000</v>
      </c>
      <c r="AM343" s="60">
        <v>208574000</v>
      </c>
      <c r="AN343" s="60">
        <v>23608000</v>
      </c>
      <c r="AO343" s="60">
        <v>264390000</v>
      </c>
      <c r="AP343" s="60">
        <v>2213153000</v>
      </c>
      <c r="AQ343" s="60">
        <v>20273936000</v>
      </c>
      <c r="AR343" s="60">
        <v>0.14000000000000001</v>
      </c>
      <c r="AS343" s="60">
        <v>2723649000</v>
      </c>
      <c r="AT343" s="60">
        <v>3425975000</v>
      </c>
      <c r="AU343" s="85">
        <v>1002624</v>
      </c>
      <c r="AV343" s="60" t="s">
        <v>544</v>
      </c>
      <c r="AW343" s="60" t="s">
        <v>544</v>
      </c>
      <c r="AX343" s="60" t="s">
        <v>544</v>
      </c>
      <c r="AY343" s="60">
        <v>1692199000</v>
      </c>
      <c r="AZ343" s="60">
        <v>6627285000</v>
      </c>
      <c r="BA343" s="60">
        <v>818127000</v>
      </c>
      <c r="BB343" s="60" t="s">
        <v>1808</v>
      </c>
      <c r="BC343" s="60">
        <v>20194781000</v>
      </c>
      <c r="BD343" s="60">
        <v>158438000</v>
      </c>
      <c r="BE343" s="60">
        <v>3648000</v>
      </c>
      <c r="BF343" s="60" t="s">
        <v>544</v>
      </c>
      <c r="BG343" s="60">
        <v>39247000</v>
      </c>
      <c r="BH343" s="60">
        <v>11687816000</v>
      </c>
      <c r="BI343" s="60">
        <v>-292152000</v>
      </c>
      <c r="BJ343" s="60">
        <v>5751515000</v>
      </c>
      <c r="BK343" s="60">
        <v>406836000</v>
      </c>
      <c r="BL343" s="85" t="s">
        <v>544</v>
      </c>
      <c r="BM343" s="60" t="s">
        <v>544</v>
      </c>
      <c r="BN343" s="60">
        <v>96916000</v>
      </c>
      <c r="BO343" s="60">
        <v>18494380000</v>
      </c>
      <c r="BP343" s="60">
        <v>11529378000</v>
      </c>
      <c r="BQ343" s="60">
        <v>29283000</v>
      </c>
      <c r="BR343" s="60" t="s">
        <v>544</v>
      </c>
      <c r="BS343" s="60">
        <v>254928000</v>
      </c>
      <c r="BT343" s="60" t="s">
        <v>544</v>
      </c>
      <c r="BU343" s="60">
        <v>501972000</v>
      </c>
      <c r="BV343" s="60">
        <v>482596000</v>
      </c>
      <c r="BW343" s="60">
        <v>818127000</v>
      </c>
      <c r="BX343" s="60">
        <v>1885860000</v>
      </c>
      <c r="BY343" s="60" t="s">
        <v>544</v>
      </c>
      <c r="BZ343" s="60">
        <v>-9000</v>
      </c>
      <c r="CA343" s="60" t="s">
        <v>544</v>
      </c>
      <c r="CB343" s="60" t="s">
        <v>1898</v>
      </c>
      <c r="CC343" s="60">
        <v>16495000</v>
      </c>
      <c r="CD343" s="60">
        <v>213490000</v>
      </c>
      <c r="CE343" s="60">
        <v>317646000</v>
      </c>
      <c r="CF343" s="60">
        <v>2213153000</v>
      </c>
      <c r="CG343" s="60">
        <v>150652000</v>
      </c>
      <c r="CH343" s="60">
        <v>-910000</v>
      </c>
      <c r="CI343" s="60" t="s">
        <v>1068</v>
      </c>
      <c r="CJ343" s="60">
        <v>12.87</v>
      </c>
      <c r="CK343" s="60">
        <v>652624000</v>
      </c>
      <c r="CL343" s="60" t="s">
        <v>544</v>
      </c>
      <c r="CM343" s="85">
        <v>1002624</v>
      </c>
      <c r="CN343" s="60">
        <v>6290000</v>
      </c>
      <c r="CO343" s="60">
        <v>-292152000</v>
      </c>
      <c r="CP343" s="60">
        <v>725932000</v>
      </c>
      <c r="CQ343" s="60">
        <v>16715873000</v>
      </c>
      <c r="CR343" s="60" t="s">
        <v>544</v>
      </c>
      <c r="CS343" s="60">
        <v>6290000</v>
      </c>
      <c r="CT343" s="60">
        <v>242007000</v>
      </c>
      <c r="CU343" s="60">
        <v>164829000</v>
      </c>
      <c r="CV343" s="60">
        <v>317646000</v>
      </c>
      <c r="CW343" s="60">
        <v>406836000</v>
      </c>
      <c r="CX343" s="60">
        <v>629016000</v>
      </c>
      <c r="CY343" s="60">
        <v>12.87</v>
      </c>
      <c r="CZ343" s="60">
        <f t="shared" si="10"/>
        <v>1</v>
      </c>
      <c r="DA343" s="60" t="str">
        <f t="shared" si="11"/>
        <v>Y</v>
      </c>
    </row>
    <row r="344" spans="1:105">
      <c r="A344" s="13" t="s">
        <v>1068</v>
      </c>
      <c r="B344" s="13">
        <v>1002624</v>
      </c>
      <c r="C344" s="13">
        <v>2023</v>
      </c>
      <c r="D344" s="13" t="s">
        <v>12</v>
      </c>
      <c r="E344" s="13" t="s">
        <v>13</v>
      </c>
      <c r="F344" s="84" t="s">
        <v>1804</v>
      </c>
      <c r="G344" s="60" t="s">
        <v>1840</v>
      </c>
      <c r="H344" s="60" t="s">
        <v>1827</v>
      </c>
      <c r="I344" s="60" t="s">
        <v>540</v>
      </c>
      <c r="J344" s="60" t="s">
        <v>1068</v>
      </c>
      <c r="K344" s="85">
        <v>1002624</v>
      </c>
      <c r="L344" s="60">
        <v>52173596000</v>
      </c>
      <c r="M344" s="60">
        <v>52173596000</v>
      </c>
      <c r="N344" s="60">
        <v>207778000</v>
      </c>
      <c r="O344" s="60">
        <v>209979000</v>
      </c>
      <c r="P344" s="60">
        <v>-0.35</v>
      </c>
      <c r="Q344" s="60" t="s">
        <v>544</v>
      </c>
      <c r="R344" s="85">
        <v>5020</v>
      </c>
      <c r="S344" s="85" t="s">
        <v>544</v>
      </c>
      <c r="T344" s="60">
        <v>7118580000</v>
      </c>
      <c r="U344" s="60" t="s">
        <v>544</v>
      </c>
      <c r="V344" s="60">
        <v>14035992000</v>
      </c>
      <c r="W344" s="60" t="s">
        <v>1841</v>
      </c>
      <c r="X344" s="60">
        <v>1798364000</v>
      </c>
      <c r="Y344" s="60">
        <v>41607058000</v>
      </c>
      <c r="Z344" s="60">
        <v>7.43</v>
      </c>
      <c r="AA344" s="60">
        <v>3950000000</v>
      </c>
      <c r="AB344" s="60">
        <v>40228764000</v>
      </c>
      <c r="AC344" s="60">
        <v>52173596000</v>
      </c>
      <c r="AD344" s="60">
        <v>7.6</v>
      </c>
      <c r="AE344" s="60">
        <v>203761000</v>
      </c>
      <c r="AF344" s="60">
        <v>4.18</v>
      </c>
      <c r="AG344" s="60" t="s">
        <v>1842</v>
      </c>
      <c r="AH344" s="60">
        <v>2000</v>
      </c>
      <c r="AI344" s="60">
        <v>3876985000</v>
      </c>
      <c r="AJ344" s="60">
        <v>13939343000</v>
      </c>
      <c r="AK344" s="60">
        <v>3.77</v>
      </c>
      <c r="AL344" s="60">
        <v>45809177000</v>
      </c>
      <c r="AM344" s="60">
        <v>920830000</v>
      </c>
      <c r="AN344" s="60">
        <v>746156000</v>
      </c>
      <c r="AO344" s="60">
        <v>501283000</v>
      </c>
      <c r="AP344" s="60">
        <v>4995034000</v>
      </c>
      <c r="AQ344" s="60">
        <v>52173596000</v>
      </c>
      <c r="AR344" s="60">
        <v>0.55000000000000004</v>
      </c>
      <c r="AS344" s="60">
        <v>5335176000</v>
      </c>
      <c r="AT344" s="60">
        <v>8111617000</v>
      </c>
      <c r="AU344" s="85">
        <v>1002624</v>
      </c>
      <c r="AV344" s="60" t="s">
        <v>544</v>
      </c>
      <c r="AW344" s="60" t="s">
        <v>544</v>
      </c>
      <c r="AX344" s="60">
        <v>1036000</v>
      </c>
      <c r="AY344" s="60">
        <v>14143104000</v>
      </c>
      <c r="AZ344" s="60">
        <v>8909164000</v>
      </c>
      <c r="BA344" s="60">
        <v>1181953000</v>
      </c>
      <c r="BB344" s="60" t="s">
        <v>1808</v>
      </c>
      <c r="BC344" s="60">
        <v>51008612000</v>
      </c>
      <c r="BD344" s="60">
        <v>440871000</v>
      </c>
      <c r="BE344" s="60">
        <v>725706000</v>
      </c>
      <c r="BF344" s="60" t="s">
        <v>544</v>
      </c>
      <c r="BG344" s="60">
        <v>81842000</v>
      </c>
      <c r="BH344" s="60">
        <v>37472666000</v>
      </c>
      <c r="BI344" s="60">
        <v>552936000</v>
      </c>
      <c r="BJ344" s="60">
        <v>14035992000</v>
      </c>
      <c r="BK344" s="60">
        <v>1312250000</v>
      </c>
      <c r="BL344" s="85" t="s">
        <v>544</v>
      </c>
      <c r="BM344" s="60" t="s">
        <v>544</v>
      </c>
      <c r="BN344" s="60">
        <v>198284000</v>
      </c>
      <c r="BO344" s="60">
        <v>48511090000</v>
      </c>
      <c r="BP344" s="60">
        <v>37031795000</v>
      </c>
      <c r="BQ344" s="60">
        <v>1664036000</v>
      </c>
      <c r="BR344" s="60" t="s">
        <v>544</v>
      </c>
      <c r="BS344" s="60">
        <v>616653000</v>
      </c>
      <c r="BT344" s="60" t="s">
        <v>544</v>
      </c>
      <c r="BU344" s="60">
        <v>2118808000</v>
      </c>
      <c r="BV344" s="60">
        <v>723791000</v>
      </c>
      <c r="BW344" s="60">
        <v>1181953000</v>
      </c>
      <c r="BX344" s="60">
        <v>3876985000</v>
      </c>
      <c r="BY344" s="60" t="s">
        <v>544</v>
      </c>
      <c r="BZ344" s="60">
        <v>13000</v>
      </c>
      <c r="CA344" s="60" t="s">
        <v>544</v>
      </c>
      <c r="CB344" s="60" t="s">
        <v>1898</v>
      </c>
      <c r="CC344" s="60">
        <v>461653000</v>
      </c>
      <c r="CD344" s="60">
        <v>446940000</v>
      </c>
      <c r="CE344" s="60">
        <v>471199000</v>
      </c>
      <c r="CF344" s="60">
        <v>4995034000</v>
      </c>
      <c r="CG344" s="60">
        <v>425712000</v>
      </c>
      <c r="CH344" s="60">
        <v>96735000</v>
      </c>
      <c r="CI344" s="60" t="s">
        <v>1068</v>
      </c>
      <c r="CJ344" s="60">
        <v>9.64</v>
      </c>
      <c r="CK344" s="60">
        <v>2544520000</v>
      </c>
      <c r="CL344" s="60" t="s">
        <v>544</v>
      </c>
      <c r="CM344" s="85">
        <v>1002624</v>
      </c>
      <c r="CN344" s="60">
        <v>18617000</v>
      </c>
      <c r="CO344" s="60">
        <v>552936000</v>
      </c>
      <c r="CP344" s="60">
        <v>1996648000</v>
      </c>
      <c r="CQ344" s="60">
        <v>41607058000</v>
      </c>
      <c r="CR344" s="60" t="s">
        <v>544</v>
      </c>
      <c r="CS344" s="60">
        <v>18617000</v>
      </c>
      <c r="CT344" s="60">
        <v>612572000</v>
      </c>
      <c r="CU344" s="60">
        <v>699678000</v>
      </c>
      <c r="CV344" s="60">
        <v>471199000</v>
      </c>
      <c r="CW344" s="60">
        <v>1312250000</v>
      </c>
      <c r="CX344" s="60">
        <v>1798364000</v>
      </c>
      <c r="CY344" s="60">
        <v>9.64</v>
      </c>
      <c r="CZ344" s="60">
        <f t="shared" si="10"/>
        <v>1</v>
      </c>
      <c r="DA344" s="60" t="str">
        <f t="shared" si="11"/>
        <v>Y</v>
      </c>
    </row>
    <row r="345" spans="1:105">
      <c r="A345" s="13" t="s">
        <v>1069</v>
      </c>
      <c r="B345" s="13">
        <v>111587</v>
      </c>
      <c r="C345" s="13">
        <v>2022</v>
      </c>
      <c r="D345" s="13" t="s">
        <v>12</v>
      </c>
      <c r="E345" s="13" t="s">
        <v>13</v>
      </c>
      <c r="F345" s="84" t="s">
        <v>1812</v>
      </c>
      <c r="G345" s="60" t="s">
        <v>1840</v>
      </c>
      <c r="H345" s="60" t="s">
        <v>1827</v>
      </c>
      <c r="I345" s="60" t="s">
        <v>540</v>
      </c>
      <c r="J345" s="60" t="s">
        <v>1070</v>
      </c>
      <c r="K345" s="85">
        <v>111548</v>
      </c>
      <c r="L345" s="60">
        <v>85531000000</v>
      </c>
      <c r="M345" s="60">
        <v>85531000000</v>
      </c>
      <c r="N345" s="60">
        <v>254000000</v>
      </c>
      <c r="O345" s="60">
        <v>39000000</v>
      </c>
      <c r="P345" s="60">
        <v>-0.38</v>
      </c>
      <c r="Q345" s="60" t="s">
        <v>544</v>
      </c>
      <c r="R345" s="85">
        <v>7322</v>
      </c>
      <c r="S345" s="85" t="s">
        <v>544</v>
      </c>
      <c r="T345" s="60">
        <v>25619000000</v>
      </c>
      <c r="U345" s="60" t="s">
        <v>544</v>
      </c>
      <c r="V345" s="60">
        <v>13664000000</v>
      </c>
      <c r="W345" s="60" t="s">
        <v>1841</v>
      </c>
      <c r="X345" s="60">
        <v>2506000000</v>
      </c>
      <c r="Y345" s="60">
        <v>73391000000</v>
      </c>
      <c r="Z345" s="60">
        <v>18.260000000000002</v>
      </c>
      <c r="AA345" s="60">
        <v>3200000000</v>
      </c>
      <c r="AB345" s="60">
        <v>78781038000</v>
      </c>
      <c r="AC345" s="60">
        <v>85531000000</v>
      </c>
      <c r="AD345" s="60">
        <v>9.01</v>
      </c>
      <c r="AE345" s="60">
        <v>533000000</v>
      </c>
      <c r="AF345" s="60">
        <v>7.48</v>
      </c>
      <c r="AG345" s="60" t="s">
        <v>1842</v>
      </c>
      <c r="AH345" s="60" t="s">
        <v>544</v>
      </c>
      <c r="AI345" s="60">
        <v>7801000000</v>
      </c>
      <c r="AJ345" s="60">
        <v>6014000000</v>
      </c>
      <c r="AK345" s="60">
        <v>3.16</v>
      </c>
      <c r="AL345" s="60">
        <v>76602000000</v>
      </c>
      <c r="AM345" s="60">
        <v>1439000000</v>
      </c>
      <c r="AN345" s="60">
        <v>172000000</v>
      </c>
      <c r="AO345" s="60">
        <v>1852000000</v>
      </c>
      <c r="AP345" s="60">
        <v>4808000000</v>
      </c>
      <c r="AQ345" s="60">
        <v>85531000000</v>
      </c>
      <c r="AR345" s="60">
        <v>0.48</v>
      </c>
      <c r="AS345" s="60">
        <v>8550000000</v>
      </c>
      <c r="AT345" s="60">
        <v>32009000000</v>
      </c>
      <c r="AU345" s="85">
        <v>111587</v>
      </c>
      <c r="AV345" s="60" t="s">
        <v>544</v>
      </c>
      <c r="AW345" s="60" t="s">
        <v>544</v>
      </c>
      <c r="AX345" s="60">
        <v>3000000</v>
      </c>
      <c r="AY345" s="60">
        <v>6547000000</v>
      </c>
      <c r="AZ345" s="60">
        <v>19055000000</v>
      </c>
      <c r="BA345" s="60">
        <v>1183000000</v>
      </c>
      <c r="BB345" s="60" t="s">
        <v>1808</v>
      </c>
      <c r="BC345" s="60">
        <v>86608000000</v>
      </c>
      <c r="BD345" s="60">
        <v>610000000</v>
      </c>
      <c r="BE345" s="60">
        <v>766000000</v>
      </c>
      <c r="BF345" s="60" t="s">
        <v>544</v>
      </c>
      <c r="BG345" s="60">
        <v>49000000</v>
      </c>
      <c r="BH345" s="60">
        <v>53403000000</v>
      </c>
      <c r="BI345" s="60">
        <v>-1075000000</v>
      </c>
      <c r="BJ345" s="60">
        <v>13664000000</v>
      </c>
      <c r="BK345" s="60">
        <v>2037000000</v>
      </c>
      <c r="BL345" s="85" t="s">
        <v>544</v>
      </c>
      <c r="BM345" s="60" t="s">
        <v>544</v>
      </c>
      <c r="BN345" s="60">
        <v>1055000000</v>
      </c>
      <c r="BO345" s="60">
        <v>78325000000</v>
      </c>
      <c r="BP345" s="60">
        <v>52793000000</v>
      </c>
      <c r="BQ345" s="60">
        <v>4542000000</v>
      </c>
      <c r="BR345" s="60" t="s">
        <v>544</v>
      </c>
      <c r="BS345" s="60">
        <v>2788000000</v>
      </c>
      <c r="BT345" s="60" t="s">
        <v>544</v>
      </c>
      <c r="BU345" s="60">
        <v>2153000000</v>
      </c>
      <c r="BV345" s="60">
        <v>41000000</v>
      </c>
      <c r="BW345" s="60">
        <v>1183000000</v>
      </c>
      <c r="BX345" s="60">
        <v>7801000000</v>
      </c>
      <c r="BY345" s="60" t="s">
        <v>544</v>
      </c>
      <c r="BZ345" s="60" t="s">
        <v>544</v>
      </c>
      <c r="CA345" s="60" t="s">
        <v>544</v>
      </c>
      <c r="CB345" s="60" t="s">
        <v>1958</v>
      </c>
      <c r="CC345" s="60">
        <v>113000000</v>
      </c>
      <c r="CD345" s="60">
        <v>749000000</v>
      </c>
      <c r="CE345" s="60">
        <v>1464000000</v>
      </c>
      <c r="CF345" s="60">
        <v>4808000000</v>
      </c>
      <c r="CG345" s="60">
        <v>525000000</v>
      </c>
      <c r="CH345" s="60">
        <v>17000000</v>
      </c>
      <c r="CI345" s="60" t="s">
        <v>1070</v>
      </c>
      <c r="CJ345" s="60">
        <v>9.9</v>
      </c>
      <c r="CK345" s="60">
        <v>2678000000</v>
      </c>
      <c r="CL345" s="60" t="s">
        <v>544</v>
      </c>
      <c r="CM345" s="85">
        <v>111548</v>
      </c>
      <c r="CN345" s="60">
        <v>1000000</v>
      </c>
      <c r="CO345" s="60">
        <v>-1075000000</v>
      </c>
      <c r="CP345" s="60">
        <v>3561000000</v>
      </c>
      <c r="CQ345" s="60">
        <v>73391000000</v>
      </c>
      <c r="CR345" s="60" t="s">
        <v>544</v>
      </c>
      <c r="CS345" s="60">
        <v>1000000</v>
      </c>
      <c r="CT345" s="60">
        <v>1183000000</v>
      </c>
      <c r="CU345" s="60">
        <v>854000000</v>
      </c>
      <c r="CV345" s="60">
        <v>1464000000</v>
      </c>
      <c r="CW345" s="60">
        <v>2037000000</v>
      </c>
      <c r="CX345" s="60">
        <v>2506000000</v>
      </c>
      <c r="CY345" s="60">
        <v>9.9</v>
      </c>
      <c r="CZ345" s="60">
        <f t="shared" si="10"/>
        <v>1</v>
      </c>
      <c r="DA345" s="60" t="str">
        <f t="shared" si="11"/>
        <v>N: parent data from row 347</v>
      </c>
    </row>
    <row r="346" spans="1:105">
      <c r="A346" s="13" t="s">
        <v>1069</v>
      </c>
      <c r="B346" s="13">
        <v>111587</v>
      </c>
      <c r="C346" s="13">
        <v>2023</v>
      </c>
      <c r="D346" s="13" t="s">
        <v>12</v>
      </c>
      <c r="E346" s="13" t="s">
        <v>13</v>
      </c>
      <c r="F346" s="84" t="s">
        <v>1804</v>
      </c>
      <c r="G346" s="60" t="s">
        <v>1840</v>
      </c>
      <c r="H346" s="60" t="s">
        <v>1827</v>
      </c>
      <c r="I346" s="60" t="s">
        <v>540</v>
      </c>
      <c r="J346" s="60" t="s">
        <v>1070</v>
      </c>
      <c r="K346" s="85">
        <v>111548</v>
      </c>
      <c r="L346" s="60">
        <v>85902000000</v>
      </c>
      <c r="M346" s="60">
        <v>85902000000</v>
      </c>
      <c r="N346" s="60">
        <v>309000000</v>
      </c>
      <c r="O346" s="60">
        <v>100000000</v>
      </c>
      <c r="P346" s="60">
        <v>-0.28999999999999998</v>
      </c>
      <c r="Q346" s="60" t="s">
        <v>544</v>
      </c>
      <c r="R346" s="85">
        <v>7530</v>
      </c>
      <c r="S346" s="85" t="s">
        <v>544</v>
      </c>
      <c r="T346" s="60">
        <v>24769000000</v>
      </c>
      <c r="U346" s="60" t="s">
        <v>544</v>
      </c>
      <c r="V346" s="60">
        <v>16155000000</v>
      </c>
      <c r="W346" s="60" t="s">
        <v>1841</v>
      </c>
      <c r="X346" s="60">
        <v>2570000000</v>
      </c>
      <c r="Y346" s="60">
        <v>68355000000</v>
      </c>
      <c r="Z346" s="60">
        <v>17.2</v>
      </c>
      <c r="AA346" s="60">
        <v>4040000000</v>
      </c>
      <c r="AB346" s="60">
        <v>75782990000</v>
      </c>
      <c r="AC346" s="60">
        <v>85902000000</v>
      </c>
      <c r="AD346" s="60">
        <v>9.16</v>
      </c>
      <c r="AE346" s="60">
        <v>503000000</v>
      </c>
      <c r="AF346" s="60">
        <v>11.17</v>
      </c>
      <c r="AG346" s="60" t="s">
        <v>1842</v>
      </c>
      <c r="AH346" s="60" t="s">
        <v>544</v>
      </c>
      <c r="AI346" s="60">
        <v>8007000000</v>
      </c>
      <c r="AJ346" s="60">
        <v>6070000000</v>
      </c>
      <c r="AK346" s="60">
        <v>3.21</v>
      </c>
      <c r="AL346" s="60">
        <v>72410000000</v>
      </c>
      <c r="AM346" s="60">
        <v>1925000000</v>
      </c>
      <c r="AN346" s="60">
        <v>1633000000</v>
      </c>
      <c r="AO346" s="60">
        <v>1515000000</v>
      </c>
      <c r="AP346" s="60">
        <v>5703000000</v>
      </c>
      <c r="AQ346" s="60">
        <v>85902000000</v>
      </c>
      <c r="AR346" s="60">
        <v>0.59</v>
      </c>
      <c r="AS346" s="60">
        <v>8751000000</v>
      </c>
      <c r="AT346" s="60">
        <v>28382000000</v>
      </c>
      <c r="AU346" s="85">
        <v>111587</v>
      </c>
      <c r="AV346" s="60" t="s">
        <v>544</v>
      </c>
      <c r="AW346" s="60" t="s">
        <v>544</v>
      </c>
      <c r="AX346" s="60" t="s">
        <v>544</v>
      </c>
      <c r="AY346" s="60">
        <v>6573000000</v>
      </c>
      <c r="AZ346" s="60">
        <v>16906000000</v>
      </c>
      <c r="BA346" s="60">
        <v>1235000000</v>
      </c>
      <c r="BB346" s="60" t="s">
        <v>1808</v>
      </c>
      <c r="BC346" s="60">
        <v>87423000000</v>
      </c>
      <c r="BD346" s="60">
        <v>688000000</v>
      </c>
      <c r="BE346" s="60">
        <v>800000000</v>
      </c>
      <c r="BF346" s="60" t="s">
        <v>544</v>
      </c>
      <c r="BG346" s="60">
        <v>59000000</v>
      </c>
      <c r="BH346" s="60">
        <v>52345000000</v>
      </c>
      <c r="BI346" s="60">
        <v>1152000000</v>
      </c>
      <c r="BJ346" s="60">
        <v>16155000000</v>
      </c>
      <c r="BK346" s="60">
        <v>2397000000</v>
      </c>
      <c r="BL346" s="85" t="s">
        <v>544</v>
      </c>
      <c r="BM346" s="60" t="s">
        <v>544</v>
      </c>
      <c r="BN346" s="60">
        <v>1049000000</v>
      </c>
      <c r="BO346" s="60">
        <v>78696000000</v>
      </c>
      <c r="BP346" s="60">
        <v>51657000000</v>
      </c>
      <c r="BQ346" s="60">
        <v>8083000000</v>
      </c>
      <c r="BR346" s="60" t="s">
        <v>544</v>
      </c>
      <c r="BS346" s="60">
        <v>3238000000</v>
      </c>
      <c r="BT346" s="60" t="s">
        <v>544</v>
      </c>
      <c r="BU346" s="60">
        <v>3348000000</v>
      </c>
      <c r="BV346" s="60">
        <v>41000000</v>
      </c>
      <c r="BW346" s="60">
        <v>1235000000</v>
      </c>
      <c r="BX346" s="60">
        <v>8007000000</v>
      </c>
      <c r="BY346" s="60" t="s">
        <v>544</v>
      </c>
      <c r="BZ346" s="60" t="s">
        <v>544</v>
      </c>
      <c r="CA346" s="60" t="s">
        <v>544</v>
      </c>
      <c r="CB346" s="60" t="s">
        <v>1958</v>
      </c>
      <c r="CC346" s="60">
        <v>943000000</v>
      </c>
      <c r="CD346" s="60">
        <v>765000000</v>
      </c>
      <c r="CE346" s="60">
        <v>1133000000</v>
      </c>
      <c r="CF346" s="60">
        <v>5703000000</v>
      </c>
      <c r="CG346" s="60">
        <v>855000000</v>
      </c>
      <c r="CH346" s="60">
        <v>22000000</v>
      </c>
      <c r="CI346" s="60" t="s">
        <v>1070</v>
      </c>
      <c r="CJ346" s="60">
        <v>10.57</v>
      </c>
      <c r="CK346" s="60">
        <v>4203000000</v>
      </c>
      <c r="CL346" s="60" t="s">
        <v>544</v>
      </c>
      <c r="CM346" s="85">
        <v>111548</v>
      </c>
      <c r="CN346" s="60">
        <v>31000000</v>
      </c>
      <c r="CO346" s="60">
        <v>1152000000</v>
      </c>
      <c r="CP346" s="60">
        <v>3619000000</v>
      </c>
      <c r="CQ346" s="60">
        <v>68355000000</v>
      </c>
      <c r="CR346" s="60" t="s">
        <v>544</v>
      </c>
      <c r="CS346" s="60">
        <v>31000000</v>
      </c>
      <c r="CT346" s="60">
        <v>1262000000</v>
      </c>
      <c r="CU346" s="60">
        <v>1135000000</v>
      </c>
      <c r="CV346" s="60">
        <v>1133000000</v>
      </c>
      <c r="CW346" s="60">
        <v>2397000000</v>
      </c>
      <c r="CX346" s="60">
        <v>2570000000</v>
      </c>
      <c r="CY346" s="60">
        <v>10.57</v>
      </c>
      <c r="CZ346" s="60">
        <f t="shared" si="10"/>
        <v>1</v>
      </c>
      <c r="DA346" s="60" t="str">
        <f t="shared" si="11"/>
        <v>N: parent data from row 347</v>
      </c>
    </row>
    <row r="347" spans="1:105">
      <c r="A347" s="13" t="s">
        <v>1070</v>
      </c>
      <c r="B347" s="13">
        <v>111548</v>
      </c>
      <c r="C347" s="13">
        <v>2022</v>
      </c>
      <c r="D347" s="13" t="s">
        <v>12</v>
      </c>
      <c r="E347" s="13" t="s">
        <v>13</v>
      </c>
      <c r="F347" s="84" t="s">
        <v>1812</v>
      </c>
      <c r="G347" s="60" t="s">
        <v>1840</v>
      </c>
      <c r="H347" s="60" t="s">
        <v>1827</v>
      </c>
      <c r="I347" s="60" t="s">
        <v>540</v>
      </c>
      <c r="J347" s="60" t="s">
        <v>1070</v>
      </c>
      <c r="K347" s="85">
        <v>111548</v>
      </c>
      <c r="L347" s="60">
        <v>85648000000</v>
      </c>
      <c r="M347" s="60">
        <v>85648000000</v>
      </c>
      <c r="N347" s="60">
        <v>254000000</v>
      </c>
      <c r="O347" s="60">
        <v>39000000</v>
      </c>
      <c r="P347" s="60">
        <v>-0.38</v>
      </c>
      <c r="Q347" s="60" t="s">
        <v>544</v>
      </c>
      <c r="R347" s="85">
        <v>7488</v>
      </c>
      <c r="S347" s="85" t="s">
        <v>544</v>
      </c>
      <c r="T347" s="60">
        <v>25619000000</v>
      </c>
      <c r="U347" s="60" t="s">
        <v>544</v>
      </c>
      <c r="V347" s="60">
        <v>13662000000</v>
      </c>
      <c r="W347" s="60" t="s">
        <v>1841</v>
      </c>
      <c r="X347" s="60">
        <v>2472000000</v>
      </c>
      <c r="Y347" s="60">
        <v>71592000000</v>
      </c>
      <c r="Z347" s="60">
        <v>21.8</v>
      </c>
      <c r="AA347" s="60">
        <v>4041000000</v>
      </c>
      <c r="AB347" s="60">
        <v>78871038000</v>
      </c>
      <c r="AC347" s="60">
        <v>85648000000</v>
      </c>
      <c r="AD347" s="60">
        <v>9.5500000000000007</v>
      </c>
      <c r="AE347" s="60">
        <v>533000000</v>
      </c>
      <c r="AF347" s="60">
        <v>7.68</v>
      </c>
      <c r="AG347" s="60" t="s">
        <v>1842</v>
      </c>
      <c r="AH347" s="60" t="s">
        <v>544</v>
      </c>
      <c r="AI347" s="60">
        <v>8278000000</v>
      </c>
      <c r="AJ347" s="60">
        <v>6014000000</v>
      </c>
      <c r="AK347" s="60">
        <v>3.12</v>
      </c>
      <c r="AL347" s="60">
        <v>75644000000</v>
      </c>
      <c r="AM347" s="60">
        <v>1593000000</v>
      </c>
      <c r="AN347" s="60">
        <v>206000000</v>
      </c>
      <c r="AO347" s="60">
        <v>1946000000</v>
      </c>
      <c r="AP347" s="60">
        <v>4787000000</v>
      </c>
      <c r="AQ347" s="60">
        <v>85648000000</v>
      </c>
      <c r="AR347" s="60">
        <v>0.48</v>
      </c>
      <c r="AS347" s="60">
        <v>8529000000</v>
      </c>
      <c r="AT347" s="60">
        <v>32009000000</v>
      </c>
      <c r="AU347" s="85">
        <v>111548</v>
      </c>
      <c r="AV347" s="60" t="s">
        <v>544</v>
      </c>
      <c r="AW347" s="60" t="s">
        <v>544</v>
      </c>
      <c r="AX347" s="60">
        <v>3000000</v>
      </c>
      <c r="AY347" s="60">
        <v>6547000000</v>
      </c>
      <c r="AZ347" s="60">
        <v>19148000000</v>
      </c>
      <c r="BA347" s="60">
        <v>1185000000</v>
      </c>
      <c r="BB347" s="60" t="s">
        <v>1808</v>
      </c>
      <c r="BC347" s="60">
        <v>86726000000</v>
      </c>
      <c r="BD347" s="60">
        <v>610000000</v>
      </c>
      <c r="BE347" s="60">
        <v>766000000</v>
      </c>
      <c r="BF347" s="60" t="s">
        <v>544</v>
      </c>
      <c r="BG347" s="60">
        <v>247000000</v>
      </c>
      <c r="BH347" s="60">
        <v>53403000000</v>
      </c>
      <c r="BI347" s="60">
        <v>-1069000000</v>
      </c>
      <c r="BJ347" s="60">
        <v>13662000000</v>
      </c>
      <c r="BK347" s="60">
        <v>1996000000</v>
      </c>
      <c r="BL347" s="85" t="s">
        <v>2309</v>
      </c>
      <c r="BM347" s="60" t="s">
        <v>2310</v>
      </c>
      <c r="BN347" s="60">
        <v>1060000000</v>
      </c>
      <c r="BO347" s="60">
        <v>78370000000</v>
      </c>
      <c r="BP347" s="60">
        <v>52793000000</v>
      </c>
      <c r="BQ347" s="60">
        <v>4542000000</v>
      </c>
      <c r="BR347" s="60" t="s">
        <v>544</v>
      </c>
      <c r="BS347" s="60">
        <v>2811000000</v>
      </c>
      <c r="BT347" s="60" t="s">
        <v>544</v>
      </c>
      <c r="BU347" s="60">
        <v>2153000000</v>
      </c>
      <c r="BV347" s="60">
        <v>41000000</v>
      </c>
      <c r="BW347" s="60">
        <v>1185000000</v>
      </c>
      <c r="BX347" s="60">
        <v>7884000000</v>
      </c>
      <c r="BY347" s="60" t="s">
        <v>544</v>
      </c>
      <c r="BZ347" s="60" t="s">
        <v>544</v>
      </c>
      <c r="CA347" s="60" t="s">
        <v>544</v>
      </c>
      <c r="CB347" s="60" t="s">
        <v>1958</v>
      </c>
      <c r="CC347" s="60">
        <v>102000000</v>
      </c>
      <c r="CD347" s="60">
        <v>751000000</v>
      </c>
      <c r="CE347" s="60">
        <v>1476000000</v>
      </c>
      <c r="CF347" s="60">
        <v>4787000000</v>
      </c>
      <c r="CG347" s="60">
        <v>525000000</v>
      </c>
      <c r="CH347" s="60">
        <v>17000000</v>
      </c>
      <c r="CI347" s="60" t="s">
        <v>1070</v>
      </c>
      <c r="CJ347" s="60">
        <v>10.5</v>
      </c>
      <c r="CK347" s="60">
        <v>2678000000</v>
      </c>
      <c r="CL347" s="60" t="s">
        <v>544</v>
      </c>
      <c r="CM347" s="85">
        <v>111548</v>
      </c>
      <c r="CN347" s="60">
        <v>1000000</v>
      </c>
      <c r="CO347" s="60">
        <v>-1069000000</v>
      </c>
      <c r="CP347" s="60">
        <v>3532000000</v>
      </c>
      <c r="CQ347" s="60">
        <v>71592000000</v>
      </c>
      <c r="CR347" s="60" t="s">
        <v>544</v>
      </c>
      <c r="CS347" s="60">
        <v>1000000</v>
      </c>
      <c r="CT347" s="60">
        <v>1208000000</v>
      </c>
      <c r="CU347" s="60">
        <v>788000000</v>
      </c>
      <c r="CV347" s="60">
        <v>1476000000</v>
      </c>
      <c r="CW347" s="60">
        <v>1996000000</v>
      </c>
      <c r="CX347" s="60">
        <v>2472000000</v>
      </c>
      <c r="CY347" s="60">
        <v>10</v>
      </c>
      <c r="CZ347" s="60">
        <f t="shared" si="10"/>
        <v>1</v>
      </c>
      <c r="DA347" s="60" t="str">
        <f t="shared" si="11"/>
        <v>Y</v>
      </c>
    </row>
    <row r="348" spans="1:105">
      <c r="A348" s="13" t="s">
        <v>1070</v>
      </c>
      <c r="B348" s="13">
        <v>111548</v>
      </c>
      <c r="C348" s="13">
        <v>2023</v>
      </c>
      <c r="D348" s="13" t="s">
        <v>12</v>
      </c>
      <c r="E348" s="13" t="s">
        <v>13</v>
      </c>
      <c r="F348" s="84" t="s">
        <v>1804</v>
      </c>
      <c r="G348" s="60" t="s">
        <v>1840</v>
      </c>
      <c r="H348" s="60" t="s">
        <v>1827</v>
      </c>
      <c r="I348" s="60" t="s">
        <v>540</v>
      </c>
      <c r="J348" s="60" t="s">
        <v>1070</v>
      </c>
      <c r="K348" s="85">
        <v>111548</v>
      </c>
      <c r="L348" s="60">
        <v>86046000000</v>
      </c>
      <c r="M348" s="60">
        <v>86046000000</v>
      </c>
      <c r="N348" s="60">
        <v>309000000</v>
      </c>
      <c r="O348" s="60">
        <v>100000000</v>
      </c>
      <c r="P348" s="60">
        <v>-0.28999999999999998</v>
      </c>
      <c r="Q348" s="60" t="s">
        <v>544</v>
      </c>
      <c r="R348" s="85">
        <v>7701</v>
      </c>
      <c r="S348" s="85" t="s">
        <v>544</v>
      </c>
      <c r="T348" s="60">
        <v>24769000000</v>
      </c>
      <c r="U348" s="60" t="s">
        <v>544</v>
      </c>
      <c r="V348" s="60">
        <v>16153000000</v>
      </c>
      <c r="W348" s="60" t="s">
        <v>1841</v>
      </c>
      <c r="X348" s="60">
        <v>2544000000</v>
      </c>
      <c r="Y348" s="60">
        <v>66942000000</v>
      </c>
      <c r="Z348" s="60">
        <v>16.5</v>
      </c>
      <c r="AA348" s="60">
        <v>4040000000</v>
      </c>
      <c r="AB348" s="60">
        <v>75900790000</v>
      </c>
      <c r="AC348" s="60">
        <v>86046000000</v>
      </c>
      <c r="AD348" s="60">
        <v>10.06</v>
      </c>
      <c r="AE348" s="60">
        <v>503000000</v>
      </c>
      <c r="AF348" s="60">
        <v>11.39</v>
      </c>
      <c r="AG348" s="60" t="s">
        <v>1842</v>
      </c>
      <c r="AH348" s="60" t="s">
        <v>544</v>
      </c>
      <c r="AI348" s="60">
        <v>8808000000</v>
      </c>
      <c r="AJ348" s="60">
        <v>6070000000</v>
      </c>
      <c r="AK348" s="60">
        <v>3.17</v>
      </c>
      <c r="AL348" s="60">
        <v>70997000000</v>
      </c>
      <c r="AM348" s="60">
        <v>2016000000</v>
      </c>
      <c r="AN348" s="60">
        <v>1661000000</v>
      </c>
      <c r="AO348" s="60">
        <v>1613000000</v>
      </c>
      <c r="AP348" s="60">
        <v>6012000000</v>
      </c>
      <c r="AQ348" s="60">
        <v>86046000000</v>
      </c>
      <c r="AR348" s="60">
        <v>0.59</v>
      </c>
      <c r="AS348" s="60">
        <v>9060000000</v>
      </c>
      <c r="AT348" s="60">
        <v>28382000000</v>
      </c>
      <c r="AU348" s="85">
        <v>111548</v>
      </c>
      <c r="AV348" s="60" t="s">
        <v>544</v>
      </c>
      <c r="AW348" s="60" t="s">
        <v>544</v>
      </c>
      <c r="AX348" s="60" t="s">
        <v>544</v>
      </c>
      <c r="AY348" s="60">
        <v>6573000000</v>
      </c>
      <c r="AZ348" s="60">
        <v>17012000000</v>
      </c>
      <c r="BA348" s="60">
        <v>1237000000</v>
      </c>
      <c r="BB348" s="60" t="s">
        <v>1808</v>
      </c>
      <c r="BC348" s="60">
        <v>87538000000</v>
      </c>
      <c r="BD348" s="60">
        <v>688000000</v>
      </c>
      <c r="BE348" s="60">
        <v>800000000</v>
      </c>
      <c r="BF348" s="60" t="s">
        <v>544</v>
      </c>
      <c r="BG348" s="60">
        <v>248000000</v>
      </c>
      <c r="BH348" s="60">
        <v>52345000000</v>
      </c>
      <c r="BI348" s="60">
        <v>1157000000</v>
      </c>
      <c r="BJ348" s="60">
        <v>16153000000</v>
      </c>
      <c r="BK348" s="60">
        <v>2393000000</v>
      </c>
      <c r="BL348" s="85" t="s">
        <v>2309</v>
      </c>
      <c r="BM348" s="60" t="s">
        <v>2310</v>
      </c>
      <c r="BN348" s="60">
        <v>1082000000</v>
      </c>
      <c r="BO348" s="60">
        <v>78763000000</v>
      </c>
      <c r="BP348" s="60">
        <v>51657000000</v>
      </c>
      <c r="BQ348" s="60">
        <v>8083000000</v>
      </c>
      <c r="BR348" s="60" t="s">
        <v>544</v>
      </c>
      <c r="BS348" s="60">
        <v>3265000000</v>
      </c>
      <c r="BT348" s="60" t="s">
        <v>544</v>
      </c>
      <c r="BU348" s="60">
        <v>3348000000</v>
      </c>
      <c r="BV348" s="60">
        <v>41000000</v>
      </c>
      <c r="BW348" s="60">
        <v>1237000000</v>
      </c>
      <c r="BX348" s="60">
        <v>8414000000</v>
      </c>
      <c r="BY348" s="60" t="s">
        <v>544</v>
      </c>
      <c r="BZ348" s="60" t="s">
        <v>544</v>
      </c>
      <c r="CA348" s="60" t="s">
        <v>544</v>
      </c>
      <c r="CB348" s="60" t="s">
        <v>1958</v>
      </c>
      <c r="CC348" s="60">
        <v>892000000</v>
      </c>
      <c r="CD348" s="60">
        <v>767000000</v>
      </c>
      <c r="CE348" s="60">
        <v>1144000000</v>
      </c>
      <c r="CF348" s="60">
        <v>6012000000</v>
      </c>
      <c r="CG348" s="60">
        <v>857000000</v>
      </c>
      <c r="CH348" s="60">
        <v>22000000</v>
      </c>
      <c r="CI348" s="60" t="s">
        <v>1070</v>
      </c>
      <c r="CJ348" s="60">
        <v>11.6</v>
      </c>
      <c r="CK348" s="60">
        <v>4205000000</v>
      </c>
      <c r="CL348" s="60" t="s">
        <v>544</v>
      </c>
      <c r="CM348" s="85">
        <v>111548</v>
      </c>
      <c r="CN348" s="60">
        <v>31000000</v>
      </c>
      <c r="CO348" s="60">
        <v>1157000000</v>
      </c>
      <c r="CP348" s="60">
        <v>3626000000</v>
      </c>
      <c r="CQ348" s="60">
        <v>66942000000</v>
      </c>
      <c r="CR348" s="60" t="s">
        <v>544</v>
      </c>
      <c r="CS348" s="60">
        <v>31000000</v>
      </c>
      <c r="CT348" s="60">
        <v>1306000000</v>
      </c>
      <c r="CU348" s="60">
        <v>1087000000</v>
      </c>
      <c r="CV348" s="60">
        <v>1144000000</v>
      </c>
      <c r="CW348" s="60">
        <v>2393000000</v>
      </c>
      <c r="CX348" s="60">
        <v>2544000000</v>
      </c>
      <c r="CY348" s="60">
        <v>11.09</v>
      </c>
      <c r="CZ348" s="60">
        <f t="shared" si="10"/>
        <v>1</v>
      </c>
      <c r="DA348" s="60" t="str">
        <f t="shared" si="11"/>
        <v>Y</v>
      </c>
    </row>
    <row r="349" spans="1:105">
      <c r="A349" s="13" t="s">
        <v>1071</v>
      </c>
      <c r="B349" s="13">
        <v>1002659</v>
      </c>
      <c r="C349" s="13">
        <v>2022</v>
      </c>
      <c r="D349" s="13" t="s">
        <v>1</v>
      </c>
      <c r="E349" s="13" t="s">
        <v>13</v>
      </c>
      <c r="F349" s="84" t="s">
        <v>1812</v>
      </c>
      <c r="G349" s="60" t="s">
        <v>2096</v>
      </c>
      <c r="H349" s="60" t="s">
        <v>1943</v>
      </c>
      <c r="I349" s="60" t="s">
        <v>2098</v>
      </c>
      <c r="J349" s="60" t="s">
        <v>1071</v>
      </c>
      <c r="K349" s="85">
        <v>1002659</v>
      </c>
      <c r="L349" s="60">
        <v>21166500000</v>
      </c>
      <c r="M349" s="60">
        <v>5763512593.5204</v>
      </c>
      <c r="N349" s="60">
        <v>617916950.29770005</v>
      </c>
      <c r="O349" s="60">
        <v>33764465.622400001</v>
      </c>
      <c r="P349" s="60">
        <v>-0.01</v>
      </c>
      <c r="Q349" s="60">
        <v>214976174.26519999</v>
      </c>
      <c r="R349" s="85">
        <v>443</v>
      </c>
      <c r="S349" s="85" t="s">
        <v>544</v>
      </c>
      <c r="T349" s="60">
        <v>1176419332.8629999</v>
      </c>
      <c r="U349" s="60" t="s">
        <v>544</v>
      </c>
      <c r="V349" s="60">
        <v>1133451327.4177999</v>
      </c>
      <c r="W349" s="60" t="s">
        <v>2099</v>
      </c>
      <c r="X349" s="60">
        <v>108318584.0693</v>
      </c>
      <c r="Y349" s="60">
        <v>3321933287.9045</v>
      </c>
      <c r="Z349" s="60">
        <v>6.9</v>
      </c>
      <c r="AA349" s="60">
        <v>254458815.51719999</v>
      </c>
      <c r="AB349" s="60">
        <v>4537780803.2040005</v>
      </c>
      <c r="AC349" s="60">
        <v>5763512593.5204</v>
      </c>
      <c r="AD349" s="60">
        <v>8.8800000000000008</v>
      </c>
      <c r="AE349" s="60">
        <v>116868618.1059</v>
      </c>
      <c r="AF349" s="60">
        <v>14.6</v>
      </c>
      <c r="AG349" s="60" t="s">
        <v>2100</v>
      </c>
      <c r="AH349" s="60" t="s">
        <v>544</v>
      </c>
      <c r="AI349" s="60">
        <v>601987746.75810003</v>
      </c>
      <c r="AJ349" s="60" t="s">
        <v>544</v>
      </c>
      <c r="AK349" s="60">
        <v>2.44</v>
      </c>
      <c r="AL349" s="60">
        <v>4415520762.3615999</v>
      </c>
      <c r="AM349" s="60">
        <v>589135466.29540002</v>
      </c>
      <c r="AN349" s="60">
        <v>82396187.881799996</v>
      </c>
      <c r="AO349" s="60">
        <v>76950306.329799995</v>
      </c>
      <c r="AP349" s="60">
        <v>609802586.7852</v>
      </c>
      <c r="AQ349" s="60">
        <v>5763512593.5204</v>
      </c>
      <c r="AR349" s="60">
        <v>16.73</v>
      </c>
      <c r="AS349" s="60">
        <v>599319264.79760003</v>
      </c>
      <c r="AT349" s="60">
        <v>2442396187.8487</v>
      </c>
      <c r="AU349" s="85">
        <v>1002659</v>
      </c>
      <c r="AV349" s="60" t="s">
        <v>544</v>
      </c>
      <c r="AW349" s="60" t="s">
        <v>544</v>
      </c>
      <c r="AX349" s="60" t="s">
        <v>544</v>
      </c>
      <c r="AY349" s="60">
        <v>314880871.33660001</v>
      </c>
      <c r="AZ349" s="60">
        <v>639074200.12720001</v>
      </c>
      <c r="BA349" s="60">
        <v>-27229.407800000001</v>
      </c>
      <c r="BB349" s="60" t="s">
        <v>1808</v>
      </c>
      <c r="BC349" s="60">
        <v>6780966643.8806</v>
      </c>
      <c r="BD349" s="60">
        <v>173533015.65450001</v>
      </c>
      <c r="BE349" s="60" t="s">
        <v>544</v>
      </c>
      <c r="BF349" s="60" t="s">
        <v>544</v>
      </c>
      <c r="BG349" s="60">
        <v>26684819.604800001</v>
      </c>
      <c r="BH349" s="60">
        <v>3692688903.9646001</v>
      </c>
      <c r="BI349" s="60">
        <v>22791014.2951</v>
      </c>
      <c r="BJ349" s="60">
        <v>935384615.37150002</v>
      </c>
      <c r="BK349" s="60">
        <v>88686181.074300006</v>
      </c>
      <c r="BL349" s="85" t="s">
        <v>2311</v>
      </c>
      <c r="BM349" s="60" t="s">
        <v>2312</v>
      </c>
      <c r="BN349" s="60">
        <v>55820285.908</v>
      </c>
      <c r="BO349" s="60">
        <v>4931817562.8990002</v>
      </c>
      <c r="BP349" s="60">
        <v>3519155888.3102002</v>
      </c>
      <c r="BQ349" s="60">
        <v>764710687.53180003</v>
      </c>
      <c r="BR349" s="60">
        <v>183553437.71020001</v>
      </c>
      <c r="BS349" s="60">
        <v>716814159.28199995</v>
      </c>
      <c r="BT349" s="60">
        <v>648441116.39660001</v>
      </c>
      <c r="BU349" s="60">
        <v>170701157.24739999</v>
      </c>
      <c r="BV349" s="60" t="s">
        <v>544</v>
      </c>
      <c r="BW349" s="60">
        <v>293505786.245</v>
      </c>
      <c r="BX349" s="60">
        <v>476950306.32419997</v>
      </c>
      <c r="BY349" s="60" t="s">
        <v>544</v>
      </c>
      <c r="BZ349" s="60" t="s">
        <v>544</v>
      </c>
      <c r="CA349" s="60" t="s">
        <v>544</v>
      </c>
      <c r="CB349" s="60" t="s">
        <v>1898</v>
      </c>
      <c r="CC349" s="60">
        <v>62573179.032499999</v>
      </c>
      <c r="CD349" s="60">
        <v>30142954.390299998</v>
      </c>
      <c r="CE349" s="60">
        <v>40980258.678800002</v>
      </c>
      <c r="CF349" s="60">
        <v>609802586.7852</v>
      </c>
      <c r="CG349" s="60">
        <v>20013614.703600001</v>
      </c>
      <c r="CH349" s="60">
        <v>175302927.15889999</v>
      </c>
      <c r="CI349" s="60" t="s">
        <v>1071</v>
      </c>
      <c r="CJ349" s="60">
        <v>13.27</v>
      </c>
      <c r="CK349" s="60">
        <v>190714771.95100001</v>
      </c>
      <c r="CL349" s="60" t="s">
        <v>544</v>
      </c>
      <c r="CM349" s="85">
        <v>1002659</v>
      </c>
      <c r="CN349" s="60">
        <v>19741320.625999998</v>
      </c>
      <c r="CO349" s="60">
        <v>22791014.2951</v>
      </c>
      <c r="CP349" s="60">
        <v>164138869.97729999</v>
      </c>
      <c r="CQ349" s="60">
        <v>3321933287.9045</v>
      </c>
      <c r="CR349" s="60" t="s">
        <v>544</v>
      </c>
      <c r="CS349" s="60">
        <v>19741320.625999998</v>
      </c>
      <c r="CT349" s="60">
        <v>58243703.198600002</v>
      </c>
      <c r="CU349" s="60">
        <v>30442477.875700001</v>
      </c>
      <c r="CV349" s="60">
        <v>40980258.678800002</v>
      </c>
      <c r="CW349" s="60">
        <v>88686181.074300006</v>
      </c>
      <c r="CX349" s="60">
        <v>108318584.0693</v>
      </c>
      <c r="CY349" s="60">
        <v>10.51</v>
      </c>
      <c r="CZ349" s="60">
        <f t="shared" si="10"/>
        <v>3.6725000000514147</v>
      </c>
      <c r="DA349" s="60" t="str">
        <f t="shared" si="11"/>
        <v>Y</v>
      </c>
    </row>
    <row r="350" spans="1:105">
      <c r="A350" s="13" t="s">
        <v>1071</v>
      </c>
      <c r="B350" s="13">
        <v>1002659</v>
      </c>
      <c r="C350" s="13">
        <v>2023</v>
      </c>
      <c r="D350" s="13" t="s">
        <v>1</v>
      </c>
      <c r="E350" s="13" t="s">
        <v>13</v>
      </c>
      <c r="F350" s="84" t="s">
        <v>1804</v>
      </c>
      <c r="G350" s="60" t="s">
        <v>2096</v>
      </c>
      <c r="H350" s="60" t="s">
        <v>2097</v>
      </c>
      <c r="I350" s="60" t="s">
        <v>2098</v>
      </c>
      <c r="J350" s="60" t="s">
        <v>1071</v>
      </c>
      <c r="K350" s="85">
        <v>1002659</v>
      </c>
      <c r="L350" s="60">
        <v>18973800000</v>
      </c>
      <c r="M350" s="60">
        <v>5166453369.5669003</v>
      </c>
      <c r="N350" s="60">
        <v>658543226.67560005</v>
      </c>
      <c r="O350" s="60">
        <v>14132062.6274</v>
      </c>
      <c r="P350" s="60" t="s">
        <v>544</v>
      </c>
      <c r="Q350" s="60">
        <v>335194009.52560002</v>
      </c>
      <c r="R350" s="85" t="s">
        <v>544</v>
      </c>
      <c r="S350" s="85" t="s">
        <v>544</v>
      </c>
      <c r="T350" s="60">
        <v>1093042886.3018999</v>
      </c>
      <c r="U350" s="60" t="s">
        <v>544</v>
      </c>
      <c r="V350" s="60">
        <v>1016773315.1662</v>
      </c>
      <c r="W350" s="60" t="s">
        <v>2099</v>
      </c>
      <c r="X350" s="60">
        <v>96718856.363499999</v>
      </c>
      <c r="Y350" s="60">
        <v>3433002042.1574998</v>
      </c>
      <c r="Z350" s="60">
        <v>7.33</v>
      </c>
      <c r="AA350" s="60">
        <v>100013614.7025</v>
      </c>
      <c r="AB350" s="60">
        <v>4631994554.0536003</v>
      </c>
      <c r="AC350" s="60">
        <v>5166453369.5669003</v>
      </c>
      <c r="AD350" s="60" t="s">
        <v>544</v>
      </c>
      <c r="AE350" s="60">
        <v>128386657.58840001</v>
      </c>
      <c r="AF350" s="60">
        <v>10.64</v>
      </c>
      <c r="AG350" s="60" t="s">
        <v>2100</v>
      </c>
      <c r="AH350" s="60" t="s">
        <v>544</v>
      </c>
      <c r="AI350" s="60">
        <v>647978216.46469998</v>
      </c>
      <c r="AJ350" s="60" t="s">
        <v>544</v>
      </c>
      <c r="AK350" s="60">
        <v>2.0699999999999998</v>
      </c>
      <c r="AL350" s="60">
        <v>4181701837.9264998</v>
      </c>
      <c r="AM350" s="60">
        <v>176501021.10030001</v>
      </c>
      <c r="AN350" s="60">
        <v>193873383.25119999</v>
      </c>
      <c r="AO350" s="60">
        <v>104642614.02169999</v>
      </c>
      <c r="AP350" s="60">
        <v>657263444.51090002</v>
      </c>
      <c r="AQ350" s="60">
        <v>5166453369.5669003</v>
      </c>
      <c r="AR350" s="60">
        <v>18.059999999999999</v>
      </c>
      <c r="AS350" s="60">
        <v>641987746.75750005</v>
      </c>
      <c r="AT350" s="60">
        <v>2502164737.8818998</v>
      </c>
      <c r="AU350" s="85">
        <v>1002659</v>
      </c>
      <c r="AV350" s="60" t="s">
        <v>544</v>
      </c>
      <c r="AW350" s="60" t="s">
        <v>544</v>
      </c>
      <c r="AX350" s="60" t="s">
        <v>544</v>
      </c>
      <c r="AY350" s="60">
        <v>299060585.42809999</v>
      </c>
      <c r="AZ350" s="60">
        <v>810701157.2385</v>
      </c>
      <c r="BA350" s="60" t="s">
        <v>544</v>
      </c>
      <c r="BB350" s="60" t="s">
        <v>1808</v>
      </c>
      <c r="BC350" s="60" t="s">
        <v>544</v>
      </c>
      <c r="BD350" s="60">
        <v>214132062.62459999</v>
      </c>
      <c r="BE350" s="60">
        <v>73737236.214100003</v>
      </c>
      <c r="BF350" s="60" t="s">
        <v>544</v>
      </c>
      <c r="BG350" s="60">
        <v>29816201.497200001</v>
      </c>
      <c r="BH350" s="60">
        <v>3647324710.6364999</v>
      </c>
      <c r="BI350" s="60">
        <v>47460857.725699998</v>
      </c>
      <c r="BJ350" s="60">
        <v>846126616.7342</v>
      </c>
      <c r="BK350" s="60">
        <v>87406398.909600005</v>
      </c>
      <c r="BL350" s="85" t="s">
        <v>2311</v>
      </c>
      <c r="BM350" s="60" t="s">
        <v>2312</v>
      </c>
      <c r="BN350" s="60">
        <v>51272974.812100001</v>
      </c>
      <c r="BO350" s="60">
        <v>4720054458.7494001</v>
      </c>
      <c r="BP350" s="60">
        <v>3433192648.0117998</v>
      </c>
      <c r="BQ350" s="60">
        <v>464805990.46319997</v>
      </c>
      <c r="BR350" s="60">
        <v>211735874.74180001</v>
      </c>
      <c r="BS350" s="60">
        <v>308618107.55180001</v>
      </c>
      <c r="BT350" s="60">
        <v>476732471.06209999</v>
      </c>
      <c r="BU350" s="60">
        <v>236378488.76460001</v>
      </c>
      <c r="BV350" s="60" t="s">
        <v>544</v>
      </c>
      <c r="BW350" s="60">
        <v>229870660.30989999</v>
      </c>
      <c r="BX350" s="60">
        <v>522968005.4386</v>
      </c>
      <c r="BY350" s="60" t="s">
        <v>544</v>
      </c>
      <c r="BZ350" s="60" t="s">
        <v>544</v>
      </c>
      <c r="CA350" s="60" t="s">
        <v>544</v>
      </c>
      <c r="CB350" s="60" t="s">
        <v>1898</v>
      </c>
      <c r="CC350" s="60">
        <v>132552756.97570001</v>
      </c>
      <c r="CD350" s="60">
        <v>25731790.3332</v>
      </c>
      <c r="CE350" s="60">
        <v>46453369.638599999</v>
      </c>
      <c r="CF350" s="60">
        <v>657263444.51090002</v>
      </c>
      <c r="CG350" s="60">
        <v>54213750.850199997</v>
      </c>
      <c r="CH350" s="60">
        <v>3104152.4846000001</v>
      </c>
      <c r="CI350" s="60" t="s">
        <v>1071</v>
      </c>
      <c r="CJ350" s="60">
        <v>13.99</v>
      </c>
      <c r="CK350" s="60">
        <v>290592239.61470002</v>
      </c>
      <c r="CL350" s="60" t="s">
        <v>544</v>
      </c>
      <c r="CM350" s="85">
        <v>1002659</v>
      </c>
      <c r="CN350" s="60">
        <v>8713410.4832000006</v>
      </c>
      <c r="CO350" s="60">
        <v>47460857.725699998</v>
      </c>
      <c r="CP350" s="60">
        <v>147991831.17559999</v>
      </c>
      <c r="CQ350" s="60">
        <v>3433002042.1574998</v>
      </c>
      <c r="CR350" s="60" t="s">
        <v>544</v>
      </c>
      <c r="CS350" s="60">
        <v>8713410.4832000006</v>
      </c>
      <c r="CT350" s="60">
        <v>63934649.420500003</v>
      </c>
      <c r="CU350" s="60">
        <v>23471749.489100002</v>
      </c>
      <c r="CV350" s="60">
        <v>46453369.638599999</v>
      </c>
      <c r="CW350" s="60">
        <v>87406398.909600005</v>
      </c>
      <c r="CX350" s="60">
        <v>96718856.363499999</v>
      </c>
      <c r="CY350" s="60">
        <v>11.29</v>
      </c>
      <c r="CZ350" s="60">
        <f t="shared" si="10"/>
        <v>3.6725000000514005</v>
      </c>
      <c r="DA350" s="60" t="str">
        <f t="shared" si="11"/>
        <v>Y</v>
      </c>
    </row>
    <row r="351" spans="1:105">
      <c r="A351" s="13" t="s">
        <v>1072</v>
      </c>
      <c r="B351" s="13">
        <v>115016</v>
      </c>
      <c r="C351" s="13">
        <v>2022</v>
      </c>
      <c r="D351" s="13" t="s">
        <v>1</v>
      </c>
      <c r="E351" s="13" t="s">
        <v>13</v>
      </c>
      <c r="F351" s="84" t="s">
        <v>1812</v>
      </c>
      <c r="G351" s="60" t="s">
        <v>2022</v>
      </c>
      <c r="H351" s="60" t="s">
        <v>2084</v>
      </c>
      <c r="I351" s="60" t="s">
        <v>2024</v>
      </c>
      <c r="J351" s="60" t="s">
        <v>1072</v>
      </c>
      <c r="K351" s="85">
        <v>115016</v>
      </c>
      <c r="L351" s="60">
        <v>2499554000000</v>
      </c>
      <c r="M351" s="60">
        <v>6883737722.1000004</v>
      </c>
      <c r="N351" s="60">
        <v>323722839.39999998</v>
      </c>
      <c r="O351" s="60">
        <v>60582192.799999997</v>
      </c>
      <c r="P351" s="60">
        <v>-2.39</v>
      </c>
      <c r="Q351" s="60">
        <v>420470381.60000002</v>
      </c>
      <c r="R351" s="85" t="s">
        <v>544</v>
      </c>
      <c r="S351" s="85" t="s">
        <v>544</v>
      </c>
      <c r="T351" s="60">
        <v>878714440.60000002</v>
      </c>
      <c r="U351" s="60" t="s">
        <v>544</v>
      </c>
      <c r="V351" s="60" t="s">
        <v>544</v>
      </c>
      <c r="W351" s="60" t="s">
        <v>2025</v>
      </c>
      <c r="X351" s="60">
        <v>233427887.30000001</v>
      </c>
      <c r="Y351" s="60">
        <v>5446680078.6999998</v>
      </c>
      <c r="Z351" s="60">
        <v>12.65</v>
      </c>
      <c r="AA351" s="60" t="s">
        <v>544</v>
      </c>
      <c r="AB351" s="60">
        <v>3927652784.0999999</v>
      </c>
      <c r="AC351" s="60">
        <v>6883737722.1000004</v>
      </c>
      <c r="AD351" s="60">
        <v>5.66</v>
      </c>
      <c r="AE351" s="60">
        <v>216226488.19999999</v>
      </c>
      <c r="AF351" s="60">
        <v>11.2</v>
      </c>
      <c r="AG351" s="60" t="s">
        <v>2026</v>
      </c>
      <c r="AH351" s="60" t="s">
        <v>544</v>
      </c>
      <c r="AI351" s="60">
        <v>445440776.30000001</v>
      </c>
      <c r="AJ351" s="60">
        <v>211225248.90000001</v>
      </c>
      <c r="AK351" s="60">
        <v>4.1399999999999997</v>
      </c>
      <c r="AL351" s="60">
        <v>5894748158</v>
      </c>
      <c r="AM351" s="60">
        <v>84098482.700000003</v>
      </c>
      <c r="AN351" s="60">
        <v>379301038.89999998</v>
      </c>
      <c r="AO351" s="60">
        <v>632609954</v>
      </c>
      <c r="AP351" s="60">
        <v>586524745.60000002</v>
      </c>
      <c r="AQ351" s="60">
        <v>6883737722.1000004</v>
      </c>
      <c r="AR351" s="60">
        <v>9.43</v>
      </c>
      <c r="AS351" s="60">
        <v>487923770.5</v>
      </c>
      <c r="AT351" s="60">
        <v>2781148967.9000001</v>
      </c>
      <c r="AU351" s="85">
        <v>115016</v>
      </c>
      <c r="AV351" s="60" t="s">
        <v>544</v>
      </c>
      <c r="AW351" s="60">
        <v>99143.5</v>
      </c>
      <c r="AX351" s="60" t="s">
        <v>544</v>
      </c>
      <c r="AY351" s="60">
        <v>427451737.10000002</v>
      </c>
      <c r="AZ351" s="60">
        <v>2492839639.5999999</v>
      </c>
      <c r="BA351" s="60">
        <v>223337281.09999999</v>
      </c>
      <c r="BB351" s="60" t="s">
        <v>1808</v>
      </c>
      <c r="BC351" s="60">
        <v>7868031739.3000002</v>
      </c>
      <c r="BD351" s="60">
        <v>249725978.80000001</v>
      </c>
      <c r="BE351" s="60">
        <v>98377902.200000003</v>
      </c>
      <c r="BF351" s="60">
        <v>4177797.4</v>
      </c>
      <c r="BG351" s="60">
        <v>55545151.700000003</v>
      </c>
      <c r="BH351" s="60">
        <v>3431937986.0999999</v>
      </c>
      <c r="BI351" s="60">
        <v>148698741.69999999</v>
      </c>
      <c r="BJ351" s="60" t="s">
        <v>544</v>
      </c>
      <c r="BK351" s="60">
        <v>99917380.599999994</v>
      </c>
      <c r="BL351" s="85" t="s">
        <v>544</v>
      </c>
      <c r="BM351" s="60" t="s">
        <v>544</v>
      </c>
      <c r="BN351" s="60">
        <v>141574178.90000001</v>
      </c>
      <c r="BO351" s="60">
        <v>5967194524.1999998</v>
      </c>
      <c r="BP351" s="60">
        <v>3182212007.3000002</v>
      </c>
      <c r="BQ351" s="60">
        <v>264611275.30000001</v>
      </c>
      <c r="BR351" s="60">
        <v>150442015.09999999</v>
      </c>
      <c r="BS351" s="60">
        <v>112395693</v>
      </c>
      <c r="BT351" s="60">
        <v>178830106.90000001</v>
      </c>
      <c r="BU351" s="60">
        <v>400839966.5</v>
      </c>
      <c r="BV351" s="60">
        <v>348310429.89999998</v>
      </c>
      <c r="BW351" s="60">
        <v>135972570.5</v>
      </c>
      <c r="BX351" s="60">
        <v>445440776.30000001</v>
      </c>
      <c r="BY351" s="60" t="s">
        <v>544</v>
      </c>
      <c r="BZ351" s="60">
        <v>762854.2</v>
      </c>
      <c r="CA351" s="60">
        <v>50530142.5</v>
      </c>
      <c r="CB351" s="60" t="s">
        <v>544</v>
      </c>
      <c r="CC351" s="60">
        <v>289193357.89999998</v>
      </c>
      <c r="CD351" s="60">
        <v>75588664.700000003</v>
      </c>
      <c r="CE351" s="60">
        <v>78284817.400000006</v>
      </c>
      <c r="CF351" s="60">
        <v>586524745.60000002</v>
      </c>
      <c r="CG351" s="60">
        <v>211627330.90000001</v>
      </c>
      <c r="CH351" s="60">
        <v>7149348.7000000002</v>
      </c>
      <c r="CI351" s="60" t="s">
        <v>1072</v>
      </c>
      <c r="CJ351" s="60">
        <v>11.34</v>
      </c>
      <c r="CK351" s="60">
        <v>612728926.20000005</v>
      </c>
      <c r="CL351" s="60" t="s">
        <v>544</v>
      </c>
      <c r="CM351" s="85">
        <v>115016</v>
      </c>
      <c r="CN351" s="60">
        <v>-1779075.2</v>
      </c>
      <c r="CO351" s="60">
        <v>148698741.69999999</v>
      </c>
      <c r="CP351" s="60">
        <v>375002066.10000002</v>
      </c>
      <c r="CQ351" s="60">
        <v>5446680078.6999998</v>
      </c>
      <c r="CR351" s="60">
        <v>261628.7</v>
      </c>
      <c r="CS351" s="60">
        <v>-1779075.2</v>
      </c>
      <c r="CT351" s="60">
        <v>54760265.600000001</v>
      </c>
      <c r="CU351" s="60">
        <v>45157115</v>
      </c>
      <c r="CV351" s="60">
        <v>78284817.400000006</v>
      </c>
      <c r="CW351" s="60">
        <v>99917380.599999994</v>
      </c>
      <c r="CX351" s="60">
        <v>233427887.30000001</v>
      </c>
      <c r="CY351" s="60">
        <v>11.34</v>
      </c>
      <c r="CZ351" s="60">
        <f t="shared" si="10"/>
        <v>363.10999937944598</v>
      </c>
      <c r="DA351" s="60" t="str">
        <f t="shared" si="11"/>
        <v>Y</v>
      </c>
    </row>
    <row r="352" spans="1:105">
      <c r="A352" s="13" t="s">
        <v>1072</v>
      </c>
      <c r="B352" s="13">
        <v>115016</v>
      </c>
      <c r="C352" s="13">
        <v>2023</v>
      </c>
      <c r="D352" s="13" t="s">
        <v>1</v>
      </c>
      <c r="E352" s="13" t="s">
        <v>13</v>
      </c>
      <c r="F352" s="84" t="s">
        <v>1804</v>
      </c>
      <c r="G352" s="60" t="s">
        <v>2022</v>
      </c>
      <c r="H352" s="60" t="s">
        <v>2000</v>
      </c>
      <c r="I352" s="60" t="s">
        <v>2024</v>
      </c>
      <c r="J352" s="60" t="s">
        <v>1072</v>
      </c>
      <c r="K352" s="85">
        <v>115016</v>
      </c>
      <c r="L352" s="60">
        <v>2655612000000</v>
      </c>
      <c r="M352" s="60">
        <v>8198274179.1999998</v>
      </c>
      <c r="N352" s="60">
        <v>454230990.69999999</v>
      </c>
      <c r="O352" s="60">
        <v>19862727</v>
      </c>
      <c r="P352" s="60">
        <v>-1.9</v>
      </c>
      <c r="Q352" s="60">
        <v>577831239.29999995</v>
      </c>
      <c r="R352" s="85" t="s">
        <v>544</v>
      </c>
      <c r="S352" s="85" t="s">
        <v>544</v>
      </c>
      <c r="T352" s="60">
        <v>1023995505.4</v>
      </c>
      <c r="U352" s="60" t="s">
        <v>544</v>
      </c>
      <c r="V352" s="60" t="s">
        <v>544</v>
      </c>
      <c r="W352" s="60" t="s">
        <v>2025</v>
      </c>
      <c r="X352" s="60">
        <v>266979871</v>
      </c>
      <c r="Y352" s="60">
        <v>6630912383.8000002</v>
      </c>
      <c r="Z352" s="60">
        <v>10.19</v>
      </c>
      <c r="AA352" s="60" t="s">
        <v>544</v>
      </c>
      <c r="AB352" s="60">
        <v>4468687539.3000002</v>
      </c>
      <c r="AC352" s="60">
        <v>8198274179.1999998</v>
      </c>
      <c r="AD352" s="60">
        <v>5.29</v>
      </c>
      <c r="AE352" s="60">
        <v>280662122.5</v>
      </c>
      <c r="AF352" s="60">
        <v>11.7</v>
      </c>
      <c r="AG352" s="60" t="s">
        <v>2026</v>
      </c>
      <c r="AH352" s="60" t="s">
        <v>544</v>
      </c>
      <c r="AI352" s="60">
        <v>514470560.30000001</v>
      </c>
      <c r="AJ352" s="60">
        <v>224679733.5</v>
      </c>
      <c r="AK352" s="60">
        <v>3.9</v>
      </c>
      <c r="AL352" s="60">
        <v>7122189181.6999998</v>
      </c>
      <c r="AM352" s="60">
        <v>149445873.40000001</v>
      </c>
      <c r="AN352" s="60">
        <v>652101908.39999998</v>
      </c>
      <c r="AO352" s="60">
        <v>686381628.70000005</v>
      </c>
      <c r="AP352" s="60">
        <v>694528619.10000002</v>
      </c>
      <c r="AQ352" s="60">
        <v>8198274179.1999998</v>
      </c>
      <c r="AR352" s="60">
        <v>11.36</v>
      </c>
      <c r="AS352" s="60">
        <v>609116423.39999998</v>
      </c>
      <c r="AT352" s="60">
        <v>3179527407.4000001</v>
      </c>
      <c r="AU352" s="85">
        <v>115016</v>
      </c>
      <c r="AV352" s="60" t="s">
        <v>544</v>
      </c>
      <c r="AW352" s="60">
        <v>343251013.80000001</v>
      </c>
      <c r="AX352" s="60" t="s">
        <v>544</v>
      </c>
      <c r="AY352" s="60">
        <v>505338768.89999998</v>
      </c>
      <c r="AZ352" s="60">
        <v>3094371445.3000002</v>
      </c>
      <c r="BA352" s="60">
        <v>315312300.80000001</v>
      </c>
      <c r="BB352" s="60" t="s">
        <v>1808</v>
      </c>
      <c r="BC352" s="60">
        <v>9733677791.5</v>
      </c>
      <c r="BD352" s="60">
        <v>280578769.39999998</v>
      </c>
      <c r="BE352" s="60">
        <v>122337604</v>
      </c>
      <c r="BF352" s="60">
        <v>96161654</v>
      </c>
      <c r="BG352" s="60">
        <v>69112040.5</v>
      </c>
      <c r="BH352" s="60">
        <v>4000181564.3000002</v>
      </c>
      <c r="BI352" s="60">
        <v>39296340</v>
      </c>
      <c r="BJ352" s="60" t="s">
        <v>544</v>
      </c>
      <c r="BK352" s="60">
        <v>136729900.09999999</v>
      </c>
      <c r="BL352" s="85" t="s">
        <v>544</v>
      </c>
      <c r="BM352" s="60" t="s">
        <v>544</v>
      </c>
      <c r="BN352" s="60">
        <v>108442339.09999999</v>
      </c>
      <c r="BO352" s="60">
        <v>7186096286.1999998</v>
      </c>
      <c r="BP352" s="60">
        <v>3719602794.8000002</v>
      </c>
      <c r="BQ352" s="60">
        <v>251624384</v>
      </c>
      <c r="BR352" s="60">
        <v>149300777.30000001</v>
      </c>
      <c r="BS352" s="60">
        <v>116496715</v>
      </c>
      <c r="BT352" s="60">
        <v>90484384.099999994</v>
      </c>
      <c r="BU352" s="60">
        <v>494172545.10000002</v>
      </c>
      <c r="BV352" s="60">
        <v>373835414.80000001</v>
      </c>
      <c r="BW352" s="60">
        <v>163467711.40000001</v>
      </c>
      <c r="BX352" s="60">
        <v>514470560.30000001</v>
      </c>
      <c r="BY352" s="60" t="s">
        <v>544</v>
      </c>
      <c r="BZ352" s="60">
        <v>15620982</v>
      </c>
      <c r="CA352" s="60">
        <v>-37403916.700000003</v>
      </c>
      <c r="CB352" s="60" t="s">
        <v>544</v>
      </c>
      <c r="CC352" s="60">
        <v>565090568.70000005</v>
      </c>
      <c r="CD352" s="60">
        <v>89518105.900000006</v>
      </c>
      <c r="CE352" s="60">
        <v>120053112.5</v>
      </c>
      <c r="CF352" s="60">
        <v>694528619.10000002</v>
      </c>
      <c r="CG352" s="60">
        <v>424705482.30000001</v>
      </c>
      <c r="CH352" s="60">
        <v>-935406.6</v>
      </c>
      <c r="CI352" s="60" t="s">
        <v>1072</v>
      </c>
      <c r="CJ352" s="60">
        <v>11.51</v>
      </c>
      <c r="CK352" s="60">
        <v>919081779.39999998</v>
      </c>
      <c r="CL352" s="60" t="s">
        <v>544</v>
      </c>
      <c r="CM352" s="85">
        <v>115016</v>
      </c>
      <c r="CN352" s="60">
        <v>5569219.7000000002</v>
      </c>
      <c r="CO352" s="60">
        <v>39296340</v>
      </c>
      <c r="CP352" s="60">
        <v>375422210.19999999</v>
      </c>
      <c r="CQ352" s="60">
        <v>6630912383.8000002</v>
      </c>
      <c r="CR352" s="60">
        <v>203751.9</v>
      </c>
      <c r="CS352" s="60">
        <v>5569219.7000000002</v>
      </c>
      <c r="CT352" s="60">
        <v>70853193.400000006</v>
      </c>
      <c r="CU352" s="60">
        <v>65876706.700000003</v>
      </c>
      <c r="CV352" s="60">
        <v>120053112.5</v>
      </c>
      <c r="CW352" s="60">
        <v>136729900.09999999</v>
      </c>
      <c r="CX352" s="60">
        <v>266979871</v>
      </c>
      <c r="CY352" s="60">
        <v>11.51</v>
      </c>
      <c r="CZ352" s="60">
        <f t="shared" si="10"/>
        <v>323.92329677599764</v>
      </c>
      <c r="DA352" s="60" t="str">
        <f t="shared" si="11"/>
        <v>Y</v>
      </c>
    </row>
    <row r="353" spans="1:105">
      <c r="A353" s="13" t="s">
        <v>1073</v>
      </c>
      <c r="B353" s="13">
        <v>114866</v>
      </c>
      <c r="C353" s="13">
        <v>2022</v>
      </c>
      <c r="D353" s="13" t="s">
        <v>1</v>
      </c>
      <c r="E353" s="13" t="s">
        <v>13</v>
      </c>
      <c r="F353" s="84" t="s">
        <v>1812</v>
      </c>
      <c r="G353" s="60" t="s">
        <v>2096</v>
      </c>
      <c r="H353" s="60" t="s">
        <v>2313</v>
      </c>
      <c r="I353" s="60" t="s">
        <v>2098</v>
      </c>
      <c r="J353" s="60" t="s">
        <v>1073</v>
      </c>
      <c r="K353" s="85">
        <v>114866</v>
      </c>
      <c r="L353" s="60">
        <v>116186600000</v>
      </c>
      <c r="M353" s="60">
        <v>31636923076.480202</v>
      </c>
      <c r="N353" s="60">
        <v>1655248468.3225999</v>
      </c>
      <c r="O353" s="60">
        <v>254649421.37149999</v>
      </c>
      <c r="P353" s="60">
        <v>0</v>
      </c>
      <c r="Q353" s="60">
        <v>1512811436.3301001</v>
      </c>
      <c r="R353" s="85" t="s">
        <v>544</v>
      </c>
      <c r="S353" s="85" t="s">
        <v>544</v>
      </c>
      <c r="T353" s="60">
        <v>4231449965.9039998</v>
      </c>
      <c r="U353" s="60">
        <v>451000680.72890002</v>
      </c>
      <c r="V353" s="60">
        <v>8010374404.2446003</v>
      </c>
      <c r="W353" s="60" t="s">
        <v>2099</v>
      </c>
      <c r="X353" s="60">
        <v>730347174.93869996</v>
      </c>
      <c r="Y353" s="60">
        <v>22076078964.9734</v>
      </c>
      <c r="Z353" s="60">
        <v>16.309999999999999</v>
      </c>
      <c r="AA353" s="60" t="s">
        <v>544</v>
      </c>
      <c r="AB353" s="60">
        <v>23981837984.688099</v>
      </c>
      <c r="AC353" s="60">
        <v>31636923076.480202</v>
      </c>
      <c r="AD353" s="60">
        <v>10.18</v>
      </c>
      <c r="AE353" s="60">
        <v>1228781483.9855001</v>
      </c>
      <c r="AF353" s="60">
        <v>17.02</v>
      </c>
      <c r="AG353" s="60" t="s">
        <v>2100</v>
      </c>
      <c r="AH353" s="60" t="s">
        <v>544</v>
      </c>
      <c r="AI353" s="60">
        <v>3572716133.3741002</v>
      </c>
      <c r="AJ353" s="60" t="s">
        <v>544</v>
      </c>
      <c r="AK353" s="60">
        <v>2.91</v>
      </c>
      <c r="AL353" s="60">
        <v>24519754934.9869</v>
      </c>
      <c r="AM353" s="60">
        <v>2795697753.5346999</v>
      </c>
      <c r="AN353" s="60">
        <v>301484002.71869999</v>
      </c>
      <c r="AO353" s="60">
        <v>1999128658.9237001</v>
      </c>
      <c r="AP353" s="60">
        <v>3179959155.8438001</v>
      </c>
      <c r="AQ353" s="60">
        <v>31636923076.480202</v>
      </c>
      <c r="AR353" s="60">
        <v>7.63</v>
      </c>
      <c r="AS353" s="60">
        <v>3368904016.2905002</v>
      </c>
      <c r="AT353" s="60">
        <v>10632675289.163601</v>
      </c>
      <c r="AU353" s="85">
        <v>114866</v>
      </c>
      <c r="AV353" s="60" t="s">
        <v>544</v>
      </c>
      <c r="AW353" s="60">
        <v>309244383.9303</v>
      </c>
      <c r="AX353" s="60">
        <v>586875425.45130002</v>
      </c>
      <c r="AY353" s="60">
        <v>4029135466.2472</v>
      </c>
      <c r="AZ353" s="60">
        <v>2398938053.0637999</v>
      </c>
      <c r="BA353" s="60">
        <v>1808141592.895</v>
      </c>
      <c r="BB353" s="60" t="s">
        <v>1808</v>
      </c>
      <c r="BC353" s="60">
        <v>35084628998.828102</v>
      </c>
      <c r="BD353" s="60">
        <v>1334132062.609</v>
      </c>
      <c r="BE353" s="60" t="s">
        <v>544</v>
      </c>
      <c r="BF353" s="60" t="s">
        <v>544</v>
      </c>
      <c r="BG353" s="60">
        <v>205745405.03459999</v>
      </c>
      <c r="BH353" s="60">
        <v>21679972770.2887</v>
      </c>
      <c r="BI353" s="60">
        <v>324792375.76130003</v>
      </c>
      <c r="BJ353" s="60">
        <v>5210020421.9828997</v>
      </c>
      <c r="BK353" s="60">
        <v>286671204.8973</v>
      </c>
      <c r="BL353" s="85" t="s">
        <v>2314</v>
      </c>
      <c r="BM353" s="60" t="s">
        <v>2315</v>
      </c>
      <c r="BN353" s="60">
        <v>305350578.62059999</v>
      </c>
      <c r="BO353" s="60">
        <v>26417426820.596802</v>
      </c>
      <c r="BP353" s="60">
        <v>20345840707.679798</v>
      </c>
      <c r="BQ353" s="60">
        <v>3317930564.9638</v>
      </c>
      <c r="BR353" s="60">
        <v>1434309053.7579999</v>
      </c>
      <c r="BS353" s="60">
        <v>2537018379.8147001</v>
      </c>
      <c r="BT353" s="60">
        <v>2134431586.0831001</v>
      </c>
      <c r="BU353" s="60">
        <v>934295439.06110001</v>
      </c>
      <c r="BV353" s="60" t="s">
        <v>544</v>
      </c>
      <c r="BW353" s="60">
        <v>1808141592.895</v>
      </c>
      <c r="BX353" s="60">
        <v>2972634445.1592002</v>
      </c>
      <c r="BY353" s="60" t="s">
        <v>544</v>
      </c>
      <c r="BZ353" s="60">
        <v>108917.63099999999</v>
      </c>
      <c r="CA353" s="60" t="s">
        <v>544</v>
      </c>
      <c r="CB353" s="60" t="s">
        <v>1958</v>
      </c>
      <c r="CC353" s="60">
        <v>238965282.5018</v>
      </c>
      <c r="CD353" s="60">
        <v>96473791.693700001</v>
      </c>
      <c r="CE353" s="60">
        <v>496936691.62</v>
      </c>
      <c r="CF353" s="60">
        <v>3179959155.8438001</v>
      </c>
      <c r="CG353" s="60">
        <v>95820285.907399997</v>
      </c>
      <c r="CH353" s="60">
        <v>37467665.077799998</v>
      </c>
      <c r="CI353" s="60" t="s">
        <v>1073</v>
      </c>
      <c r="CJ353" s="60">
        <v>14.9</v>
      </c>
      <c r="CK353" s="60">
        <v>1031831177.6574</v>
      </c>
      <c r="CL353" s="60" t="s">
        <v>544</v>
      </c>
      <c r="CM353" s="85">
        <v>114866</v>
      </c>
      <c r="CN353" s="60">
        <v>326752.89309999999</v>
      </c>
      <c r="CO353" s="60">
        <v>324792375.76130003</v>
      </c>
      <c r="CP353" s="60">
        <v>1035697753.5594</v>
      </c>
      <c r="CQ353" s="60">
        <v>22076078964.9734</v>
      </c>
      <c r="CR353" s="60">
        <v>1715452.6889</v>
      </c>
      <c r="CS353" s="60">
        <v>326752.89309999999</v>
      </c>
      <c r="CT353" s="60">
        <v>161007488.08489999</v>
      </c>
      <c r="CU353" s="60">
        <v>125663716.8124</v>
      </c>
      <c r="CV353" s="60">
        <v>496936691.62</v>
      </c>
      <c r="CW353" s="60">
        <v>286671204.8973</v>
      </c>
      <c r="CX353" s="60">
        <v>730347174.93869996</v>
      </c>
      <c r="CY353" s="60">
        <v>12.4</v>
      </c>
      <c r="CZ353" s="60">
        <f t="shared" si="10"/>
        <v>3.6725000000514103</v>
      </c>
      <c r="DA353" s="60" t="str">
        <f t="shared" si="11"/>
        <v>Y</v>
      </c>
    </row>
    <row r="354" spans="1:105">
      <c r="A354" s="13" t="s">
        <v>1073</v>
      </c>
      <c r="B354" s="13">
        <v>114866</v>
      </c>
      <c r="C354" s="13">
        <v>2023</v>
      </c>
      <c r="D354" s="13" t="s">
        <v>1</v>
      </c>
      <c r="E354" s="13" t="s">
        <v>13</v>
      </c>
      <c r="F354" s="84" t="s">
        <v>1804</v>
      </c>
      <c r="G354" s="60" t="s">
        <v>2096</v>
      </c>
      <c r="H354" s="60" t="s">
        <v>2313</v>
      </c>
      <c r="I354" s="60" t="s">
        <v>2098</v>
      </c>
      <c r="J354" s="60" t="s">
        <v>1073</v>
      </c>
      <c r="K354" s="85">
        <v>114866</v>
      </c>
      <c r="L354" s="60">
        <v>128987500000</v>
      </c>
      <c r="M354" s="60">
        <v>35122532334.43</v>
      </c>
      <c r="N354" s="60">
        <v>1828645336.9382999</v>
      </c>
      <c r="O354" s="60">
        <v>222818243.7001</v>
      </c>
      <c r="P354" s="60">
        <v>-0.08</v>
      </c>
      <c r="Q354" s="60">
        <v>1842695711.3425</v>
      </c>
      <c r="R354" s="85" t="s">
        <v>544</v>
      </c>
      <c r="S354" s="85" t="s">
        <v>544</v>
      </c>
      <c r="T354" s="60">
        <v>5065187202.1073999</v>
      </c>
      <c r="U354" s="60">
        <v>721987746.75639999</v>
      </c>
      <c r="V354" s="60">
        <v>8373287950.8697996</v>
      </c>
      <c r="W354" s="60" t="s">
        <v>2099</v>
      </c>
      <c r="X354" s="60">
        <v>974676650.76919997</v>
      </c>
      <c r="Y354" s="60">
        <v>24040054458.479</v>
      </c>
      <c r="Z354" s="60">
        <v>21.48</v>
      </c>
      <c r="AA354" s="60" t="s">
        <v>544</v>
      </c>
      <c r="AB354" s="60">
        <v>26494486044.557598</v>
      </c>
      <c r="AC354" s="60">
        <v>35122532334.43</v>
      </c>
      <c r="AD354" s="60">
        <v>9.9700000000000006</v>
      </c>
      <c r="AE354" s="60">
        <v>1347991831.1587999</v>
      </c>
      <c r="AF354" s="60">
        <v>14.69</v>
      </c>
      <c r="AG354" s="60" t="s">
        <v>2100</v>
      </c>
      <c r="AH354" s="60" t="s">
        <v>544</v>
      </c>
      <c r="AI354" s="60">
        <v>3922940775.9832001</v>
      </c>
      <c r="AJ354" s="60" t="s">
        <v>544</v>
      </c>
      <c r="AK354" s="60">
        <v>3.57</v>
      </c>
      <c r="AL354" s="60">
        <v>26981674608.199501</v>
      </c>
      <c r="AM354" s="60">
        <v>2856909462.1792002</v>
      </c>
      <c r="AN354" s="60">
        <v>842450646.68659997</v>
      </c>
      <c r="AO354" s="60">
        <v>2155262083.0194998</v>
      </c>
      <c r="AP354" s="60">
        <v>3697100068.0218</v>
      </c>
      <c r="AQ354" s="60">
        <v>35122532334.43</v>
      </c>
      <c r="AR354" s="60">
        <v>7.56</v>
      </c>
      <c r="AS354" s="60">
        <v>3847488087.0802002</v>
      </c>
      <c r="AT354" s="60">
        <v>12043621511.063499</v>
      </c>
      <c r="AU354" s="85">
        <v>114866</v>
      </c>
      <c r="AV354" s="60" t="s">
        <v>544</v>
      </c>
      <c r="AW354" s="60">
        <v>808631722.24870002</v>
      </c>
      <c r="AX354" s="60">
        <v>368876786.92470002</v>
      </c>
      <c r="AY354" s="60">
        <v>4712675289.2465</v>
      </c>
      <c r="AZ354" s="60">
        <v>4111286589.4590998</v>
      </c>
      <c r="BA354" s="60">
        <v>2434989788.9380002</v>
      </c>
      <c r="BB354" s="60" t="s">
        <v>1808</v>
      </c>
      <c r="BC354" s="60">
        <v>39329421374.5345</v>
      </c>
      <c r="BD354" s="60">
        <v>1514172906.7181001</v>
      </c>
      <c r="BE354" s="60" t="s">
        <v>544</v>
      </c>
      <c r="BF354" s="60" t="s">
        <v>544</v>
      </c>
      <c r="BG354" s="60">
        <v>254513274.33270001</v>
      </c>
      <c r="BH354" s="60">
        <v>24199891082.030201</v>
      </c>
      <c r="BI354" s="60">
        <v>760245064.65919995</v>
      </c>
      <c r="BJ354" s="60">
        <v>5008604492.7821999</v>
      </c>
      <c r="BK354" s="60">
        <v>374594962.55430001</v>
      </c>
      <c r="BL354" s="85" t="s">
        <v>2314</v>
      </c>
      <c r="BM354" s="60" t="s">
        <v>2315</v>
      </c>
      <c r="BN354" s="60">
        <v>365336963.91589999</v>
      </c>
      <c r="BO354" s="60">
        <v>30040980258.258801</v>
      </c>
      <c r="BP354" s="60">
        <v>22685718175.312099</v>
      </c>
      <c r="BQ354" s="60">
        <v>2959046970.6869998</v>
      </c>
      <c r="BR354" s="60">
        <v>1595779441.7748001</v>
      </c>
      <c r="BS354" s="60">
        <v>2439836623.5193</v>
      </c>
      <c r="BT354" s="60">
        <v>2132988427.4718001</v>
      </c>
      <c r="BU354" s="60">
        <v>1531027910.1215</v>
      </c>
      <c r="BV354" s="60" t="s">
        <v>544</v>
      </c>
      <c r="BW354" s="60">
        <v>2434989788.9380002</v>
      </c>
      <c r="BX354" s="60">
        <v>3322859087.7683001</v>
      </c>
      <c r="BY354" s="60" t="s">
        <v>544</v>
      </c>
      <c r="BZ354" s="60">
        <v>190605.85430000001</v>
      </c>
      <c r="CA354" s="60" t="s">
        <v>544</v>
      </c>
      <c r="CB354" s="60" t="s">
        <v>1958</v>
      </c>
      <c r="CC354" s="60">
        <v>661865214.42229998</v>
      </c>
      <c r="CD354" s="60">
        <v>117576582.7077</v>
      </c>
      <c r="CE354" s="60">
        <v>721606535.04779994</v>
      </c>
      <c r="CF354" s="60">
        <v>3697100068.0218</v>
      </c>
      <c r="CG354" s="60">
        <v>283430905.37379998</v>
      </c>
      <c r="CH354" s="60">
        <v>230115724.97979999</v>
      </c>
      <c r="CI354" s="60" t="s">
        <v>1073</v>
      </c>
      <c r="CJ354" s="60">
        <v>14.81</v>
      </c>
      <c r="CK354" s="60">
        <v>1817127297.4558001</v>
      </c>
      <c r="CL354" s="60" t="s">
        <v>544</v>
      </c>
      <c r="CM354" s="85">
        <v>114866</v>
      </c>
      <c r="CN354" s="60">
        <v>108917.63099999999</v>
      </c>
      <c r="CO354" s="60">
        <v>760245064.65919995</v>
      </c>
      <c r="CP354" s="60">
        <v>1340013614.6851001</v>
      </c>
      <c r="CQ354" s="60">
        <v>24040054458.479</v>
      </c>
      <c r="CR354" s="60">
        <v>2668481.9605</v>
      </c>
      <c r="CS354" s="60">
        <v>108917.63099999999</v>
      </c>
      <c r="CT354" s="60">
        <v>196678012.25049999</v>
      </c>
      <c r="CU354" s="60">
        <v>177916950.30379999</v>
      </c>
      <c r="CV354" s="60">
        <v>721606535.04779994</v>
      </c>
      <c r="CW354" s="60">
        <v>374594962.55430001</v>
      </c>
      <c r="CX354" s="60">
        <v>974676650.76919997</v>
      </c>
      <c r="CY354" s="60">
        <v>12.54</v>
      </c>
      <c r="CZ354" s="60">
        <f t="shared" si="10"/>
        <v>3.6725000000514147</v>
      </c>
      <c r="DA354" s="60" t="str">
        <f t="shared" si="11"/>
        <v>Y</v>
      </c>
    </row>
    <row r="355" spans="1:105">
      <c r="A355" s="13" t="s">
        <v>1074</v>
      </c>
      <c r="B355" s="13">
        <v>107736</v>
      </c>
      <c r="C355" s="13">
        <v>2022</v>
      </c>
      <c r="D355" s="13" t="s">
        <v>1</v>
      </c>
      <c r="E355" s="13" t="s">
        <v>13</v>
      </c>
      <c r="F355" s="84" t="s">
        <v>1812</v>
      </c>
      <c r="G355" s="60" t="s">
        <v>2193</v>
      </c>
      <c r="H355" s="60" t="s">
        <v>2194</v>
      </c>
      <c r="I355" s="60" t="s">
        <v>2195</v>
      </c>
      <c r="J355" s="60" t="s">
        <v>1074</v>
      </c>
      <c r="K355" s="85">
        <v>107736</v>
      </c>
      <c r="L355" s="60">
        <v>4310500000</v>
      </c>
      <c r="M355" s="60">
        <v>14084299951.0284</v>
      </c>
      <c r="N355" s="60">
        <v>0</v>
      </c>
      <c r="O355" s="60">
        <v>-1633719.9804</v>
      </c>
      <c r="P355" s="60">
        <v>0.01</v>
      </c>
      <c r="Q355" s="60" t="s">
        <v>544</v>
      </c>
      <c r="R355" s="85">
        <v>1035</v>
      </c>
      <c r="S355" s="85" t="s">
        <v>544</v>
      </c>
      <c r="T355" s="60">
        <v>2048358111.4254999</v>
      </c>
      <c r="U355" s="60" t="s">
        <v>544</v>
      </c>
      <c r="V355" s="60" t="s">
        <v>544</v>
      </c>
      <c r="W355" s="60" t="s">
        <v>2196</v>
      </c>
      <c r="X355" s="60">
        <v>290148668.51899999</v>
      </c>
      <c r="Y355" s="60">
        <v>7646789740.2601995</v>
      </c>
      <c r="Z355" s="60">
        <v>9.51</v>
      </c>
      <c r="AA355" s="60" t="s">
        <v>544</v>
      </c>
      <c r="AB355" s="60">
        <v>12152916190.199499</v>
      </c>
      <c r="AC355" s="60">
        <v>14084299951.0284</v>
      </c>
      <c r="AD355" s="60">
        <v>11.43</v>
      </c>
      <c r="AE355" s="60">
        <v>1642215324.2981</v>
      </c>
      <c r="AF355" s="60">
        <v>28.14</v>
      </c>
      <c r="AG355" s="60" t="s">
        <v>2197</v>
      </c>
      <c r="AH355" s="60" t="s">
        <v>544</v>
      </c>
      <c r="AI355" s="60">
        <v>2012416271.8566999</v>
      </c>
      <c r="AJ355" s="60" t="s">
        <v>544</v>
      </c>
      <c r="AK355" s="60">
        <v>2.62</v>
      </c>
      <c r="AL355" s="60">
        <v>9622283940.5599003</v>
      </c>
      <c r="AM355" s="60">
        <v>428361378.86089998</v>
      </c>
      <c r="AN355" s="60">
        <v>148015030.22420001</v>
      </c>
      <c r="AO355" s="60">
        <v>2393726515.2821002</v>
      </c>
      <c r="AP355" s="60">
        <v>2157490606.1162</v>
      </c>
      <c r="AQ355" s="60">
        <v>14084299951.0284</v>
      </c>
      <c r="AR355" s="60">
        <v>0</v>
      </c>
      <c r="AS355" s="60">
        <v>1905897729.1345999</v>
      </c>
      <c r="AT355" s="60">
        <v>5485378206.191</v>
      </c>
      <c r="AU355" s="85">
        <v>107736</v>
      </c>
      <c r="AV355" s="60">
        <v>3309589936.2943001</v>
      </c>
      <c r="AW355" s="60" t="s">
        <v>544</v>
      </c>
      <c r="AX355" s="60" t="s">
        <v>544</v>
      </c>
      <c r="AY355" s="60">
        <v>1642215324.2981</v>
      </c>
      <c r="AZ355" s="60">
        <v>1818330338.1852</v>
      </c>
      <c r="BA355" s="60">
        <v>1393889887.2772999</v>
      </c>
      <c r="BB355" s="60" t="s">
        <v>1808</v>
      </c>
      <c r="BC355" s="60">
        <v>17603332788.810001</v>
      </c>
      <c r="BD355" s="60">
        <v>615912432.61080003</v>
      </c>
      <c r="BE355" s="60" t="s">
        <v>544</v>
      </c>
      <c r="BF355" s="60" t="s">
        <v>544</v>
      </c>
      <c r="BG355" s="60">
        <v>139846430.3222</v>
      </c>
      <c r="BH355" s="60">
        <v>8521483417.7664003</v>
      </c>
      <c r="BI355" s="60">
        <v>-249632413.00510001</v>
      </c>
      <c r="BJ355" s="60" t="s">
        <v>544</v>
      </c>
      <c r="BK355" s="60">
        <v>219898709.36179999</v>
      </c>
      <c r="BL355" s="85" t="s">
        <v>2317</v>
      </c>
      <c r="BM355" s="60" t="s">
        <v>2318</v>
      </c>
      <c r="BN355" s="60">
        <v>166966181.99689999</v>
      </c>
      <c r="BO355" s="60">
        <v>11429504982.878401</v>
      </c>
      <c r="BP355" s="60">
        <v>7905570985.1555996</v>
      </c>
      <c r="BQ355" s="60">
        <v>1569024669.1761999</v>
      </c>
      <c r="BR355" s="60" t="s">
        <v>544</v>
      </c>
      <c r="BS355" s="60">
        <v>153569678.15759999</v>
      </c>
      <c r="BT355" s="60">
        <v>1629145564.4549</v>
      </c>
      <c r="BU355" s="60" t="s">
        <v>544</v>
      </c>
      <c r="BV355" s="60" t="s">
        <v>544</v>
      </c>
      <c r="BW355" s="60">
        <v>1393889887.2772999</v>
      </c>
      <c r="BX355" s="60">
        <v>2011436039.8685</v>
      </c>
      <c r="BY355" s="60" t="s">
        <v>544</v>
      </c>
      <c r="BZ355" s="60">
        <v>326743.99609999999</v>
      </c>
      <c r="CA355" s="60" t="s">
        <v>544</v>
      </c>
      <c r="CB355" s="60" t="s">
        <v>1979</v>
      </c>
      <c r="CC355" s="60" t="s">
        <v>544</v>
      </c>
      <c r="CD355" s="60">
        <v>96062734.847499996</v>
      </c>
      <c r="CE355" s="60">
        <v>251592876.98159999</v>
      </c>
      <c r="CF355" s="60">
        <v>2157490606.1162</v>
      </c>
      <c r="CG355" s="60">
        <v>427707890.86870003</v>
      </c>
      <c r="CH355" s="60">
        <v>53259271.361000001</v>
      </c>
      <c r="CI355" s="60" t="s">
        <v>1074</v>
      </c>
      <c r="CJ355" s="60">
        <v>16.559999999999999</v>
      </c>
      <c r="CK355" s="60">
        <v>438163698.74330002</v>
      </c>
      <c r="CL355" s="60">
        <v>252</v>
      </c>
      <c r="CM355" s="85">
        <v>107736</v>
      </c>
      <c r="CN355" s="60" t="s">
        <v>544</v>
      </c>
      <c r="CO355" s="60">
        <v>-249632413.00510001</v>
      </c>
      <c r="CP355" s="60">
        <v>457114850.51590002</v>
      </c>
      <c r="CQ355" s="60">
        <v>7646789740.2601995</v>
      </c>
      <c r="CR355" s="60">
        <v>10455807.874600001</v>
      </c>
      <c r="CS355" s="60" t="s">
        <v>544</v>
      </c>
      <c r="CT355" s="60">
        <v>58487175.298299998</v>
      </c>
      <c r="CU355" s="60">
        <v>161411534.06349999</v>
      </c>
      <c r="CV355" s="60">
        <v>251592876.98159999</v>
      </c>
      <c r="CW355" s="60">
        <v>219898709.36179999</v>
      </c>
      <c r="CX355" s="60">
        <v>290148668.51899999</v>
      </c>
      <c r="CY355" s="60">
        <v>16.55</v>
      </c>
      <c r="CZ355" s="60">
        <f t="shared" si="10"/>
        <v>0.3060499999991308</v>
      </c>
      <c r="DA355" s="60" t="str">
        <f t="shared" si="11"/>
        <v>Y</v>
      </c>
    </row>
    <row r="356" spans="1:105">
      <c r="A356" s="13" t="s">
        <v>1074</v>
      </c>
      <c r="B356" s="13">
        <v>107736</v>
      </c>
      <c r="C356" s="13">
        <v>2023</v>
      </c>
      <c r="D356" s="13" t="s">
        <v>1</v>
      </c>
      <c r="E356" s="13" t="s">
        <v>13</v>
      </c>
      <c r="F356" s="84" t="s">
        <v>1804</v>
      </c>
      <c r="G356" s="60" t="s">
        <v>2193</v>
      </c>
      <c r="H356" s="60" t="s">
        <v>2316</v>
      </c>
      <c r="I356" s="60" t="s">
        <v>2195</v>
      </c>
      <c r="J356" s="60" t="s">
        <v>1074</v>
      </c>
      <c r="K356" s="85">
        <v>107736</v>
      </c>
      <c r="L356" s="60">
        <v>4176000000</v>
      </c>
      <c r="M356" s="60">
        <v>13600390815.792</v>
      </c>
      <c r="N356" s="60">
        <v>0</v>
      </c>
      <c r="O356" s="60">
        <v>-49177658.361699998</v>
      </c>
      <c r="P356" s="60">
        <v>-0.72</v>
      </c>
      <c r="Q356" s="60" t="s">
        <v>544</v>
      </c>
      <c r="R356" s="85">
        <v>1168</v>
      </c>
      <c r="S356" s="85" t="s">
        <v>544</v>
      </c>
      <c r="T356" s="60">
        <v>1757042826.8965001</v>
      </c>
      <c r="U356" s="60" t="s">
        <v>544</v>
      </c>
      <c r="V356" s="60" t="s">
        <v>544</v>
      </c>
      <c r="W356" s="60" t="s">
        <v>2196</v>
      </c>
      <c r="X356" s="60">
        <v>380719752.48229998</v>
      </c>
      <c r="Y356" s="60">
        <v>7165933886.9701004</v>
      </c>
      <c r="Z356" s="60">
        <v>16.68</v>
      </c>
      <c r="AA356" s="60" t="s">
        <v>544</v>
      </c>
      <c r="AB356" s="60">
        <v>12802800846.7337</v>
      </c>
      <c r="AC356" s="60">
        <v>13600390815.792</v>
      </c>
      <c r="AD356" s="60">
        <v>11.83</v>
      </c>
      <c r="AE356" s="60">
        <v>1666178146.8771999</v>
      </c>
      <c r="AF356" s="60">
        <v>27.33</v>
      </c>
      <c r="AG356" s="60" t="s">
        <v>2197</v>
      </c>
      <c r="AH356" s="60" t="s">
        <v>544</v>
      </c>
      <c r="AI356" s="60">
        <v>2004233838.1317999</v>
      </c>
      <c r="AJ356" s="60" t="s">
        <v>544</v>
      </c>
      <c r="AK356" s="60">
        <v>3.43</v>
      </c>
      <c r="AL356" s="60">
        <v>8857840742.5265999</v>
      </c>
      <c r="AM356" s="60">
        <v>418498615.85949999</v>
      </c>
      <c r="AN356" s="60">
        <v>340009770.39480001</v>
      </c>
      <c r="AO356" s="60">
        <v>2268685881.7722001</v>
      </c>
      <c r="AP356" s="60">
        <v>2151441133.3601999</v>
      </c>
      <c r="AQ356" s="60">
        <v>13600390815.792</v>
      </c>
      <c r="AR356" s="60">
        <v>0</v>
      </c>
      <c r="AS356" s="60">
        <v>1874287575.3085001</v>
      </c>
      <c r="AT356" s="60">
        <v>4501872659.1640997</v>
      </c>
      <c r="AU356" s="85">
        <v>107736</v>
      </c>
      <c r="AV356" s="60">
        <v>2670900504.7967</v>
      </c>
      <c r="AW356" s="60">
        <v>545839439.82920003</v>
      </c>
      <c r="AX356" s="60" t="s">
        <v>544</v>
      </c>
      <c r="AY356" s="60">
        <v>1666178146.8771999</v>
      </c>
      <c r="AZ356" s="60">
        <v>1661944308.7400999</v>
      </c>
      <c r="BA356" s="60">
        <v>2360201921.5049</v>
      </c>
      <c r="BB356" s="60" t="s">
        <v>1808</v>
      </c>
      <c r="BC356" s="60">
        <v>16944471584.3876</v>
      </c>
      <c r="BD356" s="60">
        <v>614232209.73619998</v>
      </c>
      <c r="BE356" s="60" t="s">
        <v>544</v>
      </c>
      <c r="BF356" s="60" t="s">
        <v>544</v>
      </c>
      <c r="BG356" s="60">
        <v>144927536.2315</v>
      </c>
      <c r="BH356" s="60">
        <v>8528252727.5461998</v>
      </c>
      <c r="BI356" s="60">
        <v>388210389.1864</v>
      </c>
      <c r="BJ356" s="60" t="s">
        <v>544</v>
      </c>
      <c r="BK356" s="60">
        <v>142322097.3779</v>
      </c>
      <c r="BL356" s="85" t="s">
        <v>2317</v>
      </c>
      <c r="BM356" s="60" t="s">
        <v>2318</v>
      </c>
      <c r="BN356" s="60">
        <v>173587363.62110001</v>
      </c>
      <c r="BO356" s="60">
        <v>11134668620.716299</v>
      </c>
      <c r="BP356" s="60">
        <v>7914020517.8100004</v>
      </c>
      <c r="BQ356" s="60">
        <v>1448298322.7449</v>
      </c>
      <c r="BR356" s="60" t="s">
        <v>544</v>
      </c>
      <c r="BS356" s="60">
        <v>90213320.305899993</v>
      </c>
      <c r="BT356" s="60">
        <v>1146067415.7272999</v>
      </c>
      <c r="BU356" s="60" t="s">
        <v>544</v>
      </c>
      <c r="BV356" s="60" t="s">
        <v>544</v>
      </c>
      <c r="BW356" s="60">
        <v>2360201921.5049</v>
      </c>
      <c r="BX356" s="60">
        <v>2003582478.4184</v>
      </c>
      <c r="BY356" s="60" t="s">
        <v>544</v>
      </c>
      <c r="BZ356" s="60">
        <v>325679.8567</v>
      </c>
      <c r="CA356" s="60" t="s">
        <v>544</v>
      </c>
      <c r="CB356" s="60" t="s">
        <v>1979</v>
      </c>
      <c r="CC356" s="60" t="s">
        <v>544</v>
      </c>
      <c r="CD356" s="60">
        <v>95424198.013099998</v>
      </c>
      <c r="CE356" s="60">
        <v>379091353.19880003</v>
      </c>
      <c r="CF356" s="60">
        <v>2151441133.3601999</v>
      </c>
      <c r="CG356" s="60">
        <v>708353688.32249999</v>
      </c>
      <c r="CH356" s="60">
        <v>65787331.053400002</v>
      </c>
      <c r="CI356" s="60" t="s">
        <v>1074</v>
      </c>
      <c r="CJ356" s="60">
        <v>15.66</v>
      </c>
      <c r="CK356" s="60">
        <v>720729522.87709999</v>
      </c>
      <c r="CL356" s="60">
        <v>231</v>
      </c>
      <c r="CM356" s="85">
        <v>107736</v>
      </c>
      <c r="CN356" s="60" t="s">
        <v>544</v>
      </c>
      <c r="CO356" s="60">
        <v>388210389.1864</v>
      </c>
      <c r="CP356" s="60">
        <v>554307116.10339999</v>
      </c>
      <c r="CQ356" s="60">
        <v>7165933886.9701004</v>
      </c>
      <c r="CR356" s="60">
        <v>12375834.5546</v>
      </c>
      <c r="CS356" s="60" t="s">
        <v>544</v>
      </c>
      <c r="CT356" s="60">
        <v>94447158.443000004</v>
      </c>
      <c r="CU356" s="60">
        <v>47874938.934900001</v>
      </c>
      <c r="CV356" s="60">
        <v>379091353.19880003</v>
      </c>
      <c r="CW356" s="60">
        <v>142322097.3779</v>
      </c>
      <c r="CX356" s="60">
        <v>380719752.48229998</v>
      </c>
      <c r="CY356" s="60">
        <v>15.65</v>
      </c>
      <c r="CZ356" s="60">
        <f t="shared" si="10"/>
        <v>0.30705000000081367</v>
      </c>
      <c r="DA356" s="60" t="str">
        <f t="shared" si="11"/>
        <v>Y</v>
      </c>
    </row>
    <row r="357" spans="1:105">
      <c r="A357" s="13" t="s">
        <v>1075</v>
      </c>
      <c r="B357" s="13">
        <v>111598</v>
      </c>
      <c r="C357" s="13">
        <v>2022</v>
      </c>
      <c r="D357" s="13" t="s">
        <v>10</v>
      </c>
      <c r="E357" s="13" t="s">
        <v>13</v>
      </c>
      <c r="F357" s="84" t="s">
        <v>1812</v>
      </c>
      <c r="G357" s="60" t="s">
        <v>2128</v>
      </c>
      <c r="H357" s="60" t="s">
        <v>2322</v>
      </c>
      <c r="I357" s="60" t="s">
        <v>2130</v>
      </c>
      <c r="J357" s="60" t="s">
        <v>1075</v>
      </c>
      <c r="K357" s="85">
        <v>111598</v>
      </c>
      <c r="L357" s="60">
        <v>635831900000</v>
      </c>
      <c r="M357" s="60">
        <v>25753234178.479599</v>
      </c>
      <c r="N357" s="60">
        <v>467070888.66720003</v>
      </c>
      <c r="O357" s="60">
        <v>42277252.581200004</v>
      </c>
      <c r="P357" s="60">
        <v>-1.47</v>
      </c>
      <c r="Q357" s="60">
        <v>2369454097.4348001</v>
      </c>
      <c r="R357" s="85">
        <v>7700</v>
      </c>
      <c r="S357" s="85">
        <v>190</v>
      </c>
      <c r="T357" s="60">
        <v>1495253023.3910999</v>
      </c>
      <c r="U357" s="60">
        <v>1941885991.3336</v>
      </c>
      <c r="V357" s="60">
        <v>538538806.06480002</v>
      </c>
      <c r="W357" s="60" t="s">
        <v>2131</v>
      </c>
      <c r="X357" s="60">
        <v>1257920402.9419</v>
      </c>
      <c r="Y357" s="60">
        <v>21532179799.357498</v>
      </c>
      <c r="Z357" s="60">
        <v>24.18</v>
      </c>
      <c r="AA357" s="60" t="s">
        <v>544</v>
      </c>
      <c r="AB357" s="60">
        <v>13403116315.567301</v>
      </c>
      <c r="AC357" s="60">
        <v>25753234178.479599</v>
      </c>
      <c r="AD357" s="60">
        <v>8.7100000000000009</v>
      </c>
      <c r="AE357" s="60">
        <v>2030993057.5136001</v>
      </c>
      <c r="AF357" s="60">
        <v>22.62</v>
      </c>
      <c r="AG357" s="60" t="s">
        <v>2132</v>
      </c>
      <c r="AH357" s="60" t="s">
        <v>544</v>
      </c>
      <c r="AI357" s="60">
        <v>2567676816.4734001</v>
      </c>
      <c r="AJ357" s="60" t="s">
        <v>544</v>
      </c>
      <c r="AK357" s="60">
        <v>6.25</v>
      </c>
      <c r="AL357" s="60">
        <v>21673807380.408298</v>
      </c>
      <c r="AM357" s="60">
        <v>470108629.55970001</v>
      </c>
      <c r="AN357" s="60">
        <v>1001190794.3137</v>
      </c>
      <c r="AO357" s="60">
        <v>1995248973.0118999</v>
      </c>
      <c r="AP357" s="60">
        <v>2767916595.4646001</v>
      </c>
      <c r="AQ357" s="60">
        <v>25753234178.479599</v>
      </c>
      <c r="AR357" s="60">
        <v>5.27</v>
      </c>
      <c r="AS357" s="60">
        <v>3271250009.7459002</v>
      </c>
      <c r="AT357" s="60">
        <v>6294454299.4949999</v>
      </c>
      <c r="AU357" s="85">
        <v>111598</v>
      </c>
      <c r="AV357" s="60" t="s">
        <v>544</v>
      </c>
      <c r="AW357" s="60" t="s">
        <v>544</v>
      </c>
      <c r="AX357" s="60">
        <v>5026448.5968000004</v>
      </c>
      <c r="AY357" s="60">
        <v>2168699927.6524</v>
      </c>
      <c r="AZ357" s="60">
        <v>9661858934.2915001</v>
      </c>
      <c r="BA357" s="60">
        <v>4050.3211999999999</v>
      </c>
      <c r="BB357" s="60" t="s">
        <v>1808</v>
      </c>
      <c r="BC357" s="60">
        <v>29478436086.5583</v>
      </c>
      <c r="BD357" s="60">
        <v>1022572439.8757</v>
      </c>
      <c r="BE357" s="60" t="s">
        <v>544</v>
      </c>
      <c r="BF357" s="60" t="s">
        <v>544</v>
      </c>
      <c r="BG357" s="60">
        <v>124672936.5494</v>
      </c>
      <c r="BH357" s="60">
        <v>8863990213.3945007</v>
      </c>
      <c r="BI357" s="60">
        <v>102201754.5873</v>
      </c>
      <c r="BJ357" s="60">
        <v>400831935.926</v>
      </c>
      <c r="BK357" s="60">
        <v>300659392.25489998</v>
      </c>
      <c r="BL357" s="85" t="s">
        <v>2320</v>
      </c>
      <c r="BM357" s="60" t="s">
        <v>2321</v>
      </c>
      <c r="BN357" s="60">
        <v>77263927.020400003</v>
      </c>
      <c r="BO357" s="60">
        <v>23059997405.116299</v>
      </c>
      <c r="BP357" s="60">
        <v>7841417773.5187998</v>
      </c>
      <c r="BQ357" s="60">
        <v>5470606818.4854002</v>
      </c>
      <c r="BR357" s="60" t="s">
        <v>544</v>
      </c>
      <c r="BS357" s="60">
        <v>583132842.36670005</v>
      </c>
      <c r="BT357" s="60">
        <v>141627581.05070001</v>
      </c>
      <c r="BU357" s="60">
        <v>807500384.68669999</v>
      </c>
      <c r="BV357" s="60" t="s">
        <v>544</v>
      </c>
      <c r="BW357" s="60">
        <v>1941885991.3336</v>
      </c>
      <c r="BX357" s="60" t="s">
        <v>544</v>
      </c>
      <c r="BY357" s="60" t="s">
        <v>544</v>
      </c>
      <c r="BZ357" s="60">
        <v>47072832.870200001</v>
      </c>
      <c r="CA357" s="60">
        <v>7343232.3174999999</v>
      </c>
      <c r="CB357" s="60" t="s">
        <v>2004</v>
      </c>
      <c r="CC357" s="60">
        <v>964296418.59399998</v>
      </c>
      <c r="CD357" s="60">
        <v>97426425.904300004</v>
      </c>
      <c r="CE357" s="60">
        <v>969699547.06149995</v>
      </c>
      <c r="CF357" s="60">
        <v>2767916595.4646001</v>
      </c>
      <c r="CG357" s="60">
        <v>1449488444.2653</v>
      </c>
      <c r="CH357" s="60">
        <v>44508979.556900002</v>
      </c>
      <c r="CI357" s="60" t="s">
        <v>1075</v>
      </c>
      <c r="CJ357" s="60" t="s">
        <v>544</v>
      </c>
      <c r="CK357" s="60">
        <v>2259111197.2556</v>
      </c>
      <c r="CL357" s="60">
        <v>1086</v>
      </c>
      <c r="CM357" s="85">
        <v>111598</v>
      </c>
      <c r="CN357" s="60">
        <v>-238968.95019999999</v>
      </c>
      <c r="CO357" s="60">
        <v>102201754.5873</v>
      </c>
      <c r="CP357" s="60">
        <v>1335184329.9623001</v>
      </c>
      <c r="CQ357" s="60">
        <v>21532179799.357498</v>
      </c>
      <c r="CR357" s="60">
        <v>2122368.3036000002</v>
      </c>
      <c r="CS357" s="60">
        <v>-238968.95019999999</v>
      </c>
      <c r="CT357" s="60">
        <v>164779216.97279999</v>
      </c>
      <c r="CU357" s="60">
        <v>135880175.28209999</v>
      </c>
      <c r="CV357" s="60">
        <v>969699547.06149995</v>
      </c>
      <c r="CW357" s="60">
        <v>300659392.25489998</v>
      </c>
      <c r="CX357" s="60">
        <v>1257920402.9419</v>
      </c>
      <c r="CY357" s="60" t="s">
        <v>544</v>
      </c>
      <c r="CZ357" s="60">
        <f t="shared" si="10"/>
        <v>24.689400002867437</v>
      </c>
      <c r="DA357" s="60" t="str">
        <f t="shared" si="11"/>
        <v>Y</v>
      </c>
    </row>
    <row r="358" spans="1:105">
      <c r="A358" s="13" t="s">
        <v>1075</v>
      </c>
      <c r="B358" s="13">
        <v>111598</v>
      </c>
      <c r="C358" s="13">
        <v>2023</v>
      </c>
      <c r="D358" s="13" t="s">
        <v>10</v>
      </c>
      <c r="E358" s="13" t="s">
        <v>13</v>
      </c>
      <c r="F358" s="84" t="s">
        <v>1804</v>
      </c>
      <c r="G358" s="60" t="s">
        <v>2128</v>
      </c>
      <c r="H358" s="60" t="s">
        <v>2319</v>
      </c>
      <c r="I358" s="60" t="s">
        <v>2130</v>
      </c>
      <c r="J358" s="60" t="s">
        <v>1075</v>
      </c>
      <c r="K358" s="85">
        <v>111598</v>
      </c>
      <c r="L358" s="60">
        <v>834866100000</v>
      </c>
      <c r="M358" s="60">
        <v>27027066990.8428</v>
      </c>
      <c r="N358" s="60">
        <v>310375525.8175</v>
      </c>
      <c r="O358" s="60">
        <v>74842991.200800002</v>
      </c>
      <c r="P358" s="60">
        <v>-1.89</v>
      </c>
      <c r="Q358" s="60">
        <v>2263525410.9849</v>
      </c>
      <c r="R358" s="85">
        <v>7917</v>
      </c>
      <c r="S358" s="85">
        <v>193</v>
      </c>
      <c r="T358" s="60">
        <v>1510407897.8153</v>
      </c>
      <c r="U358" s="60">
        <v>1765027515.6155</v>
      </c>
      <c r="V358" s="60">
        <v>662007121.52830005</v>
      </c>
      <c r="W358" s="60" t="s">
        <v>2131</v>
      </c>
      <c r="X358" s="60">
        <v>1721065068.2558999</v>
      </c>
      <c r="Y358" s="60">
        <v>21924166379.747501</v>
      </c>
      <c r="Z358" s="60">
        <v>40.450000000000003</v>
      </c>
      <c r="AA358" s="60">
        <v>6494011.0016999999</v>
      </c>
      <c r="AB358" s="60">
        <v>12350517957.321501</v>
      </c>
      <c r="AC358" s="60">
        <v>27027066990.8428</v>
      </c>
      <c r="AD358" s="60">
        <v>8.6999999999999993</v>
      </c>
      <c r="AE358" s="60">
        <v>1805678211.6019001</v>
      </c>
      <c r="AF358" s="60">
        <v>28.68</v>
      </c>
      <c r="AG358" s="60" t="s">
        <v>2132</v>
      </c>
      <c r="AH358" s="60" t="s">
        <v>544</v>
      </c>
      <c r="AI358" s="60">
        <v>2711346712.0267</v>
      </c>
      <c r="AJ358" s="60" t="s">
        <v>544</v>
      </c>
      <c r="AK358" s="60">
        <v>7.85</v>
      </c>
      <c r="AL358" s="60">
        <v>22333962429.928799</v>
      </c>
      <c r="AM358" s="60">
        <v>593703463.43990004</v>
      </c>
      <c r="AN358" s="60">
        <v>1654214955.0028999</v>
      </c>
      <c r="AO358" s="60">
        <v>2407873096.2069998</v>
      </c>
      <c r="AP358" s="60">
        <v>2934331496.5723</v>
      </c>
      <c r="AQ358" s="60">
        <v>27027066990.8428</v>
      </c>
      <c r="AR358" s="60">
        <v>3.61</v>
      </c>
      <c r="AS358" s="60">
        <v>3470433794.6314998</v>
      </c>
      <c r="AT358" s="60">
        <v>6134480409.5763998</v>
      </c>
      <c r="AU358" s="85">
        <v>111598</v>
      </c>
      <c r="AV358" s="60" t="s">
        <v>544</v>
      </c>
      <c r="AW358" s="60" t="s">
        <v>544</v>
      </c>
      <c r="AX358" s="60">
        <v>1586273.8737999999</v>
      </c>
      <c r="AY358" s="60">
        <v>1946464873.8420999</v>
      </c>
      <c r="AZ358" s="60">
        <v>8788157973.0564003</v>
      </c>
      <c r="BA358" s="60">
        <v>-3237.2936</v>
      </c>
      <c r="BB358" s="60" t="s">
        <v>1808</v>
      </c>
      <c r="BC358" s="60">
        <v>31169983789.157001</v>
      </c>
      <c r="BD358" s="60">
        <v>994978956.81340003</v>
      </c>
      <c r="BE358" s="60" t="s">
        <v>544</v>
      </c>
      <c r="BF358" s="60" t="s">
        <v>544</v>
      </c>
      <c r="BG358" s="60">
        <v>176050501.6428</v>
      </c>
      <c r="BH358" s="60">
        <v>8602162505.4130001</v>
      </c>
      <c r="BI358" s="60">
        <v>840271932.0072</v>
      </c>
      <c r="BJ358" s="60">
        <v>521217221.99449998</v>
      </c>
      <c r="BK358" s="60">
        <v>330087406.66970003</v>
      </c>
      <c r="BL358" s="85" t="s">
        <v>2320</v>
      </c>
      <c r="BM358" s="60" t="s">
        <v>2321</v>
      </c>
      <c r="BN358" s="60">
        <v>96927808.2764</v>
      </c>
      <c r="BO358" s="60">
        <v>23861751357.189899</v>
      </c>
      <c r="BP358" s="60">
        <v>7607183548.5995998</v>
      </c>
      <c r="BQ358" s="60">
        <v>7426879243.1400995</v>
      </c>
      <c r="BR358" s="60" t="s">
        <v>544</v>
      </c>
      <c r="BS358" s="60">
        <v>612622207.35520005</v>
      </c>
      <c r="BT358" s="60">
        <v>403302039.1796</v>
      </c>
      <c r="BU358" s="60">
        <v>1186481060.9045</v>
      </c>
      <c r="BV358" s="60" t="s">
        <v>544</v>
      </c>
      <c r="BW358" s="60">
        <v>1765027515.6155</v>
      </c>
      <c r="BX358" s="60" t="s">
        <v>544</v>
      </c>
      <c r="BY358" s="60" t="s">
        <v>544</v>
      </c>
      <c r="BZ358" s="60">
        <v>6646163.8019000003</v>
      </c>
      <c r="CA358" s="60">
        <v>-1068306.8946</v>
      </c>
      <c r="CB358" s="60" t="s">
        <v>2004</v>
      </c>
      <c r="CC358" s="60">
        <v>1529598574.3947001</v>
      </c>
      <c r="CD358" s="60">
        <v>88672709.545399994</v>
      </c>
      <c r="CE358" s="60">
        <v>1348442860.7131</v>
      </c>
      <c r="CF358" s="60">
        <v>2934331496.5723</v>
      </c>
      <c r="CG358" s="60">
        <v>2181223695.2835999</v>
      </c>
      <c r="CH358" s="60">
        <v>74486888.902600005</v>
      </c>
      <c r="CI358" s="60" t="s">
        <v>1075</v>
      </c>
      <c r="CJ358" s="60" t="s">
        <v>544</v>
      </c>
      <c r="CK358" s="60">
        <v>3375280023.2589002</v>
      </c>
      <c r="CL358" s="60">
        <v>1342</v>
      </c>
      <c r="CM358" s="85">
        <v>111598</v>
      </c>
      <c r="CN358" s="60">
        <v>569763.67709999997</v>
      </c>
      <c r="CO358" s="60">
        <v>840271932.0072</v>
      </c>
      <c r="CP358" s="60">
        <v>1817992876.5323999</v>
      </c>
      <c r="CQ358" s="60">
        <v>21924166379.747501</v>
      </c>
      <c r="CR358" s="60">
        <v>7575267.0707999999</v>
      </c>
      <c r="CS358" s="60">
        <v>569763.67709999997</v>
      </c>
      <c r="CT358" s="60">
        <v>193457429.43759999</v>
      </c>
      <c r="CU358" s="60">
        <v>136629977.23210001</v>
      </c>
      <c r="CV358" s="60">
        <v>1348442860.7131</v>
      </c>
      <c r="CW358" s="60">
        <v>330087406.66970003</v>
      </c>
      <c r="CX358" s="60">
        <v>1721065068.2558999</v>
      </c>
      <c r="CY358" s="60" t="s">
        <v>544</v>
      </c>
      <c r="CZ358" s="60">
        <f t="shared" si="10"/>
        <v>30.890000024156002</v>
      </c>
      <c r="DA358" s="60" t="str">
        <f t="shared" si="11"/>
        <v>Y</v>
      </c>
    </row>
    <row r="359" spans="1:105">
      <c r="A359" s="13" t="s">
        <v>1076</v>
      </c>
      <c r="B359" s="13">
        <v>107737</v>
      </c>
      <c r="C359" s="13">
        <v>2022</v>
      </c>
      <c r="D359" s="13" t="s">
        <v>1</v>
      </c>
      <c r="E359" s="13" t="s">
        <v>13</v>
      </c>
      <c r="F359" s="84" t="s">
        <v>2179</v>
      </c>
      <c r="G359" s="60" t="s">
        <v>557</v>
      </c>
      <c r="H359" s="60" t="s">
        <v>547</v>
      </c>
      <c r="I359" s="60" t="s">
        <v>2031</v>
      </c>
      <c r="J359" s="60" t="s">
        <v>1076</v>
      </c>
      <c r="K359" s="85">
        <v>107737</v>
      </c>
      <c r="L359" s="60">
        <v>1215260000000</v>
      </c>
      <c r="M359" s="60">
        <v>837192896912.52795</v>
      </c>
      <c r="N359" s="60">
        <v>4974548581.0488005</v>
      </c>
      <c r="O359" s="60">
        <v>-245937383.10960001</v>
      </c>
      <c r="P359" s="60">
        <v>-0.36</v>
      </c>
      <c r="Q359" s="60" t="s">
        <v>544</v>
      </c>
      <c r="R359" s="85">
        <v>53056</v>
      </c>
      <c r="S359" s="85" t="s">
        <v>544</v>
      </c>
      <c r="T359" s="60">
        <v>114935425940.1192</v>
      </c>
      <c r="U359" s="60" t="s">
        <v>544</v>
      </c>
      <c r="V359" s="60" t="s">
        <v>544</v>
      </c>
      <c r="W359" s="60" t="s">
        <v>2032</v>
      </c>
      <c r="X359" s="60">
        <v>13414954233.3144</v>
      </c>
      <c r="Y359" s="60">
        <v>536518945805.80402</v>
      </c>
      <c r="Z359" s="60">
        <v>14.29</v>
      </c>
      <c r="AA359" s="60">
        <v>44725469814.074402</v>
      </c>
      <c r="AB359" s="60">
        <v>342997914709.25763</v>
      </c>
      <c r="AC359" s="60">
        <v>837192896912.52795</v>
      </c>
      <c r="AD359" s="60">
        <v>5.2</v>
      </c>
      <c r="AE359" s="60">
        <v>11362720439.8032</v>
      </c>
      <c r="AF359" s="60">
        <v>15.91</v>
      </c>
      <c r="AG359" s="60" t="s">
        <v>2033</v>
      </c>
      <c r="AH359" s="60" t="s">
        <v>544</v>
      </c>
      <c r="AI359" s="60">
        <v>46540721927.502403</v>
      </c>
      <c r="AJ359" s="60">
        <v>428491122499.9704</v>
      </c>
      <c r="AK359" s="60">
        <v>1.91</v>
      </c>
      <c r="AL359" s="60">
        <v>659794886864.43274</v>
      </c>
      <c r="AM359" s="60">
        <v>8090444334.0031996</v>
      </c>
      <c r="AN359" s="60">
        <v>3320499122.0960002</v>
      </c>
      <c r="AO359" s="60">
        <v>82223687285.843994</v>
      </c>
      <c r="AP359" s="60">
        <v>50178115156.686401</v>
      </c>
      <c r="AQ359" s="60">
        <v>837192896912.52795</v>
      </c>
      <c r="AR359" s="60">
        <v>0.82</v>
      </c>
      <c r="AS359" s="60">
        <v>50491564762.610397</v>
      </c>
      <c r="AT359" s="60">
        <v>169191830474.9816</v>
      </c>
      <c r="AU359" s="85">
        <v>107737</v>
      </c>
      <c r="AV359" s="60" t="s">
        <v>544</v>
      </c>
      <c r="AW359" s="60">
        <v>60603242379.648804</v>
      </c>
      <c r="AX359" s="60" t="s">
        <v>544</v>
      </c>
      <c r="AY359" s="60">
        <v>439200765519.07922</v>
      </c>
      <c r="AZ359" s="60">
        <v>74138065253.470398</v>
      </c>
      <c r="BA359" s="60" t="s">
        <v>544</v>
      </c>
      <c r="BB359" s="60" t="s">
        <v>1808</v>
      </c>
      <c r="BC359" s="60">
        <v>892379316761.67041</v>
      </c>
      <c r="BD359" s="60">
        <v>3602948217.5440001</v>
      </c>
      <c r="BE359" s="60">
        <v>2134212921.2144001</v>
      </c>
      <c r="BF359" s="60">
        <v>28795340830.807201</v>
      </c>
      <c r="BG359" s="60">
        <v>1573448131.7151999</v>
      </c>
      <c r="BH359" s="60">
        <v>609045673414.75513</v>
      </c>
      <c r="BI359" s="60">
        <v>4946992571.7368002</v>
      </c>
      <c r="BJ359" s="60" t="s">
        <v>544</v>
      </c>
      <c r="BK359" s="60">
        <v>7414633205.6264</v>
      </c>
      <c r="BL359" s="85" t="s">
        <v>2323</v>
      </c>
      <c r="BM359" s="60" t="s">
        <v>2324</v>
      </c>
      <c r="BN359" s="60">
        <v>2599909478.5872002</v>
      </c>
      <c r="BO359" s="60">
        <v>739639801646.41846</v>
      </c>
      <c r="BP359" s="60">
        <v>605442725197.2113</v>
      </c>
      <c r="BQ359" s="60">
        <v>4715522093.5159998</v>
      </c>
      <c r="BR359" s="60">
        <v>4757545007.7167997</v>
      </c>
      <c r="BS359" s="60">
        <v>4116178890.98</v>
      </c>
      <c r="BT359" s="60">
        <v>17947228864.905602</v>
      </c>
      <c r="BU359" s="60">
        <v>15963885094.6744</v>
      </c>
      <c r="BV359" s="60">
        <v>16470226765.7824</v>
      </c>
      <c r="BW359" s="60">
        <v>13820027570.2008</v>
      </c>
      <c r="BX359" s="60">
        <v>39283157974.954399</v>
      </c>
      <c r="BY359" s="60" t="s">
        <v>544</v>
      </c>
      <c r="BZ359" s="60">
        <v>289338097.77600002</v>
      </c>
      <c r="CA359" s="60">
        <v>-165336055.87200001</v>
      </c>
      <c r="CB359" s="60" t="s">
        <v>2081</v>
      </c>
      <c r="CC359" s="60">
        <v>1667138563.3759999</v>
      </c>
      <c r="CD359" s="60">
        <v>3366655437.6936002</v>
      </c>
      <c r="CE359" s="60">
        <v>9426910785.6352005</v>
      </c>
      <c r="CF359" s="60">
        <v>50178115156.686401</v>
      </c>
      <c r="CG359" s="60">
        <v>771568260.73599994</v>
      </c>
      <c r="CH359" s="60">
        <v>384406329.90240002</v>
      </c>
      <c r="CI359" s="60" t="s">
        <v>1076</v>
      </c>
      <c r="CJ359" s="60">
        <v>13.6</v>
      </c>
      <c r="CK359" s="60">
        <v>16735453355.4104</v>
      </c>
      <c r="CL359" s="60">
        <v>130</v>
      </c>
      <c r="CM359" s="85">
        <v>107737</v>
      </c>
      <c r="CN359" s="60" t="s">
        <v>544</v>
      </c>
      <c r="CO359" s="60">
        <v>4946992571.7368002</v>
      </c>
      <c r="CP359" s="60">
        <v>16014863711.9016</v>
      </c>
      <c r="CQ359" s="60">
        <v>536518945805.80402</v>
      </c>
      <c r="CR359" s="60" t="s">
        <v>544</v>
      </c>
      <c r="CS359" s="60" t="s">
        <v>544</v>
      </c>
      <c r="CT359" s="60">
        <v>4534341332.2896004</v>
      </c>
      <c r="CU359" s="60">
        <v>2880291873.3368001</v>
      </c>
      <c r="CV359" s="60">
        <v>9426910785.6352005</v>
      </c>
      <c r="CW359" s="60">
        <v>7414633205.6264</v>
      </c>
      <c r="CX359" s="60">
        <v>13414954233.3144</v>
      </c>
      <c r="CY359" s="60">
        <v>11.5</v>
      </c>
      <c r="CZ359" s="60">
        <f t="shared" si="10"/>
        <v>1.4515889999565696</v>
      </c>
      <c r="DA359" s="60" t="str">
        <f t="shared" si="11"/>
        <v>Y</v>
      </c>
    </row>
    <row r="360" spans="1:105">
      <c r="A360" s="13" t="s">
        <v>1076</v>
      </c>
      <c r="B360" s="13">
        <v>107737</v>
      </c>
      <c r="C360" s="13">
        <v>2023</v>
      </c>
      <c r="D360" s="13" t="s">
        <v>1</v>
      </c>
      <c r="E360" s="13" t="s">
        <v>13</v>
      </c>
      <c r="F360" s="84" t="s">
        <v>2176</v>
      </c>
      <c r="G360" s="60" t="s">
        <v>557</v>
      </c>
      <c r="H360" s="60" t="s">
        <v>547</v>
      </c>
      <c r="I360" s="60" t="s">
        <v>2031</v>
      </c>
      <c r="J360" s="60" t="s">
        <v>1076</v>
      </c>
      <c r="K360" s="85">
        <v>107737</v>
      </c>
      <c r="L360" s="60">
        <v>1252423000000</v>
      </c>
      <c r="M360" s="60">
        <v>830356243101.65881</v>
      </c>
      <c r="N360" s="60">
        <v>4930729777.3571997</v>
      </c>
      <c r="O360" s="60">
        <v>734603817.8448</v>
      </c>
      <c r="P360" s="60">
        <v>-0.34</v>
      </c>
      <c r="Q360" s="60" t="s">
        <v>544</v>
      </c>
      <c r="R360" s="85">
        <v>53754</v>
      </c>
      <c r="S360" s="85" t="s">
        <v>544</v>
      </c>
      <c r="T360" s="60">
        <v>116215252182.8172</v>
      </c>
      <c r="U360" s="60" t="s">
        <v>544</v>
      </c>
      <c r="V360" s="60" t="s">
        <v>544</v>
      </c>
      <c r="W360" s="60" t="s">
        <v>2032</v>
      </c>
      <c r="X360" s="60">
        <v>15322589200.5516</v>
      </c>
      <c r="Y360" s="60">
        <v>543461628241.15558</v>
      </c>
      <c r="Z360" s="60">
        <v>13.82</v>
      </c>
      <c r="AA360" s="60">
        <v>34863183355.190399</v>
      </c>
      <c r="AB360" s="60">
        <v>310278619062.11517</v>
      </c>
      <c r="AC360" s="60">
        <v>830356243101.65881</v>
      </c>
      <c r="AD360" s="60">
        <v>5.0999999999999996</v>
      </c>
      <c r="AE360" s="60">
        <v>11298843198.2952</v>
      </c>
      <c r="AF360" s="60">
        <v>15.2</v>
      </c>
      <c r="AG360" s="60" t="s">
        <v>2033</v>
      </c>
      <c r="AH360" s="60" t="s">
        <v>544</v>
      </c>
      <c r="AI360" s="60">
        <v>44932161858.447601</v>
      </c>
      <c r="AJ360" s="60">
        <v>432420426775.36078</v>
      </c>
      <c r="AK360" s="60">
        <v>2.13</v>
      </c>
      <c r="AL360" s="60">
        <v>611003410493.23438</v>
      </c>
      <c r="AM360" s="60">
        <v>13596800628.4848</v>
      </c>
      <c r="AN360" s="60">
        <v>14200793478.7164</v>
      </c>
      <c r="AO360" s="60">
        <v>71055018380.923203</v>
      </c>
      <c r="AP360" s="60">
        <v>47492667223.534798</v>
      </c>
      <c r="AQ360" s="60">
        <v>830356243101.65881</v>
      </c>
      <c r="AR360" s="60">
        <v>0.8</v>
      </c>
      <c r="AS360" s="60">
        <v>49010936847.0588</v>
      </c>
      <c r="AT360" s="60">
        <v>173382413007.42719</v>
      </c>
      <c r="AU360" s="85">
        <v>107737</v>
      </c>
      <c r="AV360" s="60" t="s">
        <v>544</v>
      </c>
      <c r="AW360" s="60">
        <v>21998997545.043598</v>
      </c>
      <c r="AX360" s="60" t="s">
        <v>544</v>
      </c>
      <c r="AY360" s="60">
        <v>443719269973.65601</v>
      </c>
      <c r="AZ360" s="60">
        <v>76464434039.583603</v>
      </c>
      <c r="BA360" s="60">
        <v>729962818.99559999</v>
      </c>
      <c r="BB360" s="60" t="s">
        <v>1808</v>
      </c>
      <c r="BC360" s="60">
        <v>884724218620.3656</v>
      </c>
      <c r="BD360" s="60">
        <v>3839432047.9596</v>
      </c>
      <c r="BE360" s="60">
        <v>2096405480.1672001</v>
      </c>
      <c r="BF360" s="60">
        <v>32119690035.4776</v>
      </c>
      <c r="BG360" s="60">
        <v>1811978550.6947999</v>
      </c>
      <c r="BH360" s="60">
        <v>617831645800.07886</v>
      </c>
      <c r="BI360" s="60">
        <v>5711080583.8584003</v>
      </c>
      <c r="BJ360" s="60" t="s">
        <v>544</v>
      </c>
      <c r="BK360" s="60">
        <v>8008375014.2124004</v>
      </c>
      <c r="BL360" s="85" t="s">
        <v>2323</v>
      </c>
      <c r="BM360" s="60" t="s">
        <v>2324</v>
      </c>
      <c r="BN360" s="60">
        <v>2877419286.5040002</v>
      </c>
      <c r="BO360" s="60">
        <v>743693545590.87598</v>
      </c>
      <c r="BP360" s="60">
        <v>613992213752.11914</v>
      </c>
      <c r="BQ360" s="60">
        <v>4030376000.6124001</v>
      </c>
      <c r="BR360" s="60">
        <v>4613152856.1048002</v>
      </c>
      <c r="BS360" s="60">
        <v>4888960787.7144003</v>
      </c>
      <c r="BT360" s="60">
        <v>10679601351.844801</v>
      </c>
      <c r="BU360" s="60">
        <v>23748654111.192001</v>
      </c>
      <c r="BV360" s="60">
        <v>17336782701.104401</v>
      </c>
      <c r="BW360" s="60">
        <v>17329489702.9128</v>
      </c>
      <c r="BX360" s="60">
        <v>37730657644.1604</v>
      </c>
      <c r="BY360" s="60" t="s">
        <v>544</v>
      </c>
      <c r="BZ360" s="60">
        <v>177683955.94080001</v>
      </c>
      <c r="CA360" s="60">
        <v>151826962.3524</v>
      </c>
      <c r="CB360" s="60" t="s">
        <v>2081</v>
      </c>
      <c r="CC360" s="60">
        <v>8437335907.8456001</v>
      </c>
      <c r="CD360" s="60">
        <v>3281849186.2199998</v>
      </c>
      <c r="CE360" s="60">
        <v>9441780658.7796001</v>
      </c>
      <c r="CF360" s="60">
        <v>47492667223.534798</v>
      </c>
      <c r="CG360" s="60">
        <v>5738263577.118</v>
      </c>
      <c r="CH360" s="60">
        <v>381887905.30559999</v>
      </c>
      <c r="CI360" s="60" t="s">
        <v>1076</v>
      </c>
      <c r="CJ360" s="60">
        <v>14.5</v>
      </c>
      <c r="CK360" s="60">
        <v>29523382679.268002</v>
      </c>
      <c r="CL360" s="60">
        <v>131</v>
      </c>
      <c r="CM360" s="85">
        <v>107737</v>
      </c>
      <c r="CN360" s="60" t="s">
        <v>544</v>
      </c>
      <c r="CO360" s="60">
        <v>5711080583.8584003</v>
      </c>
      <c r="CP360" s="60">
        <v>18200008487.055599</v>
      </c>
      <c r="CQ360" s="60">
        <v>543461628241.15558</v>
      </c>
      <c r="CR360" s="60">
        <v>36464990.957999997</v>
      </c>
      <c r="CS360" s="60" t="s">
        <v>544</v>
      </c>
      <c r="CT360" s="60">
        <v>4799455809.9083996</v>
      </c>
      <c r="CU360" s="60">
        <v>3208919204.3039999</v>
      </c>
      <c r="CV360" s="60">
        <v>9441780658.7796001</v>
      </c>
      <c r="CW360" s="60">
        <v>8008375014.2124004</v>
      </c>
      <c r="CX360" s="60">
        <v>15322589200.5516</v>
      </c>
      <c r="CY360" s="60">
        <v>12.2</v>
      </c>
      <c r="CZ360" s="60">
        <f t="shared" si="10"/>
        <v>1.5082959999454937</v>
      </c>
      <c r="DA360" s="60" t="str">
        <f t="shared" si="11"/>
        <v>Y</v>
      </c>
    </row>
    <row r="361" spans="1:105">
      <c r="A361" s="13" t="s">
        <v>1077</v>
      </c>
      <c r="B361" s="13">
        <v>115252</v>
      </c>
      <c r="C361" s="13">
        <v>2022</v>
      </c>
      <c r="D361" s="13" t="s">
        <v>12</v>
      </c>
      <c r="E361" s="13" t="s">
        <v>13</v>
      </c>
      <c r="F361" s="84" t="s">
        <v>1812</v>
      </c>
      <c r="G361" s="60" t="s">
        <v>1840</v>
      </c>
      <c r="H361" s="60" t="s">
        <v>1827</v>
      </c>
      <c r="I361" s="60" t="s">
        <v>540</v>
      </c>
      <c r="J361" s="60" t="s">
        <v>1078</v>
      </c>
      <c r="K361" s="85">
        <v>112900</v>
      </c>
      <c r="L361" s="60">
        <v>15614778000</v>
      </c>
      <c r="M361" s="60">
        <v>15614778000</v>
      </c>
      <c r="N361" s="60">
        <v>35528000</v>
      </c>
      <c r="O361" s="60">
        <v>17327000</v>
      </c>
      <c r="P361" s="60">
        <v>-0.28000000000000003</v>
      </c>
      <c r="Q361" s="60" t="s">
        <v>544</v>
      </c>
      <c r="R361" s="85">
        <v>2203</v>
      </c>
      <c r="S361" s="85" t="s">
        <v>544</v>
      </c>
      <c r="T361" s="60">
        <v>650809000</v>
      </c>
      <c r="U361" s="60" t="s">
        <v>544</v>
      </c>
      <c r="V361" s="60">
        <v>2192018000</v>
      </c>
      <c r="W361" s="60" t="s">
        <v>1841</v>
      </c>
      <c r="X361" s="60">
        <v>422178000</v>
      </c>
      <c r="Y361" s="60">
        <v>13252645000</v>
      </c>
      <c r="Z361" s="60">
        <v>12.21</v>
      </c>
      <c r="AA361" s="60">
        <v>771424000</v>
      </c>
      <c r="AB361" s="60">
        <v>8728888000</v>
      </c>
      <c r="AC361" s="60">
        <v>15614778000</v>
      </c>
      <c r="AD361" s="60">
        <v>7.26</v>
      </c>
      <c r="AE361" s="60">
        <v>1719131000</v>
      </c>
      <c r="AF361" s="60">
        <v>1.26</v>
      </c>
      <c r="AG361" s="60" t="s">
        <v>1842</v>
      </c>
      <c r="AH361" s="60" t="s">
        <v>544</v>
      </c>
      <c r="AI361" s="60">
        <v>1122639000</v>
      </c>
      <c r="AJ361" s="60">
        <v>4041216000</v>
      </c>
      <c r="AK361" s="60">
        <v>2.86</v>
      </c>
      <c r="AL361" s="60">
        <v>14370721000</v>
      </c>
      <c r="AM361" s="60">
        <v>77927000</v>
      </c>
      <c r="AN361" s="60">
        <v>23269000</v>
      </c>
      <c r="AO361" s="60">
        <v>181197000</v>
      </c>
      <c r="AP361" s="60">
        <v>1148556000</v>
      </c>
      <c r="AQ361" s="60">
        <v>15614778000</v>
      </c>
      <c r="AR361" s="60">
        <v>0.4</v>
      </c>
      <c r="AS361" s="60">
        <v>1831435000</v>
      </c>
      <c r="AT361" s="60">
        <v>683971000</v>
      </c>
      <c r="AU361" s="85">
        <v>115252</v>
      </c>
      <c r="AV361" s="60" t="s">
        <v>544</v>
      </c>
      <c r="AW361" s="60" t="s">
        <v>544</v>
      </c>
      <c r="AX361" s="60">
        <v>503000</v>
      </c>
      <c r="AY361" s="60">
        <v>5760347000</v>
      </c>
      <c r="AZ361" s="60">
        <v>5224432000</v>
      </c>
      <c r="BA361" s="60">
        <v>173465000</v>
      </c>
      <c r="BB361" s="60" t="s">
        <v>1808</v>
      </c>
      <c r="BC361" s="60">
        <v>15471850000</v>
      </c>
      <c r="BD361" s="60">
        <v>61466000</v>
      </c>
      <c r="BE361" s="60" t="s">
        <v>544</v>
      </c>
      <c r="BF361" s="60" t="s">
        <v>544</v>
      </c>
      <c r="BG361" s="60">
        <v>22548000</v>
      </c>
      <c r="BH361" s="60">
        <v>8809801000</v>
      </c>
      <c r="BI361" s="60">
        <v>-459758000</v>
      </c>
      <c r="BJ361" s="60">
        <v>2192018000</v>
      </c>
      <c r="BK361" s="60">
        <v>313293000</v>
      </c>
      <c r="BL361" s="85" t="s">
        <v>544</v>
      </c>
      <c r="BM361" s="60" t="s">
        <v>544</v>
      </c>
      <c r="BN361" s="60">
        <v>111658000</v>
      </c>
      <c r="BO361" s="60">
        <v>14095856000</v>
      </c>
      <c r="BP361" s="60">
        <v>8748335000</v>
      </c>
      <c r="BQ361" s="60">
        <v>15031000</v>
      </c>
      <c r="BR361" s="60" t="s">
        <v>544</v>
      </c>
      <c r="BS361" s="60">
        <v>283611000</v>
      </c>
      <c r="BT361" s="60" t="s">
        <v>544</v>
      </c>
      <c r="BU361" s="60">
        <v>337144000</v>
      </c>
      <c r="BV361" s="60">
        <v>33162000</v>
      </c>
      <c r="BW361" s="60">
        <v>173465000</v>
      </c>
      <c r="BX361" s="60">
        <v>1122480000</v>
      </c>
      <c r="BY361" s="60" t="s">
        <v>544</v>
      </c>
      <c r="BZ361" s="60" t="s">
        <v>544</v>
      </c>
      <c r="CA361" s="60" t="s">
        <v>544</v>
      </c>
      <c r="CB361" s="60" t="s">
        <v>1958</v>
      </c>
      <c r="CC361" s="60">
        <v>15367000</v>
      </c>
      <c r="CD361" s="60">
        <v>152897000</v>
      </c>
      <c r="CE361" s="60">
        <v>202895000</v>
      </c>
      <c r="CF361" s="60">
        <v>1148556000</v>
      </c>
      <c r="CG361" s="60">
        <v>108303000</v>
      </c>
      <c r="CH361" s="60">
        <v>6212000</v>
      </c>
      <c r="CI361" s="60" t="s">
        <v>1078</v>
      </c>
      <c r="CJ361" s="60">
        <v>12.86</v>
      </c>
      <c r="CK361" s="60">
        <v>445447000</v>
      </c>
      <c r="CL361" s="60" t="s">
        <v>544</v>
      </c>
      <c r="CM361" s="85">
        <v>112900</v>
      </c>
      <c r="CN361" s="60">
        <v>635000</v>
      </c>
      <c r="CO361" s="60">
        <v>-459758000</v>
      </c>
      <c r="CP361" s="60">
        <v>533836000</v>
      </c>
      <c r="CQ361" s="60">
        <v>13252645000</v>
      </c>
      <c r="CR361" s="60" t="s">
        <v>544</v>
      </c>
      <c r="CS361" s="60">
        <v>635000</v>
      </c>
      <c r="CT361" s="60">
        <v>179964000</v>
      </c>
      <c r="CU361" s="60">
        <v>133329000</v>
      </c>
      <c r="CV361" s="60">
        <v>202895000</v>
      </c>
      <c r="CW361" s="60">
        <v>313293000</v>
      </c>
      <c r="CX361" s="60">
        <v>422178000</v>
      </c>
      <c r="CY361" s="60">
        <v>12.86</v>
      </c>
      <c r="CZ361" s="60">
        <f t="shared" si="10"/>
        <v>1</v>
      </c>
      <c r="DA361" s="60" t="str">
        <f t="shared" si="11"/>
        <v>N: parent data from row 363</v>
      </c>
    </row>
    <row r="362" spans="1:105">
      <c r="A362" s="13" t="s">
        <v>1077</v>
      </c>
      <c r="B362" s="13">
        <v>115252</v>
      </c>
      <c r="C362" s="13">
        <v>2023</v>
      </c>
      <c r="D362" s="13" t="s">
        <v>12</v>
      </c>
      <c r="E362" s="13" t="s">
        <v>13</v>
      </c>
      <c r="F362" s="84" t="s">
        <v>1804</v>
      </c>
      <c r="G362" s="60" t="s">
        <v>1840</v>
      </c>
      <c r="H362" s="60" t="s">
        <v>1827</v>
      </c>
      <c r="I362" s="60" t="s">
        <v>540</v>
      </c>
      <c r="J362" s="60" t="s">
        <v>1078</v>
      </c>
      <c r="K362" s="85">
        <v>112900</v>
      </c>
      <c r="L362" s="60">
        <v>15313982000</v>
      </c>
      <c r="M362" s="60">
        <v>15313982000</v>
      </c>
      <c r="N362" s="60">
        <v>54237000</v>
      </c>
      <c r="O362" s="60">
        <v>14004000</v>
      </c>
      <c r="P362" s="60">
        <v>-0.18</v>
      </c>
      <c r="Q362" s="60" t="s">
        <v>544</v>
      </c>
      <c r="R362" s="85">
        <v>2028</v>
      </c>
      <c r="S362" s="85" t="s">
        <v>544</v>
      </c>
      <c r="T362" s="60">
        <v>676891000</v>
      </c>
      <c r="U362" s="60" t="s">
        <v>544</v>
      </c>
      <c r="V362" s="60">
        <v>2516710000</v>
      </c>
      <c r="W362" s="60" t="s">
        <v>1841</v>
      </c>
      <c r="X362" s="60">
        <v>435466000</v>
      </c>
      <c r="Y362" s="60">
        <v>13154863000</v>
      </c>
      <c r="Z362" s="60">
        <v>8.64</v>
      </c>
      <c r="AA362" s="60">
        <v>55009000</v>
      </c>
      <c r="AB362" s="60">
        <v>9409827000</v>
      </c>
      <c r="AC362" s="60">
        <v>15313982000</v>
      </c>
      <c r="AD362" s="60">
        <v>7.7</v>
      </c>
      <c r="AE362" s="60">
        <v>1890134000</v>
      </c>
      <c r="AF362" s="60">
        <v>1.1299999999999999</v>
      </c>
      <c r="AG362" s="60" t="s">
        <v>1842</v>
      </c>
      <c r="AH362" s="60" t="s">
        <v>544</v>
      </c>
      <c r="AI362" s="60">
        <v>1139568000</v>
      </c>
      <c r="AJ362" s="60">
        <v>4447172000</v>
      </c>
      <c r="AK362" s="60">
        <v>3.08</v>
      </c>
      <c r="AL362" s="60">
        <v>13514467000</v>
      </c>
      <c r="AM362" s="60">
        <v>99367000</v>
      </c>
      <c r="AN362" s="60">
        <v>105655000</v>
      </c>
      <c r="AO362" s="60">
        <v>158463000</v>
      </c>
      <c r="AP362" s="60">
        <v>1293630000</v>
      </c>
      <c r="AQ362" s="60">
        <v>15313982000</v>
      </c>
      <c r="AR362" s="60">
        <v>0.56000000000000005</v>
      </c>
      <c r="AS362" s="60">
        <v>1847143000</v>
      </c>
      <c r="AT362" s="60">
        <v>713891000</v>
      </c>
      <c r="AU362" s="85">
        <v>115252</v>
      </c>
      <c r="AV362" s="60" t="s">
        <v>544</v>
      </c>
      <c r="AW362" s="60" t="s">
        <v>544</v>
      </c>
      <c r="AX362" s="60">
        <v>1159000</v>
      </c>
      <c r="AY362" s="60">
        <v>6337306000</v>
      </c>
      <c r="AZ362" s="60">
        <v>4084772000</v>
      </c>
      <c r="BA362" s="60">
        <v>137486000</v>
      </c>
      <c r="BB362" s="60" t="s">
        <v>1808</v>
      </c>
      <c r="BC362" s="60">
        <v>14796924000</v>
      </c>
      <c r="BD362" s="60">
        <v>67050000</v>
      </c>
      <c r="BE362" s="60" t="s">
        <v>544</v>
      </c>
      <c r="BF362" s="60" t="s">
        <v>544</v>
      </c>
      <c r="BG362" s="60">
        <v>22639000</v>
      </c>
      <c r="BH362" s="60">
        <v>9705393000</v>
      </c>
      <c r="BI362" s="60">
        <v>230446000</v>
      </c>
      <c r="BJ362" s="60">
        <v>2516710000</v>
      </c>
      <c r="BK362" s="60">
        <v>349799000</v>
      </c>
      <c r="BL362" s="85" t="s">
        <v>544</v>
      </c>
      <c r="BM362" s="60" t="s">
        <v>544</v>
      </c>
      <c r="BN362" s="60">
        <v>61377000</v>
      </c>
      <c r="BO362" s="60">
        <v>13845367000</v>
      </c>
      <c r="BP362" s="60">
        <v>9638343000</v>
      </c>
      <c r="BQ362" s="60">
        <v>14901000</v>
      </c>
      <c r="BR362" s="60" t="s">
        <v>544</v>
      </c>
      <c r="BS362" s="60">
        <v>287018000</v>
      </c>
      <c r="BT362" s="60" t="s">
        <v>544</v>
      </c>
      <c r="BU362" s="60">
        <v>445487000</v>
      </c>
      <c r="BV362" s="60">
        <v>37000000</v>
      </c>
      <c r="BW362" s="60">
        <v>137486000</v>
      </c>
      <c r="BX362" s="60">
        <v>1139422000</v>
      </c>
      <c r="BY362" s="60" t="s">
        <v>544</v>
      </c>
      <c r="BZ362" s="60">
        <v>-52329000</v>
      </c>
      <c r="CA362" s="60" t="s">
        <v>544</v>
      </c>
      <c r="CB362" s="60" t="s">
        <v>1958</v>
      </c>
      <c r="CC362" s="60">
        <v>86926000</v>
      </c>
      <c r="CD362" s="60">
        <v>160767000</v>
      </c>
      <c r="CE362" s="60">
        <v>133248000</v>
      </c>
      <c r="CF362" s="60">
        <v>1293630000</v>
      </c>
      <c r="CG362" s="60">
        <v>95634000</v>
      </c>
      <c r="CH362" s="60">
        <v>8420000</v>
      </c>
      <c r="CI362" s="60" t="s">
        <v>1078</v>
      </c>
      <c r="CJ362" s="60">
        <v>12.11</v>
      </c>
      <c r="CK362" s="60">
        <v>541121000</v>
      </c>
      <c r="CL362" s="60" t="s">
        <v>544</v>
      </c>
      <c r="CM362" s="85">
        <v>112900</v>
      </c>
      <c r="CN362" s="60">
        <v>1402000</v>
      </c>
      <c r="CO362" s="60">
        <v>230446000</v>
      </c>
      <c r="CP362" s="60">
        <v>496843000</v>
      </c>
      <c r="CQ362" s="60">
        <v>13154863000</v>
      </c>
      <c r="CR362" s="60" t="s">
        <v>544</v>
      </c>
      <c r="CS362" s="60">
        <v>1402000</v>
      </c>
      <c r="CT362" s="60">
        <v>197427000</v>
      </c>
      <c r="CU362" s="60">
        <v>152372000</v>
      </c>
      <c r="CV362" s="60">
        <v>133248000</v>
      </c>
      <c r="CW362" s="60">
        <v>349799000</v>
      </c>
      <c r="CX362" s="60">
        <v>435466000</v>
      </c>
      <c r="CY362" s="60">
        <v>12.11</v>
      </c>
      <c r="CZ362" s="60">
        <f t="shared" si="10"/>
        <v>1</v>
      </c>
      <c r="DA362" s="60" t="str">
        <f t="shared" si="11"/>
        <v>N: parent data from row 363</v>
      </c>
    </row>
    <row r="363" spans="1:105">
      <c r="A363" s="13" t="s">
        <v>1078</v>
      </c>
      <c r="B363" s="13">
        <v>112900</v>
      </c>
      <c r="C363" s="13">
        <v>2022</v>
      </c>
      <c r="D363" s="13" t="s">
        <v>12</v>
      </c>
      <c r="E363" s="13" t="s">
        <v>13</v>
      </c>
      <c r="F363" s="84" t="s">
        <v>1812</v>
      </c>
      <c r="G363" s="60" t="s">
        <v>1840</v>
      </c>
      <c r="H363" s="60" t="s">
        <v>1827</v>
      </c>
      <c r="I363" s="60" t="s">
        <v>540</v>
      </c>
      <c r="J363" s="60" t="s">
        <v>1078</v>
      </c>
      <c r="K363" s="85">
        <v>112900</v>
      </c>
      <c r="L363" s="60">
        <v>15835651000</v>
      </c>
      <c r="M363" s="60">
        <v>15835651000</v>
      </c>
      <c r="N363" s="60">
        <v>35528000</v>
      </c>
      <c r="O363" s="60">
        <v>17327000</v>
      </c>
      <c r="P363" s="60">
        <v>-0.33</v>
      </c>
      <c r="Q363" s="60" t="s">
        <v>544</v>
      </c>
      <c r="R363" s="85">
        <v>2803</v>
      </c>
      <c r="S363" s="85" t="s">
        <v>544</v>
      </c>
      <c r="T363" s="60">
        <v>650809000</v>
      </c>
      <c r="U363" s="60" t="s">
        <v>544</v>
      </c>
      <c r="V363" s="60">
        <v>2192018000</v>
      </c>
      <c r="W363" s="60" t="s">
        <v>1841</v>
      </c>
      <c r="X363" s="60">
        <v>422699000</v>
      </c>
      <c r="Y363" s="60">
        <v>13012308000</v>
      </c>
      <c r="Z363" s="60">
        <v>12.74</v>
      </c>
      <c r="AA363" s="60">
        <v>779672000</v>
      </c>
      <c r="AB363" s="60">
        <v>8794914000</v>
      </c>
      <c r="AC363" s="60">
        <v>15835651000</v>
      </c>
      <c r="AD363" s="60">
        <v>8.7899999999999991</v>
      </c>
      <c r="AE363" s="60">
        <v>1719131000</v>
      </c>
      <c r="AF363" s="60">
        <v>1.33</v>
      </c>
      <c r="AG363" s="60" t="s">
        <v>1842</v>
      </c>
      <c r="AH363" s="60" t="s">
        <v>544</v>
      </c>
      <c r="AI363" s="60">
        <v>1381598000</v>
      </c>
      <c r="AJ363" s="60">
        <v>4041216000</v>
      </c>
      <c r="AK363" s="60">
        <v>2.84</v>
      </c>
      <c r="AL363" s="60">
        <v>14138632000</v>
      </c>
      <c r="AM363" s="60">
        <v>98613000</v>
      </c>
      <c r="AN363" s="60">
        <v>23099000</v>
      </c>
      <c r="AO363" s="60">
        <v>188200000</v>
      </c>
      <c r="AP363" s="60">
        <v>1554740000</v>
      </c>
      <c r="AQ363" s="60">
        <v>15835651000</v>
      </c>
      <c r="AR363" s="60">
        <v>0.4</v>
      </c>
      <c r="AS363" s="60">
        <v>2238146000</v>
      </c>
      <c r="AT363" s="60">
        <v>683971000</v>
      </c>
      <c r="AU363" s="85">
        <v>112900</v>
      </c>
      <c r="AV363" s="60" t="s">
        <v>544</v>
      </c>
      <c r="AW363" s="60" t="s">
        <v>544</v>
      </c>
      <c r="AX363" s="60">
        <v>503000</v>
      </c>
      <c r="AY363" s="60">
        <v>5760347000</v>
      </c>
      <c r="AZ363" s="60">
        <v>5231965000</v>
      </c>
      <c r="BA363" s="60">
        <v>173465000</v>
      </c>
      <c r="BB363" s="60" t="s">
        <v>1808</v>
      </c>
      <c r="BC363" s="60">
        <v>15712117000</v>
      </c>
      <c r="BD363" s="60">
        <v>61466000</v>
      </c>
      <c r="BE363" s="60" t="s">
        <v>544</v>
      </c>
      <c r="BF363" s="60" t="s">
        <v>544</v>
      </c>
      <c r="BG363" s="60">
        <v>57876000</v>
      </c>
      <c r="BH363" s="60">
        <v>8809801000</v>
      </c>
      <c r="BI363" s="60">
        <v>-173607000</v>
      </c>
      <c r="BJ363" s="60">
        <v>2192018000</v>
      </c>
      <c r="BK363" s="60">
        <v>422710000</v>
      </c>
      <c r="BL363" s="85" t="s">
        <v>2325</v>
      </c>
      <c r="BM363" s="60" t="s">
        <v>2326</v>
      </c>
      <c r="BN363" s="60">
        <v>257973000</v>
      </c>
      <c r="BO363" s="60">
        <v>14115882000</v>
      </c>
      <c r="BP363" s="60">
        <v>8748335000</v>
      </c>
      <c r="BQ363" s="60">
        <v>21696000</v>
      </c>
      <c r="BR363" s="60" t="s">
        <v>544</v>
      </c>
      <c r="BS363" s="60">
        <v>311049000</v>
      </c>
      <c r="BT363" s="60" t="s">
        <v>544</v>
      </c>
      <c r="BU363" s="60">
        <v>337144000</v>
      </c>
      <c r="BV363" s="60">
        <v>33162000</v>
      </c>
      <c r="BW363" s="60">
        <v>173465000</v>
      </c>
      <c r="BX363" s="60">
        <v>1381439000</v>
      </c>
      <c r="BY363" s="60" t="s">
        <v>544</v>
      </c>
      <c r="BZ363" s="60" t="s">
        <v>544</v>
      </c>
      <c r="CA363" s="60" t="s">
        <v>544</v>
      </c>
      <c r="CB363" s="60" t="s">
        <v>1958</v>
      </c>
      <c r="CC363" s="60">
        <v>15044000</v>
      </c>
      <c r="CD363" s="60">
        <v>164948000</v>
      </c>
      <c r="CE363" s="60">
        <v>240314000</v>
      </c>
      <c r="CF363" s="60">
        <v>1554740000</v>
      </c>
      <c r="CG363" s="60">
        <v>108654000</v>
      </c>
      <c r="CH363" s="60">
        <v>6212000</v>
      </c>
      <c r="CI363" s="60" t="s">
        <v>1078</v>
      </c>
      <c r="CJ363" s="60">
        <v>15.71</v>
      </c>
      <c r="CK363" s="60">
        <v>445798000</v>
      </c>
      <c r="CL363" s="60" t="s">
        <v>544</v>
      </c>
      <c r="CM363" s="85">
        <v>112900</v>
      </c>
      <c r="CN363" s="60">
        <v>614000</v>
      </c>
      <c r="CO363" s="60">
        <v>-173607000</v>
      </c>
      <c r="CP363" s="60">
        <v>680672000</v>
      </c>
      <c r="CQ363" s="60">
        <v>13012308000</v>
      </c>
      <c r="CR363" s="60" t="s">
        <v>544</v>
      </c>
      <c r="CS363" s="60">
        <v>614000</v>
      </c>
      <c r="CT363" s="60">
        <v>258142000</v>
      </c>
      <c r="CU363" s="60">
        <v>164568000</v>
      </c>
      <c r="CV363" s="60">
        <v>240314000</v>
      </c>
      <c r="CW363" s="60">
        <v>422710000</v>
      </c>
      <c r="CX363" s="60">
        <v>422699000</v>
      </c>
      <c r="CY363" s="60">
        <v>15.71</v>
      </c>
      <c r="CZ363" s="60">
        <f t="shared" si="10"/>
        <v>1</v>
      </c>
      <c r="DA363" s="60" t="str">
        <f t="shared" si="11"/>
        <v>Y</v>
      </c>
    </row>
    <row r="364" spans="1:105">
      <c r="A364" s="13" t="s">
        <v>1078</v>
      </c>
      <c r="B364" s="13">
        <v>112900</v>
      </c>
      <c r="C364" s="13">
        <v>2023</v>
      </c>
      <c r="D364" s="13" t="s">
        <v>12</v>
      </c>
      <c r="E364" s="13" t="s">
        <v>13</v>
      </c>
      <c r="F364" s="84" t="s">
        <v>1804</v>
      </c>
      <c r="G364" s="60" t="s">
        <v>1840</v>
      </c>
      <c r="H364" s="60" t="s">
        <v>1827</v>
      </c>
      <c r="I364" s="60" t="s">
        <v>540</v>
      </c>
      <c r="J364" s="60" t="s">
        <v>1078</v>
      </c>
      <c r="K364" s="85">
        <v>112900</v>
      </c>
      <c r="L364" s="60">
        <v>15555753000</v>
      </c>
      <c r="M364" s="60">
        <v>15555753000</v>
      </c>
      <c r="N364" s="60">
        <v>54237000</v>
      </c>
      <c r="O364" s="60">
        <v>14004000</v>
      </c>
      <c r="P364" s="60">
        <v>-0.23</v>
      </c>
      <c r="Q364" s="60" t="s">
        <v>544</v>
      </c>
      <c r="R364" s="85">
        <v>2669</v>
      </c>
      <c r="S364" s="85" t="s">
        <v>544</v>
      </c>
      <c r="T364" s="60">
        <v>676891000</v>
      </c>
      <c r="U364" s="60" t="s">
        <v>544</v>
      </c>
      <c r="V364" s="60">
        <v>2516710000</v>
      </c>
      <c r="W364" s="60" t="s">
        <v>1841</v>
      </c>
      <c r="X364" s="60">
        <v>437606000</v>
      </c>
      <c r="Y364" s="60">
        <v>12928121000</v>
      </c>
      <c r="Z364" s="60">
        <v>8.42</v>
      </c>
      <c r="AA364" s="60">
        <v>63260000</v>
      </c>
      <c r="AB364" s="60">
        <v>9502628000</v>
      </c>
      <c r="AC364" s="60">
        <v>15555753000</v>
      </c>
      <c r="AD364" s="60">
        <v>9.34</v>
      </c>
      <c r="AE364" s="60">
        <v>1890134000</v>
      </c>
      <c r="AF364" s="60">
        <v>1.23</v>
      </c>
      <c r="AG364" s="60" t="s">
        <v>1842</v>
      </c>
      <c r="AH364" s="60" t="s">
        <v>544</v>
      </c>
      <c r="AI364" s="60">
        <v>1402187000</v>
      </c>
      <c r="AJ364" s="60">
        <v>4447172000</v>
      </c>
      <c r="AK364" s="60">
        <v>3.08</v>
      </c>
      <c r="AL364" s="60">
        <v>13295977000</v>
      </c>
      <c r="AM364" s="60">
        <v>119249000</v>
      </c>
      <c r="AN364" s="60">
        <v>104103000</v>
      </c>
      <c r="AO364" s="60">
        <v>165294000</v>
      </c>
      <c r="AP364" s="60">
        <v>1700860000</v>
      </c>
      <c r="AQ364" s="60">
        <v>15555753000</v>
      </c>
      <c r="AR364" s="60">
        <v>0.56000000000000005</v>
      </c>
      <c r="AS364" s="60">
        <v>2254830000</v>
      </c>
      <c r="AT364" s="60">
        <v>713891000</v>
      </c>
      <c r="AU364" s="85">
        <v>112900</v>
      </c>
      <c r="AV364" s="60" t="s">
        <v>544</v>
      </c>
      <c r="AW364" s="60" t="s">
        <v>544</v>
      </c>
      <c r="AX364" s="60">
        <v>1159000</v>
      </c>
      <c r="AY364" s="60">
        <v>6337306000</v>
      </c>
      <c r="AZ364" s="60">
        <v>4092538000</v>
      </c>
      <c r="BA364" s="60">
        <v>137486000</v>
      </c>
      <c r="BB364" s="60" t="s">
        <v>1808</v>
      </c>
      <c r="BC364" s="60">
        <v>15011061000</v>
      </c>
      <c r="BD364" s="60">
        <v>67050000</v>
      </c>
      <c r="BE364" s="60" t="s">
        <v>544</v>
      </c>
      <c r="BF364" s="60" t="s">
        <v>544</v>
      </c>
      <c r="BG364" s="60">
        <v>54828000</v>
      </c>
      <c r="BH364" s="60">
        <v>9705393000</v>
      </c>
      <c r="BI364" s="60">
        <v>257373000</v>
      </c>
      <c r="BJ364" s="60">
        <v>2516710000</v>
      </c>
      <c r="BK364" s="60">
        <v>471807000</v>
      </c>
      <c r="BL364" s="85" t="s">
        <v>2325</v>
      </c>
      <c r="BM364" s="60" t="s">
        <v>2326</v>
      </c>
      <c r="BN364" s="60">
        <v>216228000</v>
      </c>
      <c r="BO364" s="60">
        <v>13868474000</v>
      </c>
      <c r="BP364" s="60">
        <v>9638343000</v>
      </c>
      <c r="BQ364" s="60">
        <v>25668000</v>
      </c>
      <c r="BR364" s="60" t="s">
        <v>544</v>
      </c>
      <c r="BS364" s="60">
        <v>330937000</v>
      </c>
      <c r="BT364" s="60" t="s">
        <v>544</v>
      </c>
      <c r="BU364" s="60">
        <v>445487000</v>
      </c>
      <c r="BV364" s="60">
        <v>37000000</v>
      </c>
      <c r="BW364" s="60">
        <v>137486000</v>
      </c>
      <c r="BX364" s="60">
        <v>1402041000</v>
      </c>
      <c r="BY364" s="60" t="s">
        <v>544</v>
      </c>
      <c r="BZ364" s="60">
        <v>-52329000</v>
      </c>
      <c r="CA364" s="60" t="s">
        <v>544</v>
      </c>
      <c r="CB364" s="60" t="s">
        <v>1958</v>
      </c>
      <c r="CC364" s="60">
        <v>85336000</v>
      </c>
      <c r="CD364" s="60">
        <v>174735000</v>
      </c>
      <c r="CE364" s="60">
        <v>168231000</v>
      </c>
      <c r="CF364" s="60">
        <v>1700860000</v>
      </c>
      <c r="CG364" s="60">
        <v>96222000</v>
      </c>
      <c r="CH364" s="60">
        <v>8420000</v>
      </c>
      <c r="CI364" s="60" t="s">
        <v>1078</v>
      </c>
      <c r="CJ364" s="60">
        <v>14.76</v>
      </c>
      <c r="CK364" s="60">
        <v>541709000</v>
      </c>
      <c r="CL364" s="60" t="s">
        <v>544</v>
      </c>
      <c r="CM364" s="85">
        <v>112900</v>
      </c>
      <c r="CN364" s="60">
        <v>1356000</v>
      </c>
      <c r="CO364" s="60">
        <v>257373000</v>
      </c>
      <c r="CP364" s="60">
        <v>653834000</v>
      </c>
      <c r="CQ364" s="60">
        <v>12928121000</v>
      </c>
      <c r="CR364" s="60" t="s">
        <v>544</v>
      </c>
      <c r="CS364" s="60">
        <v>1356000</v>
      </c>
      <c r="CT364" s="60">
        <v>282966000</v>
      </c>
      <c r="CU364" s="60">
        <v>188841000</v>
      </c>
      <c r="CV364" s="60">
        <v>168231000</v>
      </c>
      <c r="CW364" s="60">
        <v>471807000</v>
      </c>
      <c r="CX364" s="60">
        <v>437606000</v>
      </c>
      <c r="CY364" s="60">
        <v>14.75</v>
      </c>
      <c r="CZ364" s="60">
        <f t="shared" si="10"/>
        <v>1</v>
      </c>
      <c r="DA364" s="60" t="str">
        <f t="shared" si="11"/>
        <v>Y</v>
      </c>
    </row>
    <row r="365" spans="1:105">
      <c r="A365" s="13" t="s">
        <v>1079</v>
      </c>
      <c r="B365" s="13">
        <v>1237725</v>
      </c>
      <c r="C365" s="13">
        <v>2022</v>
      </c>
      <c r="D365" s="13" t="s">
        <v>1</v>
      </c>
      <c r="E365" s="13" t="s">
        <v>507</v>
      </c>
      <c r="F365" s="84" t="s">
        <v>1812</v>
      </c>
      <c r="G365" s="60" t="s">
        <v>1834</v>
      </c>
      <c r="H365" s="60" t="s">
        <v>545</v>
      </c>
      <c r="I365" s="60" t="s">
        <v>1835</v>
      </c>
      <c r="J365" s="60" t="s">
        <v>1079</v>
      </c>
      <c r="K365" s="85">
        <v>1237725</v>
      </c>
      <c r="L365" s="60">
        <v>5034246000000</v>
      </c>
      <c r="M365" s="60">
        <v>1046577455.7336</v>
      </c>
      <c r="N365" s="60" t="s">
        <v>544</v>
      </c>
      <c r="O365" s="60">
        <v>129601702.35600001</v>
      </c>
      <c r="P365" s="60">
        <v>0.17</v>
      </c>
      <c r="Q365" s="60" t="s">
        <v>544</v>
      </c>
      <c r="R365" s="85" t="s">
        <v>544</v>
      </c>
      <c r="S365" s="85" t="s">
        <v>544</v>
      </c>
      <c r="T365" s="60" t="s">
        <v>544</v>
      </c>
      <c r="U365" s="60" t="s">
        <v>544</v>
      </c>
      <c r="V365" s="60" t="s">
        <v>544</v>
      </c>
      <c r="W365" s="60" t="s">
        <v>1836</v>
      </c>
      <c r="X365" s="60">
        <v>132250241.34</v>
      </c>
      <c r="Y365" s="60">
        <v>843685440.82200003</v>
      </c>
      <c r="Z365" s="60">
        <v>-12.14</v>
      </c>
      <c r="AA365" s="60" t="s">
        <v>544</v>
      </c>
      <c r="AB365" s="60" t="s">
        <v>544</v>
      </c>
      <c r="AC365" s="60">
        <v>1046577455.7336</v>
      </c>
      <c r="AD365" s="60" t="s">
        <v>544</v>
      </c>
      <c r="AE365" s="60" t="s">
        <v>544</v>
      </c>
      <c r="AF365" s="60">
        <v>10.41</v>
      </c>
      <c r="AG365" s="60" t="s">
        <v>1837</v>
      </c>
      <c r="AH365" s="60" t="s">
        <v>544</v>
      </c>
      <c r="AI365" s="60" t="s">
        <v>544</v>
      </c>
      <c r="AJ365" s="60" t="s">
        <v>544</v>
      </c>
      <c r="AK365" s="60">
        <v>16.22</v>
      </c>
      <c r="AL365" s="60">
        <v>843685440.82200003</v>
      </c>
      <c r="AM365" s="60">
        <v>32180372.330400001</v>
      </c>
      <c r="AN365" s="60">
        <v>64168237.0392</v>
      </c>
      <c r="AO365" s="60">
        <v>108905885.68440001</v>
      </c>
      <c r="AP365" s="60">
        <v>121214939.4288</v>
      </c>
      <c r="AQ365" s="60">
        <v>1046577455.7336</v>
      </c>
      <c r="AR365" s="60" t="s">
        <v>544</v>
      </c>
      <c r="AS365" s="60">
        <v>121214939.4288</v>
      </c>
      <c r="AT365" s="60" t="s">
        <v>544</v>
      </c>
      <c r="AU365" s="85">
        <v>1237725</v>
      </c>
      <c r="AV365" s="60" t="s">
        <v>544</v>
      </c>
      <c r="AW365" s="60" t="s">
        <v>544</v>
      </c>
      <c r="AX365" s="60" t="s">
        <v>544</v>
      </c>
      <c r="AY365" s="60" t="s">
        <v>544</v>
      </c>
      <c r="AZ365" s="60">
        <v>37939801.216799997</v>
      </c>
      <c r="BA365" s="60">
        <v>964226395.68359995</v>
      </c>
      <c r="BB365" s="60" t="s">
        <v>1808</v>
      </c>
      <c r="BC365" s="60" t="s">
        <v>544</v>
      </c>
      <c r="BD365" s="60">
        <v>143294274.69839999</v>
      </c>
      <c r="BE365" s="60" t="s">
        <v>544</v>
      </c>
      <c r="BF365" s="60" t="s">
        <v>544</v>
      </c>
      <c r="BG365" s="60">
        <v>95644896.303599998</v>
      </c>
      <c r="BH365" s="60">
        <v>964226395.68359995</v>
      </c>
      <c r="BI365" s="60">
        <v>-14190680.616</v>
      </c>
      <c r="BJ365" s="60" t="s">
        <v>544</v>
      </c>
      <c r="BK365" s="60">
        <v>124766143.73999999</v>
      </c>
      <c r="BL365" s="85" t="s">
        <v>544</v>
      </c>
      <c r="BM365" s="60" t="s">
        <v>544</v>
      </c>
      <c r="BN365" s="60">
        <v>106330732.43520001</v>
      </c>
      <c r="BO365" s="60">
        <v>858871922.20200002</v>
      </c>
      <c r="BP365" s="60">
        <v>820932120.98520005</v>
      </c>
      <c r="BQ365" s="60" t="s">
        <v>544</v>
      </c>
      <c r="BR365" s="60" t="s">
        <v>544</v>
      </c>
      <c r="BS365" s="60">
        <v>15185649.8136</v>
      </c>
      <c r="BT365" s="60" t="s">
        <v>544</v>
      </c>
      <c r="BU365" s="60">
        <v>189818543.75400001</v>
      </c>
      <c r="BV365" s="60" t="s">
        <v>544</v>
      </c>
      <c r="BW365" s="60">
        <v>964226395.68359995</v>
      </c>
      <c r="BX365" s="60" t="s">
        <v>544</v>
      </c>
      <c r="BY365" s="60" t="s">
        <v>544</v>
      </c>
      <c r="BZ365" s="60" t="s">
        <v>544</v>
      </c>
      <c r="CA365" s="60" t="s">
        <v>544</v>
      </c>
      <c r="CB365" s="60" t="s">
        <v>544</v>
      </c>
      <c r="CC365" s="60" t="s">
        <v>544</v>
      </c>
      <c r="CD365" s="60">
        <v>3540393.9479999999</v>
      </c>
      <c r="CE365" s="60">
        <v>-15786872.320800001</v>
      </c>
      <c r="CF365" s="60">
        <v>121214939.4288</v>
      </c>
      <c r="CG365" s="60">
        <v>6599934.6251999997</v>
      </c>
      <c r="CH365" s="60" t="s">
        <v>544</v>
      </c>
      <c r="CI365" s="60" t="s">
        <v>1079</v>
      </c>
      <c r="CJ365" s="60" t="s">
        <v>544</v>
      </c>
      <c r="CK365" s="60">
        <v>196418478.37920001</v>
      </c>
      <c r="CL365" s="60" t="s">
        <v>544</v>
      </c>
      <c r="CM365" s="85">
        <v>1237725</v>
      </c>
      <c r="CN365" s="60" t="s">
        <v>544</v>
      </c>
      <c r="CO365" s="60">
        <v>-14190680.616</v>
      </c>
      <c r="CP365" s="60">
        <v>238580973.77520001</v>
      </c>
      <c r="CQ365" s="60">
        <v>843685440.82200003</v>
      </c>
      <c r="CR365" s="60" t="s">
        <v>544</v>
      </c>
      <c r="CS365" s="60" t="s">
        <v>544</v>
      </c>
      <c r="CT365" s="60">
        <v>35342195.674800001</v>
      </c>
      <c r="CU365" s="60">
        <v>89423948.065200001</v>
      </c>
      <c r="CV365" s="60">
        <v>-15786872.320800001</v>
      </c>
      <c r="CW365" s="60">
        <v>124766143.73999999</v>
      </c>
      <c r="CX365" s="60">
        <v>132250241.34</v>
      </c>
      <c r="CY365" s="60" t="s">
        <v>544</v>
      </c>
      <c r="CZ365" s="60">
        <f t="shared" si="10"/>
        <v>4810.1991614860817</v>
      </c>
      <c r="DA365" s="60" t="str">
        <f t="shared" si="11"/>
        <v>Y</v>
      </c>
    </row>
    <row r="366" spans="1:105">
      <c r="A366" s="13" t="s">
        <v>1079</v>
      </c>
      <c r="B366" s="13">
        <v>1237725</v>
      </c>
      <c r="C366" s="13">
        <v>2023</v>
      </c>
      <c r="D366" s="13" t="s">
        <v>1</v>
      </c>
      <c r="E366" s="13" t="s">
        <v>507</v>
      </c>
      <c r="F366" s="84" t="s">
        <v>1804</v>
      </c>
      <c r="G366" s="60" t="s">
        <v>1834</v>
      </c>
      <c r="H366" s="60" t="s">
        <v>545</v>
      </c>
      <c r="I366" s="60" t="s">
        <v>1835</v>
      </c>
      <c r="J366" s="60" t="s">
        <v>1079</v>
      </c>
      <c r="K366" s="85">
        <v>1237725</v>
      </c>
      <c r="L366" s="60">
        <v>3769963000000</v>
      </c>
      <c r="M366" s="60">
        <v>986371988.33109999</v>
      </c>
      <c r="N366" s="60" t="s">
        <v>544</v>
      </c>
      <c r="O366" s="60">
        <v>229113960.6945</v>
      </c>
      <c r="P366" s="60">
        <v>3.08</v>
      </c>
      <c r="Q366" s="60" t="s">
        <v>544</v>
      </c>
      <c r="R366" s="85" t="s">
        <v>544</v>
      </c>
      <c r="S366" s="85" t="s">
        <v>544</v>
      </c>
      <c r="T366" s="60" t="s">
        <v>544</v>
      </c>
      <c r="U366" s="60" t="s">
        <v>544</v>
      </c>
      <c r="V366" s="60" t="s">
        <v>544</v>
      </c>
      <c r="W366" s="60" t="s">
        <v>1836</v>
      </c>
      <c r="X366" s="60">
        <v>139590274.38370001</v>
      </c>
      <c r="Y366" s="60">
        <v>790936289.82060003</v>
      </c>
      <c r="Z366" s="60">
        <v>-44.55</v>
      </c>
      <c r="AA366" s="60" t="s">
        <v>544</v>
      </c>
      <c r="AB366" s="60" t="s">
        <v>544</v>
      </c>
      <c r="AC366" s="60">
        <v>986371988.33109999</v>
      </c>
      <c r="AD366" s="60" t="s">
        <v>544</v>
      </c>
      <c r="AE366" s="60" t="s">
        <v>544</v>
      </c>
      <c r="AF366" s="60">
        <v>5.93</v>
      </c>
      <c r="AG366" s="60" t="s">
        <v>1837</v>
      </c>
      <c r="AH366" s="60" t="s">
        <v>544</v>
      </c>
      <c r="AI366" s="60" t="s">
        <v>544</v>
      </c>
      <c r="AJ366" s="60" t="s">
        <v>544</v>
      </c>
      <c r="AK366" s="60">
        <v>15.22</v>
      </c>
      <c r="AL366" s="60">
        <v>790936289.82060003</v>
      </c>
      <c r="AM366" s="60">
        <v>34134038.5414</v>
      </c>
      <c r="AN366" s="60">
        <v>131474210.8897</v>
      </c>
      <c r="AO366" s="60">
        <v>58509177.912500001</v>
      </c>
      <c r="AP366" s="60">
        <v>126081555.03300001</v>
      </c>
      <c r="AQ366" s="60">
        <v>986371988.33109999</v>
      </c>
      <c r="AR366" s="60" t="s">
        <v>544</v>
      </c>
      <c r="AS366" s="60">
        <v>126081555.03300001</v>
      </c>
      <c r="AT366" s="60" t="s">
        <v>544</v>
      </c>
      <c r="AU366" s="85">
        <v>1237725</v>
      </c>
      <c r="AV366" s="60" t="s">
        <v>544</v>
      </c>
      <c r="AW366" s="60" t="s">
        <v>544</v>
      </c>
      <c r="AX366" s="60" t="s">
        <v>544</v>
      </c>
      <c r="AY366" s="60" t="s">
        <v>544</v>
      </c>
      <c r="AZ366" s="60">
        <v>41757957.7597</v>
      </c>
      <c r="BA366" s="60">
        <v>900728157.13160002</v>
      </c>
      <c r="BB366" s="60" t="s">
        <v>1808</v>
      </c>
      <c r="BC366" s="60" t="s">
        <v>544</v>
      </c>
      <c r="BD366" s="60">
        <v>176171167.39950001</v>
      </c>
      <c r="BE366" s="60" t="s">
        <v>544</v>
      </c>
      <c r="BF366" s="60" t="s">
        <v>544</v>
      </c>
      <c r="BG366" s="60">
        <v>117517826.0123</v>
      </c>
      <c r="BH366" s="60">
        <v>900728157.13160002</v>
      </c>
      <c r="BI366" s="60">
        <v>-59177144.066600002</v>
      </c>
      <c r="BJ366" s="60" t="s">
        <v>544</v>
      </c>
      <c r="BK366" s="60">
        <v>139955261.76519999</v>
      </c>
      <c r="BL366" s="85" t="s">
        <v>544</v>
      </c>
      <c r="BM366" s="60" t="s">
        <v>544</v>
      </c>
      <c r="BN366" s="60">
        <v>134785522.93290001</v>
      </c>
      <c r="BO366" s="60">
        <v>766314947.49179995</v>
      </c>
      <c r="BP366" s="60">
        <v>724556989.73210001</v>
      </c>
      <c r="BQ366" s="60" t="s">
        <v>544</v>
      </c>
      <c r="BR366" s="60" t="s">
        <v>544</v>
      </c>
      <c r="BS366" s="60">
        <v>24751638.8994</v>
      </c>
      <c r="BT366" s="60" t="s">
        <v>544</v>
      </c>
      <c r="BU366" s="60">
        <v>258956061.59709999</v>
      </c>
      <c r="BV366" s="60" t="s">
        <v>544</v>
      </c>
      <c r="BW366" s="60">
        <v>900728157.13160002</v>
      </c>
      <c r="BX366" s="60" t="s">
        <v>544</v>
      </c>
      <c r="BY366" s="60" t="s">
        <v>544</v>
      </c>
      <c r="BZ366" s="60" t="s">
        <v>544</v>
      </c>
      <c r="CA366" s="60" t="s">
        <v>544</v>
      </c>
      <c r="CB366" s="60" t="s">
        <v>544</v>
      </c>
      <c r="CC366" s="60" t="s">
        <v>544</v>
      </c>
      <c r="CD366" s="60">
        <v>3228110.6186000002</v>
      </c>
      <c r="CE366" s="60">
        <v>-94693425.143099993</v>
      </c>
      <c r="CF366" s="60">
        <v>126081555.03300001</v>
      </c>
      <c r="CG366" s="60">
        <v>12108423.6763</v>
      </c>
      <c r="CH366" s="60" t="s">
        <v>544</v>
      </c>
      <c r="CI366" s="60" t="s">
        <v>1079</v>
      </c>
      <c r="CJ366" s="60" t="s">
        <v>544</v>
      </c>
      <c r="CK366" s="60">
        <v>271064485.27340001</v>
      </c>
      <c r="CL366" s="60" t="s">
        <v>544</v>
      </c>
      <c r="CM366" s="85">
        <v>1237725</v>
      </c>
      <c r="CN366" s="60" t="s">
        <v>544</v>
      </c>
      <c r="CO366" s="60">
        <v>-59177144.066600002</v>
      </c>
      <c r="CP366" s="60">
        <v>274375797.31660002</v>
      </c>
      <c r="CQ366" s="60">
        <v>790936289.82060003</v>
      </c>
      <c r="CR366" s="60" t="s">
        <v>544</v>
      </c>
      <c r="CS366" s="60" t="s">
        <v>544</v>
      </c>
      <c r="CT366" s="60">
        <v>39959969.741300002</v>
      </c>
      <c r="CU366" s="60">
        <v>99995292.023900002</v>
      </c>
      <c r="CV366" s="60">
        <v>-94693425.143099993</v>
      </c>
      <c r="CW366" s="60">
        <v>139955261.76519999</v>
      </c>
      <c r="CX366" s="60">
        <v>139590274.38370001</v>
      </c>
      <c r="CY366" s="60" t="s">
        <v>544</v>
      </c>
      <c r="CZ366" s="60">
        <f t="shared" si="10"/>
        <v>3822.0499411977617</v>
      </c>
      <c r="DA366" s="60" t="str">
        <f t="shared" si="11"/>
        <v>Y</v>
      </c>
    </row>
    <row r="367" spans="1:105">
      <c r="A367" s="13" t="s">
        <v>1080</v>
      </c>
      <c r="B367" s="13">
        <v>1207192</v>
      </c>
      <c r="C367" s="13">
        <v>2022</v>
      </c>
      <c r="D367" s="13" t="s">
        <v>12</v>
      </c>
      <c r="E367" s="13" t="s">
        <v>13</v>
      </c>
      <c r="F367" s="84" t="s">
        <v>1812</v>
      </c>
      <c r="G367" s="60" t="s">
        <v>1840</v>
      </c>
      <c r="H367" s="60" t="s">
        <v>1827</v>
      </c>
      <c r="I367" s="60" t="s">
        <v>540</v>
      </c>
      <c r="J367" s="60" t="s">
        <v>2327</v>
      </c>
      <c r="K367" s="85">
        <v>1345171</v>
      </c>
      <c r="L367" s="60">
        <v>1176504000</v>
      </c>
      <c r="M367" s="60">
        <v>1176504000</v>
      </c>
      <c r="N367" s="60" t="s">
        <v>544</v>
      </c>
      <c r="O367" s="60" t="s">
        <v>544</v>
      </c>
      <c r="P367" s="60">
        <v>-7.36</v>
      </c>
      <c r="Q367" s="60" t="s">
        <v>544</v>
      </c>
      <c r="R367" s="85">
        <v>1886</v>
      </c>
      <c r="S367" s="85" t="s">
        <v>544</v>
      </c>
      <c r="T367" s="60" t="s">
        <v>544</v>
      </c>
      <c r="U367" s="60" t="s">
        <v>544</v>
      </c>
      <c r="V367" s="60" t="s">
        <v>544</v>
      </c>
      <c r="W367" s="60" t="s">
        <v>1841</v>
      </c>
      <c r="X367" s="60">
        <v>5553000</v>
      </c>
      <c r="Y367" s="60" t="s">
        <v>544</v>
      </c>
      <c r="Z367" s="60">
        <v>24.87</v>
      </c>
      <c r="AA367" s="60" t="s">
        <v>544</v>
      </c>
      <c r="AB367" s="60">
        <v>191415000</v>
      </c>
      <c r="AC367" s="60">
        <v>1176504000</v>
      </c>
      <c r="AD367" s="60">
        <v>58.07</v>
      </c>
      <c r="AE367" s="60" t="s">
        <v>544</v>
      </c>
      <c r="AF367" s="60">
        <v>30.41</v>
      </c>
      <c r="AG367" s="60" t="s">
        <v>1842</v>
      </c>
      <c r="AH367" s="60" t="s">
        <v>544</v>
      </c>
      <c r="AI367" s="60">
        <v>319924000</v>
      </c>
      <c r="AJ367" s="60" t="s">
        <v>544</v>
      </c>
      <c r="AK367" s="60">
        <v>1.86</v>
      </c>
      <c r="AL367" s="60" t="s">
        <v>544</v>
      </c>
      <c r="AM367" s="60">
        <v>184765000</v>
      </c>
      <c r="AN367" s="60">
        <v>1270000</v>
      </c>
      <c r="AO367" s="60">
        <v>3297000</v>
      </c>
      <c r="AP367" s="60">
        <v>991739000</v>
      </c>
      <c r="AQ367" s="60">
        <v>1176504000</v>
      </c>
      <c r="AR367" s="60" t="s">
        <v>544</v>
      </c>
      <c r="AS367" s="60">
        <v>991739000</v>
      </c>
      <c r="AT367" s="60" t="s">
        <v>544</v>
      </c>
      <c r="AU367" s="85">
        <v>1207192</v>
      </c>
      <c r="AV367" s="60" t="s">
        <v>544</v>
      </c>
      <c r="AW367" s="60" t="s">
        <v>544</v>
      </c>
      <c r="AX367" s="60" t="s">
        <v>544</v>
      </c>
      <c r="AY367" s="60" t="s">
        <v>544</v>
      </c>
      <c r="AZ367" s="60" t="s">
        <v>544</v>
      </c>
      <c r="BA367" s="60" t="s">
        <v>544</v>
      </c>
      <c r="BB367" s="60" t="s">
        <v>1808</v>
      </c>
      <c r="BC367" s="60">
        <v>550920000</v>
      </c>
      <c r="BD367" s="60" t="s">
        <v>544</v>
      </c>
      <c r="BE367" s="60" t="s">
        <v>544</v>
      </c>
      <c r="BF367" s="60" t="s">
        <v>544</v>
      </c>
      <c r="BG367" s="60" t="s">
        <v>544</v>
      </c>
      <c r="BH367" s="60" t="s">
        <v>544</v>
      </c>
      <c r="BI367" s="60">
        <v>231542000</v>
      </c>
      <c r="BJ367" s="60" t="s">
        <v>544</v>
      </c>
      <c r="BK367" s="60">
        <v>372579000</v>
      </c>
      <c r="BL367" s="85" t="s">
        <v>544</v>
      </c>
      <c r="BM367" s="60" t="s">
        <v>544</v>
      </c>
      <c r="BN367" s="60">
        <v>680201000</v>
      </c>
      <c r="BO367" s="60">
        <v>354504000</v>
      </c>
      <c r="BP367" s="60" t="s">
        <v>544</v>
      </c>
      <c r="BQ367" s="60">
        <v>354504000</v>
      </c>
      <c r="BR367" s="60" t="s">
        <v>544</v>
      </c>
      <c r="BS367" s="60">
        <v>137428000</v>
      </c>
      <c r="BT367" s="60" t="s">
        <v>544</v>
      </c>
      <c r="BU367" s="60" t="s">
        <v>544</v>
      </c>
      <c r="BV367" s="60" t="s">
        <v>544</v>
      </c>
      <c r="BW367" s="60" t="s">
        <v>544</v>
      </c>
      <c r="BX367" s="60">
        <v>319924000</v>
      </c>
      <c r="BY367" s="60" t="s">
        <v>544</v>
      </c>
      <c r="BZ367" s="60" t="s">
        <v>544</v>
      </c>
      <c r="CA367" s="60" t="s">
        <v>544</v>
      </c>
      <c r="CB367" s="60" t="s">
        <v>1900</v>
      </c>
      <c r="CC367" s="60" t="s">
        <v>544</v>
      </c>
      <c r="CD367" s="60">
        <v>7524000</v>
      </c>
      <c r="CE367" s="60">
        <v>313175000</v>
      </c>
      <c r="CF367" s="60">
        <v>991739000</v>
      </c>
      <c r="CG367" s="60">
        <v>6823000</v>
      </c>
      <c r="CH367" s="60" t="s">
        <v>544</v>
      </c>
      <c r="CI367" s="60" t="s">
        <v>2327</v>
      </c>
      <c r="CJ367" s="60">
        <v>167.14</v>
      </c>
      <c r="CK367" s="60">
        <v>6823000</v>
      </c>
      <c r="CL367" s="60" t="s">
        <v>544</v>
      </c>
      <c r="CM367" s="85">
        <v>1345171</v>
      </c>
      <c r="CN367" s="60" t="s">
        <v>544</v>
      </c>
      <c r="CO367" s="60">
        <v>231542000</v>
      </c>
      <c r="CP367" s="60">
        <v>685754000</v>
      </c>
      <c r="CQ367" s="60" t="s">
        <v>544</v>
      </c>
      <c r="CR367" s="60" t="s">
        <v>544</v>
      </c>
      <c r="CS367" s="60" t="s">
        <v>544</v>
      </c>
      <c r="CT367" s="60">
        <v>219108000</v>
      </c>
      <c r="CU367" s="60">
        <v>153471000</v>
      </c>
      <c r="CV367" s="60">
        <v>313175000</v>
      </c>
      <c r="CW367" s="60">
        <v>372579000</v>
      </c>
      <c r="CX367" s="60">
        <v>5553000</v>
      </c>
      <c r="CY367" s="60">
        <v>167.14</v>
      </c>
      <c r="CZ367" s="60">
        <f t="shared" si="10"/>
        <v>1</v>
      </c>
      <c r="DA367" s="60" t="str">
        <f t="shared" si="11"/>
        <v>N</v>
      </c>
    </row>
    <row r="368" spans="1:105">
      <c r="A368" s="13" t="s">
        <v>1080</v>
      </c>
      <c r="B368" s="13">
        <v>1207192</v>
      </c>
      <c r="C368" s="13">
        <v>2023</v>
      </c>
      <c r="D368" s="13" t="s">
        <v>12</v>
      </c>
      <c r="E368" s="13" t="s">
        <v>13</v>
      </c>
      <c r="F368" s="84" t="s">
        <v>1804</v>
      </c>
      <c r="G368" s="60" t="s">
        <v>1840</v>
      </c>
      <c r="H368" s="60" t="s">
        <v>1827</v>
      </c>
      <c r="I368" s="60" t="s">
        <v>540</v>
      </c>
      <c r="J368" s="60" t="s">
        <v>2327</v>
      </c>
      <c r="K368" s="85">
        <v>1345171</v>
      </c>
      <c r="L368" s="60">
        <v>1317320000</v>
      </c>
      <c r="M368" s="60">
        <v>1317320000</v>
      </c>
      <c r="N368" s="60" t="s">
        <v>544</v>
      </c>
      <c r="O368" s="60" t="s">
        <v>544</v>
      </c>
      <c r="P368" s="60">
        <v>-11.71</v>
      </c>
      <c r="Q368" s="60" t="s">
        <v>544</v>
      </c>
      <c r="R368" s="85">
        <v>1872</v>
      </c>
      <c r="S368" s="85" t="s">
        <v>544</v>
      </c>
      <c r="T368" s="60" t="s">
        <v>544</v>
      </c>
      <c r="U368" s="60" t="s">
        <v>544</v>
      </c>
      <c r="V368" s="60" t="s">
        <v>544</v>
      </c>
      <c r="W368" s="60" t="s">
        <v>1841</v>
      </c>
      <c r="X368" s="60">
        <v>25579000</v>
      </c>
      <c r="Y368" s="60" t="s">
        <v>544</v>
      </c>
      <c r="Z368" s="60">
        <v>35.72</v>
      </c>
      <c r="AA368" s="60" t="s">
        <v>544</v>
      </c>
      <c r="AB368" s="60">
        <v>213389000</v>
      </c>
      <c r="AC368" s="60">
        <v>1317320000</v>
      </c>
      <c r="AD368" s="60">
        <v>71.12</v>
      </c>
      <c r="AE368" s="60" t="s">
        <v>544</v>
      </c>
      <c r="AF368" s="60">
        <v>42.61</v>
      </c>
      <c r="AG368" s="60" t="s">
        <v>1842</v>
      </c>
      <c r="AH368" s="60" t="s">
        <v>544</v>
      </c>
      <c r="AI368" s="60">
        <v>454657000</v>
      </c>
      <c r="AJ368" s="60" t="s">
        <v>544</v>
      </c>
      <c r="AK368" s="60">
        <v>5.28</v>
      </c>
      <c r="AL368" s="60" t="s">
        <v>544</v>
      </c>
      <c r="AM368" s="60">
        <v>241258000</v>
      </c>
      <c r="AN368" s="60" t="s">
        <v>544</v>
      </c>
      <c r="AO368" s="60">
        <v>2219000</v>
      </c>
      <c r="AP368" s="60">
        <v>1076062000</v>
      </c>
      <c r="AQ368" s="60">
        <v>1317320000</v>
      </c>
      <c r="AR368" s="60" t="s">
        <v>544</v>
      </c>
      <c r="AS368" s="60">
        <v>1076062000</v>
      </c>
      <c r="AT368" s="60" t="s">
        <v>544</v>
      </c>
      <c r="AU368" s="85">
        <v>1207192</v>
      </c>
      <c r="AV368" s="60" t="s">
        <v>544</v>
      </c>
      <c r="AW368" s="60" t="s">
        <v>544</v>
      </c>
      <c r="AX368" s="60" t="s">
        <v>544</v>
      </c>
      <c r="AY368" s="60" t="s">
        <v>544</v>
      </c>
      <c r="AZ368" s="60" t="s">
        <v>544</v>
      </c>
      <c r="BA368" s="60" t="s">
        <v>544</v>
      </c>
      <c r="BB368" s="60" t="s">
        <v>1808</v>
      </c>
      <c r="BC368" s="60">
        <v>639286000</v>
      </c>
      <c r="BD368" s="60" t="s">
        <v>544</v>
      </c>
      <c r="BE368" s="60" t="s">
        <v>544</v>
      </c>
      <c r="BF368" s="60" t="s">
        <v>544</v>
      </c>
      <c r="BG368" s="60" t="s">
        <v>544</v>
      </c>
      <c r="BH368" s="60" t="s">
        <v>544</v>
      </c>
      <c r="BI368" s="60">
        <v>365671000</v>
      </c>
      <c r="BJ368" s="60" t="s">
        <v>544</v>
      </c>
      <c r="BK368" s="60">
        <v>449209000</v>
      </c>
      <c r="BL368" s="85" t="s">
        <v>544</v>
      </c>
      <c r="BM368" s="60" t="s">
        <v>544</v>
      </c>
      <c r="BN368" s="60">
        <v>935343000</v>
      </c>
      <c r="BO368" s="60">
        <v>559064000</v>
      </c>
      <c r="BP368" s="60" t="s">
        <v>544</v>
      </c>
      <c r="BQ368" s="60">
        <v>559064000</v>
      </c>
      <c r="BR368" s="60" t="s">
        <v>544</v>
      </c>
      <c r="BS368" s="60">
        <v>114525000</v>
      </c>
      <c r="BT368" s="60" t="s">
        <v>544</v>
      </c>
      <c r="BU368" s="60" t="s">
        <v>544</v>
      </c>
      <c r="BV368" s="60" t="s">
        <v>544</v>
      </c>
      <c r="BW368" s="60" t="s">
        <v>544</v>
      </c>
      <c r="BX368" s="60">
        <v>454657000</v>
      </c>
      <c r="BY368" s="60" t="s">
        <v>544</v>
      </c>
      <c r="BZ368" s="60" t="s">
        <v>544</v>
      </c>
      <c r="CA368" s="60" t="s">
        <v>544</v>
      </c>
      <c r="CB368" s="60" t="s">
        <v>1900</v>
      </c>
      <c r="CC368" s="60" t="s">
        <v>544</v>
      </c>
      <c r="CD368" s="60">
        <v>9275000</v>
      </c>
      <c r="CE368" s="60">
        <v>511713000</v>
      </c>
      <c r="CF368" s="60">
        <v>1076062000</v>
      </c>
      <c r="CG368" s="60">
        <v>25579000</v>
      </c>
      <c r="CH368" s="60" t="s">
        <v>544</v>
      </c>
      <c r="CI368" s="60" t="s">
        <v>2327</v>
      </c>
      <c r="CJ368" s="60">
        <v>213.06</v>
      </c>
      <c r="CK368" s="60">
        <v>25579000</v>
      </c>
      <c r="CL368" s="60" t="s">
        <v>544</v>
      </c>
      <c r="CM368" s="85">
        <v>1345171</v>
      </c>
      <c r="CN368" s="60">
        <v>527000</v>
      </c>
      <c r="CO368" s="60">
        <v>365671000</v>
      </c>
      <c r="CP368" s="60">
        <v>960922000</v>
      </c>
      <c r="CQ368" s="60" t="s">
        <v>544</v>
      </c>
      <c r="CR368" s="60" t="s">
        <v>544</v>
      </c>
      <c r="CS368" s="60">
        <v>527000</v>
      </c>
      <c r="CT368" s="60">
        <v>252709000</v>
      </c>
      <c r="CU368" s="60">
        <v>196500000</v>
      </c>
      <c r="CV368" s="60">
        <v>511713000</v>
      </c>
      <c r="CW368" s="60">
        <v>449209000</v>
      </c>
      <c r="CX368" s="60">
        <v>25579000</v>
      </c>
      <c r="CY368" s="60">
        <v>213.06</v>
      </c>
      <c r="CZ368" s="60">
        <f t="shared" si="10"/>
        <v>1</v>
      </c>
      <c r="DA368" s="60" t="str">
        <f t="shared" si="11"/>
        <v>N</v>
      </c>
    </row>
    <row r="369" spans="1:105">
      <c r="A369" s="13" t="s">
        <v>1081</v>
      </c>
      <c r="B369" s="13">
        <v>1237703</v>
      </c>
      <c r="C369" s="13">
        <v>2022</v>
      </c>
      <c r="D369" s="13" t="s">
        <v>12</v>
      </c>
      <c r="E369" s="13" t="s">
        <v>507</v>
      </c>
      <c r="F369" s="84" t="s">
        <v>1812</v>
      </c>
      <c r="G369" s="60" t="s">
        <v>1834</v>
      </c>
      <c r="H369" s="60" t="s">
        <v>545</v>
      </c>
      <c r="I369" s="60" t="s">
        <v>1835</v>
      </c>
      <c r="J369" s="60" t="s">
        <v>1081</v>
      </c>
      <c r="K369" s="85">
        <v>1237703</v>
      </c>
      <c r="L369" s="60">
        <v>1365296798360</v>
      </c>
      <c r="M369" s="60">
        <v>283833735.88590002</v>
      </c>
      <c r="N369" s="60">
        <v>7618154.6189000001</v>
      </c>
      <c r="O369" s="60">
        <v>4968126.7153000003</v>
      </c>
      <c r="P369" s="60">
        <v>0.57999999999999996</v>
      </c>
      <c r="Q369" s="60" t="s">
        <v>544</v>
      </c>
      <c r="R369" s="85" t="s">
        <v>544</v>
      </c>
      <c r="S369" s="85" t="s">
        <v>544</v>
      </c>
      <c r="T369" s="60" t="s">
        <v>544</v>
      </c>
      <c r="U369" s="60" t="s">
        <v>544</v>
      </c>
      <c r="V369" s="60" t="s">
        <v>544</v>
      </c>
      <c r="W369" s="60" t="s">
        <v>1836</v>
      </c>
      <c r="X369" s="60">
        <v>21129806.930599999</v>
      </c>
      <c r="Y369" s="60">
        <v>172891667.4571</v>
      </c>
      <c r="Z369" s="60">
        <v>2.4900000000000002</v>
      </c>
      <c r="AA369" s="60">
        <v>6109211.9085999997</v>
      </c>
      <c r="AB369" s="60">
        <v>182587393.8926</v>
      </c>
      <c r="AC369" s="60">
        <v>283833735.88590002</v>
      </c>
      <c r="AD369" s="60">
        <v>20.69</v>
      </c>
      <c r="AE369" s="60">
        <v>79901503.802000001</v>
      </c>
      <c r="AF369" s="60">
        <v>8.31</v>
      </c>
      <c r="AG369" s="60" t="s">
        <v>1837</v>
      </c>
      <c r="AH369" s="60" t="s">
        <v>544</v>
      </c>
      <c r="AI369" s="60" t="s">
        <v>544</v>
      </c>
      <c r="AJ369" s="60">
        <v>78827464.599800006</v>
      </c>
      <c r="AK369" s="60">
        <v>8.89</v>
      </c>
      <c r="AL369" s="60">
        <v>210845871.66800001</v>
      </c>
      <c r="AM369" s="60">
        <v>6057093.0665999996</v>
      </c>
      <c r="AN369" s="60">
        <v>9714728.9481000006</v>
      </c>
      <c r="AO369" s="60">
        <v>21135049.501499999</v>
      </c>
      <c r="AP369" s="60">
        <v>66930771.1514</v>
      </c>
      <c r="AQ369" s="60">
        <v>283833735.88590002</v>
      </c>
      <c r="AR369" s="60">
        <v>3.19</v>
      </c>
      <c r="AS369" s="60">
        <v>63637467.903800003</v>
      </c>
      <c r="AT369" s="60">
        <v>56575505.504799999</v>
      </c>
      <c r="AU369" s="85">
        <v>1237703</v>
      </c>
      <c r="AV369" s="60" t="s">
        <v>544</v>
      </c>
      <c r="AW369" s="60" t="s">
        <v>544</v>
      </c>
      <c r="AX369" s="60" t="s">
        <v>544</v>
      </c>
      <c r="AY369" s="60" t="s">
        <v>544</v>
      </c>
      <c r="AZ369" s="60">
        <v>19990767.0352</v>
      </c>
      <c r="BA369" s="60">
        <v>23789342.9208</v>
      </c>
      <c r="BB369" s="60" t="s">
        <v>1808</v>
      </c>
      <c r="BC369" s="60" t="s">
        <v>544</v>
      </c>
      <c r="BD369" s="60">
        <v>13091629.3226</v>
      </c>
      <c r="BE369" s="60" t="s">
        <v>544</v>
      </c>
      <c r="BF369" s="60" t="s">
        <v>544</v>
      </c>
      <c r="BG369" s="60">
        <v>3602632.9219</v>
      </c>
      <c r="BH369" s="60">
        <v>239093816.82749999</v>
      </c>
      <c r="BI369" s="60">
        <v>-780122.22450000001</v>
      </c>
      <c r="BJ369" s="60" t="s">
        <v>544</v>
      </c>
      <c r="BK369" s="60">
        <v>21290338.160999998</v>
      </c>
      <c r="BL369" s="85" t="s">
        <v>2328</v>
      </c>
      <c r="BM369" s="60" t="s">
        <v>2329</v>
      </c>
      <c r="BN369" s="60">
        <v>5071191.5621999996</v>
      </c>
      <c r="BO369" s="60">
        <v>245992954.53999999</v>
      </c>
      <c r="BP369" s="60">
        <v>226002187.50490001</v>
      </c>
      <c r="BQ369" s="60" t="s">
        <v>544</v>
      </c>
      <c r="BR369" s="60" t="s">
        <v>544</v>
      </c>
      <c r="BS369" s="60">
        <v>7829379.2222999996</v>
      </c>
      <c r="BT369" s="60">
        <v>31844992.302299999</v>
      </c>
      <c r="BU369" s="60">
        <v>30267312.084600002</v>
      </c>
      <c r="BV369" s="60" t="s">
        <v>544</v>
      </c>
      <c r="BW369" s="60" t="s">
        <v>544</v>
      </c>
      <c r="BX369" s="60">
        <v>61965744.035400003</v>
      </c>
      <c r="BY369" s="60" t="s">
        <v>544</v>
      </c>
      <c r="BZ369" s="60">
        <v>871492.99010000005</v>
      </c>
      <c r="CA369" s="60" t="s">
        <v>544</v>
      </c>
      <c r="CB369" s="60" t="s">
        <v>544</v>
      </c>
      <c r="CC369" s="60">
        <v>6867599.4592000004</v>
      </c>
      <c r="CD369" s="60">
        <v>8582819.5889999997</v>
      </c>
      <c r="CE369" s="60">
        <v>1540506.7339999999</v>
      </c>
      <c r="CF369" s="60">
        <v>66930771.1514</v>
      </c>
      <c r="CG369" s="60">
        <v>573793.65119999996</v>
      </c>
      <c r="CH369" s="60" t="s">
        <v>544</v>
      </c>
      <c r="CI369" s="60" t="s">
        <v>1081</v>
      </c>
      <c r="CJ369" s="60" t="s">
        <v>544</v>
      </c>
      <c r="CK369" s="60">
        <v>30844535.878699999</v>
      </c>
      <c r="CL369" s="60" t="s">
        <v>544</v>
      </c>
      <c r="CM369" s="85">
        <v>1237703</v>
      </c>
      <c r="CN369" s="60">
        <v>226948.35149999999</v>
      </c>
      <c r="CO369" s="60">
        <v>-780122.22450000001</v>
      </c>
      <c r="CP369" s="60">
        <v>26200998.492800001</v>
      </c>
      <c r="CQ369" s="60">
        <v>172891667.4571</v>
      </c>
      <c r="CR369" s="60">
        <v>3430.1428000000001</v>
      </c>
      <c r="CS369" s="60">
        <v>226948.35149999999</v>
      </c>
      <c r="CT369" s="60">
        <v>7944944.1586999996</v>
      </c>
      <c r="CU369" s="60">
        <v>13345394.0024</v>
      </c>
      <c r="CV369" s="60">
        <v>1540506.7339999999</v>
      </c>
      <c r="CW369" s="60">
        <v>21290338.160999998</v>
      </c>
      <c r="CX369" s="60">
        <v>21129806.930599999</v>
      </c>
      <c r="CY369" s="60">
        <v>33.94</v>
      </c>
      <c r="CZ369" s="60">
        <f t="shared" si="10"/>
        <v>4810.199161486722</v>
      </c>
      <c r="DA369" s="60" t="str">
        <f t="shared" si="11"/>
        <v>Y</v>
      </c>
    </row>
    <row r="370" spans="1:105">
      <c r="A370" s="13" t="s">
        <v>1081</v>
      </c>
      <c r="B370" s="13">
        <v>1237703</v>
      </c>
      <c r="C370" s="13">
        <v>2023</v>
      </c>
      <c r="D370" s="13" t="s">
        <v>12</v>
      </c>
      <c r="E370" s="13" t="s">
        <v>507</v>
      </c>
      <c r="F370" s="84" t="s">
        <v>1804</v>
      </c>
      <c r="G370" s="60" t="s">
        <v>1834</v>
      </c>
      <c r="H370" s="60" t="s">
        <v>545</v>
      </c>
      <c r="I370" s="60" t="s">
        <v>1835</v>
      </c>
      <c r="J370" s="60" t="s">
        <v>1081</v>
      </c>
      <c r="K370" s="85">
        <v>1237703</v>
      </c>
      <c r="L370" s="60">
        <v>1345213913000</v>
      </c>
      <c r="M370" s="60">
        <v>351961364.63309997</v>
      </c>
      <c r="N370" s="60">
        <v>12606989.6368</v>
      </c>
      <c r="O370" s="60">
        <v>7099397.5530000003</v>
      </c>
      <c r="P370" s="60">
        <v>0.55000000000000004</v>
      </c>
      <c r="Q370" s="60" t="s">
        <v>544</v>
      </c>
      <c r="R370" s="85" t="s">
        <v>544</v>
      </c>
      <c r="S370" s="85" t="s">
        <v>544</v>
      </c>
      <c r="T370" s="60" t="s">
        <v>544</v>
      </c>
      <c r="U370" s="60" t="s">
        <v>544</v>
      </c>
      <c r="V370" s="60" t="s">
        <v>544</v>
      </c>
      <c r="W370" s="60" t="s">
        <v>1836</v>
      </c>
      <c r="X370" s="60">
        <v>25777644.592799999</v>
      </c>
      <c r="Y370" s="60">
        <v>228536969.54210001</v>
      </c>
      <c r="Z370" s="60">
        <v>0.26</v>
      </c>
      <c r="AA370" s="60" t="s">
        <v>544</v>
      </c>
      <c r="AB370" s="60">
        <v>232958122.9179</v>
      </c>
      <c r="AC370" s="60">
        <v>351961364.63309997</v>
      </c>
      <c r="AD370" s="60">
        <v>22.79</v>
      </c>
      <c r="AE370" s="60">
        <v>108313024.259</v>
      </c>
      <c r="AF370" s="60">
        <v>8.74</v>
      </c>
      <c r="AG370" s="60" t="s">
        <v>1837</v>
      </c>
      <c r="AH370" s="60" t="s">
        <v>544</v>
      </c>
      <c r="AI370" s="60" t="s">
        <v>544</v>
      </c>
      <c r="AJ370" s="60">
        <v>106270255.2947</v>
      </c>
      <c r="AK370" s="60">
        <v>8.4</v>
      </c>
      <c r="AL370" s="60">
        <v>253294331.81</v>
      </c>
      <c r="AM370" s="60">
        <v>7583476.5232999995</v>
      </c>
      <c r="AN370" s="60">
        <v>20889727.823600002</v>
      </c>
      <c r="AO370" s="60">
        <v>24956211.056200001</v>
      </c>
      <c r="AP370" s="60">
        <v>91083556.299899995</v>
      </c>
      <c r="AQ370" s="60">
        <v>351961364.63309997</v>
      </c>
      <c r="AR370" s="60">
        <v>4.2699999999999996</v>
      </c>
      <c r="AS370" s="60">
        <v>86800355.857199997</v>
      </c>
      <c r="AT370" s="60">
        <v>55219873.954300001</v>
      </c>
      <c r="AU370" s="85">
        <v>1237703</v>
      </c>
      <c r="AV370" s="60" t="s">
        <v>544</v>
      </c>
      <c r="AW370" s="60" t="s">
        <v>544</v>
      </c>
      <c r="AX370" s="60">
        <v>158425.7164</v>
      </c>
      <c r="AY370" s="60" t="s">
        <v>544</v>
      </c>
      <c r="AZ370" s="60">
        <v>29023115.0055</v>
      </c>
      <c r="BA370" s="60">
        <v>25219882.126899999</v>
      </c>
      <c r="BB370" s="60" t="s">
        <v>1808</v>
      </c>
      <c r="BC370" s="60" t="s">
        <v>544</v>
      </c>
      <c r="BD370" s="60">
        <v>17377658.068799999</v>
      </c>
      <c r="BE370" s="60" t="s">
        <v>544</v>
      </c>
      <c r="BF370" s="60" t="s">
        <v>544</v>
      </c>
      <c r="BG370" s="60">
        <v>5473185.1550000003</v>
      </c>
      <c r="BH370" s="60">
        <v>295023035.63480002</v>
      </c>
      <c r="BI370" s="60">
        <v>364125.67109999998</v>
      </c>
      <c r="BJ370" s="60" t="s">
        <v>544</v>
      </c>
      <c r="BK370" s="60">
        <v>29650158.879000001</v>
      </c>
      <c r="BL370" s="85" t="s">
        <v>2328</v>
      </c>
      <c r="BM370" s="60" t="s">
        <v>2329</v>
      </c>
      <c r="BN370" s="60">
        <v>9264981.7623999994</v>
      </c>
      <c r="BO370" s="60">
        <v>306668492.5715</v>
      </c>
      <c r="BP370" s="60">
        <v>277645377.56599998</v>
      </c>
      <c r="BQ370" s="60" t="s">
        <v>544</v>
      </c>
      <c r="BR370" s="60" t="s">
        <v>544</v>
      </c>
      <c r="BS370" s="60">
        <v>9345436.4934</v>
      </c>
      <c r="BT370" s="60">
        <v>24757362.2678</v>
      </c>
      <c r="BU370" s="60">
        <v>45811743.094400004</v>
      </c>
      <c r="BV370" s="60" t="s">
        <v>544</v>
      </c>
      <c r="BW370" s="60" t="s">
        <v>544</v>
      </c>
      <c r="BX370" s="60">
        <v>84599988.742899999</v>
      </c>
      <c r="BY370" s="60" t="s">
        <v>544</v>
      </c>
      <c r="BZ370" s="60">
        <v>2326569.0236</v>
      </c>
      <c r="CA370" s="60" t="s">
        <v>544</v>
      </c>
      <c r="CB370" s="60" t="s">
        <v>544</v>
      </c>
      <c r="CC370" s="60">
        <v>15535499.2513</v>
      </c>
      <c r="CD370" s="60">
        <v>10482403.5835</v>
      </c>
      <c r="CE370" s="60">
        <v>225676.27669999999</v>
      </c>
      <c r="CF370" s="60">
        <v>91083556.299899995</v>
      </c>
      <c r="CG370" s="60">
        <v>849430.29260000004</v>
      </c>
      <c r="CH370" s="60" t="s">
        <v>544</v>
      </c>
      <c r="CI370" s="60" t="s">
        <v>1081</v>
      </c>
      <c r="CJ370" s="60" t="s">
        <v>544</v>
      </c>
      <c r="CK370" s="60">
        <v>46667372.4164</v>
      </c>
      <c r="CL370" s="60" t="s">
        <v>544</v>
      </c>
      <c r="CM370" s="85">
        <v>1237703</v>
      </c>
      <c r="CN370" s="60">
        <v>606857.0625</v>
      </c>
      <c r="CO370" s="60">
        <v>364125.67109999998</v>
      </c>
      <c r="CP370" s="60">
        <v>35042626.355099998</v>
      </c>
      <c r="CQ370" s="60">
        <v>228536969.54210001</v>
      </c>
      <c r="CR370" s="60">
        <v>6199.0294000000004</v>
      </c>
      <c r="CS370" s="60">
        <v>606857.0625</v>
      </c>
      <c r="CT370" s="60">
        <v>11212789.3825</v>
      </c>
      <c r="CU370" s="60">
        <v>18437369.4965</v>
      </c>
      <c r="CV370" s="60">
        <v>225676.27669999999</v>
      </c>
      <c r="CW370" s="60">
        <v>29650158.879000001</v>
      </c>
      <c r="CX370" s="60">
        <v>25777644.592799999</v>
      </c>
      <c r="CY370" s="60">
        <v>36.32</v>
      </c>
      <c r="CZ370" s="60">
        <f t="shared" si="10"/>
        <v>3822.0499411982628</v>
      </c>
      <c r="DA370" s="60" t="str">
        <f t="shared" si="11"/>
        <v>Y</v>
      </c>
    </row>
    <row r="371" spans="1:105">
      <c r="A371" s="13" t="s">
        <v>1082</v>
      </c>
      <c r="B371" s="13">
        <v>1384111</v>
      </c>
      <c r="C371" s="13">
        <v>2022</v>
      </c>
      <c r="D371" s="13" t="s">
        <v>1</v>
      </c>
      <c r="E371" s="13" t="s">
        <v>13</v>
      </c>
      <c r="F371" s="84" t="s">
        <v>1812</v>
      </c>
      <c r="G371" s="60" t="s">
        <v>558</v>
      </c>
      <c r="H371" s="60" t="s">
        <v>1914</v>
      </c>
      <c r="I371" s="60" t="s">
        <v>560</v>
      </c>
      <c r="J371" s="60" t="s">
        <v>2330</v>
      </c>
      <c r="K371" s="85">
        <v>1435526</v>
      </c>
      <c r="L371" s="60">
        <v>19661000000</v>
      </c>
      <c r="M371" s="60">
        <v>1012707128.1962</v>
      </c>
      <c r="N371" s="60">
        <v>19882251.7412</v>
      </c>
      <c r="O371" s="60">
        <v>13546715.5646</v>
      </c>
      <c r="P371" s="60">
        <v>-0.41</v>
      </c>
      <c r="Q371" s="60" t="s">
        <v>544</v>
      </c>
      <c r="R371" s="85" t="s">
        <v>544</v>
      </c>
      <c r="S371" s="85" t="s">
        <v>544</v>
      </c>
      <c r="T371" s="60">
        <v>153237561.995</v>
      </c>
      <c r="U371" s="60" t="s">
        <v>544</v>
      </c>
      <c r="V371" s="60" t="s">
        <v>544</v>
      </c>
      <c r="W371" s="60" t="s">
        <v>1806</v>
      </c>
      <c r="X371" s="60">
        <v>132685700.7392</v>
      </c>
      <c r="Y371" s="60">
        <v>552891425.3628</v>
      </c>
      <c r="Z371" s="60">
        <v>8.65</v>
      </c>
      <c r="AA371" s="60" t="s">
        <v>544</v>
      </c>
      <c r="AB371" s="60">
        <v>974796927.98500001</v>
      </c>
      <c r="AC371" s="60">
        <v>1012707128.1962</v>
      </c>
      <c r="AD371" s="60">
        <v>14.09</v>
      </c>
      <c r="AE371" s="60">
        <v>610838402.58780003</v>
      </c>
      <c r="AF371" s="60">
        <v>5.44</v>
      </c>
      <c r="AG371" s="60" t="s">
        <v>1807</v>
      </c>
      <c r="AH371" s="60" t="s">
        <v>544</v>
      </c>
      <c r="AI371" s="60">
        <v>133793131.85950001</v>
      </c>
      <c r="AJ371" s="60" t="s">
        <v>544</v>
      </c>
      <c r="AK371" s="60">
        <v>19.28</v>
      </c>
      <c r="AL371" s="60">
        <v>552891425.3628</v>
      </c>
      <c r="AM371" s="60">
        <v>19624709.620200001</v>
      </c>
      <c r="AN371" s="60">
        <v>61707092.191600002</v>
      </c>
      <c r="AO371" s="60">
        <v>43679143.721600004</v>
      </c>
      <c r="AP371" s="60">
        <v>220353038.72760001</v>
      </c>
      <c r="AQ371" s="60">
        <v>1012707128.1962</v>
      </c>
      <c r="AR371" s="60">
        <v>2.6</v>
      </c>
      <c r="AS371" s="60">
        <v>220250021.87920001</v>
      </c>
      <c r="AT371" s="60">
        <v>153237561.995</v>
      </c>
      <c r="AU371" s="85">
        <v>1384111</v>
      </c>
      <c r="AV371" s="60" t="s">
        <v>544</v>
      </c>
      <c r="AW371" s="60" t="s">
        <v>544</v>
      </c>
      <c r="AX371" s="60" t="s">
        <v>544</v>
      </c>
      <c r="AY371" s="60">
        <v>610838402.58780003</v>
      </c>
      <c r="AZ371" s="60" t="s">
        <v>544</v>
      </c>
      <c r="BA371" s="60" t="s">
        <v>544</v>
      </c>
      <c r="BB371" s="60" t="s">
        <v>1808</v>
      </c>
      <c r="BC371" s="60">
        <v>949877152.35699999</v>
      </c>
      <c r="BD371" s="60">
        <v>34974220.031800002</v>
      </c>
      <c r="BE371" s="60" t="s">
        <v>544</v>
      </c>
      <c r="BF371" s="60">
        <v>14319341.9276</v>
      </c>
      <c r="BG371" s="60">
        <v>-4017657.0876000002</v>
      </c>
      <c r="BH371" s="60">
        <v>764075964.58280003</v>
      </c>
      <c r="BI371" s="60">
        <v>19161133.8024</v>
      </c>
      <c r="BJ371" s="60" t="s">
        <v>544</v>
      </c>
      <c r="BK371" s="60">
        <v>74996265.635199994</v>
      </c>
      <c r="BL371" s="85" t="s">
        <v>2331</v>
      </c>
      <c r="BM371" s="60" t="s">
        <v>2332</v>
      </c>
      <c r="BN371" s="60">
        <v>-21479012.891399998</v>
      </c>
      <c r="BO371" s="60">
        <v>744811813.93200004</v>
      </c>
      <c r="BP371" s="60">
        <v>729101744.551</v>
      </c>
      <c r="BQ371" s="60" t="s">
        <v>544</v>
      </c>
      <c r="BR371" s="60" t="s">
        <v>544</v>
      </c>
      <c r="BS371" s="60">
        <v>206548781.042</v>
      </c>
      <c r="BT371" s="60" t="s">
        <v>544</v>
      </c>
      <c r="BU371" s="60">
        <v>190787203.23679999</v>
      </c>
      <c r="BV371" s="60" t="s">
        <v>544</v>
      </c>
      <c r="BW371" s="60" t="s">
        <v>544</v>
      </c>
      <c r="BX371" s="60">
        <v>133793131.85950001</v>
      </c>
      <c r="BY371" s="60" t="s">
        <v>544</v>
      </c>
      <c r="BZ371" s="60" t="s">
        <v>544</v>
      </c>
      <c r="CA371" s="60" t="s">
        <v>544</v>
      </c>
      <c r="CB371" s="60" t="s">
        <v>1825</v>
      </c>
      <c r="CC371" s="60">
        <v>36467964.3336</v>
      </c>
      <c r="CD371" s="60">
        <v>5099333.9957999997</v>
      </c>
      <c r="CE371" s="60">
        <v>22766723.496399999</v>
      </c>
      <c r="CF371" s="60">
        <v>220353038.72760001</v>
      </c>
      <c r="CG371" s="60">
        <v>3605589.6940000001</v>
      </c>
      <c r="CH371" s="60">
        <v>14422358.776000001</v>
      </c>
      <c r="CI371" s="60" t="s">
        <v>2330</v>
      </c>
      <c r="CJ371" s="60">
        <v>13.72</v>
      </c>
      <c r="CK371" s="60">
        <v>194392792.93079999</v>
      </c>
      <c r="CL371" s="60">
        <v>193.17</v>
      </c>
      <c r="CM371" s="85">
        <v>1435526</v>
      </c>
      <c r="CN371" s="60" t="s">
        <v>544</v>
      </c>
      <c r="CO371" s="60">
        <v>19161133.8024</v>
      </c>
      <c r="CP371" s="60">
        <v>111206687.8478</v>
      </c>
      <c r="CQ371" s="60">
        <v>552891425.3628</v>
      </c>
      <c r="CR371" s="60" t="s">
        <v>544</v>
      </c>
      <c r="CS371" s="60" t="s">
        <v>544</v>
      </c>
      <c r="CT371" s="60">
        <v>11537887.0208</v>
      </c>
      <c r="CU371" s="60">
        <v>63458378.614399999</v>
      </c>
      <c r="CV371" s="60">
        <v>22766723.496399999</v>
      </c>
      <c r="CW371" s="60">
        <v>74996265.635199994</v>
      </c>
      <c r="CX371" s="60">
        <v>132685700.7392</v>
      </c>
      <c r="CY371" s="60">
        <v>13.72</v>
      </c>
      <c r="CZ371" s="60">
        <f t="shared" si="10"/>
        <v>19.414300001047206</v>
      </c>
      <c r="DA371" s="60" t="str">
        <f t="shared" si="11"/>
        <v>N</v>
      </c>
    </row>
    <row r="372" spans="1:105">
      <c r="A372" s="13" t="s">
        <v>1082</v>
      </c>
      <c r="B372" s="13">
        <v>1384111</v>
      </c>
      <c r="C372" s="13">
        <v>2023</v>
      </c>
      <c r="D372" s="13" t="s">
        <v>1</v>
      </c>
      <c r="E372" s="13" t="s">
        <v>13</v>
      </c>
      <c r="F372" s="84" t="s">
        <v>1804</v>
      </c>
      <c r="G372" s="60" t="s">
        <v>558</v>
      </c>
      <c r="H372" s="60" t="s">
        <v>1914</v>
      </c>
      <c r="I372" s="60" t="s">
        <v>560</v>
      </c>
      <c r="J372" s="60" t="s">
        <v>2330</v>
      </c>
      <c r="K372" s="85">
        <v>1435526</v>
      </c>
      <c r="L372" s="60">
        <v>25750000000</v>
      </c>
      <c r="M372" s="60">
        <v>1512064217.875</v>
      </c>
      <c r="N372" s="60">
        <v>20023840.710499998</v>
      </c>
      <c r="O372" s="60">
        <v>20141282.591499999</v>
      </c>
      <c r="P372" s="60">
        <v>-1.1399999999999999</v>
      </c>
      <c r="Q372" s="60" t="s">
        <v>544</v>
      </c>
      <c r="R372" s="85" t="s">
        <v>544</v>
      </c>
      <c r="S372" s="85">
        <v>195</v>
      </c>
      <c r="T372" s="60">
        <v>281332025.93550003</v>
      </c>
      <c r="U372" s="60">
        <v>165833808.0661</v>
      </c>
      <c r="V372" s="60" t="s">
        <v>544</v>
      </c>
      <c r="W372" s="60" t="s">
        <v>1806</v>
      </c>
      <c r="X372" s="60">
        <v>158487818.4095</v>
      </c>
      <c r="Y372" s="60">
        <v>975883310.16949999</v>
      </c>
      <c r="Z372" s="60">
        <v>8.23</v>
      </c>
      <c r="AA372" s="60" t="s">
        <v>544</v>
      </c>
      <c r="AB372" s="60">
        <v>1358450237.527</v>
      </c>
      <c r="AC372" s="60">
        <v>1512064217.875</v>
      </c>
      <c r="AD372" s="60">
        <v>12.27</v>
      </c>
      <c r="AE372" s="60">
        <v>868600151.87600005</v>
      </c>
      <c r="AF372" s="60">
        <v>8.4</v>
      </c>
      <c r="AG372" s="60" t="s">
        <v>1807</v>
      </c>
      <c r="AH372" s="60" t="s">
        <v>544</v>
      </c>
      <c r="AI372" s="60">
        <v>182915729.6575</v>
      </c>
      <c r="AJ372" s="60" t="s">
        <v>544</v>
      </c>
      <c r="AK372" s="60">
        <v>15.34</v>
      </c>
      <c r="AL372" s="60">
        <v>975883310.16949999</v>
      </c>
      <c r="AM372" s="60">
        <v>16911630.864</v>
      </c>
      <c r="AN372" s="60">
        <v>141047699.081</v>
      </c>
      <c r="AO372" s="60">
        <v>131123860.1365</v>
      </c>
      <c r="AP372" s="60">
        <v>241988995.80050001</v>
      </c>
      <c r="AQ372" s="60">
        <v>1512064217.875</v>
      </c>
      <c r="AR372" s="60">
        <v>1.63</v>
      </c>
      <c r="AS372" s="60">
        <v>241166902.63350001</v>
      </c>
      <c r="AT372" s="60">
        <v>281332025.93550003</v>
      </c>
      <c r="AU372" s="85">
        <v>1384111</v>
      </c>
      <c r="AV372" s="60" t="s">
        <v>544</v>
      </c>
      <c r="AW372" s="60" t="s">
        <v>544</v>
      </c>
      <c r="AX372" s="60" t="s">
        <v>544</v>
      </c>
      <c r="AY372" s="60">
        <v>702766343.80999994</v>
      </c>
      <c r="AZ372" s="60">
        <v>76219780.768999994</v>
      </c>
      <c r="BA372" s="60">
        <v>80917456.009000003</v>
      </c>
      <c r="BB372" s="60" t="s">
        <v>1808</v>
      </c>
      <c r="BC372" s="60">
        <v>1490725028.0973001</v>
      </c>
      <c r="BD372" s="60">
        <v>41339542.112000003</v>
      </c>
      <c r="BE372" s="60" t="s">
        <v>544</v>
      </c>
      <c r="BF372" s="60" t="s">
        <v>544</v>
      </c>
      <c r="BG372" s="60">
        <v>-4345349.5970000001</v>
      </c>
      <c r="BH372" s="60">
        <v>1230849633.8204999</v>
      </c>
      <c r="BI372" s="60">
        <v>18966863.781500001</v>
      </c>
      <c r="BJ372" s="60" t="s">
        <v>544</v>
      </c>
      <c r="BK372" s="60">
        <v>103701180.92299999</v>
      </c>
      <c r="BL372" s="85" t="s">
        <v>2331</v>
      </c>
      <c r="BM372" s="60" t="s">
        <v>2332</v>
      </c>
      <c r="BN372" s="60">
        <v>-1233139.7505000001</v>
      </c>
      <c r="BO372" s="60">
        <v>1267843826.3355</v>
      </c>
      <c r="BP372" s="60">
        <v>1189510091.7084999</v>
      </c>
      <c r="BQ372" s="60" t="s">
        <v>544</v>
      </c>
      <c r="BR372" s="60" t="s">
        <v>544</v>
      </c>
      <c r="BS372" s="60">
        <v>89549434.262500003</v>
      </c>
      <c r="BT372" s="60" t="s">
        <v>544</v>
      </c>
      <c r="BU372" s="60">
        <v>290257608.8915</v>
      </c>
      <c r="BV372" s="60" t="s">
        <v>544</v>
      </c>
      <c r="BW372" s="60">
        <v>246751264.0751</v>
      </c>
      <c r="BX372" s="60">
        <v>182915729.6575</v>
      </c>
      <c r="BY372" s="60" t="s">
        <v>544</v>
      </c>
      <c r="BZ372" s="60" t="s">
        <v>544</v>
      </c>
      <c r="CA372" s="60" t="s">
        <v>544</v>
      </c>
      <c r="CB372" s="60" t="s">
        <v>1902</v>
      </c>
      <c r="CC372" s="60" t="s">
        <v>544</v>
      </c>
      <c r="CD372" s="60">
        <v>6341861.574</v>
      </c>
      <c r="CE372" s="60">
        <v>33588377.965999998</v>
      </c>
      <c r="CF372" s="60">
        <v>241988995.80050001</v>
      </c>
      <c r="CG372" s="60">
        <v>9277908.5989999995</v>
      </c>
      <c r="CH372" s="60">
        <v>28068609.559</v>
      </c>
      <c r="CI372" s="60" t="s">
        <v>2330</v>
      </c>
      <c r="CJ372" s="60">
        <v>13.47</v>
      </c>
      <c r="CK372" s="60">
        <v>299535517.49049997</v>
      </c>
      <c r="CL372" s="60">
        <v>294.95</v>
      </c>
      <c r="CM372" s="85">
        <v>1435526</v>
      </c>
      <c r="CN372" s="60" t="s">
        <v>544</v>
      </c>
      <c r="CO372" s="60">
        <v>18966863.781500001</v>
      </c>
      <c r="CP372" s="60">
        <v>157254678.65900001</v>
      </c>
      <c r="CQ372" s="60">
        <v>975883310.16949999</v>
      </c>
      <c r="CR372" s="60" t="s">
        <v>544</v>
      </c>
      <c r="CS372" s="60" t="s">
        <v>544</v>
      </c>
      <c r="CT372" s="60">
        <v>14562793.244000001</v>
      </c>
      <c r="CU372" s="60">
        <v>89138387.679000005</v>
      </c>
      <c r="CV372" s="60">
        <v>33588377.965999998</v>
      </c>
      <c r="CW372" s="60">
        <v>103701180.92299999</v>
      </c>
      <c r="CX372" s="60">
        <v>158487818.4095</v>
      </c>
      <c r="CY372" s="60">
        <v>13.47</v>
      </c>
      <c r="CZ372" s="60">
        <f t="shared" si="10"/>
        <v>17.029699992628693</v>
      </c>
      <c r="DA372" s="60" t="str">
        <f t="shared" si="11"/>
        <v>N</v>
      </c>
    </row>
    <row r="373" spans="1:105">
      <c r="A373" s="13" t="s">
        <v>1083</v>
      </c>
      <c r="B373" s="13">
        <v>1520839</v>
      </c>
      <c r="C373" s="13">
        <v>2022</v>
      </c>
      <c r="D373" s="13" t="s">
        <v>10</v>
      </c>
      <c r="E373" s="13" t="s">
        <v>507</v>
      </c>
      <c r="F373" s="84" t="s">
        <v>1812</v>
      </c>
      <c r="G373" s="60" t="s">
        <v>568</v>
      </c>
      <c r="H373" s="60" t="s">
        <v>1821</v>
      </c>
      <c r="I373" s="60" t="s">
        <v>1822</v>
      </c>
      <c r="J373" s="60" t="s">
        <v>1083</v>
      </c>
      <c r="K373" s="85">
        <v>1520839</v>
      </c>
      <c r="L373" s="60">
        <v>7211176000</v>
      </c>
      <c r="M373" s="60">
        <v>1401888839.0215001</v>
      </c>
      <c r="N373" s="60" t="s">
        <v>544</v>
      </c>
      <c r="O373" s="60">
        <v>810474.54260000004</v>
      </c>
      <c r="P373" s="60" t="s">
        <v>544</v>
      </c>
      <c r="Q373" s="60" t="s">
        <v>544</v>
      </c>
      <c r="R373" s="85" t="s">
        <v>544</v>
      </c>
      <c r="S373" s="85" t="s">
        <v>544</v>
      </c>
      <c r="T373" s="60">
        <v>310144248.48619998</v>
      </c>
      <c r="U373" s="60" t="s">
        <v>544</v>
      </c>
      <c r="V373" s="60" t="s">
        <v>544</v>
      </c>
      <c r="W373" s="60" t="s">
        <v>1823</v>
      </c>
      <c r="X373" s="60">
        <v>810474.54260000004</v>
      </c>
      <c r="Y373" s="60" t="s">
        <v>544</v>
      </c>
      <c r="Z373" s="60">
        <v>0</v>
      </c>
      <c r="AA373" s="60" t="s">
        <v>544</v>
      </c>
      <c r="AB373" s="60">
        <v>308578510.42769998</v>
      </c>
      <c r="AC373" s="60">
        <v>1401888839.0215001</v>
      </c>
      <c r="AD373" s="60" t="s">
        <v>544</v>
      </c>
      <c r="AE373" s="60" t="s">
        <v>544</v>
      </c>
      <c r="AF373" s="60">
        <v>6.8339800000000004</v>
      </c>
      <c r="AG373" s="60" t="s">
        <v>1824</v>
      </c>
      <c r="AH373" s="60" t="s">
        <v>544</v>
      </c>
      <c r="AI373" s="60">
        <v>81520247.272400007</v>
      </c>
      <c r="AJ373" s="60" t="s">
        <v>544</v>
      </c>
      <c r="AK373" s="60">
        <v>6.9690000000000002E-2</v>
      </c>
      <c r="AL373" s="60" t="s">
        <v>544</v>
      </c>
      <c r="AM373" s="60">
        <v>1095714535.5181999</v>
      </c>
      <c r="AN373" s="60">
        <v>133767569.3362</v>
      </c>
      <c r="AO373" s="60">
        <v>5832.1507000000001</v>
      </c>
      <c r="AP373" s="60">
        <v>116675479.6789</v>
      </c>
      <c r="AQ373" s="60">
        <v>1401888839.0215001</v>
      </c>
      <c r="AR373" s="60" t="s">
        <v>544</v>
      </c>
      <c r="AS373" s="60">
        <v>116675479.6789</v>
      </c>
      <c r="AT373" s="60">
        <v>310144248.48619998</v>
      </c>
      <c r="AU373" s="85">
        <v>1520839</v>
      </c>
      <c r="AV373" s="60" t="s">
        <v>544</v>
      </c>
      <c r="AW373" s="60" t="s">
        <v>544</v>
      </c>
      <c r="AX373" s="60" t="s">
        <v>544</v>
      </c>
      <c r="AY373" s="60" t="s">
        <v>544</v>
      </c>
      <c r="AZ373" s="60">
        <v>931277435.28530002</v>
      </c>
      <c r="BA373" s="60" t="s">
        <v>544</v>
      </c>
      <c r="BB373" s="60" t="s">
        <v>1808</v>
      </c>
      <c r="BC373" s="60" t="s">
        <v>544</v>
      </c>
      <c r="BD373" s="60">
        <v>2338886.8365000002</v>
      </c>
      <c r="BE373" s="60" t="s">
        <v>544</v>
      </c>
      <c r="BF373" s="60">
        <v>69857889.918599993</v>
      </c>
      <c r="BG373" s="60" t="s">
        <v>544</v>
      </c>
      <c r="BH373" s="60">
        <v>310144248.48619998</v>
      </c>
      <c r="BI373" s="60">
        <v>0</v>
      </c>
      <c r="BJ373" s="60" t="s">
        <v>544</v>
      </c>
      <c r="BK373" s="60">
        <v>65064056.446599998</v>
      </c>
      <c r="BL373" s="85" t="s">
        <v>2333</v>
      </c>
      <c r="BM373" s="60" t="s">
        <v>2334</v>
      </c>
      <c r="BN373" s="60">
        <v>65064056.446599998</v>
      </c>
      <c r="BO373" s="60">
        <v>1334891813.4273</v>
      </c>
      <c r="BP373" s="60">
        <v>307805361.64969999</v>
      </c>
      <c r="BQ373" s="60">
        <v>25941017.512400001</v>
      </c>
      <c r="BR373" s="60" t="s">
        <v>544</v>
      </c>
      <c r="BS373" s="60">
        <v>32770465.984499998</v>
      </c>
      <c r="BT373" s="60" t="s">
        <v>544</v>
      </c>
      <c r="BU373" s="60">
        <v>30002721.666299999</v>
      </c>
      <c r="BV373" s="60" t="s">
        <v>544</v>
      </c>
      <c r="BW373" s="60" t="s">
        <v>544</v>
      </c>
      <c r="BX373" s="60">
        <v>81518303.222100005</v>
      </c>
      <c r="BY373" s="60" t="s">
        <v>544</v>
      </c>
      <c r="BZ373" s="60" t="s">
        <v>544</v>
      </c>
      <c r="CA373" s="60" t="s">
        <v>544</v>
      </c>
      <c r="CB373" s="60" t="s">
        <v>544</v>
      </c>
      <c r="CC373" s="60">
        <v>117822469.317</v>
      </c>
      <c r="CD373" s="60">
        <v>6853943.5049999999</v>
      </c>
      <c r="CE373" s="60">
        <v>0</v>
      </c>
      <c r="CF373" s="60">
        <v>116675479.6789</v>
      </c>
      <c r="CG373" s="60">
        <v>104575322.2124</v>
      </c>
      <c r="CH373" s="60" t="s">
        <v>544</v>
      </c>
      <c r="CI373" s="60" t="s">
        <v>1083</v>
      </c>
      <c r="CJ373" s="60">
        <v>26.42</v>
      </c>
      <c r="CK373" s="60">
        <v>134578043.8788</v>
      </c>
      <c r="CL373" s="60" t="s">
        <v>544</v>
      </c>
      <c r="CM373" s="85">
        <v>1520839</v>
      </c>
      <c r="CN373" s="60" t="s">
        <v>544</v>
      </c>
      <c r="CO373" s="60">
        <v>0</v>
      </c>
      <c r="CP373" s="60">
        <v>65874530.989100002</v>
      </c>
      <c r="CQ373" s="60" t="s">
        <v>544</v>
      </c>
      <c r="CR373" s="60" t="s">
        <v>544</v>
      </c>
      <c r="CS373" s="60" t="s">
        <v>544</v>
      </c>
      <c r="CT373" s="60">
        <v>32546316.9925</v>
      </c>
      <c r="CU373" s="60">
        <v>32517739.454100002</v>
      </c>
      <c r="CV373" s="60">
        <v>0</v>
      </c>
      <c r="CW373" s="60">
        <v>65064056.446599998</v>
      </c>
      <c r="CX373" s="60">
        <v>810474.54260000004</v>
      </c>
      <c r="CY373" s="60">
        <v>26.42</v>
      </c>
      <c r="CZ373" s="60">
        <f t="shared" si="10"/>
        <v>5.1439000006828683</v>
      </c>
      <c r="DA373" s="60" t="str">
        <f t="shared" si="11"/>
        <v>Y</v>
      </c>
    </row>
    <row r="374" spans="1:105">
      <c r="A374" s="13" t="s">
        <v>1083</v>
      </c>
      <c r="B374" s="13">
        <v>1520839</v>
      </c>
      <c r="C374" s="13">
        <v>2023</v>
      </c>
      <c r="D374" s="13" t="s">
        <v>10</v>
      </c>
      <c r="E374" s="13" t="s">
        <v>507</v>
      </c>
      <c r="F374" s="84" t="s">
        <v>1804</v>
      </c>
      <c r="G374" s="60" t="s">
        <v>568</v>
      </c>
      <c r="H374" s="60" t="s">
        <v>1868</v>
      </c>
      <c r="I374" s="60" t="s">
        <v>1822</v>
      </c>
      <c r="J374" s="60" t="s">
        <v>1083</v>
      </c>
      <c r="K374" s="85">
        <v>1520839</v>
      </c>
      <c r="L374" s="60">
        <v>9298697000</v>
      </c>
      <c r="M374" s="60">
        <v>1890517016.79</v>
      </c>
      <c r="N374" s="60" t="s">
        <v>544</v>
      </c>
      <c r="O374" s="60">
        <v>215915.09779999999</v>
      </c>
      <c r="P374" s="60" t="s">
        <v>544</v>
      </c>
      <c r="Q374" s="60" t="s">
        <v>544</v>
      </c>
      <c r="R374" s="85" t="s">
        <v>544</v>
      </c>
      <c r="S374" s="85" t="s">
        <v>544</v>
      </c>
      <c r="T374" s="60">
        <v>481736876.28390002</v>
      </c>
      <c r="U374" s="60" t="s">
        <v>544</v>
      </c>
      <c r="V374" s="60" t="s">
        <v>544</v>
      </c>
      <c r="W374" s="60" t="s">
        <v>1823</v>
      </c>
      <c r="X374" s="60">
        <v>215915.09779999999</v>
      </c>
      <c r="Y374" s="60" t="s">
        <v>544</v>
      </c>
      <c r="Z374" s="60">
        <v>0</v>
      </c>
      <c r="AA374" s="60" t="s">
        <v>544</v>
      </c>
      <c r="AB374" s="60">
        <v>292306347.29640001</v>
      </c>
      <c r="AC374" s="60">
        <v>1890517016.79</v>
      </c>
      <c r="AD374" s="60" t="s">
        <v>544</v>
      </c>
      <c r="AE374" s="60" t="s">
        <v>544</v>
      </c>
      <c r="AF374" s="60">
        <v>5.2686999999999999</v>
      </c>
      <c r="AG374" s="60" t="s">
        <v>1824</v>
      </c>
      <c r="AH374" s="60" t="s">
        <v>544</v>
      </c>
      <c r="AI374" s="60">
        <v>95161834.655900002</v>
      </c>
      <c r="AJ374" s="60" t="s">
        <v>544</v>
      </c>
      <c r="AK374" s="60">
        <v>1.376E-2</v>
      </c>
      <c r="AL374" s="60" t="s">
        <v>544</v>
      </c>
      <c r="AM374" s="60">
        <v>1419479526.5088</v>
      </c>
      <c r="AN374" s="60">
        <v>192041841.14919999</v>
      </c>
      <c r="AO374" s="60">
        <v>11182.0437</v>
      </c>
      <c r="AP374" s="60">
        <v>143035823.183</v>
      </c>
      <c r="AQ374" s="60">
        <v>1890517016.79</v>
      </c>
      <c r="AR374" s="60" t="s">
        <v>544</v>
      </c>
      <c r="AS374" s="60">
        <v>143035823.183</v>
      </c>
      <c r="AT374" s="60">
        <v>481736876.28390002</v>
      </c>
      <c r="AU374" s="85">
        <v>1520839</v>
      </c>
      <c r="AV374" s="60" t="s">
        <v>544</v>
      </c>
      <c r="AW374" s="60" t="s">
        <v>544</v>
      </c>
      <c r="AX374" s="60" t="s">
        <v>544</v>
      </c>
      <c r="AY374" s="60" t="s">
        <v>544</v>
      </c>
      <c r="AZ374" s="60">
        <v>1224749928.6812999</v>
      </c>
      <c r="BA374" s="60" t="s">
        <v>544</v>
      </c>
      <c r="BB374" s="60" t="s">
        <v>1808</v>
      </c>
      <c r="BC374" s="60" t="s">
        <v>544</v>
      </c>
      <c r="BD374" s="60">
        <v>2661936.3229999999</v>
      </c>
      <c r="BE374" s="60" t="s">
        <v>544</v>
      </c>
      <c r="BF374" s="60">
        <v>60306184.678800002</v>
      </c>
      <c r="BG374" s="60" t="s">
        <v>544</v>
      </c>
      <c r="BH374" s="60">
        <v>481736876.28390002</v>
      </c>
      <c r="BI374" s="60">
        <v>0</v>
      </c>
      <c r="BJ374" s="60" t="s">
        <v>544</v>
      </c>
      <c r="BK374" s="60">
        <v>78925710.557699993</v>
      </c>
      <c r="BL374" s="85" t="s">
        <v>2333</v>
      </c>
      <c r="BM374" s="60" t="s">
        <v>2334</v>
      </c>
      <c r="BN374" s="60">
        <v>78925710.557699993</v>
      </c>
      <c r="BO374" s="60">
        <v>1803429837.5227001</v>
      </c>
      <c r="BP374" s="60">
        <v>479074939.96090001</v>
      </c>
      <c r="BQ374" s="60">
        <v>39288212.087700002</v>
      </c>
      <c r="BR374" s="60" t="s">
        <v>544</v>
      </c>
      <c r="BS374" s="60">
        <v>33356036.266100001</v>
      </c>
      <c r="BT374" s="60" t="s">
        <v>544</v>
      </c>
      <c r="BU374" s="60">
        <v>46235920.784400001</v>
      </c>
      <c r="BV374" s="60" t="s">
        <v>544</v>
      </c>
      <c r="BW374" s="60" t="s">
        <v>544</v>
      </c>
      <c r="BX374" s="60">
        <v>95161834.655900002</v>
      </c>
      <c r="BY374" s="60" t="s">
        <v>544</v>
      </c>
      <c r="BZ374" s="60" t="s">
        <v>544</v>
      </c>
      <c r="CA374" s="60" t="s">
        <v>544</v>
      </c>
      <c r="CB374" s="60" t="s">
        <v>544</v>
      </c>
      <c r="CC374" s="60">
        <v>164858699.60839999</v>
      </c>
      <c r="CD374" s="60">
        <v>5845972.4304</v>
      </c>
      <c r="CE374" s="60">
        <v>0</v>
      </c>
      <c r="CF374" s="60">
        <v>143035823.183</v>
      </c>
      <c r="CG374" s="60">
        <v>146021835.46250001</v>
      </c>
      <c r="CH374" s="60" t="s">
        <v>544</v>
      </c>
      <c r="CI374" s="60" t="s">
        <v>1083</v>
      </c>
      <c r="CJ374" s="60">
        <v>32.56</v>
      </c>
      <c r="CK374" s="60">
        <v>192257756.24700001</v>
      </c>
      <c r="CL374" s="60" t="s">
        <v>544</v>
      </c>
      <c r="CM374" s="85">
        <v>1520839</v>
      </c>
      <c r="CN374" s="60" t="s">
        <v>544</v>
      </c>
      <c r="CO374" s="60">
        <v>0</v>
      </c>
      <c r="CP374" s="60">
        <v>79141625.655499995</v>
      </c>
      <c r="CQ374" s="60" t="s">
        <v>544</v>
      </c>
      <c r="CR374" s="60" t="s">
        <v>544</v>
      </c>
      <c r="CS374" s="60" t="s">
        <v>544</v>
      </c>
      <c r="CT374" s="60">
        <v>41742772.328100003</v>
      </c>
      <c r="CU374" s="60">
        <v>37182938.229599997</v>
      </c>
      <c r="CV374" s="60">
        <v>0</v>
      </c>
      <c r="CW374" s="60">
        <v>78925710.557699993</v>
      </c>
      <c r="CX374" s="60">
        <v>215915.09779999999</v>
      </c>
      <c r="CY374" s="60">
        <v>32.56</v>
      </c>
      <c r="CZ374" s="60">
        <f t="shared" si="10"/>
        <v>4.9186000006435835</v>
      </c>
      <c r="DA374" s="60" t="str">
        <f t="shared" si="11"/>
        <v>Y</v>
      </c>
    </row>
    <row r="375" spans="1:105">
      <c r="A375" s="13" t="s">
        <v>1085</v>
      </c>
      <c r="B375" s="13">
        <v>1521398</v>
      </c>
      <c r="C375" s="13">
        <v>2022</v>
      </c>
      <c r="D375" s="13" t="s">
        <v>10</v>
      </c>
      <c r="E375" s="13" t="s">
        <v>507</v>
      </c>
      <c r="F375" s="84" t="s">
        <v>1812</v>
      </c>
      <c r="G375" s="60" t="s">
        <v>568</v>
      </c>
      <c r="H375" s="60" t="s">
        <v>1821</v>
      </c>
      <c r="I375" s="60" t="s">
        <v>1822</v>
      </c>
      <c r="J375" s="60" t="s">
        <v>1085</v>
      </c>
      <c r="K375" s="85">
        <v>1521398</v>
      </c>
      <c r="L375" s="60">
        <v>9599095000</v>
      </c>
      <c r="M375" s="60">
        <v>1866112288.0938001</v>
      </c>
      <c r="N375" s="60" t="s">
        <v>544</v>
      </c>
      <c r="O375" s="60">
        <v>1473201.2672999999</v>
      </c>
      <c r="P375" s="60">
        <v>-2.3900000000000002E-3</v>
      </c>
      <c r="Q375" s="60" t="s">
        <v>544</v>
      </c>
      <c r="R375" s="85" t="s">
        <v>544</v>
      </c>
      <c r="S375" s="85" t="s">
        <v>544</v>
      </c>
      <c r="T375" s="60">
        <v>7041933.1626000004</v>
      </c>
      <c r="U375" s="60" t="s">
        <v>544</v>
      </c>
      <c r="V375" s="60" t="s">
        <v>544</v>
      </c>
      <c r="W375" s="60" t="s">
        <v>1823</v>
      </c>
      <c r="X375" s="60">
        <v>21424794.413800001</v>
      </c>
      <c r="Y375" s="60" t="s">
        <v>544</v>
      </c>
      <c r="Z375" s="60">
        <v>9.1312200000000008</v>
      </c>
      <c r="AA375" s="60" t="s">
        <v>544</v>
      </c>
      <c r="AB375" s="60">
        <v>375644549.8053</v>
      </c>
      <c r="AC375" s="60">
        <v>1866112288.0938001</v>
      </c>
      <c r="AD375" s="60" t="s">
        <v>544</v>
      </c>
      <c r="AE375" s="60" t="s">
        <v>544</v>
      </c>
      <c r="AF375" s="60">
        <v>98.475579999999994</v>
      </c>
      <c r="AG375" s="60" t="s">
        <v>1824</v>
      </c>
      <c r="AH375" s="60" t="s">
        <v>544</v>
      </c>
      <c r="AI375" s="60" t="s">
        <v>544</v>
      </c>
      <c r="AJ375" s="60" t="s">
        <v>544</v>
      </c>
      <c r="AK375" s="60">
        <v>1.5315700000000001</v>
      </c>
      <c r="AL375" s="60">
        <v>670119170.1904</v>
      </c>
      <c r="AM375" s="60">
        <v>19445556.8706</v>
      </c>
      <c r="AN375" s="60">
        <v>105241159.41760001</v>
      </c>
      <c r="AO375" s="60">
        <v>5443.3406999999997</v>
      </c>
      <c r="AP375" s="60">
        <v>63954586.978</v>
      </c>
      <c r="AQ375" s="60">
        <v>1866112288.0938001</v>
      </c>
      <c r="AR375" s="60" t="s">
        <v>544</v>
      </c>
      <c r="AS375" s="60">
        <v>63954586.978</v>
      </c>
      <c r="AT375" s="60">
        <v>7041933.1626000004</v>
      </c>
      <c r="AU375" s="85">
        <v>1521398</v>
      </c>
      <c r="AV375" s="60" t="s">
        <v>544</v>
      </c>
      <c r="AW375" s="60" t="s">
        <v>544</v>
      </c>
      <c r="AX375" s="60" t="s">
        <v>544</v>
      </c>
      <c r="AY375" s="60" t="s">
        <v>544</v>
      </c>
      <c r="AZ375" s="60">
        <v>511722234.03460002</v>
      </c>
      <c r="BA375" s="60" t="s">
        <v>544</v>
      </c>
      <c r="BB375" s="60" t="s">
        <v>1808</v>
      </c>
      <c r="BC375" s="60" t="s">
        <v>544</v>
      </c>
      <c r="BD375" s="60">
        <v>35187.309200000003</v>
      </c>
      <c r="BE375" s="60" t="s">
        <v>544</v>
      </c>
      <c r="BF375" s="60" t="s">
        <v>544</v>
      </c>
      <c r="BG375" s="60">
        <v>1197729.3492000001</v>
      </c>
      <c r="BH375" s="60">
        <v>7041933.1626000004</v>
      </c>
      <c r="BI375" s="60">
        <v>4960438.5771000003</v>
      </c>
      <c r="BJ375" s="60" t="s">
        <v>544</v>
      </c>
      <c r="BK375" s="60">
        <v>21868621.0823</v>
      </c>
      <c r="BL375" s="85" t="s">
        <v>544</v>
      </c>
      <c r="BM375" s="60" t="s">
        <v>544</v>
      </c>
      <c r="BN375" s="60">
        <v>6914403.4672999997</v>
      </c>
      <c r="BO375" s="60">
        <v>1851601897.1472001</v>
      </c>
      <c r="BP375" s="60">
        <v>7006745.8534000004</v>
      </c>
      <c r="BQ375" s="60">
        <v>1325937129.2393999</v>
      </c>
      <c r="BR375" s="60" t="s">
        <v>544</v>
      </c>
      <c r="BS375" s="60">
        <v>250004.86009999999</v>
      </c>
      <c r="BT375" s="60">
        <v>670119170.1904</v>
      </c>
      <c r="BU375" s="60">
        <v>2880693.6367000001</v>
      </c>
      <c r="BV375" s="60" t="s">
        <v>544</v>
      </c>
      <c r="BW375" s="60" t="s">
        <v>544</v>
      </c>
      <c r="BX375" s="60" t="s">
        <v>544</v>
      </c>
      <c r="BY375" s="60" t="s">
        <v>544</v>
      </c>
      <c r="BZ375" s="60" t="s">
        <v>544</v>
      </c>
      <c r="CA375" s="60" t="s">
        <v>544</v>
      </c>
      <c r="CB375" s="60" t="s">
        <v>544</v>
      </c>
      <c r="CC375" s="60">
        <v>49902797.481700003</v>
      </c>
      <c r="CD375" s="60">
        <v>14214117.6909</v>
      </c>
      <c r="CE375" s="60">
        <v>4997375.5314999996</v>
      </c>
      <c r="CF375" s="60">
        <v>63954586.978</v>
      </c>
      <c r="CG375" s="60">
        <v>123785260.1947</v>
      </c>
      <c r="CH375" s="60">
        <v>-53655.786500000002</v>
      </c>
      <c r="CI375" s="60" t="s">
        <v>1085</v>
      </c>
      <c r="CJ375" s="60" t="s">
        <v>544</v>
      </c>
      <c r="CK375" s="60">
        <v>126665953.83140001</v>
      </c>
      <c r="CL375" s="60" t="s">
        <v>544</v>
      </c>
      <c r="CM375" s="85">
        <v>1521398</v>
      </c>
      <c r="CN375" s="60" t="s">
        <v>544</v>
      </c>
      <c r="CO375" s="60">
        <v>4960438.5771000003</v>
      </c>
      <c r="CP375" s="60">
        <v>28339197.881099999</v>
      </c>
      <c r="CQ375" s="60" t="s">
        <v>544</v>
      </c>
      <c r="CR375" s="60" t="s">
        <v>544</v>
      </c>
      <c r="CS375" s="60" t="s">
        <v>544</v>
      </c>
      <c r="CT375" s="60">
        <v>9320748.8468999993</v>
      </c>
      <c r="CU375" s="60">
        <v>12547872.235400001</v>
      </c>
      <c r="CV375" s="60">
        <v>4997375.5314999996</v>
      </c>
      <c r="CW375" s="60">
        <v>21868621.0823</v>
      </c>
      <c r="CX375" s="60">
        <v>21424794.413800001</v>
      </c>
      <c r="CY375" s="60" t="s">
        <v>544</v>
      </c>
      <c r="CZ375" s="60">
        <f t="shared" si="10"/>
        <v>5.1439000006828648</v>
      </c>
      <c r="DA375" s="60" t="str">
        <f t="shared" si="11"/>
        <v>Y</v>
      </c>
    </row>
    <row r="376" spans="1:105">
      <c r="A376" s="13" t="s">
        <v>1086</v>
      </c>
      <c r="B376" s="13">
        <v>1503355</v>
      </c>
      <c r="C376" s="13">
        <v>2022</v>
      </c>
      <c r="D376" s="13" t="s">
        <v>10</v>
      </c>
      <c r="E376" s="13" t="s">
        <v>507</v>
      </c>
      <c r="F376" s="84" t="s">
        <v>1812</v>
      </c>
      <c r="G376" s="60" t="s">
        <v>568</v>
      </c>
      <c r="H376" s="60" t="s">
        <v>2335</v>
      </c>
      <c r="I376" s="60" t="s">
        <v>1822</v>
      </c>
      <c r="J376" s="60" t="s">
        <v>2336</v>
      </c>
      <c r="K376" s="85">
        <v>1511849</v>
      </c>
      <c r="L376" s="60">
        <v>6325000000</v>
      </c>
      <c r="M376" s="60">
        <v>1229611773.0050001</v>
      </c>
      <c r="N376" s="60" t="s">
        <v>544</v>
      </c>
      <c r="O376" s="60">
        <v>174964.52110000001</v>
      </c>
      <c r="P376" s="60">
        <v>0</v>
      </c>
      <c r="Q376" s="60" t="s">
        <v>544</v>
      </c>
      <c r="R376" s="85">
        <v>150</v>
      </c>
      <c r="S376" s="85" t="s">
        <v>544</v>
      </c>
      <c r="T376" s="60">
        <v>81708431.334999993</v>
      </c>
      <c r="U376" s="60" t="s">
        <v>544</v>
      </c>
      <c r="V376" s="60" t="s">
        <v>544</v>
      </c>
      <c r="W376" s="60" t="s">
        <v>1823</v>
      </c>
      <c r="X376" s="60">
        <v>8903750.0716999993</v>
      </c>
      <c r="Y376" s="60" t="s">
        <v>544</v>
      </c>
      <c r="Z376" s="60">
        <v>8.09</v>
      </c>
      <c r="AA376" s="60" t="s">
        <v>544</v>
      </c>
      <c r="AB376" s="60">
        <v>328544489.546</v>
      </c>
      <c r="AC376" s="60">
        <v>1229611773.0050001</v>
      </c>
      <c r="AD376" s="60" t="s">
        <v>544</v>
      </c>
      <c r="AE376" s="60" t="s">
        <v>544</v>
      </c>
      <c r="AF376" s="60">
        <v>60.08</v>
      </c>
      <c r="AG376" s="60" t="s">
        <v>1824</v>
      </c>
      <c r="AH376" s="60" t="s">
        <v>544</v>
      </c>
      <c r="AI376" s="60">
        <v>55288788.655000001</v>
      </c>
      <c r="AJ376" s="60" t="s">
        <v>544</v>
      </c>
      <c r="AK376" s="60">
        <v>0.86</v>
      </c>
      <c r="AL376" s="60">
        <v>1036956394.8156</v>
      </c>
      <c r="AM376" s="60">
        <v>62306809.999700002</v>
      </c>
      <c r="AN376" s="60">
        <v>110072124.2491</v>
      </c>
      <c r="AO376" s="60">
        <v>19440.5023</v>
      </c>
      <c r="AP376" s="60">
        <v>71035595.550400004</v>
      </c>
      <c r="AQ376" s="60">
        <v>1229611773.0050001</v>
      </c>
      <c r="AR376" s="60" t="s">
        <v>544</v>
      </c>
      <c r="AS376" s="60">
        <v>71113357.559699997</v>
      </c>
      <c r="AT376" s="60">
        <v>81708431.334999993</v>
      </c>
      <c r="AU376" s="85">
        <v>1503355</v>
      </c>
      <c r="AV376" s="60" t="s">
        <v>544</v>
      </c>
      <c r="AW376" s="60" t="s">
        <v>544</v>
      </c>
      <c r="AX376" s="60" t="s">
        <v>544</v>
      </c>
      <c r="AY376" s="60" t="s">
        <v>544</v>
      </c>
      <c r="AZ376" s="60">
        <v>586461634.09080005</v>
      </c>
      <c r="BA376" s="60" t="s">
        <v>544</v>
      </c>
      <c r="BB376" s="60" t="s">
        <v>1808</v>
      </c>
      <c r="BC376" s="60" t="s">
        <v>544</v>
      </c>
      <c r="BD376" s="60">
        <v>369369.54450000002</v>
      </c>
      <c r="BE376" s="60" t="s">
        <v>544</v>
      </c>
      <c r="BF376" s="60" t="s">
        <v>544</v>
      </c>
      <c r="BG376" s="60">
        <v>252726.53039999999</v>
      </c>
      <c r="BH376" s="60">
        <v>81708431.334999993</v>
      </c>
      <c r="BI376" s="60">
        <v>4937887.5943999998</v>
      </c>
      <c r="BJ376" s="60" t="s">
        <v>544</v>
      </c>
      <c r="BK376" s="60">
        <v>6726413.8096000003</v>
      </c>
      <c r="BL376" s="85" t="s">
        <v>544</v>
      </c>
      <c r="BM376" s="60" t="s">
        <v>544</v>
      </c>
      <c r="BN376" s="60">
        <v>-680417.58189999999</v>
      </c>
      <c r="BO376" s="60">
        <v>1225237659.9784999</v>
      </c>
      <c r="BP376" s="60">
        <v>81339061.790600002</v>
      </c>
      <c r="BQ376" s="60">
        <v>531483893.47329998</v>
      </c>
      <c r="BR376" s="60" t="s">
        <v>544</v>
      </c>
      <c r="BS376" s="60">
        <v>933144.11230000004</v>
      </c>
      <c r="BT376" s="60">
        <v>1036956394.8156</v>
      </c>
      <c r="BU376" s="60">
        <v>4918447.0920000002</v>
      </c>
      <c r="BV376" s="60" t="s">
        <v>544</v>
      </c>
      <c r="BW376" s="60" t="s">
        <v>544</v>
      </c>
      <c r="BX376" s="60" t="s">
        <v>544</v>
      </c>
      <c r="BY376" s="60" t="s">
        <v>544</v>
      </c>
      <c r="BZ376" s="60" t="s">
        <v>544</v>
      </c>
      <c r="CA376" s="60" t="s">
        <v>544</v>
      </c>
      <c r="CB376" s="60" t="s">
        <v>544</v>
      </c>
      <c r="CC376" s="60">
        <v>0</v>
      </c>
      <c r="CD376" s="60">
        <v>3343766.4024999999</v>
      </c>
      <c r="CE376" s="60">
        <v>4782363.5756000001</v>
      </c>
      <c r="CF376" s="60">
        <v>71035595.550400004</v>
      </c>
      <c r="CG376" s="60">
        <v>114057427.2288</v>
      </c>
      <c r="CH376" s="60" t="s">
        <v>544</v>
      </c>
      <c r="CI376" s="60" t="s">
        <v>2336</v>
      </c>
      <c r="CJ376" s="60">
        <v>15.45</v>
      </c>
      <c r="CK376" s="60">
        <v>118975874.32080001</v>
      </c>
      <c r="CL376" s="60" t="s">
        <v>544</v>
      </c>
      <c r="CM376" s="85">
        <v>1511849</v>
      </c>
      <c r="CN376" s="60" t="s">
        <v>544</v>
      </c>
      <c r="CO376" s="60">
        <v>4937887.5943999998</v>
      </c>
      <c r="CP376" s="60">
        <v>8223332.4897999996</v>
      </c>
      <c r="CQ376" s="60" t="s">
        <v>544</v>
      </c>
      <c r="CR376" s="60" t="s">
        <v>544</v>
      </c>
      <c r="CS376" s="60" t="s">
        <v>544</v>
      </c>
      <c r="CT376" s="60">
        <v>3849219.4632999999</v>
      </c>
      <c r="CU376" s="60">
        <v>2877194.3462999999</v>
      </c>
      <c r="CV376" s="60">
        <v>4782363.5756000001</v>
      </c>
      <c r="CW376" s="60">
        <v>6726413.8096000003</v>
      </c>
      <c r="CX376" s="60">
        <v>8903750.0716999993</v>
      </c>
      <c r="CY376" s="60" t="s">
        <v>544</v>
      </c>
      <c r="CZ376" s="60">
        <f t="shared" si="10"/>
        <v>5.1439000006828008</v>
      </c>
      <c r="DA376" s="60" t="str">
        <f t="shared" si="11"/>
        <v>N</v>
      </c>
    </row>
    <row r="377" spans="1:105">
      <c r="A377" s="13" t="s">
        <v>1086</v>
      </c>
      <c r="B377" s="13">
        <v>1503355</v>
      </c>
      <c r="C377" s="13">
        <v>2023</v>
      </c>
      <c r="D377" s="13" t="s">
        <v>10</v>
      </c>
      <c r="E377" s="13" t="s">
        <v>507</v>
      </c>
      <c r="F377" s="84" t="s">
        <v>1804</v>
      </c>
      <c r="G377" s="60" t="s">
        <v>568</v>
      </c>
      <c r="H377" s="60" t="s">
        <v>2335</v>
      </c>
      <c r="I377" s="60" t="s">
        <v>1822</v>
      </c>
      <c r="J377" s="60" t="s">
        <v>2336</v>
      </c>
      <c r="K377" s="85">
        <v>1511849</v>
      </c>
      <c r="L377" s="60">
        <v>8953700000</v>
      </c>
      <c r="M377" s="60">
        <v>1820375716.4291</v>
      </c>
      <c r="N377" s="60" t="s">
        <v>544</v>
      </c>
      <c r="O377" s="60">
        <v>101654.9425</v>
      </c>
      <c r="P377" s="60">
        <v>0</v>
      </c>
      <c r="Q377" s="60" t="s">
        <v>544</v>
      </c>
      <c r="R377" s="85">
        <v>157</v>
      </c>
      <c r="S377" s="85" t="s">
        <v>544</v>
      </c>
      <c r="T377" s="60">
        <v>99032244.934799999</v>
      </c>
      <c r="U377" s="60" t="s">
        <v>544</v>
      </c>
      <c r="V377" s="60" t="s">
        <v>544</v>
      </c>
      <c r="W377" s="60" t="s">
        <v>1823</v>
      </c>
      <c r="X377" s="60">
        <v>13845403.161699999</v>
      </c>
      <c r="Y377" s="60" t="s">
        <v>544</v>
      </c>
      <c r="Z377" s="60">
        <v>9.25</v>
      </c>
      <c r="AA377" s="60" t="s">
        <v>544</v>
      </c>
      <c r="AB377" s="60">
        <v>445797584.62019998</v>
      </c>
      <c r="AC377" s="60">
        <v>1820375716.4291</v>
      </c>
      <c r="AD377" s="60" t="s">
        <v>544</v>
      </c>
      <c r="AE377" s="60" t="s">
        <v>544</v>
      </c>
      <c r="AF377" s="60">
        <v>63.63</v>
      </c>
      <c r="AG377" s="60" t="s">
        <v>1824</v>
      </c>
      <c r="AH377" s="60" t="s">
        <v>544</v>
      </c>
      <c r="AI377" s="60">
        <v>76708819.572799996</v>
      </c>
      <c r="AJ377" s="60" t="s">
        <v>544</v>
      </c>
      <c r="AK377" s="60">
        <v>0.89</v>
      </c>
      <c r="AL377" s="60">
        <v>1564571219.2479999</v>
      </c>
      <c r="AM377" s="60">
        <v>85674785.496900007</v>
      </c>
      <c r="AN377" s="60">
        <v>176269670.20829999</v>
      </c>
      <c r="AO377" s="60">
        <v>0</v>
      </c>
      <c r="AP377" s="60">
        <v>97670068.706</v>
      </c>
      <c r="AQ377" s="60">
        <v>1820375716.4291</v>
      </c>
      <c r="AR377" s="60" t="s">
        <v>544</v>
      </c>
      <c r="AS377" s="60">
        <v>97690399.694499999</v>
      </c>
      <c r="AT377" s="60">
        <v>99032244.934799999</v>
      </c>
      <c r="AU377" s="85">
        <v>1503355</v>
      </c>
      <c r="AV377" s="60" t="s">
        <v>544</v>
      </c>
      <c r="AW377" s="60" t="s">
        <v>544</v>
      </c>
      <c r="AX377" s="60" t="s">
        <v>544</v>
      </c>
      <c r="AY377" s="60" t="s">
        <v>544</v>
      </c>
      <c r="AZ377" s="60">
        <v>759260765.15910006</v>
      </c>
      <c r="BA377" s="60" t="s">
        <v>544</v>
      </c>
      <c r="BB377" s="60" t="s">
        <v>1808</v>
      </c>
      <c r="BC377" s="60" t="s">
        <v>544</v>
      </c>
      <c r="BD377" s="60">
        <v>487943.72379999998</v>
      </c>
      <c r="BE377" s="60" t="s">
        <v>544</v>
      </c>
      <c r="BF377" s="60" t="s">
        <v>544</v>
      </c>
      <c r="BG377" s="60">
        <v>325295.81579999998</v>
      </c>
      <c r="BH377" s="60">
        <v>99032244.934799999</v>
      </c>
      <c r="BI377" s="60">
        <v>7725775.6261999998</v>
      </c>
      <c r="BJ377" s="60" t="s">
        <v>544</v>
      </c>
      <c r="BK377" s="60">
        <v>8823649.0046999995</v>
      </c>
      <c r="BL377" s="85" t="s">
        <v>544</v>
      </c>
      <c r="BM377" s="60" t="s">
        <v>544</v>
      </c>
      <c r="BN377" s="60">
        <v>-1118204.3670000001</v>
      </c>
      <c r="BO377" s="60">
        <v>1815455617.2146001</v>
      </c>
      <c r="BP377" s="60">
        <v>98544301.210999995</v>
      </c>
      <c r="BQ377" s="60">
        <v>923636807.10070002</v>
      </c>
      <c r="BR377" s="60" t="s">
        <v>544</v>
      </c>
      <c r="BS377" s="60">
        <v>1484162.1598</v>
      </c>
      <c r="BT377" s="60">
        <v>1564571219.2479999</v>
      </c>
      <c r="BU377" s="60">
        <v>7522465.7412999999</v>
      </c>
      <c r="BV377" s="60" t="s">
        <v>544</v>
      </c>
      <c r="BW377" s="60" t="s">
        <v>544</v>
      </c>
      <c r="BX377" s="60">
        <v>76708819.572799996</v>
      </c>
      <c r="BY377" s="60" t="s">
        <v>544</v>
      </c>
      <c r="BZ377" s="60" t="s">
        <v>544</v>
      </c>
      <c r="CA377" s="60" t="s">
        <v>544</v>
      </c>
      <c r="CB377" s="60" t="s">
        <v>544</v>
      </c>
      <c r="CC377" s="60" t="s">
        <v>544</v>
      </c>
      <c r="CD377" s="60">
        <v>3334282.1124</v>
      </c>
      <c r="CE377" s="60">
        <v>7685113.6491999999</v>
      </c>
      <c r="CF377" s="60">
        <v>97670068.706</v>
      </c>
      <c r="CG377" s="60">
        <v>182592607.62869999</v>
      </c>
      <c r="CH377" s="60" t="s">
        <v>544</v>
      </c>
      <c r="CI377" s="60" t="s">
        <v>2336</v>
      </c>
      <c r="CJ377" s="60">
        <v>14.98</v>
      </c>
      <c r="CK377" s="60">
        <v>190115073.37</v>
      </c>
      <c r="CL377" s="60" t="s">
        <v>544</v>
      </c>
      <c r="CM377" s="85">
        <v>1511849</v>
      </c>
      <c r="CN377" s="60" t="s">
        <v>544</v>
      </c>
      <c r="CO377" s="60">
        <v>7725775.6261999998</v>
      </c>
      <c r="CP377" s="60">
        <v>12727198.7947</v>
      </c>
      <c r="CQ377" s="60" t="s">
        <v>544</v>
      </c>
      <c r="CR377" s="60" t="s">
        <v>544</v>
      </c>
      <c r="CS377" s="60" t="s">
        <v>544</v>
      </c>
      <c r="CT377" s="60">
        <v>4899768.2260999996</v>
      </c>
      <c r="CU377" s="60">
        <v>3923880.7785999998</v>
      </c>
      <c r="CV377" s="60">
        <v>7685113.6491999999</v>
      </c>
      <c r="CW377" s="60">
        <v>8823649.0046999995</v>
      </c>
      <c r="CX377" s="60">
        <v>13845403.161699999</v>
      </c>
      <c r="CY377" s="60">
        <v>14.98</v>
      </c>
      <c r="CZ377" s="60">
        <f t="shared" si="10"/>
        <v>4.9186000006437292</v>
      </c>
      <c r="DA377" s="60" t="str">
        <f t="shared" si="11"/>
        <v>N</v>
      </c>
    </row>
    <row r="378" spans="1:105">
      <c r="A378" s="13" t="s">
        <v>1084</v>
      </c>
      <c r="B378" s="13">
        <v>1509693</v>
      </c>
      <c r="C378" s="13">
        <v>2022</v>
      </c>
      <c r="D378" s="13" t="s">
        <v>10</v>
      </c>
      <c r="E378" s="13" t="s">
        <v>507</v>
      </c>
      <c r="F378" s="84" t="s">
        <v>1812</v>
      </c>
      <c r="G378" s="60" t="s">
        <v>568</v>
      </c>
      <c r="H378" s="60" t="s">
        <v>1866</v>
      </c>
      <c r="I378" s="60" t="s">
        <v>1822</v>
      </c>
      <c r="J378" s="60" t="s">
        <v>1084</v>
      </c>
      <c r="K378" s="85">
        <v>1509693</v>
      </c>
      <c r="L378" s="60">
        <v>4526182000</v>
      </c>
      <c r="M378" s="60">
        <v>879912517.62269998</v>
      </c>
      <c r="N378" s="60" t="s">
        <v>544</v>
      </c>
      <c r="O378" s="60" t="s">
        <v>544</v>
      </c>
      <c r="P378" s="60">
        <v>-2.4000000000000001E-4</v>
      </c>
      <c r="Q378" s="60" t="s">
        <v>544</v>
      </c>
      <c r="R378" s="85" t="s">
        <v>544</v>
      </c>
      <c r="S378" s="85" t="s">
        <v>544</v>
      </c>
      <c r="T378" s="60" t="s">
        <v>544</v>
      </c>
      <c r="U378" s="60" t="s">
        <v>544</v>
      </c>
      <c r="V378" s="60" t="s">
        <v>544</v>
      </c>
      <c r="W378" s="60" t="s">
        <v>1823</v>
      </c>
      <c r="X378" s="60">
        <v>3105814.6538</v>
      </c>
      <c r="Y378" s="60" t="s">
        <v>544</v>
      </c>
      <c r="Z378" s="60">
        <v>0.87783</v>
      </c>
      <c r="AA378" s="60" t="s">
        <v>544</v>
      </c>
      <c r="AB378" s="60">
        <v>233005112.82120001</v>
      </c>
      <c r="AC378" s="60">
        <v>879912517.62269998</v>
      </c>
      <c r="AD378" s="60" t="s">
        <v>544</v>
      </c>
      <c r="AE378" s="60" t="s">
        <v>544</v>
      </c>
      <c r="AF378" s="60">
        <v>4.6328500000000004</v>
      </c>
      <c r="AG378" s="60" t="s">
        <v>1824</v>
      </c>
      <c r="AH378" s="60" t="s">
        <v>544</v>
      </c>
      <c r="AI378" s="60">
        <v>34265829.424500003</v>
      </c>
      <c r="AJ378" s="60" t="s">
        <v>544</v>
      </c>
      <c r="AK378" s="60">
        <v>0.42626999999999998</v>
      </c>
      <c r="AL378" s="60">
        <v>844274577.54299998</v>
      </c>
      <c r="AM378" s="60">
        <v>1263049.4369999999</v>
      </c>
      <c r="AN378" s="60">
        <v>84129745.901500002</v>
      </c>
      <c r="AO378" s="60">
        <v>4471.3154999999997</v>
      </c>
      <c r="AP378" s="60">
        <v>34266607.044600002</v>
      </c>
      <c r="AQ378" s="60">
        <v>879912517.62269998</v>
      </c>
      <c r="AR378" s="60" t="s">
        <v>544</v>
      </c>
      <c r="AS378" s="60">
        <v>34266607.044600002</v>
      </c>
      <c r="AT378" s="60" t="s">
        <v>544</v>
      </c>
      <c r="AU378" s="85">
        <v>1509693</v>
      </c>
      <c r="AV378" s="60" t="s">
        <v>544</v>
      </c>
      <c r="AW378" s="60" t="s">
        <v>544</v>
      </c>
      <c r="AX378" s="60" t="s">
        <v>544</v>
      </c>
      <c r="AY378" s="60" t="s">
        <v>544</v>
      </c>
      <c r="AZ378" s="60">
        <v>831062034.53269994</v>
      </c>
      <c r="BA378" s="60" t="s">
        <v>544</v>
      </c>
      <c r="BB378" s="60" t="s">
        <v>1808</v>
      </c>
      <c r="BC378" s="60" t="s">
        <v>544</v>
      </c>
      <c r="BD378" s="60" t="s">
        <v>544</v>
      </c>
      <c r="BE378" s="60" t="s">
        <v>544</v>
      </c>
      <c r="BF378" s="60" t="s">
        <v>544</v>
      </c>
      <c r="BG378" s="60">
        <v>8748.2260999999999</v>
      </c>
      <c r="BH378" s="60" t="s">
        <v>544</v>
      </c>
      <c r="BI378" s="60">
        <v>267890.12219999998</v>
      </c>
      <c r="BJ378" s="60" t="s">
        <v>544</v>
      </c>
      <c r="BK378" s="60">
        <v>5244075.5061999997</v>
      </c>
      <c r="BL378" s="85" t="s">
        <v>544</v>
      </c>
      <c r="BM378" s="60" t="s">
        <v>544</v>
      </c>
      <c r="BN378" s="60">
        <v>2407900.6198</v>
      </c>
      <c r="BO378" s="60">
        <v>879166002.33280003</v>
      </c>
      <c r="BP378" s="60" t="s">
        <v>544</v>
      </c>
      <c r="BQ378" s="60">
        <v>40760512.446199998</v>
      </c>
      <c r="BR378" s="60" t="s">
        <v>544</v>
      </c>
      <c r="BS378" s="60">
        <v>226287.4472</v>
      </c>
      <c r="BT378" s="60">
        <v>844274577.54299998</v>
      </c>
      <c r="BU378" s="60" t="s">
        <v>544</v>
      </c>
      <c r="BV378" s="60" t="s">
        <v>544</v>
      </c>
      <c r="BW378" s="60" t="s">
        <v>544</v>
      </c>
      <c r="BX378" s="60">
        <v>34265829.424500003</v>
      </c>
      <c r="BY378" s="60" t="s">
        <v>544</v>
      </c>
      <c r="BZ378" s="60" t="s">
        <v>544</v>
      </c>
      <c r="CA378" s="60" t="s">
        <v>544</v>
      </c>
      <c r="CB378" s="60" t="s">
        <v>544</v>
      </c>
      <c r="CC378" s="60" t="s">
        <v>544</v>
      </c>
      <c r="CD378" s="60">
        <v>514006.88189999998</v>
      </c>
      <c r="CE378" s="60">
        <v>269639.76750000002</v>
      </c>
      <c r="CF378" s="60">
        <v>34266607.044600002</v>
      </c>
      <c r="CG378" s="60">
        <v>87235560.555299997</v>
      </c>
      <c r="CH378" s="60" t="s">
        <v>544</v>
      </c>
      <c r="CI378" s="60" t="s">
        <v>1084</v>
      </c>
      <c r="CJ378" s="60">
        <v>14.27</v>
      </c>
      <c r="CK378" s="60">
        <v>87235560.555299997</v>
      </c>
      <c r="CL378" s="60" t="s">
        <v>544</v>
      </c>
      <c r="CM378" s="85">
        <v>1509693</v>
      </c>
      <c r="CN378" s="60" t="s">
        <v>544</v>
      </c>
      <c r="CO378" s="60">
        <v>267890.12219999998</v>
      </c>
      <c r="CP378" s="60">
        <v>5513715.2736999998</v>
      </c>
      <c r="CQ378" s="60" t="s">
        <v>544</v>
      </c>
      <c r="CR378" s="60" t="s">
        <v>544</v>
      </c>
      <c r="CS378" s="60" t="s">
        <v>544</v>
      </c>
      <c r="CT378" s="60">
        <v>3049826.0071</v>
      </c>
      <c r="CU378" s="60">
        <v>2194249.4991000001</v>
      </c>
      <c r="CV378" s="60">
        <v>269639.76750000002</v>
      </c>
      <c r="CW378" s="60">
        <v>5244075.5061999997</v>
      </c>
      <c r="CX378" s="60">
        <v>3105814.6538</v>
      </c>
      <c r="CY378" s="60">
        <v>14.27</v>
      </c>
      <c r="CZ378" s="60">
        <f t="shared" si="10"/>
        <v>5.1439000006825601</v>
      </c>
      <c r="DA378" s="60" t="str">
        <f t="shared" si="11"/>
        <v>Y</v>
      </c>
    </row>
    <row r="379" spans="1:105">
      <c r="A379" s="13" t="s">
        <v>1084</v>
      </c>
      <c r="B379" s="13">
        <v>1509693</v>
      </c>
      <c r="C379" s="13">
        <v>2023</v>
      </c>
      <c r="D379" s="13" t="s">
        <v>10</v>
      </c>
      <c r="E379" s="13" t="s">
        <v>507</v>
      </c>
      <c r="F379" s="84" t="s">
        <v>1804</v>
      </c>
      <c r="G379" s="60" t="s">
        <v>568</v>
      </c>
      <c r="H379" s="60" t="s">
        <v>1866</v>
      </c>
      <c r="I379" s="60" t="s">
        <v>1822</v>
      </c>
      <c r="J379" s="60" t="s">
        <v>1084</v>
      </c>
      <c r="K379" s="85">
        <v>1509693</v>
      </c>
      <c r="L379" s="60">
        <v>5809057000</v>
      </c>
      <c r="M379" s="60">
        <v>1181038710.0474999</v>
      </c>
      <c r="N379" s="60" t="s">
        <v>544</v>
      </c>
      <c r="O379" s="60" t="s">
        <v>544</v>
      </c>
      <c r="P379" s="60">
        <v>-1.4999999999999999E-4</v>
      </c>
      <c r="Q379" s="60" t="s">
        <v>544</v>
      </c>
      <c r="R379" s="85" t="s">
        <v>544</v>
      </c>
      <c r="S379" s="85" t="s">
        <v>544</v>
      </c>
      <c r="T379" s="60" t="s">
        <v>544</v>
      </c>
      <c r="U379" s="60" t="s">
        <v>544</v>
      </c>
      <c r="V379" s="60" t="s">
        <v>544</v>
      </c>
      <c r="W379" s="60" t="s">
        <v>1823</v>
      </c>
      <c r="X379" s="60">
        <v>4179441.3039000002</v>
      </c>
      <c r="Y379" s="60" t="s">
        <v>544</v>
      </c>
      <c r="Z379" s="60">
        <v>0.56611</v>
      </c>
      <c r="AA379" s="60" t="s">
        <v>544</v>
      </c>
      <c r="AB379" s="60">
        <v>272848371.45209998</v>
      </c>
      <c r="AC379" s="60">
        <v>1181038710.0474999</v>
      </c>
      <c r="AD379" s="60" t="s">
        <v>544</v>
      </c>
      <c r="AE379" s="60" t="s">
        <v>544</v>
      </c>
      <c r="AF379" s="60">
        <v>23.898350000000001</v>
      </c>
      <c r="AG379" s="60" t="s">
        <v>1824</v>
      </c>
      <c r="AH379" s="60" t="s">
        <v>544</v>
      </c>
      <c r="AI379" s="60">
        <v>49511446.340000004</v>
      </c>
      <c r="AJ379" s="60" t="s">
        <v>544</v>
      </c>
      <c r="AK379" s="60">
        <v>0.39623000000000003</v>
      </c>
      <c r="AL379" s="60">
        <v>1129915626.2499001</v>
      </c>
      <c r="AM379" s="60">
        <v>1475826.4545</v>
      </c>
      <c r="AN379" s="60">
        <v>117961818.3882</v>
      </c>
      <c r="AO379" s="60">
        <v>4879.4372000000003</v>
      </c>
      <c r="AP379" s="60">
        <v>49511649.649899997</v>
      </c>
      <c r="AQ379" s="60">
        <v>1181038710.0474999</v>
      </c>
      <c r="AR379" s="60" t="s">
        <v>544</v>
      </c>
      <c r="AS379" s="60">
        <v>49511649.649899997</v>
      </c>
      <c r="AT379" s="60" t="s">
        <v>544</v>
      </c>
      <c r="AU379" s="85">
        <v>1509693</v>
      </c>
      <c r="AV379" s="60" t="s">
        <v>544</v>
      </c>
      <c r="AW379" s="60" t="s">
        <v>544</v>
      </c>
      <c r="AX379" s="60" t="s">
        <v>544</v>
      </c>
      <c r="AY379" s="60" t="s">
        <v>544</v>
      </c>
      <c r="AZ379" s="60">
        <v>884175171.68110001</v>
      </c>
      <c r="BA379" s="60" t="s">
        <v>544</v>
      </c>
      <c r="BB379" s="60" t="s">
        <v>1808</v>
      </c>
      <c r="BC379" s="60" t="s">
        <v>544</v>
      </c>
      <c r="BD379" s="60" t="s">
        <v>544</v>
      </c>
      <c r="BE379" s="60" t="s">
        <v>544</v>
      </c>
      <c r="BF379" s="60" t="s">
        <v>544</v>
      </c>
      <c r="BG379" s="60">
        <v>8742.3251</v>
      </c>
      <c r="BH379" s="60" t="s">
        <v>544</v>
      </c>
      <c r="BI379" s="60">
        <v>243158.62229999999</v>
      </c>
      <c r="BJ379" s="60" t="s">
        <v>544</v>
      </c>
      <c r="BK379" s="60">
        <v>6210710.3639000002</v>
      </c>
      <c r="BL379" s="85" t="s">
        <v>544</v>
      </c>
      <c r="BM379" s="60" t="s">
        <v>544</v>
      </c>
      <c r="BN379" s="60">
        <v>2276054.1614999999</v>
      </c>
      <c r="BO379" s="60">
        <v>1180114463.3108001</v>
      </c>
      <c r="BP379" s="60" t="s">
        <v>544</v>
      </c>
      <c r="BQ379" s="60">
        <v>282243931.16299999</v>
      </c>
      <c r="BR379" s="60" t="s">
        <v>544</v>
      </c>
      <c r="BS379" s="60">
        <v>373073.63880000002</v>
      </c>
      <c r="BT379" s="60">
        <v>1129915626.2499001</v>
      </c>
      <c r="BU379" s="60" t="s">
        <v>544</v>
      </c>
      <c r="BV379" s="60" t="s">
        <v>544</v>
      </c>
      <c r="BW379" s="60" t="s">
        <v>544</v>
      </c>
      <c r="BX379" s="60">
        <v>49511446.340000004</v>
      </c>
      <c r="BY379" s="60" t="s">
        <v>544</v>
      </c>
      <c r="BZ379" s="60" t="s">
        <v>544</v>
      </c>
      <c r="CA379" s="60" t="s">
        <v>544</v>
      </c>
      <c r="CB379" s="60" t="s">
        <v>544</v>
      </c>
      <c r="CC379" s="60" t="s">
        <v>544</v>
      </c>
      <c r="CD379" s="60">
        <v>544870.4915</v>
      </c>
      <c r="CE379" s="60">
        <v>244785.10140000001</v>
      </c>
      <c r="CF379" s="60">
        <v>49511649.649899997</v>
      </c>
      <c r="CG379" s="60">
        <v>122141259.6921</v>
      </c>
      <c r="CH379" s="60" t="s">
        <v>544</v>
      </c>
      <c r="CI379" s="60" t="s">
        <v>1084</v>
      </c>
      <c r="CJ379" s="60">
        <v>18.149999999999999</v>
      </c>
      <c r="CK379" s="60">
        <v>122141259.6921</v>
      </c>
      <c r="CL379" s="60" t="s">
        <v>544</v>
      </c>
      <c r="CM379" s="85">
        <v>1509693</v>
      </c>
      <c r="CN379" s="60" t="s">
        <v>544</v>
      </c>
      <c r="CO379" s="60">
        <v>243158.62229999999</v>
      </c>
      <c r="CP379" s="60">
        <v>6455495.4653000003</v>
      </c>
      <c r="CQ379" s="60" t="s">
        <v>544</v>
      </c>
      <c r="CR379" s="60" t="s">
        <v>544</v>
      </c>
      <c r="CS379" s="60" t="s">
        <v>544</v>
      </c>
      <c r="CT379" s="60">
        <v>3419265.6442</v>
      </c>
      <c r="CU379" s="60">
        <v>2791444.7196999998</v>
      </c>
      <c r="CV379" s="60">
        <v>244785.10140000001</v>
      </c>
      <c r="CW379" s="60">
        <v>6210710.3639000002</v>
      </c>
      <c r="CX379" s="60">
        <v>4179441.3039000002</v>
      </c>
      <c r="CY379" s="60">
        <v>18.149999999999999</v>
      </c>
      <c r="CZ379" s="60">
        <f t="shared" si="10"/>
        <v>4.9186000006438118</v>
      </c>
      <c r="DA379" s="60" t="str">
        <f t="shared" si="11"/>
        <v>Y</v>
      </c>
    </row>
    <row r="380" spans="1:105">
      <c r="A380" s="13" t="s">
        <v>1090</v>
      </c>
      <c r="B380" s="13">
        <v>1049378</v>
      </c>
      <c r="C380" s="13">
        <v>2022</v>
      </c>
      <c r="D380" s="13" t="s">
        <v>12</v>
      </c>
      <c r="E380" s="13" t="s">
        <v>507</v>
      </c>
      <c r="F380" s="84" t="s">
        <v>1812</v>
      </c>
      <c r="G380" s="60" t="s">
        <v>1855</v>
      </c>
      <c r="H380" s="60" t="s">
        <v>1827</v>
      </c>
      <c r="I380" s="60" t="s">
        <v>1856</v>
      </c>
      <c r="J380" s="60" t="s">
        <v>1090</v>
      </c>
      <c r="K380" s="85">
        <v>1049378</v>
      </c>
      <c r="L380" s="60">
        <v>712207335018</v>
      </c>
      <c r="M380" s="60">
        <v>1190822842.8954999</v>
      </c>
      <c r="N380" s="60">
        <v>20632704.8332</v>
      </c>
      <c r="O380" s="60">
        <v>11943292.148800001</v>
      </c>
      <c r="P380" s="60">
        <v>-0.16622000000000001</v>
      </c>
      <c r="Q380" s="60" t="s">
        <v>544</v>
      </c>
      <c r="R380" s="85" t="s">
        <v>544</v>
      </c>
      <c r="S380" s="85" t="s">
        <v>544</v>
      </c>
      <c r="T380" s="60" t="s">
        <v>544</v>
      </c>
      <c r="U380" s="60" t="s">
        <v>544</v>
      </c>
      <c r="V380" s="60" t="s">
        <v>544</v>
      </c>
      <c r="W380" s="60" t="s">
        <v>1857</v>
      </c>
      <c r="X380" s="60">
        <v>89817861.126800001</v>
      </c>
      <c r="Y380" s="60">
        <v>801154731.64709997</v>
      </c>
      <c r="Z380" s="60">
        <v>10.910970000000001</v>
      </c>
      <c r="AA380" s="60" t="s">
        <v>544</v>
      </c>
      <c r="AB380" s="60" t="s">
        <v>544</v>
      </c>
      <c r="AC380" s="60">
        <v>1190822842.8954999</v>
      </c>
      <c r="AD380" s="60" t="s">
        <v>544</v>
      </c>
      <c r="AE380" s="60">
        <v>672014354.76119995</v>
      </c>
      <c r="AF380" s="60">
        <v>0.60589000000000004</v>
      </c>
      <c r="AG380" s="60" t="s">
        <v>1858</v>
      </c>
      <c r="AH380" s="60" t="s">
        <v>544</v>
      </c>
      <c r="AI380" s="60" t="s">
        <v>544</v>
      </c>
      <c r="AJ380" s="60">
        <v>134298331.69190001</v>
      </c>
      <c r="AK380" s="60">
        <v>7.9262800000000002</v>
      </c>
      <c r="AL380" s="60">
        <v>827732920.28579998</v>
      </c>
      <c r="AM380" s="60">
        <v>38118769.175499998</v>
      </c>
      <c r="AN380" s="60">
        <v>98992032.748600006</v>
      </c>
      <c r="AO380" s="60">
        <v>6910418.6095000003</v>
      </c>
      <c r="AP380" s="60">
        <v>212056462.7484</v>
      </c>
      <c r="AQ380" s="60">
        <v>1190822842.8954999</v>
      </c>
      <c r="AR380" s="60">
        <v>2.58467</v>
      </c>
      <c r="AS380" s="60">
        <v>212056462.7484</v>
      </c>
      <c r="AT380" s="60">
        <v>-8041566.8945000004</v>
      </c>
      <c r="AU380" s="85">
        <v>1049378</v>
      </c>
      <c r="AV380" s="60" t="s">
        <v>544</v>
      </c>
      <c r="AW380" s="60" t="s">
        <v>544</v>
      </c>
      <c r="AX380" s="60">
        <v>895165.71889999998</v>
      </c>
      <c r="AY380" s="60">
        <v>806312686.45319998</v>
      </c>
      <c r="AZ380" s="60">
        <v>404062235.79960001</v>
      </c>
      <c r="BA380" s="60" t="s">
        <v>544</v>
      </c>
      <c r="BB380" s="60" t="s">
        <v>1808</v>
      </c>
      <c r="BC380" s="60" t="s">
        <v>544</v>
      </c>
      <c r="BD380" s="60">
        <v>37237343.228699997</v>
      </c>
      <c r="BE380" s="60" t="s">
        <v>544</v>
      </c>
      <c r="BF380" s="60" t="s">
        <v>544</v>
      </c>
      <c r="BG380" s="60">
        <v>2698613.2529000002</v>
      </c>
      <c r="BH380" s="60">
        <v>798271119.55859995</v>
      </c>
      <c r="BI380" s="60">
        <v>-14926274.336999999</v>
      </c>
      <c r="BJ380" s="60" t="s">
        <v>544</v>
      </c>
      <c r="BK380" s="60">
        <v>58446158.952699997</v>
      </c>
      <c r="BL380" s="85" t="s">
        <v>2337</v>
      </c>
      <c r="BM380" s="60" t="s">
        <v>2338</v>
      </c>
      <c r="BN380" s="60">
        <v>5994522.2027000003</v>
      </c>
      <c r="BO380" s="60">
        <v>1167546838.5945001</v>
      </c>
      <c r="BP380" s="60">
        <v>761033776.32990003</v>
      </c>
      <c r="BQ380" s="60">
        <v>1520370.0648000001</v>
      </c>
      <c r="BR380" s="60" t="s">
        <v>544</v>
      </c>
      <c r="BS380" s="60">
        <v>-3104929.2121000001</v>
      </c>
      <c r="BT380" s="60">
        <v>26578188.638700001</v>
      </c>
      <c r="BU380" s="60">
        <v>164771937.00420001</v>
      </c>
      <c r="BV380" s="60" t="s">
        <v>544</v>
      </c>
      <c r="BW380" s="60" t="s">
        <v>544</v>
      </c>
      <c r="BX380" s="60" t="s">
        <v>544</v>
      </c>
      <c r="BY380" s="60" t="s">
        <v>544</v>
      </c>
      <c r="BZ380" s="60">
        <v>2193665.7958</v>
      </c>
      <c r="CA380" s="60" t="s">
        <v>544</v>
      </c>
      <c r="CB380" s="60" t="s">
        <v>544</v>
      </c>
      <c r="CC380" s="60">
        <v>88418633.233700007</v>
      </c>
      <c r="CD380" s="60">
        <v>18348421.6061</v>
      </c>
      <c r="CE380" s="60">
        <v>23501897.135200001</v>
      </c>
      <c r="CF380" s="60">
        <v>212056462.7484</v>
      </c>
      <c r="CG380" s="60">
        <v>24037956.871199999</v>
      </c>
      <c r="CH380" s="60" t="s">
        <v>544</v>
      </c>
      <c r="CI380" s="60" t="s">
        <v>1090</v>
      </c>
      <c r="CJ380" s="60" t="s">
        <v>544</v>
      </c>
      <c r="CK380" s="60">
        <v>188809893.87529999</v>
      </c>
      <c r="CL380" s="60" t="s">
        <v>544</v>
      </c>
      <c r="CM380" s="85">
        <v>1049378</v>
      </c>
      <c r="CN380" s="60" t="s">
        <v>544</v>
      </c>
      <c r="CO380" s="60">
        <v>-14926274.336999999</v>
      </c>
      <c r="CP380" s="60">
        <v>95812383.329500005</v>
      </c>
      <c r="CQ380" s="60">
        <v>801154731.64709997</v>
      </c>
      <c r="CR380" s="60" t="s">
        <v>544</v>
      </c>
      <c r="CS380" s="60" t="s">
        <v>544</v>
      </c>
      <c r="CT380" s="60">
        <v>25468839.952100001</v>
      </c>
      <c r="CU380" s="60">
        <v>32977319.000700001</v>
      </c>
      <c r="CV380" s="60">
        <v>23501897.135200001</v>
      </c>
      <c r="CW380" s="60">
        <v>58446158.952699997</v>
      </c>
      <c r="CX380" s="60">
        <v>89817861.126800001</v>
      </c>
      <c r="CY380" s="60" t="s">
        <v>544</v>
      </c>
      <c r="CZ380" s="60">
        <f t="shared" si="10"/>
        <v>598.0800076745752</v>
      </c>
      <c r="DA380" s="60" t="str">
        <f t="shared" si="11"/>
        <v>Y</v>
      </c>
    </row>
    <row r="381" spans="1:105">
      <c r="A381" s="13" t="s">
        <v>1090</v>
      </c>
      <c r="B381" s="13">
        <v>1049378</v>
      </c>
      <c r="C381" s="13">
        <v>2023</v>
      </c>
      <c r="D381" s="13" t="s">
        <v>12</v>
      </c>
      <c r="E381" s="13" t="s">
        <v>507</v>
      </c>
      <c r="F381" s="84" t="s">
        <v>1804</v>
      </c>
      <c r="G381" s="60" t="s">
        <v>1855</v>
      </c>
      <c r="H381" s="60" t="s">
        <v>1827</v>
      </c>
      <c r="I381" s="60" t="s">
        <v>1856</v>
      </c>
      <c r="J381" s="60" t="s">
        <v>1090</v>
      </c>
      <c r="K381" s="85">
        <v>1049378</v>
      </c>
      <c r="L381" s="60">
        <v>768125149070</v>
      </c>
      <c r="M381" s="60">
        <v>1468564185.3792</v>
      </c>
      <c r="N381" s="60">
        <v>28547096.495499998</v>
      </c>
      <c r="O381" s="60">
        <v>15014647.835100001</v>
      </c>
      <c r="P381" s="60">
        <v>-8.9099999999999999E-2</v>
      </c>
      <c r="Q381" s="60" t="s">
        <v>544</v>
      </c>
      <c r="R381" s="85" t="s">
        <v>544</v>
      </c>
      <c r="S381" s="85" t="s">
        <v>544</v>
      </c>
      <c r="T381" s="60" t="s">
        <v>544</v>
      </c>
      <c r="U381" s="60" t="s">
        <v>544</v>
      </c>
      <c r="V381" s="60" t="s">
        <v>544</v>
      </c>
      <c r="W381" s="60" t="s">
        <v>1857</v>
      </c>
      <c r="X381" s="60">
        <v>81080052.412400007</v>
      </c>
      <c r="Y381" s="60">
        <v>957734622.66330004</v>
      </c>
      <c r="Z381" s="60">
        <v>5.0489100000000002</v>
      </c>
      <c r="AA381" s="60" t="s">
        <v>544</v>
      </c>
      <c r="AB381" s="60" t="s">
        <v>544</v>
      </c>
      <c r="AC381" s="60">
        <v>1468564185.3792</v>
      </c>
      <c r="AD381" s="60" t="s">
        <v>544</v>
      </c>
      <c r="AE381" s="60">
        <v>774301102.43190002</v>
      </c>
      <c r="AF381" s="60">
        <v>1.5880099999999999</v>
      </c>
      <c r="AG381" s="60" t="s">
        <v>1858</v>
      </c>
      <c r="AH381" s="60" t="s">
        <v>544</v>
      </c>
      <c r="AI381" s="60" t="s">
        <v>544</v>
      </c>
      <c r="AJ381" s="60">
        <v>181501228.836</v>
      </c>
      <c r="AK381" s="60">
        <v>5.8722000000000003</v>
      </c>
      <c r="AL381" s="60">
        <v>985396300.1142</v>
      </c>
      <c r="AM381" s="60">
        <v>57377025.789300002</v>
      </c>
      <c r="AN381" s="60">
        <v>143802774.49779999</v>
      </c>
      <c r="AO381" s="60">
        <v>4495393.5170999998</v>
      </c>
      <c r="AP381" s="60">
        <v>262837205.18790001</v>
      </c>
      <c r="AQ381" s="60">
        <v>1468564185.3792</v>
      </c>
      <c r="AR381" s="60">
        <v>3.0159099999999999</v>
      </c>
      <c r="AS381" s="60">
        <v>262837205.18790001</v>
      </c>
      <c r="AT381" s="60">
        <v>-9251381.1454000007</v>
      </c>
      <c r="AU381" s="85">
        <v>1049378</v>
      </c>
      <c r="AV381" s="60" t="s">
        <v>544</v>
      </c>
      <c r="AW381" s="60" t="s">
        <v>544</v>
      </c>
      <c r="AX381" s="60">
        <v>1126679.1155999999</v>
      </c>
      <c r="AY381" s="60">
        <v>955802331.26789999</v>
      </c>
      <c r="AZ381" s="60">
        <v>513837233.32889998</v>
      </c>
      <c r="BA381" s="60" t="s">
        <v>544</v>
      </c>
      <c r="BB381" s="60" t="s">
        <v>1808</v>
      </c>
      <c r="BC381" s="60" t="s">
        <v>544</v>
      </c>
      <c r="BD381" s="60">
        <v>38597266.7544</v>
      </c>
      <c r="BE381" s="60" t="s">
        <v>544</v>
      </c>
      <c r="BF381" s="60" t="s">
        <v>544</v>
      </c>
      <c r="BG381" s="60">
        <v>3647524.8536999999</v>
      </c>
      <c r="BH381" s="60">
        <v>946550950.12240005</v>
      </c>
      <c r="BI381" s="60">
        <v>53789862.612400003</v>
      </c>
      <c r="BJ381" s="60" t="s">
        <v>544</v>
      </c>
      <c r="BK381" s="60">
        <v>68663022.121399999</v>
      </c>
      <c r="BL381" s="85" t="s">
        <v>2337</v>
      </c>
      <c r="BM381" s="60" t="s">
        <v>2338</v>
      </c>
      <c r="BN381" s="60">
        <v>16813589.1087</v>
      </c>
      <c r="BO381" s="60">
        <v>1441081134.8048</v>
      </c>
      <c r="BP381" s="60">
        <v>907953683.36810005</v>
      </c>
      <c r="BQ381" s="60">
        <v>18226280.253899999</v>
      </c>
      <c r="BR381" s="60" t="s">
        <v>544</v>
      </c>
      <c r="BS381" s="60">
        <v>1196076.6192000001</v>
      </c>
      <c r="BT381" s="60">
        <v>27661677.4509</v>
      </c>
      <c r="BU381" s="60">
        <v>186206652.97710001</v>
      </c>
      <c r="BV381" s="60" t="s">
        <v>544</v>
      </c>
      <c r="BW381" s="60" t="s">
        <v>544</v>
      </c>
      <c r="BX381" s="60" t="s">
        <v>544</v>
      </c>
      <c r="BY381" s="60" t="s">
        <v>544</v>
      </c>
      <c r="BZ381" s="60">
        <v>6658040.5776000004</v>
      </c>
      <c r="CA381" s="60" t="s">
        <v>544</v>
      </c>
      <c r="CB381" s="60" t="s">
        <v>544</v>
      </c>
      <c r="CC381" s="60">
        <v>124091266.6471</v>
      </c>
      <c r="CD381" s="60">
        <v>20565458.633200001</v>
      </c>
      <c r="CE381" s="60">
        <v>12955072.820699999</v>
      </c>
      <c r="CF381" s="60">
        <v>262837205.18790001</v>
      </c>
      <c r="CG381" s="60">
        <v>38676173.9331</v>
      </c>
      <c r="CH381" s="60" t="s">
        <v>544</v>
      </c>
      <c r="CI381" s="60" t="s">
        <v>1090</v>
      </c>
      <c r="CJ381" s="60" t="s">
        <v>544</v>
      </c>
      <c r="CK381" s="60">
        <v>224882826.9102</v>
      </c>
      <c r="CL381" s="60" t="s">
        <v>544</v>
      </c>
      <c r="CM381" s="85">
        <v>1049378</v>
      </c>
      <c r="CN381" s="60" t="s">
        <v>544</v>
      </c>
      <c r="CO381" s="60">
        <v>53789862.612400003</v>
      </c>
      <c r="CP381" s="60">
        <v>97893641.5211</v>
      </c>
      <c r="CQ381" s="60">
        <v>957734622.66330004</v>
      </c>
      <c r="CR381" s="60" t="s">
        <v>544</v>
      </c>
      <c r="CS381" s="60" t="s">
        <v>544</v>
      </c>
      <c r="CT381" s="60">
        <v>34484268.575000003</v>
      </c>
      <c r="CU381" s="60">
        <v>34178753.546400003</v>
      </c>
      <c r="CV381" s="60">
        <v>12955072.820699999</v>
      </c>
      <c r="CW381" s="60">
        <v>68663022.121399999</v>
      </c>
      <c r="CX381" s="60">
        <v>81080052.412400007</v>
      </c>
      <c r="CY381" s="60" t="s">
        <v>544</v>
      </c>
      <c r="CZ381" s="60">
        <f t="shared" si="10"/>
        <v>523.04499641032805</v>
      </c>
      <c r="DA381" s="60" t="str">
        <f t="shared" si="11"/>
        <v>Y</v>
      </c>
    </row>
    <row r="382" spans="1:105">
      <c r="A382" s="13" t="s">
        <v>1091</v>
      </c>
      <c r="B382" s="13">
        <v>1027820</v>
      </c>
      <c r="C382" s="13">
        <v>2022</v>
      </c>
      <c r="D382" s="13" t="s">
        <v>1</v>
      </c>
      <c r="E382" s="13" t="s">
        <v>13</v>
      </c>
      <c r="F382" s="84" t="s">
        <v>1812</v>
      </c>
      <c r="G382" s="60" t="s">
        <v>1871</v>
      </c>
      <c r="H382" s="60" t="s">
        <v>547</v>
      </c>
      <c r="I382" s="60" t="s">
        <v>1873</v>
      </c>
      <c r="J382" s="60" t="s">
        <v>1091</v>
      </c>
      <c r="K382" s="85">
        <v>1027820</v>
      </c>
      <c r="L382" s="60">
        <v>2746337000000</v>
      </c>
      <c r="M382" s="60">
        <v>3167595435.3604002</v>
      </c>
      <c r="N382" s="60">
        <v>157980872.11320001</v>
      </c>
      <c r="O382" s="60">
        <v>33580926.557999998</v>
      </c>
      <c r="P382" s="60">
        <v>-0.1072</v>
      </c>
      <c r="Q382" s="60" t="s">
        <v>544</v>
      </c>
      <c r="R382" s="85" t="s">
        <v>544</v>
      </c>
      <c r="S382" s="85" t="s">
        <v>544</v>
      </c>
      <c r="T382" s="60">
        <v>77605792.321999997</v>
      </c>
      <c r="U382" s="60" t="s">
        <v>544</v>
      </c>
      <c r="V382" s="60" t="s">
        <v>544</v>
      </c>
      <c r="W382" s="60" t="s">
        <v>1875</v>
      </c>
      <c r="X382" s="60">
        <v>300665496.65600002</v>
      </c>
      <c r="Y382" s="60">
        <v>1831757364.7584</v>
      </c>
      <c r="Z382" s="60">
        <v>19.783899999999999</v>
      </c>
      <c r="AA382" s="60">
        <v>5064531.9771999996</v>
      </c>
      <c r="AB382" s="60">
        <v>2226042309.3892002</v>
      </c>
      <c r="AC382" s="60">
        <v>3167595435.3604002</v>
      </c>
      <c r="AD382" s="60" t="s">
        <v>544</v>
      </c>
      <c r="AE382" s="60">
        <v>1671764981.8803999</v>
      </c>
      <c r="AF382" s="60">
        <v>3.3386999999999998</v>
      </c>
      <c r="AG382" s="60" t="s">
        <v>1876</v>
      </c>
      <c r="AH382" s="60" t="s">
        <v>544</v>
      </c>
      <c r="AI382" s="60" t="s">
        <v>544</v>
      </c>
      <c r="AJ382" s="60">
        <v>614739142.76199996</v>
      </c>
      <c r="AK382" s="60">
        <v>10.7843</v>
      </c>
      <c r="AL382" s="60">
        <v>1836821896.7356</v>
      </c>
      <c r="AM382" s="60">
        <v>113073663.6112</v>
      </c>
      <c r="AN382" s="60">
        <v>159148101.98359999</v>
      </c>
      <c r="AO382" s="60">
        <v>76922985.915600002</v>
      </c>
      <c r="AP382" s="60">
        <v>738780384.27600002</v>
      </c>
      <c r="AQ382" s="60">
        <v>3167595435.3604002</v>
      </c>
      <c r="AR382" s="60">
        <v>6.6825000000000001</v>
      </c>
      <c r="AS382" s="60">
        <v>779964452.4404</v>
      </c>
      <c r="AT382" s="60">
        <v>77605792.321999997</v>
      </c>
      <c r="AU382" s="85">
        <v>1027820</v>
      </c>
      <c r="AV382" s="60" t="s">
        <v>544</v>
      </c>
      <c r="AW382" s="60" t="s">
        <v>544</v>
      </c>
      <c r="AX382" s="60">
        <v>437134.50679999997</v>
      </c>
      <c r="AY382" s="60">
        <v>2286504124.6423998</v>
      </c>
      <c r="AZ382" s="60">
        <v>606311327.87759995</v>
      </c>
      <c r="BA382" s="60" t="s">
        <v>544</v>
      </c>
      <c r="BB382" s="60" t="s">
        <v>1808</v>
      </c>
      <c r="BC382" s="60" t="s">
        <v>544</v>
      </c>
      <c r="BD382" s="60">
        <v>73429370.028799996</v>
      </c>
      <c r="BE382" s="60" t="s">
        <v>544</v>
      </c>
      <c r="BF382" s="60" t="s">
        <v>544</v>
      </c>
      <c r="BG382" s="60">
        <v>-6491274.4176000003</v>
      </c>
      <c r="BH382" s="60">
        <v>2364109916.9643998</v>
      </c>
      <c r="BI382" s="60">
        <v>135315620.94400001</v>
      </c>
      <c r="BJ382" s="60" t="s">
        <v>544</v>
      </c>
      <c r="BK382" s="60">
        <v>156852857.4756</v>
      </c>
      <c r="BL382" s="85" t="s">
        <v>544</v>
      </c>
      <c r="BM382" s="60" t="s">
        <v>544</v>
      </c>
      <c r="BN382" s="60">
        <v>30504837.5616</v>
      </c>
      <c r="BO382" s="60">
        <v>2989869693.5324001</v>
      </c>
      <c r="BP382" s="60">
        <v>2290680546.9355998</v>
      </c>
      <c r="BQ382" s="60" t="s">
        <v>544</v>
      </c>
      <c r="BR382" s="60" t="s">
        <v>544</v>
      </c>
      <c r="BS382" s="60">
        <v>10308992.669600001</v>
      </c>
      <c r="BT382" s="60" t="s">
        <v>544</v>
      </c>
      <c r="BU382" s="60">
        <v>354604895.98320001</v>
      </c>
      <c r="BV382" s="60" t="s">
        <v>544</v>
      </c>
      <c r="BW382" s="60" t="s">
        <v>544</v>
      </c>
      <c r="BX382" s="60" t="s">
        <v>544</v>
      </c>
      <c r="BY382" s="60" t="s">
        <v>544</v>
      </c>
      <c r="BZ382" s="60">
        <v>119952.4768</v>
      </c>
      <c r="CA382" s="60" t="s">
        <v>544</v>
      </c>
      <c r="CB382" s="60" t="s">
        <v>1902</v>
      </c>
      <c r="CC382" s="60">
        <v>85190479.701199993</v>
      </c>
      <c r="CD382" s="60">
        <v>43103307.793200001</v>
      </c>
      <c r="CE382" s="60">
        <v>141173684.69080001</v>
      </c>
      <c r="CF382" s="60">
        <v>738780384.27600002</v>
      </c>
      <c r="CG382" s="60">
        <v>105208702.6564</v>
      </c>
      <c r="CH382" s="60">
        <v>47065199.695200004</v>
      </c>
      <c r="CI382" s="60" t="s">
        <v>1091</v>
      </c>
      <c r="CJ382" s="60" t="s">
        <v>544</v>
      </c>
      <c r="CK382" s="60">
        <v>459813598.63959998</v>
      </c>
      <c r="CL382" s="60" t="s">
        <v>544</v>
      </c>
      <c r="CM382" s="85">
        <v>1027820</v>
      </c>
      <c r="CN382" s="60" t="s">
        <v>544</v>
      </c>
      <c r="CO382" s="60">
        <v>135315620.94400001</v>
      </c>
      <c r="CP382" s="60">
        <v>331170334.21759999</v>
      </c>
      <c r="CQ382" s="60">
        <v>1831757364.7584</v>
      </c>
      <c r="CR382" s="60" t="s">
        <v>544</v>
      </c>
      <c r="CS382" s="60" t="s">
        <v>544</v>
      </c>
      <c r="CT382" s="60">
        <v>80235519.697999999</v>
      </c>
      <c r="CU382" s="60">
        <v>76617337.777600005</v>
      </c>
      <c r="CV382" s="60">
        <v>141173684.69080001</v>
      </c>
      <c r="CW382" s="60">
        <v>156852857.4756</v>
      </c>
      <c r="CX382" s="60">
        <v>300665496.65600002</v>
      </c>
      <c r="CY382" s="60" t="s">
        <v>544</v>
      </c>
      <c r="CZ382" s="60">
        <f t="shared" si="10"/>
        <v>867.0100257571338</v>
      </c>
      <c r="DA382" s="60" t="str">
        <f t="shared" si="11"/>
        <v>Y</v>
      </c>
    </row>
    <row r="383" spans="1:105">
      <c r="A383" s="13" t="s">
        <v>1091</v>
      </c>
      <c r="B383" s="13">
        <v>1027820</v>
      </c>
      <c r="C383" s="13">
        <v>2023</v>
      </c>
      <c r="D383" s="13" t="s">
        <v>1</v>
      </c>
      <c r="E383" s="13" t="s">
        <v>13</v>
      </c>
      <c r="F383" s="84" t="s">
        <v>1804</v>
      </c>
      <c r="G383" s="60" t="s">
        <v>1871</v>
      </c>
      <c r="H383" s="60" t="s">
        <v>547</v>
      </c>
      <c r="I383" s="60" t="s">
        <v>1873</v>
      </c>
      <c r="J383" s="60" t="s">
        <v>1091</v>
      </c>
      <c r="K383" s="85">
        <v>1027820</v>
      </c>
      <c r="L383" s="60">
        <v>3132431000000</v>
      </c>
      <c r="M383" s="60">
        <v>3588328140.171</v>
      </c>
      <c r="N383" s="60">
        <v>221635836.05700001</v>
      </c>
      <c r="O383" s="60">
        <v>73991638.731000006</v>
      </c>
      <c r="P383" s="60">
        <v>-9.6299999999999997E-2</v>
      </c>
      <c r="Q383" s="60" t="s">
        <v>544</v>
      </c>
      <c r="R383" s="85" t="s">
        <v>544</v>
      </c>
      <c r="S383" s="85" t="s">
        <v>544</v>
      </c>
      <c r="T383" s="60">
        <v>92529928.733999997</v>
      </c>
      <c r="U383" s="60" t="s">
        <v>544</v>
      </c>
      <c r="V383" s="60" t="s">
        <v>544</v>
      </c>
      <c r="W383" s="60" t="s">
        <v>1875</v>
      </c>
      <c r="X383" s="60">
        <v>289031449.70999998</v>
      </c>
      <c r="Y383" s="60">
        <v>2221247529.5580001</v>
      </c>
      <c r="Z383" s="60">
        <v>12.9064</v>
      </c>
      <c r="AA383" s="60">
        <v>4178933.568</v>
      </c>
      <c r="AB383" s="60">
        <v>2560781299.7940001</v>
      </c>
      <c r="AC383" s="60">
        <v>3588328140.171</v>
      </c>
      <c r="AD383" s="60" t="s">
        <v>544</v>
      </c>
      <c r="AE383" s="60">
        <v>1915323932.2620001</v>
      </c>
      <c r="AF383" s="60">
        <v>3.3807999999999998</v>
      </c>
      <c r="AG383" s="60" t="s">
        <v>1876</v>
      </c>
      <c r="AH383" s="60" t="s">
        <v>544</v>
      </c>
      <c r="AI383" s="60" t="s">
        <v>544</v>
      </c>
      <c r="AJ383" s="60">
        <v>776797079.80499995</v>
      </c>
      <c r="AK383" s="60">
        <v>9.0945999999999998</v>
      </c>
      <c r="AL383" s="60">
        <v>2225426463.1259999</v>
      </c>
      <c r="AM383" s="60">
        <v>120778969.794</v>
      </c>
      <c r="AN383" s="60">
        <v>213920617.42199999</v>
      </c>
      <c r="AO383" s="60">
        <v>92674266.900000006</v>
      </c>
      <c r="AP383" s="60">
        <v>759136274.20799994</v>
      </c>
      <c r="AQ383" s="60">
        <v>3588328140.171</v>
      </c>
      <c r="AR383" s="60">
        <v>7.9592000000000001</v>
      </c>
      <c r="AS383" s="60">
        <v>818954134.14600003</v>
      </c>
      <c r="AT383" s="60">
        <v>92529928.733999997</v>
      </c>
      <c r="AU383" s="85">
        <v>1027820</v>
      </c>
      <c r="AV383" s="60" t="s">
        <v>544</v>
      </c>
      <c r="AW383" s="60" t="s">
        <v>544</v>
      </c>
      <c r="AX383" s="60">
        <v>209634.003</v>
      </c>
      <c r="AY383" s="60">
        <v>2692121012.0669999</v>
      </c>
      <c r="AZ383" s="60">
        <v>595861169.93700004</v>
      </c>
      <c r="BA383" s="60" t="s">
        <v>544</v>
      </c>
      <c r="BB383" s="60" t="s">
        <v>1808</v>
      </c>
      <c r="BC383" s="60" t="s">
        <v>544</v>
      </c>
      <c r="BD383" s="60">
        <v>95303283.495000005</v>
      </c>
      <c r="BE383" s="60" t="s">
        <v>544</v>
      </c>
      <c r="BF383" s="60" t="s">
        <v>544</v>
      </c>
      <c r="BG383" s="60">
        <v>-7410504.7290000003</v>
      </c>
      <c r="BH383" s="60">
        <v>2784650940.8010001</v>
      </c>
      <c r="BI383" s="60">
        <v>78109858.626000002</v>
      </c>
      <c r="BJ383" s="60" t="s">
        <v>544</v>
      </c>
      <c r="BK383" s="60">
        <v>149262846.759</v>
      </c>
      <c r="BL383" s="85" t="s">
        <v>544</v>
      </c>
      <c r="BM383" s="60" t="s">
        <v>544</v>
      </c>
      <c r="BN383" s="60">
        <v>34488802.887000002</v>
      </c>
      <c r="BO383" s="60">
        <v>3379980579.7140002</v>
      </c>
      <c r="BP383" s="60">
        <v>2689347657.3060002</v>
      </c>
      <c r="BQ383" s="60" t="s">
        <v>544</v>
      </c>
      <c r="BR383" s="60" t="s">
        <v>544</v>
      </c>
      <c r="BS383" s="60">
        <v>11917063.023</v>
      </c>
      <c r="BT383" s="60" t="s">
        <v>544</v>
      </c>
      <c r="BU383" s="60">
        <v>399128249.67900002</v>
      </c>
      <c r="BV383" s="60" t="s">
        <v>544</v>
      </c>
      <c r="BW383" s="60" t="s">
        <v>544</v>
      </c>
      <c r="BX383" s="60" t="s">
        <v>544</v>
      </c>
      <c r="BY383" s="60" t="s">
        <v>544</v>
      </c>
      <c r="BZ383" s="60">
        <v>293258.49599999998</v>
      </c>
      <c r="CA383" s="60" t="s">
        <v>544</v>
      </c>
      <c r="CB383" s="60" t="s">
        <v>1902</v>
      </c>
      <c r="CC383" s="60">
        <v>142364398.85699999</v>
      </c>
      <c r="CD383" s="60">
        <v>35603414.280000001</v>
      </c>
      <c r="CE383" s="60">
        <v>100499457.471</v>
      </c>
      <c r="CF383" s="60">
        <v>759136274.20799994</v>
      </c>
      <c r="CG383" s="60">
        <v>103823817.45299999</v>
      </c>
      <c r="CH383" s="60">
        <v>63133055.592</v>
      </c>
      <c r="CI383" s="60" t="s">
        <v>1091</v>
      </c>
      <c r="CJ383" s="60" t="s">
        <v>544</v>
      </c>
      <c r="CK383" s="60">
        <v>502952067.13200003</v>
      </c>
      <c r="CL383" s="60" t="s">
        <v>544</v>
      </c>
      <c r="CM383" s="85">
        <v>1027820</v>
      </c>
      <c r="CN383" s="60" t="s">
        <v>544</v>
      </c>
      <c r="CO383" s="60">
        <v>78109858.626000002</v>
      </c>
      <c r="CP383" s="60">
        <v>323520252.597</v>
      </c>
      <c r="CQ383" s="60">
        <v>2221247529.5580001</v>
      </c>
      <c r="CR383" s="60" t="s">
        <v>544</v>
      </c>
      <c r="CS383" s="60" t="s">
        <v>544</v>
      </c>
      <c r="CT383" s="60">
        <v>76880693.133000001</v>
      </c>
      <c r="CU383" s="60">
        <v>72382153.626000002</v>
      </c>
      <c r="CV383" s="60">
        <v>100499457.471</v>
      </c>
      <c r="CW383" s="60">
        <v>149262846.759</v>
      </c>
      <c r="CX383" s="60">
        <v>289031449.70999998</v>
      </c>
      <c r="CY383" s="60" t="s">
        <v>544</v>
      </c>
      <c r="CZ383" s="60">
        <f t="shared" si="10"/>
        <v>872.94998607644777</v>
      </c>
      <c r="DA383" s="60" t="str">
        <f t="shared" si="11"/>
        <v>Y</v>
      </c>
    </row>
    <row r="384" spans="1:105">
      <c r="A384" s="13" t="s">
        <v>1092</v>
      </c>
      <c r="B384" s="13">
        <v>1049389</v>
      </c>
      <c r="C384" s="13">
        <v>2022</v>
      </c>
      <c r="D384" s="13" t="s">
        <v>10</v>
      </c>
      <c r="E384" s="13" t="s">
        <v>13</v>
      </c>
      <c r="F384" s="84" t="s">
        <v>1812</v>
      </c>
      <c r="G384" s="60" t="s">
        <v>1855</v>
      </c>
      <c r="H384" s="60" t="s">
        <v>545</v>
      </c>
      <c r="I384" s="60" t="s">
        <v>1856</v>
      </c>
      <c r="J384" s="60" t="s">
        <v>1092</v>
      </c>
      <c r="K384" s="85">
        <v>1049389</v>
      </c>
      <c r="L384" s="60">
        <v>777633682600</v>
      </c>
      <c r="M384" s="60">
        <v>1300216814.8432</v>
      </c>
      <c r="N384" s="60">
        <v>19738314.353500001</v>
      </c>
      <c r="O384" s="60">
        <v>15489777.0886</v>
      </c>
      <c r="P384" s="60">
        <v>-7.0000000000000007E-2</v>
      </c>
      <c r="Q384" s="60" t="s">
        <v>544</v>
      </c>
      <c r="R384" s="85">
        <v>759</v>
      </c>
      <c r="S384" s="85">
        <v>21</v>
      </c>
      <c r="T384" s="60">
        <v>32679378.4263</v>
      </c>
      <c r="U384" s="60" t="s">
        <v>544</v>
      </c>
      <c r="V384" s="60" t="s">
        <v>544</v>
      </c>
      <c r="W384" s="60" t="s">
        <v>1857</v>
      </c>
      <c r="X384" s="60">
        <v>70344993.746900007</v>
      </c>
      <c r="Y384" s="60">
        <v>878184732.91250002</v>
      </c>
      <c r="Z384" s="60">
        <v>4.0999999999999996</v>
      </c>
      <c r="AA384" s="60" t="s">
        <v>544</v>
      </c>
      <c r="AB384" s="60" t="s">
        <v>544</v>
      </c>
      <c r="AC384" s="60">
        <v>1300216814.8432</v>
      </c>
      <c r="AD384" s="60" t="s">
        <v>544</v>
      </c>
      <c r="AE384" s="60">
        <v>676285512.824</v>
      </c>
      <c r="AF384" s="60">
        <v>1.64</v>
      </c>
      <c r="AG384" s="60" t="s">
        <v>1858</v>
      </c>
      <c r="AH384" s="60" t="s">
        <v>544</v>
      </c>
      <c r="AI384" s="60" t="s">
        <v>544</v>
      </c>
      <c r="AJ384" s="60">
        <v>193645260.52340001</v>
      </c>
      <c r="AK384" s="60">
        <v>5.64</v>
      </c>
      <c r="AL384" s="60">
        <v>922826081.49030006</v>
      </c>
      <c r="AM384" s="60">
        <v>24965896.716800001</v>
      </c>
      <c r="AN384" s="60">
        <v>81880593.017000005</v>
      </c>
      <c r="AO384" s="60">
        <v>4336111.5012999997</v>
      </c>
      <c r="AP384" s="60">
        <v>156730459.46560001</v>
      </c>
      <c r="AQ384" s="60">
        <v>1300216814.8432</v>
      </c>
      <c r="AR384" s="60">
        <v>2.16</v>
      </c>
      <c r="AS384" s="60">
        <v>170514335.19159999</v>
      </c>
      <c r="AT384" s="60">
        <v>32679378.4263</v>
      </c>
      <c r="AU384" s="85">
        <v>1049389</v>
      </c>
      <c r="AV384" s="60" t="s">
        <v>544</v>
      </c>
      <c r="AW384" s="60" t="s">
        <v>544</v>
      </c>
      <c r="AX384" s="60">
        <v>2668570.3911000001</v>
      </c>
      <c r="AY384" s="60">
        <v>672638069.05060005</v>
      </c>
      <c r="AZ384" s="60">
        <v>338007895.10759997</v>
      </c>
      <c r="BA384" s="60">
        <v>12084215.167300001</v>
      </c>
      <c r="BB384" s="60" t="s">
        <v>1808</v>
      </c>
      <c r="BC384" s="60" t="s">
        <v>544</v>
      </c>
      <c r="BD384" s="60">
        <v>29694353.5515</v>
      </c>
      <c r="BE384" s="60" t="s">
        <v>544</v>
      </c>
      <c r="BF384" s="60" t="s">
        <v>544</v>
      </c>
      <c r="BG384" s="60">
        <v>2432.7849000000001</v>
      </c>
      <c r="BH384" s="60">
        <v>914694366.9411</v>
      </c>
      <c r="BI384" s="60">
        <v>-12408061.638499999</v>
      </c>
      <c r="BJ384" s="60" t="s">
        <v>544</v>
      </c>
      <c r="BK384" s="60">
        <v>43798618.853399999</v>
      </c>
      <c r="BL384" s="85" t="s">
        <v>544</v>
      </c>
      <c r="BM384" s="60" t="s">
        <v>544</v>
      </c>
      <c r="BN384" s="60">
        <v>-3430611.0781999999</v>
      </c>
      <c r="BO384" s="60">
        <v>1239727686.2386999</v>
      </c>
      <c r="BP384" s="60">
        <v>885000013.38950002</v>
      </c>
      <c r="BQ384" s="60">
        <v>16713538.9442</v>
      </c>
      <c r="BR384" s="60" t="s">
        <v>544</v>
      </c>
      <c r="BS384" s="60">
        <v>19470258.912799999</v>
      </c>
      <c r="BT384" s="60">
        <v>44641348.577799998</v>
      </c>
      <c r="BU384" s="60">
        <v>139822667.91549999</v>
      </c>
      <c r="BV384" s="60" t="s">
        <v>544</v>
      </c>
      <c r="BW384" s="60">
        <v>209376919.46419999</v>
      </c>
      <c r="BX384" s="60" t="s">
        <v>544</v>
      </c>
      <c r="BY384" s="60" t="s">
        <v>544</v>
      </c>
      <c r="BZ384" s="60">
        <v>10947.699199999999</v>
      </c>
      <c r="CA384" s="60" t="s">
        <v>544</v>
      </c>
      <c r="CB384" s="60" t="s">
        <v>544</v>
      </c>
      <c r="CC384" s="60">
        <v>67403549.328999996</v>
      </c>
      <c r="CD384" s="60">
        <v>31743344.7973</v>
      </c>
      <c r="CE384" s="60">
        <v>7306644.3350999998</v>
      </c>
      <c r="CF384" s="60">
        <v>156730459.46560001</v>
      </c>
      <c r="CG384" s="60">
        <v>12402918.848300001</v>
      </c>
      <c r="CH384" s="60" t="s">
        <v>544</v>
      </c>
      <c r="CI384" s="60" t="s">
        <v>1092</v>
      </c>
      <c r="CJ384" s="60" t="s">
        <v>544</v>
      </c>
      <c r="CK384" s="60">
        <v>152225586.76390001</v>
      </c>
      <c r="CL384" s="60" t="s">
        <v>544</v>
      </c>
      <c r="CM384" s="85">
        <v>1049389</v>
      </c>
      <c r="CN384" s="60" t="s">
        <v>544</v>
      </c>
      <c r="CO384" s="60">
        <v>-12408061.638499999</v>
      </c>
      <c r="CP384" s="60">
        <v>66914382.6686</v>
      </c>
      <c r="CQ384" s="60">
        <v>878184732.91250002</v>
      </c>
      <c r="CR384" s="60" t="s">
        <v>544</v>
      </c>
      <c r="CS384" s="60" t="s">
        <v>544</v>
      </c>
      <c r="CT384" s="60">
        <v>24610473.701099999</v>
      </c>
      <c r="CU384" s="60">
        <v>19188145.152399998</v>
      </c>
      <c r="CV384" s="60">
        <v>7306644.3350999998</v>
      </c>
      <c r="CW384" s="60">
        <v>43798618.853399999</v>
      </c>
      <c r="CX384" s="60">
        <v>70344993.746900007</v>
      </c>
      <c r="CY384" s="60" t="s">
        <v>544</v>
      </c>
      <c r="CZ384" s="60">
        <f t="shared" si="10"/>
        <v>598.08000767454996</v>
      </c>
      <c r="DA384" s="60" t="str">
        <f t="shared" si="11"/>
        <v>Y</v>
      </c>
    </row>
    <row r="385" spans="1:105">
      <c r="A385" s="13" t="s">
        <v>1092</v>
      </c>
      <c r="B385" s="13">
        <v>1049389</v>
      </c>
      <c r="C385" s="13">
        <v>2023</v>
      </c>
      <c r="D385" s="13" t="s">
        <v>10</v>
      </c>
      <c r="E385" s="13" t="s">
        <v>13</v>
      </c>
      <c r="F385" s="84" t="s">
        <v>1804</v>
      </c>
      <c r="G385" s="60" t="s">
        <v>1855</v>
      </c>
      <c r="H385" s="60" t="s">
        <v>545</v>
      </c>
      <c r="I385" s="60" t="s">
        <v>1856</v>
      </c>
      <c r="J385" s="60" t="s">
        <v>1092</v>
      </c>
      <c r="K385" s="85">
        <v>1049389</v>
      </c>
      <c r="L385" s="60">
        <v>776376584200</v>
      </c>
      <c r="M385" s="60">
        <v>1484339950.7275</v>
      </c>
      <c r="N385" s="60">
        <v>22787040.277199998</v>
      </c>
      <c r="O385" s="60">
        <v>59147494.5986</v>
      </c>
      <c r="P385" s="60">
        <v>-0.04</v>
      </c>
      <c r="Q385" s="60" t="s">
        <v>544</v>
      </c>
      <c r="R385" s="85">
        <v>777</v>
      </c>
      <c r="S385" s="85">
        <v>20</v>
      </c>
      <c r="T385" s="60">
        <v>36104821.439099997</v>
      </c>
      <c r="U385" s="60" t="s">
        <v>544</v>
      </c>
      <c r="V385" s="60" t="s">
        <v>544</v>
      </c>
      <c r="W385" s="60" t="s">
        <v>1857</v>
      </c>
      <c r="X385" s="60">
        <v>65709906.482000001</v>
      </c>
      <c r="Y385" s="60">
        <v>1014889589.3147</v>
      </c>
      <c r="Z385" s="60">
        <v>-28.68</v>
      </c>
      <c r="AA385" s="60" t="s">
        <v>544</v>
      </c>
      <c r="AB385" s="60" t="s">
        <v>544</v>
      </c>
      <c r="AC385" s="60">
        <v>1484339950.7275</v>
      </c>
      <c r="AD385" s="60" t="s">
        <v>544</v>
      </c>
      <c r="AE385" s="60">
        <v>804201536.93620002</v>
      </c>
      <c r="AF385" s="60">
        <v>1.62</v>
      </c>
      <c r="AG385" s="60" t="s">
        <v>1858</v>
      </c>
      <c r="AH385" s="60" t="s">
        <v>544</v>
      </c>
      <c r="AI385" s="60" t="s">
        <v>544</v>
      </c>
      <c r="AJ385" s="60">
        <v>237905482.99669999</v>
      </c>
      <c r="AK385" s="60">
        <v>4.5999999999999996</v>
      </c>
      <c r="AL385" s="60">
        <v>1066343374.3326</v>
      </c>
      <c r="AM385" s="60">
        <v>31367802.220800001</v>
      </c>
      <c r="AN385" s="60">
        <v>115622860.9681</v>
      </c>
      <c r="AO385" s="60">
        <v>10395466.6182</v>
      </c>
      <c r="AP385" s="60">
        <v>146141752.2863</v>
      </c>
      <c r="AQ385" s="60">
        <v>1484339950.7275</v>
      </c>
      <c r="AR385" s="60">
        <v>2.08</v>
      </c>
      <c r="AS385" s="60">
        <v>141004243.0501</v>
      </c>
      <c r="AT385" s="60">
        <v>36104821.439099997</v>
      </c>
      <c r="AU385" s="85">
        <v>1049389</v>
      </c>
      <c r="AV385" s="60" t="s">
        <v>544</v>
      </c>
      <c r="AW385" s="60" t="s">
        <v>544</v>
      </c>
      <c r="AX385" s="60">
        <v>2554243.1515000002</v>
      </c>
      <c r="AY385" s="60">
        <v>1042107019.9329</v>
      </c>
      <c r="AZ385" s="60">
        <v>386118952.26230001</v>
      </c>
      <c r="BA385" s="60">
        <v>18948785.989799999</v>
      </c>
      <c r="BB385" s="60" t="s">
        <v>1808</v>
      </c>
      <c r="BC385" s="60" t="s">
        <v>544</v>
      </c>
      <c r="BD385" s="60">
        <v>90838359.082100004</v>
      </c>
      <c r="BE385" s="60" t="s">
        <v>544</v>
      </c>
      <c r="BF385" s="60" t="s">
        <v>544</v>
      </c>
      <c r="BG385" s="60">
        <v>-3077138.8906</v>
      </c>
      <c r="BH385" s="60">
        <v>1097160627.3618</v>
      </c>
      <c r="BI385" s="60">
        <v>-30674344.1006</v>
      </c>
      <c r="BJ385" s="60" t="s">
        <v>544</v>
      </c>
      <c r="BK385" s="60">
        <v>53902568.217799999</v>
      </c>
      <c r="BL385" s="85" t="s">
        <v>544</v>
      </c>
      <c r="BM385" s="60" t="s">
        <v>544</v>
      </c>
      <c r="BN385" s="60">
        <v>-3621291.5007000002</v>
      </c>
      <c r="BO385" s="60">
        <v>1404407083.7908001</v>
      </c>
      <c r="BP385" s="60">
        <v>1006322268.2797</v>
      </c>
      <c r="BQ385" s="60">
        <v>11958057.037</v>
      </c>
      <c r="BR385" s="60" t="s">
        <v>544</v>
      </c>
      <c r="BS385" s="60">
        <v>25142788.842700001</v>
      </c>
      <c r="BT385" s="60">
        <v>51453785.017899998</v>
      </c>
      <c r="BU385" s="60">
        <v>161859553.34819999</v>
      </c>
      <c r="BV385" s="60" t="s">
        <v>544</v>
      </c>
      <c r="BW385" s="60">
        <v>18948785.989799999</v>
      </c>
      <c r="BX385" s="60" t="s">
        <v>544</v>
      </c>
      <c r="BY385" s="60" t="s">
        <v>544</v>
      </c>
      <c r="BZ385" s="60">
        <v>2607854.9826000002</v>
      </c>
      <c r="CA385" s="60" t="s">
        <v>544</v>
      </c>
      <c r="CB385" s="60" t="s">
        <v>544</v>
      </c>
      <c r="CC385" s="60">
        <v>93796961.517100006</v>
      </c>
      <c r="CD385" s="60">
        <v>37771909.3684</v>
      </c>
      <c r="CE385" s="60">
        <v>-50960587.297300003</v>
      </c>
      <c r="CF385" s="60">
        <v>146141752.2863</v>
      </c>
      <c r="CG385" s="60">
        <v>19473214.1019</v>
      </c>
      <c r="CH385" s="60">
        <v>18135569.912900001</v>
      </c>
      <c r="CI385" s="60" t="s">
        <v>1092</v>
      </c>
      <c r="CJ385" s="60" t="s">
        <v>544</v>
      </c>
      <c r="CK385" s="60">
        <v>181332767.4501</v>
      </c>
      <c r="CL385" s="60" t="s">
        <v>544</v>
      </c>
      <c r="CM385" s="85">
        <v>1049389</v>
      </c>
      <c r="CN385" s="60" t="s">
        <v>544</v>
      </c>
      <c r="CO385" s="60">
        <v>-30674344.1006</v>
      </c>
      <c r="CP385" s="60">
        <v>62088614.981299996</v>
      </c>
      <c r="CQ385" s="60">
        <v>1014889589.3147</v>
      </c>
      <c r="CR385" s="60" t="s">
        <v>544</v>
      </c>
      <c r="CS385" s="60" t="s">
        <v>544</v>
      </c>
      <c r="CT385" s="60">
        <v>28098809.664299998</v>
      </c>
      <c r="CU385" s="60">
        <v>25803758.5535</v>
      </c>
      <c r="CV385" s="60">
        <v>-50960587.297300003</v>
      </c>
      <c r="CW385" s="60">
        <v>53902568.217799999</v>
      </c>
      <c r="CX385" s="60">
        <v>65709906.482000001</v>
      </c>
      <c r="CY385" s="60" t="s">
        <v>544</v>
      </c>
      <c r="CZ385" s="60">
        <f t="shared" si="10"/>
        <v>523.04499641034704</v>
      </c>
      <c r="DA385" s="60" t="str">
        <f t="shared" si="11"/>
        <v>Y</v>
      </c>
    </row>
    <row r="386" spans="1:105">
      <c r="A386" s="13" t="s">
        <v>1093</v>
      </c>
      <c r="B386" s="13">
        <v>1523632</v>
      </c>
      <c r="C386" s="13">
        <v>2022</v>
      </c>
      <c r="D386" s="13" t="s">
        <v>10</v>
      </c>
      <c r="E386" s="13" t="s">
        <v>507</v>
      </c>
      <c r="F386" s="84" t="s">
        <v>1812</v>
      </c>
      <c r="G386" s="60" t="s">
        <v>568</v>
      </c>
      <c r="H386" s="60" t="s">
        <v>1866</v>
      </c>
      <c r="I386" s="60" t="s">
        <v>1822</v>
      </c>
      <c r="J386" s="60" t="s">
        <v>1093</v>
      </c>
      <c r="K386" s="85">
        <v>1523632</v>
      </c>
      <c r="L386" s="60">
        <v>1356504000</v>
      </c>
      <c r="M386" s="60">
        <v>263711191.86219999</v>
      </c>
      <c r="N386" s="60">
        <v>17248391.296100002</v>
      </c>
      <c r="O386" s="60">
        <v>1982542.4286</v>
      </c>
      <c r="P386" s="60">
        <v>-4.922E-2</v>
      </c>
      <c r="Q386" s="60" t="s">
        <v>544</v>
      </c>
      <c r="R386" s="85" t="s">
        <v>544</v>
      </c>
      <c r="S386" s="85" t="s">
        <v>544</v>
      </c>
      <c r="T386" s="60">
        <v>75204222.467099994</v>
      </c>
      <c r="U386" s="60" t="s">
        <v>544</v>
      </c>
      <c r="V386" s="60" t="s">
        <v>544</v>
      </c>
      <c r="W386" s="60" t="s">
        <v>1823</v>
      </c>
      <c r="X386" s="60">
        <v>17129998.6369</v>
      </c>
      <c r="Y386" s="60">
        <v>203428138.1561</v>
      </c>
      <c r="Z386" s="60">
        <v>20.514700000000001</v>
      </c>
      <c r="AA386" s="60" t="s">
        <v>544</v>
      </c>
      <c r="AB386" s="60">
        <v>159663873.69330001</v>
      </c>
      <c r="AC386" s="60">
        <v>263711191.86219999</v>
      </c>
      <c r="AD386" s="60" t="s">
        <v>544</v>
      </c>
      <c r="AE386" s="60">
        <v>66851999.446800001</v>
      </c>
      <c r="AF386" s="60">
        <v>41.963090000000001</v>
      </c>
      <c r="AG386" s="60" t="s">
        <v>1824</v>
      </c>
      <c r="AH386" s="60" t="s">
        <v>544</v>
      </c>
      <c r="AI386" s="60">
        <v>36495266.232799999</v>
      </c>
      <c r="AJ386" s="60">
        <v>4817162.0747999996</v>
      </c>
      <c r="AK386" s="60">
        <v>6.9182300000000003</v>
      </c>
      <c r="AL386" s="60">
        <v>203428138.1561</v>
      </c>
      <c r="AM386" s="60">
        <v>10156107.2325</v>
      </c>
      <c r="AN386" s="60">
        <v>20684888.8948</v>
      </c>
      <c r="AO386" s="60">
        <v>198293.12390000001</v>
      </c>
      <c r="AP386" s="60">
        <v>36498765.5233</v>
      </c>
      <c r="AQ386" s="60">
        <v>263711191.86219999</v>
      </c>
      <c r="AR386" s="60">
        <v>11.74371</v>
      </c>
      <c r="AS386" s="60">
        <v>36498765.5233</v>
      </c>
      <c r="AT386" s="60">
        <v>75204222.467099994</v>
      </c>
      <c r="AU386" s="85">
        <v>1523632</v>
      </c>
      <c r="AV386" s="60" t="s">
        <v>544</v>
      </c>
      <c r="AW386" s="60" t="s">
        <v>544</v>
      </c>
      <c r="AX386" s="60">
        <v>1391162.3474999999</v>
      </c>
      <c r="AY386" s="60">
        <v>71669161.521599993</v>
      </c>
      <c r="AZ386" s="60" t="s">
        <v>544</v>
      </c>
      <c r="BA386" s="60" t="s">
        <v>544</v>
      </c>
      <c r="BB386" s="60" t="s">
        <v>1808</v>
      </c>
      <c r="BC386" s="60" t="s">
        <v>544</v>
      </c>
      <c r="BD386" s="60">
        <v>5542098.4071000004</v>
      </c>
      <c r="BE386" s="60" t="s">
        <v>544</v>
      </c>
      <c r="BF386" s="60" t="s">
        <v>544</v>
      </c>
      <c r="BG386" s="60">
        <v>1110247.0885999999</v>
      </c>
      <c r="BH386" s="60">
        <v>146873383.9887</v>
      </c>
      <c r="BI386" s="60">
        <v>6890102.8393000001</v>
      </c>
      <c r="BJ386" s="60" t="s">
        <v>544</v>
      </c>
      <c r="BK386" s="60">
        <v>9443807.2267000005</v>
      </c>
      <c r="BL386" s="85" t="s">
        <v>544</v>
      </c>
      <c r="BM386" s="60" t="s">
        <v>544</v>
      </c>
      <c r="BN386" s="60">
        <v>1311845.0978999999</v>
      </c>
      <c r="BO386" s="60">
        <v>261339256.1717</v>
      </c>
      <c r="BP386" s="60">
        <v>141331285.5817</v>
      </c>
      <c r="BQ386" s="60">
        <v>113760570.758</v>
      </c>
      <c r="BR386" s="60" t="s">
        <v>544</v>
      </c>
      <c r="BS386" s="60">
        <v>307159.93699999998</v>
      </c>
      <c r="BT386" s="60" t="s">
        <v>544</v>
      </c>
      <c r="BU386" s="60">
        <v>23950893.287900001</v>
      </c>
      <c r="BV386" s="60" t="s">
        <v>544</v>
      </c>
      <c r="BW386" s="60" t="s">
        <v>544</v>
      </c>
      <c r="BX386" s="60">
        <v>36495266.232799999</v>
      </c>
      <c r="BY386" s="60" t="s">
        <v>544</v>
      </c>
      <c r="BZ386" s="60" t="s">
        <v>544</v>
      </c>
      <c r="CA386" s="60" t="s">
        <v>544</v>
      </c>
      <c r="CB386" s="60" t="s">
        <v>544</v>
      </c>
      <c r="CC386" s="60">
        <v>20577382.9168</v>
      </c>
      <c r="CD386" s="60">
        <v>439160.94790000003</v>
      </c>
      <c r="CE386" s="60">
        <v>7015494.0794000002</v>
      </c>
      <c r="CF386" s="60">
        <v>36498765.5233</v>
      </c>
      <c r="CG386" s="60">
        <v>13863994.243799999</v>
      </c>
      <c r="CH386" s="60">
        <v>1766558.4476000001</v>
      </c>
      <c r="CI386" s="60" t="s">
        <v>1093</v>
      </c>
      <c r="CJ386" s="60">
        <v>22.86</v>
      </c>
      <c r="CK386" s="60">
        <v>37814887.5317</v>
      </c>
      <c r="CL386" s="60" t="s">
        <v>544</v>
      </c>
      <c r="CM386" s="85">
        <v>1523632</v>
      </c>
      <c r="CN386" s="60" t="s">
        <v>544</v>
      </c>
      <c r="CO386" s="60">
        <v>6890102.8393000001</v>
      </c>
      <c r="CP386" s="60">
        <v>18441843.7348</v>
      </c>
      <c r="CQ386" s="60">
        <v>203428138.1561</v>
      </c>
      <c r="CR386" s="60" t="s">
        <v>544</v>
      </c>
      <c r="CS386" s="60" t="s">
        <v>544</v>
      </c>
      <c r="CT386" s="60">
        <v>4588152.9572999999</v>
      </c>
      <c r="CU386" s="60">
        <v>4855654.2695000004</v>
      </c>
      <c r="CV386" s="60">
        <v>7015494.0794000002</v>
      </c>
      <c r="CW386" s="60">
        <v>9443807.2267000005</v>
      </c>
      <c r="CX386" s="60">
        <v>17129998.6369</v>
      </c>
      <c r="CY386" s="60">
        <v>22.86</v>
      </c>
      <c r="CZ386" s="60">
        <f t="shared" si="10"/>
        <v>5.1439000006826765</v>
      </c>
      <c r="DA386" s="60" t="str">
        <f t="shared" si="11"/>
        <v>Y</v>
      </c>
    </row>
    <row r="387" spans="1:105">
      <c r="A387" s="13" t="s">
        <v>1093</v>
      </c>
      <c r="B387" s="13">
        <v>1523632</v>
      </c>
      <c r="C387" s="13">
        <v>2023</v>
      </c>
      <c r="D387" s="13" t="s">
        <v>10</v>
      </c>
      <c r="E387" s="13" t="s">
        <v>507</v>
      </c>
      <c r="F387" s="84" t="s">
        <v>1804</v>
      </c>
      <c r="G387" s="60" t="s">
        <v>568</v>
      </c>
      <c r="H387" s="60" t="s">
        <v>1866</v>
      </c>
      <c r="I387" s="60" t="s">
        <v>1822</v>
      </c>
      <c r="J387" s="60" t="s">
        <v>1093</v>
      </c>
      <c r="K387" s="85">
        <v>1523632</v>
      </c>
      <c r="L387" s="60">
        <v>1412128000</v>
      </c>
      <c r="M387" s="60">
        <v>287099581.14410001</v>
      </c>
      <c r="N387" s="60">
        <v>23824055.622499999</v>
      </c>
      <c r="O387" s="60">
        <v>3206400.1948000002</v>
      </c>
      <c r="P387" s="60">
        <v>-0.88512999999999997</v>
      </c>
      <c r="Q387" s="60" t="s">
        <v>544</v>
      </c>
      <c r="R387" s="85" t="s">
        <v>544</v>
      </c>
      <c r="S387" s="85" t="s">
        <v>544</v>
      </c>
      <c r="T387" s="60">
        <v>93297889.631200001</v>
      </c>
      <c r="U387" s="60" t="s">
        <v>544</v>
      </c>
      <c r="V387" s="60" t="s">
        <v>544</v>
      </c>
      <c r="W387" s="60" t="s">
        <v>1823</v>
      </c>
      <c r="X387" s="60">
        <v>20514577.316100001</v>
      </c>
      <c r="Y387" s="60">
        <v>217065425.09259999</v>
      </c>
      <c r="Z387" s="60">
        <v>11.08325</v>
      </c>
      <c r="AA387" s="60" t="s">
        <v>544</v>
      </c>
      <c r="AB387" s="60">
        <v>186305249.4368</v>
      </c>
      <c r="AC387" s="60">
        <v>287099581.14410001</v>
      </c>
      <c r="AD387" s="60" t="s">
        <v>544</v>
      </c>
      <c r="AE387" s="60">
        <v>74046476.629999995</v>
      </c>
      <c r="AF387" s="60">
        <v>38.665260000000004</v>
      </c>
      <c r="AG387" s="60" t="s">
        <v>1824</v>
      </c>
      <c r="AH387" s="60" t="s">
        <v>544</v>
      </c>
      <c r="AI387" s="60">
        <v>43153946.239200003</v>
      </c>
      <c r="AJ387" s="60">
        <v>4751352.0100999996</v>
      </c>
      <c r="AK387" s="60">
        <v>7.4842599999999999</v>
      </c>
      <c r="AL387" s="60">
        <v>217065425.09259999</v>
      </c>
      <c r="AM387" s="60">
        <v>13699833.2841</v>
      </c>
      <c r="AN387" s="60">
        <v>23967592.4012</v>
      </c>
      <c r="AO387" s="60">
        <v>278127.92249999999</v>
      </c>
      <c r="AP387" s="60">
        <v>43194404.906300001</v>
      </c>
      <c r="AQ387" s="60">
        <v>287099581.14410001</v>
      </c>
      <c r="AR387" s="60">
        <v>13.843489999999999</v>
      </c>
      <c r="AS387" s="60">
        <v>43194404.906300001</v>
      </c>
      <c r="AT387" s="60">
        <v>93297889.631200001</v>
      </c>
      <c r="AU387" s="85">
        <v>1523632</v>
      </c>
      <c r="AV387" s="60" t="s">
        <v>544</v>
      </c>
      <c r="AW387" s="60" t="s">
        <v>544</v>
      </c>
      <c r="AX387" s="60">
        <v>1780384.6621000001</v>
      </c>
      <c r="AY387" s="60">
        <v>78797828.640100002</v>
      </c>
      <c r="AZ387" s="60" t="s">
        <v>544</v>
      </c>
      <c r="BA387" s="60" t="s">
        <v>544</v>
      </c>
      <c r="BB387" s="60" t="s">
        <v>1808</v>
      </c>
      <c r="BC387" s="60" t="s">
        <v>544</v>
      </c>
      <c r="BD387" s="60">
        <v>8690481.0300999992</v>
      </c>
      <c r="BE387" s="60" t="s">
        <v>544</v>
      </c>
      <c r="BF387" s="60" t="s">
        <v>544</v>
      </c>
      <c r="BG387" s="60">
        <v>1467897.3689999999</v>
      </c>
      <c r="BH387" s="60">
        <v>172095718.27129999</v>
      </c>
      <c r="BI387" s="60">
        <v>4427479.3635</v>
      </c>
      <c r="BJ387" s="60" t="s">
        <v>544</v>
      </c>
      <c r="BK387" s="60">
        <v>12237018.6622</v>
      </c>
      <c r="BL387" s="85" t="s">
        <v>544</v>
      </c>
      <c r="BM387" s="60" t="s">
        <v>544</v>
      </c>
      <c r="BN387" s="60">
        <v>1847476.9240999999</v>
      </c>
      <c r="BO387" s="60">
        <v>283197047.9034</v>
      </c>
      <c r="BP387" s="60">
        <v>163405237.24129999</v>
      </c>
      <c r="BQ387" s="60">
        <v>113250721.7353</v>
      </c>
      <c r="BR387" s="60" t="s">
        <v>544</v>
      </c>
      <c r="BS387" s="60">
        <v>875452.36439999996</v>
      </c>
      <c r="BT387" s="60" t="s">
        <v>544</v>
      </c>
      <c r="BU387" s="60">
        <v>28595128.691399999</v>
      </c>
      <c r="BV387" s="60" t="s">
        <v>544</v>
      </c>
      <c r="BW387" s="60" t="s">
        <v>544</v>
      </c>
      <c r="BX387" s="60">
        <v>43153946.239200003</v>
      </c>
      <c r="BY387" s="60" t="s">
        <v>544</v>
      </c>
      <c r="BZ387" s="60" t="s">
        <v>544</v>
      </c>
      <c r="CA387" s="60" t="s">
        <v>544</v>
      </c>
      <c r="CB387" s="60" t="s">
        <v>544</v>
      </c>
      <c r="CC387" s="60">
        <v>23909445.774099998</v>
      </c>
      <c r="CD387" s="60">
        <v>732525.51529999997</v>
      </c>
      <c r="CE387" s="60">
        <v>4427479.3635</v>
      </c>
      <c r="CF387" s="60">
        <v>43194404.906300001</v>
      </c>
      <c r="CG387" s="60">
        <v>15887041.025900001</v>
      </c>
      <c r="CH387" s="60">
        <v>311877.36339999997</v>
      </c>
      <c r="CI387" s="60" t="s">
        <v>1093</v>
      </c>
      <c r="CJ387" s="60">
        <v>23.16</v>
      </c>
      <c r="CK387" s="60">
        <v>44482169.717299998</v>
      </c>
      <c r="CL387" s="60" t="s">
        <v>544</v>
      </c>
      <c r="CM387" s="85">
        <v>1523632</v>
      </c>
      <c r="CN387" s="60" t="s">
        <v>544</v>
      </c>
      <c r="CO387" s="60">
        <v>4427479.3635</v>
      </c>
      <c r="CP387" s="60">
        <v>22362054.240200002</v>
      </c>
      <c r="CQ387" s="60">
        <v>217065425.09259999</v>
      </c>
      <c r="CR387" s="60" t="s">
        <v>544</v>
      </c>
      <c r="CS387" s="60" t="s">
        <v>544</v>
      </c>
      <c r="CT387" s="60">
        <v>5556662.4642000003</v>
      </c>
      <c r="CU387" s="60">
        <v>6680356.1979999999</v>
      </c>
      <c r="CV387" s="60">
        <v>4427479.3635</v>
      </c>
      <c r="CW387" s="60">
        <v>12237018.6622</v>
      </c>
      <c r="CX387" s="60">
        <v>20514577.316100001</v>
      </c>
      <c r="CY387" s="60">
        <v>23.16</v>
      </c>
      <c r="CZ387" s="60">
        <f t="shared" ref="CZ387:CZ450" si="12">IFERROR(L387/M387,"")</f>
        <v>4.9186000006430861</v>
      </c>
      <c r="DA387" s="60" t="str">
        <f t="shared" ref="DA387:DA450" si="13">IF(D387=0,"",IF(K387=B387,"Y",IF(ISERROR(MATCH(K387,B:B,0)),"N","N: parent data from row "&amp; MATCH(K387,B:B,0))))</f>
        <v>Y</v>
      </c>
    </row>
    <row r="388" spans="1:105">
      <c r="A388" s="13" t="s">
        <v>1094</v>
      </c>
      <c r="B388" s="13">
        <v>1506585</v>
      </c>
      <c r="C388" s="13">
        <v>2022</v>
      </c>
      <c r="D388" s="13" t="s">
        <v>10</v>
      </c>
      <c r="E388" s="13" t="s">
        <v>507</v>
      </c>
      <c r="F388" s="84" t="s">
        <v>1812</v>
      </c>
      <c r="G388" s="60" t="s">
        <v>568</v>
      </c>
      <c r="H388" s="60" t="s">
        <v>2335</v>
      </c>
      <c r="I388" s="60" t="s">
        <v>1822</v>
      </c>
      <c r="J388" s="60" t="s">
        <v>2336</v>
      </c>
      <c r="K388" s="85">
        <v>1511849</v>
      </c>
      <c r="L388" s="60">
        <v>4263800000</v>
      </c>
      <c r="M388" s="60">
        <v>828904138.77289999</v>
      </c>
      <c r="N388" s="60">
        <v>122572367.2537</v>
      </c>
      <c r="O388" s="60">
        <v>13608351.638</v>
      </c>
      <c r="P388" s="60">
        <v>-0.02</v>
      </c>
      <c r="Q388" s="60" t="s">
        <v>544</v>
      </c>
      <c r="R388" s="85">
        <v>294</v>
      </c>
      <c r="S388" s="85" t="s">
        <v>544</v>
      </c>
      <c r="T388" s="60">
        <v>384610898.29460001</v>
      </c>
      <c r="U388" s="60" t="s">
        <v>544</v>
      </c>
      <c r="V388" s="60" t="s">
        <v>544</v>
      </c>
      <c r="W388" s="60" t="s">
        <v>1823</v>
      </c>
      <c r="X388" s="60">
        <v>62170726.4833</v>
      </c>
      <c r="Y388" s="60">
        <v>450436439.21780002</v>
      </c>
      <c r="Z388" s="60">
        <v>27.39</v>
      </c>
      <c r="AA388" s="60" t="s">
        <v>544</v>
      </c>
      <c r="AB388" s="60" t="s">
        <v>544</v>
      </c>
      <c r="AC388" s="60">
        <v>828904138.77289999</v>
      </c>
      <c r="AD388" s="60" t="s">
        <v>544</v>
      </c>
      <c r="AE388" s="60">
        <v>159159392.65759999</v>
      </c>
      <c r="AF388" s="60">
        <v>35.22</v>
      </c>
      <c r="AG388" s="60" t="s">
        <v>1824</v>
      </c>
      <c r="AH388" s="60" t="s">
        <v>544</v>
      </c>
      <c r="AI388" s="60" t="s">
        <v>544</v>
      </c>
      <c r="AJ388" s="60" t="s">
        <v>544</v>
      </c>
      <c r="AK388" s="60">
        <v>8.73</v>
      </c>
      <c r="AL388" s="60">
        <v>450436439.21780002</v>
      </c>
      <c r="AM388" s="60">
        <v>115845953.44410001</v>
      </c>
      <c r="AN388" s="60">
        <v>45238048.945200004</v>
      </c>
      <c r="AO388" s="60">
        <v>3149361.3791</v>
      </c>
      <c r="AP388" s="60">
        <v>167557689.66850001</v>
      </c>
      <c r="AQ388" s="60">
        <v>828904138.77289999</v>
      </c>
      <c r="AR388" s="60">
        <v>22.54</v>
      </c>
      <c r="AS388" s="60">
        <v>167557689.66850001</v>
      </c>
      <c r="AT388" s="60">
        <v>384610898.29460001</v>
      </c>
      <c r="AU388" s="85">
        <v>1506585</v>
      </c>
      <c r="AV388" s="60" t="s">
        <v>544</v>
      </c>
      <c r="AW388" s="60" t="s">
        <v>544</v>
      </c>
      <c r="AX388" s="60" t="s">
        <v>544</v>
      </c>
      <c r="AY388" s="60">
        <v>159159392.65759999</v>
      </c>
      <c r="AZ388" s="60">
        <v>1341394.6614999999</v>
      </c>
      <c r="BA388" s="60" t="s">
        <v>544</v>
      </c>
      <c r="BB388" s="60" t="s">
        <v>1808</v>
      </c>
      <c r="BC388" s="60" t="s">
        <v>544</v>
      </c>
      <c r="BD388" s="60">
        <v>44440988.349200003</v>
      </c>
      <c r="BE388" s="60" t="s">
        <v>544</v>
      </c>
      <c r="BF388" s="60" t="s">
        <v>544</v>
      </c>
      <c r="BG388" s="60">
        <v>10964443.319800001</v>
      </c>
      <c r="BH388" s="60">
        <v>543770290.95210004</v>
      </c>
      <c r="BI388" s="60">
        <v>41174983.956100002</v>
      </c>
      <c r="BJ388" s="60" t="s">
        <v>544</v>
      </c>
      <c r="BK388" s="60">
        <v>16990999.045200001</v>
      </c>
      <c r="BL388" s="85" t="s">
        <v>544</v>
      </c>
      <c r="BM388" s="60" t="s">
        <v>544</v>
      </c>
      <c r="BN388" s="60">
        <v>9739691.6722999997</v>
      </c>
      <c r="BO388" s="60">
        <v>810532864.06159997</v>
      </c>
      <c r="BP388" s="60">
        <v>499329302.60290003</v>
      </c>
      <c r="BQ388" s="60">
        <v>288808102.76300001</v>
      </c>
      <c r="BR388" s="60" t="s">
        <v>544</v>
      </c>
      <c r="BS388" s="60">
        <v>6765294.8142999997</v>
      </c>
      <c r="BT388" s="60" t="s">
        <v>544</v>
      </c>
      <c r="BU388" s="60">
        <v>75954042.642399997</v>
      </c>
      <c r="BV388" s="60" t="s">
        <v>544</v>
      </c>
      <c r="BW388" s="60" t="s">
        <v>544</v>
      </c>
      <c r="BX388" s="60" t="s">
        <v>544</v>
      </c>
      <c r="BY388" s="60" t="s">
        <v>544</v>
      </c>
      <c r="BZ388" s="60" t="s">
        <v>544</v>
      </c>
      <c r="CA388" s="60" t="s">
        <v>544</v>
      </c>
      <c r="CB388" s="60" t="s">
        <v>544</v>
      </c>
      <c r="CC388" s="60">
        <v>40436244.867200002</v>
      </c>
      <c r="CD388" s="60">
        <v>8165010.9828000003</v>
      </c>
      <c r="CE388" s="60">
        <v>41174983.956100002</v>
      </c>
      <c r="CF388" s="60">
        <v>167557689.66850001</v>
      </c>
      <c r="CG388" s="60">
        <v>31454732.7861</v>
      </c>
      <c r="CH388" s="60">
        <v>3596492.9328999999</v>
      </c>
      <c r="CI388" s="60" t="s">
        <v>2336</v>
      </c>
      <c r="CJ388" s="60" t="s">
        <v>544</v>
      </c>
      <c r="CK388" s="60">
        <v>107408775.4285</v>
      </c>
      <c r="CL388" s="60" t="s">
        <v>544</v>
      </c>
      <c r="CM388" s="85">
        <v>1511849</v>
      </c>
      <c r="CN388" s="60" t="s">
        <v>544</v>
      </c>
      <c r="CO388" s="60">
        <v>41174983.956100002</v>
      </c>
      <c r="CP388" s="60">
        <v>71910418.155699998</v>
      </c>
      <c r="CQ388" s="60">
        <v>450436439.21780002</v>
      </c>
      <c r="CR388" s="60" t="s">
        <v>544</v>
      </c>
      <c r="CS388" s="60" t="s">
        <v>544</v>
      </c>
      <c r="CT388" s="60">
        <v>6434806.2745000003</v>
      </c>
      <c r="CU388" s="60">
        <v>10556192.7706</v>
      </c>
      <c r="CV388" s="60">
        <v>41174983.956100002</v>
      </c>
      <c r="CW388" s="60">
        <v>16990999.045200001</v>
      </c>
      <c r="CX388" s="60">
        <v>62170726.4833</v>
      </c>
      <c r="CY388" s="60" t="s">
        <v>544</v>
      </c>
      <c r="CZ388" s="60">
        <f t="shared" si="12"/>
        <v>5.1439000006829252</v>
      </c>
      <c r="DA388" s="60" t="str">
        <f t="shared" si="13"/>
        <v>N</v>
      </c>
    </row>
    <row r="389" spans="1:105">
      <c r="A389" s="13" t="s">
        <v>1094</v>
      </c>
      <c r="B389" s="13">
        <v>1506585</v>
      </c>
      <c r="C389" s="13">
        <v>2023</v>
      </c>
      <c r="D389" s="13" t="s">
        <v>10</v>
      </c>
      <c r="E389" s="13" t="s">
        <v>507</v>
      </c>
      <c r="F389" s="84" t="s">
        <v>1804</v>
      </c>
      <c r="G389" s="60" t="s">
        <v>568</v>
      </c>
      <c r="H389" s="60" t="s">
        <v>2335</v>
      </c>
      <c r="I389" s="60" t="s">
        <v>1822</v>
      </c>
      <c r="J389" s="60" t="s">
        <v>2336</v>
      </c>
      <c r="K389" s="85">
        <v>1511849</v>
      </c>
      <c r="L389" s="60">
        <v>7744700000</v>
      </c>
      <c r="M389" s="60">
        <v>1574574065.585</v>
      </c>
      <c r="N389" s="60">
        <v>166266823.8712</v>
      </c>
      <c r="O389" s="60">
        <v>21754157.684300002</v>
      </c>
      <c r="P389" s="60">
        <v>-0.02</v>
      </c>
      <c r="Q389" s="60" t="s">
        <v>544</v>
      </c>
      <c r="R389" s="85">
        <v>561</v>
      </c>
      <c r="S389" s="85" t="s">
        <v>544</v>
      </c>
      <c r="T389" s="60">
        <v>630484284.06340003</v>
      </c>
      <c r="U389" s="60" t="s">
        <v>544</v>
      </c>
      <c r="V389" s="60" t="s">
        <v>544</v>
      </c>
      <c r="W389" s="60" t="s">
        <v>1823</v>
      </c>
      <c r="X389" s="60">
        <v>110153295.6388</v>
      </c>
      <c r="Y389" s="60">
        <v>846216402.93079996</v>
      </c>
      <c r="Z389" s="60">
        <v>29.07</v>
      </c>
      <c r="AA389" s="60" t="s">
        <v>544</v>
      </c>
      <c r="AB389" s="60" t="s">
        <v>544</v>
      </c>
      <c r="AC389" s="60">
        <v>1574574065.585</v>
      </c>
      <c r="AD389" s="60" t="s">
        <v>544</v>
      </c>
      <c r="AE389" s="60">
        <v>310291546.3344</v>
      </c>
      <c r="AF389" s="60">
        <v>37.01</v>
      </c>
      <c r="AG389" s="60" t="s">
        <v>1824</v>
      </c>
      <c r="AH389" s="60" t="s">
        <v>544</v>
      </c>
      <c r="AI389" s="60">
        <v>295775220.55250001</v>
      </c>
      <c r="AJ389" s="60" t="s">
        <v>544</v>
      </c>
      <c r="AK389" s="60">
        <v>8.86</v>
      </c>
      <c r="AL389" s="60">
        <v>846216402.93079996</v>
      </c>
      <c r="AM389" s="60">
        <v>231915585.70539999</v>
      </c>
      <c r="AN389" s="60">
        <v>88378806.966000006</v>
      </c>
      <c r="AO389" s="60">
        <v>11019395.761600001</v>
      </c>
      <c r="AP389" s="60">
        <v>317488716.25980002</v>
      </c>
      <c r="AQ389" s="60">
        <v>1574574065.585</v>
      </c>
      <c r="AR389" s="60">
        <v>17.670000000000002</v>
      </c>
      <c r="AS389" s="60">
        <v>317488716.25980002</v>
      </c>
      <c r="AT389" s="60">
        <v>630463953.07490003</v>
      </c>
      <c r="AU389" s="85">
        <v>1506585</v>
      </c>
      <c r="AV389" s="60" t="s">
        <v>544</v>
      </c>
      <c r="AW389" s="60" t="s">
        <v>544</v>
      </c>
      <c r="AX389" s="60" t="s">
        <v>544</v>
      </c>
      <c r="AY389" s="60">
        <v>310291546.3344</v>
      </c>
      <c r="AZ389" s="60">
        <v>45887041.021899998</v>
      </c>
      <c r="BA389" s="60">
        <v>20330.988499999999</v>
      </c>
      <c r="BB389" s="60" t="s">
        <v>1808</v>
      </c>
      <c r="BC389" s="60" t="s">
        <v>544</v>
      </c>
      <c r="BD389" s="60">
        <v>68556093.188299999</v>
      </c>
      <c r="BE389" s="60" t="s">
        <v>544</v>
      </c>
      <c r="BF389" s="60" t="s">
        <v>544</v>
      </c>
      <c r="BG389" s="60">
        <v>20209002.559099998</v>
      </c>
      <c r="BH389" s="60">
        <v>940775830.39779997</v>
      </c>
      <c r="BI389" s="60">
        <v>75102671.482099995</v>
      </c>
      <c r="BJ389" s="60" t="s">
        <v>544</v>
      </c>
      <c r="BK389" s="60">
        <v>31086081.4012</v>
      </c>
      <c r="BL389" s="85" t="s">
        <v>544</v>
      </c>
      <c r="BM389" s="60" t="s">
        <v>544</v>
      </c>
      <c r="BN389" s="60">
        <v>18074248.7676</v>
      </c>
      <c r="BO389" s="60">
        <v>1532509250.3992</v>
      </c>
      <c r="BP389" s="60">
        <v>872219737.20949996</v>
      </c>
      <c r="BQ389" s="60">
        <v>571809051.28129995</v>
      </c>
      <c r="BR389" s="60" t="s">
        <v>544</v>
      </c>
      <c r="BS389" s="60">
        <v>15817509.0452</v>
      </c>
      <c r="BT389" s="60" t="s">
        <v>544</v>
      </c>
      <c r="BU389" s="60">
        <v>136888545.50319999</v>
      </c>
      <c r="BV389" s="60" t="s">
        <v>544</v>
      </c>
      <c r="BW389" s="60" t="s">
        <v>544</v>
      </c>
      <c r="BX389" s="60">
        <v>295775220.55250001</v>
      </c>
      <c r="BY389" s="60" t="s">
        <v>544</v>
      </c>
      <c r="BZ389" s="60" t="s">
        <v>544</v>
      </c>
      <c r="CA389" s="60" t="s">
        <v>544</v>
      </c>
      <c r="CB389" s="60" t="s">
        <v>544</v>
      </c>
      <c r="CC389" s="60">
        <v>75732932.125300005</v>
      </c>
      <c r="CD389" s="60">
        <v>14170698.977499999</v>
      </c>
      <c r="CE389" s="60">
        <v>75102671.482099995</v>
      </c>
      <c r="CF389" s="60">
        <v>317488716.25980002</v>
      </c>
      <c r="CG389" s="60">
        <v>61643557.1017</v>
      </c>
      <c r="CH389" s="60">
        <v>11283698.612</v>
      </c>
      <c r="CI389" s="60" t="s">
        <v>2336</v>
      </c>
      <c r="CJ389" s="60">
        <v>27.45</v>
      </c>
      <c r="CK389" s="60">
        <v>198532102.6049</v>
      </c>
      <c r="CL389" s="60" t="s">
        <v>544</v>
      </c>
      <c r="CM389" s="85">
        <v>1511849</v>
      </c>
      <c r="CN389" s="60" t="s">
        <v>544</v>
      </c>
      <c r="CO389" s="60">
        <v>75102671.482099995</v>
      </c>
      <c r="CP389" s="60">
        <v>128227544.4064</v>
      </c>
      <c r="CQ389" s="60">
        <v>846216402.93079996</v>
      </c>
      <c r="CR389" s="60" t="s">
        <v>544</v>
      </c>
      <c r="CS389" s="60" t="s">
        <v>544</v>
      </c>
      <c r="CT389" s="60">
        <v>12991501.645099999</v>
      </c>
      <c r="CU389" s="60">
        <v>18094579.756099999</v>
      </c>
      <c r="CV389" s="60">
        <v>75102671.482099995</v>
      </c>
      <c r="CW389" s="60">
        <v>31086081.4012</v>
      </c>
      <c r="CX389" s="60">
        <v>110153295.6388</v>
      </c>
      <c r="CY389" s="60">
        <v>27.45</v>
      </c>
      <c r="CZ389" s="60">
        <f t="shared" si="12"/>
        <v>4.9186000006437416</v>
      </c>
      <c r="DA389" s="60" t="str">
        <f t="shared" si="13"/>
        <v>N</v>
      </c>
    </row>
    <row r="390" spans="1:105">
      <c r="A390" s="13" t="s">
        <v>1095</v>
      </c>
      <c r="B390" s="13">
        <v>1506584</v>
      </c>
      <c r="C390" s="13">
        <v>2022</v>
      </c>
      <c r="D390" s="13" t="s">
        <v>10</v>
      </c>
      <c r="E390" s="13" t="s">
        <v>507</v>
      </c>
      <c r="F390" s="84" t="s">
        <v>1812</v>
      </c>
      <c r="G390" s="60" t="s">
        <v>568</v>
      </c>
      <c r="H390" s="60" t="s">
        <v>2335</v>
      </c>
      <c r="I390" s="60" t="s">
        <v>1822</v>
      </c>
      <c r="J390" s="60" t="s">
        <v>2336</v>
      </c>
      <c r="K390" s="85">
        <v>1511849</v>
      </c>
      <c r="L390" s="60">
        <v>2037200000</v>
      </c>
      <c r="M390" s="60">
        <v>396041913.67049998</v>
      </c>
      <c r="N390" s="60">
        <v>41252745.965499997</v>
      </c>
      <c r="O390" s="60">
        <v>6590330.2933</v>
      </c>
      <c r="P390" s="60">
        <v>-0.01</v>
      </c>
      <c r="Q390" s="60" t="s">
        <v>544</v>
      </c>
      <c r="R390" s="85">
        <v>346</v>
      </c>
      <c r="S390" s="85" t="s">
        <v>544</v>
      </c>
      <c r="T390" s="60">
        <v>170512646.02410001</v>
      </c>
      <c r="U390" s="60" t="s">
        <v>544</v>
      </c>
      <c r="V390" s="60" t="s">
        <v>544</v>
      </c>
      <c r="W390" s="60" t="s">
        <v>1823</v>
      </c>
      <c r="X390" s="60">
        <v>32193471.875</v>
      </c>
      <c r="Y390" s="60">
        <v>240401251.9364</v>
      </c>
      <c r="Z390" s="60">
        <v>29.52</v>
      </c>
      <c r="AA390" s="60" t="s">
        <v>544</v>
      </c>
      <c r="AB390" s="60" t="s">
        <v>544</v>
      </c>
      <c r="AC390" s="60">
        <v>396041913.67049998</v>
      </c>
      <c r="AD390" s="60" t="s">
        <v>544</v>
      </c>
      <c r="AE390" s="60">
        <v>87948832.586199999</v>
      </c>
      <c r="AF390" s="60">
        <v>35.08</v>
      </c>
      <c r="AG390" s="60" t="s">
        <v>1824</v>
      </c>
      <c r="AH390" s="60" t="s">
        <v>544</v>
      </c>
      <c r="AI390" s="60" t="s">
        <v>544</v>
      </c>
      <c r="AJ390" s="60" t="s">
        <v>544</v>
      </c>
      <c r="AK390" s="60">
        <v>9.67</v>
      </c>
      <c r="AL390" s="60">
        <v>240401251.9364</v>
      </c>
      <c r="AM390" s="60">
        <v>39755827.285300002</v>
      </c>
      <c r="AN390" s="60">
        <v>21326231.067000002</v>
      </c>
      <c r="AO390" s="60">
        <v>1827407.22</v>
      </c>
      <c r="AP390" s="60">
        <v>66467077.500500001</v>
      </c>
      <c r="AQ390" s="60">
        <v>396041913.67049998</v>
      </c>
      <c r="AR390" s="60">
        <v>15.96</v>
      </c>
      <c r="AS390" s="60">
        <v>66467077.500500001</v>
      </c>
      <c r="AT390" s="60">
        <v>170532086.52649999</v>
      </c>
      <c r="AU390" s="85">
        <v>1506584</v>
      </c>
      <c r="AV390" s="60" t="s">
        <v>544</v>
      </c>
      <c r="AW390" s="60" t="s">
        <v>544</v>
      </c>
      <c r="AX390" s="60" t="s">
        <v>544</v>
      </c>
      <c r="AY390" s="60">
        <v>87948832.586199999</v>
      </c>
      <c r="AZ390" s="60">
        <v>466572.05619999999</v>
      </c>
      <c r="BA390" s="60">
        <v>-19440.5023</v>
      </c>
      <c r="BB390" s="60" t="s">
        <v>1808</v>
      </c>
      <c r="BC390" s="60" t="s">
        <v>544</v>
      </c>
      <c r="BD390" s="60">
        <v>20218122.433600001</v>
      </c>
      <c r="BE390" s="60" t="s">
        <v>544</v>
      </c>
      <c r="BF390" s="60" t="s">
        <v>544</v>
      </c>
      <c r="BG390" s="60">
        <v>7970605.9594000001</v>
      </c>
      <c r="BH390" s="60">
        <v>258461478.6103</v>
      </c>
      <c r="BI390" s="60">
        <v>17360368.589600001</v>
      </c>
      <c r="BJ390" s="60" t="s">
        <v>544</v>
      </c>
      <c r="BK390" s="60">
        <v>16116176.4399</v>
      </c>
      <c r="BL390" s="85" t="s">
        <v>544</v>
      </c>
      <c r="BM390" s="60" t="s">
        <v>544</v>
      </c>
      <c r="BN390" s="60">
        <v>7912284.4523999998</v>
      </c>
      <c r="BO390" s="60">
        <v>384824743.82029998</v>
      </c>
      <c r="BP390" s="60">
        <v>238243356.1767</v>
      </c>
      <c r="BQ390" s="60">
        <v>137094422.50170001</v>
      </c>
      <c r="BR390" s="60" t="s">
        <v>544</v>
      </c>
      <c r="BS390" s="60">
        <v>4860125.585</v>
      </c>
      <c r="BT390" s="60" t="s">
        <v>544</v>
      </c>
      <c r="BU390" s="60">
        <v>39133731.2104</v>
      </c>
      <c r="BV390" s="60" t="s">
        <v>544</v>
      </c>
      <c r="BW390" s="60" t="s">
        <v>544</v>
      </c>
      <c r="BX390" s="60" t="s">
        <v>544</v>
      </c>
      <c r="BY390" s="60" t="s">
        <v>544</v>
      </c>
      <c r="BZ390" s="60" t="s">
        <v>544</v>
      </c>
      <c r="CA390" s="60" t="s">
        <v>544</v>
      </c>
      <c r="CB390" s="60" t="s">
        <v>544</v>
      </c>
      <c r="CC390" s="60">
        <v>19518264.349399999</v>
      </c>
      <c r="CD390" s="60">
        <v>4276910.5148</v>
      </c>
      <c r="CE390" s="60">
        <v>17360368.589600001</v>
      </c>
      <c r="CF390" s="60">
        <v>66467077.500500001</v>
      </c>
      <c r="CG390" s="60">
        <v>14385971.7316</v>
      </c>
      <c r="CH390" s="60">
        <v>3382647.4071999998</v>
      </c>
      <c r="CI390" s="60" t="s">
        <v>2336</v>
      </c>
      <c r="CJ390" s="60" t="s">
        <v>544</v>
      </c>
      <c r="CK390" s="60">
        <v>53519702.942000002</v>
      </c>
      <c r="CL390" s="60" t="s">
        <v>544</v>
      </c>
      <c r="CM390" s="85">
        <v>1511849</v>
      </c>
      <c r="CN390" s="60" t="s">
        <v>544</v>
      </c>
      <c r="CO390" s="60">
        <v>17360368.589600001</v>
      </c>
      <c r="CP390" s="60">
        <v>40105756.327399999</v>
      </c>
      <c r="CQ390" s="60">
        <v>240401251.9364</v>
      </c>
      <c r="CR390" s="60" t="s">
        <v>544</v>
      </c>
      <c r="CS390" s="60" t="s">
        <v>544</v>
      </c>
      <c r="CT390" s="60">
        <v>7698438.9265999999</v>
      </c>
      <c r="CU390" s="60">
        <v>8417737.5131999999</v>
      </c>
      <c r="CV390" s="60">
        <v>17360368.589600001</v>
      </c>
      <c r="CW390" s="60">
        <v>16116176.4399</v>
      </c>
      <c r="CX390" s="60">
        <v>32193471.875</v>
      </c>
      <c r="CY390" s="60" t="s">
        <v>544</v>
      </c>
      <c r="CZ390" s="60">
        <f t="shared" si="12"/>
        <v>5.1439000006825415</v>
      </c>
      <c r="DA390" s="60" t="str">
        <f t="shared" si="13"/>
        <v>N</v>
      </c>
    </row>
    <row r="391" spans="1:105">
      <c r="A391" s="13" t="s">
        <v>1095</v>
      </c>
      <c r="B391" s="13">
        <v>1506584</v>
      </c>
      <c r="C391" s="13">
        <v>2023</v>
      </c>
      <c r="D391" s="13" t="s">
        <v>10</v>
      </c>
      <c r="E391" s="13" t="s">
        <v>507</v>
      </c>
      <c r="F391" s="84" t="s">
        <v>1804</v>
      </c>
      <c r="G391" s="60" t="s">
        <v>568</v>
      </c>
      <c r="H391" s="60" t="s">
        <v>2335</v>
      </c>
      <c r="I391" s="60" t="s">
        <v>1822</v>
      </c>
      <c r="J391" s="60" t="s">
        <v>2336</v>
      </c>
      <c r="K391" s="85">
        <v>1511849</v>
      </c>
      <c r="L391" s="60">
        <v>2795800000</v>
      </c>
      <c r="M391" s="60">
        <v>568413776.20340002</v>
      </c>
      <c r="N391" s="60">
        <v>47716829.986000001</v>
      </c>
      <c r="O391" s="60">
        <v>13093156.5876</v>
      </c>
      <c r="P391" s="60">
        <v>0</v>
      </c>
      <c r="Q391" s="60" t="s">
        <v>544</v>
      </c>
      <c r="R391" s="85">
        <v>368</v>
      </c>
      <c r="S391" s="85" t="s">
        <v>544</v>
      </c>
      <c r="T391" s="60">
        <v>210100435.0557</v>
      </c>
      <c r="U391" s="60" t="s">
        <v>544</v>
      </c>
      <c r="V391" s="60" t="s">
        <v>544</v>
      </c>
      <c r="W391" s="60" t="s">
        <v>1823</v>
      </c>
      <c r="X391" s="60">
        <v>43589639.3226</v>
      </c>
      <c r="Y391" s="60">
        <v>358780953.88300002</v>
      </c>
      <c r="Z391" s="60">
        <v>26.45</v>
      </c>
      <c r="AA391" s="60" t="s">
        <v>544</v>
      </c>
      <c r="AB391" s="60" t="s">
        <v>544</v>
      </c>
      <c r="AC391" s="60">
        <v>568413776.20340002</v>
      </c>
      <c r="AD391" s="60" t="s">
        <v>544</v>
      </c>
      <c r="AE391" s="60">
        <v>98869597.026899993</v>
      </c>
      <c r="AF391" s="60">
        <v>42.57</v>
      </c>
      <c r="AG391" s="60" t="s">
        <v>1824</v>
      </c>
      <c r="AH391" s="60" t="s">
        <v>544</v>
      </c>
      <c r="AI391" s="60">
        <v>80124425.6391</v>
      </c>
      <c r="AJ391" s="60" t="s">
        <v>544</v>
      </c>
      <c r="AK391" s="60">
        <v>9.17</v>
      </c>
      <c r="AL391" s="60">
        <v>358780953.88300002</v>
      </c>
      <c r="AM391" s="60">
        <v>57861993.2425</v>
      </c>
      <c r="AN391" s="60">
        <v>34217053.628700003</v>
      </c>
      <c r="AO391" s="60">
        <v>3069979.2620000001</v>
      </c>
      <c r="AP391" s="60">
        <v>86955637.771699995</v>
      </c>
      <c r="AQ391" s="60">
        <v>568413776.20340002</v>
      </c>
      <c r="AR391" s="60">
        <v>15.44</v>
      </c>
      <c r="AS391" s="60">
        <v>86955637.771699995</v>
      </c>
      <c r="AT391" s="60">
        <v>210120766.0442</v>
      </c>
      <c r="AU391" s="85">
        <v>1506584</v>
      </c>
      <c r="AV391" s="60" t="s">
        <v>544</v>
      </c>
      <c r="AW391" s="60" t="s">
        <v>544</v>
      </c>
      <c r="AX391" s="60" t="s">
        <v>544</v>
      </c>
      <c r="AY391" s="60">
        <v>98869597.026899993</v>
      </c>
      <c r="AZ391" s="60">
        <v>18562192.4914</v>
      </c>
      <c r="BA391" s="60">
        <v>-20330.988499999999</v>
      </c>
      <c r="BB391" s="60" t="s">
        <v>1808</v>
      </c>
      <c r="BC391" s="60" t="s">
        <v>544</v>
      </c>
      <c r="BD391" s="60">
        <v>26857235.795299999</v>
      </c>
      <c r="BE391" s="60" t="s">
        <v>544</v>
      </c>
      <c r="BF391" s="60" t="s">
        <v>544</v>
      </c>
      <c r="BG391" s="60">
        <v>11283698.612</v>
      </c>
      <c r="BH391" s="60">
        <v>308970032.08249998</v>
      </c>
      <c r="BI391" s="60">
        <v>20554629.363400001</v>
      </c>
      <c r="BJ391" s="60" t="s">
        <v>544</v>
      </c>
      <c r="BK391" s="60">
        <v>20452974.420899998</v>
      </c>
      <c r="BL391" s="85" t="s">
        <v>544</v>
      </c>
      <c r="BM391" s="60" t="s">
        <v>544</v>
      </c>
      <c r="BN391" s="60">
        <v>10511121.0493</v>
      </c>
      <c r="BO391" s="60">
        <v>552209978.37689996</v>
      </c>
      <c r="BP391" s="60">
        <v>282112796.28719997</v>
      </c>
      <c r="BQ391" s="60">
        <v>238889114.75749999</v>
      </c>
      <c r="BR391" s="60" t="s">
        <v>544</v>
      </c>
      <c r="BS391" s="60">
        <v>6749888.1787</v>
      </c>
      <c r="BT391" s="60" t="s">
        <v>544</v>
      </c>
      <c r="BU391" s="60">
        <v>52636929.200599998</v>
      </c>
      <c r="BV391" s="60" t="s">
        <v>544</v>
      </c>
      <c r="BW391" s="60" t="s">
        <v>544</v>
      </c>
      <c r="BX391" s="60">
        <v>80124425.6391</v>
      </c>
      <c r="BY391" s="60" t="s">
        <v>544</v>
      </c>
      <c r="BZ391" s="60" t="s">
        <v>544</v>
      </c>
      <c r="CA391" s="60" t="s">
        <v>544</v>
      </c>
      <c r="CB391" s="60" t="s">
        <v>544</v>
      </c>
      <c r="CC391" s="60">
        <v>30943764.481800001</v>
      </c>
      <c r="CD391" s="60">
        <v>5895986.6621000003</v>
      </c>
      <c r="CE391" s="60">
        <v>20554629.363400001</v>
      </c>
      <c r="CF391" s="60">
        <v>86955637.771699995</v>
      </c>
      <c r="CG391" s="60">
        <v>25169763.750599999</v>
      </c>
      <c r="CH391" s="60">
        <v>6932867.0751</v>
      </c>
      <c r="CI391" s="60" t="s">
        <v>2336</v>
      </c>
      <c r="CJ391" s="60">
        <v>21.65</v>
      </c>
      <c r="CK391" s="60">
        <v>77806692.951199993</v>
      </c>
      <c r="CL391" s="60" t="s">
        <v>544</v>
      </c>
      <c r="CM391" s="85">
        <v>1511849</v>
      </c>
      <c r="CN391" s="60" t="s">
        <v>544</v>
      </c>
      <c r="CO391" s="60">
        <v>20554629.363400001</v>
      </c>
      <c r="CP391" s="60">
        <v>54100760.3719</v>
      </c>
      <c r="CQ391" s="60">
        <v>358780953.88300002</v>
      </c>
      <c r="CR391" s="60" t="s">
        <v>544</v>
      </c>
      <c r="CS391" s="60" t="s">
        <v>544</v>
      </c>
      <c r="CT391" s="60">
        <v>9819867.4407000002</v>
      </c>
      <c r="CU391" s="60">
        <v>10633106.9803</v>
      </c>
      <c r="CV391" s="60">
        <v>20554629.363400001</v>
      </c>
      <c r="CW391" s="60">
        <v>20452974.420899998</v>
      </c>
      <c r="CX391" s="60">
        <v>43589639.3226</v>
      </c>
      <c r="CY391" s="60">
        <v>21.65</v>
      </c>
      <c r="CZ391" s="60">
        <f t="shared" si="12"/>
        <v>4.9186000006438206</v>
      </c>
      <c r="DA391" s="60" t="str">
        <f t="shared" si="13"/>
        <v>N</v>
      </c>
    </row>
    <row r="392" spans="1:105">
      <c r="A392" s="13" t="s">
        <v>1096</v>
      </c>
      <c r="B392" s="13">
        <v>1513786</v>
      </c>
      <c r="C392" s="13">
        <v>2022</v>
      </c>
      <c r="D392" s="13" t="s">
        <v>10</v>
      </c>
      <c r="E392" s="13" t="s">
        <v>507</v>
      </c>
      <c r="F392" s="84" t="s">
        <v>1812</v>
      </c>
      <c r="G392" s="60" t="s">
        <v>568</v>
      </c>
      <c r="H392" s="60" t="s">
        <v>2339</v>
      </c>
      <c r="I392" s="60" t="s">
        <v>1822</v>
      </c>
      <c r="J392" s="60" t="s">
        <v>1096</v>
      </c>
      <c r="K392" s="85">
        <v>1513786</v>
      </c>
      <c r="L392" s="60">
        <v>1184656047</v>
      </c>
      <c r="M392" s="60">
        <v>230303086.53799999</v>
      </c>
      <c r="N392" s="60">
        <v>5758992.5924000004</v>
      </c>
      <c r="O392" s="60">
        <v>2239336.6897999998</v>
      </c>
      <c r="P392" s="60">
        <v>0.02</v>
      </c>
      <c r="Q392" s="60" t="s">
        <v>544</v>
      </c>
      <c r="R392" s="85" t="s">
        <v>544</v>
      </c>
      <c r="S392" s="85" t="s">
        <v>544</v>
      </c>
      <c r="T392" s="60">
        <v>56084281.7632</v>
      </c>
      <c r="U392" s="60" t="s">
        <v>544</v>
      </c>
      <c r="V392" s="60" t="s">
        <v>544</v>
      </c>
      <c r="W392" s="60" t="s">
        <v>1823</v>
      </c>
      <c r="X392" s="60">
        <v>15352640.018200001</v>
      </c>
      <c r="Y392" s="60">
        <v>129755744.068</v>
      </c>
      <c r="Z392" s="60">
        <v>21.64</v>
      </c>
      <c r="AA392" s="60" t="s">
        <v>544</v>
      </c>
      <c r="AB392" s="60">
        <v>131475821.0522</v>
      </c>
      <c r="AC392" s="60">
        <v>230303086.53799999</v>
      </c>
      <c r="AD392" s="60" t="s">
        <v>544</v>
      </c>
      <c r="AE392" s="60">
        <v>48060103.611500002</v>
      </c>
      <c r="AF392" s="60">
        <v>49.7</v>
      </c>
      <c r="AG392" s="60" t="s">
        <v>1824</v>
      </c>
      <c r="AH392" s="60" t="s">
        <v>544</v>
      </c>
      <c r="AI392" s="60">
        <v>26616609.767299999</v>
      </c>
      <c r="AJ392" s="60" t="s">
        <v>544</v>
      </c>
      <c r="AK392" s="60">
        <v>7.8</v>
      </c>
      <c r="AL392" s="60">
        <v>129755744.068</v>
      </c>
      <c r="AM392" s="60">
        <v>34040020.9912</v>
      </c>
      <c r="AN392" s="60">
        <v>14952610.6631</v>
      </c>
      <c r="AO392" s="60">
        <v>1438907.2492</v>
      </c>
      <c r="AP392" s="60">
        <v>26663995.602899998</v>
      </c>
      <c r="AQ392" s="60">
        <v>230303086.53799999</v>
      </c>
      <c r="AR392" s="60">
        <v>5.53</v>
      </c>
      <c r="AS392" s="60">
        <v>26663995.602899998</v>
      </c>
      <c r="AT392" s="60">
        <v>56084281.7632</v>
      </c>
      <c r="AU392" s="85">
        <v>1513786</v>
      </c>
      <c r="AV392" s="60" t="s">
        <v>544</v>
      </c>
      <c r="AW392" s="60" t="s">
        <v>544</v>
      </c>
      <c r="AX392" s="60">
        <v>540359.84360000002</v>
      </c>
      <c r="AY392" s="60">
        <v>48060103.611500002</v>
      </c>
      <c r="AZ392" s="60">
        <v>9199278.5616999995</v>
      </c>
      <c r="BA392" s="60" t="s">
        <v>544</v>
      </c>
      <c r="BB392" s="60" t="s">
        <v>1808</v>
      </c>
      <c r="BC392" s="60" t="s">
        <v>544</v>
      </c>
      <c r="BD392" s="60">
        <v>3657341.3163999999</v>
      </c>
      <c r="BE392" s="60" t="s">
        <v>544</v>
      </c>
      <c r="BF392" s="60" t="s">
        <v>544</v>
      </c>
      <c r="BG392" s="60">
        <v>4162761.9116000002</v>
      </c>
      <c r="BH392" s="60">
        <v>104144385.37469999</v>
      </c>
      <c r="BI392" s="60">
        <v>4986258.6747000003</v>
      </c>
      <c r="BJ392" s="60" t="s">
        <v>544</v>
      </c>
      <c r="BK392" s="60">
        <v>13836637.5689</v>
      </c>
      <c r="BL392" s="85" t="s">
        <v>2340</v>
      </c>
      <c r="BM392" s="60" t="s">
        <v>2341</v>
      </c>
      <c r="BN392" s="60">
        <v>5678272.7105999999</v>
      </c>
      <c r="BO392" s="60">
        <v>224139114.45539999</v>
      </c>
      <c r="BP392" s="60">
        <v>100487044.0583</v>
      </c>
      <c r="BQ392" s="60">
        <v>113019163.4602</v>
      </c>
      <c r="BR392" s="60" t="s">
        <v>544</v>
      </c>
      <c r="BS392" s="60">
        <v>889479.772</v>
      </c>
      <c r="BT392" s="60" t="s">
        <v>544</v>
      </c>
      <c r="BU392" s="60">
        <v>18588491.220100001</v>
      </c>
      <c r="BV392" s="60" t="s">
        <v>544</v>
      </c>
      <c r="BW392" s="60" t="s">
        <v>544</v>
      </c>
      <c r="BX392" s="60">
        <v>26616609.767299999</v>
      </c>
      <c r="BY392" s="60" t="s">
        <v>544</v>
      </c>
      <c r="BZ392" s="60" t="s">
        <v>544</v>
      </c>
      <c r="CA392" s="60" t="s">
        <v>544</v>
      </c>
      <c r="CB392" s="60" t="s">
        <v>544</v>
      </c>
      <c r="CC392" s="60">
        <v>13491715.8169</v>
      </c>
      <c r="CD392" s="60">
        <v>3198360.3876</v>
      </c>
      <c r="CE392" s="60">
        <v>4986258.6747000003</v>
      </c>
      <c r="CF392" s="60">
        <v>26663995.602899998</v>
      </c>
      <c r="CG392" s="60">
        <v>11716759.461100001</v>
      </c>
      <c r="CH392" s="60">
        <v>203416.08499999999</v>
      </c>
      <c r="CI392" s="60" t="s">
        <v>1096</v>
      </c>
      <c r="CJ392" s="60">
        <v>15.33</v>
      </c>
      <c r="CK392" s="60">
        <v>30305250.681299999</v>
      </c>
      <c r="CL392" s="60" t="s">
        <v>544</v>
      </c>
      <c r="CM392" s="85">
        <v>1513786</v>
      </c>
      <c r="CN392" s="60" t="s">
        <v>544</v>
      </c>
      <c r="CO392" s="60">
        <v>4986258.6747000003</v>
      </c>
      <c r="CP392" s="60">
        <v>21030912.728799999</v>
      </c>
      <c r="CQ392" s="60">
        <v>129755744.068</v>
      </c>
      <c r="CR392" s="60" t="s">
        <v>544</v>
      </c>
      <c r="CS392" s="60" t="s">
        <v>544</v>
      </c>
      <c r="CT392" s="60">
        <v>7133107.9522000002</v>
      </c>
      <c r="CU392" s="60">
        <v>6703529.6167000001</v>
      </c>
      <c r="CV392" s="60">
        <v>4986258.6747000003</v>
      </c>
      <c r="CW392" s="60">
        <v>13836637.5689</v>
      </c>
      <c r="CX392" s="60">
        <v>15352640.018200001</v>
      </c>
      <c r="CY392" s="60">
        <v>15.33</v>
      </c>
      <c r="CZ392" s="60">
        <f t="shared" si="12"/>
        <v>5.1439000006824998</v>
      </c>
      <c r="DA392" s="60" t="str">
        <f t="shared" si="13"/>
        <v>Y</v>
      </c>
    </row>
    <row r="393" spans="1:105">
      <c r="A393" s="13" t="s">
        <v>1096</v>
      </c>
      <c r="B393" s="13">
        <v>1513786</v>
      </c>
      <c r="C393" s="13">
        <v>2023</v>
      </c>
      <c r="D393" s="13" t="s">
        <v>10</v>
      </c>
      <c r="E393" s="13" t="s">
        <v>507</v>
      </c>
      <c r="F393" s="84" t="s">
        <v>1804</v>
      </c>
      <c r="G393" s="60" t="s">
        <v>568</v>
      </c>
      <c r="H393" s="60" t="s">
        <v>2339</v>
      </c>
      <c r="I393" s="60" t="s">
        <v>1822</v>
      </c>
      <c r="J393" s="60" t="s">
        <v>1096</v>
      </c>
      <c r="K393" s="85">
        <v>1513786</v>
      </c>
      <c r="L393" s="60">
        <v>1547690278</v>
      </c>
      <c r="M393" s="60">
        <v>314660732.28100002</v>
      </c>
      <c r="N393" s="60">
        <v>7185605.4559000004</v>
      </c>
      <c r="O393" s="60">
        <v>5371428.0478999997</v>
      </c>
      <c r="P393" s="60">
        <v>0.02</v>
      </c>
      <c r="Q393" s="60" t="s">
        <v>544</v>
      </c>
      <c r="R393" s="85" t="s">
        <v>544</v>
      </c>
      <c r="S393" s="85" t="s">
        <v>544</v>
      </c>
      <c r="T393" s="60">
        <v>71769922.936199993</v>
      </c>
      <c r="U393" s="60" t="s">
        <v>544</v>
      </c>
      <c r="V393" s="60" t="s">
        <v>544</v>
      </c>
      <c r="W393" s="60" t="s">
        <v>1823</v>
      </c>
      <c r="X393" s="60">
        <v>20184434.592599999</v>
      </c>
      <c r="Y393" s="60">
        <v>185129688.91170001</v>
      </c>
      <c r="Z393" s="60">
        <v>17.47</v>
      </c>
      <c r="AA393" s="60" t="s">
        <v>544</v>
      </c>
      <c r="AB393" s="60">
        <v>196356764.09419999</v>
      </c>
      <c r="AC393" s="60">
        <v>314660732.28100002</v>
      </c>
      <c r="AD393" s="60" t="s">
        <v>544</v>
      </c>
      <c r="AE393" s="60">
        <v>54918289.343400002</v>
      </c>
      <c r="AF393" s="60">
        <v>52.15</v>
      </c>
      <c r="AG393" s="60" t="s">
        <v>1824</v>
      </c>
      <c r="AH393" s="60" t="s">
        <v>544</v>
      </c>
      <c r="AI393" s="60">
        <v>34549520.997400001</v>
      </c>
      <c r="AJ393" s="60" t="s">
        <v>544</v>
      </c>
      <c r="AK393" s="60">
        <v>7.25</v>
      </c>
      <c r="AL393" s="60">
        <v>185129688.91170001</v>
      </c>
      <c r="AM393" s="60">
        <v>44920270.396300003</v>
      </c>
      <c r="AN393" s="60">
        <v>24098269.829700001</v>
      </c>
      <c r="AO393" s="60">
        <v>2250586.1420999998</v>
      </c>
      <c r="AP393" s="60">
        <v>34671269.462399997</v>
      </c>
      <c r="AQ393" s="60">
        <v>314660732.28100002</v>
      </c>
      <c r="AR393" s="60">
        <v>5.67</v>
      </c>
      <c r="AS393" s="60">
        <v>34671269.462399997</v>
      </c>
      <c r="AT393" s="60">
        <v>71769922.936199993</v>
      </c>
      <c r="AU393" s="85">
        <v>1513786</v>
      </c>
      <c r="AV393" s="60" t="s">
        <v>544</v>
      </c>
      <c r="AW393" s="60" t="s">
        <v>544</v>
      </c>
      <c r="AX393" s="60">
        <v>289626.5197</v>
      </c>
      <c r="AY393" s="60">
        <v>54918289.343400002</v>
      </c>
      <c r="AZ393" s="60">
        <v>21482395.190900002</v>
      </c>
      <c r="BA393" s="60" t="s">
        <v>544</v>
      </c>
      <c r="BB393" s="60" t="s">
        <v>1808</v>
      </c>
      <c r="BC393" s="60" t="s">
        <v>544</v>
      </c>
      <c r="BD393" s="60">
        <v>5468098.8486000001</v>
      </c>
      <c r="BE393" s="60" t="s">
        <v>544</v>
      </c>
      <c r="BF393" s="60" t="s">
        <v>544</v>
      </c>
      <c r="BG393" s="60">
        <v>7145476.3541000001</v>
      </c>
      <c r="BH393" s="60">
        <v>126688212.27959999</v>
      </c>
      <c r="BI393" s="60">
        <v>5403285.8936999999</v>
      </c>
      <c r="BJ393" s="60" t="s">
        <v>544</v>
      </c>
      <c r="BK393" s="60">
        <v>16318242.993799999</v>
      </c>
      <c r="BL393" s="85" t="s">
        <v>2340</v>
      </c>
      <c r="BM393" s="60" t="s">
        <v>2341</v>
      </c>
      <c r="BN393" s="60">
        <v>6859336.3956000004</v>
      </c>
      <c r="BO393" s="60">
        <v>306636196.43849999</v>
      </c>
      <c r="BP393" s="60">
        <v>121220113.4311</v>
      </c>
      <c r="BQ393" s="60">
        <v>161843729.49540001</v>
      </c>
      <c r="BR393" s="60" t="s">
        <v>544</v>
      </c>
      <c r="BS393" s="60">
        <v>1470035.5789999999</v>
      </c>
      <c r="BT393" s="60" t="s">
        <v>544</v>
      </c>
      <c r="BU393" s="60">
        <v>22815491.803599998</v>
      </c>
      <c r="BV393" s="60" t="s">
        <v>544</v>
      </c>
      <c r="BW393" s="60" t="s">
        <v>544</v>
      </c>
      <c r="BX393" s="60">
        <v>34549520.997400001</v>
      </c>
      <c r="BY393" s="60" t="s">
        <v>544</v>
      </c>
      <c r="BZ393" s="60" t="s">
        <v>544</v>
      </c>
      <c r="CA393" s="60" t="s">
        <v>544</v>
      </c>
      <c r="CB393" s="60" t="s">
        <v>544</v>
      </c>
      <c r="CC393" s="60">
        <v>20545842.9201</v>
      </c>
      <c r="CD393" s="60">
        <v>3771280.6485000001</v>
      </c>
      <c r="CE393" s="60">
        <v>5403285.8936999999</v>
      </c>
      <c r="CF393" s="60">
        <v>34671269.462399997</v>
      </c>
      <c r="CG393" s="60">
        <v>21467212.618700001</v>
      </c>
      <c r="CH393" s="60">
        <v>2731780.1809999999</v>
      </c>
      <c r="CI393" s="60" t="s">
        <v>1096</v>
      </c>
      <c r="CJ393" s="60">
        <v>17.600000000000001</v>
      </c>
      <c r="CK393" s="60">
        <v>44282704.422300003</v>
      </c>
      <c r="CL393" s="60" t="s">
        <v>544</v>
      </c>
      <c r="CM393" s="85">
        <v>1513786</v>
      </c>
      <c r="CN393" s="60" t="s">
        <v>544</v>
      </c>
      <c r="CO393" s="60">
        <v>5403285.8936999999</v>
      </c>
      <c r="CP393" s="60">
        <v>27043770.988200001</v>
      </c>
      <c r="CQ393" s="60">
        <v>185129688.91170001</v>
      </c>
      <c r="CR393" s="60" t="s">
        <v>544</v>
      </c>
      <c r="CS393" s="60" t="s">
        <v>544</v>
      </c>
      <c r="CT393" s="60">
        <v>8891907.4521999992</v>
      </c>
      <c r="CU393" s="60">
        <v>7426335.5416999999</v>
      </c>
      <c r="CV393" s="60">
        <v>5403285.8936999999</v>
      </c>
      <c r="CW393" s="60">
        <v>16318242.993799999</v>
      </c>
      <c r="CX393" s="60">
        <v>20184434.592599999</v>
      </c>
      <c r="CY393" s="60">
        <v>17.600000000000001</v>
      </c>
      <c r="CZ393" s="60">
        <f t="shared" si="12"/>
        <v>4.9186000006441013</v>
      </c>
      <c r="DA393" s="60" t="str">
        <f t="shared" si="13"/>
        <v>Y</v>
      </c>
    </row>
    <row r="394" spans="1:105">
      <c r="A394" s="13" t="s">
        <v>1097</v>
      </c>
      <c r="B394" s="13">
        <v>1499534</v>
      </c>
      <c r="C394" s="13">
        <v>2022</v>
      </c>
      <c r="D394" s="13" t="s">
        <v>10</v>
      </c>
      <c r="E394" s="13" t="s">
        <v>507</v>
      </c>
      <c r="F394" s="84" t="s">
        <v>1812</v>
      </c>
      <c r="G394" s="60" t="s">
        <v>568</v>
      </c>
      <c r="H394" s="60" t="s">
        <v>1821</v>
      </c>
      <c r="I394" s="60" t="s">
        <v>1822</v>
      </c>
      <c r="J394" s="60" t="s">
        <v>1097</v>
      </c>
      <c r="K394" s="85">
        <v>1499534</v>
      </c>
      <c r="L394" s="60">
        <v>11412200000</v>
      </c>
      <c r="M394" s="60">
        <v>2218589008.0454998</v>
      </c>
      <c r="N394" s="60">
        <v>59837866.202500001</v>
      </c>
      <c r="O394" s="60">
        <v>5015649.6036999999</v>
      </c>
      <c r="P394" s="60">
        <v>-0.11</v>
      </c>
      <c r="Q394" s="60" t="s">
        <v>544</v>
      </c>
      <c r="R394" s="85">
        <v>1180</v>
      </c>
      <c r="S394" s="85" t="s">
        <v>544</v>
      </c>
      <c r="T394" s="60">
        <v>317755010.74730003</v>
      </c>
      <c r="U394" s="60" t="s">
        <v>544</v>
      </c>
      <c r="V394" s="60" t="s">
        <v>544</v>
      </c>
      <c r="W394" s="60" t="s">
        <v>1823</v>
      </c>
      <c r="X394" s="60">
        <v>152374657.3409</v>
      </c>
      <c r="Y394" s="60">
        <v>969770018.72860003</v>
      </c>
      <c r="Z394" s="60">
        <v>22.54</v>
      </c>
      <c r="AA394" s="60" t="s">
        <v>544</v>
      </c>
      <c r="AB394" s="60" t="s">
        <v>544</v>
      </c>
      <c r="AC394" s="60">
        <v>2218589008.0454998</v>
      </c>
      <c r="AD394" s="60" t="s">
        <v>544</v>
      </c>
      <c r="AE394" s="60">
        <v>737300491.74679995</v>
      </c>
      <c r="AF394" s="60">
        <v>35.11</v>
      </c>
      <c r="AG394" s="60" t="s">
        <v>1824</v>
      </c>
      <c r="AH394" s="60" t="s">
        <v>544</v>
      </c>
      <c r="AI394" s="60" t="s">
        <v>544</v>
      </c>
      <c r="AJ394" s="60" t="s">
        <v>544</v>
      </c>
      <c r="AK394" s="60">
        <v>8.0399999999999991</v>
      </c>
      <c r="AL394" s="60">
        <v>969770018.72860003</v>
      </c>
      <c r="AM394" s="60">
        <v>301152821.7489</v>
      </c>
      <c r="AN394" s="60">
        <v>132370380.4331</v>
      </c>
      <c r="AO394" s="60">
        <v>6045996.2276999997</v>
      </c>
      <c r="AP394" s="60">
        <v>441241081.611</v>
      </c>
      <c r="AQ394" s="60">
        <v>2218589008.0454998</v>
      </c>
      <c r="AR394" s="60">
        <v>5.67</v>
      </c>
      <c r="AS394" s="60">
        <v>441241081.611</v>
      </c>
      <c r="AT394" s="60">
        <v>317735570.245</v>
      </c>
      <c r="AU394" s="85">
        <v>1499534</v>
      </c>
      <c r="AV394" s="60" t="s">
        <v>544</v>
      </c>
      <c r="AW394" s="60" t="s">
        <v>544</v>
      </c>
      <c r="AX394" s="60">
        <v>22920352.258900002</v>
      </c>
      <c r="AY394" s="60">
        <v>737300491.74679995</v>
      </c>
      <c r="AZ394" s="60">
        <v>370088843.04659998</v>
      </c>
      <c r="BA394" s="60">
        <v>19440.5023</v>
      </c>
      <c r="BB394" s="60" t="s">
        <v>1808</v>
      </c>
      <c r="BC394" s="60" t="s">
        <v>544</v>
      </c>
      <c r="BD394" s="60">
        <v>43760570.767300002</v>
      </c>
      <c r="BE394" s="60" t="s">
        <v>544</v>
      </c>
      <c r="BF394" s="60" t="s">
        <v>544</v>
      </c>
      <c r="BG394" s="60">
        <v>11236610.352499999</v>
      </c>
      <c r="BH394" s="60">
        <v>1055055502.4941</v>
      </c>
      <c r="BI394" s="60">
        <v>92731196.161799997</v>
      </c>
      <c r="BJ394" s="60" t="s">
        <v>544</v>
      </c>
      <c r="BK394" s="60">
        <v>67030852.068300001</v>
      </c>
      <c r="BL394" s="85" t="s">
        <v>2342</v>
      </c>
      <c r="BM394" s="60" t="s">
        <v>2343</v>
      </c>
      <c r="BN394" s="60">
        <v>14522055.248</v>
      </c>
      <c r="BO394" s="60">
        <v>2154260385.8024001</v>
      </c>
      <c r="BP394" s="60">
        <v>1011294931.7268</v>
      </c>
      <c r="BQ394" s="60">
        <v>772857170.52670002</v>
      </c>
      <c r="BR394" s="60" t="s">
        <v>544</v>
      </c>
      <c r="BS394" s="60">
        <v>15241353.8346</v>
      </c>
      <c r="BT394" s="60" t="s">
        <v>544</v>
      </c>
      <c r="BU394" s="60">
        <v>162522599.56240001</v>
      </c>
      <c r="BV394" s="60" t="s">
        <v>544</v>
      </c>
      <c r="BW394" s="60" t="s">
        <v>544</v>
      </c>
      <c r="BX394" s="60" t="s">
        <v>544</v>
      </c>
      <c r="BY394" s="60" t="s">
        <v>544</v>
      </c>
      <c r="BZ394" s="60" t="s">
        <v>544</v>
      </c>
      <c r="CA394" s="60" t="s">
        <v>544</v>
      </c>
      <c r="CB394" s="60" t="s">
        <v>544</v>
      </c>
      <c r="CC394" s="60">
        <v>121386496.611</v>
      </c>
      <c r="CD394" s="60">
        <v>18682322.7487</v>
      </c>
      <c r="CE394" s="60">
        <v>94286436.349000007</v>
      </c>
      <c r="CF394" s="60">
        <v>441241081.611</v>
      </c>
      <c r="CG394" s="60">
        <v>122222438.21160001</v>
      </c>
      <c r="CH394" s="60">
        <v>5618305.1763000004</v>
      </c>
      <c r="CI394" s="60" t="s">
        <v>1097</v>
      </c>
      <c r="CJ394" s="60" t="s">
        <v>544</v>
      </c>
      <c r="CK394" s="60">
        <v>284745037.77399999</v>
      </c>
      <c r="CL394" s="60" t="s">
        <v>544</v>
      </c>
      <c r="CM394" s="85">
        <v>1499534</v>
      </c>
      <c r="CN394" s="60" t="s">
        <v>544</v>
      </c>
      <c r="CO394" s="60">
        <v>92731196.161799997</v>
      </c>
      <c r="CP394" s="60">
        <v>166896712.5889</v>
      </c>
      <c r="CQ394" s="60">
        <v>969770018.72860003</v>
      </c>
      <c r="CR394" s="60" t="s">
        <v>544</v>
      </c>
      <c r="CS394" s="60" t="s">
        <v>544</v>
      </c>
      <c r="CT394" s="60">
        <v>36353739.375799999</v>
      </c>
      <c r="CU394" s="60">
        <v>30677112.692499999</v>
      </c>
      <c r="CV394" s="60">
        <v>94286436.349000007</v>
      </c>
      <c r="CW394" s="60">
        <v>67030852.068300001</v>
      </c>
      <c r="CX394" s="60">
        <v>152374657.3409</v>
      </c>
      <c r="CY394" s="60" t="s">
        <v>544</v>
      </c>
      <c r="CZ394" s="60">
        <f t="shared" si="12"/>
        <v>5.1439000006827555</v>
      </c>
      <c r="DA394" s="60" t="str">
        <f t="shared" si="13"/>
        <v>Y</v>
      </c>
    </row>
    <row r="395" spans="1:105">
      <c r="A395" s="13" t="s">
        <v>1097</v>
      </c>
      <c r="B395" s="13">
        <v>1499534</v>
      </c>
      <c r="C395" s="13">
        <v>2023</v>
      </c>
      <c r="D395" s="13" t="s">
        <v>10</v>
      </c>
      <c r="E395" s="13" t="s">
        <v>507</v>
      </c>
      <c r="F395" s="84" t="s">
        <v>1804</v>
      </c>
      <c r="G395" s="60" t="s">
        <v>568</v>
      </c>
      <c r="H395" s="60" t="s">
        <v>1866</v>
      </c>
      <c r="I395" s="60" t="s">
        <v>1822</v>
      </c>
      <c r="J395" s="60" t="s">
        <v>1097</v>
      </c>
      <c r="K395" s="85">
        <v>1499534</v>
      </c>
      <c r="L395" s="60">
        <v>14563300000</v>
      </c>
      <c r="M395" s="60">
        <v>2960862846.7642002</v>
      </c>
      <c r="N395" s="60">
        <v>77115439.342600003</v>
      </c>
      <c r="O395" s="60">
        <v>22059122.511700001</v>
      </c>
      <c r="P395" s="60">
        <v>-0.21</v>
      </c>
      <c r="Q395" s="60" t="s">
        <v>544</v>
      </c>
      <c r="R395" s="85">
        <v>1176</v>
      </c>
      <c r="S395" s="85" t="s">
        <v>544</v>
      </c>
      <c r="T395" s="60">
        <v>330093929.12360001</v>
      </c>
      <c r="U395" s="60" t="s">
        <v>544</v>
      </c>
      <c r="V395" s="60" t="s">
        <v>544</v>
      </c>
      <c r="W395" s="60" t="s">
        <v>1823</v>
      </c>
      <c r="X395" s="60">
        <v>184747692.4086</v>
      </c>
      <c r="Y395" s="60">
        <v>1207884357.1794</v>
      </c>
      <c r="Z395" s="60">
        <v>20.04</v>
      </c>
      <c r="AA395" s="60" t="s">
        <v>544</v>
      </c>
      <c r="AB395" s="60" t="s">
        <v>544</v>
      </c>
      <c r="AC395" s="60">
        <v>2960862846.7642002</v>
      </c>
      <c r="AD395" s="60" t="s">
        <v>544</v>
      </c>
      <c r="AE395" s="60">
        <v>872910990.81819999</v>
      </c>
      <c r="AF395" s="60">
        <v>36.92</v>
      </c>
      <c r="AG395" s="60" t="s">
        <v>1824</v>
      </c>
      <c r="AH395" s="60" t="s">
        <v>544</v>
      </c>
      <c r="AI395" s="60" t="s">
        <v>544</v>
      </c>
      <c r="AJ395" s="60" t="s">
        <v>544</v>
      </c>
      <c r="AK395" s="60">
        <v>7.12</v>
      </c>
      <c r="AL395" s="60">
        <v>1207884357.1794</v>
      </c>
      <c r="AM395" s="60">
        <v>381551660.99180001</v>
      </c>
      <c r="AN395" s="60">
        <v>208717927.83829999</v>
      </c>
      <c r="AO395" s="60">
        <v>5591021.8348000003</v>
      </c>
      <c r="AP395" s="60">
        <v>536250152.41219997</v>
      </c>
      <c r="AQ395" s="60">
        <v>2960862846.7642002</v>
      </c>
      <c r="AR395" s="60">
        <v>6.41</v>
      </c>
      <c r="AS395" s="60">
        <v>536250152.41219997</v>
      </c>
      <c r="AT395" s="60">
        <v>330093929.12360001</v>
      </c>
      <c r="AU395" s="85">
        <v>1499534</v>
      </c>
      <c r="AV395" s="60" t="s">
        <v>544</v>
      </c>
      <c r="AW395" s="60" t="s">
        <v>544</v>
      </c>
      <c r="AX395" s="60">
        <v>9758874.4751999993</v>
      </c>
      <c r="AY395" s="60">
        <v>872910990.81819999</v>
      </c>
      <c r="AZ395" s="60">
        <v>672467775.29519999</v>
      </c>
      <c r="BA395" s="60" t="s">
        <v>544</v>
      </c>
      <c r="BB395" s="60" t="s">
        <v>1808</v>
      </c>
      <c r="BC395" s="60" t="s">
        <v>544</v>
      </c>
      <c r="BD395" s="60">
        <v>55442605.612199999</v>
      </c>
      <c r="BE395" s="60" t="s">
        <v>544</v>
      </c>
      <c r="BF395" s="60" t="s">
        <v>544</v>
      </c>
      <c r="BG395" s="60">
        <v>14739966.655300001</v>
      </c>
      <c r="BH395" s="60">
        <v>1203004919.9418001</v>
      </c>
      <c r="BI395" s="60">
        <v>100353759.1866</v>
      </c>
      <c r="BJ395" s="60" t="s">
        <v>544</v>
      </c>
      <c r="BK395" s="60">
        <v>74980685.551100001</v>
      </c>
      <c r="BL395" s="85" t="s">
        <v>2342</v>
      </c>
      <c r="BM395" s="60" t="s">
        <v>2343</v>
      </c>
      <c r="BN395" s="60">
        <v>18318220.629500002</v>
      </c>
      <c r="BO395" s="60">
        <v>2907554994.9433999</v>
      </c>
      <c r="BP395" s="60">
        <v>1147562314.3296001</v>
      </c>
      <c r="BQ395" s="60">
        <v>1087504574.3301001</v>
      </c>
      <c r="BR395" s="60" t="s">
        <v>544</v>
      </c>
      <c r="BS395" s="60">
        <v>16529093.6424</v>
      </c>
      <c r="BT395" s="60" t="s">
        <v>544</v>
      </c>
      <c r="BU395" s="60">
        <v>218700443.18689999</v>
      </c>
      <c r="BV395" s="60" t="s">
        <v>544</v>
      </c>
      <c r="BW395" s="60" t="s">
        <v>544</v>
      </c>
      <c r="BX395" s="60" t="s">
        <v>544</v>
      </c>
      <c r="BY395" s="60" t="s">
        <v>544</v>
      </c>
      <c r="BZ395" s="60" t="s">
        <v>544</v>
      </c>
      <c r="CA395" s="60" t="s">
        <v>544</v>
      </c>
      <c r="CB395" s="60" t="s">
        <v>544</v>
      </c>
      <c r="CC395" s="60">
        <v>179888586.1595</v>
      </c>
      <c r="CD395" s="60">
        <v>19355101.0425</v>
      </c>
      <c r="CE395" s="60">
        <v>100638393.0255</v>
      </c>
      <c r="CF395" s="60">
        <v>536250152.41219997</v>
      </c>
      <c r="CG395" s="60">
        <v>174765177.06</v>
      </c>
      <c r="CH395" s="60">
        <v>8620339.1197999995</v>
      </c>
      <c r="CI395" s="60" t="s">
        <v>1097</v>
      </c>
      <c r="CJ395" s="60" t="s">
        <v>544</v>
      </c>
      <c r="CK395" s="60">
        <v>393465620.24699998</v>
      </c>
      <c r="CL395" s="60" t="s">
        <v>544</v>
      </c>
      <c r="CM395" s="85">
        <v>1499534</v>
      </c>
      <c r="CN395" s="60" t="s">
        <v>544</v>
      </c>
      <c r="CO395" s="60">
        <v>100353759.1866</v>
      </c>
      <c r="CP395" s="60">
        <v>203065913.0381</v>
      </c>
      <c r="CQ395" s="60">
        <v>1207884357.1794</v>
      </c>
      <c r="CR395" s="60" t="s">
        <v>544</v>
      </c>
      <c r="CS395" s="60" t="s">
        <v>544</v>
      </c>
      <c r="CT395" s="60">
        <v>43284674.495200001</v>
      </c>
      <c r="CU395" s="60">
        <v>31696011.0559</v>
      </c>
      <c r="CV395" s="60">
        <v>100638393.0255</v>
      </c>
      <c r="CW395" s="60">
        <v>74980685.551100001</v>
      </c>
      <c r="CX395" s="60">
        <v>184747692.4086</v>
      </c>
      <c r="CY395" s="60" t="s">
        <v>544</v>
      </c>
      <c r="CZ395" s="60">
        <f t="shared" si="12"/>
        <v>4.9186000006435977</v>
      </c>
      <c r="DA395" s="60" t="str">
        <f t="shared" si="13"/>
        <v>Y</v>
      </c>
    </row>
    <row r="396" spans="1:105">
      <c r="A396" s="13" t="s">
        <v>1098</v>
      </c>
      <c r="B396" s="13">
        <v>1506575</v>
      </c>
      <c r="C396" s="13">
        <v>2022</v>
      </c>
      <c r="D396" s="13" t="s">
        <v>10</v>
      </c>
      <c r="E396" s="13" t="s">
        <v>507</v>
      </c>
      <c r="F396" s="84" t="s">
        <v>1812</v>
      </c>
      <c r="G396" s="60" t="s">
        <v>568</v>
      </c>
      <c r="H396" s="60" t="s">
        <v>2335</v>
      </c>
      <c r="I396" s="60" t="s">
        <v>1822</v>
      </c>
      <c r="J396" s="60" t="s">
        <v>2336</v>
      </c>
      <c r="K396" s="85">
        <v>1511849</v>
      </c>
      <c r="L396" s="60">
        <v>1529800000</v>
      </c>
      <c r="M396" s="60">
        <v>297400804.79729998</v>
      </c>
      <c r="N396" s="60">
        <v>28733062.458500002</v>
      </c>
      <c r="O396" s="60">
        <v>7037461.8470999999</v>
      </c>
      <c r="P396" s="60">
        <v>0.04</v>
      </c>
      <c r="Q396" s="60" t="s">
        <v>544</v>
      </c>
      <c r="R396" s="85">
        <v>240</v>
      </c>
      <c r="S396" s="85" t="s">
        <v>544</v>
      </c>
      <c r="T396" s="60">
        <v>164058399.2473</v>
      </c>
      <c r="U396" s="60" t="s">
        <v>544</v>
      </c>
      <c r="V396" s="60" t="s">
        <v>544</v>
      </c>
      <c r="W396" s="60" t="s">
        <v>1823</v>
      </c>
      <c r="X396" s="60">
        <v>24281187.422699999</v>
      </c>
      <c r="Y396" s="60">
        <v>207099671.428</v>
      </c>
      <c r="Z396" s="60">
        <v>28.53</v>
      </c>
      <c r="AA396" s="60" t="s">
        <v>544</v>
      </c>
      <c r="AB396" s="60" t="s">
        <v>544</v>
      </c>
      <c r="AC396" s="60">
        <v>297400804.79729998</v>
      </c>
      <c r="AD396" s="60" t="s">
        <v>544</v>
      </c>
      <c r="AE396" s="60">
        <v>33087734.982700001</v>
      </c>
      <c r="AF396" s="60">
        <v>33.619999999999997</v>
      </c>
      <c r="AG396" s="60" t="s">
        <v>1824</v>
      </c>
      <c r="AH396" s="60" t="s">
        <v>544</v>
      </c>
      <c r="AI396" s="60" t="s">
        <v>544</v>
      </c>
      <c r="AJ396" s="60" t="s">
        <v>544</v>
      </c>
      <c r="AK396" s="60">
        <v>9.65</v>
      </c>
      <c r="AL396" s="60">
        <v>207099671.428</v>
      </c>
      <c r="AM396" s="60">
        <v>13569470.633300001</v>
      </c>
      <c r="AN396" s="60">
        <v>19479383.344700001</v>
      </c>
      <c r="AO396" s="60">
        <v>1555240.1872</v>
      </c>
      <c r="AP396" s="60">
        <v>41291626.970200002</v>
      </c>
      <c r="AQ396" s="60">
        <v>297400804.79729998</v>
      </c>
      <c r="AR396" s="60">
        <v>14.57</v>
      </c>
      <c r="AS396" s="60">
        <v>41291626.970200002</v>
      </c>
      <c r="AT396" s="60">
        <v>164058399.2473</v>
      </c>
      <c r="AU396" s="85">
        <v>1506575</v>
      </c>
      <c r="AV396" s="60" t="s">
        <v>544</v>
      </c>
      <c r="AW396" s="60" t="s">
        <v>544</v>
      </c>
      <c r="AX396" s="60">
        <v>1010906.1217</v>
      </c>
      <c r="AY396" s="60">
        <v>33087734.982700001</v>
      </c>
      <c r="AZ396" s="60" t="s">
        <v>544</v>
      </c>
      <c r="BA396" s="60" t="s">
        <v>544</v>
      </c>
      <c r="BB396" s="60" t="s">
        <v>1808</v>
      </c>
      <c r="BC396" s="60" t="s">
        <v>544</v>
      </c>
      <c r="BD396" s="60">
        <v>13102898.577199999</v>
      </c>
      <c r="BE396" s="60" t="s">
        <v>544</v>
      </c>
      <c r="BF396" s="60" t="s">
        <v>544</v>
      </c>
      <c r="BG396" s="60">
        <v>6784735.3167000003</v>
      </c>
      <c r="BH396" s="60">
        <v>197146134.2299</v>
      </c>
      <c r="BI396" s="60">
        <v>10400668.7519</v>
      </c>
      <c r="BJ396" s="60" t="s">
        <v>544</v>
      </c>
      <c r="BK396" s="60">
        <v>13277863.098200001</v>
      </c>
      <c r="BL396" s="85" t="s">
        <v>544</v>
      </c>
      <c r="BM396" s="60" t="s">
        <v>544</v>
      </c>
      <c r="BN396" s="60">
        <v>6337603.7627999997</v>
      </c>
      <c r="BO396" s="60">
        <v>288030482.66939998</v>
      </c>
      <c r="BP396" s="60">
        <v>184043235.65279999</v>
      </c>
      <c r="BQ396" s="60">
        <v>98427263.347399995</v>
      </c>
      <c r="BR396" s="60" t="s">
        <v>544</v>
      </c>
      <c r="BS396" s="60">
        <v>3810338.4586</v>
      </c>
      <c r="BT396" s="60" t="s">
        <v>544</v>
      </c>
      <c r="BU396" s="60">
        <v>33729271.559900001</v>
      </c>
      <c r="BV396" s="60" t="s">
        <v>544</v>
      </c>
      <c r="BW396" s="60" t="s">
        <v>544</v>
      </c>
      <c r="BX396" s="60" t="s">
        <v>544</v>
      </c>
      <c r="BY396" s="60" t="s">
        <v>544</v>
      </c>
      <c r="BZ396" s="60" t="s">
        <v>544</v>
      </c>
      <c r="CA396" s="60" t="s">
        <v>544</v>
      </c>
      <c r="CB396" s="60" t="s">
        <v>544</v>
      </c>
      <c r="CC396" s="60">
        <v>18857287.2698</v>
      </c>
      <c r="CD396" s="60">
        <v>2779991.8346000002</v>
      </c>
      <c r="CE396" s="60">
        <v>10400668.7519</v>
      </c>
      <c r="CF396" s="60">
        <v>41291626.970200002</v>
      </c>
      <c r="CG396" s="60">
        <v>10031299.2074</v>
      </c>
      <c r="CH396" s="60">
        <v>3363206.9048000001</v>
      </c>
      <c r="CI396" s="60" t="s">
        <v>2336</v>
      </c>
      <c r="CJ396" s="60" t="s">
        <v>544</v>
      </c>
      <c r="CK396" s="60">
        <v>43760570.767300002</v>
      </c>
      <c r="CL396" s="60" t="s">
        <v>544</v>
      </c>
      <c r="CM396" s="85">
        <v>1511849</v>
      </c>
      <c r="CN396" s="60" t="s">
        <v>544</v>
      </c>
      <c r="CO396" s="60">
        <v>10400668.7519</v>
      </c>
      <c r="CP396" s="60">
        <v>30618791.1855</v>
      </c>
      <c r="CQ396" s="60">
        <v>207099671.428</v>
      </c>
      <c r="CR396" s="60" t="s">
        <v>544</v>
      </c>
      <c r="CS396" s="60" t="s">
        <v>544</v>
      </c>
      <c r="CT396" s="60">
        <v>6182079.7440999998</v>
      </c>
      <c r="CU396" s="60">
        <v>7095783.3541000001</v>
      </c>
      <c r="CV396" s="60">
        <v>10400668.7519</v>
      </c>
      <c r="CW396" s="60">
        <v>13277863.098200001</v>
      </c>
      <c r="CX396" s="60">
        <v>24281187.422699999</v>
      </c>
      <c r="CY396" s="60" t="s">
        <v>544</v>
      </c>
      <c r="CZ396" s="60">
        <f t="shared" si="12"/>
        <v>5.1439000006831472</v>
      </c>
      <c r="DA396" s="60" t="str">
        <f t="shared" si="13"/>
        <v>N</v>
      </c>
    </row>
    <row r="397" spans="1:105">
      <c r="A397" s="13" t="s">
        <v>1098</v>
      </c>
      <c r="B397" s="13">
        <v>1506575</v>
      </c>
      <c r="C397" s="13">
        <v>2023</v>
      </c>
      <c r="D397" s="13" t="s">
        <v>10</v>
      </c>
      <c r="E397" s="13" t="s">
        <v>507</v>
      </c>
      <c r="F397" s="84" t="s">
        <v>1804</v>
      </c>
      <c r="G397" s="60" t="s">
        <v>568</v>
      </c>
      <c r="H397" s="60" t="s">
        <v>2335</v>
      </c>
      <c r="I397" s="60" t="s">
        <v>1822</v>
      </c>
      <c r="J397" s="60" t="s">
        <v>2336</v>
      </c>
      <c r="K397" s="85">
        <v>1511849</v>
      </c>
      <c r="L397" s="60">
        <v>2087400000</v>
      </c>
      <c r="M397" s="60">
        <v>424389053.7403</v>
      </c>
      <c r="N397" s="60">
        <v>36555117.305</v>
      </c>
      <c r="O397" s="60">
        <v>12422233.967399999</v>
      </c>
      <c r="P397" s="60">
        <v>-0.01</v>
      </c>
      <c r="Q397" s="60" t="s">
        <v>544</v>
      </c>
      <c r="R397" s="85">
        <v>259</v>
      </c>
      <c r="S397" s="85" t="s">
        <v>544</v>
      </c>
      <c r="T397" s="60">
        <v>241735453.14610001</v>
      </c>
      <c r="U397" s="60" t="s">
        <v>544</v>
      </c>
      <c r="V397" s="60" t="s">
        <v>544</v>
      </c>
      <c r="W397" s="60" t="s">
        <v>1823</v>
      </c>
      <c r="X397" s="60">
        <v>34013743.743799999</v>
      </c>
      <c r="Y397" s="60">
        <v>299190826.61879998</v>
      </c>
      <c r="Z397" s="60">
        <v>25.32</v>
      </c>
      <c r="AA397" s="60" t="s">
        <v>544</v>
      </c>
      <c r="AB397" s="60" t="s">
        <v>544</v>
      </c>
      <c r="AC397" s="60">
        <v>424389053.7403</v>
      </c>
      <c r="AD397" s="60" t="s">
        <v>544</v>
      </c>
      <c r="AE397" s="60">
        <v>42247794.082199998</v>
      </c>
      <c r="AF397" s="60">
        <v>32.6</v>
      </c>
      <c r="AG397" s="60" t="s">
        <v>1824</v>
      </c>
      <c r="AH397" s="60" t="s">
        <v>544</v>
      </c>
      <c r="AI397" s="60" t="s">
        <v>544</v>
      </c>
      <c r="AJ397" s="60" t="s">
        <v>544</v>
      </c>
      <c r="AK397" s="60">
        <v>9.76</v>
      </c>
      <c r="AL397" s="60">
        <v>299190826.61879998</v>
      </c>
      <c r="AM397" s="60">
        <v>19741389.823800001</v>
      </c>
      <c r="AN397" s="60">
        <v>29927215.057300001</v>
      </c>
      <c r="AO397" s="60">
        <v>2195746.7568999999</v>
      </c>
      <c r="AP397" s="60">
        <v>53124872.924400002</v>
      </c>
      <c r="AQ397" s="60">
        <v>424389053.7403</v>
      </c>
      <c r="AR397" s="60">
        <v>12.87</v>
      </c>
      <c r="AS397" s="60">
        <v>53124872.924400002</v>
      </c>
      <c r="AT397" s="60">
        <v>241735453.14610001</v>
      </c>
      <c r="AU397" s="85">
        <v>1506575</v>
      </c>
      <c r="AV397" s="60" t="s">
        <v>544</v>
      </c>
      <c r="AW397" s="60" t="s">
        <v>544</v>
      </c>
      <c r="AX397" s="60">
        <v>1036880.4129999999</v>
      </c>
      <c r="AY397" s="60">
        <v>42247794.082199998</v>
      </c>
      <c r="AZ397" s="60">
        <v>2744683.4462000001</v>
      </c>
      <c r="BA397" s="60" t="s">
        <v>544</v>
      </c>
      <c r="BB397" s="60" t="s">
        <v>1808</v>
      </c>
      <c r="BC397" s="60" t="s">
        <v>544</v>
      </c>
      <c r="BD397" s="60">
        <v>19375432.030999999</v>
      </c>
      <c r="BE397" s="60" t="s">
        <v>544</v>
      </c>
      <c r="BF397" s="60" t="s">
        <v>544</v>
      </c>
      <c r="BG397" s="60">
        <v>8539015.1657999996</v>
      </c>
      <c r="BH397" s="60">
        <v>283983247.22829998</v>
      </c>
      <c r="BI397" s="60">
        <v>12015614.1976</v>
      </c>
      <c r="BJ397" s="60" t="s">
        <v>544</v>
      </c>
      <c r="BK397" s="60">
        <v>17281340.216499999</v>
      </c>
      <c r="BL397" s="85" t="s">
        <v>544</v>
      </c>
      <c r="BM397" s="60" t="s">
        <v>544</v>
      </c>
      <c r="BN397" s="60">
        <v>7746106.6146999998</v>
      </c>
      <c r="BO397" s="60">
        <v>411336559.12970001</v>
      </c>
      <c r="BP397" s="60">
        <v>264607815.1974</v>
      </c>
      <c r="BQ397" s="60">
        <v>136156629.91749999</v>
      </c>
      <c r="BR397" s="60" t="s">
        <v>544</v>
      </c>
      <c r="BS397" s="60">
        <v>5652014.8002000004</v>
      </c>
      <c r="BT397" s="60" t="s">
        <v>544</v>
      </c>
      <c r="BU397" s="60">
        <v>48631724.468099996</v>
      </c>
      <c r="BV397" s="60" t="s">
        <v>544</v>
      </c>
      <c r="BW397" s="60" t="s">
        <v>544</v>
      </c>
      <c r="BX397" s="60" t="s">
        <v>544</v>
      </c>
      <c r="BY397" s="60" t="s">
        <v>544</v>
      </c>
      <c r="BZ397" s="60" t="s">
        <v>544</v>
      </c>
      <c r="CA397" s="60" t="s">
        <v>544</v>
      </c>
      <c r="CB397" s="60" t="s">
        <v>544</v>
      </c>
      <c r="CC397" s="60">
        <v>28991989.5867</v>
      </c>
      <c r="CD397" s="60">
        <v>3740901.8821999999</v>
      </c>
      <c r="CE397" s="60">
        <v>12015614.1976</v>
      </c>
      <c r="CF397" s="60">
        <v>53124872.924400002</v>
      </c>
      <c r="CG397" s="60">
        <v>15309234.333000001</v>
      </c>
      <c r="CH397" s="60">
        <v>6505916.3168000001</v>
      </c>
      <c r="CI397" s="60" t="s">
        <v>2336</v>
      </c>
      <c r="CJ397" s="60" t="s">
        <v>544</v>
      </c>
      <c r="CK397" s="60">
        <v>63940958.801100001</v>
      </c>
      <c r="CL397" s="60" t="s">
        <v>544</v>
      </c>
      <c r="CM397" s="85">
        <v>1511849</v>
      </c>
      <c r="CN397" s="60" t="s">
        <v>544</v>
      </c>
      <c r="CO397" s="60">
        <v>12015614.1976</v>
      </c>
      <c r="CP397" s="60">
        <v>41759850.358499996</v>
      </c>
      <c r="CQ397" s="60">
        <v>299190826.61879998</v>
      </c>
      <c r="CR397" s="60" t="s">
        <v>544</v>
      </c>
      <c r="CS397" s="60" t="s">
        <v>544</v>
      </c>
      <c r="CT397" s="60">
        <v>8112064.4074999997</v>
      </c>
      <c r="CU397" s="60">
        <v>9169275.8090000004</v>
      </c>
      <c r="CV397" s="60">
        <v>12015614.1976</v>
      </c>
      <c r="CW397" s="60">
        <v>17281340.216499999</v>
      </c>
      <c r="CX397" s="60">
        <v>34013743.743799999</v>
      </c>
      <c r="CY397" s="60" t="s">
        <v>544</v>
      </c>
      <c r="CZ397" s="60">
        <f t="shared" si="12"/>
        <v>4.9186000006431847</v>
      </c>
      <c r="DA397" s="60" t="str">
        <f t="shared" si="13"/>
        <v>N</v>
      </c>
    </row>
    <row r="398" spans="1:105">
      <c r="A398" s="13" t="s">
        <v>1105</v>
      </c>
      <c r="B398" s="13">
        <v>1500484</v>
      </c>
      <c r="C398" s="13">
        <v>2022</v>
      </c>
      <c r="D398" s="13" t="s">
        <v>10</v>
      </c>
      <c r="E398" s="13" t="s">
        <v>507</v>
      </c>
      <c r="F398" s="84" t="s">
        <v>1812</v>
      </c>
      <c r="G398" s="60" t="s">
        <v>568</v>
      </c>
      <c r="H398" s="60" t="s">
        <v>1866</v>
      </c>
      <c r="I398" s="60" t="s">
        <v>1822</v>
      </c>
      <c r="J398" s="60" t="s">
        <v>1105</v>
      </c>
      <c r="K398" s="85">
        <v>1500484</v>
      </c>
      <c r="L398" s="60">
        <v>1394500000</v>
      </c>
      <c r="M398" s="60">
        <v>271097805.13129997</v>
      </c>
      <c r="N398" s="60">
        <v>16057854.932800001</v>
      </c>
      <c r="O398" s="60">
        <v>1341394.6614999999</v>
      </c>
      <c r="P398" s="60" t="s">
        <v>544</v>
      </c>
      <c r="Q398" s="60" t="s">
        <v>544</v>
      </c>
      <c r="R398" s="85" t="s">
        <v>544</v>
      </c>
      <c r="S398" s="85" t="s">
        <v>544</v>
      </c>
      <c r="T398" s="60">
        <v>73737825.375599995</v>
      </c>
      <c r="U398" s="60" t="s">
        <v>544</v>
      </c>
      <c r="V398" s="60" t="s">
        <v>544</v>
      </c>
      <c r="W398" s="60" t="s">
        <v>1823</v>
      </c>
      <c r="X398" s="60">
        <v>22026089.1512</v>
      </c>
      <c r="Y398" s="60">
        <v>139057913.23800001</v>
      </c>
      <c r="Z398" s="60">
        <v>28.71</v>
      </c>
      <c r="AA398" s="60" t="s">
        <v>544</v>
      </c>
      <c r="AB398" s="60">
        <v>187678609.59040001</v>
      </c>
      <c r="AC398" s="60">
        <v>271097805.13129997</v>
      </c>
      <c r="AD398" s="60" t="s">
        <v>544</v>
      </c>
      <c r="AE398" s="60">
        <v>73990551.906000003</v>
      </c>
      <c r="AF398" s="60">
        <v>30.68</v>
      </c>
      <c r="AG398" s="60" t="s">
        <v>1824</v>
      </c>
      <c r="AH398" s="60" t="s">
        <v>544</v>
      </c>
      <c r="AI398" s="60">
        <v>43721689.762699999</v>
      </c>
      <c r="AJ398" s="60">
        <v>34798499.188600004</v>
      </c>
      <c r="AK398" s="60">
        <v>9.66</v>
      </c>
      <c r="AL398" s="60">
        <v>139057913.23800001</v>
      </c>
      <c r="AM398" s="60">
        <v>19226656.814300001</v>
      </c>
      <c r="AN398" s="60">
        <v>15591282.876700001</v>
      </c>
      <c r="AO398" s="60">
        <v>758179.59129999997</v>
      </c>
      <c r="AP398" s="60">
        <v>43721689.762699999</v>
      </c>
      <c r="AQ398" s="60">
        <v>271097805.13129997</v>
      </c>
      <c r="AR398" s="60">
        <v>8.8000000000000007</v>
      </c>
      <c r="AS398" s="60">
        <v>43721689.762699999</v>
      </c>
      <c r="AT398" s="60">
        <v>73737825.375599995</v>
      </c>
      <c r="AU398" s="85">
        <v>1500484</v>
      </c>
      <c r="AV398" s="60" t="s">
        <v>544</v>
      </c>
      <c r="AW398" s="60" t="s">
        <v>544</v>
      </c>
      <c r="AX398" s="60">
        <v>2196776.7644000002</v>
      </c>
      <c r="AY398" s="60">
        <v>108789051.09460001</v>
      </c>
      <c r="AZ398" s="60" t="s">
        <v>544</v>
      </c>
      <c r="BA398" s="60">
        <v>19440.5023</v>
      </c>
      <c r="BB398" s="60" t="s">
        <v>1808</v>
      </c>
      <c r="BC398" s="60" t="s">
        <v>544</v>
      </c>
      <c r="BD398" s="60">
        <v>6998580.8424000004</v>
      </c>
      <c r="BE398" s="60" t="s">
        <v>544</v>
      </c>
      <c r="BF398" s="60" t="s">
        <v>544</v>
      </c>
      <c r="BG398" s="60">
        <v>2313419.7785</v>
      </c>
      <c r="BH398" s="60">
        <v>182546316.97260001</v>
      </c>
      <c r="BI398" s="60">
        <v>11761503.9157</v>
      </c>
      <c r="BJ398" s="60" t="s">
        <v>544</v>
      </c>
      <c r="BK398" s="60">
        <v>13938840.1778</v>
      </c>
      <c r="BL398" s="85" t="s">
        <v>2344</v>
      </c>
      <c r="BM398" s="60" t="s">
        <v>2345</v>
      </c>
      <c r="BN398" s="60">
        <v>5015649.6036999999</v>
      </c>
      <c r="BO398" s="60">
        <v>263710414.2421</v>
      </c>
      <c r="BP398" s="60">
        <v>175547736.1302</v>
      </c>
      <c r="BQ398" s="60">
        <v>84449542.165000007</v>
      </c>
      <c r="BR398" s="60" t="s">
        <v>544</v>
      </c>
      <c r="BS398" s="60">
        <v>641536.57720000006</v>
      </c>
      <c r="BT398" s="60" t="s">
        <v>544</v>
      </c>
      <c r="BU398" s="60">
        <v>29899492.598900001</v>
      </c>
      <c r="BV398" s="60" t="s">
        <v>544</v>
      </c>
      <c r="BW398" s="60" t="s">
        <v>544</v>
      </c>
      <c r="BX398" s="60">
        <v>43721689.762699999</v>
      </c>
      <c r="BY398" s="60" t="s">
        <v>544</v>
      </c>
      <c r="BZ398" s="60" t="s">
        <v>544</v>
      </c>
      <c r="CA398" s="60" t="s">
        <v>544</v>
      </c>
      <c r="CB398" s="60" t="s">
        <v>544</v>
      </c>
      <c r="CC398" s="60">
        <v>15591282.876700001</v>
      </c>
      <c r="CD398" s="60">
        <v>3479849.9188999999</v>
      </c>
      <c r="CE398" s="60">
        <v>11761503.9157</v>
      </c>
      <c r="CF398" s="60">
        <v>43721689.762699999</v>
      </c>
      <c r="CG398" s="60">
        <v>7717879.4289999995</v>
      </c>
      <c r="CH398" s="60">
        <v>680417.58189999999</v>
      </c>
      <c r="CI398" s="60" t="s">
        <v>1105</v>
      </c>
      <c r="CJ398" s="60">
        <v>23.3</v>
      </c>
      <c r="CK398" s="60">
        <v>37617372.027900003</v>
      </c>
      <c r="CL398" s="60" t="s">
        <v>544</v>
      </c>
      <c r="CM398" s="85">
        <v>1500484</v>
      </c>
      <c r="CN398" s="60" t="s">
        <v>544</v>
      </c>
      <c r="CO398" s="60">
        <v>11761503.9157</v>
      </c>
      <c r="CP398" s="60">
        <v>27041738.754900001</v>
      </c>
      <c r="CQ398" s="60">
        <v>139057913.23800001</v>
      </c>
      <c r="CR398" s="60" t="s">
        <v>544</v>
      </c>
      <c r="CS398" s="60" t="s">
        <v>544</v>
      </c>
      <c r="CT398" s="60">
        <v>6357044.2652000003</v>
      </c>
      <c r="CU398" s="60">
        <v>7581795.9126000004</v>
      </c>
      <c r="CV398" s="60">
        <v>11761503.9157</v>
      </c>
      <c r="CW398" s="60">
        <v>13938840.1778</v>
      </c>
      <c r="CX398" s="60">
        <v>22026089.1512</v>
      </c>
      <c r="CY398" s="60">
        <v>23.3</v>
      </c>
      <c r="CZ398" s="60">
        <f t="shared" si="12"/>
        <v>5.1439000006828017</v>
      </c>
      <c r="DA398" s="60" t="str">
        <f t="shared" si="13"/>
        <v>Y</v>
      </c>
    </row>
    <row r="399" spans="1:105">
      <c r="A399" s="13" t="s">
        <v>1105</v>
      </c>
      <c r="B399" s="13">
        <v>1500484</v>
      </c>
      <c r="C399" s="13">
        <v>2023</v>
      </c>
      <c r="D399" s="13" t="s">
        <v>10</v>
      </c>
      <c r="E399" s="13" t="s">
        <v>507</v>
      </c>
      <c r="F399" s="84" t="s">
        <v>1804</v>
      </c>
      <c r="G399" s="60" t="s">
        <v>568</v>
      </c>
      <c r="H399" s="60" t="s">
        <v>545</v>
      </c>
      <c r="I399" s="60" t="s">
        <v>1822</v>
      </c>
      <c r="J399" s="60" t="s">
        <v>1105</v>
      </c>
      <c r="K399" s="85">
        <v>1500484</v>
      </c>
      <c r="L399" s="60">
        <v>1682100000</v>
      </c>
      <c r="M399" s="60">
        <v>341987557.39029998</v>
      </c>
      <c r="N399" s="60">
        <v>22262432.396600001</v>
      </c>
      <c r="O399" s="60">
        <v>4310169.5598999998</v>
      </c>
      <c r="P399" s="60">
        <v>-1.51</v>
      </c>
      <c r="Q399" s="60" t="s">
        <v>544</v>
      </c>
      <c r="R399" s="85" t="s">
        <v>544</v>
      </c>
      <c r="S399" s="85" t="s">
        <v>544</v>
      </c>
      <c r="T399" s="60">
        <v>85308827.703999996</v>
      </c>
      <c r="U399" s="60" t="s">
        <v>544</v>
      </c>
      <c r="V399" s="60" t="s">
        <v>544</v>
      </c>
      <c r="W399" s="60" t="s">
        <v>1823</v>
      </c>
      <c r="X399" s="60">
        <v>26369292.0715</v>
      </c>
      <c r="Y399" s="60">
        <v>175314113.7493</v>
      </c>
      <c r="Z399" s="60">
        <v>11.64</v>
      </c>
      <c r="AA399" s="60" t="s">
        <v>544</v>
      </c>
      <c r="AB399" s="60">
        <v>240576586.80219999</v>
      </c>
      <c r="AC399" s="60">
        <v>341987557.39029998</v>
      </c>
      <c r="AD399" s="60" t="s">
        <v>544</v>
      </c>
      <c r="AE399" s="60">
        <v>105497499.2746</v>
      </c>
      <c r="AF399" s="60">
        <v>31.49</v>
      </c>
      <c r="AG399" s="60" t="s">
        <v>1824</v>
      </c>
      <c r="AH399" s="60" t="s">
        <v>544</v>
      </c>
      <c r="AI399" s="60">
        <v>48997682.260899998</v>
      </c>
      <c r="AJ399" s="60">
        <v>38384906.269100003</v>
      </c>
      <c r="AK399" s="60">
        <v>8.59</v>
      </c>
      <c r="AL399" s="60">
        <v>175314113.7493</v>
      </c>
      <c r="AM399" s="60">
        <v>27080876.668699998</v>
      </c>
      <c r="AN399" s="60">
        <v>24132883.3376</v>
      </c>
      <c r="AO399" s="60">
        <v>874232.50509999995</v>
      </c>
      <c r="AP399" s="60">
        <v>48997682.260899998</v>
      </c>
      <c r="AQ399" s="60">
        <v>341987557.39029998</v>
      </c>
      <c r="AR399" s="60">
        <v>9.7100000000000009</v>
      </c>
      <c r="AS399" s="60">
        <v>48997682.260899998</v>
      </c>
      <c r="AT399" s="60">
        <v>85308827.703999996</v>
      </c>
      <c r="AU399" s="85">
        <v>1500484</v>
      </c>
      <c r="AV399" s="60" t="s">
        <v>544</v>
      </c>
      <c r="AW399" s="60" t="s">
        <v>544</v>
      </c>
      <c r="AX399" s="60">
        <v>2094091.8145000001</v>
      </c>
      <c r="AY399" s="60">
        <v>143882405.54370001</v>
      </c>
      <c r="AZ399" s="60" t="s">
        <v>544</v>
      </c>
      <c r="BA399" s="60">
        <v>-20330.988499999999</v>
      </c>
      <c r="BB399" s="60" t="s">
        <v>1808</v>
      </c>
      <c r="BC399" s="60" t="s">
        <v>544</v>
      </c>
      <c r="BD399" s="60">
        <v>10673768.9573</v>
      </c>
      <c r="BE399" s="60" t="s">
        <v>544</v>
      </c>
      <c r="BF399" s="60" t="s">
        <v>544</v>
      </c>
      <c r="BG399" s="60">
        <v>2805676.4116000002</v>
      </c>
      <c r="BH399" s="60">
        <v>229170902.25929999</v>
      </c>
      <c r="BI399" s="60">
        <v>5448704.9153000005</v>
      </c>
      <c r="BJ399" s="60" t="s">
        <v>544</v>
      </c>
      <c r="BK399" s="60">
        <v>17891269.871199999</v>
      </c>
      <c r="BL399" s="85" t="s">
        <v>2344</v>
      </c>
      <c r="BM399" s="60" t="s">
        <v>2345</v>
      </c>
      <c r="BN399" s="60">
        <v>5997641.6046000002</v>
      </c>
      <c r="BO399" s="60">
        <v>333977147.92519999</v>
      </c>
      <c r="BP399" s="60">
        <v>218497133.30199999</v>
      </c>
      <c r="BQ399" s="60">
        <v>108852112.37549999</v>
      </c>
      <c r="BR399" s="60" t="s">
        <v>544</v>
      </c>
      <c r="BS399" s="60">
        <v>711584.59719999996</v>
      </c>
      <c r="BT399" s="60" t="s">
        <v>544</v>
      </c>
      <c r="BU399" s="60">
        <v>38852519.0044</v>
      </c>
      <c r="BV399" s="60" t="s">
        <v>544</v>
      </c>
      <c r="BW399" s="60" t="s">
        <v>544</v>
      </c>
      <c r="BX399" s="60">
        <v>48997682.260899998</v>
      </c>
      <c r="BY399" s="60" t="s">
        <v>544</v>
      </c>
      <c r="BZ399" s="60" t="s">
        <v>544</v>
      </c>
      <c r="CA399" s="60" t="s">
        <v>544</v>
      </c>
      <c r="CB399" s="60" t="s">
        <v>544</v>
      </c>
      <c r="CC399" s="60">
        <v>24071890.372200001</v>
      </c>
      <c r="CD399" s="60">
        <v>4025535.7209999999</v>
      </c>
      <c r="CE399" s="60">
        <v>5448704.9153000005</v>
      </c>
      <c r="CF399" s="60">
        <v>48997682.260899998</v>
      </c>
      <c r="CG399" s="60">
        <v>11649656.4048</v>
      </c>
      <c r="CH399" s="60">
        <v>935225.47050000005</v>
      </c>
      <c r="CI399" s="60" t="s">
        <v>1105</v>
      </c>
      <c r="CJ399" s="60">
        <v>20.36</v>
      </c>
      <c r="CK399" s="60">
        <v>50502175.409199998</v>
      </c>
      <c r="CL399" s="60" t="s">
        <v>544</v>
      </c>
      <c r="CM399" s="85">
        <v>1500484</v>
      </c>
      <c r="CN399" s="60" t="s">
        <v>544</v>
      </c>
      <c r="CO399" s="60">
        <v>5448704.9153000005</v>
      </c>
      <c r="CP399" s="60">
        <v>32366933.676100001</v>
      </c>
      <c r="CQ399" s="60">
        <v>175314113.7493</v>
      </c>
      <c r="CR399" s="60" t="s">
        <v>544</v>
      </c>
      <c r="CS399" s="60" t="s">
        <v>544</v>
      </c>
      <c r="CT399" s="60">
        <v>7054853.0060000001</v>
      </c>
      <c r="CU399" s="60">
        <v>10836416.8652</v>
      </c>
      <c r="CV399" s="60">
        <v>5448704.9153000005</v>
      </c>
      <c r="CW399" s="60">
        <v>17891269.871199999</v>
      </c>
      <c r="CX399" s="60">
        <v>26369292.0715</v>
      </c>
      <c r="CY399" s="60">
        <v>20.36</v>
      </c>
      <c r="CZ399" s="60">
        <f t="shared" si="12"/>
        <v>4.9186000006435044</v>
      </c>
      <c r="DA399" s="60" t="str">
        <f t="shared" si="13"/>
        <v>Y</v>
      </c>
    </row>
    <row r="400" spans="1:105">
      <c r="A400" s="13" t="s">
        <v>1099</v>
      </c>
      <c r="B400" s="13">
        <v>1502750</v>
      </c>
      <c r="C400" s="13">
        <v>2022</v>
      </c>
      <c r="D400" s="13" t="s">
        <v>10</v>
      </c>
      <c r="E400" s="13" t="s">
        <v>507</v>
      </c>
      <c r="F400" s="84" t="s">
        <v>1812</v>
      </c>
      <c r="G400" s="60" t="s">
        <v>568</v>
      </c>
      <c r="H400" s="60" t="s">
        <v>1866</v>
      </c>
      <c r="I400" s="60" t="s">
        <v>1822</v>
      </c>
      <c r="J400" s="60" t="s">
        <v>1099</v>
      </c>
      <c r="K400" s="85">
        <v>1502750</v>
      </c>
      <c r="L400" s="60">
        <v>2827200000</v>
      </c>
      <c r="M400" s="60">
        <v>549621882.15649998</v>
      </c>
      <c r="N400" s="60">
        <v>4471315.5382000003</v>
      </c>
      <c r="O400" s="60">
        <v>-427691.0515</v>
      </c>
      <c r="P400" s="60">
        <v>7.0000000000000007E-2</v>
      </c>
      <c r="Q400" s="60" t="s">
        <v>544</v>
      </c>
      <c r="R400" s="85" t="s">
        <v>544</v>
      </c>
      <c r="S400" s="85" t="s">
        <v>544</v>
      </c>
      <c r="T400" s="60">
        <v>204805692.15189999</v>
      </c>
      <c r="U400" s="60" t="s">
        <v>544</v>
      </c>
      <c r="V400" s="60" t="s">
        <v>544</v>
      </c>
      <c r="W400" s="60" t="s">
        <v>1823</v>
      </c>
      <c r="X400" s="60">
        <v>21812243.625500001</v>
      </c>
      <c r="Y400" s="60">
        <v>329069383.1092</v>
      </c>
      <c r="Z400" s="60">
        <v>19.88</v>
      </c>
      <c r="AA400" s="60" t="s">
        <v>544</v>
      </c>
      <c r="AB400" s="60">
        <v>290868796.01109999</v>
      </c>
      <c r="AC400" s="60">
        <v>549621882.15649998</v>
      </c>
      <c r="AD400" s="60">
        <v>11.04</v>
      </c>
      <c r="AE400" s="60">
        <v>51245164.168200001</v>
      </c>
      <c r="AF400" s="60">
        <v>49.9</v>
      </c>
      <c r="AG400" s="60" t="s">
        <v>1824</v>
      </c>
      <c r="AH400" s="60" t="s">
        <v>544</v>
      </c>
      <c r="AI400" s="60" t="s">
        <v>544</v>
      </c>
      <c r="AJ400" s="60" t="s">
        <v>544</v>
      </c>
      <c r="AK400" s="60">
        <v>5.24</v>
      </c>
      <c r="AL400" s="60">
        <v>329069383.1092</v>
      </c>
      <c r="AM400" s="60">
        <v>110363731.7842</v>
      </c>
      <c r="AN400" s="60">
        <v>34001438.592699997</v>
      </c>
      <c r="AO400" s="60">
        <v>602655.57250000001</v>
      </c>
      <c r="AP400" s="60">
        <v>66097707.956</v>
      </c>
      <c r="AQ400" s="60">
        <v>549621882.15649998</v>
      </c>
      <c r="AR400" s="60">
        <v>1.75</v>
      </c>
      <c r="AS400" s="60">
        <v>66097707.956</v>
      </c>
      <c r="AT400" s="60">
        <v>204805692.15189999</v>
      </c>
      <c r="AU400" s="85">
        <v>1502750</v>
      </c>
      <c r="AV400" s="60" t="s">
        <v>544</v>
      </c>
      <c r="AW400" s="60" t="s">
        <v>544</v>
      </c>
      <c r="AX400" s="60" t="s">
        <v>544</v>
      </c>
      <c r="AY400" s="60">
        <v>51245164.168200001</v>
      </c>
      <c r="AZ400" s="60" t="s">
        <v>544</v>
      </c>
      <c r="BA400" s="60" t="s">
        <v>544</v>
      </c>
      <c r="BB400" s="60" t="s">
        <v>1808</v>
      </c>
      <c r="BC400" s="60" t="s">
        <v>544</v>
      </c>
      <c r="BD400" s="60">
        <v>3810338.4586</v>
      </c>
      <c r="BE400" s="60" t="s">
        <v>544</v>
      </c>
      <c r="BF400" s="60" t="s">
        <v>544</v>
      </c>
      <c r="BG400" s="60">
        <v>3402087.9095000001</v>
      </c>
      <c r="BH400" s="60">
        <v>256050856.32010001</v>
      </c>
      <c r="BI400" s="60">
        <v>11955908.939099999</v>
      </c>
      <c r="BJ400" s="60" t="s">
        <v>544</v>
      </c>
      <c r="BK400" s="60">
        <v>13666673.145</v>
      </c>
      <c r="BL400" s="85" t="s">
        <v>544</v>
      </c>
      <c r="BM400" s="60" t="s">
        <v>544</v>
      </c>
      <c r="BN400" s="60">
        <v>3032718.3650000002</v>
      </c>
      <c r="BO400" s="60">
        <v>532903050.14410001</v>
      </c>
      <c r="BP400" s="60">
        <v>252240517.86149999</v>
      </c>
      <c r="BQ400" s="60">
        <v>273644510.93779999</v>
      </c>
      <c r="BR400" s="60" t="s">
        <v>544</v>
      </c>
      <c r="BS400" s="60">
        <v>12869612.5491</v>
      </c>
      <c r="BT400" s="60" t="s">
        <v>544</v>
      </c>
      <c r="BU400" s="60">
        <v>35906607.821999997</v>
      </c>
      <c r="BV400" s="60" t="s">
        <v>544</v>
      </c>
      <c r="BW400" s="60" t="s">
        <v>544</v>
      </c>
      <c r="BX400" s="60" t="s">
        <v>544</v>
      </c>
      <c r="BY400" s="60" t="s">
        <v>544</v>
      </c>
      <c r="BZ400" s="60" t="s">
        <v>544</v>
      </c>
      <c r="CA400" s="60" t="s">
        <v>544</v>
      </c>
      <c r="CB400" s="60" t="s">
        <v>544</v>
      </c>
      <c r="CC400" s="60">
        <v>26283559.163699999</v>
      </c>
      <c r="CD400" s="60">
        <v>2371741.2855000002</v>
      </c>
      <c r="CE400" s="60">
        <v>11955908.939099999</v>
      </c>
      <c r="CF400" s="60">
        <v>66097707.956</v>
      </c>
      <c r="CG400" s="60">
        <v>19907074.396200001</v>
      </c>
      <c r="CH400" s="60">
        <v>-680417.58189999999</v>
      </c>
      <c r="CI400" s="60" t="s">
        <v>1099</v>
      </c>
      <c r="CJ400" s="60" t="s">
        <v>544</v>
      </c>
      <c r="CK400" s="60">
        <v>55813682.218099996</v>
      </c>
      <c r="CL400" s="60" t="s">
        <v>544</v>
      </c>
      <c r="CM400" s="85">
        <v>1502750</v>
      </c>
      <c r="CN400" s="60" t="s">
        <v>544</v>
      </c>
      <c r="CO400" s="60">
        <v>11955908.939099999</v>
      </c>
      <c r="CP400" s="60">
        <v>24844961.990499999</v>
      </c>
      <c r="CQ400" s="60">
        <v>329069383.1092</v>
      </c>
      <c r="CR400" s="60" t="s">
        <v>544</v>
      </c>
      <c r="CS400" s="60" t="s">
        <v>544</v>
      </c>
      <c r="CT400" s="60">
        <v>8028927.4664000003</v>
      </c>
      <c r="CU400" s="60">
        <v>5637745.6786000002</v>
      </c>
      <c r="CV400" s="60">
        <v>11955908.939099999</v>
      </c>
      <c r="CW400" s="60">
        <v>13666673.145</v>
      </c>
      <c r="CX400" s="60">
        <v>21812243.625500001</v>
      </c>
      <c r="CY400" s="60" t="s">
        <v>544</v>
      </c>
      <c r="CZ400" s="60">
        <f t="shared" si="12"/>
        <v>5.1439000006826143</v>
      </c>
      <c r="DA400" s="60" t="str">
        <f t="shared" si="13"/>
        <v>Y</v>
      </c>
    </row>
    <row r="401" spans="1:105">
      <c r="A401" s="13" t="s">
        <v>1099</v>
      </c>
      <c r="B401" s="13">
        <v>1502750</v>
      </c>
      <c r="C401" s="13">
        <v>2023</v>
      </c>
      <c r="D401" s="13" t="s">
        <v>10</v>
      </c>
      <c r="E401" s="13" t="s">
        <v>507</v>
      </c>
      <c r="F401" s="84" t="s">
        <v>1804</v>
      </c>
      <c r="G401" s="60" t="s">
        <v>568</v>
      </c>
      <c r="H401" s="60" t="s">
        <v>1868</v>
      </c>
      <c r="I401" s="60" t="s">
        <v>1822</v>
      </c>
      <c r="J401" s="60" t="s">
        <v>1099</v>
      </c>
      <c r="K401" s="85">
        <v>1502750</v>
      </c>
      <c r="L401" s="60">
        <v>3420700000</v>
      </c>
      <c r="M401" s="60">
        <v>695462123.27740002</v>
      </c>
      <c r="N401" s="60">
        <v>5834993.6966000004</v>
      </c>
      <c r="O401" s="60">
        <v>2521042.5728000002</v>
      </c>
      <c r="P401" s="60">
        <v>0.09</v>
      </c>
      <c r="Q401" s="60" t="s">
        <v>544</v>
      </c>
      <c r="R401" s="85" t="s">
        <v>544</v>
      </c>
      <c r="S401" s="85" t="s">
        <v>544</v>
      </c>
      <c r="T401" s="60">
        <v>230939698.2579</v>
      </c>
      <c r="U401" s="60" t="s">
        <v>544</v>
      </c>
      <c r="V401" s="60" t="s">
        <v>544</v>
      </c>
      <c r="W401" s="60" t="s">
        <v>1823</v>
      </c>
      <c r="X401" s="60">
        <v>27284186.553599998</v>
      </c>
      <c r="Y401" s="60">
        <v>411478876.04909998</v>
      </c>
      <c r="Z401" s="60">
        <v>20.2</v>
      </c>
      <c r="AA401" s="60" t="s">
        <v>544</v>
      </c>
      <c r="AB401" s="60" t="s">
        <v>544</v>
      </c>
      <c r="AC401" s="60">
        <v>695462123.27740002</v>
      </c>
      <c r="AD401" s="60" t="s">
        <v>544</v>
      </c>
      <c r="AE401" s="60">
        <v>34765990.317900002</v>
      </c>
      <c r="AF401" s="60">
        <v>51.01</v>
      </c>
      <c r="AG401" s="60" t="s">
        <v>1824</v>
      </c>
      <c r="AH401" s="60" t="s">
        <v>544</v>
      </c>
      <c r="AI401" s="60">
        <v>81425608.902500004</v>
      </c>
      <c r="AJ401" s="60" t="s">
        <v>544</v>
      </c>
      <c r="AK401" s="60">
        <v>4.7300000000000004</v>
      </c>
      <c r="AL401" s="60">
        <v>411478876.04909998</v>
      </c>
      <c r="AM401" s="60">
        <v>119342902.43629999</v>
      </c>
      <c r="AN401" s="60">
        <v>53206196.878300004</v>
      </c>
      <c r="AO401" s="60">
        <v>894563.49360000005</v>
      </c>
      <c r="AP401" s="60">
        <v>87829870.276800007</v>
      </c>
      <c r="AQ401" s="60">
        <v>695462123.27740002</v>
      </c>
      <c r="AR401" s="60">
        <v>2.2000000000000002</v>
      </c>
      <c r="AS401" s="60">
        <v>87829870.276800007</v>
      </c>
      <c r="AT401" s="60">
        <v>230939698.2579</v>
      </c>
      <c r="AU401" s="85">
        <v>1502750</v>
      </c>
      <c r="AV401" s="60" t="s">
        <v>544</v>
      </c>
      <c r="AW401" s="60" t="s">
        <v>544</v>
      </c>
      <c r="AX401" s="60" t="s">
        <v>544</v>
      </c>
      <c r="AY401" s="60">
        <v>34765990.317900002</v>
      </c>
      <c r="AZ401" s="60">
        <v>50847802.213500001</v>
      </c>
      <c r="BA401" s="60" t="s">
        <v>544</v>
      </c>
      <c r="BB401" s="60" t="s">
        <v>1808</v>
      </c>
      <c r="BC401" s="60" t="s">
        <v>544</v>
      </c>
      <c r="BD401" s="60">
        <v>5123409.0994999995</v>
      </c>
      <c r="BE401" s="60" t="s">
        <v>544</v>
      </c>
      <c r="BF401" s="60" t="s">
        <v>544</v>
      </c>
      <c r="BG401" s="60">
        <v>5550359.8578000003</v>
      </c>
      <c r="BH401" s="60">
        <v>265705688.5758</v>
      </c>
      <c r="BI401" s="60">
        <v>15471882.240900001</v>
      </c>
      <c r="BJ401" s="60" t="s">
        <v>544</v>
      </c>
      <c r="BK401" s="60">
        <v>15431220.263900001</v>
      </c>
      <c r="BL401" s="85" t="s">
        <v>544</v>
      </c>
      <c r="BM401" s="60" t="s">
        <v>544</v>
      </c>
      <c r="BN401" s="60">
        <v>5570690.8463000003</v>
      </c>
      <c r="BO401" s="60">
        <v>675131134.78740001</v>
      </c>
      <c r="BP401" s="60">
        <v>260582279.4763</v>
      </c>
      <c r="BQ401" s="60">
        <v>353860854.66850001</v>
      </c>
      <c r="BR401" s="60" t="s">
        <v>544</v>
      </c>
      <c r="BS401" s="60">
        <v>12808522.7487</v>
      </c>
      <c r="BT401" s="60" t="s">
        <v>544</v>
      </c>
      <c r="BU401" s="60">
        <v>43569308.334100001</v>
      </c>
      <c r="BV401" s="60" t="s">
        <v>544</v>
      </c>
      <c r="BW401" s="60" t="s">
        <v>544</v>
      </c>
      <c r="BX401" s="60">
        <v>81425608.902500004</v>
      </c>
      <c r="BY401" s="60" t="s">
        <v>544</v>
      </c>
      <c r="BZ401" s="60" t="s">
        <v>544</v>
      </c>
      <c r="CA401" s="60" t="s">
        <v>544</v>
      </c>
      <c r="CB401" s="60" t="s">
        <v>544</v>
      </c>
      <c r="CC401" s="60">
        <v>40011385.348300003</v>
      </c>
      <c r="CD401" s="60">
        <v>5306387.9959000004</v>
      </c>
      <c r="CE401" s="60">
        <v>15471882.240900001</v>
      </c>
      <c r="CF401" s="60">
        <v>87829870.276800007</v>
      </c>
      <c r="CG401" s="60">
        <v>36921075.097800002</v>
      </c>
      <c r="CH401" s="60">
        <v>548936.68920000002</v>
      </c>
      <c r="CI401" s="60" t="s">
        <v>1099</v>
      </c>
      <c r="CJ401" s="60">
        <v>21.01</v>
      </c>
      <c r="CK401" s="60">
        <v>80490383.431899995</v>
      </c>
      <c r="CL401" s="60" t="s">
        <v>544</v>
      </c>
      <c r="CM401" s="85">
        <v>1502750</v>
      </c>
      <c r="CN401" s="60" t="s">
        <v>544</v>
      </c>
      <c r="CO401" s="60">
        <v>15471882.240900001</v>
      </c>
      <c r="CP401" s="60">
        <v>32854877.399799999</v>
      </c>
      <c r="CQ401" s="60">
        <v>411478876.04909998</v>
      </c>
      <c r="CR401" s="60" t="s">
        <v>544</v>
      </c>
      <c r="CS401" s="60" t="s">
        <v>544</v>
      </c>
      <c r="CT401" s="60">
        <v>8884641.9701000005</v>
      </c>
      <c r="CU401" s="60">
        <v>6546578.2938000001</v>
      </c>
      <c r="CV401" s="60">
        <v>15471882.240900001</v>
      </c>
      <c r="CW401" s="60">
        <v>15431220.263900001</v>
      </c>
      <c r="CX401" s="60">
        <v>27284186.553599998</v>
      </c>
      <c r="CY401" s="60">
        <v>21.01</v>
      </c>
      <c r="CZ401" s="60">
        <f t="shared" si="12"/>
        <v>4.9186000006438597</v>
      </c>
      <c r="DA401" s="60" t="str">
        <f t="shared" si="13"/>
        <v>Y</v>
      </c>
    </row>
    <row r="402" spans="1:105">
      <c r="A402" s="13" t="s">
        <v>1100</v>
      </c>
      <c r="B402" s="13">
        <v>1506593</v>
      </c>
      <c r="C402" s="13">
        <v>2022</v>
      </c>
      <c r="D402" s="13" t="s">
        <v>10</v>
      </c>
      <c r="E402" s="13" t="s">
        <v>507</v>
      </c>
      <c r="F402" s="84" t="s">
        <v>1812</v>
      </c>
      <c r="G402" s="60" t="s">
        <v>568</v>
      </c>
      <c r="H402" s="60" t="s">
        <v>2335</v>
      </c>
      <c r="I402" s="60" t="s">
        <v>1822</v>
      </c>
      <c r="J402" s="60" t="s">
        <v>2336</v>
      </c>
      <c r="K402" s="85">
        <v>1511849</v>
      </c>
      <c r="L402" s="60">
        <v>2668200000</v>
      </c>
      <c r="M402" s="60">
        <v>518711483.43589997</v>
      </c>
      <c r="N402" s="60">
        <v>30463267.1668</v>
      </c>
      <c r="O402" s="60">
        <v>12850172.046700001</v>
      </c>
      <c r="P402" s="60">
        <v>-0.03</v>
      </c>
      <c r="Q402" s="60" t="s">
        <v>544</v>
      </c>
      <c r="R402" s="85" t="s">
        <v>544</v>
      </c>
      <c r="S402" s="85" t="s">
        <v>544</v>
      </c>
      <c r="T402" s="60">
        <v>241800968.1049</v>
      </c>
      <c r="U402" s="60" t="s">
        <v>544</v>
      </c>
      <c r="V402" s="60" t="s">
        <v>544</v>
      </c>
      <c r="W402" s="60" t="s">
        <v>1823</v>
      </c>
      <c r="X402" s="60">
        <v>45160286.935800001</v>
      </c>
      <c r="Y402" s="60">
        <v>303388479.51800001</v>
      </c>
      <c r="Z402" s="60">
        <v>24.6</v>
      </c>
      <c r="AA402" s="60" t="s">
        <v>544</v>
      </c>
      <c r="AB402" s="60" t="s">
        <v>544</v>
      </c>
      <c r="AC402" s="60">
        <v>518711483.43589997</v>
      </c>
      <c r="AD402" s="60" t="s">
        <v>544</v>
      </c>
      <c r="AE402" s="60">
        <v>65242325.853</v>
      </c>
      <c r="AF402" s="60">
        <v>39.880000000000003</v>
      </c>
      <c r="AG402" s="60" t="s">
        <v>1824</v>
      </c>
      <c r="AH402" s="60" t="s">
        <v>544</v>
      </c>
      <c r="AI402" s="60" t="s">
        <v>544</v>
      </c>
      <c r="AJ402" s="60" t="s">
        <v>544</v>
      </c>
      <c r="AK402" s="60">
        <v>10.19</v>
      </c>
      <c r="AL402" s="60">
        <v>303388479.51800001</v>
      </c>
      <c r="AM402" s="60">
        <v>41894282.5427</v>
      </c>
      <c r="AN402" s="60">
        <v>26264118.6613</v>
      </c>
      <c r="AO402" s="60">
        <v>3052158.8673999999</v>
      </c>
      <c r="AP402" s="60">
        <v>107039405.884</v>
      </c>
      <c r="AQ402" s="60">
        <v>518711483.43589997</v>
      </c>
      <c r="AR402" s="60">
        <v>9.92</v>
      </c>
      <c r="AS402" s="60">
        <v>107039405.884</v>
      </c>
      <c r="AT402" s="60">
        <v>241800968.1049</v>
      </c>
      <c r="AU402" s="85">
        <v>1506593</v>
      </c>
      <c r="AV402" s="60" t="s">
        <v>544</v>
      </c>
      <c r="AW402" s="60" t="s">
        <v>544</v>
      </c>
      <c r="AX402" s="60">
        <v>1749645.2106000001</v>
      </c>
      <c r="AY402" s="60">
        <v>65242325.853</v>
      </c>
      <c r="AZ402" s="60" t="s">
        <v>544</v>
      </c>
      <c r="BA402" s="60" t="s">
        <v>544</v>
      </c>
      <c r="BB402" s="60" t="s">
        <v>1808</v>
      </c>
      <c r="BC402" s="60" t="s">
        <v>544</v>
      </c>
      <c r="BD402" s="60">
        <v>18449036.720699999</v>
      </c>
      <c r="BE402" s="60" t="s">
        <v>544</v>
      </c>
      <c r="BF402" s="60" t="s">
        <v>544</v>
      </c>
      <c r="BG402" s="60">
        <v>11022764.8268</v>
      </c>
      <c r="BH402" s="60">
        <v>307043293.958</v>
      </c>
      <c r="BI402" s="60">
        <v>23892377.3759</v>
      </c>
      <c r="BJ402" s="60" t="s">
        <v>544</v>
      </c>
      <c r="BK402" s="60">
        <v>18740644.255800001</v>
      </c>
      <c r="BL402" s="85" t="s">
        <v>544</v>
      </c>
      <c r="BM402" s="60" t="s">
        <v>544</v>
      </c>
      <c r="BN402" s="60">
        <v>10458990.2589</v>
      </c>
      <c r="BO402" s="60">
        <v>505666906.36570001</v>
      </c>
      <c r="BP402" s="60">
        <v>288594257.23729998</v>
      </c>
      <c r="BQ402" s="60">
        <v>203833667.03490001</v>
      </c>
      <c r="BR402" s="60" t="s">
        <v>544</v>
      </c>
      <c r="BS402" s="60">
        <v>4821244.5802999996</v>
      </c>
      <c r="BT402" s="60" t="s">
        <v>544</v>
      </c>
      <c r="BU402" s="60">
        <v>51906141.2478</v>
      </c>
      <c r="BV402" s="60" t="s">
        <v>544</v>
      </c>
      <c r="BW402" s="60" t="s">
        <v>544</v>
      </c>
      <c r="BX402" s="60" t="s">
        <v>544</v>
      </c>
      <c r="BY402" s="60" t="s">
        <v>544</v>
      </c>
      <c r="BZ402" s="60" t="s">
        <v>544</v>
      </c>
      <c r="CA402" s="60" t="s">
        <v>544</v>
      </c>
      <c r="CB402" s="60" t="s">
        <v>544</v>
      </c>
      <c r="CC402" s="60">
        <v>24417270.938999999</v>
      </c>
      <c r="CD402" s="60">
        <v>3168801.8813999998</v>
      </c>
      <c r="CE402" s="60">
        <v>23892377.3759</v>
      </c>
      <c r="CF402" s="60">
        <v>107039405.884</v>
      </c>
      <c r="CG402" s="60">
        <v>19518264.349399999</v>
      </c>
      <c r="CH402" s="60">
        <v>7348509.8844999997</v>
      </c>
      <c r="CI402" s="60" t="s">
        <v>2336</v>
      </c>
      <c r="CJ402" s="60" t="s">
        <v>544</v>
      </c>
      <c r="CK402" s="60">
        <v>71424405.597200006</v>
      </c>
      <c r="CL402" s="60" t="s">
        <v>544</v>
      </c>
      <c r="CM402" s="85">
        <v>1511849</v>
      </c>
      <c r="CN402" s="60" t="s">
        <v>544</v>
      </c>
      <c r="CO402" s="60">
        <v>23892377.3759</v>
      </c>
      <c r="CP402" s="60">
        <v>55619277.194700003</v>
      </c>
      <c r="CQ402" s="60">
        <v>303388479.51800001</v>
      </c>
      <c r="CR402" s="60" t="s">
        <v>544</v>
      </c>
      <c r="CS402" s="60" t="s">
        <v>544</v>
      </c>
      <c r="CT402" s="60">
        <v>7542914.9079</v>
      </c>
      <c r="CU402" s="60">
        <v>11197729.3478</v>
      </c>
      <c r="CV402" s="60">
        <v>23892377.3759</v>
      </c>
      <c r="CW402" s="60">
        <v>18740644.255800001</v>
      </c>
      <c r="CX402" s="60">
        <v>45160286.935800001</v>
      </c>
      <c r="CY402" s="60" t="s">
        <v>544</v>
      </c>
      <c r="CZ402" s="60">
        <f t="shared" si="12"/>
        <v>5.1439000006826028</v>
      </c>
      <c r="DA402" s="60" t="str">
        <f t="shared" si="13"/>
        <v>N</v>
      </c>
    </row>
    <row r="403" spans="1:105">
      <c r="A403" s="13" t="s">
        <v>1100</v>
      </c>
      <c r="B403" s="13">
        <v>1506593</v>
      </c>
      <c r="C403" s="13">
        <v>2023</v>
      </c>
      <c r="D403" s="13" t="s">
        <v>10</v>
      </c>
      <c r="E403" s="13" t="s">
        <v>507</v>
      </c>
      <c r="F403" s="84" t="s">
        <v>1804</v>
      </c>
      <c r="G403" s="60" t="s">
        <v>568</v>
      </c>
      <c r="H403" s="60" t="s">
        <v>2335</v>
      </c>
      <c r="I403" s="60" t="s">
        <v>1822</v>
      </c>
      <c r="J403" s="60" t="s">
        <v>2336</v>
      </c>
      <c r="K403" s="85">
        <v>1511849</v>
      </c>
      <c r="L403" s="60">
        <v>3468500000</v>
      </c>
      <c r="M403" s="60">
        <v>705180335.77569997</v>
      </c>
      <c r="N403" s="60">
        <v>35274265.030199997</v>
      </c>
      <c r="O403" s="60">
        <v>15959825.9647</v>
      </c>
      <c r="P403" s="60">
        <v>-0.15</v>
      </c>
      <c r="Q403" s="60" t="s">
        <v>544</v>
      </c>
      <c r="R403" s="85">
        <v>357</v>
      </c>
      <c r="S403" s="85" t="s">
        <v>544</v>
      </c>
      <c r="T403" s="60">
        <v>333916154.9598</v>
      </c>
      <c r="U403" s="60" t="s">
        <v>544</v>
      </c>
      <c r="V403" s="60" t="s">
        <v>544</v>
      </c>
      <c r="W403" s="60" t="s">
        <v>1823</v>
      </c>
      <c r="X403" s="60">
        <v>57231732.599399999</v>
      </c>
      <c r="Y403" s="60">
        <v>410726629.47500002</v>
      </c>
      <c r="Z403" s="60">
        <v>25.12</v>
      </c>
      <c r="AA403" s="60" t="s">
        <v>544</v>
      </c>
      <c r="AB403" s="60" t="s">
        <v>544</v>
      </c>
      <c r="AC403" s="60">
        <v>705180335.77569997</v>
      </c>
      <c r="AD403" s="60" t="s">
        <v>544</v>
      </c>
      <c r="AE403" s="60">
        <v>85003862.876699999</v>
      </c>
      <c r="AF403" s="60">
        <v>38.909999999999997</v>
      </c>
      <c r="AG403" s="60" t="s">
        <v>1824</v>
      </c>
      <c r="AH403" s="60" t="s">
        <v>544</v>
      </c>
      <c r="AI403" s="60">
        <v>126926361.14309999</v>
      </c>
      <c r="AJ403" s="60" t="s">
        <v>544</v>
      </c>
      <c r="AK403" s="60">
        <v>9.43</v>
      </c>
      <c r="AL403" s="60">
        <v>410726629.47500002</v>
      </c>
      <c r="AM403" s="60">
        <v>60505021.746200003</v>
      </c>
      <c r="AN403" s="60">
        <v>42308787.047700003</v>
      </c>
      <c r="AO403" s="60">
        <v>6526247.3053000001</v>
      </c>
      <c r="AP403" s="60">
        <v>136176960.90599999</v>
      </c>
      <c r="AQ403" s="60">
        <v>705180335.77569997</v>
      </c>
      <c r="AR403" s="60">
        <v>8.42</v>
      </c>
      <c r="AS403" s="60">
        <v>136176960.90599999</v>
      </c>
      <c r="AT403" s="60">
        <v>333916154.9598</v>
      </c>
      <c r="AU403" s="85">
        <v>1506593</v>
      </c>
      <c r="AV403" s="60" t="s">
        <v>544</v>
      </c>
      <c r="AW403" s="60" t="s">
        <v>544</v>
      </c>
      <c r="AX403" s="60">
        <v>1809457.9756</v>
      </c>
      <c r="AY403" s="60">
        <v>85003862.876699999</v>
      </c>
      <c r="AZ403" s="60">
        <v>6017972.5930000003</v>
      </c>
      <c r="BA403" s="60" t="s">
        <v>544</v>
      </c>
      <c r="BB403" s="60" t="s">
        <v>1808</v>
      </c>
      <c r="BC403" s="60" t="s">
        <v>544</v>
      </c>
      <c r="BD403" s="60">
        <v>24112552.349100001</v>
      </c>
      <c r="BE403" s="60" t="s">
        <v>544</v>
      </c>
      <c r="BF403" s="60" t="s">
        <v>544</v>
      </c>
      <c r="BG403" s="60">
        <v>12950839.668099999</v>
      </c>
      <c r="BH403" s="60">
        <v>418920017.83649999</v>
      </c>
      <c r="BI403" s="60">
        <v>31167405.3552</v>
      </c>
      <c r="BJ403" s="60" t="s">
        <v>544</v>
      </c>
      <c r="BK403" s="60">
        <v>22587728.212400001</v>
      </c>
      <c r="BL403" s="85" t="s">
        <v>544</v>
      </c>
      <c r="BM403" s="60" t="s">
        <v>544</v>
      </c>
      <c r="BN403" s="60">
        <v>13438783.391899999</v>
      </c>
      <c r="BO403" s="60">
        <v>687126417.99650002</v>
      </c>
      <c r="BP403" s="60">
        <v>394807465.48729998</v>
      </c>
      <c r="BQ403" s="60">
        <v>267860773.3558</v>
      </c>
      <c r="BR403" s="60" t="s">
        <v>544</v>
      </c>
      <c r="BS403" s="60">
        <v>5814662.7081000004</v>
      </c>
      <c r="BT403" s="60" t="s">
        <v>544</v>
      </c>
      <c r="BU403" s="60">
        <v>68149473.418500006</v>
      </c>
      <c r="BV403" s="60" t="s">
        <v>544</v>
      </c>
      <c r="BW403" s="60" t="s">
        <v>544</v>
      </c>
      <c r="BX403" s="60">
        <v>126926361.14309999</v>
      </c>
      <c r="BY403" s="60" t="s">
        <v>544</v>
      </c>
      <c r="BZ403" s="60" t="s">
        <v>544</v>
      </c>
      <c r="CA403" s="60" t="s">
        <v>544</v>
      </c>
      <c r="CB403" s="60" t="s">
        <v>544</v>
      </c>
      <c r="CC403" s="60">
        <v>38771195.050399996</v>
      </c>
      <c r="CD403" s="60">
        <v>3415606.0663000001</v>
      </c>
      <c r="CE403" s="60">
        <v>31167405.3552</v>
      </c>
      <c r="CF403" s="60">
        <v>136176960.90599999</v>
      </c>
      <c r="CG403" s="60">
        <v>31391046.228599999</v>
      </c>
      <c r="CH403" s="60">
        <v>10694099.945699999</v>
      </c>
      <c r="CI403" s="60" t="s">
        <v>2336</v>
      </c>
      <c r="CJ403" s="60">
        <v>29.67</v>
      </c>
      <c r="CK403" s="60">
        <v>99540519.647</v>
      </c>
      <c r="CL403" s="60" t="s">
        <v>544</v>
      </c>
      <c r="CM403" s="85">
        <v>1511849</v>
      </c>
      <c r="CN403" s="60" t="s">
        <v>544</v>
      </c>
      <c r="CO403" s="60">
        <v>31167405.3552</v>
      </c>
      <c r="CP403" s="60">
        <v>70670515.9912</v>
      </c>
      <c r="CQ403" s="60">
        <v>410726629.47500002</v>
      </c>
      <c r="CR403" s="60" t="s">
        <v>544</v>
      </c>
      <c r="CS403" s="60" t="s">
        <v>544</v>
      </c>
      <c r="CT403" s="60">
        <v>9840198.4291999992</v>
      </c>
      <c r="CU403" s="60">
        <v>12747529.783199999</v>
      </c>
      <c r="CV403" s="60">
        <v>31167405.3552</v>
      </c>
      <c r="CW403" s="60">
        <v>22587728.212400001</v>
      </c>
      <c r="CX403" s="60">
        <v>57231732.599399999</v>
      </c>
      <c r="CY403" s="60">
        <v>29.67</v>
      </c>
      <c r="CZ403" s="60">
        <f t="shared" si="12"/>
        <v>4.9186000006432993</v>
      </c>
      <c r="DA403" s="60" t="str">
        <f t="shared" si="13"/>
        <v>N</v>
      </c>
    </row>
    <row r="404" spans="1:105">
      <c r="A404" s="13" t="s">
        <v>1101</v>
      </c>
      <c r="B404" s="13">
        <v>1506597</v>
      </c>
      <c r="C404" s="13">
        <v>2022</v>
      </c>
      <c r="D404" s="13" t="s">
        <v>10</v>
      </c>
      <c r="E404" s="13" t="s">
        <v>507</v>
      </c>
      <c r="F404" s="84" t="s">
        <v>1812</v>
      </c>
      <c r="G404" s="60" t="s">
        <v>568</v>
      </c>
      <c r="H404" s="60" t="s">
        <v>2335</v>
      </c>
      <c r="I404" s="60" t="s">
        <v>1822</v>
      </c>
      <c r="J404" s="60" t="s">
        <v>2336</v>
      </c>
      <c r="K404" s="85">
        <v>1511849</v>
      </c>
      <c r="L404" s="60">
        <v>894700000</v>
      </c>
      <c r="M404" s="60">
        <v>173934174.43599999</v>
      </c>
      <c r="N404" s="60">
        <v>22026089.1512</v>
      </c>
      <c r="O404" s="60">
        <v>3382647.4071999998</v>
      </c>
      <c r="P404" s="60">
        <v>-0.01</v>
      </c>
      <c r="Q404" s="60" t="s">
        <v>544</v>
      </c>
      <c r="R404" s="85">
        <v>134</v>
      </c>
      <c r="S404" s="85" t="s">
        <v>544</v>
      </c>
      <c r="T404" s="60">
        <v>85343805.272599995</v>
      </c>
      <c r="U404" s="60" t="s">
        <v>544</v>
      </c>
      <c r="V404" s="60" t="s">
        <v>544</v>
      </c>
      <c r="W404" s="60" t="s">
        <v>1823</v>
      </c>
      <c r="X404" s="60">
        <v>15552401.872</v>
      </c>
      <c r="Y404" s="60">
        <v>119306362.86059999</v>
      </c>
      <c r="Z404" s="60">
        <v>30.21</v>
      </c>
      <c r="AA404" s="60" t="s">
        <v>544</v>
      </c>
      <c r="AB404" s="60" t="s">
        <v>544</v>
      </c>
      <c r="AC404" s="60">
        <v>173934174.43599999</v>
      </c>
      <c r="AD404" s="60" t="s">
        <v>544</v>
      </c>
      <c r="AE404" s="60">
        <v>21987208.146499999</v>
      </c>
      <c r="AF404" s="60">
        <v>36.17</v>
      </c>
      <c r="AG404" s="60" t="s">
        <v>1824</v>
      </c>
      <c r="AH404" s="60" t="s">
        <v>544</v>
      </c>
      <c r="AI404" s="60" t="s">
        <v>544</v>
      </c>
      <c r="AJ404" s="60" t="s">
        <v>544</v>
      </c>
      <c r="AK404" s="60">
        <v>11</v>
      </c>
      <c r="AL404" s="60">
        <v>119306362.86059999</v>
      </c>
      <c r="AM404" s="60">
        <v>10070180.212099999</v>
      </c>
      <c r="AN404" s="60">
        <v>8845428.5647</v>
      </c>
      <c r="AO404" s="60">
        <v>835941.60060000001</v>
      </c>
      <c r="AP404" s="60">
        <v>33534866.536499999</v>
      </c>
      <c r="AQ404" s="60">
        <v>173934174.43599999</v>
      </c>
      <c r="AR404" s="60">
        <v>20.52</v>
      </c>
      <c r="AS404" s="60">
        <v>33534866.536499999</v>
      </c>
      <c r="AT404" s="60">
        <v>85343805.272599995</v>
      </c>
      <c r="AU404" s="85">
        <v>1506597</v>
      </c>
      <c r="AV404" s="60" t="s">
        <v>544</v>
      </c>
      <c r="AW404" s="60" t="s">
        <v>544</v>
      </c>
      <c r="AX404" s="60" t="s">
        <v>544</v>
      </c>
      <c r="AY404" s="60">
        <v>21987208.146499999</v>
      </c>
      <c r="AZ404" s="60" t="s">
        <v>544</v>
      </c>
      <c r="BA404" s="60" t="s">
        <v>544</v>
      </c>
      <c r="BB404" s="60" t="s">
        <v>1808</v>
      </c>
      <c r="BC404" s="60" t="s">
        <v>544</v>
      </c>
      <c r="BD404" s="60">
        <v>7387390.8892000001</v>
      </c>
      <c r="BE404" s="60" t="s">
        <v>544</v>
      </c>
      <c r="BF404" s="60" t="s">
        <v>544</v>
      </c>
      <c r="BG404" s="60">
        <v>3888100.4679999999</v>
      </c>
      <c r="BH404" s="60">
        <v>107331013.4191</v>
      </c>
      <c r="BI404" s="60">
        <v>8903750.0716999993</v>
      </c>
      <c r="BJ404" s="60" t="s">
        <v>544</v>
      </c>
      <c r="BK404" s="60">
        <v>7542914.9079</v>
      </c>
      <c r="BL404" s="85" t="s">
        <v>544</v>
      </c>
      <c r="BM404" s="60" t="s">
        <v>544</v>
      </c>
      <c r="BN404" s="60">
        <v>4296351.0170999998</v>
      </c>
      <c r="BO404" s="60">
        <v>166955034.0959</v>
      </c>
      <c r="BP404" s="60">
        <v>99943622.529899999</v>
      </c>
      <c r="BQ404" s="60">
        <v>62073523.971600004</v>
      </c>
      <c r="BR404" s="60" t="s">
        <v>544</v>
      </c>
      <c r="BS404" s="60">
        <v>2779991.8346000002</v>
      </c>
      <c r="BT404" s="60" t="s">
        <v>544</v>
      </c>
      <c r="BU404" s="60">
        <v>17438130.598999999</v>
      </c>
      <c r="BV404" s="60" t="s">
        <v>544</v>
      </c>
      <c r="BW404" s="60" t="s">
        <v>544</v>
      </c>
      <c r="BX404" s="60" t="s">
        <v>544</v>
      </c>
      <c r="BY404" s="60" t="s">
        <v>544</v>
      </c>
      <c r="BZ404" s="60" t="s">
        <v>544</v>
      </c>
      <c r="CA404" s="60" t="s">
        <v>544</v>
      </c>
      <c r="CB404" s="60" t="s">
        <v>544</v>
      </c>
      <c r="CC404" s="60">
        <v>8262213.4945</v>
      </c>
      <c r="CD404" s="60">
        <v>3227123.3884000001</v>
      </c>
      <c r="CE404" s="60">
        <v>8903750.0716999993</v>
      </c>
      <c r="CF404" s="60">
        <v>33534866.536499999</v>
      </c>
      <c r="CG404" s="60">
        <v>6959699.8377</v>
      </c>
      <c r="CH404" s="60">
        <v>1438597.1732000001</v>
      </c>
      <c r="CI404" s="60" t="s">
        <v>2336</v>
      </c>
      <c r="CJ404" s="60" t="s">
        <v>544</v>
      </c>
      <c r="CK404" s="60">
        <v>24397830.436700001</v>
      </c>
      <c r="CL404" s="60" t="s">
        <v>544</v>
      </c>
      <c r="CM404" s="85">
        <v>1511849</v>
      </c>
      <c r="CN404" s="60" t="s">
        <v>544</v>
      </c>
      <c r="CO404" s="60">
        <v>8903750.0716999993</v>
      </c>
      <c r="CP404" s="60">
        <v>19848752.8891</v>
      </c>
      <c r="CQ404" s="60">
        <v>119306362.86059999</v>
      </c>
      <c r="CR404" s="60" t="s">
        <v>544</v>
      </c>
      <c r="CS404" s="60" t="s">
        <v>544</v>
      </c>
      <c r="CT404" s="60">
        <v>3207682.8860999998</v>
      </c>
      <c r="CU404" s="60">
        <v>4335232.0218000002</v>
      </c>
      <c r="CV404" s="60">
        <v>8903750.0716999993</v>
      </c>
      <c r="CW404" s="60">
        <v>7542914.9079</v>
      </c>
      <c r="CX404" s="60">
        <v>15552401.872</v>
      </c>
      <c r="CY404" s="60" t="s">
        <v>544</v>
      </c>
      <c r="CZ404" s="60">
        <f t="shared" si="12"/>
        <v>5.1439000006822102</v>
      </c>
      <c r="DA404" s="60" t="str">
        <f t="shared" si="13"/>
        <v>N</v>
      </c>
    </row>
    <row r="405" spans="1:105">
      <c r="A405" s="13" t="s">
        <v>1101</v>
      </c>
      <c r="B405" s="13">
        <v>1506597</v>
      </c>
      <c r="C405" s="13">
        <v>2023</v>
      </c>
      <c r="D405" s="13" t="s">
        <v>10</v>
      </c>
      <c r="E405" s="13" t="s">
        <v>507</v>
      </c>
      <c r="F405" s="84" t="s">
        <v>1804</v>
      </c>
      <c r="G405" s="60" t="s">
        <v>568</v>
      </c>
      <c r="H405" s="60" t="s">
        <v>2335</v>
      </c>
      <c r="I405" s="60" t="s">
        <v>1822</v>
      </c>
      <c r="J405" s="60" t="s">
        <v>2336</v>
      </c>
      <c r="K405" s="85">
        <v>1511849</v>
      </c>
      <c r="L405" s="60">
        <v>1255200000</v>
      </c>
      <c r="M405" s="60">
        <v>255194567.52649999</v>
      </c>
      <c r="N405" s="60">
        <v>27568820.3924</v>
      </c>
      <c r="O405" s="60">
        <v>7766437.6031999998</v>
      </c>
      <c r="P405" s="60">
        <v>0.13</v>
      </c>
      <c r="Q405" s="60" t="s">
        <v>544</v>
      </c>
      <c r="R405" s="85">
        <v>163</v>
      </c>
      <c r="S405" s="85" t="s">
        <v>544</v>
      </c>
      <c r="T405" s="60">
        <v>126560403.3503</v>
      </c>
      <c r="U405" s="60" t="s">
        <v>544</v>
      </c>
      <c r="V405" s="60" t="s">
        <v>544</v>
      </c>
      <c r="W405" s="60" t="s">
        <v>1823</v>
      </c>
      <c r="X405" s="60">
        <v>23197657.8671</v>
      </c>
      <c r="Y405" s="60">
        <v>178119790.1609</v>
      </c>
      <c r="Z405" s="60">
        <v>26.14</v>
      </c>
      <c r="AA405" s="60" t="s">
        <v>544</v>
      </c>
      <c r="AB405" s="60" t="s">
        <v>544</v>
      </c>
      <c r="AC405" s="60">
        <v>255194567.52649999</v>
      </c>
      <c r="AD405" s="60" t="s">
        <v>544</v>
      </c>
      <c r="AE405" s="60">
        <v>29337616.391100001</v>
      </c>
      <c r="AF405" s="60">
        <v>37</v>
      </c>
      <c r="AG405" s="60" t="s">
        <v>1824</v>
      </c>
      <c r="AH405" s="60" t="s">
        <v>544</v>
      </c>
      <c r="AI405" s="60">
        <v>39259138.7742</v>
      </c>
      <c r="AJ405" s="60" t="s">
        <v>544</v>
      </c>
      <c r="AK405" s="60">
        <v>11.16</v>
      </c>
      <c r="AL405" s="60">
        <v>178119790.1609</v>
      </c>
      <c r="AM405" s="60">
        <v>15471882.240900001</v>
      </c>
      <c r="AN405" s="60">
        <v>14882283.5747</v>
      </c>
      <c r="AO405" s="60">
        <v>2765014.4345999998</v>
      </c>
      <c r="AP405" s="60">
        <v>43264343.506700002</v>
      </c>
      <c r="AQ405" s="60">
        <v>255194567.52649999</v>
      </c>
      <c r="AR405" s="60">
        <v>17.68</v>
      </c>
      <c r="AS405" s="60">
        <v>43264343.506700002</v>
      </c>
      <c r="AT405" s="60">
        <v>126540072.3618</v>
      </c>
      <c r="AU405" s="85">
        <v>1506597</v>
      </c>
      <c r="AV405" s="60" t="s">
        <v>544</v>
      </c>
      <c r="AW405" s="60" t="s">
        <v>544</v>
      </c>
      <c r="AX405" s="60" t="s">
        <v>544</v>
      </c>
      <c r="AY405" s="60">
        <v>29337616.391100001</v>
      </c>
      <c r="AZ405" s="60">
        <v>3537591.9972999999</v>
      </c>
      <c r="BA405" s="60">
        <v>20330.988499999999</v>
      </c>
      <c r="BB405" s="60" t="s">
        <v>1808</v>
      </c>
      <c r="BC405" s="60" t="s">
        <v>544</v>
      </c>
      <c r="BD405" s="60">
        <v>12666205.829299999</v>
      </c>
      <c r="BE405" s="60" t="s">
        <v>544</v>
      </c>
      <c r="BF405" s="60" t="s">
        <v>544</v>
      </c>
      <c r="BG405" s="60">
        <v>5469035.9038000004</v>
      </c>
      <c r="BH405" s="60">
        <v>155898019.74129999</v>
      </c>
      <c r="BI405" s="60">
        <v>10226487.2105</v>
      </c>
      <c r="BJ405" s="60" t="s">
        <v>544</v>
      </c>
      <c r="BK405" s="60">
        <v>10592445.0033</v>
      </c>
      <c r="BL405" s="85" t="s">
        <v>544</v>
      </c>
      <c r="BM405" s="60" t="s">
        <v>544</v>
      </c>
      <c r="BN405" s="60">
        <v>5103078.1109999996</v>
      </c>
      <c r="BO405" s="60">
        <v>245374700.08579999</v>
      </c>
      <c r="BP405" s="60">
        <v>143231813.91209999</v>
      </c>
      <c r="BQ405" s="60">
        <v>91652096.112900004</v>
      </c>
      <c r="BR405" s="60" t="s">
        <v>544</v>
      </c>
      <c r="BS405" s="60">
        <v>2175415.7683999999</v>
      </c>
      <c r="BT405" s="60" t="s">
        <v>544</v>
      </c>
      <c r="BU405" s="60">
        <v>28382059.932</v>
      </c>
      <c r="BV405" s="60" t="s">
        <v>544</v>
      </c>
      <c r="BW405" s="60" t="s">
        <v>544</v>
      </c>
      <c r="BX405" s="60">
        <v>39259138.7742</v>
      </c>
      <c r="BY405" s="60" t="s">
        <v>544</v>
      </c>
      <c r="BZ405" s="60" t="s">
        <v>544</v>
      </c>
      <c r="CA405" s="60" t="s">
        <v>544</v>
      </c>
      <c r="CB405" s="60" t="s">
        <v>544</v>
      </c>
      <c r="CC405" s="60">
        <v>14008051.069599999</v>
      </c>
      <c r="CD405" s="60">
        <v>4554141.4217999997</v>
      </c>
      <c r="CE405" s="60">
        <v>10226487.2105</v>
      </c>
      <c r="CF405" s="60">
        <v>43264343.506700002</v>
      </c>
      <c r="CG405" s="60">
        <v>9697881.5097000003</v>
      </c>
      <c r="CH405" s="60">
        <v>2460049.6072999998</v>
      </c>
      <c r="CI405" s="60" t="s">
        <v>2336</v>
      </c>
      <c r="CJ405" s="60">
        <v>22.95</v>
      </c>
      <c r="CK405" s="60">
        <v>38079941.441799998</v>
      </c>
      <c r="CL405" s="60" t="s">
        <v>544</v>
      </c>
      <c r="CM405" s="85">
        <v>1511849</v>
      </c>
      <c r="CN405" s="60" t="s">
        <v>544</v>
      </c>
      <c r="CO405" s="60">
        <v>10226487.2105</v>
      </c>
      <c r="CP405" s="60">
        <v>28300735.978100002</v>
      </c>
      <c r="CQ405" s="60">
        <v>178119790.1609</v>
      </c>
      <c r="CR405" s="60" t="s">
        <v>544</v>
      </c>
      <c r="CS405" s="60" t="s">
        <v>544</v>
      </c>
      <c r="CT405" s="60">
        <v>4615134.3871999998</v>
      </c>
      <c r="CU405" s="60">
        <v>5977310.6161000002</v>
      </c>
      <c r="CV405" s="60">
        <v>10226487.2105</v>
      </c>
      <c r="CW405" s="60">
        <v>10592445.0033</v>
      </c>
      <c r="CX405" s="60">
        <v>23197657.8671</v>
      </c>
      <c r="CY405" s="60">
        <v>22.95</v>
      </c>
      <c r="CZ405" s="60">
        <f t="shared" si="12"/>
        <v>4.9186000006432629</v>
      </c>
      <c r="DA405" s="60" t="str">
        <f t="shared" si="13"/>
        <v>N</v>
      </c>
    </row>
    <row r="406" spans="1:105">
      <c r="A406" s="13" t="s">
        <v>1102</v>
      </c>
      <c r="B406" s="13">
        <v>1501358</v>
      </c>
      <c r="C406" s="13">
        <v>2022</v>
      </c>
      <c r="D406" s="13" t="s">
        <v>10</v>
      </c>
      <c r="E406" s="13" t="s">
        <v>507</v>
      </c>
      <c r="F406" s="84" t="s">
        <v>1812</v>
      </c>
      <c r="G406" s="60" t="s">
        <v>568</v>
      </c>
      <c r="H406" s="60" t="s">
        <v>2335</v>
      </c>
      <c r="I406" s="60" t="s">
        <v>1822</v>
      </c>
      <c r="J406" s="60" t="s">
        <v>1102</v>
      </c>
      <c r="K406" s="85">
        <v>1501358</v>
      </c>
      <c r="L406" s="60">
        <v>3091400000</v>
      </c>
      <c r="M406" s="60">
        <v>600983689.33879995</v>
      </c>
      <c r="N406" s="60">
        <v>52158867.778200001</v>
      </c>
      <c r="O406" s="60">
        <v>10497871.263599999</v>
      </c>
      <c r="P406" s="60">
        <v>-7.0000000000000007E-2</v>
      </c>
      <c r="Q406" s="60" t="s">
        <v>544</v>
      </c>
      <c r="R406" s="85">
        <v>391</v>
      </c>
      <c r="S406" s="85" t="s">
        <v>544</v>
      </c>
      <c r="T406" s="60">
        <v>315266626.44779998</v>
      </c>
      <c r="U406" s="60" t="s">
        <v>544</v>
      </c>
      <c r="V406" s="60" t="s">
        <v>544</v>
      </c>
      <c r="W406" s="60" t="s">
        <v>1823</v>
      </c>
      <c r="X406" s="60">
        <v>52061665.266500004</v>
      </c>
      <c r="Y406" s="60">
        <v>349015338.50999999</v>
      </c>
      <c r="Z406" s="60">
        <v>26.61</v>
      </c>
      <c r="AA406" s="60" t="s">
        <v>544</v>
      </c>
      <c r="AB406" s="60" t="s">
        <v>544</v>
      </c>
      <c r="AC406" s="60">
        <v>600983689.33879995</v>
      </c>
      <c r="AD406" s="60" t="s">
        <v>544</v>
      </c>
      <c r="AE406" s="60">
        <v>100118587.051</v>
      </c>
      <c r="AF406" s="60">
        <v>29.94</v>
      </c>
      <c r="AG406" s="60" t="s">
        <v>1824</v>
      </c>
      <c r="AH406" s="60" t="s">
        <v>544</v>
      </c>
      <c r="AI406" s="60" t="s">
        <v>544</v>
      </c>
      <c r="AJ406" s="60" t="s">
        <v>544</v>
      </c>
      <c r="AK406" s="60">
        <v>10.1</v>
      </c>
      <c r="AL406" s="60">
        <v>349015338.50999999</v>
      </c>
      <c r="AM406" s="60">
        <v>48834541.8781</v>
      </c>
      <c r="AN406" s="60">
        <v>31882423.8376</v>
      </c>
      <c r="AO406" s="60">
        <v>2896634.8487</v>
      </c>
      <c r="AP406" s="60">
        <v>125313478.0836</v>
      </c>
      <c r="AQ406" s="60">
        <v>600983689.33879995</v>
      </c>
      <c r="AR406" s="60">
        <v>12.56</v>
      </c>
      <c r="AS406" s="60">
        <v>125313478.0836</v>
      </c>
      <c r="AT406" s="60">
        <v>315266626.44779998</v>
      </c>
      <c r="AU406" s="85">
        <v>1501358</v>
      </c>
      <c r="AV406" s="60" t="s">
        <v>544</v>
      </c>
      <c r="AW406" s="60" t="s">
        <v>544</v>
      </c>
      <c r="AX406" s="60">
        <v>4121386.4961000001</v>
      </c>
      <c r="AY406" s="60">
        <v>100118587.051</v>
      </c>
      <c r="AZ406" s="60">
        <v>38881.004699999998</v>
      </c>
      <c r="BA406" s="60" t="s">
        <v>544</v>
      </c>
      <c r="BB406" s="60" t="s">
        <v>1808</v>
      </c>
      <c r="BC406" s="60" t="s">
        <v>544</v>
      </c>
      <c r="BD406" s="60">
        <v>26536285.6941</v>
      </c>
      <c r="BE406" s="60" t="s">
        <v>544</v>
      </c>
      <c r="BF406" s="60" t="s">
        <v>544</v>
      </c>
      <c r="BG406" s="60">
        <v>10128501.7191</v>
      </c>
      <c r="BH406" s="60">
        <v>415385213.49879998</v>
      </c>
      <c r="BI406" s="60">
        <v>29569004.059099998</v>
      </c>
      <c r="BJ406" s="60" t="s">
        <v>544</v>
      </c>
      <c r="BK406" s="60">
        <v>20218122.433600001</v>
      </c>
      <c r="BL406" s="85" t="s">
        <v>544</v>
      </c>
      <c r="BM406" s="60" t="s">
        <v>544</v>
      </c>
      <c r="BN406" s="60">
        <v>8592702.0342999995</v>
      </c>
      <c r="BO406" s="60">
        <v>581096055.44490004</v>
      </c>
      <c r="BP406" s="60">
        <v>388848927.80470002</v>
      </c>
      <c r="BQ406" s="60">
        <v>177025214.308</v>
      </c>
      <c r="BR406" s="60" t="s">
        <v>544</v>
      </c>
      <c r="BS406" s="60">
        <v>7367950.3869000003</v>
      </c>
      <c r="BT406" s="60" t="s">
        <v>544</v>
      </c>
      <c r="BU406" s="60">
        <v>63376037.628399998</v>
      </c>
      <c r="BV406" s="60" t="s">
        <v>544</v>
      </c>
      <c r="BW406" s="60" t="s">
        <v>544</v>
      </c>
      <c r="BX406" s="60" t="s">
        <v>544</v>
      </c>
      <c r="BY406" s="60" t="s">
        <v>544</v>
      </c>
      <c r="BZ406" s="60" t="s">
        <v>544</v>
      </c>
      <c r="CA406" s="60" t="s">
        <v>544</v>
      </c>
      <c r="CB406" s="60" t="s">
        <v>544</v>
      </c>
      <c r="CC406" s="60">
        <v>29724528.0779</v>
      </c>
      <c r="CD406" s="60">
        <v>5132292.6178000001</v>
      </c>
      <c r="CE406" s="60">
        <v>29569004.059099998</v>
      </c>
      <c r="CF406" s="60">
        <v>125313478.0836</v>
      </c>
      <c r="CG406" s="60">
        <v>20568051.475699998</v>
      </c>
      <c r="CH406" s="60">
        <v>4412994.0312000001</v>
      </c>
      <c r="CI406" s="60" t="s">
        <v>1102</v>
      </c>
      <c r="CJ406" s="60" t="s">
        <v>544</v>
      </c>
      <c r="CK406" s="60">
        <v>83944089.104100004</v>
      </c>
      <c r="CL406" s="60" t="s">
        <v>544</v>
      </c>
      <c r="CM406" s="85">
        <v>1501358</v>
      </c>
      <c r="CN406" s="60" t="s">
        <v>544</v>
      </c>
      <c r="CO406" s="60">
        <v>29569004.059099998</v>
      </c>
      <c r="CP406" s="60">
        <v>60654367.300800003</v>
      </c>
      <c r="CQ406" s="60">
        <v>349015338.50999999</v>
      </c>
      <c r="CR406" s="60" t="s">
        <v>544</v>
      </c>
      <c r="CS406" s="60" t="s">
        <v>544</v>
      </c>
      <c r="CT406" s="60">
        <v>8787107.0577000007</v>
      </c>
      <c r="CU406" s="60">
        <v>11431015.3759</v>
      </c>
      <c r="CV406" s="60">
        <v>29569004.059099998</v>
      </c>
      <c r="CW406" s="60">
        <v>20218122.433600001</v>
      </c>
      <c r="CX406" s="60">
        <v>52061665.266500004</v>
      </c>
      <c r="CY406" s="60" t="s">
        <v>544</v>
      </c>
      <c r="CZ406" s="60">
        <f t="shared" si="12"/>
        <v>5.1439000006824589</v>
      </c>
      <c r="DA406" s="60" t="str">
        <f t="shared" si="13"/>
        <v>Y</v>
      </c>
    </row>
    <row r="407" spans="1:105">
      <c r="A407" s="13" t="s">
        <v>1102</v>
      </c>
      <c r="B407" s="13">
        <v>1501358</v>
      </c>
      <c r="C407" s="13">
        <v>2023</v>
      </c>
      <c r="D407" s="13" t="s">
        <v>10</v>
      </c>
      <c r="E407" s="13" t="s">
        <v>507</v>
      </c>
      <c r="F407" s="84" t="s">
        <v>1804</v>
      </c>
      <c r="G407" s="60" t="s">
        <v>568</v>
      </c>
      <c r="H407" s="60" t="s">
        <v>2335</v>
      </c>
      <c r="I407" s="60" t="s">
        <v>1822</v>
      </c>
      <c r="J407" s="60" t="s">
        <v>1102</v>
      </c>
      <c r="K407" s="85">
        <v>1501358</v>
      </c>
      <c r="L407" s="60">
        <v>4335800000</v>
      </c>
      <c r="M407" s="60">
        <v>881510998.94939995</v>
      </c>
      <c r="N407" s="60">
        <v>69836945.463200003</v>
      </c>
      <c r="O407" s="60">
        <v>15715854.1028</v>
      </c>
      <c r="P407" s="60">
        <v>0.04</v>
      </c>
      <c r="Q407" s="60" t="s">
        <v>544</v>
      </c>
      <c r="R407" s="85">
        <v>432</v>
      </c>
      <c r="S407" s="85" t="s">
        <v>544</v>
      </c>
      <c r="T407" s="60">
        <v>443642499.84030002</v>
      </c>
      <c r="U407" s="60" t="s">
        <v>544</v>
      </c>
      <c r="V407" s="60" t="s">
        <v>544</v>
      </c>
      <c r="W407" s="60" t="s">
        <v>1823</v>
      </c>
      <c r="X407" s="60">
        <v>69755621.509200007</v>
      </c>
      <c r="Y407" s="60">
        <v>525657707.40899998</v>
      </c>
      <c r="Z407" s="60">
        <v>26.58</v>
      </c>
      <c r="AA407" s="60" t="s">
        <v>544</v>
      </c>
      <c r="AB407" s="60" t="s">
        <v>544</v>
      </c>
      <c r="AC407" s="60">
        <v>881510998.94939995</v>
      </c>
      <c r="AD407" s="60" t="s">
        <v>544</v>
      </c>
      <c r="AE407" s="60">
        <v>124303663.6279</v>
      </c>
      <c r="AF407" s="60">
        <v>32.08</v>
      </c>
      <c r="AG407" s="60" t="s">
        <v>1824</v>
      </c>
      <c r="AH407" s="60" t="s">
        <v>544</v>
      </c>
      <c r="AI407" s="60" t="s">
        <v>544</v>
      </c>
      <c r="AJ407" s="60" t="s">
        <v>544</v>
      </c>
      <c r="AK407" s="60">
        <v>9.61</v>
      </c>
      <c r="AL407" s="60">
        <v>525657707.40899998</v>
      </c>
      <c r="AM407" s="60">
        <v>81120644.075100005</v>
      </c>
      <c r="AN407" s="60">
        <v>50075224.650899999</v>
      </c>
      <c r="AO407" s="60">
        <v>3903549.7900999999</v>
      </c>
      <c r="AP407" s="60">
        <v>165128288.5158</v>
      </c>
      <c r="AQ407" s="60">
        <v>881510998.94939995</v>
      </c>
      <c r="AR407" s="60">
        <v>12.3</v>
      </c>
      <c r="AS407" s="60">
        <v>165128288.5158</v>
      </c>
      <c r="AT407" s="60">
        <v>443642499.84030002</v>
      </c>
      <c r="AU407" s="85">
        <v>1501358</v>
      </c>
      <c r="AV407" s="60" t="s">
        <v>544</v>
      </c>
      <c r="AW407" s="60" t="s">
        <v>544</v>
      </c>
      <c r="AX407" s="60">
        <v>3923880.7785999998</v>
      </c>
      <c r="AY407" s="60">
        <v>124303663.6279</v>
      </c>
      <c r="AZ407" s="60">
        <v>24742812.9923</v>
      </c>
      <c r="BA407" s="60" t="s">
        <v>544</v>
      </c>
      <c r="BB407" s="60" t="s">
        <v>1808</v>
      </c>
      <c r="BC407" s="60" t="s">
        <v>544</v>
      </c>
      <c r="BD407" s="60">
        <v>36982068.063299999</v>
      </c>
      <c r="BE407" s="60" t="s">
        <v>544</v>
      </c>
      <c r="BF407" s="60" t="s">
        <v>544</v>
      </c>
      <c r="BG407" s="60">
        <v>14211360.954500001</v>
      </c>
      <c r="BH407" s="60">
        <v>567946163.46819997</v>
      </c>
      <c r="BI407" s="60">
        <v>39442117.670599997</v>
      </c>
      <c r="BJ407" s="60" t="s">
        <v>544</v>
      </c>
      <c r="BK407" s="60">
        <v>25251087.704599999</v>
      </c>
      <c r="BL407" s="85" t="s">
        <v>544</v>
      </c>
      <c r="BM407" s="60" t="s">
        <v>544</v>
      </c>
      <c r="BN407" s="60">
        <v>10348473.1414</v>
      </c>
      <c r="BO407" s="60">
        <v>855954946.41750002</v>
      </c>
      <c r="BP407" s="60">
        <v>530964095.4048</v>
      </c>
      <c r="BQ407" s="60">
        <v>278920831.09429997</v>
      </c>
      <c r="BR407" s="60" t="s">
        <v>544</v>
      </c>
      <c r="BS407" s="60">
        <v>10328142.152899999</v>
      </c>
      <c r="BT407" s="60" t="s">
        <v>544</v>
      </c>
      <c r="BU407" s="60">
        <v>88805757.724299997</v>
      </c>
      <c r="BV407" s="60" t="s">
        <v>544</v>
      </c>
      <c r="BW407" s="60" t="s">
        <v>544</v>
      </c>
      <c r="BX407" s="60" t="s">
        <v>544</v>
      </c>
      <c r="BY407" s="60" t="s">
        <v>544</v>
      </c>
      <c r="BZ407" s="60" t="s">
        <v>544</v>
      </c>
      <c r="CA407" s="60" t="s">
        <v>544</v>
      </c>
      <c r="CB407" s="60" t="s">
        <v>544</v>
      </c>
      <c r="CC407" s="60">
        <v>46395315.734200001</v>
      </c>
      <c r="CD407" s="60">
        <v>6607571.2593</v>
      </c>
      <c r="CE407" s="60">
        <v>39442117.670599997</v>
      </c>
      <c r="CF407" s="60">
        <v>165128288.5158</v>
      </c>
      <c r="CG407" s="60">
        <v>31025088.435699999</v>
      </c>
      <c r="CH407" s="60">
        <v>5794331.7197000002</v>
      </c>
      <c r="CI407" s="60" t="s">
        <v>1102</v>
      </c>
      <c r="CJ407" s="60" t="s">
        <v>544</v>
      </c>
      <c r="CK407" s="60">
        <v>119830846.1601</v>
      </c>
      <c r="CL407" s="60" t="s">
        <v>544</v>
      </c>
      <c r="CM407" s="85">
        <v>1501358</v>
      </c>
      <c r="CN407" s="60" t="s">
        <v>544</v>
      </c>
      <c r="CO407" s="60">
        <v>39442117.670599997</v>
      </c>
      <c r="CP407" s="60">
        <v>80104094.650600001</v>
      </c>
      <c r="CQ407" s="60">
        <v>525657707.40899998</v>
      </c>
      <c r="CR407" s="60" t="s">
        <v>544</v>
      </c>
      <c r="CS407" s="60" t="s">
        <v>544</v>
      </c>
      <c r="CT407" s="60">
        <v>10958402.7961</v>
      </c>
      <c r="CU407" s="60">
        <v>14292684.908500001</v>
      </c>
      <c r="CV407" s="60">
        <v>39442117.670599997</v>
      </c>
      <c r="CW407" s="60">
        <v>25251087.704599999</v>
      </c>
      <c r="CX407" s="60">
        <v>69755621.509200007</v>
      </c>
      <c r="CY407" s="60" t="s">
        <v>544</v>
      </c>
      <c r="CZ407" s="60">
        <f t="shared" si="12"/>
        <v>4.9186000006437602</v>
      </c>
      <c r="DA407" s="60" t="str">
        <f t="shared" si="13"/>
        <v>Y</v>
      </c>
    </row>
    <row r="408" spans="1:105">
      <c r="A408" s="13" t="s">
        <v>1103</v>
      </c>
      <c r="B408" s="13">
        <v>1512038</v>
      </c>
      <c r="C408" s="13">
        <v>2022</v>
      </c>
      <c r="D408" s="13" t="s">
        <v>10</v>
      </c>
      <c r="E408" s="13" t="s">
        <v>507</v>
      </c>
      <c r="F408" s="84" t="s">
        <v>1812</v>
      </c>
      <c r="G408" s="60" t="s">
        <v>568</v>
      </c>
      <c r="H408" s="60" t="s">
        <v>1866</v>
      </c>
      <c r="I408" s="60" t="s">
        <v>1822</v>
      </c>
      <c r="J408" s="60" t="s">
        <v>1103</v>
      </c>
      <c r="K408" s="85">
        <v>1512038</v>
      </c>
      <c r="L408" s="60">
        <v>1995800000</v>
      </c>
      <c r="M408" s="60">
        <v>387993545.70169997</v>
      </c>
      <c r="N408" s="60">
        <v>9253679.1138000004</v>
      </c>
      <c r="O408" s="60">
        <v>2021812.2434</v>
      </c>
      <c r="P408" s="60">
        <v>-0.26</v>
      </c>
      <c r="Q408" s="60" t="s">
        <v>544</v>
      </c>
      <c r="R408" s="85" t="s">
        <v>544</v>
      </c>
      <c r="S408" s="85" t="s">
        <v>544</v>
      </c>
      <c r="T408" s="60">
        <v>118528742.767</v>
      </c>
      <c r="U408" s="60" t="s">
        <v>544</v>
      </c>
      <c r="V408" s="60" t="s">
        <v>544</v>
      </c>
      <c r="W408" s="60" t="s">
        <v>1823</v>
      </c>
      <c r="X408" s="60">
        <v>19284978.3213</v>
      </c>
      <c r="Y408" s="60">
        <v>281692878.9066</v>
      </c>
      <c r="Z408" s="60">
        <v>17.79</v>
      </c>
      <c r="AA408" s="60" t="s">
        <v>544</v>
      </c>
      <c r="AB408" s="60">
        <v>242481385.6868</v>
      </c>
      <c r="AC408" s="60">
        <v>387993545.70169997</v>
      </c>
      <c r="AD408" s="60" t="s">
        <v>544</v>
      </c>
      <c r="AE408" s="60">
        <v>78811796.486399993</v>
      </c>
      <c r="AF408" s="60">
        <v>39.5</v>
      </c>
      <c r="AG408" s="60" t="s">
        <v>1824</v>
      </c>
      <c r="AH408" s="60" t="s">
        <v>544</v>
      </c>
      <c r="AI408" s="60">
        <v>42030366.059100002</v>
      </c>
      <c r="AJ408" s="60">
        <v>25156010.028000001</v>
      </c>
      <c r="AK408" s="60">
        <v>5.93</v>
      </c>
      <c r="AL408" s="60">
        <v>281692878.9066</v>
      </c>
      <c r="AM408" s="60">
        <v>15921771.4165</v>
      </c>
      <c r="AN408" s="60">
        <v>27761037.341499999</v>
      </c>
      <c r="AO408" s="60">
        <v>1458037.6754999999</v>
      </c>
      <c r="AP408" s="60">
        <v>42030366.059100002</v>
      </c>
      <c r="AQ408" s="60">
        <v>387993545.70169997</v>
      </c>
      <c r="AR408" s="60">
        <v>4.16</v>
      </c>
      <c r="AS408" s="60">
        <v>42030366.059100002</v>
      </c>
      <c r="AT408" s="60">
        <v>118548183.2693</v>
      </c>
      <c r="AU408" s="85">
        <v>1512038</v>
      </c>
      <c r="AV408" s="60" t="s">
        <v>544</v>
      </c>
      <c r="AW408" s="60" t="s">
        <v>544</v>
      </c>
      <c r="AX408" s="60">
        <v>2196776.7644000002</v>
      </c>
      <c r="AY408" s="60">
        <v>103967806.5143</v>
      </c>
      <c r="AZ408" s="60" t="s">
        <v>544</v>
      </c>
      <c r="BA408" s="60">
        <v>-19440.5023</v>
      </c>
      <c r="BB408" s="60" t="s">
        <v>1808</v>
      </c>
      <c r="BC408" s="60" t="s">
        <v>544</v>
      </c>
      <c r="BD408" s="60">
        <v>4063064.9890999999</v>
      </c>
      <c r="BE408" s="60" t="s">
        <v>544</v>
      </c>
      <c r="BF408" s="60" t="s">
        <v>544</v>
      </c>
      <c r="BG408" s="60">
        <v>2585586.8111999999</v>
      </c>
      <c r="BH408" s="60">
        <v>222496549.28130001</v>
      </c>
      <c r="BI408" s="60">
        <v>6901378.3306999998</v>
      </c>
      <c r="BJ408" s="60" t="s">
        <v>544</v>
      </c>
      <c r="BK408" s="60">
        <v>12791850.5397</v>
      </c>
      <c r="BL408" s="85" t="s">
        <v>2346</v>
      </c>
      <c r="BM408" s="60" t="s">
        <v>2347</v>
      </c>
      <c r="BN408" s="60">
        <v>3304885.3977999999</v>
      </c>
      <c r="BO408" s="60">
        <v>380120142.25400001</v>
      </c>
      <c r="BP408" s="60">
        <v>218433484.2922</v>
      </c>
      <c r="BQ408" s="60">
        <v>155854507.25979999</v>
      </c>
      <c r="BR408" s="60" t="s">
        <v>544</v>
      </c>
      <c r="BS408" s="60">
        <v>913703.61</v>
      </c>
      <c r="BT408" s="60" t="s">
        <v>544</v>
      </c>
      <c r="BU408" s="60">
        <v>32348995.893800002</v>
      </c>
      <c r="BV408" s="60" t="s">
        <v>544</v>
      </c>
      <c r="BW408" s="60" t="s">
        <v>544</v>
      </c>
      <c r="BX408" s="60">
        <v>42030366.059100002</v>
      </c>
      <c r="BY408" s="60" t="s">
        <v>544</v>
      </c>
      <c r="BZ408" s="60" t="s">
        <v>544</v>
      </c>
      <c r="CA408" s="60" t="s">
        <v>544</v>
      </c>
      <c r="CB408" s="60" t="s">
        <v>544</v>
      </c>
      <c r="CC408" s="60">
        <v>27761037.341499999</v>
      </c>
      <c r="CD408" s="60">
        <v>3266004.3931</v>
      </c>
      <c r="CE408" s="60">
        <v>7095783.3541000001</v>
      </c>
      <c r="CF408" s="60">
        <v>42030366.059100002</v>
      </c>
      <c r="CG408" s="60">
        <v>14697019.768999999</v>
      </c>
      <c r="CH408" s="60">
        <v>797060.59589999996</v>
      </c>
      <c r="CI408" s="60" t="s">
        <v>1103</v>
      </c>
      <c r="CJ408" s="60">
        <v>17.329999999999998</v>
      </c>
      <c r="CK408" s="60">
        <v>47046015.662799999</v>
      </c>
      <c r="CL408" s="60" t="s">
        <v>544</v>
      </c>
      <c r="CM408" s="85">
        <v>1512038</v>
      </c>
      <c r="CN408" s="60" t="s">
        <v>544</v>
      </c>
      <c r="CO408" s="60">
        <v>6901378.3306999998</v>
      </c>
      <c r="CP408" s="60">
        <v>22589863.719099998</v>
      </c>
      <c r="CQ408" s="60">
        <v>281692878.9066</v>
      </c>
      <c r="CR408" s="60" t="s">
        <v>544</v>
      </c>
      <c r="CS408" s="60" t="s">
        <v>544</v>
      </c>
      <c r="CT408" s="60">
        <v>4996209.1014</v>
      </c>
      <c r="CU408" s="60">
        <v>7795641.4382999996</v>
      </c>
      <c r="CV408" s="60">
        <v>7095783.3541000001</v>
      </c>
      <c r="CW408" s="60">
        <v>12791850.5397</v>
      </c>
      <c r="CX408" s="60">
        <v>19284978.3213</v>
      </c>
      <c r="CY408" s="60">
        <v>17.329999999999998</v>
      </c>
      <c r="CZ408" s="60">
        <f t="shared" si="12"/>
        <v>5.1439000006830664</v>
      </c>
      <c r="DA408" s="60" t="str">
        <f t="shared" si="13"/>
        <v>Y</v>
      </c>
    </row>
    <row r="409" spans="1:105">
      <c r="A409" s="13" t="s">
        <v>1103</v>
      </c>
      <c r="B409" s="13">
        <v>1512038</v>
      </c>
      <c r="C409" s="13">
        <v>2023</v>
      </c>
      <c r="D409" s="13" t="s">
        <v>10</v>
      </c>
      <c r="E409" s="13" t="s">
        <v>507</v>
      </c>
      <c r="F409" s="84" t="s">
        <v>1804</v>
      </c>
      <c r="G409" s="60" t="s">
        <v>568</v>
      </c>
      <c r="H409" s="60" t="s">
        <v>545</v>
      </c>
      <c r="I409" s="60" t="s">
        <v>1822</v>
      </c>
      <c r="J409" s="60" t="s">
        <v>1103</v>
      </c>
      <c r="K409" s="85">
        <v>1512038</v>
      </c>
      <c r="L409" s="60">
        <v>2692900000</v>
      </c>
      <c r="M409" s="60">
        <v>547493189.04719996</v>
      </c>
      <c r="N409" s="60">
        <v>20595291.340399999</v>
      </c>
      <c r="O409" s="60">
        <v>5408042.9382999996</v>
      </c>
      <c r="P409" s="60">
        <v>-0.18</v>
      </c>
      <c r="Q409" s="60" t="s">
        <v>544</v>
      </c>
      <c r="R409" s="85" t="s">
        <v>544</v>
      </c>
      <c r="S409" s="85" t="s">
        <v>544</v>
      </c>
      <c r="T409" s="60">
        <v>147115032.71360001</v>
      </c>
      <c r="U409" s="60" t="s">
        <v>544</v>
      </c>
      <c r="V409" s="60" t="s">
        <v>544</v>
      </c>
      <c r="W409" s="60" t="s">
        <v>1823</v>
      </c>
      <c r="X409" s="60">
        <v>24600496.072900001</v>
      </c>
      <c r="Y409" s="60">
        <v>413572967.86360002</v>
      </c>
      <c r="Z409" s="60">
        <v>12.59</v>
      </c>
      <c r="AA409" s="60" t="s">
        <v>544</v>
      </c>
      <c r="AB409" s="60">
        <v>318200300.85699999</v>
      </c>
      <c r="AC409" s="60">
        <v>547493189.04719996</v>
      </c>
      <c r="AD409" s="60" t="s">
        <v>544</v>
      </c>
      <c r="AE409" s="60">
        <v>101715935.4155</v>
      </c>
      <c r="AF409" s="60">
        <v>47.51</v>
      </c>
      <c r="AG409" s="60" t="s">
        <v>1824</v>
      </c>
      <c r="AH409" s="60" t="s">
        <v>544</v>
      </c>
      <c r="AI409" s="60">
        <v>49851583.777500004</v>
      </c>
      <c r="AJ409" s="60">
        <v>25108770.7852</v>
      </c>
      <c r="AK409" s="60">
        <v>5.3</v>
      </c>
      <c r="AL409" s="60">
        <v>413572967.86360002</v>
      </c>
      <c r="AM409" s="60">
        <v>24986784.854200002</v>
      </c>
      <c r="AN409" s="60">
        <v>42695075.829000004</v>
      </c>
      <c r="AO409" s="60">
        <v>1870450.9410999999</v>
      </c>
      <c r="AP409" s="60">
        <v>49851583.777500004</v>
      </c>
      <c r="AQ409" s="60">
        <v>547493189.04719996</v>
      </c>
      <c r="AR409" s="60">
        <v>7.52</v>
      </c>
      <c r="AS409" s="60">
        <v>49851583.777500004</v>
      </c>
      <c r="AT409" s="60">
        <v>147115032.71360001</v>
      </c>
      <c r="AU409" s="85">
        <v>1512038</v>
      </c>
      <c r="AV409" s="60" t="s">
        <v>544</v>
      </c>
      <c r="AW409" s="60" t="s">
        <v>544</v>
      </c>
      <c r="AX409" s="60">
        <v>3639246.9397</v>
      </c>
      <c r="AY409" s="60">
        <v>126824706.2006</v>
      </c>
      <c r="AZ409" s="60" t="s">
        <v>544</v>
      </c>
      <c r="BA409" s="60" t="s">
        <v>544</v>
      </c>
      <c r="BB409" s="60" t="s">
        <v>1808</v>
      </c>
      <c r="BC409" s="60" t="s">
        <v>544</v>
      </c>
      <c r="BD409" s="60">
        <v>7888423.5340999998</v>
      </c>
      <c r="BE409" s="60" t="s">
        <v>544</v>
      </c>
      <c r="BF409" s="60" t="s">
        <v>544</v>
      </c>
      <c r="BG409" s="60">
        <v>3191965.1929000001</v>
      </c>
      <c r="BH409" s="60">
        <v>273939738.91430002</v>
      </c>
      <c r="BI409" s="60">
        <v>5916317.6506000003</v>
      </c>
      <c r="BJ409" s="60" t="s">
        <v>544</v>
      </c>
      <c r="BK409" s="60">
        <v>17200016.262499999</v>
      </c>
      <c r="BL409" s="85" t="s">
        <v>2346</v>
      </c>
      <c r="BM409" s="60" t="s">
        <v>2347</v>
      </c>
      <c r="BN409" s="60">
        <v>4798113.2835999997</v>
      </c>
      <c r="BO409" s="60">
        <v>537104053.92879999</v>
      </c>
      <c r="BP409" s="60">
        <v>266051315.38010001</v>
      </c>
      <c r="BQ409" s="60">
        <v>262635709.31380001</v>
      </c>
      <c r="BR409" s="60" t="s">
        <v>544</v>
      </c>
      <c r="BS409" s="60">
        <v>650591.63170000003</v>
      </c>
      <c r="BT409" s="60" t="s">
        <v>544</v>
      </c>
      <c r="BU409" s="60">
        <v>42227463.093699999</v>
      </c>
      <c r="BV409" s="60" t="s">
        <v>544</v>
      </c>
      <c r="BW409" s="60" t="s">
        <v>544</v>
      </c>
      <c r="BX409" s="60">
        <v>49851583.777500004</v>
      </c>
      <c r="BY409" s="60" t="s">
        <v>544</v>
      </c>
      <c r="BZ409" s="60" t="s">
        <v>544</v>
      </c>
      <c r="CA409" s="60" t="s">
        <v>544</v>
      </c>
      <c r="CB409" s="60" t="s">
        <v>544</v>
      </c>
      <c r="CC409" s="60">
        <v>42695075.829000004</v>
      </c>
      <c r="CD409" s="60">
        <v>3964542.7555999998</v>
      </c>
      <c r="CE409" s="60">
        <v>5977310.6161000002</v>
      </c>
      <c r="CF409" s="60">
        <v>49851583.777500004</v>
      </c>
      <c r="CG409" s="60">
        <v>25068108.808200002</v>
      </c>
      <c r="CH409" s="60">
        <v>1748465.0101000001</v>
      </c>
      <c r="CI409" s="60" t="s">
        <v>1103</v>
      </c>
      <c r="CJ409" s="60">
        <v>15.67</v>
      </c>
      <c r="CK409" s="60">
        <v>67295571.901899993</v>
      </c>
      <c r="CL409" s="60" t="s">
        <v>544</v>
      </c>
      <c r="CM409" s="85">
        <v>1512038</v>
      </c>
      <c r="CN409" s="60" t="s">
        <v>544</v>
      </c>
      <c r="CO409" s="60">
        <v>5916317.6506000003</v>
      </c>
      <c r="CP409" s="60">
        <v>29398609.3565</v>
      </c>
      <c r="CQ409" s="60">
        <v>413572967.86360002</v>
      </c>
      <c r="CR409" s="60" t="s">
        <v>544</v>
      </c>
      <c r="CS409" s="60" t="s">
        <v>544</v>
      </c>
      <c r="CT409" s="60">
        <v>5916317.6506000003</v>
      </c>
      <c r="CU409" s="60">
        <v>11283698.612</v>
      </c>
      <c r="CV409" s="60">
        <v>5977310.6161000002</v>
      </c>
      <c r="CW409" s="60">
        <v>17200016.262499999</v>
      </c>
      <c r="CX409" s="60">
        <v>24600496.072900001</v>
      </c>
      <c r="CY409" s="60">
        <v>15.67</v>
      </c>
      <c r="CZ409" s="60">
        <f t="shared" si="12"/>
        <v>4.918600000643738</v>
      </c>
      <c r="DA409" s="60" t="str">
        <f t="shared" si="13"/>
        <v>Y</v>
      </c>
    </row>
    <row r="410" spans="1:105">
      <c r="A410" s="13" t="s">
        <v>1087</v>
      </c>
      <c r="B410" s="13">
        <v>1505682</v>
      </c>
      <c r="C410" s="13">
        <v>2022</v>
      </c>
      <c r="D410" s="13" t="s">
        <v>10</v>
      </c>
      <c r="E410" s="13" t="s">
        <v>507</v>
      </c>
      <c r="F410" s="84" t="s">
        <v>1812</v>
      </c>
      <c r="G410" s="60" t="s">
        <v>568</v>
      </c>
      <c r="H410" s="60" t="s">
        <v>1866</v>
      </c>
      <c r="I410" s="60" t="s">
        <v>1822</v>
      </c>
      <c r="J410" s="60" t="s">
        <v>1087</v>
      </c>
      <c r="K410" s="85">
        <v>1505682</v>
      </c>
      <c r="L410" s="60">
        <v>3081270000</v>
      </c>
      <c r="M410" s="60">
        <v>599014366.45169997</v>
      </c>
      <c r="N410" s="60">
        <v>13152083.0481</v>
      </c>
      <c r="O410" s="60">
        <v>2009175.9168</v>
      </c>
      <c r="P410" s="60">
        <v>-0.22783</v>
      </c>
      <c r="Q410" s="60" t="s">
        <v>544</v>
      </c>
      <c r="R410" s="85" t="s">
        <v>544</v>
      </c>
      <c r="S410" s="85" t="s">
        <v>544</v>
      </c>
      <c r="T410" s="60">
        <v>206514317.90259999</v>
      </c>
      <c r="U410" s="60" t="s">
        <v>544</v>
      </c>
      <c r="V410" s="60" t="s">
        <v>544</v>
      </c>
      <c r="W410" s="60" t="s">
        <v>1823</v>
      </c>
      <c r="X410" s="60">
        <v>28208946.5154</v>
      </c>
      <c r="Y410" s="60">
        <v>433594354.4206</v>
      </c>
      <c r="Z410" s="60">
        <v>15.43411</v>
      </c>
      <c r="AA410" s="60" t="s">
        <v>544</v>
      </c>
      <c r="AB410" s="60">
        <v>357471373.81279999</v>
      </c>
      <c r="AC410" s="60">
        <v>599014366.45169997</v>
      </c>
      <c r="AD410" s="60" t="s">
        <v>544</v>
      </c>
      <c r="AE410" s="60">
        <v>74974241.324399993</v>
      </c>
      <c r="AF410" s="60">
        <v>44.558059999999998</v>
      </c>
      <c r="AG410" s="60" t="s">
        <v>1824</v>
      </c>
      <c r="AH410" s="60" t="s">
        <v>544</v>
      </c>
      <c r="AI410" s="60" t="s">
        <v>544</v>
      </c>
      <c r="AJ410" s="60">
        <v>25212193.079700001</v>
      </c>
      <c r="AK410" s="60">
        <v>5.3997999999999999</v>
      </c>
      <c r="AL410" s="60">
        <v>433594354.4206</v>
      </c>
      <c r="AM410" s="60">
        <v>23284278.462699998</v>
      </c>
      <c r="AN410" s="60">
        <v>42726919.2579</v>
      </c>
      <c r="AO410" s="60">
        <v>2899745.3289999999</v>
      </c>
      <c r="AP410" s="60">
        <v>73313244.804499999</v>
      </c>
      <c r="AQ410" s="60">
        <v>599014366.45169997</v>
      </c>
      <c r="AR410" s="60">
        <v>4.2882499999999997</v>
      </c>
      <c r="AS410" s="60">
        <v>73313244.804499999</v>
      </c>
      <c r="AT410" s="60">
        <v>206514317.90259999</v>
      </c>
      <c r="AU410" s="85">
        <v>1505682</v>
      </c>
      <c r="AV410" s="60" t="s">
        <v>544</v>
      </c>
      <c r="AW410" s="60" t="s">
        <v>544</v>
      </c>
      <c r="AX410" s="60">
        <v>6286280.8366999999</v>
      </c>
      <c r="AY410" s="60">
        <v>100186434.4042</v>
      </c>
      <c r="AZ410" s="60" t="s">
        <v>544</v>
      </c>
      <c r="BA410" s="60" t="s">
        <v>544</v>
      </c>
      <c r="BB410" s="60" t="s">
        <v>1808</v>
      </c>
      <c r="BC410" s="60" t="s">
        <v>544</v>
      </c>
      <c r="BD410" s="60">
        <v>5700927.3112000003</v>
      </c>
      <c r="BE410" s="60" t="s">
        <v>544</v>
      </c>
      <c r="BF410" s="60" t="s">
        <v>544</v>
      </c>
      <c r="BG410" s="60">
        <v>4055288.7881</v>
      </c>
      <c r="BH410" s="60">
        <v>306700752.30669999</v>
      </c>
      <c r="BI410" s="60">
        <v>10627539.4142</v>
      </c>
      <c r="BJ410" s="60" t="s">
        <v>544</v>
      </c>
      <c r="BK410" s="60">
        <v>18646746.629500002</v>
      </c>
      <c r="BL410" s="85" t="s">
        <v>544</v>
      </c>
      <c r="BM410" s="60" t="s">
        <v>544</v>
      </c>
      <c r="BN410" s="60">
        <v>4310736.9889000002</v>
      </c>
      <c r="BO410" s="60">
        <v>580885903.61459994</v>
      </c>
      <c r="BP410" s="60">
        <v>300999824.99550003</v>
      </c>
      <c r="BQ410" s="60">
        <v>270102645.81650001</v>
      </c>
      <c r="BR410" s="60" t="s">
        <v>544</v>
      </c>
      <c r="BS410" s="60">
        <v>5580590.6017000005</v>
      </c>
      <c r="BT410" s="60" t="s">
        <v>544</v>
      </c>
      <c r="BU410" s="60">
        <v>42114932.2443</v>
      </c>
      <c r="BV410" s="60" t="s">
        <v>544</v>
      </c>
      <c r="BW410" s="60" t="s">
        <v>544</v>
      </c>
      <c r="BX410" s="60" t="s">
        <v>544</v>
      </c>
      <c r="BY410" s="60" t="s">
        <v>544</v>
      </c>
      <c r="BZ410" s="60" t="s">
        <v>544</v>
      </c>
      <c r="CA410" s="60" t="s">
        <v>544</v>
      </c>
      <c r="CB410" s="60" t="s">
        <v>544</v>
      </c>
      <c r="CC410" s="60">
        <v>42726919.2579</v>
      </c>
      <c r="CD410" s="60">
        <v>3105231.4388000001</v>
      </c>
      <c r="CE410" s="60">
        <v>10627539.4142</v>
      </c>
      <c r="CF410" s="60">
        <v>73313244.804499999</v>
      </c>
      <c r="CG410" s="60">
        <v>28820933.529100001</v>
      </c>
      <c r="CH410" s="60">
        <v>2588114.0765</v>
      </c>
      <c r="CI410" s="60" t="s">
        <v>1087</v>
      </c>
      <c r="CJ410" s="60" t="s">
        <v>544</v>
      </c>
      <c r="CK410" s="60">
        <v>70935865.773399994</v>
      </c>
      <c r="CL410" s="60" t="s">
        <v>544</v>
      </c>
      <c r="CM410" s="85">
        <v>1505682</v>
      </c>
      <c r="CN410" s="60" t="s">
        <v>544</v>
      </c>
      <c r="CO410" s="60">
        <v>10627539.4142</v>
      </c>
      <c r="CP410" s="60">
        <v>32519683.504299998</v>
      </c>
      <c r="CQ410" s="60">
        <v>433594354.4206</v>
      </c>
      <c r="CR410" s="60" t="s">
        <v>544</v>
      </c>
      <c r="CS410" s="60" t="s">
        <v>544</v>
      </c>
      <c r="CT410" s="60">
        <v>6458718.0924000004</v>
      </c>
      <c r="CU410" s="60">
        <v>12188028.537</v>
      </c>
      <c r="CV410" s="60">
        <v>10627539.4142</v>
      </c>
      <c r="CW410" s="60">
        <v>18646746.629500002</v>
      </c>
      <c r="CX410" s="60">
        <v>28208946.5154</v>
      </c>
      <c r="CY410" s="60" t="s">
        <v>544</v>
      </c>
      <c r="CZ410" s="60">
        <f t="shared" si="12"/>
        <v>5.1439000006829563</v>
      </c>
      <c r="DA410" s="60" t="str">
        <f t="shared" si="13"/>
        <v>Y</v>
      </c>
    </row>
    <row r="411" spans="1:105">
      <c r="A411" s="13" t="s">
        <v>1087</v>
      </c>
      <c r="B411" s="13">
        <v>1505682</v>
      </c>
      <c r="C411" s="13">
        <v>2023</v>
      </c>
      <c r="D411" s="13" t="s">
        <v>10</v>
      </c>
      <c r="E411" s="13" t="s">
        <v>507</v>
      </c>
      <c r="F411" s="84" t="s">
        <v>1804</v>
      </c>
      <c r="G411" s="60" t="s">
        <v>568</v>
      </c>
      <c r="H411" s="60" t="s">
        <v>1866</v>
      </c>
      <c r="I411" s="60" t="s">
        <v>1822</v>
      </c>
      <c r="J411" s="60" t="s">
        <v>1087</v>
      </c>
      <c r="K411" s="85">
        <v>1505682</v>
      </c>
      <c r="L411" s="60">
        <v>3380964000</v>
      </c>
      <c r="M411" s="60">
        <v>687383401.69099998</v>
      </c>
      <c r="N411" s="60">
        <v>23985077.0513</v>
      </c>
      <c r="O411" s="60">
        <v>5671329.2392999995</v>
      </c>
      <c r="P411" s="60">
        <v>-0.51793</v>
      </c>
      <c r="Q411" s="60" t="s">
        <v>544</v>
      </c>
      <c r="R411" s="85" t="s">
        <v>544</v>
      </c>
      <c r="S411" s="85" t="s">
        <v>544</v>
      </c>
      <c r="T411" s="60">
        <v>240795348.2383</v>
      </c>
      <c r="U411" s="60" t="s">
        <v>544</v>
      </c>
      <c r="V411" s="60" t="s">
        <v>544</v>
      </c>
      <c r="W411" s="60" t="s">
        <v>1823</v>
      </c>
      <c r="X411" s="60">
        <v>32092668.6413</v>
      </c>
      <c r="Y411" s="60">
        <v>501671410.49830002</v>
      </c>
      <c r="Z411" s="60">
        <v>7.5979799999999997</v>
      </c>
      <c r="AA411" s="60" t="s">
        <v>544</v>
      </c>
      <c r="AB411" s="60">
        <v>417144715.92150003</v>
      </c>
      <c r="AC411" s="60">
        <v>687383401.69099998</v>
      </c>
      <c r="AD411" s="60" t="s">
        <v>544</v>
      </c>
      <c r="AE411" s="60">
        <v>86469523.836899996</v>
      </c>
      <c r="AF411" s="60">
        <v>46.036900000000003</v>
      </c>
      <c r="AG411" s="60" t="s">
        <v>1824</v>
      </c>
      <c r="AH411" s="60" t="s">
        <v>544</v>
      </c>
      <c r="AI411" s="60" t="s">
        <v>544</v>
      </c>
      <c r="AJ411" s="60">
        <v>23502216.074700002</v>
      </c>
      <c r="AK411" s="60">
        <v>5.0032699999999997</v>
      </c>
      <c r="AL411" s="60">
        <v>501671410.49830002</v>
      </c>
      <c r="AM411" s="60">
        <v>28367624.930199999</v>
      </c>
      <c r="AN411" s="60">
        <v>57726792.169100001</v>
      </c>
      <c r="AO411" s="60">
        <v>3893587.6057000002</v>
      </c>
      <c r="AP411" s="60">
        <v>81825316.136199996</v>
      </c>
      <c r="AQ411" s="60">
        <v>687383401.69099998</v>
      </c>
      <c r="AR411" s="60">
        <v>6.8378899999999998</v>
      </c>
      <c r="AS411" s="60">
        <v>81825316.136199996</v>
      </c>
      <c r="AT411" s="60">
        <v>240795348.2383</v>
      </c>
      <c r="AU411" s="85">
        <v>1505682</v>
      </c>
      <c r="AV411" s="60" t="s">
        <v>544</v>
      </c>
      <c r="AW411" s="60" t="s">
        <v>544</v>
      </c>
      <c r="AX411" s="60">
        <v>6435977.7164000003</v>
      </c>
      <c r="AY411" s="60">
        <v>109971739.91159999</v>
      </c>
      <c r="AZ411" s="60" t="s">
        <v>544</v>
      </c>
      <c r="BA411" s="60" t="s">
        <v>544</v>
      </c>
      <c r="BB411" s="60" t="s">
        <v>1808</v>
      </c>
      <c r="BC411" s="60" t="s">
        <v>544</v>
      </c>
      <c r="BD411" s="60">
        <v>11570772.169399999</v>
      </c>
      <c r="BE411" s="60" t="s">
        <v>544</v>
      </c>
      <c r="BF411" s="60" t="s">
        <v>544</v>
      </c>
      <c r="BG411" s="60">
        <v>4816614.4831999997</v>
      </c>
      <c r="BH411" s="60">
        <v>350767088.14990002</v>
      </c>
      <c r="BI411" s="60">
        <v>5885414.5481000002</v>
      </c>
      <c r="BJ411" s="60" t="s">
        <v>544</v>
      </c>
      <c r="BK411" s="60">
        <v>22909364.450300001</v>
      </c>
      <c r="BL411" s="85" t="s">
        <v>544</v>
      </c>
      <c r="BM411" s="60" t="s">
        <v>544</v>
      </c>
      <c r="BN411" s="60">
        <v>5775830.5201000003</v>
      </c>
      <c r="BO411" s="60">
        <v>671179197.24469995</v>
      </c>
      <c r="BP411" s="60">
        <v>339196315.98049998</v>
      </c>
      <c r="BQ411" s="60">
        <v>318106168.38029999</v>
      </c>
      <c r="BR411" s="60" t="s">
        <v>544</v>
      </c>
      <c r="BS411" s="60">
        <v>2508437.3599</v>
      </c>
      <c r="BT411" s="60" t="s">
        <v>544</v>
      </c>
      <c r="BU411" s="60">
        <v>54495994.788099997</v>
      </c>
      <c r="BV411" s="60" t="s">
        <v>544</v>
      </c>
      <c r="BW411" s="60" t="s">
        <v>544</v>
      </c>
      <c r="BX411" s="60" t="s">
        <v>544</v>
      </c>
      <c r="BY411" s="60" t="s">
        <v>544</v>
      </c>
      <c r="BZ411" s="60" t="s">
        <v>544</v>
      </c>
      <c r="CA411" s="60" t="s">
        <v>544</v>
      </c>
      <c r="CB411" s="60" t="s">
        <v>544</v>
      </c>
      <c r="CC411" s="60">
        <v>57726792.169100001</v>
      </c>
      <c r="CD411" s="60">
        <v>2799577.1151000001</v>
      </c>
      <c r="CE411" s="60">
        <v>5885414.5481000002</v>
      </c>
      <c r="CF411" s="60">
        <v>81825316.136199996</v>
      </c>
      <c r="CG411" s="60">
        <v>35323466.022299998</v>
      </c>
      <c r="CH411" s="60">
        <v>1771235.7172000001</v>
      </c>
      <c r="CI411" s="60" t="s">
        <v>1087</v>
      </c>
      <c r="CJ411" s="60" t="s">
        <v>544</v>
      </c>
      <c r="CK411" s="60">
        <v>89819460.810399994</v>
      </c>
      <c r="CL411" s="60" t="s">
        <v>544</v>
      </c>
      <c r="CM411" s="85">
        <v>1505682</v>
      </c>
      <c r="CN411" s="60" t="s">
        <v>544</v>
      </c>
      <c r="CO411" s="60">
        <v>5885414.5481000002</v>
      </c>
      <c r="CP411" s="60">
        <v>37868499.161499999</v>
      </c>
      <c r="CQ411" s="60">
        <v>501671410.49830002</v>
      </c>
      <c r="CR411" s="60" t="s">
        <v>544</v>
      </c>
      <c r="CS411" s="60" t="s">
        <v>544</v>
      </c>
      <c r="CT411" s="60">
        <v>6973122.4323000005</v>
      </c>
      <c r="CU411" s="60">
        <v>15936242.017999999</v>
      </c>
      <c r="CV411" s="60">
        <v>5885414.5481000002</v>
      </c>
      <c r="CW411" s="60">
        <v>22909364.450300001</v>
      </c>
      <c r="CX411" s="60">
        <v>32092668.6413</v>
      </c>
      <c r="CY411" s="60" t="s">
        <v>544</v>
      </c>
      <c r="CZ411" s="60">
        <f t="shared" si="12"/>
        <v>4.9186000006439601</v>
      </c>
      <c r="DA411" s="60" t="str">
        <f t="shared" si="13"/>
        <v>Y</v>
      </c>
    </row>
    <row r="412" spans="1:105">
      <c r="A412" s="13" t="s">
        <v>1104</v>
      </c>
      <c r="B412" s="13">
        <v>1542181</v>
      </c>
      <c r="C412" s="13">
        <v>2022</v>
      </c>
      <c r="D412" s="13" t="s">
        <v>10</v>
      </c>
      <c r="E412" s="13" t="s">
        <v>507</v>
      </c>
      <c r="F412" s="84" t="s">
        <v>1812</v>
      </c>
      <c r="G412" s="60" t="s">
        <v>568</v>
      </c>
      <c r="H412" s="60" t="s">
        <v>1821</v>
      </c>
      <c r="I412" s="60" t="s">
        <v>1822</v>
      </c>
      <c r="J412" s="60" t="s">
        <v>1104</v>
      </c>
      <c r="K412" s="85">
        <v>1542181</v>
      </c>
      <c r="L412" s="60">
        <v>11242101000</v>
      </c>
      <c r="M412" s="60">
        <v>2185520907.9702001</v>
      </c>
      <c r="N412" s="60">
        <v>196629016.86770001</v>
      </c>
      <c r="O412" s="60">
        <v>121753922.10519999</v>
      </c>
      <c r="P412" s="60">
        <v>-8.0000000000000007E-5</v>
      </c>
      <c r="Q412" s="60" t="s">
        <v>544</v>
      </c>
      <c r="R412" s="85" t="s">
        <v>544</v>
      </c>
      <c r="S412" s="85" t="s">
        <v>544</v>
      </c>
      <c r="T412" s="60">
        <v>551801162.46879995</v>
      </c>
      <c r="U412" s="60" t="s">
        <v>544</v>
      </c>
      <c r="V412" s="60" t="s">
        <v>544</v>
      </c>
      <c r="W412" s="60" t="s">
        <v>1823</v>
      </c>
      <c r="X412" s="60">
        <v>248732479.21419999</v>
      </c>
      <c r="Y412" s="60">
        <v>1562174419.9797001</v>
      </c>
      <c r="Z412" s="60">
        <v>12.219469999999999</v>
      </c>
      <c r="AA412" s="60" t="s">
        <v>544</v>
      </c>
      <c r="AB412" s="60">
        <v>2010859269.9366</v>
      </c>
      <c r="AC412" s="60">
        <v>2185520907.9702001</v>
      </c>
      <c r="AD412" s="60" t="s">
        <v>544</v>
      </c>
      <c r="AE412" s="60">
        <v>833260366.53729999</v>
      </c>
      <c r="AF412" s="60">
        <v>35.278010000000002</v>
      </c>
      <c r="AG412" s="60" t="s">
        <v>1824</v>
      </c>
      <c r="AH412" s="60" t="s">
        <v>544</v>
      </c>
      <c r="AI412" s="60">
        <v>426380761.62230003</v>
      </c>
      <c r="AJ412" s="60">
        <v>26893407.722100001</v>
      </c>
      <c r="AK412" s="60">
        <v>12.678599999999999</v>
      </c>
      <c r="AL412" s="60">
        <v>1590236979.5125</v>
      </c>
      <c r="AM412" s="60">
        <v>164901922.64379999</v>
      </c>
      <c r="AN412" s="60">
        <v>136135228.1162</v>
      </c>
      <c r="AO412" s="60">
        <v>6289002.5070000002</v>
      </c>
      <c r="AP412" s="60">
        <v>426382122.45740002</v>
      </c>
      <c r="AQ412" s="60">
        <v>2185520907.9702001</v>
      </c>
      <c r="AR412" s="60">
        <v>13.92601</v>
      </c>
      <c r="AS412" s="60">
        <v>426382122.45740002</v>
      </c>
      <c r="AT412" s="60">
        <v>551801162.46879995</v>
      </c>
      <c r="AU412" s="85">
        <v>1542181</v>
      </c>
      <c r="AV412" s="60" t="s">
        <v>544</v>
      </c>
      <c r="AW412" s="60" t="s">
        <v>544</v>
      </c>
      <c r="AX412" s="60">
        <v>4979879.0794000002</v>
      </c>
      <c r="AY412" s="60">
        <v>860153774.25940001</v>
      </c>
      <c r="AZ412" s="60" t="s">
        <v>544</v>
      </c>
      <c r="BA412" s="60" t="s">
        <v>544</v>
      </c>
      <c r="BB412" s="60" t="s">
        <v>1808</v>
      </c>
      <c r="BC412" s="60" t="s">
        <v>544</v>
      </c>
      <c r="BD412" s="60">
        <v>118830264.95829999</v>
      </c>
      <c r="BE412" s="60" t="s">
        <v>544</v>
      </c>
      <c r="BF412" s="60" t="s">
        <v>544</v>
      </c>
      <c r="BG412" s="60">
        <v>44495421.755800001</v>
      </c>
      <c r="BH412" s="60">
        <v>1411954936.7281001</v>
      </c>
      <c r="BI412" s="60">
        <v>50515950.925499998</v>
      </c>
      <c r="BJ412" s="60" t="s">
        <v>544</v>
      </c>
      <c r="BK412" s="60">
        <v>106447636.9928</v>
      </c>
      <c r="BL412" s="85" t="s">
        <v>2349</v>
      </c>
      <c r="BM412" s="60" t="s">
        <v>2350</v>
      </c>
      <c r="BN412" s="60">
        <v>29556756.5427</v>
      </c>
      <c r="BO412" s="60">
        <v>2140933727.0432999</v>
      </c>
      <c r="BP412" s="60">
        <v>1293124671.7699001</v>
      </c>
      <c r="BQ412" s="60">
        <v>764719376.24720001</v>
      </c>
      <c r="BR412" s="60" t="s">
        <v>544</v>
      </c>
      <c r="BS412" s="60">
        <v>24281770.637699999</v>
      </c>
      <c r="BT412" s="60">
        <v>28062559.5328</v>
      </c>
      <c r="BU412" s="60">
        <v>301821380.62440002</v>
      </c>
      <c r="BV412" s="60" t="s">
        <v>544</v>
      </c>
      <c r="BW412" s="60" t="s">
        <v>544</v>
      </c>
      <c r="BX412" s="60">
        <v>426380761.62230003</v>
      </c>
      <c r="BY412" s="60" t="s">
        <v>544</v>
      </c>
      <c r="BZ412" s="60" t="s">
        <v>544</v>
      </c>
      <c r="CA412" s="60" t="s">
        <v>544</v>
      </c>
      <c r="CB412" s="60" t="s">
        <v>544</v>
      </c>
      <c r="CC412" s="60">
        <v>127859406.2701</v>
      </c>
      <c r="CD412" s="60">
        <v>9034001.4374000002</v>
      </c>
      <c r="CE412" s="60">
        <v>50517506.165700004</v>
      </c>
      <c r="CF412" s="60">
        <v>426382122.45740002</v>
      </c>
      <c r="CG412" s="60">
        <v>83046326.706100002</v>
      </c>
      <c r="CH412" s="60">
        <v>43376815.251100004</v>
      </c>
      <c r="CI412" s="60" t="s">
        <v>1104</v>
      </c>
      <c r="CJ412" s="60">
        <v>21.2</v>
      </c>
      <c r="CK412" s="60">
        <v>384867707.33050001</v>
      </c>
      <c r="CL412" s="60" t="s">
        <v>544</v>
      </c>
      <c r="CM412" s="85">
        <v>1542181</v>
      </c>
      <c r="CN412" s="60" t="s">
        <v>544</v>
      </c>
      <c r="CO412" s="60">
        <v>50515950.925499998</v>
      </c>
      <c r="CP412" s="60">
        <v>278289235.75690001</v>
      </c>
      <c r="CQ412" s="60">
        <v>1562174419.9797001</v>
      </c>
      <c r="CR412" s="60" t="s">
        <v>544</v>
      </c>
      <c r="CS412" s="60" t="s">
        <v>544</v>
      </c>
      <c r="CT412" s="60">
        <v>40873850.574900001</v>
      </c>
      <c r="CU412" s="60">
        <v>65573786.417900003</v>
      </c>
      <c r="CV412" s="60">
        <v>50517506.165700004</v>
      </c>
      <c r="CW412" s="60">
        <v>106447636.9928</v>
      </c>
      <c r="CX412" s="60">
        <v>248732479.21419999</v>
      </c>
      <c r="CY412" s="60">
        <v>21.2</v>
      </c>
      <c r="CZ412" s="60">
        <f t="shared" si="12"/>
        <v>5.1439000006827147</v>
      </c>
      <c r="DA412" s="60" t="str">
        <f t="shared" si="13"/>
        <v>Y</v>
      </c>
    </row>
    <row r="413" spans="1:105">
      <c r="A413" s="13" t="s">
        <v>1104</v>
      </c>
      <c r="B413" s="13">
        <v>1542181</v>
      </c>
      <c r="C413" s="13">
        <v>2023</v>
      </c>
      <c r="D413" s="13" t="s">
        <v>10</v>
      </c>
      <c r="E413" s="13" t="s">
        <v>507</v>
      </c>
      <c r="F413" s="84" t="s">
        <v>1804</v>
      </c>
      <c r="G413" s="60" t="s">
        <v>568</v>
      </c>
      <c r="H413" s="60" t="s">
        <v>2348</v>
      </c>
      <c r="I413" s="60" t="s">
        <v>1822</v>
      </c>
      <c r="J413" s="60" t="s">
        <v>1104</v>
      </c>
      <c r="K413" s="85">
        <v>1542181</v>
      </c>
      <c r="L413" s="60">
        <v>12835783000</v>
      </c>
      <c r="M413" s="60">
        <v>2609641564.3313999</v>
      </c>
      <c r="N413" s="60">
        <v>256153986.87329999</v>
      </c>
      <c r="O413" s="60">
        <v>156396332.2692</v>
      </c>
      <c r="P413" s="60" t="s">
        <v>544</v>
      </c>
      <c r="Q413" s="60" t="s">
        <v>544</v>
      </c>
      <c r="R413" s="85" t="s">
        <v>544</v>
      </c>
      <c r="S413" s="85" t="s">
        <v>544</v>
      </c>
      <c r="T413" s="60">
        <v>684456959.20780003</v>
      </c>
      <c r="U413" s="60" t="s">
        <v>544</v>
      </c>
      <c r="V413" s="60" t="s">
        <v>544</v>
      </c>
      <c r="W413" s="60" t="s">
        <v>1823</v>
      </c>
      <c r="X413" s="60">
        <v>321397348.79699999</v>
      </c>
      <c r="Y413" s="60">
        <v>1850914487.6201999</v>
      </c>
      <c r="Z413" s="60">
        <v>13.56523</v>
      </c>
      <c r="AA413" s="60" t="s">
        <v>544</v>
      </c>
      <c r="AB413" s="60">
        <v>2411118000.7417002</v>
      </c>
      <c r="AC413" s="60">
        <v>2609641564.3313999</v>
      </c>
      <c r="AD413" s="60">
        <v>16.38</v>
      </c>
      <c r="AE413" s="60">
        <v>884040580.53729999</v>
      </c>
      <c r="AF413" s="60">
        <v>37.734740000000002</v>
      </c>
      <c r="AG413" s="60" t="s">
        <v>1824</v>
      </c>
      <c r="AH413" s="60" t="s">
        <v>544</v>
      </c>
      <c r="AI413" s="60">
        <v>504029805.16320002</v>
      </c>
      <c r="AJ413" s="60">
        <v>76783637.610400006</v>
      </c>
      <c r="AK413" s="60">
        <v>13.522019999999999</v>
      </c>
      <c r="AL413" s="60">
        <v>1871473589.8010001</v>
      </c>
      <c r="AM413" s="60">
        <v>200896799.8761</v>
      </c>
      <c r="AN413" s="60">
        <v>177967714.36700001</v>
      </c>
      <c r="AO413" s="60">
        <v>9290245.1905000005</v>
      </c>
      <c r="AP413" s="60">
        <v>504030415.09280002</v>
      </c>
      <c r="AQ413" s="60">
        <v>2609641564.3313999</v>
      </c>
      <c r="AR413" s="60">
        <v>15.56901</v>
      </c>
      <c r="AS413" s="60">
        <v>504030415.09280002</v>
      </c>
      <c r="AT413" s="60">
        <v>684456959.20780003</v>
      </c>
      <c r="AU413" s="85">
        <v>1542181</v>
      </c>
      <c r="AV413" s="60" t="s">
        <v>544</v>
      </c>
      <c r="AW413" s="60" t="s">
        <v>544</v>
      </c>
      <c r="AX413" s="60">
        <v>7361444.3125</v>
      </c>
      <c r="AY413" s="60">
        <v>960824218.14779997</v>
      </c>
      <c r="AZ413" s="60" t="s">
        <v>544</v>
      </c>
      <c r="BA413" s="60" t="s">
        <v>544</v>
      </c>
      <c r="BB413" s="60" t="s">
        <v>1808</v>
      </c>
      <c r="BC413" s="60">
        <v>3077234375.2326999</v>
      </c>
      <c r="BD413" s="60">
        <v>164102386.83660001</v>
      </c>
      <c r="BE413" s="60" t="s">
        <v>544</v>
      </c>
      <c r="BF413" s="60" t="s">
        <v>544</v>
      </c>
      <c r="BG413" s="60">
        <v>59517139.015500002</v>
      </c>
      <c r="BH413" s="60">
        <v>1645281177.3556001</v>
      </c>
      <c r="BI413" s="60">
        <v>66390436.294299997</v>
      </c>
      <c r="BJ413" s="60" t="s">
        <v>544</v>
      </c>
      <c r="BK413" s="60">
        <v>140394421.1584</v>
      </c>
      <c r="BL413" s="85" t="s">
        <v>2349</v>
      </c>
      <c r="BM413" s="60" t="s">
        <v>2350</v>
      </c>
      <c r="BN413" s="60">
        <v>41009840.193099998</v>
      </c>
      <c r="BO413" s="60">
        <v>2556423372.1697998</v>
      </c>
      <c r="BP413" s="60">
        <v>1481178790.5190001</v>
      </c>
      <c r="BQ413" s="60">
        <v>975451144.50699997</v>
      </c>
      <c r="BR413" s="60" t="s">
        <v>544</v>
      </c>
      <c r="BS413" s="60">
        <v>27422843.895100001</v>
      </c>
      <c r="BT413" s="60">
        <v>20559102.1809</v>
      </c>
      <c r="BU413" s="60">
        <v>380729679.12720001</v>
      </c>
      <c r="BV413" s="60" t="s">
        <v>544</v>
      </c>
      <c r="BW413" s="60" t="s">
        <v>544</v>
      </c>
      <c r="BX413" s="60">
        <v>504029805.16320002</v>
      </c>
      <c r="BY413" s="60" t="s">
        <v>544</v>
      </c>
      <c r="BZ413" s="60" t="s">
        <v>544</v>
      </c>
      <c r="CA413" s="60" t="s">
        <v>544</v>
      </c>
      <c r="CB413" s="60" t="s">
        <v>544</v>
      </c>
      <c r="CC413" s="60">
        <v>168280201.66139999</v>
      </c>
      <c r="CD413" s="60">
        <v>9136746.2273999993</v>
      </c>
      <c r="CE413" s="60">
        <v>66390436.294299997</v>
      </c>
      <c r="CF413" s="60">
        <v>504030415.09280002</v>
      </c>
      <c r="CG413" s="60">
        <v>118635384.0368</v>
      </c>
      <c r="CH413" s="60">
        <v>90183995.434100002</v>
      </c>
      <c r="CI413" s="60" t="s">
        <v>1104</v>
      </c>
      <c r="CJ413" s="60">
        <v>20.9</v>
      </c>
      <c r="CK413" s="60">
        <v>499365063.16399997</v>
      </c>
      <c r="CL413" s="60" t="s">
        <v>544</v>
      </c>
      <c r="CM413" s="85">
        <v>1542181</v>
      </c>
      <c r="CN413" s="60" t="s">
        <v>544</v>
      </c>
      <c r="CO413" s="60">
        <v>66390436.294299997</v>
      </c>
      <c r="CP413" s="60">
        <v>362407188.99010003</v>
      </c>
      <c r="CQ413" s="60">
        <v>1850914487.6201999</v>
      </c>
      <c r="CR413" s="60" t="s">
        <v>544</v>
      </c>
      <c r="CS413" s="60" t="s">
        <v>544</v>
      </c>
      <c r="CT413" s="60">
        <v>52445207.979099996</v>
      </c>
      <c r="CU413" s="60">
        <v>87949213.179199994</v>
      </c>
      <c r="CV413" s="60">
        <v>66390436.294299997</v>
      </c>
      <c r="CW413" s="60">
        <v>140394421.1584</v>
      </c>
      <c r="CX413" s="60">
        <v>321397348.79699999</v>
      </c>
      <c r="CY413" s="60">
        <v>20.9</v>
      </c>
      <c r="CZ413" s="60">
        <f t="shared" si="12"/>
        <v>4.9186000006436039</v>
      </c>
      <c r="DA413" s="60" t="str">
        <f t="shared" si="13"/>
        <v>Y</v>
      </c>
    </row>
    <row r="414" spans="1:105">
      <c r="A414" s="13" t="s">
        <v>1106</v>
      </c>
      <c r="B414" s="13">
        <v>1558206</v>
      </c>
      <c r="C414" s="13">
        <v>2022</v>
      </c>
      <c r="D414" s="13" t="s">
        <v>10</v>
      </c>
      <c r="E414" s="13" t="s">
        <v>507</v>
      </c>
      <c r="F414" s="84" t="s">
        <v>1812</v>
      </c>
      <c r="G414" s="60" t="s">
        <v>568</v>
      </c>
      <c r="H414" s="60" t="s">
        <v>1866</v>
      </c>
      <c r="I414" s="60" t="s">
        <v>1822</v>
      </c>
      <c r="J414" s="60" t="s">
        <v>1106</v>
      </c>
      <c r="K414" s="85">
        <v>1558206</v>
      </c>
      <c r="L414" s="60">
        <v>1860783000</v>
      </c>
      <c r="M414" s="60">
        <v>361745562.6573</v>
      </c>
      <c r="N414" s="60">
        <v>21147378.445500001</v>
      </c>
      <c r="O414" s="60">
        <v>2204552.9654000001</v>
      </c>
      <c r="P414" s="60">
        <v>-0.57960999999999996</v>
      </c>
      <c r="Q414" s="60" t="s">
        <v>544</v>
      </c>
      <c r="R414" s="85" t="s">
        <v>544</v>
      </c>
      <c r="S414" s="85">
        <v>37</v>
      </c>
      <c r="T414" s="60">
        <v>111500806.766</v>
      </c>
      <c r="U414" s="60" t="s">
        <v>544</v>
      </c>
      <c r="V414" s="60" t="s">
        <v>544</v>
      </c>
      <c r="W414" s="60" t="s">
        <v>1823</v>
      </c>
      <c r="X414" s="60">
        <v>23229650.651099999</v>
      </c>
      <c r="Y414" s="60">
        <v>252993642.92219999</v>
      </c>
      <c r="Z414" s="60">
        <v>15.857559999999999</v>
      </c>
      <c r="AA414" s="60" t="s">
        <v>544</v>
      </c>
      <c r="AB414" s="60">
        <v>259415229.65509999</v>
      </c>
      <c r="AC414" s="60">
        <v>361745562.6573</v>
      </c>
      <c r="AD414" s="60" t="s">
        <v>544</v>
      </c>
      <c r="AE414" s="60">
        <v>101544936.7077</v>
      </c>
      <c r="AF414" s="60">
        <v>32.549250000000001</v>
      </c>
      <c r="AG414" s="60" t="s">
        <v>1824</v>
      </c>
      <c r="AH414" s="60" t="s">
        <v>544</v>
      </c>
      <c r="AI414" s="60">
        <v>46334104.467100002</v>
      </c>
      <c r="AJ414" s="60">
        <v>19716946.283300001</v>
      </c>
      <c r="AK414" s="60">
        <v>7.0967399999999996</v>
      </c>
      <c r="AL414" s="60">
        <v>252993642.92219999</v>
      </c>
      <c r="AM414" s="60">
        <v>23607379.6116</v>
      </c>
      <c r="AN414" s="60">
        <v>27381753.140900001</v>
      </c>
      <c r="AO414" s="60">
        <v>484457.31829999998</v>
      </c>
      <c r="AP414" s="60">
        <v>46334298.872100003</v>
      </c>
      <c r="AQ414" s="60">
        <v>361745562.6573</v>
      </c>
      <c r="AR414" s="60">
        <v>9.0853800000000007</v>
      </c>
      <c r="AS414" s="60">
        <v>46334298.872100003</v>
      </c>
      <c r="AT414" s="60">
        <v>111501195.57610001</v>
      </c>
      <c r="AU414" s="85">
        <v>1558206</v>
      </c>
      <c r="AV414" s="60" t="s">
        <v>544</v>
      </c>
      <c r="AW414" s="60" t="s">
        <v>544</v>
      </c>
      <c r="AX414" s="60">
        <v>416026.7501</v>
      </c>
      <c r="AY414" s="60">
        <v>121261882.991</v>
      </c>
      <c r="AZ414" s="60" t="s">
        <v>544</v>
      </c>
      <c r="BA414" s="60">
        <v>-388.81</v>
      </c>
      <c r="BB414" s="60" t="s">
        <v>1808</v>
      </c>
      <c r="BC414" s="60" t="s">
        <v>544</v>
      </c>
      <c r="BD414" s="60">
        <v>6536674.5067999996</v>
      </c>
      <c r="BE414" s="60" t="s">
        <v>544</v>
      </c>
      <c r="BF414" s="60" t="s">
        <v>544</v>
      </c>
      <c r="BG414" s="60">
        <v>2550788.3119999999</v>
      </c>
      <c r="BH414" s="60">
        <v>232762689.757</v>
      </c>
      <c r="BI414" s="60">
        <v>6935204.8048</v>
      </c>
      <c r="BJ414" s="60" t="s">
        <v>544</v>
      </c>
      <c r="BK414" s="60">
        <v>14891813.602499999</v>
      </c>
      <c r="BL414" s="85" t="s">
        <v>2351</v>
      </c>
      <c r="BM414" s="60" t="s">
        <v>2352</v>
      </c>
      <c r="BN414" s="60">
        <v>2735861.8942999998</v>
      </c>
      <c r="BO414" s="60">
        <v>354840296.22619998</v>
      </c>
      <c r="BP414" s="60">
        <v>226226015.2502</v>
      </c>
      <c r="BQ414" s="60">
        <v>121082058.3443</v>
      </c>
      <c r="BR414" s="60" t="s">
        <v>544</v>
      </c>
      <c r="BS414" s="60">
        <v>3725772.2735000001</v>
      </c>
      <c r="BT414" s="60" t="s">
        <v>544</v>
      </c>
      <c r="BU414" s="60">
        <v>36133478.484300002</v>
      </c>
      <c r="BV414" s="60" t="s">
        <v>544</v>
      </c>
      <c r="BW414" s="60" t="s">
        <v>544</v>
      </c>
      <c r="BX414" s="60">
        <v>46334104.467100002</v>
      </c>
      <c r="BY414" s="60" t="s">
        <v>544</v>
      </c>
      <c r="BZ414" s="60" t="s">
        <v>544</v>
      </c>
      <c r="CA414" s="60" t="s">
        <v>544</v>
      </c>
      <c r="CB414" s="60" t="s">
        <v>544</v>
      </c>
      <c r="CC414" s="60">
        <v>27381753.140900001</v>
      </c>
      <c r="CD414" s="60">
        <v>1858900.8337999999</v>
      </c>
      <c r="CE414" s="60">
        <v>6939870.5252999999</v>
      </c>
      <c r="CF414" s="60">
        <v>46334298.872100003</v>
      </c>
      <c r="CG414" s="60">
        <v>14477925.307700001</v>
      </c>
      <c r="CH414" s="60">
        <v>765955.79220000003</v>
      </c>
      <c r="CI414" s="60" t="s">
        <v>1106</v>
      </c>
      <c r="CJ414" s="60">
        <v>17.86</v>
      </c>
      <c r="CK414" s="60">
        <v>50611403.792000003</v>
      </c>
      <c r="CL414" s="60" t="s">
        <v>544</v>
      </c>
      <c r="CM414" s="85">
        <v>1558206</v>
      </c>
      <c r="CN414" s="60" t="s">
        <v>544</v>
      </c>
      <c r="CO414" s="60">
        <v>6935204.8048</v>
      </c>
      <c r="CP414" s="60">
        <v>25965512.545400001</v>
      </c>
      <c r="CQ414" s="60">
        <v>252993642.92219999</v>
      </c>
      <c r="CR414" s="60" t="s">
        <v>544</v>
      </c>
      <c r="CS414" s="60" t="s">
        <v>544</v>
      </c>
      <c r="CT414" s="60">
        <v>6793677.9477000004</v>
      </c>
      <c r="CU414" s="60">
        <v>8098135.6547999997</v>
      </c>
      <c r="CV414" s="60">
        <v>6939870.5252999999</v>
      </c>
      <c r="CW414" s="60">
        <v>14891813.602499999</v>
      </c>
      <c r="CX414" s="60">
        <v>23229650.651099999</v>
      </c>
      <c r="CY414" s="60">
        <v>17.86</v>
      </c>
      <c r="CZ414" s="60">
        <f t="shared" si="12"/>
        <v>5.143900000683117</v>
      </c>
      <c r="DA414" s="60" t="str">
        <f t="shared" si="13"/>
        <v>Y</v>
      </c>
    </row>
    <row r="415" spans="1:105">
      <c r="A415" s="13" t="s">
        <v>1106</v>
      </c>
      <c r="B415" s="13">
        <v>1558206</v>
      </c>
      <c r="C415" s="13">
        <v>2023</v>
      </c>
      <c r="D415" s="13" t="s">
        <v>10</v>
      </c>
      <c r="E415" s="13" t="s">
        <v>507</v>
      </c>
      <c r="F415" s="84" t="s">
        <v>1804</v>
      </c>
      <c r="G415" s="60" t="s">
        <v>568</v>
      </c>
      <c r="H415" s="60" t="s">
        <v>1866</v>
      </c>
      <c r="I415" s="60" t="s">
        <v>1822</v>
      </c>
      <c r="J415" s="60" t="s">
        <v>1106</v>
      </c>
      <c r="K415" s="85">
        <v>1558206</v>
      </c>
      <c r="L415" s="60">
        <v>2616632000</v>
      </c>
      <c r="M415" s="60">
        <v>531987150.7457</v>
      </c>
      <c r="N415" s="60">
        <v>38191151.948799998</v>
      </c>
      <c r="O415" s="60">
        <v>6495750.8225999996</v>
      </c>
      <c r="P415" s="60">
        <v>-0.42868000000000001</v>
      </c>
      <c r="Q415" s="60" t="s">
        <v>544</v>
      </c>
      <c r="R415" s="85" t="s">
        <v>544</v>
      </c>
      <c r="S415" s="85">
        <v>33</v>
      </c>
      <c r="T415" s="60">
        <v>158772211.58419999</v>
      </c>
      <c r="U415" s="60" t="s">
        <v>544</v>
      </c>
      <c r="V415" s="60" t="s">
        <v>544</v>
      </c>
      <c r="W415" s="60" t="s">
        <v>1823</v>
      </c>
      <c r="X415" s="60">
        <v>36595779.281999998</v>
      </c>
      <c r="Y415" s="60">
        <v>358187289.01910001</v>
      </c>
      <c r="Z415" s="60">
        <v>11.35694</v>
      </c>
      <c r="AA415" s="60" t="s">
        <v>544</v>
      </c>
      <c r="AB415" s="60">
        <v>364216646.96569997</v>
      </c>
      <c r="AC415" s="60">
        <v>531987150.7457</v>
      </c>
      <c r="AD415" s="60" t="s">
        <v>544</v>
      </c>
      <c r="AE415" s="60">
        <v>152561297.91029999</v>
      </c>
      <c r="AF415" s="60">
        <v>35.244390000000003</v>
      </c>
      <c r="AG415" s="60" t="s">
        <v>1824</v>
      </c>
      <c r="AH415" s="60" t="s">
        <v>544</v>
      </c>
      <c r="AI415" s="60">
        <v>62729638.506800003</v>
      </c>
      <c r="AJ415" s="60">
        <v>21002114.4201</v>
      </c>
      <c r="AK415" s="60">
        <v>8.00061</v>
      </c>
      <c r="AL415" s="60">
        <v>358187289.01910001</v>
      </c>
      <c r="AM415" s="60">
        <v>39467531.406199999</v>
      </c>
      <c r="AN415" s="60">
        <v>41568332.446900003</v>
      </c>
      <c r="AO415" s="60">
        <v>1558370.2678</v>
      </c>
      <c r="AP415" s="60">
        <v>62733094.774899997</v>
      </c>
      <c r="AQ415" s="60">
        <v>531987150.7457</v>
      </c>
      <c r="AR415" s="60">
        <v>11.49174</v>
      </c>
      <c r="AS415" s="60">
        <v>62733094.774899997</v>
      </c>
      <c r="AT415" s="60">
        <v>158772211.58419999</v>
      </c>
      <c r="AU415" s="85">
        <v>1558206</v>
      </c>
      <c r="AV415" s="60" t="s">
        <v>544</v>
      </c>
      <c r="AW415" s="60" t="s">
        <v>544</v>
      </c>
      <c r="AX415" s="60">
        <v>1565689.4236000001</v>
      </c>
      <c r="AY415" s="60">
        <v>173563412.33039999</v>
      </c>
      <c r="AZ415" s="60" t="s">
        <v>544</v>
      </c>
      <c r="BA415" s="60" t="s">
        <v>544</v>
      </c>
      <c r="BB415" s="60" t="s">
        <v>1808</v>
      </c>
      <c r="BC415" s="60" t="s">
        <v>544</v>
      </c>
      <c r="BD415" s="60">
        <v>13694547.2271</v>
      </c>
      <c r="BE415" s="60" t="s">
        <v>544</v>
      </c>
      <c r="BF415" s="60" t="s">
        <v>544</v>
      </c>
      <c r="BG415" s="60">
        <v>4712113.2023</v>
      </c>
      <c r="BH415" s="60">
        <v>332335623.9145</v>
      </c>
      <c r="BI415" s="60">
        <v>6415036.7982000001</v>
      </c>
      <c r="BJ415" s="60" t="s">
        <v>544</v>
      </c>
      <c r="BK415" s="60">
        <v>27114219.489799999</v>
      </c>
      <c r="BL415" s="85" t="s">
        <v>2351</v>
      </c>
      <c r="BM415" s="60" t="s">
        <v>2352</v>
      </c>
      <c r="BN415" s="60">
        <v>5380392.7939999998</v>
      </c>
      <c r="BO415" s="60">
        <v>518629487.99779999</v>
      </c>
      <c r="BP415" s="60">
        <v>318641076.6875</v>
      </c>
      <c r="BQ415" s="60">
        <v>189914406.51359999</v>
      </c>
      <c r="BR415" s="60" t="s">
        <v>544</v>
      </c>
      <c r="BS415" s="60">
        <v>4374618.7933999998</v>
      </c>
      <c r="BT415" s="60" t="s">
        <v>544</v>
      </c>
      <c r="BU415" s="60">
        <v>58158825.674500003</v>
      </c>
      <c r="BV415" s="60" t="s">
        <v>544</v>
      </c>
      <c r="BW415" s="60" t="s">
        <v>544</v>
      </c>
      <c r="BX415" s="60">
        <v>62729638.506800003</v>
      </c>
      <c r="BY415" s="60" t="s">
        <v>544</v>
      </c>
      <c r="BZ415" s="60" t="s">
        <v>544</v>
      </c>
      <c r="CA415" s="60" t="s">
        <v>544</v>
      </c>
      <c r="CB415" s="60" t="s">
        <v>544</v>
      </c>
      <c r="CC415" s="60">
        <v>41568332.446900003</v>
      </c>
      <c r="CD415" s="60">
        <v>5336884.4786</v>
      </c>
      <c r="CE415" s="60">
        <v>6415036.7982000001</v>
      </c>
      <c r="CF415" s="60">
        <v>62733094.774899997</v>
      </c>
      <c r="CG415" s="60">
        <v>20005286.054400001</v>
      </c>
      <c r="CH415" s="60">
        <v>3749847.5170999998</v>
      </c>
      <c r="CI415" s="60" t="s">
        <v>1106</v>
      </c>
      <c r="CJ415" s="60">
        <v>17.22</v>
      </c>
      <c r="CK415" s="60">
        <v>78164111.7289</v>
      </c>
      <c r="CL415" s="60" t="s">
        <v>544</v>
      </c>
      <c r="CM415" s="85">
        <v>1558206</v>
      </c>
      <c r="CN415" s="60" t="s">
        <v>544</v>
      </c>
      <c r="CO415" s="60">
        <v>6415036.7982000001</v>
      </c>
      <c r="CP415" s="60">
        <v>41976172.075999998</v>
      </c>
      <c r="CQ415" s="60">
        <v>358187289.01910001</v>
      </c>
      <c r="CR415" s="60" t="s">
        <v>544</v>
      </c>
      <c r="CS415" s="60" t="s">
        <v>544</v>
      </c>
      <c r="CT415" s="60">
        <v>11178790.711300001</v>
      </c>
      <c r="CU415" s="60">
        <v>15935428.7785</v>
      </c>
      <c r="CV415" s="60">
        <v>6415036.7982000001</v>
      </c>
      <c r="CW415" s="60">
        <v>27114219.489799999</v>
      </c>
      <c r="CX415" s="60">
        <v>36595779.281999998</v>
      </c>
      <c r="CY415" s="60">
        <v>17.22</v>
      </c>
      <c r="CZ415" s="60">
        <f t="shared" si="12"/>
        <v>4.9186000006432486</v>
      </c>
      <c r="DA415" s="60" t="str">
        <f t="shared" si="13"/>
        <v>Y</v>
      </c>
    </row>
    <row r="416" spans="1:105">
      <c r="A416" s="13" t="s">
        <v>1088</v>
      </c>
      <c r="B416" s="13">
        <v>1423730</v>
      </c>
      <c r="C416" s="13">
        <v>2022</v>
      </c>
      <c r="D416" s="13" t="s">
        <v>1</v>
      </c>
      <c r="E416" s="13" t="s">
        <v>507</v>
      </c>
      <c r="F416" s="84" t="s">
        <v>1812</v>
      </c>
      <c r="G416" s="60" t="s">
        <v>1834</v>
      </c>
      <c r="H416" s="60" t="s">
        <v>545</v>
      </c>
      <c r="I416" s="60" t="s">
        <v>1835</v>
      </c>
      <c r="J416" s="60" t="s">
        <v>1088</v>
      </c>
      <c r="K416" s="85">
        <v>1423730</v>
      </c>
      <c r="L416" s="60">
        <v>734556000000</v>
      </c>
      <c r="M416" s="60">
        <v>152708022.12959999</v>
      </c>
      <c r="N416" s="60" t="s">
        <v>544</v>
      </c>
      <c r="O416" s="60">
        <v>917633.52240000002</v>
      </c>
      <c r="P416" s="60">
        <v>0</v>
      </c>
      <c r="Q416" s="60">
        <v>6684338.6147999996</v>
      </c>
      <c r="R416" s="85">
        <v>267</v>
      </c>
      <c r="S416" s="85">
        <v>6</v>
      </c>
      <c r="T416" s="60">
        <v>4804582.7675999999</v>
      </c>
      <c r="U416" s="60" t="s">
        <v>544</v>
      </c>
      <c r="V416" s="60" t="s">
        <v>544</v>
      </c>
      <c r="W416" s="60" t="s">
        <v>1836</v>
      </c>
      <c r="X416" s="60">
        <v>13340403.971999999</v>
      </c>
      <c r="Y416" s="60">
        <v>85834907.482800007</v>
      </c>
      <c r="Z416" s="60">
        <v>9.32</v>
      </c>
      <c r="AA416" s="60" t="s">
        <v>544</v>
      </c>
      <c r="AB416" s="60" t="s">
        <v>544</v>
      </c>
      <c r="AC416" s="60">
        <v>152708022.12959999</v>
      </c>
      <c r="AD416" s="60" t="s">
        <v>544</v>
      </c>
      <c r="AE416" s="60">
        <v>74285281.753199995</v>
      </c>
      <c r="AF416" s="60">
        <v>11.28</v>
      </c>
      <c r="AG416" s="60" t="s">
        <v>1837</v>
      </c>
      <c r="AH416" s="60" t="s">
        <v>544</v>
      </c>
      <c r="AI416" s="60" t="s">
        <v>544</v>
      </c>
      <c r="AJ416" s="60" t="s">
        <v>544</v>
      </c>
      <c r="AK416" s="60">
        <v>10.07</v>
      </c>
      <c r="AL416" s="60">
        <v>85834907.482800007</v>
      </c>
      <c r="AM416" s="60">
        <v>1431125.7744</v>
      </c>
      <c r="AN416" s="60">
        <v>3511704.9071999998</v>
      </c>
      <c r="AO416" s="60">
        <v>13677188.364</v>
      </c>
      <c r="AP416" s="60">
        <v>55412258.630400002</v>
      </c>
      <c r="AQ416" s="60">
        <v>152708022.12959999</v>
      </c>
      <c r="AR416" s="60" t="s">
        <v>544</v>
      </c>
      <c r="AS416" s="60">
        <v>55412258.630400002</v>
      </c>
      <c r="AT416" s="60">
        <v>25610789.878800001</v>
      </c>
      <c r="AU416" s="85">
        <v>1423730</v>
      </c>
      <c r="AV416" s="60" t="s">
        <v>544</v>
      </c>
      <c r="AW416" s="60" t="s">
        <v>544</v>
      </c>
      <c r="AX416" s="60">
        <v>96253.810800000007</v>
      </c>
      <c r="AY416" s="60">
        <v>74285281.753199995</v>
      </c>
      <c r="AZ416" s="60">
        <v>1136543.3772</v>
      </c>
      <c r="BA416" s="60">
        <v>41293300.616400003</v>
      </c>
      <c r="BB416" s="60" t="s">
        <v>1808</v>
      </c>
      <c r="BC416" s="60" t="s">
        <v>544</v>
      </c>
      <c r="BD416" s="60">
        <v>10766082.2892</v>
      </c>
      <c r="BE416" s="60" t="s">
        <v>544</v>
      </c>
      <c r="BF416" s="60" t="s">
        <v>544</v>
      </c>
      <c r="BG416" s="60" t="s">
        <v>544</v>
      </c>
      <c r="BH416" s="60">
        <v>141189372.2484</v>
      </c>
      <c r="BI416" s="60">
        <v>4974014.4216</v>
      </c>
      <c r="BJ416" s="60" t="s">
        <v>544</v>
      </c>
      <c r="BK416" s="60">
        <v>8591328.2616000008</v>
      </c>
      <c r="BL416" s="85" t="s">
        <v>2353</v>
      </c>
      <c r="BM416" s="60" t="s">
        <v>2354</v>
      </c>
      <c r="BN416" s="60">
        <v>1147145.8488</v>
      </c>
      <c r="BO416" s="60">
        <v>135107295.5988</v>
      </c>
      <c r="BP416" s="60">
        <v>130423289.95919999</v>
      </c>
      <c r="BQ416" s="60">
        <v>3547462.2623999999</v>
      </c>
      <c r="BR416" s="60">
        <v>4352418.5376000004</v>
      </c>
      <c r="BS416" s="60">
        <v>199991.71919999999</v>
      </c>
      <c r="BT416" s="60" t="s">
        <v>544</v>
      </c>
      <c r="BU416" s="60">
        <v>16852108.8792</v>
      </c>
      <c r="BV416" s="60">
        <v>9769449.9587999992</v>
      </c>
      <c r="BW416" s="60">
        <v>41293300.616400003</v>
      </c>
      <c r="BX416" s="60" t="s">
        <v>544</v>
      </c>
      <c r="BY416" s="60" t="s">
        <v>544</v>
      </c>
      <c r="BZ416" s="60">
        <v>676895.04960000003</v>
      </c>
      <c r="CA416" s="60" t="s">
        <v>544</v>
      </c>
      <c r="CB416" s="60" t="s">
        <v>544</v>
      </c>
      <c r="CC416" s="60">
        <v>1926947.2404</v>
      </c>
      <c r="CD416" s="60">
        <v>3627292.6368</v>
      </c>
      <c r="CE416" s="60">
        <v>4974014.4216</v>
      </c>
      <c r="CF416" s="60">
        <v>55412258.630400002</v>
      </c>
      <c r="CG416" s="60" t="s">
        <v>544</v>
      </c>
      <c r="CH416" s="60">
        <v>-2769739.7867999999</v>
      </c>
      <c r="CI416" s="60" t="s">
        <v>1088</v>
      </c>
      <c r="CJ416" s="60" t="s">
        <v>544</v>
      </c>
      <c r="CK416" s="60">
        <v>16852108.8792</v>
      </c>
      <c r="CL416" s="60" t="s">
        <v>544</v>
      </c>
      <c r="CM416" s="85">
        <v>1423730</v>
      </c>
      <c r="CN416" s="60" t="s">
        <v>544</v>
      </c>
      <c r="CO416" s="60">
        <v>4974014.4216</v>
      </c>
      <c r="CP416" s="60">
        <v>14487549.820800001</v>
      </c>
      <c r="CQ416" s="60">
        <v>85834907.482800007</v>
      </c>
      <c r="CR416" s="60" t="s">
        <v>544</v>
      </c>
      <c r="CS416" s="60" t="s">
        <v>544</v>
      </c>
      <c r="CT416" s="60">
        <v>3518565.33</v>
      </c>
      <c r="CU416" s="60">
        <v>5072762.9315999998</v>
      </c>
      <c r="CV416" s="60">
        <v>4974014.4216</v>
      </c>
      <c r="CW416" s="60">
        <v>8591328.2616000008</v>
      </c>
      <c r="CX416" s="60">
        <v>13340403.971999999</v>
      </c>
      <c r="CY416" s="60" t="s">
        <v>544</v>
      </c>
      <c r="CZ416" s="60">
        <f t="shared" si="12"/>
        <v>4810.1991614860826</v>
      </c>
      <c r="DA416" s="60" t="str">
        <f t="shared" si="13"/>
        <v>Y</v>
      </c>
    </row>
    <row r="417" spans="1:105">
      <c r="A417" s="13" t="s">
        <v>1088</v>
      </c>
      <c r="B417" s="13">
        <v>1423730</v>
      </c>
      <c r="C417" s="13">
        <v>2023</v>
      </c>
      <c r="D417" s="13" t="s">
        <v>1</v>
      </c>
      <c r="E417" s="13" t="s">
        <v>507</v>
      </c>
      <c r="F417" s="84" t="s">
        <v>1804</v>
      </c>
      <c r="G417" s="60" t="s">
        <v>1834</v>
      </c>
      <c r="H417" s="60" t="s">
        <v>545</v>
      </c>
      <c r="I417" s="60" t="s">
        <v>1835</v>
      </c>
      <c r="J417" s="60" t="s">
        <v>1088</v>
      </c>
      <c r="K417" s="85">
        <v>1423730</v>
      </c>
      <c r="L417" s="60">
        <v>783535000000</v>
      </c>
      <c r="M417" s="60">
        <v>205003862.33950001</v>
      </c>
      <c r="N417" s="60">
        <v>7416962.2155999998</v>
      </c>
      <c r="O417" s="60">
        <v>2454442.0257000001</v>
      </c>
      <c r="P417" s="60" t="s">
        <v>544</v>
      </c>
      <c r="Q417" s="60">
        <v>8752632.8840999994</v>
      </c>
      <c r="R417" s="85">
        <v>279</v>
      </c>
      <c r="S417" s="85">
        <v>6</v>
      </c>
      <c r="T417" s="60">
        <v>6705563.8712999998</v>
      </c>
      <c r="U417" s="60" t="s">
        <v>544</v>
      </c>
      <c r="V417" s="60" t="s">
        <v>544</v>
      </c>
      <c r="W417" s="60" t="s">
        <v>1836</v>
      </c>
      <c r="X417" s="60">
        <v>17014429.691</v>
      </c>
      <c r="Y417" s="60">
        <v>125231749.28740001</v>
      </c>
      <c r="Z417" s="60">
        <v>7.76</v>
      </c>
      <c r="AA417" s="60" t="s">
        <v>544</v>
      </c>
      <c r="AB417" s="60" t="s">
        <v>544</v>
      </c>
      <c r="AC417" s="60">
        <v>205003862.33950001</v>
      </c>
      <c r="AD417" s="60" t="s">
        <v>544</v>
      </c>
      <c r="AE417" s="60">
        <v>101592079.11300001</v>
      </c>
      <c r="AF417" s="60">
        <v>12.07</v>
      </c>
      <c r="AG417" s="60" t="s">
        <v>1837</v>
      </c>
      <c r="AH417" s="60" t="s">
        <v>544</v>
      </c>
      <c r="AI417" s="60" t="s">
        <v>544</v>
      </c>
      <c r="AJ417" s="60" t="s">
        <v>544</v>
      </c>
      <c r="AK417" s="60">
        <v>9.6199999999999992</v>
      </c>
      <c r="AL417" s="60">
        <v>125231749.28740001</v>
      </c>
      <c r="AM417" s="60">
        <v>1367852.3515999999</v>
      </c>
      <c r="AN417" s="60">
        <v>8415640.9505000003</v>
      </c>
      <c r="AO417" s="60">
        <v>18523829.120299999</v>
      </c>
      <c r="AP417" s="60">
        <v>74068629.231800005</v>
      </c>
      <c r="AQ417" s="60">
        <v>205003862.33950001</v>
      </c>
      <c r="AR417" s="60">
        <v>3.94</v>
      </c>
      <c r="AS417" s="60">
        <v>74068629.231800005</v>
      </c>
      <c r="AT417" s="60">
        <v>34876310.370300002</v>
      </c>
      <c r="AU417" s="85">
        <v>1423730</v>
      </c>
      <c r="AV417" s="60" t="s">
        <v>544</v>
      </c>
      <c r="AW417" s="60" t="s">
        <v>544</v>
      </c>
      <c r="AX417" s="60">
        <v>62270.248599999999</v>
      </c>
      <c r="AY417" s="60">
        <v>101592079.11300001</v>
      </c>
      <c r="AZ417" s="60">
        <v>1559895.8914000001</v>
      </c>
      <c r="BA417" s="60">
        <v>51873471.8411</v>
      </c>
      <c r="BB417" s="60" t="s">
        <v>1808</v>
      </c>
      <c r="BC417" s="60" t="s">
        <v>544</v>
      </c>
      <c r="BD417" s="60">
        <v>15696288.8824</v>
      </c>
      <c r="BE417" s="60" t="s">
        <v>544</v>
      </c>
      <c r="BF417" s="60" t="s">
        <v>544</v>
      </c>
      <c r="BG417" s="60" t="s">
        <v>544</v>
      </c>
      <c r="BH417" s="60">
        <v>188341861.32440001</v>
      </c>
      <c r="BI417" s="60">
        <v>5521120.9494000003</v>
      </c>
      <c r="BJ417" s="60" t="s">
        <v>544</v>
      </c>
      <c r="BK417" s="60">
        <v>11741604.8169</v>
      </c>
      <c r="BL417" s="85" t="s">
        <v>2353</v>
      </c>
      <c r="BM417" s="60" t="s">
        <v>2354</v>
      </c>
      <c r="BN417" s="60">
        <v>2702738.1009999998</v>
      </c>
      <c r="BO417" s="60">
        <v>180422027.6054</v>
      </c>
      <c r="BP417" s="60">
        <v>172645572.442</v>
      </c>
      <c r="BQ417" s="60">
        <v>6216559.2719999999</v>
      </c>
      <c r="BR417" s="60">
        <v>5570047.5733000003</v>
      </c>
      <c r="BS417" s="60">
        <v>269750.5307</v>
      </c>
      <c r="BT417" s="60" t="s">
        <v>544</v>
      </c>
      <c r="BU417" s="60">
        <v>25430070.6415</v>
      </c>
      <c r="BV417" s="60">
        <v>13848066.0416</v>
      </c>
      <c r="BW417" s="60">
        <v>51873471.8411</v>
      </c>
      <c r="BX417" s="60" t="s">
        <v>544</v>
      </c>
      <c r="BY417" s="60" t="s">
        <v>544</v>
      </c>
      <c r="BZ417" s="60">
        <v>2029539.1529000001</v>
      </c>
      <c r="CA417" s="60" t="s">
        <v>544</v>
      </c>
      <c r="CB417" s="60" t="s">
        <v>544</v>
      </c>
      <c r="CC417" s="60">
        <v>6738530.4735000003</v>
      </c>
      <c r="CD417" s="60">
        <v>5725984.8344999999</v>
      </c>
      <c r="CE417" s="60">
        <v>5521120.9494000003</v>
      </c>
      <c r="CF417" s="60">
        <v>74068629.231800005</v>
      </c>
      <c r="CG417" s="60" t="s">
        <v>544</v>
      </c>
      <c r="CH417" s="60">
        <v>-1863921.2228000001</v>
      </c>
      <c r="CI417" s="60" t="s">
        <v>1088</v>
      </c>
      <c r="CJ417" s="60" t="s">
        <v>544</v>
      </c>
      <c r="CK417" s="60">
        <v>25430070.6415</v>
      </c>
      <c r="CL417" s="60" t="s">
        <v>544</v>
      </c>
      <c r="CM417" s="85">
        <v>1423730</v>
      </c>
      <c r="CN417" s="60" t="s">
        <v>544</v>
      </c>
      <c r="CO417" s="60">
        <v>5521120.9494000003</v>
      </c>
      <c r="CP417" s="60">
        <v>19717167.791999999</v>
      </c>
      <c r="CQ417" s="60">
        <v>125231749.28740001</v>
      </c>
      <c r="CR417" s="60" t="s">
        <v>544</v>
      </c>
      <c r="CS417" s="60" t="s">
        <v>544</v>
      </c>
      <c r="CT417" s="60">
        <v>5691971.6734999996</v>
      </c>
      <c r="CU417" s="60">
        <v>6049633.1434000004</v>
      </c>
      <c r="CV417" s="60">
        <v>5521120.9494000003</v>
      </c>
      <c r="CW417" s="60">
        <v>11741604.8169</v>
      </c>
      <c r="CX417" s="60">
        <v>17014429.691</v>
      </c>
      <c r="CY417" s="60" t="s">
        <v>544</v>
      </c>
      <c r="CZ417" s="60">
        <f t="shared" si="12"/>
        <v>3822.0499411977617</v>
      </c>
      <c r="DA417" s="60" t="str">
        <f t="shared" si="13"/>
        <v>Y</v>
      </c>
    </row>
    <row r="418" spans="1:105">
      <c r="A418" s="13" t="s">
        <v>1089</v>
      </c>
      <c r="B418" s="13">
        <v>1293490</v>
      </c>
      <c r="C418" s="13">
        <v>2022</v>
      </c>
      <c r="D418" s="13" t="s">
        <v>1</v>
      </c>
      <c r="E418" s="13" t="s">
        <v>13</v>
      </c>
      <c r="F418" s="84" t="s">
        <v>1812</v>
      </c>
      <c r="G418" s="60" t="s">
        <v>1855</v>
      </c>
      <c r="H418" s="60" t="s">
        <v>2357</v>
      </c>
      <c r="I418" s="60" t="s">
        <v>1856</v>
      </c>
      <c r="J418" s="60" t="s">
        <v>1089</v>
      </c>
      <c r="K418" s="85">
        <v>1293490</v>
      </c>
      <c r="L418" s="60">
        <v>926861228000</v>
      </c>
      <c r="M418" s="60">
        <v>1549727822.543</v>
      </c>
      <c r="N418" s="60">
        <v>20790613.029100001</v>
      </c>
      <c r="O418" s="60">
        <v>16656758.079500001</v>
      </c>
      <c r="P418" s="60">
        <v>-0.05</v>
      </c>
      <c r="Q418" s="60" t="s">
        <v>544</v>
      </c>
      <c r="R418" s="85">
        <v>808</v>
      </c>
      <c r="S418" s="85">
        <v>22</v>
      </c>
      <c r="T418" s="60">
        <v>24405840.042599998</v>
      </c>
      <c r="U418" s="60" t="s">
        <v>544</v>
      </c>
      <c r="V418" s="60" t="s">
        <v>544</v>
      </c>
      <c r="W418" s="60" t="s">
        <v>1857</v>
      </c>
      <c r="X418" s="60">
        <v>75073243.418699995</v>
      </c>
      <c r="Y418" s="60">
        <v>1027902105.2557</v>
      </c>
      <c r="Z418" s="60">
        <v>5.54</v>
      </c>
      <c r="AA418" s="60">
        <v>64347927.545100003</v>
      </c>
      <c r="AB418" s="60" t="s">
        <v>544</v>
      </c>
      <c r="AC418" s="60">
        <v>1549727822.543</v>
      </c>
      <c r="AD418" s="60" t="s">
        <v>544</v>
      </c>
      <c r="AE418" s="60">
        <v>771876347.77320004</v>
      </c>
      <c r="AF418" s="60">
        <v>3.04</v>
      </c>
      <c r="AG418" s="60" t="s">
        <v>1858</v>
      </c>
      <c r="AH418" s="60" t="s">
        <v>544</v>
      </c>
      <c r="AI418" s="60">
        <v>166207130.69229999</v>
      </c>
      <c r="AJ418" s="60">
        <v>247322467.0645</v>
      </c>
      <c r="AK418" s="60">
        <v>5.15</v>
      </c>
      <c r="AL418" s="60">
        <v>1181271134.1865001</v>
      </c>
      <c r="AM418" s="60">
        <v>41744023.675099999</v>
      </c>
      <c r="AN418" s="60">
        <v>80467048.525999993</v>
      </c>
      <c r="AO418" s="60">
        <v>33712640.016800001</v>
      </c>
      <c r="AP418" s="60">
        <v>238868108.2243</v>
      </c>
      <c r="AQ418" s="60">
        <v>1549727822.543</v>
      </c>
      <c r="AR418" s="60">
        <v>1.98</v>
      </c>
      <c r="AS418" s="60">
        <v>252838954.7545</v>
      </c>
      <c r="AT418" s="60">
        <v>24405840.042599998</v>
      </c>
      <c r="AU418" s="85">
        <v>1293490</v>
      </c>
      <c r="AV418" s="60" t="s">
        <v>544</v>
      </c>
      <c r="AW418" s="60" t="s">
        <v>544</v>
      </c>
      <c r="AX418" s="60">
        <v>1256632.8758</v>
      </c>
      <c r="AY418" s="60">
        <v>1019198814.8376</v>
      </c>
      <c r="AZ418" s="60">
        <v>441640012.39069998</v>
      </c>
      <c r="BA418" s="60">
        <v>7604079.6242000004</v>
      </c>
      <c r="BB418" s="60" t="s">
        <v>1808</v>
      </c>
      <c r="BC418" s="60" t="s">
        <v>544</v>
      </c>
      <c r="BD418" s="60">
        <v>52785792.1932</v>
      </c>
      <c r="BE418" s="60" t="s">
        <v>544</v>
      </c>
      <c r="BF418" s="60" t="s">
        <v>544</v>
      </c>
      <c r="BG418" s="60">
        <v>14589762.051899999</v>
      </c>
      <c r="BH418" s="60">
        <v>1051208734.5045</v>
      </c>
      <c r="BI418" s="60">
        <v>-17757985.3259</v>
      </c>
      <c r="BJ418" s="60" t="s">
        <v>544</v>
      </c>
      <c r="BK418" s="60">
        <v>52043617.242799997</v>
      </c>
      <c r="BL418" s="85" t="s">
        <v>2355</v>
      </c>
      <c r="BM418" s="60" t="s">
        <v>2356</v>
      </c>
      <c r="BN418" s="60">
        <v>6663528.2050000001</v>
      </c>
      <c r="BO418" s="60">
        <v>1462115258.4586</v>
      </c>
      <c r="BP418" s="60">
        <v>998422942.31130004</v>
      </c>
      <c r="BQ418" s="60">
        <v>13395505.4461</v>
      </c>
      <c r="BR418" s="60" t="s">
        <v>544</v>
      </c>
      <c r="BS418" s="60">
        <v>20128041.140900001</v>
      </c>
      <c r="BT418" s="60">
        <v>89021101.385800004</v>
      </c>
      <c r="BU418" s="60">
        <v>136872528.6744</v>
      </c>
      <c r="BV418" s="60" t="s">
        <v>544</v>
      </c>
      <c r="BW418" s="60">
        <v>7604079.6242000004</v>
      </c>
      <c r="BX418" s="60" t="s">
        <v>544</v>
      </c>
      <c r="BY418" s="60" t="s">
        <v>544</v>
      </c>
      <c r="BZ418" s="60">
        <v>1656811.7764999999</v>
      </c>
      <c r="CA418" s="60" t="s">
        <v>544</v>
      </c>
      <c r="CB418" s="60" t="s">
        <v>544</v>
      </c>
      <c r="CC418" s="60">
        <v>68448783.565200001</v>
      </c>
      <c r="CD418" s="60">
        <v>21147526.815299999</v>
      </c>
      <c r="CE418" s="60">
        <v>13575723.8092</v>
      </c>
      <c r="CF418" s="60">
        <v>238868108.2243</v>
      </c>
      <c r="CG418" s="60">
        <v>18667763.270399999</v>
      </c>
      <c r="CH418" s="60">
        <v>31668699.4331</v>
      </c>
      <c r="CI418" s="60" t="s">
        <v>1089</v>
      </c>
      <c r="CJ418" s="60" t="s">
        <v>544</v>
      </c>
      <c r="CK418" s="60">
        <v>155540291.9447</v>
      </c>
      <c r="CL418" s="60" t="s">
        <v>544</v>
      </c>
      <c r="CM418" s="85">
        <v>1293490</v>
      </c>
      <c r="CN418" s="60" t="s">
        <v>544</v>
      </c>
      <c r="CO418" s="60">
        <v>-17757985.3259</v>
      </c>
      <c r="CP418" s="60">
        <v>81736771.623699993</v>
      </c>
      <c r="CQ418" s="60">
        <v>1027902105.2557</v>
      </c>
      <c r="CR418" s="60" t="s">
        <v>544</v>
      </c>
      <c r="CS418" s="60" t="s">
        <v>544</v>
      </c>
      <c r="CT418" s="60">
        <v>26872528.413899999</v>
      </c>
      <c r="CU418" s="60">
        <v>25171088.829</v>
      </c>
      <c r="CV418" s="60">
        <v>13575723.8092</v>
      </c>
      <c r="CW418" s="60">
        <v>52043617.242799997</v>
      </c>
      <c r="CX418" s="60">
        <v>75073243.418699995</v>
      </c>
      <c r="CY418" s="60" t="s">
        <v>544</v>
      </c>
      <c r="CZ418" s="60">
        <f t="shared" si="12"/>
        <v>598.08000767456224</v>
      </c>
      <c r="DA418" s="60" t="str">
        <f t="shared" si="13"/>
        <v>Y</v>
      </c>
    </row>
    <row r="419" spans="1:105">
      <c r="A419" s="13" t="s">
        <v>1089</v>
      </c>
      <c r="B419" s="13">
        <v>1293490</v>
      </c>
      <c r="C419" s="13">
        <v>2023</v>
      </c>
      <c r="D419" s="13" t="s">
        <v>1</v>
      </c>
      <c r="E419" s="13" t="s">
        <v>13</v>
      </c>
      <c r="F419" s="84" t="s">
        <v>1804</v>
      </c>
      <c r="G419" s="60" t="s">
        <v>1855</v>
      </c>
      <c r="H419" s="60" t="s">
        <v>545</v>
      </c>
      <c r="I419" s="60" t="s">
        <v>1856</v>
      </c>
      <c r="J419" s="60" t="s">
        <v>1089</v>
      </c>
      <c r="K419" s="85">
        <v>1293490</v>
      </c>
      <c r="L419" s="60">
        <v>995008724000</v>
      </c>
      <c r="M419" s="60">
        <v>1902338672.2533</v>
      </c>
      <c r="N419" s="60">
        <v>24861230.083900001</v>
      </c>
      <c r="O419" s="60">
        <v>10882991.0219</v>
      </c>
      <c r="P419" s="60">
        <v>-0.02</v>
      </c>
      <c r="Q419" s="60" t="s">
        <v>544</v>
      </c>
      <c r="R419" s="85">
        <v>829</v>
      </c>
      <c r="S419" s="85">
        <v>22</v>
      </c>
      <c r="T419" s="60">
        <v>29505905.0482</v>
      </c>
      <c r="U419" s="60" t="s">
        <v>544</v>
      </c>
      <c r="V419" s="60" t="s">
        <v>544</v>
      </c>
      <c r="W419" s="60" t="s">
        <v>1857</v>
      </c>
      <c r="X419" s="60">
        <v>75091839.649700001</v>
      </c>
      <c r="Y419" s="60">
        <v>1253001698.7025001</v>
      </c>
      <c r="Z419" s="60">
        <v>4.75</v>
      </c>
      <c r="AA419" s="60">
        <v>65058209.587200001</v>
      </c>
      <c r="AB419" s="60" t="s">
        <v>544</v>
      </c>
      <c r="AC419" s="60">
        <v>1902338672.2533</v>
      </c>
      <c r="AD419" s="60" t="s">
        <v>544</v>
      </c>
      <c r="AE419" s="60">
        <v>922252418.64579999</v>
      </c>
      <c r="AF419" s="60">
        <v>3.17</v>
      </c>
      <c r="AG419" s="60" t="s">
        <v>1858</v>
      </c>
      <c r="AH419" s="60" t="s">
        <v>544</v>
      </c>
      <c r="AI419" s="60">
        <v>194716213.13460001</v>
      </c>
      <c r="AJ419" s="60">
        <v>291257679.63660002</v>
      </c>
      <c r="AK419" s="60">
        <v>4.3099999999999996</v>
      </c>
      <c r="AL419" s="60">
        <v>1443101699.0511999</v>
      </c>
      <c r="AM419" s="60">
        <v>64165508.188299999</v>
      </c>
      <c r="AN419" s="60">
        <v>119995504.0785</v>
      </c>
      <c r="AO419" s="60">
        <v>48162156.550399996</v>
      </c>
      <c r="AP419" s="60">
        <v>307263084.63510001</v>
      </c>
      <c r="AQ419" s="60">
        <v>1902338672.2533</v>
      </c>
      <c r="AR419" s="60">
        <v>1.99</v>
      </c>
      <c r="AS419" s="60">
        <v>301155438.02359998</v>
      </c>
      <c r="AT419" s="60">
        <v>29505905.0482</v>
      </c>
      <c r="AU419" s="85">
        <v>1293490</v>
      </c>
      <c r="AV419" s="60" t="s">
        <v>544</v>
      </c>
      <c r="AW419" s="60" t="s">
        <v>544</v>
      </c>
      <c r="AX419" s="60">
        <v>1555684.5120000001</v>
      </c>
      <c r="AY419" s="60">
        <v>1213510098.2823</v>
      </c>
      <c r="AZ419" s="60">
        <v>560302161.40349996</v>
      </c>
      <c r="BA419" s="60">
        <v>9114145.1170000006</v>
      </c>
      <c r="BB419" s="60" t="s">
        <v>1808</v>
      </c>
      <c r="BC419" s="60" t="s">
        <v>544</v>
      </c>
      <c r="BD419" s="60">
        <v>50857339.583700001</v>
      </c>
      <c r="BE419" s="60" t="s">
        <v>544</v>
      </c>
      <c r="BF419" s="60" t="s">
        <v>544</v>
      </c>
      <c r="BG419" s="60">
        <v>16543255.473999999</v>
      </c>
      <c r="BH419" s="60">
        <v>1252130148.4475</v>
      </c>
      <c r="BI419" s="60">
        <v>35888417.112899996</v>
      </c>
      <c r="BJ419" s="60" t="s">
        <v>544</v>
      </c>
      <c r="BK419" s="60">
        <v>53739401.376400001</v>
      </c>
      <c r="BL419" s="85" t="s">
        <v>2355</v>
      </c>
      <c r="BM419" s="60" t="s">
        <v>2356</v>
      </c>
      <c r="BN419" s="60">
        <v>4276075.7016000003</v>
      </c>
      <c r="BO419" s="60">
        <v>1787527010.9008</v>
      </c>
      <c r="BP419" s="60">
        <v>1201272808.8638</v>
      </c>
      <c r="BQ419" s="60">
        <v>12047611.664899999</v>
      </c>
      <c r="BR419" s="60" t="s">
        <v>544</v>
      </c>
      <c r="BS419" s="60">
        <v>24971283.712900002</v>
      </c>
      <c r="BT419" s="60">
        <v>125041790.7615</v>
      </c>
      <c r="BU419" s="60">
        <v>171083240.66600001</v>
      </c>
      <c r="BV419" s="60" t="s">
        <v>544</v>
      </c>
      <c r="BW419" s="60">
        <v>9114145.1170000006</v>
      </c>
      <c r="BX419" s="60">
        <v>194716213.13460001</v>
      </c>
      <c r="BY419" s="60" t="s">
        <v>544</v>
      </c>
      <c r="BZ419" s="60">
        <v>2273477.4410999999</v>
      </c>
      <c r="CA419" s="60" t="s">
        <v>544</v>
      </c>
      <c r="CB419" s="60" t="s">
        <v>544</v>
      </c>
      <c r="CC419" s="60">
        <v>100105852</v>
      </c>
      <c r="CD419" s="60">
        <v>28379141.568799999</v>
      </c>
      <c r="CE419" s="60">
        <v>13808515.614499999</v>
      </c>
      <c r="CF419" s="60">
        <v>307263084.63510001</v>
      </c>
      <c r="CG419" s="60">
        <v>24004103.062199999</v>
      </c>
      <c r="CH419" s="60">
        <v>38384313.276699997</v>
      </c>
      <c r="CI419" s="60" t="s">
        <v>1089</v>
      </c>
      <c r="CJ419" s="60" t="s">
        <v>544</v>
      </c>
      <c r="CK419" s="60">
        <v>195087343.72819999</v>
      </c>
      <c r="CL419" s="60" t="s">
        <v>544</v>
      </c>
      <c r="CM419" s="85">
        <v>1293490</v>
      </c>
      <c r="CN419" s="60" t="s">
        <v>544</v>
      </c>
      <c r="CO419" s="60">
        <v>35888417.112899996</v>
      </c>
      <c r="CP419" s="60">
        <v>79367915.351300001</v>
      </c>
      <c r="CQ419" s="60">
        <v>1253001698.7025001</v>
      </c>
      <c r="CR419" s="60" t="s">
        <v>544</v>
      </c>
      <c r="CS419" s="60" t="s">
        <v>544</v>
      </c>
      <c r="CT419" s="60">
        <v>28687388.471299998</v>
      </c>
      <c r="CU419" s="60">
        <v>25052012.905099999</v>
      </c>
      <c r="CV419" s="60">
        <v>13808515.614499999</v>
      </c>
      <c r="CW419" s="60">
        <v>53739401.376400001</v>
      </c>
      <c r="CX419" s="60">
        <v>75091839.649700001</v>
      </c>
      <c r="CY419" s="60" t="s">
        <v>544</v>
      </c>
      <c r="CZ419" s="60">
        <f t="shared" si="12"/>
        <v>523.04499641035147</v>
      </c>
      <c r="DA419" s="60" t="str">
        <f t="shared" si="13"/>
        <v>Y</v>
      </c>
    </row>
    <row r="420" spans="1:105">
      <c r="A420" s="13" t="s">
        <v>1109</v>
      </c>
      <c r="B420" s="13">
        <v>1000114</v>
      </c>
      <c r="C420" s="13">
        <v>2022</v>
      </c>
      <c r="D420" s="13" t="s">
        <v>1</v>
      </c>
      <c r="E420" s="13" t="s">
        <v>507</v>
      </c>
      <c r="F420" s="84" t="s">
        <v>1812</v>
      </c>
      <c r="G420" s="60" t="s">
        <v>2055</v>
      </c>
      <c r="H420" s="60" t="s">
        <v>2056</v>
      </c>
      <c r="I420" s="60" t="s">
        <v>2057</v>
      </c>
      <c r="J420" s="60" t="s">
        <v>1109</v>
      </c>
      <c r="K420" s="85">
        <v>1000114</v>
      </c>
      <c r="L420" s="60">
        <v>532616000000</v>
      </c>
      <c r="M420" s="60">
        <v>1187417252.8</v>
      </c>
      <c r="N420" s="60" t="s">
        <v>544</v>
      </c>
      <c r="O420" s="60">
        <v>-365622.6</v>
      </c>
      <c r="P420" s="60">
        <v>-0.1</v>
      </c>
      <c r="Q420" s="60" t="s">
        <v>544</v>
      </c>
      <c r="R420" s="85" t="s">
        <v>544</v>
      </c>
      <c r="S420" s="85" t="s">
        <v>544</v>
      </c>
      <c r="T420" s="60" t="s">
        <v>544</v>
      </c>
      <c r="U420" s="60" t="s">
        <v>544</v>
      </c>
      <c r="V420" s="60" t="s">
        <v>544</v>
      </c>
      <c r="W420" s="60" t="s">
        <v>2058</v>
      </c>
      <c r="X420" s="60">
        <v>-9880726.9000000004</v>
      </c>
      <c r="Y420" s="60">
        <v>472025423</v>
      </c>
      <c r="Z420" s="60">
        <v>-24.49</v>
      </c>
      <c r="AA420" s="60">
        <v>18408204.5</v>
      </c>
      <c r="AB420" s="60" t="s">
        <v>544</v>
      </c>
      <c r="AC420" s="60">
        <v>1187417252.8</v>
      </c>
      <c r="AD420" s="60" t="s">
        <v>544</v>
      </c>
      <c r="AE420" s="60" t="s">
        <v>544</v>
      </c>
      <c r="AF420" s="60">
        <v>10.050000000000001</v>
      </c>
      <c r="AG420" s="60" t="s">
        <v>2059</v>
      </c>
      <c r="AH420" s="60" t="s">
        <v>544</v>
      </c>
      <c r="AI420" s="60" t="s">
        <v>544</v>
      </c>
      <c r="AJ420" s="60" t="s">
        <v>544</v>
      </c>
      <c r="AK420" s="60">
        <v>-1.28</v>
      </c>
      <c r="AL420" s="60">
        <v>726661476.70000005</v>
      </c>
      <c r="AM420" s="60">
        <v>286231194.10000002</v>
      </c>
      <c r="AN420" s="60">
        <v>84634936.200000003</v>
      </c>
      <c r="AO420" s="60">
        <v>85575745.5</v>
      </c>
      <c r="AP420" s="60">
        <v>71312006.5</v>
      </c>
      <c r="AQ420" s="60">
        <v>1187417252.8</v>
      </c>
      <c r="AR420" s="60" t="s">
        <v>544</v>
      </c>
      <c r="AS420" s="60">
        <v>62895999.299999997</v>
      </c>
      <c r="AT420" s="60" t="s">
        <v>544</v>
      </c>
      <c r="AU420" s="85">
        <v>1000114</v>
      </c>
      <c r="AV420" s="60" t="s">
        <v>544</v>
      </c>
      <c r="AW420" s="60" t="s">
        <v>544</v>
      </c>
      <c r="AX420" s="60" t="s">
        <v>544</v>
      </c>
      <c r="AY420" s="60" t="s">
        <v>544</v>
      </c>
      <c r="AZ420" s="60">
        <v>401408991.10000002</v>
      </c>
      <c r="BA420" s="60">
        <v>414905814.39999998</v>
      </c>
      <c r="BB420" s="60" t="s">
        <v>1808</v>
      </c>
      <c r="BC420" s="60" t="s">
        <v>544</v>
      </c>
      <c r="BD420" s="60" t="s">
        <v>544</v>
      </c>
      <c r="BE420" s="60" t="s">
        <v>544</v>
      </c>
      <c r="BF420" s="60" t="s">
        <v>544</v>
      </c>
      <c r="BG420" s="60">
        <v>5771931.9000000004</v>
      </c>
      <c r="BH420" s="60">
        <v>414905814.39999998</v>
      </c>
      <c r="BI420" s="60">
        <v>-16533274.199999999</v>
      </c>
      <c r="BJ420" s="60" t="s">
        <v>544</v>
      </c>
      <c r="BK420" s="60">
        <v>18738156.600000001</v>
      </c>
      <c r="BL420" s="85" t="s">
        <v>2358</v>
      </c>
      <c r="BM420" s="60" t="s">
        <v>2359</v>
      </c>
      <c r="BN420" s="60">
        <v>9789321.3000000007</v>
      </c>
      <c r="BO420" s="60">
        <v>833204784.60000002</v>
      </c>
      <c r="BP420" s="60">
        <v>414905814.39999998</v>
      </c>
      <c r="BQ420" s="60">
        <v>13944933.9</v>
      </c>
      <c r="BR420" s="60" t="s">
        <v>544</v>
      </c>
      <c r="BS420" s="60">
        <v>239966562.90000001</v>
      </c>
      <c r="BT420" s="60">
        <v>236227849.19999999</v>
      </c>
      <c r="BU420" s="60" t="s">
        <v>544</v>
      </c>
      <c r="BV420" s="60" t="s">
        <v>544</v>
      </c>
      <c r="BW420" s="60">
        <v>414905814.39999998</v>
      </c>
      <c r="BX420" s="60" t="s">
        <v>544</v>
      </c>
      <c r="BY420" s="60" t="s">
        <v>544</v>
      </c>
      <c r="BZ420" s="60" t="s">
        <v>544</v>
      </c>
      <c r="CA420" s="60" t="s">
        <v>544</v>
      </c>
      <c r="CB420" s="60" t="s">
        <v>1833</v>
      </c>
      <c r="CC420" s="60" t="s">
        <v>544</v>
      </c>
      <c r="CD420" s="60">
        <v>15518894.5</v>
      </c>
      <c r="CE420" s="60">
        <v>-18463939.699999999</v>
      </c>
      <c r="CF420" s="60">
        <v>71312006.5</v>
      </c>
      <c r="CG420" s="60">
        <v>74754209.200000003</v>
      </c>
      <c r="CH420" s="60" t="s">
        <v>544</v>
      </c>
      <c r="CI420" s="60" t="s">
        <v>1109</v>
      </c>
      <c r="CJ420" s="60" t="s">
        <v>544</v>
      </c>
      <c r="CK420" s="60">
        <v>74754209.200000003</v>
      </c>
      <c r="CL420" s="60" t="s">
        <v>544</v>
      </c>
      <c r="CM420" s="85">
        <v>1000114</v>
      </c>
      <c r="CN420" s="60">
        <v>2354252.6</v>
      </c>
      <c r="CO420" s="60">
        <v>-16533274.199999999</v>
      </c>
      <c r="CP420" s="60">
        <v>-91405.6</v>
      </c>
      <c r="CQ420" s="60">
        <v>472025423</v>
      </c>
      <c r="CR420" s="60" t="s">
        <v>544</v>
      </c>
      <c r="CS420" s="60">
        <v>2354252.6</v>
      </c>
      <c r="CT420" s="60">
        <v>4788763.9000000004</v>
      </c>
      <c r="CU420" s="60">
        <v>13949392.699999999</v>
      </c>
      <c r="CV420" s="60">
        <v>-18463939.699999999</v>
      </c>
      <c r="CW420" s="60">
        <v>18738156.600000001</v>
      </c>
      <c r="CX420" s="60">
        <v>-9880726.9000000004</v>
      </c>
      <c r="CY420" s="60" t="s">
        <v>544</v>
      </c>
      <c r="CZ420" s="60">
        <f t="shared" si="12"/>
        <v>448.5499926365901</v>
      </c>
      <c r="DA420" s="60" t="str">
        <f t="shared" si="13"/>
        <v>Y</v>
      </c>
    </row>
    <row r="421" spans="1:105">
      <c r="A421" s="13" t="s">
        <v>1109</v>
      </c>
      <c r="B421" s="13">
        <v>1000114</v>
      </c>
      <c r="C421" s="13">
        <v>2023</v>
      </c>
      <c r="D421" s="13" t="s">
        <v>1</v>
      </c>
      <c r="E421" s="13" t="s">
        <v>507</v>
      </c>
      <c r="F421" s="84" t="s">
        <v>1804</v>
      </c>
      <c r="G421" s="60" t="s">
        <v>2055</v>
      </c>
      <c r="H421" s="60" t="s">
        <v>2056</v>
      </c>
      <c r="I421" s="60" t="s">
        <v>2057</v>
      </c>
      <c r="J421" s="60" t="s">
        <v>1109</v>
      </c>
      <c r="K421" s="85">
        <v>1000114</v>
      </c>
      <c r="L421" s="60">
        <v>524463000000</v>
      </c>
      <c r="M421" s="60">
        <v>583129955.60000002</v>
      </c>
      <c r="N421" s="60" t="s">
        <v>544</v>
      </c>
      <c r="O421" s="60">
        <v>1854584.1</v>
      </c>
      <c r="P421" s="60">
        <v>-0.16</v>
      </c>
      <c r="Q421" s="60" t="s">
        <v>544</v>
      </c>
      <c r="R421" s="85" t="s">
        <v>544</v>
      </c>
      <c r="S421" s="85" t="s">
        <v>544</v>
      </c>
      <c r="T421" s="60" t="s">
        <v>544</v>
      </c>
      <c r="U421" s="60" t="s">
        <v>544</v>
      </c>
      <c r="V421" s="60" t="s">
        <v>544</v>
      </c>
      <c r="W421" s="60" t="s">
        <v>2058</v>
      </c>
      <c r="X421" s="60">
        <v>-7572885.2999999998</v>
      </c>
      <c r="Y421" s="60">
        <v>202018472.5</v>
      </c>
      <c r="Z421" s="60">
        <v>7.64</v>
      </c>
      <c r="AA421" s="60" t="s">
        <v>544</v>
      </c>
      <c r="AB421" s="60" t="s">
        <v>544</v>
      </c>
      <c r="AC421" s="60">
        <v>583129955.60000002</v>
      </c>
      <c r="AD421" s="60" t="s">
        <v>544</v>
      </c>
      <c r="AE421" s="60" t="s">
        <v>544</v>
      </c>
      <c r="AF421" s="60">
        <v>28.7</v>
      </c>
      <c r="AG421" s="60" t="s">
        <v>2059</v>
      </c>
      <c r="AH421" s="60" t="s">
        <v>544</v>
      </c>
      <c r="AI421" s="60" t="s">
        <v>544</v>
      </c>
      <c r="AJ421" s="60" t="s">
        <v>544</v>
      </c>
      <c r="AK421" s="60">
        <v>-1.93</v>
      </c>
      <c r="AL421" s="60">
        <v>403992470.60000002</v>
      </c>
      <c r="AM421" s="60">
        <v>102317896.7</v>
      </c>
      <c r="AN421" s="60">
        <v>52488734.100000001</v>
      </c>
      <c r="AO421" s="60">
        <v>115650221.90000001</v>
      </c>
      <c r="AP421" s="60">
        <v>41510218.600000001</v>
      </c>
      <c r="AQ421" s="60">
        <v>583129955.60000002</v>
      </c>
      <c r="AR421" s="60" t="s">
        <v>544</v>
      </c>
      <c r="AS421" s="60">
        <v>43631649.399999999</v>
      </c>
      <c r="AT421" s="60" t="s">
        <v>544</v>
      </c>
      <c r="AU421" s="85">
        <v>1000114</v>
      </c>
      <c r="AV421" s="60" t="s">
        <v>544</v>
      </c>
      <c r="AW421" s="60" t="s">
        <v>544</v>
      </c>
      <c r="AX421" s="60" t="s">
        <v>544</v>
      </c>
      <c r="AY421" s="60" t="s">
        <v>544</v>
      </c>
      <c r="AZ421" s="60">
        <v>130777090.8</v>
      </c>
      <c r="BA421" s="60">
        <v>184825765.90000001</v>
      </c>
      <c r="BB421" s="60" t="s">
        <v>1808</v>
      </c>
      <c r="BC421" s="60" t="s">
        <v>544</v>
      </c>
      <c r="BD421" s="60" t="s">
        <v>544</v>
      </c>
      <c r="BE421" s="60" t="s">
        <v>544</v>
      </c>
      <c r="BF421" s="60" t="s">
        <v>544</v>
      </c>
      <c r="BG421" s="60">
        <v>12968746.699999999</v>
      </c>
      <c r="BH421" s="60">
        <v>184825765.90000001</v>
      </c>
      <c r="BI421" s="60">
        <v>-3375610</v>
      </c>
      <c r="BJ421" s="60" t="s">
        <v>544</v>
      </c>
      <c r="BK421" s="60">
        <v>10258029.6</v>
      </c>
      <c r="BL421" s="85" t="s">
        <v>2358</v>
      </c>
      <c r="BM421" s="60" t="s">
        <v>2359</v>
      </c>
      <c r="BN421" s="60">
        <v>23551439.699999999</v>
      </c>
      <c r="BO421" s="60">
        <v>369262380.39999998</v>
      </c>
      <c r="BP421" s="60">
        <v>184825765.90000001</v>
      </c>
      <c r="BQ421" s="60">
        <v>40778614</v>
      </c>
      <c r="BR421" s="60" t="s">
        <v>544</v>
      </c>
      <c r="BS421" s="60">
        <v>84478086.900000006</v>
      </c>
      <c r="BT421" s="60">
        <v>201973998.09999999</v>
      </c>
      <c r="BU421" s="60" t="s">
        <v>544</v>
      </c>
      <c r="BV421" s="60" t="s">
        <v>544</v>
      </c>
      <c r="BW421" s="60">
        <v>184825765.90000001</v>
      </c>
      <c r="BX421" s="60" t="s">
        <v>544</v>
      </c>
      <c r="BY421" s="60" t="s">
        <v>544</v>
      </c>
      <c r="BZ421" s="60" t="s">
        <v>544</v>
      </c>
      <c r="CA421" s="60" t="s">
        <v>544</v>
      </c>
      <c r="CB421" s="60" t="s">
        <v>2029</v>
      </c>
      <c r="CC421" s="60" t="s">
        <v>544</v>
      </c>
      <c r="CD421" s="60">
        <v>8004287.2999999998</v>
      </c>
      <c r="CE421" s="60">
        <v>3865940.7</v>
      </c>
      <c r="CF421" s="60">
        <v>41510218.600000001</v>
      </c>
      <c r="CG421" s="60">
        <v>44915848.799999997</v>
      </c>
      <c r="CH421" s="60" t="s">
        <v>544</v>
      </c>
      <c r="CI421" s="60" t="s">
        <v>1109</v>
      </c>
      <c r="CJ421" s="60" t="s">
        <v>544</v>
      </c>
      <c r="CK421" s="60">
        <v>44915848.799999997</v>
      </c>
      <c r="CL421" s="60" t="s">
        <v>544</v>
      </c>
      <c r="CM421" s="85">
        <v>1000114</v>
      </c>
      <c r="CN421" s="60">
        <v>12045902.1</v>
      </c>
      <c r="CO421" s="60">
        <v>-3375610</v>
      </c>
      <c r="CP421" s="60">
        <v>15978554.4</v>
      </c>
      <c r="CQ421" s="60">
        <v>202018472.5</v>
      </c>
      <c r="CR421" s="60" t="s">
        <v>544</v>
      </c>
      <c r="CS421" s="60">
        <v>12045902.1</v>
      </c>
      <c r="CT421" s="60">
        <v>2545049.7999999998</v>
      </c>
      <c r="CU421" s="60">
        <v>7712979.7999999998</v>
      </c>
      <c r="CV421" s="60">
        <v>3865940.7</v>
      </c>
      <c r="CW421" s="60">
        <v>10258029.6</v>
      </c>
      <c r="CX421" s="60">
        <v>-7572885.2999999998</v>
      </c>
      <c r="CY421" s="60" t="s">
        <v>544</v>
      </c>
      <c r="CZ421" s="60">
        <f t="shared" si="12"/>
        <v>899.39299973084758</v>
      </c>
      <c r="DA421" s="60" t="str">
        <f t="shared" si="13"/>
        <v>Y</v>
      </c>
    </row>
    <row r="422" spans="1:105">
      <c r="A422" s="13" t="s">
        <v>1110</v>
      </c>
      <c r="B422" s="13">
        <v>116633</v>
      </c>
      <c r="C422" s="13">
        <v>2022</v>
      </c>
      <c r="D422" s="13" t="s">
        <v>11</v>
      </c>
      <c r="E422" s="13" t="s">
        <v>507</v>
      </c>
      <c r="F422" s="84" t="s">
        <v>1812</v>
      </c>
      <c r="G422" s="60" t="s">
        <v>2360</v>
      </c>
      <c r="H422" s="60" t="s">
        <v>2111</v>
      </c>
      <c r="I422" s="60" t="s">
        <v>540</v>
      </c>
      <c r="J422" s="60" t="s">
        <v>1110</v>
      </c>
      <c r="K422" s="85">
        <v>116633</v>
      </c>
      <c r="L422" s="60">
        <v>50376700000</v>
      </c>
      <c r="M422" s="60">
        <v>50376700000</v>
      </c>
      <c r="N422" s="60">
        <v>131100000</v>
      </c>
      <c r="O422" s="60">
        <v>-3300000</v>
      </c>
      <c r="P422" s="60">
        <v>-0.18</v>
      </c>
      <c r="Q422" s="60">
        <v>24400000</v>
      </c>
      <c r="R422" s="85" t="s">
        <v>544</v>
      </c>
      <c r="S422" s="85">
        <v>28</v>
      </c>
      <c r="T422" s="60">
        <v>467500000</v>
      </c>
      <c r="U422" s="60">
        <v>29791000000</v>
      </c>
      <c r="V422" s="60" t="s">
        <v>544</v>
      </c>
      <c r="W422" s="60" t="s">
        <v>2361</v>
      </c>
      <c r="X422" s="60">
        <v>467300000</v>
      </c>
      <c r="Y422" s="60">
        <v>4663600000</v>
      </c>
      <c r="Z422" s="60">
        <v>1.26</v>
      </c>
      <c r="AA422" s="60">
        <v>4618800000</v>
      </c>
      <c r="AB422" s="60" t="s">
        <v>544</v>
      </c>
      <c r="AC422" s="60">
        <v>50376700000</v>
      </c>
      <c r="AD422" s="60" t="s">
        <v>544</v>
      </c>
      <c r="AE422" s="60" t="s">
        <v>544</v>
      </c>
      <c r="AF422" s="60">
        <v>31.22</v>
      </c>
      <c r="AG422" s="60" t="s">
        <v>2362</v>
      </c>
      <c r="AH422" s="60" t="s">
        <v>544</v>
      </c>
      <c r="AI422" s="60" t="s">
        <v>544</v>
      </c>
      <c r="AJ422" s="60" t="s">
        <v>544</v>
      </c>
      <c r="AK422" s="60">
        <v>1.3</v>
      </c>
      <c r="AL422" s="60">
        <v>9282400000</v>
      </c>
      <c r="AM422" s="60">
        <v>625000000</v>
      </c>
      <c r="AN422" s="60">
        <v>854700000</v>
      </c>
      <c r="AO422" s="60">
        <v>107600000</v>
      </c>
      <c r="AP422" s="60">
        <v>13719300000</v>
      </c>
      <c r="AQ422" s="60">
        <v>50376700000</v>
      </c>
      <c r="AR422" s="60">
        <v>0.43</v>
      </c>
      <c r="AS422" s="60">
        <v>13719300000</v>
      </c>
      <c r="AT422" s="60">
        <v>30335800000</v>
      </c>
      <c r="AU422" s="85">
        <v>116633</v>
      </c>
      <c r="AV422" s="60" t="s">
        <v>544</v>
      </c>
      <c r="AW422" s="60" t="s">
        <v>544</v>
      </c>
      <c r="AX422" s="60" t="s">
        <v>544</v>
      </c>
      <c r="AY422" s="60" t="s">
        <v>544</v>
      </c>
      <c r="AZ422" s="60">
        <v>8824000000</v>
      </c>
      <c r="BA422" s="60">
        <v>120300000</v>
      </c>
      <c r="BB422" s="60" t="s">
        <v>1808</v>
      </c>
      <c r="BC422" s="60" t="s">
        <v>544</v>
      </c>
      <c r="BD422" s="60">
        <v>63200000</v>
      </c>
      <c r="BE422" s="60" t="s">
        <v>544</v>
      </c>
      <c r="BF422" s="60" t="s">
        <v>544</v>
      </c>
      <c r="BG422" s="60">
        <v>3000000</v>
      </c>
      <c r="BH422" s="60">
        <v>30456100000</v>
      </c>
      <c r="BI422" s="60">
        <v>169000000</v>
      </c>
      <c r="BJ422" s="60" t="s">
        <v>544</v>
      </c>
      <c r="BK422" s="60">
        <v>203600000</v>
      </c>
      <c r="BL422" s="85" t="s">
        <v>544</v>
      </c>
      <c r="BM422" s="60" t="s">
        <v>544</v>
      </c>
      <c r="BN422" s="60">
        <v>-11200000</v>
      </c>
      <c r="BO422" s="60">
        <v>46512300000</v>
      </c>
      <c r="BP422" s="60">
        <v>30392900000</v>
      </c>
      <c r="BQ422" s="60">
        <v>6794200000</v>
      </c>
      <c r="BR422" s="60" t="s">
        <v>544</v>
      </c>
      <c r="BS422" s="60">
        <v>3619500000</v>
      </c>
      <c r="BT422" s="60" t="s">
        <v>544</v>
      </c>
      <c r="BU422" s="60">
        <v>1093100000</v>
      </c>
      <c r="BV422" s="60">
        <v>52900000</v>
      </c>
      <c r="BW422" s="60">
        <v>29911300000</v>
      </c>
      <c r="BX422" s="60" t="s">
        <v>544</v>
      </c>
      <c r="BY422" s="60" t="s">
        <v>544</v>
      </c>
      <c r="BZ422" s="60" t="s">
        <v>544</v>
      </c>
      <c r="CA422" s="60" t="s">
        <v>544</v>
      </c>
      <c r="CB422" s="60" t="s">
        <v>2081</v>
      </c>
      <c r="CC422" s="60">
        <v>63800000</v>
      </c>
      <c r="CD422" s="60">
        <v>98800000</v>
      </c>
      <c r="CE422" s="60">
        <v>169000000</v>
      </c>
      <c r="CF422" s="60">
        <v>13719300000</v>
      </c>
      <c r="CG422" s="60">
        <v>222200000</v>
      </c>
      <c r="CH422" s="60">
        <v>10100000</v>
      </c>
      <c r="CI422" s="60" t="s">
        <v>1110</v>
      </c>
      <c r="CJ422" s="60" t="s">
        <v>544</v>
      </c>
      <c r="CK422" s="60">
        <v>1322000000</v>
      </c>
      <c r="CL422" s="60" t="s">
        <v>544</v>
      </c>
      <c r="CM422" s="85">
        <v>116633</v>
      </c>
      <c r="CN422" s="60">
        <v>-17900000</v>
      </c>
      <c r="CO422" s="60">
        <v>169000000</v>
      </c>
      <c r="CP422" s="60">
        <v>456100000</v>
      </c>
      <c r="CQ422" s="60">
        <v>4663600000</v>
      </c>
      <c r="CR422" s="60">
        <v>6700000</v>
      </c>
      <c r="CS422" s="60">
        <v>-17900000</v>
      </c>
      <c r="CT422" s="60" t="s">
        <v>544</v>
      </c>
      <c r="CU422" s="60">
        <v>203600000</v>
      </c>
      <c r="CV422" s="60">
        <v>169000000</v>
      </c>
      <c r="CW422" s="60">
        <v>203600000</v>
      </c>
      <c r="CX422" s="60">
        <v>467300000</v>
      </c>
      <c r="CY422" s="60" t="s">
        <v>544</v>
      </c>
      <c r="CZ422" s="60">
        <f t="shared" si="12"/>
        <v>1</v>
      </c>
      <c r="DA422" s="60" t="str">
        <f t="shared" si="13"/>
        <v>Y</v>
      </c>
    </row>
    <row r="423" spans="1:105">
      <c r="A423" s="13" t="s">
        <v>1110</v>
      </c>
      <c r="B423" s="13">
        <v>116633</v>
      </c>
      <c r="C423" s="13">
        <v>2023</v>
      </c>
      <c r="D423" s="13" t="s">
        <v>11</v>
      </c>
      <c r="E423" s="13" t="s">
        <v>507</v>
      </c>
      <c r="F423" s="84" t="s">
        <v>1804</v>
      </c>
      <c r="G423" s="60" t="s">
        <v>2360</v>
      </c>
      <c r="H423" s="60" t="s">
        <v>2111</v>
      </c>
      <c r="I423" s="60" t="s">
        <v>540</v>
      </c>
      <c r="J423" s="60" t="s">
        <v>1110</v>
      </c>
      <c r="K423" s="85">
        <v>116633</v>
      </c>
      <c r="L423" s="60">
        <v>53814300000</v>
      </c>
      <c r="M423" s="60">
        <v>53814300000</v>
      </c>
      <c r="N423" s="60">
        <v>50300000</v>
      </c>
      <c r="O423" s="60">
        <v>400000</v>
      </c>
      <c r="P423" s="60">
        <v>-0.25</v>
      </c>
      <c r="Q423" s="60" t="s">
        <v>544</v>
      </c>
      <c r="R423" s="85" t="s">
        <v>544</v>
      </c>
      <c r="S423" s="85">
        <v>15</v>
      </c>
      <c r="T423" s="60">
        <v>801400000</v>
      </c>
      <c r="U423" s="60">
        <v>32327700000</v>
      </c>
      <c r="V423" s="60" t="s">
        <v>544</v>
      </c>
      <c r="W423" s="60" t="s">
        <v>2361</v>
      </c>
      <c r="X423" s="60">
        <v>1108000000</v>
      </c>
      <c r="Y423" s="60">
        <v>4144500000</v>
      </c>
      <c r="Z423" s="60">
        <v>5.72</v>
      </c>
      <c r="AA423" s="60">
        <v>4653500000</v>
      </c>
      <c r="AB423" s="60" t="s">
        <v>544</v>
      </c>
      <c r="AC423" s="60">
        <v>53814300000</v>
      </c>
      <c r="AD423" s="60" t="s">
        <v>544</v>
      </c>
      <c r="AE423" s="60" t="s">
        <v>544</v>
      </c>
      <c r="AF423" s="60">
        <v>30.66</v>
      </c>
      <c r="AG423" s="60" t="s">
        <v>2362</v>
      </c>
      <c r="AH423" s="60">
        <v>125900000</v>
      </c>
      <c r="AI423" s="60" t="s">
        <v>544</v>
      </c>
      <c r="AJ423" s="60" t="s">
        <v>544</v>
      </c>
      <c r="AK423" s="60">
        <v>2.88</v>
      </c>
      <c r="AL423" s="60">
        <v>8798000000</v>
      </c>
      <c r="AM423" s="60">
        <v>1037600000</v>
      </c>
      <c r="AN423" s="60">
        <v>2199300000</v>
      </c>
      <c r="AO423" s="60">
        <v>70600000</v>
      </c>
      <c r="AP423" s="60">
        <v>14729700000</v>
      </c>
      <c r="AQ423" s="60">
        <v>53814300000</v>
      </c>
      <c r="AR423" s="60">
        <v>0.15</v>
      </c>
      <c r="AS423" s="60">
        <v>14729700000</v>
      </c>
      <c r="AT423" s="60">
        <v>33199800000</v>
      </c>
      <c r="AU423" s="85">
        <v>116633</v>
      </c>
      <c r="AV423" s="60" t="s">
        <v>544</v>
      </c>
      <c r="AW423" s="60" t="s">
        <v>544</v>
      </c>
      <c r="AX423" s="60" t="s">
        <v>544</v>
      </c>
      <c r="AY423" s="60" t="s">
        <v>544</v>
      </c>
      <c r="AZ423" s="60">
        <v>10327200000</v>
      </c>
      <c r="BA423" s="60">
        <v>103500000</v>
      </c>
      <c r="BB423" s="60" t="s">
        <v>1808</v>
      </c>
      <c r="BC423" s="60" t="s">
        <v>544</v>
      </c>
      <c r="BD423" s="60">
        <v>56900000</v>
      </c>
      <c r="BE423" s="60" t="s">
        <v>544</v>
      </c>
      <c r="BF423" s="60" t="s">
        <v>544</v>
      </c>
      <c r="BG423" s="60">
        <v>2700000</v>
      </c>
      <c r="BH423" s="60">
        <v>33303300000</v>
      </c>
      <c r="BI423" s="60">
        <v>810000000</v>
      </c>
      <c r="BJ423" s="60" t="s">
        <v>544</v>
      </c>
      <c r="BK423" s="60">
        <v>210900000</v>
      </c>
      <c r="BL423" s="85" t="s">
        <v>544</v>
      </c>
      <c r="BM423" s="60" t="s">
        <v>544</v>
      </c>
      <c r="BN423" s="60">
        <v>30900000</v>
      </c>
      <c r="BO423" s="60">
        <v>50767500000</v>
      </c>
      <c r="BP423" s="60">
        <v>33246400000</v>
      </c>
      <c r="BQ423" s="60">
        <v>6103100000</v>
      </c>
      <c r="BR423" s="60" t="s">
        <v>544</v>
      </c>
      <c r="BS423" s="60">
        <v>2821400000</v>
      </c>
      <c r="BT423" s="60" t="s">
        <v>544</v>
      </c>
      <c r="BU423" s="60">
        <v>2330500000</v>
      </c>
      <c r="BV423" s="60">
        <v>70700000</v>
      </c>
      <c r="BW423" s="60">
        <v>32431200000</v>
      </c>
      <c r="BX423" s="60" t="s">
        <v>544</v>
      </c>
      <c r="BY423" s="60" t="s">
        <v>544</v>
      </c>
      <c r="BZ423" s="60" t="s">
        <v>544</v>
      </c>
      <c r="CA423" s="60" t="s">
        <v>544</v>
      </c>
      <c r="CB423" s="60" t="s">
        <v>1994</v>
      </c>
      <c r="CC423" s="60">
        <v>168400000</v>
      </c>
      <c r="CD423" s="60">
        <v>91700000</v>
      </c>
      <c r="CE423" s="60">
        <v>810000000</v>
      </c>
      <c r="CF423" s="60">
        <v>14729700000</v>
      </c>
      <c r="CG423" s="60">
        <v>971900000</v>
      </c>
      <c r="CH423" s="60">
        <v>6800000</v>
      </c>
      <c r="CI423" s="60" t="s">
        <v>1110</v>
      </c>
      <c r="CJ423" s="60" t="s">
        <v>544</v>
      </c>
      <c r="CK423" s="60">
        <v>3307300000</v>
      </c>
      <c r="CL423" s="60" t="s">
        <v>544</v>
      </c>
      <c r="CM423" s="85">
        <v>116633</v>
      </c>
      <c r="CN423" s="60">
        <v>11400000</v>
      </c>
      <c r="CO423" s="60">
        <v>810000000</v>
      </c>
      <c r="CP423" s="60">
        <v>1138900000</v>
      </c>
      <c r="CQ423" s="60">
        <v>4144500000</v>
      </c>
      <c r="CR423" s="60">
        <v>4900000</v>
      </c>
      <c r="CS423" s="60">
        <v>11400000</v>
      </c>
      <c r="CT423" s="60" t="s">
        <v>544</v>
      </c>
      <c r="CU423" s="60">
        <v>210900000</v>
      </c>
      <c r="CV423" s="60">
        <v>810000000</v>
      </c>
      <c r="CW423" s="60">
        <v>210900000</v>
      </c>
      <c r="CX423" s="60">
        <v>1108000000</v>
      </c>
      <c r="CY423" s="60" t="s">
        <v>544</v>
      </c>
      <c r="CZ423" s="60">
        <f t="shared" si="12"/>
        <v>1</v>
      </c>
      <c r="DA423" s="60" t="str">
        <f t="shared" si="13"/>
        <v>Y</v>
      </c>
    </row>
    <row r="424" spans="1:105">
      <c r="A424" s="13" t="s">
        <v>1111</v>
      </c>
      <c r="B424" s="13">
        <v>1002744</v>
      </c>
      <c r="C424" s="13">
        <v>2022</v>
      </c>
      <c r="D424" s="13" t="s">
        <v>1</v>
      </c>
      <c r="E424" s="13" t="s">
        <v>13</v>
      </c>
      <c r="F424" s="84" t="s">
        <v>1812</v>
      </c>
      <c r="G424" s="60" t="s">
        <v>1834</v>
      </c>
      <c r="H424" s="60" t="s">
        <v>2363</v>
      </c>
      <c r="I424" s="60" t="s">
        <v>1835</v>
      </c>
      <c r="J424" s="60" t="s">
        <v>1212</v>
      </c>
      <c r="K424" s="85">
        <v>1042248</v>
      </c>
      <c r="L424" s="60">
        <v>54033400000000</v>
      </c>
      <c r="M424" s="60">
        <v>11233089979.4</v>
      </c>
      <c r="N424" s="60">
        <v>8149350.7000000002</v>
      </c>
      <c r="O424" s="60">
        <v>2827325.8</v>
      </c>
      <c r="P424" s="60">
        <v>-3.47</v>
      </c>
      <c r="Q424" s="60" t="s">
        <v>544</v>
      </c>
      <c r="R424" s="85">
        <v>14608</v>
      </c>
      <c r="S424" s="85">
        <v>5</v>
      </c>
      <c r="T424" s="60">
        <v>295746590.19999999</v>
      </c>
      <c r="U424" s="60" t="s">
        <v>544</v>
      </c>
      <c r="V424" s="60">
        <v>3887572.9</v>
      </c>
      <c r="W424" s="60" t="s">
        <v>1836</v>
      </c>
      <c r="X424" s="60">
        <v>-215458854.19999999</v>
      </c>
      <c r="Y424" s="60">
        <v>1369922487.4000001</v>
      </c>
      <c r="Z424" s="60">
        <v>16.309999999999999</v>
      </c>
      <c r="AA424" s="60">
        <v>2170180412.4000001</v>
      </c>
      <c r="AB424" s="60" t="s">
        <v>544</v>
      </c>
      <c r="AC424" s="60">
        <v>11233089979.4</v>
      </c>
      <c r="AD424" s="60" t="s">
        <v>544</v>
      </c>
      <c r="AE424" s="60">
        <v>158267875.09999999</v>
      </c>
      <c r="AF424" s="60">
        <v>14.76</v>
      </c>
      <c r="AG424" s="60" t="s">
        <v>1837</v>
      </c>
      <c r="AH424" s="60">
        <v>3358073014.8000002</v>
      </c>
      <c r="AI424" s="60" t="s">
        <v>544</v>
      </c>
      <c r="AJ424" s="60" t="s">
        <v>544</v>
      </c>
      <c r="AK424" s="60">
        <v>-4.05</v>
      </c>
      <c r="AL424" s="60">
        <v>4357387146.8000002</v>
      </c>
      <c r="AM424" s="60">
        <v>1101534431.8</v>
      </c>
      <c r="AN424" s="60">
        <v>360504823.60000002</v>
      </c>
      <c r="AO424" s="60">
        <v>1297368319</v>
      </c>
      <c r="AP424" s="60">
        <v>3091639140.1999998</v>
      </c>
      <c r="AQ424" s="60">
        <v>11233089979.4</v>
      </c>
      <c r="AR424" s="60">
        <v>1.78</v>
      </c>
      <c r="AS424" s="60">
        <v>2319758418.5999999</v>
      </c>
      <c r="AT424" s="60">
        <v>295746590.19999999</v>
      </c>
      <c r="AU424" s="85">
        <v>1002744</v>
      </c>
      <c r="AV424" s="60" t="s">
        <v>544</v>
      </c>
      <c r="AW424" s="60" t="s">
        <v>544</v>
      </c>
      <c r="AX424" s="60" t="s">
        <v>544</v>
      </c>
      <c r="AY424" s="60">
        <v>158267875.09999999</v>
      </c>
      <c r="AZ424" s="60">
        <v>1468899678.0999999</v>
      </c>
      <c r="BA424" s="60" t="s">
        <v>544</v>
      </c>
      <c r="BB424" s="60" t="s">
        <v>1808</v>
      </c>
      <c r="BC424" s="60" t="s">
        <v>544</v>
      </c>
      <c r="BD424" s="60">
        <v>8773025.5</v>
      </c>
      <c r="BE424" s="60">
        <v>295476331.10000002</v>
      </c>
      <c r="BF424" s="60">
        <v>51744219.200000003</v>
      </c>
      <c r="BG424" s="60">
        <v>19645756.199999999</v>
      </c>
      <c r="BH424" s="60">
        <v>457902038.19999999</v>
      </c>
      <c r="BI424" s="60">
        <v>426822244</v>
      </c>
      <c r="BJ424" s="60" t="s">
        <v>544</v>
      </c>
      <c r="BK424" s="60">
        <v>1518232354.8</v>
      </c>
      <c r="BL424" s="85" t="s">
        <v>544</v>
      </c>
      <c r="BM424" s="60" t="s">
        <v>544</v>
      </c>
      <c r="BN424" s="60">
        <v>2511579997.9000001</v>
      </c>
      <c r="BO424" s="60">
        <v>5717393204.8999996</v>
      </c>
      <c r="BP424" s="60">
        <v>449129012.60000002</v>
      </c>
      <c r="BQ424" s="60">
        <v>10124320.9</v>
      </c>
      <c r="BR424" s="60" t="s">
        <v>544</v>
      </c>
      <c r="BS424" s="60">
        <v>683007062.60000002</v>
      </c>
      <c r="BT424" s="60">
        <v>664421553.60000002</v>
      </c>
      <c r="BU424" s="60">
        <v>83135850.799999997</v>
      </c>
      <c r="BV424" s="60" t="s">
        <v>544</v>
      </c>
      <c r="BW424" s="60">
        <v>3887572.9</v>
      </c>
      <c r="BX424" s="60" t="s">
        <v>544</v>
      </c>
      <c r="BY424" s="60" t="s">
        <v>544</v>
      </c>
      <c r="BZ424" s="60">
        <v>116793500.90000001</v>
      </c>
      <c r="CA424" s="60">
        <v>41017012.700000003</v>
      </c>
      <c r="CB424" s="60" t="s">
        <v>1917</v>
      </c>
      <c r="CC424" s="60" t="s">
        <v>544</v>
      </c>
      <c r="CD424" s="60">
        <v>630930216.79999995</v>
      </c>
      <c r="CE424" s="60">
        <v>843042016.29999995</v>
      </c>
      <c r="CF424" s="60">
        <v>3091639140.1999998</v>
      </c>
      <c r="CG424" s="60">
        <v>40268602.899999999</v>
      </c>
      <c r="CH424" s="60">
        <v>1184982.1000000001</v>
      </c>
      <c r="CI424" s="60" t="s">
        <v>1212</v>
      </c>
      <c r="CJ424" s="60" t="s">
        <v>544</v>
      </c>
      <c r="CK424" s="60">
        <v>145045969.30000001</v>
      </c>
      <c r="CL424" s="60" t="s">
        <v>544</v>
      </c>
      <c r="CM424" s="85">
        <v>1042248</v>
      </c>
      <c r="CN424" s="60" t="s">
        <v>544</v>
      </c>
      <c r="CO424" s="60">
        <v>426822244</v>
      </c>
      <c r="CP424" s="60">
        <v>2296121143.6999998</v>
      </c>
      <c r="CQ424" s="60">
        <v>1369922487.4000001</v>
      </c>
      <c r="CR424" s="60">
        <v>21641515.600000001</v>
      </c>
      <c r="CS424" s="60" t="s">
        <v>544</v>
      </c>
      <c r="CT424" s="60">
        <v>71743391.200000003</v>
      </c>
      <c r="CU424" s="60">
        <v>1446488963.5999999</v>
      </c>
      <c r="CV424" s="60">
        <v>843042016.29999995</v>
      </c>
      <c r="CW424" s="60">
        <v>1518232354.8</v>
      </c>
      <c r="CX424" s="60">
        <v>-215458854.19999999</v>
      </c>
      <c r="CY424" s="60" t="s">
        <v>544</v>
      </c>
      <c r="CZ424" s="60">
        <f t="shared" si="12"/>
        <v>4810.1991615032111</v>
      </c>
      <c r="DA424" s="60" t="str">
        <f t="shared" si="13"/>
        <v>N: parent data from row 581</v>
      </c>
    </row>
    <row r="425" spans="1:105">
      <c r="A425" s="13" t="s">
        <v>1111</v>
      </c>
      <c r="B425" s="13">
        <v>1002744</v>
      </c>
      <c r="C425" s="13">
        <v>2023</v>
      </c>
      <c r="D425" s="13" t="s">
        <v>1</v>
      </c>
      <c r="E425" s="13" t="s">
        <v>13</v>
      </c>
      <c r="F425" s="84" t="s">
        <v>1804</v>
      </c>
      <c r="G425" s="60" t="s">
        <v>1834</v>
      </c>
      <c r="H425" s="60" t="s">
        <v>2363</v>
      </c>
      <c r="I425" s="60" t="s">
        <v>1835</v>
      </c>
      <c r="J425" s="60" t="s">
        <v>1212</v>
      </c>
      <c r="K425" s="85">
        <v>1042248</v>
      </c>
      <c r="L425" s="60">
        <v>57286400000000</v>
      </c>
      <c r="M425" s="60">
        <v>14988396510.1</v>
      </c>
      <c r="N425" s="60">
        <v>17163564.300000001</v>
      </c>
      <c r="O425" s="60">
        <v>7587551.2999999998</v>
      </c>
      <c r="P425" s="60">
        <v>-2.2799999999999998</v>
      </c>
      <c r="Q425" s="60" t="s">
        <v>544</v>
      </c>
      <c r="R425" s="85">
        <v>13361</v>
      </c>
      <c r="S425" s="85">
        <v>10</v>
      </c>
      <c r="T425" s="60">
        <v>414515776.69999999</v>
      </c>
      <c r="U425" s="60" t="s">
        <v>544</v>
      </c>
      <c r="V425" s="60" t="s">
        <v>544</v>
      </c>
      <c r="W425" s="60" t="s">
        <v>1836</v>
      </c>
      <c r="X425" s="60">
        <v>-524430614.69999999</v>
      </c>
      <c r="Y425" s="60">
        <v>2137491693.0999999</v>
      </c>
      <c r="Z425" s="60">
        <v>10.17</v>
      </c>
      <c r="AA425" s="60">
        <v>2548344514</v>
      </c>
      <c r="AB425" s="60" t="s">
        <v>544</v>
      </c>
      <c r="AC425" s="60">
        <v>14988396510.1</v>
      </c>
      <c r="AD425" s="60" t="s">
        <v>544</v>
      </c>
      <c r="AE425" s="60">
        <v>254732411.90000001</v>
      </c>
      <c r="AF425" s="60">
        <v>18</v>
      </c>
      <c r="AG425" s="60" t="s">
        <v>1837</v>
      </c>
      <c r="AH425" s="60">
        <v>4660535648.1999998</v>
      </c>
      <c r="AI425" s="60" t="s">
        <v>544</v>
      </c>
      <c r="AJ425" s="60">
        <v>6043877.0999999996</v>
      </c>
      <c r="AK425" s="60">
        <v>-6.91</v>
      </c>
      <c r="AL425" s="60">
        <v>5929462029.1999998</v>
      </c>
      <c r="AM425" s="60">
        <v>1463507825.9000001</v>
      </c>
      <c r="AN425" s="60">
        <v>792009535.89999998</v>
      </c>
      <c r="AO425" s="60">
        <v>1552988603.3</v>
      </c>
      <c r="AP425" s="60">
        <v>4061197587.4000001</v>
      </c>
      <c r="AQ425" s="60">
        <v>14988396510.1</v>
      </c>
      <c r="AR425" s="60">
        <v>2.54</v>
      </c>
      <c r="AS425" s="60">
        <v>3023874668.8000002</v>
      </c>
      <c r="AT425" s="60">
        <v>414515776.69999999</v>
      </c>
      <c r="AU425" s="85">
        <v>1002744</v>
      </c>
      <c r="AV425" s="60" t="s">
        <v>544</v>
      </c>
      <c r="AW425" s="60" t="s">
        <v>544</v>
      </c>
      <c r="AX425" s="60" t="s">
        <v>544</v>
      </c>
      <c r="AY425" s="60">
        <v>260776289</v>
      </c>
      <c r="AZ425" s="60">
        <v>2238824748.9000001</v>
      </c>
      <c r="BA425" s="60" t="s">
        <v>544</v>
      </c>
      <c r="BB425" s="60" t="s">
        <v>1808</v>
      </c>
      <c r="BC425" s="60" t="s">
        <v>544</v>
      </c>
      <c r="BD425" s="60">
        <v>15776873.9</v>
      </c>
      <c r="BE425" s="60">
        <v>414306465</v>
      </c>
      <c r="BF425" s="60">
        <v>22553342.100000001</v>
      </c>
      <c r="BG425" s="60">
        <v>26399445.699999999</v>
      </c>
      <c r="BH425" s="60">
        <v>675292065.70000005</v>
      </c>
      <c r="BI425" s="60">
        <v>391700794.89999998</v>
      </c>
      <c r="BJ425" s="60" t="s">
        <v>544</v>
      </c>
      <c r="BK425" s="60">
        <v>2027367543.4000001</v>
      </c>
      <c r="BL425" s="85" t="s">
        <v>544</v>
      </c>
      <c r="BM425" s="60" t="s">
        <v>544</v>
      </c>
      <c r="BN425" s="60">
        <v>3206342195.5999999</v>
      </c>
      <c r="BO425" s="60">
        <v>7972109331.1000004</v>
      </c>
      <c r="BP425" s="60">
        <v>659515191.79999995</v>
      </c>
      <c r="BQ425" s="60">
        <v>15253594.5</v>
      </c>
      <c r="BR425" s="60" t="s">
        <v>544</v>
      </c>
      <c r="BS425" s="60">
        <v>854305948.39999998</v>
      </c>
      <c r="BT425" s="60">
        <v>84483459.099999994</v>
      </c>
      <c r="BU425" s="60">
        <v>160646775.80000001</v>
      </c>
      <c r="BV425" s="60" t="s">
        <v>544</v>
      </c>
      <c r="BW425" s="60" t="s">
        <v>544</v>
      </c>
      <c r="BX425" s="60" t="s">
        <v>544</v>
      </c>
      <c r="BY425" s="60" t="s">
        <v>544</v>
      </c>
      <c r="BZ425" s="60">
        <v>21611439.199999999</v>
      </c>
      <c r="CA425" s="60">
        <v>-68601929.299999997</v>
      </c>
      <c r="CB425" s="60" t="s">
        <v>1917</v>
      </c>
      <c r="CC425" s="60" t="s">
        <v>544</v>
      </c>
      <c r="CD425" s="60">
        <v>826284336.60000002</v>
      </c>
      <c r="CE425" s="60">
        <v>732172536.5</v>
      </c>
      <c r="CF425" s="60">
        <v>4061197587.4000001</v>
      </c>
      <c r="CG425" s="60">
        <v>76451120.299999997</v>
      </c>
      <c r="CH425" s="60">
        <v>2668724.9</v>
      </c>
      <c r="CI425" s="60" t="s">
        <v>1212</v>
      </c>
      <c r="CJ425" s="60" t="s">
        <v>544</v>
      </c>
      <c r="CK425" s="60">
        <v>267578921.19999999</v>
      </c>
      <c r="CL425" s="60" t="s">
        <v>544</v>
      </c>
      <c r="CM425" s="85">
        <v>1042248</v>
      </c>
      <c r="CN425" s="60" t="s">
        <v>544</v>
      </c>
      <c r="CO425" s="60">
        <v>391700794.89999998</v>
      </c>
      <c r="CP425" s="60">
        <v>2681911580.9000001</v>
      </c>
      <c r="CQ425" s="60">
        <v>2137491693.0999999</v>
      </c>
      <c r="CR425" s="60">
        <v>30481025.100000001</v>
      </c>
      <c r="CS425" s="60" t="s">
        <v>544</v>
      </c>
      <c r="CT425" s="60">
        <v>104184928.5</v>
      </c>
      <c r="CU425" s="60">
        <v>1923182614.9000001</v>
      </c>
      <c r="CV425" s="60">
        <v>732172536.5</v>
      </c>
      <c r="CW425" s="60">
        <v>2027367543.4000001</v>
      </c>
      <c r="CX425" s="60">
        <v>-524430614.69999999</v>
      </c>
      <c r="CY425" s="60" t="s">
        <v>544</v>
      </c>
      <c r="CZ425" s="60">
        <f t="shared" si="12"/>
        <v>3822.0499411926617</v>
      </c>
      <c r="DA425" s="60" t="str">
        <f t="shared" si="13"/>
        <v>N: parent data from row 581</v>
      </c>
    </row>
    <row r="426" spans="1:105">
      <c r="A426" s="13" t="s">
        <v>1112</v>
      </c>
      <c r="B426" s="13">
        <v>1002888</v>
      </c>
      <c r="C426" s="13">
        <v>2022</v>
      </c>
      <c r="D426" s="13" t="s">
        <v>1</v>
      </c>
      <c r="E426" s="13" t="s">
        <v>13</v>
      </c>
      <c r="F426" s="84" t="s">
        <v>2179</v>
      </c>
      <c r="G426" s="60" t="s">
        <v>1813</v>
      </c>
      <c r="H426" s="60" t="s">
        <v>545</v>
      </c>
      <c r="I426" s="60" t="s">
        <v>1815</v>
      </c>
      <c r="J426" s="60" t="s">
        <v>2364</v>
      </c>
      <c r="K426" s="85">
        <v>1339290</v>
      </c>
      <c r="L426" s="60">
        <v>1892682805</v>
      </c>
      <c r="M426" s="60">
        <v>1892682805</v>
      </c>
      <c r="N426" s="60">
        <v>30451195</v>
      </c>
      <c r="O426" s="60">
        <v>12435906</v>
      </c>
      <c r="P426" s="60" t="s">
        <v>544</v>
      </c>
      <c r="Q426" s="60" t="s">
        <v>544</v>
      </c>
      <c r="R426" s="85">
        <v>645</v>
      </c>
      <c r="S426" s="85" t="s">
        <v>544</v>
      </c>
      <c r="T426" s="60">
        <v>151135085</v>
      </c>
      <c r="U426" s="60" t="s">
        <v>544</v>
      </c>
      <c r="V426" s="60" t="s">
        <v>544</v>
      </c>
      <c r="W426" s="60" t="s">
        <v>1816</v>
      </c>
      <c r="X426" s="60">
        <v>52617266</v>
      </c>
      <c r="Y426" s="60">
        <v>1332775352</v>
      </c>
      <c r="Z426" s="60" t="s">
        <v>544</v>
      </c>
      <c r="AA426" s="60" t="s">
        <v>544</v>
      </c>
      <c r="AB426" s="60">
        <v>1389761466</v>
      </c>
      <c r="AC426" s="60">
        <v>1892682805</v>
      </c>
      <c r="AD426" s="60">
        <v>14.29</v>
      </c>
      <c r="AE426" s="60">
        <v>582466936</v>
      </c>
      <c r="AF426" s="60">
        <v>13.724500000000001</v>
      </c>
      <c r="AG426" s="60" t="s">
        <v>1817</v>
      </c>
      <c r="AH426" s="60" t="s">
        <v>544</v>
      </c>
      <c r="AI426" s="60">
        <v>263206133</v>
      </c>
      <c r="AJ426" s="60">
        <v>356440263</v>
      </c>
      <c r="AK426" s="60" t="s">
        <v>544</v>
      </c>
      <c r="AL426" s="60">
        <v>1332775352</v>
      </c>
      <c r="AM426" s="60">
        <v>65282130</v>
      </c>
      <c r="AN426" s="60">
        <v>32383597</v>
      </c>
      <c r="AO426" s="60">
        <v>21538617</v>
      </c>
      <c r="AP426" s="60">
        <v>287679511</v>
      </c>
      <c r="AQ426" s="60">
        <v>1892682805</v>
      </c>
      <c r="AR426" s="60">
        <v>2.5552899999999998</v>
      </c>
      <c r="AS426" s="60">
        <v>301676047</v>
      </c>
      <c r="AT426" s="60">
        <v>234536267</v>
      </c>
      <c r="AU426" s="85">
        <v>1002888</v>
      </c>
      <c r="AV426" s="60" t="s">
        <v>544</v>
      </c>
      <c r="AW426" s="60" t="s">
        <v>544</v>
      </c>
      <c r="AX426" s="60">
        <v>14672648</v>
      </c>
      <c r="AY426" s="60">
        <v>938907199</v>
      </c>
      <c r="AZ426" s="60">
        <v>283890384</v>
      </c>
      <c r="BA426" s="60">
        <v>18247444</v>
      </c>
      <c r="BB426" s="60" t="s">
        <v>1808</v>
      </c>
      <c r="BC426" s="60">
        <v>1841342267</v>
      </c>
      <c r="BD426" s="60">
        <v>26348984</v>
      </c>
      <c r="BE426" s="60" t="s">
        <v>544</v>
      </c>
      <c r="BF426" s="60" t="s">
        <v>544</v>
      </c>
      <c r="BG426" s="60">
        <v>11974059</v>
      </c>
      <c r="BH426" s="60">
        <v>1191690910</v>
      </c>
      <c r="BI426" s="60">
        <v>-5316606</v>
      </c>
      <c r="BJ426" s="60" t="s">
        <v>544</v>
      </c>
      <c r="BK426" s="60">
        <v>45599016</v>
      </c>
      <c r="BL426" s="85" t="s">
        <v>2365</v>
      </c>
      <c r="BM426" s="60" t="s">
        <v>2366</v>
      </c>
      <c r="BN426" s="60">
        <v>12907491</v>
      </c>
      <c r="BO426" s="60">
        <v>1765867795</v>
      </c>
      <c r="BP426" s="60">
        <v>1165341926</v>
      </c>
      <c r="BQ426" s="60">
        <v>217077685</v>
      </c>
      <c r="BR426" s="60">
        <v>61415006</v>
      </c>
      <c r="BS426" s="60">
        <v>36712673</v>
      </c>
      <c r="BT426" s="60" t="s">
        <v>544</v>
      </c>
      <c r="BU426" s="60">
        <v>81145331</v>
      </c>
      <c r="BV426" s="60">
        <v>6674499</v>
      </c>
      <c r="BW426" s="60">
        <v>18247444</v>
      </c>
      <c r="BX426" s="60">
        <v>263206133</v>
      </c>
      <c r="BY426" s="60" t="s">
        <v>544</v>
      </c>
      <c r="BZ426" s="60">
        <v>85956</v>
      </c>
      <c r="CA426" s="60" t="s">
        <v>544</v>
      </c>
      <c r="CB426" s="60" t="s">
        <v>1917</v>
      </c>
      <c r="CC426" s="60">
        <v>24742650</v>
      </c>
      <c r="CD426" s="60">
        <v>42565102</v>
      </c>
      <c r="CE426" s="60">
        <v>9613009</v>
      </c>
      <c r="CF426" s="60">
        <v>287679511</v>
      </c>
      <c r="CG426" s="60">
        <v>3855532</v>
      </c>
      <c r="CH426" s="60">
        <v>17684754</v>
      </c>
      <c r="CI426" s="60" t="s">
        <v>2364</v>
      </c>
      <c r="CJ426" s="60" t="s">
        <v>544</v>
      </c>
      <c r="CK426" s="60">
        <v>85000863</v>
      </c>
      <c r="CL426" s="60" t="s">
        <v>544</v>
      </c>
      <c r="CM426" s="85">
        <v>1339290</v>
      </c>
      <c r="CN426" s="60">
        <v>-2312871</v>
      </c>
      <c r="CO426" s="60">
        <v>-5316606</v>
      </c>
      <c r="CP426" s="60">
        <v>65524757</v>
      </c>
      <c r="CQ426" s="60">
        <v>1332775352</v>
      </c>
      <c r="CR426" s="60" t="s">
        <v>544</v>
      </c>
      <c r="CS426" s="60">
        <v>-2312871</v>
      </c>
      <c r="CT426" s="60">
        <v>21172505</v>
      </c>
      <c r="CU426" s="60">
        <v>24426511</v>
      </c>
      <c r="CV426" s="60">
        <v>9613009</v>
      </c>
      <c r="CW426" s="60">
        <v>45599016</v>
      </c>
      <c r="CX426" s="60">
        <v>52617266</v>
      </c>
      <c r="CY426" s="60" t="s">
        <v>544</v>
      </c>
      <c r="CZ426" s="60">
        <f t="shared" si="12"/>
        <v>1</v>
      </c>
      <c r="DA426" s="60" t="str">
        <f t="shared" si="13"/>
        <v>N</v>
      </c>
    </row>
    <row r="427" spans="1:105">
      <c r="A427" s="13" t="s">
        <v>1112</v>
      </c>
      <c r="B427" s="13">
        <v>1002888</v>
      </c>
      <c r="C427" s="13">
        <v>2023</v>
      </c>
      <c r="D427" s="13" t="s">
        <v>1</v>
      </c>
      <c r="E427" s="13" t="s">
        <v>13</v>
      </c>
      <c r="F427" s="84" t="s">
        <v>2176</v>
      </c>
      <c r="G427" s="60" t="s">
        <v>1813</v>
      </c>
      <c r="H427" s="60" t="s">
        <v>546</v>
      </c>
      <c r="I427" s="60" t="s">
        <v>1815</v>
      </c>
      <c r="J427" s="60" t="s">
        <v>2364</v>
      </c>
      <c r="K427" s="85">
        <v>1339290</v>
      </c>
      <c r="L427" s="60">
        <v>1933081798</v>
      </c>
      <c r="M427" s="60">
        <v>1933081798</v>
      </c>
      <c r="N427" s="60">
        <v>27303334</v>
      </c>
      <c r="O427" s="60">
        <v>3042443</v>
      </c>
      <c r="P427" s="60">
        <v>-0.14987</v>
      </c>
      <c r="Q427" s="60" t="s">
        <v>544</v>
      </c>
      <c r="R427" s="85">
        <v>673</v>
      </c>
      <c r="S427" s="85">
        <v>16</v>
      </c>
      <c r="T427" s="60">
        <v>194540293</v>
      </c>
      <c r="U427" s="60" t="s">
        <v>544</v>
      </c>
      <c r="V427" s="60" t="s">
        <v>544</v>
      </c>
      <c r="W427" s="60" t="s">
        <v>1816</v>
      </c>
      <c r="X427" s="60">
        <v>53684223</v>
      </c>
      <c r="Y427" s="60">
        <v>1326482478</v>
      </c>
      <c r="Z427" s="60">
        <v>10.24051</v>
      </c>
      <c r="AA427" s="60" t="s">
        <v>544</v>
      </c>
      <c r="AB427" s="60">
        <v>1390699878</v>
      </c>
      <c r="AC427" s="60">
        <v>1933081798</v>
      </c>
      <c r="AD427" s="60">
        <v>15.22</v>
      </c>
      <c r="AE427" s="60">
        <v>613281278</v>
      </c>
      <c r="AF427" s="60">
        <v>9.43384</v>
      </c>
      <c r="AG427" s="60" t="s">
        <v>1817</v>
      </c>
      <c r="AH427" s="60" t="s">
        <v>544</v>
      </c>
      <c r="AI427" s="60">
        <v>289937405</v>
      </c>
      <c r="AJ427" s="60">
        <v>346060728</v>
      </c>
      <c r="AK427" s="60">
        <v>2.9893200000000002</v>
      </c>
      <c r="AL427" s="60">
        <v>1326482478</v>
      </c>
      <c r="AM427" s="60">
        <v>62968869</v>
      </c>
      <c r="AN427" s="60">
        <v>37773374</v>
      </c>
      <c r="AO427" s="60">
        <v>18883568</v>
      </c>
      <c r="AP427" s="60">
        <v>314920026</v>
      </c>
      <c r="AQ427" s="60">
        <v>1933081798</v>
      </c>
      <c r="AR427" s="60">
        <v>2.1828099999999999</v>
      </c>
      <c r="AS427" s="60">
        <v>327545906</v>
      </c>
      <c r="AT427" s="60">
        <v>275923446</v>
      </c>
      <c r="AU427" s="85">
        <v>1002888</v>
      </c>
      <c r="AV427" s="60" t="s">
        <v>544</v>
      </c>
      <c r="AW427" s="60" t="s">
        <v>544</v>
      </c>
      <c r="AX427" s="60">
        <v>12946832</v>
      </c>
      <c r="AY427" s="60">
        <v>959342006</v>
      </c>
      <c r="AZ427" s="60">
        <v>352223227</v>
      </c>
      <c r="BA427" s="60">
        <v>15569485</v>
      </c>
      <c r="BB427" s="60" t="s">
        <v>1808</v>
      </c>
      <c r="BC427" s="60">
        <v>1904356550</v>
      </c>
      <c r="BD427" s="60">
        <v>26201450</v>
      </c>
      <c r="BE427" s="60" t="s">
        <v>544</v>
      </c>
      <c r="BF427" s="60" t="s">
        <v>544</v>
      </c>
      <c r="BG427" s="60">
        <v>15982115</v>
      </c>
      <c r="BH427" s="60">
        <v>1250834937</v>
      </c>
      <c r="BI427" s="60">
        <v>32225278</v>
      </c>
      <c r="BJ427" s="60" t="s">
        <v>544</v>
      </c>
      <c r="BK427" s="60">
        <v>50503887</v>
      </c>
      <c r="BL427" s="85" t="s">
        <v>2365</v>
      </c>
      <c r="BM427" s="60" t="s">
        <v>2366</v>
      </c>
      <c r="BN427" s="60">
        <v>21302277</v>
      </c>
      <c r="BO427" s="60">
        <v>1825869837</v>
      </c>
      <c r="BP427" s="60">
        <v>1224633487</v>
      </c>
      <c r="BQ427" s="60">
        <v>139643801</v>
      </c>
      <c r="BR427" s="60">
        <v>55275748</v>
      </c>
      <c r="BS427" s="60">
        <v>20300940</v>
      </c>
      <c r="BT427" s="60" t="s">
        <v>544</v>
      </c>
      <c r="BU427" s="60">
        <v>82427576</v>
      </c>
      <c r="BV427" s="60">
        <v>7022317</v>
      </c>
      <c r="BW427" s="60">
        <v>15569485</v>
      </c>
      <c r="BX427" s="60">
        <v>289937405</v>
      </c>
      <c r="BY427" s="60" t="s">
        <v>544</v>
      </c>
      <c r="BZ427" s="60">
        <v>-24207</v>
      </c>
      <c r="CA427" s="60" t="s">
        <v>544</v>
      </c>
      <c r="CB427" s="60" t="s">
        <v>1917</v>
      </c>
      <c r="CC427" s="60">
        <v>28795303</v>
      </c>
      <c r="CD427" s="60">
        <v>28995853</v>
      </c>
      <c r="CE427" s="60">
        <v>33072115</v>
      </c>
      <c r="CF427" s="60">
        <v>314920026</v>
      </c>
      <c r="CG427" s="60">
        <v>9030021</v>
      </c>
      <c r="CH427" s="60">
        <v>7648384</v>
      </c>
      <c r="CI427" s="60" t="s">
        <v>2364</v>
      </c>
      <c r="CJ427" s="60" t="s">
        <v>544</v>
      </c>
      <c r="CK427" s="60">
        <v>91457597</v>
      </c>
      <c r="CL427" s="60" t="s">
        <v>544</v>
      </c>
      <c r="CM427" s="85">
        <v>1339290</v>
      </c>
      <c r="CN427" s="60">
        <v>2695846</v>
      </c>
      <c r="CO427" s="60">
        <v>32225278</v>
      </c>
      <c r="CP427" s="60">
        <v>74986500</v>
      </c>
      <c r="CQ427" s="60">
        <v>1326482478</v>
      </c>
      <c r="CR427" s="60" t="s">
        <v>544</v>
      </c>
      <c r="CS427" s="60">
        <v>2695846</v>
      </c>
      <c r="CT427" s="60">
        <v>24849315</v>
      </c>
      <c r="CU427" s="60">
        <v>25654572</v>
      </c>
      <c r="CV427" s="60">
        <v>33072115</v>
      </c>
      <c r="CW427" s="60">
        <v>50503887</v>
      </c>
      <c r="CX427" s="60">
        <v>53684223</v>
      </c>
      <c r="CY427" s="60" t="s">
        <v>544</v>
      </c>
      <c r="CZ427" s="60">
        <f t="shared" si="12"/>
        <v>1</v>
      </c>
      <c r="DA427" s="60" t="str">
        <f t="shared" si="13"/>
        <v>N</v>
      </c>
    </row>
    <row r="428" spans="1:105">
      <c r="A428" s="13" t="s">
        <v>1114</v>
      </c>
      <c r="B428" s="13">
        <v>1002855</v>
      </c>
      <c r="C428" s="13">
        <v>2022</v>
      </c>
      <c r="D428" s="13" t="s">
        <v>1</v>
      </c>
      <c r="E428" s="13" t="s">
        <v>13</v>
      </c>
      <c r="F428" s="84" t="s">
        <v>1812</v>
      </c>
      <c r="G428" s="60" t="s">
        <v>2367</v>
      </c>
      <c r="H428" s="60" t="s">
        <v>2372</v>
      </c>
      <c r="I428" s="60" t="s">
        <v>2369</v>
      </c>
      <c r="J428" s="60" t="s">
        <v>1114</v>
      </c>
      <c r="K428" s="85">
        <v>1002855</v>
      </c>
      <c r="L428" s="60">
        <v>235414100000</v>
      </c>
      <c r="M428" s="60">
        <v>61804699392.971703</v>
      </c>
      <c r="N428" s="60">
        <v>2800892622.5907998</v>
      </c>
      <c r="O428" s="60">
        <v>475584142.79509997</v>
      </c>
      <c r="P428" s="60">
        <v>-0.9</v>
      </c>
      <c r="Q428" s="60" t="s">
        <v>544</v>
      </c>
      <c r="R428" s="85">
        <v>36968</v>
      </c>
      <c r="S428" s="85">
        <v>659</v>
      </c>
      <c r="T428" s="60">
        <v>26531609344.913399</v>
      </c>
      <c r="U428" s="60" t="s">
        <v>544</v>
      </c>
      <c r="V428" s="60" t="s">
        <v>544</v>
      </c>
      <c r="W428" s="60" t="s">
        <v>2370</v>
      </c>
      <c r="X428" s="60">
        <v>2911945392.3408999</v>
      </c>
      <c r="Y428" s="60">
        <v>38225781042.917397</v>
      </c>
      <c r="Z428" s="60">
        <v>17.190000000000001</v>
      </c>
      <c r="AA428" s="60">
        <v>667996849.5323</v>
      </c>
      <c r="AB428" s="60" t="s">
        <v>544</v>
      </c>
      <c r="AC428" s="60">
        <v>61804699392.971703</v>
      </c>
      <c r="AD428" s="60" t="s">
        <v>544</v>
      </c>
      <c r="AE428" s="60">
        <v>5228012601.4624996</v>
      </c>
      <c r="AF428" s="60">
        <v>5.59</v>
      </c>
      <c r="AG428" s="60" t="s">
        <v>2371</v>
      </c>
      <c r="AH428" s="60" t="s">
        <v>544</v>
      </c>
      <c r="AI428" s="60">
        <v>4440771855.9006004</v>
      </c>
      <c r="AJ428" s="60">
        <v>6100183774.9537001</v>
      </c>
      <c r="AK428" s="60">
        <v>5.34</v>
      </c>
      <c r="AL428" s="60">
        <v>42298004723.462997</v>
      </c>
      <c r="AM428" s="60">
        <v>1532817012.26</v>
      </c>
      <c r="AN428" s="60">
        <v>1029062746.0743999</v>
      </c>
      <c r="AO428" s="60">
        <v>1912995536.7874</v>
      </c>
      <c r="AP428" s="60">
        <v>7769808348.2461996</v>
      </c>
      <c r="AQ428" s="60">
        <v>61804699392.971703</v>
      </c>
      <c r="AR428" s="60">
        <v>7.18</v>
      </c>
      <c r="AS428" s="60">
        <v>7689629823.7033005</v>
      </c>
      <c r="AT428" s="60">
        <v>27314570752.066399</v>
      </c>
      <c r="AU428" s="85">
        <v>1002855</v>
      </c>
      <c r="AV428" s="60" t="s">
        <v>544</v>
      </c>
      <c r="AW428" s="60" t="s">
        <v>544</v>
      </c>
      <c r="AX428" s="60" t="s">
        <v>544</v>
      </c>
      <c r="AY428" s="60">
        <v>11328196376.416201</v>
      </c>
      <c r="AZ428" s="60">
        <v>12129167759.940001</v>
      </c>
      <c r="BA428" s="60">
        <v>377028091.34310001</v>
      </c>
      <c r="BB428" s="60" t="s">
        <v>1808</v>
      </c>
      <c r="BC428" s="60" t="s">
        <v>544</v>
      </c>
      <c r="BD428" s="60">
        <v>2066789183.4059</v>
      </c>
      <c r="BE428" s="60">
        <v>1621134155.8626001</v>
      </c>
      <c r="BF428" s="60">
        <v>118692570.22229999</v>
      </c>
      <c r="BG428" s="60">
        <v>956392753.95420003</v>
      </c>
      <c r="BH428" s="60">
        <v>39019795219.825699</v>
      </c>
      <c r="BI428" s="60">
        <v>1069782094.9828</v>
      </c>
      <c r="BJ428" s="60" t="s">
        <v>544</v>
      </c>
      <c r="BK428" s="60">
        <v>2168233131.9436002</v>
      </c>
      <c r="BL428" s="85" t="s">
        <v>544</v>
      </c>
      <c r="BM428" s="60" t="s">
        <v>544</v>
      </c>
      <c r="BN428" s="60">
        <v>1520530322.8408</v>
      </c>
      <c r="BO428" s="60">
        <v>57180782354.617897</v>
      </c>
      <c r="BP428" s="60">
        <v>36953006036.4198</v>
      </c>
      <c r="BQ428" s="60">
        <v>7061485953.9535999</v>
      </c>
      <c r="BR428" s="60" t="s">
        <v>544</v>
      </c>
      <c r="BS428" s="60">
        <v>1123785770.4854</v>
      </c>
      <c r="BT428" s="60" t="s">
        <v>544</v>
      </c>
      <c r="BU428" s="60">
        <v>3260514570.5848999</v>
      </c>
      <c r="BV428" s="60" t="s">
        <v>544</v>
      </c>
      <c r="BW428" s="60">
        <v>377028091.34310001</v>
      </c>
      <c r="BX428" s="60">
        <v>4440771855.9006004</v>
      </c>
      <c r="BY428" s="60" t="s">
        <v>544</v>
      </c>
      <c r="BZ428" s="60">
        <v>4174323.9693</v>
      </c>
      <c r="CA428" s="60">
        <v>-79312155.417300001</v>
      </c>
      <c r="CB428" s="60" t="s">
        <v>1900</v>
      </c>
      <c r="CC428" s="60">
        <v>443213441.82529998</v>
      </c>
      <c r="CD428" s="60">
        <v>479102126.5176</v>
      </c>
      <c r="CE428" s="60">
        <v>1803780519.7282</v>
      </c>
      <c r="CF428" s="60">
        <v>7769808348.2461996</v>
      </c>
      <c r="CG428" s="60">
        <v>672827513.74839997</v>
      </c>
      <c r="CH428" s="60">
        <v>-91100026.248899996</v>
      </c>
      <c r="CI428" s="60" t="s">
        <v>1114</v>
      </c>
      <c r="CJ428" s="60" t="s">
        <v>544</v>
      </c>
      <c r="CK428" s="60">
        <v>3941008138.4152999</v>
      </c>
      <c r="CL428" s="60" t="s">
        <v>544</v>
      </c>
      <c r="CM428" s="85">
        <v>1002855</v>
      </c>
      <c r="CN428" s="60">
        <v>-30165397.740600001</v>
      </c>
      <c r="CO428" s="60">
        <v>1069782094.9828</v>
      </c>
      <c r="CP428" s="60">
        <v>4432475715.1816998</v>
      </c>
      <c r="CQ428" s="60">
        <v>38225781042.917397</v>
      </c>
      <c r="CR428" s="60">
        <v>7666054.0820000004</v>
      </c>
      <c r="CS428" s="60">
        <v>-30165397.740600001</v>
      </c>
      <c r="CT428" s="60">
        <v>1024468364.3471</v>
      </c>
      <c r="CU428" s="60">
        <v>1143764767.5964</v>
      </c>
      <c r="CV428" s="60">
        <v>1803780519.7282</v>
      </c>
      <c r="CW428" s="60">
        <v>2168233131.9436002</v>
      </c>
      <c r="CX428" s="60">
        <v>2911945392.3408999</v>
      </c>
      <c r="CY428" s="60" t="s">
        <v>544</v>
      </c>
      <c r="CZ428" s="60">
        <f t="shared" si="12"/>
        <v>3.8090000001969231</v>
      </c>
      <c r="DA428" s="60" t="str">
        <f t="shared" si="13"/>
        <v>Y</v>
      </c>
    </row>
    <row r="429" spans="1:105">
      <c r="A429" s="13" t="s">
        <v>1114</v>
      </c>
      <c r="B429" s="13">
        <v>1002855</v>
      </c>
      <c r="C429" s="13">
        <v>2023</v>
      </c>
      <c r="D429" s="13" t="s">
        <v>1</v>
      </c>
      <c r="E429" s="13" t="s">
        <v>13</v>
      </c>
      <c r="F429" s="84" t="s">
        <v>1804</v>
      </c>
      <c r="G429" s="60" t="s">
        <v>2367</v>
      </c>
      <c r="H429" s="60" t="s">
        <v>2368</v>
      </c>
      <c r="I429" s="60" t="s">
        <v>2369</v>
      </c>
      <c r="J429" s="60" t="s">
        <v>1114</v>
      </c>
      <c r="K429" s="85">
        <v>1002855</v>
      </c>
      <c r="L429" s="60">
        <v>238840200000</v>
      </c>
      <c r="M429" s="60">
        <v>64100966194.241302</v>
      </c>
      <c r="N429" s="60">
        <v>2930246914.0678</v>
      </c>
      <c r="O429" s="60">
        <v>972168545.5187</v>
      </c>
      <c r="P429" s="60">
        <v>-0.83</v>
      </c>
      <c r="Q429" s="60" t="s">
        <v>544</v>
      </c>
      <c r="R429" s="85">
        <v>37074</v>
      </c>
      <c r="S429" s="85">
        <v>674</v>
      </c>
      <c r="T429" s="60">
        <v>25785104674.177898</v>
      </c>
      <c r="U429" s="60" t="s">
        <v>544</v>
      </c>
      <c r="V429" s="60" t="s">
        <v>544</v>
      </c>
      <c r="W429" s="60" t="s">
        <v>2370</v>
      </c>
      <c r="X429" s="60">
        <v>3472356414.9632001</v>
      </c>
      <c r="Y429" s="60">
        <v>39321068176.161903</v>
      </c>
      <c r="Z429" s="60">
        <v>15.88</v>
      </c>
      <c r="AA429" s="60">
        <v>2027750939.6826</v>
      </c>
      <c r="AB429" s="60" t="s">
        <v>544</v>
      </c>
      <c r="AC429" s="60">
        <v>64100966194.241302</v>
      </c>
      <c r="AD429" s="60" t="s">
        <v>544</v>
      </c>
      <c r="AE429" s="60">
        <v>5383843264.4492998</v>
      </c>
      <c r="AF429" s="60">
        <v>5.63</v>
      </c>
      <c r="AG429" s="60" t="s">
        <v>2371</v>
      </c>
      <c r="AH429" s="60" t="s">
        <v>544</v>
      </c>
      <c r="AI429" s="60">
        <v>4797745572.4569998</v>
      </c>
      <c r="AJ429" s="60">
        <v>6488701020.9401999</v>
      </c>
      <c r="AK429" s="60">
        <v>6.08</v>
      </c>
      <c r="AL429" s="60">
        <v>44077858300.410202</v>
      </c>
      <c r="AM429" s="60">
        <v>1609527643.8534</v>
      </c>
      <c r="AN429" s="60">
        <v>1572893183.2997999</v>
      </c>
      <c r="AO429" s="60">
        <v>2134299517.2634001</v>
      </c>
      <c r="AP429" s="60">
        <v>8885426732.5573997</v>
      </c>
      <c r="AQ429" s="60">
        <v>64100966194.241302</v>
      </c>
      <c r="AR429" s="60">
        <v>7.53</v>
      </c>
      <c r="AS429" s="60">
        <v>8632367151.1949005</v>
      </c>
      <c r="AT429" s="60">
        <v>26636124534.759701</v>
      </c>
      <c r="AU429" s="85">
        <v>1002855</v>
      </c>
      <c r="AV429" s="60" t="s">
        <v>544</v>
      </c>
      <c r="AW429" s="60">
        <v>513472893.26849997</v>
      </c>
      <c r="AX429" s="60" t="s">
        <v>544</v>
      </c>
      <c r="AY429" s="60">
        <v>11872544285.3894</v>
      </c>
      <c r="AZ429" s="60">
        <v>14231454645.417</v>
      </c>
      <c r="BA429" s="60">
        <v>400617284.01730001</v>
      </c>
      <c r="BB429" s="60" t="s">
        <v>1808</v>
      </c>
      <c r="BC429" s="60" t="s">
        <v>544</v>
      </c>
      <c r="BD429" s="60">
        <v>2221658615.5065999</v>
      </c>
      <c r="BE429" s="60">
        <v>1539452496.2304001</v>
      </c>
      <c r="BF429" s="60">
        <v>215512614.09920001</v>
      </c>
      <c r="BG429" s="60">
        <v>1021068169.7888</v>
      </c>
      <c r="BH429" s="60">
        <v>38909286104.166397</v>
      </c>
      <c r="BI429" s="60">
        <v>1487251744.7456</v>
      </c>
      <c r="BJ429" s="60" t="s">
        <v>544</v>
      </c>
      <c r="BK429" s="60">
        <v>2485909823.2800002</v>
      </c>
      <c r="BL429" s="85" t="s">
        <v>544</v>
      </c>
      <c r="BM429" s="60" t="s">
        <v>544</v>
      </c>
      <c r="BN429" s="60">
        <v>1812292002.4486001</v>
      </c>
      <c r="BO429" s="60">
        <v>58958615146.686699</v>
      </c>
      <c r="BP429" s="60">
        <v>36687627488.659798</v>
      </c>
      <c r="BQ429" s="60">
        <v>6972249061.8149996</v>
      </c>
      <c r="BR429" s="60" t="s">
        <v>544</v>
      </c>
      <c r="BS429" s="60">
        <v>1233091787.6447999</v>
      </c>
      <c r="BT429" s="60" t="s">
        <v>544</v>
      </c>
      <c r="BU429" s="60">
        <v>4037815352.2554002</v>
      </c>
      <c r="BV429" s="60" t="s">
        <v>544</v>
      </c>
      <c r="BW429" s="60">
        <v>400644122.44989997</v>
      </c>
      <c r="BX429" s="60">
        <v>4797745572.4569998</v>
      </c>
      <c r="BY429" s="60" t="s">
        <v>544</v>
      </c>
      <c r="BZ429" s="60">
        <v>-3596349.9737999998</v>
      </c>
      <c r="CA429" s="60">
        <v>19726247.990400001</v>
      </c>
      <c r="CB429" s="60" t="s">
        <v>1900</v>
      </c>
      <c r="CC429" s="60">
        <v>843075684.52030003</v>
      </c>
      <c r="CD429" s="60">
        <v>498443370.99010003</v>
      </c>
      <c r="CE429" s="60">
        <v>1837976382.4851</v>
      </c>
      <c r="CF429" s="60">
        <v>8885426732.5573997</v>
      </c>
      <c r="CG429" s="60">
        <v>995061728.56060004</v>
      </c>
      <c r="CH429" s="60">
        <v>-89855072.478699997</v>
      </c>
      <c r="CI429" s="60" t="s">
        <v>1114</v>
      </c>
      <c r="CJ429" s="60" t="s">
        <v>544</v>
      </c>
      <c r="CK429" s="60">
        <v>5045249598.2629995</v>
      </c>
      <c r="CL429" s="60" t="s">
        <v>544</v>
      </c>
      <c r="CM429" s="85">
        <v>1002855</v>
      </c>
      <c r="CN429" s="60">
        <v>87439613.541099995</v>
      </c>
      <c r="CO429" s="60">
        <v>1487251744.7456</v>
      </c>
      <c r="CP429" s="60">
        <v>5284648417.4118004</v>
      </c>
      <c r="CQ429" s="60">
        <v>39321068176.161903</v>
      </c>
      <c r="CR429" s="60">
        <v>12372517.447000001</v>
      </c>
      <c r="CS429" s="60">
        <v>87439613.541099995</v>
      </c>
      <c r="CT429" s="60">
        <v>1144793344.2592001</v>
      </c>
      <c r="CU429" s="60">
        <v>1341116479.0208001</v>
      </c>
      <c r="CV429" s="60">
        <v>1837976382.4851</v>
      </c>
      <c r="CW429" s="60">
        <v>2485909823.2800002</v>
      </c>
      <c r="CX429" s="60">
        <v>3472356414.9632001</v>
      </c>
      <c r="CY429" s="60" t="s">
        <v>544</v>
      </c>
      <c r="CZ429" s="60">
        <f t="shared" si="12"/>
        <v>3.7259999993799924</v>
      </c>
      <c r="DA429" s="60" t="str">
        <f t="shared" si="13"/>
        <v>Y</v>
      </c>
    </row>
    <row r="430" spans="1:105">
      <c r="A430" s="13" t="s">
        <v>1116</v>
      </c>
      <c r="B430" s="13">
        <v>1002936</v>
      </c>
      <c r="C430" s="13">
        <v>2022</v>
      </c>
      <c r="D430" s="13" t="s">
        <v>1</v>
      </c>
      <c r="E430" s="13" t="s">
        <v>13</v>
      </c>
      <c r="F430" s="84" t="s">
        <v>1812</v>
      </c>
      <c r="G430" s="60" t="s">
        <v>1987</v>
      </c>
      <c r="H430" s="60" t="s">
        <v>2376</v>
      </c>
      <c r="I430" s="60" t="s">
        <v>1989</v>
      </c>
      <c r="J430" s="60" t="s">
        <v>1116</v>
      </c>
      <c r="K430" s="85">
        <v>1002936</v>
      </c>
      <c r="L430" s="60">
        <v>117156900000</v>
      </c>
      <c r="M430" s="60">
        <v>11213332694.176201</v>
      </c>
      <c r="N430" s="60">
        <v>688189127.03960001</v>
      </c>
      <c r="O430" s="60">
        <v>54575038.279600002</v>
      </c>
      <c r="P430" s="60">
        <v>-0.37</v>
      </c>
      <c r="Q430" s="60" t="s">
        <v>544</v>
      </c>
      <c r="R430" s="85">
        <v>2220</v>
      </c>
      <c r="S430" s="85" t="s">
        <v>544</v>
      </c>
      <c r="T430" s="60">
        <v>796831929.47940004</v>
      </c>
      <c r="U430" s="60">
        <v>179326186.81279999</v>
      </c>
      <c r="V430" s="60" t="s">
        <v>544</v>
      </c>
      <c r="W430" s="60" t="s">
        <v>1990</v>
      </c>
      <c r="X430" s="60">
        <v>255446018.3522</v>
      </c>
      <c r="Y430" s="60">
        <v>6595128253.5782003</v>
      </c>
      <c r="Z430" s="60">
        <v>11.26</v>
      </c>
      <c r="AA430" s="60">
        <v>1172425344.451</v>
      </c>
      <c r="AB430" s="60">
        <v>6554460183.1379995</v>
      </c>
      <c r="AC430" s="60">
        <v>11213332694.176201</v>
      </c>
      <c r="AD430" s="60" t="s">
        <v>544</v>
      </c>
      <c r="AE430" s="60">
        <v>2779804747.0531998</v>
      </c>
      <c r="AF430" s="60">
        <v>13.94</v>
      </c>
      <c r="AG430" s="60" t="s">
        <v>1991</v>
      </c>
      <c r="AH430" s="60" t="s">
        <v>544</v>
      </c>
      <c r="AI430" s="60">
        <v>699617151.54079998</v>
      </c>
      <c r="AJ430" s="60">
        <v>3247568912.3987999</v>
      </c>
      <c r="AK430" s="60">
        <v>2.64</v>
      </c>
      <c r="AL430" s="60">
        <v>9497233919.4557991</v>
      </c>
      <c r="AM430" s="60">
        <v>432599540.54040003</v>
      </c>
      <c r="AN430" s="60">
        <v>130694869.81900001</v>
      </c>
      <c r="AO430" s="60">
        <v>306489280.21560001</v>
      </c>
      <c r="AP430" s="60">
        <v>677938361.34379995</v>
      </c>
      <c r="AQ430" s="60">
        <v>11213332694.176201</v>
      </c>
      <c r="AR430" s="60">
        <v>8.25</v>
      </c>
      <c r="AS430" s="60">
        <v>604910030.56980002</v>
      </c>
      <c r="AT430" s="60">
        <v>796831929.47940004</v>
      </c>
      <c r="AU430" s="85">
        <v>1002936</v>
      </c>
      <c r="AV430" s="60" t="s">
        <v>544</v>
      </c>
      <c r="AW430" s="60" t="s">
        <v>544</v>
      </c>
      <c r="AX430" s="60" t="s">
        <v>544</v>
      </c>
      <c r="AY430" s="60">
        <v>6027373659.4519997</v>
      </c>
      <c r="AZ430" s="60">
        <v>1798315466.9024</v>
      </c>
      <c r="BA430" s="60">
        <v>1518606431.7072001</v>
      </c>
      <c r="BB430" s="60" t="s">
        <v>1808</v>
      </c>
      <c r="BC430" s="60" t="s">
        <v>544</v>
      </c>
      <c r="BD430" s="60">
        <v>358183384.34539998</v>
      </c>
      <c r="BE430" s="60" t="s">
        <v>544</v>
      </c>
      <c r="BF430" s="60" t="s">
        <v>544</v>
      </c>
      <c r="BG430" s="60">
        <v>27880934.147399999</v>
      </c>
      <c r="BH430" s="60">
        <v>8342812020.6386003</v>
      </c>
      <c r="BI430" s="60">
        <v>88964395.091000006</v>
      </c>
      <c r="BJ430" s="60" t="s">
        <v>544</v>
      </c>
      <c r="BK430" s="60">
        <v>178091500.74860001</v>
      </c>
      <c r="BL430" s="85" t="s">
        <v>2374</v>
      </c>
      <c r="BM430" s="60" t="s">
        <v>2375</v>
      </c>
      <c r="BN430" s="60">
        <v>81269142.411799997</v>
      </c>
      <c r="BO430" s="60">
        <v>10315735067.9224</v>
      </c>
      <c r="BP430" s="60">
        <v>7984628636.2931995</v>
      </c>
      <c r="BQ430" s="60">
        <v>369104134.72719997</v>
      </c>
      <c r="BR430" s="60" t="s">
        <v>544</v>
      </c>
      <c r="BS430" s="60">
        <v>206575421.11340001</v>
      </c>
      <c r="BT430" s="60">
        <v>668041730.41059995</v>
      </c>
      <c r="BU430" s="60">
        <v>351531393.53439999</v>
      </c>
      <c r="BV430" s="60" t="s">
        <v>544</v>
      </c>
      <c r="BW430" s="60">
        <v>1518606431.7072001</v>
      </c>
      <c r="BX430" s="60">
        <v>560040199.02740002</v>
      </c>
      <c r="BY430" s="60" t="s">
        <v>544</v>
      </c>
      <c r="BZ430" s="60">
        <v>-86140.888200000001</v>
      </c>
      <c r="CA430" s="60" t="s">
        <v>544</v>
      </c>
      <c r="CB430" s="60" t="s">
        <v>1986</v>
      </c>
      <c r="CC430" s="60">
        <v>64433384.373599999</v>
      </c>
      <c r="CD430" s="60">
        <v>214653522.1846</v>
      </c>
      <c r="CE430" s="60">
        <v>106661562.0112</v>
      </c>
      <c r="CF430" s="60">
        <v>677938361.34379995</v>
      </c>
      <c r="CG430" s="60">
        <v>26521822.355799999</v>
      </c>
      <c r="CH430" s="60">
        <v>-200995.40580000001</v>
      </c>
      <c r="CI430" s="60" t="s">
        <v>1116</v>
      </c>
      <c r="CJ430" s="60">
        <v>10.67</v>
      </c>
      <c r="CK430" s="60">
        <v>386140888.17119998</v>
      </c>
      <c r="CL430" s="60">
        <v>156</v>
      </c>
      <c r="CM430" s="85">
        <v>1002936</v>
      </c>
      <c r="CN430" s="60">
        <v>28589203.672600001</v>
      </c>
      <c r="CO430" s="60">
        <v>88964395.091000006</v>
      </c>
      <c r="CP430" s="60">
        <v>336715160.764</v>
      </c>
      <c r="CQ430" s="60">
        <v>6595128253.5782003</v>
      </c>
      <c r="CR430" s="60">
        <v>8087672.2810000004</v>
      </c>
      <c r="CS430" s="60">
        <v>28589203.672600001</v>
      </c>
      <c r="CT430" s="60">
        <v>82877105.658199996</v>
      </c>
      <c r="CU430" s="60">
        <v>95214395.090399995</v>
      </c>
      <c r="CV430" s="60">
        <v>106661562.0112</v>
      </c>
      <c r="CW430" s="60">
        <v>178091500.74860001</v>
      </c>
      <c r="CX430" s="60">
        <v>255446018.3522</v>
      </c>
      <c r="CY430" s="60">
        <v>8.5399999999999991</v>
      </c>
      <c r="CZ430" s="60">
        <f t="shared" si="12"/>
        <v>10.448000001003008</v>
      </c>
      <c r="DA430" s="60" t="str">
        <f t="shared" si="13"/>
        <v>Y</v>
      </c>
    </row>
    <row r="431" spans="1:105">
      <c r="A431" s="13" t="s">
        <v>1116</v>
      </c>
      <c r="B431" s="13">
        <v>1002936</v>
      </c>
      <c r="C431" s="13">
        <v>2023</v>
      </c>
      <c r="D431" s="13" t="s">
        <v>1</v>
      </c>
      <c r="E431" s="13" t="s">
        <v>13</v>
      </c>
      <c r="F431" s="84" t="s">
        <v>1804</v>
      </c>
      <c r="G431" s="60" t="s">
        <v>1987</v>
      </c>
      <c r="H431" s="60" t="s">
        <v>2373</v>
      </c>
      <c r="I431" s="60" t="s">
        <v>1989</v>
      </c>
      <c r="J431" s="60" t="s">
        <v>1116</v>
      </c>
      <c r="K431" s="85">
        <v>1002936</v>
      </c>
      <c r="L431" s="60">
        <v>125433700000</v>
      </c>
      <c r="M431" s="60">
        <v>12679163846.278</v>
      </c>
      <c r="N431" s="60">
        <v>837216589.77450001</v>
      </c>
      <c r="O431" s="60">
        <v>119530168.1145</v>
      </c>
      <c r="P431" s="60">
        <v>-0.46</v>
      </c>
      <c r="Q431" s="60" t="s">
        <v>544</v>
      </c>
      <c r="R431" s="85">
        <v>2289</v>
      </c>
      <c r="S431" s="85" t="s">
        <v>544</v>
      </c>
      <c r="T431" s="60">
        <v>897492140.93449998</v>
      </c>
      <c r="U431" s="60">
        <v>198030911.08090001</v>
      </c>
      <c r="V431" s="60" t="s">
        <v>544</v>
      </c>
      <c r="W431" s="60" t="s">
        <v>1990</v>
      </c>
      <c r="X431" s="60">
        <v>287337383.41000003</v>
      </c>
      <c r="Y431" s="60">
        <v>7496224565.9792004</v>
      </c>
      <c r="Z431" s="60">
        <v>10.67</v>
      </c>
      <c r="AA431" s="60">
        <v>1483407292.2739</v>
      </c>
      <c r="AB431" s="60">
        <v>7467688949.5236998</v>
      </c>
      <c r="AC431" s="60">
        <v>12679163846.278</v>
      </c>
      <c r="AD431" s="60" t="s">
        <v>544</v>
      </c>
      <c r="AE431" s="60">
        <v>3171334998.2020001</v>
      </c>
      <c r="AF431" s="60">
        <v>12.88</v>
      </c>
      <c r="AG431" s="60" t="s">
        <v>1991</v>
      </c>
      <c r="AH431" s="60" t="s">
        <v>544</v>
      </c>
      <c r="AI431" s="60">
        <v>768086203.3276</v>
      </c>
      <c r="AJ431" s="60">
        <v>3407302207.0363002</v>
      </c>
      <c r="AK431" s="60">
        <v>2.5499999999999998</v>
      </c>
      <c r="AL431" s="60">
        <v>10767590899.7974</v>
      </c>
      <c r="AM431" s="60">
        <v>507990579.16229999</v>
      </c>
      <c r="AN431" s="60">
        <v>192663425.30759999</v>
      </c>
      <c r="AO431" s="60">
        <v>388612034.93970001</v>
      </c>
      <c r="AP431" s="60">
        <v>762476119.32729995</v>
      </c>
      <c r="AQ431" s="60">
        <v>12679163846.278</v>
      </c>
      <c r="AR431" s="60">
        <v>8.67</v>
      </c>
      <c r="AS431" s="60">
        <v>669389157.96010005</v>
      </c>
      <c r="AT431" s="60">
        <v>897492140.93449998</v>
      </c>
      <c r="AU431" s="85">
        <v>1002936</v>
      </c>
      <c r="AV431" s="60" t="s">
        <v>544</v>
      </c>
      <c r="AW431" s="60" t="s">
        <v>544</v>
      </c>
      <c r="AX431" s="60" t="s">
        <v>544</v>
      </c>
      <c r="AY431" s="60">
        <v>6578637205.2383003</v>
      </c>
      <c r="AZ431" s="60">
        <v>1625852884.5841999</v>
      </c>
      <c r="BA431" s="60">
        <v>2175459167.9433999</v>
      </c>
      <c r="BB431" s="60" t="s">
        <v>1808</v>
      </c>
      <c r="BC431" s="60" t="s">
        <v>544</v>
      </c>
      <c r="BD431" s="60">
        <v>477847749.4526</v>
      </c>
      <c r="BE431" s="60" t="s">
        <v>544</v>
      </c>
      <c r="BF431" s="60" t="s">
        <v>544</v>
      </c>
      <c r="BG431" s="60">
        <v>36409950.574900001</v>
      </c>
      <c r="BH431" s="60">
        <v>9651588514.1161003</v>
      </c>
      <c r="BI431" s="60">
        <v>97291997.302499995</v>
      </c>
      <c r="BJ431" s="60" t="s">
        <v>544</v>
      </c>
      <c r="BK431" s="60">
        <v>201316095.40540001</v>
      </c>
      <c r="BL431" s="85" t="s">
        <v>2374</v>
      </c>
      <c r="BM431" s="60" t="s">
        <v>2375</v>
      </c>
      <c r="BN431" s="60">
        <v>164319865.7818</v>
      </c>
      <c r="BO431" s="60">
        <v>11531350768.076099</v>
      </c>
      <c r="BP431" s="60">
        <v>9173740764.6634998</v>
      </c>
      <c r="BQ431" s="60">
        <v>541317510.60189998</v>
      </c>
      <c r="BR431" s="60" t="s">
        <v>544</v>
      </c>
      <c r="BS431" s="60">
        <v>314761091.32489997</v>
      </c>
      <c r="BT431" s="60">
        <v>1085091328.2526</v>
      </c>
      <c r="BU431" s="60">
        <v>431228456.82309997</v>
      </c>
      <c r="BV431" s="60" t="s">
        <v>544</v>
      </c>
      <c r="BW431" s="60">
        <v>2175358085.3488002</v>
      </c>
      <c r="BX431" s="60">
        <v>620161934.38989997</v>
      </c>
      <c r="BY431" s="60" t="s">
        <v>544</v>
      </c>
      <c r="BZ431" s="60" t="s">
        <v>544</v>
      </c>
      <c r="CA431" s="60" t="s">
        <v>544</v>
      </c>
      <c r="CB431" s="60" t="s">
        <v>1986</v>
      </c>
      <c r="CC431" s="60">
        <v>94340385.540199995</v>
      </c>
      <c r="CD431" s="60">
        <v>237331823.86129999</v>
      </c>
      <c r="CE431" s="60">
        <v>133722164.3963</v>
      </c>
      <c r="CF431" s="60">
        <v>762476119.32729995</v>
      </c>
      <c r="CG431" s="60">
        <v>45082837.191600002</v>
      </c>
      <c r="CH431" s="60">
        <v>6236796.0867999997</v>
      </c>
      <c r="CI431" s="60" t="s">
        <v>1116</v>
      </c>
      <c r="CJ431" s="60">
        <v>10.29</v>
      </c>
      <c r="CK431" s="60">
        <v>480000808.71759999</v>
      </c>
      <c r="CL431" s="60">
        <v>189</v>
      </c>
      <c r="CM431" s="85">
        <v>1002936</v>
      </c>
      <c r="CN431" s="60">
        <v>66239424.241400003</v>
      </c>
      <c r="CO431" s="60">
        <v>97291997.302499995</v>
      </c>
      <c r="CP431" s="60">
        <v>451657249.19169998</v>
      </c>
      <c r="CQ431" s="60">
        <v>7496224565.9792004</v>
      </c>
      <c r="CR431" s="60">
        <v>3689514.7028999999</v>
      </c>
      <c r="CS431" s="60">
        <v>66239424.241400003</v>
      </c>
      <c r="CT431" s="60">
        <v>88447270.275000006</v>
      </c>
      <c r="CU431" s="60">
        <v>112868825.1304</v>
      </c>
      <c r="CV431" s="60">
        <v>133722164.3963</v>
      </c>
      <c r="CW431" s="60">
        <v>201316095.40540001</v>
      </c>
      <c r="CX431" s="60">
        <v>287337383.41000003</v>
      </c>
      <c r="CY431" s="60">
        <v>8.3000000000000007</v>
      </c>
      <c r="CZ431" s="60">
        <f t="shared" si="12"/>
        <v>9.8928999988292894</v>
      </c>
      <c r="DA431" s="60" t="str">
        <f t="shared" si="13"/>
        <v>Y</v>
      </c>
    </row>
    <row r="432" spans="1:105">
      <c r="A432" s="13" t="s">
        <v>1118</v>
      </c>
      <c r="B432" s="13">
        <v>1005074</v>
      </c>
      <c r="C432" s="13">
        <v>2022</v>
      </c>
      <c r="D432" s="13" t="s">
        <v>1</v>
      </c>
      <c r="E432" s="13" t="s">
        <v>13</v>
      </c>
      <c r="F432" s="84" t="s">
        <v>1812</v>
      </c>
      <c r="G432" s="60" t="s">
        <v>2300</v>
      </c>
      <c r="H432" s="60" t="s">
        <v>2379</v>
      </c>
      <c r="I432" s="60" t="s">
        <v>2301</v>
      </c>
      <c r="J432" s="60" t="s">
        <v>1118</v>
      </c>
      <c r="K432" s="85">
        <v>1005074</v>
      </c>
      <c r="L432" s="60">
        <v>5914226536</v>
      </c>
      <c r="M432" s="60">
        <v>753085672.04519999</v>
      </c>
      <c r="N432" s="60">
        <v>9730526.6230999995</v>
      </c>
      <c r="O432" s="60" t="s">
        <v>544</v>
      </c>
      <c r="P432" s="60">
        <v>-8.18</v>
      </c>
      <c r="Q432" s="60" t="s">
        <v>544</v>
      </c>
      <c r="R432" s="85" t="s">
        <v>544</v>
      </c>
      <c r="S432" s="85">
        <v>77</v>
      </c>
      <c r="T432" s="60">
        <v>117717600.3678</v>
      </c>
      <c r="U432" s="60" t="s">
        <v>544</v>
      </c>
      <c r="V432" s="60" t="s">
        <v>544</v>
      </c>
      <c r="W432" s="60" t="s">
        <v>2302</v>
      </c>
      <c r="X432" s="60">
        <v>29763017.317699999</v>
      </c>
      <c r="Y432" s="60">
        <v>502197274.60780001</v>
      </c>
      <c r="Z432" s="60">
        <v>37.979999999999997</v>
      </c>
      <c r="AA432" s="60">
        <v>541556.34710000001</v>
      </c>
      <c r="AB432" s="60" t="s">
        <v>544</v>
      </c>
      <c r="AC432" s="60">
        <v>753085672.04519999</v>
      </c>
      <c r="AD432" s="60" t="s">
        <v>544</v>
      </c>
      <c r="AE432" s="60">
        <v>71559483.9058</v>
      </c>
      <c r="AF432" s="60">
        <v>3.23</v>
      </c>
      <c r="AG432" s="60" t="s">
        <v>2303</v>
      </c>
      <c r="AH432" s="60" t="s">
        <v>544</v>
      </c>
      <c r="AI432" s="60" t="s">
        <v>544</v>
      </c>
      <c r="AJ432" s="60">
        <v>134724508.65020001</v>
      </c>
      <c r="AK432" s="60">
        <v>5.59</v>
      </c>
      <c r="AL432" s="60">
        <v>502738830.95490003</v>
      </c>
      <c r="AM432" s="60">
        <v>124777207.7309</v>
      </c>
      <c r="AN432" s="60">
        <v>14472538.191</v>
      </c>
      <c r="AO432" s="60">
        <v>150786900.5654</v>
      </c>
      <c r="AP432" s="60">
        <v>78404752.246900007</v>
      </c>
      <c r="AQ432" s="60">
        <v>753085672.04519999</v>
      </c>
      <c r="AR432" s="60">
        <v>2.85</v>
      </c>
      <c r="AS432" s="60">
        <v>68426200.105900005</v>
      </c>
      <c r="AT432" s="60">
        <v>117717600.3678</v>
      </c>
      <c r="AU432" s="85">
        <v>1005074</v>
      </c>
      <c r="AV432" s="60" t="s">
        <v>544</v>
      </c>
      <c r="AW432" s="60" t="s">
        <v>544</v>
      </c>
      <c r="AX432" s="60">
        <v>4435643.5009000003</v>
      </c>
      <c r="AY432" s="60">
        <v>206283992.55599999</v>
      </c>
      <c r="AZ432" s="60">
        <v>174582102.086</v>
      </c>
      <c r="BA432" s="60">
        <v>17256685.669599999</v>
      </c>
      <c r="BB432" s="60" t="s">
        <v>1808</v>
      </c>
      <c r="BC432" s="60" t="s">
        <v>544</v>
      </c>
      <c r="BD432" s="60">
        <v>10637284.7159</v>
      </c>
      <c r="BE432" s="60" t="s">
        <v>544</v>
      </c>
      <c r="BF432" s="60" t="s">
        <v>544</v>
      </c>
      <c r="BG432" s="60">
        <v>103697210.5343</v>
      </c>
      <c r="BH432" s="60">
        <v>341258278.5934</v>
      </c>
      <c r="BI432" s="60">
        <v>23193820.194899999</v>
      </c>
      <c r="BJ432" s="60" t="s">
        <v>544</v>
      </c>
      <c r="BK432" s="60">
        <v>46087053.950300001</v>
      </c>
      <c r="BL432" s="85" t="s">
        <v>2378</v>
      </c>
      <c r="BM432" s="60" t="s">
        <v>809</v>
      </c>
      <c r="BN432" s="60">
        <v>100355637.50669999</v>
      </c>
      <c r="BO432" s="60">
        <v>531584685.16030002</v>
      </c>
      <c r="BP432" s="60">
        <v>330620993.8775</v>
      </c>
      <c r="BQ432" s="60">
        <v>7318682.5954999998</v>
      </c>
      <c r="BR432" s="60" t="s">
        <v>544</v>
      </c>
      <c r="BS432" s="60">
        <v>32406421.353399999</v>
      </c>
      <c r="BT432" s="60" t="s">
        <v>544</v>
      </c>
      <c r="BU432" s="60" t="s">
        <v>544</v>
      </c>
      <c r="BV432" s="60" t="s">
        <v>544</v>
      </c>
      <c r="BW432" s="60">
        <v>17256685.669599999</v>
      </c>
      <c r="BX432" s="60" t="s">
        <v>544</v>
      </c>
      <c r="BY432" s="60" t="s">
        <v>544</v>
      </c>
      <c r="BZ432" s="60" t="s">
        <v>544</v>
      </c>
      <c r="CA432" s="60" t="s">
        <v>544</v>
      </c>
      <c r="CB432" s="60" t="s">
        <v>544</v>
      </c>
      <c r="CC432" s="60" t="s">
        <v>544</v>
      </c>
      <c r="CD432" s="60">
        <v>33872021.465300001</v>
      </c>
      <c r="CE432" s="60">
        <v>23193820.194899999</v>
      </c>
      <c r="CF432" s="60">
        <v>78404752.246900007</v>
      </c>
      <c r="CG432" s="60">
        <v>44235555.508699998</v>
      </c>
      <c r="CH432" s="60" t="s">
        <v>544</v>
      </c>
      <c r="CI432" s="60" t="s">
        <v>1118</v>
      </c>
      <c r="CJ432" s="60" t="s">
        <v>544</v>
      </c>
      <c r="CK432" s="60">
        <v>44235555.508699998</v>
      </c>
      <c r="CL432" s="60" t="s">
        <v>544</v>
      </c>
      <c r="CM432" s="85">
        <v>1005074</v>
      </c>
      <c r="CN432" s="60" t="s">
        <v>544</v>
      </c>
      <c r="CO432" s="60">
        <v>23193820.194899999</v>
      </c>
      <c r="CP432" s="60">
        <v>130118654.82439999</v>
      </c>
      <c r="CQ432" s="60">
        <v>502197274.60780001</v>
      </c>
      <c r="CR432" s="60" t="s">
        <v>544</v>
      </c>
      <c r="CS432" s="60" t="s">
        <v>544</v>
      </c>
      <c r="CT432" s="60">
        <v>22134199.461100001</v>
      </c>
      <c r="CU432" s="60">
        <v>23952854.4892</v>
      </c>
      <c r="CV432" s="60">
        <v>23193820.194899999</v>
      </c>
      <c r="CW432" s="60">
        <v>46087053.950300001</v>
      </c>
      <c r="CX432" s="60">
        <v>29763017.317699999</v>
      </c>
      <c r="CY432" s="60" t="s">
        <v>544</v>
      </c>
      <c r="CZ432" s="60">
        <f t="shared" si="12"/>
        <v>7.8533250007776401</v>
      </c>
      <c r="DA432" s="60" t="str">
        <f t="shared" si="13"/>
        <v>Y</v>
      </c>
    </row>
    <row r="433" spans="1:105">
      <c r="A433" s="13" t="s">
        <v>1118</v>
      </c>
      <c r="B433" s="13">
        <v>1005074</v>
      </c>
      <c r="C433" s="13">
        <v>2023</v>
      </c>
      <c r="D433" s="13" t="s">
        <v>1</v>
      </c>
      <c r="E433" s="13" t="s">
        <v>13</v>
      </c>
      <c r="F433" s="84" t="s">
        <v>1804</v>
      </c>
      <c r="G433" s="60" t="s">
        <v>2300</v>
      </c>
      <c r="H433" s="60" t="s">
        <v>2377</v>
      </c>
      <c r="I433" s="60" t="s">
        <v>2301</v>
      </c>
      <c r="J433" s="60" t="s">
        <v>1118</v>
      </c>
      <c r="K433" s="85">
        <v>1005074</v>
      </c>
      <c r="L433" s="60">
        <v>8892104626</v>
      </c>
      <c r="M433" s="60">
        <v>1136077922.7593</v>
      </c>
      <c r="N433" s="60">
        <v>12030596.9537</v>
      </c>
      <c r="O433" s="60" t="s">
        <v>544</v>
      </c>
      <c r="P433" s="60">
        <v>-6.32</v>
      </c>
      <c r="Q433" s="60" t="s">
        <v>544</v>
      </c>
      <c r="R433" s="85" t="s">
        <v>544</v>
      </c>
      <c r="S433" s="85">
        <v>78</v>
      </c>
      <c r="T433" s="60">
        <v>190412578.66929999</v>
      </c>
      <c r="U433" s="60" t="s">
        <v>544</v>
      </c>
      <c r="V433" s="60" t="s">
        <v>544</v>
      </c>
      <c r="W433" s="60" t="s">
        <v>2302</v>
      </c>
      <c r="X433" s="60">
        <v>35147504.785599999</v>
      </c>
      <c r="Y433" s="60">
        <v>848771369.2766</v>
      </c>
      <c r="Z433" s="60">
        <v>23.91</v>
      </c>
      <c r="AA433" s="60">
        <v>1916.4382000000001</v>
      </c>
      <c r="AB433" s="60" t="s">
        <v>544</v>
      </c>
      <c r="AC433" s="60">
        <v>1136077922.7593</v>
      </c>
      <c r="AD433" s="60" t="s">
        <v>544</v>
      </c>
      <c r="AE433" s="60">
        <v>164312058.1735</v>
      </c>
      <c r="AF433" s="60">
        <v>3.32</v>
      </c>
      <c r="AG433" s="60" t="s">
        <v>2303</v>
      </c>
      <c r="AH433" s="60" t="s">
        <v>544</v>
      </c>
      <c r="AI433" s="60" t="s">
        <v>544</v>
      </c>
      <c r="AJ433" s="60">
        <v>184195793.35589999</v>
      </c>
      <c r="AK433" s="60">
        <v>4.8</v>
      </c>
      <c r="AL433" s="60">
        <v>848773285.7148</v>
      </c>
      <c r="AM433" s="60">
        <v>89259545.109599993</v>
      </c>
      <c r="AN433" s="60">
        <v>29208277.8532</v>
      </c>
      <c r="AO433" s="60">
        <v>162504762.16620001</v>
      </c>
      <c r="AP433" s="60">
        <v>148417869.58610001</v>
      </c>
      <c r="AQ433" s="60">
        <v>1136077922.7593</v>
      </c>
      <c r="AR433" s="60">
        <v>2.0699999999999998</v>
      </c>
      <c r="AS433" s="60">
        <v>130351037.38779999</v>
      </c>
      <c r="AT433" s="60">
        <v>190412578.66929999</v>
      </c>
      <c r="AU433" s="85">
        <v>1005074</v>
      </c>
      <c r="AV433" s="60" t="s">
        <v>544</v>
      </c>
      <c r="AW433" s="60" t="s">
        <v>544</v>
      </c>
      <c r="AX433" s="60">
        <v>5305955.9047999997</v>
      </c>
      <c r="AY433" s="60">
        <v>348507851.52950001</v>
      </c>
      <c r="AZ433" s="60">
        <v>275197172.39410001</v>
      </c>
      <c r="BA433" s="60">
        <v>43667317.0484</v>
      </c>
      <c r="BB433" s="60" t="s">
        <v>1808</v>
      </c>
      <c r="BC433" s="60" t="s">
        <v>544</v>
      </c>
      <c r="BD433" s="60">
        <v>11248513.99</v>
      </c>
      <c r="BE433" s="60" t="s">
        <v>544</v>
      </c>
      <c r="BF433" s="60" t="s">
        <v>544</v>
      </c>
      <c r="BG433" s="60">
        <v>119211659.95290001</v>
      </c>
      <c r="BH433" s="60">
        <v>582587747.24730003</v>
      </c>
      <c r="BI433" s="60">
        <v>25630485.6679</v>
      </c>
      <c r="BJ433" s="60" t="s">
        <v>544</v>
      </c>
      <c r="BK433" s="60">
        <v>57773888.254699998</v>
      </c>
      <c r="BL433" s="85" t="s">
        <v>2378</v>
      </c>
      <c r="BM433" s="60" t="s">
        <v>809</v>
      </c>
      <c r="BN433" s="60">
        <v>108011834.35259999</v>
      </c>
      <c r="BO433" s="60">
        <v>878329780.00269997</v>
      </c>
      <c r="BP433" s="60">
        <v>571339233.2572</v>
      </c>
      <c r="BQ433" s="60">
        <v>6561938.6410999997</v>
      </c>
      <c r="BR433" s="60" t="s">
        <v>544</v>
      </c>
      <c r="BS433" s="60">
        <v>56918067.904399998</v>
      </c>
      <c r="BT433" s="60" t="s">
        <v>544</v>
      </c>
      <c r="BU433" s="60" t="s">
        <v>544</v>
      </c>
      <c r="BV433" s="60" t="s">
        <v>544</v>
      </c>
      <c r="BW433" s="60">
        <v>43667317.0484</v>
      </c>
      <c r="BX433" s="60" t="s">
        <v>544</v>
      </c>
      <c r="BY433" s="60" t="s">
        <v>544</v>
      </c>
      <c r="BZ433" s="60" t="s">
        <v>544</v>
      </c>
      <c r="CA433" s="60" t="s">
        <v>544</v>
      </c>
      <c r="CB433" s="60" t="s">
        <v>544</v>
      </c>
      <c r="CC433" s="60" t="s">
        <v>544</v>
      </c>
      <c r="CD433" s="60">
        <v>33019356.781100001</v>
      </c>
      <c r="CE433" s="60">
        <v>25630485.6679</v>
      </c>
      <c r="CF433" s="60">
        <v>148417869.58610001</v>
      </c>
      <c r="CG433" s="60">
        <v>64355782.638800003</v>
      </c>
      <c r="CH433" s="60" t="s">
        <v>544</v>
      </c>
      <c r="CI433" s="60" t="s">
        <v>1118</v>
      </c>
      <c r="CJ433" s="60" t="s">
        <v>544</v>
      </c>
      <c r="CK433" s="60">
        <v>64355782.638800003</v>
      </c>
      <c r="CL433" s="60" t="s">
        <v>544</v>
      </c>
      <c r="CM433" s="85">
        <v>1005074</v>
      </c>
      <c r="CN433" s="60" t="s">
        <v>544</v>
      </c>
      <c r="CO433" s="60">
        <v>25630485.6679</v>
      </c>
      <c r="CP433" s="60">
        <v>143159339.13820001</v>
      </c>
      <c r="CQ433" s="60">
        <v>848771369.2766</v>
      </c>
      <c r="CR433" s="60" t="s">
        <v>544</v>
      </c>
      <c r="CS433" s="60" t="s">
        <v>544</v>
      </c>
      <c r="CT433" s="60">
        <v>26543402.3332</v>
      </c>
      <c r="CU433" s="60">
        <v>31230485.921500001</v>
      </c>
      <c r="CV433" s="60">
        <v>25630485.6679</v>
      </c>
      <c r="CW433" s="60">
        <v>57773888.254699998</v>
      </c>
      <c r="CX433" s="60">
        <v>35147504.785599999</v>
      </c>
      <c r="CY433" s="60" t="s">
        <v>544</v>
      </c>
      <c r="CZ433" s="60">
        <f t="shared" si="12"/>
        <v>7.8270200026446286</v>
      </c>
      <c r="DA433" s="60" t="str">
        <f t="shared" si="13"/>
        <v>Y</v>
      </c>
    </row>
    <row r="434" spans="1:105">
      <c r="A434" s="13" t="s">
        <v>1119</v>
      </c>
      <c r="B434" s="13">
        <v>1384705</v>
      </c>
      <c r="C434" s="13">
        <v>2022</v>
      </c>
      <c r="D434" s="13" t="s">
        <v>1</v>
      </c>
      <c r="E434" s="13" t="s">
        <v>507</v>
      </c>
      <c r="F434" s="84" t="s">
        <v>1812</v>
      </c>
      <c r="G434" s="60" t="s">
        <v>1834</v>
      </c>
      <c r="H434" s="60" t="s">
        <v>2363</v>
      </c>
      <c r="I434" s="60" t="s">
        <v>1835</v>
      </c>
      <c r="J434" s="60" t="s">
        <v>2380</v>
      </c>
      <c r="K434" s="85">
        <v>1580226</v>
      </c>
      <c r="L434" s="60">
        <v>395732305000</v>
      </c>
      <c r="M434" s="60">
        <v>82269422.0581</v>
      </c>
      <c r="N434" s="60">
        <v>8017300.0546000004</v>
      </c>
      <c r="O434" s="60">
        <v>7040142.8014000002</v>
      </c>
      <c r="P434" s="60">
        <v>-0.22536999999999999</v>
      </c>
      <c r="Q434" s="60">
        <v>6365136.8628000002</v>
      </c>
      <c r="R434" s="85">
        <v>1357</v>
      </c>
      <c r="S434" s="85">
        <v>105</v>
      </c>
      <c r="T434" s="60">
        <v>1621940.9505</v>
      </c>
      <c r="U434" s="60" t="s">
        <v>544</v>
      </c>
      <c r="V434" s="60" t="s">
        <v>544</v>
      </c>
      <c r="W434" s="60" t="s">
        <v>1836</v>
      </c>
      <c r="X434" s="60">
        <v>18732131.035500001</v>
      </c>
      <c r="Y434" s="60">
        <v>20940178.487100001</v>
      </c>
      <c r="Z434" s="60">
        <v>0.30425000000000002</v>
      </c>
      <c r="AA434" s="60">
        <v>18261702.281100001</v>
      </c>
      <c r="AB434" s="60">
        <v>85644404.767800003</v>
      </c>
      <c r="AC434" s="60">
        <v>82269422.0581</v>
      </c>
      <c r="AD434" s="60">
        <v>24.58</v>
      </c>
      <c r="AE434" s="60">
        <v>3866327.6458000001</v>
      </c>
      <c r="AF434" s="60">
        <v>4.5843600000000002</v>
      </c>
      <c r="AG434" s="60" t="s">
        <v>1837</v>
      </c>
      <c r="AH434" s="60" t="s">
        <v>544</v>
      </c>
      <c r="AI434" s="60">
        <v>20208794.217599999</v>
      </c>
      <c r="AJ434" s="60" t="s">
        <v>544</v>
      </c>
      <c r="AK434" s="60">
        <v>26.205690000000001</v>
      </c>
      <c r="AL434" s="60">
        <v>39201880.768200003</v>
      </c>
      <c r="AM434" s="60">
        <v>7058295.0642999997</v>
      </c>
      <c r="AN434" s="60">
        <v>4898022.9735000003</v>
      </c>
      <c r="AO434" s="60">
        <v>3771524.0868000002</v>
      </c>
      <c r="AP434" s="60">
        <v>22132997.912500001</v>
      </c>
      <c r="AQ434" s="60">
        <v>82269422.0581</v>
      </c>
      <c r="AR434" s="60">
        <v>10.92056</v>
      </c>
      <c r="AS434" s="60">
        <v>21115444.2031</v>
      </c>
      <c r="AT434" s="60">
        <v>54071523.915799998</v>
      </c>
      <c r="AU434" s="85">
        <v>1384705</v>
      </c>
      <c r="AV434" s="60" t="s">
        <v>544</v>
      </c>
      <c r="AW434" s="60" t="s">
        <v>544</v>
      </c>
      <c r="AX434" s="60">
        <v>15427.4277</v>
      </c>
      <c r="AY434" s="60">
        <v>3866327.6458000001</v>
      </c>
      <c r="AZ434" s="60">
        <v>968956.34539999999</v>
      </c>
      <c r="BA434" s="60">
        <v>15476871.643100001</v>
      </c>
      <c r="BB434" s="60" t="s">
        <v>1808</v>
      </c>
      <c r="BC434" s="60">
        <v>82203320.429199994</v>
      </c>
      <c r="BD434" s="60">
        <v>5785679.9824000001</v>
      </c>
      <c r="BE434" s="60" t="s">
        <v>544</v>
      </c>
      <c r="BF434" s="60" t="s">
        <v>544</v>
      </c>
      <c r="BG434" s="60">
        <v>6238632.7451999998</v>
      </c>
      <c r="BH434" s="60">
        <v>73414723.204699993</v>
      </c>
      <c r="BI434" s="60">
        <v>207369.3763</v>
      </c>
      <c r="BJ434" s="60" t="s">
        <v>544</v>
      </c>
      <c r="BK434" s="60">
        <v>22991115.603999998</v>
      </c>
      <c r="BL434" s="85" t="s">
        <v>2381</v>
      </c>
      <c r="BM434" s="60" t="s">
        <v>2382</v>
      </c>
      <c r="BN434" s="60">
        <v>11561452.4748</v>
      </c>
      <c r="BO434" s="60">
        <v>68597999.567699999</v>
      </c>
      <c r="BP434" s="60">
        <v>67629043.222299993</v>
      </c>
      <c r="BQ434" s="60" t="s">
        <v>544</v>
      </c>
      <c r="BR434" s="60">
        <v>1432473.7435000001</v>
      </c>
      <c r="BS434" s="60">
        <v>813966.29709999997</v>
      </c>
      <c r="BT434" s="60" t="s">
        <v>544</v>
      </c>
      <c r="BU434" s="60">
        <v>23630154.009</v>
      </c>
      <c r="BV434" s="60">
        <v>16297411.4726</v>
      </c>
      <c r="BW434" s="60">
        <v>15476871.643100001</v>
      </c>
      <c r="BX434" s="60" t="s">
        <v>544</v>
      </c>
      <c r="BY434" s="60" t="s">
        <v>544</v>
      </c>
      <c r="BZ434" s="60">
        <v>40396.248399999997</v>
      </c>
      <c r="CA434" s="60" t="s">
        <v>544</v>
      </c>
      <c r="CB434" s="60" t="s">
        <v>544</v>
      </c>
      <c r="CC434" s="60">
        <v>1428483.0563999999</v>
      </c>
      <c r="CD434" s="60">
        <v>4148145.9145999998</v>
      </c>
      <c r="CE434" s="60">
        <v>356829.92369999998</v>
      </c>
      <c r="CF434" s="60">
        <v>22132997.912500001</v>
      </c>
      <c r="CG434" s="60" t="s">
        <v>544</v>
      </c>
      <c r="CH434" s="60">
        <v>12663083.3683</v>
      </c>
      <c r="CI434" s="60" t="s">
        <v>2380</v>
      </c>
      <c r="CJ434" s="60">
        <v>23.6</v>
      </c>
      <c r="CK434" s="60">
        <v>23630154.009</v>
      </c>
      <c r="CL434" s="60" t="s">
        <v>544</v>
      </c>
      <c r="CM434" s="85">
        <v>1580226</v>
      </c>
      <c r="CN434" s="60" t="s">
        <v>544</v>
      </c>
      <c r="CO434" s="60">
        <v>207369.3763</v>
      </c>
      <c r="CP434" s="60">
        <v>30293583.510400001</v>
      </c>
      <c r="CQ434" s="60">
        <v>20940178.487100001</v>
      </c>
      <c r="CR434" s="60" t="s">
        <v>544</v>
      </c>
      <c r="CS434" s="60" t="s">
        <v>544</v>
      </c>
      <c r="CT434" s="60">
        <v>11281883.5932</v>
      </c>
      <c r="CU434" s="60">
        <v>11709232.0108</v>
      </c>
      <c r="CV434" s="60">
        <v>356829.92369999998</v>
      </c>
      <c r="CW434" s="60">
        <v>22991115.603999998</v>
      </c>
      <c r="CX434" s="60">
        <v>18732131.035500001</v>
      </c>
      <c r="CY434" s="60" t="s">
        <v>544</v>
      </c>
      <c r="CZ434" s="60">
        <f t="shared" si="12"/>
        <v>4810.1991614883036</v>
      </c>
      <c r="DA434" s="60" t="str">
        <f t="shared" si="13"/>
        <v>N</v>
      </c>
    </row>
    <row r="435" spans="1:105">
      <c r="A435" s="13" t="s">
        <v>1119</v>
      </c>
      <c r="B435" s="13">
        <v>1384705</v>
      </c>
      <c r="C435" s="13">
        <v>2023</v>
      </c>
      <c r="D435" s="13" t="s">
        <v>1</v>
      </c>
      <c r="E435" s="13" t="s">
        <v>507</v>
      </c>
      <c r="F435" s="84" t="s">
        <v>1804</v>
      </c>
      <c r="G435" s="60" t="s">
        <v>1834</v>
      </c>
      <c r="H435" s="60" t="s">
        <v>1922</v>
      </c>
      <c r="I435" s="60" t="s">
        <v>1835</v>
      </c>
      <c r="J435" s="60" t="s">
        <v>2380</v>
      </c>
      <c r="K435" s="85">
        <v>1580226</v>
      </c>
      <c r="L435" s="60">
        <v>469904266000</v>
      </c>
      <c r="M435" s="60">
        <v>122945611.185</v>
      </c>
      <c r="N435" s="60">
        <v>11012057.049900001</v>
      </c>
      <c r="O435" s="60">
        <v>5612639.6383999996</v>
      </c>
      <c r="P435" s="60">
        <v>0.99753000000000003</v>
      </c>
      <c r="Q435" s="60">
        <v>11071870.2401</v>
      </c>
      <c r="R435" s="85">
        <v>1149</v>
      </c>
      <c r="S435" s="85">
        <v>103</v>
      </c>
      <c r="T435" s="60">
        <v>21288925.380800001</v>
      </c>
      <c r="U435" s="60" t="s">
        <v>544</v>
      </c>
      <c r="V435" s="60" t="s">
        <v>544</v>
      </c>
      <c r="W435" s="60" t="s">
        <v>1836</v>
      </c>
      <c r="X435" s="60">
        <v>18572770.396000002</v>
      </c>
      <c r="Y435" s="60">
        <v>44674791.702600002</v>
      </c>
      <c r="Z435" s="60">
        <v>-8.4147700000000007</v>
      </c>
      <c r="AA435" s="60">
        <v>31288824.280099999</v>
      </c>
      <c r="AB435" s="60">
        <v>131980133.6353</v>
      </c>
      <c r="AC435" s="60">
        <v>122945611.185</v>
      </c>
      <c r="AD435" s="60">
        <v>14.85</v>
      </c>
      <c r="AE435" s="60">
        <v>5345438.0016999999</v>
      </c>
      <c r="AF435" s="60">
        <v>7.4009200000000002</v>
      </c>
      <c r="AG435" s="60" t="s">
        <v>1837</v>
      </c>
      <c r="AH435" s="60" t="s">
        <v>544</v>
      </c>
      <c r="AI435" s="60">
        <v>17918921.5352</v>
      </c>
      <c r="AJ435" s="60">
        <v>835206.77359999996</v>
      </c>
      <c r="AK435" s="60">
        <v>19.967680000000001</v>
      </c>
      <c r="AL435" s="60">
        <v>75963615.982700005</v>
      </c>
      <c r="AM435" s="60">
        <v>7362405.1053999998</v>
      </c>
      <c r="AN435" s="60">
        <v>11865837.3642</v>
      </c>
      <c r="AO435" s="60">
        <v>9099106.1171000004</v>
      </c>
      <c r="AP435" s="60">
        <v>22407850.582199998</v>
      </c>
      <c r="AQ435" s="60">
        <v>122945611.185</v>
      </c>
      <c r="AR435" s="60">
        <v>10.24478</v>
      </c>
      <c r="AS435" s="60">
        <v>21271657.945599999</v>
      </c>
      <c r="AT435" s="60">
        <v>101308825.619</v>
      </c>
      <c r="AU435" s="85">
        <v>1384705</v>
      </c>
      <c r="AV435" s="60" t="s">
        <v>544</v>
      </c>
      <c r="AW435" s="60" t="s">
        <v>544</v>
      </c>
      <c r="AX435" s="60">
        <v>19416.020499999999</v>
      </c>
      <c r="AY435" s="60">
        <v>6180644.7752999999</v>
      </c>
      <c r="AZ435" s="60">
        <v>1797083.2683000001</v>
      </c>
      <c r="BA435" s="60" t="s">
        <v>544</v>
      </c>
      <c r="BB435" s="60" t="s">
        <v>1808</v>
      </c>
      <c r="BC435" s="60">
        <v>120632703.155</v>
      </c>
      <c r="BD435" s="60">
        <v>8908025.4113999996</v>
      </c>
      <c r="BE435" s="60" t="s">
        <v>544</v>
      </c>
      <c r="BF435" s="60" t="s">
        <v>544</v>
      </c>
      <c r="BG435" s="60">
        <v>7476894.9751000004</v>
      </c>
      <c r="BH435" s="60">
        <v>107489470.3943</v>
      </c>
      <c r="BI435" s="60">
        <v>-2304812.6359999999</v>
      </c>
      <c r="BJ435" s="60" t="s">
        <v>544</v>
      </c>
      <c r="BK435" s="60">
        <v>28972233.1481</v>
      </c>
      <c r="BL435" s="85" t="s">
        <v>2381</v>
      </c>
      <c r="BM435" s="60" t="s">
        <v>2382</v>
      </c>
      <c r="BN435" s="60">
        <v>12722095.406400001</v>
      </c>
      <c r="BO435" s="60">
        <v>100378528.25120001</v>
      </c>
      <c r="BP435" s="60">
        <v>98581444.982899994</v>
      </c>
      <c r="BQ435" s="60" t="s">
        <v>544</v>
      </c>
      <c r="BR435" s="60">
        <v>1891532.0603</v>
      </c>
      <c r="BS435" s="60">
        <v>3389929.8018999998</v>
      </c>
      <c r="BT435" s="60" t="s">
        <v>544</v>
      </c>
      <c r="BU435" s="60">
        <v>30438607.760200001</v>
      </c>
      <c r="BV435" s="60">
        <v>24323066.268199999</v>
      </c>
      <c r="BW435" s="60" t="s">
        <v>544</v>
      </c>
      <c r="BX435" s="60" t="s">
        <v>544</v>
      </c>
      <c r="BY435" s="60" t="s">
        <v>544</v>
      </c>
      <c r="BZ435" s="60">
        <v>139032.72020000001</v>
      </c>
      <c r="CA435" s="60" t="s">
        <v>544</v>
      </c>
      <c r="CB435" s="60" t="s">
        <v>544</v>
      </c>
      <c r="CC435" s="60">
        <v>4583994.2620999999</v>
      </c>
      <c r="CD435" s="60">
        <v>5161105.7687999997</v>
      </c>
      <c r="CE435" s="60">
        <v>-3290006.9841</v>
      </c>
      <c r="CF435" s="60">
        <v>22407850.582199998</v>
      </c>
      <c r="CG435" s="60" t="s">
        <v>544</v>
      </c>
      <c r="CH435" s="60">
        <v>9121957.7284999993</v>
      </c>
      <c r="CI435" s="60" t="s">
        <v>2380</v>
      </c>
      <c r="CJ435" s="60">
        <v>13.58</v>
      </c>
      <c r="CK435" s="60">
        <v>30438607.760200001</v>
      </c>
      <c r="CL435" s="60" t="s">
        <v>544</v>
      </c>
      <c r="CM435" s="85">
        <v>1580226</v>
      </c>
      <c r="CN435" s="60" t="s">
        <v>544</v>
      </c>
      <c r="CO435" s="60">
        <v>-2304812.6359999999</v>
      </c>
      <c r="CP435" s="60">
        <v>31294865.8024</v>
      </c>
      <c r="CQ435" s="60">
        <v>44674791.702600002</v>
      </c>
      <c r="CR435" s="60" t="s">
        <v>544</v>
      </c>
      <c r="CS435" s="60" t="s">
        <v>544</v>
      </c>
      <c r="CT435" s="60">
        <v>16425272.8159</v>
      </c>
      <c r="CU435" s="60">
        <v>12546960.3322</v>
      </c>
      <c r="CV435" s="60">
        <v>-3290006.9841</v>
      </c>
      <c r="CW435" s="60">
        <v>28972233.1481</v>
      </c>
      <c r="CX435" s="60">
        <v>18572770.396000002</v>
      </c>
      <c r="CY435" s="60" t="s">
        <v>544</v>
      </c>
      <c r="CZ435" s="60">
        <f t="shared" si="12"/>
        <v>3822.0499411965243</v>
      </c>
      <c r="DA435" s="60" t="str">
        <f t="shared" si="13"/>
        <v>N</v>
      </c>
    </row>
    <row r="436" spans="1:105">
      <c r="A436" s="13" t="s">
        <v>1120</v>
      </c>
      <c r="B436" s="13">
        <v>1202847</v>
      </c>
      <c r="C436" s="13">
        <v>2022</v>
      </c>
      <c r="D436" s="13" t="s">
        <v>12</v>
      </c>
      <c r="E436" s="13" t="s">
        <v>13</v>
      </c>
      <c r="F436" s="84" t="s">
        <v>1812</v>
      </c>
      <c r="G436" s="60" t="s">
        <v>1840</v>
      </c>
      <c r="H436" s="60" t="s">
        <v>545</v>
      </c>
      <c r="I436" s="60" t="s">
        <v>540</v>
      </c>
      <c r="J436" s="60" t="s">
        <v>1712</v>
      </c>
      <c r="K436" s="85">
        <v>1012744</v>
      </c>
      <c r="L436" s="60">
        <v>1531794000</v>
      </c>
      <c r="M436" s="60">
        <v>1531794000</v>
      </c>
      <c r="N436" s="60">
        <v>6194000</v>
      </c>
      <c r="O436" s="60">
        <v>2210000</v>
      </c>
      <c r="P436" s="60">
        <v>-0.46</v>
      </c>
      <c r="Q436" s="60" t="s">
        <v>544</v>
      </c>
      <c r="R436" s="85">
        <v>60</v>
      </c>
      <c r="S436" s="85" t="s">
        <v>544</v>
      </c>
      <c r="T436" s="60">
        <v>437616000</v>
      </c>
      <c r="U436" s="60" t="s">
        <v>544</v>
      </c>
      <c r="V436" s="60">
        <v>340606000</v>
      </c>
      <c r="W436" s="60" t="s">
        <v>1841</v>
      </c>
      <c r="X436" s="60">
        <v>43214000</v>
      </c>
      <c r="Y436" s="60">
        <v>1251133000</v>
      </c>
      <c r="Z436" s="60">
        <v>14.42</v>
      </c>
      <c r="AA436" s="60" t="s">
        <v>544</v>
      </c>
      <c r="AB436" s="60">
        <v>1364193000</v>
      </c>
      <c r="AC436" s="60">
        <v>1531794000</v>
      </c>
      <c r="AD436" s="60">
        <v>9.48</v>
      </c>
      <c r="AE436" s="60">
        <v>254346000</v>
      </c>
      <c r="AF436" s="60">
        <v>3.17</v>
      </c>
      <c r="AG436" s="60" t="s">
        <v>1842</v>
      </c>
      <c r="AH436" s="60">
        <v>4000</v>
      </c>
      <c r="AI436" s="60">
        <v>145514000</v>
      </c>
      <c r="AJ436" s="60">
        <v>159411000</v>
      </c>
      <c r="AK436" s="60">
        <v>2.92</v>
      </c>
      <c r="AL436" s="60">
        <v>1282133000</v>
      </c>
      <c r="AM436" s="60">
        <v>2486000</v>
      </c>
      <c r="AN436" s="60">
        <v>6952000</v>
      </c>
      <c r="AO436" s="60">
        <v>8673000</v>
      </c>
      <c r="AP436" s="60">
        <v>133444000</v>
      </c>
      <c r="AQ436" s="60">
        <v>1531794000</v>
      </c>
      <c r="AR436" s="60">
        <v>0.51</v>
      </c>
      <c r="AS436" s="60">
        <v>145155000</v>
      </c>
      <c r="AT436" s="60">
        <v>438551000</v>
      </c>
      <c r="AU436" s="85">
        <v>1202847</v>
      </c>
      <c r="AV436" s="60" t="s">
        <v>544</v>
      </c>
      <c r="AW436" s="60" t="s">
        <v>544</v>
      </c>
      <c r="AX436" s="60">
        <v>833000</v>
      </c>
      <c r="AY436" s="60">
        <v>413757000</v>
      </c>
      <c r="AZ436" s="60">
        <v>163831000</v>
      </c>
      <c r="BA436" s="60">
        <v>32113000</v>
      </c>
      <c r="BB436" s="60" t="s">
        <v>1808</v>
      </c>
      <c r="BC436" s="60">
        <v>1535590000</v>
      </c>
      <c r="BD436" s="60">
        <v>8458000</v>
      </c>
      <c r="BE436" s="60">
        <v>32076000</v>
      </c>
      <c r="BF436" s="60" t="s">
        <v>544</v>
      </c>
      <c r="BG436" s="60" t="s">
        <v>544</v>
      </c>
      <c r="BH436" s="60">
        <v>1225027000</v>
      </c>
      <c r="BI436" s="60">
        <v>6542000</v>
      </c>
      <c r="BJ436" s="60">
        <v>340606000</v>
      </c>
      <c r="BK436" s="60">
        <v>19253000</v>
      </c>
      <c r="BL436" s="85" t="s">
        <v>544</v>
      </c>
      <c r="BM436" s="60" t="s">
        <v>544</v>
      </c>
      <c r="BN436" s="60">
        <v>3520000</v>
      </c>
      <c r="BO436" s="60">
        <v>1430492000</v>
      </c>
      <c r="BP436" s="60">
        <v>1216569000</v>
      </c>
      <c r="BQ436" s="60">
        <v>39892000</v>
      </c>
      <c r="BR436" s="60" t="s">
        <v>544</v>
      </c>
      <c r="BS436" s="60">
        <v>70515000</v>
      </c>
      <c r="BT436" s="60" t="s">
        <v>544</v>
      </c>
      <c r="BU436" s="60">
        <v>44602000</v>
      </c>
      <c r="BV436" s="60" t="s">
        <v>544</v>
      </c>
      <c r="BW436" s="60">
        <v>32113000</v>
      </c>
      <c r="BX436" s="60">
        <v>145514000</v>
      </c>
      <c r="BY436" s="60" t="s">
        <v>544</v>
      </c>
      <c r="BZ436" s="60">
        <v>5000</v>
      </c>
      <c r="CA436" s="60" t="s">
        <v>544</v>
      </c>
      <c r="CB436" s="60" t="s">
        <v>1898</v>
      </c>
      <c r="CC436" s="60">
        <v>5186000</v>
      </c>
      <c r="CD436" s="60">
        <v>17117000</v>
      </c>
      <c r="CE436" s="60">
        <v>25350000</v>
      </c>
      <c r="CF436" s="60">
        <v>133444000</v>
      </c>
      <c r="CG436" s="60">
        <v>5564000</v>
      </c>
      <c r="CH436" s="60">
        <v>298000</v>
      </c>
      <c r="CI436" s="60" t="s">
        <v>1712</v>
      </c>
      <c r="CJ436" s="60">
        <v>10.67</v>
      </c>
      <c r="CK436" s="60">
        <v>50166000</v>
      </c>
      <c r="CL436" s="60" t="s">
        <v>544</v>
      </c>
      <c r="CM436" s="85">
        <v>1012744</v>
      </c>
      <c r="CN436" s="60">
        <v>-385000</v>
      </c>
      <c r="CO436" s="60">
        <v>6542000</v>
      </c>
      <c r="CP436" s="60">
        <v>46734000</v>
      </c>
      <c r="CQ436" s="60">
        <v>1251133000</v>
      </c>
      <c r="CR436" s="60" t="s">
        <v>544</v>
      </c>
      <c r="CS436" s="60">
        <v>-385000</v>
      </c>
      <c r="CT436" s="60">
        <v>8941000</v>
      </c>
      <c r="CU436" s="60">
        <v>10312000</v>
      </c>
      <c r="CV436" s="60">
        <v>25350000</v>
      </c>
      <c r="CW436" s="60">
        <v>19253000</v>
      </c>
      <c r="CX436" s="60">
        <v>43214000</v>
      </c>
      <c r="CY436" s="60">
        <v>10.67</v>
      </c>
      <c r="CZ436" s="60">
        <f t="shared" si="12"/>
        <v>1</v>
      </c>
      <c r="DA436" s="60" t="str">
        <f t="shared" si="13"/>
        <v>N: parent data from row 1399</v>
      </c>
    </row>
    <row r="437" spans="1:105">
      <c r="A437" s="13" t="s">
        <v>1120</v>
      </c>
      <c r="B437" s="13">
        <v>1202847</v>
      </c>
      <c r="C437" s="13">
        <v>2023</v>
      </c>
      <c r="D437" s="13" t="s">
        <v>12</v>
      </c>
      <c r="E437" s="13" t="s">
        <v>13</v>
      </c>
      <c r="F437" s="84" t="s">
        <v>1804</v>
      </c>
      <c r="G437" s="60" t="s">
        <v>1840</v>
      </c>
      <c r="H437" s="60" t="s">
        <v>1827</v>
      </c>
      <c r="I437" s="60" t="s">
        <v>540</v>
      </c>
      <c r="J437" s="60" t="s">
        <v>1712</v>
      </c>
      <c r="K437" s="85">
        <v>1012744</v>
      </c>
      <c r="L437" s="60">
        <v>1632636000</v>
      </c>
      <c r="M437" s="60">
        <v>1632636000</v>
      </c>
      <c r="N437" s="60">
        <v>7710000</v>
      </c>
      <c r="O437" s="60">
        <v>1819000</v>
      </c>
      <c r="P437" s="60">
        <v>-0.7</v>
      </c>
      <c r="Q437" s="60" t="s">
        <v>544</v>
      </c>
      <c r="R437" s="85">
        <v>58</v>
      </c>
      <c r="S437" s="85" t="s">
        <v>544</v>
      </c>
      <c r="T437" s="60">
        <v>504172000</v>
      </c>
      <c r="U437" s="60" t="s">
        <v>544</v>
      </c>
      <c r="V437" s="60">
        <v>312014000</v>
      </c>
      <c r="W437" s="60" t="s">
        <v>1841</v>
      </c>
      <c r="X437" s="60">
        <v>62305000</v>
      </c>
      <c r="Y437" s="60">
        <v>1329145000</v>
      </c>
      <c r="Z437" s="60">
        <v>20.350000000000001</v>
      </c>
      <c r="AA437" s="60">
        <v>5000000</v>
      </c>
      <c r="AB437" s="60">
        <v>1437864000</v>
      </c>
      <c r="AC437" s="60">
        <v>1632636000</v>
      </c>
      <c r="AD437" s="60">
        <v>10.01</v>
      </c>
      <c r="AE437" s="60">
        <v>241911000</v>
      </c>
      <c r="AF437" s="60">
        <v>3.06</v>
      </c>
      <c r="AG437" s="60" t="s">
        <v>1842</v>
      </c>
      <c r="AH437" s="60">
        <v>4000</v>
      </c>
      <c r="AI437" s="60">
        <v>170670000</v>
      </c>
      <c r="AJ437" s="60">
        <v>175632000</v>
      </c>
      <c r="AK437" s="60">
        <v>3.79</v>
      </c>
      <c r="AL437" s="60">
        <v>1334145000</v>
      </c>
      <c r="AM437" s="60">
        <v>4955000</v>
      </c>
      <c r="AN437" s="60">
        <v>31069000</v>
      </c>
      <c r="AO437" s="60">
        <v>7075000</v>
      </c>
      <c r="AP437" s="60">
        <v>160397000</v>
      </c>
      <c r="AQ437" s="60">
        <v>1632636000</v>
      </c>
      <c r="AR437" s="60">
        <v>0.61</v>
      </c>
      <c r="AS437" s="60">
        <v>170521000</v>
      </c>
      <c r="AT437" s="60">
        <v>504172000</v>
      </c>
      <c r="AU437" s="85">
        <v>1202847</v>
      </c>
      <c r="AV437" s="60" t="s">
        <v>544</v>
      </c>
      <c r="AW437" s="60" t="s">
        <v>544</v>
      </c>
      <c r="AX437" s="60">
        <v>1181000</v>
      </c>
      <c r="AY437" s="60">
        <v>417543000</v>
      </c>
      <c r="AZ437" s="60">
        <v>208121000</v>
      </c>
      <c r="BA437" s="60">
        <v>23599000</v>
      </c>
      <c r="BB437" s="60" t="s">
        <v>1808</v>
      </c>
      <c r="BC437" s="60">
        <v>1705591000</v>
      </c>
      <c r="BD437" s="60">
        <v>9763000</v>
      </c>
      <c r="BE437" s="60">
        <v>23563000</v>
      </c>
      <c r="BF437" s="60" t="s">
        <v>544</v>
      </c>
      <c r="BG437" s="60" t="s">
        <v>544</v>
      </c>
      <c r="BH437" s="60">
        <v>1257328000</v>
      </c>
      <c r="BI437" s="60">
        <v>31158000</v>
      </c>
      <c r="BJ437" s="60">
        <v>312014000</v>
      </c>
      <c r="BK437" s="60">
        <v>23938000</v>
      </c>
      <c r="BL437" s="85" t="s">
        <v>544</v>
      </c>
      <c r="BM437" s="60" t="s">
        <v>544</v>
      </c>
      <c r="BN437" s="60">
        <v>4602000</v>
      </c>
      <c r="BO437" s="60">
        <v>1507823000</v>
      </c>
      <c r="BP437" s="60">
        <v>1247565000</v>
      </c>
      <c r="BQ437" s="60">
        <v>42830000</v>
      </c>
      <c r="BR437" s="60" t="s">
        <v>544</v>
      </c>
      <c r="BS437" s="60">
        <v>96377000</v>
      </c>
      <c r="BT437" s="60" t="s">
        <v>544</v>
      </c>
      <c r="BU437" s="60">
        <v>81603000</v>
      </c>
      <c r="BV437" s="60" t="s">
        <v>544</v>
      </c>
      <c r="BW437" s="60">
        <v>23599000</v>
      </c>
      <c r="BX437" s="60">
        <v>170670000</v>
      </c>
      <c r="BY437" s="60" t="s">
        <v>544</v>
      </c>
      <c r="BZ437" s="60">
        <v>34000</v>
      </c>
      <c r="CA437" s="60" t="s">
        <v>544</v>
      </c>
      <c r="CB437" s="60" t="s">
        <v>1898</v>
      </c>
      <c r="CC437" s="60">
        <v>27604000</v>
      </c>
      <c r="CD437" s="60">
        <v>15321000</v>
      </c>
      <c r="CE437" s="60">
        <v>40775000</v>
      </c>
      <c r="CF437" s="60">
        <v>160397000</v>
      </c>
      <c r="CG437" s="60">
        <v>11771000</v>
      </c>
      <c r="CH437" s="60">
        <v>514000</v>
      </c>
      <c r="CI437" s="60" t="s">
        <v>1712</v>
      </c>
      <c r="CJ437" s="60">
        <v>11.87</v>
      </c>
      <c r="CK437" s="60">
        <v>93374000</v>
      </c>
      <c r="CL437" s="60" t="s">
        <v>544</v>
      </c>
      <c r="CM437" s="85">
        <v>1012744</v>
      </c>
      <c r="CN437" s="60">
        <v>14000</v>
      </c>
      <c r="CO437" s="60">
        <v>31158000</v>
      </c>
      <c r="CP437" s="60">
        <v>66907000</v>
      </c>
      <c r="CQ437" s="60">
        <v>1329145000</v>
      </c>
      <c r="CR437" s="60" t="s">
        <v>544</v>
      </c>
      <c r="CS437" s="60">
        <v>14000</v>
      </c>
      <c r="CT437" s="60">
        <v>10567000</v>
      </c>
      <c r="CU437" s="60">
        <v>13371000</v>
      </c>
      <c r="CV437" s="60">
        <v>40775000</v>
      </c>
      <c r="CW437" s="60">
        <v>23938000</v>
      </c>
      <c r="CX437" s="60">
        <v>62305000</v>
      </c>
      <c r="CY437" s="60">
        <v>11.87</v>
      </c>
      <c r="CZ437" s="60">
        <f t="shared" si="12"/>
        <v>1</v>
      </c>
      <c r="DA437" s="60" t="str">
        <f t="shared" si="13"/>
        <v>N: parent data from row 1399</v>
      </c>
    </row>
    <row r="438" spans="1:105">
      <c r="A438" s="13" t="s">
        <v>1012</v>
      </c>
      <c r="B438" s="13">
        <v>1002059</v>
      </c>
      <c r="C438" s="13">
        <v>2022</v>
      </c>
      <c r="D438" s="13" t="s">
        <v>10</v>
      </c>
      <c r="E438" s="13" t="s">
        <v>507</v>
      </c>
      <c r="F438" s="84" t="s">
        <v>1970</v>
      </c>
      <c r="G438" s="60" t="s">
        <v>2005</v>
      </c>
      <c r="H438" s="60" t="s">
        <v>2383</v>
      </c>
      <c r="I438" s="60" t="s">
        <v>2007</v>
      </c>
      <c r="J438" s="60" t="s">
        <v>1012</v>
      </c>
      <c r="K438" s="85">
        <v>1002059</v>
      </c>
      <c r="L438" s="60">
        <v>253562700000</v>
      </c>
      <c r="M438" s="60">
        <v>3344841042.0566001</v>
      </c>
      <c r="N438" s="60">
        <v>38190354.1052</v>
      </c>
      <c r="O438" s="60">
        <v>-1229436.2897999999</v>
      </c>
      <c r="P438" s="60">
        <v>-0.67</v>
      </c>
      <c r="Q438" s="60" t="s">
        <v>544</v>
      </c>
      <c r="R438" s="85">
        <v>4663</v>
      </c>
      <c r="S438" s="85">
        <v>603</v>
      </c>
      <c r="T438" s="60">
        <v>514246025.78780001</v>
      </c>
      <c r="U438" s="60">
        <v>7550743.9085999997</v>
      </c>
      <c r="V438" s="60">
        <v>50381824.266500004</v>
      </c>
      <c r="W438" s="60" t="s">
        <v>2008</v>
      </c>
      <c r="X438" s="60">
        <v>152136145.17449999</v>
      </c>
      <c r="Y438" s="60">
        <v>2648800699.3094001</v>
      </c>
      <c r="Z438" s="60">
        <v>18.89</v>
      </c>
      <c r="AA438" s="60">
        <v>264775989.97040001</v>
      </c>
      <c r="AB438" s="60">
        <v>1314623560.9617</v>
      </c>
      <c r="AC438" s="60">
        <v>3344841042.0566001</v>
      </c>
      <c r="AD438" s="60">
        <v>9.1199999999999992</v>
      </c>
      <c r="AE438" s="60">
        <v>314048419.47320002</v>
      </c>
      <c r="AF438" s="60">
        <v>8.18</v>
      </c>
      <c r="AG438" s="60" t="s">
        <v>2009</v>
      </c>
      <c r="AH438" s="60" t="s">
        <v>544</v>
      </c>
      <c r="AI438" s="60">
        <v>320072921.1207</v>
      </c>
      <c r="AJ438" s="60">
        <v>33240949.6424</v>
      </c>
      <c r="AK438" s="60">
        <v>5.26</v>
      </c>
      <c r="AL438" s="60">
        <v>2927890651.9198999</v>
      </c>
      <c r="AM438" s="60">
        <v>43871879.963699996</v>
      </c>
      <c r="AN438" s="60">
        <v>116745001.1627</v>
      </c>
      <c r="AO438" s="60">
        <v>197598905.14410001</v>
      </c>
      <c r="AP438" s="60">
        <v>349756156.52100003</v>
      </c>
      <c r="AQ438" s="60">
        <v>3344841042.0566001</v>
      </c>
      <c r="AR438" s="60">
        <v>1.79</v>
      </c>
      <c r="AS438" s="60">
        <v>321750864.21149999</v>
      </c>
      <c r="AT438" s="60">
        <v>1688502787.6882999</v>
      </c>
      <c r="AU438" s="85">
        <v>1002059</v>
      </c>
      <c r="AV438" s="60" t="s">
        <v>544</v>
      </c>
      <c r="AW438" s="60" t="s">
        <v>544</v>
      </c>
      <c r="AX438" s="60">
        <v>3374354.1087000002</v>
      </c>
      <c r="AY438" s="60">
        <v>347289369.11549997</v>
      </c>
      <c r="AZ438" s="60">
        <v>859079160.59899998</v>
      </c>
      <c r="BA438" s="60">
        <v>46846535.364500001</v>
      </c>
      <c r="BB438" s="60" t="s">
        <v>1808</v>
      </c>
      <c r="BC438" s="60">
        <v>3511157916.9685998</v>
      </c>
      <c r="BD438" s="60">
        <v>46846535.364500001</v>
      </c>
      <c r="BE438" s="60" t="s">
        <v>544</v>
      </c>
      <c r="BF438" s="60">
        <v>65850032.350400001</v>
      </c>
      <c r="BG438" s="60">
        <v>9438429.8858000003</v>
      </c>
      <c r="BH438" s="60">
        <v>2133020516.4347</v>
      </c>
      <c r="BI438" s="60">
        <v>60481142.1149</v>
      </c>
      <c r="BJ438" s="60">
        <v>50381824.266500004</v>
      </c>
      <c r="BK438" s="60">
        <v>103752814.4478</v>
      </c>
      <c r="BL438" s="85" t="s">
        <v>544</v>
      </c>
      <c r="BM438" s="60" t="s">
        <v>544</v>
      </c>
      <c r="BN438" s="60">
        <v>32503551.695999999</v>
      </c>
      <c r="BO438" s="60">
        <v>3021104875.6817999</v>
      </c>
      <c r="BP438" s="60">
        <v>2086173981.0702</v>
      </c>
      <c r="BQ438" s="60">
        <v>10001701.6623</v>
      </c>
      <c r="BR438" s="60" t="s">
        <v>544</v>
      </c>
      <c r="BS438" s="60">
        <v>70353568.287499994</v>
      </c>
      <c r="BT438" s="60">
        <v>14313962.6402</v>
      </c>
      <c r="BU438" s="60">
        <v>210703218.55919999</v>
      </c>
      <c r="BV438" s="60">
        <v>810220940.31830001</v>
      </c>
      <c r="BW438" s="60">
        <v>46842577.951499999</v>
      </c>
      <c r="BX438" s="60">
        <v>320072921.1207</v>
      </c>
      <c r="BY438" s="60" t="s">
        <v>544</v>
      </c>
      <c r="BZ438" s="60" t="s">
        <v>544</v>
      </c>
      <c r="CA438" s="60" t="s">
        <v>544</v>
      </c>
      <c r="CB438" s="60" t="s">
        <v>544</v>
      </c>
      <c r="CC438" s="60">
        <v>107021637.54449999</v>
      </c>
      <c r="CD438" s="60">
        <v>33484990.1076</v>
      </c>
      <c r="CE438" s="60">
        <v>81025391.876000002</v>
      </c>
      <c r="CF438" s="60">
        <v>349756156.52100003</v>
      </c>
      <c r="CG438" s="60">
        <v>58177927.777999997</v>
      </c>
      <c r="CH438" s="60">
        <v>13852264.4627</v>
      </c>
      <c r="CI438" s="60" t="s">
        <v>1012</v>
      </c>
      <c r="CJ438" s="60">
        <v>24.35</v>
      </c>
      <c r="CK438" s="60">
        <v>268881146.33719999</v>
      </c>
      <c r="CL438" s="60">
        <v>147.81</v>
      </c>
      <c r="CM438" s="85">
        <v>1002059</v>
      </c>
      <c r="CN438" s="60" t="s">
        <v>544</v>
      </c>
      <c r="CO438" s="60">
        <v>60481142.1149</v>
      </c>
      <c r="CP438" s="60">
        <v>184639696.8705</v>
      </c>
      <c r="CQ438" s="60">
        <v>2648800699.3094001</v>
      </c>
      <c r="CR438" s="60" t="s">
        <v>544</v>
      </c>
      <c r="CS438" s="60" t="s">
        <v>544</v>
      </c>
      <c r="CT438" s="60">
        <v>63701157.118500002</v>
      </c>
      <c r="CU438" s="60">
        <v>40051657.329300001</v>
      </c>
      <c r="CV438" s="60">
        <v>81025391.876000002</v>
      </c>
      <c r="CW438" s="60">
        <v>103752814.4478</v>
      </c>
      <c r="CX438" s="60">
        <v>152136145.17449999</v>
      </c>
      <c r="CY438" s="60">
        <v>24.35</v>
      </c>
      <c r="CZ438" s="60">
        <f t="shared" si="12"/>
        <v>75.807100191552038</v>
      </c>
      <c r="DA438" s="60" t="str">
        <f t="shared" si="13"/>
        <v>Y</v>
      </c>
    </row>
    <row r="439" spans="1:105">
      <c r="A439" s="13" t="s">
        <v>1012</v>
      </c>
      <c r="B439" s="13">
        <v>1002059</v>
      </c>
      <c r="C439" s="13">
        <v>2023</v>
      </c>
      <c r="D439" s="13" t="s">
        <v>10</v>
      </c>
      <c r="E439" s="13" t="s">
        <v>507</v>
      </c>
      <c r="F439" s="84" t="s">
        <v>1966</v>
      </c>
      <c r="G439" s="60" t="s">
        <v>2005</v>
      </c>
      <c r="H439" s="60" t="s">
        <v>2383</v>
      </c>
      <c r="I439" s="60" t="s">
        <v>2007</v>
      </c>
      <c r="J439" s="60" t="s">
        <v>1012</v>
      </c>
      <c r="K439" s="85">
        <v>1002059</v>
      </c>
      <c r="L439" s="60">
        <v>291622800000</v>
      </c>
      <c r="M439" s="60">
        <v>3546993389.4485998</v>
      </c>
      <c r="N439" s="60">
        <v>31935040.207199998</v>
      </c>
      <c r="O439" s="60">
        <v>-5279936.3779999996</v>
      </c>
      <c r="P439" s="60">
        <v>-0.74</v>
      </c>
      <c r="Q439" s="60">
        <v>140772761.21810001</v>
      </c>
      <c r="R439" s="85">
        <v>6841</v>
      </c>
      <c r="S439" s="85">
        <v>703</v>
      </c>
      <c r="T439" s="60">
        <v>401014877.6049</v>
      </c>
      <c r="U439" s="60">
        <v>845324.99029999995</v>
      </c>
      <c r="V439" s="60">
        <v>56357026.508299999</v>
      </c>
      <c r="W439" s="60" t="s">
        <v>2008</v>
      </c>
      <c r="X439" s="60">
        <v>162235501.90580001</v>
      </c>
      <c r="Y439" s="60">
        <v>2865970386.2244</v>
      </c>
      <c r="Z439" s="60">
        <v>18.8</v>
      </c>
      <c r="AA439" s="60">
        <v>95232245.700200006</v>
      </c>
      <c r="AB439" s="60">
        <v>1422950759.7746999</v>
      </c>
      <c r="AC439" s="60">
        <v>3546993389.4485998</v>
      </c>
      <c r="AD439" s="60">
        <v>9.98</v>
      </c>
      <c r="AE439" s="60">
        <v>331932973.32980001</v>
      </c>
      <c r="AF439" s="60">
        <v>6.3</v>
      </c>
      <c r="AG439" s="60" t="s">
        <v>2009</v>
      </c>
      <c r="AH439" s="60" t="s">
        <v>544</v>
      </c>
      <c r="AI439" s="60">
        <v>368048419.28009999</v>
      </c>
      <c r="AJ439" s="60">
        <v>22984325.670200001</v>
      </c>
      <c r="AK439" s="60">
        <v>5.54</v>
      </c>
      <c r="AL439" s="60">
        <v>3075861540.5661001</v>
      </c>
      <c r="AM439" s="60">
        <v>58171738.573700003</v>
      </c>
      <c r="AN439" s="60">
        <v>119902356.171</v>
      </c>
      <c r="AO439" s="60">
        <v>186971292.3039</v>
      </c>
      <c r="AP439" s="60">
        <v>389655899.06690001</v>
      </c>
      <c r="AQ439" s="60">
        <v>3546993389.4485998</v>
      </c>
      <c r="AR439" s="60">
        <v>1.26</v>
      </c>
      <c r="AS439" s="60">
        <v>363979912.6724</v>
      </c>
      <c r="AT439" s="60">
        <v>2100453805.4136</v>
      </c>
      <c r="AU439" s="85">
        <v>1002059</v>
      </c>
      <c r="AV439" s="60" t="s">
        <v>544</v>
      </c>
      <c r="AW439" s="60" t="s">
        <v>544</v>
      </c>
      <c r="AX439" s="60">
        <v>1791602.4613999999</v>
      </c>
      <c r="AY439" s="60">
        <v>354917298.99989998</v>
      </c>
      <c r="AZ439" s="60">
        <v>711373211.11160004</v>
      </c>
      <c r="BA439" s="60">
        <v>22788502.183200002</v>
      </c>
      <c r="BB439" s="60" t="s">
        <v>1808</v>
      </c>
      <c r="BC439" s="60">
        <v>3687520459.0868001</v>
      </c>
      <c r="BD439" s="60">
        <v>22788502.183200002</v>
      </c>
      <c r="BE439" s="60" t="s">
        <v>544</v>
      </c>
      <c r="BF439" s="60" t="s">
        <v>544</v>
      </c>
      <c r="BG439" s="60">
        <v>11829684.683700001</v>
      </c>
      <c r="BH439" s="60">
        <v>2534516633.105</v>
      </c>
      <c r="BI439" s="60">
        <v>66575120.383199997</v>
      </c>
      <c r="BJ439" s="60">
        <v>56357026.508299999</v>
      </c>
      <c r="BK439" s="60">
        <v>114921628.35079999</v>
      </c>
      <c r="BL439" s="85" t="s">
        <v>544</v>
      </c>
      <c r="BM439" s="60" t="s">
        <v>544</v>
      </c>
      <c r="BN439" s="60">
        <v>38404513.046300001</v>
      </c>
      <c r="BO439" s="60">
        <v>3259528159.4909</v>
      </c>
      <c r="BP439" s="60">
        <v>2511728130.9218001</v>
      </c>
      <c r="BQ439" s="60">
        <v>36426817.457599998</v>
      </c>
      <c r="BR439" s="60" t="s">
        <v>544</v>
      </c>
      <c r="BS439" s="60">
        <v>48157982.250299998</v>
      </c>
      <c r="BT439" s="60">
        <v>114658908.6416</v>
      </c>
      <c r="BU439" s="60">
        <v>229652298.3944</v>
      </c>
      <c r="BV439" s="60">
        <v>1118313877.7128999</v>
      </c>
      <c r="BW439" s="60">
        <v>23633827.173500001</v>
      </c>
      <c r="BX439" s="60">
        <v>368048419.28009999</v>
      </c>
      <c r="BY439" s="60" t="s">
        <v>544</v>
      </c>
      <c r="BZ439" s="60">
        <v>296775.96779999998</v>
      </c>
      <c r="CA439" s="60" t="s">
        <v>544</v>
      </c>
      <c r="CB439" s="60" t="s">
        <v>544</v>
      </c>
      <c r="CC439" s="60">
        <v>111545193.5696</v>
      </c>
      <c r="CD439" s="60">
        <v>34821308.123599999</v>
      </c>
      <c r="CE439" s="60">
        <v>89228613.827000007</v>
      </c>
      <c r="CF439" s="60">
        <v>389655899.06690001</v>
      </c>
      <c r="CG439" s="60">
        <v>52485559.682400003</v>
      </c>
      <c r="CH439" s="60">
        <v>-86035839.583199993</v>
      </c>
      <c r="CI439" s="60" t="s">
        <v>1012</v>
      </c>
      <c r="CJ439" s="60">
        <v>25.87</v>
      </c>
      <c r="CK439" s="60">
        <v>282137858.07679999</v>
      </c>
      <c r="CL439" s="60">
        <v>118.53</v>
      </c>
      <c r="CM439" s="85">
        <v>1002059</v>
      </c>
      <c r="CN439" s="60" t="s">
        <v>544</v>
      </c>
      <c r="CO439" s="60">
        <v>66575120.383199997</v>
      </c>
      <c r="CP439" s="60">
        <v>200640014.95199999</v>
      </c>
      <c r="CQ439" s="60">
        <v>2865970386.2244</v>
      </c>
      <c r="CR439" s="60" t="s">
        <v>544</v>
      </c>
      <c r="CS439" s="60" t="s">
        <v>544</v>
      </c>
      <c r="CT439" s="60">
        <v>68110084.610100001</v>
      </c>
      <c r="CU439" s="60">
        <v>46811543.740699999</v>
      </c>
      <c r="CV439" s="60">
        <v>89228613.827000007</v>
      </c>
      <c r="CW439" s="60">
        <v>114921628.35079999</v>
      </c>
      <c r="CX439" s="60">
        <v>162235501.90580001</v>
      </c>
      <c r="CY439" s="60">
        <v>25.87</v>
      </c>
      <c r="CZ439" s="60">
        <f t="shared" si="12"/>
        <v>82.216899774187183</v>
      </c>
      <c r="DA439" s="60" t="str">
        <f t="shared" si="13"/>
        <v>Y</v>
      </c>
    </row>
    <row r="440" spans="1:105">
      <c r="A440" s="13" t="s">
        <v>1013</v>
      </c>
      <c r="B440" s="13">
        <v>111779</v>
      </c>
      <c r="C440" s="13">
        <v>2022</v>
      </c>
      <c r="D440" s="13" t="s">
        <v>1</v>
      </c>
      <c r="E440" s="13" t="s">
        <v>13</v>
      </c>
      <c r="F440" s="84" t="s">
        <v>1812</v>
      </c>
      <c r="G440" s="60" t="s">
        <v>2062</v>
      </c>
      <c r="H440" s="60" t="s">
        <v>2089</v>
      </c>
      <c r="I440" s="60" t="s">
        <v>2064</v>
      </c>
      <c r="J440" s="60" t="s">
        <v>1014</v>
      </c>
      <c r="K440" s="85">
        <v>115353</v>
      </c>
      <c r="L440" s="60">
        <v>5537173000000</v>
      </c>
      <c r="M440" s="60">
        <v>180316953459.10001</v>
      </c>
      <c r="N440" s="60">
        <v>1236908950.3</v>
      </c>
      <c r="O440" s="60">
        <v>278624463</v>
      </c>
      <c r="P440" s="60">
        <v>-0.17</v>
      </c>
      <c r="Q440" s="60">
        <v>12009639196.799999</v>
      </c>
      <c r="R440" s="85">
        <v>17767</v>
      </c>
      <c r="S440" s="85" t="s">
        <v>544</v>
      </c>
      <c r="T440" s="60">
        <v>19819232797.599998</v>
      </c>
      <c r="U440" s="60">
        <v>8078318363.5</v>
      </c>
      <c r="V440" s="60" t="s">
        <v>544</v>
      </c>
      <c r="W440" s="60" t="s">
        <v>2065</v>
      </c>
      <c r="X440" s="60">
        <v>2477139510.6999998</v>
      </c>
      <c r="Y440" s="60">
        <v>150274065575.29999</v>
      </c>
      <c r="Z440" s="60">
        <v>11.1</v>
      </c>
      <c r="AA440" s="60">
        <v>627621467.5</v>
      </c>
      <c r="AB440" s="60">
        <v>91644685536.899994</v>
      </c>
      <c r="AC440" s="60">
        <v>180316953459.10001</v>
      </c>
      <c r="AD440" s="60">
        <v>5.89</v>
      </c>
      <c r="AE440" s="60">
        <v>16080793298.4</v>
      </c>
      <c r="AF440" s="60">
        <v>13.39</v>
      </c>
      <c r="AG440" s="60" t="s">
        <v>2066</v>
      </c>
      <c r="AH440" s="60">
        <v>695128306.20000005</v>
      </c>
      <c r="AI440" s="60">
        <v>11256838622.700001</v>
      </c>
      <c r="AJ440" s="60">
        <v>33758206372.200001</v>
      </c>
      <c r="AK440" s="60">
        <v>1.54</v>
      </c>
      <c r="AL440" s="60">
        <v>158439657613.5</v>
      </c>
      <c r="AM440" s="60">
        <v>3881301294.3000002</v>
      </c>
      <c r="AN440" s="60">
        <v>1021199688.6</v>
      </c>
      <c r="AO440" s="60">
        <v>2706591119.6999998</v>
      </c>
      <c r="AP440" s="60">
        <v>11756154762.4</v>
      </c>
      <c r="AQ440" s="60">
        <v>180316953459.10001</v>
      </c>
      <c r="AR440" s="60">
        <v>1.1299999999999999</v>
      </c>
      <c r="AS440" s="60">
        <v>11629705628.5</v>
      </c>
      <c r="AT440" s="60">
        <v>59746092297.099998</v>
      </c>
      <c r="AU440" s="85">
        <v>111779</v>
      </c>
      <c r="AV440" s="60" t="s">
        <v>544</v>
      </c>
      <c r="AW440" s="60">
        <v>4360166737.1999998</v>
      </c>
      <c r="AX440" s="60">
        <v>39598801.700000003</v>
      </c>
      <c r="AY440" s="60">
        <v>53257294581.699997</v>
      </c>
      <c r="AZ440" s="60">
        <v>44437149983.099998</v>
      </c>
      <c r="BA440" s="60" t="s">
        <v>544</v>
      </c>
      <c r="BB440" s="60" t="s">
        <v>1808</v>
      </c>
      <c r="BC440" s="60">
        <v>190968510069.79999</v>
      </c>
      <c r="BD440" s="60">
        <v>1749283576.5</v>
      </c>
      <c r="BE440" s="60" t="s">
        <v>544</v>
      </c>
      <c r="BF440" s="60">
        <v>330239677.39999998</v>
      </c>
      <c r="BG440" s="60">
        <v>1131561809.4000001</v>
      </c>
      <c r="BH440" s="60">
        <v>109585091967.8</v>
      </c>
      <c r="BI440" s="60">
        <v>1114074509.5999999</v>
      </c>
      <c r="BJ440" s="60" t="s">
        <v>544</v>
      </c>
      <c r="BK440" s="60">
        <v>2056499937.4000001</v>
      </c>
      <c r="BL440" s="85" t="s">
        <v>2384</v>
      </c>
      <c r="BM440" s="60" t="s">
        <v>2385</v>
      </c>
      <c r="BN440" s="60">
        <v>1385697539.8</v>
      </c>
      <c r="BO440" s="60">
        <v>171686433714.20001</v>
      </c>
      <c r="BP440" s="60">
        <v>107835808391.3</v>
      </c>
      <c r="BQ440" s="60">
        <v>16172821434.5</v>
      </c>
      <c r="BR440" s="60">
        <v>10307281502.9</v>
      </c>
      <c r="BS440" s="60">
        <v>2623225221.4000001</v>
      </c>
      <c r="BT440" s="60">
        <v>3177803833.5</v>
      </c>
      <c r="BU440" s="60">
        <v>2657678784</v>
      </c>
      <c r="BV440" s="60" t="s">
        <v>544</v>
      </c>
      <c r="BW440" s="60">
        <v>8322717217.5</v>
      </c>
      <c r="BX440" s="60">
        <v>10156148247.5</v>
      </c>
      <c r="BY440" s="60" t="s">
        <v>544</v>
      </c>
      <c r="BZ440" s="60">
        <v>12667708.800000001</v>
      </c>
      <c r="CA440" s="60">
        <v>191839260.40000001</v>
      </c>
      <c r="CB440" s="60" t="s">
        <v>1979</v>
      </c>
      <c r="CC440" s="60">
        <v>798847206.89999998</v>
      </c>
      <c r="CD440" s="60">
        <v>1895369287.2</v>
      </c>
      <c r="CE440" s="60">
        <v>1544809172.2</v>
      </c>
      <c r="CF440" s="60">
        <v>11756154762.4</v>
      </c>
      <c r="CG440" s="60">
        <v>837566758.89999998</v>
      </c>
      <c r="CH440" s="60">
        <v>76364465.400000006</v>
      </c>
      <c r="CI440" s="60" t="s">
        <v>1014</v>
      </c>
      <c r="CJ440" s="60">
        <v>12.28</v>
      </c>
      <c r="CK440" s="60">
        <v>3498339199.3000002</v>
      </c>
      <c r="CL440" s="60" t="s">
        <v>544</v>
      </c>
      <c r="CM440" s="85">
        <v>115353</v>
      </c>
      <c r="CN440" s="60">
        <v>60668229.899999999</v>
      </c>
      <c r="CO440" s="60">
        <v>1114074509.5999999</v>
      </c>
      <c r="CP440" s="60">
        <v>3862837050.5</v>
      </c>
      <c r="CQ440" s="60">
        <v>150274065575.29999</v>
      </c>
      <c r="CR440" s="60">
        <v>3093656.4</v>
      </c>
      <c r="CS440" s="60">
        <v>60668229.899999999</v>
      </c>
      <c r="CT440" s="60">
        <v>1066985803.1</v>
      </c>
      <c r="CU440" s="60">
        <v>989514134.29999995</v>
      </c>
      <c r="CV440" s="60">
        <v>1544809172.2</v>
      </c>
      <c r="CW440" s="60">
        <v>2056499937.4000001</v>
      </c>
      <c r="CX440" s="60">
        <v>2477139510.6999998</v>
      </c>
      <c r="CY440" s="60">
        <v>11.08</v>
      </c>
      <c r="CZ440" s="60">
        <f t="shared" si="12"/>
        <v>30.70799996216638</v>
      </c>
      <c r="DA440" s="60" t="str">
        <f t="shared" si="13"/>
        <v>N: parent data from row 442</v>
      </c>
    </row>
    <row r="441" spans="1:105">
      <c r="A441" s="13" t="s">
        <v>1013</v>
      </c>
      <c r="B441" s="13">
        <v>111779</v>
      </c>
      <c r="C441" s="13">
        <v>2023</v>
      </c>
      <c r="D441" s="13" t="s">
        <v>1</v>
      </c>
      <c r="E441" s="13" t="s">
        <v>13</v>
      </c>
      <c r="F441" s="84" t="s">
        <v>1804</v>
      </c>
      <c r="G441" s="60" t="s">
        <v>2062</v>
      </c>
      <c r="H441" s="60" t="s">
        <v>2089</v>
      </c>
      <c r="I441" s="60" t="s">
        <v>2064</v>
      </c>
      <c r="J441" s="60" t="s">
        <v>1014</v>
      </c>
      <c r="K441" s="85">
        <v>115353</v>
      </c>
      <c r="L441" s="60">
        <v>6046297000000</v>
      </c>
      <c r="M441" s="60">
        <v>196723507289.39999</v>
      </c>
      <c r="N441" s="60">
        <v>1449324873.0999999</v>
      </c>
      <c r="O441" s="60">
        <v>267252318.09999999</v>
      </c>
      <c r="P441" s="60">
        <v>-0.2</v>
      </c>
      <c r="Q441" s="60">
        <v>11816365700.1</v>
      </c>
      <c r="R441" s="85">
        <v>18806</v>
      </c>
      <c r="S441" s="85" t="s">
        <v>544</v>
      </c>
      <c r="T441" s="60">
        <v>19222807862.799999</v>
      </c>
      <c r="U441" s="60">
        <v>9971010243.2000008</v>
      </c>
      <c r="V441" s="60" t="s">
        <v>544</v>
      </c>
      <c r="W441" s="60" t="s">
        <v>2065</v>
      </c>
      <c r="X441" s="60">
        <v>2700992352.4000001</v>
      </c>
      <c r="Y441" s="60">
        <v>162683650468.10001</v>
      </c>
      <c r="Z441" s="60">
        <v>11.61</v>
      </c>
      <c r="AA441" s="60">
        <v>799088986</v>
      </c>
      <c r="AB441" s="60">
        <v>101055701910.60001</v>
      </c>
      <c r="AC441" s="60">
        <v>196723507289.39999</v>
      </c>
      <c r="AD441" s="60">
        <v>5.7</v>
      </c>
      <c r="AE441" s="60">
        <v>18044476970.299999</v>
      </c>
      <c r="AF441" s="60">
        <v>17.350000000000001</v>
      </c>
      <c r="AG441" s="60" t="s">
        <v>2066</v>
      </c>
      <c r="AH441" s="60">
        <v>783374003.10000002</v>
      </c>
      <c r="AI441" s="60">
        <v>11920676746.1</v>
      </c>
      <c r="AJ441" s="60">
        <v>37958028284.800003</v>
      </c>
      <c r="AK441" s="60">
        <v>1.51</v>
      </c>
      <c r="AL441" s="60">
        <v>173153570748.39999</v>
      </c>
      <c r="AM441" s="60">
        <v>4312900599.5</v>
      </c>
      <c r="AN441" s="60">
        <v>2812819259.8000002</v>
      </c>
      <c r="AO441" s="60">
        <v>2504538798</v>
      </c>
      <c r="AP441" s="60">
        <v>12406442159.799999</v>
      </c>
      <c r="AQ441" s="60">
        <v>196723507289.39999</v>
      </c>
      <c r="AR441" s="60">
        <v>1.23</v>
      </c>
      <c r="AS441" s="60">
        <v>12250040663.200001</v>
      </c>
      <c r="AT441" s="60">
        <v>61940230971.5</v>
      </c>
      <c r="AU441" s="85">
        <v>111779</v>
      </c>
      <c r="AV441" s="60" t="s">
        <v>544</v>
      </c>
      <c r="AW441" s="60">
        <v>6635757276.1999998</v>
      </c>
      <c r="AX441" s="60">
        <v>265397754.90000001</v>
      </c>
      <c r="AY441" s="60">
        <v>59433089277.800003</v>
      </c>
      <c r="AZ441" s="60">
        <v>49173971014.599998</v>
      </c>
      <c r="BA441" s="60" t="s">
        <v>544</v>
      </c>
      <c r="BB441" s="60" t="s">
        <v>1808</v>
      </c>
      <c r="BC441" s="60" t="s">
        <v>544</v>
      </c>
      <c r="BD441" s="60">
        <v>1876655277.9000001</v>
      </c>
      <c r="BE441" s="60" t="s">
        <v>544</v>
      </c>
      <c r="BF441" s="60">
        <v>1368244671.4000001</v>
      </c>
      <c r="BG441" s="60">
        <v>1274475353.0999999</v>
      </c>
      <c r="BH441" s="60">
        <v>117942736226.60001</v>
      </c>
      <c r="BI441" s="60">
        <v>1361216853</v>
      </c>
      <c r="BJ441" s="60" t="s">
        <v>544</v>
      </c>
      <c r="BK441" s="60">
        <v>2472946151.1999998</v>
      </c>
      <c r="BL441" s="85" t="s">
        <v>2384</v>
      </c>
      <c r="BM441" s="60" t="s">
        <v>2385</v>
      </c>
      <c r="BN441" s="60">
        <v>1789848705.7</v>
      </c>
      <c r="BO441" s="60">
        <v>187726207798.79999</v>
      </c>
      <c r="BP441" s="60">
        <v>116066080948.7</v>
      </c>
      <c r="BQ441" s="60">
        <v>18126565794.099998</v>
      </c>
      <c r="BR441" s="60">
        <v>10611550343.700001</v>
      </c>
      <c r="BS441" s="60">
        <v>2894387504.4000001</v>
      </c>
      <c r="BT441" s="60">
        <v>3035074018.0999999</v>
      </c>
      <c r="BU441" s="60">
        <v>3890255406.9000001</v>
      </c>
      <c r="BV441" s="60" t="s">
        <v>544</v>
      </c>
      <c r="BW441" s="60">
        <v>10310395308.9</v>
      </c>
      <c r="BX441" s="60">
        <v>10818317872.4</v>
      </c>
      <c r="BY441" s="60" t="s">
        <v>544</v>
      </c>
      <c r="BZ441" s="60">
        <v>5889051.5999999996</v>
      </c>
      <c r="CA441" s="60">
        <v>-71091589.400000006</v>
      </c>
      <c r="CB441" s="60" t="s">
        <v>1979</v>
      </c>
      <c r="CC441" s="60">
        <v>2272588253.0999999</v>
      </c>
      <c r="CD441" s="60">
        <v>1907792418</v>
      </c>
      <c r="CE441" s="60">
        <v>1725231819.4000001</v>
      </c>
      <c r="CF441" s="60">
        <v>12406442159.799999</v>
      </c>
      <c r="CG441" s="60">
        <v>1568700178.0999999</v>
      </c>
      <c r="CH441" s="60">
        <v>133821376.2</v>
      </c>
      <c r="CI441" s="60" t="s">
        <v>1014</v>
      </c>
      <c r="CJ441" s="60">
        <v>11.8</v>
      </c>
      <c r="CK441" s="60">
        <v>5513811612.3000002</v>
      </c>
      <c r="CL441" s="60" t="s">
        <v>544</v>
      </c>
      <c r="CM441" s="85">
        <v>115353</v>
      </c>
      <c r="CN441" s="60">
        <v>25833740</v>
      </c>
      <c r="CO441" s="60">
        <v>1361216853</v>
      </c>
      <c r="CP441" s="60">
        <v>4490841058.1000004</v>
      </c>
      <c r="CQ441" s="60">
        <v>162683650468.10001</v>
      </c>
      <c r="CR441" s="60">
        <v>54856027.299999997</v>
      </c>
      <c r="CS441" s="60">
        <v>25833740</v>
      </c>
      <c r="CT441" s="60">
        <v>1313648933.7</v>
      </c>
      <c r="CU441" s="60">
        <v>1159297217.5</v>
      </c>
      <c r="CV441" s="60">
        <v>1725231819.4000001</v>
      </c>
      <c r="CW441" s="60">
        <v>2472946151.1999998</v>
      </c>
      <c r="CX441" s="60">
        <v>2700992352.4000001</v>
      </c>
      <c r="CY441" s="60">
        <v>10.71</v>
      </c>
      <c r="CZ441" s="60">
        <f t="shared" si="12"/>
        <v>30.735000017589616</v>
      </c>
      <c r="DA441" s="60" t="str">
        <f t="shared" si="13"/>
        <v>N: parent data from row 442</v>
      </c>
    </row>
    <row r="442" spans="1:105">
      <c r="A442" s="13" t="s">
        <v>1014</v>
      </c>
      <c r="B442" s="13">
        <v>115353</v>
      </c>
      <c r="C442" s="13">
        <v>2022</v>
      </c>
      <c r="D442" s="13" t="s">
        <v>1</v>
      </c>
      <c r="E442" s="13" t="s">
        <v>13</v>
      </c>
      <c r="F442" s="84" t="s">
        <v>1812</v>
      </c>
      <c r="G442" s="60" t="s">
        <v>2062</v>
      </c>
      <c r="H442" s="60" t="s">
        <v>2089</v>
      </c>
      <c r="I442" s="60" t="s">
        <v>2064</v>
      </c>
      <c r="J442" s="60" t="s">
        <v>1014</v>
      </c>
      <c r="K442" s="85">
        <v>115353</v>
      </c>
      <c r="L442" s="60">
        <v>7720493000000</v>
      </c>
      <c r="M442" s="60">
        <v>251416341328.39999</v>
      </c>
      <c r="N442" s="60">
        <v>1237364857.5999999</v>
      </c>
      <c r="O442" s="60">
        <v>252768008.59999999</v>
      </c>
      <c r="P442" s="60">
        <v>-0.23</v>
      </c>
      <c r="Q442" s="60">
        <v>12506545541</v>
      </c>
      <c r="R442" s="85">
        <v>23227</v>
      </c>
      <c r="S442" s="85" t="s">
        <v>544</v>
      </c>
      <c r="T442" s="60">
        <v>19966328017.299999</v>
      </c>
      <c r="U442" s="60">
        <v>8078318363.5</v>
      </c>
      <c r="V442" s="60" t="s">
        <v>544</v>
      </c>
      <c r="W442" s="60" t="s">
        <v>2065</v>
      </c>
      <c r="X442" s="60">
        <v>4632213109.8000002</v>
      </c>
      <c r="Y442" s="60">
        <v>149220756989.89999</v>
      </c>
      <c r="Z442" s="60">
        <v>8.7799999999999994</v>
      </c>
      <c r="AA442" s="60">
        <v>2043115803</v>
      </c>
      <c r="AB442" s="60" t="s">
        <v>544</v>
      </c>
      <c r="AC442" s="60">
        <v>251416341328.39999</v>
      </c>
      <c r="AD442" s="60" t="s">
        <v>544</v>
      </c>
      <c r="AE442" s="60">
        <v>10646150853.299999</v>
      </c>
      <c r="AF442" s="60">
        <v>14.57</v>
      </c>
      <c r="AG442" s="60" t="s">
        <v>2066</v>
      </c>
      <c r="AH442" s="60">
        <v>817246321.20000005</v>
      </c>
      <c r="AI442" s="60" t="s">
        <v>544</v>
      </c>
      <c r="AJ442" s="60">
        <v>31038035729.299999</v>
      </c>
      <c r="AK442" s="60">
        <v>2.0299999999999998</v>
      </c>
      <c r="AL442" s="60">
        <v>159119740980.20001</v>
      </c>
      <c r="AM442" s="60">
        <v>4535984114</v>
      </c>
      <c r="AN442" s="60">
        <v>1083040251.4000001</v>
      </c>
      <c r="AO442" s="60">
        <v>4357528988</v>
      </c>
      <c r="AP442" s="60">
        <v>11816399649.799999</v>
      </c>
      <c r="AQ442" s="60">
        <v>251416341328.39999</v>
      </c>
      <c r="AR442" s="60">
        <v>1.1100000000000001</v>
      </c>
      <c r="AS442" s="60">
        <v>13473394571.799999</v>
      </c>
      <c r="AT442" s="60">
        <v>30393285174.900002</v>
      </c>
      <c r="AU442" s="85">
        <v>115353</v>
      </c>
      <c r="AV442" s="60" t="s">
        <v>544</v>
      </c>
      <c r="AW442" s="60">
        <v>4678064353.8000002</v>
      </c>
      <c r="AX442" s="60">
        <v>39598801.700000003</v>
      </c>
      <c r="AY442" s="60">
        <v>54301582716.400002</v>
      </c>
      <c r="AZ442" s="60">
        <v>99714960393.800003</v>
      </c>
      <c r="BA442" s="60">
        <v>39798651866.099998</v>
      </c>
      <c r="BB442" s="60" t="s">
        <v>1808</v>
      </c>
      <c r="BC442" s="60" t="s">
        <v>544</v>
      </c>
      <c r="BD442" s="60">
        <v>1768399116.4000001</v>
      </c>
      <c r="BE442" s="60" t="s">
        <v>544</v>
      </c>
      <c r="BF442" s="60">
        <v>415754852.69999999</v>
      </c>
      <c r="BG442" s="60">
        <v>1137390909.3</v>
      </c>
      <c r="BH442" s="60">
        <v>111876123623.60001</v>
      </c>
      <c r="BI442" s="60">
        <v>-1118210239.8</v>
      </c>
      <c r="BJ442" s="60" t="s">
        <v>544</v>
      </c>
      <c r="BK442" s="60">
        <v>2400384267.5999999</v>
      </c>
      <c r="BL442" s="85" t="s">
        <v>544</v>
      </c>
      <c r="BM442" s="60" t="s">
        <v>544</v>
      </c>
      <c r="BN442" s="60">
        <v>-371075941.60000002</v>
      </c>
      <c r="BO442" s="60">
        <v>238304253257</v>
      </c>
      <c r="BP442" s="60">
        <v>110107724507.2</v>
      </c>
      <c r="BQ442" s="60">
        <v>16172821434.5</v>
      </c>
      <c r="BR442" s="60">
        <v>10909990895.299999</v>
      </c>
      <c r="BS442" s="60">
        <v>4716165174.5</v>
      </c>
      <c r="BT442" s="60">
        <v>3177803833.5</v>
      </c>
      <c r="BU442" s="60">
        <v>2723687641.8000002</v>
      </c>
      <c r="BV442" s="60" t="s">
        <v>544</v>
      </c>
      <c r="BW442" s="60">
        <v>8322749782.3000002</v>
      </c>
      <c r="BX442" s="60" t="s">
        <v>544</v>
      </c>
      <c r="BY442" s="60" t="s">
        <v>544</v>
      </c>
      <c r="BZ442" s="60">
        <v>103653771.09999999</v>
      </c>
      <c r="CA442" s="60">
        <v>201152794.30000001</v>
      </c>
      <c r="CB442" s="60" t="s">
        <v>1898</v>
      </c>
      <c r="CC442" s="60">
        <v>797023577.89999998</v>
      </c>
      <c r="CD442" s="60">
        <v>2164159179.4000001</v>
      </c>
      <c r="CE442" s="60">
        <v>1532141463.4000001</v>
      </c>
      <c r="CF442" s="60">
        <v>11816399649.799999</v>
      </c>
      <c r="CG442" s="60">
        <v>2595252054.8000002</v>
      </c>
      <c r="CH442" s="60">
        <v>76364465.400000006</v>
      </c>
      <c r="CI442" s="60" t="s">
        <v>1014</v>
      </c>
      <c r="CJ442" s="60" t="s">
        <v>544</v>
      </c>
      <c r="CK442" s="60">
        <v>5715253361.1999998</v>
      </c>
      <c r="CL442" s="60" t="s">
        <v>544</v>
      </c>
      <c r="CM442" s="85">
        <v>115353</v>
      </c>
      <c r="CN442" s="60">
        <v>-1204702359.2</v>
      </c>
      <c r="CO442" s="60">
        <v>-1118210239.8</v>
      </c>
      <c r="CP442" s="60">
        <v>4261137168.1999998</v>
      </c>
      <c r="CQ442" s="60">
        <v>149220756989.89999</v>
      </c>
      <c r="CR442" s="60">
        <v>396313664.69999999</v>
      </c>
      <c r="CS442" s="60">
        <v>-1204702359.2</v>
      </c>
      <c r="CT442" s="60">
        <v>1322489255.2</v>
      </c>
      <c r="CU442" s="60">
        <v>1077895012.4000001</v>
      </c>
      <c r="CV442" s="60">
        <v>1532141463.4000001</v>
      </c>
      <c r="CW442" s="60">
        <v>2400384267.5999999</v>
      </c>
      <c r="CX442" s="60">
        <v>4632213109.8000002</v>
      </c>
      <c r="CY442" s="60" t="s">
        <v>544</v>
      </c>
      <c r="CZ442" s="60">
        <f t="shared" si="12"/>
        <v>30.707999962164326</v>
      </c>
      <c r="DA442" s="60" t="str">
        <f t="shared" si="13"/>
        <v>Y</v>
      </c>
    </row>
    <row r="443" spans="1:105">
      <c r="A443" s="13" t="s">
        <v>1014</v>
      </c>
      <c r="B443" s="13">
        <v>115353</v>
      </c>
      <c r="C443" s="13">
        <v>2023</v>
      </c>
      <c r="D443" s="13" t="s">
        <v>1</v>
      </c>
      <c r="E443" s="13" t="s">
        <v>13</v>
      </c>
      <c r="F443" s="84" t="s">
        <v>1804</v>
      </c>
      <c r="G443" s="60" t="s">
        <v>2062</v>
      </c>
      <c r="H443" s="60" t="s">
        <v>2089</v>
      </c>
      <c r="I443" s="60" t="s">
        <v>2064</v>
      </c>
      <c r="J443" s="60" t="s">
        <v>1014</v>
      </c>
      <c r="K443" s="85">
        <v>115353</v>
      </c>
      <c r="L443" s="60">
        <v>8304135000000</v>
      </c>
      <c r="M443" s="60">
        <v>270184968122.5</v>
      </c>
      <c r="N443" s="60">
        <v>1443696111.0999999</v>
      </c>
      <c r="O443" s="60">
        <v>270928908.30000001</v>
      </c>
      <c r="P443" s="60">
        <v>-0.14000000000000001</v>
      </c>
      <c r="Q443" s="60">
        <v>12377387336.299999</v>
      </c>
      <c r="R443" s="85">
        <v>24533</v>
      </c>
      <c r="S443" s="85" t="s">
        <v>544</v>
      </c>
      <c r="T443" s="60">
        <v>19414869030.700001</v>
      </c>
      <c r="U443" s="60">
        <v>9971010243.2000008</v>
      </c>
      <c r="V443" s="60" t="s">
        <v>544</v>
      </c>
      <c r="W443" s="60" t="s">
        <v>2065</v>
      </c>
      <c r="X443" s="60">
        <v>4861493408.6000004</v>
      </c>
      <c r="Y443" s="60">
        <v>161908182760.70001</v>
      </c>
      <c r="Z443" s="60">
        <v>14.42</v>
      </c>
      <c r="AA443" s="60">
        <v>2566227426.5</v>
      </c>
      <c r="AB443" s="60" t="s">
        <v>544</v>
      </c>
      <c r="AC443" s="60">
        <v>270184968122.5</v>
      </c>
      <c r="AD443" s="60" t="s">
        <v>544</v>
      </c>
      <c r="AE443" s="60">
        <v>11873043754.4</v>
      </c>
      <c r="AF443" s="60">
        <v>17.649999999999999</v>
      </c>
      <c r="AG443" s="60" t="s">
        <v>2066</v>
      </c>
      <c r="AH443" s="60">
        <v>963591995.5</v>
      </c>
      <c r="AI443" s="60" t="s">
        <v>544</v>
      </c>
      <c r="AJ443" s="60">
        <v>35545827212.400002</v>
      </c>
      <c r="AK443" s="60">
        <v>1.96</v>
      </c>
      <c r="AL443" s="60">
        <v>174888823716.39999</v>
      </c>
      <c r="AM443" s="60">
        <v>5132227099.6999998</v>
      </c>
      <c r="AN443" s="60">
        <v>2894485113</v>
      </c>
      <c r="AO443" s="60">
        <v>4097706195.8000002</v>
      </c>
      <c r="AP443" s="60">
        <v>14165641768.4</v>
      </c>
      <c r="AQ443" s="60">
        <v>270184968122.5</v>
      </c>
      <c r="AR443" s="60">
        <v>1.2</v>
      </c>
      <c r="AS443" s="60">
        <v>14604620131.5</v>
      </c>
      <c r="AT443" s="60">
        <v>32341857798.299999</v>
      </c>
      <c r="AU443" s="85">
        <v>115353</v>
      </c>
      <c r="AV443" s="60" t="s">
        <v>544</v>
      </c>
      <c r="AW443" s="60">
        <v>7379339511</v>
      </c>
      <c r="AX443" s="60">
        <v>265397754.90000001</v>
      </c>
      <c r="AY443" s="60">
        <v>60383406505.199997</v>
      </c>
      <c r="AZ443" s="60">
        <v>106337107471.3</v>
      </c>
      <c r="BA443" s="60">
        <v>40443110437.199997</v>
      </c>
      <c r="BB443" s="60" t="s">
        <v>1808</v>
      </c>
      <c r="BC443" s="60" t="s">
        <v>544</v>
      </c>
      <c r="BD443" s="60">
        <v>1896111923.4000001</v>
      </c>
      <c r="BE443" s="60" t="s">
        <v>544</v>
      </c>
      <c r="BF443" s="60">
        <v>1198145436.0999999</v>
      </c>
      <c r="BG443" s="60">
        <v>1258109646.3</v>
      </c>
      <c r="BH443" s="60">
        <v>120203839202.39999</v>
      </c>
      <c r="BI443" s="60">
        <v>3020627946.9000001</v>
      </c>
      <c r="BJ443" s="60" t="s">
        <v>544</v>
      </c>
      <c r="BK443" s="60">
        <v>2903465103.3000002</v>
      </c>
      <c r="BL443" s="85" t="s">
        <v>544</v>
      </c>
      <c r="BM443" s="60" t="s">
        <v>544</v>
      </c>
      <c r="BN443" s="60">
        <v>536424271.69999999</v>
      </c>
      <c r="BO443" s="60">
        <v>256465885651.10001</v>
      </c>
      <c r="BP443" s="60">
        <v>118307727278.89999</v>
      </c>
      <c r="BQ443" s="60">
        <v>18126565794.099998</v>
      </c>
      <c r="BR443" s="60">
        <v>11220627942.200001</v>
      </c>
      <c r="BS443" s="60">
        <v>5271644701.6999998</v>
      </c>
      <c r="BT443" s="60">
        <v>3035074018.0999999</v>
      </c>
      <c r="BU443" s="60">
        <v>3964080036.8000002</v>
      </c>
      <c r="BV443" s="60" t="s">
        <v>544</v>
      </c>
      <c r="BW443" s="60">
        <v>10310395308.9</v>
      </c>
      <c r="BX443" s="60" t="s">
        <v>544</v>
      </c>
      <c r="BY443" s="60" t="s">
        <v>544</v>
      </c>
      <c r="BZ443" s="60">
        <v>20823165.800000001</v>
      </c>
      <c r="CA443" s="60">
        <v>-73336586.900000006</v>
      </c>
      <c r="CB443" s="60" t="s">
        <v>1898</v>
      </c>
      <c r="CC443" s="60">
        <v>2266731737.8000002</v>
      </c>
      <c r="CD443" s="60">
        <v>2196648770.5</v>
      </c>
      <c r="CE443" s="60">
        <v>2177777776.5</v>
      </c>
      <c r="CF443" s="60">
        <v>14165641768.4</v>
      </c>
      <c r="CG443" s="60">
        <v>3400292823.8000002</v>
      </c>
      <c r="CH443" s="60">
        <v>99137790.700000003</v>
      </c>
      <c r="CI443" s="60" t="s">
        <v>1014</v>
      </c>
      <c r="CJ443" s="60" t="s">
        <v>544</v>
      </c>
      <c r="CK443" s="60">
        <v>7755978521.6999998</v>
      </c>
      <c r="CL443" s="60" t="s">
        <v>544</v>
      </c>
      <c r="CM443" s="85">
        <v>115353</v>
      </c>
      <c r="CN443" s="60">
        <v>1076069626.8</v>
      </c>
      <c r="CO443" s="60">
        <v>3020627946.9000001</v>
      </c>
      <c r="CP443" s="60">
        <v>5397917680.3000002</v>
      </c>
      <c r="CQ443" s="60">
        <v>161908182760.70001</v>
      </c>
      <c r="CR443" s="60">
        <v>391605661.10000002</v>
      </c>
      <c r="CS443" s="60">
        <v>1076069626.8</v>
      </c>
      <c r="CT443" s="60">
        <v>1649910524.5</v>
      </c>
      <c r="CU443" s="60">
        <v>1253554578.8</v>
      </c>
      <c r="CV443" s="60">
        <v>2177777776.5</v>
      </c>
      <c r="CW443" s="60">
        <v>2903465103.3000002</v>
      </c>
      <c r="CX443" s="60">
        <v>4861493408.6000004</v>
      </c>
      <c r="CY443" s="60" t="s">
        <v>544</v>
      </c>
      <c r="CZ443" s="60">
        <f t="shared" si="12"/>
        <v>30.735000017598917</v>
      </c>
      <c r="DA443" s="60" t="str">
        <f t="shared" si="13"/>
        <v>Y</v>
      </c>
    </row>
    <row r="444" spans="1:105">
      <c r="A444" s="13" t="s">
        <v>1015</v>
      </c>
      <c r="B444" s="13">
        <v>113803</v>
      </c>
      <c r="C444" s="13">
        <v>2022</v>
      </c>
      <c r="D444" s="13" t="s">
        <v>12</v>
      </c>
      <c r="E444" s="13" t="s">
        <v>13</v>
      </c>
      <c r="F444" s="84" t="s">
        <v>1812</v>
      </c>
      <c r="G444" s="60" t="s">
        <v>1840</v>
      </c>
      <c r="H444" s="60" t="s">
        <v>1827</v>
      </c>
      <c r="I444" s="60" t="s">
        <v>540</v>
      </c>
      <c r="J444" s="60" t="s">
        <v>1015</v>
      </c>
      <c r="K444" s="85">
        <v>113803</v>
      </c>
      <c r="L444" s="60">
        <v>16476540000</v>
      </c>
      <c r="M444" s="60">
        <v>16476540000</v>
      </c>
      <c r="N444" s="60">
        <v>12558000</v>
      </c>
      <c r="O444" s="60">
        <v>10600000</v>
      </c>
      <c r="P444" s="60">
        <v>-0.56999999999999995</v>
      </c>
      <c r="Q444" s="60" t="s">
        <v>544</v>
      </c>
      <c r="R444" s="85">
        <v>1034</v>
      </c>
      <c r="S444" s="85" t="s">
        <v>544</v>
      </c>
      <c r="T444" s="60">
        <v>711884000</v>
      </c>
      <c r="U444" s="60" t="s">
        <v>544</v>
      </c>
      <c r="V444" s="60">
        <v>6372388000</v>
      </c>
      <c r="W444" s="60" t="s">
        <v>1841</v>
      </c>
      <c r="X444" s="60">
        <v>505513000</v>
      </c>
      <c r="Y444" s="60">
        <v>12836245000</v>
      </c>
      <c r="Z444" s="60">
        <v>12.27</v>
      </c>
      <c r="AA444" s="60">
        <v>995000000</v>
      </c>
      <c r="AB444" s="60">
        <v>11259767000</v>
      </c>
      <c r="AC444" s="60">
        <v>16476540000</v>
      </c>
      <c r="AD444" s="60">
        <v>9.5299999999999994</v>
      </c>
      <c r="AE444" s="60">
        <v>8351000</v>
      </c>
      <c r="AF444" s="60">
        <v>1.3</v>
      </c>
      <c r="AG444" s="60" t="s">
        <v>1842</v>
      </c>
      <c r="AH444" s="60" t="s">
        <v>544</v>
      </c>
      <c r="AI444" s="60">
        <v>1525162000</v>
      </c>
      <c r="AJ444" s="60">
        <v>1311597000</v>
      </c>
      <c r="AK444" s="60">
        <v>3.28</v>
      </c>
      <c r="AL444" s="60">
        <v>14396676000</v>
      </c>
      <c r="AM444" s="60">
        <v>123347000</v>
      </c>
      <c r="AN444" s="60">
        <v>9155000</v>
      </c>
      <c r="AO444" s="60">
        <v>158236000</v>
      </c>
      <c r="AP444" s="60">
        <v>1948517000</v>
      </c>
      <c r="AQ444" s="60">
        <v>16476540000</v>
      </c>
      <c r="AR444" s="60">
        <v>0.14000000000000001</v>
      </c>
      <c r="AS444" s="60">
        <v>2303313000</v>
      </c>
      <c r="AT444" s="60">
        <v>1145448000</v>
      </c>
      <c r="AU444" s="85">
        <v>113803</v>
      </c>
      <c r="AV444" s="60" t="s">
        <v>544</v>
      </c>
      <c r="AW444" s="60" t="s">
        <v>544</v>
      </c>
      <c r="AX444" s="60" t="s">
        <v>544</v>
      </c>
      <c r="AY444" s="60">
        <v>1319948000</v>
      </c>
      <c r="AZ444" s="60">
        <v>5824272000</v>
      </c>
      <c r="BA444" s="60">
        <v>241608000</v>
      </c>
      <c r="BB444" s="60" t="s">
        <v>1808</v>
      </c>
      <c r="BC444" s="60">
        <v>15997025000</v>
      </c>
      <c r="BD444" s="60">
        <v>85117000</v>
      </c>
      <c r="BE444" s="60">
        <v>92651000</v>
      </c>
      <c r="BF444" s="60" t="s">
        <v>544</v>
      </c>
      <c r="BG444" s="60">
        <v>23961000</v>
      </c>
      <c r="BH444" s="60">
        <v>9079392000</v>
      </c>
      <c r="BI444" s="60">
        <v>-115403000</v>
      </c>
      <c r="BJ444" s="60">
        <v>6372388000</v>
      </c>
      <c r="BK444" s="60">
        <v>216429000</v>
      </c>
      <c r="BL444" s="85" t="s">
        <v>2386</v>
      </c>
      <c r="BM444" s="60" t="s">
        <v>2387</v>
      </c>
      <c r="BN444" s="60">
        <v>49863000</v>
      </c>
      <c r="BO444" s="60">
        <v>15128853000</v>
      </c>
      <c r="BP444" s="60">
        <v>8994275000</v>
      </c>
      <c r="BQ444" s="60">
        <v>54778000</v>
      </c>
      <c r="BR444" s="60" t="s">
        <v>544</v>
      </c>
      <c r="BS444" s="60">
        <v>160208000</v>
      </c>
      <c r="BT444" s="60" t="s">
        <v>544</v>
      </c>
      <c r="BU444" s="60">
        <v>389192000</v>
      </c>
      <c r="BV444" s="60">
        <v>433564000</v>
      </c>
      <c r="BW444" s="60">
        <v>241608000</v>
      </c>
      <c r="BX444" s="60">
        <v>1525162000</v>
      </c>
      <c r="BY444" s="60" t="s">
        <v>544</v>
      </c>
      <c r="BZ444" s="60" t="s">
        <v>544</v>
      </c>
      <c r="CA444" s="60" t="s">
        <v>544</v>
      </c>
      <c r="CB444" s="60" t="s">
        <v>1898</v>
      </c>
      <c r="CC444" s="60">
        <v>6830000</v>
      </c>
      <c r="CD444" s="60">
        <v>68438000</v>
      </c>
      <c r="CE444" s="60">
        <v>328347000</v>
      </c>
      <c r="CF444" s="60">
        <v>1948517000</v>
      </c>
      <c r="CG444" s="60">
        <v>125476000</v>
      </c>
      <c r="CH444" s="60">
        <v>-893000</v>
      </c>
      <c r="CI444" s="60" t="s">
        <v>1015</v>
      </c>
      <c r="CJ444" s="60">
        <v>13.55</v>
      </c>
      <c r="CK444" s="60">
        <v>514668000</v>
      </c>
      <c r="CL444" s="60" t="s">
        <v>544</v>
      </c>
      <c r="CM444" s="85">
        <v>113803</v>
      </c>
      <c r="CN444" s="60">
        <v>200000</v>
      </c>
      <c r="CO444" s="60">
        <v>-115403000</v>
      </c>
      <c r="CP444" s="60">
        <v>555376000</v>
      </c>
      <c r="CQ444" s="60">
        <v>12836245000</v>
      </c>
      <c r="CR444" s="60" t="s">
        <v>544</v>
      </c>
      <c r="CS444" s="60">
        <v>200000</v>
      </c>
      <c r="CT444" s="60">
        <v>132130000</v>
      </c>
      <c r="CU444" s="60">
        <v>84299000</v>
      </c>
      <c r="CV444" s="60">
        <v>328347000</v>
      </c>
      <c r="CW444" s="60">
        <v>216429000</v>
      </c>
      <c r="CX444" s="60">
        <v>505513000</v>
      </c>
      <c r="CY444" s="60">
        <v>13.55</v>
      </c>
      <c r="CZ444" s="60">
        <f t="shared" si="12"/>
        <v>1</v>
      </c>
      <c r="DA444" s="60" t="str">
        <f t="shared" si="13"/>
        <v>Y</v>
      </c>
    </row>
    <row r="445" spans="1:105">
      <c r="A445" s="13" t="s">
        <v>1015</v>
      </c>
      <c r="B445" s="13">
        <v>113803</v>
      </c>
      <c r="C445" s="13">
        <v>2023</v>
      </c>
      <c r="D445" s="13" t="s">
        <v>12</v>
      </c>
      <c r="E445" s="13" t="s">
        <v>13</v>
      </c>
      <c r="F445" s="84" t="s">
        <v>1804</v>
      </c>
      <c r="G445" s="60" t="s">
        <v>1840</v>
      </c>
      <c r="H445" s="60" t="s">
        <v>1827</v>
      </c>
      <c r="I445" s="60" t="s">
        <v>540</v>
      </c>
      <c r="J445" s="60" t="s">
        <v>1015</v>
      </c>
      <c r="K445" s="85">
        <v>113803</v>
      </c>
      <c r="L445" s="60">
        <v>16020993000</v>
      </c>
      <c r="M445" s="60">
        <v>16020993000</v>
      </c>
      <c r="N445" s="60">
        <v>29830000</v>
      </c>
      <c r="O445" s="60">
        <v>2000000</v>
      </c>
      <c r="P445" s="60">
        <v>-0.57999999999999996</v>
      </c>
      <c r="Q445" s="60" t="s">
        <v>544</v>
      </c>
      <c r="R445" s="85">
        <v>1052</v>
      </c>
      <c r="S445" s="85" t="s">
        <v>544</v>
      </c>
      <c r="T445" s="60">
        <v>689579000</v>
      </c>
      <c r="U445" s="60" t="s">
        <v>544</v>
      </c>
      <c r="V445" s="60">
        <v>6270019000</v>
      </c>
      <c r="W445" s="60" t="s">
        <v>1841</v>
      </c>
      <c r="X445" s="60">
        <v>487990000</v>
      </c>
      <c r="Y445" s="60">
        <v>11433642000</v>
      </c>
      <c r="Z445" s="60">
        <v>11.1</v>
      </c>
      <c r="AA445" s="60">
        <v>2070000000</v>
      </c>
      <c r="AB445" s="60">
        <v>11105126000</v>
      </c>
      <c r="AC445" s="60">
        <v>16020993000</v>
      </c>
      <c r="AD445" s="60">
        <v>10.27</v>
      </c>
      <c r="AE445" s="60">
        <v>7095000</v>
      </c>
      <c r="AF445" s="60">
        <v>1.81</v>
      </c>
      <c r="AG445" s="60" t="s">
        <v>1842</v>
      </c>
      <c r="AH445" s="60" t="s">
        <v>544</v>
      </c>
      <c r="AI445" s="60">
        <v>1626626000</v>
      </c>
      <c r="AJ445" s="60">
        <v>1330640000</v>
      </c>
      <c r="AK445" s="60">
        <v>3.2</v>
      </c>
      <c r="AL445" s="60">
        <v>13775284000</v>
      </c>
      <c r="AM445" s="60">
        <v>160237000</v>
      </c>
      <c r="AN445" s="60">
        <v>118340000</v>
      </c>
      <c r="AO445" s="60">
        <v>171396000</v>
      </c>
      <c r="AP445" s="60">
        <v>2077972000</v>
      </c>
      <c r="AQ445" s="60">
        <v>16020993000</v>
      </c>
      <c r="AR445" s="60">
        <v>0.33</v>
      </c>
      <c r="AS445" s="60">
        <v>2401541000</v>
      </c>
      <c r="AT445" s="60">
        <v>1102470000</v>
      </c>
      <c r="AU445" s="85">
        <v>113803</v>
      </c>
      <c r="AV445" s="60" t="s">
        <v>544</v>
      </c>
      <c r="AW445" s="60" t="s">
        <v>544</v>
      </c>
      <c r="AX445" s="60" t="s">
        <v>544</v>
      </c>
      <c r="AY445" s="60">
        <v>1337735000</v>
      </c>
      <c r="AZ445" s="60">
        <v>5435701000</v>
      </c>
      <c r="BA445" s="60">
        <v>194686000</v>
      </c>
      <c r="BB445" s="60" t="s">
        <v>1808</v>
      </c>
      <c r="BC445" s="60">
        <v>15834294000</v>
      </c>
      <c r="BD445" s="60">
        <v>86842000</v>
      </c>
      <c r="BE445" s="60">
        <v>83735000</v>
      </c>
      <c r="BF445" s="60" t="s">
        <v>544</v>
      </c>
      <c r="BG445" s="60">
        <v>23033000</v>
      </c>
      <c r="BH445" s="60">
        <v>8904910000</v>
      </c>
      <c r="BI445" s="60">
        <v>252662000</v>
      </c>
      <c r="BJ445" s="60">
        <v>6270019000</v>
      </c>
      <c r="BK445" s="60">
        <v>230355000</v>
      </c>
      <c r="BL445" s="85" t="s">
        <v>2386</v>
      </c>
      <c r="BM445" s="60" t="s">
        <v>2387</v>
      </c>
      <c r="BN445" s="60">
        <v>59299000</v>
      </c>
      <c r="BO445" s="60">
        <v>14680580000</v>
      </c>
      <c r="BP445" s="60">
        <v>8818068000</v>
      </c>
      <c r="BQ445" s="60">
        <v>118105000</v>
      </c>
      <c r="BR445" s="60" t="s">
        <v>544</v>
      </c>
      <c r="BS445" s="60">
        <v>145647000</v>
      </c>
      <c r="BT445" s="60" t="s">
        <v>544</v>
      </c>
      <c r="BU445" s="60">
        <v>448295000</v>
      </c>
      <c r="BV445" s="60">
        <v>412891000</v>
      </c>
      <c r="BW445" s="60">
        <v>194686000</v>
      </c>
      <c r="BX445" s="60">
        <v>1626626000</v>
      </c>
      <c r="BY445" s="60" t="s">
        <v>544</v>
      </c>
      <c r="BZ445" s="60" t="s">
        <v>544</v>
      </c>
      <c r="CA445" s="60" t="s">
        <v>544</v>
      </c>
      <c r="CB445" s="60" t="s">
        <v>1898</v>
      </c>
      <c r="CC445" s="60">
        <v>51535000</v>
      </c>
      <c r="CD445" s="60">
        <v>78289000</v>
      </c>
      <c r="CE445" s="60">
        <v>315434000</v>
      </c>
      <c r="CF445" s="60">
        <v>2077972000</v>
      </c>
      <c r="CG445" s="60">
        <v>158035000</v>
      </c>
      <c r="CH445" s="60">
        <v>275000</v>
      </c>
      <c r="CI445" s="60" t="s">
        <v>1015</v>
      </c>
      <c r="CJ445" s="60">
        <v>14.65</v>
      </c>
      <c r="CK445" s="60">
        <v>606330000</v>
      </c>
      <c r="CL445" s="60" t="s">
        <v>544</v>
      </c>
      <c r="CM445" s="85">
        <v>113803</v>
      </c>
      <c r="CN445" s="60">
        <v>711000</v>
      </c>
      <c r="CO445" s="60">
        <v>252662000</v>
      </c>
      <c r="CP445" s="60">
        <v>547289000</v>
      </c>
      <c r="CQ445" s="60">
        <v>11433642000</v>
      </c>
      <c r="CR445" s="60" t="s">
        <v>544</v>
      </c>
      <c r="CS445" s="60">
        <v>711000</v>
      </c>
      <c r="CT445" s="60">
        <v>140407000</v>
      </c>
      <c r="CU445" s="60">
        <v>89948000</v>
      </c>
      <c r="CV445" s="60">
        <v>315434000</v>
      </c>
      <c r="CW445" s="60">
        <v>230355000</v>
      </c>
      <c r="CX445" s="60">
        <v>487990000</v>
      </c>
      <c r="CY445" s="60">
        <v>14.65</v>
      </c>
      <c r="CZ445" s="60">
        <f t="shared" si="12"/>
        <v>1</v>
      </c>
      <c r="DA445" s="60" t="str">
        <f t="shared" si="13"/>
        <v>Y</v>
      </c>
    </row>
    <row r="446" spans="1:105">
      <c r="A446" s="13" t="s">
        <v>1126</v>
      </c>
      <c r="B446" s="13">
        <v>132729</v>
      </c>
      <c r="C446" s="13">
        <v>2022</v>
      </c>
      <c r="D446" s="13" t="s">
        <v>1</v>
      </c>
      <c r="E446" s="13" t="s">
        <v>507</v>
      </c>
      <c r="F446" s="84" t="s">
        <v>1812</v>
      </c>
      <c r="G446" s="60" t="s">
        <v>2062</v>
      </c>
      <c r="H446" s="60" t="s">
        <v>2244</v>
      </c>
      <c r="I446" s="60" t="s">
        <v>2064</v>
      </c>
      <c r="J446" s="60" t="s">
        <v>1126</v>
      </c>
      <c r="K446" s="85">
        <v>132729</v>
      </c>
      <c r="L446" s="60">
        <v>67943300000</v>
      </c>
      <c r="M446" s="60">
        <v>2212560247.6132002</v>
      </c>
      <c r="N446" s="60" t="s">
        <v>544</v>
      </c>
      <c r="O446" s="60" t="s">
        <v>544</v>
      </c>
      <c r="P446" s="60">
        <v>0.42</v>
      </c>
      <c r="Q446" s="60" t="s">
        <v>544</v>
      </c>
      <c r="R446" s="85">
        <v>81</v>
      </c>
      <c r="S446" s="85" t="s">
        <v>544</v>
      </c>
      <c r="T446" s="60" t="s">
        <v>544</v>
      </c>
      <c r="U446" s="60" t="s">
        <v>544</v>
      </c>
      <c r="V446" s="60" t="s">
        <v>544</v>
      </c>
      <c r="W446" s="60" t="s">
        <v>2065</v>
      </c>
      <c r="X446" s="60">
        <v>11596326.704399999</v>
      </c>
      <c r="Y446" s="60" t="s">
        <v>544</v>
      </c>
      <c r="Z446" s="60">
        <v>5.03</v>
      </c>
      <c r="AA446" s="60">
        <v>260518432</v>
      </c>
      <c r="AB446" s="60">
        <v>1902233947.8952</v>
      </c>
      <c r="AC446" s="60">
        <v>2212560247.6132002</v>
      </c>
      <c r="AD446" s="60" t="s">
        <v>544</v>
      </c>
      <c r="AE446" s="60" t="s">
        <v>544</v>
      </c>
      <c r="AF446" s="60">
        <v>60.56</v>
      </c>
      <c r="AG446" s="60" t="s">
        <v>2066</v>
      </c>
      <c r="AH446" s="60">
        <v>51641266.183200002</v>
      </c>
      <c r="AI446" s="60">
        <v>253155529.81560001</v>
      </c>
      <c r="AJ446" s="60" t="s">
        <v>544</v>
      </c>
      <c r="AK446" s="60">
        <v>0.53</v>
      </c>
      <c r="AL446" s="60">
        <v>1927005994.2980001</v>
      </c>
      <c r="AM446" s="60">
        <v>12504884.736</v>
      </c>
      <c r="AN446" s="60">
        <v>12495115.2948</v>
      </c>
      <c r="AO446" s="60">
        <v>6692067.2220000001</v>
      </c>
      <c r="AP446" s="60">
        <v>255031262.52599999</v>
      </c>
      <c r="AQ446" s="60">
        <v>2212560247.6132002</v>
      </c>
      <c r="AR446" s="60" t="s">
        <v>544</v>
      </c>
      <c r="AS446" s="60">
        <v>261244627.12920001</v>
      </c>
      <c r="AT446" s="60" t="s">
        <v>544</v>
      </c>
      <c r="AU446" s="85">
        <v>132729</v>
      </c>
      <c r="AV446" s="60" t="s">
        <v>544</v>
      </c>
      <c r="AW446" s="60">
        <v>1666487562.2980001</v>
      </c>
      <c r="AX446" s="60" t="s">
        <v>544</v>
      </c>
      <c r="AY446" s="60" t="s">
        <v>544</v>
      </c>
      <c r="AZ446" s="60">
        <v>2035342584.2451999</v>
      </c>
      <c r="BA446" s="60" t="s">
        <v>544</v>
      </c>
      <c r="BB446" s="60" t="s">
        <v>1808</v>
      </c>
      <c r="BC446" s="60" t="s">
        <v>544</v>
      </c>
      <c r="BD446" s="60" t="s">
        <v>544</v>
      </c>
      <c r="BE446" s="60" t="s">
        <v>544</v>
      </c>
      <c r="BF446" s="60" t="s">
        <v>544</v>
      </c>
      <c r="BG446" s="60">
        <v>5724892.5432000002</v>
      </c>
      <c r="BH446" s="60" t="s">
        <v>544</v>
      </c>
      <c r="BI446" s="60">
        <v>-875993.22759999998</v>
      </c>
      <c r="BJ446" s="60" t="s">
        <v>544</v>
      </c>
      <c r="BK446" s="60">
        <v>7349876.2627999997</v>
      </c>
      <c r="BL446" s="85" t="s">
        <v>2388</v>
      </c>
      <c r="BM446" s="60" t="s">
        <v>2389</v>
      </c>
      <c r="BN446" s="60">
        <v>-758759.93319999997</v>
      </c>
      <c r="BO446" s="60">
        <v>2187136905.1304002</v>
      </c>
      <c r="BP446" s="60" t="s">
        <v>544</v>
      </c>
      <c r="BQ446" s="60">
        <v>78155.529599999994</v>
      </c>
      <c r="BR446" s="60" t="s">
        <v>544</v>
      </c>
      <c r="BS446" s="60">
        <v>13559984.385600001</v>
      </c>
      <c r="BT446" s="60" t="s">
        <v>544</v>
      </c>
      <c r="BU446" s="60" t="s">
        <v>544</v>
      </c>
      <c r="BV446" s="60" t="s">
        <v>544</v>
      </c>
      <c r="BW446" s="60" t="s">
        <v>544</v>
      </c>
      <c r="BX446" s="60" t="s">
        <v>544</v>
      </c>
      <c r="BY446" s="60" t="s">
        <v>544</v>
      </c>
      <c r="BZ446" s="60">
        <v>-9834570.8080000002</v>
      </c>
      <c r="CA446" s="60" t="s">
        <v>544</v>
      </c>
      <c r="CB446" s="60" t="s">
        <v>1811</v>
      </c>
      <c r="CC446" s="60" t="s">
        <v>544</v>
      </c>
      <c r="CD446" s="60">
        <v>3614693.2439999999</v>
      </c>
      <c r="CE446" s="60">
        <v>15171942.183599999</v>
      </c>
      <c r="CF446" s="60">
        <v>255031262.52599999</v>
      </c>
      <c r="CG446" s="60">
        <v>23990491.106800001</v>
      </c>
      <c r="CH446" s="60" t="s">
        <v>544</v>
      </c>
      <c r="CI446" s="60" t="s">
        <v>1126</v>
      </c>
      <c r="CJ446" s="60">
        <v>13.31</v>
      </c>
      <c r="CK446" s="60">
        <v>24091441.999200001</v>
      </c>
      <c r="CL446" s="60" t="s">
        <v>544</v>
      </c>
      <c r="CM446" s="85">
        <v>132729</v>
      </c>
      <c r="CN446" s="60">
        <v>299596.19679999998</v>
      </c>
      <c r="CO446" s="60">
        <v>-875993.22759999998</v>
      </c>
      <c r="CP446" s="60">
        <v>10837566.771199999</v>
      </c>
      <c r="CQ446" s="60" t="s">
        <v>544</v>
      </c>
      <c r="CR446" s="60">
        <v>100950.8924</v>
      </c>
      <c r="CS446" s="60">
        <v>299596.19679999998</v>
      </c>
      <c r="CT446" s="60">
        <v>5063827.0219999999</v>
      </c>
      <c r="CU446" s="60">
        <v>2286049.2407999998</v>
      </c>
      <c r="CV446" s="60">
        <v>15171942.183599999</v>
      </c>
      <c r="CW446" s="60">
        <v>7349876.2627999997</v>
      </c>
      <c r="CX446" s="60">
        <v>11596326.704399999</v>
      </c>
      <c r="CY446" s="60" t="s">
        <v>544</v>
      </c>
      <c r="CZ446" s="60">
        <f t="shared" si="12"/>
        <v>30.70799996216774</v>
      </c>
      <c r="DA446" s="60" t="str">
        <f t="shared" si="13"/>
        <v>Y</v>
      </c>
    </row>
    <row r="447" spans="1:105">
      <c r="A447" s="13" t="s">
        <v>1126</v>
      </c>
      <c r="B447" s="13">
        <v>132729</v>
      </c>
      <c r="C447" s="13">
        <v>2023</v>
      </c>
      <c r="D447" s="13" t="s">
        <v>1</v>
      </c>
      <c r="E447" s="13" t="s">
        <v>507</v>
      </c>
      <c r="F447" s="84" t="s">
        <v>1804</v>
      </c>
      <c r="G447" s="60" t="s">
        <v>2062</v>
      </c>
      <c r="H447" s="60" t="s">
        <v>2117</v>
      </c>
      <c r="I447" s="60" t="s">
        <v>2064</v>
      </c>
      <c r="J447" s="60" t="s">
        <v>1126</v>
      </c>
      <c r="K447" s="85">
        <v>132729</v>
      </c>
      <c r="L447" s="60">
        <v>74404300000</v>
      </c>
      <c r="M447" s="60">
        <v>2420832925.2449999</v>
      </c>
      <c r="N447" s="60" t="s">
        <v>544</v>
      </c>
      <c r="O447" s="60" t="s">
        <v>544</v>
      </c>
      <c r="P447" s="60">
        <v>-0.23</v>
      </c>
      <c r="Q447" s="60" t="s">
        <v>544</v>
      </c>
      <c r="R447" s="85">
        <v>81</v>
      </c>
      <c r="S447" s="85" t="s">
        <v>544</v>
      </c>
      <c r="T447" s="60" t="s">
        <v>544</v>
      </c>
      <c r="U447" s="60" t="s">
        <v>544</v>
      </c>
      <c r="V447" s="60" t="s">
        <v>544</v>
      </c>
      <c r="W447" s="60" t="s">
        <v>2065</v>
      </c>
      <c r="X447" s="60">
        <v>9998373.1844999995</v>
      </c>
      <c r="Y447" s="60" t="s">
        <v>544</v>
      </c>
      <c r="Z447" s="60">
        <v>4.2300000000000004</v>
      </c>
      <c r="AA447" s="60">
        <v>398705059.15030003</v>
      </c>
      <c r="AB447" s="60">
        <v>2086412883.1394</v>
      </c>
      <c r="AC447" s="60">
        <v>2420832925.2449999</v>
      </c>
      <c r="AD447" s="60" t="s">
        <v>544</v>
      </c>
      <c r="AE447" s="60" t="s">
        <v>544</v>
      </c>
      <c r="AF447" s="60">
        <v>54.6</v>
      </c>
      <c r="AG447" s="60" t="s">
        <v>2066</v>
      </c>
      <c r="AH447" s="60">
        <v>54849520.059699997</v>
      </c>
      <c r="AI447" s="60">
        <v>267720839.28060001</v>
      </c>
      <c r="AJ447" s="60" t="s">
        <v>544</v>
      </c>
      <c r="AK447" s="60">
        <v>0.44</v>
      </c>
      <c r="AL447" s="60">
        <v>2105700340.4245999</v>
      </c>
      <c r="AM447" s="60">
        <v>11003741.656300001</v>
      </c>
      <c r="AN447" s="60">
        <v>30161054.155499998</v>
      </c>
      <c r="AO447" s="60">
        <v>10958190.9812</v>
      </c>
      <c r="AP447" s="60">
        <v>283387017.89539999</v>
      </c>
      <c r="AQ447" s="60">
        <v>2420832925.2449999</v>
      </c>
      <c r="AR447" s="60" t="s">
        <v>544</v>
      </c>
      <c r="AS447" s="60">
        <v>269061330.57639998</v>
      </c>
      <c r="AT447" s="60" t="s">
        <v>544</v>
      </c>
      <c r="AU447" s="85">
        <v>132729</v>
      </c>
      <c r="AV447" s="60" t="s">
        <v>544</v>
      </c>
      <c r="AW447" s="60">
        <v>1706995281.2743001</v>
      </c>
      <c r="AX447" s="60" t="s">
        <v>544</v>
      </c>
      <c r="AY447" s="60" t="s">
        <v>544</v>
      </c>
      <c r="AZ447" s="60">
        <v>2214937366.5537</v>
      </c>
      <c r="BA447" s="60" t="s">
        <v>544</v>
      </c>
      <c r="BB447" s="60" t="s">
        <v>1808</v>
      </c>
      <c r="BC447" s="60" t="s">
        <v>544</v>
      </c>
      <c r="BD447" s="60" t="s">
        <v>544</v>
      </c>
      <c r="BE447" s="60" t="s">
        <v>544</v>
      </c>
      <c r="BF447" s="60" t="s">
        <v>544</v>
      </c>
      <c r="BG447" s="60">
        <v>5947616.7202000003</v>
      </c>
      <c r="BH447" s="60" t="s">
        <v>544</v>
      </c>
      <c r="BI447" s="60">
        <v>31589393.181899998</v>
      </c>
      <c r="BJ447" s="60" t="s">
        <v>544</v>
      </c>
      <c r="BK447" s="60">
        <v>8775012.1961000003</v>
      </c>
      <c r="BL447" s="85" t="s">
        <v>2388</v>
      </c>
      <c r="BM447" s="60" t="s">
        <v>2389</v>
      </c>
      <c r="BN447" s="60">
        <v>15523019.350199999</v>
      </c>
      <c r="BO447" s="60">
        <v>2385248087.1329002</v>
      </c>
      <c r="BP447" s="60" t="s">
        <v>544</v>
      </c>
      <c r="BQ447" s="60">
        <v>68326.012700000007</v>
      </c>
      <c r="BR447" s="60" t="s">
        <v>544</v>
      </c>
      <c r="BS447" s="60">
        <v>19674638.023600001</v>
      </c>
      <c r="BT447" s="60" t="s">
        <v>544</v>
      </c>
      <c r="BU447" s="60" t="s">
        <v>544</v>
      </c>
      <c r="BV447" s="60" t="s">
        <v>544</v>
      </c>
      <c r="BW447" s="60" t="s">
        <v>544</v>
      </c>
      <c r="BX447" s="60" t="s">
        <v>544</v>
      </c>
      <c r="BY447" s="60" t="s">
        <v>544</v>
      </c>
      <c r="BZ447" s="60">
        <v>-3484626.6452000001</v>
      </c>
      <c r="CA447" s="60" t="s">
        <v>544</v>
      </c>
      <c r="CB447" s="60" t="s">
        <v>1811</v>
      </c>
      <c r="CC447" s="60" t="s">
        <v>544</v>
      </c>
      <c r="CD447" s="60">
        <v>2885960.6296000001</v>
      </c>
      <c r="CE447" s="60">
        <v>14136977.3793</v>
      </c>
      <c r="CF447" s="60">
        <v>283387017.89539999</v>
      </c>
      <c r="CG447" s="60">
        <v>40068325.989799999</v>
      </c>
      <c r="CH447" s="60" t="s">
        <v>544</v>
      </c>
      <c r="CI447" s="60" t="s">
        <v>1126</v>
      </c>
      <c r="CJ447" s="60">
        <v>12.83</v>
      </c>
      <c r="CK447" s="60">
        <v>40159427.340000004</v>
      </c>
      <c r="CL447" s="60" t="s">
        <v>544</v>
      </c>
      <c r="CM447" s="85">
        <v>132729</v>
      </c>
      <c r="CN447" s="60">
        <v>9988612.3255000003</v>
      </c>
      <c r="CO447" s="60">
        <v>31589393.181899998</v>
      </c>
      <c r="CP447" s="60">
        <v>25521392.534600001</v>
      </c>
      <c r="CQ447" s="60" t="s">
        <v>544</v>
      </c>
      <c r="CR447" s="60">
        <v>91101.350200000001</v>
      </c>
      <c r="CS447" s="60">
        <v>9988612.3255000003</v>
      </c>
      <c r="CT447" s="60">
        <v>5967138.4380999999</v>
      </c>
      <c r="CU447" s="60">
        <v>2807873.7579999999</v>
      </c>
      <c r="CV447" s="60">
        <v>14136977.3793</v>
      </c>
      <c r="CW447" s="60">
        <v>8775012.1961000003</v>
      </c>
      <c r="CX447" s="60">
        <v>9998373.1844999995</v>
      </c>
      <c r="CY447" s="60" t="s">
        <v>544</v>
      </c>
      <c r="CZ447" s="60">
        <f t="shared" si="12"/>
        <v>30.735000017595155</v>
      </c>
      <c r="DA447" s="60" t="str">
        <f t="shared" si="13"/>
        <v>Y</v>
      </c>
    </row>
    <row r="448" spans="1:105">
      <c r="A448" s="13" t="s">
        <v>1127</v>
      </c>
      <c r="B448" s="13">
        <v>111785</v>
      </c>
      <c r="C448" s="13">
        <v>2022</v>
      </c>
      <c r="D448" s="13" t="s">
        <v>1</v>
      </c>
      <c r="E448" s="13" t="s">
        <v>13</v>
      </c>
      <c r="F448" s="84" t="s">
        <v>1812</v>
      </c>
      <c r="G448" s="60" t="s">
        <v>2035</v>
      </c>
      <c r="H448" s="60" t="s">
        <v>547</v>
      </c>
      <c r="I448" s="60" t="s">
        <v>2036</v>
      </c>
      <c r="J448" s="60" t="s">
        <v>2390</v>
      </c>
      <c r="K448" s="85">
        <v>1003034</v>
      </c>
      <c r="L448" s="60">
        <v>252916400000</v>
      </c>
      <c r="M448" s="60">
        <v>32391956969.286201</v>
      </c>
      <c r="N448" s="60">
        <v>325179303.29949999</v>
      </c>
      <c r="O448" s="60">
        <v>100448258.2032</v>
      </c>
      <c r="P448" s="60">
        <v>-0.82</v>
      </c>
      <c r="Q448" s="60">
        <v>250294569.6882</v>
      </c>
      <c r="R448" s="85" t="s">
        <v>544</v>
      </c>
      <c r="S448" s="85">
        <v>59</v>
      </c>
      <c r="T448" s="60">
        <v>1076383196.7902</v>
      </c>
      <c r="U448" s="60" t="s">
        <v>544</v>
      </c>
      <c r="V448" s="60" t="s">
        <v>544</v>
      </c>
      <c r="W448" s="60" t="s">
        <v>2037</v>
      </c>
      <c r="X448" s="60">
        <v>560425204.95389998</v>
      </c>
      <c r="Y448" s="60">
        <v>25589472337.7033</v>
      </c>
      <c r="Z448" s="60">
        <v>5.34</v>
      </c>
      <c r="AA448" s="60">
        <v>541623975.44449997</v>
      </c>
      <c r="AB448" s="60">
        <v>22069697747.314098</v>
      </c>
      <c r="AC448" s="60">
        <v>32391956969.286201</v>
      </c>
      <c r="AD448" s="60">
        <v>10.6</v>
      </c>
      <c r="AE448" s="60">
        <v>2030673668.1628001</v>
      </c>
      <c r="AF448" s="60">
        <v>10.67</v>
      </c>
      <c r="AG448" s="60" t="s">
        <v>2038</v>
      </c>
      <c r="AH448" s="60" t="s">
        <v>544</v>
      </c>
      <c r="AI448" s="60">
        <v>3513780737.9298</v>
      </c>
      <c r="AJ448" s="60">
        <v>4405263832.2491999</v>
      </c>
      <c r="AK448" s="60">
        <v>1.87</v>
      </c>
      <c r="AL448" s="60">
        <v>26657799694.329102</v>
      </c>
      <c r="AM448" s="60">
        <v>1013703893.5075001</v>
      </c>
      <c r="AN448" s="60">
        <v>332095286.90649998</v>
      </c>
      <c r="AO448" s="60">
        <v>419223872.9777</v>
      </c>
      <c r="AP448" s="60">
        <v>3821606045.3266001</v>
      </c>
      <c r="AQ448" s="60">
        <v>32391956969.286201</v>
      </c>
      <c r="AR448" s="60">
        <v>1.81</v>
      </c>
      <c r="AS448" s="60">
        <v>3842494877.2951002</v>
      </c>
      <c r="AT448" s="60">
        <v>6994454406.1854</v>
      </c>
      <c r="AU448" s="85">
        <v>111785</v>
      </c>
      <c r="AV448" s="60">
        <v>2741649590.3393998</v>
      </c>
      <c r="AW448" s="60" t="s">
        <v>544</v>
      </c>
      <c r="AX448" s="60" t="s">
        <v>544</v>
      </c>
      <c r="AY448" s="60">
        <v>6435937500.4118996</v>
      </c>
      <c r="AZ448" s="60">
        <v>9236103996.4927998</v>
      </c>
      <c r="BA448" s="60">
        <v>4525204918.3224001</v>
      </c>
      <c r="BB448" s="60" t="s">
        <v>1808</v>
      </c>
      <c r="BC448" s="60">
        <v>33151139858.6791</v>
      </c>
      <c r="BD448" s="60">
        <v>210297131.16100001</v>
      </c>
      <c r="BE448" s="60">
        <v>374423668.05680001</v>
      </c>
      <c r="BF448" s="60" t="s">
        <v>544</v>
      </c>
      <c r="BG448" s="60">
        <v>288050717.23159999</v>
      </c>
      <c r="BH448" s="60">
        <v>17955596824.919701</v>
      </c>
      <c r="BI448" s="60">
        <v>64024077.873000003</v>
      </c>
      <c r="BJ448" s="60" t="s">
        <v>544</v>
      </c>
      <c r="BK448" s="60">
        <v>387551229.53299999</v>
      </c>
      <c r="BL448" s="85" t="s">
        <v>544</v>
      </c>
      <c r="BM448" s="60" t="s">
        <v>544</v>
      </c>
      <c r="BN448" s="60">
        <v>307620389.36400002</v>
      </c>
      <c r="BO448" s="60">
        <v>30796170596.233299</v>
      </c>
      <c r="BP448" s="60">
        <v>17745299693.758701</v>
      </c>
      <c r="BQ448" s="60">
        <v>2964152151.8291001</v>
      </c>
      <c r="BR448" s="60">
        <v>665266393.48520005</v>
      </c>
      <c r="BS448" s="60">
        <v>532722848.39480001</v>
      </c>
      <c r="BT448" s="60">
        <v>526703381.18129998</v>
      </c>
      <c r="BU448" s="60">
        <v>609016393.48160005</v>
      </c>
      <c r="BV448" s="60" t="s">
        <v>544</v>
      </c>
      <c r="BW448" s="60">
        <v>4525217725.6995001</v>
      </c>
      <c r="BX448" s="60">
        <v>3364216188.7399001</v>
      </c>
      <c r="BY448" s="60" t="s">
        <v>544</v>
      </c>
      <c r="BZ448" s="60">
        <v>0</v>
      </c>
      <c r="CA448" s="60">
        <v>-92110655.743599996</v>
      </c>
      <c r="CB448" s="60" t="s">
        <v>1898</v>
      </c>
      <c r="CC448" s="60">
        <v>291777663.95310003</v>
      </c>
      <c r="CD448" s="60">
        <v>466918545.11189997</v>
      </c>
      <c r="CE448" s="60">
        <v>249705430.3439</v>
      </c>
      <c r="CF448" s="60">
        <v>3821606045.3266001</v>
      </c>
      <c r="CG448" s="60">
        <v>282978995.91979998</v>
      </c>
      <c r="CH448" s="60">
        <v>73924180.332599998</v>
      </c>
      <c r="CI448" s="60" t="s">
        <v>2390</v>
      </c>
      <c r="CJ448" s="60">
        <v>15.9</v>
      </c>
      <c r="CK448" s="60">
        <v>892520491.86039996</v>
      </c>
      <c r="CL448" s="60" t="s">
        <v>544</v>
      </c>
      <c r="CM448" s="85">
        <v>1003034</v>
      </c>
      <c r="CN448" s="60">
        <v>-512295.08199999999</v>
      </c>
      <c r="CO448" s="60">
        <v>64024077.873000003</v>
      </c>
      <c r="CP448" s="60">
        <v>868045594.31789994</v>
      </c>
      <c r="CQ448" s="60">
        <v>25589472337.7033</v>
      </c>
      <c r="CR448" s="60">
        <v>525102.45909999998</v>
      </c>
      <c r="CS448" s="60">
        <v>-512295.08199999999</v>
      </c>
      <c r="CT448" s="60">
        <v>261757172.14789999</v>
      </c>
      <c r="CU448" s="60">
        <v>125794057.38510001</v>
      </c>
      <c r="CV448" s="60">
        <v>249705430.3439</v>
      </c>
      <c r="CW448" s="60">
        <v>387551229.53299999</v>
      </c>
      <c r="CX448" s="60">
        <v>560425204.95389998</v>
      </c>
      <c r="CY448" s="60">
        <v>15.2</v>
      </c>
      <c r="CZ448" s="60">
        <f t="shared" si="12"/>
        <v>7.8079999995002876</v>
      </c>
      <c r="DA448" s="60" t="str">
        <f t="shared" si="13"/>
        <v>N</v>
      </c>
    </row>
    <row r="449" spans="1:105">
      <c r="A449" s="13" t="s">
        <v>1127</v>
      </c>
      <c r="B449" s="13">
        <v>111785</v>
      </c>
      <c r="C449" s="13">
        <v>2023</v>
      </c>
      <c r="D449" s="13" t="s">
        <v>1</v>
      </c>
      <c r="E449" s="13" t="s">
        <v>13</v>
      </c>
      <c r="F449" s="84" t="s">
        <v>1804</v>
      </c>
      <c r="G449" s="60" t="s">
        <v>2035</v>
      </c>
      <c r="H449" s="60" t="s">
        <v>547</v>
      </c>
      <c r="I449" s="60" t="s">
        <v>2036</v>
      </c>
      <c r="J449" s="60" t="s">
        <v>2390</v>
      </c>
      <c r="K449" s="85">
        <v>1003034</v>
      </c>
      <c r="L449" s="60">
        <v>261564800000</v>
      </c>
      <c r="M449" s="60">
        <v>33486723845.879398</v>
      </c>
      <c r="N449" s="60">
        <v>355857124.51370001</v>
      </c>
      <c r="O449" s="60">
        <v>102202022.7728</v>
      </c>
      <c r="P449" s="60">
        <v>-0.3</v>
      </c>
      <c r="Q449" s="60">
        <v>215606196.35690001</v>
      </c>
      <c r="R449" s="85" t="s">
        <v>544</v>
      </c>
      <c r="S449" s="85">
        <v>60</v>
      </c>
      <c r="T449" s="60">
        <v>1128920752.6126001</v>
      </c>
      <c r="U449" s="60" t="s">
        <v>544</v>
      </c>
      <c r="V449" s="60" t="s">
        <v>544</v>
      </c>
      <c r="W449" s="60" t="s">
        <v>2037</v>
      </c>
      <c r="X449" s="60">
        <v>620637562.3175</v>
      </c>
      <c r="Y449" s="60">
        <v>26539892455.3102</v>
      </c>
      <c r="Z449" s="60">
        <v>5.99</v>
      </c>
      <c r="AA449" s="60">
        <v>310843681.93959999</v>
      </c>
      <c r="AB449" s="60">
        <v>22679003965.307999</v>
      </c>
      <c r="AC449" s="60">
        <v>33486723845.879398</v>
      </c>
      <c r="AD449" s="60">
        <v>11.2</v>
      </c>
      <c r="AE449" s="60">
        <v>2223991806.0881</v>
      </c>
      <c r="AF449" s="60">
        <v>8.14</v>
      </c>
      <c r="AG449" s="60" t="s">
        <v>2038</v>
      </c>
      <c r="AH449" s="60" t="s">
        <v>544</v>
      </c>
      <c r="AI449" s="60">
        <v>3826897963.8263001</v>
      </c>
      <c r="AJ449" s="60">
        <v>4534899500.0135002</v>
      </c>
      <c r="AK449" s="60">
        <v>2.0299999999999998</v>
      </c>
      <c r="AL449" s="60">
        <v>27168877220.289299</v>
      </c>
      <c r="AM449" s="60">
        <v>1034041735.8558</v>
      </c>
      <c r="AN449" s="60">
        <v>853987965.55939996</v>
      </c>
      <c r="AO449" s="60">
        <v>393304314.36849999</v>
      </c>
      <c r="AP449" s="60">
        <v>4150518498.9197998</v>
      </c>
      <c r="AQ449" s="60">
        <v>33486723845.879398</v>
      </c>
      <c r="AR449" s="60">
        <v>1.92</v>
      </c>
      <c r="AS449" s="60">
        <v>3991883240.9744</v>
      </c>
      <c r="AT449" s="60">
        <v>7489770834.8598003</v>
      </c>
      <c r="AU449" s="85">
        <v>111785</v>
      </c>
      <c r="AV449" s="60">
        <v>3042824221.7873001</v>
      </c>
      <c r="AW449" s="60" t="s">
        <v>544</v>
      </c>
      <c r="AX449" s="60" t="s">
        <v>544</v>
      </c>
      <c r="AY449" s="60">
        <v>6758891306.1015997</v>
      </c>
      <c r="AZ449" s="60">
        <v>10452733323.2064</v>
      </c>
      <c r="BA449" s="60">
        <v>4328959159.4995003</v>
      </c>
      <c r="BB449" s="60" t="s">
        <v>1808</v>
      </c>
      <c r="BC449" s="60">
        <v>34194443727.988998</v>
      </c>
      <c r="BD449" s="60">
        <v>142901036.97729999</v>
      </c>
      <c r="BE449" s="60">
        <v>386288567.34609997</v>
      </c>
      <c r="BF449" s="60" t="s">
        <v>544</v>
      </c>
      <c r="BG449" s="60">
        <v>110971706.5508</v>
      </c>
      <c r="BH449" s="60">
        <v>18577621300.460899</v>
      </c>
      <c r="BI449" s="60">
        <v>416399948.72680002</v>
      </c>
      <c r="BJ449" s="60" t="s">
        <v>544</v>
      </c>
      <c r="BK449" s="60">
        <v>406964537.12919998</v>
      </c>
      <c r="BL449" s="85" t="s">
        <v>544</v>
      </c>
      <c r="BM449" s="60" t="s">
        <v>544</v>
      </c>
      <c r="BN449" s="60">
        <v>131481244.37890001</v>
      </c>
      <c r="BO449" s="60">
        <v>31806887717.598499</v>
      </c>
      <c r="BP449" s="60">
        <v>18434720263.483501</v>
      </c>
      <c r="BQ449" s="60">
        <v>2109268979.3229001</v>
      </c>
      <c r="BR449" s="60">
        <v>884432210.84979999</v>
      </c>
      <c r="BS449" s="60">
        <v>655793112.17770004</v>
      </c>
      <c r="BT449" s="60">
        <v>318141083.0395</v>
      </c>
      <c r="BU449" s="60">
        <v>887812059.78030002</v>
      </c>
      <c r="BV449" s="60" t="s">
        <v>544</v>
      </c>
      <c r="BW449" s="60">
        <v>4328933554.5832996</v>
      </c>
      <c r="BX449" s="60">
        <v>3677390858.4849</v>
      </c>
      <c r="BY449" s="60" t="s">
        <v>544</v>
      </c>
      <c r="BZ449" s="60" t="s">
        <v>544</v>
      </c>
      <c r="CA449" s="60">
        <v>-19997439.5053</v>
      </c>
      <c r="CB449" s="60" t="s">
        <v>1898</v>
      </c>
      <c r="CC449" s="60">
        <v>776968377.81019998</v>
      </c>
      <c r="CD449" s="60">
        <v>466073486.03839999</v>
      </c>
      <c r="CE449" s="60">
        <v>272884393.76209998</v>
      </c>
      <c r="CF449" s="60">
        <v>4150518498.9197998</v>
      </c>
      <c r="CG449" s="60">
        <v>582627064.30760002</v>
      </c>
      <c r="CH449" s="60">
        <v>179823326.0512</v>
      </c>
      <c r="CI449" s="60" t="s">
        <v>2390</v>
      </c>
      <c r="CJ449" s="60">
        <v>16.899999999999999</v>
      </c>
      <c r="CK449" s="60">
        <v>1474625527.8768001</v>
      </c>
      <c r="CL449" s="60" t="s">
        <v>544</v>
      </c>
      <c r="CM449" s="85">
        <v>1003034</v>
      </c>
      <c r="CN449" s="60">
        <v>-102419.6646</v>
      </c>
      <c r="CO449" s="60">
        <v>416399948.72680002</v>
      </c>
      <c r="CP449" s="60">
        <v>752118806.69640005</v>
      </c>
      <c r="CQ449" s="60">
        <v>26539892455.3102</v>
      </c>
      <c r="CR449" s="60">
        <v>4186403.7889</v>
      </c>
      <c r="CS449" s="60">
        <v>-102419.6646</v>
      </c>
      <c r="CT449" s="60">
        <v>272628344.60070002</v>
      </c>
      <c r="CU449" s="60">
        <v>134336192.52849999</v>
      </c>
      <c r="CV449" s="60">
        <v>272884393.76209998</v>
      </c>
      <c r="CW449" s="60">
        <v>406964537.12919998</v>
      </c>
      <c r="CX449" s="60">
        <v>620637562.3175</v>
      </c>
      <c r="CY449" s="60">
        <v>16.2</v>
      </c>
      <c r="CZ449" s="60">
        <f t="shared" si="12"/>
        <v>7.8110000011896066</v>
      </c>
      <c r="DA449" s="60" t="str">
        <f t="shared" si="13"/>
        <v>N</v>
      </c>
    </row>
    <row r="450" spans="1:105">
      <c r="A450" s="13" t="s">
        <v>1128</v>
      </c>
      <c r="B450" s="13">
        <v>111703</v>
      </c>
      <c r="C450" s="13">
        <v>2022</v>
      </c>
      <c r="D450" s="13" t="s">
        <v>10</v>
      </c>
      <c r="E450" s="13" t="s">
        <v>13</v>
      </c>
      <c r="F450" s="84" t="s">
        <v>1970</v>
      </c>
      <c r="G450" s="60" t="s">
        <v>2391</v>
      </c>
      <c r="H450" s="60" t="s">
        <v>2392</v>
      </c>
      <c r="I450" s="60" t="s">
        <v>2393</v>
      </c>
      <c r="J450" s="60" t="s">
        <v>1128</v>
      </c>
      <c r="K450" s="85">
        <v>111703</v>
      </c>
      <c r="L450" s="60">
        <v>27531100000000</v>
      </c>
      <c r="M450" s="60">
        <v>224927286466.10001</v>
      </c>
      <c r="N450" s="60" t="s">
        <v>544</v>
      </c>
      <c r="O450" s="60">
        <v>0</v>
      </c>
      <c r="P450" s="60">
        <v>-0.06</v>
      </c>
      <c r="Q450" s="60" t="s">
        <v>544</v>
      </c>
      <c r="R450" s="85">
        <v>14889</v>
      </c>
      <c r="S450" s="85" t="s">
        <v>544</v>
      </c>
      <c r="T450" s="60" t="s">
        <v>544</v>
      </c>
      <c r="U450" s="60" t="s">
        <v>544</v>
      </c>
      <c r="V450" s="60" t="s">
        <v>544</v>
      </c>
      <c r="W450" s="60" t="s">
        <v>2394</v>
      </c>
      <c r="X450" s="60">
        <v>294117645.60000002</v>
      </c>
      <c r="Y450" s="60" t="s">
        <v>544</v>
      </c>
      <c r="Z450" s="60">
        <v>6.49</v>
      </c>
      <c r="AA450" s="60">
        <v>22340686163.700001</v>
      </c>
      <c r="AB450" s="60">
        <v>56204248087.199997</v>
      </c>
      <c r="AC450" s="60">
        <v>224927286466.10001</v>
      </c>
      <c r="AD450" s="60">
        <v>6.59</v>
      </c>
      <c r="AE450" s="60" t="s">
        <v>544</v>
      </c>
      <c r="AF450" s="60">
        <v>68.7</v>
      </c>
      <c r="AG450" s="60" t="s">
        <v>2395</v>
      </c>
      <c r="AH450" s="60">
        <v>1449346398</v>
      </c>
      <c r="AI450" s="60">
        <v>11116013016.799999</v>
      </c>
      <c r="AJ450" s="60" t="s">
        <v>544</v>
      </c>
      <c r="AK450" s="60">
        <v>0.19</v>
      </c>
      <c r="AL450" s="60">
        <v>133883169270.60001</v>
      </c>
      <c r="AM450" s="60">
        <v>9592320213.8999996</v>
      </c>
      <c r="AN450" s="60">
        <v>365196076.60000002</v>
      </c>
      <c r="AO450" s="60">
        <v>37519607657</v>
      </c>
      <c r="AP450" s="60">
        <v>13397875750.5</v>
      </c>
      <c r="AQ450" s="60">
        <v>224927286466.10001</v>
      </c>
      <c r="AR450" s="60" t="s">
        <v>544</v>
      </c>
      <c r="AS450" s="60">
        <v>10510620862.9</v>
      </c>
      <c r="AT450" s="60" t="s">
        <v>544</v>
      </c>
      <c r="AU450" s="85">
        <v>111703</v>
      </c>
      <c r="AV450" s="60" t="s">
        <v>544</v>
      </c>
      <c r="AW450" s="60">
        <v>77317810074</v>
      </c>
      <c r="AX450" s="60" t="s">
        <v>544</v>
      </c>
      <c r="AY450" s="60" t="s">
        <v>544</v>
      </c>
      <c r="AZ450" s="60">
        <v>61619280740.099998</v>
      </c>
      <c r="BA450" s="60">
        <v>15799019529.5</v>
      </c>
      <c r="BB450" s="60" t="s">
        <v>1808</v>
      </c>
      <c r="BC450" s="60">
        <v>168638071059</v>
      </c>
      <c r="BD450" s="60">
        <v>62091503</v>
      </c>
      <c r="BE450" s="60" t="s">
        <v>544</v>
      </c>
      <c r="BF450" s="60">
        <v>68636437568.099998</v>
      </c>
      <c r="BG450" s="60">
        <v>2054738551.9000001</v>
      </c>
      <c r="BH450" s="60">
        <v>15799019529.5</v>
      </c>
      <c r="BI450" s="60">
        <v>1150326791.7</v>
      </c>
      <c r="BJ450" s="60" t="s">
        <v>544</v>
      </c>
      <c r="BK450" s="60">
        <v>2645424823.5</v>
      </c>
      <c r="BL450" s="85" t="s">
        <v>544</v>
      </c>
      <c r="BM450" s="60" t="s">
        <v>544</v>
      </c>
      <c r="BN450" s="60">
        <v>3339869264.5</v>
      </c>
      <c r="BO450" s="60">
        <v>165450162578.10001</v>
      </c>
      <c r="BP450" s="60">
        <v>15736928026.5</v>
      </c>
      <c r="BQ450" s="60" t="s">
        <v>544</v>
      </c>
      <c r="BR450" s="60" t="s">
        <v>544</v>
      </c>
      <c r="BS450" s="60">
        <v>13400326730.9</v>
      </c>
      <c r="BT450" s="60">
        <v>34224673032.900002</v>
      </c>
      <c r="BU450" s="60" t="s">
        <v>544</v>
      </c>
      <c r="BV450" s="60" t="s">
        <v>544</v>
      </c>
      <c r="BW450" s="60">
        <v>15799019529.5</v>
      </c>
      <c r="BX450" s="60">
        <v>9721405180.5</v>
      </c>
      <c r="BY450" s="60" t="s">
        <v>544</v>
      </c>
      <c r="BZ450" s="60">
        <v>49019607.600000001</v>
      </c>
      <c r="CA450" s="60">
        <v>258169933.40000001</v>
      </c>
      <c r="CB450" s="60" t="s">
        <v>1958</v>
      </c>
      <c r="CC450" s="60" t="s">
        <v>544</v>
      </c>
      <c r="CD450" s="60">
        <v>7466503230.8999996</v>
      </c>
      <c r="CE450" s="60">
        <v>1157679732.8</v>
      </c>
      <c r="CF450" s="60">
        <v>13397875750.5</v>
      </c>
      <c r="CG450" s="60">
        <v>620915029.60000002</v>
      </c>
      <c r="CH450" s="60">
        <v>0</v>
      </c>
      <c r="CI450" s="60" t="s">
        <v>1128</v>
      </c>
      <c r="CJ450" s="60">
        <v>19.77</v>
      </c>
      <c r="CK450" s="60">
        <v>659313722.20000005</v>
      </c>
      <c r="CL450" s="60">
        <v>149</v>
      </c>
      <c r="CM450" s="85">
        <v>111703</v>
      </c>
      <c r="CN450" s="60" t="s">
        <v>544</v>
      </c>
      <c r="CO450" s="60">
        <v>1150326791.7</v>
      </c>
      <c r="CP450" s="60">
        <v>3633986910.0999999</v>
      </c>
      <c r="CQ450" s="60" t="s">
        <v>544</v>
      </c>
      <c r="CR450" s="60">
        <v>38398692.600000001</v>
      </c>
      <c r="CS450" s="60" t="s">
        <v>544</v>
      </c>
      <c r="CT450" s="60">
        <v>1624182998.5</v>
      </c>
      <c r="CU450" s="60">
        <v>1021241825</v>
      </c>
      <c r="CV450" s="60">
        <v>1157679732.8</v>
      </c>
      <c r="CW450" s="60">
        <v>2645424823.5</v>
      </c>
      <c r="CX450" s="60">
        <v>294117645.60000002</v>
      </c>
      <c r="CY450" s="60">
        <v>17.29</v>
      </c>
      <c r="CZ450" s="60">
        <f t="shared" si="12"/>
        <v>122.40000060708223</v>
      </c>
      <c r="DA450" s="60" t="str">
        <f t="shared" si="13"/>
        <v>Y</v>
      </c>
    </row>
    <row r="451" spans="1:105">
      <c r="A451" s="13" t="s">
        <v>1128</v>
      </c>
      <c r="B451" s="13">
        <v>111703</v>
      </c>
      <c r="C451" s="13">
        <v>2023</v>
      </c>
      <c r="D451" s="13" t="s">
        <v>10</v>
      </c>
      <c r="E451" s="13" t="s">
        <v>13</v>
      </c>
      <c r="F451" s="84" t="s">
        <v>1966</v>
      </c>
      <c r="G451" s="60" t="s">
        <v>2391</v>
      </c>
      <c r="H451" s="60" t="s">
        <v>2392</v>
      </c>
      <c r="I451" s="60" t="s">
        <v>2393</v>
      </c>
      <c r="J451" s="60" t="s">
        <v>1128</v>
      </c>
      <c r="K451" s="85">
        <v>111703</v>
      </c>
      <c r="L451" s="60">
        <v>26413248000000</v>
      </c>
      <c r="M451" s="60">
        <v>197881691064.60001</v>
      </c>
      <c r="N451" s="60" t="s">
        <v>544</v>
      </c>
      <c r="O451" s="60">
        <v>367096.2</v>
      </c>
      <c r="P451" s="60">
        <v>0.01</v>
      </c>
      <c r="Q451" s="60" t="s">
        <v>544</v>
      </c>
      <c r="R451" s="85">
        <v>14731</v>
      </c>
      <c r="S451" s="85" t="s">
        <v>544</v>
      </c>
      <c r="T451" s="60" t="s">
        <v>544</v>
      </c>
      <c r="U451" s="60" t="s">
        <v>544</v>
      </c>
      <c r="V451" s="60" t="s">
        <v>544</v>
      </c>
      <c r="W451" s="60" t="s">
        <v>2394</v>
      </c>
      <c r="X451" s="60">
        <v>506330538.80000001</v>
      </c>
      <c r="Y451" s="60" t="s">
        <v>544</v>
      </c>
      <c r="Z451" s="60">
        <v>4.42</v>
      </c>
      <c r="AA451" s="60">
        <v>14930566446.700001</v>
      </c>
      <c r="AB451" s="60">
        <v>51009170151.199997</v>
      </c>
      <c r="AC451" s="60">
        <v>197881691064.60001</v>
      </c>
      <c r="AD451" s="60">
        <v>6.44</v>
      </c>
      <c r="AE451" s="60" t="s">
        <v>544</v>
      </c>
      <c r="AF451" s="60">
        <v>66.790000000000006</v>
      </c>
      <c r="AG451" s="60" t="s">
        <v>2395</v>
      </c>
      <c r="AH451" s="60">
        <v>1205289187.5</v>
      </c>
      <c r="AI451" s="60">
        <v>10712166666.700001</v>
      </c>
      <c r="AJ451" s="60" t="s">
        <v>544</v>
      </c>
      <c r="AK451" s="60">
        <v>0.31</v>
      </c>
      <c r="AL451" s="60">
        <v>103800584841.7</v>
      </c>
      <c r="AM451" s="60">
        <v>13547685109.700001</v>
      </c>
      <c r="AN451" s="60">
        <v>2011522334.8</v>
      </c>
      <c r="AO451" s="60">
        <v>28969276431.299999</v>
      </c>
      <c r="AP451" s="60">
        <v>12552359962.700001</v>
      </c>
      <c r="AQ451" s="60">
        <v>197881691064.60001</v>
      </c>
      <c r="AR451" s="60" t="s">
        <v>544</v>
      </c>
      <c r="AS451" s="60">
        <v>9681675202.5</v>
      </c>
      <c r="AT451" s="60" t="s">
        <v>544</v>
      </c>
      <c r="AU451" s="85">
        <v>111703</v>
      </c>
      <c r="AV451" s="60" t="s">
        <v>544</v>
      </c>
      <c r="AW451" s="60">
        <v>59406720385.199997</v>
      </c>
      <c r="AX451" s="60" t="s">
        <v>544</v>
      </c>
      <c r="AY451" s="60" t="s">
        <v>544</v>
      </c>
      <c r="AZ451" s="60">
        <v>52537339172.400002</v>
      </c>
      <c r="BA451" s="60">
        <v>15096149306.299999</v>
      </c>
      <c r="BB451" s="60" t="s">
        <v>1808</v>
      </c>
      <c r="BC451" s="60">
        <v>166281286362.10001</v>
      </c>
      <c r="BD451" s="60">
        <v>66092298.799999997</v>
      </c>
      <c r="BE451" s="60" t="s">
        <v>544</v>
      </c>
      <c r="BF451" s="60">
        <v>62543017972.5</v>
      </c>
      <c r="BG451" s="60">
        <v>1561627217.4000001</v>
      </c>
      <c r="BH451" s="60">
        <v>15096149306.299999</v>
      </c>
      <c r="BI451" s="60">
        <v>772355412.70000005</v>
      </c>
      <c r="BJ451" s="60" t="s">
        <v>544</v>
      </c>
      <c r="BK451" s="60">
        <v>2444988024.5999999</v>
      </c>
      <c r="BL451" s="85" t="s">
        <v>544</v>
      </c>
      <c r="BM451" s="60" t="s">
        <v>544</v>
      </c>
      <c r="BN451" s="60">
        <v>2479053053.1999998</v>
      </c>
      <c r="BO451" s="60">
        <v>148726783732.89999</v>
      </c>
      <c r="BP451" s="60">
        <v>15030057007.5</v>
      </c>
      <c r="BQ451" s="60" t="s">
        <v>544</v>
      </c>
      <c r="BR451" s="60" t="s">
        <v>544</v>
      </c>
      <c r="BS451" s="60">
        <v>12317156185.799999</v>
      </c>
      <c r="BT451" s="60">
        <v>29463298009.900002</v>
      </c>
      <c r="BU451" s="60" t="s">
        <v>544</v>
      </c>
      <c r="BV451" s="60" t="s">
        <v>544</v>
      </c>
      <c r="BW451" s="60">
        <v>15096149306.299999</v>
      </c>
      <c r="BX451" s="60">
        <v>9294830729.6000004</v>
      </c>
      <c r="BY451" s="60" t="s">
        <v>544</v>
      </c>
      <c r="BZ451" s="60">
        <v>27659574.600000001</v>
      </c>
      <c r="CA451" s="60">
        <v>191032365.30000001</v>
      </c>
      <c r="CB451" s="60" t="s">
        <v>1958</v>
      </c>
      <c r="CC451" s="60" t="s">
        <v>544</v>
      </c>
      <c r="CD451" s="60">
        <v>6868991641.3000002</v>
      </c>
      <c r="CE451" s="60">
        <v>724947561.10000002</v>
      </c>
      <c r="CF451" s="60">
        <v>12552359962.700001</v>
      </c>
      <c r="CG451" s="60">
        <v>2491369505.1999998</v>
      </c>
      <c r="CH451" s="60">
        <v>367096.2</v>
      </c>
      <c r="CI451" s="60" t="s">
        <v>1128</v>
      </c>
      <c r="CJ451" s="60">
        <v>21</v>
      </c>
      <c r="CK451" s="60">
        <v>2517852873.5999999</v>
      </c>
      <c r="CL451" s="60">
        <v>135.9</v>
      </c>
      <c r="CM451" s="85">
        <v>111703</v>
      </c>
      <c r="CN451" s="60" t="s">
        <v>544</v>
      </c>
      <c r="CO451" s="60">
        <v>772355412.70000005</v>
      </c>
      <c r="CP451" s="60">
        <v>2985383592</v>
      </c>
      <c r="CQ451" s="60" t="s">
        <v>544</v>
      </c>
      <c r="CR451" s="60">
        <v>26483368.399999999</v>
      </c>
      <c r="CS451" s="60" t="s">
        <v>544</v>
      </c>
      <c r="CT451" s="60">
        <v>1496778550.5999999</v>
      </c>
      <c r="CU451" s="60">
        <v>948209474</v>
      </c>
      <c r="CV451" s="60">
        <v>724947561.10000002</v>
      </c>
      <c r="CW451" s="60">
        <v>2444988024.5999999</v>
      </c>
      <c r="CX451" s="60">
        <v>506330538.80000001</v>
      </c>
      <c r="CY451" s="60">
        <v>18.22</v>
      </c>
      <c r="CZ451" s="60">
        <f t="shared" ref="CZ451:CZ514" si="14">IFERROR(L451/M451,"")</f>
        <v>133.47999937688621</v>
      </c>
      <c r="DA451" s="60" t="str">
        <f t="shared" ref="DA451:DA514" si="15">IF(D451=0,"",IF(K451=B451,"Y",IF(ISERROR(MATCH(K451,B:B,0)),"N","N: parent data from row "&amp; MATCH(K451,B:B,0))))</f>
        <v>Y</v>
      </c>
    </row>
    <row r="452" spans="1:105">
      <c r="A452" s="13" t="s">
        <v>1121</v>
      </c>
      <c r="B452" s="13">
        <v>111719</v>
      </c>
      <c r="C452" s="13">
        <v>2022</v>
      </c>
      <c r="D452" s="13" t="s">
        <v>1</v>
      </c>
      <c r="E452" s="13" t="s">
        <v>13</v>
      </c>
      <c r="F452" s="84" t="s">
        <v>1812</v>
      </c>
      <c r="G452" s="60" t="s">
        <v>2035</v>
      </c>
      <c r="H452" s="60" t="s">
        <v>547</v>
      </c>
      <c r="I452" s="60" t="s">
        <v>2036</v>
      </c>
      <c r="J452" s="60" t="s">
        <v>1124</v>
      </c>
      <c r="K452" s="85">
        <v>107777</v>
      </c>
      <c r="L452" s="60">
        <v>475875000000</v>
      </c>
      <c r="M452" s="60">
        <v>60947105536.6875</v>
      </c>
      <c r="N452" s="60">
        <v>446209016.42199999</v>
      </c>
      <c r="O452" s="60">
        <v>47387295.085000001</v>
      </c>
      <c r="P452" s="60">
        <v>-0.24</v>
      </c>
      <c r="Q452" s="60">
        <v>2996670082.1589999</v>
      </c>
      <c r="R452" s="85" t="s">
        <v>544</v>
      </c>
      <c r="S452" s="85" t="s">
        <v>544</v>
      </c>
      <c r="T452" s="60">
        <v>4207735656.007</v>
      </c>
      <c r="U452" s="60" t="s">
        <v>544</v>
      </c>
      <c r="V452" s="60" t="s">
        <v>544</v>
      </c>
      <c r="W452" s="60" t="s">
        <v>2037</v>
      </c>
      <c r="X452" s="60">
        <v>1061475409.904</v>
      </c>
      <c r="Y452" s="60">
        <v>50507172134.379997</v>
      </c>
      <c r="Z452" s="60">
        <v>13.39</v>
      </c>
      <c r="AA452" s="60">
        <v>397669057.40249997</v>
      </c>
      <c r="AB452" s="60">
        <v>33599385248.051998</v>
      </c>
      <c r="AC452" s="60">
        <v>60947105536.6875</v>
      </c>
      <c r="AD452" s="60">
        <v>8.6999999999999993</v>
      </c>
      <c r="AE452" s="60">
        <v>4862961065.8850002</v>
      </c>
      <c r="AF452" s="60">
        <v>22.59</v>
      </c>
      <c r="AG452" s="60" t="s">
        <v>2038</v>
      </c>
      <c r="AH452" s="60" t="s">
        <v>544</v>
      </c>
      <c r="AI452" s="60">
        <v>5739882172.4984999</v>
      </c>
      <c r="AJ452" s="60">
        <v>3406634221.5295</v>
      </c>
      <c r="AK452" s="60">
        <v>1.82</v>
      </c>
      <c r="AL452" s="60">
        <v>52287141396.789001</v>
      </c>
      <c r="AM452" s="60">
        <v>1573002049.2809999</v>
      </c>
      <c r="AN452" s="60">
        <v>344006147.56300002</v>
      </c>
      <c r="AO452" s="60">
        <v>624103483.64649999</v>
      </c>
      <c r="AP452" s="60">
        <v>5384605533.1315002</v>
      </c>
      <c r="AQ452" s="60">
        <v>60947105536.6875</v>
      </c>
      <c r="AR452" s="60">
        <v>1.25</v>
      </c>
      <c r="AS452" s="60">
        <v>5893058402.0165005</v>
      </c>
      <c r="AT452" s="60">
        <v>21158811476.764</v>
      </c>
      <c r="AU452" s="85">
        <v>111719</v>
      </c>
      <c r="AV452" s="60">
        <v>3918417008.4475002</v>
      </c>
      <c r="AW452" s="60" t="s">
        <v>544</v>
      </c>
      <c r="AX452" s="60" t="s">
        <v>544</v>
      </c>
      <c r="AY452" s="60">
        <v>8269595287.4145002</v>
      </c>
      <c r="AZ452" s="60">
        <v>10709272541.669001</v>
      </c>
      <c r="BA452" s="60">
        <v>6388703893.8514996</v>
      </c>
      <c r="BB452" s="60" t="s">
        <v>1808</v>
      </c>
      <c r="BC452" s="60">
        <v>66012935455.044502</v>
      </c>
      <c r="BD452" s="60">
        <v>443647541.01200002</v>
      </c>
      <c r="BE452" s="60">
        <v>777151639.39400005</v>
      </c>
      <c r="BF452" s="60" t="s">
        <v>544</v>
      </c>
      <c r="BG452" s="60">
        <v>394979508.222</v>
      </c>
      <c r="BH452" s="60">
        <v>35817110658.029999</v>
      </c>
      <c r="BI452" s="60">
        <v>217213114.76800001</v>
      </c>
      <c r="BJ452" s="60" t="s">
        <v>544</v>
      </c>
      <c r="BK452" s="60">
        <v>713370901.68499994</v>
      </c>
      <c r="BL452" s="85" t="s">
        <v>2396</v>
      </c>
      <c r="BM452" s="60" t="s">
        <v>2397</v>
      </c>
      <c r="BN452" s="60">
        <v>554559426.26499999</v>
      </c>
      <c r="BO452" s="60">
        <v>59139600413.621002</v>
      </c>
      <c r="BP452" s="60">
        <v>35373463117.017998</v>
      </c>
      <c r="BQ452" s="60">
        <v>12665087090.974501</v>
      </c>
      <c r="BR452" s="60">
        <v>4572233606.8500004</v>
      </c>
      <c r="BS452" s="60">
        <v>524077868.88599998</v>
      </c>
      <c r="BT452" s="60">
        <v>1382300205.0065</v>
      </c>
      <c r="BU452" s="60">
        <v>912141393.50100005</v>
      </c>
      <c r="BV452" s="60" t="s">
        <v>544</v>
      </c>
      <c r="BW452" s="60">
        <v>6388703893.8514996</v>
      </c>
      <c r="BX452" s="60">
        <v>5560578893.7985001</v>
      </c>
      <c r="BY452" s="60" t="s">
        <v>544</v>
      </c>
      <c r="BZ452" s="60">
        <v>-7812500.0005000001</v>
      </c>
      <c r="CA452" s="60" t="s">
        <v>544</v>
      </c>
      <c r="CB452" s="60" t="s">
        <v>1994</v>
      </c>
      <c r="CC452" s="60">
        <v>298796106.5765</v>
      </c>
      <c r="CD452" s="60">
        <v>493084016.42500001</v>
      </c>
      <c r="CE452" s="60">
        <v>852715163.98899996</v>
      </c>
      <c r="CF452" s="60">
        <v>5384605533.1315002</v>
      </c>
      <c r="CG452" s="60">
        <v>491290983.63800001</v>
      </c>
      <c r="CH452" s="60">
        <v>49820696.7245</v>
      </c>
      <c r="CI452" s="60" t="s">
        <v>1124</v>
      </c>
      <c r="CJ452" s="60">
        <v>17.100000000000001</v>
      </c>
      <c r="CK452" s="60">
        <v>1405481557.467</v>
      </c>
      <c r="CL452" s="60">
        <v>158.19999999999999</v>
      </c>
      <c r="CM452" s="85">
        <v>107777</v>
      </c>
      <c r="CN452" s="60">
        <v>-16521516.3945</v>
      </c>
      <c r="CO452" s="60">
        <v>217213114.76800001</v>
      </c>
      <c r="CP452" s="60">
        <v>1616034836.1689999</v>
      </c>
      <c r="CQ452" s="60">
        <v>50507172134.379997</v>
      </c>
      <c r="CR452" s="60">
        <v>2049180.328</v>
      </c>
      <c r="CS452" s="60">
        <v>-16521516.3945</v>
      </c>
      <c r="CT452" s="60">
        <v>489626024.62150002</v>
      </c>
      <c r="CU452" s="60">
        <v>223744877.06349999</v>
      </c>
      <c r="CV452" s="60">
        <v>852715163.98899996</v>
      </c>
      <c r="CW452" s="60">
        <v>713370901.68499994</v>
      </c>
      <c r="CX452" s="60">
        <v>1061475409.904</v>
      </c>
      <c r="CY452" s="60">
        <v>16.5</v>
      </c>
      <c r="CZ452" s="60">
        <f t="shared" si="14"/>
        <v>7.8079999995002876</v>
      </c>
      <c r="DA452" s="60" t="str">
        <f t="shared" si="15"/>
        <v>N: parent data from row 458</v>
      </c>
    </row>
    <row r="453" spans="1:105">
      <c r="A453" s="13" t="s">
        <v>1121</v>
      </c>
      <c r="B453" s="13">
        <v>111719</v>
      </c>
      <c r="C453" s="13">
        <v>2023</v>
      </c>
      <c r="D453" s="13" t="s">
        <v>1</v>
      </c>
      <c r="E453" s="13" t="s">
        <v>13</v>
      </c>
      <c r="F453" s="84" t="s">
        <v>1804</v>
      </c>
      <c r="G453" s="60" t="s">
        <v>2035</v>
      </c>
      <c r="H453" s="60" t="s">
        <v>547</v>
      </c>
      <c r="I453" s="60" t="s">
        <v>2036</v>
      </c>
      <c r="J453" s="60" t="s">
        <v>1124</v>
      </c>
      <c r="K453" s="85">
        <v>107777</v>
      </c>
      <c r="L453" s="60">
        <v>467621000000</v>
      </c>
      <c r="M453" s="60">
        <v>59866982451.514702</v>
      </c>
      <c r="N453" s="60">
        <v>376136218.0966</v>
      </c>
      <c r="O453" s="60">
        <v>74510305.967399999</v>
      </c>
      <c r="P453" s="60">
        <v>-0.28000000000000003</v>
      </c>
      <c r="Q453" s="60">
        <v>2794136473.7775002</v>
      </c>
      <c r="R453" s="85" t="s">
        <v>544</v>
      </c>
      <c r="S453" s="85" t="s">
        <v>544</v>
      </c>
      <c r="T453" s="60">
        <v>4284726666.8676</v>
      </c>
      <c r="U453" s="60" t="s">
        <v>544</v>
      </c>
      <c r="V453" s="60" t="s">
        <v>544</v>
      </c>
      <c r="W453" s="60" t="s">
        <v>2037</v>
      </c>
      <c r="X453" s="60">
        <v>1378184611.2355001</v>
      </c>
      <c r="Y453" s="60">
        <v>50006273196.839302</v>
      </c>
      <c r="Z453" s="60">
        <v>16.399999999999999</v>
      </c>
      <c r="AA453" s="60" t="s">
        <v>544</v>
      </c>
      <c r="AB453" s="60">
        <v>32130457042.859699</v>
      </c>
      <c r="AC453" s="60">
        <v>59866982451.514702</v>
      </c>
      <c r="AD453" s="60">
        <v>9.4</v>
      </c>
      <c r="AE453" s="60">
        <v>4621431314.1085997</v>
      </c>
      <c r="AF453" s="60">
        <v>22.97</v>
      </c>
      <c r="AG453" s="60" t="s">
        <v>2038</v>
      </c>
      <c r="AH453" s="60" t="s">
        <v>544</v>
      </c>
      <c r="AI453" s="60">
        <v>6082703878.2184</v>
      </c>
      <c r="AJ453" s="60">
        <v>3286775060.3111</v>
      </c>
      <c r="AK453" s="60">
        <v>2.38</v>
      </c>
      <c r="AL453" s="60">
        <v>51102163607.631302</v>
      </c>
      <c r="AM453" s="60">
        <v>1558315196.2804</v>
      </c>
      <c r="AN453" s="60">
        <v>1163615413.9823</v>
      </c>
      <c r="AO453" s="60">
        <v>181154781.69049999</v>
      </c>
      <c r="AP453" s="60">
        <v>5803098193.9695997</v>
      </c>
      <c r="AQ453" s="60">
        <v>59866982451.514702</v>
      </c>
      <c r="AR453" s="60">
        <v>1.1100000000000001</v>
      </c>
      <c r="AS453" s="60">
        <v>6113685826.7477999</v>
      </c>
      <c r="AT453" s="60">
        <v>21083215974.256699</v>
      </c>
      <c r="AU453" s="85">
        <v>111719</v>
      </c>
      <c r="AV453" s="60">
        <v>4705927537.3705997</v>
      </c>
      <c r="AW453" s="60" t="s">
        <v>544</v>
      </c>
      <c r="AX453" s="60" t="s">
        <v>544</v>
      </c>
      <c r="AY453" s="60">
        <v>7908206374.4196997</v>
      </c>
      <c r="AZ453" s="60">
        <v>10977595696.7022</v>
      </c>
      <c r="BA453" s="60">
        <v>5047753167.8395996</v>
      </c>
      <c r="BB453" s="60" t="s">
        <v>1808</v>
      </c>
      <c r="BC453" s="60">
        <v>64954423239.3713</v>
      </c>
      <c r="BD453" s="60">
        <v>421072845.92229998</v>
      </c>
      <c r="BE453" s="60">
        <v>724747151.3427</v>
      </c>
      <c r="BF453" s="60" t="s">
        <v>544</v>
      </c>
      <c r="BG453" s="60">
        <v>424529509.60119998</v>
      </c>
      <c r="BH453" s="60">
        <v>34039175516.515999</v>
      </c>
      <c r="BI453" s="60">
        <v>1129816924.6775</v>
      </c>
      <c r="BJ453" s="60" t="s">
        <v>544</v>
      </c>
      <c r="BK453" s="60">
        <v>780053770.20510006</v>
      </c>
      <c r="BL453" s="85" t="s">
        <v>2396</v>
      </c>
      <c r="BM453" s="60" t="s">
        <v>2397</v>
      </c>
      <c r="BN453" s="60">
        <v>576494686.89209998</v>
      </c>
      <c r="BO453" s="60">
        <v>58072717953.004204</v>
      </c>
      <c r="BP453" s="60">
        <v>33618102670.5937</v>
      </c>
      <c r="BQ453" s="60">
        <v>13090129302.832899</v>
      </c>
      <c r="BR453" s="60">
        <v>4449878375.9706001</v>
      </c>
      <c r="BS453" s="60">
        <v>999231852.3635</v>
      </c>
      <c r="BT453" s="60">
        <v>1095890410.7920001</v>
      </c>
      <c r="BU453" s="60">
        <v>1612981692.2393</v>
      </c>
      <c r="BV453" s="60" t="s">
        <v>544</v>
      </c>
      <c r="BW453" s="60">
        <v>5047753167.8395996</v>
      </c>
      <c r="BX453" s="60">
        <v>5903469465.2384005</v>
      </c>
      <c r="BY453" s="60" t="s">
        <v>544</v>
      </c>
      <c r="BZ453" s="60">
        <v>3712712.8402999998</v>
      </c>
      <c r="CA453" s="60" t="s">
        <v>544</v>
      </c>
      <c r="CB453" s="60" t="s">
        <v>1994</v>
      </c>
      <c r="CC453" s="60">
        <v>1073614133.7502</v>
      </c>
      <c r="CD453" s="60">
        <v>488797849.11260003</v>
      </c>
      <c r="CE453" s="60">
        <v>1102419664.4077001</v>
      </c>
      <c r="CF453" s="60">
        <v>5803098193.9695997</v>
      </c>
      <c r="CG453" s="60">
        <v>925105620.13820004</v>
      </c>
      <c r="CH453" s="60">
        <v>104468057.8512</v>
      </c>
      <c r="CI453" s="60" t="s">
        <v>1124</v>
      </c>
      <c r="CJ453" s="60">
        <v>18.899999999999999</v>
      </c>
      <c r="CK453" s="60">
        <v>2541800025.2178001</v>
      </c>
      <c r="CL453" s="60">
        <v>163.19999999999999</v>
      </c>
      <c r="CM453" s="85">
        <v>107777</v>
      </c>
      <c r="CN453" s="60">
        <v>16387146.329600001</v>
      </c>
      <c r="CO453" s="60">
        <v>1129816924.6775</v>
      </c>
      <c r="CP453" s="60">
        <v>1954679298.1276</v>
      </c>
      <c r="CQ453" s="60">
        <v>50006273196.839302</v>
      </c>
      <c r="CR453" s="60">
        <v>3712712.8402999998</v>
      </c>
      <c r="CS453" s="60">
        <v>16387146.329600001</v>
      </c>
      <c r="CT453" s="60">
        <v>542824222.16799998</v>
      </c>
      <c r="CU453" s="60">
        <v>237229548.03709999</v>
      </c>
      <c r="CV453" s="60">
        <v>1102419664.4077001</v>
      </c>
      <c r="CW453" s="60">
        <v>780053770.20510006</v>
      </c>
      <c r="CX453" s="60">
        <v>1378184611.2355001</v>
      </c>
      <c r="CY453" s="60">
        <v>18.399999999999999</v>
      </c>
      <c r="CZ453" s="60">
        <f t="shared" si="14"/>
        <v>7.8110000011896155</v>
      </c>
      <c r="DA453" s="60" t="str">
        <f t="shared" si="15"/>
        <v>N: parent data from row 458</v>
      </c>
    </row>
    <row r="454" spans="1:105">
      <c r="A454" s="13" t="s">
        <v>1122</v>
      </c>
      <c r="B454" s="13">
        <v>1338311</v>
      </c>
      <c r="C454" s="13">
        <v>2022</v>
      </c>
      <c r="D454" s="13" t="s">
        <v>1</v>
      </c>
      <c r="E454" s="13" t="s">
        <v>507</v>
      </c>
      <c r="F454" s="84" t="s">
        <v>1812</v>
      </c>
      <c r="G454" s="60" t="s">
        <v>2062</v>
      </c>
      <c r="H454" s="60" t="s">
        <v>2398</v>
      </c>
      <c r="I454" s="60" t="s">
        <v>2064</v>
      </c>
      <c r="J454" s="60" t="s">
        <v>1124</v>
      </c>
      <c r="K454" s="85">
        <v>107777</v>
      </c>
      <c r="L454" s="60">
        <v>492364400000</v>
      </c>
      <c r="M454" s="60">
        <v>16033750182.5776</v>
      </c>
      <c r="N454" s="60">
        <v>184479614.66</v>
      </c>
      <c r="O454" s="60">
        <v>6558551.5256000003</v>
      </c>
      <c r="P454" s="60">
        <v>-0.02</v>
      </c>
      <c r="Q454" s="60" t="s">
        <v>544</v>
      </c>
      <c r="R454" s="85">
        <v>2212</v>
      </c>
      <c r="S454" s="85">
        <v>30</v>
      </c>
      <c r="T454" s="60">
        <v>3741181455.6968002</v>
      </c>
      <c r="U454" s="60" t="s">
        <v>544</v>
      </c>
      <c r="V454" s="60" t="s">
        <v>544</v>
      </c>
      <c r="W454" s="60" t="s">
        <v>2065</v>
      </c>
      <c r="X454" s="60">
        <v>172375277.01320001</v>
      </c>
      <c r="Y454" s="60">
        <v>13536964325.652399</v>
      </c>
      <c r="Z454" s="60">
        <v>2.39</v>
      </c>
      <c r="AA454" s="60" t="s">
        <v>544</v>
      </c>
      <c r="AB454" s="60">
        <v>9200071653.9032001</v>
      </c>
      <c r="AC454" s="60">
        <v>16033750182.5776</v>
      </c>
      <c r="AD454" s="60">
        <v>6.36</v>
      </c>
      <c r="AE454" s="60">
        <v>2611537713.2603998</v>
      </c>
      <c r="AF454" s="60">
        <v>22.49</v>
      </c>
      <c r="AG454" s="60" t="s">
        <v>2066</v>
      </c>
      <c r="AH454" s="60">
        <v>328754722.30159998</v>
      </c>
      <c r="AI454" s="60">
        <v>1170880553.7416</v>
      </c>
      <c r="AJ454" s="60">
        <v>2820535368.8520002</v>
      </c>
      <c r="AK454" s="60">
        <v>1.2</v>
      </c>
      <c r="AL454" s="60">
        <v>13870095757.611601</v>
      </c>
      <c r="AM454" s="60">
        <v>443405627.74440002</v>
      </c>
      <c r="AN454" s="60">
        <v>100468933.3008</v>
      </c>
      <c r="AO454" s="60">
        <v>225289827.03279999</v>
      </c>
      <c r="AP454" s="60">
        <v>924505016.11880004</v>
      </c>
      <c r="AQ454" s="60">
        <v>16033750182.5776</v>
      </c>
      <c r="AR454" s="60">
        <v>2.0099999999999998</v>
      </c>
      <c r="AS454" s="60">
        <v>924332422.65760005</v>
      </c>
      <c r="AT454" s="60">
        <v>3741181455.6968002</v>
      </c>
      <c r="AU454" s="85">
        <v>1338311</v>
      </c>
      <c r="AV454" s="60" t="s">
        <v>544</v>
      </c>
      <c r="AW454" s="60" t="s">
        <v>544</v>
      </c>
      <c r="AX454" s="60" t="s">
        <v>544</v>
      </c>
      <c r="AY454" s="60">
        <v>5432073082.1124001</v>
      </c>
      <c r="AZ454" s="60">
        <v>2633492904.1171999</v>
      </c>
      <c r="BA454" s="60" t="s">
        <v>544</v>
      </c>
      <c r="BB454" s="60" t="s">
        <v>1808</v>
      </c>
      <c r="BC454" s="60">
        <v>18421597000.681599</v>
      </c>
      <c r="BD454" s="60">
        <v>129129217.3012</v>
      </c>
      <c r="BE454" s="60" t="s">
        <v>544</v>
      </c>
      <c r="BF454" s="60" t="s">
        <v>544</v>
      </c>
      <c r="BG454" s="60">
        <v>54565585.582400002</v>
      </c>
      <c r="BH454" s="60">
        <v>9173254537.8092003</v>
      </c>
      <c r="BI454" s="60">
        <v>17454734.943999998</v>
      </c>
      <c r="BJ454" s="60" t="s">
        <v>544</v>
      </c>
      <c r="BK454" s="60">
        <v>258538491.91679999</v>
      </c>
      <c r="BL454" s="85" t="s">
        <v>544</v>
      </c>
      <c r="BM454" s="60" t="s">
        <v>544</v>
      </c>
      <c r="BN454" s="60">
        <v>117298424.008</v>
      </c>
      <c r="BO454" s="60">
        <v>15518942965.5828</v>
      </c>
      <c r="BP454" s="60">
        <v>9044125320.5079994</v>
      </c>
      <c r="BQ454" s="60">
        <v>3218574968.1440001</v>
      </c>
      <c r="BR454" s="60" t="s">
        <v>544</v>
      </c>
      <c r="BS454" s="60">
        <v>128233685.1912</v>
      </c>
      <c r="BT454" s="60">
        <v>333131431.95920002</v>
      </c>
      <c r="BU454" s="60">
        <v>211557249.18599999</v>
      </c>
      <c r="BV454" s="60" t="s">
        <v>544</v>
      </c>
      <c r="BW454" s="60" t="s">
        <v>544</v>
      </c>
      <c r="BX454" s="60">
        <v>910362121.74160004</v>
      </c>
      <c r="BY454" s="60" t="s">
        <v>544</v>
      </c>
      <c r="BZ454" s="60">
        <v>1367721.7679999999</v>
      </c>
      <c r="CA454" s="60">
        <v>2471668.6236</v>
      </c>
      <c r="CB454" s="60" t="s">
        <v>1994</v>
      </c>
      <c r="CC454" s="60">
        <v>91165168.797999993</v>
      </c>
      <c r="CD454" s="60">
        <v>136879640.6532</v>
      </c>
      <c r="CE454" s="60">
        <v>26624983.750399999</v>
      </c>
      <c r="CF454" s="60">
        <v>924505016.11880004</v>
      </c>
      <c r="CG454" s="60">
        <v>60489123.43</v>
      </c>
      <c r="CH454" s="60">
        <v>18809430.790399998</v>
      </c>
      <c r="CI454" s="60" t="s">
        <v>1124</v>
      </c>
      <c r="CJ454" s="60">
        <v>12.73</v>
      </c>
      <c r="CK454" s="60">
        <v>272844210.31400001</v>
      </c>
      <c r="CL454" s="60">
        <v>140</v>
      </c>
      <c r="CM454" s="85">
        <v>107777</v>
      </c>
      <c r="CN454" s="60">
        <v>-1149537.5811999999</v>
      </c>
      <c r="CO454" s="60">
        <v>17454734.943999998</v>
      </c>
      <c r="CP454" s="60">
        <v>289673701.0212</v>
      </c>
      <c r="CQ454" s="60">
        <v>13536964325.652399</v>
      </c>
      <c r="CR454" s="60">
        <v>797837.69799999997</v>
      </c>
      <c r="CS454" s="60">
        <v>-1149537.5811999999</v>
      </c>
      <c r="CT454" s="60">
        <v>150989970.22639999</v>
      </c>
      <c r="CU454" s="60">
        <v>107548521.6904</v>
      </c>
      <c r="CV454" s="60">
        <v>26624983.750399999</v>
      </c>
      <c r="CW454" s="60">
        <v>258538491.91679999</v>
      </c>
      <c r="CX454" s="60">
        <v>172375277.01320001</v>
      </c>
      <c r="CY454" s="60">
        <v>9.9</v>
      </c>
      <c r="CZ454" s="60">
        <f t="shared" si="14"/>
        <v>30.707999962167744</v>
      </c>
      <c r="DA454" s="60" t="str">
        <f t="shared" si="15"/>
        <v>N: parent data from row 458</v>
      </c>
    </row>
    <row r="455" spans="1:105">
      <c r="A455" s="13" t="s">
        <v>1122</v>
      </c>
      <c r="B455" s="13">
        <v>1338311</v>
      </c>
      <c r="C455" s="13">
        <v>2023</v>
      </c>
      <c r="D455" s="13" t="s">
        <v>1</v>
      </c>
      <c r="E455" s="13" t="s">
        <v>507</v>
      </c>
      <c r="F455" s="84" t="s">
        <v>1804</v>
      </c>
      <c r="G455" s="60" t="s">
        <v>2062</v>
      </c>
      <c r="H455" s="60" t="s">
        <v>2398</v>
      </c>
      <c r="I455" s="60" t="s">
        <v>2064</v>
      </c>
      <c r="J455" s="60" t="s">
        <v>1124</v>
      </c>
      <c r="K455" s="85">
        <v>107777</v>
      </c>
      <c r="L455" s="60">
        <v>876514900000</v>
      </c>
      <c r="M455" s="60">
        <v>28518461021.5779</v>
      </c>
      <c r="N455" s="60">
        <v>394576215.81449997</v>
      </c>
      <c r="O455" s="60">
        <v>31817146.557399999</v>
      </c>
      <c r="P455" s="60">
        <v>-0.03</v>
      </c>
      <c r="Q455" s="60" t="s">
        <v>544</v>
      </c>
      <c r="R455" s="85">
        <v>5442</v>
      </c>
      <c r="S455" s="85">
        <v>75</v>
      </c>
      <c r="T455" s="60">
        <v>3828810799.8253002</v>
      </c>
      <c r="U455" s="60" t="s">
        <v>544</v>
      </c>
      <c r="V455" s="60" t="s">
        <v>544</v>
      </c>
      <c r="W455" s="60" t="s">
        <v>2065</v>
      </c>
      <c r="X455" s="60">
        <v>298028306.3204</v>
      </c>
      <c r="Y455" s="60">
        <v>23633577341.277</v>
      </c>
      <c r="Z455" s="60">
        <v>1.06</v>
      </c>
      <c r="AA455" s="60" t="s">
        <v>544</v>
      </c>
      <c r="AB455" s="60">
        <v>14904607116.894199</v>
      </c>
      <c r="AC455" s="60">
        <v>28518461021.5779</v>
      </c>
      <c r="AD455" s="60">
        <v>6.66</v>
      </c>
      <c r="AE455" s="60">
        <v>6272009106.5443001</v>
      </c>
      <c r="AF455" s="60">
        <v>25.14</v>
      </c>
      <c r="AG455" s="60" t="s">
        <v>2066</v>
      </c>
      <c r="AH455" s="60">
        <v>252913616.25350001</v>
      </c>
      <c r="AI455" s="60">
        <v>2144424921.4988999</v>
      </c>
      <c r="AJ455" s="60">
        <v>6645954120.1581001</v>
      </c>
      <c r="AK455" s="60">
        <v>1.51</v>
      </c>
      <c r="AL455" s="60">
        <v>23646403109.937302</v>
      </c>
      <c r="AM455" s="60">
        <v>764912965.23640001</v>
      </c>
      <c r="AN455" s="60">
        <v>282075809.17640001</v>
      </c>
      <c r="AO455" s="60">
        <v>822095330.58519995</v>
      </c>
      <c r="AP455" s="60">
        <v>2635526271.4699001</v>
      </c>
      <c r="AQ455" s="60">
        <v>28518461021.5779</v>
      </c>
      <c r="AR455" s="60">
        <v>2.36</v>
      </c>
      <c r="AS455" s="60">
        <v>2625225311.658</v>
      </c>
      <c r="AT455" s="60">
        <v>3828814053.4449</v>
      </c>
      <c r="AU455" s="85">
        <v>1338311</v>
      </c>
      <c r="AV455" s="60" t="s">
        <v>544</v>
      </c>
      <c r="AW455" s="60" t="s">
        <v>544</v>
      </c>
      <c r="AX455" s="60" t="s">
        <v>544</v>
      </c>
      <c r="AY455" s="60">
        <v>12922261258.260099</v>
      </c>
      <c r="AZ455" s="60">
        <v>3451898485.0907001</v>
      </c>
      <c r="BA455" s="60" t="s">
        <v>544</v>
      </c>
      <c r="BB455" s="60" t="s">
        <v>1808</v>
      </c>
      <c r="BC455" s="60">
        <v>32177595556.655602</v>
      </c>
      <c r="BD455" s="60">
        <v>267193752.8973</v>
      </c>
      <c r="BE455" s="60" t="s">
        <v>544</v>
      </c>
      <c r="BF455" s="60">
        <v>110990727.1205</v>
      </c>
      <c r="BG455" s="60">
        <v>78239791.7236</v>
      </c>
      <c r="BH455" s="60">
        <v>16746777280.147301</v>
      </c>
      <c r="BI455" s="60">
        <v>25882544.3158</v>
      </c>
      <c r="BJ455" s="60" t="s">
        <v>544</v>
      </c>
      <c r="BK455" s="60">
        <v>465091914.48890001</v>
      </c>
      <c r="BL455" s="85" t="s">
        <v>544</v>
      </c>
      <c r="BM455" s="60" t="s">
        <v>544</v>
      </c>
      <c r="BN455" s="60">
        <v>226708963.59240001</v>
      </c>
      <c r="BO455" s="60">
        <v>26225049602.685902</v>
      </c>
      <c r="BP455" s="60">
        <v>16479583527.25</v>
      </c>
      <c r="BQ455" s="60">
        <v>5632545954.1529999</v>
      </c>
      <c r="BR455" s="60" t="s">
        <v>544</v>
      </c>
      <c r="BS455" s="60">
        <v>244470473.2617</v>
      </c>
      <c r="BT455" s="60">
        <v>12825768.6603</v>
      </c>
      <c r="BU455" s="60">
        <v>360826419.185</v>
      </c>
      <c r="BV455" s="60" t="s">
        <v>544</v>
      </c>
      <c r="BW455" s="60" t="s">
        <v>544</v>
      </c>
      <c r="BX455" s="60">
        <v>1884135349.4988999</v>
      </c>
      <c r="BY455" s="60" t="s">
        <v>544</v>
      </c>
      <c r="BZ455" s="60">
        <v>2414185.7803000002</v>
      </c>
      <c r="CA455" s="60">
        <v>-159427.36290000001</v>
      </c>
      <c r="CB455" s="60" t="s">
        <v>1994</v>
      </c>
      <c r="CC455" s="60">
        <v>244529038.4154</v>
      </c>
      <c r="CD455" s="60">
        <v>430941922.64249998</v>
      </c>
      <c r="CE455" s="60">
        <v>24096307.127900001</v>
      </c>
      <c r="CF455" s="60">
        <v>2635526271.4699001</v>
      </c>
      <c r="CG455" s="60">
        <v>218477305.8779</v>
      </c>
      <c r="CH455" s="60">
        <v>58109646.949000001</v>
      </c>
      <c r="CI455" s="60" t="s">
        <v>1124</v>
      </c>
      <c r="CJ455" s="60">
        <v>14.39</v>
      </c>
      <c r="CK455" s="60">
        <v>580104115.49679995</v>
      </c>
      <c r="CL455" s="60">
        <v>170</v>
      </c>
      <c r="CM455" s="85">
        <v>107777</v>
      </c>
      <c r="CN455" s="60">
        <v>9285830.4811000004</v>
      </c>
      <c r="CO455" s="60">
        <v>25882544.3158</v>
      </c>
      <c r="CP455" s="60">
        <v>524737269.9127</v>
      </c>
      <c r="CQ455" s="60">
        <v>23633577341.277</v>
      </c>
      <c r="CR455" s="60">
        <v>800390.43389999995</v>
      </c>
      <c r="CS455" s="60">
        <v>9285830.4811000004</v>
      </c>
      <c r="CT455" s="60">
        <v>243748169.69940001</v>
      </c>
      <c r="CU455" s="60">
        <v>221343744.7895</v>
      </c>
      <c r="CV455" s="60">
        <v>24096307.127900001</v>
      </c>
      <c r="CW455" s="60">
        <v>465091914.48890001</v>
      </c>
      <c r="CX455" s="60">
        <v>298028306.3204</v>
      </c>
      <c r="CY455" s="60">
        <v>12.64</v>
      </c>
      <c r="CZ455" s="60">
        <f t="shared" si="14"/>
        <v>30.735000017595734</v>
      </c>
      <c r="DA455" s="60" t="str">
        <f t="shared" si="15"/>
        <v>N: parent data from row 458</v>
      </c>
    </row>
    <row r="456" spans="1:105">
      <c r="A456" s="13" t="s">
        <v>1123</v>
      </c>
      <c r="B456" s="13">
        <v>111518</v>
      </c>
      <c r="C456" s="13">
        <v>2022</v>
      </c>
      <c r="D456" s="13" t="s">
        <v>1</v>
      </c>
      <c r="E456" s="13" t="s">
        <v>13</v>
      </c>
      <c r="F456" s="84" t="s">
        <v>1812</v>
      </c>
      <c r="G456" s="60" t="s">
        <v>2399</v>
      </c>
      <c r="H456" s="60" t="s">
        <v>1919</v>
      </c>
      <c r="I456" s="60" t="s">
        <v>2400</v>
      </c>
      <c r="J456" s="60" t="s">
        <v>1124</v>
      </c>
      <c r="K456" s="85">
        <v>107777</v>
      </c>
      <c r="L456" s="60">
        <v>744531000000</v>
      </c>
      <c r="M456" s="60">
        <v>553719321766.09924</v>
      </c>
      <c r="N456" s="60">
        <v>3539342555.6287999</v>
      </c>
      <c r="O456" s="60">
        <v>167336010.72</v>
      </c>
      <c r="P456" s="60">
        <v>-0.17</v>
      </c>
      <c r="Q456" s="60">
        <v>34030938571.225601</v>
      </c>
      <c r="R456" s="85" t="s">
        <v>544</v>
      </c>
      <c r="S456" s="85" t="s">
        <v>544</v>
      </c>
      <c r="T456" s="60">
        <v>106404135065.4272</v>
      </c>
      <c r="U456" s="60" t="s">
        <v>544</v>
      </c>
      <c r="V456" s="60" t="s">
        <v>544</v>
      </c>
      <c r="W456" s="60" t="s">
        <v>2401</v>
      </c>
      <c r="X456" s="60">
        <v>8510337647.4175997</v>
      </c>
      <c r="Y456" s="60">
        <v>391938122886.40002</v>
      </c>
      <c r="Z456" s="60">
        <v>14.7</v>
      </c>
      <c r="AA456" s="60">
        <v>18565372602.681599</v>
      </c>
      <c r="AB456" s="60" t="s">
        <v>544</v>
      </c>
      <c r="AC456" s="60">
        <v>553719321766.09924</v>
      </c>
      <c r="AD456" s="60" t="s">
        <v>544</v>
      </c>
      <c r="AE456" s="60">
        <v>27420050574.380798</v>
      </c>
      <c r="AF456" s="60">
        <v>19.48</v>
      </c>
      <c r="AG456" s="60" t="s">
        <v>2402</v>
      </c>
      <c r="AH456" s="60" t="s">
        <v>544</v>
      </c>
      <c r="AI456" s="60" t="s">
        <v>544</v>
      </c>
      <c r="AJ456" s="60">
        <v>59962070508</v>
      </c>
      <c r="AK456" s="60">
        <v>1.79</v>
      </c>
      <c r="AL456" s="60">
        <v>443144429597.92639</v>
      </c>
      <c r="AM456" s="60">
        <v>16646586346.4256</v>
      </c>
      <c r="AN456" s="60">
        <v>3735683474.8736</v>
      </c>
      <c r="AO456" s="60">
        <v>40287074225.344002</v>
      </c>
      <c r="AP456" s="60">
        <v>41100699095.244797</v>
      </c>
      <c r="AQ456" s="60">
        <v>553719321766.09924</v>
      </c>
      <c r="AR456" s="60">
        <v>1.1299999999999999</v>
      </c>
      <c r="AS456" s="60">
        <v>44526253163.584</v>
      </c>
      <c r="AT456" s="60">
        <v>200692399239.1232</v>
      </c>
      <c r="AU456" s="85">
        <v>111518</v>
      </c>
      <c r="AV456" s="60" t="s">
        <v>544</v>
      </c>
      <c r="AW456" s="60" t="s">
        <v>544</v>
      </c>
      <c r="AX456" s="60" t="s">
        <v>544</v>
      </c>
      <c r="AY456" s="60">
        <v>87382121082.380798</v>
      </c>
      <c r="AZ456" s="60">
        <v>104456343900.64639</v>
      </c>
      <c r="BA456" s="60">
        <v>24497248253.804798</v>
      </c>
      <c r="BB456" s="60" t="s">
        <v>1808</v>
      </c>
      <c r="BC456" s="60" t="s">
        <v>544</v>
      </c>
      <c r="BD456" s="60">
        <v>4287520452.448</v>
      </c>
      <c r="BE456" s="60" t="s">
        <v>544</v>
      </c>
      <c r="BF456" s="60">
        <v>4611780455.4432001</v>
      </c>
      <c r="BG456" s="60">
        <v>2298824929.4912</v>
      </c>
      <c r="BH456" s="60">
        <v>312571768575.30878</v>
      </c>
      <c r="BI456" s="60">
        <v>2283950617.4271998</v>
      </c>
      <c r="BJ456" s="60" t="s">
        <v>544</v>
      </c>
      <c r="BK456" s="60">
        <v>5267737617.4656</v>
      </c>
      <c r="BL456" s="85" t="s">
        <v>2403</v>
      </c>
      <c r="BM456" s="60" t="s">
        <v>2404</v>
      </c>
      <c r="BN456" s="60">
        <v>3737914621.6831999</v>
      </c>
      <c r="BO456" s="60">
        <v>497260151749.1712</v>
      </c>
      <c r="BP456" s="60">
        <v>308284248122.86078</v>
      </c>
      <c r="BQ456" s="60">
        <v>44669046559.398399</v>
      </c>
      <c r="BR456" s="60" t="s">
        <v>544</v>
      </c>
      <c r="BS456" s="60">
        <v>9173731965.4720001</v>
      </c>
      <c r="BT456" s="60">
        <v>29513609997.388802</v>
      </c>
      <c r="BU456" s="60">
        <v>7646883832.1023998</v>
      </c>
      <c r="BV456" s="60" t="s">
        <v>544</v>
      </c>
      <c r="BW456" s="60">
        <v>24497248253.804798</v>
      </c>
      <c r="BX456" s="60" t="s">
        <v>544</v>
      </c>
      <c r="BY456" s="60" t="s">
        <v>544</v>
      </c>
      <c r="BZ456" s="60">
        <v>-34210917.747199997</v>
      </c>
      <c r="CA456" s="60">
        <v>-741484456.39040005</v>
      </c>
      <c r="CB456" s="60" t="s">
        <v>1994</v>
      </c>
      <c r="CC456" s="60">
        <v>2651346125.408</v>
      </c>
      <c r="CD456" s="60">
        <v>1500818087.2576001</v>
      </c>
      <c r="CE456" s="60">
        <v>6960434330.3487997</v>
      </c>
      <c r="CF456" s="60">
        <v>41100699095.244797</v>
      </c>
      <c r="CG456" s="60">
        <v>4207199167.3024001</v>
      </c>
      <c r="CH456" s="60" t="s">
        <v>544</v>
      </c>
      <c r="CI456" s="60" t="s">
        <v>1124</v>
      </c>
      <c r="CJ456" s="60" t="s">
        <v>544</v>
      </c>
      <c r="CK456" s="60">
        <v>12246021122.291201</v>
      </c>
      <c r="CL456" s="60" t="s">
        <v>544</v>
      </c>
      <c r="CM456" s="85">
        <v>107777</v>
      </c>
      <c r="CN456" s="60">
        <v>342852893.07520002</v>
      </c>
      <c r="CO456" s="60">
        <v>2283950617.4271998</v>
      </c>
      <c r="CP456" s="60">
        <v>12248252269.1008</v>
      </c>
      <c r="CQ456" s="60">
        <v>391938122886.40002</v>
      </c>
      <c r="CR456" s="60">
        <v>391938122.88639998</v>
      </c>
      <c r="CS456" s="60">
        <v>342852893.07520002</v>
      </c>
      <c r="CT456" s="60">
        <v>3254499479.6032</v>
      </c>
      <c r="CU456" s="60">
        <v>2013238137.8624001</v>
      </c>
      <c r="CV456" s="60">
        <v>6960434330.3487997</v>
      </c>
      <c r="CW456" s="60">
        <v>5267737617.4656</v>
      </c>
      <c r="CX456" s="60">
        <v>8510337647.4175997</v>
      </c>
      <c r="CY456" s="60" t="s">
        <v>544</v>
      </c>
      <c r="CZ456" s="60">
        <f t="shared" si="14"/>
        <v>1.3445999999156666</v>
      </c>
      <c r="DA456" s="60" t="str">
        <f t="shared" si="15"/>
        <v>N: parent data from row 458</v>
      </c>
    </row>
    <row r="457" spans="1:105">
      <c r="A457" s="13" t="s">
        <v>1123</v>
      </c>
      <c r="B457" s="13">
        <v>111518</v>
      </c>
      <c r="C457" s="13">
        <v>2023</v>
      </c>
      <c r="D457" s="13" t="s">
        <v>1</v>
      </c>
      <c r="E457" s="13" t="s">
        <v>13</v>
      </c>
      <c r="F457" s="84" t="s">
        <v>1804</v>
      </c>
      <c r="G457" s="60" t="s">
        <v>2399</v>
      </c>
      <c r="H457" s="60" t="s">
        <v>1919</v>
      </c>
      <c r="I457" s="60" t="s">
        <v>2400</v>
      </c>
      <c r="J457" s="60" t="s">
        <v>1124</v>
      </c>
      <c r="K457" s="85">
        <v>107777</v>
      </c>
      <c r="L457" s="60">
        <v>740627000000</v>
      </c>
      <c r="M457" s="60">
        <v>559935737478.35535</v>
      </c>
      <c r="N457" s="60">
        <v>3551069781.3283</v>
      </c>
      <c r="O457" s="60">
        <v>411279957.64160001</v>
      </c>
      <c r="P457" s="60">
        <v>-0.21</v>
      </c>
      <c r="Q457" s="60">
        <v>32057155816.027802</v>
      </c>
      <c r="R457" s="85" t="s">
        <v>544</v>
      </c>
      <c r="S457" s="85" t="s">
        <v>544</v>
      </c>
      <c r="T457" s="60">
        <v>109293112567.2518</v>
      </c>
      <c r="U457" s="60" t="s">
        <v>544</v>
      </c>
      <c r="V457" s="60" t="s">
        <v>544</v>
      </c>
      <c r="W457" s="60" t="s">
        <v>2401</v>
      </c>
      <c r="X457" s="60">
        <v>10647917138.6476</v>
      </c>
      <c r="Y457" s="60">
        <v>404553564657.89172</v>
      </c>
      <c r="Z457" s="60">
        <v>17.239999999999998</v>
      </c>
      <c r="AA457" s="60">
        <v>7244273077.4298</v>
      </c>
      <c r="AB457" s="60" t="s">
        <v>544</v>
      </c>
      <c r="AC457" s="60">
        <v>559935737478.35535</v>
      </c>
      <c r="AD457" s="60" t="s">
        <v>544</v>
      </c>
      <c r="AE457" s="60">
        <v>29826113251.6889</v>
      </c>
      <c r="AF457" s="60">
        <v>19.61</v>
      </c>
      <c r="AG457" s="60" t="s">
        <v>2402</v>
      </c>
      <c r="AH457" s="60" t="s">
        <v>544</v>
      </c>
      <c r="AI457" s="60" t="s">
        <v>544</v>
      </c>
      <c r="AJ457" s="60">
        <v>65717849849.2575</v>
      </c>
      <c r="AK457" s="60">
        <v>2.12</v>
      </c>
      <c r="AL457" s="60">
        <v>447107431745.78711</v>
      </c>
      <c r="AM457" s="60">
        <v>17474105994.430698</v>
      </c>
      <c r="AN457" s="60">
        <v>10796854917.4259</v>
      </c>
      <c r="AO457" s="60">
        <v>37962500943.120697</v>
      </c>
      <c r="AP457" s="60">
        <v>46259166853.339302</v>
      </c>
      <c r="AQ457" s="60">
        <v>559935737478.35535</v>
      </c>
      <c r="AR457" s="60">
        <v>1.1100000000000001</v>
      </c>
      <c r="AS457" s="60">
        <v>48769184241.887299</v>
      </c>
      <c r="AT457" s="60">
        <v>197651772878.81259</v>
      </c>
      <c r="AU457" s="85">
        <v>111518</v>
      </c>
      <c r="AV457" s="60" t="s">
        <v>544</v>
      </c>
      <c r="AW457" s="60" t="s">
        <v>544</v>
      </c>
      <c r="AX457" s="60" t="s">
        <v>544</v>
      </c>
      <c r="AY457" s="60">
        <v>95543963100.946396</v>
      </c>
      <c r="AZ457" s="60">
        <v>115143267552.97</v>
      </c>
      <c r="BA457" s="60">
        <v>25963559384.7938</v>
      </c>
      <c r="BB457" s="60" t="s">
        <v>1808</v>
      </c>
      <c r="BC457" s="60" t="s">
        <v>544</v>
      </c>
      <c r="BD457" s="60">
        <v>4527859680.7271004</v>
      </c>
      <c r="BE457" s="60" t="s">
        <v>544</v>
      </c>
      <c r="BF457" s="60" t="s">
        <v>544</v>
      </c>
      <c r="BG457" s="60">
        <v>2531186209.8972001</v>
      </c>
      <c r="BH457" s="60">
        <v>319159295364.5528</v>
      </c>
      <c r="BI457" s="60">
        <v>8283813411.5423002</v>
      </c>
      <c r="BJ457" s="60" t="s">
        <v>544</v>
      </c>
      <c r="BK457" s="60">
        <v>6164663188.6205997</v>
      </c>
      <c r="BL457" s="85" t="s">
        <v>2403</v>
      </c>
      <c r="BM457" s="60" t="s">
        <v>2404</v>
      </c>
      <c r="BN457" s="60">
        <v>4546004384.7406998</v>
      </c>
      <c r="BO457" s="60">
        <v>499742193971.90509</v>
      </c>
      <c r="BP457" s="60">
        <v>314631435683.82568</v>
      </c>
      <c r="BQ457" s="60">
        <v>50832388294.100403</v>
      </c>
      <c r="BR457" s="60" t="s">
        <v>544</v>
      </c>
      <c r="BS457" s="60">
        <v>14121115898.5842</v>
      </c>
      <c r="BT457" s="60">
        <v>35309594010.465599</v>
      </c>
      <c r="BU457" s="60">
        <v>13094428063.148001</v>
      </c>
      <c r="BV457" s="60" t="s">
        <v>544</v>
      </c>
      <c r="BW457" s="60">
        <v>25963559384.7938</v>
      </c>
      <c r="BX457" s="60" t="s">
        <v>544</v>
      </c>
      <c r="BY457" s="60" t="s">
        <v>544</v>
      </c>
      <c r="BZ457" s="60">
        <v>51409994.705200002</v>
      </c>
      <c r="CA457" s="60">
        <v>-398427458.96530002</v>
      </c>
      <c r="CB457" s="60" t="s">
        <v>1994</v>
      </c>
      <c r="CC457" s="60">
        <v>8271716942.1998997</v>
      </c>
      <c r="CD457" s="60">
        <v>1770620699.9937999</v>
      </c>
      <c r="CE457" s="60">
        <v>8658047931.8227997</v>
      </c>
      <c r="CF457" s="60">
        <v>46259166853.339302</v>
      </c>
      <c r="CG457" s="60">
        <v>7989718000.6552</v>
      </c>
      <c r="CH457" s="60" t="s">
        <v>544</v>
      </c>
      <c r="CI457" s="60" t="s">
        <v>1124</v>
      </c>
      <c r="CJ457" s="60" t="s">
        <v>544</v>
      </c>
      <c r="CK457" s="60">
        <v>21444772056.073502</v>
      </c>
      <c r="CL457" s="60" t="s">
        <v>544</v>
      </c>
      <c r="CM457" s="85">
        <v>107777</v>
      </c>
      <c r="CN457" s="60">
        <v>-953352990.04789996</v>
      </c>
      <c r="CO457" s="60">
        <v>8283813411.5423002</v>
      </c>
      <c r="CP457" s="60">
        <v>15193921523.3883</v>
      </c>
      <c r="CQ457" s="60">
        <v>404553564657.89172</v>
      </c>
      <c r="CR457" s="60">
        <v>360625992.27029997</v>
      </c>
      <c r="CS457" s="60">
        <v>-953352990.04789996</v>
      </c>
      <c r="CT457" s="60">
        <v>3807363725.5204</v>
      </c>
      <c r="CU457" s="60">
        <v>2357299463.1002002</v>
      </c>
      <c r="CV457" s="60">
        <v>8658047931.8227997</v>
      </c>
      <c r="CW457" s="60">
        <v>6164663188.6205997</v>
      </c>
      <c r="CX457" s="60">
        <v>10647917138.6476</v>
      </c>
      <c r="CY457" s="60" t="s">
        <v>544</v>
      </c>
      <c r="CZ457" s="60">
        <f t="shared" si="14"/>
        <v>1.3227000000667566</v>
      </c>
      <c r="DA457" s="60" t="str">
        <f t="shared" si="15"/>
        <v>N: parent data from row 458</v>
      </c>
    </row>
    <row r="458" spans="1:105">
      <c r="A458" s="13" t="s">
        <v>1124</v>
      </c>
      <c r="B458" s="13">
        <v>107777</v>
      </c>
      <c r="C458" s="13">
        <v>2022</v>
      </c>
      <c r="D458" s="13" t="s">
        <v>1</v>
      </c>
      <c r="E458" s="13" t="s">
        <v>13</v>
      </c>
      <c r="F458" s="84" t="s">
        <v>1812</v>
      </c>
      <c r="G458" s="60" t="s">
        <v>2399</v>
      </c>
      <c r="H458" s="60" t="s">
        <v>1919</v>
      </c>
      <c r="I458" s="60" t="s">
        <v>2400</v>
      </c>
      <c r="J458" s="60" t="s">
        <v>1124</v>
      </c>
      <c r="K458" s="85">
        <v>107777</v>
      </c>
      <c r="L458" s="60">
        <v>743368000000</v>
      </c>
      <c r="M458" s="60">
        <v>552854380519.57776</v>
      </c>
      <c r="N458" s="60">
        <v>3539342555.6287999</v>
      </c>
      <c r="O458" s="60">
        <v>167336010.72</v>
      </c>
      <c r="P458" s="60">
        <v>-0.17</v>
      </c>
      <c r="Q458" s="60">
        <v>34030938571.225601</v>
      </c>
      <c r="R458" s="85">
        <v>35906</v>
      </c>
      <c r="S458" s="85" t="s">
        <v>544</v>
      </c>
      <c r="T458" s="60">
        <v>23401755170.291199</v>
      </c>
      <c r="U458" s="60" t="s">
        <v>544</v>
      </c>
      <c r="V458" s="60" t="s">
        <v>544</v>
      </c>
      <c r="W458" s="60" t="s">
        <v>2401</v>
      </c>
      <c r="X458" s="60">
        <v>8528930537.4975996</v>
      </c>
      <c r="Y458" s="60">
        <v>391938122886.40002</v>
      </c>
      <c r="Z458" s="60">
        <v>15.02</v>
      </c>
      <c r="AA458" s="60">
        <v>18565372602.681599</v>
      </c>
      <c r="AB458" s="60">
        <v>257991224172.064</v>
      </c>
      <c r="AC458" s="60">
        <v>552854380519.57776</v>
      </c>
      <c r="AD458" s="60">
        <v>6.4</v>
      </c>
      <c r="AE458" s="60">
        <v>27420050574.380798</v>
      </c>
      <c r="AF458" s="60">
        <v>18.68</v>
      </c>
      <c r="AG458" s="60" t="s">
        <v>2402</v>
      </c>
      <c r="AH458" s="60" t="s">
        <v>544</v>
      </c>
      <c r="AI458" s="60">
        <v>39327681097.216003</v>
      </c>
      <c r="AJ458" s="60">
        <v>59962070508</v>
      </c>
      <c r="AK458" s="60">
        <v>1.79</v>
      </c>
      <c r="AL458" s="60">
        <v>440017105486.4704</v>
      </c>
      <c r="AM458" s="60">
        <v>14184143984.2304</v>
      </c>
      <c r="AN458" s="60">
        <v>3708165997.5552001</v>
      </c>
      <c r="AO458" s="60">
        <v>40287074225.344002</v>
      </c>
      <c r="AP458" s="60">
        <v>40666369182.975998</v>
      </c>
      <c r="AQ458" s="60">
        <v>552854380519.57776</v>
      </c>
      <c r="AR458" s="60">
        <v>1.1299999999999999</v>
      </c>
      <c r="AS458" s="60">
        <v>44840101148.134399</v>
      </c>
      <c r="AT458" s="60">
        <v>221134910024.28159</v>
      </c>
      <c r="AU458" s="85">
        <v>107777</v>
      </c>
      <c r="AV458" s="60" t="s">
        <v>544</v>
      </c>
      <c r="AW458" s="60" t="s">
        <v>544</v>
      </c>
      <c r="AX458" s="60" t="s">
        <v>544</v>
      </c>
      <c r="AY458" s="60">
        <v>87382121082.380798</v>
      </c>
      <c r="AZ458" s="60">
        <v>104456343900.64639</v>
      </c>
      <c r="BA458" s="60">
        <v>4054737468.6464</v>
      </c>
      <c r="BB458" s="60" t="s">
        <v>1808</v>
      </c>
      <c r="BC458" s="60">
        <v>614129109067.22559</v>
      </c>
      <c r="BD458" s="60">
        <v>4287520452.448</v>
      </c>
      <c r="BE458" s="60" t="s">
        <v>544</v>
      </c>
      <c r="BF458" s="60" t="s">
        <v>544</v>
      </c>
      <c r="BG458" s="60">
        <v>2298824929.4912</v>
      </c>
      <c r="BH458" s="60">
        <v>312571768575.30878</v>
      </c>
      <c r="BI458" s="60">
        <v>2249739699.6799998</v>
      </c>
      <c r="BJ458" s="60" t="s">
        <v>544</v>
      </c>
      <c r="BK458" s="60">
        <v>5272943626.6879997</v>
      </c>
      <c r="BL458" s="85" t="s">
        <v>2405</v>
      </c>
      <c r="BM458" s="60" t="s">
        <v>2406</v>
      </c>
      <c r="BN458" s="60">
        <v>3741633199.6992002</v>
      </c>
      <c r="BO458" s="60">
        <v>492593336339.09119</v>
      </c>
      <c r="BP458" s="60">
        <v>308284248122.86078</v>
      </c>
      <c r="BQ458" s="60">
        <v>44720362936.019203</v>
      </c>
      <c r="BR458" s="60">
        <v>83002379895.136002</v>
      </c>
      <c r="BS458" s="60">
        <v>12952550945.3312</v>
      </c>
      <c r="BT458" s="60">
        <v>29513609997.388802</v>
      </c>
      <c r="BU458" s="60">
        <v>8615945263.0720005</v>
      </c>
      <c r="BV458" s="60" t="s">
        <v>544</v>
      </c>
      <c r="BW458" s="60">
        <v>24497248253.804798</v>
      </c>
      <c r="BX458" s="60">
        <v>37547969658.7584</v>
      </c>
      <c r="BY458" s="60" t="s">
        <v>544</v>
      </c>
      <c r="BZ458" s="60">
        <v>-34210917.747199997</v>
      </c>
      <c r="CA458" s="60">
        <v>-709504685.45280004</v>
      </c>
      <c r="CB458" s="60" t="s">
        <v>1994</v>
      </c>
      <c r="CC458" s="60">
        <v>2633496950.9312</v>
      </c>
      <c r="CD458" s="60">
        <v>1500818087.2576001</v>
      </c>
      <c r="CE458" s="60">
        <v>6977539789.2223997</v>
      </c>
      <c r="CF458" s="60">
        <v>40666369182.975998</v>
      </c>
      <c r="CG458" s="60">
        <v>3229213149.0943999</v>
      </c>
      <c r="CH458" s="60" t="s">
        <v>544</v>
      </c>
      <c r="CI458" s="60" t="s">
        <v>1124</v>
      </c>
      <c r="CJ458" s="60">
        <v>15.2</v>
      </c>
      <c r="CK458" s="60">
        <v>12237096535.052799</v>
      </c>
      <c r="CL458" s="60">
        <v>146</v>
      </c>
      <c r="CM458" s="85">
        <v>107777</v>
      </c>
      <c r="CN458" s="60">
        <v>342852893.07520002</v>
      </c>
      <c r="CO458" s="60">
        <v>2249739699.6799998</v>
      </c>
      <c r="CP458" s="60">
        <v>12270563737.1968</v>
      </c>
      <c r="CQ458" s="60">
        <v>391938122886.40002</v>
      </c>
      <c r="CR458" s="60">
        <v>391938122.88639998</v>
      </c>
      <c r="CS458" s="60">
        <v>342852893.07520002</v>
      </c>
      <c r="CT458" s="60">
        <v>3254499479.6032</v>
      </c>
      <c r="CU458" s="60">
        <v>2018444147.0848</v>
      </c>
      <c r="CV458" s="60">
        <v>6977539789.2223997</v>
      </c>
      <c r="CW458" s="60">
        <v>5272943626.6879997</v>
      </c>
      <c r="CX458" s="60">
        <v>8528930537.4975996</v>
      </c>
      <c r="CY458" s="60">
        <v>14.6</v>
      </c>
      <c r="CZ458" s="60">
        <f t="shared" si="14"/>
        <v>1.3445999999156664</v>
      </c>
      <c r="DA458" s="60" t="str">
        <f t="shared" si="15"/>
        <v>Y</v>
      </c>
    </row>
    <row r="459" spans="1:105">
      <c r="A459" s="13" t="s">
        <v>1124</v>
      </c>
      <c r="B459" s="13">
        <v>107777</v>
      </c>
      <c r="C459" s="13">
        <v>2023</v>
      </c>
      <c r="D459" s="13" t="s">
        <v>1</v>
      </c>
      <c r="E459" s="13" t="s">
        <v>13</v>
      </c>
      <c r="F459" s="84" t="s">
        <v>1804</v>
      </c>
      <c r="G459" s="60" t="s">
        <v>2399</v>
      </c>
      <c r="H459" s="60" t="s">
        <v>1919</v>
      </c>
      <c r="I459" s="60" t="s">
        <v>2400</v>
      </c>
      <c r="J459" s="60" t="s">
        <v>1124</v>
      </c>
      <c r="K459" s="85">
        <v>107777</v>
      </c>
      <c r="L459" s="60">
        <v>739301000000</v>
      </c>
      <c r="M459" s="60">
        <v>558933242581.60388</v>
      </c>
      <c r="N459" s="60">
        <v>3551069781.3283</v>
      </c>
      <c r="O459" s="60">
        <v>411279957.64160001</v>
      </c>
      <c r="P459" s="60">
        <v>-0.21</v>
      </c>
      <c r="Q459" s="60">
        <v>32057155816.027802</v>
      </c>
      <c r="R459" s="85">
        <v>40594</v>
      </c>
      <c r="S459" s="85" t="s">
        <v>544</v>
      </c>
      <c r="T459" s="60">
        <v>23675814620.412399</v>
      </c>
      <c r="U459" s="60" t="s">
        <v>544</v>
      </c>
      <c r="V459" s="60" t="s">
        <v>544</v>
      </c>
      <c r="W459" s="60" t="s">
        <v>2401</v>
      </c>
      <c r="X459" s="60">
        <v>10674378165.334101</v>
      </c>
      <c r="Y459" s="60">
        <v>404553564657.89172</v>
      </c>
      <c r="Z459" s="60">
        <v>17.649999999999999</v>
      </c>
      <c r="AA459" s="60">
        <v>7244273077.4298</v>
      </c>
      <c r="AB459" s="60">
        <v>278493233523.4057</v>
      </c>
      <c r="AC459" s="60">
        <v>558933242581.60388</v>
      </c>
      <c r="AD459" s="60">
        <v>6.6</v>
      </c>
      <c r="AE459" s="60">
        <v>29826113251.6889</v>
      </c>
      <c r="AF459" s="60">
        <v>19.670000000000002</v>
      </c>
      <c r="AG459" s="60" t="s">
        <v>2402</v>
      </c>
      <c r="AH459" s="60" t="s">
        <v>544</v>
      </c>
      <c r="AI459" s="60">
        <v>42475240037.1698</v>
      </c>
      <c r="AJ459" s="60">
        <v>65717849849.2575</v>
      </c>
      <c r="AK459" s="60">
        <v>2.11</v>
      </c>
      <c r="AL459" s="60">
        <v>447107431745.78711</v>
      </c>
      <c r="AM459" s="60">
        <v>12940198079.0324</v>
      </c>
      <c r="AN459" s="60">
        <v>10750737128.058001</v>
      </c>
      <c r="AO459" s="60">
        <v>37962500943.120697</v>
      </c>
      <c r="AP459" s="60">
        <v>45252135780.584503</v>
      </c>
      <c r="AQ459" s="60">
        <v>558933242581.60388</v>
      </c>
      <c r="AR459" s="60">
        <v>1.1100000000000001</v>
      </c>
      <c r="AS459" s="60">
        <v>48484161183.007004</v>
      </c>
      <c r="AT459" s="60">
        <v>197651772878.81259</v>
      </c>
      <c r="AU459" s="85">
        <v>107777</v>
      </c>
      <c r="AV459" s="60" t="s">
        <v>544</v>
      </c>
      <c r="AW459" s="60" t="s">
        <v>544</v>
      </c>
      <c r="AX459" s="60" t="s">
        <v>544</v>
      </c>
      <c r="AY459" s="60">
        <v>95543963100.946396</v>
      </c>
      <c r="AZ459" s="60">
        <v>115143267552.97</v>
      </c>
      <c r="BA459" s="60">
        <v>25963559384.7938</v>
      </c>
      <c r="BB459" s="60" t="s">
        <v>1808</v>
      </c>
      <c r="BC459" s="60">
        <v>643768050167.85693</v>
      </c>
      <c r="BD459" s="60">
        <v>4527859680.7271004</v>
      </c>
      <c r="BE459" s="60" t="s">
        <v>544</v>
      </c>
      <c r="BF459" s="60" t="s">
        <v>544</v>
      </c>
      <c r="BG459" s="60">
        <v>2531186209.8972001</v>
      </c>
      <c r="BH459" s="60">
        <v>319159295364.5528</v>
      </c>
      <c r="BI459" s="60">
        <v>8348075904.9238005</v>
      </c>
      <c r="BJ459" s="60" t="s">
        <v>544</v>
      </c>
      <c r="BK459" s="60">
        <v>6185832009.9698</v>
      </c>
      <c r="BL459" s="85" t="s">
        <v>2405</v>
      </c>
      <c r="BM459" s="60" t="s">
        <v>2406</v>
      </c>
      <c r="BN459" s="60">
        <v>4553564678.0797005</v>
      </c>
      <c r="BO459" s="60">
        <v>499847282049.3172</v>
      </c>
      <c r="BP459" s="60">
        <v>314631435683.82568</v>
      </c>
      <c r="BQ459" s="60">
        <v>51002494894.227898</v>
      </c>
      <c r="BR459" s="60">
        <v>85617297946.839401</v>
      </c>
      <c r="BS459" s="60">
        <v>13007484689.7495</v>
      </c>
      <c r="BT459" s="60">
        <v>35309594010.465599</v>
      </c>
      <c r="BU459" s="60">
        <v>13072503212.464899</v>
      </c>
      <c r="BV459" s="60" t="s">
        <v>544</v>
      </c>
      <c r="BW459" s="60">
        <v>25963559384.7938</v>
      </c>
      <c r="BX459" s="60">
        <v>40666061841.147102</v>
      </c>
      <c r="BY459" s="60" t="s">
        <v>544</v>
      </c>
      <c r="BZ459" s="60">
        <v>51409994.705200002</v>
      </c>
      <c r="CA459" s="60">
        <v>-384818930.9551</v>
      </c>
      <c r="CB459" s="60" t="s">
        <v>1994</v>
      </c>
      <c r="CC459" s="60">
        <v>8190065774.1386995</v>
      </c>
      <c r="CD459" s="60">
        <v>1770620699.9937999</v>
      </c>
      <c r="CE459" s="60">
        <v>8683752929.1753998</v>
      </c>
      <c r="CF459" s="60">
        <v>45252135780.584503</v>
      </c>
      <c r="CG459" s="60">
        <v>7991986088.6569004</v>
      </c>
      <c r="CH459" s="60" t="s">
        <v>544</v>
      </c>
      <c r="CI459" s="60" t="s">
        <v>1124</v>
      </c>
      <c r="CJ459" s="60">
        <v>15.3</v>
      </c>
      <c r="CK459" s="60">
        <v>21425115293.392101</v>
      </c>
      <c r="CL459" s="60">
        <v>144</v>
      </c>
      <c r="CM459" s="85">
        <v>107777</v>
      </c>
      <c r="CN459" s="60">
        <v>-953352990.04789996</v>
      </c>
      <c r="CO459" s="60">
        <v>8348075904.9238005</v>
      </c>
      <c r="CP459" s="60">
        <v>15227942843.413799</v>
      </c>
      <c r="CQ459" s="60">
        <v>404553564657.89172</v>
      </c>
      <c r="CR459" s="60">
        <v>360625992.27029997</v>
      </c>
      <c r="CS459" s="60">
        <v>-953352990.04789996</v>
      </c>
      <c r="CT459" s="60">
        <v>3807363725.5204</v>
      </c>
      <c r="CU459" s="60">
        <v>2378468284.4493999</v>
      </c>
      <c r="CV459" s="60">
        <v>8683752929.1753998</v>
      </c>
      <c r="CW459" s="60">
        <v>6185832009.9698</v>
      </c>
      <c r="CX459" s="60">
        <v>10674378165.334101</v>
      </c>
      <c r="CY459" s="60">
        <v>14.6</v>
      </c>
      <c r="CZ459" s="60">
        <f t="shared" si="14"/>
        <v>1.3227000000667568</v>
      </c>
      <c r="DA459" s="60" t="str">
        <f t="shared" si="15"/>
        <v>Y</v>
      </c>
    </row>
    <row r="460" spans="1:105">
      <c r="A460" s="13" t="s">
        <v>1129</v>
      </c>
      <c r="B460" s="13">
        <v>115108</v>
      </c>
      <c r="C460" s="13">
        <v>2022</v>
      </c>
      <c r="D460" s="13" t="s">
        <v>10</v>
      </c>
      <c r="E460" s="13" t="s">
        <v>13</v>
      </c>
      <c r="F460" s="84" t="s">
        <v>1812</v>
      </c>
      <c r="G460" s="60" t="s">
        <v>2207</v>
      </c>
      <c r="H460" s="60" t="s">
        <v>2213</v>
      </c>
      <c r="I460" s="60" t="s">
        <v>2209</v>
      </c>
      <c r="J460" s="60" t="s">
        <v>2407</v>
      </c>
      <c r="K460" s="85">
        <v>1495917</v>
      </c>
      <c r="L460" s="60">
        <v>625001114000</v>
      </c>
      <c r="M460" s="60">
        <v>33395463773.968498</v>
      </c>
      <c r="N460" s="60">
        <v>948458067.16600001</v>
      </c>
      <c r="O460" s="60">
        <v>372547214.33279997</v>
      </c>
      <c r="P460" s="60">
        <v>-1.27</v>
      </c>
      <c r="Q460" s="60" t="s">
        <v>544</v>
      </c>
      <c r="R460" s="85">
        <v>13134</v>
      </c>
      <c r="S460" s="85">
        <v>670</v>
      </c>
      <c r="T460" s="60">
        <v>6168726084.0644999</v>
      </c>
      <c r="U460" s="60" t="s">
        <v>544</v>
      </c>
      <c r="V460" s="60" t="s">
        <v>544</v>
      </c>
      <c r="W460" s="60" t="s">
        <v>2211</v>
      </c>
      <c r="X460" s="60">
        <v>1694493765.3376</v>
      </c>
      <c r="Y460" s="60">
        <v>22279751479.390701</v>
      </c>
      <c r="Z460" s="60">
        <v>42.39</v>
      </c>
      <c r="AA460" s="60">
        <v>929300058.81910002</v>
      </c>
      <c r="AB460" s="60">
        <v>22633430397.1875</v>
      </c>
      <c r="AC460" s="60">
        <v>33395463773.968498</v>
      </c>
      <c r="AD460" s="60">
        <v>6.23</v>
      </c>
      <c r="AE460" s="60">
        <v>4090799752.1553998</v>
      </c>
      <c r="AF460" s="60">
        <v>17.37</v>
      </c>
      <c r="AG460" s="60" t="s">
        <v>2212</v>
      </c>
      <c r="AH460" s="60" t="s">
        <v>544</v>
      </c>
      <c r="AI460" s="60">
        <v>2949995804.8263001</v>
      </c>
      <c r="AJ460" s="60">
        <v>59773124.967200004</v>
      </c>
      <c r="AK460" s="60">
        <v>8</v>
      </c>
      <c r="AL460" s="60">
        <v>25128347776.356098</v>
      </c>
      <c r="AM460" s="60">
        <v>1376652658.076</v>
      </c>
      <c r="AN460" s="60">
        <v>1258428118.0927999</v>
      </c>
      <c r="AO460" s="60">
        <v>5992782423.4897003</v>
      </c>
      <c r="AP460" s="60">
        <v>2931474019.0049</v>
      </c>
      <c r="AQ460" s="60">
        <v>33395463773.968498</v>
      </c>
      <c r="AR460" s="60">
        <v>4.74</v>
      </c>
      <c r="AS460" s="60">
        <v>2185766076.6887999</v>
      </c>
      <c r="AT460" s="60">
        <v>6168726084.0644999</v>
      </c>
      <c r="AU460" s="85">
        <v>115108</v>
      </c>
      <c r="AV460" s="60" t="s">
        <v>544</v>
      </c>
      <c r="AW460" s="60">
        <v>720368097.33029997</v>
      </c>
      <c r="AX460" s="60" t="s">
        <v>544</v>
      </c>
      <c r="AY460" s="60">
        <v>4150572877.1226001</v>
      </c>
      <c r="AZ460" s="60">
        <v>5257453185.0553999</v>
      </c>
      <c r="BA460" s="60">
        <v>9674653473.5958996</v>
      </c>
      <c r="BB460" s="60" t="s">
        <v>1808</v>
      </c>
      <c r="BC460" s="60">
        <v>44803856597.352203</v>
      </c>
      <c r="BD460" s="60">
        <v>1678264400.3618</v>
      </c>
      <c r="BE460" s="60">
        <v>458077974.15109998</v>
      </c>
      <c r="BF460" s="60">
        <v>877096.89720000001</v>
      </c>
      <c r="BG460" s="60">
        <v>353717389.30250001</v>
      </c>
      <c r="BH460" s="60">
        <v>19993952434.782902</v>
      </c>
      <c r="BI460" s="60">
        <v>1379349243.4621</v>
      </c>
      <c r="BJ460" s="60" t="s">
        <v>544</v>
      </c>
      <c r="BK460" s="60">
        <v>824354226.19009995</v>
      </c>
      <c r="BL460" s="85" t="s">
        <v>2408</v>
      </c>
      <c r="BM460" s="60" t="s">
        <v>2409</v>
      </c>
      <c r="BN460" s="60">
        <v>775376633.18239999</v>
      </c>
      <c r="BO460" s="60">
        <v>25861192236.416302</v>
      </c>
      <c r="BP460" s="60">
        <v>18315688034.421101</v>
      </c>
      <c r="BQ460" s="60">
        <v>1756297010.2873001</v>
      </c>
      <c r="BR460" s="60" t="s">
        <v>544</v>
      </c>
      <c r="BS460" s="60">
        <v>992773554.87520003</v>
      </c>
      <c r="BT460" s="60">
        <v>1198928140.816</v>
      </c>
      <c r="BU460" s="60">
        <v>2197871937.4457002</v>
      </c>
      <c r="BV460" s="60" t="s">
        <v>544</v>
      </c>
      <c r="BW460" s="60">
        <v>9674653473.5958996</v>
      </c>
      <c r="BX460" s="60">
        <v>2949995804.8263001</v>
      </c>
      <c r="BY460" s="60" t="s">
        <v>544</v>
      </c>
      <c r="BZ460" s="60" t="s">
        <v>544</v>
      </c>
      <c r="CA460" s="60">
        <v>224848104.28909999</v>
      </c>
      <c r="CB460" s="60" t="s">
        <v>1833</v>
      </c>
      <c r="CC460" s="60">
        <v>902158251.25269997</v>
      </c>
      <c r="CD460" s="60">
        <v>232843017.49919999</v>
      </c>
      <c r="CE460" s="60">
        <v>1265261191.8309</v>
      </c>
      <c r="CF460" s="60">
        <v>2931474019.0049</v>
      </c>
      <c r="CG460" s="60">
        <v>752922899.18079996</v>
      </c>
      <c r="CH460" s="60" t="s">
        <v>544</v>
      </c>
      <c r="CI460" s="60" t="s">
        <v>2407</v>
      </c>
      <c r="CJ460" s="60">
        <v>13.03</v>
      </c>
      <c r="CK460" s="60">
        <v>2952921883.4303999</v>
      </c>
      <c r="CL460" s="60">
        <v>192.3</v>
      </c>
      <c r="CM460" s="85">
        <v>1495917</v>
      </c>
      <c r="CN460" s="60" t="s">
        <v>544</v>
      </c>
      <c r="CO460" s="60">
        <v>1379349243.4621</v>
      </c>
      <c r="CP460" s="60">
        <v>2469870398.52</v>
      </c>
      <c r="CQ460" s="60">
        <v>22279751479.390701</v>
      </c>
      <c r="CR460" s="60">
        <v>2127046.8037999999</v>
      </c>
      <c r="CS460" s="60" t="s">
        <v>544</v>
      </c>
      <c r="CT460" s="60">
        <v>266248306.7888</v>
      </c>
      <c r="CU460" s="60">
        <v>558105919.40129995</v>
      </c>
      <c r="CV460" s="60">
        <v>1265261191.8309</v>
      </c>
      <c r="CW460" s="60">
        <v>824354226.19009995</v>
      </c>
      <c r="CX460" s="60">
        <v>1694493765.3376</v>
      </c>
      <c r="CY460" s="60">
        <v>13.03</v>
      </c>
      <c r="CZ460" s="60">
        <f t="shared" si="14"/>
        <v>18.715150004509997</v>
      </c>
      <c r="DA460" s="60" t="str">
        <f t="shared" si="15"/>
        <v>N</v>
      </c>
    </row>
    <row r="461" spans="1:105">
      <c r="A461" s="13" t="s">
        <v>1129</v>
      </c>
      <c r="B461" s="13">
        <v>115108</v>
      </c>
      <c r="C461" s="13">
        <v>2023</v>
      </c>
      <c r="D461" s="13" t="s">
        <v>10</v>
      </c>
      <c r="E461" s="13" t="s">
        <v>13</v>
      </c>
      <c r="F461" s="84" t="s">
        <v>1804</v>
      </c>
      <c r="G461" s="60" t="s">
        <v>2207</v>
      </c>
      <c r="H461" s="60" t="s">
        <v>2213</v>
      </c>
      <c r="I461" s="60" t="s">
        <v>2209</v>
      </c>
      <c r="J461" s="60" t="s">
        <v>2407</v>
      </c>
      <c r="K461" s="85">
        <v>1495917</v>
      </c>
      <c r="L461" s="60">
        <v>1172907136000</v>
      </c>
      <c r="M461" s="60">
        <v>39807130026.088501</v>
      </c>
      <c r="N461" s="60">
        <v>832263330.49849999</v>
      </c>
      <c r="O461" s="60">
        <v>22318838.5825</v>
      </c>
      <c r="P461" s="60">
        <v>-1.1399999999999999</v>
      </c>
      <c r="Q461" s="60" t="s">
        <v>544</v>
      </c>
      <c r="R461" s="85">
        <v>12694</v>
      </c>
      <c r="S461" s="85">
        <v>639</v>
      </c>
      <c r="T461" s="60">
        <v>5037216565.6288996</v>
      </c>
      <c r="U461" s="60" t="s">
        <v>544</v>
      </c>
      <c r="V461" s="60" t="s">
        <v>544</v>
      </c>
      <c r="W461" s="60" t="s">
        <v>2211</v>
      </c>
      <c r="X461" s="60">
        <v>1341736412.0615001</v>
      </c>
      <c r="Y461" s="60">
        <v>25042951764.946201</v>
      </c>
      <c r="Z461" s="60">
        <v>40.82</v>
      </c>
      <c r="AA461" s="60">
        <v>1743058024.6403999</v>
      </c>
      <c r="AB461" s="60">
        <v>24315967997.174801</v>
      </c>
      <c r="AC461" s="60">
        <v>39807130026.088501</v>
      </c>
      <c r="AD461" s="60">
        <v>4.87</v>
      </c>
      <c r="AE461" s="60">
        <v>5042855541.0073004</v>
      </c>
      <c r="AF461" s="60">
        <v>27.53</v>
      </c>
      <c r="AG461" s="60" t="s">
        <v>2212</v>
      </c>
      <c r="AH461" s="60" t="s">
        <v>544</v>
      </c>
      <c r="AI461" s="60">
        <v>2994897865.4951</v>
      </c>
      <c r="AJ461" s="60">
        <v>25909705.6307</v>
      </c>
      <c r="AK461" s="60">
        <v>5.83</v>
      </c>
      <c r="AL461" s="60">
        <v>29006996151.688801</v>
      </c>
      <c r="AM461" s="60">
        <v>2018909406.0085001</v>
      </c>
      <c r="AN461" s="60">
        <v>2767382614.5236001</v>
      </c>
      <c r="AO461" s="60">
        <v>8104793242.1489</v>
      </c>
      <c r="AP461" s="60">
        <v>3068534702.6346002</v>
      </c>
      <c r="AQ461" s="60">
        <v>39807130026.088501</v>
      </c>
      <c r="AR461" s="60">
        <v>4.03</v>
      </c>
      <c r="AS461" s="60">
        <v>2334418038.7851</v>
      </c>
      <c r="AT461" s="60">
        <v>5037216565.6288996</v>
      </c>
      <c r="AU461" s="85">
        <v>115108</v>
      </c>
      <c r="AV461" s="60" t="s">
        <v>544</v>
      </c>
      <c r="AW461" s="60">
        <v>1901239342.7844999</v>
      </c>
      <c r="AX461" s="60" t="s">
        <v>544</v>
      </c>
      <c r="AY461" s="60">
        <v>5068765246.6379004</v>
      </c>
      <c r="AZ461" s="60">
        <v>5503985297.1357002</v>
      </c>
      <c r="BA461" s="60">
        <v>10534377063.6493</v>
      </c>
      <c r="BB461" s="60" t="s">
        <v>1808</v>
      </c>
      <c r="BC461" s="60">
        <v>55158878993.818199</v>
      </c>
      <c r="BD461" s="60">
        <v>1293864768.8907001</v>
      </c>
      <c r="BE461" s="60">
        <v>466373751.06449997</v>
      </c>
      <c r="BF461" s="60">
        <v>1769666701.0743001</v>
      </c>
      <c r="BG461" s="60">
        <v>516798546.72780001</v>
      </c>
      <c r="BH461" s="60">
        <v>20640358875.916199</v>
      </c>
      <c r="BI461" s="60">
        <v>1206531158.5064001</v>
      </c>
      <c r="BJ461" s="60" t="s">
        <v>544</v>
      </c>
      <c r="BK461" s="60">
        <v>905300875.26400006</v>
      </c>
      <c r="BL461" s="85" t="s">
        <v>2408</v>
      </c>
      <c r="BM461" s="60" t="s">
        <v>2409</v>
      </c>
      <c r="BN461" s="60">
        <v>890908049.95799994</v>
      </c>
      <c r="BO461" s="60">
        <v>29772376579.825199</v>
      </c>
      <c r="BP461" s="60">
        <v>19346494107.025501</v>
      </c>
      <c r="BQ461" s="60">
        <v>2525868161.1339998</v>
      </c>
      <c r="BR461" s="60" t="s">
        <v>544</v>
      </c>
      <c r="BS461" s="60">
        <v>1317196987.8670001</v>
      </c>
      <c r="BT461" s="60">
        <v>319747019.31760001</v>
      </c>
      <c r="BU461" s="60">
        <v>2671114633.4201002</v>
      </c>
      <c r="BV461" s="60" t="s">
        <v>544</v>
      </c>
      <c r="BW461" s="60">
        <v>10534377063.6493</v>
      </c>
      <c r="BX461" s="60">
        <v>2994897865.4951</v>
      </c>
      <c r="BY461" s="60" t="s">
        <v>544</v>
      </c>
      <c r="BZ461" s="60" t="s">
        <v>544</v>
      </c>
      <c r="CA461" s="60">
        <v>458536487.90460002</v>
      </c>
      <c r="CB461" s="60" t="s">
        <v>1833</v>
      </c>
      <c r="CC461" s="60">
        <v>2188779470.8597002</v>
      </c>
      <c r="CD461" s="60">
        <v>298498374.7791</v>
      </c>
      <c r="CE461" s="60">
        <v>1291659387.8875</v>
      </c>
      <c r="CF461" s="60">
        <v>3068534702.6346002</v>
      </c>
      <c r="CG461" s="60">
        <v>1437673726.8608</v>
      </c>
      <c r="CH461" s="60" t="s">
        <v>544</v>
      </c>
      <c r="CI461" s="60" t="s">
        <v>2407</v>
      </c>
      <c r="CJ461" s="60">
        <v>12.32</v>
      </c>
      <c r="CK461" s="60">
        <v>4109119026.5851998</v>
      </c>
      <c r="CL461" s="60">
        <v>304.39999999999998</v>
      </c>
      <c r="CM461" s="85">
        <v>1495917</v>
      </c>
      <c r="CN461" s="60" t="s">
        <v>544</v>
      </c>
      <c r="CO461" s="60">
        <v>1206531158.5064001</v>
      </c>
      <c r="CP461" s="60">
        <v>2232644462.0195999</v>
      </c>
      <c r="CQ461" s="60">
        <v>25042951764.946201</v>
      </c>
      <c r="CR461" s="60">
        <v>330666.30420000001</v>
      </c>
      <c r="CS461" s="60" t="s">
        <v>544</v>
      </c>
      <c r="CT461" s="60">
        <v>358266606.23030001</v>
      </c>
      <c r="CU461" s="60">
        <v>547034269.03369999</v>
      </c>
      <c r="CV461" s="60">
        <v>1291659387.8875</v>
      </c>
      <c r="CW461" s="60">
        <v>905300875.26400006</v>
      </c>
      <c r="CX461" s="60">
        <v>1341736412.0615001</v>
      </c>
      <c r="CY461" s="60">
        <v>12.32</v>
      </c>
      <c r="CZ461" s="60">
        <f t="shared" si="14"/>
        <v>29.464750039284642</v>
      </c>
      <c r="DA461" s="60" t="str">
        <f t="shared" si="15"/>
        <v>N</v>
      </c>
    </row>
    <row r="462" spans="1:105">
      <c r="A462" s="13" t="s">
        <v>1130</v>
      </c>
      <c r="B462" s="13">
        <v>1007759</v>
      </c>
      <c r="C462" s="13">
        <v>2022</v>
      </c>
      <c r="D462" s="13" t="s">
        <v>1</v>
      </c>
      <c r="E462" s="13" t="s">
        <v>13</v>
      </c>
      <c r="F462" s="84" t="s">
        <v>1812</v>
      </c>
      <c r="G462" s="60" t="s">
        <v>2073</v>
      </c>
      <c r="H462" s="60" t="s">
        <v>1919</v>
      </c>
      <c r="I462" s="60" t="s">
        <v>2075</v>
      </c>
      <c r="J462" s="60" t="s">
        <v>1130</v>
      </c>
      <c r="K462" s="85">
        <v>1007759</v>
      </c>
      <c r="L462" s="60">
        <v>403944000000</v>
      </c>
      <c r="M462" s="60">
        <v>296952142915.25281</v>
      </c>
      <c r="N462" s="60">
        <v>875542159.83420002</v>
      </c>
      <c r="O462" s="60">
        <v>199955892.0864</v>
      </c>
      <c r="P462" s="60">
        <v>-0.08</v>
      </c>
      <c r="Q462" s="60">
        <v>4223333088.369</v>
      </c>
      <c r="R462" s="85">
        <v>58774</v>
      </c>
      <c r="S462" s="85" t="s">
        <v>544</v>
      </c>
      <c r="T462" s="60">
        <v>11365875174.808201</v>
      </c>
      <c r="U462" s="60">
        <v>2587664485.8239999</v>
      </c>
      <c r="V462" s="60">
        <v>11445269426.077801</v>
      </c>
      <c r="W462" s="60" t="s">
        <v>2076</v>
      </c>
      <c r="X462" s="60">
        <v>4653385282.7460003</v>
      </c>
      <c r="Y462" s="60">
        <v>152724399032.5062</v>
      </c>
      <c r="Z462" s="60">
        <v>3.78</v>
      </c>
      <c r="AA462" s="60">
        <v>22176725722.685398</v>
      </c>
      <c r="AB462" s="60">
        <v>101342350953.9072</v>
      </c>
      <c r="AC462" s="60">
        <v>296952142915.25281</v>
      </c>
      <c r="AD462" s="60">
        <v>7.6</v>
      </c>
      <c r="AE462" s="60">
        <v>17798279791.558201</v>
      </c>
      <c r="AF462" s="60">
        <v>14.83</v>
      </c>
      <c r="AG462" s="60" t="s">
        <v>2077</v>
      </c>
      <c r="AH462" s="60" t="s">
        <v>544</v>
      </c>
      <c r="AI462" s="60">
        <v>20698375358.7672</v>
      </c>
      <c r="AJ462" s="60">
        <v>117387341029.92841</v>
      </c>
      <c r="AK462" s="60">
        <v>1.68</v>
      </c>
      <c r="AL462" s="60">
        <v>192959641259.2446</v>
      </c>
      <c r="AM462" s="60">
        <v>13605087113.3934</v>
      </c>
      <c r="AN462" s="60">
        <v>2245828126.191</v>
      </c>
      <c r="AO462" s="60">
        <v>6552231125.6106005</v>
      </c>
      <c r="AP462" s="60">
        <v>23823421304.573399</v>
      </c>
      <c r="AQ462" s="60">
        <v>296952142915.25281</v>
      </c>
      <c r="AR462" s="60">
        <v>0.48</v>
      </c>
      <c r="AS462" s="60">
        <v>24678379769.633999</v>
      </c>
      <c r="AT462" s="60">
        <v>35082702345.732597</v>
      </c>
      <c r="AU462" s="85">
        <v>1007759</v>
      </c>
      <c r="AV462" s="60" t="s">
        <v>544</v>
      </c>
      <c r="AW462" s="60" t="s">
        <v>544</v>
      </c>
      <c r="AX462" s="60" t="s">
        <v>544</v>
      </c>
      <c r="AY462" s="60">
        <v>135185620821.4866</v>
      </c>
      <c r="AZ462" s="60">
        <v>62703080204.079002</v>
      </c>
      <c r="BA462" s="60">
        <v>2587664485.8239999</v>
      </c>
      <c r="BB462" s="60" t="s">
        <v>1808</v>
      </c>
      <c r="BC462" s="60">
        <v>273173564660.0076</v>
      </c>
      <c r="BD462" s="60">
        <v>760861574.66700006</v>
      </c>
      <c r="BE462" s="60" t="s">
        <v>544</v>
      </c>
      <c r="BF462" s="60">
        <v>12514886422.348801</v>
      </c>
      <c r="BG462" s="60">
        <v>2252444313.7968001</v>
      </c>
      <c r="BH462" s="60">
        <v>184301257079.121</v>
      </c>
      <c r="BI462" s="60">
        <v>-329339116.37760001</v>
      </c>
      <c r="BJ462" s="60">
        <v>11445269426.077801</v>
      </c>
      <c r="BK462" s="60">
        <v>7002131882.8050003</v>
      </c>
      <c r="BL462" s="85" t="s">
        <v>2410</v>
      </c>
      <c r="BM462" s="60" t="s">
        <v>2411</v>
      </c>
      <c r="BN462" s="60">
        <v>3699919135.5545998</v>
      </c>
      <c r="BO462" s="60">
        <v>281617290308.92078</v>
      </c>
      <c r="BP462" s="60">
        <v>183540395504.45401</v>
      </c>
      <c r="BQ462" s="60" t="s">
        <v>544</v>
      </c>
      <c r="BR462" s="60">
        <v>4895978828.2919998</v>
      </c>
      <c r="BS462" s="60">
        <v>5095199588.4222002</v>
      </c>
      <c r="BT462" s="60" t="s">
        <v>544</v>
      </c>
      <c r="BU462" s="60">
        <v>6085422333.4236002</v>
      </c>
      <c r="BV462" s="60">
        <v>8284937146.3739996</v>
      </c>
      <c r="BW462" s="60">
        <v>2587664485.8239999</v>
      </c>
      <c r="BX462" s="60">
        <v>20698375358.7672</v>
      </c>
      <c r="BY462" s="60" t="s">
        <v>544</v>
      </c>
      <c r="BZ462" s="60">
        <v>-87480702.787799999</v>
      </c>
      <c r="CA462" s="60" t="s">
        <v>544</v>
      </c>
      <c r="CB462" s="60" t="s">
        <v>1994</v>
      </c>
      <c r="CC462" s="60">
        <v>2079688304.0897999</v>
      </c>
      <c r="CD462" s="60">
        <v>1565831066.7060001</v>
      </c>
      <c r="CE462" s="60">
        <v>1147540983.6282001</v>
      </c>
      <c r="CF462" s="60">
        <v>23823421304.573399</v>
      </c>
      <c r="CG462" s="60">
        <v>813791075.51339996</v>
      </c>
      <c r="CH462" s="60">
        <v>166139822.10120001</v>
      </c>
      <c r="CI462" s="60" t="s">
        <v>1130</v>
      </c>
      <c r="CJ462" s="60">
        <v>20.2</v>
      </c>
      <c r="CK462" s="60">
        <v>6899213408.9370003</v>
      </c>
      <c r="CL462" s="60">
        <v>140</v>
      </c>
      <c r="CM462" s="85">
        <v>1007759</v>
      </c>
      <c r="CN462" s="60">
        <v>-280085275.31220001</v>
      </c>
      <c r="CO462" s="60">
        <v>-329339116.37760001</v>
      </c>
      <c r="CP462" s="60">
        <v>8353304418.3006001</v>
      </c>
      <c r="CQ462" s="60">
        <v>152724399032.5062</v>
      </c>
      <c r="CR462" s="60" t="s">
        <v>544</v>
      </c>
      <c r="CS462" s="60">
        <v>-280085275.31220001</v>
      </c>
      <c r="CT462" s="60">
        <v>3763875615.744</v>
      </c>
      <c r="CU462" s="60">
        <v>3238256267.0609999</v>
      </c>
      <c r="CV462" s="60">
        <v>1147540983.6282001</v>
      </c>
      <c r="CW462" s="60">
        <v>7002131882.8050003</v>
      </c>
      <c r="CX462" s="60">
        <v>4653385282.7460003</v>
      </c>
      <c r="CY462" s="60">
        <v>20.2</v>
      </c>
      <c r="CZ462" s="60">
        <f t="shared" si="14"/>
        <v>1.3602999999743448</v>
      </c>
      <c r="DA462" s="60" t="str">
        <f t="shared" si="15"/>
        <v>Y</v>
      </c>
    </row>
    <row r="463" spans="1:105">
      <c r="A463" s="13" t="s">
        <v>1130</v>
      </c>
      <c r="B463" s="13">
        <v>1007759</v>
      </c>
      <c r="C463" s="13">
        <v>2023</v>
      </c>
      <c r="D463" s="13" t="s">
        <v>1</v>
      </c>
      <c r="E463" s="13" t="s">
        <v>13</v>
      </c>
      <c r="F463" s="84" t="s">
        <v>1804</v>
      </c>
      <c r="G463" s="60" t="s">
        <v>2073</v>
      </c>
      <c r="H463" s="60" t="s">
        <v>1919</v>
      </c>
      <c r="I463" s="60" t="s">
        <v>2075</v>
      </c>
      <c r="J463" s="60" t="s">
        <v>1130</v>
      </c>
      <c r="K463" s="85">
        <v>1007759</v>
      </c>
      <c r="L463" s="60">
        <v>422940000000</v>
      </c>
      <c r="M463" s="60">
        <v>319779222745.12201</v>
      </c>
      <c r="N463" s="60">
        <v>1484953878.7332001</v>
      </c>
      <c r="O463" s="60">
        <v>393921064.57230002</v>
      </c>
      <c r="P463" s="60">
        <v>-0.14000000000000001</v>
      </c>
      <c r="Q463" s="60">
        <v>4448056857.7328997</v>
      </c>
      <c r="R463" s="85">
        <v>56165</v>
      </c>
      <c r="S463" s="85" t="s">
        <v>544</v>
      </c>
      <c r="T463" s="60">
        <v>14721004082.961</v>
      </c>
      <c r="U463" s="60">
        <v>2561621049.4643998</v>
      </c>
      <c r="V463" s="60">
        <v>13211855436.346201</v>
      </c>
      <c r="W463" s="60" t="s">
        <v>2076</v>
      </c>
      <c r="X463" s="60">
        <v>5317556328.4778996</v>
      </c>
      <c r="Y463" s="60">
        <v>165462724936.7883</v>
      </c>
      <c r="Z463" s="60">
        <v>6.8</v>
      </c>
      <c r="AA463" s="60">
        <v>25347043701.961201</v>
      </c>
      <c r="AB463" s="60">
        <v>106215787086.72031</v>
      </c>
      <c r="AC463" s="60">
        <v>319779222745.12201</v>
      </c>
      <c r="AD463" s="60">
        <v>7.3</v>
      </c>
      <c r="AE463" s="60">
        <v>18326780583.815701</v>
      </c>
      <c r="AF463" s="60">
        <v>14.02</v>
      </c>
      <c r="AG463" s="60" t="s">
        <v>2077</v>
      </c>
      <c r="AH463" s="60" t="s">
        <v>544</v>
      </c>
      <c r="AI463" s="60">
        <v>21683048540.891399</v>
      </c>
      <c r="AJ463" s="60">
        <v>125402994103.32539</v>
      </c>
      <c r="AK463" s="60">
        <v>1.81</v>
      </c>
      <c r="AL463" s="60">
        <v>199907001362.23111</v>
      </c>
      <c r="AM463" s="60">
        <v>15273703311.7563</v>
      </c>
      <c r="AN463" s="60">
        <v>5242703765.3442001</v>
      </c>
      <c r="AO463" s="60">
        <v>6794949342.2481003</v>
      </c>
      <c r="AP463" s="60">
        <v>26001814607.757</v>
      </c>
      <c r="AQ463" s="60">
        <v>319779222745.12201</v>
      </c>
      <c r="AR463" s="60">
        <v>0.74</v>
      </c>
      <c r="AS463" s="60">
        <v>25845304703.0229</v>
      </c>
      <c r="AT463" s="60">
        <v>42458793286.222801</v>
      </c>
      <c r="AU463" s="85">
        <v>1007759</v>
      </c>
      <c r="AV463" s="60" t="s">
        <v>544</v>
      </c>
      <c r="AW463" s="60" t="s">
        <v>544</v>
      </c>
      <c r="AX463" s="60" t="s">
        <v>544</v>
      </c>
      <c r="AY463" s="60">
        <v>143729774687.14111</v>
      </c>
      <c r="AZ463" s="60">
        <v>66811583245.5495</v>
      </c>
      <c r="BA463" s="60">
        <v>2561621049.4643998</v>
      </c>
      <c r="BB463" s="60" t="s">
        <v>1808</v>
      </c>
      <c r="BC463" s="60">
        <v>295299410254.41687</v>
      </c>
      <c r="BD463" s="60">
        <v>892182065.63399994</v>
      </c>
      <c r="BE463" s="60" t="s">
        <v>544</v>
      </c>
      <c r="BF463" s="60">
        <v>10341751096.391399</v>
      </c>
      <c r="BG463" s="60">
        <v>2664448812.9612002</v>
      </c>
      <c r="BH463" s="60">
        <v>201962044459.1745</v>
      </c>
      <c r="BI463" s="60">
        <v>2099652200.2251</v>
      </c>
      <c r="BJ463" s="60">
        <v>13211855436.346201</v>
      </c>
      <c r="BK463" s="60">
        <v>7724935732.6970997</v>
      </c>
      <c r="BL463" s="85" t="s">
        <v>2410</v>
      </c>
      <c r="BM463" s="60" t="s">
        <v>2411</v>
      </c>
      <c r="BN463" s="60">
        <v>4936488734.3427</v>
      </c>
      <c r="BO463" s="60">
        <v>304491153789.93597</v>
      </c>
      <c r="BP463" s="60">
        <v>201069862393.5405</v>
      </c>
      <c r="BQ463" s="60" t="s">
        <v>544</v>
      </c>
      <c r="BR463" s="60">
        <v>6095569333.1705999</v>
      </c>
      <c r="BS463" s="60">
        <v>4426886435.8365002</v>
      </c>
      <c r="BT463" s="60" t="s">
        <v>544</v>
      </c>
      <c r="BU463" s="60">
        <v>8997429305.9699993</v>
      </c>
      <c r="BV463" s="60">
        <v>9066233177.1333008</v>
      </c>
      <c r="BW463" s="60">
        <v>2561621049.4643998</v>
      </c>
      <c r="BX463" s="60">
        <v>21683048540.891399</v>
      </c>
      <c r="BY463" s="60" t="s">
        <v>544</v>
      </c>
      <c r="BZ463" s="60">
        <v>-421140178.43910003</v>
      </c>
      <c r="CA463" s="60" t="s">
        <v>544</v>
      </c>
      <c r="CB463" s="60" t="s">
        <v>1994</v>
      </c>
      <c r="CC463" s="60">
        <v>4883562679.6016998</v>
      </c>
      <c r="CD463" s="60">
        <v>1531075155.0074999</v>
      </c>
      <c r="CE463" s="60">
        <v>2129139573.5808001</v>
      </c>
      <c r="CF463" s="60">
        <v>26001814607.757</v>
      </c>
      <c r="CG463" s="60">
        <v>1562830787.8520999</v>
      </c>
      <c r="CH463" s="60">
        <v>254045062.7568</v>
      </c>
      <c r="CI463" s="60" t="s">
        <v>1130</v>
      </c>
      <c r="CJ463" s="60">
        <v>20.399999999999999</v>
      </c>
      <c r="CK463" s="60">
        <v>10560260093.8221</v>
      </c>
      <c r="CL463" s="60">
        <v>154</v>
      </c>
      <c r="CM463" s="85">
        <v>1007759</v>
      </c>
      <c r="CN463" s="60">
        <v>53682141.237300001</v>
      </c>
      <c r="CO463" s="60">
        <v>2099652200.2251</v>
      </c>
      <c r="CP463" s="60">
        <v>10254045062.820601</v>
      </c>
      <c r="CQ463" s="60">
        <v>165462724936.7883</v>
      </c>
      <c r="CR463" s="60" t="s">
        <v>544</v>
      </c>
      <c r="CS463" s="60">
        <v>53682141.237300001</v>
      </c>
      <c r="CT463" s="60">
        <v>4104037501.9164</v>
      </c>
      <c r="CU463" s="60">
        <v>3620898230.7807002</v>
      </c>
      <c r="CV463" s="60">
        <v>2129139573.5808001</v>
      </c>
      <c r="CW463" s="60">
        <v>7724935732.6970997</v>
      </c>
      <c r="CX463" s="60">
        <v>5317556328.4778996</v>
      </c>
      <c r="CY463" s="60">
        <v>20.399999999999999</v>
      </c>
      <c r="CZ463" s="60">
        <f t="shared" si="14"/>
        <v>1.3225999999915619</v>
      </c>
      <c r="DA463" s="60" t="str">
        <f t="shared" si="15"/>
        <v>Y</v>
      </c>
    </row>
    <row r="464" spans="1:105">
      <c r="A464" s="13" t="s">
        <v>1131</v>
      </c>
      <c r="B464" s="13">
        <v>138248</v>
      </c>
      <c r="C464" s="13">
        <v>2022</v>
      </c>
      <c r="D464" s="13" t="s">
        <v>12</v>
      </c>
      <c r="E464" s="13" t="s">
        <v>13</v>
      </c>
      <c r="F464" s="84" t="s">
        <v>1812</v>
      </c>
      <c r="G464" s="60" t="s">
        <v>1840</v>
      </c>
      <c r="H464" s="60" t="s">
        <v>1827</v>
      </c>
      <c r="I464" s="60" t="s">
        <v>540</v>
      </c>
      <c r="J464" s="60" t="s">
        <v>2412</v>
      </c>
      <c r="K464" s="85">
        <v>102798</v>
      </c>
      <c r="L464" s="60">
        <v>419295000</v>
      </c>
      <c r="M464" s="60">
        <v>419295000</v>
      </c>
      <c r="N464" s="60" t="s">
        <v>544</v>
      </c>
      <c r="O464" s="60" t="s">
        <v>544</v>
      </c>
      <c r="P464" s="60">
        <v>-0.34</v>
      </c>
      <c r="Q464" s="60" t="s">
        <v>544</v>
      </c>
      <c r="R464" s="85">
        <v>165</v>
      </c>
      <c r="S464" s="85" t="s">
        <v>544</v>
      </c>
      <c r="T464" s="60" t="s">
        <v>544</v>
      </c>
      <c r="U464" s="60" t="s">
        <v>544</v>
      </c>
      <c r="V464" s="60" t="s">
        <v>544</v>
      </c>
      <c r="W464" s="60" t="s">
        <v>1841</v>
      </c>
      <c r="X464" s="60">
        <v>3053000</v>
      </c>
      <c r="Y464" s="60" t="s">
        <v>544</v>
      </c>
      <c r="Z464" s="60">
        <v>1.08</v>
      </c>
      <c r="AA464" s="60" t="s">
        <v>544</v>
      </c>
      <c r="AB464" s="60" t="s">
        <v>544</v>
      </c>
      <c r="AC464" s="60">
        <v>419295000</v>
      </c>
      <c r="AD464" s="60">
        <v>61.03</v>
      </c>
      <c r="AE464" s="60" t="s">
        <v>544</v>
      </c>
      <c r="AF464" s="60">
        <v>48.83</v>
      </c>
      <c r="AG464" s="60" t="s">
        <v>1842</v>
      </c>
      <c r="AH464" s="60" t="s">
        <v>544</v>
      </c>
      <c r="AI464" s="60">
        <v>251655000</v>
      </c>
      <c r="AJ464" s="60" t="s">
        <v>544</v>
      </c>
      <c r="AK464" s="60">
        <v>1.4</v>
      </c>
      <c r="AL464" s="60" t="s">
        <v>544</v>
      </c>
      <c r="AM464" s="60">
        <v>167640000</v>
      </c>
      <c r="AN464" s="60" t="s">
        <v>544</v>
      </c>
      <c r="AO464" s="60">
        <v>89766000</v>
      </c>
      <c r="AP464" s="60">
        <v>251655000</v>
      </c>
      <c r="AQ464" s="60">
        <v>419295000</v>
      </c>
      <c r="AR464" s="60" t="s">
        <v>544</v>
      </c>
      <c r="AS464" s="60">
        <v>254593000</v>
      </c>
      <c r="AT464" s="60" t="s">
        <v>544</v>
      </c>
      <c r="AU464" s="85">
        <v>138248</v>
      </c>
      <c r="AV464" s="60" t="s">
        <v>544</v>
      </c>
      <c r="AW464" s="60" t="s">
        <v>544</v>
      </c>
      <c r="AX464" s="60" t="s">
        <v>544</v>
      </c>
      <c r="AY464" s="60" t="s">
        <v>544</v>
      </c>
      <c r="AZ464" s="60">
        <v>100474000</v>
      </c>
      <c r="BA464" s="60" t="s">
        <v>544</v>
      </c>
      <c r="BB464" s="60" t="s">
        <v>1808</v>
      </c>
      <c r="BC464" s="60">
        <v>412358000</v>
      </c>
      <c r="BD464" s="60" t="s">
        <v>544</v>
      </c>
      <c r="BE464" s="60" t="s">
        <v>544</v>
      </c>
      <c r="BF464" s="60" t="s">
        <v>544</v>
      </c>
      <c r="BG464" s="60" t="s">
        <v>544</v>
      </c>
      <c r="BH464" s="60" t="s">
        <v>544</v>
      </c>
      <c r="BI464" s="60">
        <v>2727000</v>
      </c>
      <c r="BJ464" s="60" t="s">
        <v>544</v>
      </c>
      <c r="BK464" s="60">
        <v>193812000</v>
      </c>
      <c r="BL464" s="85" t="s">
        <v>544</v>
      </c>
      <c r="BM464" s="60" t="s">
        <v>544</v>
      </c>
      <c r="BN464" s="60">
        <v>194876000</v>
      </c>
      <c r="BO464" s="60">
        <v>215455000</v>
      </c>
      <c r="BP464" s="60" t="s">
        <v>544</v>
      </c>
      <c r="BQ464" s="60">
        <v>114981000</v>
      </c>
      <c r="BR464" s="60" t="s">
        <v>544</v>
      </c>
      <c r="BS464" s="60">
        <v>51743000</v>
      </c>
      <c r="BT464" s="60" t="s">
        <v>544</v>
      </c>
      <c r="BU464" s="60" t="s">
        <v>544</v>
      </c>
      <c r="BV464" s="60" t="s">
        <v>544</v>
      </c>
      <c r="BW464" s="60" t="s">
        <v>544</v>
      </c>
      <c r="BX464" s="60">
        <v>251655000</v>
      </c>
      <c r="BY464" s="60" t="s">
        <v>544</v>
      </c>
      <c r="BZ464" s="60" t="s">
        <v>544</v>
      </c>
      <c r="CA464" s="60" t="s">
        <v>544</v>
      </c>
      <c r="CB464" s="60" t="s">
        <v>544</v>
      </c>
      <c r="CC464" s="60" t="s">
        <v>544</v>
      </c>
      <c r="CD464" s="60">
        <v>37157000</v>
      </c>
      <c r="CE464" s="60">
        <v>4117000</v>
      </c>
      <c r="CF464" s="60">
        <v>251655000</v>
      </c>
      <c r="CG464" s="60">
        <v>3053000</v>
      </c>
      <c r="CH464" s="60" t="s">
        <v>544</v>
      </c>
      <c r="CI464" s="60" t="s">
        <v>2412</v>
      </c>
      <c r="CJ464" s="60" t="s">
        <v>544</v>
      </c>
      <c r="CK464" s="60">
        <v>3053000</v>
      </c>
      <c r="CL464" s="60" t="s">
        <v>544</v>
      </c>
      <c r="CM464" s="85">
        <v>102798</v>
      </c>
      <c r="CN464" s="60" t="s">
        <v>544</v>
      </c>
      <c r="CO464" s="60">
        <v>2727000</v>
      </c>
      <c r="CP464" s="60">
        <v>197929000</v>
      </c>
      <c r="CQ464" s="60" t="s">
        <v>544</v>
      </c>
      <c r="CR464" s="60" t="s">
        <v>544</v>
      </c>
      <c r="CS464" s="60" t="s">
        <v>544</v>
      </c>
      <c r="CT464" s="60">
        <v>28038000</v>
      </c>
      <c r="CU464" s="60">
        <v>165774000</v>
      </c>
      <c r="CV464" s="60">
        <v>4117000</v>
      </c>
      <c r="CW464" s="60">
        <v>193812000</v>
      </c>
      <c r="CX464" s="60">
        <v>3053000</v>
      </c>
      <c r="CY464" s="60" t="s">
        <v>544</v>
      </c>
      <c r="CZ464" s="60">
        <f t="shared" si="14"/>
        <v>1</v>
      </c>
      <c r="DA464" s="60" t="str">
        <f t="shared" si="15"/>
        <v>N</v>
      </c>
    </row>
    <row r="465" spans="1:105">
      <c r="A465" s="13" t="s">
        <v>1131</v>
      </c>
      <c r="B465" s="13">
        <v>138248</v>
      </c>
      <c r="C465" s="13">
        <v>2023</v>
      </c>
      <c r="D465" s="13" t="s">
        <v>12</v>
      </c>
      <c r="E465" s="13" t="s">
        <v>13</v>
      </c>
      <c r="F465" s="84" t="s">
        <v>1804</v>
      </c>
      <c r="G465" s="60" t="s">
        <v>1840</v>
      </c>
      <c r="H465" s="60" t="s">
        <v>1827</v>
      </c>
      <c r="I465" s="60" t="s">
        <v>540</v>
      </c>
      <c r="J465" s="60" t="s">
        <v>2412</v>
      </c>
      <c r="K465" s="85">
        <v>102798</v>
      </c>
      <c r="L465" s="60">
        <v>427232000</v>
      </c>
      <c r="M465" s="60">
        <v>427232000</v>
      </c>
      <c r="N465" s="60" t="s">
        <v>544</v>
      </c>
      <c r="O465" s="60" t="s">
        <v>544</v>
      </c>
      <c r="P465" s="60">
        <v>0.81</v>
      </c>
      <c r="Q465" s="60" t="s">
        <v>544</v>
      </c>
      <c r="R465" s="85">
        <v>169</v>
      </c>
      <c r="S465" s="85" t="s">
        <v>544</v>
      </c>
      <c r="T465" s="60" t="s">
        <v>544</v>
      </c>
      <c r="U465" s="60" t="s">
        <v>544</v>
      </c>
      <c r="V465" s="60" t="s">
        <v>544</v>
      </c>
      <c r="W465" s="60" t="s">
        <v>1841</v>
      </c>
      <c r="X465" s="60">
        <v>11610000</v>
      </c>
      <c r="Y465" s="60" t="s">
        <v>544</v>
      </c>
      <c r="Z465" s="60">
        <v>0.91</v>
      </c>
      <c r="AA465" s="60" t="s">
        <v>544</v>
      </c>
      <c r="AB465" s="60" t="s">
        <v>544</v>
      </c>
      <c r="AC465" s="60">
        <v>427232000</v>
      </c>
      <c r="AD465" s="60">
        <v>59.98</v>
      </c>
      <c r="AE465" s="60" t="s">
        <v>544</v>
      </c>
      <c r="AF465" s="60">
        <v>53.38</v>
      </c>
      <c r="AG465" s="60" t="s">
        <v>1842</v>
      </c>
      <c r="AH465" s="60" t="s">
        <v>544</v>
      </c>
      <c r="AI465" s="60">
        <v>255213000</v>
      </c>
      <c r="AJ465" s="60" t="s">
        <v>544</v>
      </c>
      <c r="AK465" s="60">
        <v>3.67</v>
      </c>
      <c r="AL465" s="60" t="s">
        <v>544</v>
      </c>
      <c r="AM465" s="60">
        <v>172019000</v>
      </c>
      <c r="AN465" s="60" t="s">
        <v>544</v>
      </c>
      <c r="AO465" s="60" t="s">
        <v>544</v>
      </c>
      <c r="AP465" s="60">
        <v>255213000</v>
      </c>
      <c r="AQ465" s="60">
        <v>427232000</v>
      </c>
      <c r="AR465" s="60" t="s">
        <v>544</v>
      </c>
      <c r="AS465" s="60">
        <v>256414000</v>
      </c>
      <c r="AT465" s="60" t="s">
        <v>544</v>
      </c>
      <c r="AU465" s="85">
        <v>138248</v>
      </c>
      <c r="AV465" s="60" t="s">
        <v>544</v>
      </c>
      <c r="AW465" s="60" t="s">
        <v>544</v>
      </c>
      <c r="AX465" s="60" t="s">
        <v>544</v>
      </c>
      <c r="AY465" s="60" t="s">
        <v>544</v>
      </c>
      <c r="AZ465" s="60">
        <v>79126000</v>
      </c>
      <c r="BA465" s="60" t="s">
        <v>544</v>
      </c>
      <c r="BB465" s="60" t="s">
        <v>1808</v>
      </c>
      <c r="BC465" s="60">
        <v>425492000</v>
      </c>
      <c r="BD465" s="60" t="s">
        <v>544</v>
      </c>
      <c r="BE465" s="60" t="s">
        <v>544</v>
      </c>
      <c r="BF465" s="60" t="s">
        <v>544</v>
      </c>
      <c r="BG465" s="60" t="s">
        <v>544</v>
      </c>
      <c r="BH465" s="60" t="s">
        <v>544</v>
      </c>
      <c r="BI465" s="60">
        <v>2284000</v>
      </c>
      <c r="BJ465" s="60" t="s">
        <v>544</v>
      </c>
      <c r="BK465" s="60">
        <v>226709000</v>
      </c>
      <c r="BL465" s="85" t="s">
        <v>544</v>
      </c>
      <c r="BM465" s="60" t="s">
        <v>544</v>
      </c>
      <c r="BN465" s="60">
        <v>213959000</v>
      </c>
      <c r="BO465" s="60">
        <v>307193000</v>
      </c>
      <c r="BP465" s="60" t="s">
        <v>544</v>
      </c>
      <c r="BQ465" s="60">
        <v>228067000</v>
      </c>
      <c r="BR465" s="60" t="s">
        <v>544</v>
      </c>
      <c r="BS465" s="60">
        <v>51874000</v>
      </c>
      <c r="BT465" s="60" t="s">
        <v>544</v>
      </c>
      <c r="BU465" s="60" t="s">
        <v>544</v>
      </c>
      <c r="BV465" s="60" t="s">
        <v>544</v>
      </c>
      <c r="BW465" s="60" t="s">
        <v>544</v>
      </c>
      <c r="BX465" s="60">
        <v>255213000</v>
      </c>
      <c r="BY465" s="60" t="s">
        <v>544</v>
      </c>
      <c r="BZ465" s="60" t="s">
        <v>544</v>
      </c>
      <c r="CA465" s="60" t="s">
        <v>544</v>
      </c>
      <c r="CB465" s="60" t="s">
        <v>1958</v>
      </c>
      <c r="CC465" s="60" t="s">
        <v>544</v>
      </c>
      <c r="CD465" s="60">
        <v>35922000</v>
      </c>
      <c r="CE465" s="60">
        <v>-1140000</v>
      </c>
      <c r="CF465" s="60">
        <v>255213000</v>
      </c>
      <c r="CG465" s="60">
        <v>11610000</v>
      </c>
      <c r="CH465" s="60" t="s">
        <v>544</v>
      </c>
      <c r="CI465" s="60" t="s">
        <v>2412</v>
      </c>
      <c r="CJ465" s="60" t="s">
        <v>544</v>
      </c>
      <c r="CK465" s="60">
        <v>11610000</v>
      </c>
      <c r="CL465" s="60" t="s">
        <v>544</v>
      </c>
      <c r="CM465" s="85">
        <v>102798</v>
      </c>
      <c r="CN465" s="60" t="s">
        <v>544</v>
      </c>
      <c r="CO465" s="60">
        <v>2284000</v>
      </c>
      <c r="CP465" s="60">
        <v>225569000</v>
      </c>
      <c r="CQ465" s="60" t="s">
        <v>544</v>
      </c>
      <c r="CR465" s="60" t="s">
        <v>544</v>
      </c>
      <c r="CS465" s="60" t="s">
        <v>544</v>
      </c>
      <c r="CT465" s="60">
        <v>33094000</v>
      </c>
      <c r="CU465" s="60">
        <v>193615000</v>
      </c>
      <c r="CV465" s="60">
        <v>-1140000</v>
      </c>
      <c r="CW465" s="60">
        <v>226709000</v>
      </c>
      <c r="CX465" s="60">
        <v>11610000</v>
      </c>
      <c r="CY465" s="60" t="s">
        <v>544</v>
      </c>
      <c r="CZ465" s="60">
        <f t="shared" si="14"/>
        <v>1</v>
      </c>
      <c r="DA465" s="60" t="str">
        <f t="shared" si="15"/>
        <v>N</v>
      </c>
    </row>
    <row r="466" spans="1:105">
      <c r="A466" s="13" t="s">
        <v>1132</v>
      </c>
      <c r="B466" s="13">
        <v>132724</v>
      </c>
      <c r="C466" s="13">
        <v>2022</v>
      </c>
      <c r="D466" s="13" t="s">
        <v>1</v>
      </c>
      <c r="E466" s="13" t="s">
        <v>507</v>
      </c>
      <c r="F466" s="84" t="s">
        <v>1812</v>
      </c>
      <c r="G466" s="60" t="s">
        <v>568</v>
      </c>
      <c r="H466" s="60" t="s">
        <v>1866</v>
      </c>
      <c r="I466" s="60" t="s">
        <v>1822</v>
      </c>
      <c r="J466" s="60" t="s">
        <v>2412</v>
      </c>
      <c r="K466" s="85">
        <v>102798</v>
      </c>
      <c r="L466" s="60">
        <v>12606900000</v>
      </c>
      <c r="M466" s="60">
        <v>2450844689.5015001</v>
      </c>
      <c r="N466" s="60" t="s">
        <v>544</v>
      </c>
      <c r="O466" s="60">
        <v>-10731157.2917</v>
      </c>
      <c r="P466" s="60">
        <v>-1.26</v>
      </c>
      <c r="Q466" s="60" t="s">
        <v>544</v>
      </c>
      <c r="R466" s="85" t="s">
        <v>544</v>
      </c>
      <c r="S466" s="85" t="s">
        <v>544</v>
      </c>
      <c r="T466" s="60" t="s">
        <v>544</v>
      </c>
      <c r="U466" s="60" t="s">
        <v>544</v>
      </c>
      <c r="V466" s="60" t="s">
        <v>544</v>
      </c>
      <c r="W466" s="60" t="s">
        <v>1823</v>
      </c>
      <c r="X466" s="60">
        <v>89640156.289700001</v>
      </c>
      <c r="Y466" s="60">
        <v>553121172.57770002</v>
      </c>
      <c r="Z466" s="60">
        <v>8.3000000000000007</v>
      </c>
      <c r="AA466" s="60" t="s">
        <v>544</v>
      </c>
      <c r="AB466" s="60">
        <v>1636831975.5209999</v>
      </c>
      <c r="AC466" s="60">
        <v>2450844689.5015001</v>
      </c>
      <c r="AD466" s="60">
        <v>16.02</v>
      </c>
      <c r="AE466" s="60" t="s">
        <v>544</v>
      </c>
      <c r="AF466" s="60">
        <v>49.75</v>
      </c>
      <c r="AG466" s="60" t="s">
        <v>1824</v>
      </c>
      <c r="AH466" s="60" t="s">
        <v>544</v>
      </c>
      <c r="AI466" s="60">
        <v>479966562.2723</v>
      </c>
      <c r="AJ466" s="60" t="s">
        <v>544</v>
      </c>
      <c r="AK466" s="60">
        <v>4.2699999999999996</v>
      </c>
      <c r="AL466" s="60">
        <v>636870856.65840006</v>
      </c>
      <c r="AM466" s="60">
        <v>35789964.807899997</v>
      </c>
      <c r="AN466" s="60">
        <v>60440521.7751</v>
      </c>
      <c r="AO466" s="60">
        <v>3460409.4164999998</v>
      </c>
      <c r="AP466" s="60">
        <v>477478177.9727</v>
      </c>
      <c r="AQ466" s="60">
        <v>2450844689.5015001</v>
      </c>
      <c r="AR466" s="60" t="s">
        <v>544</v>
      </c>
      <c r="AS466" s="60">
        <v>477322653.954</v>
      </c>
      <c r="AT466" s="60" t="s">
        <v>544</v>
      </c>
      <c r="AU466" s="85">
        <v>132724</v>
      </c>
      <c r="AV466" s="60" t="s">
        <v>544</v>
      </c>
      <c r="AW466" s="60" t="s">
        <v>544</v>
      </c>
      <c r="AX466" s="60" t="s">
        <v>544</v>
      </c>
      <c r="AY466" s="60" t="s">
        <v>544</v>
      </c>
      <c r="AZ466" s="60">
        <v>900795116.42620003</v>
      </c>
      <c r="BA466" s="60">
        <v>490678279.06160003</v>
      </c>
      <c r="BB466" s="60" t="s">
        <v>1808</v>
      </c>
      <c r="BC466" s="60">
        <v>2995120433.5144</v>
      </c>
      <c r="BD466" s="60">
        <v>2099574.2527000001</v>
      </c>
      <c r="BE466" s="60" t="s">
        <v>544</v>
      </c>
      <c r="BF466" s="60">
        <v>479286144.6904</v>
      </c>
      <c r="BG466" s="60">
        <v>16913237.035799999</v>
      </c>
      <c r="BH466" s="60">
        <v>490678279.06160003</v>
      </c>
      <c r="BI466" s="60">
        <v>40863935.918700002</v>
      </c>
      <c r="BJ466" s="60" t="s">
        <v>544</v>
      </c>
      <c r="BK466" s="60">
        <v>60712688.807800002</v>
      </c>
      <c r="BL466" s="85" t="s">
        <v>544</v>
      </c>
      <c r="BM466" s="60" t="s">
        <v>544</v>
      </c>
      <c r="BN466" s="60">
        <v>26302999.666000001</v>
      </c>
      <c r="BO466" s="60">
        <v>2380061820.4815001</v>
      </c>
      <c r="BP466" s="60">
        <v>488578704.8089</v>
      </c>
      <c r="BQ466" s="60">
        <v>35926048.324299999</v>
      </c>
      <c r="BR466" s="60" t="s">
        <v>544</v>
      </c>
      <c r="BS466" s="60">
        <v>37636812.530199997</v>
      </c>
      <c r="BT466" s="60">
        <v>83749684.080699995</v>
      </c>
      <c r="BU466" s="60">
        <v>29024669.9936</v>
      </c>
      <c r="BV466" s="60" t="s">
        <v>544</v>
      </c>
      <c r="BW466" s="60">
        <v>490678279.06160003</v>
      </c>
      <c r="BX466" s="60">
        <v>479966562.2723</v>
      </c>
      <c r="BY466" s="60" t="s">
        <v>544</v>
      </c>
      <c r="BZ466" s="60">
        <v>-12539124.009299999</v>
      </c>
      <c r="CA466" s="60" t="s">
        <v>544</v>
      </c>
      <c r="CB466" s="60" t="s">
        <v>544</v>
      </c>
      <c r="CC466" s="60" t="s">
        <v>544</v>
      </c>
      <c r="CD466" s="60">
        <v>6532008.7862</v>
      </c>
      <c r="CE466" s="60">
        <v>65961624.439599998</v>
      </c>
      <c r="CF466" s="60">
        <v>477478177.9727</v>
      </c>
      <c r="CG466" s="60">
        <v>121056008.0712</v>
      </c>
      <c r="CH466" s="60" t="s">
        <v>544</v>
      </c>
      <c r="CI466" s="60" t="s">
        <v>2412</v>
      </c>
      <c r="CJ466" s="60">
        <v>29.32</v>
      </c>
      <c r="CK466" s="60">
        <v>150080678.06479999</v>
      </c>
      <c r="CL466" s="60" t="s">
        <v>544</v>
      </c>
      <c r="CM466" s="85">
        <v>102798</v>
      </c>
      <c r="CN466" s="60" t="s">
        <v>544</v>
      </c>
      <c r="CO466" s="60">
        <v>40863935.918700002</v>
      </c>
      <c r="CP466" s="60">
        <v>115943155.9558</v>
      </c>
      <c r="CQ466" s="60">
        <v>553121172.57770002</v>
      </c>
      <c r="CR466" s="60" t="s">
        <v>544</v>
      </c>
      <c r="CS466" s="60" t="s">
        <v>544</v>
      </c>
      <c r="CT466" s="60">
        <v>29180194.0123</v>
      </c>
      <c r="CU466" s="60">
        <v>31532494.795499999</v>
      </c>
      <c r="CV466" s="60">
        <v>65961624.439599998</v>
      </c>
      <c r="CW466" s="60">
        <v>60712688.807800002</v>
      </c>
      <c r="CX466" s="60">
        <v>89640156.289700001</v>
      </c>
      <c r="CY466" s="60">
        <v>29.32</v>
      </c>
      <c r="CZ466" s="60">
        <f t="shared" si="14"/>
        <v>5.1439000006827174</v>
      </c>
      <c r="DA466" s="60" t="str">
        <f t="shared" si="15"/>
        <v>N</v>
      </c>
    </row>
    <row r="467" spans="1:105">
      <c r="A467" s="13" t="s">
        <v>1132</v>
      </c>
      <c r="B467" s="13">
        <v>132724</v>
      </c>
      <c r="C467" s="13">
        <v>2023</v>
      </c>
      <c r="D467" s="13" t="s">
        <v>1</v>
      </c>
      <c r="E467" s="13" t="s">
        <v>507</v>
      </c>
      <c r="F467" s="84" t="s">
        <v>1804</v>
      </c>
      <c r="G467" s="60" t="s">
        <v>568</v>
      </c>
      <c r="H467" s="60" t="s">
        <v>1866</v>
      </c>
      <c r="I467" s="60" t="s">
        <v>1822</v>
      </c>
      <c r="J467" s="60" t="s">
        <v>2412</v>
      </c>
      <c r="K467" s="85">
        <v>102798</v>
      </c>
      <c r="L467" s="60">
        <v>14632000000</v>
      </c>
      <c r="M467" s="60">
        <v>2974830235.8568001</v>
      </c>
      <c r="N467" s="60" t="s">
        <v>544</v>
      </c>
      <c r="O467" s="60">
        <v>-874232.50509999995</v>
      </c>
      <c r="P467" s="60">
        <v>-0.7</v>
      </c>
      <c r="Q467" s="60" t="s">
        <v>544</v>
      </c>
      <c r="R467" s="85" t="s">
        <v>544</v>
      </c>
      <c r="S467" s="85" t="s">
        <v>544</v>
      </c>
      <c r="T467" s="60" t="s">
        <v>544</v>
      </c>
      <c r="U467" s="60" t="s">
        <v>544</v>
      </c>
      <c r="V467" s="60" t="s">
        <v>544</v>
      </c>
      <c r="W467" s="60" t="s">
        <v>1823</v>
      </c>
      <c r="X467" s="60">
        <v>160370837.20910001</v>
      </c>
      <c r="Y467" s="60">
        <v>672752409.13409996</v>
      </c>
      <c r="Z467" s="60">
        <v>7.26</v>
      </c>
      <c r="AA467" s="60" t="s">
        <v>544</v>
      </c>
      <c r="AB467" s="60">
        <v>2150896596.3111</v>
      </c>
      <c r="AC467" s="60">
        <v>2974830235.8568001</v>
      </c>
      <c r="AD467" s="60">
        <v>14.21</v>
      </c>
      <c r="AE467" s="60" t="s">
        <v>544</v>
      </c>
      <c r="AF467" s="60">
        <v>45.17</v>
      </c>
      <c r="AG467" s="60" t="s">
        <v>1824</v>
      </c>
      <c r="AH467" s="60" t="s">
        <v>544</v>
      </c>
      <c r="AI467" s="60">
        <v>580205749.52760005</v>
      </c>
      <c r="AJ467" s="60" t="s">
        <v>544</v>
      </c>
      <c r="AK467" s="60">
        <v>5.98</v>
      </c>
      <c r="AL467" s="60">
        <v>793599804.71870005</v>
      </c>
      <c r="AM467" s="60">
        <v>50400520.466700003</v>
      </c>
      <c r="AN467" s="60">
        <v>102122555.18529999</v>
      </c>
      <c r="AO467" s="60">
        <v>11161712.681</v>
      </c>
      <c r="AP467" s="60">
        <v>575814256.01380002</v>
      </c>
      <c r="AQ467" s="60">
        <v>2974830235.8568001</v>
      </c>
      <c r="AR467" s="60" t="s">
        <v>544</v>
      </c>
      <c r="AS467" s="60">
        <v>574919692.52020001</v>
      </c>
      <c r="AT467" s="60" t="s">
        <v>544</v>
      </c>
      <c r="AU467" s="85">
        <v>132724</v>
      </c>
      <c r="AV467" s="60" t="s">
        <v>544</v>
      </c>
      <c r="AW467" s="60" t="s">
        <v>544</v>
      </c>
      <c r="AX467" s="60" t="s">
        <v>544</v>
      </c>
      <c r="AY467" s="60" t="s">
        <v>544</v>
      </c>
      <c r="AZ467" s="60">
        <v>1133493270.2945001</v>
      </c>
      <c r="BA467" s="60">
        <v>430894970.0571</v>
      </c>
      <c r="BB467" s="60" t="s">
        <v>1808</v>
      </c>
      <c r="BC467" s="60">
        <v>4081994876.0567002</v>
      </c>
      <c r="BD467" s="60">
        <v>1382507.2172999999</v>
      </c>
      <c r="BE467" s="60" t="s">
        <v>544</v>
      </c>
      <c r="BF467" s="60">
        <v>601919245.2349</v>
      </c>
      <c r="BG467" s="60">
        <v>14191029.966</v>
      </c>
      <c r="BH467" s="60">
        <v>430894970.0571</v>
      </c>
      <c r="BI467" s="60">
        <v>39076159.877800003</v>
      </c>
      <c r="BJ467" s="60" t="s">
        <v>544</v>
      </c>
      <c r="BK467" s="60">
        <v>75082340.493599996</v>
      </c>
      <c r="BL467" s="85" t="s">
        <v>544</v>
      </c>
      <c r="BM467" s="60" t="s">
        <v>544</v>
      </c>
      <c r="BN467" s="60">
        <v>-27629813.357900001</v>
      </c>
      <c r="BO467" s="60">
        <v>2876753547.381</v>
      </c>
      <c r="BP467" s="60">
        <v>429512462.83969998</v>
      </c>
      <c r="BQ467" s="60">
        <v>23868580.487300001</v>
      </c>
      <c r="BR467" s="60" t="s">
        <v>544</v>
      </c>
      <c r="BS467" s="60">
        <v>59732444.183600001</v>
      </c>
      <c r="BT467" s="60">
        <v>120847395.5846</v>
      </c>
      <c r="BU467" s="60">
        <v>32143292.802700002</v>
      </c>
      <c r="BV467" s="60" t="s">
        <v>544</v>
      </c>
      <c r="BW467" s="60">
        <v>430894970.0571</v>
      </c>
      <c r="BX467" s="60">
        <v>580205749.52760005</v>
      </c>
      <c r="BY467" s="60" t="s">
        <v>544</v>
      </c>
      <c r="BZ467" s="60">
        <v>6912536.0866</v>
      </c>
      <c r="CA467" s="60" t="s">
        <v>544</v>
      </c>
      <c r="CB467" s="60" t="s">
        <v>544</v>
      </c>
      <c r="CC467" s="60" t="s">
        <v>544</v>
      </c>
      <c r="CD467" s="60">
        <v>5692676.7772000004</v>
      </c>
      <c r="CE467" s="60">
        <v>58532915.8627</v>
      </c>
      <c r="CF467" s="60">
        <v>575814256.01380002</v>
      </c>
      <c r="CG467" s="60">
        <v>230350099.59169999</v>
      </c>
      <c r="CH467" s="60" t="s">
        <v>544</v>
      </c>
      <c r="CI467" s="60" t="s">
        <v>2412</v>
      </c>
      <c r="CJ467" s="60">
        <v>26.97</v>
      </c>
      <c r="CK467" s="60">
        <v>262493392.3944</v>
      </c>
      <c r="CL467" s="60" t="s">
        <v>544</v>
      </c>
      <c r="CM467" s="85">
        <v>102798</v>
      </c>
      <c r="CN467" s="60" t="s">
        <v>544</v>
      </c>
      <c r="CO467" s="60">
        <v>39076159.877800003</v>
      </c>
      <c r="CP467" s="60">
        <v>132741023.8512</v>
      </c>
      <c r="CQ467" s="60">
        <v>672752409.13409996</v>
      </c>
      <c r="CR467" s="60" t="s">
        <v>544</v>
      </c>
      <c r="CS467" s="60" t="s">
        <v>544</v>
      </c>
      <c r="CT467" s="60">
        <v>34217053.628700003</v>
      </c>
      <c r="CU467" s="60">
        <v>40865286.8649</v>
      </c>
      <c r="CV467" s="60">
        <v>58532915.8627</v>
      </c>
      <c r="CW467" s="60">
        <v>75082340.493599996</v>
      </c>
      <c r="CX467" s="60">
        <v>160370837.20910001</v>
      </c>
      <c r="CY467" s="60">
        <v>26.97</v>
      </c>
      <c r="CZ467" s="60">
        <f t="shared" si="14"/>
        <v>4.9186000006436474</v>
      </c>
      <c r="DA467" s="60" t="str">
        <f t="shared" si="15"/>
        <v>N</v>
      </c>
    </row>
    <row r="468" spans="1:105">
      <c r="A468" s="13" t="s">
        <v>1133</v>
      </c>
      <c r="B468" s="13">
        <v>47218</v>
      </c>
      <c r="C468" s="13">
        <v>2022</v>
      </c>
      <c r="D468" s="13" t="s">
        <v>11</v>
      </c>
      <c r="E468" s="13" t="s">
        <v>13</v>
      </c>
      <c r="F468" s="84" t="s">
        <v>1812</v>
      </c>
      <c r="G468" s="60" t="s">
        <v>1840</v>
      </c>
      <c r="H468" s="60" t="s">
        <v>2221</v>
      </c>
      <c r="I468" s="60" t="s">
        <v>540</v>
      </c>
      <c r="J468" s="60" t="s">
        <v>2412</v>
      </c>
      <c r="K468" s="85">
        <v>102798</v>
      </c>
      <c r="L468" s="60">
        <v>64968000000</v>
      </c>
      <c r="M468" s="60">
        <v>64968000000</v>
      </c>
      <c r="N468" s="60" t="s">
        <v>544</v>
      </c>
      <c r="O468" s="60" t="s">
        <v>544</v>
      </c>
      <c r="P468" s="60" t="s">
        <v>544</v>
      </c>
      <c r="Q468" s="60" t="s">
        <v>544</v>
      </c>
      <c r="R468" s="85" t="s">
        <v>544</v>
      </c>
      <c r="S468" s="85" t="s">
        <v>544</v>
      </c>
      <c r="T468" s="60" t="s">
        <v>544</v>
      </c>
      <c r="U468" s="60" t="s">
        <v>544</v>
      </c>
      <c r="V468" s="60" t="s">
        <v>544</v>
      </c>
      <c r="W468" s="60" t="s">
        <v>1841</v>
      </c>
      <c r="X468" s="60" t="s">
        <v>544</v>
      </c>
      <c r="Y468" s="60" t="s">
        <v>544</v>
      </c>
      <c r="Z468" s="60" t="s">
        <v>544</v>
      </c>
      <c r="AA468" s="60">
        <v>128000000</v>
      </c>
      <c r="AB468" s="60" t="s">
        <v>544</v>
      </c>
      <c r="AC468" s="60">
        <v>64968000000</v>
      </c>
      <c r="AD468" s="60" t="s">
        <v>544</v>
      </c>
      <c r="AE468" s="60" t="s">
        <v>544</v>
      </c>
      <c r="AF468" s="60">
        <v>92.67</v>
      </c>
      <c r="AG468" s="60" t="s">
        <v>1842</v>
      </c>
      <c r="AH468" s="60" t="s">
        <v>544</v>
      </c>
      <c r="AI468" s="60" t="s">
        <v>544</v>
      </c>
      <c r="AJ468" s="60" t="s">
        <v>544</v>
      </c>
      <c r="AK468" s="60" t="s">
        <v>544</v>
      </c>
      <c r="AL468" s="60">
        <v>37816000000</v>
      </c>
      <c r="AM468" s="60">
        <v>7902000000</v>
      </c>
      <c r="AN468" s="60" t="s">
        <v>544</v>
      </c>
      <c r="AO468" s="60">
        <v>515000000</v>
      </c>
      <c r="AP468" s="60">
        <v>7824000000</v>
      </c>
      <c r="AQ468" s="60">
        <v>64968000000</v>
      </c>
      <c r="AR468" s="60" t="s">
        <v>544</v>
      </c>
      <c r="AS468" s="60">
        <v>7824000000</v>
      </c>
      <c r="AT468" s="60" t="s">
        <v>544</v>
      </c>
      <c r="AU468" s="85">
        <v>47218</v>
      </c>
      <c r="AV468" s="60" t="s">
        <v>544</v>
      </c>
      <c r="AW468" s="60">
        <v>37181000000</v>
      </c>
      <c r="AX468" s="60" t="s">
        <v>544</v>
      </c>
      <c r="AY468" s="60" t="s">
        <v>544</v>
      </c>
      <c r="AZ468" s="60">
        <v>16662000000</v>
      </c>
      <c r="BA468" s="60" t="s">
        <v>544</v>
      </c>
      <c r="BB468" s="60" t="s">
        <v>1808</v>
      </c>
      <c r="BC468" s="60" t="s">
        <v>544</v>
      </c>
      <c r="BD468" s="60" t="s">
        <v>544</v>
      </c>
      <c r="BE468" s="60" t="s">
        <v>544</v>
      </c>
      <c r="BF468" s="60">
        <v>43029000000</v>
      </c>
      <c r="BG468" s="60" t="s">
        <v>544</v>
      </c>
      <c r="BH468" s="60" t="s">
        <v>544</v>
      </c>
      <c r="BI468" s="60" t="s">
        <v>544</v>
      </c>
      <c r="BJ468" s="60" t="s">
        <v>544</v>
      </c>
      <c r="BK468" s="60" t="s">
        <v>544</v>
      </c>
      <c r="BL468" s="85" t="s">
        <v>544</v>
      </c>
      <c r="BM468" s="60" t="s">
        <v>544</v>
      </c>
      <c r="BN468" s="60" t="s">
        <v>544</v>
      </c>
      <c r="BO468" s="60">
        <v>59767000000</v>
      </c>
      <c r="BP468" s="60" t="s">
        <v>544</v>
      </c>
      <c r="BQ468" s="60" t="s">
        <v>544</v>
      </c>
      <c r="BR468" s="60" t="s">
        <v>544</v>
      </c>
      <c r="BS468" s="60">
        <v>4016000000</v>
      </c>
      <c r="BT468" s="60" t="s">
        <v>544</v>
      </c>
      <c r="BU468" s="60" t="s">
        <v>544</v>
      </c>
      <c r="BV468" s="60" t="s">
        <v>544</v>
      </c>
      <c r="BW468" s="60" t="s">
        <v>544</v>
      </c>
      <c r="BX468" s="60" t="s">
        <v>544</v>
      </c>
      <c r="BY468" s="60" t="s">
        <v>544</v>
      </c>
      <c r="BZ468" s="60" t="s">
        <v>544</v>
      </c>
      <c r="CA468" s="60" t="s">
        <v>544</v>
      </c>
      <c r="CB468" s="60" t="s">
        <v>1898</v>
      </c>
      <c r="CC468" s="60" t="s">
        <v>544</v>
      </c>
      <c r="CD468" s="60">
        <v>26000000</v>
      </c>
      <c r="CE468" s="60" t="s">
        <v>544</v>
      </c>
      <c r="CF468" s="60">
        <v>7824000000</v>
      </c>
      <c r="CG468" s="60" t="s">
        <v>544</v>
      </c>
      <c r="CH468" s="60" t="s">
        <v>544</v>
      </c>
      <c r="CI468" s="60" t="s">
        <v>2412</v>
      </c>
      <c r="CJ468" s="60" t="s">
        <v>544</v>
      </c>
      <c r="CK468" s="60" t="s">
        <v>544</v>
      </c>
      <c r="CL468" s="60" t="s">
        <v>544</v>
      </c>
      <c r="CM468" s="85">
        <v>102798</v>
      </c>
      <c r="CN468" s="60" t="s">
        <v>544</v>
      </c>
      <c r="CO468" s="60" t="s">
        <v>544</v>
      </c>
      <c r="CP468" s="60" t="s">
        <v>544</v>
      </c>
      <c r="CQ468" s="60" t="s">
        <v>544</v>
      </c>
      <c r="CR468" s="60" t="s">
        <v>544</v>
      </c>
      <c r="CS468" s="60" t="s">
        <v>544</v>
      </c>
      <c r="CT468" s="60" t="s">
        <v>544</v>
      </c>
      <c r="CU468" s="60" t="s">
        <v>544</v>
      </c>
      <c r="CV468" s="60" t="s">
        <v>544</v>
      </c>
      <c r="CW468" s="60" t="s">
        <v>544</v>
      </c>
      <c r="CX468" s="60" t="s">
        <v>544</v>
      </c>
      <c r="CY468" s="60" t="s">
        <v>544</v>
      </c>
      <c r="CZ468" s="60">
        <f t="shared" si="14"/>
        <v>1</v>
      </c>
      <c r="DA468" s="60" t="str">
        <f t="shared" si="15"/>
        <v>N</v>
      </c>
    </row>
    <row r="469" spans="1:105">
      <c r="A469" s="13" t="s">
        <v>1133</v>
      </c>
      <c r="B469" s="13">
        <v>47218</v>
      </c>
      <c r="C469" s="13">
        <v>2023</v>
      </c>
      <c r="D469" s="13" t="s">
        <v>11</v>
      </c>
      <c r="E469" s="13" t="s">
        <v>13</v>
      </c>
      <c r="F469" s="84" t="s">
        <v>1804</v>
      </c>
      <c r="G469" s="60" t="s">
        <v>1840</v>
      </c>
      <c r="H469" s="60" t="s">
        <v>2221</v>
      </c>
      <c r="I469" s="60" t="s">
        <v>540</v>
      </c>
      <c r="J469" s="60" t="s">
        <v>2412</v>
      </c>
      <c r="K469" s="85">
        <v>102798</v>
      </c>
      <c r="L469" s="60">
        <v>76873000000</v>
      </c>
      <c r="M469" s="60">
        <v>76873000000</v>
      </c>
      <c r="N469" s="60" t="s">
        <v>544</v>
      </c>
      <c r="O469" s="60" t="s">
        <v>544</v>
      </c>
      <c r="P469" s="60" t="s">
        <v>544</v>
      </c>
      <c r="Q469" s="60" t="s">
        <v>544</v>
      </c>
      <c r="R469" s="85" t="s">
        <v>544</v>
      </c>
      <c r="S469" s="85" t="s">
        <v>544</v>
      </c>
      <c r="T469" s="60" t="s">
        <v>544</v>
      </c>
      <c r="U469" s="60" t="s">
        <v>544</v>
      </c>
      <c r="V469" s="60" t="s">
        <v>544</v>
      </c>
      <c r="W469" s="60" t="s">
        <v>1841</v>
      </c>
      <c r="X469" s="60" t="s">
        <v>544</v>
      </c>
      <c r="Y469" s="60" t="s">
        <v>544</v>
      </c>
      <c r="Z469" s="60" t="s">
        <v>544</v>
      </c>
      <c r="AA469" s="60">
        <v>1261000000</v>
      </c>
      <c r="AB469" s="60" t="s">
        <v>544</v>
      </c>
      <c r="AC469" s="60">
        <v>76873000000</v>
      </c>
      <c r="AD469" s="60" t="s">
        <v>544</v>
      </c>
      <c r="AE469" s="60" t="s">
        <v>544</v>
      </c>
      <c r="AF469" s="60">
        <v>92.82</v>
      </c>
      <c r="AG469" s="60" t="s">
        <v>1842</v>
      </c>
      <c r="AH469" s="60" t="s">
        <v>544</v>
      </c>
      <c r="AI469" s="60" t="s">
        <v>544</v>
      </c>
      <c r="AJ469" s="60" t="s">
        <v>544</v>
      </c>
      <c r="AK469" s="60" t="s">
        <v>544</v>
      </c>
      <c r="AL469" s="60">
        <v>52855000000</v>
      </c>
      <c r="AM469" s="60">
        <v>9186000000</v>
      </c>
      <c r="AN469" s="60" t="s">
        <v>544</v>
      </c>
      <c r="AO469" s="60">
        <v>344000000</v>
      </c>
      <c r="AP469" s="60">
        <v>6966000000</v>
      </c>
      <c r="AQ469" s="60">
        <v>76873000000</v>
      </c>
      <c r="AR469" s="60" t="s">
        <v>544</v>
      </c>
      <c r="AS469" s="60">
        <v>6966000000</v>
      </c>
      <c r="AT469" s="60" t="s">
        <v>544</v>
      </c>
      <c r="AU469" s="85">
        <v>47218</v>
      </c>
      <c r="AV469" s="60" t="s">
        <v>544</v>
      </c>
      <c r="AW469" s="60">
        <v>51427000000</v>
      </c>
      <c r="AX469" s="60" t="s">
        <v>544</v>
      </c>
      <c r="AY469" s="60" t="s">
        <v>544</v>
      </c>
      <c r="AZ469" s="60">
        <v>16555000000</v>
      </c>
      <c r="BA469" s="60" t="s">
        <v>544</v>
      </c>
      <c r="BB469" s="60" t="s">
        <v>1808</v>
      </c>
      <c r="BC469" s="60" t="s">
        <v>544</v>
      </c>
      <c r="BD469" s="60" t="s">
        <v>544</v>
      </c>
      <c r="BE469" s="60" t="s">
        <v>544</v>
      </c>
      <c r="BF469" s="60">
        <v>54452000000</v>
      </c>
      <c r="BG469" s="60" t="s">
        <v>544</v>
      </c>
      <c r="BH469" s="60" t="s">
        <v>544</v>
      </c>
      <c r="BI469" s="60" t="s">
        <v>544</v>
      </c>
      <c r="BJ469" s="60" t="s">
        <v>544</v>
      </c>
      <c r="BK469" s="60" t="s">
        <v>544</v>
      </c>
      <c r="BL469" s="85" t="s">
        <v>544</v>
      </c>
      <c r="BM469" s="60" t="s">
        <v>544</v>
      </c>
      <c r="BN469" s="60" t="s">
        <v>544</v>
      </c>
      <c r="BO469" s="60">
        <v>71081000000</v>
      </c>
      <c r="BP469" s="60" t="s">
        <v>544</v>
      </c>
      <c r="BQ469" s="60" t="s">
        <v>544</v>
      </c>
      <c r="BR469" s="60" t="s">
        <v>544</v>
      </c>
      <c r="BS469" s="60">
        <v>4813000000</v>
      </c>
      <c r="BT469" s="60" t="s">
        <v>544</v>
      </c>
      <c r="BU469" s="60" t="s">
        <v>544</v>
      </c>
      <c r="BV469" s="60" t="s">
        <v>544</v>
      </c>
      <c r="BW469" s="60" t="s">
        <v>544</v>
      </c>
      <c r="BX469" s="60" t="s">
        <v>544</v>
      </c>
      <c r="BY469" s="60" t="s">
        <v>544</v>
      </c>
      <c r="BZ469" s="60" t="s">
        <v>544</v>
      </c>
      <c r="CA469" s="60" t="s">
        <v>544</v>
      </c>
      <c r="CB469" s="60" t="s">
        <v>1958</v>
      </c>
      <c r="CC469" s="60" t="s">
        <v>544</v>
      </c>
      <c r="CD469" s="60">
        <v>23000000</v>
      </c>
      <c r="CE469" s="60" t="s">
        <v>544</v>
      </c>
      <c r="CF469" s="60">
        <v>6966000000</v>
      </c>
      <c r="CG469" s="60" t="s">
        <v>544</v>
      </c>
      <c r="CH469" s="60" t="s">
        <v>544</v>
      </c>
      <c r="CI469" s="60" t="s">
        <v>2412</v>
      </c>
      <c r="CJ469" s="60" t="s">
        <v>544</v>
      </c>
      <c r="CK469" s="60" t="s">
        <v>544</v>
      </c>
      <c r="CL469" s="60" t="s">
        <v>544</v>
      </c>
      <c r="CM469" s="85">
        <v>102798</v>
      </c>
      <c r="CN469" s="60" t="s">
        <v>544</v>
      </c>
      <c r="CO469" s="60" t="s">
        <v>544</v>
      </c>
      <c r="CP469" s="60" t="s">
        <v>544</v>
      </c>
      <c r="CQ469" s="60" t="s">
        <v>544</v>
      </c>
      <c r="CR469" s="60" t="s">
        <v>544</v>
      </c>
      <c r="CS469" s="60" t="s">
        <v>544</v>
      </c>
      <c r="CT469" s="60" t="s">
        <v>544</v>
      </c>
      <c r="CU469" s="60" t="s">
        <v>544</v>
      </c>
      <c r="CV469" s="60" t="s">
        <v>544</v>
      </c>
      <c r="CW469" s="60" t="s">
        <v>544</v>
      </c>
      <c r="CX469" s="60" t="s">
        <v>544</v>
      </c>
      <c r="CY469" s="60" t="s">
        <v>544</v>
      </c>
      <c r="CZ469" s="60">
        <f t="shared" si="14"/>
        <v>1</v>
      </c>
      <c r="DA469" s="60" t="str">
        <f t="shared" si="15"/>
        <v>N</v>
      </c>
    </row>
    <row r="470" spans="1:105">
      <c r="A470" s="13" t="s">
        <v>1134</v>
      </c>
      <c r="B470" s="13">
        <v>106060</v>
      </c>
      <c r="C470" s="13">
        <v>2022</v>
      </c>
      <c r="D470" s="13" t="s">
        <v>12</v>
      </c>
      <c r="E470" s="13" t="s">
        <v>13</v>
      </c>
      <c r="F470" s="84" t="s">
        <v>1812</v>
      </c>
      <c r="G470" s="60" t="s">
        <v>1840</v>
      </c>
      <c r="H470" s="60" t="s">
        <v>1827</v>
      </c>
      <c r="I470" s="60" t="s">
        <v>540</v>
      </c>
      <c r="J470" s="60" t="s">
        <v>2412</v>
      </c>
      <c r="K470" s="85">
        <v>102798</v>
      </c>
      <c r="L470" s="60">
        <v>39192000000</v>
      </c>
      <c r="M470" s="60">
        <v>39192000000</v>
      </c>
      <c r="N470" s="60">
        <v>57000000</v>
      </c>
      <c r="O470" s="60">
        <v>1000000</v>
      </c>
      <c r="P470" s="60">
        <v>-0.17</v>
      </c>
      <c r="Q470" s="60" t="s">
        <v>544</v>
      </c>
      <c r="R470" s="85">
        <v>398</v>
      </c>
      <c r="S470" s="85" t="s">
        <v>544</v>
      </c>
      <c r="T470" s="60">
        <v>2410000000</v>
      </c>
      <c r="U470" s="60" t="s">
        <v>544</v>
      </c>
      <c r="V470" s="60">
        <v>2050000000</v>
      </c>
      <c r="W470" s="60" t="s">
        <v>1841</v>
      </c>
      <c r="X470" s="60">
        <v>668000000</v>
      </c>
      <c r="Y470" s="60">
        <v>26830000000</v>
      </c>
      <c r="Z470" s="60">
        <v>2.0099999999999998</v>
      </c>
      <c r="AA470" s="60">
        <v>111000000</v>
      </c>
      <c r="AB470" s="60">
        <v>16569000000</v>
      </c>
      <c r="AC470" s="60">
        <v>39192000000</v>
      </c>
      <c r="AD470" s="60">
        <v>24.17</v>
      </c>
      <c r="AE470" s="60">
        <v>305000000</v>
      </c>
      <c r="AF470" s="60">
        <v>56.07</v>
      </c>
      <c r="AG470" s="60" t="s">
        <v>1842</v>
      </c>
      <c r="AH470" s="60" t="s">
        <v>544</v>
      </c>
      <c r="AI470" s="60">
        <v>9475000000</v>
      </c>
      <c r="AJ470" s="60">
        <v>4162000000</v>
      </c>
      <c r="AK470" s="60">
        <v>1.79</v>
      </c>
      <c r="AL470" s="60">
        <v>26941000000</v>
      </c>
      <c r="AM470" s="60">
        <v>2770000000</v>
      </c>
      <c r="AN470" s="60">
        <v>204000000</v>
      </c>
      <c r="AO470" s="60">
        <v>25000000</v>
      </c>
      <c r="AP470" s="60">
        <v>9479000000</v>
      </c>
      <c r="AQ470" s="60">
        <v>39192000000</v>
      </c>
      <c r="AR470" s="60">
        <v>0.41</v>
      </c>
      <c r="AS470" s="60">
        <v>9528000000</v>
      </c>
      <c r="AT470" s="60">
        <v>5363000000</v>
      </c>
      <c r="AU470" s="85">
        <v>106060</v>
      </c>
      <c r="AV470" s="60" t="s">
        <v>544</v>
      </c>
      <c r="AW470" s="60" t="s">
        <v>544</v>
      </c>
      <c r="AX470" s="60" t="s">
        <v>544</v>
      </c>
      <c r="AY470" s="60">
        <v>4467000000</v>
      </c>
      <c r="AZ470" s="60">
        <v>713000000</v>
      </c>
      <c r="BA470" s="60">
        <v>2192000000</v>
      </c>
      <c r="BB470" s="60" t="s">
        <v>1808</v>
      </c>
      <c r="BC470" s="60">
        <v>39202000000</v>
      </c>
      <c r="BD470" s="60">
        <v>16000000</v>
      </c>
      <c r="BE470" s="60">
        <v>26000000</v>
      </c>
      <c r="BF470" s="60">
        <v>5918000000</v>
      </c>
      <c r="BG470" s="60" t="s">
        <v>544</v>
      </c>
      <c r="BH470" s="60">
        <v>14072000000</v>
      </c>
      <c r="BI470" s="60">
        <v>188000000</v>
      </c>
      <c r="BJ470" s="60">
        <v>2050000000</v>
      </c>
      <c r="BK470" s="60">
        <v>823000000</v>
      </c>
      <c r="BL470" s="85" t="s">
        <v>544</v>
      </c>
      <c r="BM470" s="60" t="s">
        <v>544</v>
      </c>
      <c r="BN470" s="60">
        <v>418000000</v>
      </c>
      <c r="BO470" s="60">
        <v>36718000000</v>
      </c>
      <c r="BP470" s="60">
        <v>14056000000</v>
      </c>
      <c r="BQ470" s="60">
        <v>16031000000</v>
      </c>
      <c r="BR470" s="60" t="s">
        <v>544</v>
      </c>
      <c r="BS470" s="60">
        <v>2016000000</v>
      </c>
      <c r="BT470" s="60" t="s">
        <v>544</v>
      </c>
      <c r="BU470" s="60">
        <v>446000000</v>
      </c>
      <c r="BV470" s="60" t="s">
        <v>544</v>
      </c>
      <c r="BW470" s="60">
        <v>2192000000</v>
      </c>
      <c r="BX470" s="60">
        <v>9475000000</v>
      </c>
      <c r="BY470" s="60" t="s">
        <v>544</v>
      </c>
      <c r="BZ470" s="60" t="s">
        <v>544</v>
      </c>
      <c r="CA470" s="60" t="s">
        <v>544</v>
      </c>
      <c r="CB470" s="60" t="s">
        <v>1898</v>
      </c>
      <c r="CC470" s="60">
        <v>198000000</v>
      </c>
      <c r="CD470" s="60" t="s">
        <v>544</v>
      </c>
      <c r="CE470" s="60">
        <v>263000000</v>
      </c>
      <c r="CF470" s="60">
        <v>9479000000</v>
      </c>
      <c r="CG470" s="60">
        <v>426000000</v>
      </c>
      <c r="CH470" s="60">
        <v>-2000000</v>
      </c>
      <c r="CI470" s="60" t="s">
        <v>2412</v>
      </c>
      <c r="CJ470" s="60">
        <v>57.19</v>
      </c>
      <c r="CK470" s="60">
        <v>872000000</v>
      </c>
      <c r="CL470" s="60" t="s">
        <v>544</v>
      </c>
      <c r="CM470" s="85">
        <v>102798</v>
      </c>
      <c r="CN470" s="60">
        <v>1000000</v>
      </c>
      <c r="CO470" s="60">
        <v>188000000</v>
      </c>
      <c r="CP470" s="60">
        <v>1086000000</v>
      </c>
      <c r="CQ470" s="60">
        <v>26830000000</v>
      </c>
      <c r="CR470" s="60" t="s">
        <v>544</v>
      </c>
      <c r="CS470" s="60">
        <v>1000000</v>
      </c>
      <c r="CT470" s="60">
        <v>141000000</v>
      </c>
      <c r="CU470" s="60">
        <v>682000000</v>
      </c>
      <c r="CV470" s="60">
        <v>263000000</v>
      </c>
      <c r="CW470" s="60">
        <v>823000000</v>
      </c>
      <c r="CX470" s="60">
        <v>668000000</v>
      </c>
      <c r="CY470" s="60">
        <v>57.19</v>
      </c>
      <c r="CZ470" s="60">
        <f t="shared" si="14"/>
        <v>1</v>
      </c>
      <c r="DA470" s="60" t="str">
        <f t="shared" si="15"/>
        <v>N</v>
      </c>
    </row>
    <row r="471" spans="1:105">
      <c r="A471" s="13" t="s">
        <v>1134</v>
      </c>
      <c r="B471" s="13">
        <v>106060</v>
      </c>
      <c r="C471" s="13">
        <v>2023</v>
      </c>
      <c r="D471" s="13" t="s">
        <v>12</v>
      </c>
      <c r="E471" s="13" t="s">
        <v>13</v>
      </c>
      <c r="F471" s="84" t="s">
        <v>1804</v>
      </c>
      <c r="G471" s="60" t="s">
        <v>1840</v>
      </c>
      <c r="H471" s="60" t="s">
        <v>1827</v>
      </c>
      <c r="I471" s="60" t="s">
        <v>540</v>
      </c>
      <c r="J471" s="60" t="s">
        <v>2412</v>
      </c>
      <c r="K471" s="85">
        <v>102798</v>
      </c>
      <c r="L471" s="60">
        <v>38725000000</v>
      </c>
      <c r="M471" s="60">
        <v>38725000000</v>
      </c>
      <c r="N471" s="60">
        <v>28000000</v>
      </c>
      <c r="O471" s="60">
        <v>-2000000</v>
      </c>
      <c r="P471" s="60">
        <v>-0.56000000000000005</v>
      </c>
      <c r="Q471" s="60" t="s">
        <v>544</v>
      </c>
      <c r="R471" s="85">
        <v>384</v>
      </c>
      <c r="S471" s="85" t="s">
        <v>544</v>
      </c>
      <c r="T471" s="60">
        <v>3016000000</v>
      </c>
      <c r="U471" s="60" t="s">
        <v>544</v>
      </c>
      <c r="V471" s="60">
        <v>2429000000</v>
      </c>
      <c r="W471" s="60" t="s">
        <v>1841</v>
      </c>
      <c r="X471" s="60">
        <v>1314000000</v>
      </c>
      <c r="Y471" s="60">
        <v>26278000000</v>
      </c>
      <c r="Z471" s="60">
        <v>6.59</v>
      </c>
      <c r="AA471" s="60" t="s">
        <v>544</v>
      </c>
      <c r="AB471" s="60">
        <v>18490000000</v>
      </c>
      <c r="AC471" s="60">
        <v>38725000000</v>
      </c>
      <c r="AD471" s="60">
        <v>26.65</v>
      </c>
      <c r="AE471" s="60">
        <v>307000000</v>
      </c>
      <c r="AF471" s="60">
        <v>50.41</v>
      </c>
      <c r="AG471" s="60" t="s">
        <v>1842</v>
      </c>
      <c r="AH471" s="60" t="s">
        <v>544</v>
      </c>
      <c r="AI471" s="60">
        <v>9663000000</v>
      </c>
      <c r="AJ471" s="60">
        <v>4294000000</v>
      </c>
      <c r="AK471" s="60">
        <v>3.88</v>
      </c>
      <c r="AL471" s="60">
        <v>26278000000</v>
      </c>
      <c r="AM471" s="60">
        <v>2780000000</v>
      </c>
      <c r="AN471" s="60">
        <v>663000000</v>
      </c>
      <c r="AO471" s="60">
        <v>41000000</v>
      </c>
      <c r="AP471" s="60">
        <v>9665000000</v>
      </c>
      <c r="AQ471" s="60">
        <v>38725000000</v>
      </c>
      <c r="AR471" s="60">
        <v>0.17</v>
      </c>
      <c r="AS471" s="60">
        <v>9699000000</v>
      </c>
      <c r="AT471" s="60">
        <v>6441000000</v>
      </c>
      <c r="AU471" s="85">
        <v>106060</v>
      </c>
      <c r="AV471" s="60" t="s">
        <v>544</v>
      </c>
      <c r="AW471" s="60" t="s">
        <v>544</v>
      </c>
      <c r="AX471" s="60">
        <v>4000000</v>
      </c>
      <c r="AY471" s="60">
        <v>4601000000</v>
      </c>
      <c r="AZ471" s="60">
        <v>378000000</v>
      </c>
      <c r="BA471" s="60">
        <v>2876000000</v>
      </c>
      <c r="BB471" s="60" t="s">
        <v>1808</v>
      </c>
      <c r="BC471" s="60">
        <v>36260000000</v>
      </c>
      <c r="BD471" s="60">
        <v>16000000</v>
      </c>
      <c r="BE471" s="60" t="s">
        <v>544</v>
      </c>
      <c r="BF471" s="60">
        <v>5923000000</v>
      </c>
      <c r="BG471" s="60" t="s">
        <v>544</v>
      </c>
      <c r="BH471" s="60">
        <v>16347000000</v>
      </c>
      <c r="BI471" s="60">
        <v>631000000</v>
      </c>
      <c r="BJ471" s="60">
        <v>2429000000</v>
      </c>
      <c r="BK471" s="60">
        <v>1025000000</v>
      </c>
      <c r="BL471" s="85" t="s">
        <v>544</v>
      </c>
      <c r="BM471" s="60" t="s">
        <v>544</v>
      </c>
      <c r="BN471" s="60">
        <v>559000000</v>
      </c>
      <c r="BO471" s="60">
        <v>36188000000</v>
      </c>
      <c r="BP471" s="60">
        <v>16331000000</v>
      </c>
      <c r="BQ471" s="60">
        <v>13556000000</v>
      </c>
      <c r="BR471" s="60" t="s">
        <v>544</v>
      </c>
      <c r="BS471" s="60">
        <v>2034000000</v>
      </c>
      <c r="BT471" s="60" t="s">
        <v>544</v>
      </c>
      <c r="BU471" s="60">
        <v>949000000</v>
      </c>
      <c r="BV471" s="60" t="s">
        <v>544</v>
      </c>
      <c r="BW471" s="60">
        <v>2876000000</v>
      </c>
      <c r="BX471" s="60">
        <v>9663000000</v>
      </c>
      <c r="BY471" s="60" t="s">
        <v>544</v>
      </c>
      <c r="BZ471" s="60" t="s">
        <v>544</v>
      </c>
      <c r="CA471" s="60" t="s">
        <v>544</v>
      </c>
      <c r="CB471" s="60" t="s">
        <v>1958</v>
      </c>
      <c r="CC471" s="60">
        <v>634000000</v>
      </c>
      <c r="CD471" s="60" t="s">
        <v>544</v>
      </c>
      <c r="CE471" s="60">
        <v>850000000</v>
      </c>
      <c r="CF471" s="60">
        <v>9665000000</v>
      </c>
      <c r="CG471" s="60">
        <v>1028000000</v>
      </c>
      <c r="CH471" s="60">
        <v>-2000000</v>
      </c>
      <c r="CI471" s="60" t="s">
        <v>2412</v>
      </c>
      <c r="CJ471" s="60">
        <v>52.26</v>
      </c>
      <c r="CK471" s="60">
        <v>1977000000</v>
      </c>
      <c r="CL471" s="60" t="s">
        <v>544</v>
      </c>
      <c r="CM471" s="85">
        <v>102798</v>
      </c>
      <c r="CN471" s="60">
        <v>1000000</v>
      </c>
      <c r="CO471" s="60">
        <v>631000000</v>
      </c>
      <c r="CP471" s="60">
        <v>1873000000</v>
      </c>
      <c r="CQ471" s="60">
        <v>26278000000</v>
      </c>
      <c r="CR471" s="60" t="s">
        <v>544</v>
      </c>
      <c r="CS471" s="60">
        <v>1000000</v>
      </c>
      <c r="CT471" s="60">
        <v>122000000</v>
      </c>
      <c r="CU471" s="60">
        <v>903000000</v>
      </c>
      <c r="CV471" s="60">
        <v>850000000</v>
      </c>
      <c r="CW471" s="60">
        <v>1025000000</v>
      </c>
      <c r="CX471" s="60">
        <v>1314000000</v>
      </c>
      <c r="CY471" s="60">
        <v>52.26</v>
      </c>
      <c r="CZ471" s="60">
        <f t="shared" si="14"/>
        <v>1</v>
      </c>
      <c r="DA471" s="60" t="str">
        <f t="shared" si="15"/>
        <v>N</v>
      </c>
    </row>
    <row r="472" spans="1:105">
      <c r="A472" s="13" t="s">
        <v>1137</v>
      </c>
      <c r="B472" s="13">
        <v>113960</v>
      </c>
      <c r="C472" s="13">
        <v>2022</v>
      </c>
      <c r="D472" s="13" t="s">
        <v>1</v>
      </c>
      <c r="E472" s="13" t="s">
        <v>13</v>
      </c>
      <c r="F472" s="84" t="s">
        <v>1812</v>
      </c>
      <c r="G472" s="60" t="s">
        <v>2180</v>
      </c>
      <c r="H472" s="60" t="s">
        <v>2413</v>
      </c>
      <c r="I472" s="60" t="s">
        <v>2182</v>
      </c>
      <c r="J472" s="60" t="s">
        <v>2414</v>
      </c>
      <c r="K472" s="85">
        <v>1434296</v>
      </c>
      <c r="L472" s="60">
        <v>3942910500000</v>
      </c>
      <c r="M472" s="60">
        <v>8522447666.5316</v>
      </c>
      <c r="N472" s="60">
        <v>528175498.98040003</v>
      </c>
      <c r="O472" s="60">
        <v>101254077.52169999</v>
      </c>
      <c r="P472" s="60">
        <v>-0.38</v>
      </c>
      <c r="Q472" s="60">
        <v>1563811269.905</v>
      </c>
      <c r="R472" s="85" t="s">
        <v>544</v>
      </c>
      <c r="S472" s="85" t="s">
        <v>544</v>
      </c>
      <c r="T472" s="60">
        <v>3582120098.1286998</v>
      </c>
      <c r="U472" s="60" t="s">
        <v>544</v>
      </c>
      <c r="V472" s="60">
        <v>72408.946899999995</v>
      </c>
      <c r="W472" s="60" t="s">
        <v>2184</v>
      </c>
      <c r="X472" s="60">
        <v>235178207.27770001</v>
      </c>
      <c r="Y472" s="60">
        <v>198243592.2931</v>
      </c>
      <c r="Z472" s="60">
        <v>6.1</v>
      </c>
      <c r="AA472" s="60" t="s">
        <v>544</v>
      </c>
      <c r="AB472" s="60" t="s">
        <v>544</v>
      </c>
      <c r="AC472" s="60">
        <v>8522447666.5316</v>
      </c>
      <c r="AD472" s="60" t="s">
        <v>544</v>
      </c>
      <c r="AE472" s="60" t="s">
        <v>544</v>
      </c>
      <c r="AF472" s="60">
        <v>25.78</v>
      </c>
      <c r="AG472" s="60" t="s">
        <v>2185</v>
      </c>
      <c r="AH472" s="60" t="s">
        <v>544</v>
      </c>
      <c r="AI472" s="60" t="s">
        <v>544</v>
      </c>
      <c r="AJ472" s="60" t="s">
        <v>544</v>
      </c>
      <c r="AK472" s="60">
        <v>3.18</v>
      </c>
      <c r="AL472" s="60">
        <v>1693536329.1821001</v>
      </c>
      <c r="AM472" s="60">
        <v>186524366.35510001</v>
      </c>
      <c r="AN472" s="60">
        <v>453948547.19919997</v>
      </c>
      <c r="AO472" s="60">
        <v>575740611.94700003</v>
      </c>
      <c r="AP472" s="60">
        <v>1328144140.1264999</v>
      </c>
      <c r="AQ472" s="60">
        <v>8522447666.5316</v>
      </c>
      <c r="AR472" s="60">
        <v>9.82</v>
      </c>
      <c r="AS472" s="60">
        <v>1472024175.8552001</v>
      </c>
      <c r="AT472" s="60">
        <v>5152367766.8972998</v>
      </c>
      <c r="AU472" s="85">
        <v>113960</v>
      </c>
      <c r="AV472" s="60" t="s">
        <v>544</v>
      </c>
      <c r="AW472" s="60" t="s">
        <v>544</v>
      </c>
      <c r="AX472" s="60">
        <v>4179185.0369000002</v>
      </c>
      <c r="AY472" s="60" t="s">
        <v>544</v>
      </c>
      <c r="AZ472" s="60">
        <v>923195483.77199996</v>
      </c>
      <c r="BA472" s="60">
        <v>227467627.0957</v>
      </c>
      <c r="BB472" s="60" t="s">
        <v>1808</v>
      </c>
      <c r="BC472" s="60" t="s">
        <v>544</v>
      </c>
      <c r="BD472" s="60">
        <v>475110548.24489999</v>
      </c>
      <c r="BE472" s="60">
        <v>1121327544.6724</v>
      </c>
      <c r="BF472" s="60">
        <v>1189027316.2239001</v>
      </c>
      <c r="BG472" s="60">
        <v>548146.53500000003</v>
      </c>
      <c r="BH472" s="60">
        <v>5379907802.9398003</v>
      </c>
      <c r="BI472" s="60">
        <v>-57521883.523800001</v>
      </c>
      <c r="BJ472" s="60" t="s">
        <v>544</v>
      </c>
      <c r="BK472" s="60">
        <v>17276774.718400002</v>
      </c>
      <c r="BL472" s="85" t="s">
        <v>544</v>
      </c>
      <c r="BM472" s="60" t="s">
        <v>544</v>
      </c>
      <c r="BN472" s="60">
        <v>-11680751.930500001</v>
      </c>
      <c r="BO472" s="60">
        <v>7446704039.5815001</v>
      </c>
      <c r="BP472" s="60">
        <v>4904797254.6949997</v>
      </c>
      <c r="BQ472" s="60">
        <v>429479726.81669998</v>
      </c>
      <c r="BR472" s="60" t="s">
        <v>544</v>
      </c>
      <c r="BS472" s="60">
        <v>468679120.74180001</v>
      </c>
      <c r="BT472" s="60">
        <v>1495292736.8889</v>
      </c>
      <c r="BU472" s="60">
        <v>513964972.97850001</v>
      </c>
      <c r="BV472" s="60" t="s">
        <v>544</v>
      </c>
      <c r="BW472" s="60">
        <v>227540252.18869999</v>
      </c>
      <c r="BX472" s="60" t="s">
        <v>544</v>
      </c>
      <c r="BY472" s="60" t="s">
        <v>544</v>
      </c>
      <c r="BZ472" s="60">
        <v>-459742.77600000001</v>
      </c>
      <c r="CA472" s="60" t="s">
        <v>544</v>
      </c>
      <c r="CB472" s="60" t="s">
        <v>1900</v>
      </c>
      <c r="CC472" s="60">
        <v>288555.05690000003</v>
      </c>
      <c r="CD472" s="60">
        <v>12871500.850500001</v>
      </c>
      <c r="CE472" s="60">
        <v>109258616.41339999</v>
      </c>
      <c r="CF472" s="60">
        <v>1328144140.1264999</v>
      </c>
      <c r="CG472" s="60">
        <v>174373928.92750001</v>
      </c>
      <c r="CH472" s="60">
        <v>-89696096.581699997</v>
      </c>
      <c r="CI472" s="60" t="s">
        <v>2414</v>
      </c>
      <c r="CJ472" s="60" t="s">
        <v>544</v>
      </c>
      <c r="CK472" s="60">
        <v>689126754.477</v>
      </c>
      <c r="CL472" s="60" t="s">
        <v>544</v>
      </c>
      <c r="CM472" s="85">
        <v>1434296</v>
      </c>
      <c r="CN472" s="60">
        <v>-46903.705900000001</v>
      </c>
      <c r="CO472" s="60">
        <v>-57521883.523800001</v>
      </c>
      <c r="CP472" s="60">
        <v>223497455.34720001</v>
      </c>
      <c r="CQ472" s="60">
        <v>198243592.2931</v>
      </c>
      <c r="CR472" s="60">
        <v>787852.571</v>
      </c>
      <c r="CS472" s="60">
        <v>-46903.705900000001</v>
      </c>
      <c r="CT472" s="60">
        <v>10927050.4449</v>
      </c>
      <c r="CU472" s="60">
        <v>6349724.2735000001</v>
      </c>
      <c r="CV472" s="60">
        <v>109258616.41339999</v>
      </c>
      <c r="CW472" s="60">
        <v>17276774.718400002</v>
      </c>
      <c r="CX472" s="60">
        <v>235178207.27770001</v>
      </c>
      <c r="CY472" s="60" t="s">
        <v>544</v>
      </c>
      <c r="CZ472" s="60">
        <f t="shared" si="14"/>
        <v>462.65001021762276</v>
      </c>
      <c r="DA472" s="60" t="str">
        <f t="shared" si="15"/>
        <v>N</v>
      </c>
    </row>
    <row r="473" spans="1:105">
      <c r="A473" s="13" t="s">
        <v>1137</v>
      </c>
      <c r="B473" s="13">
        <v>113960</v>
      </c>
      <c r="C473" s="13">
        <v>2023</v>
      </c>
      <c r="D473" s="13" t="s">
        <v>1</v>
      </c>
      <c r="E473" s="13" t="s">
        <v>13</v>
      </c>
      <c r="F473" s="84" t="s">
        <v>1804</v>
      </c>
      <c r="G473" s="60" t="s">
        <v>2180</v>
      </c>
      <c r="H473" s="60" t="s">
        <v>2413</v>
      </c>
      <c r="I473" s="60" t="s">
        <v>2182</v>
      </c>
      <c r="J473" s="60" t="s">
        <v>2414</v>
      </c>
      <c r="K473" s="85">
        <v>1434296</v>
      </c>
      <c r="L473" s="60">
        <v>4310684800000</v>
      </c>
      <c r="M473" s="60">
        <v>9483203087.7901001</v>
      </c>
      <c r="N473" s="60">
        <v>520390486.97149998</v>
      </c>
      <c r="O473" s="60">
        <v>-89236624.336600006</v>
      </c>
      <c r="P473" s="60">
        <v>-0.89</v>
      </c>
      <c r="Q473" s="60">
        <v>1398755718.3845999</v>
      </c>
      <c r="R473" s="85" t="s">
        <v>544</v>
      </c>
      <c r="S473" s="85" t="s">
        <v>544</v>
      </c>
      <c r="T473" s="60">
        <v>3901275955.1743999</v>
      </c>
      <c r="U473" s="60" t="s">
        <v>544</v>
      </c>
      <c r="V473" s="60">
        <v>32998.944000000003</v>
      </c>
      <c r="W473" s="60" t="s">
        <v>2184</v>
      </c>
      <c r="X473" s="60">
        <v>410330648.99900001</v>
      </c>
      <c r="Y473" s="60">
        <v>299239264.03710002</v>
      </c>
      <c r="Z473" s="60">
        <v>23.8</v>
      </c>
      <c r="AA473" s="60" t="s">
        <v>544</v>
      </c>
      <c r="AB473" s="60" t="s">
        <v>544</v>
      </c>
      <c r="AC473" s="60">
        <v>9483203087.7901001</v>
      </c>
      <c r="AD473" s="60" t="s">
        <v>544</v>
      </c>
      <c r="AE473" s="60" t="s">
        <v>544</v>
      </c>
      <c r="AF473" s="60">
        <v>25.3</v>
      </c>
      <c r="AG473" s="60" t="s">
        <v>2185</v>
      </c>
      <c r="AH473" s="60" t="s">
        <v>544</v>
      </c>
      <c r="AI473" s="60" t="s">
        <v>544</v>
      </c>
      <c r="AJ473" s="60" t="s">
        <v>544</v>
      </c>
      <c r="AK473" s="60">
        <v>6.04</v>
      </c>
      <c r="AL473" s="60">
        <v>359434617.72420001</v>
      </c>
      <c r="AM473" s="60">
        <v>231273978.99579999</v>
      </c>
      <c r="AN473" s="60">
        <v>503768038.90689999</v>
      </c>
      <c r="AO473" s="60">
        <v>1636671724.8288</v>
      </c>
      <c r="AP473" s="60">
        <v>1950139913.5258</v>
      </c>
      <c r="AQ473" s="60">
        <v>9483203087.7901001</v>
      </c>
      <c r="AR473" s="60">
        <v>9.25</v>
      </c>
      <c r="AS473" s="60">
        <v>2076706043.28</v>
      </c>
      <c r="AT473" s="60">
        <v>5375083371.8277998</v>
      </c>
      <c r="AU473" s="85">
        <v>113960</v>
      </c>
      <c r="AV473" s="60" t="s">
        <v>544</v>
      </c>
      <c r="AW473" s="60">
        <v>60195353.686999999</v>
      </c>
      <c r="AX473" s="60">
        <v>5090637.0943999998</v>
      </c>
      <c r="AY473" s="60" t="s">
        <v>544</v>
      </c>
      <c r="AZ473" s="60">
        <v>949551653.37469995</v>
      </c>
      <c r="BA473" s="60">
        <v>252386703.36700001</v>
      </c>
      <c r="BB473" s="60" t="s">
        <v>1808</v>
      </c>
      <c r="BC473" s="60" t="s">
        <v>544</v>
      </c>
      <c r="BD473" s="60">
        <v>423461148.8096</v>
      </c>
      <c r="BE473" s="60">
        <v>1406147701.8336</v>
      </c>
      <c r="BF473" s="60">
        <v>319552533.99169999</v>
      </c>
      <c r="BG473" s="60">
        <v>109996.48</v>
      </c>
      <c r="BH473" s="60">
        <v>5627503074.1388998</v>
      </c>
      <c r="BI473" s="60">
        <v>415901310.73220003</v>
      </c>
      <c r="BJ473" s="60" t="s">
        <v>544</v>
      </c>
      <c r="BK473" s="60">
        <v>20266631.447000001</v>
      </c>
      <c r="BL473" s="85" t="s">
        <v>544</v>
      </c>
      <c r="BM473" s="60" t="s">
        <v>544</v>
      </c>
      <c r="BN473" s="60">
        <v>-2785110.8736</v>
      </c>
      <c r="BO473" s="60">
        <v>6913457622.2764997</v>
      </c>
      <c r="BP473" s="60">
        <v>5204041925.3292999</v>
      </c>
      <c r="BQ473" s="60">
        <v>440182373.71329999</v>
      </c>
      <c r="BR473" s="60" t="s">
        <v>544</v>
      </c>
      <c r="BS473" s="60">
        <v>889321320.80700004</v>
      </c>
      <c r="BT473" s="60" t="s">
        <v>544</v>
      </c>
      <c r="BU473" s="60">
        <v>589564193.34210002</v>
      </c>
      <c r="BV473" s="60">
        <v>42855068.593900003</v>
      </c>
      <c r="BW473" s="60">
        <v>252419702.31099999</v>
      </c>
      <c r="BX473" s="60" t="s">
        <v>544</v>
      </c>
      <c r="BY473" s="60" t="s">
        <v>544</v>
      </c>
      <c r="BZ473" s="60">
        <v>-281370.99579999998</v>
      </c>
      <c r="CA473" s="60" t="s">
        <v>544</v>
      </c>
      <c r="CB473" s="60" t="s">
        <v>1900</v>
      </c>
      <c r="CC473" s="60">
        <v>1061686.0249999999</v>
      </c>
      <c r="CD473" s="60">
        <v>13235656.4454</v>
      </c>
      <c r="CE473" s="60">
        <v>479004971.35039997</v>
      </c>
      <c r="CF473" s="60">
        <v>1950139913.5258</v>
      </c>
      <c r="CG473" s="60">
        <v>322245687.80800003</v>
      </c>
      <c r="CH473" s="60">
        <v>-85014959.434200004</v>
      </c>
      <c r="CI473" s="60" t="s">
        <v>2414</v>
      </c>
      <c r="CJ473" s="60" t="s">
        <v>544</v>
      </c>
      <c r="CK473" s="60">
        <v>914098687.9059</v>
      </c>
      <c r="CL473" s="60" t="s">
        <v>544</v>
      </c>
      <c r="CM473" s="85">
        <v>1434296</v>
      </c>
      <c r="CN473" s="60">
        <v>124296.0224</v>
      </c>
      <c r="CO473" s="60">
        <v>415901310.73220003</v>
      </c>
      <c r="CP473" s="60">
        <v>407545538.12540001</v>
      </c>
      <c r="CQ473" s="60">
        <v>299239264.03710002</v>
      </c>
      <c r="CR473" s="60">
        <v>2288806.7557999999</v>
      </c>
      <c r="CS473" s="60">
        <v>124296.0224</v>
      </c>
      <c r="CT473" s="60">
        <v>13322773.657600001</v>
      </c>
      <c r="CU473" s="60">
        <v>6943857.7894000001</v>
      </c>
      <c r="CV473" s="60">
        <v>479004971.35039997</v>
      </c>
      <c r="CW473" s="60">
        <v>20266631.447000001</v>
      </c>
      <c r="CX473" s="60">
        <v>410330648.99900001</v>
      </c>
      <c r="CY473" s="60" t="s">
        <v>544</v>
      </c>
      <c r="CZ473" s="60">
        <f t="shared" si="14"/>
        <v>454.56000046546848</v>
      </c>
      <c r="DA473" s="60" t="str">
        <f t="shared" si="15"/>
        <v>N</v>
      </c>
    </row>
    <row r="474" spans="1:105">
      <c r="A474" s="13" t="s">
        <v>1138</v>
      </c>
      <c r="B474" s="13">
        <v>1413993</v>
      </c>
      <c r="C474" s="13">
        <v>2022</v>
      </c>
      <c r="D474" s="13" t="s">
        <v>1</v>
      </c>
      <c r="E474" s="13" t="s">
        <v>13</v>
      </c>
      <c r="F474" s="84" t="s">
        <v>1812</v>
      </c>
      <c r="G474" s="60" t="s">
        <v>2415</v>
      </c>
      <c r="H474" s="60" t="s">
        <v>2413</v>
      </c>
      <c r="I474" s="60" t="s">
        <v>2417</v>
      </c>
      <c r="J474" s="60" t="s">
        <v>1138</v>
      </c>
      <c r="K474" s="85">
        <v>1413993</v>
      </c>
      <c r="L474" s="60">
        <v>4014711800000</v>
      </c>
      <c r="M474" s="60">
        <v>1165508975.3020999</v>
      </c>
      <c r="N474" s="60">
        <v>434414432.78609997</v>
      </c>
      <c r="O474" s="60">
        <v>-37704875.302900001</v>
      </c>
      <c r="P474" s="60">
        <v>-0.84</v>
      </c>
      <c r="Q474" s="60">
        <v>465185294.71249998</v>
      </c>
      <c r="R474" s="85">
        <v>132</v>
      </c>
      <c r="S474" s="85" t="s">
        <v>544</v>
      </c>
      <c r="T474" s="60">
        <v>251618153.01609999</v>
      </c>
      <c r="U474" s="60" t="s">
        <v>544</v>
      </c>
      <c r="V474" s="60" t="s">
        <v>544</v>
      </c>
      <c r="W474" s="60" t="s">
        <v>2418</v>
      </c>
      <c r="X474" s="60">
        <v>20829155.037</v>
      </c>
      <c r="Y474" s="60">
        <v>1393195.2904999999</v>
      </c>
      <c r="Z474" s="60">
        <v>14.79</v>
      </c>
      <c r="AA474" s="60" t="s">
        <v>544</v>
      </c>
      <c r="AB474" s="60" t="s">
        <v>544</v>
      </c>
      <c r="AC474" s="60">
        <v>1165508975.3020999</v>
      </c>
      <c r="AD474" s="60" t="s">
        <v>544</v>
      </c>
      <c r="AE474" s="60" t="s">
        <v>544</v>
      </c>
      <c r="AF474" s="60">
        <v>23.38</v>
      </c>
      <c r="AG474" s="60" t="s">
        <v>2419</v>
      </c>
      <c r="AH474" s="60" t="s">
        <v>544</v>
      </c>
      <c r="AI474" s="60" t="s">
        <v>544</v>
      </c>
      <c r="AJ474" s="60" t="s">
        <v>544</v>
      </c>
      <c r="AK474" s="60">
        <v>2.41</v>
      </c>
      <c r="AL474" s="60">
        <v>9981624.4456999991</v>
      </c>
      <c r="AM474" s="60">
        <v>2158451.1324999998</v>
      </c>
      <c r="AN474" s="60">
        <v>56355838.161399998</v>
      </c>
      <c r="AO474" s="60">
        <v>258496572.1234</v>
      </c>
      <c r="AP474" s="60">
        <v>233059131.17629999</v>
      </c>
      <c r="AQ474" s="60">
        <v>1165508975.3020999</v>
      </c>
      <c r="AR474" s="60">
        <v>54.9</v>
      </c>
      <c r="AS474" s="60">
        <v>226144974.96959999</v>
      </c>
      <c r="AT474" s="60">
        <v>791275905.08270001</v>
      </c>
      <c r="AU474" s="85">
        <v>1413993</v>
      </c>
      <c r="AV474" s="60" t="s">
        <v>544</v>
      </c>
      <c r="AW474" s="60" t="s">
        <v>544</v>
      </c>
      <c r="AX474" s="60">
        <v>74630850.217299998</v>
      </c>
      <c r="AY474" s="60" t="s">
        <v>544</v>
      </c>
      <c r="AZ474" s="60">
        <v>261426462.69029999</v>
      </c>
      <c r="BA474" s="60" t="s">
        <v>544</v>
      </c>
      <c r="BB474" s="60" t="s">
        <v>1808</v>
      </c>
      <c r="BC474" s="60" t="s">
        <v>544</v>
      </c>
      <c r="BD474" s="60">
        <v>258380796.69479999</v>
      </c>
      <c r="BE474" s="60">
        <v>24343612.813000001</v>
      </c>
      <c r="BF474" s="60" t="s">
        <v>544</v>
      </c>
      <c r="BG474" s="60">
        <v>-4993.3234000000002</v>
      </c>
      <c r="BH474" s="60">
        <v>791275905.08270001</v>
      </c>
      <c r="BI474" s="60">
        <v>33201826.5865</v>
      </c>
      <c r="BJ474" s="60" t="s">
        <v>544</v>
      </c>
      <c r="BK474" s="60">
        <v>3408523.8394999998</v>
      </c>
      <c r="BL474" s="85" t="s">
        <v>544</v>
      </c>
      <c r="BM474" s="60" t="s">
        <v>544</v>
      </c>
      <c r="BN474" s="60">
        <v>-13680951.3113</v>
      </c>
      <c r="BO474" s="60">
        <v>809036082.27129996</v>
      </c>
      <c r="BP474" s="60">
        <v>532895108.38789999</v>
      </c>
      <c r="BQ474" s="60">
        <v>8399118.3301999997</v>
      </c>
      <c r="BR474" s="60">
        <v>55779109.308700003</v>
      </c>
      <c r="BS474" s="60">
        <v>2559020.1806000001</v>
      </c>
      <c r="BT474" s="60">
        <v>8588429.1552000009</v>
      </c>
      <c r="BU474" s="60">
        <v>63769994.420000002</v>
      </c>
      <c r="BV474" s="60">
        <v>18446381.753800001</v>
      </c>
      <c r="BW474" s="60" t="s">
        <v>544</v>
      </c>
      <c r="BX474" s="60" t="s">
        <v>544</v>
      </c>
      <c r="BY474" s="60" t="s">
        <v>544</v>
      </c>
      <c r="BZ474" s="60" t="s">
        <v>544</v>
      </c>
      <c r="CA474" s="60" t="s">
        <v>544</v>
      </c>
      <c r="CB474" s="60" t="s">
        <v>1861</v>
      </c>
      <c r="CC474" s="60" t="s">
        <v>544</v>
      </c>
      <c r="CD474" s="60">
        <v>6954509.2273000004</v>
      </c>
      <c r="CE474" s="60">
        <v>41866403.923500001</v>
      </c>
      <c r="CF474" s="60">
        <v>233059131.17629999</v>
      </c>
      <c r="CG474" s="60">
        <v>13414998.7784</v>
      </c>
      <c r="CH474" s="60" t="s">
        <v>544</v>
      </c>
      <c r="CI474" s="60" t="s">
        <v>1138</v>
      </c>
      <c r="CJ474" s="60" t="s">
        <v>544</v>
      </c>
      <c r="CK474" s="60">
        <v>77184993.198300004</v>
      </c>
      <c r="CL474" s="60" t="s">
        <v>544</v>
      </c>
      <c r="CM474" s="85">
        <v>1413993</v>
      </c>
      <c r="CN474" s="60">
        <v>-247401.75589999999</v>
      </c>
      <c r="CO474" s="60">
        <v>33201826.5865</v>
      </c>
      <c r="CP474" s="60">
        <v>7148203.7257000003</v>
      </c>
      <c r="CQ474" s="60">
        <v>1393195.2904999999</v>
      </c>
      <c r="CR474" s="60" t="s">
        <v>544</v>
      </c>
      <c r="CS474" s="60">
        <v>-247401.75589999999</v>
      </c>
      <c r="CT474" s="60">
        <v>1959647.1869000001</v>
      </c>
      <c r="CU474" s="60">
        <v>1448876.6525999999</v>
      </c>
      <c r="CV474" s="60">
        <v>41866403.923500001</v>
      </c>
      <c r="CW474" s="60">
        <v>3408523.8394999998</v>
      </c>
      <c r="CX474" s="60">
        <v>20829155.037</v>
      </c>
      <c r="CY474" s="60" t="s">
        <v>544</v>
      </c>
      <c r="CZ474" s="60">
        <f t="shared" si="14"/>
        <v>3444.5996427950172</v>
      </c>
      <c r="DA474" s="60" t="str">
        <f t="shared" si="15"/>
        <v>Y</v>
      </c>
    </row>
    <row r="475" spans="1:105">
      <c r="A475" s="13" t="s">
        <v>1138</v>
      </c>
      <c r="B475" s="13">
        <v>1413993</v>
      </c>
      <c r="C475" s="13">
        <v>2023</v>
      </c>
      <c r="D475" s="13" t="s">
        <v>1</v>
      </c>
      <c r="E475" s="13" t="s">
        <v>13</v>
      </c>
      <c r="F475" s="84" t="s">
        <v>1804</v>
      </c>
      <c r="G475" s="60" t="s">
        <v>2415</v>
      </c>
      <c r="H475" s="60" t="s">
        <v>2416</v>
      </c>
      <c r="I475" s="60" t="s">
        <v>2417</v>
      </c>
      <c r="J475" s="60" t="s">
        <v>1138</v>
      </c>
      <c r="K475" s="85">
        <v>1413993</v>
      </c>
      <c r="L475" s="60">
        <v>2432399800000</v>
      </c>
      <c r="M475" s="60">
        <v>713169405.28079998</v>
      </c>
      <c r="N475" s="60">
        <v>378705534.12180001</v>
      </c>
      <c r="O475" s="60">
        <v>-20696515.604499999</v>
      </c>
      <c r="P475" s="60">
        <v>0.12</v>
      </c>
      <c r="Q475" s="60">
        <v>378945221.68830001</v>
      </c>
      <c r="R475" s="85">
        <v>135</v>
      </c>
      <c r="S475" s="85" t="s">
        <v>544</v>
      </c>
      <c r="T475" s="60">
        <v>264160766.5239</v>
      </c>
      <c r="U475" s="60" t="s">
        <v>544</v>
      </c>
      <c r="V475" s="60" t="s">
        <v>544</v>
      </c>
      <c r="W475" s="60" t="s">
        <v>2418</v>
      </c>
      <c r="X475" s="60">
        <v>-8715655.6291000005</v>
      </c>
      <c r="Y475" s="60">
        <v>12589534.4562</v>
      </c>
      <c r="Z475" s="60">
        <v>-6.59</v>
      </c>
      <c r="AA475" s="60" t="s">
        <v>544</v>
      </c>
      <c r="AB475" s="60" t="s">
        <v>544</v>
      </c>
      <c r="AC475" s="60">
        <v>713169405.28079998</v>
      </c>
      <c r="AD475" s="60" t="s">
        <v>544</v>
      </c>
      <c r="AE475" s="60" t="s">
        <v>544</v>
      </c>
      <c r="AF475" s="60">
        <v>7.78</v>
      </c>
      <c r="AG475" s="60" t="s">
        <v>2419</v>
      </c>
      <c r="AH475" s="60" t="s">
        <v>544</v>
      </c>
      <c r="AI475" s="60" t="s">
        <v>544</v>
      </c>
      <c r="AJ475" s="60" t="s">
        <v>544</v>
      </c>
      <c r="AK475" s="60">
        <v>-1.26</v>
      </c>
      <c r="AL475" s="60">
        <v>78620248.532900006</v>
      </c>
      <c r="AM475" s="60">
        <v>2387786.5951999999</v>
      </c>
      <c r="AN475" s="60">
        <v>63064774.683499999</v>
      </c>
      <c r="AO475" s="60">
        <v>42383681.178099997</v>
      </c>
      <c r="AP475" s="60">
        <v>221648724.22459999</v>
      </c>
      <c r="AQ475" s="60">
        <v>713169405.28079998</v>
      </c>
      <c r="AR475" s="60">
        <v>55.56</v>
      </c>
      <c r="AS475" s="60">
        <v>210267596.2581</v>
      </c>
      <c r="AT475" s="60">
        <v>681618400.00580001</v>
      </c>
      <c r="AU475" s="85">
        <v>1413993</v>
      </c>
      <c r="AV475" s="60" t="s">
        <v>544</v>
      </c>
      <c r="AW475" s="60" t="s">
        <v>544</v>
      </c>
      <c r="AX475" s="60">
        <v>70815376.336899996</v>
      </c>
      <c r="AY475" s="60" t="s">
        <v>544</v>
      </c>
      <c r="AZ475" s="60">
        <v>118730636.0757</v>
      </c>
      <c r="BA475" s="60" t="s">
        <v>544</v>
      </c>
      <c r="BB475" s="60" t="s">
        <v>1808</v>
      </c>
      <c r="BC475" s="60" t="s">
        <v>544</v>
      </c>
      <c r="BD475" s="60">
        <v>241956579.47659999</v>
      </c>
      <c r="BE475" s="60">
        <v>18299258.785</v>
      </c>
      <c r="BF475" s="60" t="s">
        <v>544</v>
      </c>
      <c r="BG475" s="60">
        <v>-23954.0969</v>
      </c>
      <c r="BH475" s="60">
        <v>681618400.00580001</v>
      </c>
      <c r="BI475" s="60">
        <v>-10656875.701300001</v>
      </c>
      <c r="BJ475" s="60" t="s">
        <v>544</v>
      </c>
      <c r="BK475" s="60">
        <v>4057096.8824999998</v>
      </c>
      <c r="BL475" s="85" t="s">
        <v>544</v>
      </c>
      <c r="BM475" s="60" t="s">
        <v>544</v>
      </c>
      <c r="BN475" s="60">
        <v>-24147049.015999999</v>
      </c>
      <c r="BO475" s="60">
        <v>568007050.55680001</v>
      </c>
      <c r="BP475" s="60">
        <v>439661820.52920002</v>
      </c>
      <c r="BQ475" s="60">
        <v>9614593.9518999998</v>
      </c>
      <c r="BR475" s="60">
        <v>35773523.227899998</v>
      </c>
      <c r="BS475" s="60">
        <v>11264260.1206</v>
      </c>
      <c r="BT475" s="60">
        <v>66030714.076700002</v>
      </c>
      <c r="BU475" s="60">
        <v>30614977.683600001</v>
      </c>
      <c r="BV475" s="60">
        <v>2489496.2182</v>
      </c>
      <c r="BW475" s="60" t="s">
        <v>544</v>
      </c>
      <c r="BX475" s="60" t="s">
        <v>544</v>
      </c>
      <c r="BY475" s="60" t="s">
        <v>544</v>
      </c>
      <c r="BZ475" s="60" t="s">
        <v>544</v>
      </c>
      <c r="CA475" s="60" t="s">
        <v>544</v>
      </c>
      <c r="CB475" s="60" t="s">
        <v>1861</v>
      </c>
      <c r="CC475" s="60">
        <v>302988.53970000002</v>
      </c>
      <c r="CD475" s="60">
        <v>7118442.1890000002</v>
      </c>
      <c r="CE475" s="60">
        <v>-14778006.546599999</v>
      </c>
      <c r="CF475" s="60">
        <v>221648724.22459999</v>
      </c>
      <c r="CG475" s="60">
        <v>23734141.3708</v>
      </c>
      <c r="CH475" s="60" t="s">
        <v>544</v>
      </c>
      <c r="CI475" s="60" t="s">
        <v>1138</v>
      </c>
      <c r="CJ475" s="60" t="s">
        <v>544</v>
      </c>
      <c r="CK475" s="60">
        <v>54349119.054399997</v>
      </c>
      <c r="CL475" s="60" t="s">
        <v>544</v>
      </c>
      <c r="CM475" s="85">
        <v>1413993</v>
      </c>
      <c r="CN475" s="60">
        <v>-3204864.6505999998</v>
      </c>
      <c r="CO475" s="60">
        <v>-10656875.701300001</v>
      </c>
      <c r="CP475" s="60">
        <v>-32862704.645100001</v>
      </c>
      <c r="CQ475" s="60">
        <v>12589534.4562</v>
      </c>
      <c r="CR475" s="60" t="s">
        <v>544</v>
      </c>
      <c r="CS475" s="60">
        <v>-3204864.6505999998</v>
      </c>
      <c r="CT475" s="60">
        <v>2309268.7599999998</v>
      </c>
      <c r="CU475" s="60">
        <v>1747828.1225000001</v>
      </c>
      <c r="CV475" s="60">
        <v>-14778006.546599999</v>
      </c>
      <c r="CW475" s="60">
        <v>4057096.8824999998</v>
      </c>
      <c r="CX475" s="60">
        <v>-8715655.6291000005</v>
      </c>
      <c r="CY475" s="60" t="s">
        <v>544</v>
      </c>
      <c r="CZ475" s="60">
        <f t="shared" si="14"/>
        <v>3410.6900576340317</v>
      </c>
      <c r="DA475" s="60" t="str">
        <f t="shared" si="15"/>
        <v>Y</v>
      </c>
    </row>
    <row r="476" spans="1:105">
      <c r="A476" s="13" t="s">
        <v>1139</v>
      </c>
      <c r="B476" s="13">
        <v>1114370</v>
      </c>
      <c r="C476" s="13">
        <v>2022</v>
      </c>
      <c r="D476" s="13" t="s">
        <v>1</v>
      </c>
      <c r="E476" s="13" t="s">
        <v>507</v>
      </c>
      <c r="F476" s="84" t="s">
        <v>1970</v>
      </c>
      <c r="G476" s="60" t="s">
        <v>2420</v>
      </c>
      <c r="H476" s="60" t="s">
        <v>547</v>
      </c>
      <c r="I476" s="60" t="s">
        <v>2421</v>
      </c>
      <c r="J476" s="60" t="s">
        <v>1139</v>
      </c>
      <c r="K476" s="85">
        <v>1114370</v>
      </c>
      <c r="L476" s="60">
        <v>8574700000</v>
      </c>
      <c r="M476" s="60">
        <v>590771923.06889999</v>
      </c>
      <c r="N476" s="60">
        <v>151628727.3362</v>
      </c>
      <c r="O476" s="60">
        <v>29770434.879099999</v>
      </c>
      <c r="P476" s="60">
        <v>0</v>
      </c>
      <c r="Q476" s="60">
        <v>39519373.864100002</v>
      </c>
      <c r="R476" s="85">
        <v>119</v>
      </c>
      <c r="S476" s="85" t="s">
        <v>544</v>
      </c>
      <c r="T476" s="60">
        <v>164588270.96219999</v>
      </c>
      <c r="U476" s="60">
        <v>261237116.24900001</v>
      </c>
      <c r="V476" s="60">
        <v>30018464.422200002</v>
      </c>
      <c r="W476" s="60" t="s">
        <v>2422</v>
      </c>
      <c r="X476" s="60">
        <v>23445681.5306</v>
      </c>
      <c r="Y476" s="60" t="s">
        <v>544</v>
      </c>
      <c r="Z476" s="60">
        <v>-5.54</v>
      </c>
      <c r="AA476" s="60">
        <v>13317808.521500001</v>
      </c>
      <c r="AB476" s="60" t="s">
        <v>544</v>
      </c>
      <c r="AC476" s="60">
        <v>590771923.06889999</v>
      </c>
      <c r="AD476" s="60" t="s">
        <v>544</v>
      </c>
      <c r="AE476" s="60" t="s">
        <v>544</v>
      </c>
      <c r="AF476" s="60">
        <v>13.15</v>
      </c>
      <c r="AG476" s="60" t="s">
        <v>545</v>
      </c>
      <c r="AH476" s="60" t="s">
        <v>544</v>
      </c>
      <c r="AI476" s="60" t="s">
        <v>544</v>
      </c>
      <c r="AJ476" s="60">
        <v>47063605.799400002</v>
      </c>
      <c r="AK476" s="60">
        <v>4.3499999999999996</v>
      </c>
      <c r="AL476" s="60">
        <v>13317808.521500001</v>
      </c>
      <c r="AM476" s="60">
        <v>4933032.0235000001</v>
      </c>
      <c r="AN476" s="60">
        <v>18085487.5163</v>
      </c>
      <c r="AO476" s="60">
        <v>77667695.5317</v>
      </c>
      <c r="AP476" s="60">
        <v>222971669.5194</v>
      </c>
      <c r="AQ476" s="60">
        <v>590771923.06889999</v>
      </c>
      <c r="AR476" s="60">
        <v>25.39</v>
      </c>
      <c r="AS476" s="60">
        <v>221579948.1943</v>
      </c>
      <c r="AT476" s="60">
        <v>258915284.1374</v>
      </c>
      <c r="AU476" s="85">
        <v>1114370</v>
      </c>
      <c r="AV476" s="60" t="s">
        <v>544</v>
      </c>
      <c r="AW476" s="60" t="s">
        <v>544</v>
      </c>
      <c r="AX476" s="60" t="s">
        <v>544</v>
      </c>
      <c r="AY476" s="60">
        <v>47063605.799400002</v>
      </c>
      <c r="AZ476" s="60">
        <v>17754781.458799999</v>
      </c>
      <c r="BA476" s="60">
        <v>261230226.5395</v>
      </c>
      <c r="BB476" s="60" t="s">
        <v>1808</v>
      </c>
      <c r="BC476" s="60" t="s">
        <v>544</v>
      </c>
      <c r="BD476" s="60">
        <v>108616270.7405</v>
      </c>
      <c r="BE476" s="60" t="s">
        <v>544</v>
      </c>
      <c r="BF476" s="60" t="s">
        <v>544</v>
      </c>
      <c r="BG476" s="60">
        <v>1343493.3584</v>
      </c>
      <c r="BH476" s="60">
        <v>597227580.89849997</v>
      </c>
      <c r="BI476" s="60">
        <v>-13166234.911800001</v>
      </c>
      <c r="BJ476" s="60">
        <v>21661246.7623</v>
      </c>
      <c r="BK476" s="60">
        <v>9087526.8701000009</v>
      </c>
      <c r="BL476" s="85" t="s">
        <v>544</v>
      </c>
      <c r="BM476" s="60" t="s">
        <v>544</v>
      </c>
      <c r="BN476" s="60">
        <v>2700766.1357999998</v>
      </c>
      <c r="BO476" s="60">
        <v>506366091.61690003</v>
      </c>
      <c r="BP476" s="60">
        <v>488611310.15810001</v>
      </c>
      <c r="BQ476" s="60" t="s">
        <v>544</v>
      </c>
      <c r="BR476" s="60">
        <v>34937717.026600003</v>
      </c>
      <c r="BS476" s="60">
        <v>385823.73369999998</v>
      </c>
      <c r="BT476" s="60" t="s">
        <v>544</v>
      </c>
      <c r="BU476" s="60">
        <v>38272336.439199999</v>
      </c>
      <c r="BV476" s="60">
        <v>688970.95299999998</v>
      </c>
      <c r="BW476" s="60">
        <v>261237116.24900001</v>
      </c>
      <c r="BX476" s="60" t="s">
        <v>544</v>
      </c>
      <c r="BY476" s="60" t="s">
        <v>544</v>
      </c>
      <c r="BZ476" s="60" t="s">
        <v>544</v>
      </c>
      <c r="CA476" s="60" t="s">
        <v>544</v>
      </c>
      <c r="CB476" s="60" t="s">
        <v>1825</v>
      </c>
      <c r="CC476" s="60" t="s">
        <v>544</v>
      </c>
      <c r="CD476" s="60">
        <v>5828694.2624000004</v>
      </c>
      <c r="CE476" s="60">
        <v>-12711514.082900001</v>
      </c>
      <c r="CF476" s="60">
        <v>222971669.5194</v>
      </c>
      <c r="CG476" s="60">
        <v>2838560.3264000001</v>
      </c>
      <c r="CH476" s="60">
        <v>7551121.6448999997</v>
      </c>
      <c r="CI476" s="60" t="s">
        <v>1139</v>
      </c>
      <c r="CJ476" s="60" t="s">
        <v>544</v>
      </c>
      <c r="CK476" s="60">
        <v>41531169.046800002</v>
      </c>
      <c r="CL476" s="60" t="s">
        <v>544</v>
      </c>
      <c r="CM476" s="85">
        <v>1114370</v>
      </c>
      <c r="CN476" s="60" t="s">
        <v>544</v>
      </c>
      <c r="CO476" s="60">
        <v>-13166234.911800001</v>
      </c>
      <c r="CP476" s="60">
        <v>26146447.6664</v>
      </c>
      <c r="CQ476" s="60" t="s">
        <v>544</v>
      </c>
      <c r="CR476" s="60">
        <v>420272.28129999997</v>
      </c>
      <c r="CS476" s="60" t="s">
        <v>544</v>
      </c>
      <c r="CT476" s="60">
        <v>6159400.3197999997</v>
      </c>
      <c r="CU476" s="60">
        <v>2928126.5502999998</v>
      </c>
      <c r="CV476" s="60">
        <v>-12711514.082900001</v>
      </c>
      <c r="CW476" s="60">
        <v>9087526.8701000009</v>
      </c>
      <c r="CX476" s="60">
        <v>23445681.5306</v>
      </c>
      <c r="CY476" s="60" t="s">
        <v>544</v>
      </c>
      <c r="CZ476" s="60">
        <f t="shared" si="14"/>
        <v>14.514399999676284</v>
      </c>
      <c r="DA476" s="60" t="str">
        <f t="shared" si="15"/>
        <v>Y</v>
      </c>
    </row>
    <row r="477" spans="1:105">
      <c r="A477" s="13" t="s">
        <v>1139</v>
      </c>
      <c r="B477" s="13">
        <v>1114370</v>
      </c>
      <c r="C477" s="13">
        <v>2023</v>
      </c>
      <c r="D477" s="13" t="s">
        <v>1</v>
      </c>
      <c r="E477" s="13" t="s">
        <v>507</v>
      </c>
      <c r="F477" s="84" t="s">
        <v>1966</v>
      </c>
      <c r="G477" s="60" t="s">
        <v>2420</v>
      </c>
      <c r="H477" s="60" t="s">
        <v>547</v>
      </c>
      <c r="I477" s="60" t="s">
        <v>2421</v>
      </c>
      <c r="J477" s="60" t="s">
        <v>1139</v>
      </c>
      <c r="K477" s="85">
        <v>1114370</v>
      </c>
      <c r="L477" s="60">
        <v>7788200000</v>
      </c>
      <c r="M477" s="60">
        <v>436300281.78299999</v>
      </c>
      <c r="N477" s="60">
        <v>152841228.88319999</v>
      </c>
      <c r="O477" s="60">
        <v>28536935.818300001</v>
      </c>
      <c r="P477" s="60">
        <v>0</v>
      </c>
      <c r="Q477" s="60">
        <v>41987501.758599997</v>
      </c>
      <c r="R477" s="85">
        <v>123</v>
      </c>
      <c r="S477" s="85" t="s">
        <v>544</v>
      </c>
      <c r="T477" s="60">
        <v>113604342.65009999</v>
      </c>
      <c r="U477" s="60">
        <v>195209671.28490001</v>
      </c>
      <c r="V477" s="60">
        <v>23237379.225400001</v>
      </c>
      <c r="W477" s="60" t="s">
        <v>2422</v>
      </c>
      <c r="X477" s="60">
        <v>19573626.570300002</v>
      </c>
      <c r="Y477" s="60" t="s">
        <v>544</v>
      </c>
      <c r="Z477" s="60">
        <v>-8.67</v>
      </c>
      <c r="AA477" s="60" t="s">
        <v>544</v>
      </c>
      <c r="AB477" s="60" t="s">
        <v>544</v>
      </c>
      <c r="AC477" s="60">
        <v>436300281.78299999</v>
      </c>
      <c r="AD477" s="60" t="s">
        <v>544</v>
      </c>
      <c r="AE477" s="60" t="s">
        <v>544</v>
      </c>
      <c r="AF477" s="60">
        <v>9.43</v>
      </c>
      <c r="AG477" s="60" t="s">
        <v>545</v>
      </c>
      <c r="AH477" s="60" t="s">
        <v>544</v>
      </c>
      <c r="AI477" s="60" t="s">
        <v>544</v>
      </c>
      <c r="AJ477" s="60">
        <v>47068577.688600004</v>
      </c>
      <c r="AK477" s="60">
        <v>4.66</v>
      </c>
      <c r="AL477" s="60" t="s">
        <v>544</v>
      </c>
      <c r="AM477" s="60">
        <v>13159258.389699999</v>
      </c>
      <c r="AN477" s="60">
        <v>17192747.5513</v>
      </c>
      <c r="AO477" s="60">
        <v>2498522.4528999999</v>
      </c>
      <c r="AP477" s="60">
        <v>167182523.68000001</v>
      </c>
      <c r="AQ477" s="60">
        <v>436300281.78299999</v>
      </c>
      <c r="AR477" s="60">
        <v>32.81</v>
      </c>
      <c r="AS477" s="60">
        <v>165048135.6654</v>
      </c>
      <c r="AT477" s="60">
        <v>200318757.5562</v>
      </c>
      <c r="AU477" s="85">
        <v>1114370</v>
      </c>
      <c r="AV477" s="60" t="s">
        <v>544</v>
      </c>
      <c r="AW477" s="60" t="s">
        <v>544</v>
      </c>
      <c r="AX477" s="60" t="s">
        <v>544</v>
      </c>
      <c r="AY477" s="60">
        <v>47068577.688600004</v>
      </c>
      <c r="AZ477" s="60">
        <v>15220819.516799999</v>
      </c>
      <c r="BA477" s="60">
        <v>195209671.28490001</v>
      </c>
      <c r="BB477" s="60" t="s">
        <v>1808</v>
      </c>
      <c r="BC477" s="60" t="s">
        <v>544</v>
      </c>
      <c r="BD477" s="60">
        <v>91773082.562999994</v>
      </c>
      <c r="BE477" s="60" t="s">
        <v>544</v>
      </c>
      <c r="BF477" s="60" t="s">
        <v>544</v>
      </c>
      <c r="BG477" s="60">
        <v>1170832.2705000001</v>
      </c>
      <c r="BH477" s="60">
        <v>465834385.75510001</v>
      </c>
      <c r="BI477" s="60">
        <v>-14117212.0656</v>
      </c>
      <c r="BJ477" s="60">
        <v>16828613.1131</v>
      </c>
      <c r="BK477" s="60">
        <v>8554358.2635999992</v>
      </c>
      <c r="BL477" s="85" t="s">
        <v>544</v>
      </c>
      <c r="BM477" s="60" t="s">
        <v>544</v>
      </c>
      <c r="BN477" s="60">
        <v>2408889.3604000001</v>
      </c>
      <c r="BO477" s="60">
        <v>427919587.63609999</v>
      </c>
      <c r="BP477" s="60">
        <v>374061303.19220001</v>
      </c>
      <c r="BQ477" s="60">
        <v>38637464.927199997</v>
      </c>
      <c r="BR477" s="60">
        <v>26307312.642900001</v>
      </c>
      <c r="BS477" s="60">
        <v>420155.12099999998</v>
      </c>
      <c r="BT477" s="60" t="s">
        <v>544</v>
      </c>
      <c r="BU477" s="60">
        <v>33993350.322999999</v>
      </c>
      <c r="BV477" s="60">
        <v>610625.4425</v>
      </c>
      <c r="BW477" s="60">
        <v>201624039.4655</v>
      </c>
      <c r="BX477" s="60" t="s">
        <v>544</v>
      </c>
      <c r="BY477" s="60" t="s">
        <v>544</v>
      </c>
      <c r="BZ477" s="60" t="s">
        <v>544</v>
      </c>
      <c r="CA477" s="60" t="s">
        <v>544</v>
      </c>
      <c r="CB477" s="60" t="s">
        <v>1825</v>
      </c>
      <c r="CC477" s="60" t="s">
        <v>544</v>
      </c>
      <c r="CD477" s="60">
        <v>4946626.2911999999</v>
      </c>
      <c r="CE477" s="60">
        <v>-15114380.2194</v>
      </c>
      <c r="CF477" s="60">
        <v>167182523.68000001</v>
      </c>
      <c r="CG477" s="60">
        <v>2487318.3163000001</v>
      </c>
      <c r="CH477" s="60">
        <v>39466571.032600001</v>
      </c>
      <c r="CI477" s="60" t="s">
        <v>1139</v>
      </c>
      <c r="CJ477" s="60" t="s">
        <v>544</v>
      </c>
      <c r="CK477" s="60">
        <v>36766374.121600002</v>
      </c>
      <c r="CL477" s="60" t="s">
        <v>544</v>
      </c>
      <c r="CM477" s="85">
        <v>1114370</v>
      </c>
      <c r="CN477" s="60" t="s">
        <v>544</v>
      </c>
      <c r="CO477" s="60">
        <v>-14117212.0656</v>
      </c>
      <c r="CP477" s="60">
        <v>21982515.9307</v>
      </c>
      <c r="CQ477" s="60" t="s">
        <v>544</v>
      </c>
      <c r="CR477" s="60">
        <v>285705.48229999997</v>
      </c>
      <c r="CS477" s="60" t="s">
        <v>544</v>
      </c>
      <c r="CT477" s="60">
        <v>5988610.9912999999</v>
      </c>
      <c r="CU477" s="60">
        <v>2565747.2722</v>
      </c>
      <c r="CV477" s="60">
        <v>-15114380.2194</v>
      </c>
      <c r="CW477" s="60">
        <v>8554358.2635999992</v>
      </c>
      <c r="CX477" s="60">
        <v>19573626.570300002</v>
      </c>
      <c r="CY477" s="60" t="s">
        <v>544</v>
      </c>
      <c r="CZ477" s="60">
        <f t="shared" si="14"/>
        <v>17.850550011502328</v>
      </c>
      <c r="DA477" s="60" t="str">
        <f t="shared" si="15"/>
        <v>Y</v>
      </c>
    </row>
    <row r="478" spans="1:105">
      <c r="A478" s="13" t="s">
        <v>1140</v>
      </c>
      <c r="B478" s="13">
        <v>1009700</v>
      </c>
      <c r="C478" s="13">
        <v>2022</v>
      </c>
      <c r="D478" s="13" t="s">
        <v>1</v>
      </c>
      <c r="E478" s="13" t="s">
        <v>507</v>
      </c>
      <c r="F478" s="84" t="s">
        <v>1812</v>
      </c>
      <c r="G478" s="60" t="s">
        <v>2423</v>
      </c>
      <c r="H478" s="60" t="s">
        <v>2424</v>
      </c>
      <c r="I478" s="60" t="s">
        <v>2425</v>
      </c>
      <c r="J478" s="60" t="s">
        <v>1140</v>
      </c>
      <c r="K478" s="85">
        <v>1009700</v>
      </c>
      <c r="L478" s="60">
        <v>478449000000</v>
      </c>
      <c r="M478" s="60">
        <v>446851079.76239997</v>
      </c>
      <c r="N478" s="60">
        <v>11324142.5042</v>
      </c>
      <c r="O478" s="60">
        <v>7897358.6741000004</v>
      </c>
      <c r="P478" s="60">
        <v>0.1</v>
      </c>
      <c r="Q478" s="60" t="s">
        <v>544</v>
      </c>
      <c r="R478" s="85" t="s">
        <v>544</v>
      </c>
      <c r="S478" s="85" t="s">
        <v>544</v>
      </c>
      <c r="T478" s="60">
        <v>223910917.64590001</v>
      </c>
      <c r="U478" s="60" t="s">
        <v>544</v>
      </c>
      <c r="V478" s="60" t="s">
        <v>544</v>
      </c>
      <c r="W478" s="60" t="s">
        <v>2426</v>
      </c>
      <c r="X478" s="60">
        <v>18359738.500799999</v>
      </c>
      <c r="Y478" s="60" t="s">
        <v>544</v>
      </c>
      <c r="Z478" s="60">
        <v>5.0999999999999996</v>
      </c>
      <c r="AA478" s="60">
        <v>2142965.7132000001</v>
      </c>
      <c r="AB478" s="60">
        <v>327767563.14050001</v>
      </c>
      <c r="AC478" s="60">
        <v>446851079.76239997</v>
      </c>
      <c r="AD478" s="60">
        <v>16</v>
      </c>
      <c r="AE478" s="60" t="s">
        <v>544</v>
      </c>
      <c r="AF478" s="60">
        <v>33.909999999999997</v>
      </c>
      <c r="AG478" s="60" t="s">
        <v>2427</v>
      </c>
      <c r="AH478" s="60" t="s">
        <v>544</v>
      </c>
      <c r="AI478" s="60">
        <v>78823406.358700007</v>
      </c>
      <c r="AJ478" s="60">
        <v>26624049.115899999</v>
      </c>
      <c r="AK478" s="60">
        <v>5.5</v>
      </c>
      <c r="AL478" s="60">
        <v>2142965.7132000001</v>
      </c>
      <c r="AM478" s="60">
        <v>11711454.721000001</v>
      </c>
      <c r="AN478" s="60">
        <v>12321702.616800001</v>
      </c>
      <c r="AO478" s="60">
        <v>977853.60719999997</v>
      </c>
      <c r="AP478" s="60">
        <v>102638858.17990001</v>
      </c>
      <c r="AQ478" s="60">
        <v>446851079.76239997</v>
      </c>
      <c r="AR478" s="60">
        <v>4.29</v>
      </c>
      <c r="AS478" s="60">
        <v>85449742.135000005</v>
      </c>
      <c r="AT478" s="60">
        <v>123342923.6525</v>
      </c>
      <c r="AU478" s="85">
        <v>1009700</v>
      </c>
      <c r="AV478" s="60" t="s">
        <v>544</v>
      </c>
      <c r="AW478" s="60" t="s">
        <v>544</v>
      </c>
      <c r="AX478" s="60" t="s">
        <v>544</v>
      </c>
      <c r="AY478" s="60">
        <v>26624049.115899999</v>
      </c>
      <c r="AZ478" s="60">
        <v>23679094.011599999</v>
      </c>
      <c r="BA478" s="60">
        <v>114155489.34550001</v>
      </c>
      <c r="BB478" s="60" t="s">
        <v>1808</v>
      </c>
      <c r="BC478" s="60" t="s">
        <v>544</v>
      </c>
      <c r="BD478" s="60">
        <v>23087898.8508</v>
      </c>
      <c r="BE478" s="60" t="s">
        <v>544</v>
      </c>
      <c r="BF478" s="60" t="s">
        <v>544</v>
      </c>
      <c r="BG478" s="60">
        <v>977853.60719999997</v>
      </c>
      <c r="BH478" s="60">
        <v>264122462.11390001</v>
      </c>
      <c r="BI478" s="60">
        <v>4893657.6366999997</v>
      </c>
      <c r="BJ478" s="60" t="s">
        <v>544</v>
      </c>
      <c r="BK478" s="60">
        <v>8831783.2529000007</v>
      </c>
      <c r="BL478" s="85" t="s">
        <v>2428</v>
      </c>
      <c r="BM478" s="60" t="s">
        <v>2429</v>
      </c>
      <c r="BN478" s="60">
        <v>3184795.4160000002</v>
      </c>
      <c r="BO478" s="60">
        <v>428624150.0323</v>
      </c>
      <c r="BP478" s="60">
        <v>241034563.2631</v>
      </c>
      <c r="BQ478" s="60">
        <v>150559662.26140001</v>
      </c>
      <c r="BR478" s="60" t="s">
        <v>544</v>
      </c>
      <c r="BS478" s="60">
        <v>3600126.3607000001</v>
      </c>
      <c r="BT478" s="60" t="s">
        <v>544</v>
      </c>
      <c r="BU478" s="60">
        <v>23875972.273699999</v>
      </c>
      <c r="BV478" s="60">
        <v>10050130.9421</v>
      </c>
      <c r="BW478" s="60">
        <v>3537364.41</v>
      </c>
      <c r="BX478" s="60">
        <v>78823406.358700007</v>
      </c>
      <c r="BY478" s="60" t="s">
        <v>544</v>
      </c>
      <c r="BZ478" s="60" t="s">
        <v>544</v>
      </c>
      <c r="CA478" s="60" t="s">
        <v>544</v>
      </c>
      <c r="CB478" s="60" t="s">
        <v>2004</v>
      </c>
      <c r="CC478" s="60" t="s">
        <v>544</v>
      </c>
      <c r="CD478" s="60">
        <v>13460010.139699999</v>
      </c>
      <c r="CE478" s="60">
        <v>5025158.8668</v>
      </c>
      <c r="CF478" s="60">
        <v>102638858.17990001</v>
      </c>
      <c r="CG478" s="60">
        <v>6394340.7083999999</v>
      </c>
      <c r="CH478" s="60">
        <v>-4240167.5039999997</v>
      </c>
      <c r="CI478" s="60" t="s">
        <v>1140</v>
      </c>
      <c r="CJ478" s="60">
        <v>24.05</v>
      </c>
      <c r="CK478" s="60">
        <v>30681441.117600001</v>
      </c>
      <c r="CL478" s="60">
        <v>485</v>
      </c>
      <c r="CM478" s="85">
        <v>1009700</v>
      </c>
      <c r="CN478" s="60" t="s">
        <v>544</v>
      </c>
      <c r="CO478" s="60">
        <v>4893657.6366999997</v>
      </c>
      <c r="CP478" s="60">
        <v>21544533.9168</v>
      </c>
      <c r="CQ478" s="60" t="s">
        <v>544</v>
      </c>
      <c r="CR478" s="60">
        <v>411128.13549999997</v>
      </c>
      <c r="CS478" s="60" t="s">
        <v>544</v>
      </c>
      <c r="CT478" s="60">
        <v>4751322.4984999998</v>
      </c>
      <c r="CU478" s="60">
        <v>4080460.7544</v>
      </c>
      <c r="CV478" s="60">
        <v>5025158.8668</v>
      </c>
      <c r="CW478" s="60">
        <v>8831783.2529000007</v>
      </c>
      <c r="CX478" s="60">
        <v>18359738.500799999</v>
      </c>
      <c r="CY478" s="60">
        <v>24.05</v>
      </c>
      <c r="CZ478" s="60">
        <f t="shared" si="14"/>
        <v>1070.7124177799935</v>
      </c>
      <c r="DA478" s="60" t="str">
        <f t="shared" si="15"/>
        <v>Y</v>
      </c>
    </row>
    <row r="479" spans="1:105">
      <c r="A479" s="13" t="s">
        <v>1140</v>
      </c>
      <c r="B479" s="13">
        <v>1009700</v>
      </c>
      <c r="C479" s="13">
        <v>2023</v>
      </c>
      <c r="D479" s="13" t="s">
        <v>1</v>
      </c>
      <c r="E479" s="13" t="s">
        <v>507</v>
      </c>
      <c r="F479" s="84" t="s">
        <v>1804</v>
      </c>
      <c r="G479" s="60" t="s">
        <v>2423</v>
      </c>
      <c r="H479" s="60" t="s">
        <v>2424</v>
      </c>
      <c r="I479" s="60" t="s">
        <v>2425</v>
      </c>
      <c r="J479" s="60" t="s">
        <v>1140</v>
      </c>
      <c r="K479" s="85">
        <v>1009700</v>
      </c>
      <c r="L479" s="60">
        <v>638414100000</v>
      </c>
      <c r="M479" s="60">
        <v>505102063.67330003</v>
      </c>
      <c r="N479" s="60">
        <v>31851266.848499998</v>
      </c>
      <c r="O479" s="60">
        <v>9374404.9694999997</v>
      </c>
      <c r="P479" s="60">
        <v>0.03</v>
      </c>
      <c r="Q479" s="60" t="s">
        <v>544</v>
      </c>
      <c r="R479" s="85" t="s">
        <v>544</v>
      </c>
      <c r="S479" s="85" t="s">
        <v>544</v>
      </c>
      <c r="T479" s="60">
        <v>236793564.25279999</v>
      </c>
      <c r="U479" s="60" t="s">
        <v>544</v>
      </c>
      <c r="V479" s="60" t="s">
        <v>544</v>
      </c>
      <c r="W479" s="60" t="s">
        <v>2426</v>
      </c>
      <c r="X479" s="60">
        <v>16621399.3148</v>
      </c>
      <c r="Y479" s="60" t="s">
        <v>544</v>
      </c>
      <c r="Z479" s="60">
        <v>6.62</v>
      </c>
      <c r="AA479" s="60">
        <v>1944647.4668000001</v>
      </c>
      <c r="AB479" s="60">
        <v>395424626.9655</v>
      </c>
      <c r="AC479" s="60">
        <v>505102063.67330003</v>
      </c>
      <c r="AD479" s="60">
        <v>14</v>
      </c>
      <c r="AE479" s="60" t="s">
        <v>544</v>
      </c>
      <c r="AF479" s="60">
        <v>29.6</v>
      </c>
      <c r="AG479" s="60" t="s">
        <v>2427</v>
      </c>
      <c r="AH479" s="60" t="s">
        <v>544</v>
      </c>
      <c r="AI479" s="60">
        <v>75497877.998300001</v>
      </c>
      <c r="AJ479" s="60">
        <v>72593447.040800005</v>
      </c>
      <c r="AK479" s="60">
        <v>4.0199999999999996</v>
      </c>
      <c r="AL479" s="60">
        <v>1944647.4668000001</v>
      </c>
      <c r="AM479" s="60">
        <v>12573314.0535</v>
      </c>
      <c r="AN479" s="60">
        <v>16138461.516799999</v>
      </c>
      <c r="AO479" s="60">
        <v>254998.11979999999</v>
      </c>
      <c r="AP479" s="60">
        <v>96089589.3345</v>
      </c>
      <c r="AQ479" s="60">
        <v>505102063.67330003</v>
      </c>
      <c r="AR479" s="60">
        <v>9.7200000000000006</v>
      </c>
      <c r="AS479" s="60">
        <v>81074844.322500005</v>
      </c>
      <c r="AT479" s="60">
        <v>250026961.866</v>
      </c>
      <c r="AU479" s="85">
        <v>1009700</v>
      </c>
      <c r="AV479" s="60" t="s">
        <v>544</v>
      </c>
      <c r="AW479" s="60" t="s">
        <v>544</v>
      </c>
      <c r="AX479" s="60">
        <v>197795.625</v>
      </c>
      <c r="AY479" s="60">
        <v>72593447.040800005</v>
      </c>
      <c r="AZ479" s="60">
        <v>25550843.246300001</v>
      </c>
      <c r="BA479" s="60">
        <v>4918227.7747999998</v>
      </c>
      <c r="BB479" s="60" t="s">
        <v>1808</v>
      </c>
      <c r="BC479" s="60" t="s">
        <v>544</v>
      </c>
      <c r="BD479" s="60">
        <v>29190836.574000001</v>
      </c>
      <c r="BE479" s="60" t="s">
        <v>544</v>
      </c>
      <c r="BF479" s="60" t="s">
        <v>544</v>
      </c>
      <c r="BG479" s="60">
        <v>1022840.736</v>
      </c>
      <c r="BH479" s="60">
        <v>327538636.68150002</v>
      </c>
      <c r="BI479" s="60">
        <v>6551070.2182999998</v>
      </c>
      <c r="BJ479" s="60" t="s">
        <v>544</v>
      </c>
      <c r="BK479" s="60">
        <v>9637868.7420000006</v>
      </c>
      <c r="BL479" s="85" t="s">
        <v>2428</v>
      </c>
      <c r="BM479" s="60" t="s">
        <v>2429</v>
      </c>
      <c r="BN479" s="60">
        <v>8230988.0204999996</v>
      </c>
      <c r="BO479" s="60">
        <v>490715359.32980001</v>
      </c>
      <c r="BP479" s="60">
        <v>298347800.10750002</v>
      </c>
      <c r="BQ479" s="60">
        <v>149269474.8998</v>
      </c>
      <c r="BR479" s="60" t="s">
        <v>544</v>
      </c>
      <c r="BS479" s="60">
        <v>3744587.6543000001</v>
      </c>
      <c r="BT479" s="60" t="s">
        <v>544</v>
      </c>
      <c r="BU479" s="60">
        <v>23667749.778000001</v>
      </c>
      <c r="BV479" s="60">
        <v>13233397.613299999</v>
      </c>
      <c r="BW479" s="60">
        <v>4918227.7747999998</v>
      </c>
      <c r="BX479" s="60">
        <v>75497877.998300001</v>
      </c>
      <c r="BY479" s="60" t="s">
        <v>544</v>
      </c>
      <c r="BZ479" s="60" t="s">
        <v>544</v>
      </c>
      <c r="CA479" s="60" t="s">
        <v>544</v>
      </c>
      <c r="CB479" s="60" t="s">
        <v>2004</v>
      </c>
      <c r="CC479" s="60" t="s">
        <v>544</v>
      </c>
      <c r="CD479" s="60">
        <v>9927837.1283</v>
      </c>
      <c r="CE479" s="60">
        <v>6097722.6458000001</v>
      </c>
      <c r="CF479" s="60">
        <v>96089589.3345</v>
      </c>
      <c r="CG479" s="60">
        <v>8671201.9635000005</v>
      </c>
      <c r="CH479" s="60">
        <v>2217288.9563000002</v>
      </c>
      <c r="CI479" s="60" t="s">
        <v>1140</v>
      </c>
      <c r="CJ479" s="60">
        <v>19.09</v>
      </c>
      <c r="CK479" s="60">
        <v>32759860.831500001</v>
      </c>
      <c r="CL479" s="60">
        <v>2462</v>
      </c>
      <c r="CM479" s="85">
        <v>1009700</v>
      </c>
      <c r="CN479" s="60" t="s">
        <v>544</v>
      </c>
      <c r="CO479" s="60">
        <v>6551070.2182999998</v>
      </c>
      <c r="CP479" s="60">
        <v>24852387.335299999</v>
      </c>
      <c r="CQ479" s="60" t="s">
        <v>544</v>
      </c>
      <c r="CR479" s="60">
        <v>420909.09</v>
      </c>
      <c r="CS479" s="60" t="s">
        <v>544</v>
      </c>
      <c r="CT479" s="60">
        <v>5464301.9363000002</v>
      </c>
      <c r="CU479" s="60">
        <v>4173566.8058000002</v>
      </c>
      <c r="CV479" s="60">
        <v>6097722.6458000001</v>
      </c>
      <c r="CW479" s="60">
        <v>9637868.7420000006</v>
      </c>
      <c r="CX479" s="60">
        <v>16621399.3148</v>
      </c>
      <c r="CY479" s="60">
        <v>19.09</v>
      </c>
      <c r="CZ479" s="60">
        <f t="shared" si="14"/>
        <v>1263.9308882589048</v>
      </c>
      <c r="DA479" s="60" t="str">
        <f t="shared" si="15"/>
        <v>Y</v>
      </c>
    </row>
    <row r="480" spans="1:105">
      <c r="A480" s="13" t="s">
        <v>1141</v>
      </c>
      <c r="B480" s="13">
        <v>111847</v>
      </c>
      <c r="C480" s="13">
        <v>2022</v>
      </c>
      <c r="D480" s="13" t="s">
        <v>1</v>
      </c>
      <c r="E480" s="13" t="s">
        <v>13</v>
      </c>
      <c r="F480" s="84" t="s">
        <v>1812</v>
      </c>
      <c r="G480" s="60" t="s">
        <v>2103</v>
      </c>
      <c r="H480" s="60" t="s">
        <v>2430</v>
      </c>
      <c r="I480" s="60" t="s">
        <v>2105</v>
      </c>
      <c r="J480" s="60" t="s">
        <v>1141</v>
      </c>
      <c r="K480" s="85">
        <v>111847</v>
      </c>
      <c r="L480" s="60">
        <v>1046774000000</v>
      </c>
      <c r="M480" s="60">
        <v>18652423407</v>
      </c>
      <c r="N480" s="60">
        <v>1309408412.5</v>
      </c>
      <c r="O480" s="60">
        <v>136796151.30000001</v>
      </c>
      <c r="P480" s="60">
        <v>-0.08</v>
      </c>
      <c r="Q480" s="60">
        <v>650997862.70000005</v>
      </c>
      <c r="R480" s="85">
        <v>3433</v>
      </c>
      <c r="S480" s="85">
        <v>140</v>
      </c>
      <c r="T480" s="60">
        <v>4771810413.6000004</v>
      </c>
      <c r="U480" s="60">
        <v>1231076267</v>
      </c>
      <c r="V480" s="60" t="s">
        <v>544</v>
      </c>
      <c r="W480" s="60" t="s">
        <v>2106</v>
      </c>
      <c r="X480" s="60">
        <v>437740556.60000002</v>
      </c>
      <c r="Y480" s="60">
        <v>14711813992.5</v>
      </c>
      <c r="Z480" s="60">
        <v>5.04</v>
      </c>
      <c r="AA480" s="60">
        <v>1269547400.4000001</v>
      </c>
      <c r="AB480" s="60">
        <v>10490520329.6</v>
      </c>
      <c r="AC480" s="60">
        <v>18652423407</v>
      </c>
      <c r="AD480" s="60" t="s">
        <v>544</v>
      </c>
      <c r="AE480" s="60" t="s">
        <v>544</v>
      </c>
      <c r="AF480" s="60">
        <v>6.63</v>
      </c>
      <c r="AG480" s="60" t="s">
        <v>2107</v>
      </c>
      <c r="AH480" s="60">
        <v>5595153.2999999998</v>
      </c>
      <c r="AI480" s="60">
        <v>1225730579.2</v>
      </c>
      <c r="AJ480" s="60" t="s">
        <v>544</v>
      </c>
      <c r="AK480" s="60">
        <v>2.85</v>
      </c>
      <c r="AL480" s="60">
        <v>15981361392.9</v>
      </c>
      <c r="AM480" s="60">
        <v>543656451.29999995</v>
      </c>
      <c r="AN480" s="60">
        <v>227441197.80000001</v>
      </c>
      <c r="AO480" s="60">
        <v>2344262298.6999998</v>
      </c>
      <c r="AP480" s="60">
        <v>1393745547.4000001</v>
      </c>
      <c r="AQ480" s="60">
        <v>18652423407</v>
      </c>
      <c r="AR480" s="60">
        <v>13.86</v>
      </c>
      <c r="AS480" s="60">
        <v>1419119745.5999999</v>
      </c>
      <c r="AT480" s="60" t="s">
        <v>544</v>
      </c>
      <c r="AU480" s="85">
        <v>111847</v>
      </c>
      <c r="AV480" s="60" t="s">
        <v>544</v>
      </c>
      <c r="AW480" s="60" t="s">
        <v>544</v>
      </c>
      <c r="AX480" s="60">
        <v>36742694.299999997</v>
      </c>
      <c r="AY480" s="60">
        <v>150766215.5</v>
      </c>
      <c r="AZ480" s="60">
        <v>5797362802.8999996</v>
      </c>
      <c r="BA480" s="60">
        <v>9448806144.2000008</v>
      </c>
      <c r="BB480" s="60" t="s">
        <v>1808</v>
      </c>
      <c r="BC480" s="60">
        <v>19205042794.799999</v>
      </c>
      <c r="BD480" s="60">
        <v>443870278.69999999</v>
      </c>
      <c r="BE480" s="60">
        <v>18282252.300000001</v>
      </c>
      <c r="BF480" s="60">
        <v>492908054.89999998</v>
      </c>
      <c r="BG480" s="60">
        <v>20367070.600000001</v>
      </c>
      <c r="BH480" s="60">
        <v>9448806144.2000008</v>
      </c>
      <c r="BI480" s="60">
        <v>24322879.600000001</v>
      </c>
      <c r="BJ480" s="60" t="s">
        <v>544</v>
      </c>
      <c r="BK480" s="60">
        <v>277690663.30000001</v>
      </c>
      <c r="BL480" s="85" t="s">
        <v>2431</v>
      </c>
      <c r="BM480" s="60" t="s">
        <v>2432</v>
      </c>
      <c r="BN480" s="60">
        <v>62544547.5</v>
      </c>
      <c r="BO480" s="60">
        <v>15884764814</v>
      </c>
      <c r="BP480" s="60">
        <v>9004935865.5</v>
      </c>
      <c r="BQ480" s="60">
        <v>579846757.79999995</v>
      </c>
      <c r="BR480" s="60">
        <v>1007537421.4</v>
      </c>
      <c r="BS480" s="60">
        <v>234123307.59999999</v>
      </c>
      <c r="BT480" s="60" t="s">
        <v>544</v>
      </c>
      <c r="BU480" s="60">
        <v>402049180.89999998</v>
      </c>
      <c r="BV480" s="60">
        <v>363399858</v>
      </c>
      <c r="BW480" s="60">
        <v>1255488241.4000001</v>
      </c>
      <c r="BX480" s="60">
        <v>1225730579.2</v>
      </c>
      <c r="BY480" s="60" t="s">
        <v>544</v>
      </c>
      <c r="BZ480" s="60">
        <v>-3385602.3</v>
      </c>
      <c r="CA480" s="60">
        <v>3260869.6</v>
      </c>
      <c r="CB480" s="60" t="s">
        <v>1900</v>
      </c>
      <c r="CC480" s="60">
        <v>155256593.30000001</v>
      </c>
      <c r="CD480" s="60">
        <v>52744119.799999997</v>
      </c>
      <c r="CE480" s="60">
        <v>84408410.700000003</v>
      </c>
      <c r="CF480" s="60">
        <v>1393745547.4000001</v>
      </c>
      <c r="CG480" s="60">
        <v>257875980.40000001</v>
      </c>
      <c r="CH480" s="60">
        <v>1443335.7</v>
      </c>
      <c r="CI480" s="60" t="s">
        <v>1141</v>
      </c>
      <c r="CJ480" s="60">
        <v>11.68</v>
      </c>
      <c r="CK480" s="60">
        <v>665181754.39999998</v>
      </c>
      <c r="CL480" s="60">
        <v>125.87</v>
      </c>
      <c r="CM480" s="85">
        <v>111847</v>
      </c>
      <c r="CN480" s="60" t="s">
        <v>544</v>
      </c>
      <c r="CO480" s="60">
        <v>24322879.600000001</v>
      </c>
      <c r="CP480" s="60">
        <v>500285104.10000002</v>
      </c>
      <c r="CQ480" s="60">
        <v>14711813992.5</v>
      </c>
      <c r="CR480" s="60">
        <v>5256593</v>
      </c>
      <c r="CS480" s="60" t="s">
        <v>544</v>
      </c>
      <c r="CT480" s="60">
        <v>112526728.59999999</v>
      </c>
      <c r="CU480" s="60">
        <v>165163934.69999999</v>
      </c>
      <c r="CV480" s="60">
        <v>84408410.700000003</v>
      </c>
      <c r="CW480" s="60">
        <v>277690663.30000001</v>
      </c>
      <c r="CX480" s="60">
        <v>437740556.60000002</v>
      </c>
      <c r="CY480" s="60">
        <v>11.68</v>
      </c>
      <c r="CZ480" s="60">
        <f t="shared" si="14"/>
        <v>56.119999914175224</v>
      </c>
      <c r="DA480" s="60" t="str">
        <f t="shared" si="15"/>
        <v>Y</v>
      </c>
    </row>
    <row r="481" spans="1:105">
      <c r="A481" s="13" t="s">
        <v>1141</v>
      </c>
      <c r="B481" s="13">
        <v>111847</v>
      </c>
      <c r="C481" s="13">
        <v>2023</v>
      </c>
      <c r="D481" s="13" t="s">
        <v>1</v>
      </c>
      <c r="E481" s="13" t="s">
        <v>13</v>
      </c>
      <c r="F481" s="84" t="s">
        <v>1804</v>
      </c>
      <c r="G481" s="60" t="s">
        <v>2103</v>
      </c>
      <c r="H481" s="60" t="s">
        <v>2430</v>
      </c>
      <c r="I481" s="60" t="s">
        <v>2105</v>
      </c>
      <c r="J481" s="60" t="s">
        <v>1141</v>
      </c>
      <c r="K481" s="85">
        <v>111847</v>
      </c>
      <c r="L481" s="60">
        <v>987113000000</v>
      </c>
      <c r="M481" s="60">
        <v>17764374574.700001</v>
      </c>
      <c r="N481" s="60">
        <v>1386848312</v>
      </c>
      <c r="O481" s="60">
        <v>111109111.7</v>
      </c>
      <c r="P481" s="60">
        <v>-0.08</v>
      </c>
      <c r="Q481" s="60">
        <v>626306982</v>
      </c>
      <c r="R481" s="85">
        <v>3334</v>
      </c>
      <c r="S481" s="85">
        <v>140</v>
      </c>
      <c r="T481" s="60">
        <v>4623805505.3999996</v>
      </c>
      <c r="U481" s="60">
        <v>1432864832.7</v>
      </c>
      <c r="V481" s="60" t="s">
        <v>544</v>
      </c>
      <c r="W481" s="60" t="s">
        <v>2106</v>
      </c>
      <c r="X481" s="60">
        <v>424082639.80000001</v>
      </c>
      <c r="Y481" s="60">
        <v>13953371633.6</v>
      </c>
      <c r="Z481" s="60">
        <v>8.27</v>
      </c>
      <c r="AA481" s="60">
        <v>1015926721.1</v>
      </c>
      <c r="AB481" s="60">
        <v>10245199509.6</v>
      </c>
      <c r="AC481" s="60">
        <v>17764374574.700001</v>
      </c>
      <c r="AD481" s="60" t="s">
        <v>544</v>
      </c>
      <c r="AE481" s="60" t="s">
        <v>544</v>
      </c>
      <c r="AF481" s="60">
        <v>7.3</v>
      </c>
      <c r="AG481" s="60" t="s">
        <v>2107</v>
      </c>
      <c r="AH481" s="60">
        <v>6478665.4000000004</v>
      </c>
      <c r="AI481" s="60">
        <v>1334515092.5999999</v>
      </c>
      <c r="AJ481" s="60" t="s">
        <v>544</v>
      </c>
      <c r="AK481" s="60">
        <v>2.66</v>
      </c>
      <c r="AL481" s="60">
        <v>14969298354.700001</v>
      </c>
      <c r="AM481" s="60">
        <v>636798820.70000005</v>
      </c>
      <c r="AN481" s="60">
        <v>421977073.60000002</v>
      </c>
      <c r="AO481" s="60">
        <v>1477657605.5</v>
      </c>
      <c r="AP481" s="60">
        <v>1531664480.2</v>
      </c>
      <c r="AQ481" s="60">
        <v>17764374574.700001</v>
      </c>
      <c r="AR481" s="60">
        <v>15.04</v>
      </c>
      <c r="AS481" s="60">
        <v>1554735727.5999999</v>
      </c>
      <c r="AT481" s="60" t="s">
        <v>544</v>
      </c>
      <c r="AU481" s="85">
        <v>111847</v>
      </c>
      <c r="AV481" s="60" t="s">
        <v>544</v>
      </c>
      <c r="AW481" s="60" t="s">
        <v>544</v>
      </c>
      <c r="AX481" s="60">
        <v>39303903.5</v>
      </c>
      <c r="AY481" s="60">
        <v>139795202.5</v>
      </c>
      <c r="AZ481" s="60">
        <v>5988536373.6000004</v>
      </c>
      <c r="BA481" s="60">
        <v>9219896719.8999996</v>
      </c>
      <c r="BB481" s="60" t="s">
        <v>1808</v>
      </c>
      <c r="BC481" s="60">
        <v>18186297659.400002</v>
      </c>
      <c r="BD481" s="60">
        <v>555275614.29999995</v>
      </c>
      <c r="BE481" s="60">
        <v>15062897.1</v>
      </c>
      <c r="BF481" s="60">
        <v>772166935.20000005</v>
      </c>
      <c r="BG481" s="60">
        <v>26220598.600000001</v>
      </c>
      <c r="BH481" s="60">
        <v>9219896719.8999996</v>
      </c>
      <c r="BI481" s="60">
        <v>124102435.09999999</v>
      </c>
      <c r="BJ481" s="60" t="s">
        <v>544</v>
      </c>
      <c r="BK481" s="60">
        <v>286554970.30000001</v>
      </c>
      <c r="BL481" s="85" t="s">
        <v>2431</v>
      </c>
      <c r="BM481" s="60" t="s">
        <v>2432</v>
      </c>
      <c r="BN481" s="60">
        <v>108931560.3</v>
      </c>
      <c r="BO481" s="60">
        <v>15804200366.6</v>
      </c>
      <c r="BP481" s="60">
        <v>8664621105.5</v>
      </c>
      <c r="BQ481" s="60">
        <v>368528084</v>
      </c>
      <c r="BR481" s="60">
        <v>1005632841.7</v>
      </c>
      <c r="BS481" s="60">
        <v>247664981.5</v>
      </c>
      <c r="BT481" s="60" t="s">
        <v>544</v>
      </c>
      <c r="BU481" s="60">
        <v>538413088</v>
      </c>
      <c r="BV481" s="60">
        <v>358630122.89999998</v>
      </c>
      <c r="BW481" s="60">
        <v>1433494703</v>
      </c>
      <c r="BX481" s="60">
        <v>1334515092.5999999</v>
      </c>
      <c r="BY481" s="60" t="s">
        <v>544</v>
      </c>
      <c r="BZ481" s="60">
        <v>7540446.7000000002</v>
      </c>
      <c r="CA481" s="60">
        <v>-161966.6</v>
      </c>
      <c r="CB481" s="60" t="s">
        <v>1900</v>
      </c>
      <c r="CC481" s="60">
        <v>344736984.89999998</v>
      </c>
      <c r="CD481" s="60">
        <v>54654741.200000003</v>
      </c>
      <c r="CE481" s="60">
        <v>131948818.8</v>
      </c>
      <c r="CF481" s="60">
        <v>1531664480.2</v>
      </c>
      <c r="CG481" s="60">
        <v>303831411.30000001</v>
      </c>
      <c r="CH481" s="60">
        <v>449907.3</v>
      </c>
      <c r="CI481" s="60" t="s">
        <v>1141</v>
      </c>
      <c r="CJ481" s="60">
        <v>13.03</v>
      </c>
      <c r="CK481" s="60">
        <v>846059713.39999998</v>
      </c>
      <c r="CL481" s="60">
        <v>128.61000000000001</v>
      </c>
      <c r="CM481" s="85">
        <v>111847</v>
      </c>
      <c r="CN481" s="60" t="s">
        <v>544</v>
      </c>
      <c r="CO481" s="60">
        <v>124102435.09999999</v>
      </c>
      <c r="CP481" s="60">
        <v>533014200.19999999</v>
      </c>
      <c r="CQ481" s="60">
        <v>13953371633.6</v>
      </c>
      <c r="CR481" s="60">
        <v>3815214.1</v>
      </c>
      <c r="CS481" s="60" t="s">
        <v>544</v>
      </c>
      <c r="CT481" s="60">
        <v>122176831.8</v>
      </c>
      <c r="CU481" s="60">
        <v>164378138.40000001</v>
      </c>
      <c r="CV481" s="60">
        <v>131948818.8</v>
      </c>
      <c r="CW481" s="60">
        <v>286554970.30000001</v>
      </c>
      <c r="CX481" s="60">
        <v>424082639.80000001</v>
      </c>
      <c r="CY481" s="60">
        <v>13.03</v>
      </c>
      <c r="CZ481" s="60">
        <f t="shared" si="14"/>
        <v>55.566999887845476</v>
      </c>
      <c r="DA481" s="60" t="str">
        <f t="shared" si="15"/>
        <v>Y</v>
      </c>
    </row>
    <row r="482" spans="1:105">
      <c r="A482" s="13" t="s">
        <v>1125</v>
      </c>
      <c r="B482" s="13">
        <v>1003323</v>
      </c>
      <c r="C482" s="13">
        <v>2022</v>
      </c>
      <c r="D482" s="13" t="s">
        <v>1</v>
      </c>
      <c r="E482" s="13" t="s">
        <v>13</v>
      </c>
      <c r="F482" s="84" t="s">
        <v>1812</v>
      </c>
      <c r="G482" s="60" t="s">
        <v>2022</v>
      </c>
      <c r="H482" s="60" t="s">
        <v>1814</v>
      </c>
      <c r="I482" s="60" t="s">
        <v>2024</v>
      </c>
      <c r="J482" s="60" t="s">
        <v>1125</v>
      </c>
      <c r="K482" s="85">
        <v>1003323</v>
      </c>
      <c r="L482" s="60">
        <v>569536500000</v>
      </c>
      <c r="M482" s="60">
        <v>1568495775.3036001</v>
      </c>
      <c r="N482" s="60">
        <v>126337749.1068</v>
      </c>
      <c r="O482" s="60">
        <v>37910275.187799998</v>
      </c>
      <c r="P482" s="60">
        <v>-0.62</v>
      </c>
      <c r="Q482" s="60">
        <v>216828785.03529999</v>
      </c>
      <c r="R482" s="85">
        <v>2097</v>
      </c>
      <c r="S482" s="85" t="s">
        <v>544</v>
      </c>
      <c r="T482" s="60">
        <v>304131255.50980002</v>
      </c>
      <c r="U482" s="60" t="s">
        <v>544</v>
      </c>
      <c r="V482" s="60" t="s">
        <v>544</v>
      </c>
      <c r="W482" s="60" t="s">
        <v>2025</v>
      </c>
      <c r="X482" s="60">
        <v>76335821.231099993</v>
      </c>
      <c r="Y482" s="60">
        <v>1018277934.0422</v>
      </c>
      <c r="Z482" s="60">
        <v>6.41</v>
      </c>
      <c r="AA482" s="60" t="s">
        <v>544</v>
      </c>
      <c r="AB482" s="60">
        <v>1008344305.0974</v>
      </c>
      <c r="AC482" s="60">
        <v>1568495775.3036001</v>
      </c>
      <c r="AD482" s="60">
        <v>5.87</v>
      </c>
      <c r="AE482" s="60">
        <v>189630966.1462</v>
      </c>
      <c r="AF482" s="60">
        <v>5.76</v>
      </c>
      <c r="AG482" s="60" t="s">
        <v>2026</v>
      </c>
      <c r="AH482" s="60" t="s">
        <v>544</v>
      </c>
      <c r="AI482" s="60">
        <v>100195533.20479999</v>
      </c>
      <c r="AJ482" s="60" t="s">
        <v>544</v>
      </c>
      <c r="AK482" s="60">
        <v>5.69</v>
      </c>
      <c r="AL482" s="60">
        <v>1070615242.385</v>
      </c>
      <c r="AM482" s="60">
        <v>25634656.208500002</v>
      </c>
      <c r="AN482" s="60">
        <v>119160309.7511</v>
      </c>
      <c r="AO482" s="60">
        <v>69283412.857999995</v>
      </c>
      <c r="AP482" s="60">
        <v>149598744.43709999</v>
      </c>
      <c r="AQ482" s="60">
        <v>1568495775.3036001</v>
      </c>
      <c r="AR482" s="60">
        <v>11.38</v>
      </c>
      <c r="AS482" s="60">
        <v>155789430.4657</v>
      </c>
      <c r="AT482" s="60">
        <v>920159181.98160005</v>
      </c>
      <c r="AU482" s="85">
        <v>1003323</v>
      </c>
      <c r="AV482" s="60" t="s">
        <v>544</v>
      </c>
      <c r="AW482" s="60">
        <v>8664592.0117000006</v>
      </c>
      <c r="AX482" s="60" t="s">
        <v>544</v>
      </c>
      <c r="AY482" s="60">
        <v>189630966.1462</v>
      </c>
      <c r="AZ482" s="60">
        <v>318625485.93300003</v>
      </c>
      <c r="BA482" s="60">
        <v>-275.39859999999999</v>
      </c>
      <c r="BB482" s="60" t="s">
        <v>1808</v>
      </c>
      <c r="BC482" s="60">
        <v>1707563551.1458001</v>
      </c>
      <c r="BD482" s="60">
        <v>93370604.1083</v>
      </c>
      <c r="BE482" s="60">
        <v>47472942.1646</v>
      </c>
      <c r="BF482" s="60" t="s">
        <v>544</v>
      </c>
      <c r="BG482" s="60">
        <v>7919087.8931999998</v>
      </c>
      <c r="BH482" s="60">
        <v>1109789872.7291</v>
      </c>
      <c r="BI482" s="60">
        <v>1002451.0496</v>
      </c>
      <c r="BJ482" s="60" t="s">
        <v>544</v>
      </c>
      <c r="BK482" s="60">
        <v>31699485.058600001</v>
      </c>
      <c r="BL482" s="85" t="s">
        <v>2433</v>
      </c>
      <c r="BM482" s="60" t="s">
        <v>2434</v>
      </c>
      <c r="BN482" s="60">
        <v>9769766.7540000007</v>
      </c>
      <c r="BO482" s="60">
        <v>1444568315.0941</v>
      </c>
      <c r="BP482" s="60">
        <v>1016419268.6208</v>
      </c>
      <c r="BQ482" s="60">
        <v>41977637.702</v>
      </c>
      <c r="BR482" s="60">
        <v>90091432.501800001</v>
      </c>
      <c r="BS482" s="60">
        <v>27357825.499000002</v>
      </c>
      <c r="BT482" s="60">
        <v>43672716.331200004</v>
      </c>
      <c r="BU482" s="60">
        <v>159875520.08739999</v>
      </c>
      <c r="BV482" s="60">
        <v>128187877.17030001</v>
      </c>
      <c r="BW482" s="60" t="s">
        <v>544</v>
      </c>
      <c r="BX482" s="60">
        <v>100195533.20479999</v>
      </c>
      <c r="BY482" s="60" t="s">
        <v>544</v>
      </c>
      <c r="BZ482" s="60">
        <v>272920.05219999998</v>
      </c>
      <c r="CA482" s="60" t="s">
        <v>544</v>
      </c>
      <c r="CB482" s="60" t="s">
        <v>1902</v>
      </c>
      <c r="CC482" s="60">
        <v>91543058.7333</v>
      </c>
      <c r="CD482" s="60">
        <v>9334361.5042000003</v>
      </c>
      <c r="CE482" s="60">
        <v>12022527.6292</v>
      </c>
      <c r="CF482" s="60">
        <v>149598744.43709999</v>
      </c>
      <c r="CG482" s="60">
        <v>32538073.917399999</v>
      </c>
      <c r="CH482" s="60">
        <v>-319187.02380000002</v>
      </c>
      <c r="CI482" s="60" t="s">
        <v>1125</v>
      </c>
      <c r="CJ482" s="60">
        <v>9.94</v>
      </c>
      <c r="CK482" s="60">
        <v>195496130.9822</v>
      </c>
      <c r="CL482" s="60" t="s">
        <v>544</v>
      </c>
      <c r="CM482" s="85">
        <v>1003323</v>
      </c>
      <c r="CN482" s="60">
        <v>-7435.7632999999996</v>
      </c>
      <c r="CO482" s="60">
        <v>1002451.0496</v>
      </c>
      <c r="CP482" s="60">
        <v>86105587.985100001</v>
      </c>
      <c r="CQ482" s="60">
        <v>1018277934.0422</v>
      </c>
      <c r="CR482" s="60">
        <v>3082536.9775</v>
      </c>
      <c r="CS482" s="60">
        <v>-7435.7632999999996</v>
      </c>
      <c r="CT482" s="60">
        <v>12945663.8705</v>
      </c>
      <c r="CU482" s="60">
        <v>18753821.188099999</v>
      </c>
      <c r="CV482" s="60">
        <v>12022527.6292</v>
      </c>
      <c r="CW482" s="60">
        <v>31699485.058600001</v>
      </c>
      <c r="CX482" s="60">
        <v>76335821.231099993</v>
      </c>
      <c r="CY482" s="60">
        <v>9.94</v>
      </c>
      <c r="CZ482" s="60">
        <f t="shared" si="14"/>
        <v>363.10999938126054</v>
      </c>
      <c r="DA482" s="60" t="str">
        <f t="shared" si="15"/>
        <v>Y</v>
      </c>
    </row>
    <row r="483" spans="1:105">
      <c r="A483" s="13" t="s">
        <v>1125</v>
      </c>
      <c r="B483" s="13">
        <v>1003323</v>
      </c>
      <c r="C483" s="13">
        <v>2023</v>
      </c>
      <c r="D483" s="13" t="s">
        <v>1</v>
      </c>
      <c r="E483" s="13" t="s">
        <v>13</v>
      </c>
      <c r="F483" s="84" t="s">
        <v>1804</v>
      </c>
      <c r="G483" s="60" t="s">
        <v>2022</v>
      </c>
      <c r="H483" s="60" t="s">
        <v>1814</v>
      </c>
      <c r="I483" s="60" t="s">
        <v>2024</v>
      </c>
      <c r="J483" s="60" t="s">
        <v>1125</v>
      </c>
      <c r="K483" s="85">
        <v>1003323</v>
      </c>
      <c r="L483" s="60">
        <v>645068400000</v>
      </c>
      <c r="M483" s="60">
        <v>1991423298.1010001</v>
      </c>
      <c r="N483" s="60">
        <v>220241337.09979999</v>
      </c>
      <c r="O483" s="60">
        <v>38635689.759000003</v>
      </c>
      <c r="P483" s="60">
        <v>-1.26</v>
      </c>
      <c r="Q483" s="60">
        <v>257730767.84099999</v>
      </c>
      <c r="R483" s="85">
        <v>2225</v>
      </c>
      <c r="S483" s="85" t="s">
        <v>544</v>
      </c>
      <c r="T483" s="60">
        <v>270382528.42989999</v>
      </c>
      <c r="U483" s="60" t="s">
        <v>544</v>
      </c>
      <c r="V483" s="60" t="s">
        <v>544</v>
      </c>
      <c r="W483" s="60" t="s">
        <v>2025</v>
      </c>
      <c r="X483" s="60">
        <v>98801167.802399993</v>
      </c>
      <c r="Y483" s="60">
        <v>1255188817.9858999</v>
      </c>
      <c r="Z483" s="60">
        <v>13.5</v>
      </c>
      <c r="AA483" s="60" t="s">
        <v>544</v>
      </c>
      <c r="AB483" s="60">
        <v>1176259329.8807001</v>
      </c>
      <c r="AC483" s="60">
        <v>1991423298.1010001</v>
      </c>
      <c r="AD483" s="60">
        <v>6.77</v>
      </c>
      <c r="AE483" s="60">
        <v>201373290.0627</v>
      </c>
      <c r="AF483" s="60">
        <v>7.04</v>
      </c>
      <c r="AG483" s="60" t="s">
        <v>2026</v>
      </c>
      <c r="AH483" s="60" t="s">
        <v>544</v>
      </c>
      <c r="AI483" s="60">
        <v>146612486.5747</v>
      </c>
      <c r="AJ483" s="60" t="s">
        <v>544</v>
      </c>
      <c r="AK483" s="60">
        <v>5.78</v>
      </c>
      <c r="AL483" s="60">
        <v>1450097305.9772</v>
      </c>
      <c r="AM483" s="60">
        <v>24786423.452300001</v>
      </c>
      <c r="AN483" s="60">
        <v>202467993.66549999</v>
      </c>
      <c r="AO483" s="60">
        <v>51218298.174500003</v>
      </c>
      <c r="AP483" s="60">
        <v>223434994.3955</v>
      </c>
      <c r="AQ483" s="60">
        <v>1991423298.1010001</v>
      </c>
      <c r="AR483" s="60">
        <v>18.079999999999998</v>
      </c>
      <c r="AS483" s="60">
        <v>199220002.5192</v>
      </c>
      <c r="AT483" s="60">
        <v>1017077818.3530999</v>
      </c>
      <c r="AU483" s="85">
        <v>1003323</v>
      </c>
      <c r="AV483" s="60" t="s">
        <v>544</v>
      </c>
      <c r="AW483" s="60">
        <v>31927002.790100001</v>
      </c>
      <c r="AX483" s="60" t="s">
        <v>544</v>
      </c>
      <c r="AY483" s="60">
        <v>201373598.77779999</v>
      </c>
      <c r="AZ483" s="60">
        <v>632056113.39760005</v>
      </c>
      <c r="BA483" s="60">
        <v>308.71510000000001</v>
      </c>
      <c r="BB483" s="60" t="s">
        <v>1808</v>
      </c>
      <c r="BC483" s="60">
        <v>2164930114.5577998</v>
      </c>
      <c r="BD483" s="60">
        <v>141753620.24540001</v>
      </c>
      <c r="BE483" s="60">
        <v>47557554.993000001</v>
      </c>
      <c r="BF483" s="60" t="s">
        <v>544</v>
      </c>
      <c r="BG483" s="60">
        <v>12050383.652000001</v>
      </c>
      <c r="BH483" s="60">
        <v>1218451417.1308999</v>
      </c>
      <c r="BI483" s="60">
        <v>56361491.074100003</v>
      </c>
      <c r="BJ483" s="60" t="s">
        <v>544</v>
      </c>
      <c r="BK483" s="60">
        <v>39600424.321500003</v>
      </c>
      <c r="BL483" s="85" t="s">
        <v>2433</v>
      </c>
      <c r="BM483" s="60" t="s">
        <v>2434</v>
      </c>
      <c r="BN483" s="60">
        <v>26189533.399999999</v>
      </c>
      <c r="BO483" s="60">
        <v>1864904148.6364999</v>
      </c>
      <c r="BP483" s="60">
        <v>1076697796.8855</v>
      </c>
      <c r="BQ483" s="60">
        <v>90064531.604399994</v>
      </c>
      <c r="BR483" s="60">
        <v>113147465.3557</v>
      </c>
      <c r="BS483" s="60">
        <v>40659934.407399997</v>
      </c>
      <c r="BT483" s="60">
        <v>162981485.20109999</v>
      </c>
      <c r="BU483" s="60">
        <v>193070398.52399999</v>
      </c>
      <c r="BV483" s="60">
        <v>136634507.1205</v>
      </c>
      <c r="BW483" s="60" t="s">
        <v>544</v>
      </c>
      <c r="BX483" s="60">
        <v>146612486.5747</v>
      </c>
      <c r="BY483" s="60" t="s">
        <v>544</v>
      </c>
      <c r="BZ483" s="60">
        <v>8763185.6931999996</v>
      </c>
      <c r="CA483" s="60" t="s">
        <v>544</v>
      </c>
      <c r="CB483" s="60" t="s">
        <v>1902</v>
      </c>
      <c r="CC483" s="60">
        <v>167644008.75229999</v>
      </c>
      <c r="CD483" s="60">
        <v>11436040.682600001</v>
      </c>
      <c r="CE483" s="60">
        <v>48450050.2315</v>
      </c>
      <c r="CF483" s="60">
        <v>223434994.3955</v>
      </c>
      <c r="CG483" s="60">
        <v>106150747.2358</v>
      </c>
      <c r="CH483" s="60">
        <v>247589.47810000001</v>
      </c>
      <c r="CI483" s="60" t="s">
        <v>1125</v>
      </c>
      <c r="CJ483" s="60">
        <v>12.46</v>
      </c>
      <c r="CK483" s="60">
        <v>301269161.46789998</v>
      </c>
      <c r="CL483" s="60" t="s">
        <v>544</v>
      </c>
      <c r="CM483" s="85">
        <v>1003323</v>
      </c>
      <c r="CN483" s="60">
        <v>-564948.55980000005</v>
      </c>
      <c r="CO483" s="60">
        <v>56361491.074100003</v>
      </c>
      <c r="CP483" s="60">
        <v>124990701.2024</v>
      </c>
      <c r="CQ483" s="60">
        <v>1255188817.9858999</v>
      </c>
      <c r="CR483" s="60">
        <v>2048015.7080000001</v>
      </c>
      <c r="CS483" s="60">
        <v>-564948.55980000005</v>
      </c>
      <c r="CT483" s="60">
        <v>15627465.052300001</v>
      </c>
      <c r="CU483" s="60">
        <v>23972959.269200001</v>
      </c>
      <c r="CV483" s="60">
        <v>48450050.2315</v>
      </c>
      <c r="CW483" s="60">
        <v>39600424.321500003</v>
      </c>
      <c r="CX483" s="60">
        <v>98801167.802399993</v>
      </c>
      <c r="CY483" s="60">
        <v>12.46</v>
      </c>
      <c r="CZ483" s="60">
        <f t="shared" si="14"/>
        <v>323.9232967773001</v>
      </c>
      <c r="DA483" s="60" t="str">
        <f t="shared" si="15"/>
        <v>Y</v>
      </c>
    </row>
    <row r="484" spans="1:105">
      <c r="A484" s="13" t="s">
        <v>1142</v>
      </c>
      <c r="B484" s="13">
        <v>105239</v>
      </c>
      <c r="C484" s="13">
        <v>2022</v>
      </c>
      <c r="D484" s="13" t="s">
        <v>12</v>
      </c>
      <c r="E484" s="13" t="s">
        <v>13</v>
      </c>
      <c r="F484" s="84" t="s">
        <v>1812</v>
      </c>
      <c r="G484" s="60" t="s">
        <v>1840</v>
      </c>
      <c r="H484" s="60" t="s">
        <v>1827</v>
      </c>
      <c r="I484" s="60" t="s">
        <v>540</v>
      </c>
      <c r="J484" s="60" t="s">
        <v>1143</v>
      </c>
      <c r="K484" s="85">
        <v>1139670</v>
      </c>
      <c r="L484" s="60">
        <v>129385883000</v>
      </c>
      <c r="M484" s="60">
        <v>129385883000</v>
      </c>
      <c r="N484" s="60">
        <v>3256722000</v>
      </c>
      <c r="O484" s="60">
        <v>2368827000</v>
      </c>
      <c r="P484" s="60">
        <v>-1.1000000000000001</v>
      </c>
      <c r="Q484" s="60" t="s">
        <v>544</v>
      </c>
      <c r="R484" s="85">
        <v>14031</v>
      </c>
      <c r="S484" s="85" t="s">
        <v>544</v>
      </c>
      <c r="T484" s="60">
        <v>158797000</v>
      </c>
      <c r="U484" s="60" t="s">
        <v>544</v>
      </c>
      <c r="V484" s="60" t="s">
        <v>544</v>
      </c>
      <c r="W484" s="60" t="s">
        <v>1841</v>
      </c>
      <c r="X484" s="60">
        <v>11588356000</v>
      </c>
      <c r="Y484" s="60">
        <v>94876159000</v>
      </c>
      <c r="Z484" s="60">
        <v>35.94</v>
      </c>
      <c r="AA484" s="60">
        <v>4809604000</v>
      </c>
      <c r="AB484" s="60">
        <v>112682208000</v>
      </c>
      <c r="AC484" s="60">
        <v>129385883000</v>
      </c>
      <c r="AD484" s="60">
        <v>10.76</v>
      </c>
      <c r="AE484" s="60">
        <v>108257865000</v>
      </c>
      <c r="AF484" s="60">
        <v>6.34</v>
      </c>
      <c r="AG484" s="60" t="s">
        <v>1842</v>
      </c>
      <c r="AH484" s="60" t="s">
        <v>544</v>
      </c>
      <c r="AI484" s="60">
        <v>13682826000</v>
      </c>
      <c r="AJ484" s="60">
        <v>3641268000</v>
      </c>
      <c r="AK484" s="60">
        <v>9.08</v>
      </c>
      <c r="AL484" s="60">
        <v>99685763000</v>
      </c>
      <c r="AM484" s="60">
        <v>4674901000</v>
      </c>
      <c r="AN484" s="60">
        <v>1752666000</v>
      </c>
      <c r="AO484" s="60">
        <v>1381004000</v>
      </c>
      <c r="AP484" s="60">
        <v>11921547000</v>
      </c>
      <c r="AQ484" s="60">
        <v>129385883000</v>
      </c>
      <c r="AR484" s="60">
        <v>2.9</v>
      </c>
      <c r="AS484" s="60">
        <v>12071753000</v>
      </c>
      <c r="AT484" s="60">
        <v>217701000</v>
      </c>
      <c r="AU484" s="85">
        <v>105239</v>
      </c>
      <c r="AV484" s="60" t="s">
        <v>544</v>
      </c>
      <c r="AW484" s="60" t="s">
        <v>544</v>
      </c>
      <c r="AX484" s="60" t="s">
        <v>544</v>
      </c>
      <c r="AY484" s="60">
        <v>111899133000</v>
      </c>
      <c r="AZ484" s="60">
        <v>12248693000</v>
      </c>
      <c r="BA484" s="60" t="s">
        <v>544</v>
      </c>
      <c r="BB484" s="60" t="s">
        <v>1808</v>
      </c>
      <c r="BC484" s="60">
        <v>127140318000</v>
      </c>
      <c r="BD484" s="60">
        <v>7374000000</v>
      </c>
      <c r="BE484" s="60" t="s">
        <v>544</v>
      </c>
      <c r="BF484" s="60" t="s">
        <v>544</v>
      </c>
      <c r="BG484" s="60" t="s">
        <v>544</v>
      </c>
      <c r="BH484" s="60">
        <v>112116834000</v>
      </c>
      <c r="BI484" s="60">
        <v>4036908000</v>
      </c>
      <c r="BJ484" s="60" t="s">
        <v>544</v>
      </c>
      <c r="BK484" s="60">
        <v>4605217000</v>
      </c>
      <c r="BL484" s="85" t="s">
        <v>544</v>
      </c>
      <c r="BM484" s="60" t="s">
        <v>544</v>
      </c>
      <c r="BN484" s="60">
        <v>982723000</v>
      </c>
      <c r="BO484" s="60">
        <v>124224696000</v>
      </c>
      <c r="BP484" s="60">
        <v>104742834000</v>
      </c>
      <c r="BQ484" s="60">
        <v>6816765000</v>
      </c>
      <c r="BR484" s="60" t="s">
        <v>544</v>
      </c>
      <c r="BS484" s="60">
        <v>1497232000</v>
      </c>
      <c r="BT484" s="60" t="s">
        <v>544</v>
      </c>
      <c r="BU484" s="60">
        <v>12983706000</v>
      </c>
      <c r="BV484" s="60" t="s">
        <v>544</v>
      </c>
      <c r="BW484" s="60" t="s">
        <v>544</v>
      </c>
      <c r="BX484" s="60">
        <v>13682826000</v>
      </c>
      <c r="BY484" s="60" t="s">
        <v>544</v>
      </c>
      <c r="BZ484" s="60" t="s">
        <v>544</v>
      </c>
      <c r="CA484" s="60" t="s">
        <v>544</v>
      </c>
      <c r="CB484" s="60" t="s">
        <v>1898</v>
      </c>
      <c r="CC484" s="60">
        <v>1294765000</v>
      </c>
      <c r="CD484" s="60">
        <v>279941000</v>
      </c>
      <c r="CE484" s="60">
        <v>5606335000</v>
      </c>
      <c r="CF484" s="60">
        <v>11921547000</v>
      </c>
      <c r="CG484" s="60">
        <v>357316000</v>
      </c>
      <c r="CH484" s="60">
        <v>1816307000</v>
      </c>
      <c r="CI484" s="60" t="s">
        <v>1143</v>
      </c>
      <c r="CJ484" s="60">
        <v>12.14</v>
      </c>
      <c r="CK484" s="60">
        <v>13341022000</v>
      </c>
      <c r="CL484" s="60" t="s">
        <v>544</v>
      </c>
      <c r="CM484" s="85">
        <v>1139670</v>
      </c>
      <c r="CN484" s="60">
        <v>2289000</v>
      </c>
      <c r="CO484" s="60">
        <v>4036908000</v>
      </c>
      <c r="CP484" s="60">
        <v>12571079000</v>
      </c>
      <c r="CQ484" s="60">
        <v>94876159000</v>
      </c>
      <c r="CR484" s="60" t="s">
        <v>544</v>
      </c>
      <c r="CS484" s="60">
        <v>2289000</v>
      </c>
      <c r="CT484" s="60">
        <v>1270556000</v>
      </c>
      <c r="CU484" s="60">
        <v>3334661000</v>
      </c>
      <c r="CV484" s="60">
        <v>5606335000</v>
      </c>
      <c r="CW484" s="60">
        <v>4605217000</v>
      </c>
      <c r="CX484" s="60">
        <v>11588356000</v>
      </c>
      <c r="CY484" s="60">
        <v>12.14</v>
      </c>
      <c r="CZ484" s="60">
        <f t="shared" si="14"/>
        <v>1</v>
      </c>
      <c r="DA484" s="60" t="str">
        <f t="shared" si="15"/>
        <v>N: parent data from row 486</v>
      </c>
    </row>
    <row r="485" spans="1:105">
      <c r="A485" s="13" t="s">
        <v>1142</v>
      </c>
      <c r="B485" s="13">
        <v>105239</v>
      </c>
      <c r="C485" s="13">
        <v>2023</v>
      </c>
      <c r="D485" s="13" t="s">
        <v>12</v>
      </c>
      <c r="E485" s="13" t="s">
        <v>13</v>
      </c>
      <c r="F485" s="84" t="s">
        <v>1804</v>
      </c>
      <c r="G485" s="60" t="s">
        <v>1840</v>
      </c>
      <c r="H485" s="60" t="s">
        <v>1827</v>
      </c>
      <c r="I485" s="60" t="s">
        <v>540</v>
      </c>
      <c r="J485" s="60" t="s">
        <v>1143</v>
      </c>
      <c r="K485" s="85">
        <v>1139670</v>
      </c>
      <c r="L485" s="60">
        <v>149353230000</v>
      </c>
      <c r="M485" s="60">
        <v>149353230000</v>
      </c>
      <c r="N485" s="60">
        <v>4396435000</v>
      </c>
      <c r="O485" s="60">
        <v>6019441000</v>
      </c>
      <c r="P485" s="60">
        <v>-0.59</v>
      </c>
      <c r="Q485" s="60" t="s">
        <v>544</v>
      </c>
      <c r="R485" s="85">
        <v>13916</v>
      </c>
      <c r="S485" s="85" t="s">
        <v>544</v>
      </c>
      <c r="T485" s="60">
        <v>147145000</v>
      </c>
      <c r="U485" s="60" t="s">
        <v>544</v>
      </c>
      <c r="V485" s="60" t="s">
        <v>544</v>
      </c>
      <c r="W485" s="60" t="s">
        <v>1841</v>
      </c>
      <c r="X485" s="60">
        <v>13765189000</v>
      </c>
      <c r="Y485" s="60">
        <v>112624604000</v>
      </c>
      <c r="Z485" s="60">
        <v>21.9</v>
      </c>
      <c r="AA485" s="60">
        <v>4566739000</v>
      </c>
      <c r="AB485" s="60">
        <v>129395056000</v>
      </c>
      <c r="AC485" s="60">
        <v>149353230000</v>
      </c>
      <c r="AD485" s="60">
        <v>9.5399999999999991</v>
      </c>
      <c r="AE485" s="60">
        <v>122313900000</v>
      </c>
      <c r="AF485" s="60">
        <v>7.54</v>
      </c>
      <c r="AG485" s="60" t="s">
        <v>1842</v>
      </c>
      <c r="AH485" s="60" t="s">
        <v>544</v>
      </c>
      <c r="AI485" s="60">
        <v>13910427000</v>
      </c>
      <c r="AJ485" s="60">
        <v>5890361000</v>
      </c>
      <c r="AK485" s="60">
        <v>9.33</v>
      </c>
      <c r="AL485" s="60">
        <v>117191343000</v>
      </c>
      <c r="AM485" s="60">
        <v>5784189000</v>
      </c>
      <c r="AN485" s="60">
        <v>4667825000</v>
      </c>
      <c r="AO485" s="60">
        <v>1932511000</v>
      </c>
      <c r="AP485" s="60">
        <v>12791099000</v>
      </c>
      <c r="AQ485" s="60">
        <v>149353230000</v>
      </c>
      <c r="AR485" s="60">
        <v>3.42</v>
      </c>
      <c r="AS485" s="60">
        <v>12836380000</v>
      </c>
      <c r="AT485" s="60">
        <v>203555000</v>
      </c>
      <c r="AU485" s="85">
        <v>105239</v>
      </c>
      <c r="AV485" s="60" t="s">
        <v>544</v>
      </c>
      <c r="AW485" s="60" t="s">
        <v>544</v>
      </c>
      <c r="AX485" s="60">
        <v>345000</v>
      </c>
      <c r="AY485" s="60">
        <v>128204261000</v>
      </c>
      <c r="AZ485" s="60">
        <v>13697126000</v>
      </c>
      <c r="BA485" s="60">
        <v>5001000</v>
      </c>
      <c r="BB485" s="60" t="s">
        <v>1808</v>
      </c>
      <c r="BC485" s="60">
        <v>145832380000</v>
      </c>
      <c r="BD485" s="60">
        <v>9283000000</v>
      </c>
      <c r="BE485" s="60" t="s">
        <v>544</v>
      </c>
      <c r="BF485" s="60" t="s">
        <v>544</v>
      </c>
      <c r="BG485" s="60" t="s">
        <v>544</v>
      </c>
      <c r="BH485" s="60">
        <v>128412817000</v>
      </c>
      <c r="BI485" s="60">
        <v>2748365000</v>
      </c>
      <c r="BJ485" s="60" t="s">
        <v>544</v>
      </c>
      <c r="BK485" s="60">
        <v>5331058000</v>
      </c>
      <c r="BL485" s="85" t="s">
        <v>544</v>
      </c>
      <c r="BM485" s="60" t="s">
        <v>544</v>
      </c>
      <c r="BN485" s="60">
        <v>1051118000</v>
      </c>
      <c r="BO485" s="60">
        <v>142675338000</v>
      </c>
      <c r="BP485" s="60">
        <v>119129817000</v>
      </c>
      <c r="BQ485" s="60">
        <v>9331039000</v>
      </c>
      <c r="BR485" s="60" t="s">
        <v>544</v>
      </c>
      <c r="BS485" s="60">
        <v>1919453000</v>
      </c>
      <c r="BT485" s="60" t="s">
        <v>544</v>
      </c>
      <c r="BU485" s="60">
        <v>17573702000</v>
      </c>
      <c r="BV485" s="60" t="s">
        <v>544</v>
      </c>
      <c r="BW485" s="60">
        <v>5001000</v>
      </c>
      <c r="BX485" s="60">
        <v>13910427000</v>
      </c>
      <c r="BY485" s="60" t="s">
        <v>544</v>
      </c>
      <c r="BZ485" s="60" t="s">
        <v>544</v>
      </c>
      <c r="CA485" s="60" t="s">
        <v>544</v>
      </c>
      <c r="CB485" s="60" t="s">
        <v>1898</v>
      </c>
      <c r="CC485" s="60">
        <v>3916492000</v>
      </c>
      <c r="CD485" s="60">
        <v>277275000</v>
      </c>
      <c r="CE485" s="60">
        <v>3466808000</v>
      </c>
      <c r="CF485" s="60">
        <v>12791099000</v>
      </c>
      <c r="CG485" s="60">
        <v>859312000</v>
      </c>
      <c r="CH485" s="60">
        <v>4042441000</v>
      </c>
      <c r="CI485" s="60" t="s">
        <v>1143</v>
      </c>
      <c r="CJ485" s="60">
        <v>10.75</v>
      </c>
      <c r="CK485" s="60">
        <v>18433014000</v>
      </c>
      <c r="CL485" s="60" t="s">
        <v>544</v>
      </c>
      <c r="CM485" s="85">
        <v>1139670</v>
      </c>
      <c r="CN485" s="60">
        <v>1000</v>
      </c>
      <c r="CO485" s="60">
        <v>2748365000</v>
      </c>
      <c r="CP485" s="60">
        <v>14816307000</v>
      </c>
      <c r="CQ485" s="60">
        <v>112624604000</v>
      </c>
      <c r="CR485" s="60" t="s">
        <v>544</v>
      </c>
      <c r="CS485" s="60">
        <v>1000</v>
      </c>
      <c r="CT485" s="60">
        <v>1433941000</v>
      </c>
      <c r="CU485" s="60">
        <v>3897117000</v>
      </c>
      <c r="CV485" s="60">
        <v>3466808000</v>
      </c>
      <c r="CW485" s="60">
        <v>5331058000</v>
      </c>
      <c r="CX485" s="60">
        <v>13765189000</v>
      </c>
      <c r="CY485" s="60">
        <v>10.75</v>
      </c>
      <c r="CZ485" s="60">
        <f t="shared" si="14"/>
        <v>1</v>
      </c>
      <c r="DA485" s="60" t="str">
        <f t="shared" si="15"/>
        <v>N: parent data from row 486</v>
      </c>
    </row>
    <row r="486" spans="1:105">
      <c r="A486" s="13" t="s">
        <v>1143</v>
      </c>
      <c r="B486" s="13">
        <v>1139670</v>
      </c>
      <c r="C486" s="13">
        <v>2022</v>
      </c>
      <c r="D486" s="13" t="s">
        <v>12</v>
      </c>
      <c r="E486" s="13" t="s">
        <v>13</v>
      </c>
      <c r="F486" s="84" t="s">
        <v>1812</v>
      </c>
      <c r="G486" s="60" t="s">
        <v>1840</v>
      </c>
      <c r="H486" s="60" t="s">
        <v>1827</v>
      </c>
      <c r="I486" s="60" t="s">
        <v>540</v>
      </c>
      <c r="J486" s="60" t="s">
        <v>1143</v>
      </c>
      <c r="K486" s="85">
        <v>1139670</v>
      </c>
      <c r="L486" s="60">
        <v>131628069000</v>
      </c>
      <c r="M486" s="60">
        <v>131628069000</v>
      </c>
      <c r="N486" s="60">
        <v>3256727000</v>
      </c>
      <c r="O486" s="60">
        <v>2368827000</v>
      </c>
      <c r="P486" s="60">
        <v>-1.1100000000000001</v>
      </c>
      <c r="Q486" s="60" t="s">
        <v>544</v>
      </c>
      <c r="R486" s="85">
        <v>19283</v>
      </c>
      <c r="S486" s="85" t="s">
        <v>544</v>
      </c>
      <c r="T486" s="60">
        <v>161769000</v>
      </c>
      <c r="U486" s="60" t="s">
        <v>544</v>
      </c>
      <c r="V486" s="60" t="s">
        <v>544</v>
      </c>
      <c r="W486" s="60" t="s">
        <v>1841</v>
      </c>
      <c r="X486" s="60">
        <v>11502996000</v>
      </c>
      <c r="Y486" s="60">
        <v>91733353000</v>
      </c>
      <c r="Z486" s="60">
        <v>29.96</v>
      </c>
      <c r="AA486" s="60">
        <v>3814730000</v>
      </c>
      <c r="AB486" s="60">
        <v>114160446000</v>
      </c>
      <c r="AC486" s="60">
        <v>131628069000</v>
      </c>
      <c r="AD486" s="60">
        <v>12.66</v>
      </c>
      <c r="AE486" s="60">
        <v>108257865000</v>
      </c>
      <c r="AF486" s="60">
        <v>6.73</v>
      </c>
      <c r="AG486" s="60" t="s">
        <v>1842</v>
      </c>
      <c r="AH486" s="60" t="s">
        <v>544</v>
      </c>
      <c r="AI486" s="60">
        <v>16284977000</v>
      </c>
      <c r="AJ486" s="60">
        <v>3641268000</v>
      </c>
      <c r="AK486" s="60">
        <v>8.9700000000000006</v>
      </c>
      <c r="AL486" s="60">
        <v>95548083000</v>
      </c>
      <c r="AM486" s="60">
        <v>5154117000</v>
      </c>
      <c r="AN486" s="60">
        <v>1842655000</v>
      </c>
      <c r="AO486" s="60">
        <v>1470641000</v>
      </c>
      <c r="AP486" s="60">
        <v>13534487000</v>
      </c>
      <c r="AQ486" s="60">
        <v>131628069000</v>
      </c>
      <c r="AR486" s="60">
        <v>2.9</v>
      </c>
      <c r="AS486" s="60">
        <v>13873564000</v>
      </c>
      <c r="AT486" s="60">
        <v>220673000</v>
      </c>
      <c r="AU486" s="85">
        <v>1139670</v>
      </c>
      <c r="AV486" s="60" t="s">
        <v>544</v>
      </c>
      <c r="AW486" s="60" t="s">
        <v>544</v>
      </c>
      <c r="AX486" s="60" t="s">
        <v>544</v>
      </c>
      <c r="AY486" s="60">
        <v>111899133000</v>
      </c>
      <c r="AZ486" s="60">
        <v>12289974000</v>
      </c>
      <c r="BA486" s="60" t="s">
        <v>544</v>
      </c>
      <c r="BB486" s="60" t="s">
        <v>1808</v>
      </c>
      <c r="BC486" s="60">
        <v>128679557000</v>
      </c>
      <c r="BD486" s="60">
        <v>7374000000</v>
      </c>
      <c r="BE486" s="60" t="s">
        <v>544</v>
      </c>
      <c r="BF486" s="60" t="s">
        <v>544</v>
      </c>
      <c r="BG486" s="60">
        <v>1902000</v>
      </c>
      <c r="BH486" s="60">
        <v>112119806000</v>
      </c>
      <c r="BI486" s="60">
        <v>4141360000</v>
      </c>
      <c r="BJ486" s="60" t="s">
        <v>544</v>
      </c>
      <c r="BK486" s="60">
        <v>5211308000</v>
      </c>
      <c r="BL486" s="85" t="s">
        <v>2435</v>
      </c>
      <c r="BM486" s="60" t="s">
        <v>2436</v>
      </c>
      <c r="BN486" s="60">
        <v>1809397000</v>
      </c>
      <c r="BO486" s="60">
        <v>124837836000</v>
      </c>
      <c r="BP486" s="60">
        <v>104745806000</v>
      </c>
      <c r="BQ486" s="60">
        <v>7385652000</v>
      </c>
      <c r="BR486" s="60" t="s">
        <v>544</v>
      </c>
      <c r="BS486" s="60">
        <v>2617773000</v>
      </c>
      <c r="BT486" s="60" t="s">
        <v>544</v>
      </c>
      <c r="BU486" s="60">
        <v>12983710000</v>
      </c>
      <c r="BV486" s="60" t="s">
        <v>544</v>
      </c>
      <c r="BW486" s="60" t="s">
        <v>544</v>
      </c>
      <c r="BX486" s="60">
        <v>15229107000</v>
      </c>
      <c r="BY486" s="60" t="s">
        <v>544</v>
      </c>
      <c r="BZ486" s="60" t="s">
        <v>544</v>
      </c>
      <c r="CA486" s="60" t="s">
        <v>544</v>
      </c>
      <c r="CB486" s="60" t="s">
        <v>1898</v>
      </c>
      <c r="CC486" s="60">
        <v>1235200000</v>
      </c>
      <c r="CD486" s="60">
        <v>442895000</v>
      </c>
      <c r="CE486" s="60">
        <v>5741558000</v>
      </c>
      <c r="CF486" s="60">
        <v>13534487000</v>
      </c>
      <c r="CG486" s="60">
        <v>361941000</v>
      </c>
      <c r="CH486" s="60">
        <v>1816307000</v>
      </c>
      <c r="CI486" s="60" t="s">
        <v>1143</v>
      </c>
      <c r="CJ486" s="60">
        <v>14.27</v>
      </c>
      <c r="CK486" s="60">
        <v>13345651000</v>
      </c>
      <c r="CL486" s="60" t="s">
        <v>544</v>
      </c>
      <c r="CM486" s="85">
        <v>1139670</v>
      </c>
      <c r="CN486" s="60">
        <v>-216664000</v>
      </c>
      <c r="CO486" s="60">
        <v>4141360000</v>
      </c>
      <c r="CP486" s="60">
        <v>13312393000</v>
      </c>
      <c r="CQ486" s="60">
        <v>91733353000</v>
      </c>
      <c r="CR486" s="60" t="s">
        <v>544</v>
      </c>
      <c r="CS486" s="60">
        <v>-216664000</v>
      </c>
      <c r="CT486" s="60">
        <v>2197208000</v>
      </c>
      <c r="CU486" s="60">
        <v>3014100000</v>
      </c>
      <c r="CV486" s="60">
        <v>5741558000</v>
      </c>
      <c r="CW486" s="60">
        <v>5211308000</v>
      </c>
      <c r="CX486" s="60">
        <v>11502996000</v>
      </c>
      <c r="CY486" s="60">
        <v>13.34</v>
      </c>
      <c r="CZ486" s="60">
        <f t="shared" si="14"/>
        <v>1</v>
      </c>
      <c r="DA486" s="60" t="str">
        <f t="shared" si="15"/>
        <v>Y</v>
      </c>
    </row>
    <row r="487" spans="1:105">
      <c r="A487" s="13" t="s">
        <v>1143</v>
      </c>
      <c r="B487" s="13">
        <v>1139670</v>
      </c>
      <c r="C487" s="13">
        <v>2023</v>
      </c>
      <c r="D487" s="13" t="s">
        <v>12</v>
      </c>
      <c r="E487" s="13" t="s">
        <v>13</v>
      </c>
      <c r="F487" s="84" t="s">
        <v>1804</v>
      </c>
      <c r="G487" s="60" t="s">
        <v>1840</v>
      </c>
      <c r="H487" s="60" t="s">
        <v>1827</v>
      </c>
      <c r="I487" s="60" t="s">
        <v>540</v>
      </c>
      <c r="J487" s="60" t="s">
        <v>1143</v>
      </c>
      <c r="K487" s="85">
        <v>1139670</v>
      </c>
      <c r="L487" s="60">
        <v>151522372000</v>
      </c>
      <c r="M487" s="60">
        <v>151522372000</v>
      </c>
      <c r="N487" s="60">
        <v>4396447000</v>
      </c>
      <c r="O487" s="60">
        <v>6019441000</v>
      </c>
      <c r="P487" s="60">
        <v>-0.62</v>
      </c>
      <c r="Q487" s="60" t="s">
        <v>544</v>
      </c>
      <c r="R487" s="85">
        <v>19933</v>
      </c>
      <c r="S487" s="85" t="s">
        <v>544</v>
      </c>
      <c r="T487" s="60">
        <v>148119000</v>
      </c>
      <c r="U487" s="60" t="s">
        <v>544</v>
      </c>
      <c r="V487" s="60" t="s">
        <v>544</v>
      </c>
      <c r="W487" s="60" t="s">
        <v>1841</v>
      </c>
      <c r="X487" s="60">
        <v>13811441000</v>
      </c>
      <c r="Y487" s="60">
        <v>109046198000</v>
      </c>
      <c r="Z487" s="60">
        <v>20.100000000000001</v>
      </c>
      <c r="AA487" s="60">
        <v>5000993000</v>
      </c>
      <c r="AB487" s="60">
        <v>130882969000</v>
      </c>
      <c r="AC487" s="60">
        <v>151522372000</v>
      </c>
      <c r="AD487" s="60">
        <v>10.73</v>
      </c>
      <c r="AE487" s="60">
        <v>122313900000</v>
      </c>
      <c r="AF487" s="60">
        <v>7.71</v>
      </c>
      <c r="AG487" s="60" t="s">
        <v>1842</v>
      </c>
      <c r="AH487" s="60" t="s">
        <v>544</v>
      </c>
      <c r="AI487" s="60">
        <v>15871643000</v>
      </c>
      <c r="AJ487" s="60">
        <v>5890361000</v>
      </c>
      <c r="AK487" s="60">
        <v>9.31</v>
      </c>
      <c r="AL487" s="60">
        <v>114047191000</v>
      </c>
      <c r="AM487" s="60">
        <v>6276731000</v>
      </c>
      <c r="AN487" s="60">
        <v>4654350000</v>
      </c>
      <c r="AO487" s="60">
        <v>2022582000</v>
      </c>
      <c r="AP487" s="60">
        <v>13772041000</v>
      </c>
      <c r="AQ487" s="60">
        <v>151522372000</v>
      </c>
      <c r="AR487" s="60">
        <v>3.42</v>
      </c>
      <c r="AS487" s="60">
        <v>13997526000</v>
      </c>
      <c r="AT487" s="60">
        <v>204529000</v>
      </c>
      <c r="AU487" s="85">
        <v>1139670</v>
      </c>
      <c r="AV487" s="60" t="s">
        <v>544</v>
      </c>
      <c r="AW487" s="60" t="s">
        <v>544</v>
      </c>
      <c r="AX487" s="60">
        <v>345000</v>
      </c>
      <c r="AY487" s="60">
        <v>128204261000</v>
      </c>
      <c r="AZ487" s="60">
        <v>13698010000</v>
      </c>
      <c r="BA487" s="60">
        <v>5001000</v>
      </c>
      <c r="BB487" s="60" t="s">
        <v>1808</v>
      </c>
      <c r="BC487" s="60">
        <v>147883609000</v>
      </c>
      <c r="BD487" s="60">
        <v>9283000000</v>
      </c>
      <c r="BE487" s="60" t="s">
        <v>544</v>
      </c>
      <c r="BF487" s="60" t="s">
        <v>544</v>
      </c>
      <c r="BG487" s="60">
        <v>2278000</v>
      </c>
      <c r="BH487" s="60">
        <v>128413791000</v>
      </c>
      <c r="BI487" s="60">
        <v>3038789000</v>
      </c>
      <c r="BJ487" s="60" t="s">
        <v>544</v>
      </c>
      <c r="BK487" s="60">
        <v>6062366000</v>
      </c>
      <c r="BL487" s="85" t="s">
        <v>2435</v>
      </c>
      <c r="BM487" s="60" t="s">
        <v>2436</v>
      </c>
      <c r="BN487" s="60">
        <v>2095033000</v>
      </c>
      <c r="BO487" s="60">
        <v>143025087000</v>
      </c>
      <c r="BP487" s="60">
        <v>119130791000</v>
      </c>
      <c r="BQ487" s="60">
        <v>9663356000</v>
      </c>
      <c r="BR487" s="60" t="s">
        <v>544</v>
      </c>
      <c r="BS487" s="60">
        <v>3131850000</v>
      </c>
      <c r="BT487" s="60" t="s">
        <v>544</v>
      </c>
      <c r="BU487" s="60">
        <v>17573811000</v>
      </c>
      <c r="BV487" s="60" t="s">
        <v>544</v>
      </c>
      <c r="BW487" s="60">
        <v>5001000</v>
      </c>
      <c r="BX487" s="60">
        <v>14815773000</v>
      </c>
      <c r="BY487" s="60" t="s">
        <v>544</v>
      </c>
      <c r="BZ487" s="60" t="s">
        <v>544</v>
      </c>
      <c r="CA487" s="60" t="s">
        <v>544</v>
      </c>
      <c r="CB487" s="60" t="s">
        <v>1898</v>
      </c>
      <c r="CC487" s="60">
        <v>3794392000</v>
      </c>
      <c r="CD487" s="60">
        <v>432094000</v>
      </c>
      <c r="CE487" s="60">
        <v>3825667000</v>
      </c>
      <c r="CF487" s="60">
        <v>13772041000</v>
      </c>
      <c r="CG487" s="60">
        <v>891980000</v>
      </c>
      <c r="CH487" s="60">
        <v>4042441000</v>
      </c>
      <c r="CI487" s="60" t="s">
        <v>1143</v>
      </c>
      <c r="CJ487" s="60">
        <v>12.13</v>
      </c>
      <c r="CK487" s="60">
        <v>18465791000</v>
      </c>
      <c r="CL487" s="60" t="s">
        <v>544</v>
      </c>
      <c r="CM487" s="85">
        <v>1139670</v>
      </c>
      <c r="CN487" s="60">
        <v>-5299000</v>
      </c>
      <c r="CO487" s="60">
        <v>3038789000</v>
      </c>
      <c r="CP487" s="60">
        <v>15906474000</v>
      </c>
      <c r="CQ487" s="60">
        <v>109046198000</v>
      </c>
      <c r="CR487" s="60" t="s">
        <v>544</v>
      </c>
      <c r="CS487" s="60">
        <v>-5299000</v>
      </c>
      <c r="CT487" s="60">
        <v>2500766000</v>
      </c>
      <c r="CU487" s="60">
        <v>3561600000</v>
      </c>
      <c r="CV487" s="60">
        <v>3825667000</v>
      </c>
      <c r="CW487" s="60">
        <v>6062366000</v>
      </c>
      <c r="CX487" s="60">
        <v>13811441000</v>
      </c>
      <c r="CY487" s="60">
        <v>11.32</v>
      </c>
      <c r="CZ487" s="60">
        <f t="shared" si="14"/>
        <v>1</v>
      </c>
      <c r="DA487" s="60" t="str">
        <f t="shared" si="15"/>
        <v>Y</v>
      </c>
    </row>
    <row r="488" spans="1:105">
      <c r="A488" s="13" t="s">
        <v>1144</v>
      </c>
      <c r="B488" s="13">
        <v>115071</v>
      </c>
      <c r="C488" s="13">
        <v>2022</v>
      </c>
      <c r="D488" s="13" t="s">
        <v>1</v>
      </c>
      <c r="E488" s="13" t="s">
        <v>13</v>
      </c>
      <c r="F488" s="84" t="s">
        <v>1812</v>
      </c>
      <c r="G488" s="60" t="s">
        <v>2437</v>
      </c>
      <c r="H488" s="60" t="s">
        <v>547</v>
      </c>
      <c r="I488" s="60" t="s">
        <v>2439</v>
      </c>
      <c r="J488" s="60" t="s">
        <v>1144</v>
      </c>
      <c r="K488" s="85">
        <v>115071</v>
      </c>
      <c r="L488" s="60">
        <v>97645000000</v>
      </c>
      <c r="M488" s="60">
        <v>26825549448.081501</v>
      </c>
      <c r="N488" s="60">
        <v>1087170329.5703001</v>
      </c>
      <c r="O488" s="60">
        <v>266401098.8766</v>
      </c>
      <c r="P488" s="60">
        <v>-0.28000000000000003</v>
      </c>
      <c r="Q488" s="60">
        <v>62335164.829400003</v>
      </c>
      <c r="R488" s="85" t="s">
        <v>544</v>
      </c>
      <c r="S488" s="85">
        <v>27</v>
      </c>
      <c r="T488" s="60">
        <v>7654230768.5265999</v>
      </c>
      <c r="U488" s="60">
        <v>1132747252.6429999</v>
      </c>
      <c r="V488" s="60">
        <v>5601978021.4625998</v>
      </c>
      <c r="W488" s="60" t="s">
        <v>2440</v>
      </c>
      <c r="X488" s="60">
        <v>648653846.09420002</v>
      </c>
      <c r="Y488" s="60">
        <v>13771895603.128599</v>
      </c>
      <c r="Z488" s="60">
        <v>7.59</v>
      </c>
      <c r="AA488" s="60">
        <v>3127802197.5144</v>
      </c>
      <c r="AB488" s="60">
        <v>20102939558.590099</v>
      </c>
      <c r="AC488" s="60">
        <v>26825549448.081501</v>
      </c>
      <c r="AD488" s="60" t="s">
        <v>544</v>
      </c>
      <c r="AE488" s="60">
        <v>2000576922.8929</v>
      </c>
      <c r="AF488" s="60">
        <v>10.19</v>
      </c>
      <c r="AG488" s="60" t="s">
        <v>2441</v>
      </c>
      <c r="AH488" s="60" t="s">
        <v>544</v>
      </c>
      <c r="AI488" s="60">
        <v>3777142856.7954001</v>
      </c>
      <c r="AJ488" s="60" t="s">
        <v>544</v>
      </c>
      <c r="AK488" s="60">
        <v>2.59</v>
      </c>
      <c r="AL488" s="60">
        <v>19057362635.609402</v>
      </c>
      <c r="AM488" s="60">
        <v>505329670.28320003</v>
      </c>
      <c r="AN488" s="60">
        <v>445824175.78320003</v>
      </c>
      <c r="AO488" s="60">
        <v>1472664835.0294001</v>
      </c>
      <c r="AP488" s="60">
        <v>2768901098.6464</v>
      </c>
      <c r="AQ488" s="60">
        <v>26825549448.081501</v>
      </c>
      <c r="AR488" s="60">
        <v>6.43</v>
      </c>
      <c r="AS488" s="60">
        <v>2825549450.2895002</v>
      </c>
      <c r="AT488" s="60">
        <v>8166813186.0618</v>
      </c>
      <c r="AU488" s="85">
        <v>115071</v>
      </c>
      <c r="AV488" s="60" t="s">
        <v>544</v>
      </c>
      <c r="AW488" s="60" t="s">
        <v>544</v>
      </c>
      <c r="AX488" s="60">
        <v>24203296.701099999</v>
      </c>
      <c r="AY488" s="60">
        <v>2000576922.8929</v>
      </c>
      <c r="AZ488" s="60">
        <v>6858214285.0832996</v>
      </c>
      <c r="BA488" s="60">
        <v>1132747252.6429999</v>
      </c>
      <c r="BB488" s="60" t="s">
        <v>1808</v>
      </c>
      <c r="BC488" s="60" t="s">
        <v>544</v>
      </c>
      <c r="BD488" s="60">
        <v>946346153.75909996</v>
      </c>
      <c r="BE488" s="60" t="s">
        <v>544</v>
      </c>
      <c r="BF488" s="60" t="s">
        <v>544</v>
      </c>
      <c r="BG488" s="60">
        <v>101950549.4412</v>
      </c>
      <c r="BH488" s="60">
        <v>16902115383.0604</v>
      </c>
      <c r="BI488" s="60">
        <v>126648351.6367</v>
      </c>
      <c r="BJ488" s="60">
        <v>5601978021.4625998</v>
      </c>
      <c r="BK488" s="60">
        <v>245576923.05430001</v>
      </c>
      <c r="BL488" s="85" t="s">
        <v>2442</v>
      </c>
      <c r="BM488" s="60" t="s">
        <v>2443</v>
      </c>
      <c r="BN488" s="60">
        <v>150412087.89829999</v>
      </c>
      <c r="BO488" s="60">
        <v>25038351646.0481</v>
      </c>
      <c r="BP488" s="60">
        <v>15955769229.3013</v>
      </c>
      <c r="BQ488" s="60">
        <v>1911675824</v>
      </c>
      <c r="BR488" s="60" t="s">
        <v>544</v>
      </c>
      <c r="BS488" s="60">
        <v>81895604.388099998</v>
      </c>
      <c r="BT488" s="60">
        <v>96923076.914199993</v>
      </c>
      <c r="BU488" s="60">
        <v>805549450.47529995</v>
      </c>
      <c r="BV488" s="60" t="s">
        <v>544</v>
      </c>
      <c r="BW488" s="60">
        <v>1375384615.2581</v>
      </c>
      <c r="BX488" s="60">
        <v>2678241757.9954</v>
      </c>
      <c r="BY488" s="60" t="s">
        <v>544</v>
      </c>
      <c r="BZ488" s="60">
        <v>-3296703.2963999999</v>
      </c>
      <c r="CA488" s="60">
        <v>-4478021.9775999999</v>
      </c>
      <c r="CB488" s="60" t="s">
        <v>1958</v>
      </c>
      <c r="CC488" s="60">
        <v>264065934.04159999</v>
      </c>
      <c r="CD488" s="60">
        <v>182582417.56560001</v>
      </c>
      <c r="CE488" s="60">
        <v>223543956.02340001</v>
      </c>
      <c r="CF488" s="60">
        <v>2768901098.6464</v>
      </c>
      <c r="CG488" s="60">
        <v>278296703.27109998</v>
      </c>
      <c r="CH488" s="60">
        <v>228104395.58340001</v>
      </c>
      <c r="CI488" s="60" t="s">
        <v>1144</v>
      </c>
      <c r="CJ488" s="60">
        <v>18.79</v>
      </c>
      <c r="CK488" s="60">
        <v>1094478021.8773</v>
      </c>
      <c r="CL488" s="60">
        <v>201.47</v>
      </c>
      <c r="CM488" s="85">
        <v>115071</v>
      </c>
      <c r="CN488" s="60">
        <v>-384615.38459999999</v>
      </c>
      <c r="CO488" s="60">
        <v>126648351.6367</v>
      </c>
      <c r="CP488" s="60">
        <v>799065933.99240005</v>
      </c>
      <c r="CQ488" s="60">
        <v>13771895603.128599</v>
      </c>
      <c r="CR488" s="60">
        <v>10631868.130899999</v>
      </c>
      <c r="CS488" s="60">
        <v>-384615.38459999999</v>
      </c>
      <c r="CT488" s="60">
        <v>141868131.85510001</v>
      </c>
      <c r="CU488" s="60">
        <v>103708791.19930001</v>
      </c>
      <c r="CV488" s="60">
        <v>223543956.02340001</v>
      </c>
      <c r="CW488" s="60">
        <v>245576923.05430001</v>
      </c>
      <c r="CX488" s="60">
        <v>648653846.09420002</v>
      </c>
      <c r="CY488" s="60">
        <v>13.32</v>
      </c>
      <c r="CZ488" s="60">
        <f t="shared" si="14"/>
        <v>3.6400000003348798</v>
      </c>
      <c r="DA488" s="60" t="str">
        <f t="shared" si="15"/>
        <v>Y</v>
      </c>
    </row>
    <row r="489" spans="1:105">
      <c r="A489" s="13" t="s">
        <v>1144</v>
      </c>
      <c r="B489" s="13">
        <v>115071</v>
      </c>
      <c r="C489" s="13">
        <v>2023</v>
      </c>
      <c r="D489" s="13" t="s">
        <v>1</v>
      </c>
      <c r="E489" s="13" t="s">
        <v>13</v>
      </c>
      <c r="F489" s="84" t="s">
        <v>1804</v>
      </c>
      <c r="G489" s="60" t="s">
        <v>2437</v>
      </c>
      <c r="H489" s="60" t="s">
        <v>2438</v>
      </c>
      <c r="I489" s="60" t="s">
        <v>2439</v>
      </c>
      <c r="J489" s="60" t="s">
        <v>1144</v>
      </c>
      <c r="K489" s="85">
        <v>115071</v>
      </c>
      <c r="L489" s="60">
        <v>101255200000</v>
      </c>
      <c r="M489" s="60">
        <v>27817362634.803398</v>
      </c>
      <c r="N489" s="60">
        <v>1249972527.3575001</v>
      </c>
      <c r="O489" s="60">
        <v>245164835.14230001</v>
      </c>
      <c r="P489" s="60">
        <v>-0.06</v>
      </c>
      <c r="Q489" s="60">
        <v>61153846.148199998</v>
      </c>
      <c r="R489" s="85" t="s">
        <v>544</v>
      </c>
      <c r="S489" s="85">
        <v>26</v>
      </c>
      <c r="T489" s="60">
        <v>8377087911.3171997</v>
      </c>
      <c r="U489" s="60">
        <v>202362637.34400001</v>
      </c>
      <c r="V489" s="60">
        <v>5874368131.3276997</v>
      </c>
      <c r="W489" s="60" t="s">
        <v>2440</v>
      </c>
      <c r="X489" s="60">
        <v>600934065.87880003</v>
      </c>
      <c r="Y489" s="60">
        <v>14168351647.048201</v>
      </c>
      <c r="Z489" s="60">
        <v>7.55</v>
      </c>
      <c r="AA489" s="60">
        <v>3324560439.2546</v>
      </c>
      <c r="AB489" s="60">
        <v>21454395602.421799</v>
      </c>
      <c r="AC489" s="60">
        <v>27817362634.803398</v>
      </c>
      <c r="AD489" s="60" t="s">
        <v>544</v>
      </c>
      <c r="AE489" s="60">
        <v>2081263736.0723</v>
      </c>
      <c r="AF489" s="60">
        <v>7.1</v>
      </c>
      <c r="AG489" s="60" t="s">
        <v>2441</v>
      </c>
      <c r="AH489" s="60" t="s">
        <v>544</v>
      </c>
      <c r="AI489" s="60">
        <v>3883076922.7196999</v>
      </c>
      <c r="AJ489" s="60" t="s">
        <v>544</v>
      </c>
      <c r="AK489" s="60">
        <v>2.39</v>
      </c>
      <c r="AL489" s="60">
        <v>20736565932.158199</v>
      </c>
      <c r="AM489" s="60">
        <v>465549450.50660002</v>
      </c>
      <c r="AN489" s="60">
        <v>953324175.73650002</v>
      </c>
      <c r="AO489" s="60">
        <v>1449258241.6249001</v>
      </c>
      <c r="AP489" s="60">
        <v>2869230768.9668002</v>
      </c>
      <c r="AQ489" s="60">
        <v>27817362634.803398</v>
      </c>
      <c r="AR489" s="60">
        <v>7.36</v>
      </c>
      <c r="AS489" s="60">
        <v>2915576922.8087001</v>
      </c>
      <c r="AT489" s="60">
        <v>8580412087.1226997</v>
      </c>
      <c r="AU489" s="85">
        <v>115071</v>
      </c>
      <c r="AV489" s="60" t="s">
        <v>544</v>
      </c>
      <c r="AW489" s="60" t="s">
        <v>544</v>
      </c>
      <c r="AX489" s="60">
        <v>24203296.701099999</v>
      </c>
      <c r="AY489" s="60">
        <v>2081263736.0723</v>
      </c>
      <c r="AZ489" s="60">
        <v>8347829669.5616999</v>
      </c>
      <c r="BA489" s="60">
        <v>440796703.25620002</v>
      </c>
      <c r="BB489" s="60" t="s">
        <v>1808</v>
      </c>
      <c r="BC489" s="60" t="s">
        <v>544</v>
      </c>
      <c r="BD489" s="60">
        <v>1040109890.0142</v>
      </c>
      <c r="BE489" s="60" t="s">
        <v>544</v>
      </c>
      <c r="BF489" s="60" t="s">
        <v>544</v>
      </c>
      <c r="BG489" s="60">
        <v>103406593.3971</v>
      </c>
      <c r="BH489" s="60">
        <v>16976840657.778799</v>
      </c>
      <c r="BI489" s="60">
        <v>221703296.68290001</v>
      </c>
      <c r="BJ489" s="60">
        <v>5874368131.3276997</v>
      </c>
      <c r="BK489" s="60">
        <v>304175824.14780003</v>
      </c>
      <c r="BL489" s="85" t="s">
        <v>2442</v>
      </c>
      <c r="BM489" s="60" t="s">
        <v>2443</v>
      </c>
      <c r="BN489" s="60">
        <v>176126373.61019999</v>
      </c>
      <c r="BO489" s="60">
        <v>25893873623.991402</v>
      </c>
      <c r="BP489" s="60">
        <v>15936730767.764601</v>
      </c>
      <c r="BQ489" s="60">
        <v>1391126373.4984</v>
      </c>
      <c r="BR489" s="60" t="s">
        <v>544</v>
      </c>
      <c r="BS489" s="60">
        <v>279697802.17210001</v>
      </c>
      <c r="BT489" s="60">
        <v>69752747.246299997</v>
      </c>
      <c r="BU489" s="60">
        <v>1101373626.2723</v>
      </c>
      <c r="BV489" s="60" t="s">
        <v>544</v>
      </c>
      <c r="BW489" s="60">
        <v>440796703.25620002</v>
      </c>
      <c r="BX489" s="60">
        <v>2784175823.9197001</v>
      </c>
      <c r="BY489" s="60" t="s">
        <v>544</v>
      </c>
      <c r="BZ489" s="60">
        <v>22884615.3825</v>
      </c>
      <c r="CA489" s="60">
        <v>-109890.1099</v>
      </c>
      <c r="CB489" s="60" t="s">
        <v>1958</v>
      </c>
      <c r="CC489" s="60">
        <v>492692307.64700001</v>
      </c>
      <c r="CD489" s="60">
        <v>170109890.09419999</v>
      </c>
      <c r="CE489" s="60">
        <v>237554945.03310001</v>
      </c>
      <c r="CF489" s="60">
        <v>2869230768.9668002</v>
      </c>
      <c r="CG489" s="60">
        <v>441923076.88239998</v>
      </c>
      <c r="CH489" s="60">
        <v>241895604.3734</v>
      </c>
      <c r="CI489" s="60" t="s">
        <v>1144</v>
      </c>
      <c r="CJ489" s="60">
        <v>18.100000000000001</v>
      </c>
      <c r="CK489" s="60">
        <v>1554258241.6152999</v>
      </c>
      <c r="CL489" s="60">
        <v>142.38</v>
      </c>
      <c r="CM489" s="85">
        <v>115071</v>
      </c>
      <c r="CN489" s="60">
        <v>-3241758.2415</v>
      </c>
      <c r="CO489" s="60">
        <v>221703296.68290001</v>
      </c>
      <c r="CP489" s="60">
        <v>777060439.48899996</v>
      </c>
      <c r="CQ489" s="60">
        <v>14168351647.048201</v>
      </c>
      <c r="CR489" s="60">
        <v>10961538.4605</v>
      </c>
      <c r="CS489" s="60">
        <v>-3241758.2415</v>
      </c>
      <c r="CT489" s="60">
        <v>148489010.9754</v>
      </c>
      <c r="CU489" s="60">
        <v>155686813.17250001</v>
      </c>
      <c r="CV489" s="60">
        <v>237554945.03310001</v>
      </c>
      <c r="CW489" s="60">
        <v>304175824.14780003</v>
      </c>
      <c r="CX489" s="60">
        <v>600934065.87880003</v>
      </c>
      <c r="CY489" s="60">
        <v>12.98</v>
      </c>
      <c r="CZ489" s="60">
        <f t="shared" si="14"/>
        <v>3.6400000003348856</v>
      </c>
      <c r="DA489" s="60" t="str">
        <f t="shared" si="15"/>
        <v>Y</v>
      </c>
    </row>
    <row r="490" spans="1:105">
      <c r="A490" s="13" t="s">
        <v>1146</v>
      </c>
      <c r="B490" s="13">
        <v>107813</v>
      </c>
      <c r="C490" s="13">
        <v>2022</v>
      </c>
      <c r="D490" s="13" t="s">
        <v>1</v>
      </c>
      <c r="E490" s="13" t="s">
        <v>13</v>
      </c>
      <c r="F490" s="84" t="s">
        <v>1812</v>
      </c>
      <c r="G490" s="60" t="s">
        <v>2096</v>
      </c>
      <c r="H490" s="60" t="s">
        <v>1943</v>
      </c>
      <c r="I490" s="60" t="s">
        <v>2098</v>
      </c>
      <c r="J490" s="60" t="s">
        <v>1146</v>
      </c>
      <c r="K490" s="85">
        <v>107813</v>
      </c>
      <c r="L490" s="60">
        <v>288238500000</v>
      </c>
      <c r="M490" s="60">
        <v>78485636486.307602</v>
      </c>
      <c r="N490" s="60">
        <v>3535956432.8980999</v>
      </c>
      <c r="O490" s="60">
        <v>361307011.56739998</v>
      </c>
      <c r="P490" s="60">
        <v>-0.03</v>
      </c>
      <c r="Q490" s="60" t="s">
        <v>544</v>
      </c>
      <c r="R490" s="85" t="s">
        <v>544</v>
      </c>
      <c r="S490" s="85">
        <v>454</v>
      </c>
      <c r="T490" s="60">
        <v>6407896528.1608</v>
      </c>
      <c r="U490" s="60">
        <v>6437957794.3277998</v>
      </c>
      <c r="V490" s="60">
        <v>10380422055.674999</v>
      </c>
      <c r="W490" s="60" t="s">
        <v>2099</v>
      </c>
      <c r="X490" s="60">
        <v>2222083049.6626</v>
      </c>
      <c r="Y490" s="60">
        <v>54087651462.823402</v>
      </c>
      <c r="Z490" s="60">
        <v>16.329999999999998</v>
      </c>
      <c r="AA490" s="60" t="s">
        <v>544</v>
      </c>
      <c r="AB490" s="60">
        <v>63059577943.296898</v>
      </c>
      <c r="AC490" s="60">
        <v>78485636486.307602</v>
      </c>
      <c r="AD490" s="60">
        <v>12.6</v>
      </c>
      <c r="AE490" s="60">
        <v>7832620830.3872995</v>
      </c>
      <c r="AF490" s="60">
        <v>8.67</v>
      </c>
      <c r="AG490" s="60" t="s">
        <v>2100</v>
      </c>
      <c r="AH490" s="60" t="s">
        <v>544</v>
      </c>
      <c r="AI490" s="60">
        <v>10377481279.6369</v>
      </c>
      <c r="AJ490" s="60">
        <v>6477004765.0557003</v>
      </c>
      <c r="AK490" s="60">
        <v>3.26</v>
      </c>
      <c r="AL490" s="60">
        <v>57575602449.840599</v>
      </c>
      <c r="AM490" s="60">
        <v>2227583390.0300999</v>
      </c>
      <c r="AN490" s="60">
        <v>989598366.22169995</v>
      </c>
      <c r="AO490" s="60">
        <v>7212825050.9541998</v>
      </c>
      <c r="AP490" s="60">
        <v>9723812116.9503002</v>
      </c>
      <c r="AQ490" s="60">
        <v>78485636486.307602</v>
      </c>
      <c r="AR490" s="60">
        <v>6.67</v>
      </c>
      <c r="AS490" s="60">
        <v>9712212389.2446003</v>
      </c>
      <c r="AT490" s="60">
        <v>9886780122.3938999</v>
      </c>
      <c r="AU490" s="85">
        <v>107813</v>
      </c>
      <c r="AV490" s="60" t="s">
        <v>544</v>
      </c>
      <c r="AW490" s="60" t="s">
        <v>544</v>
      </c>
      <c r="AX490" s="60" t="s">
        <v>544</v>
      </c>
      <c r="AY490" s="60">
        <v>14309625595.443001</v>
      </c>
      <c r="AZ490" s="60">
        <v>14500530973.248301</v>
      </c>
      <c r="BA490" s="60">
        <v>18475724982.723</v>
      </c>
      <c r="BB490" s="60" t="s">
        <v>1808</v>
      </c>
      <c r="BC490" s="60">
        <v>82222409801.435699</v>
      </c>
      <c r="BD490" s="60">
        <v>2394254594.9289999</v>
      </c>
      <c r="BE490" s="60">
        <v>14333669162.495001</v>
      </c>
      <c r="BF490" s="60" t="s">
        <v>544</v>
      </c>
      <c r="BG490" s="60">
        <v>341184479.23280001</v>
      </c>
      <c r="BH490" s="60">
        <v>53052552756.234802</v>
      </c>
      <c r="BI490" s="60">
        <v>1409203539.8032999</v>
      </c>
      <c r="BJ490" s="60" t="s">
        <v>544</v>
      </c>
      <c r="BK490" s="60">
        <v>955507147.7062</v>
      </c>
      <c r="BL490" s="85" t="s">
        <v>2444</v>
      </c>
      <c r="BM490" s="60" t="s">
        <v>2445</v>
      </c>
      <c r="BN490" s="60">
        <v>593791695.0223</v>
      </c>
      <c r="BO490" s="60">
        <v>69280408440.1465</v>
      </c>
      <c r="BP490" s="60">
        <v>50658298161.305801</v>
      </c>
      <c r="BQ490" s="60">
        <v>1254431586.0954001</v>
      </c>
      <c r="BR490" s="60" t="s">
        <v>544</v>
      </c>
      <c r="BS490" s="60">
        <v>1457481279.7618001</v>
      </c>
      <c r="BT490" s="60">
        <v>3487950987.0172</v>
      </c>
      <c r="BU490" s="60">
        <v>2580258679.3376002</v>
      </c>
      <c r="BV490" s="60" t="s">
        <v>544</v>
      </c>
      <c r="BW490" s="60">
        <v>28856147038.3979</v>
      </c>
      <c r="BX490" s="60">
        <v>8127161334.1272001</v>
      </c>
      <c r="BY490" s="60" t="s">
        <v>544</v>
      </c>
      <c r="BZ490" s="60">
        <v>2505105.5139000001</v>
      </c>
      <c r="CA490" s="60">
        <v>-68563648.739700004</v>
      </c>
      <c r="CB490" s="60" t="s">
        <v>1979</v>
      </c>
      <c r="CC490" s="60">
        <v>189652825.04840001</v>
      </c>
      <c r="CD490" s="60">
        <v>496392103.4648</v>
      </c>
      <c r="CE490" s="60">
        <v>1533315180.3734</v>
      </c>
      <c r="CF490" s="60">
        <v>9723812116.9503002</v>
      </c>
      <c r="CG490" s="60">
        <v>616147038.79330003</v>
      </c>
      <c r="CH490" s="60">
        <v>363458134.78049999</v>
      </c>
      <c r="CI490" s="60" t="s">
        <v>1146</v>
      </c>
      <c r="CJ490" s="60">
        <v>16.5</v>
      </c>
      <c r="CK490" s="60">
        <v>3211681415.8842001</v>
      </c>
      <c r="CL490" s="60">
        <v>150.4</v>
      </c>
      <c r="CM490" s="85">
        <v>107813</v>
      </c>
      <c r="CN490" s="60" t="s">
        <v>544</v>
      </c>
      <c r="CO490" s="60">
        <v>1409203539.8032999</v>
      </c>
      <c r="CP490" s="60">
        <v>2815874744.6848998</v>
      </c>
      <c r="CQ490" s="60">
        <v>54087651462.823402</v>
      </c>
      <c r="CR490" s="60">
        <v>15275697.7534</v>
      </c>
      <c r="CS490" s="60" t="s">
        <v>544</v>
      </c>
      <c r="CT490" s="60">
        <v>431068754.24860001</v>
      </c>
      <c r="CU490" s="60">
        <v>524438393.4576</v>
      </c>
      <c r="CV490" s="60">
        <v>1533315180.3734</v>
      </c>
      <c r="CW490" s="60">
        <v>955507147.7062</v>
      </c>
      <c r="CX490" s="60">
        <v>2222083049.6626</v>
      </c>
      <c r="CY490" s="60">
        <v>12.9</v>
      </c>
      <c r="CZ490" s="60">
        <f t="shared" si="14"/>
        <v>3.6725000000514147</v>
      </c>
      <c r="DA490" s="60" t="str">
        <f t="shared" si="15"/>
        <v>Y</v>
      </c>
    </row>
    <row r="491" spans="1:105">
      <c r="A491" s="13" t="s">
        <v>1146</v>
      </c>
      <c r="B491" s="13">
        <v>107813</v>
      </c>
      <c r="C491" s="13">
        <v>2023</v>
      </c>
      <c r="D491" s="13" t="s">
        <v>1</v>
      </c>
      <c r="E491" s="13" t="s">
        <v>13</v>
      </c>
      <c r="F491" s="84" t="s">
        <v>1804</v>
      </c>
      <c r="G491" s="60" t="s">
        <v>2096</v>
      </c>
      <c r="H491" s="60" t="s">
        <v>1943</v>
      </c>
      <c r="I491" s="60" t="s">
        <v>2098</v>
      </c>
      <c r="J491" s="60" t="s">
        <v>1146</v>
      </c>
      <c r="K491" s="85">
        <v>107813</v>
      </c>
      <c r="L491" s="60">
        <v>314291500000</v>
      </c>
      <c r="M491" s="60">
        <v>85579714090.020401</v>
      </c>
      <c r="N491" s="60">
        <v>3130483321.9439001</v>
      </c>
      <c r="O491" s="60">
        <v>360707964.59670001</v>
      </c>
      <c r="P491" s="60">
        <v>-0.03</v>
      </c>
      <c r="Q491" s="60" t="s">
        <v>544</v>
      </c>
      <c r="R491" s="85" t="s">
        <v>544</v>
      </c>
      <c r="S491" s="85">
        <v>469</v>
      </c>
      <c r="T491" s="60">
        <v>5522532334.8444004</v>
      </c>
      <c r="U491" s="60">
        <v>5996868618.0235996</v>
      </c>
      <c r="V491" s="60">
        <v>9779360108.7807007</v>
      </c>
      <c r="W491" s="60" t="s">
        <v>2099</v>
      </c>
      <c r="X491" s="60">
        <v>2390769230.7357998</v>
      </c>
      <c r="Y491" s="60">
        <v>60464043566.205902</v>
      </c>
      <c r="Z491" s="60">
        <v>19.09</v>
      </c>
      <c r="AA491" s="60" t="s">
        <v>544</v>
      </c>
      <c r="AB491" s="60">
        <v>67698706602.183601</v>
      </c>
      <c r="AC491" s="60">
        <v>85579714090.020401</v>
      </c>
      <c r="AD491" s="60">
        <v>12.1</v>
      </c>
      <c r="AE491" s="60">
        <v>8759564329.3532009</v>
      </c>
      <c r="AF491" s="60">
        <v>4.37</v>
      </c>
      <c r="AG491" s="60" t="s">
        <v>2100</v>
      </c>
      <c r="AH491" s="60" t="s">
        <v>544</v>
      </c>
      <c r="AI491" s="60">
        <v>10916541865.0616</v>
      </c>
      <c r="AJ491" s="60">
        <v>6717712729.6541004</v>
      </c>
      <c r="AK491" s="60">
        <v>3.29</v>
      </c>
      <c r="AL491" s="60">
        <v>63994880870.445099</v>
      </c>
      <c r="AM491" s="60">
        <v>2598611300.1677999</v>
      </c>
      <c r="AN491" s="60">
        <v>2308318584.0384998</v>
      </c>
      <c r="AO491" s="60">
        <v>6540367596.9132004</v>
      </c>
      <c r="AP491" s="60">
        <v>10665704560.776501</v>
      </c>
      <c r="AQ491" s="60">
        <v>85579714090.020401</v>
      </c>
      <c r="AR491" s="60">
        <v>5.52</v>
      </c>
      <c r="AS491" s="60">
        <v>10719264805.840401</v>
      </c>
      <c r="AT491" s="60">
        <v>9987964601.6301003</v>
      </c>
      <c r="AU491" s="85">
        <v>107813</v>
      </c>
      <c r="AV491" s="60" t="s">
        <v>544</v>
      </c>
      <c r="AW491" s="60" t="s">
        <v>544</v>
      </c>
      <c r="AX491" s="60" t="s">
        <v>544</v>
      </c>
      <c r="AY491" s="60">
        <v>15477304288.415001</v>
      </c>
      <c r="AZ491" s="60">
        <v>18793383253.6511</v>
      </c>
      <c r="BA491" s="60">
        <v>21489475833.5998</v>
      </c>
      <c r="BB491" s="60" t="s">
        <v>1808</v>
      </c>
      <c r="BC491" s="60">
        <v>89859115042.989807</v>
      </c>
      <c r="BD491" s="60">
        <v>2424125255.2417998</v>
      </c>
      <c r="BE491" s="60">
        <v>12380040843.938299</v>
      </c>
      <c r="BF491" s="60" t="s">
        <v>544</v>
      </c>
      <c r="BG491" s="60">
        <v>392266848.19059998</v>
      </c>
      <c r="BH491" s="60">
        <v>56734077603.017799</v>
      </c>
      <c r="BI491" s="60">
        <v>1783744043.5421</v>
      </c>
      <c r="BJ491" s="60" t="s">
        <v>544</v>
      </c>
      <c r="BK491" s="60">
        <v>880217835.24979997</v>
      </c>
      <c r="BL491" s="85" t="s">
        <v>2444</v>
      </c>
      <c r="BM491" s="60" t="s">
        <v>2445</v>
      </c>
      <c r="BN491" s="60">
        <v>726997957.78419995</v>
      </c>
      <c r="BO491" s="60">
        <v>77123022463.181702</v>
      </c>
      <c r="BP491" s="60">
        <v>54309952347.7761</v>
      </c>
      <c r="BQ491" s="60">
        <v>1220884955.7351</v>
      </c>
      <c r="BR491" s="60" t="s">
        <v>544</v>
      </c>
      <c r="BS491" s="60">
        <v>1342899931.9077001</v>
      </c>
      <c r="BT491" s="60">
        <v>3530837304.2392001</v>
      </c>
      <c r="BU491" s="60">
        <v>3668618107.5047998</v>
      </c>
      <c r="BV491" s="60" t="s">
        <v>544</v>
      </c>
      <c r="BW491" s="60">
        <v>31268808712.972698</v>
      </c>
      <c r="BX491" s="60">
        <v>8666221919.5519009</v>
      </c>
      <c r="BY491" s="60" t="s">
        <v>544</v>
      </c>
      <c r="BZ491" s="60">
        <v>190605.85430000001</v>
      </c>
      <c r="CA491" s="60">
        <v>-47869298.842100002</v>
      </c>
      <c r="CB491" s="60" t="s">
        <v>1979</v>
      </c>
      <c r="CC491" s="60">
        <v>274989788.96820003</v>
      </c>
      <c r="CD491" s="60">
        <v>546113002.03460002</v>
      </c>
      <c r="CE491" s="60">
        <v>1935357385.9498</v>
      </c>
      <c r="CF491" s="60">
        <v>10665704560.776501</v>
      </c>
      <c r="CG491" s="60">
        <v>1022055820.2716</v>
      </c>
      <c r="CH491" s="60">
        <v>329530292.71149999</v>
      </c>
      <c r="CI491" s="60" t="s">
        <v>1146</v>
      </c>
      <c r="CJ491" s="60">
        <v>16.100000000000001</v>
      </c>
      <c r="CK491" s="60">
        <v>4699087814.7742004</v>
      </c>
      <c r="CL491" s="60">
        <v>187.2</v>
      </c>
      <c r="CM491" s="85">
        <v>107813</v>
      </c>
      <c r="CN491" s="60" t="s">
        <v>544</v>
      </c>
      <c r="CO491" s="60">
        <v>1783744043.5421</v>
      </c>
      <c r="CP491" s="60">
        <v>3117767188.52</v>
      </c>
      <c r="CQ491" s="60">
        <v>60464043566.205902</v>
      </c>
      <c r="CR491" s="60">
        <v>8413886.9978</v>
      </c>
      <c r="CS491" s="60" t="s">
        <v>544</v>
      </c>
      <c r="CT491" s="60">
        <v>469434989.78240001</v>
      </c>
      <c r="CU491" s="60">
        <v>410782845.46740001</v>
      </c>
      <c r="CV491" s="60">
        <v>1935357385.9498</v>
      </c>
      <c r="CW491" s="60">
        <v>880217835.24979997</v>
      </c>
      <c r="CX491" s="60">
        <v>2390769230.7357998</v>
      </c>
      <c r="CY491" s="60">
        <v>12.8</v>
      </c>
      <c r="CZ491" s="60">
        <f t="shared" si="14"/>
        <v>3.6725000000514147</v>
      </c>
      <c r="DA491" s="60" t="str">
        <f t="shared" si="15"/>
        <v>Y</v>
      </c>
    </row>
    <row r="492" spans="1:105">
      <c r="A492" s="13" t="s">
        <v>1147</v>
      </c>
      <c r="B492" s="13">
        <v>1286490</v>
      </c>
      <c r="C492" s="13">
        <v>2022</v>
      </c>
      <c r="D492" s="13" t="s">
        <v>10</v>
      </c>
      <c r="E492" s="13" t="s">
        <v>13</v>
      </c>
      <c r="F492" s="84" t="s">
        <v>1812</v>
      </c>
      <c r="G492" s="60" t="s">
        <v>2437</v>
      </c>
      <c r="H492" s="60" t="s">
        <v>2084</v>
      </c>
      <c r="I492" s="60" t="s">
        <v>2439</v>
      </c>
      <c r="J492" s="60" t="s">
        <v>1147</v>
      </c>
      <c r="K492" s="85">
        <v>1286490</v>
      </c>
      <c r="L492" s="60">
        <v>106276000000</v>
      </c>
      <c r="M492" s="60">
        <v>29196703294.0172</v>
      </c>
      <c r="N492" s="60">
        <v>1118324175.7212999</v>
      </c>
      <c r="O492" s="60">
        <v>184423076.9061</v>
      </c>
      <c r="P492" s="60">
        <v>0.01</v>
      </c>
      <c r="Q492" s="60">
        <v>370934065.89990002</v>
      </c>
      <c r="R492" s="85" t="s">
        <v>544</v>
      </c>
      <c r="S492" s="85">
        <v>9</v>
      </c>
      <c r="T492" s="60">
        <v>9102994504.6569996</v>
      </c>
      <c r="U492" s="60">
        <v>4978571428.1134005</v>
      </c>
      <c r="V492" s="60">
        <v>5876346153.3055</v>
      </c>
      <c r="W492" s="60" t="s">
        <v>2440</v>
      </c>
      <c r="X492" s="60">
        <v>600439560.38429999</v>
      </c>
      <c r="Y492" s="60">
        <v>20479450547.566399</v>
      </c>
      <c r="Z492" s="60">
        <v>10.17</v>
      </c>
      <c r="AA492" s="60" t="s">
        <v>544</v>
      </c>
      <c r="AB492" s="60">
        <v>20072912086.065399</v>
      </c>
      <c r="AC492" s="60">
        <v>29196703294.0172</v>
      </c>
      <c r="AD492" s="60" t="s">
        <v>544</v>
      </c>
      <c r="AE492" s="60">
        <v>1393104395.4762001</v>
      </c>
      <c r="AF492" s="60">
        <v>4.43</v>
      </c>
      <c r="AG492" s="60" t="s">
        <v>2441</v>
      </c>
      <c r="AH492" s="60" t="s">
        <v>544</v>
      </c>
      <c r="AI492" s="60">
        <v>3459038461.2202001</v>
      </c>
      <c r="AJ492" s="60" t="s">
        <v>544</v>
      </c>
      <c r="AK492" s="60">
        <v>2.23</v>
      </c>
      <c r="AL492" s="60">
        <v>24564999997.740002</v>
      </c>
      <c r="AM492" s="60">
        <v>534230769.18159997</v>
      </c>
      <c r="AN492" s="60">
        <v>490796703.25160003</v>
      </c>
      <c r="AO492" s="60">
        <v>2035659340.4721</v>
      </c>
      <c r="AP492" s="60">
        <v>3438269230.4528999</v>
      </c>
      <c r="AQ492" s="60">
        <v>29196703294.0172</v>
      </c>
      <c r="AR492" s="60">
        <v>5.15</v>
      </c>
      <c r="AS492" s="60">
        <v>3474340659.0209999</v>
      </c>
      <c r="AT492" s="60">
        <v>9763131867.2336998</v>
      </c>
      <c r="AU492" s="85">
        <v>1286490</v>
      </c>
      <c r="AV492" s="60" t="s">
        <v>544</v>
      </c>
      <c r="AW492" s="60" t="s">
        <v>544</v>
      </c>
      <c r="AX492" s="60" t="s">
        <v>544</v>
      </c>
      <c r="AY492" s="60">
        <v>1393131868.0037</v>
      </c>
      <c r="AZ492" s="60">
        <v>5613076922.5605001</v>
      </c>
      <c r="BA492" s="60">
        <v>4689395603.9642</v>
      </c>
      <c r="BB492" s="60" t="s">
        <v>1808</v>
      </c>
      <c r="BC492" s="60" t="s">
        <v>544</v>
      </c>
      <c r="BD492" s="60">
        <v>931730769.1451</v>
      </c>
      <c r="BE492" s="60" t="s">
        <v>544</v>
      </c>
      <c r="BF492" s="60" t="s">
        <v>544</v>
      </c>
      <c r="BG492" s="60">
        <v>57857142.851800002</v>
      </c>
      <c r="BH492" s="60">
        <v>21721978019.979599</v>
      </c>
      <c r="BI492" s="60">
        <v>344258241.72659999</v>
      </c>
      <c r="BJ492" s="60">
        <v>5876346153.3055</v>
      </c>
      <c r="BK492" s="60">
        <v>206098901.0799</v>
      </c>
      <c r="BL492" s="85" t="s">
        <v>2446</v>
      </c>
      <c r="BM492" s="60" t="s">
        <v>2447</v>
      </c>
      <c r="BN492" s="60">
        <v>131208791.19670001</v>
      </c>
      <c r="BO492" s="60">
        <v>26613543953.595501</v>
      </c>
      <c r="BP492" s="60">
        <v>20790247250.834599</v>
      </c>
      <c r="BQ492" s="60">
        <v>141620879.10789999</v>
      </c>
      <c r="BR492" s="60" t="s">
        <v>544</v>
      </c>
      <c r="BS492" s="60">
        <v>223928571.40799999</v>
      </c>
      <c r="BT492" s="60">
        <v>3966098900.7340002</v>
      </c>
      <c r="BU492" s="60">
        <v>883516483.43519998</v>
      </c>
      <c r="BV492" s="60" t="s">
        <v>544</v>
      </c>
      <c r="BW492" s="60">
        <v>4978571428.1134005</v>
      </c>
      <c r="BX492" s="60">
        <v>2958846153.5739002</v>
      </c>
      <c r="BY492" s="60" t="s">
        <v>544</v>
      </c>
      <c r="BZ492" s="60">
        <v>27472.5275</v>
      </c>
      <c r="CA492" s="60" t="s">
        <v>544</v>
      </c>
      <c r="CB492" s="60" t="s">
        <v>1958</v>
      </c>
      <c r="CC492" s="60">
        <v>428186813.14740002</v>
      </c>
      <c r="CD492" s="60">
        <v>72527472.520799994</v>
      </c>
      <c r="CE492" s="60">
        <v>344807692.27600002</v>
      </c>
      <c r="CF492" s="60">
        <v>3438269230.4528999</v>
      </c>
      <c r="CG492" s="60">
        <v>195906593.38859999</v>
      </c>
      <c r="CH492" s="60">
        <v>-8956043.9551999997</v>
      </c>
      <c r="CI492" s="60" t="s">
        <v>1147</v>
      </c>
      <c r="CJ492" s="60">
        <v>17.2</v>
      </c>
      <c r="CK492" s="60">
        <v>1091236263.6359</v>
      </c>
      <c r="CL492" s="60">
        <v>115.4</v>
      </c>
      <c r="CM492" s="85">
        <v>1286490</v>
      </c>
      <c r="CN492" s="60">
        <v>-164835.1648</v>
      </c>
      <c r="CO492" s="60">
        <v>344258241.72659999</v>
      </c>
      <c r="CP492" s="60">
        <v>731648351.58099997</v>
      </c>
      <c r="CQ492" s="60">
        <v>20479450547.566399</v>
      </c>
      <c r="CR492" s="60">
        <v>11813186.812100001</v>
      </c>
      <c r="CS492" s="60">
        <v>-164835.1648</v>
      </c>
      <c r="CT492" s="60">
        <v>115082417.57179999</v>
      </c>
      <c r="CU492" s="60">
        <v>91016483.508100003</v>
      </c>
      <c r="CV492" s="60">
        <v>344807692.27600002</v>
      </c>
      <c r="CW492" s="60">
        <v>206098901.0799</v>
      </c>
      <c r="CX492" s="60">
        <v>600439560.38429999</v>
      </c>
      <c r="CY492" s="60">
        <v>14.7</v>
      </c>
      <c r="CZ492" s="60">
        <f t="shared" si="14"/>
        <v>3.6400000003348798</v>
      </c>
      <c r="DA492" s="60" t="str">
        <f t="shared" si="15"/>
        <v>Y</v>
      </c>
    </row>
    <row r="493" spans="1:105">
      <c r="A493" s="13" t="s">
        <v>1147</v>
      </c>
      <c r="B493" s="13">
        <v>1286490</v>
      </c>
      <c r="C493" s="13">
        <v>2023</v>
      </c>
      <c r="D493" s="13" t="s">
        <v>10</v>
      </c>
      <c r="E493" s="13" t="s">
        <v>13</v>
      </c>
      <c r="F493" s="84" t="s">
        <v>1804</v>
      </c>
      <c r="G493" s="60" t="s">
        <v>2437</v>
      </c>
      <c r="H493" s="60" t="s">
        <v>2084</v>
      </c>
      <c r="I493" s="60" t="s">
        <v>2439</v>
      </c>
      <c r="J493" s="60" t="s">
        <v>1147</v>
      </c>
      <c r="K493" s="85">
        <v>1286490</v>
      </c>
      <c r="L493" s="60">
        <v>114417400000</v>
      </c>
      <c r="M493" s="60">
        <v>31433351645.459801</v>
      </c>
      <c r="N493" s="60">
        <v>1200384615.2742</v>
      </c>
      <c r="O493" s="60">
        <v>83186813.179199994</v>
      </c>
      <c r="P493" s="60">
        <v>-0.03</v>
      </c>
      <c r="Q493" s="60">
        <v>226098901.0781</v>
      </c>
      <c r="R493" s="85" t="s">
        <v>544</v>
      </c>
      <c r="S493" s="85">
        <v>9</v>
      </c>
      <c r="T493" s="60">
        <v>9057967032.1336994</v>
      </c>
      <c r="U493" s="60">
        <v>4878489010.5402002</v>
      </c>
      <c r="V493" s="60">
        <v>6472445054.3495998</v>
      </c>
      <c r="W493" s="60" t="s">
        <v>2440</v>
      </c>
      <c r="X493" s="60">
        <v>541620879.0711</v>
      </c>
      <c r="Y493" s="60">
        <v>21429148349.676899</v>
      </c>
      <c r="Z493" s="60">
        <v>10.26</v>
      </c>
      <c r="AA493" s="60" t="s">
        <v>544</v>
      </c>
      <c r="AB493" s="60">
        <v>22016208789.1833</v>
      </c>
      <c r="AC493" s="60">
        <v>31433351645.459801</v>
      </c>
      <c r="AD493" s="60" t="s">
        <v>544</v>
      </c>
      <c r="AE493" s="60">
        <v>1684587911.9329</v>
      </c>
      <c r="AF493" s="60">
        <v>10.26</v>
      </c>
      <c r="AG493" s="60" t="s">
        <v>2441</v>
      </c>
      <c r="AH493" s="60" t="s">
        <v>544</v>
      </c>
      <c r="AI493" s="60">
        <v>3580769230.4397998</v>
      </c>
      <c r="AJ493" s="60" t="s">
        <v>544</v>
      </c>
      <c r="AK493" s="60">
        <v>1.96</v>
      </c>
      <c r="AL493" s="60">
        <v>26808736261.269901</v>
      </c>
      <c r="AM493" s="60">
        <v>432692307.65249997</v>
      </c>
      <c r="AN493" s="60">
        <v>1002884615.2924</v>
      </c>
      <c r="AO493" s="60">
        <v>1087060439.4604001</v>
      </c>
      <c r="AP493" s="60">
        <v>3541923076.5971999</v>
      </c>
      <c r="AQ493" s="60">
        <v>31433351645.459801</v>
      </c>
      <c r="AR493" s="60">
        <v>5.38</v>
      </c>
      <c r="AS493" s="60">
        <v>3573406593.0777998</v>
      </c>
      <c r="AT493" s="60">
        <v>9529340658.4640007</v>
      </c>
      <c r="AU493" s="85">
        <v>1286490</v>
      </c>
      <c r="AV493" s="60" t="s">
        <v>544</v>
      </c>
      <c r="AW493" s="60" t="s">
        <v>544</v>
      </c>
      <c r="AX493" s="60" t="s">
        <v>544</v>
      </c>
      <c r="AY493" s="60">
        <v>1684587911.9329</v>
      </c>
      <c r="AZ493" s="60">
        <v>5486648351.1436005</v>
      </c>
      <c r="BA493" s="60">
        <v>4633214285.2880001</v>
      </c>
      <c r="BB493" s="60" t="s">
        <v>1808</v>
      </c>
      <c r="BC493" s="60" t="s">
        <v>544</v>
      </c>
      <c r="BD493" s="60">
        <v>1004972527.3801</v>
      </c>
      <c r="BE493" s="60" t="s">
        <v>544</v>
      </c>
      <c r="BF493" s="60" t="s">
        <v>544</v>
      </c>
      <c r="BG493" s="60">
        <v>70439560.4331</v>
      </c>
      <c r="BH493" s="60">
        <v>22319587910.0345</v>
      </c>
      <c r="BI493" s="60">
        <v>357747252.71429998</v>
      </c>
      <c r="BJ493" s="60">
        <v>6472445054.3495998</v>
      </c>
      <c r="BK493" s="60">
        <v>221785714.26530001</v>
      </c>
      <c r="BL493" s="85" t="s">
        <v>2446</v>
      </c>
      <c r="BM493" s="60" t="s">
        <v>2447</v>
      </c>
      <c r="BN493" s="60">
        <v>132307692.2955</v>
      </c>
      <c r="BO493" s="60">
        <v>29808351645.609299</v>
      </c>
      <c r="BP493" s="60">
        <v>21314615382.6544</v>
      </c>
      <c r="BQ493" s="60">
        <v>2956126373.3544002</v>
      </c>
      <c r="BR493" s="60" t="s">
        <v>544</v>
      </c>
      <c r="BS493" s="60">
        <v>242087912.06560001</v>
      </c>
      <c r="BT493" s="60">
        <v>5379587911.5930004</v>
      </c>
      <c r="BU493" s="60">
        <v>1281923076.8051</v>
      </c>
      <c r="BV493" s="60" t="s">
        <v>544</v>
      </c>
      <c r="BW493" s="60">
        <v>4878489010.5402002</v>
      </c>
      <c r="BX493" s="60">
        <v>3080576922.7934999</v>
      </c>
      <c r="BY493" s="60" t="s">
        <v>544</v>
      </c>
      <c r="BZ493" s="60">
        <v>-82417.582399999999</v>
      </c>
      <c r="CA493" s="60" t="s">
        <v>544</v>
      </c>
      <c r="CB493" s="60" t="s">
        <v>1958</v>
      </c>
      <c r="CC493" s="60">
        <v>746593406.52470005</v>
      </c>
      <c r="CD493" s="60">
        <v>66373626.3675</v>
      </c>
      <c r="CE493" s="60">
        <v>358021977.98900002</v>
      </c>
      <c r="CF493" s="60">
        <v>3541923076.5971999</v>
      </c>
      <c r="CG493" s="60">
        <v>250192307.66929999</v>
      </c>
      <c r="CH493" s="60">
        <v>-25851648.349300001</v>
      </c>
      <c r="CI493" s="60" t="s">
        <v>1147</v>
      </c>
      <c r="CJ493" s="60">
        <v>16.3</v>
      </c>
      <c r="CK493" s="60">
        <v>1544505494.3634</v>
      </c>
      <c r="CL493" s="60" t="s">
        <v>544</v>
      </c>
      <c r="CM493" s="85">
        <v>1286490</v>
      </c>
      <c r="CN493" s="60">
        <v>494505.49449999997</v>
      </c>
      <c r="CO493" s="60">
        <v>357747252.71429998</v>
      </c>
      <c r="CP493" s="60">
        <v>673928571.36660004</v>
      </c>
      <c r="CQ493" s="60">
        <v>21429148349.676899</v>
      </c>
      <c r="CR493" s="60">
        <v>12390109.889</v>
      </c>
      <c r="CS493" s="60">
        <v>494505.49449999997</v>
      </c>
      <c r="CT493" s="60">
        <v>124065934.0545</v>
      </c>
      <c r="CU493" s="60">
        <v>97719780.210800007</v>
      </c>
      <c r="CV493" s="60">
        <v>358021977.98900002</v>
      </c>
      <c r="CW493" s="60">
        <v>221785714.26530001</v>
      </c>
      <c r="CX493" s="60">
        <v>541620879.0711</v>
      </c>
      <c r="CY493" s="60">
        <v>14</v>
      </c>
      <c r="CZ493" s="60">
        <f t="shared" si="14"/>
        <v>3.6400000003348776</v>
      </c>
      <c r="DA493" s="60" t="str">
        <f t="shared" si="15"/>
        <v>Y</v>
      </c>
    </row>
    <row r="494" spans="1:105">
      <c r="A494" s="13" t="s">
        <v>1149</v>
      </c>
      <c r="B494" s="13">
        <v>1003585</v>
      </c>
      <c r="C494" s="13">
        <v>2022</v>
      </c>
      <c r="D494" s="13" t="s">
        <v>12</v>
      </c>
      <c r="E494" s="13" t="s">
        <v>13</v>
      </c>
      <c r="F494" s="84" t="s">
        <v>1812</v>
      </c>
      <c r="G494" s="60" t="s">
        <v>1840</v>
      </c>
      <c r="H494" s="60" t="s">
        <v>545</v>
      </c>
      <c r="I494" s="60" t="s">
        <v>540</v>
      </c>
      <c r="J494" s="60" t="s">
        <v>1149</v>
      </c>
      <c r="K494" s="85">
        <v>1003585</v>
      </c>
      <c r="L494" s="60">
        <v>64112150000</v>
      </c>
      <c r="M494" s="60">
        <v>64112150000</v>
      </c>
      <c r="N494" s="60">
        <v>165196000</v>
      </c>
      <c r="O494" s="60">
        <v>74767000</v>
      </c>
      <c r="P494" s="60">
        <v>-0.45</v>
      </c>
      <c r="Q494" s="60" t="s">
        <v>544</v>
      </c>
      <c r="R494" s="85">
        <v>3155</v>
      </c>
      <c r="S494" s="85" t="s">
        <v>544</v>
      </c>
      <c r="T494" s="60">
        <v>9895676000</v>
      </c>
      <c r="U494" s="60" t="s">
        <v>544</v>
      </c>
      <c r="V494" s="60">
        <v>14941488000</v>
      </c>
      <c r="W494" s="60" t="s">
        <v>1841</v>
      </c>
      <c r="X494" s="60">
        <v>2048736000</v>
      </c>
      <c r="Y494" s="60">
        <v>56044443000</v>
      </c>
      <c r="Z494" s="60">
        <v>19.329999999999998</v>
      </c>
      <c r="AA494" s="60">
        <v>11000</v>
      </c>
      <c r="AB494" s="60">
        <v>50036717000</v>
      </c>
      <c r="AC494" s="60">
        <v>64112150000</v>
      </c>
      <c r="AD494" s="60">
        <v>9.8000000000000007</v>
      </c>
      <c r="AE494" s="60">
        <v>10890000</v>
      </c>
      <c r="AF494" s="60">
        <v>6.83</v>
      </c>
      <c r="AG494" s="60" t="s">
        <v>1842</v>
      </c>
      <c r="AH494" s="60" t="s">
        <v>544</v>
      </c>
      <c r="AI494" s="60">
        <v>6347108000</v>
      </c>
      <c r="AJ494" s="60">
        <v>18105638000</v>
      </c>
      <c r="AK494" s="60">
        <v>3.34</v>
      </c>
      <c r="AL494" s="60">
        <v>56344454000</v>
      </c>
      <c r="AM494" s="60">
        <v>1604431000</v>
      </c>
      <c r="AN494" s="60">
        <v>275350000</v>
      </c>
      <c r="AO494" s="60">
        <v>550710000</v>
      </c>
      <c r="AP494" s="60">
        <v>5984612000</v>
      </c>
      <c r="AQ494" s="60">
        <v>64112150000</v>
      </c>
      <c r="AR494" s="60">
        <v>0.34</v>
      </c>
      <c r="AS494" s="60">
        <v>6750241000</v>
      </c>
      <c r="AT494" s="60">
        <v>14957104000</v>
      </c>
      <c r="AU494" s="85">
        <v>1003585</v>
      </c>
      <c r="AV494" s="60" t="s">
        <v>544</v>
      </c>
      <c r="AW494" s="60" t="s">
        <v>544</v>
      </c>
      <c r="AX494" s="60">
        <v>270000</v>
      </c>
      <c r="AY494" s="60">
        <v>18116528000</v>
      </c>
      <c r="AZ494" s="60">
        <v>9060815000</v>
      </c>
      <c r="BA494" s="60">
        <v>245146000</v>
      </c>
      <c r="BB494" s="60" t="s">
        <v>1808</v>
      </c>
      <c r="BC494" s="60">
        <v>64754266000</v>
      </c>
      <c r="BD494" s="60">
        <v>595645000</v>
      </c>
      <c r="BE494" s="60">
        <v>72932000</v>
      </c>
      <c r="BF494" s="60">
        <v>760000000</v>
      </c>
      <c r="BG494" s="60">
        <v>90983000</v>
      </c>
      <c r="BH494" s="60">
        <v>48260266000</v>
      </c>
      <c r="BI494" s="60">
        <v>619283000</v>
      </c>
      <c r="BJ494" s="60">
        <v>14941488000</v>
      </c>
      <c r="BK494" s="60">
        <v>857654000</v>
      </c>
      <c r="BL494" s="85" t="s">
        <v>2448</v>
      </c>
      <c r="BM494" s="60" t="s">
        <v>2449</v>
      </c>
      <c r="BN494" s="60">
        <v>294072000</v>
      </c>
      <c r="BO494" s="60">
        <v>61545409000</v>
      </c>
      <c r="BP494" s="60">
        <v>47664621000</v>
      </c>
      <c r="BQ494" s="60">
        <v>3070095000</v>
      </c>
      <c r="BR494" s="60" t="s">
        <v>544</v>
      </c>
      <c r="BS494" s="60">
        <v>819669000</v>
      </c>
      <c r="BT494" s="60" t="s">
        <v>544</v>
      </c>
      <c r="BU494" s="60">
        <v>2055342000</v>
      </c>
      <c r="BV494" s="60">
        <v>805000</v>
      </c>
      <c r="BW494" s="60">
        <v>245146000</v>
      </c>
      <c r="BX494" s="60">
        <v>6347108000</v>
      </c>
      <c r="BY494" s="60" t="s">
        <v>544</v>
      </c>
      <c r="BZ494" s="60">
        <v>1306000</v>
      </c>
      <c r="CA494" s="60" t="s">
        <v>544</v>
      </c>
      <c r="CB494" s="60" t="s">
        <v>1900</v>
      </c>
      <c r="CC494" s="60">
        <v>251838000</v>
      </c>
      <c r="CD494" s="60">
        <v>192872000</v>
      </c>
      <c r="CE494" s="60">
        <v>1411654000</v>
      </c>
      <c r="CF494" s="60">
        <v>5984612000</v>
      </c>
      <c r="CG494" s="60">
        <v>268744000</v>
      </c>
      <c r="CH494" s="60">
        <v>18459000</v>
      </c>
      <c r="CI494" s="60" t="s">
        <v>1149</v>
      </c>
      <c r="CJ494" s="60">
        <v>12.68</v>
      </c>
      <c r="CK494" s="60">
        <v>2324086000</v>
      </c>
      <c r="CL494" s="60" t="s">
        <v>544</v>
      </c>
      <c r="CM494" s="85">
        <v>1003585</v>
      </c>
      <c r="CN494" s="60">
        <v>4786000</v>
      </c>
      <c r="CO494" s="60">
        <v>619283000</v>
      </c>
      <c r="CP494" s="60">
        <v>2342808000</v>
      </c>
      <c r="CQ494" s="60">
        <v>56044443000</v>
      </c>
      <c r="CR494" s="60" t="s">
        <v>544</v>
      </c>
      <c r="CS494" s="60">
        <v>4786000</v>
      </c>
      <c r="CT494" s="60">
        <v>478625000</v>
      </c>
      <c r="CU494" s="60">
        <v>379029000</v>
      </c>
      <c r="CV494" s="60">
        <v>1411654000</v>
      </c>
      <c r="CW494" s="60">
        <v>857654000</v>
      </c>
      <c r="CX494" s="60">
        <v>2048736000</v>
      </c>
      <c r="CY494" s="60">
        <v>12.68</v>
      </c>
      <c r="CZ494" s="60">
        <f t="shared" si="14"/>
        <v>1</v>
      </c>
      <c r="DA494" s="60" t="str">
        <f t="shared" si="15"/>
        <v>Y</v>
      </c>
    </row>
    <row r="495" spans="1:105">
      <c r="A495" s="13" t="s">
        <v>1149</v>
      </c>
      <c r="B495" s="13">
        <v>1003585</v>
      </c>
      <c r="C495" s="13">
        <v>2023</v>
      </c>
      <c r="D495" s="13" t="s">
        <v>12</v>
      </c>
      <c r="E495" s="13" t="s">
        <v>13</v>
      </c>
      <c r="F495" s="84" t="s">
        <v>1804</v>
      </c>
      <c r="G495" s="60" t="s">
        <v>1840</v>
      </c>
      <c r="H495" s="60" t="s">
        <v>1827</v>
      </c>
      <c r="I495" s="60" t="s">
        <v>540</v>
      </c>
      <c r="J495" s="60" t="s">
        <v>1149</v>
      </c>
      <c r="K495" s="85">
        <v>1003585</v>
      </c>
      <c r="L495" s="60">
        <v>69612884000</v>
      </c>
      <c r="M495" s="60">
        <v>69612884000</v>
      </c>
      <c r="N495" s="60">
        <v>206956000</v>
      </c>
      <c r="O495" s="60">
        <v>113571000</v>
      </c>
      <c r="P495" s="60">
        <v>-0.46</v>
      </c>
      <c r="Q495" s="60" t="s">
        <v>544</v>
      </c>
      <c r="R495" s="85">
        <v>3206</v>
      </c>
      <c r="S495" s="85" t="s">
        <v>544</v>
      </c>
      <c r="T495" s="60">
        <v>10236644000</v>
      </c>
      <c r="U495" s="60" t="s">
        <v>544</v>
      </c>
      <c r="V495" s="60">
        <v>15907599000</v>
      </c>
      <c r="W495" s="60" t="s">
        <v>1841</v>
      </c>
      <c r="X495" s="60">
        <v>2313640000</v>
      </c>
      <c r="Y495" s="60">
        <v>56126813000</v>
      </c>
      <c r="Z495" s="60">
        <v>17.34</v>
      </c>
      <c r="AA495" s="60">
        <v>4500012000</v>
      </c>
      <c r="AB495" s="60">
        <v>53663392000</v>
      </c>
      <c r="AC495" s="60">
        <v>69612884000</v>
      </c>
      <c r="AD495" s="60">
        <v>10.210000000000001</v>
      </c>
      <c r="AE495" s="60">
        <v>11468000</v>
      </c>
      <c r="AF495" s="60">
        <v>7.77</v>
      </c>
      <c r="AG495" s="60" t="s">
        <v>1842</v>
      </c>
      <c r="AH495" s="60" t="s">
        <v>544</v>
      </c>
      <c r="AI495" s="60">
        <v>7140778000</v>
      </c>
      <c r="AJ495" s="60">
        <v>20308484000</v>
      </c>
      <c r="AK495" s="60">
        <v>3.48</v>
      </c>
      <c r="AL495" s="60">
        <v>60626825000</v>
      </c>
      <c r="AM495" s="60">
        <v>1844527000</v>
      </c>
      <c r="AN495" s="60">
        <v>1381551000</v>
      </c>
      <c r="AO495" s="60">
        <v>437774000</v>
      </c>
      <c r="AP495" s="60">
        <v>6950834000</v>
      </c>
      <c r="AQ495" s="60">
        <v>69612884000</v>
      </c>
      <c r="AR495" s="60">
        <v>0.4</v>
      </c>
      <c r="AS495" s="60">
        <v>7571430000</v>
      </c>
      <c r="AT495" s="60">
        <v>15830627000</v>
      </c>
      <c r="AU495" s="85">
        <v>1003585</v>
      </c>
      <c r="AV495" s="60" t="s">
        <v>544</v>
      </c>
      <c r="AW495" s="60" t="s">
        <v>544</v>
      </c>
      <c r="AX495" s="60">
        <v>11141000</v>
      </c>
      <c r="AY495" s="60">
        <v>20319952000</v>
      </c>
      <c r="AZ495" s="60">
        <v>9169036000</v>
      </c>
      <c r="BA495" s="60">
        <v>152720000</v>
      </c>
      <c r="BB495" s="60" t="s">
        <v>1808</v>
      </c>
      <c r="BC495" s="60">
        <v>69939707000</v>
      </c>
      <c r="BD495" s="60">
        <v>668743000</v>
      </c>
      <c r="BE495" s="60">
        <v>58327000</v>
      </c>
      <c r="BF495" s="60">
        <v>785000000</v>
      </c>
      <c r="BG495" s="60">
        <v>96718000</v>
      </c>
      <c r="BH495" s="60">
        <v>52210898000</v>
      </c>
      <c r="BI495" s="60">
        <v>1254095000</v>
      </c>
      <c r="BJ495" s="60">
        <v>15907599000</v>
      </c>
      <c r="BK495" s="60">
        <v>1020624000</v>
      </c>
      <c r="BL495" s="85" t="s">
        <v>2448</v>
      </c>
      <c r="BM495" s="60" t="s">
        <v>2449</v>
      </c>
      <c r="BN495" s="60">
        <v>291754000</v>
      </c>
      <c r="BO495" s="60">
        <v>66929707000</v>
      </c>
      <c r="BP495" s="60">
        <v>51542155000</v>
      </c>
      <c r="BQ495" s="60">
        <v>4187708000</v>
      </c>
      <c r="BR495" s="60" t="s">
        <v>544</v>
      </c>
      <c r="BS495" s="60">
        <v>1062820000</v>
      </c>
      <c r="BT495" s="60" t="s">
        <v>544</v>
      </c>
      <c r="BU495" s="60">
        <v>3173288000</v>
      </c>
      <c r="BV495" s="60">
        <v>6306000</v>
      </c>
      <c r="BW495" s="60">
        <v>152720000</v>
      </c>
      <c r="BX495" s="60">
        <v>7140778000</v>
      </c>
      <c r="BY495" s="60" t="s">
        <v>544</v>
      </c>
      <c r="BZ495" s="60">
        <v>-6862000</v>
      </c>
      <c r="CA495" s="60" t="s">
        <v>544</v>
      </c>
      <c r="CB495" s="60" t="s">
        <v>1900</v>
      </c>
      <c r="CC495" s="60">
        <v>1205550000</v>
      </c>
      <c r="CD495" s="60">
        <v>180394000</v>
      </c>
      <c r="CE495" s="60">
        <v>1459770000</v>
      </c>
      <c r="CF495" s="60">
        <v>6950834000</v>
      </c>
      <c r="CG495" s="60">
        <v>521903000</v>
      </c>
      <c r="CH495" s="60">
        <v>46254000</v>
      </c>
      <c r="CI495" s="60" t="s">
        <v>1149</v>
      </c>
      <c r="CJ495" s="60">
        <v>13.31</v>
      </c>
      <c r="CK495" s="60">
        <v>3695191000</v>
      </c>
      <c r="CL495" s="60" t="s">
        <v>544</v>
      </c>
      <c r="CM495" s="85">
        <v>1003585</v>
      </c>
      <c r="CN495" s="60">
        <v>4253000</v>
      </c>
      <c r="CO495" s="60">
        <v>1254095000</v>
      </c>
      <c r="CP495" s="60">
        <v>2605394000</v>
      </c>
      <c r="CQ495" s="60">
        <v>56126813000</v>
      </c>
      <c r="CR495" s="60" t="s">
        <v>544</v>
      </c>
      <c r="CS495" s="60">
        <v>4253000</v>
      </c>
      <c r="CT495" s="60">
        <v>509431000</v>
      </c>
      <c r="CU495" s="60">
        <v>511193000</v>
      </c>
      <c r="CV495" s="60">
        <v>1459770000</v>
      </c>
      <c r="CW495" s="60">
        <v>1020624000</v>
      </c>
      <c r="CX495" s="60">
        <v>2313640000</v>
      </c>
      <c r="CY495" s="60">
        <v>13.31</v>
      </c>
      <c r="CZ495" s="60">
        <f t="shared" si="14"/>
        <v>1</v>
      </c>
      <c r="DA495" s="60" t="str">
        <f t="shared" si="15"/>
        <v>Y</v>
      </c>
    </row>
    <row r="496" spans="1:105">
      <c r="A496" s="13" t="s">
        <v>1150</v>
      </c>
      <c r="B496" s="13">
        <v>107827</v>
      </c>
      <c r="C496" s="13">
        <v>2022</v>
      </c>
      <c r="D496" s="13" t="s">
        <v>12</v>
      </c>
      <c r="E496" s="13" t="s">
        <v>13</v>
      </c>
      <c r="F496" s="84" t="s">
        <v>1812</v>
      </c>
      <c r="G496" s="60" t="s">
        <v>1840</v>
      </c>
      <c r="H496" s="60" t="s">
        <v>1827</v>
      </c>
      <c r="I496" s="60" t="s">
        <v>540</v>
      </c>
      <c r="J496" s="60" t="s">
        <v>1149</v>
      </c>
      <c r="K496" s="85">
        <v>1003585</v>
      </c>
      <c r="L496" s="60">
        <v>64087895000</v>
      </c>
      <c r="M496" s="60">
        <v>64087895000</v>
      </c>
      <c r="N496" s="60">
        <v>165196000</v>
      </c>
      <c r="O496" s="60">
        <v>74767000</v>
      </c>
      <c r="P496" s="60">
        <v>-0.46</v>
      </c>
      <c r="Q496" s="60" t="s">
        <v>544</v>
      </c>
      <c r="R496" s="85">
        <v>3155</v>
      </c>
      <c r="S496" s="85" t="s">
        <v>544</v>
      </c>
      <c r="T496" s="60">
        <v>9895676000</v>
      </c>
      <c r="U496" s="60" t="s">
        <v>544</v>
      </c>
      <c r="V496" s="60">
        <v>14999447000</v>
      </c>
      <c r="W496" s="60" t="s">
        <v>1841</v>
      </c>
      <c r="X496" s="60">
        <v>2054186000</v>
      </c>
      <c r="Y496" s="60">
        <v>56273031000</v>
      </c>
      <c r="Z496" s="60">
        <v>20.25</v>
      </c>
      <c r="AA496" s="60">
        <v>11000</v>
      </c>
      <c r="AB496" s="60">
        <v>50024772000</v>
      </c>
      <c r="AC496" s="60">
        <v>64087895000</v>
      </c>
      <c r="AD496" s="60">
        <v>9.66</v>
      </c>
      <c r="AE496" s="60">
        <v>10890000</v>
      </c>
      <c r="AF496" s="60">
        <v>6.82</v>
      </c>
      <c r="AG496" s="60" t="s">
        <v>1842</v>
      </c>
      <c r="AH496" s="60" t="s">
        <v>544</v>
      </c>
      <c r="AI496" s="60">
        <v>6252421000</v>
      </c>
      <c r="AJ496" s="60">
        <v>18106277000</v>
      </c>
      <c r="AK496" s="60">
        <v>3.36</v>
      </c>
      <c r="AL496" s="60">
        <v>56573042000</v>
      </c>
      <c r="AM496" s="60">
        <v>1594374000</v>
      </c>
      <c r="AN496" s="60">
        <v>269900000</v>
      </c>
      <c r="AO496" s="60">
        <v>541312000</v>
      </c>
      <c r="AP496" s="60">
        <v>5889775000</v>
      </c>
      <c r="AQ496" s="60">
        <v>64087895000</v>
      </c>
      <c r="AR496" s="60">
        <v>0.34</v>
      </c>
      <c r="AS496" s="60">
        <v>6655404000</v>
      </c>
      <c r="AT496" s="60">
        <v>14199331000</v>
      </c>
      <c r="AU496" s="85">
        <v>107827</v>
      </c>
      <c r="AV496" s="60" t="s">
        <v>544</v>
      </c>
      <c r="AW496" s="60" t="s">
        <v>544</v>
      </c>
      <c r="AX496" s="60">
        <v>270000</v>
      </c>
      <c r="AY496" s="60">
        <v>18117167000</v>
      </c>
      <c r="AZ496" s="60">
        <v>9060815000</v>
      </c>
      <c r="BA496" s="60">
        <v>944321000</v>
      </c>
      <c r="BB496" s="60" t="s">
        <v>1808</v>
      </c>
      <c r="BC496" s="60">
        <v>64731086000</v>
      </c>
      <c r="BD496" s="60">
        <v>595645000</v>
      </c>
      <c r="BE496" s="60">
        <v>72932000</v>
      </c>
      <c r="BF496" s="60">
        <v>760000000</v>
      </c>
      <c r="BG496" s="60">
        <v>19698000</v>
      </c>
      <c r="BH496" s="60">
        <v>48260266000</v>
      </c>
      <c r="BI496" s="60">
        <v>529281000</v>
      </c>
      <c r="BJ496" s="60">
        <v>14999447000</v>
      </c>
      <c r="BK496" s="60">
        <v>847931000</v>
      </c>
      <c r="BL496" s="85" t="s">
        <v>544</v>
      </c>
      <c r="BM496" s="60" t="s">
        <v>544</v>
      </c>
      <c r="BN496" s="60">
        <v>293479000</v>
      </c>
      <c r="BO496" s="60">
        <v>61538844000</v>
      </c>
      <c r="BP496" s="60">
        <v>47664621000</v>
      </c>
      <c r="BQ496" s="60">
        <v>3070095000</v>
      </c>
      <c r="BR496" s="60" t="s">
        <v>544</v>
      </c>
      <c r="BS496" s="60">
        <v>813649000</v>
      </c>
      <c r="BT496" s="60" t="s">
        <v>544</v>
      </c>
      <c r="BU496" s="60">
        <v>2055342000</v>
      </c>
      <c r="BV496" s="60">
        <v>805000</v>
      </c>
      <c r="BW496" s="60">
        <v>944321000</v>
      </c>
      <c r="BX496" s="60">
        <v>6252421000</v>
      </c>
      <c r="BY496" s="60" t="s">
        <v>544</v>
      </c>
      <c r="BZ496" s="60">
        <v>1306000</v>
      </c>
      <c r="CA496" s="60" t="s">
        <v>544</v>
      </c>
      <c r="CB496" s="60" t="s">
        <v>1900</v>
      </c>
      <c r="CC496" s="60">
        <v>251838000</v>
      </c>
      <c r="CD496" s="60">
        <v>192872000</v>
      </c>
      <c r="CE496" s="60">
        <v>1426234000</v>
      </c>
      <c r="CF496" s="60">
        <v>5889775000</v>
      </c>
      <c r="CG496" s="60">
        <v>268744000</v>
      </c>
      <c r="CH496" s="60">
        <v>18459000</v>
      </c>
      <c r="CI496" s="60" t="s">
        <v>1149</v>
      </c>
      <c r="CJ496" s="60">
        <v>12.5</v>
      </c>
      <c r="CK496" s="60">
        <v>2324086000</v>
      </c>
      <c r="CL496" s="60" t="s">
        <v>544</v>
      </c>
      <c r="CM496" s="85">
        <v>1003585</v>
      </c>
      <c r="CN496" s="60">
        <v>4786000</v>
      </c>
      <c r="CO496" s="60">
        <v>529281000</v>
      </c>
      <c r="CP496" s="60">
        <v>2347665000</v>
      </c>
      <c r="CQ496" s="60">
        <v>56273031000</v>
      </c>
      <c r="CR496" s="60" t="s">
        <v>544</v>
      </c>
      <c r="CS496" s="60">
        <v>4786000</v>
      </c>
      <c r="CT496" s="60">
        <v>470624000</v>
      </c>
      <c r="CU496" s="60">
        <v>377307000</v>
      </c>
      <c r="CV496" s="60">
        <v>1426234000</v>
      </c>
      <c r="CW496" s="60">
        <v>847931000</v>
      </c>
      <c r="CX496" s="60">
        <v>2054186000</v>
      </c>
      <c r="CY496" s="60">
        <v>12.5</v>
      </c>
      <c r="CZ496" s="60">
        <f t="shared" si="14"/>
        <v>1</v>
      </c>
      <c r="DA496" s="60" t="str">
        <f t="shared" si="15"/>
        <v>N: parent data from row 494</v>
      </c>
    </row>
    <row r="497" spans="1:105">
      <c r="A497" s="13" t="s">
        <v>1150</v>
      </c>
      <c r="B497" s="13">
        <v>107827</v>
      </c>
      <c r="C497" s="13">
        <v>2023</v>
      </c>
      <c r="D497" s="13" t="s">
        <v>12</v>
      </c>
      <c r="E497" s="13" t="s">
        <v>13</v>
      </c>
      <c r="F497" s="84" t="s">
        <v>1804</v>
      </c>
      <c r="G497" s="60" t="s">
        <v>1840</v>
      </c>
      <c r="H497" s="60" t="s">
        <v>1827</v>
      </c>
      <c r="I497" s="60" t="s">
        <v>540</v>
      </c>
      <c r="J497" s="60" t="s">
        <v>1149</v>
      </c>
      <c r="K497" s="85">
        <v>1003585</v>
      </c>
      <c r="L497" s="60">
        <v>69478848000</v>
      </c>
      <c r="M497" s="60">
        <v>69478848000</v>
      </c>
      <c r="N497" s="60">
        <v>206956000</v>
      </c>
      <c r="O497" s="60">
        <v>113571000</v>
      </c>
      <c r="P497" s="60">
        <v>-0.47</v>
      </c>
      <c r="Q497" s="60" t="s">
        <v>544</v>
      </c>
      <c r="R497" s="85">
        <v>3206</v>
      </c>
      <c r="S497" s="85" t="s">
        <v>544</v>
      </c>
      <c r="T497" s="60">
        <v>10236644000</v>
      </c>
      <c r="U497" s="60" t="s">
        <v>544</v>
      </c>
      <c r="V497" s="60">
        <v>15936230000</v>
      </c>
      <c r="W497" s="60" t="s">
        <v>1841</v>
      </c>
      <c r="X497" s="60">
        <v>2324529000</v>
      </c>
      <c r="Y497" s="60">
        <v>56593486000</v>
      </c>
      <c r="Z497" s="60">
        <v>18.75</v>
      </c>
      <c r="AA497" s="60">
        <v>4500012000</v>
      </c>
      <c r="AB497" s="60">
        <v>53539980000</v>
      </c>
      <c r="AC497" s="60">
        <v>69478848000</v>
      </c>
      <c r="AD497" s="60">
        <v>9.65</v>
      </c>
      <c r="AE497" s="60">
        <v>11468000</v>
      </c>
      <c r="AF497" s="60">
        <v>7.77</v>
      </c>
      <c r="AG497" s="60" t="s">
        <v>1842</v>
      </c>
      <c r="AH497" s="60" t="s">
        <v>544</v>
      </c>
      <c r="AI497" s="60">
        <v>6732946000</v>
      </c>
      <c r="AJ497" s="60">
        <v>20309668000</v>
      </c>
      <c r="AK497" s="60">
        <v>3.5</v>
      </c>
      <c r="AL497" s="60">
        <v>61093498000</v>
      </c>
      <c r="AM497" s="60">
        <v>1800050000</v>
      </c>
      <c r="AN497" s="60">
        <v>1370662000</v>
      </c>
      <c r="AO497" s="60">
        <v>428672000</v>
      </c>
      <c r="AP497" s="60">
        <v>6542852000</v>
      </c>
      <c r="AQ497" s="60">
        <v>69478848000</v>
      </c>
      <c r="AR497" s="60">
        <v>0.4</v>
      </c>
      <c r="AS497" s="60">
        <v>7163448000</v>
      </c>
      <c r="AT497" s="60">
        <v>14940953000</v>
      </c>
      <c r="AU497" s="85">
        <v>107827</v>
      </c>
      <c r="AV497" s="60" t="s">
        <v>544</v>
      </c>
      <c r="AW497" s="60" t="s">
        <v>544</v>
      </c>
      <c r="AX497" s="60">
        <v>11141000</v>
      </c>
      <c r="AY497" s="60">
        <v>20321136000</v>
      </c>
      <c r="AZ497" s="60">
        <v>9169036000</v>
      </c>
      <c r="BA497" s="60">
        <v>1012579000</v>
      </c>
      <c r="BB497" s="60" t="s">
        <v>1808</v>
      </c>
      <c r="BC497" s="60">
        <v>69804298000</v>
      </c>
      <c r="BD497" s="60">
        <v>668743000</v>
      </c>
      <c r="BE497" s="60">
        <v>58327000</v>
      </c>
      <c r="BF497" s="60">
        <v>785000000</v>
      </c>
      <c r="BG497" s="60">
        <v>18448000</v>
      </c>
      <c r="BH497" s="60">
        <v>52210898000</v>
      </c>
      <c r="BI497" s="60">
        <v>1268018000</v>
      </c>
      <c r="BJ497" s="60">
        <v>15936230000</v>
      </c>
      <c r="BK497" s="60">
        <v>1012981000</v>
      </c>
      <c r="BL497" s="85" t="s">
        <v>544</v>
      </c>
      <c r="BM497" s="60" t="s">
        <v>544</v>
      </c>
      <c r="BN497" s="60">
        <v>292989000</v>
      </c>
      <c r="BO497" s="60">
        <v>66816129000</v>
      </c>
      <c r="BP497" s="60">
        <v>51542155000</v>
      </c>
      <c r="BQ497" s="60">
        <v>4187708000</v>
      </c>
      <c r="BR497" s="60" t="s">
        <v>544</v>
      </c>
      <c r="BS497" s="60">
        <v>1052788000</v>
      </c>
      <c r="BT497" s="60" t="s">
        <v>544</v>
      </c>
      <c r="BU497" s="60">
        <v>3173288000</v>
      </c>
      <c r="BV497" s="60">
        <v>6306000</v>
      </c>
      <c r="BW497" s="60">
        <v>1012579000</v>
      </c>
      <c r="BX497" s="60">
        <v>6732946000</v>
      </c>
      <c r="BY497" s="60" t="s">
        <v>544</v>
      </c>
      <c r="BZ497" s="60">
        <v>-6862000</v>
      </c>
      <c r="CA497" s="60" t="s">
        <v>544</v>
      </c>
      <c r="CB497" s="60" t="s">
        <v>1900</v>
      </c>
      <c r="CC497" s="60">
        <v>1205550000</v>
      </c>
      <c r="CD497" s="60">
        <v>180394000</v>
      </c>
      <c r="CE497" s="60">
        <v>1479537000</v>
      </c>
      <c r="CF497" s="60">
        <v>6542852000</v>
      </c>
      <c r="CG497" s="60">
        <v>521903000</v>
      </c>
      <c r="CH497" s="60">
        <v>46254000</v>
      </c>
      <c r="CI497" s="60" t="s">
        <v>1149</v>
      </c>
      <c r="CJ497" s="60">
        <v>12.58</v>
      </c>
      <c r="CK497" s="60">
        <v>3695191000</v>
      </c>
      <c r="CL497" s="60" t="s">
        <v>544</v>
      </c>
      <c r="CM497" s="85">
        <v>1003585</v>
      </c>
      <c r="CN497" s="60">
        <v>4253000</v>
      </c>
      <c r="CO497" s="60">
        <v>1268018000</v>
      </c>
      <c r="CP497" s="60">
        <v>2617518000</v>
      </c>
      <c r="CQ497" s="60">
        <v>56593486000</v>
      </c>
      <c r="CR497" s="60" t="s">
        <v>544</v>
      </c>
      <c r="CS497" s="60">
        <v>4253000</v>
      </c>
      <c r="CT497" s="60">
        <v>501261000</v>
      </c>
      <c r="CU497" s="60">
        <v>511720000</v>
      </c>
      <c r="CV497" s="60">
        <v>1479537000</v>
      </c>
      <c r="CW497" s="60">
        <v>1012981000</v>
      </c>
      <c r="CX497" s="60">
        <v>2324529000</v>
      </c>
      <c r="CY497" s="60">
        <v>12.58</v>
      </c>
      <c r="CZ497" s="60">
        <f t="shared" si="14"/>
        <v>1</v>
      </c>
      <c r="DA497" s="60" t="str">
        <f t="shared" si="15"/>
        <v>N: parent data from row 494</v>
      </c>
    </row>
    <row r="498" spans="1:105">
      <c r="A498" s="13" t="s">
        <v>1156</v>
      </c>
      <c r="B498" s="13">
        <v>1003619</v>
      </c>
      <c r="C498" s="13">
        <v>2022</v>
      </c>
      <c r="D498" s="13" t="s">
        <v>1</v>
      </c>
      <c r="E498" s="13" t="s">
        <v>507</v>
      </c>
      <c r="F498" s="84" t="s">
        <v>1812</v>
      </c>
      <c r="G498" s="60" t="s">
        <v>2055</v>
      </c>
      <c r="H498" s="60" t="s">
        <v>2084</v>
      </c>
      <c r="I498" s="60" t="s">
        <v>2057</v>
      </c>
      <c r="J498" s="60" t="s">
        <v>1157</v>
      </c>
      <c r="K498" s="85">
        <v>1003635</v>
      </c>
      <c r="L498" s="60">
        <v>2917689000000</v>
      </c>
      <c r="M498" s="60">
        <v>6504713071</v>
      </c>
      <c r="N498" s="60">
        <v>183589346.5</v>
      </c>
      <c r="O498" s="60">
        <v>17402742.5</v>
      </c>
      <c r="P498" s="60">
        <v>0.1</v>
      </c>
      <c r="Q498" s="60">
        <v>305511096.30000001</v>
      </c>
      <c r="R498" s="85">
        <v>2062</v>
      </c>
      <c r="S498" s="85">
        <v>265</v>
      </c>
      <c r="T498" s="60">
        <v>1602739966.2</v>
      </c>
      <c r="U498" s="60">
        <v>186273551.19999999</v>
      </c>
      <c r="V498" s="60">
        <v>2334188</v>
      </c>
      <c r="W498" s="60" t="s">
        <v>2058</v>
      </c>
      <c r="X498" s="60">
        <v>105250252.5</v>
      </c>
      <c r="Y498" s="60">
        <v>4471149332.3000002</v>
      </c>
      <c r="Z498" s="60">
        <v>3.63</v>
      </c>
      <c r="AA498" s="60" t="s">
        <v>544</v>
      </c>
      <c r="AB498" s="60">
        <v>3898249980.5</v>
      </c>
      <c r="AC498" s="60">
        <v>6504713071</v>
      </c>
      <c r="AD498" s="60" t="s">
        <v>544</v>
      </c>
      <c r="AE498" s="60">
        <v>76252370</v>
      </c>
      <c r="AF498" s="60">
        <v>5.0999999999999996</v>
      </c>
      <c r="AG498" s="60" t="s">
        <v>2059</v>
      </c>
      <c r="AH498" s="60" t="s">
        <v>544</v>
      </c>
      <c r="AI498" s="60">
        <v>379215255.39999998</v>
      </c>
      <c r="AJ498" s="60" t="s">
        <v>544</v>
      </c>
      <c r="AK498" s="60">
        <v>2.5</v>
      </c>
      <c r="AL498" s="60">
        <v>4719973324.6999998</v>
      </c>
      <c r="AM498" s="60">
        <v>360610863.10000002</v>
      </c>
      <c r="AN498" s="60">
        <v>216954635.19999999</v>
      </c>
      <c r="AO498" s="60">
        <v>1424929239.8</v>
      </c>
      <c r="AP498" s="60">
        <v>656811960.39999998</v>
      </c>
      <c r="AQ498" s="60">
        <v>6504713071</v>
      </c>
      <c r="AR498" s="60">
        <v>6.92</v>
      </c>
      <c r="AS498" s="60">
        <v>593746526.29999995</v>
      </c>
      <c r="AT498" s="60">
        <v>2382927249.0999999</v>
      </c>
      <c r="AU498" s="85">
        <v>1003619</v>
      </c>
      <c r="AV498" s="60">
        <v>91873817.099999994</v>
      </c>
      <c r="AW498" s="60" t="s">
        <v>544</v>
      </c>
      <c r="AX498" s="60" t="s">
        <v>544</v>
      </c>
      <c r="AY498" s="60">
        <v>76252370</v>
      </c>
      <c r="AZ498" s="60">
        <v>1790696718.8</v>
      </c>
      <c r="BA498" s="60">
        <v>192161412.09999999</v>
      </c>
      <c r="BB498" s="60" t="s">
        <v>1808</v>
      </c>
      <c r="BC498" s="60" t="s">
        <v>544</v>
      </c>
      <c r="BD498" s="60">
        <v>140185043</v>
      </c>
      <c r="BE498" s="60">
        <v>5912384.4000000004</v>
      </c>
      <c r="BF498" s="60" t="s">
        <v>544</v>
      </c>
      <c r="BG498" s="60">
        <v>34945937.5</v>
      </c>
      <c r="BH498" s="60">
        <v>2653675219.1999998</v>
      </c>
      <c r="BI498" s="60">
        <v>35304871.799999997</v>
      </c>
      <c r="BJ498" s="60" t="s">
        <v>544</v>
      </c>
      <c r="BK498" s="60">
        <v>167785088</v>
      </c>
      <c r="BL498" s="85" t="s">
        <v>2450</v>
      </c>
      <c r="BM498" s="60" t="s">
        <v>2451</v>
      </c>
      <c r="BN498" s="60">
        <v>96921192.099999994</v>
      </c>
      <c r="BO498" s="60">
        <v>4591095828.5</v>
      </c>
      <c r="BP498" s="60">
        <v>2513490176.1999998</v>
      </c>
      <c r="BQ498" s="60">
        <v>222490250</v>
      </c>
      <c r="BR498" s="60" t="s">
        <v>544</v>
      </c>
      <c r="BS498" s="60">
        <v>292587230.30000001</v>
      </c>
      <c r="BT498" s="60">
        <v>248823992.5</v>
      </c>
      <c r="BU498" s="60">
        <v>236080708.40000001</v>
      </c>
      <c r="BV498" s="60">
        <v>368317919.30000001</v>
      </c>
      <c r="BW498" s="60">
        <v>192362058.69999999</v>
      </c>
      <c r="BX498" s="60" t="s">
        <v>544</v>
      </c>
      <c r="BY498" s="60" t="s">
        <v>544</v>
      </c>
      <c r="BZ498" s="60" t="s">
        <v>544</v>
      </c>
      <c r="CA498" s="60">
        <v>7390480.5999999996</v>
      </c>
      <c r="CB498" s="60" t="s">
        <v>1833</v>
      </c>
      <c r="CC498" s="60">
        <v>154894663.09999999</v>
      </c>
      <c r="CD498" s="60">
        <v>164793225.30000001</v>
      </c>
      <c r="CE498" s="60">
        <v>27635715.5</v>
      </c>
      <c r="CF498" s="60">
        <v>656811960.39999998</v>
      </c>
      <c r="CG498" s="60">
        <v>82940587.700000003</v>
      </c>
      <c r="CH498" s="60">
        <v>94404192.799999997</v>
      </c>
      <c r="CI498" s="60" t="s">
        <v>1157</v>
      </c>
      <c r="CJ498" s="60" t="s">
        <v>544</v>
      </c>
      <c r="CK498" s="60">
        <v>322204887.69999999</v>
      </c>
      <c r="CL498" s="60" t="s">
        <v>544</v>
      </c>
      <c r="CM498" s="85">
        <v>1003635</v>
      </c>
      <c r="CN498" s="60">
        <v>111470.3</v>
      </c>
      <c r="CO498" s="60">
        <v>35304871.799999997</v>
      </c>
      <c r="CP498" s="60">
        <v>202171444.59999999</v>
      </c>
      <c r="CQ498" s="60">
        <v>4471149332.3000002</v>
      </c>
      <c r="CR498" s="60">
        <v>3183591.6</v>
      </c>
      <c r="CS498" s="60">
        <v>111470.3</v>
      </c>
      <c r="CT498" s="60">
        <v>46340431</v>
      </c>
      <c r="CU498" s="60">
        <v>121444657</v>
      </c>
      <c r="CV498" s="60">
        <v>27635715.5</v>
      </c>
      <c r="CW498" s="60">
        <v>167785088</v>
      </c>
      <c r="CX498" s="60">
        <v>105250252.5</v>
      </c>
      <c r="CY498" s="60" t="s">
        <v>544</v>
      </c>
      <c r="CZ498" s="60">
        <f t="shared" si="14"/>
        <v>448.54999262118872</v>
      </c>
      <c r="DA498" s="60" t="str">
        <f t="shared" si="15"/>
        <v>N: parent data from row 500</v>
      </c>
    </row>
    <row r="499" spans="1:105">
      <c r="A499" s="13" t="s">
        <v>1156</v>
      </c>
      <c r="B499" s="13">
        <v>1003619</v>
      </c>
      <c r="C499" s="13">
        <v>2023</v>
      </c>
      <c r="D499" s="13" t="s">
        <v>1</v>
      </c>
      <c r="E499" s="13" t="s">
        <v>507</v>
      </c>
      <c r="F499" s="84" t="s">
        <v>1804</v>
      </c>
      <c r="G499" s="60" t="s">
        <v>2055</v>
      </c>
      <c r="H499" s="60" t="s">
        <v>2000</v>
      </c>
      <c r="I499" s="60" t="s">
        <v>2057</v>
      </c>
      <c r="J499" s="60" t="s">
        <v>1157</v>
      </c>
      <c r="K499" s="85">
        <v>1003635</v>
      </c>
      <c r="L499" s="60">
        <v>4080298000000</v>
      </c>
      <c r="M499" s="60">
        <v>4536724214.6000004</v>
      </c>
      <c r="N499" s="60">
        <v>190496257</v>
      </c>
      <c r="O499" s="60">
        <v>18949447</v>
      </c>
      <c r="P499" s="60">
        <v>-0.02</v>
      </c>
      <c r="Q499" s="60">
        <v>244915181.80000001</v>
      </c>
      <c r="R499" s="85">
        <v>1932</v>
      </c>
      <c r="S499" s="85">
        <v>248</v>
      </c>
      <c r="T499" s="60">
        <v>1274231621.0999999</v>
      </c>
      <c r="U499" s="60">
        <v>11527774.800000001</v>
      </c>
      <c r="V499" s="60">
        <v>1050708.6000000001</v>
      </c>
      <c r="W499" s="60" t="s">
        <v>2058</v>
      </c>
      <c r="X499" s="60">
        <v>98942286.700000003</v>
      </c>
      <c r="Y499" s="60">
        <v>3049326602.5</v>
      </c>
      <c r="Z499" s="60">
        <v>3.6</v>
      </c>
      <c r="AA499" s="60" t="s">
        <v>544</v>
      </c>
      <c r="AB499" s="60">
        <v>2596100926.8000002</v>
      </c>
      <c r="AC499" s="60">
        <v>4536724214.6000004</v>
      </c>
      <c r="AD499" s="60" t="s">
        <v>544</v>
      </c>
      <c r="AE499" s="60">
        <v>42280738.200000003</v>
      </c>
      <c r="AF499" s="60">
        <v>9.18</v>
      </c>
      <c r="AG499" s="60" t="s">
        <v>2059</v>
      </c>
      <c r="AH499" s="60" t="s">
        <v>544</v>
      </c>
      <c r="AI499" s="60">
        <v>206280235.69999999</v>
      </c>
      <c r="AJ499" s="60" t="s">
        <v>544</v>
      </c>
      <c r="AK499" s="60">
        <v>3.65</v>
      </c>
      <c r="AL499" s="60">
        <v>3227902597.6999998</v>
      </c>
      <c r="AM499" s="60">
        <v>330420628.30000001</v>
      </c>
      <c r="AN499" s="60">
        <v>164250778.09999999</v>
      </c>
      <c r="AO499" s="60">
        <v>1213669664.3</v>
      </c>
      <c r="AP499" s="60">
        <v>338516088.19999999</v>
      </c>
      <c r="AQ499" s="60">
        <v>4536724214.6000004</v>
      </c>
      <c r="AR499" s="60">
        <v>9.06</v>
      </c>
      <c r="AS499" s="60">
        <v>308090011.89999998</v>
      </c>
      <c r="AT499" s="60">
        <v>2046752643.9000001</v>
      </c>
      <c r="AU499" s="85">
        <v>1003619</v>
      </c>
      <c r="AV499" s="60">
        <v>75882289.5</v>
      </c>
      <c r="AW499" s="60" t="s">
        <v>544</v>
      </c>
      <c r="AX499" s="60">
        <v>637096.4</v>
      </c>
      <c r="AY499" s="60">
        <v>42280738.200000003</v>
      </c>
      <c r="AZ499" s="60">
        <v>1059811451</v>
      </c>
      <c r="BA499" s="60">
        <v>11527774.800000001</v>
      </c>
      <c r="BB499" s="60" t="s">
        <v>1808</v>
      </c>
      <c r="BC499" s="60" t="s">
        <v>544</v>
      </c>
      <c r="BD499" s="60">
        <v>93895549.599999994</v>
      </c>
      <c r="BE499" s="60">
        <v>2148115.5</v>
      </c>
      <c r="BF499" s="60" t="s">
        <v>544</v>
      </c>
      <c r="BG499" s="60">
        <v>12615174.9</v>
      </c>
      <c r="BH499" s="60">
        <v>2101611865.7</v>
      </c>
      <c r="BI499" s="60">
        <v>10954054.6</v>
      </c>
      <c r="BJ499" s="60" t="s">
        <v>544</v>
      </c>
      <c r="BK499" s="60">
        <v>122735000.2</v>
      </c>
      <c r="BL499" s="85" t="s">
        <v>2450</v>
      </c>
      <c r="BM499" s="60" t="s">
        <v>2451</v>
      </c>
      <c r="BN499" s="60">
        <v>55388467.600000001</v>
      </c>
      <c r="BO499" s="60">
        <v>3136119584</v>
      </c>
      <c r="BP499" s="60">
        <v>2007716316.0999999</v>
      </c>
      <c r="BQ499" s="60">
        <v>48339268.799999997</v>
      </c>
      <c r="BR499" s="60" t="s">
        <v>544</v>
      </c>
      <c r="BS499" s="60">
        <v>87713602.400000006</v>
      </c>
      <c r="BT499" s="60">
        <v>178575995.19999999</v>
      </c>
      <c r="BU499" s="60">
        <v>203302672</v>
      </c>
      <c r="BV499" s="60">
        <v>277097998.39999998</v>
      </c>
      <c r="BW499" s="60">
        <v>11527774.800000001</v>
      </c>
      <c r="BX499" s="60">
        <v>206280235.69999999</v>
      </c>
      <c r="BY499" s="60" t="s">
        <v>544</v>
      </c>
      <c r="BZ499" s="60" t="s">
        <v>544</v>
      </c>
      <c r="CA499" s="60">
        <v>6265336.7000000002</v>
      </c>
      <c r="CB499" s="60" t="s">
        <v>1833</v>
      </c>
      <c r="CC499" s="60">
        <v>122339177.7</v>
      </c>
      <c r="CD499" s="60">
        <v>83891024.299999997</v>
      </c>
      <c r="CE499" s="60">
        <v>14209583.6</v>
      </c>
      <c r="CF499" s="60">
        <v>338516088.19999999</v>
      </c>
      <c r="CG499" s="60">
        <v>57830114.299999997</v>
      </c>
      <c r="CH499" s="60">
        <v>2545049.7999999998</v>
      </c>
      <c r="CI499" s="60" t="s">
        <v>1157</v>
      </c>
      <c r="CJ499" s="60" t="s">
        <v>544</v>
      </c>
      <c r="CK499" s="60">
        <v>263193064.80000001</v>
      </c>
      <c r="CL499" s="60" t="s">
        <v>544</v>
      </c>
      <c r="CM499" s="85">
        <v>1003635</v>
      </c>
      <c r="CN499" s="60">
        <v>-127864</v>
      </c>
      <c r="CO499" s="60">
        <v>10954054.6</v>
      </c>
      <c r="CP499" s="60">
        <v>154330754.19999999</v>
      </c>
      <c r="CQ499" s="60">
        <v>3049326602.5</v>
      </c>
      <c r="CR499" s="60">
        <v>2060278.4</v>
      </c>
      <c r="CS499" s="60">
        <v>-127864</v>
      </c>
      <c r="CT499" s="60">
        <v>23834964.300000001</v>
      </c>
      <c r="CU499" s="60">
        <v>98900036</v>
      </c>
      <c r="CV499" s="60">
        <v>14209583.6</v>
      </c>
      <c r="CW499" s="60">
        <v>122735000.2</v>
      </c>
      <c r="CX499" s="60">
        <v>98942286.700000003</v>
      </c>
      <c r="CY499" s="60" t="s">
        <v>544</v>
      </c>
      <c r="CZ499" s="60">
        <f t="shared" si="14"/>
        <v>899.39299966016495</v>
      </c>
      <c r="DA499" s="60" t="str">
        <f t="shared" si="15"/>
        <v>N: parent data from row 500</v>
      </c>
    </row>
    <row r="500" spans="1:105">
      <c r="A500" s="13" t="s">
        <v>1157</v>
      </c>
      <c r="B500" s="13">
        <v>1003635</v>
      </c>
      <c r="C500" s="13">
        <v>2022</v>
      </c>
      <c r="D500" s="13" t="s">
        <v>1</v>
      </c>
      <c r="E500" s="13" t="s">
        <v>13</v>
      </c>
      <c r="F500" s="84" t="s">
        <v>1812</v>
      </c>
      <c r="G500" s="60" t="s">
        <v>2452</v>
      </c>
      <c r="H500" s="60" t="s">
        <v>2244</v>
      </c>
      <c r="I500" s="60" t="s">
        <v>540</v>
      </c>
      <c r="J500" s="60" t="s">
        <v>1157</v>
      </c>
      <c r="K500" s="85">
        <v>1003635</v>
      </c>
      <c r="L500" s="60">
        <v>29004200000</v>
      </c>
      <c r="M500" s="60">
        <v>29004200000</v>
      </c>
      <c r="N500" s="60">
        <v>598700000</v>
      </c>
      <c r="O500" s="60">
        <v>10300000</v>
      </c>
      <c r="P500" s="60">
        <v>-1.19</v>
      </c>
      <c r="Q500" s="60">
        <v>1149700000</v>
      </c>
      <c r="R500" s="85">
        <v>13175</v>
      </c>
      <c r="S500" s="85" t="s">
        <v>544</v>
      </c>
      <c r="T500" s="60">
        <v>4858700000</v>
      </c>
      <c r="U500" s="60">
        <v>1759700000</v>
      </c>
      <c r="V500" s="60">
        <v>139800000</v>
      </c>
      <c r="W500" s="60" t="s">
        <v>2454</v>
      </c>
      <c r="X500" s="60">
        <v>1017400000</v>
      </c>
      <c r="Y500" s="60">
        <v>20813300000</v>
      </c>
      <c r="Z500" s="60">
        <v>18.63</v>
      </c>
      <c r="AA500" s="60" t="s">
        <v>544</v>
      </c>
      <c r="AB500" s="60" t="s">
        <v>544</v>
      </c>
      <c r="AC500" s="60">
        <v>29004200000</v>
      </c>
      <c r="AD500" s="60" t="s">
        <v>544</v>
      </c>
      <c r="AE500" s="60">
        <v>1040600000</v>
      </c>
      <c r="AF500" s="60">
        <v>14.97</v>
      </c>
      <c r="AG500" s="60" t="s">
        <v>2455</v>
      </c>
      <c r="AH500" s="60" t="s">
        <v>544</v>
      </c>
      <c r="AI500" s="60" t="s">
        <v>544</v>
      </c>
      <c r="AJ500" s="60" t="s">
        <v>544</v>
      </c>
      <c r="AK500" s="60">
        <v>4.8600000000000003</v>
      </c>
      <c r="AL500" s="60">
        <v>23275200000</v>
      </c>
      <c r="AM500" s="60">
        <v>1058500000</v>
      </c>
      <c r="AN500" s="60">
        <v>603700000</v>
      </c>
      <c r="AO500" s="60">
        <v>4293800000</v>
      </c>
      <c r="AP500" s="60">
        <v>1952900000</v>
      </c>
      <c r="AQ500" s="60">
        <v>29004200000</v>
      </c>
      <c r="AR500" s="60">
        <v>5.2</v>
      </c>
      <c r="AS500" s="60">
        <v>3911500000</v>
      </c>
      <c r="AT500" s="60">
        <v>8584400000</v>
      </c>
      <c r="AU500" s="85">
        <v>1003635</v>
      </c>
      <c r="AV500" s="60" t="s">
        <v>544</v>
      </c>
      <c r="AW500" s="60" t="s">
        <v>544</v>
      </c>
      <c r="AX500" s="60">
        <v>169300000</v>
      </c>
      <c r="AY500" s="60">
        <v>1180400000</v>
      </c>
      <c r="AZ500" s="60">
        <v>9787400000</v>
      </c>
      <c r="BA500" s="60">
        <v>1756200000</v>
      </c>
      <c r="BB500" s="60" t="s">
        <v>1808</v>
      </c>
      <c r="BC500" s="60" t="s">
        <v>544</v>
      </c>
      <c r="BD500" s="60">
        <v>518100000</v>
      </c>
      <c r="BE500" s="60" t="s">
        <v>544</v>
      </c>
      <c r="BF500" s="60" t="s">
        <v>544</v>
      </c>
      <c r="BG500" s="60">
        <v>470700000</v>
      </c>
      <c r="BH500" s="60">
        <v>11521000000</v>
      </c>
      <c r="BI500" s="60">
        <v>-61200000</v>
      </c>
      <c r="BJ500" s="60" t="s">
        <v>544</v>
      </c>
      <c r="BK500" s="60">
        <v>1124300000</v>
      </c>
      <c r="BL500" s="85" t="s">
        <v>2456</v>
      </c>
      <c r="BM500" s="60" t="s">
        <v>2457</v>
      </c>
      <c r="BN500" s="60">
        <v>819100000</v>
      </c>
      <c r="BO500" s="60">
        <v>22435300000</v>
      </c>
      <c r="BP500" s="60">
        <v>11002900000</v>
      </c>
      <c r="BQ500" s="60">
        <v>1496600000</v>
      </c>
      <c r="BR500" s="60" t="s">
        <v>544</v>
      </c>
      <c r="BS500" s="60">
        <v>1037900000</v>
      </c>
      <c r="BT500" s="60">
        <v>2461900000</v>
      </c>
      <c r="BU500" s="60">
        <v>862100000</v>
      </c>
      <c r="BV500" s="60" t="s">
        <v>544</v>
      </c>
      <c r="BW500" s="60">
        <v>1759700000</v>
      </c>
      <c r="BX500" s="60" t="s">
        <v>544</v>
      </c>
      <c r="BY500" s="60" t="s">
        <v>544</v>
      </c>
      <c r="BZ500" s="60">
        <v>13200000</v>
      </c>
      <c r="CA500" s="60">
        <v>-386100000</v>
      </c>
      <c r="CB500" s="60" t="s">
        <v>1833</v>
      </c>
      <c r="CC500" s="60">
        <v>387400000</v>
      </c>
      <c r="CD500" s="60">
        <v>754000000</v>
      </c>
      <c r="CE500" s="60">
        <v>540000000</v>
      </c>
      <c r="CF500" s="60">
        <v>1952900000</v>
      </c>
      <c r="CG500" s="60">
        <v>755300000</v>
      </c>
      <c r="CH500" s="60">
        <v>200500000</v>
      </c>
      <c r="CI500" s="60" t="s">
        <v>1157</v>
      </c>
      <c r="CJ500" s="60" t="s">
        <v>544</v>
      </c>
      <c r="CK500" s="60">
        <v>1621100000</v>
      </c>
      <c r="CL500" s="60" t="s">
        <v>544</v>
      </c>
      <c r="CM500" s="85">
        <v>1003635</v>
      </c>
      <c r="CN500" s="60" t="s">
        <v>544</v>
      </c>
      <c r="CO500" s="60">
        <v>-61200000</v>
      </c>
      <c r="CP500" s="60">
        <v>1836500000</v>
      </c>
      <c r="CQ500" s="60">
        <v>20813300000</v>
      </c>
      <c r="CR500" s="60">
        <v>3700000</v>
      </c>
      <c r="CS500" s="60" t="s">
        <v>544</v>
      </c>
      <c r="CT500" s="60">
        <v>465400000</v>
      </c>
      <c r="CU500" s="60">
        <v>658900000</v>
      </c>
      <c r="CV500" s="60">
        <v>540000000</v>
      </c>
      <c r="CW500" s="60">
        <v>1124300000</v>
      </c>
      <c r="CX500" s="60">
        <v>1017400000</v>
      </c>
      <c r="CY500" s="60" t="s">
        <v>544</v>
      </c>
      <c r="CZ500" s="60">
        <f t="shared" si="14"/>
        <v>1</v>
      </c>
      <c r="DA500" s="60" t="str">
        <f t="shared" si="15"/>
        <v>Y</v>
      </c>
    </row>
    <row r="501" spans="1:105">
      <c r="A501" s="13" t="s">
        <v>1157</v>
      </c>
      <c r="B501" s="13">
        <v>1003635</v>
      </c>
      <c r="C501" s="13">
        <v>2023</v>
      </c>
      <c r="D501" s="13" t="s">
        <v>1</v>
      </c>
      <c r="E501" s="13" t="s">
        <v>13</v>
      </c>
      <c r="F501" s="84" t="s">
        <v>1804</v>
      </c>
      <c r="G501" s="60" t="s">
        <v>2452</v>
      </c>
      <c r="H501" s="60" t="s">
        <v>2453</v>
      </c>
      <c r="I501" s="60" t="s">
        <v>540</v>
      </c>
      <c r="J501" s="60" t="s">
        <v>1157</v>
      </c>
      <c r="K501" s="85">
        <v>1003635</v>
      </c>
      <c r="L501" s="60">
        <v>27230200000</v>
      </c>
      <c r="M501" s="60">
        <v>27230200000</v>
      </c>
      <c r="N501" s="60">
        <v>600200000</v>
      </c>
      <c r="O501" s="60">
        <v>121900000</v>
      </c>
      <c r="P501" s="60">
        <v>-1.27</v>
      </c>
      <c r="Q501" s="60">
        <v>890600000</v>
      </c>
      <c r="R501" s="85">
        <v>14982</v>
      </c>
      <c r="S501" s="85" t="s">
        <v>544</v>
      </c>
      <c r="T501" s="60">
        <v>3923000000</v>
      </c>
      <c r="U501" s="60">
        <v>2113300000</v>
      </c>
      <c r="V501" s="60">
        <v>142400000</v>
      </c>
      <c r="W501" s="60" t="s">
        <v>2454</v>
      </c>
      <c r="X501" s="60">
        <v>1170700000</v>
      </c>
      <c r="Y501" s="60">
        <v>19973900000</v>
      </c>
      <c r="Z501" s="60">
        <v>22.97</v>
      </c>
      <c r="AA501" s="60" t="s">
        <v>544</v>
      </c>
      <c r="AB501" s="60">
        <v>13905600000</v>
      </c>
      <c r="AC501" s="60">
        <v>27230200000</v>
      </c>
      <c r="AD501" s="60" t="s">
        <v>544</v>
      </c>
      <c r="AE501" s="60">
        <v>1094600000</v>
      </c>
      <c r="AF501" s="60">
        <v>18.27</v>
      </c>
      <c r="AG501" s="60" t="s">
        <v>2455</v>
      </c>
      <c r="AH501" s="60" t="s">
        <v>544</v>
      </c>
      <c r="AI501" s="60">
        <v>1550200000</v>
      </c>
      <c r="AJ501" s="60" t="s">
        <v>544</v>
      </c>
      <c r="AK501" s="60">
        <v>5.42</v>
      </c>
      <c r="AL501" s="60">
        <v>21562000000</v>
      </c>
      <c r="AM501" s="60">
        <v>1345900000</v>
      </c>
      <c r="AN501" s="60">
        <v>697400000</v>
      </c>
      <c r="AO501" s="60">
        <v>3930700000</v>
      </c>
      <c r="AP501" s="60">
        <v>1660400000</v>
      </c>
      <c r="AQ501" s="60">
        <v>27230200000</v>
      </c>
      <c r="AR501" s="60">
        <v>5.43</v>
      </c>
      <c r="AS501" s="60">
        <v>3689700000</v>
      </c>
      <c r="AT501" s="60">
        <v>9824800000</v>
      </c>
      <c r="AU501" s="85">
        <v>1003635</v>
      </c>
      <c r="AV501" s="60" t="s">
        <v>544</v>
      </c>
      <c r="AW501" s="60" t="s">
        <v>544</v>
      </c>
      <c r="AX501" s="60">
        <v>177100000</v>
      </c>
      <c r="AY501" s="60">
        <v>1237000000</v>
      </c>
      <c r="AZ501" s="60">
        <v>8372000000</v>
      </c>
      <c r="BA501" s="60">
        <v>100000</v>
      </c>
      <c r="BB501" s="60" t="s">
        <v>1808</v>
      </c>
      <c r="BC501" s="60" t="s">
        <v>544</v>
      </c>
      <c r="BD501" s="60">
        <v>519100000</v>
      </c>
      <c r="BE501" s="60">
        <v>100000</v>
      </c>
      <c r="BF501" s="60" t="s">
        <v>544</v>
      </c>
      <c r="BG501" s="60">
        <v>475600000</v>
      </c>
      <c r="BH501" s="60">
        <v>11061900000</v>
      </c>
      <c r="BI501" s="60">
        <v>-227000000</v>
      </c>
      <c r="BJ501" s="60" t="s">
        <v>544</v>
      </c>
      <c r="BK501" s="60">
        <v>1112700000</v>
      </c>
      <c r="BL501" s="85" t="s">
        <v>2456</v>
      </c>
      <c r="BM501" s="60" t="s">
        <v>2457</v>
      </c>
      <c r="BN501" s="60">
        <v>826900000</v>
      </c>
      <c r="BO501" s="60">
        <v>21246600000</v>
      </c>
      <c r="BP501" s="60">
        <v>10542800000</v>
      </c>
      <c r="BQ501" s="60">
        <v>2241900000</v>
      </c>
      <c r="BR501" s="60" t="s">
        <v>544</v>
      </c>
      <c r="BS501" s="60">
        <v>1006500000</v>
      </c>
      <c r="BT501" s="60">
        <v>1588100000</v>
      </c>
      <c r="BU501" s="60">
        <v>1017300000</v>
      </c>
      <c r="BV501" s="60" t="s">
        <v>544</v>
      </c>
      <c r="BW501" s="60">
        <v>2113300000</v>
      </c>
      <c r="BX501" s="60">
        <v>1452400000</v>
      </c>
      <c r="BY501" s="60">
        <v>15800000</v>
      </c>
      <c r="BZ501" s="60">
        <v>9600000</v>
      </c>
      <c r="CA501" s="60">
        <v>-572900000</v>
      </c>
      <c r="CB501" s="60" t="s">
        <v>1833</v>
      </c>
      <c r="CC501" s="60">
        <v>397200000</v>
      </c>
      <c r="CD501" s="60">
        <v>588300000</v>
      </c>
      <c r="CE501" s="60">
        <v>581400000</v>
      </c>
      <c r="CF501" s="60">
        <v>1660400000</v>
      </c>
      <c r="CG501" s="60">
        <v>848800000</v>
      </c>
      <c r="CH501" s="60">
        <v>-72800000</v>
      </c>
      <c r="CI501" s="60" t="s">
        <v>1157</v>
      </c>
      <c r="CJ501" s="60">
        <v>11.1</v>
      </c>
      <c r="CK501" s="60">
        <v>1868100000</v>
      </c>
      <c r="CL501" s="60" t="s">
        <v>544</v>
      </c>
      <c r="CM501" s="85">
        <v>1003635</v>
      </c>
      <c r="CN501" s="60" t="s">
        <v>544</v>
      </c>
      <c r="CO501" s="60">
        <v>-227000000</v>
      </c>
      <c r="CP501" s="60">
        <v>1997600000</v>
      </c>
      <c r="CQ501" s="60">
        <v>19973900000</v>
      </c>
      <c r="CR501" s="60">
        <v>2000000</v>
      </c>
      <c r="CS501" s="60" t="s">
        <v>544</v>
      </c>
      <c r="CT501" s="60">
        <v>464500000</v>
      </c>
      <c r="CU501" s="60">
        <v>648200000</v>
      </c>
      <c r="CV501" s="60">
        <v>581400000</v>
      </c>
      <c r="CW501" s="60">
        <v>1112700000</v>
      </c>
      <c r="CX501" s="60">
        <v>1170700000</v>
      </c>
      <c r="CY501" s="60">
        <v>10.4</v>
      </c>
      <c r="CZ501" s="60">
        <f t="shared" si="14"/>
        <v>1</v>
      </c>
      <c r="DA501" s="60" t="str">
        <f t="shared" si="15"/>
        <v>Y</v>
      </c>
    </row>
    <row r="502" spans="1:105">
      <c r="A502" s="13" t="s">
        <v>1158</v>
      </c>
      <c r="B502" s="13">
        <v>1497692</v>
      </c>
      <c r="C502" s="13">
        <v>2022</v>
      </c>
      <c r="D502" s="13" t="s">
        <v>1</v>
      </c>
      <c r="E502" s="13" t="s">
        <v>13</v>
      </c>
      <c r="F502" s="84" t="s">
        <v>1812</v>
      </c>
      <c r="G502" s="60" t="s">
        <v>2096</v>
      </c>
      <c r="H502" s="60" t="s">
        <v>1943</v>
      </c>
      <c r="I502" s="60" t="s">
        <v>2098</v>
      </c>
      <c r="J502" s="60" t="s">
        <v>1158</v>
      </c>
      <c r="K502" s="85">
        <v>1497692</v>
      </c>
      <c r="L502" s="60">
        <v>13735820000</v>
      </c>
      <c r="M502" s="60">
        <v>3740182436.9796</v>
      </c>
      <c r="N502" s="60">
        <v>70482232.810399994</v>
      </c>
      <c r="O502" s="60">
        <v>4640163.3764000004</v>
      </c>
      <c r="P502" s="60">
        <v>-0.05</v>
      </c>
      <c r="Q502" s="60" t="s">
        <v>544</v>
      </c>
      <c r="R502" s="85" t="s">
        <v>544</v>
      </c>
      <c r="S502" s="85" t="s">
        <v>544</v>
      </c>
      <c r="T502" s="60">
        <v>217495439.07120001</v>
      </c>
      <c r="U502" s="60">
        <v>714597685.49030006</v>
      </c>
      <c r="V502" s="60" t="s">
        <v>544</v>
      </c>
      <c r="W502" s="60" t="s">
        <v>2099</v>
      </c>
      <c r="X502" s="60">
        <v>69562695.7104</v>
      </c>
      <c r="Y502" s="60">
        <v>422668209.66049999</v>
      </c>
      <c r="Z502" s="60">
        <v>1.1000000000000001</v>
      </c>
      <c r="AA502" s="60" t="s">
        <v>544</v>
      </c>
      <c r="AB502" s="60" t="s">
        <v>544</v>
      </c>
      <c r="AC502" s="60">
        <v>3740182436.9796</v>
      </c>
      <c r="AD502" s="60" t="s">
        <v>544</v>
      </c>
      <c r="AE502" s="60" t="s">
        <v>544</v>
      </c>
      <c r="AF502" s="60">
        <v>34.700000000000003</v>
      </c>
      <c r="AG502" s="60" t="s">
        <v>2100</v>
      </c>
      <c r="AH502" s="60" t="s">
        <v>544</v>
      </c>
      <c r="AI502" s="60" t="s">
        <v>544</v>
      </c>
      <c r="AJ502" s="60">
        <v>916778488.755</v>
      </c>
      <c r="AK502" s="60">
        <v>2.0099999999999998</v>
      </c>
      <c r="AL502" s="60">
        <v>429475561.60049999</v>
      </c>
      <c r="AM502" s="60">
        <v>53777535.737800002</v>
      </c>
      <c r="AN502" s="60">
        <v>45199455.411200002</v>
      </c>
      <c r="AO502" s="60">
        <v>10617835.2619</v>
      </c>
      <c r="AP502" s="60">
        <v>1526525527.5483999</v>
      </c>
      <c r="AQ502" s="60">
        <v>3740182436.9796</v>
      </c>
      <c r="AR502" s="60">
        <v>3.67</v>
      </c>
      <c r="AS502" s="60">
        <v>1510672566.3505001</v>
      </c>
      <c r="AT502" s="60">
        <v>291665622.86860001</v>
      </c>
      <c r="AU502" s="85">
        <v>1497692</v>
      </c>
      <c r="AV502" s="60" t="s">
        <v>544</v>
      </c>
      <c r="AW502" s="60" t="s">
        <v>544</v>
      </c>
      <c r="AX502" s="60">
        <v>3106330.8372999998</v>
      </c>
      <c r="AY502" s="60">
        <v>916778488.755</v>
      </c>
      <c r="AZ502" s="60">
        <v>466226276.37199998</v>
      </c>
      <c r="BA502" s="60">
        <v>714597685.49030006</v>
      </c>
      <c r="BB502" s="60" t="s">
        <v>1808</v>
      </c>
      <c r="BC502" s="60" t="s">
        <v>544</v>
      </c>
      <c r="BD502" s="60">
        <v>73533560.244000003</v>
      </c>
      <c r="BE502" s="60" t="s">
        <v>544</v>
      </c>
      <c r="BF502" s="60" t="s">
        <v>544</v>
      </c>
      <c r="BG502" s="60">
        <v>6531245.7452999996</v>
      </c>
      <c r="BH502" s="60">
        <v>1923041797.1140001</v>
      </c>
      <c r="BI502" s="60">
        <v>26028318.583700001</v>
      </c>
      <c r="BJ502" s="60" t="s">
        <v>544</v>
      </c>
      <c r="BK502" s="60">
        <v>42061538.460900001</v>
      </c>
      <c r="BL502" s="85" t="s">
        <v>544</v>
      </c>
      <c r="BM502" s="60" t="s">
        <v>544</v>
      </c>
      <c r="BN502" s="60">
        <v>-4523621.5111999996</v>
      </c>
      <c r="BO502" s="60">
        <v>3695653914.1756001</v>
      </c>
      <c r="BP502" s="60">
        <v>1849508236.8699999</v>
      </c>
      <c r="BQ502" s="60">
        <v>1249593737.2186999</v>
      </c>
      <c r="BR502" s="60">
        <v>44340639.890500002</v>
      </c>
      <c r="BS502" s="60">
        <v>17965146.357799999</v>
      </c>
      <c r="BT502" s="60">
        <v>6807351.9400000004</v>
      </c>
      <c r="BU502" s="60">
        <v>71728795.0977</v>
      </c>
      <c r="BV502" s="60" t="s">
        <v>544</v>
      </c>
      <c r="BW502" s="60">
        <v>714597685.49030006</v>
      </c>
      <c r="BX502" s="60" t="s">
        <v>544</v>
      </c>
      <c r="BY502" s="60" t="s">
        <v>544</v>
      </c>
      <c r="BZ502" s="60">
        <v>32947.583400000003</v>
      </c>
      <c r="CA502" s="60" t="s">
        <v>544</v>
      </c>
      <c r="CB502" s="60" t="s">
        <v>1994</v>
      </c>
      <c r="CC502" s="60" t="s">
        <v>544</v>
      </c>
      <c r="CD502" s="60">
        <v>10024234.172800001</v>
      </c>
      <c r="CE502" s="60">
        <v>16566643.975299999</v>
      </c>
      <c r="CF502" s="60">
        <v>1526525527.5483999</v>
      </c>
      <c r="CG502" s="60">
        <v>39298842.749600001</v>
      </c>
      <c r="CH502" s="60">
        <v>543498.97889999999</v>
      </c>
      <c r="CI502" s="60" t="s">
        <v>1158</v>
      </c>
      <c r="CJ502" s="60" t="s">
        <v>544</v>
      </c>
      <c r="CK502" s="60">
        <v>114762151.1216</v>
      </c>
      <c r="CL502" s="60" t="s">
        <v>544</v>
      </c>
      <c r="CM502" s="85">
        <v>1497692</v>
      </c>
      <c r="CN502" s="60">
        <v>-9900340.3674999997</v>
      </c>
      <c r="CO502" s="60">
        <v>26028318.583700001</v>
      </c>
      <c r="CP502" s="60">
        <v>65039074.199199997</v>
      </c>
      <c r="CQ502" s="60">
        <v>422668209.66049999</v>
      </c>
      <c r="CR502" s="60">
        <v>3734513.2743000002</v>
      </c>
      <c r="CS502" s="60">
        <v>-9900340.3674999997</v>
      </c>
      <c r="CT502" s="60">
        <v>26497753.5735</v>
      </c>
      <c r="CU502" s="60">
        <v>15563784.887499999</v>
      </c>
      <c r="CV502" s="60">
        <v>16566643.975299999</v>
      </c>
      <c r="CW502" s="60">
        <v>42061538.460900001</v>
      </c>
      <c r="CX502" s="60">
        <v>69562695.7104</v>
      </c>
      <c r="CY502" s="60" t="s">
        <v>544</v>
      </c>
      <c r="CZ502" s="60">
        <f t="shared" si="14"/>
        <v>3.6725000000514463</v>
      </c>
      <c r="DA502" s="60" t="str">
        <f t="shared" si="15"/>
        <v>Y</v>
      </c>
    </row>
    <row r="503" spans="1:105">
      <c r="A503" s="13" t="s">
        <v>1158</v>
      </c>
      <c r="B503" s="13">
        <v>1497692</v>
      </c>
      <c r="C503" s="13">
        <v>2023</v>
      </c>
      <c r="D503" s="13" t="s">
        <v>1</v>
      </c>
      <c r="E503" s="13" t="s">
        <v>13</v>
      </c>
      <c r="F503" s="84" t="s">
        <v>1804</v>
      </c>
      <c r="G503" s="60" t="s">
        <v>2096</v>
      </c>
      <c r="H503" s="60" t="s">
        <v>1943</v>
      </c>
      <c r="I503" s="60" t="s">
        <v>2098</v>
      </c>
      <c r="J503" s="60" t="s">
        <v>1158</v>
      </c>
      <c r="K503" s="85">
        <v>1497692</v>
      </c>
      <c r="L503" s="60">
        <v>17145728000</v>
      </c>
      <c r="M503" s="60">
        <v>4668680190.5404997</v>
      </c>
      <c r="N503" s="60">
        <v>84881960.516200006</v>
      </c>
      <c r="O503" s="60">
        <v>15029816.201300001</v>
      </c>
      <c r="P503" s="60">
        <v>0.01</v>
      </c>
      <c r="Q503" s="60" t="s">
        <v>544</v>
      </c>
      <c r="R503" s="85" t="s">
        <v>544</v>
      </c>
      <c r="S503" s="85" t="s">
        <v>544</v>
      </c>
      <c r="T503" s="60">
        <v>369242477.87089998</v>
      </c>
      <c r="U503" s="60">
        <v>800563648.72940004</v>
      </c>
      <c r="V503" s="60" t="s">
        <v>544</v>
      </c>
      <c r="W503" s="60" t="s">
        <v>2099</v>
      </c>
      <c r="X503" s="60">
        <v>138966371.67950001</v>
      </c>
      <c r="Y503" s="60">
        <v>1223352756.9604001</v>
      </c>
      <c r="Z503" s="60">
        <v>5.67</v>
      </c>
      <c r="AA503" s="60" t="s">
        <v>544</v>
      </c>
      <c r="AB503" s="60" t="s">
        <v>544</v>
      </c>
      <c r="AC503" s="60">
        <v>4668680190.5404997</v>
      </c>
      <c r="AD503" s="60" t="s">
        <v>544</v>
      </c>
      <c r="AE503" s="60" t="s">
        <v>544</v>
      </c>
      <c r="AF503" s="60">
        <v>43.42</v>
      </c>
      <c r="AG503" s="60" t="s">
        <v>2100</v>
      </c>
      <c r="AH503" s="60" t="s">
        <v>544</v>
      </c>
      <c r="AI503" s="60" t="s">
        <v>544</v>
      </c>
      <c r="AJ503" s="60">
        <v>863806398.8987</v>
      </c>
      <c r="AK503" s="60">
        <v>3.35</v>
      </c>
      <c r="AL503" s="60">
        <v>1223352756.9604001</v>
      </c>
      <c r="AM503" s="60">
        <v>70837304.287599996</v>
      </c>
      <c r="AN503" s="60">
        <v>86758611.298999995</v>
      </c>
      <c r="AO503" s="60">
        <v>17738053.097100001</v>
      </c>
      <c r="AP503" s="60">
        <v>1632349353.2787001</v>
      </c>
      <c r="AQ503" s="60">
        <v>4668680190.5404997</v>
      </c>
      <c r="AR503" s="60">
        <v>4.0199999999999996</v>
      </c>
      <c r="AS503" s="60">
        <v>1614718311.7541001</v>
      </c>
      <c r="AT503" s="60">
        <v>445844520.07539999</v>
      </c>
      <c r="AU503" s="85">
        <v>1497692</v>
      </c>
      <c r="AV503" s="60" t="s">
        <v>544</v>
      </c>
      <c r="AW503" s="60" t="s">
        <v>544</v>
      </c>
      <c r="AX503" s="60" t="s">
        <v>544</v>
      </c>
      <c r="AY503" s="60">
        <v>863806398.8987</v>
      </c>
      <c r="AZ503" s="60">
        <v>462428046.28350002</v>
      </c>
      <c r="BA503" s="60">
        <v>800563648.72940004</v>
      </c>
      <c r="BB503" s="60" t="s">
        <v>1808</v>
      </c>
      <c r="BC503" s="60" t="s">
        <v>544</v>
      </c>
      <c r="BD503" s="60">
        <v>88535874.743499994</v>
      </c>
      <c r="BE503" s="60" t="s">
        <v>544</v>
      </c>
      <c r="BF503" s="60" t="s">
        <v>544</v>
      </c>
      <c r="BG503" s="60">
        <v>9724166.0993000008</v>
      </c>
      <c r="BH503" s="60">
        <v>2110214567.7035999</v>
      </c>
      <c r="BI503" s="60">
        <v>92209121.850299999</v>
      </c>
      <c r="BJ503" s="60" t="s">
        <v>544</v>
      </c>
      <c r="BK503" s="60">
        <v>55716541.864399999</v>
      </c>
      <c r="BL503" s="85" t="s">
        <v>544</v>
      </c>
      <c r="BM503" s="60" t="s">
        <v>544</v>
      </c>
      <c r="BN503" s="60">
        <v>20847923.757399999</v>
      </c>
      <c r="BO503" s="60">
        <v>4596788563.5844002</v>
      </c>
      <c r="BP503" s="60">
        <v>2021678692.9600999</v>
      </c>
      <c r="BQ503" s="60">
        <v>1971675153.1378</v>
      </c>
      <c r="BR503" s="60">
        <v>47918039.482000001</v>
      </c>
      <c r="BS503" s="60">
        <v>41654731.108999997</v>
      </c>
      <c r="BT503" s="60" t="s">
        <v>544</v>
      </c>
      <c r="BU503" s="60">
        <v>113632402.9936</v>
      </c>
      <c r="BV503" s="60" t="s">
        <v>544</v>
      </c>
      <c r="BW503" s="60">
        <v>800563648.72940004</v>
      </c>
      <c r="BX503" s="60" t="s">
        <v>544</v>
      </c>
      <c r="BY503" s="60" t="s">
        <v>544</v>
      </c>
      <c r="BZ503" s="60">
        <v>936963.92099999997</v>
      </c>
      <c r="CA503" s="60" t="s">
        <v>544</v>
      </c>
      <c r="CB503" s="60" t="s">
        <v>1994</v>
      </c>
      <c r="CC503" s="60" t="s">
        <v>544</v>
      </c>
      <c r="CD503" s="60">
        <v>9759292.0352999996</v>
      </c>
      <c r="CE503" s="60">
        <v>89481552.075000003</v>
      </c>
      <c r="CF503" s="60">
        <v>1632349353.2787001</v>
      </c>
      <c r="CG503" s="60">
        <v>108591422.735</v>
      </c>
      <c r="CH503" s="60">
        <v>27501.701799999999</v>
      </c>
      <c r="CI503" s="60" t="s">
        <v>1158</v>
      </c>
      <c r="CJ503" s="60" t="s">
        <v>544</v>
      </c>
      <c r="CK503" s="60">
        <v>225724982.97850001</v>
      </c>
      <c r="CL503" s="60" t="s">
        <v>544</v>
      </c>
      <c r="CM503" s="85">
        <v>1497692</v>
      </c>
      <c r="CN503" s="60">
        <v>156024.50649999999</v>
      </c>
      <c r="CO503" s="60">
        <v>92209121.850299999</v>
      </c>
      <c r="CP503" s="60">
        <v>159814295.4368</v>
      </c>
      <c r="CQ503" s="60">
        <v>1223352756.9604001</v>
      </c>
      <c r="CR503" s="60">
        <v>3501157.2497999999</v>
      </c>
      <c r="CS503" s="60">
        <v>156024.50649999999</v>
      </c>
      <c r="CT503" s="60">
        <v>34063716.813699998</v>
      </c>
      <c r="CU503" s="60">
        <v>21652825.050799999</v>
      </c>
      <c r="CV503" s="60">
        <v>89481552.075000003</v>
      </c>
      <c r="CW503" s="60">
        <v>55716541.864399999</v>
      </c>
      <c r="CX503" s="60">
        <v>138966371.67950001</v>
      </c>
      <c r="CY503" s="60" t="s">
        <v>544</v>
      </c>
      <c r="CZ503" s="60">
        <f t="shared" si="14"/>
        <v>3.6725000000514094</v>
      </c>
      <c r="DA503" s="60" t="str">
        <f t="shared" si="15"/>
        <v>Y</v>
      </c>
    </row>
    <row r="504" spans="1:105">
      <c r="A504" s="13" t="s">
        <v>1159</v>
      </c>
      <c r="B504" s="13">
        <v>1007347</v>
      </c>
      <c r="C504" s="13">
        <v>2022</v>
      </c>
      <c r="D504" s="13" t="s">
        <v>1</v>
      </c>
      <c r="E504" s="13" t="s">
        <v>13</v>
      </c>
      <c r="F504" s="84" t="s">
        <v>1812</v>
      </c>
      <c r="G504" s="60" t="s">
        <v>2096</v>
      </c>
      <c r="H504" s="60" t="s">
        <v>1943</v>
      </c>
      <c r="I504" s="60" t="s">
        <v>2098</v>
      </c>
      <c r="J504" s="60" t="s">
        <v>2458</v>
      </c>
      <c r="K504" s="85">
        <v>1470422</v>
      </c>
      <c r="L504" s="60">
        <v>74763700000</v>
      </c>
      <c r="M504" s="60">
        <v>20357712729.4631</v>
      </c>
      <c r="N504" s="60">
        <v>1005336963.9069999</v>
      </c>
      <c r="O504" s="60">
        <v>104179714.0898</v>
      </c>
      <c r="P504" s="60">
        <v>-0.03</v>
      </c>
      <c r="Q504" s="60">
        <v>711994554.1085</v>
      </c>
      <c r="R504" s="85" t="s">
        <v>544</v>
      </c>
      <c r="S504" s="85">
        <v>42</v>
      </c>
      <c r="T504" s="60">
        <v>1723403675.9459</v>
      </c>
      <c r="U504" s="60">
        <v>216119809.39109999</v>
      </c>
      <c r="V504" s="60">
        <v>1043485364.1787</v>
      </c>
      <c r="W504" s="60" t="s">
        <v>2099</v>
      </c>
      <c r="X504" s="60">
        <v>638638529.60300004</v>
      </c>
      <c r="Y504" s="60">
        <v>15342055820.0711</v>
      </c>
      <c r="Z504" s="60">
        <v>13.97</v>
      </c>
      <c r="AA504" s="60" t="s">
        <v>544</v>
      </c>
      <c r="AB504" s="60">
        <v>14368876786.728701</v>
      </c>
      <c r="AC504" s="60">
        <v>20357712729.4631</v>
      </c>
      <c r="AD504" s="60">
        <v>11.95</v>
      </c>
      <c r="AE504" s="60">
        <v>8879264805.8661995</v>
      </c>
      <c r="AF504" s="60">
        <v>22.49</v>
      </c>
      <c r="AG504" s="60" t="s">
        <v>2100</v>
      </c>
      <c r="AH504" s="60" t="s">
        <v>544</v>
      </c>
      <c r="AI504" s="60">
        <v>2567161334.2049999</v>
      </c>
      <c r="AJ504" s="60" t="s">
        <v>544</v>
      </c>
      <c r="AK504" s="60">
        <v>4.05</v>
      </c>
      <c r="AL504" s="60">
        <v>15853995915.366899</v>
      </c>
      <c r="AM504" s="60">
        <v>917304288.61889994</v>
      </c>
      <c r="AN504" s="60">
        <v>98053097.343799993</v>
      </c>
      <c r="AO504" s="60">
        <v>3274690265.4408998</v>
      </c>
      <c r="AP504" s="60">
        <v>2521524846.7993002</v>
      </c>
      <c r="AQ504" s="60">
        <v>20357712729.4631</v>
      </c>
      <c r="AR504" s="60">
        <v>6.96</v>
      </c>
      <c r="AS504" s="60">
        <v>2623771272.9380999</v>
      </c>
      <c r="AT504" s="60">
        <v>4067038801.8491001</v>
      </c>
      <c r="AU504" s="85">
        <v>1007347</v>
      </c>
      <c r="AV504" s="60" t="s">
        <v>544</v>
      </c>
      <c r="AW504" s="60" t="s">
        <v>544</v>
      </c>
      <c r="AX504" s="60" t="s">
        <v>544</v>
      </c>
      <c r="AY504" s="60">
        <v>8879237576.4584007</v>
      </c>
      <c r="AZ504" s="60">
        <v>2002968005.4177999</v>
      </c>
      <c r="BA504" s="60">
        <v>464043567.04589999</v>
      </c>
      <c r="BB504" s="60" t="s">
        <v>1808</v>
      </c>
      <c r="BC504" s="60">
        <v>21486099387.037498</v>
      </c>
      <c r="BD504" s="60">
        <v>1283240299.5055001</v>
      </c>
      <c r="BE504" s="60">
        <v>4852280462.8319998</v>
      </c>
      <c r="BF504" s="60" t="s">
        <v>544</v>
      </c>
      <c r="BG504" s="60">
        <v>123921034.7158</v>
      </c>
      <c r="BH504" s="60">
        <v>14453832538.939899</v>
      </c>
      <c r="BI504" s="60">
        <v>207052416.60699999</v>
      </c>
      <c r="BJ504" s="60" t="s">
        <v>544</v>
      </c>
      <c r="BK504" s="60">
        <v>419441797.13499999</v>
      </c>
      <c r="BL504" s="85" t="s">
        <v>544</v>
      </c>
      <c r="BM504" s="60" t="s">
        <v>544</v>
      </c>
      <c r="BN504" s="60">
        <v>227801225.3202</v>
      </c>
      <c r="BO504" s="60">
        <v>16556569094.3904</v>
      </c>
      <c r="BP504" s="60">
        <v>13170592239.434401</v>
      </c>
      <c r="BQ504" s="60">
        <v>1256501021.0852001</v>
      </c>
      <c r="BR504" s="60">
        <v>209339686.85890001</v>
      </c>
      <c r="BS504" s="60">
        <v>458597685.4939</v>
      </c>
      <c r="BT504" s="60">
        <v>511940095.29579997</v>
      </c>
      <c r="BU504" s="60">
        <v>580340367.58889997</v>
      </c>
      <c r="BV504" s="60" t="s">
        <v>544</v>
      </c>
      <c r="BW504" s="60">
        <v>1507528931.2246001</v>
      </c>
      <c r="BX504" s="60">
        <v>2567161334.2049999</v>
      </c>
      <c r="BY504" s="60" t="s">
        <v>544</v>
      </c>
      <c r="BZ504" s="60">
        <v>299523.48540000001</v>
      </c>
      <c r="CA504" s="60" t="s">
        <v>544</v>
      </c>
      <c r="CB504" s="60" t="s">
        <v>2081</v>
      </c>
      <c r="CC504" s="60">
        <v>77903335.601400003</v>
      </c>
      <c r="CD504" s="60">
        <v>67855684.137899995</v>
      </c>
      <c r="CE504" s="60">
        <v>337671885.6318</v>
      </c>
      <c r="CF504" s="60">
        <v>2521524846.7993002</v>
      </c>
      <c r="CG504" s="60">
        <v>153601089.1742</v>
      </c>
      <c r="CH504" s="60">
        <v>79972770.591100007</v>
      </c>
      <c r="CI504" s="60" t="s">
        <v>2458</v>
      </c>
      <c r="CJ504" s="60">
        <v>17.87</v>
      </c>
      <c r="CK504" s="60">
        <v>736691626.94679999</v>
      </c>
      <c r="CL504" s="60" t="s">
        <v>544</v>
      </c>
      <c r="CM504" s="85">
        <v>1470422</v>
      </c>
      <c r="CN504" s="60">
        <v>6099387.3382000001</v>
      </c>
      <c r="CO504" s="60">
        <v>207052416.60699999</v>
      </c>
      <c r="CP504" s="60">
        <v>866439754.92320001</v>
      </c>
      <c r="CQ504" s="60">
        <v>15342055820.0711</v>
      </c>
      <c r="CR504" s="60">
        <v>2750170.1838000002</v>
      </c>
      <c r="CS504" s="60">
        <v>6099387.3382000001</v>
      </c>
      <c r="CT504" s="60">
        <v>161960517.3565</v>
      </c>
      <c r="CU504" s="60">
        <v>257481279.77860001</v>
      </c>
      <c r="CV504" s="60">
        <v>337671885.6318</v>
      </c>
      <c r="CW504" s="60">
        <v>419441797.13499999</v>
      </c>
      <c r="CX504" s="60">
        <v>638638529.60300004</v>
      </c>
      <c r="CY504" s="60">
        <v>17.87</v>
      </c>
      <c r="CZ504" s="60">
        <f t="shared" si="14"/>
        <v>3.6725000000514187</v>
      </c>
      <c r="DA504" s="60" t="str">
        <f t="shared" si="15"/>
        <v>N</v>
      </c>
    </row>
    <row r="505" spans="1:105">
      <c r="A505" s="13" t="s">
        <v>1159</v>
      </c>
      <c r="B505" s="13">
        <v>1007347</v>
      </c>
      <c r="C505" s="13">
        <v>2023</v>
      </c>
      <c r="D505" s="13" t="s">
        <v>1</v>
      </c>
      <c r="E505" s="13" t="s">
        <v>13</v>
      </c>
      <c r="F505" s="84" t="s">
        <v>1804</v>
      </c>
      <c r="G505" s="60" t="s">
        <v>2096</v>
      </c>
      <c r="H505" s="60" t="s">
        <v>1943</v>
      </c>
      <c r="I505" s="60" t="s">
        <v>2098</v>
      </c>
      <c r="J505" s="60" t="s">
        <v>2458</v>
      </c>
      <c r="K505" s="85">
        <v>1470422</v>
      </c>
      <c r="L505" s="60">
        <v>87811700000</v>
      </c>
      <c r="M505" s="60">
        <v>23910605853.9879</v>
      </c>
      <c r="N505" s="60">
        <v>1002614023.131</v>
      </c>
      <c r="O505" s="60">
        <v>233138189.24110001</v>
      </c>
      <c r="P505" s="60">
        <v>-0.17</v>
      </c>
      <c r="Q505" s="60">
        <v>651136827.76489997</v>
      </c>
      <c r="R505" s="85" t="s">
        <v>544</v>
      </c>
      <c r="S505" s="85">
        <v>40</v>
      </c>
      <c r="T505" s="60">
        <v>1879700476.4883001</v>
      </c>
      <c r="U505" s="60">
        <v>61429543.906599998</v>
      </c>
      <c r="V505" s="60">
        <v>1237876106.1774001</v>
      </c>
      <c r="W505" s="60" t="s">
        <v>2099</v>
      </c>
      <c r="X505" s="60">
        <v>1011300204.2064</v>
      </c>
      <c r="Y505" s="60">
        <v>16695684138.6362</v>
      </c>
      <c r="Z505" s="60">
        <v>20.38</v>
      </c>
      <c r="AA505" s="60" t="s">
        <v>544</v>
      </c>
      <c r="AB505" s="60">
        <v>16878393464.705799</v>
      </c>
      <c r="AC505" s="60">
        <v>23910605853.9879</v>
      </c>
      <c r="AD505" s="60" t="s">
        <v>544</v>
      </c>
      <c r="AE505" s="60">
        <v>10012906739.138201</v>
      </c>
      <c r="AF505" s="60">
        <v>24.12</v>
      </c>
      <c r="AG505" s="60" t="s">
        <v>2100</v>
      </c>
      <c r="AH505" s="60" t="s">
        <v>544</v>
      </c>
      <c r="AI505" s="60">
        <v>3192947583.3453999</v>
      </c>
      <c r="AJ505" s="60" t="s">
        <v>544</v>
      </c>
      <c r="AK505" s="60">
        <v>5.68</v>
      </c>
      <c r="AL505" s="60">
        <v>18272920353.726501</v>
      </c>
      <c r="AM505" s="60">
        <v>1191341048.3155</v>
      </c>
      <c r="AN505" s="60">
        <v>258924438.38980001</v>
      </c>
      <c r="AO505" s="60">
        <v>4079264805.9334002</v>
      </c>
      <c r="AP505" s="60">
        <v>3116051735.8311</v>
      </c>
      <c r="AQ505" s="60">
        <v>23910605853.9879</v>
      </c>
      <c r="AR505" s="60">
        <v>6.28</v>
      </c>
      <c r="AS505" s="60">
        <v>3189571136.7831001</v>
      </c>
      <c r="AT505" s="60">
        <v>4220422055.7612</v>
      </c>
      <c r="AU505" s="85">
        <v>1007347</v>
      </c>
      <c r="AV505" s="60" t="s">
        <v>544</v>
      </c>
      <c r="AW505" s="60" t="s">
        <v>544</v>
      </c>
      <c r="AX505" s="60" t="s">
        <v>544</v>
      </c>
      <c r="AY505" s="60">
        <v>10012906739.138201</v>
      </c>
      <c r="AZ505" s="60">
        <v>2839945541.1447001</v>
      </c>
      <c r="BA505" s="60">
        <v>484901293.3901</v>
      </c>
      <c r="BB505" s="60" t="s">
        <v>1808</v>
      </c>
      <c r="BC505" s="60" t="s">
        <v>544</v>
      </c>
      <c r="BD505" s="60">
        <v>1320925799.8454001</v>
      </c>
      <c r="BE505" s="60">
        <v>4974867256.5675001</v>
      </c>
      <c r="BF505" s="60" t="s">
        <v>544</v>
      </c>
      <c r="BG505" s="60">
        <v>131272974.811</v>
      </c>
      <c r="BH505" s="60">
        <v>15956106194.4669</v>
      </c>
      <c r="BI505" s="60">
        <v>602042205.57360005</v>
      </c>
      <c r="BJ505" s="60" t="s">
        <v>544</v>
      </c>
      <c r="BK505" s="60">
        <v>449230769.2245</v>
      </c>
      <c r="BL505" s="85" t="s">
        <v>544</v>
      </c>
      <c r="BM505" s="60" t="s">
        <v>544</v>
      </c>
      <c r="BN505" s="60">
        <v>286344452.00419998</v>
      </c>
      <c r="BO505" s="60">
        <v>19245091898.9818</v>
      </c>
      <c r="BP505" s="60">
        <v>14635180394.6215</v>
      </c>
      <c r="BQ505" s="60">
        <v>1669489448.5811</v>
      </c>
      <c r="BR505" s="60">
        <v>201769911.5016</v>
      </c>
      <c r="BS505" s="60">
        <v>512511912.85869998</v>
      </c>
      <c r="BT505" s="60">
        <v>1488168822.3073001</v>
      </c>
      <c r="BU505" s="60">
        <v>1009965963.2262</v>
      </c>
      <c r="BV505" s="60" t="s">
        <v>544</v>
      </c>
      <c r="BW505" s="60">
        <v>1722777399.5674</v>
      </c>
      <c r="BX505" s="60">
        <v>3192947583.3453999</v>
      </c>
      <c r="BY505" s="60" t="s">
        <v>544</v>
      </c>
      <c r="BZ505" s="60">
        <v>0</v>
      </c>
      <c r="CA505" s="60" t="s">
        <v>544</v>
      </c>
      <c r="CB505" s="60" t="s">
        <v>2081</v>
      </c>
      <c r="CC505" s="60">
        <v>226548672.5632</v>
      </c>
      <c r="CD505" s="60">
        <v>73737236.214100003</v>
      </c>
      <c r="CE505" s="60">
        <v>577590197.40509999</v>
      </c>
      <c r="CF505" s="60">
        <v>3116051735.8311</v>
      </c>
      <c r="CG505" s="60">
        <v>260258679.37009999</v>
      </c>
      <c r="CH505" s="60">
        <v>254377127.29390001</v>
      </c>
      <c r="CI505" s="60" t="s">
        <v>2458</v>
      </c>
      <c r="CJ505" s="60">
        <v>18.920000000000002</v>
      </c>
      <c r="CK505" s="60">
        <v>1270224642.5962</v>
      </c>
      <c r="CL505" s="60" t="s">
        <v>544</v>
      </c>
      <c r="CM505" s="85">
        <v>1470422</v>
      </c>
      <c r="CN505" s="60">
        <v>7569775.3573000003</v>
      </c>
      <c r="CO505" s="60">
        <v>602042205.57360005</v>
      </c>
      <c r="CP505" s="60">
        <v>1297644656.2105999</v>
      </c>
      <c r="CQ505" s="60">
        <v>16695684138.6362</v>
      </c>
      <c r="CR505" s="60">
        <v>0</v>
      </c>
      <c r="CS505" s="60">
        <v>7569775.3573000003</v>
      </c>
      <c r="CT505" s="60">
        <v>184179714.08860001</v>
      </c>
      <c r="CU505" s="60">
        <v>265051055.1358</v>
      </c>
      <c r="CV505" s="60">
        <v>577590197.40509999</v>
      </c>
      <c r="CW505" s="60">
        <v>449230769.2245</v>
      </c>
      <c r="CX505" s="60">
        <v>1011300204.2064</v>
      </c>
      <c r="CY505" s="60">
        <v>18.920000000000002</v>
      </c>
      <c r="CZ505" s="60">
        <f t="shared" si="14"/>
        <v>3.6725000000514183</v>
      </c>
      <c r="DA505" s="60" t="str">
        <f t="shared" si="15"/>
        <v>N</v>
      </c>
    </row>
    <row r="506" spans="1:105">
      <c r="A506" s="13" t="s">
        <v>1160</v>
      </c>
      <c r="B506" s="13">
        <v>1178730</v>
      </c>
      <c r="C506" s="13">
        <v>2022</v>
      </c>
      <c r="D506" s="13" t="s">
        <v>1</v>
      </c>
      <c r="E506" s="13" t="s">
        <v>13</v>
      </c>
      <c r="F506" s="84" t="s">
        <v>1812</v>
      </c>
      <c r="G506" s="60" t="s">
        <v>2096</v>
      </c>
      <c r="H506" s="60" t="s">
        <v>1943</v>
      </c>
      <c r="I506" s="60" t="s">
        <v>2098</v>
      </c>
      <c r="J506" s="60" t="s">
        <v>1160</v>
      </c>
      <c r="K506" s="85">
        <v>1178730</v>
      </c>
      <c r="L506" s="60">
        <v>741961600000</v>
      </c>
      <c r="M506" s="60">
        <v>202031749486.62021</v>
      </c>
      <c r="N506" s="60">
        <v>7421102790.9104004</v>
      </c>
      <c r="O506" s="60">
        <v>1345132743.3440001</v>
      </c>
      <c r="P506" s="60">
        <v>-0.31</v>
      </c>
      <c r="Q506" s="60">
        <v>6524765146.2666998</v>
      </c>
      <c r="R506" s="85">
        <v>10917</v>
      </c>
      <c r="S506" s="85">
        <v>911</v>
      </c>
      <c r="T506" s="60">
        <v>25121960517.007</v>
      </c>
      <c r="U506" s="60">
        <v>30686589516.248402</v>
      </c>
      <c r="V506" s="60">
        <v>13202069434.805</v>
      </c>
      <c r="W506" s="60" t="s">
        <v>2099</v>
      </c>
      <c r="X506" s="60">
        <v>6327379169.4145002</v>
      </c>
      <c r="Y506" s="60">
        <v>136951177669.96831</v>
      </c>
      <c r="Z506" s="60">
        <v>16.809999999999999</v>
      </c>
      <c r="AA506" s="60" t="s">
        <v>544</v>
      </c>
      <c r="AB506" s="60">
        <v>135839346492.312</v>
      </c>
      <c r="AC506" s="60">
        <v>202031749486.62021</v>
      </c>
      <c r="AD506" s="60">
        <v>10.73</v>
      </c>
      <c r="AE506" s="60">
        <v>31232648059.4674</v>
      </c>
      <c r="AF506" s="60">
        <v>13.89</v>
      </c>
      <c r="AG506" s="60" t="s">
        <v>2100</v>
      </c>
      <c r="AH506" s="60" t="s">
        <v>544</v>
      </c>
      <c r="AI506" s="60">
        <v>23338488767.542599</v>
      </c>
      <c r="AJ506" s="60" t="s">
        <v>544</v>
      </c>
      <c r="AK506" s="60">
        <v>3.71</v>
      </c>
      <c r="AL506" s="60">
        <v>147102028588.8187</v>
      </c>
      <c r="AM506" s="60">
        <v>8221701837.8698997</v>
      </c>
      <c r="AN506" s="60">
        <v>3163076923.0325999</v>
      </c>
      <c r="AO506" s="60">
        <v>15670769230.549801</v>
      </c>
      <c r="AP506" s="60">
        <v>22920462899.611</v>
      </c>
      <c r="AQ506" s="60">
        <v>202031749486.62021</v>
      </c>
      <c r="AR506" s="60">
        <v>5.98</v>
      </c>
      <c r="AS506" s="60">
        <v>25234635806.317902</v>
      </c>
      <c r="AT506" s="60">
        <v>46165799863.206596</v>
      </c>
      <c r="AU506" s="85">
        <v>1178730</v>
      </c>
      <c r="AV506" s="60" t="s">
        <v>544</v>
      </c>
      <c r="AW506" s="60" t="s">
        <v>544</v>
      </c>
      <c r="AX506" s="60" t="s">
        <v>544</v>
      </c>
      <c r="AY506" s="60">
        <v>31232648059.4674</v>
      </c>
      <c r="AZ506" s="60">
        <v>34256501020.623199</v>
      </c>
      <c r="BA506" s="60">
        <v>33568087133.634899</v>
      </c>
      <c r="BB506" s="60" t="s">
        <v>1808</v>
      </c>
      <c r="BC506" s="60">
        <v>217603648737.59341</v>
      </c>
      <c r="BD506" s="60">
        <v>10729693669.012501</v>
      </c>
      <c r="BE506" s="60" t="s">
        <v>544</v>
      </c>
      <c r="BF506" s="60" t="s">
        <v>544</v>
      </c>
      <c r="BG506" s="60">
        <v>1111232130.6856</v>
      </c>
      <c r="BH506" s="60">
        <v>124168604491.11391</v>
      </c>
      <c r="BI506" s="60">
        <v>3655901974.0809002</v>
      </c>
      <c r="BJ506" s="60">
        <v>13202069434.805</v>
      </c>
      <c r="BK506" s="60">
        <v>3362940775.9910002</v>
      </c>
      <c r="BL506" s="85" t="s">
        <v>2459</v>
      </c>
      <c r="BM506" s="60" t="s">
        <v>2460</v>
      </c>
      <c r="BN506" s="60">
        <v>2524220558.1675</v>
      </c>
      <c r="BO506" s="60">
        <v>177155724980.5014</v>
      </c>
      <c r="BP506" s="60">
        <v>113438910822.10139</v>
      </c>
      <c r="BQ506" s="60">
        <v>24651763103.8074</v>
      </c>
      <c r="BR506" s="60">
        <v>3403104152.4369998</v>
      </c>
      <c r="BS506" s="60">
        <v>6227283866.4886999</v>
      </c>
      <c r="BT506" s="60">
        <v>9364628999.1882</v>
      </c>
      <c r="BU506" s="60">
        <v>7690673927.7343998</v>
      </c>
      <c r="BV506" s="60">
        <v>1376147038.7825999</v>
      </c>
      <c r="BW506" s="60">
        <v>33568087133.634899</v>
      </c>
      <c r="BX506" s="60">
        <v>20852797821.3554</v>
      </c>
      <c r="BY506" s="60" t="s">
        <v>544</v>
      </c>
      <c r="BZ506" s="60">
        <v>28318584.0704</v>
      </c>
      <c r="CA506" s="60">
        <v>-879618788.27900004</v>
      </c>
      <c r="CB506" s="60" t="s">
        <v>2081</v>
      </c>
      <c r="CC506" s="60">
        <v>2110034036.7302001</v>
      </c>
      <c r="CD506" s="60">
        <v>1117985023.8101001</v>
      </c>
      <c r="CE506" s="60">
        <v>4077113682.7203002</v>
      </c>
      <c r="CF506" s="60">
        <v>22920462899.611</v>
      </c>
      <c r="CG506" s="60">
        <v>1795670524.141</v>
      </c>
      <c r="CH506" s="60">
        <v>-105323349.2157</v>
      </c>
      <c r="CI506" s="60" t="s">
        <v>1160</v>
      </c>
      <c r="CJ506" s="60">
        <v>17.18</v>
      </c>
      <c r="CK506" s="60">
        <v>9490456092.4470997</v>
      </c>
      <c r="CL506" s="60">
        <v>166.68</v>
      </c>
      <c r="CM506" s="85">
        <v>1178730</v>
      </c>
      <c r="CN506" s="60">
        <v>2722940.7760000001</v>
      </c>
      <c r="CO506" s="60">
        <v>3655901974.0809002</v>
      </c>
      <c r="CP506" s="60">
        <v>8851599727.5820007</v>
      </c>
      <c r="CQ506" s="60">
        <v>136951177669.96831</v>
      </c>
      <c r="CR506" s="60">
        <v>4111640.5718</v>
      </c>
      <c r="CS506" s="60">
        <v>2722940.7760000001</v>
      </c>
      <c r="CT506" s="60">
        <v>1456963921.0143001</v>
      </c>
      <c r="CU506" s="60">
        <v>1905976854.9767001</v>
      </c>
      <c r="CV506" s="60">
        <v>4077113682.7203002</v>
      </c>
      <c r="CW506" s="60">
        <v>3362940775.9910002</v>
      </c>
      <c r="CX506" s="60">
        <v>6327379169.4145002</v>
      </c>
      <c r="CY506" s="60">
        <v>15.35</v>
      </c>
      <c r="CZ506" s="60">
        <f t="shared" si="14"/>
        <v>3.6725000000514143</v>
      </c>
      <c r="DA506" s="60" t="str">
        <f t="shared" si="15"/>
        <v>Y</v>
      </c>
    </row>
    <row r="507" spans="1:105">
      <c r="A507" s="13" t="s">
        <v>1160</v>
      </c>
      <c r="B507" s="13">
        <v>1178730</v>
      </c>
      <c r="C507" s="13">
        <v>2023</v>
      </c>
      <c r="D507" s="13" t="s">
        <v>1</v>
      </c>
      <c r="E507" s="13" t="s">
        <v>13</v>
      </c>
      <c r="F507" s="84" t="s">
        <v>1804</v>
      </c>
      <c r="G507" s="60" t="s">
        <v>2096</v>
      </c>
      <c r="H507" s="60" t="s">
        <v>1943</v>
      </c>
      <c r="I507" s="60" t="s">
        <v>2098</v>
      </c>
      <c r="J507" s="60" t="s">
        <v>1160</v>
      </c>
      <c r="K507" s="85">
        <v>1178730</v>
      </c>
      <c r="L507" s="60">
        <v>862773000000</v>
      </c>
      <c r="M507" s="60">
        <v>234927978213.18481</v>
      </c>
      <c r="N507" s="60">
        <v>5996460176.9071999</v>
      </c>
      <c r="O507" s="60">
        <v>624370319.9368</v>
      </c>
      <c r="P507" s="60">
        <v>-0.4</v>
      </c>
      <c r="Q507" s="60">
        <v>7707283866.4680004</v>
      </c>
      <c r="R507" s="85" t="s">
        <v>544</v>
      </c>
      <c r="S507" s="85">
        <v>856</v>
      </c>
      <c r="T507" s="60">
        <v>33464397548.8848</v>
      </c>
      <c r="U507" s="60">
        <v>22173451327.123199</v>
      </c>
      <c r="V507" s="60">
        <v>12417971408.948</v>
      </c>
      <c r="W507" s="60" t="s">
        <v>2099</v>
      </c>
      <c r="X507" s="60">
        <v>8192511912.7511997</v>
      </c>
      <c r="Y507" s="60">
        <v>159172498295.93359</v>
      </c>
      <c r="Z507" s="60">
        <v>23.53</v>
      </c>
      <c r="AA507" s="60" t="s">
        <v>544</v>
      </c>
      <c r="AB507" s="60">
        <v>158959836621.328</v>
      </c>
      <c r="AC507" s="60">
        <v>234927978213.18481</v>
      </c>
      <c r="AD507" s="60">
        <v>10.199999999999999</v>
      </c>
      <c r="AE507" s="60">
        <v>36140776037.615196</v>
      </c>
      <c r="AF507" s="60">
        <v>22.99</v>
      </c>
      <c r="AG507" s="60" t="s">
        <v>2100</v>
      </c>
      <c r="AH507" s="60" t="s">
        <v>544</v>
      </c>
      <c r="AI507" s="60">
        <v>26216201497.250401</v>
      </c>
      <c r="AJ507" s="60" t="s">
        <v>544</v>
      </c>
      <c r="AK507" s="60">
        <v>4.26</v>
      </c>
      <c r="AL507" s="60">
        <v>170151667798.8432</v>
      </c>
      <c r="AM507" s="60">
        <v>10688087133.9552</v>
      </c>
      <c r="AN507" s="60">
        <v>7417018379.7463999</v>
      </c>
      <c r="AO507" s="60">
        <v>21309462218.898399</v>
      </c>
      <c r="AP507" s="60">
        <v>27458951667.416801</v>
      </c>
      <c r="AQ507" s="60">
        <v>234927978213.18481</v>
      </c>
      <c r="AR507" s="60">
        <v>4.58</v>
      </c>
      <c r="AS507" s="60">
        <v>29870932606.7976</v>
      </c>
      <c r="AT507" s="60">
        <v>56499659631.612</v>
      </c>
      <c r="AU507" s="85">
        <v>1178730</v>
      </c>
      <c r="AV507" s="60" t="s">
        <v>544</v>
      </c>
      <c r="AW507" s="60" t="s">
        <v>544</v>
      </c>
      <c r="AX507" s="60" t="s">
        <v>544</v>
      </c>
      <c r="AY507" s="60">
        <v>36140776037.615196</v>
      </c>
      <c r="AZ507" s="60">
        <v>47173859767.889603</v>
      </c>
      <c r="BA507" s="60">
        <v>25883730428.500801</v>
      </c>
      <c r="BB507" s="60" t="s">
        <v>1808</v>
      </c>
      <c r="BC507" s="60">
        <v>256944588151.61041</v>
      </c>
      <c r="BD507" s="60">
        <v>9742682096.5279999</v>
      </c>
      <c r="BE507" s="60">
        <v>6704152484.5895996</v>
      </c>
      <c r="BF507" s="60" t="s">
        <v>544</v>
      </c>
      <c r="BG507" s="60">
        <v>1326889040.1447999</v>
      </c>
      <c r="BH507" s="60">
        <v>130942137506.67599</v>
      </c>
      <c r="BI507" s="60">
        <v>5715452688.8240004</v>
      </c>
      <c r="BJ507" s="60">
        <v>12417971408.948</v>
      </c>
      <c r="BK507" s="60">
        <v>3210891763.0591998</v>
      </c>
      <c r="BL507" s="85" t="s">
        <v>2459</v>
      </c>
      <c r="BM507" s="60" t="s">
        <v>2460</v>
      </c>
      <c r="BN507" s="60">
        <v>2372226004.0511999</v>
      </c>
      <c r="BO507" s="60">
        <v>202605309731.67679</v>
      </c>
      <c r="BP507" s="60">
        <v>121199455410.14799</v>
      </c>
      <c r="BQ507" s="60">
        <v>29972498297.742401</v>
      </c>
      <c r="BR507" s="60">
        <v>3140912185.1160002</v>
      </c>
      <c r="BS507" s="60">
        <v>7898162014.8655996</v>
      </c>
      <c r="BT507" s="60">
        <v>8993056500.8952007</v>
      </c>
      <c r="BU507" s="60">
        <v>11669434989.625601</v>
      </c>
      <c r="BV507" s="60">
        <v>1186929884.2584</v>
      </c>
      <c r="BW507" s="60">
        <v>25883730428.500801</v>
      </c>
      <c r="BX507" s="60">
        <v>23730428862.84</v>
      </c>
      <c r="BY507" s="60" t="s">
        <v>544</v>
      </c>
      <c r="BZ507" s="60">
        <v>103471749.48800001</v>
      </c>
      <c r="CA507" s="60">
        <v>-1351667801.2063999</v>
      </c>
      <c r="CB507" s="60" t="s">
        <v>2081</v>
      </c>
      <c r="CC507" s="60">
        <v>5759019741.2399998</v>
      </c>
      <c r="CD507" s="60">
        <v>1433356024.4863999</v>
      </c>
      <c r="CE507" s="60">
        <v>6441116405.6280003</v>
      </c>
      <c r="CF507" s="60">
        <v>27458951667.416801</v>
      </c>
      <c r="CG507" s="60">
        <v>3938189244.3288002</v>
      </c>
      <c r="CH507" s="60">
        <v>2194417971.3783998</v>
      </c>
      <c r="CI507" s="60" t="s">
        <v>1160</v>
      </c>
      <c r="CJ507" s="60">
        <v>16.489999999999998</v>
      </c>
      <c r="CK507" s="60">
        <v>15609530292.497601</v>
      </c>
      <c r="CL507" s="60">
        <v>209.93</v>
      </c>
      <c r="CM507" s="85">
        <v>1178730</v>
      </c>
      <c r="CN507" s="60">
        <v>8985704.5607999992</v>
      </c>
      <c r="CO507" s="60">
        <v>5715452688.8240004</v>
      </c>
      <c r="CP507" s="60">
        <v>10564737916.802401</v>
      </c>
      <c r="CQ507" s="60">
        <v>159172498295.93359</v>
      </c>
      <c r="CR507" s="60">
        <v>1906058.5432</v>
      </c>
      <c r="CS507" s="60">
        <v>8985704.5607999992</v>
      </c>
      <c r="CT507" s="60">
        <v>1843975493.5072</v>
      </c>
      <c r="CU507" s="60">
        <v>1366916269.552</v>
      </c>
      <c r="CV507" s="60">
        <v>6441116405.6280003</v>
      </c>
      <c r="CW507" s="60">
        <v>3210891763.0591998</v>
      </c>
      <c r="CX507" s="60">
        <v>8192511912.7511997</v>
      </c>
      <c r="CY507" s="60">
        <v>14.93</v>
      </c>
      <c r="CZ507" s="60">
        <f t="shared" si="14"/>
        <v>3.6725000000514147</v>
      </c>
      <c r="DA507" s="60" t="str">
        <f t="shared" si="15"/>
        <v>Y</v>
      </c>
    </row>
    <row r="508" spans="1:105">
      <c r="A508" s="13" t="s">
        <v>1161</v>
      </c>
      <c r="B508" s="13">
        <v>1053514</v>
      </c>
      <c r="C508" s="13">
        <v>2022</v>
      </c>
      <c r="D508" s="13" t="s">
        <v>1</v>
      </c>
      <c r="E508" s="13" t="s">
        <v>13</v>
      </c>
      <c r="F508" s="84" t="s">
        <v>1812</v>
      </c>
      <c r="G508" s="60" t="s">
        <v>1871</v>
      </c>
      <c r="H508" s="60" t="s">
        <v>2461</v>
      </c>
      <c r="I508" s="60" t="s">
        <v>1873</v>
      </c>
      <c r="J508" s="60" t="s">
        <v>1161</v>
      </c>
      <c r="K508" s="85">
        <v>1053514</v>
      </c>
      <c r="L508" s="60">
        <v>78225492143000</v>
      </c>
      <c r="M508" s="60">
        <v>90224437802.421097</v>
      </c>
      <c r="N508" s="60">
        <v>1676620487.4396999</v>
      </c>
      <c r="O508" s="60">
        <v>715221755.89429998</v>
      </c>
      <c r="P508" s="60">
        <v>5.9180000000000003E-2</v>
      </c>
      <c r="Q508" s="60">
        <v>2435910899.8256998</v>
      </c>
      <c r="R508" s="85" t="s">
        <v>544</v>
      </c>
      <c r="S508" s="85" t="s">
        <v>544</v>
      </c>
      <c r="T508" s="60">
        <v>15925314675.5049</v>
      </c>
      <c r="U508" s="60" t="s">
        <v>544</v>
      </c>
      <c r="V508" s="60" t="s">
        <v>544</v>
      </c>
      <c r="W508" s="60" t="s">
        <v>1875</v>
      </c>
      <c r="X508" s="60">
        <v>2626513215.9359002</v>
      </c>
      <c r="Y508" s="60">
        <v>48866942615.803299</v>
      </c>
      <c r="Z508" s="60">
        <v>17.519749999999998</v>
      </c>
      <c r="AA508" s="60">
        <v>2075974.8406</v>
      </c>
      <c r="AB508" s="60">
        <v>56046221596.532898</v>
      </c>
      <c r="AC508" s="60">
        <v>90224437802.421097</v>
      </c>
      <c r="AD508" s="60">
        <v>5.96</v>
      </c>
      <c r="AE508" s="60">
        <v>4079090009.2666998</v>
      </c>
      <c r="AF508" s="60">
        <v>5.9504599999999996</v>
      </c>
      <c r="AG508" s="60" t="s">
        <v>1876</v>
      </c>
      <c r="AH508" s="60" t="s">
        <v>544</v>
      </c>
      <c r="AI508" s="60">
        <v>5545964558.8308001</v>
      </c>
      <c r="AJ508" s="60">
        <v>14870068461.712799</v>
      </c>
      <c r="AK508" s="60">
        <v>3.38584</v>
      </c>
      <c r="AL508" s="60">
        <v>49693715734.573196</v>
      </c>
      <c r="AM508" s="60">
        <v>1709286020.8921001</v>
      </c>
      <c r="AN508" s="60">
        <v>2434555614.4597998</v>
      </c>
      <c r="AO508" s="60">
        <v>5376826794.9715996</v>
      </c>
      <c r="AP508" s="60">
        <v>5548432916.6772003</v>
      </c>
      <c r="AQ508" s="60">
        <v>90224437802.421097</v>
      </c>
      <c r="AR508" s="60">
        <v>3.1480399999999999</v>
      </c>
      <c r="AS508" s="60">
        <v>3062426547.6992002</v>
      </c>
      <c r="AT508" s="60">
        <v>34310082128.546001</v>
      </c>
      <c r="AU508" s="85">
        <v>1053514</v>
      </c>
      <c r="AV508" s="60" t="s">
        <v>544</v>
      </c>
      <c r="AW508" s="60">
        <v>443920067.3186</v>
      </c>
      <c r="AX508" s="60">
        <v>5992076.0378999999</v>
      </c>
      <c r="AY508" s="60">
        <v>18949158470.979599</v>
      </c>
      <c r="AZ508" s="60">
        <v>17577104939.117401</v>
      </c>
      <c r="BA508" s="60" t="s">
        <v>544</v>
      </c>
      <c r="BB508" s="60" t="s">
        <v>1808</v>
      </c>
      <c r="BC508" s="60" t="s">
        <v>544</v>
      </c>
      <c r="BD508" s="60">
        <v>1011710749.5199</v>
      </c>
      <c r="BE508" s="60">
        <v>1596030457.4236</v>
      </c>
      <c r="BF508" s="60">
        <v>209987389.52410001</v>
      </c>
      <c r="BG508" s="60">
        <v>355048051.18159997</v>
      </c>
      <c r="BH508" s="60">
        <v>53259240599.525497</v>
      </c>
      <c r="BI508" s="60">
        <v>608445413.92620003</v>
      </c>
      <c r="BJ508" s="60" t="s">
        <v>544</v>
      </c>
      <c r="BK508" s="60">
        <v>1492596919.9375</v>
      </c>
      <c r="BL508" s="85" t="s">
        <v>544</v>
      </c>
      <c r="BM508" s="60" t="s">
        <v>544</v>
      </c>
      <c r="BN508" s="60">
        <v>444752282.60860002</v>
      </c>
      <c r="BO508" s="60">
        <v>80954684487.882904</v>
      </c>
      <c r="BP508" s="60">
        <v>52247529850.0056</v>
      </c>
      <c r="BQ508" s="60">
        <v>885456945.35609996</v>
      </c>
      <c r="BR508" s="60">
        <v>8845123236.3813</v>
      </c>
      <c r="BS508" s="60">
        <v>2220423835.7206998</v>
      </c>
      <c r="BT508" s="60">
        <v>380777076.61070001</v>
      </c>
      <c r="BU508" s="60">
        <v>4794201864.4710999</v>
      </c>
      <c r="BV508" s="60">
        <v>1393094384.2837999</v>
      </c>
      <c r="BW508" s="60" t="s">
        <v>544</v>
      </c>
      <c r="BX508" s="60">
        <v>5265733449.8676996</v>
      </c>
      <c r="BY508" s="60" t="s">
        <v>544</v>
      </c>
      <c r="BZ508" s="60">
        <v>3167665.7921000002</v>
      </c>
      <c r="CA508" s="60">
        <v>-23064245.401900001</v>
      </c>
      <c r="CB508" s="60" t="s">
        <v>544</v>
      </c>
      <c r="CC508" s="60">
        <v>1066182766.6788</v>
      </c>
      <c r="CD508" s="60">
        <v>463670770.87599999</v>
      </c>
      <c r="CE508" s="60">
        <v>1044765074.3242</v>
      </c>
      <c r="CF508" s="60">
        <v>5548432916.6772003</v>
      </c>
      <c r="CG508" s="60">
        <v>258327763.63159999</v>
      </c>
      <c r="CH508" s="60">
        <v>79149218.534199998</v>
      </c>
      <c r="CI508" s="60" t="s">
        <v>1161</v>
      </c>
      <c r="CJ508" s="60">
        <v>9.9</v>
      </c>
      <c r="CK508" s="60">
        <v>5061068830.3957005</v>
      </c>
      <c r="CL508" s="60" t="s">
        <v>544</v>
      </c>
      <c r="CM508" s="85">
        <v>1053514</v>
      </c>
      <c r="CN508" s="60">
        <v>-27784879.395100001</v>
      </c>
      <c r="CO508" s="60">
        <v>608445413.92620003</v>
      </c>
      <c r="CP508" s="60">
        <v>3071265498.5444002</v>
      </c>
      <c r="CQ508" s="60">
        <v>48866942615.803299</v>
      </c>
      <c r="CR508" s="60">
        <v>8539202.2929999996</v>
      </c>
      <c r="CS508" s="60">
        <v>-27784879.395100001</v>
      </c>
      <c r="CT508" s="60">
        <v>745484274.45869994</v>
      </c>
      <c r="CU508" s="60">
        <v>747112645.47870004</v>
      </c>
      <c r="CV508" s="60">
        <v>1044765074.3242</v>
      </c>
      <c r="CW508" s="60">
        <v>1492596919.9375</v>
      </c>
      <c r="CX508" s="60">
        <v>2626513215.9359002</v>
      </c>
      <c r="CY508" s="60">
        <v>9.4</v>
      </c>
      <c r="CZ508" s="60">
        <f t="shared" si="14"/>
        <v>867.01002575713346</v>
      </c>
      <c r="DA508" s="60" t="str">
        <f t="shared" si="15"/>
        <v>Y</v>
      </c>
    </row>
    <row r="509" spans="1:105">
      <c r="A509" s="13" t="s">
        <v>1161</v>
      </c>
      <c r="B509" s="13">
        <v>1053514</v>
      </c>
      <c r="C509" s="13">
        <v>2023</v>
      </c>
      <c r="D509" s="13" t="s">
        <v>1</v>
      </c>
      <c r="E509" s="13" t="s">
        <v>13</v>
      </c>
      <c r="F509" s="84" t="s">
        <v>1804</v>
      </c>
      <c r="G509" s="60" t="s">
        <v>1871</v>
      </c>
      <c r="H509" s="60" t="s">
        <v>2461</v>
      </c>
      <c r="I509" s="60" t="s">
        <v>1873</v>
      </c>
      <c r="J509" s="60" t="s">
        <v>1161</v>
      </c>
      <c r="K509" s="85">
        <v>1053514</v>
      </c>
      <c r="L509" s="60">
        <v>79592514313000</v>
      </c>
      <c r="M509" s="60">
        <v>91176488438.628296</v>
      </c>
      <c r="N509" s="60">
        <v>2058486122.5287001</v>
      </c>
      <c r="O509" s="60">
        <v>542918097.89719999</v>
      </c>
      <c r="P509" s="60">
        <v>-6.1530000000000001E-2</v>
      </c>
      <c r="Q509" s="60">
        <v>2549598159.6877999</v>
      </c>
      <c r="R509" s="85" t="s">
        <v>544</v>
      </c>
      <c r="S509" s="85" t="s">
        <v>544</v>
      </c>
      <c r="T509" s="60">
        <v>17639806580.684799</v>
      </c>
      <c r="U509" s="60" t="s">
        <v>544</v>
      </c>
      <c r="V509" s="60" t="s">
        <v>544</v>
      </c>
      <c r="W509" s="60" t="s">
        <v>1875</v>
      </c>
      <c r="X509" s="60">
        <v>2292571604.2393999</v>
      </c>
      <c r="Y509" s="60">
        <v>48402049877.9179</v>
      </c>
      <c r="Z509" s="60">
        <v>13.158110000000001</v>
      </c>
      <c r="AA509" s="60">
        <v>795717.98049999995</v>
      </c>
      <c r="AB509" s="60">
        <v>59640893490.3638</v>
      </c>
      <c r="AC509" s="60">
        <v>91176488438.628296</v>
      </c>
      <c r="AD509" s="60">
        <v>7.3680000000000003</v>
      </c>
      <c r="AE509" s="60">
        <v>3640292865.2108002</v>
      </c>
      <c r="AF509" s="60">
        <v>5.9151499999999997</v>
      </c>
      <c r="AG509" s="60" t="s">
        <v>1876</v>
      </c>
      <c r="AH509" s="60" t="s">
        <v>544</v>
      </c>
      <c r="AI509" s="60">
        <v>6607892086.6090002</v>
      </c>
      <c r="AJ509" s="60">
        <v>15821852578.379499</v>
      </c>
      <c r="AK509" s="60">
        <v>2.82254</v>
      </c>
      <c r="AL509" s="60">
        <v>49704845876.703201</v>
      </c>
      <c r="AM509" s="60">
        <v>2534121511.2939</v>
      </c>
      <c r="AN509" s="60">
        <v>3438734583.7441001</v>
      </c>
      <c r="AO509" s="60">
        <v>4709333794.1127005</v>
      </c>
      <c r="AP509" s="60">
        <v>6698909267.7388</v>
      </c>
      <c r="AQ509" s="60">
        <v>91176488438.628296</v>
      </c>
      <c r="AR509" s="60">
        <v>3.63706</v>
      </c>
      <c r="AS509" s="60">
        <v>3422190104.415</v>
      </c>
      <c r="AT509" s="60">
        <v>37135433140.566101</v>
      </c>
      <c r="AU509" s="85">
        <v>1053514</v>
      </c>
      <c r="AV509" s="60" t="s">
        <v>544</v>
      </c>
      <c r="AW509" s="60">
        <v>809465180.44630003</v>
      </c>
      <c r="AX509" s="60">
        <v>10699704.621099999</v>
      </c>
      <c r="AY509" s="60">
        <v>19462145443.590401</v>
      </c>
      <c r="AZ509" s="60">
        <v>16874876015.760599</v>
      </c>
      <c r="BA509" s="60" t="s">
        <v>544</v>
      </c>
      <c r="BB509" s="60" t="s">
        <v>1808</v>
      </c>
      <c r="BC509" s="60" t="s">
        <v>544</v>
      </c>
      <c r="BD509" s="60">
        <v>969936938.5474</v>
      </c>
      <c r="BE509" s="60">
        <v>1889347964.1519001</v>
      </c>
      <c r="BF509" s="60">
        <v>237257009.34009999</v>
      </c>
      <c r="BG509" s="60">
        <v>321885590.79189998</v>
      </c>
      <c r="BH509" s="60">
        <v>56597578584.156403</v>
      </c>
      <c r="BI509" s="60">
        <v>1013624832.0216</v>
      </c>
      <c r="BJ509" s="60" t="s">
        <v>544</v>
      </c>
      <c r="BK509" s="60">
        <v>1495109416.1375</v>
      </c>
      <c r="BL509" s="85" t="s">
        <v>544</v>
      </c>
      <c r="BM509" s="60" t="s">
        <v>544</v>
      </c>
      <c r="BN509" s="60">
        <v>552521747.74389994</v>
      </c>
      <c r="BO509" s="60">
        <v>82862908472.130203</v>
      </c>
      <c r="BP509" s="60">
        <v>55627641645.609001</v>
      </c>
      <c r="BQ509" s="60">
        <v>779185295.66299999</v>
      </c>
      <c r="BR509" s="60">
        <v>9621898474.1061993</v>
      </c>
      <c r="BS509" s="60">
        <v>1867359690.7042999</v>
      </c>
      <c r="BT509" s="60">
        <v>492535100.35839999</v>
      </c>
      <c r="BU509" s="60">
        <v>4423381543.7186003</v>
      </c>
      <c r="BV509" s="60">
        <v>1401429517.7420001</v>
      </c>
      <c r="BW509" s="60" t="s">
        <v>544</v>
      </c>
      <c r="BX509" s="60">
        <v>6607892086.6090002</v>
      </c>
      <c r="BY509" s="60" t="s">
        <v>544</v>
      </c>
      <c r="BZ509" s="60">
        <v>-13866560.7344</v>
      </c>
      <c r="CA509" s="60">
        <v>84161818.170399994</v>
      </c>
      <c r="CB509" s="60" t="s">
        <v>544</v>
      </c>
      <c r="CC509" s="60">
        <v>2144438305.5824001</v>
      </c>
      <c r="CD509" s="60">
        <v>455371261.05779999</v>
      </c>
      <c r="CE509" s="60">
        <v>934962056.26670003</v>
      </c>
      <c r="CF509" s="60">
        <v>6698909267.7388</v>
      </c>
      <c r="CG509" s="60">
        <v>1289575368.5267999</v>
      </c>
      <c r="CH509" s="60">
        <v>206940801.7428</v>
      </c>
      <c r="CI509" s="60" t="s">
        <v>1161</v>
      </c>
      <c r="CJ509" s="60">
        <v>11.079000000000001</v>
      </c>
      <c r="CK509" s="60">
        <v>5731306187.9834003</v>
      </c>
      <c r="CL509" s="60" t="s">
        <v>544</v>
      </c>
      <c r="CM509" s="85">
        <v>1053514</v>
      </c>
      <c r="CN509" s="60">
        <v>-15750736.261299999</v>
      </c>
      <c r="CO509" s="60">
        <v>1013624832.0216</v>
      </c>
      <c r="CP509" s="60">
        <v>2845093351.9833002</v>
      </c>
      <c r="CQ509" s="60">
        <v>48402049877.9179</v>
      </c>
      <c r="CR509" s="60">
        <v>18349275.738000002</v>
      </c>
      <c r="CS509" s="60">
        <v>-15750736.261299999</v>
      </c>
      <c r="CT509" s="60">
        <v>772033550.31729996</v>
      </c>
      <c r="CU509" s="60">
        <v>723075865.82019997</v>
      </c>
      <c r="CV509" s="60">
        <v>934962056.26670003</v>
      </c>
      <c r="CW509" s="60">
        <v>1495109416.1375</v>
      </c>
      <c r="CX509" s="60">
        <v>2292571604.2393999</v>
      </c>
      <c r="CY509" s="60">
        <v>11.079000000000001</v>
      </c>
      <c r="CZ509" s="60">
        <f t="shared" si="14"/>
        <v>872.94998607644811</v>
      </c>
      <c r="DA509" s="60" t="str">
        <f t="shared" si="15"/>
        <v>Y</v>
      </c>
    </row>
    <row r="510" spans="1:105">
      <c r="A510" s="13" t="s">
        <v>1162</v>
      </c>
      <c r="B510" s="13">
        <v>115118</v>
      </c>
      <c r="C510" s="13">
        <v>2022</v>
      </c>
      <c r="D510" s="13" t="s">
        <v>1</v>
      </c>
      <c r="E510" s="13" t="s">
        <v>507</v>
      </c>
      <c r="F510" s="84" t="s">
        <v>1812</v>
      </c>
      <c r="G510" s="60" t="s">
        <v>2062</v>
      </c>
      <c r="H510" s="60" t="s">
        <v>1814</v>
      </c>
      <c r="I510" s="60" t="s">
        <v>2064</v>
      </c>
      <c r="J510" s="60" t="s">
        <v>1162</v>
      </c>
      <c r="K510" s="85">
        <v>115118</v>
      </c>
      <c r="L510" s="60">
        <v>348716000000</v>
      </c>
      <c r="M510" s="60">
        <v>11355868191.700001</v>
      </c>
      <c r="N510" s="60">
        <v>226195128.59999999</v>
      </c>
      <c r="O510" s="60">
        <v>59333072.899999999</v>
      </c>
      <c r="P510" s="60">
        <v>-0.04</v>
      </c>
      <c r="Q510" s="60" t="s">
        <v>544</v>
      </c>
      <c r="R510" s="85">
        <v>1527</v>
      </c>
      <c r="S510" s="85">
        <v>50</v>
      </c>
      <c r="T510" s="60">
        <v>3635827801.8000002</v>
      </c>
      <c r="U510" s="60" t="s">
        <v>544</v>
      </c>
      <c r="V510" s="60" t="s">
        <v>544</v>
      </c>
      <c r="W510" s="60" t="s">
        <v>2065</v>
      </c>
      <c r="X510" s="60">
        <v>132929529.90000001</v>
      </c>
      <c r="Y510" s="60">
        <v>9945453965.6000004</v>
      </c>
      <c r="Z510" s="60">
        <v>3.21</v>
      </c>
      <c r="AA510" s="60" t="s">
        <v>544</v>
      </c>
      <c r="AB510" s="60">
        <v>6966946732.6000004</v>
      </c>
      <c r="AC510" s="60">
        <v>11355868191.700001</v>
      </c>
      <c r="AD510" s="60">
        <v>8.7200000000000006</v>
      </c>
      <c r="AE510" s="60">
        <v>1477921064.7</v>
      </c>
      <c r="AF510" s="60">
        <v>10.36</v>
      </c>
      <c r="AG510" s="60" t="s">
        <v>2066</v>
      </c>
      <c r="AH510" s="60">
        <v>8987885.9000000004</v>
      </c>
      <c r="AI510" s="60">
        <v>1053536539</v>
      </c>
      <c r="AJ510" s="60">
        <v>2166731798.9000001</v>
      </c>
      <c r="AK510" s="60">
        <v>1.23</v>
      </c>
      <c r="AL510" s="60">
        <v>10143545668.4</v>
      </c>
      <c r="AM510" s="60">
        <v>98313143.299999997</v>
      </c>
      <c r="AN510" s="60">
        <v>76885502.200000003</v>
      </c>
      <c r="AO510" s="60">
        <v>160902696.59999999</v>
      </c>
      <c r="AP510" s="60">
        <v>1052657289.3</v>
      </c>
      <c r="AQ510" s="60">
        <v>11355868191.700001</v>
      </c>
      <c r="AR510" s="60">
        <v>3.08</v>
      </c>
      <c r="AS510" s="60">
        <v>1110003909.0999999</v>
      </c>
      <c r="AT510" s="60">
        <v>3710042990.0999999</v>
      </c>
      <c r="AU510" s="85">
        <v>115118</v>
      </c>
      <c r="AV510" s="60" t="s">
        <v>544</v>
      </c>
      <c r="AW510" s="60">
        <v>86524684.200000003</v>
      </c>
      <c r="AX510" s="60" t="s">
        <v>544</v>
      </c>
      <c r="AY510" s="60">
        <v>3714667192.3000002</v>
      </c>
      <c r="AZ510" s="60">
        <v>3289696500.0999999</v>
      </c>
      <c r="BA510" s="60" t="s">
        <v>544</v>
      </c>
      <c r="BB510" s="60" t="s">
        <v>1808</v>
      </c>
      <c r="BC510" s="60">
        <v>12086654958.200001</v>
      </c>
      <c r="BD510" s="60">
        <v>133776214.8</v>
      </c>
      <c r="BE510" s="60" t="s">
        <v>544</v>
      </c>
      <c r="BF510" s="60" t="s">
        <v>544</v>
      </c>
      <c r="BG510" s="60">
        <v>34648951.5</v>
      </c>
      <c r="BH510" s="60">
        <v>7354695853.8000002</v>
      </c>
      <c r="BI510" s="60">
        <v>-22209196.300000001</v>
      </c>
      <c r="BJ510" s="60" t="s">
        <v>544</v>
      </c>
      <c r="BK510" s="60">
        <v>96066171.799999997</v>
      </c>
      <c r="BL510" s="85" t="s">
        <v>2462</v>
      </c>
      <c r="BM510" s="60" t="s">
        <v>2463</v>
      </c>
      <c r="BN510" s="60">
        <v>61710303.600000001</v>
      </c>
      <c r="BO510" s="60">
        <v>11010127667.6</v>
      </c>
      <c r="BP510" s="60">
        <v>7220919639</v>
      </c>
      <c r="BQ510" s="60">
        <v>472450176.39999998</v>
      </c>
      <c r="BR510" s="60" t="s">
        <v>544</v>
      </c>
      <c r="BS510" s="60">
        <v>100234466.7</v>
      </c>
      <c r="BT510" s="60">
        <v>111567018.5</v>
      </c>
      <c r="BU510" s="60">
        <v>177347922.59999999</v>
      </c>
      <c r="BV510" s="60" t="s">
        <v>544</v>
      </c>
      <c r="BW510" s="60">
        <v>4200859.7</v>
      </c>
      <c r="BX510" s="60">
        <v>1053536539</v>
      </c>
      <c r="BY510" s="60" t="s">
        <v>544</v>
      </c>
      <c r="BZ510" s="60">
        <v>-9606617.1999999993</v>
      </c>
      <c r="CA510" s="60">
        <v>3810082.1</v>
      </c>
      <c r="CB510" s="60" t="s">
        <v>544</v>
      </c>
      <c r="CC510" s="60">
        <v>70991272.700000003</v>
      </c>
      <c r="CD510" s="60">
        <v>54122704.200000003</v>
      </c>
      <c r="CE510" s="60">
        <v>42008597.200000003</v>
      </c>
      <c r="CF510" s="60">
        <v>1052657289.3</v>
      </c>
      <c r="CG510" s="60">
        <v>30741175</v>
      </c>
      <c r="CH510" s="60">
        <v>34095349.799999997</v>
      </c>
      <c r="CI510" s="60" t="s">
        <v>1162</v>
      </c>
      <c r="CJ510" s="60">
        <v>15.12</v>
      </c>
      <c r="CK510" s="60">
        <v>209815032.19999999</v>
      </c>
      <c r="CL510" s="60">
        <v>132.19999999999999</v>
      </c>
      <c r="CM510" s="85">
        <v>115118</v>
      </c>
      <c r="CN510" s="60">
        <v>1367721.8</v>
      </c>
      <c r="CO510" s="60">
        <v>-22209196.300000001</v>
      </c>
      <c r="CP510" s="60">
        <v>194639833.5</v>
      </c>
      <c r="CQ510" s="60">
        <v>9945453965.6000004</v>
      </c>
      <c r="CR510" s="60">
        <v>1725934.6</v>
      </c>
      <c r="CS510" s="60">
        <v>1367721.8</v>
      </c>
      <c r="CT510" s="60">
        <v>58030480.700000003</v>
      </c>
      <c r="CU510" s="60">
        <v>38035691.100000001</v>
      </c>
      <c r="CV510" s="60">
        <v>42008597.200000003</v>
      </c>
      <c r="CW510" s="60">
        <v>96066171.799999997</v>
      </c>
      <c r="CX510" s="60">
        <v>132929529.90000001</v>
      </c>
      <c r="CY510" s="60">
        <v>15.12</v>
      </c>
      <c r="CZ510" s="60">
        <f t="shared" si="14"/>
        <v>30.707999962070392</v>
      </c>
      <c r="DA510" s="60" t="str">
        <f t="shared" si="15"/>
        <v>Y</v>
      </c>
    </row>
    <row r="511" spans="1:105">
      <c r="A511" s="13" t="s">
        <v>1162</v>
      </c>
      <c r="B511" s="13">
        <v>115118</v>
      </c>
      <c r="C511" s="13">
        <v>2023</v>
      </c>
      <c r="D511" s="13" t="s">
        <v>1</v>
      </c>
      <c r="E511" s="13" t="s">
        <v>507</v>
      </c>
      <c r="F511" s="84" t="s">
        <v>1804</v>
      </c>
      <c r="G511" s="60" t="s">
        <v>2062</v>
      </c>
      <c r="H511" s="60" t="s">
        <v>1814</v>
      </c>
      <c r="I511" s="60" t="s">
        <v>2064</v>
      </c>
      <c r="J511" s="60" t="s">
        <v>1162</v>
      </c>
      <c r="K511" s="85">
        <v>115118</v>
      </c>
      <c r="L511" s="60">
        <v>337853000000</v>
      </c>
      <c r="M511" s="60">
        <v>10992451596.1</v>
      </c>
      <c r="N511" s="60">
        <v>138083617.90000001</v>
      </c>
      <c r="O511" s="60">
        <v>47795672.700000003</v>
      </c>
      <c r="P511" s="60">
        <v>-0.02</v>
      </c>
      <c r="Q511" s="60" t="s">
        <v>544</v>
      </c>
      <c r="R511" s="85">
        <v>1503</v>
      </c>
      <c r="S511" s="85">
        <v>50</v>
      </c>
      <c r="T511" s="60">
        <v>3445192775</v>
      </c>
      <c r="U511" s="60" t="s">
        <v>544</v>
      </c>
      <c r="V511" s="60" t="s">
        <v>544</v>
      </c>
      <c r="W511" s="60" t="s">
        <v>2065</v>
      </c>
      <c r="X511" s="60">
        <v>111957052.2</v>
      </c>
      <c r="Y511" s="60">
        <v>9670440859.8999996</v>
      </c>
      <c r="Z511" s="60">
        <v>3.41</v>
      </c>
      <c r="AA511" s="60" t="s">
        <v>544</v>
      </c>
      <c r="AB511" s="60">
        <v>6779892626.6999998</v>
      </c>
      <c r="AC511" s="60">
        <v>10992451596.1</v>
      </c>
      <c r="AD511" s="60">
        <v>9.15</v>
      </c>
      <c r="AE511" s="60">
        <v>1575467706.9000001</v>
      </c>
      <c r="AF511" s="60">
        <v>9.7799999999999994</v>
      </c>
      <c r="AG511" s="60" t="s">
        <v>2066</v>
      </c>
      <c r="AH511" s="60">
        <v>20790629.600000001</v>
      </c>
      <c r="AI511" s="60">
        <v>1070473401</v>
      </c>
      <c r="AJ511" s="60">
        <v>2155230192.4000001</v>
      </c>
      <c r="AK511" s="60">
        <v>1.04</v>
      </c>
      <c r="AL511" s="60">
        <v>9735838614.8999996</v>
      </c>
      <c r="AM511" s="60">
        <v>121978200.7</v>
      </c>
      <c r="AN511" s="60">
        <v>174133723.69999999</v>
      </c>
      <c r="AO511" s="60">
        <v>119993492.7</v>
      </c>
      <c r="AP511" s="60">
        <v>1078054334.8</v>
      </c>
      <c r="AQ511" s="60">
        <v>10992451596.1</v>
      </c>
      <c r="AR511" s="60">
        <v>1.91</v>
      </c>
      <c r="AS511" s="60">
        <v>1118984870</v>
      </c>
      <c r="AT511" s="60">
        <v>3514299656.4000001</v>
      </c>
      <c r="AU511" s="85">
        <v>115118</v>
      </c>
      <c r="AV511" s="60" t="s">
        <v>544</v>
      </c>
      <c r="AW511" s="60" t="s">
        <v>544</v>
      </c>
      <c r="AX511" s="60" t="s">
        <v>544</v>
      </c>
      <c r="AY511" s="60">
        <v>3794533916.8000002</v>
      </c>
      <c r="AZ511" s="60">
        <v>3130893116.8000002</v>
      </c>
      <c r="BA511" s="60" t="s">
        <v>544</v>
      </c>
      <c r="BB511" s="60" t="s">
        <v>1808</v>
      </c>
      <c r="BC511" s="60" t="s">
        <v>544</v>
      </c>
      <c r="BD511" s="60">
        <v>104441190.8</v>
      </c>
      <c r="BE511" s="60" t="s">
        <v>544</v>
      </c>
      <c r="BF511" s="60" t="s">
        <v>544</v>
      </c>
      <c r="BG511" s="60">
        <v>39075972</v>
      </c>
      <c r="BH511" s="60">
        <v>7244997555.6000004</v>
      </c>
      <c r="BI511" s="60">
        <v>51830161</v>
      </c>
      <c r="BJ511" s="60" t="s">
        <v>544</v>
      </c>
      <c r="BK511" s="60">
        <v>103334960.09999999</v>
      </c>
      <c r="BL511" s="85" t="s">
        <v>2462</v>
      </c>
      <c r="BM511" s="60" t="s">
        <v>2463</v>
      </c>
      <c r="BN511" s="60">
        <v>77468683.900000006</v>
      </c>
      <c r="BO511" s="60">
        <v>10693509022.700001</v>
      </c>
      <c r="BP511" s="60">
        <v>7140556364.8999996</v>
      </c>
      <c r="BQ511" s="60">
        <v>386172116.30000001</v>
      </c>
      <c r="BR511" s="60" t="s">
        <v>544</v>
      </c>
      <c r="BS511" s="60">
        <v>94550187</v>
      </c>
      <c r="BT511" s="60">
        <v>65397755</v>
      </c>
      <c r="BU511" s="60">
        <v>239986985.40000001</v>
      </c>
      <c r="BV511" s="60" t="s">
        <v>544</v>
      </c>
      <c r="BW511" s="60">
        <v>5270863.8</v>
      </c>
      <c r="BX511" s="60">
        <v>1070473401</v>
      </c>
      <c r="BY511" s="60" t="s">
        <v>544</v>
      </c>
      <c r="BZ511" s="60">
        <v>-325362</v>
      </c>
      <c r="CA511" s="60">
        <v>-1333984.1000000001</v>
      </c>
      <c r="CB511" s="60" t="s">
        <v>544</v>
      </c>
      <c r="CC511" s="60">
        <v>165381486.80000001</v>
      </c>
      <c r="CD511" s="60">
        <v>49357410.100000001</v>
      </c>
      <c r="CE511" s="60">
        <v>40670245.600000001</v>
      </c>
      <c r="CF511" s="60">
        <v>1078054334.8</v>
      </c>
      <c r="CG511" s="60">
        <v>44054010.100000001</v>
      </c>
      <c r="CH511" s="60">
        <v>76850496.099999994</v>
      </c>
      <c r="CI511" s="60" t="s">
        <v>1162</v>
      </c>
      <c r="CJ511" s="60">
        <v>15.79</v>
      </c>
      <c r="CK511" s="60">
        <v>286090775.80000001</v>
      </c>
      <c r="CL511" s="60" t="s">
        <v>544</v>
      </c>
      <c r="CM511" s="85">
        <v>115118</v>
      </c>
      <c r="CN511" s="60">
        <v>6962746.0999999996</v>
      </c>
      <c r="CO511" s="60">
        <v>51830161</v>
      </c>
      <c r="CP511" s="60">
        <v>189425736</v>
      </c>
      <c r="CQ511" s="60">
        <v>9670440859.8999996</v>
      </c>
      <c r="CR511" s="60">
        <v>2049780.4</v>
      </c>
      <c r="CS511" s="60">
        <v>6962746.0999999996</v>
      </c>
      <c r="CT511" s="60">
        <v>61200585.600000001</v>
      </c>
      <c r="CU511" s="60">
        <v>42134374.5</v>
      </c>
      <c r="CV511" s="60">
        <v>40670245.600000001</v>
      </c>
      <c r="CW511" s="60">
        <v>103334960.09999999</v>
      </c>
      <c r="CX511" s="60">
        <v>111957052.2</v>
      </c>
      <c r="CY511" s="60">
        <v>15.79</v>
      </c>
      <c r="CZ511" s="60">
        <f t="shared" si="14"/>
        <v>30.735000017636327</v>
      </c>
      <c r="DA511" s="60" t="str">
        <f t="shared" si="15"/>
        <v>Y</v>
      </c>
    </row>
    <row r="512" spans="1:105">
      <c r="A512" s="13" t="s">
        <v>1163</v>
      </c>
      <c r="B512" s="13">
        <v>1267530</v>
      </c>
      <c r="C512" s="13">
        <v>2022</v>
      </c>
      <c r="D512" s="13" t="s">
        <v>1</v>
      </c>
      <c r="E512" s="13" t="s">
        <v>13</v>
      </c>
      <c r="F512" s="84" t="s">
        <v>1812</v>
      </c>
      <c r="G512" s="60" t="s">
        <v>2073</v>
      </c>
      <c r="H512" s="60" t="s">
        <v>2074</v>
      </c>
      <c r="I512" s="60" t="s">
        <v>2075</v>
      </c>
      <c r="J512" s="60" t="s">
        <v>2464</v>
      </c>
      <c r="K512" s="85">
        <v>1579063</v>
      </c>
      <c r="L512" s="60">
        <v>51144957000</v>
      </c>
      <c r="M512" s="60">
        <v>37598292289.174896</v>
      </c>
      <c r="N512" s="60">
        <v>101825332.64910001</v>
      </c>
      <c r="O512" s="60">
        <v>27389546.4241</v>
      </c>
      <c r="P512" s="60">
        <v>-0.23</v>
      </c>
      <c r="Q512" s="60" t="s">
        <v>544</v>
      </c>
      <c r="R512" s="85">
        <v>1685</v>
      </c>
      <c r="S512" s="85" t="s">
        <v>544</v>
      </c>
      <c r="T512" s="60">
        <v>6764941557.1371002</v>
      </c>
      <c r="U512" s="60" t="s">
        <v>544</v>
      </c>
      <c r="V512" s="60">
        <v>3924903330.2217999</v>
      </c>
      <c r="W512" s="60" t="s">
        <v>2076</v>
      </c>
      <c r="X512" s="60">
        <v>539149452.3369</v>
      </c>
      <c r="Y512" s="60">
        <v>21913699184.416801</v>
      </c>
      <c r="Z512" s="60">
        <v>13.09</v>
      </c>
      <c r="AA512" s="60" t="s">
        <v>544</v>
      </c>
      <c r="AB512" s="60" t="s">
        <v>544</v>
      </c>
      <c r="AC512" s="60">
        <v>37598292289.174896</v>
      </c>
      <c r="AD512" s="60" t="s">
        <v>544</v>
      </c>
      <c r="AE512" s="60">
        <v>1355293685.2421</v>
      </c>
      <c r="AF512" s="60">
        <v>1.77</v>
      </c>
      <c r="AG512" s="60" t="s">
        <v>2077</v>
      </c>
      <c r="AH512" s="60" t="s">
        <v>544</v>
      </c>
      <c r="AI512" s="60" t="s">
        <v>544</v>
      </c>
      <c r="AJ512" s="60">
        <v>22200313901.764</v>
      </c>
      <c r="AK512" s="60">
        <v>1.87</v>
      </c>
      <c r="AL512" s="60">
        <v>22402787620.8004</v>
      </c>
      <c r="AM512" s="60">
        <v>246004557.82280001</v>
      </c>
      <c r="AN512" s="60">
        <v>648993604.3642</v>
      </c>
      <c r="AO512" s="60">
        <v>906242740.58899999</v>
      </c>
      <c r="AP512" s="60">
        <v>1730165404.7228</v>
      </c>
      <c r="AQ512" s="60">
        <v>37598292289.174896</v>
      </c>
      <c r="AR512" s="60">
        <v>0.3</v>
      </c>
      <c r="AS512" s="60">
        <v>1723227229.3202</v>
      </c>
      <c r="AT512" s="60">
        <v>6764941557.1371002</v>
      </c>
      <c r="AU512" s="85">
        <v>1267530</v>
      </c>
      <c r="AV512" s="60" t="s">
        <v>544</v>
      </c>
      <c r="AW512" s="60">
        <v>489088436.3836</v>
      </c>
      <c r="AX512" s="60">
        <v>275674.48359999998</v>
      </c>
      <c r="AY512" s="60">
        <v>23555607587.006001</v>
      </c>
      <c r="AZ512" s="60">
        <v>1683171359.2907</v>
      </c>
      <c r="BA512" s="60">
        <v>15758288.6131</v>
      </c>
      <c r="BB512" s="60" t="s">
        <v>1808</v>
      </c>
      <c r="BC512" s="60" t="s">
        <v>544</v>
      </c>
      <c r="BD512" s="60">
        <v>70065426.745399997</v>
      </c>
      <c r="BE512" s="60">
        <v>928165845.78680003</v>
      </c>
      <c r="BF512" s="60">
        <v>147343968.24509999</v>
      </c>
      <c r="BG512" s="60" t="s">
        <v>544</v>
      </c>
      <c r="BH512" s="60">
        <v>34261210762.978001</v>
      </c>
      <c r="BI512" s="60">
        <v>211326913.18489999</v>
      </c>
      <c r="BJ512" s="60">
        <v>3924903330.2217999</v>
      </c>
      <c r="BK512" s="60">
        <v>276755862.68260002</v>
      </c>
      <c r="BL512" s="85" t="s">
        <v>2465</v>
      </c>
      <c r="BM512" s="60" t="s">
        <v>2466</v>
      </c>
      <c r="BN512" s="60">
        <v>35860471.955399998</v>
      </c>
      <c r="BO512" s="60">
        <v>36194724693.764999</v>
      </c>
      <c r="BP512" s="60">
        <v>34191145336.232601</v>
      </c>
      <c r="BQ512" s="60" t="s">
        <v>544</v>
      </c>
      <c r="BR512" s="60" t="s">
        <v>544</v>
      </c>
      <c r="BS512" s="60">
        <v>312333308.8348</v>
      </c>
      <c r="BT512" s="60" t="s">
        <v>544</v>
      </c>
      <c r="BU512" s="60">
        <v>1145336322.8915999</v>
      </c>
      <c r="BV512" s="60" t="s">
        <v>544</v>
      </c>
      <c r="BW512" s="60">
        <v>15758288.6131</v>
      </c>
      <c r="BX512" s="60" t="s">
        <v>544</v>
      </c>
      <c r="BY512" s="60" t="s">
        <v>544</v>
      </c>
      <c r="BZ512" s="60">
        <v>-5920752.7752</v>
      </c>
      <c r="CA512" s="60" t="s">
        <v>544</v>
      </c>
      <c r="CB512" s="60" t="s">
        <v>1811</v>
      </c>
      <c r="CC512" s="60">
        <v>425639932.37589997</v>
      </c>
      <c r="CD512" s="60">
        <v>26593398.515500002</v>
      </c>
      <c r="CE512" s="60">
        <v>270864515.18559998</v>
      </c>
      <c r="CF512" s="60">
        <v>1730165404.7228</v>
      </c>
      <c r="CG512" s="60">
        <v>40355068.735600002</v>
      </c>
      <c r="CH512" s="60">
        <v>4968021.76</v>
      </c>
      <c r="CI512" s="60" t="s">
        <v>2464</v>
      </c>
      <c r="CJ512" s="60" t="s">
        <v>544</v>
      </c>
      <c r="CK512" s="60">
        <v>1188143056.7011001</v>
      </c>
      <c r="CL512" s="60" t="s">
        <v>544</v>
      </c>
      <c r="CM512" s="85">
        <v>1579063</v>
      </c>
      <c r="CN512" s="60" t="s">
        <v>544</v>
      </c>
      <c r="CO512" s="60">
        <v>211326913.18489999</v>
      </c>
      <c r="CP512" s="60">
        <v>575009924.29229999</v>
      </c>
      <c r="CQ512" s="60">
        <v>21913699184.416801</v>
      </c>
      <c r="CR512" s="60">
        <v>2451665.0739000002</v>
      </c>
      <c r="CS512" s="60" t="s">
        <v>544</v>
      </c>
      <c r="CT512" s="60">
        <v>134973902.81810001</v>
      </c>
      <c r="CU512" s="60">
        <v>141781959.86449999</v>
      </c>
      <c r="CV512" s="60">
        <v>270864515.18559998</v>
      </c>
      <c r="CW512" s="60">
        <v>276755862.68260002</v>
      </c>
      <c r="CX512" s="60">
        <v>539149452.3369</v>
      </c>
      <c r="CY512" s="60" t="s">
        <v>544</v>
      </c>
      <c r="CZ512" s="60">
        <f t="shared" si="14"/>
        <v>1.3602999999743444</v>
      </c>
      <c r="DA512" s="60" t="str">
        <f t="shared" si="15"/>
        <v>N</v>
      </c>
    </row>
    <row r="513" spans="1:105">
      <c r="A513" s="13" t="s">
        <v>1163</v>
      </c>
      <c r="B513" s="13">
        <v>1267530</v>
      </c>
      <c r="C513" s="13">
        <v>2023</v>
      </c>
      <c r="D513" s="13" t="s">
        <v>10</v>
      </c>
      <c r="E513" s="13" t="s">
        <v>13</v>
      </c>
      <c r="F513" s="84" t="s">
        <v>1804</v>
      </c>
      <c r="G513" s="60" t="s">
        <v>2073</v>
      </c>
      <c r="H513" s="60" t="s">
        <v>545</v>
      </c>
      <c r="I513" s="60" t="s">
        <v>2075</v>
      </c>
      <c r="J513" s="60" t="s">
        <v>2464</v>
      </c>
      <c r="K513" s="85">
        <v>1579063</v>
      </c>
      <c r="L513" s="60">
        <v>52705400000</v>
      </c>
      <c r="M513" s="60">
        <v>39849841222.089996</v>
      </c>
      <c r="N513" s="60">
        <v>287010433.99550003</v>
      </c>
      <c r="O513" s="60">
        <v>29411764.706099998</v>
      </c>
      <c r="P513" s="60">
        <v>-0.25</v>
      </c>
      <c r="Q513" s="60" t="s">
        <v>544</v>
      </c>
      <c r="R513" s="85" t="s">
        <v>544</v>
      </c>
      <c r="S513" s="85" t="s">
        <v>544</v>
      </c>
      <c r="T513" s="60">
        <v>918342658.40600002</v>
      </c>
      <c r="U513" s="60" t="s">
        <v>544</v>
      </c>
      <c r="V513" s="60">
        <v>1902011190.0922999</v>
      </c>
      <c r="W513" s="60" t="s">
        <v>2076</v>
      </c>
      <c r="X513" s="60">
        <v>675487675.79439998</v>
      </c>
      <c r="Y513" s="60">
        <v>22303115076.507</v>
      </c>
      <c r="Z513" s="60">
        <v>12.74</v>
      </c>
      <c r="AA513" s="60" t="s">
        <v>544</v>
      </c>
      <c r="AB513" s="60">
        <v>14977468622.506001</v>
      </c>
      <c r="AC513" s="60">
        <v>39849841222.089996</v>
      </c>
      <c r="AD513" s="60">
        <v>5.25</v>
      </c>
      <c r="AE513" s="60">
        <v>1746559806.4530001</v>
      </c>
      <c r="AF513" s="60">
        <v>3.61</v>
      </c>
      <c r="AG513" s="60" t="s">
        <v>2077</v>
      </c>
      <c r="AH513" s="60" t="s">
        <v>544</v>
      </c>
      <c r="AI513" s="60">
        <v>2187887494.3432999</v>
      </c>
      <c r="AJ513" s="60">
        <v>30172841373.245602</v>
      </c>
      <c r="AK513" s="60">
        <v>1.73</v>
      </c>
      <c r="AL513" s="60">
        <v>24878345682.9048</v>
      </c>
      <c r="AM513" s="60">
        <v>1043248147.5947</v>
      </c>
      <c r="AN513" s="60">
        <v>1149931952.2227001</v>
      </c>
      <c r="AO513" s="60" t="s">
        <v>544</v>
      </c>
      <c r="AP513" s="60">
        <v>2254649931.9665999</v>
      </c>
      <c r="AQ513" s="60">
        <v>39849841222.089996</v>
      </c>
      <c r="AR513" s="60">
        <v>0.8</v>
      </c>
      <c r="AS513" s="60">
        <v>2269620444.5932999</v>
      </c>
      <c r="AT513" s="60">
        <v>927113261.76310003</v>
      </c>
      <c r="AU513" s="85">
        <v>1267530</v>
      </c>
      <c r="AV513" s="60" t="s">
        <v>544</v>
      </c>
      <c r="AW513" s="60">
        <v>884621200.671</v>
      </c>
      <c r="AX513" s="60" t="s">
        <v>544</v>
      </c>
      <c r="AY513" s="60">
        <v>31919325571.049</v>
      </c>
      <c r="AZ513" s="60">
        <v>2007107213.0780001</v>
      </c>
      <c r="BA513" s="60">
        <v>1000529260.5538</v>
      </c>
      <c r="BB513" s="60" t="s">
        <v>1808</v>
      </c>
      <c r="BC513" s="60">
        <v>41644941781.605499</v>
      </c>
      <c r="BD513" s="60">
        <v>90125510.358999997</v>
      </c>
      <c r="BE513" s="60">
        <v>1000529260.5538</v>
      </c>
      <c r="BF513" s="60">
        <v>529109330.11070001</v>
      </c>
      <c r="BG513" s="60">
        <v>50960229.850599997</v>
      </c>
      <c r="BH513" s="60">
        <v>35749054892.107697</v>
      </c>
      <c r="BI513" s="60">
        <v>264479056.4057</v>
      </c>
      <c r="BJ513" s="60">
        <v>1902011190.0922999</v>
      </c>
      <c r="BK513" s="60">
        <v>344397399.06470001</v>
      </c>
      <c r="BL513" s="85" t="s">
        <v>2465</v>
      </c>
      <c r="BM513" s="60" t="s">
        <v>2466</v>
      </c>
      <c r="BN513" s="60">
        <v>79691516.709999993</v>
      </c>
      <c r="BO513" s="60">
        <v>39293512778.112503</v>
      </c>
      <c r="BP513" s="60">
        <v>35658929381.748802</v>
      </c>
      <c r="BQ513" s="60">
        <v>908815968.55260003</v>
      </c>
      <c r="BR513" s="60" t="s">
        <v>544</v>
      </c>
      <c r="BS513" s="60">
        <v>364433691.2166</v>
      </c>
      <c r="BT513" s="60">
        <v>1690609405.7268</v>
      </c>
      <c r="BU513" s="60">
        <v>1696884923.6461</v>
      </c>
      <c r="BV513" s="60" t="s">
        <v>544</v>
      </c>
      <c r="BW513" s="60">
        <v>1000604869.2034</v>
      </c>
      <c r="BX513" s="60">
        <v>2089445032.5251</v>
      </c>
      <c r="BY513" s="60" t="s">
        <v>544</v>
      </c>
      <c r="BZ513" s="60">
        <v>982912.44519999996</v>
      </c>
      <c r="CA513" s="60" t="s">
        <v>544</v>
      </c>
      <c r="CB513" s="60" t="s">
        <v>1811</v>
      </c>
      <c r="CC513" s="60">
        <v>795478602.7572</v>
      </c>
      <c r="CD513" s="60">
        <v>26236201.421599999</v>
      </c>
      <c r="CE513" s="60">
        <v>381370028.73369998</v>
      </c>
      <c r="CF513" s="60">
        <v>2254649931.9665999</v>
      </c>
      <c r="CG513" s="60">
        <v>128534704.37100001</v>
      </c>
      <c r="CH513" s="60" t="s">
        <v>544</v>
      </c>
      <c r="CI513" s="60" t="s">
        <v>2464</v>
      </c>
      <c r="CJ513" s="60">
        <v>14.61</v>
      </c>
      <c r="CK513" s="60">
        <v>1825419628.0171001</v>
      </c>
      <c r="CL513" s="60" t="s">
        <v>544</v>
      </c>
      <c r="CM513" s="85">
        <v>1579063</v>
      </c>
      <c r="CN513" s="60" t="s">
        <v>544</v>
      </c>
      <c r="CO513" s="60">
        <v>264479056.4057</v>
      </c>
      <c r="CP513" s="60">
        <v>755179192.50440001</v>
      </c>
      <c r="CQ513" s="60">
        <v>22303115076.507</v>
      </c>
      <c r="CR513" s="60" t="s">
        <v>544</v>
      </c>
      <c r="CS513" s="60" t="s">
        <v>544</v>
      </c>
      <c r="CT513" s="60">
        <v>152729472.25260001</v>
      </c>
      <c r="CU513" s="60">
        <v>191667926.81209999</v>
      </c>
      <c r="CV513" s="60">
        <v>381370028.73369998</v>
      </c>
      <c r="CW513" s="60">
        <v>344397399.06470001</v>
      </c>
      <c r="CX513" s="60">
        <v>675487675.79439998</v>
      </c>
      <c r="CY513" s="60">
        <v>13.95</v>
      </c>
      <c r="CZ513" s="60">
        <f t="shared" si="14"/>
        <v>1.3225999999915625</v>
      </c>
      <c r="DA513" s="60" t="str">
        <f t="shared" si="15"/>
        <v>N</v>
      </c>
    </row>
    <row r="514" spans="1:105">
      <c r="A514" s="13" t="s">
        <v>1165</v>
      </c>
      <c r="B514" s="13">
        <v>1376726</v>
      </c>
      <c r="C514" s="13">
        <v>2023</v>
      </c>
      <c r="D514" s="13" t="s">
        <v>12</v>
      </c>
      <c r="E514" s="13" t="s">
        <v>13</v>
      </c>
      <c r="F514" s="84" t="s">
        <v>1804</v>
      </c>
      <c r="G514" s="60" t="s">
        <v>1840</v>
      </c>
      <c r="H514" s="60" t="s">
        <v>1827</v>
      </c>
      <c r="I514" s="60" t="s">
        <v>540</v>
      </c>
      <c r="J514" s="60" t="s">
        <v>1165</v>
      </c>
      <c r="K514" s="85">
        <v>1376726</v>
      </c>
      <c r="L514" s="60">
        <v>36163959000</v>
      </c>
      <c r="M514" s="60">
        <v>36163959000</v>
      </c>
      <c r="N514" s="60">
        <v>371915000</v>
      </c>
      <c r="O514" s="60">
        <v>11799000</v>
      </c>
      <c r="P514" s="60" t="s">
        <v>544</v>
      </c>
      <c r="Q514" s="60" t="s">
        <v>544</v>
      </c>
      <c r="R514" s="85">
        <v>1537</v>
      </c>
      <c r="S514" s="85" t="s">
        <v>544</v>
      </c>
      <c r="T514" s="60">
        <v>880440000</v>
      </c>
      <c r="U514" s="60" t="s">
        <v>544</v>
      </c>
      <c r="V514" s="60">
        <v>3862350000</v>
      </c>
      <c r="W514" s="60" t="s">
        <v>1841</v>
      </c>
      <c r="X514" s="60">
        <v>730436000</v>
      </c>
      <c r="Y514" s="60">
        <v>27290619000</v>
      </c>
      <c r="Z514" s="60">
        <v>2.68</v>
      </c>
      <c r="AA514" s="60">
        <v>2860000000</v>
      </c>
      <c r="AB514" s="60">
        <v>23238685000</v>
      </c>
      <c r="AC514" s="60">
        <v>36163959000</v>
      </c>
      <c r="AD514" s="60">
        <v>10.31</v>
      </c>
      <c r="AE514" s="60">
        <v>2262000</v>
      </c>
      <c r="AF514" s="60">
        <v>4.03</v>
      </c>
      <c r="AG514" s="60" t="s">
        <v>1842</v>
      </c>
      <c r="AH514" s="60" t="s">
        <v>544</v>
      </c>
      <c r="AI514" s="60">
        <v>3758402000</v>
      </c>
      <c r="AJ514" s="60">
        <v>11583350000</v>
      </c>
      <c r="AK514" s="60">
        <v>2.09</v>
      </c>
      <c r="AL514" s="60">
        <v>30150619000</v>
      </c>
      <c r="AM514" s="60">
        <v>405043000</v>
      </c>
      <c r="AN514" s="60">
        <v>1061438000</v>
      </c>
      <c r="AO514" s="60">
        <v>36558000</v>
      </c>
      <c r="AP514" s="60">
        <v>3258302000</v>
      </c>
      <c r="AQ514" s="60">
        <v>36163959000</v>
      </c>
      <c r="AR514" s="60">
        <v>1.42</v>
      </c>
      <c r="AS514" s="60">
        <v>3218791000</v>
      </c>
      <c r="AT514" s="60">
        <v>7973013000</v>
      </c>
      <c r="AU514" s="85">
        <v>1376726</v>
      </c>
      <c r="AV514" s="60" t="s">
        <v>544</v>
      </c>
      <c r="AW514" s="60" t="s">
        <v>544</v>
      </c>
      <c r="AX514" s="60">
        <v>3728000</v>
      </c>
      <c r="AY514" s="60">
        <v>11585612000</v>
      </c>
      <c r="AZ514" s="60">
        <v>7791888000</v>
      </c>
      <c r="BA514" s="60">
        <v>2769354000</v>
      </c>
      <c r="BB514" s="60" t="s">
        <v>1808</v>
      </c>
      <c r="BC514" s="60">
        <v>36466855000</v>
      </c>
      <c r="BD514" s="60">
        <v>229466000</v>
      </c>
      <c r="BE514" s="60">
        <v>2769354000</v>
      </c>
      <c r="BF514" s="60" t="s">
        <v>544</v>
      </c>
      <c r="BG514" s="60">
        <v>3135000</v>
      </c>
      <c r="BH514" s="60">
        <v>26190329000</v>
      </c>
      <c r="BI514" s="60">
        <v>101798000</v>
      </c>
      <c r="BJ514" s="60">
        <v>3862350000</v>
      </c>
      <c r="BK514" s="60">
        <v>655053000</v>
      </c>
      <c r="BL514" s="85" t="s">
        <v>544</v>
      </c>
      <c r="BM514" s="60" t="s">
        <v>544</v>
      </c>
      <c r="BN514" s="60">
        <v>14830000</v>
      </c>
      <c r="BO514" s="60">
        <v>35314881000</v>
      </c>
      <c r="BP514" s="60">
        <v>25960863000</v>
      </c>
      <c r="BQ514" s="60">
        <v>1421463000</v>
      </c>
      <c r="BR514" s="60" t="s">
        <v>544</v>
      </c>
      <c r="BS514" s="60">
        <v>771340000</v>
      </c>
      <c r="BT514" s="60" t="s">
        <v>544</v>
      </c>
      <c r="BU514" s="60">
        <v>1357452000</v>
      </c>
      <c r="BV514" s="60" t="s">
        <v>544</v>
      </c>
      <c r="BW514" s="60">
        <v>2769354000</v>
      </c>
      <c r="BX514" s="60">
        <v>3207602000</v>
      </c>
      <c r="BY514" s="60" t="s">
        <v>544</v>
      </c>
      <c r="BZ514" s="60">
        <v>-298000</v>
      </c>
      <c r="CA514" s="60" t="s">
        <v>544</v>
      </c>
      <c r="CB514" s="60" t="s">
        <v>1811</v>
      </c>
      <c r="CC514" s="60">
        <v>828812000</v>
      </c>
      <c r="CD514" s="60">
        <v>21990000</v>
      </c>
      <c r="CE514" s="60">
        <v>75583000</v>
      </c>
      <c r="CF514" s="60">
        <v>3258302000</v>
      </c>
      <c r="CG514" s="60">
        <v>434422000</v>
      </c>
      <c r="CH514" s="60">
        <v>2382000</v>
      </c>
      <c r="CI514" s="60" t="s">
        <v>1165</v>
      </c>
      <c r="CJ514" s="60">
        <v>16.170000000000002</v>
      </c>
      <c r="CK514" s="60">
        <v>1791874000</v>
      </c>
      <c r="CL514" s="60" t="s">
        <v>544</v>
      </c>
      <c r="CM514" s="85">
        <v>1376726</v>
      </c>
      <c r="CN514" s="60">
        <v>-68647000</v>
      </c>
      <c r="CO514" s="60">
        <v>101798000</v>
      </c>
      <c r="CP514" s="60">
        <v>745266000</v>
      </c>
      <c r="CQ514" s="60">
        <v>27290619000</v>
      </c>
      <c r="CR514" s="60" t="s">
        <v>544</v>
      </c>
      <c r="CS514" s="60">
        <v>-68647000</v>
      </c>
      <c r="CT514" s="60">
        <v>334564000</v>
      </c>
      <c r="CU514" s="60">
        <v>320489000</v>
      </c>
      <c r="CV514" s="60">
        <v>75583000</v>
      </c>
      <c r="CW514" s="60">
        <v>655053000</v>
      </c>
      <c r="CX514" s="60">
        <v>730436000</v>
      </c>
      <c r="CY514" s="60">
        <v>13.8</v>
      </c>
      <c r="CZ514" s="60">
        <f t="shared" si="14"/>
        <v>1</v>
      </c>
      <c r="DA514" s="60" t="str">
        <f t="shared" si="15"/>
        <v>Y</v>
      </c>
    </row>
    <row r="515" spans="1:105">
      <c r="A515" s="13" t="s">
        <v>1172</v>
      </c>
      <c r="B515" s="13">
        <v>1020500</v>
      </c>
      <c r="C515" s="13">
        <v>2022</v>
      </c>
      <c r="D515" s="13" t="s">
        <v>12</v>
      </c>
      <c r="E515" s="13" t="s">
        <v>13</v>
      </c>
      <c r="F515" s="84" t="s">
        <v>1812</v>
      </c>
      <c r="G515" s="60" t="s">
        <v>1840</v>
      </c>
      <c r="H515" s="60" t="s">
        <v>1827</v>
      </c>
      <c r="I515" s="60" t="s">
        <v>540</v>
      </c>
      <c r="J515" s="60" t="s">
        <v>1165</v>
      </c>
      <c r="K515" s="85">
        <v>1376726</v>
      </c>
      <c r="L515" s="60">
        <v>39416491000</v>
      </c>
      <c r="M515" s="60">
        <v>39416491000</v>
      </c>
      <c r="N515" s="60">
        <v>770940000</v>
      </c>
      <c r="O515" s="60">
        <v>-18902000</v>
      </c>
      <c r="P515" s="60">
        <v>-0.28999999999999998</v>
      </c>
      <c r="Q515" s="60" t="s">
        <v>544</v>
      </c>
      <c r="R515" s="85">
        <v>1541</v>
      </c>
      <c r="S515" s="85" t="s">
        <v>544</v>
      </c>
      <c r="T515" s="60">
        <v>857755000</v>
      </c>
      <c r="U515" s="60" t="s">
        <v>544</v>
      </c>
      <c r="V515" s="60">
        <v>3374282000</v>
      </c>
      <c r="W515" s="60" t="s">
        <v>1841</v>
      </c>
      <c r="X515" s="60">
        <v>912221000</v>
      </c>
      <c r="Y515" s="60">
        <v>26396062000</v>
      </c>
      <c r="Z515" s="60">
        <v>-9.5500000000000007</v>
      </c>
      <c r="AA515" s="60">
        <v>9063074000</v>
      </c>
      <c r="AB515" s="60">
        <v>23772428000</v>
      </c>
      <c r="AC515" s="60">
        <v>39416491000</v>
      </c>
      <c r="AD515" s="60">
        <v>9.1199999999999992</v>
      </c>
      <c r="AE515" s="60">
        <v>2545000</v>
      </c>
      <c r="AF515" s="60">
        <v>9.8699999999999992</v>
      </c>
      <c r="AG515" s="60" t="s">
        <v>1842</v>
      </c>
      <c r="AH515" s="60" t="s">
        <v>544</v>
      </c>
      <c r="AI515" s="60">
        <v>3442229000</v>
      </c>
      <c r="AJ515" s="60">
        <v>17711115000</v>
      </c>
      <c r="AK515" s="60">
        <v>2.4700000000000002</v>
      </c>
      <c r="AL515" s="60">
        <v>35459136000</v>
      </c>
      <c r="AM515" s="60">
        <v>325256000</v>
      </c>
      <c r="AN515" s="60">
        <v>407861000</v>
      </c>
      <c r="AO515" s="60">
        <v>53288000</v>
      </c>
      <c r="AP515" s="60">
        <v>3501374000</v>
      </c>
      <c r="AQ515" s="60">
        <v>39416491000</v>
      </c>
      <c r="AR515" s="60">
        <v>2.52</v>
      </c>
      <c r="AS515" s="60">
        <v>3474582000</v>
      </c>
      <c r="AT515" s="60">
        <v>6980382000</v>
      </c>
      <c r="AU515" s="85">
        <v>1020500</v>
      </c>
      <c r="AV515" s="60" t="s">
        <v>544</v>
      </c>
      <c r="AW515" s="60" t="s">
        <v>544</v>
      </c>
      <c r="AX515" s="60">
        <v>7790000</v>
      </c>
      <c r="AY515" s="60">
        <v>17713660000</v>
      </c>
      <c r="AZ515" s="60">
        <v>4056509000</v>
      </c>
      <c r="BA515" s="60">
        <v>2574394000</v>
      </c>
      <c r="BB515" s="60" t="s">
        <v>1808</v>
      </c>
      <c r="BC515" s="60">
        <v>37729573000</v>
      </c>
      <c r="BD515" s="60">
        <v>211219000</v>
      </c>
      <c r="BE515" s="60">
        <v>2574394000</v>
      </c>
      <c r="BF515" s="60" t="s">
        <v>544</v>
      </c>
      <c r="BG515" s="60">
        <v>2941000</v>
      </c>
      <c r="BH515" s="60">
        <v>30642718000</v>
      </c>
      <c r="BI515" s="60">
        <v>-584918000</v>
      </c>
      <c r="BJ515" s="60">
        <v>3374282000</v>
      </c>
      <c r="BK515" s="60">
        <v>676242000</v>
      </c>
      <c r="BL515" s="85" t="s">
        <v>544</v>
      </c>
      <c r="BM515" s="60" t="s">
        <v>544</v>
      </c>
      <c r="BN515" s="60">
        <v>-514826000</v>
      </c>
      <c r="BO515" s="60">
        <v>38364233000</v>
      </c>
      <c r="BP515" s="60">
        <v>30431499000</v>
      </c>
      <c r="BQ515" s="60">
        <v>3836107000</v>
      </c>
      <c r="BR515" s="60" t="s">
        <v>544</v>
      </c>
      <c r="BS515" s="60">
        <v>924898000</v>
      </c>
      <c r="BT515" s="60" t="s">
        <v>544</v>
      </c>
      <c r="BU515" s="60">
        <v>1170277000</v>
      </c>
      <c r="BV515" s="60" t="s">
        <v>544</v>
      </c>
      <c r="BW515" s="60">
        <v>2574394000</v>
      </c>
      <c r="BX515" s="60">
        <v>3442229000</v>
      </c>
      <c r="BY515" s="60" t="s">
        <v>544</v>
      </c>
      <c r="BZ515" s="60">
        <v>-89108000</v>
      </c>
      <c r="CA515" s="60" t="s">
        <v>544</v>
      </c>
      <c r="CB515" s="60" t="s">
        <v>1898</v>
      </c>
      <c r="CC515" s="60">
        <v>266320000</v>
      </c>
      <c r="CD515" s="60">
        <v>27583000</v>
      </c>
      <c r="CE515" s="60">
        <v>-521825000</v>
      </c>
      <c r="CF515" s="60">
        <v>3501374000</v>
      </c>
      <c r="CG515" s="60">
        <v>149805000</v>
      </c>
      <c r="CH515" s="60">
        <v>-3308000</v>
      </c>
      <c r="CI515" s="60" t="s">
        <v>1165</v>
      </c>
      <c r="CJ515" s="60">
        <v>14.48</v>
      </c>
      <c r="CK515" s="60">
        <v>1320082000</v>
      </c>
      <c r="CL515" s="60" t="s">
        <v>544</v>
      </c>
      <c r="CM515" s="85">
        <v>1376726</v>
      </c>
      <c r="CN515" s="60">
        <v>-893070000</v>
      </c>
      <c r="CO515" s="60">
        <v>-584918000</v>
      </c>
      <c r="CP515" s="60">
        <v>397395000</v>
      </c>
      <c r="CQ515" s="60">
        <v>26396062000</v>
      </c>
      <c r="CR515" s="60" t="s">
        <v>544</v>
      </c>
      <c r="CS515" s="60">
        <v>-893070000</v>
      </c>
      <c r="CT515" s="60">
        <v>283027000</v>
      </c>
      <c r="CU515" s="60">
        <v>393215000</v>
      </c>
      <c r="CV515" s="60">
        <v>-521825000</v>
      </c>
      <c r="CW515" s="60">
        <v>676242000</v>
      </c>
      <c r="CX515" s="60">
        <v>912221000</v>
      </c>
      <c r="CY515" s="60">
        <v>14.48</v>
      </c>
      <c r="CZ515" s="60">
        <f t="shared" ref="CZ515:CZ578" si="16">IFERROR(L515/M515,"")</f>
        <v>1</v>
      </c>
      <c r="DA515" s="60" t="str">
        <f t="shared" ref="DA515:DA578" si="17">IF(D515=0,"",IF(K515=B515,"Y",IF(ISERROR(MATCH(K515,B:B,0)),"N","N: parent data from row "&amp; MATCH(K515,B:B,0))))</f>
        <v>N: parent data from row 514</v>
      </c>
    </row>
    <row r="516" spans="1:105">
      <c r="A516" s="13" t="s">
        <v>1172</v>
      </c>
      <c r="B516" s="13">
        <v>1020500</v>
      </c>
      <c r="C516" s="13">
        <v>2023</v>
      </c>
      <c r="D516" s="13" t="s">
        <v>12</v>
      </c>
      <c r="E516" s="13" t="s">
        <v>13</v>
      </c>
      <c r="F516" s="84" t="s">
        <v>1804</v>
      </c>
      <c r="G516" s="60" t="s">
        <v>1840</v>
      </c>
      <c r="H516" s="60" t="s">
        <v>1827</v>
      </c>
      <c r="I516" s="60" t="s">
        <v>540</v>
      </c>
      <c r="J516" s="60" t="s">
        <v>1165</v>
      </c>
      <c r="K516" s="85">
        <v>1376726</v>
      </c>
      <c r="L516" s="60">
        <v>36153160000</v>
      </c>
      <c r="M516" s="60">
        <v>36153160000</v>
      </c>
      <c r="N516" s="60">
        <v>371915000</v>
      </c>
      <c r="O516" s="60">
        <v>11799000</v>
      </c>
      <c r="P516" s="60">
        <v>-0.06</v>
      </c>
      <c r="Q516" s="60" t="s">
        <v>544</v>
      </c>
      <c r="R516" s="85">
        <v>1537</v>
      </c>
      <c r="S516" s="85" t="s">
        <v>544</v>
      </c>
      <c r="T516" s="60">
        <v>880440000</v>
      </c>
      <c r="U516" s="60" t="s">
        <v>544</v>
      </c>
      <c r="V516" s="60">
        <v>3862350000</v>
      </c>
      <c r="W516" s="60" t="s">
        <v>1841</v>
      </c>
      <c r="X516" s="60">
        <v>754281000</v>
      </c>
      <c r="Y516" s="60">
        <v>27983944000</v>
      </c>
      <c r="Z516" s="60">
        <v>3.45</v>
      </c>
      <c r="AA516" s="60">
        <v>3985000000</v>
      </c>
      <c r="AB516" s="60">
        <v>23228560000</v>
      </c>
      <c r="AC516" s="60">
        <v>36153160000</v>
      </c>
      <c r="AD516" s="60">
        <v>9.44</v>
      </c>
      <c r="AE516" s="60">
        <v>2262000</v>
      </c>
      <c r="AF516" s="60">
        <v>4.03</v>
      </c>
      <c r="AG516" s="60" t="s">
        <v>1842</v>
      </c>
      <c r="AH516" s="60" t="s">
        <v>544</v>
      </c>
      <c r="AI516" s="60">
        <v>3379513000</v>
      </c>
      <c r="AJ516" s="60">
        <v>11583350000</v>
      </c>
      <c r="AK516" s="60">
        <v>2.16</v>
      </c>
      <c r="AL516" s="60">
        <v>31968944000</v>
      </c>
      <c r="AM516" s="60">
        <v>405561000</v>
      </c>
      <c r="AN516" s="60">
        <v>1037593000</v>
      </c>
      <c r="AO516" s="60">
        <v>36558000</v>
      </c>
      <c r="AP516" s="60">
        <v>3429536000</v>
      </c>
      <c r="AQ516" s="60">
        <v>36153160000</v>
      </c>
      <c r="AR516" s="60">
        <v>1.42</v>
      </c>
      <c r="AS516" s="60">
        <v>3390025000</v>
      </c>
      <c r="AT516" s="60">
        <v>7973013000</v>
      </c>
      <c r="AU516" s="85">
        <v>1020500</v>
      </c>
      <c r="AV516" s="60" t="s">
        <v>544</v>
      </c>
      <c r="AW516" s="60" t="s">
        <v>544</v>
      </c>
      <c r="AX516" s="60">
        <v>3728000</v>
      </c>
      <c r="AY516" s="60">
        <v>11585612000</v>
      </c>
      <c r="AZ516" s="60">
        <v>7791888000</v>
      </c>
      <c r="BA516" s="60">
        <v>2769354000</v>
      </c>
      <c r="BB516" s="60" t="s">
        <v>1808</v>
      </c>
      <c r="BC516" s="60">
        <v>35794836000</v>
      </c>
      <c r="BD516" s="60">
        <v>229466000</v>
      </c>
      <c r="BE516" s="60">
        <v>2769354000</v>
      </c>
      <c r="BF516" s="60" t="s">
        <v>544</v>
      </c>
      <c r="BG516" s="60">
        <v>1728000</v>
      </c>
      <c r="BH516" s="60">
        <v>26190329000</v>
      </c>
      <c r="BI516" s="60">
        <v>176913000</v>
      </c>
      <c r="BJ516" s="60">
        <v>3862350000</v>
      </c>
      <c r="BK516" s="60">
        <v>652885000</v>
      </c>
      <c r="BL516" s="85" t="s">
        <v>544</v>
      </c>
      <c r="BM516" s="60" t="s">
        <v>544</v>
      </c>
      <c r="BN516" s="60">
        <v>14830000</v>
      </c>
      <c r="BO516" s="60">
        <v>35312465000</v>
      </c>
      <c r="BP516" s="60">
        <v>25960863000</v>
      </c>
      <c r="BQ516" s="60">
        <v>1421463000</v>
      </c>
      <c r="BR516" s="60" t="s">
        <v>544</v>
      </c>
      <c r="BS516" s="60">
        <v>762957000</v>
      </c>
      <c r="BT516" s="60" t="s">
        <v>544</v>
      </c>
      <c r="BU516" s="60">
        <v>1357452000</v>
      </c>
      <c r="BV516" s="60" t="s">
        <v>544</v>
      </c>
      <c r="BW516" s="60">
        <v>2769354000</v>
      </c>
      <c r="BX516" s="60">
        <v>3379513000</v>
      </c>
      <c r="BY516" s="60" t="s">
        <v>544</v>
      </c>
      <c r="BZ516" s="60">
        <v>-298000</v>
      </c>
      <c r="CA516" s="60" t="s">
        <v>544</v>
      </c>
      <c r="CB516" s="60" t="s">
        <v>1811</v>
      </c>
      <c r="CC516" s="60">
        <v>828955000</v>
      </c>
      <c r="CD516" s="60">
        <v>21990000</v>
      </c>
      <c r="CE516" s="60">
        <v>101596000</v>
      </c>
      <c r="CF516" s="60">
        <v>3429536000</v>
      </c>
      <c r="CG516" s="60">
        <v>434422000</v>
      </c>
      <c r="CH516" s="60">
        <v>2382000</v>
      </c>
      <c r="CI516" s="60" t="s">
        <v>1165</v>
      </c>
      <c r="CJ516" s="60">
        <v>14.55</v>
      </c>
      <c r="CK516" s="60">
        <v>1791874000</v>
      </c>
      <c r="CL516" s="60" t="s">
        <v>544</v>
      </c>
      <c r="CM516" s="85">
        <v>1376726</v>
      </c>
      <c r="CN516" s="60">
        <v>-68647000</v>
      </c>
      <c r="CO516" s="60">
        <v>176913000</v>
      </c>
      <c r="CP516" s="60">
        <v>769111000</v>
      </c>
      <c r="CQ516" s="60">
        <v>27983944000</v>
      </c>
      <c r="CR516" s="60" t="s">
        <v>544</v>
      </c>
      <c r="CS516" s="60">
        <v>-68647000</v>
      </c>
      <c r="CT516" s="60">
        <v>334482000</v>
      </c>
      <c r="CU516" s="60">
        <v>318403000</v>
      </c>
      <c r="CV516" s="60">
        <v>101596000</v>
      </c>
      <c r="CW516" s="60">
        <v>652885000</v>
      </c>
      <c r="CX516" s="60">
        <v>754281000</v>
      </c>
      <c r="CY516" s="60">
        <v>14.55</v>
      </c>
      <c r="CZ516" s="60">
        <f t="shared" si="16"/>
        <v>1</v>
      </c>
      <c r="DA516" s="60" t="str">
        <f t="shared" si="17"/>
        <v>N: parent data from row 514</v>
      </c>
    </row>
    <row r="517" spans="1:105">
      <c r="A517" s="13" t="s">
        <v>1173</v>
      </c>
      <c r="B517" s="13">
        <v>150393</v>
      </c>
      <c r="C517" s="13">
        <v>2022</v>
      </c>
      <c r="D517" s="13" t="s">
        <v>10</v>
      </c>
      <c r="E517" s="13" t="s">
        <v>507</v>
      </c>
      <c r="F517" s="84" t="s">
        <v>1970</v>
      </c>
      <c r="G517" s="60" t="s">
        <v>2005</v>
      </c>
      <c r="H517" s="60" t="s">
        <v>2467</v>
      </c>
      <c r="I517" s="60" t="s">
        <v>2007</v>
      </c>
      <c r="J517" s="60" t="s">
        <v>1173</v>
      </c>
      <c r="K517" s="85">
        <v>150393</v>
      </c>
      <c r="L517" s="60">
        <v>1367415300000</v>
      </c>
      <c r="M517" s="60">
        <v>18038090054.1605</v>
      </c>
      <c r="N517" s="60">
        <v>573429136.45500004</v>
      </c>
      <c r="O517" s="60">
        <v>-334533308.04000002</v>
      </c>
      <c r="P517" s="60">
        <v>-3.63</v>
      </c>
      <c r="Q517" s="60" t="s">
        <v>544</v>
      </c>
      <c r="R517" s="85">
        <v>341</v>
      </c>
      <c r="S517" s="85">
        <v>19</v>
      </c>
      <c r="T517" s="60">
        <v>5549507881.6757002</v>
      </c>
      <c r="U517" s="60">
        <v>7033426930.3631001</v>
      </c>
      <c r="V517" s="60" t="s">
        <v>544</v>
      </c>
      <c r="W517" s="60" t="s">
        <v>2008</v>
      </c>
      <c r="X517" s="60">
        <v>407250770.99629998</v>
      </c>
      <c r="Y517" s="60">
        <v>23413374.149900001</v>
      </c>
      <c r="Z517" s="60">
        <v>3.98</v>
      </c>
      <c r="AA517" s="60">
        <v>301296315.81059998</v>
      </c>
      <c r="AB517" s="60">
        <v>7773414343.9200001</v>
      </c>
      <c r="AC517" s="60">
        <v>18038090054.1605</v>
      </c>
      <c r="AD517" s="60" t="s">
        <v>544</v>
      </c>
      <c r="AE517" s="60" t="s">
        <v>544</v>
      </c>
      <c r="AF517" s="60">
        <v>2.39</v>
      </c>
      <c r="AG517" s="60" t="s">
        <v>2009</v>
      </c>
      <c r="AH517" s="60" t="s">
        <v>544</v>
      </c>
      <c r="AI517" s="60">
        <v>2221427802.5999999</v>
      </c>
      <c r="AJ517" s="60" t="s">
        <v>544</v>
      </c>
      <c r="AK517" s="60">
        <v>2.5299999999999998</v>
      </c>
      <c r="AL517" s="60">
        <v>324709689.9605</v>
      </c>
      <c r="AM517" s="60">
        <v>598720962.61849999</v>
      </c>
      <c r="AN517" s="60">
        <v>644943545.87450004</v>
      </c>
      <c r="AO517" s="60">
        <v>39202132.682700001</v>
      </c>
      <c r="AP517" s="60">
        <v>2546112428.9450998</v>
      </c>
      <c r="AQ517" s="60">
        <v>18038090054.1605</v>
      </c>
      <c r="AR517" s="60">
        <v>3.56</v>
      </c>
      <c r="AS517" s="60">
        <v>2520530392.4987001</v>
      </c>
      <c r="AT517" s="60">
        <v>15515586231.7374</v>
      </c>
      <c r="AU517" s="85">
        <v>150393</v>
      </c>
      <c r="AV517" s="60" t="s">
        <v>544</v>
      </c>
      <c r="AW517" s="60" t="s">
        <v>544</v>
      </c>
      <c r="AX517" s="60" t="s">
        <v>544</v>
      </c>
      <c r="AY517" s="60" t="s">
        <v>544</v>
      </c>
      <c r="AZ517" s="60">
        <v>1438193780.3255</v>
      </c>
      <c r="BA517" s="60">
        <v>573429136.45500004</v>
      </c>
      <c r="BB517" s="60" t="s">
        <v>1808</v>
      </c>
      <c r="BC517" s="60" t="s">
        <v>544</v>
      </c>
      <c r="BD517" s="60">
        <v>573429136.45500004</v>
      </c>
      <c r="BE517" s="60" t="s">
        <v>544</v>
      </c>
      <c r="BF517" s="60" t="s">
        <v>544</v>
      </c>
      <c r="BG517" s="60">
        <v>40000210.961000003</v>
      </c>
      <c r="BH517" s="60">
        <v>16089015368.1924</v>
      </c>
      <c r="BI517" s="60">
        <v>97306188.752299994</v>
      </c>
      <c r="BJ517" s="60" t="s">
        <v>544</v>
      </c>
      <c r="BK517" s="60">
        <v>36347518.8081</v>
      </c>
      <c r="BL517" s="85" t="s">
        <v>2468</v>
      </c>
      <c r="BM517" s="60" t="s">
        <v>2469</v>
      </c>
      <c r="BN517" s="60">
        <v>42011895.8772</v>
      </c>
      <c r="BO517" s="60">
        <v>17346381759.455898</v>
      </c>
      <c r="BP517" s="60">
        <v>15515586231.7374</v>
      </c>
      <c r="BQ517" s="60">
        <v>392601747.39300001</v>
      </c>
      <c r="BR517" s="60" t="s">
        <v>544</v>
      </c>
      <c r="BS517" s="60">
        <v>338699144.73869997</v>
      </c>
      <c r="BT517" s="60" t="s">
        <v>544</v>
      </c>
      <c r="BU517" s="60">
        <v>572408123.91390002</v>
      </c>
      <c r="BV517" s="60" t="s">
        <v>544</v>
      </c>
      <c r="BW517" s="60">
        <v>7606856066.8181</v>
      </c>
      <c r="BX517" s="60">
        <v>2221427802.5999999</v>
      </c>
      <c r="BY517" s="60" t="s">
        <v>544</v>
      </c>
      <c r="BZ517" s="60" t="s">
        <v>544</v>
      </c>
      <c r="CA517" s="60" t="s">
        <v>544</v>
      </c>
      <c r="CB517" s="60" t="s">
        <v>1811</v>
      </c>
      <c r="CC517" s="60" t="s">
        <v>544</v>
      </c>
      <c r="CD517" s="60">
        <v>48666945.321500003</v>
      </c>
      <c r="CE517" s="60">
        <v>283581616.30879998</v>
      </c>
      <c r="CF517" s="60">
        <v>2546112428.9450998</v>
      </c>
      <c r="CG517" s="60">
        <v>479786192.95679998</v>
      </c>
      <c r="CH517" s="60" t="s">
        <v>544</v>
      </c>
      <c r="CI517" s="60" t="s">
        <v>1173</v>
      </c>
      <c r="CJ517" s="60">
        <v>28.58</v>
      </c>
      <c r="CK517" s="60">
        <v>1052194316.8707</v>
      </c>
      <c r="CL517" s="60" t="s">
        <v>544</v>
      </c>
      <c r="CM517" s="85">
        <v>150393</v>
      </c>
      <c r="CN517" s="60" t="s">
        <v>544</v>
      </c>
      <c r="CO517" s="60">
        <v>97306188.752299994</v>
      </c>
      <c r="CP517" s="60">
        <v>449262666.87349999</v>
      </c>
      <c r="CQ517" s="60">
        <v>23413374.149900001</v>
      </c>
      <c r="CR517" s="60" t="s">
        <v>544</v>
      </c>
      <c r="CS517" s="60" t="s">
        <v>544</v>
      </c>
      <c r="CT517" s="60">
        <v>11555645.813999999</v>
      </c>
      <c r="CU517" s="60">
        <v>24791872.994100001</v>
      </c>
      <c r="CV517" s="60">
        <v>283581616.30879998</v>
      </c>
      <c r="CW517" s="60">
        <v>36347518.8081</v>
      </c>
      <c r="CX517" s="60">
        <v>407250770.99629998</v>
      </c>
      <c r="CY517" s="60">
        <v>28.58</v>
      </c>
      <c r="CZ517" s="60">
        <f t="shared" si="16"/>
        <v>75.807100191552962</v>
      </c>
      <c r="DA517" s="60" t="str">
        <f t="shared" si="17"/>
        <v>Y</v>
      </c>
    </row>
    <row r="518" spans="1:105">
      <c r="A518" s="13" t="s">
        <v>1173</v>
      </c>
      <c r="B518" s="13">
        <v>150393</v>
      </c>
      <c r="C518" s="13">
        <v>2023</v>
      </c>
      <c r="D518" s="13" t="s">
        <v>10</v>
      </c>
      <c r="E518" s="13" t="s">
        <v>507</v>
      </c>
      <c r="F518" s="84" t="s">
        <v>1966</v>
      </c>
      <c r="G518" s="60" t="s">
        <v>2005</v>
      </c>
      <c r="H518" s="60" t="s">
        <v>2467</v>
      </c>
      <c r="I518" s="60" t="s">
        <v>2007</v>
      </c>
      <c r="J518" s="60" t="s">
        <v>1173</v>
      </c>
      <c r="K518" s="85">
        <v>150393</v>
      </c>
      <c r="L518" s="60">
        <v>1614669200000</v>
      </c>
      <c r="M518" s="60">
        <v>19639139938.805401</v>
      </c>
      <c r="N518" s="60">
        <v>692923233.01499999</v>
      </c>
      <c r="O518" s="60">
        <v>47313873.555</v>
      </c>
      <c r="P518" s="60">
        <v>-1.1100000000000001</v>
      </c>
      <c r="Q518" s="60" t="s">
        <v>544</v>
      </c>
      <c r="R518" s="85">
        <v>357</v>
      </c>
      <c r="S518" s="85">
        <v>19</v>
      </c>
      <c r="T518" s="60">
        <v>8553342462.8204002</v>
      </c>
      <c r="U518" s="60">
        <v>6774455148.8776999</v>
      </c>
      <c r="V518" s="60" t="s">
        <v>544</v>
      </c>
      <c r="W518" s="60" t="s">
        <v>2008</v>
      </c>
      <c r="X518" s="60">
        <v>420379509.50389999</v>
      </c>
      <c r="Y518" s="60">
        <v>18563093.526900001</v>
      </c>
      <c r="Z518" s="60">
        <v>7.81</v>
      </c>
      <c r="AA518" s="60">
        <v>1100450153.7822001</v>
      </c>
      <c r="AB518" s="60">
        <v>9359024751.7649994</v>
      </c>
      <c r="AC518" s="60">
        <v>19639139938.805401</v>
      </c>
      <c r="AD518" s="60" t="s">
        <v>544</v>
      </c>
      <c r="AE518" s="60" t="s">
        <v>544</v>
      </c>
      <c r="AF518" s="60">
        <v>1.56</v>
      </c>
      <c r="AG518" s="60" t="s">
        <v>2009</v>
      </c>
      <c r="AH518" s="60" t="s">
        <v>544</v>
      </c>
      <c r="AI518" s="60">
        <v>2215967769.4050002</v>
      </c>
      <c r="AJ518" s="60" t="s">
        <v>544</v>
      </c>
      <c r="AK518" s="60">
        <v>2.46</v>
      </c>
      <c r="AL518" s="60">
        <v>1119013247.3090999</v>
      </c>
      <c r="AM518" s="60">
        <v>411260946.26370001</v>
      </c>
      <c r="AN518" s="60">
        <v>910181485.86889994</v>
      </c>
      <c r="AO518" s="60">
        <v>30642118.6754</v>
      </c>
      <c r="AP518" s="60">
        <v>2527878095.2679</v>
      </c>
      <c r="AQ518" s="60">
        <v>19639139938.805401</v>
      </c>
      <c r="AR518" s="60">
        <v>4.09</v>
      </c>
      <c r="AS518" s="60">
        <v>2504290487.3024998</v>
      </c>
      <c r="AT518" s="60">
        <v>16939631679.438</v>
      </c>
      <c r="AU518" s="85">
        <v>150393</v>
      </c>
      <c r="AV518" s="60" t="s">
        <v>544</v>
      </c>
      <c r="AW518" s="60" t="s">
        <v>544</v>
      </c>
      <c r="AX518" s="60" t="s">
        <v>544</v>
      </c>
      <c r="AY518" s="60" t="s">
        <v>544</v>
      </c>
      <c r="AZ518" s="60">
        <v>1497362468.5208001</v>
      </c>
      <c r="BA518" s="60" t="s">
        <v>544</v>
      </c>
      <c r="BB518" s="60" t="s">
        <v>1808</v>
      </c>
      <c r="BC518" s="60" t="s">
        <v>544</v>
      </c>
      <c r="BD518" s="60">
        <v>577618471.755</v>
      </c>
      <c r="BE518" s="60" t="s">
        <v>544</v>
      </c>
      <c r="BF518" s="60" t="s">
        <v>544</v>
      </c>
      <c r="BG518" s="60">
        <v>44299894.668899998</v>
      </c>
      <c r="BH518" s="60">
        <v>16939631679.438</v>
      </c>
      <c r="BI518" s="60">
        <v>189236033.50080001</v>
      </c>
      <c r="BJ518" s="60" t="s">
        <v>544</v>
      </c>
      <c r="BK518" s="60">
        <v>40398020.469300002</v>
      </c>
      <c r="BL518" s="85" t="s">
        <v>2468</v>
      </c>
      <c r="BM518" s="60" t="s">
        <v>2469</v>
      </c>
      <c r="BN518" s="60">
        <v>57789821.959399998</v>
      </c>
      <c r="BO518" s="60">
        <v>18135488009.098202</v>
      </c>
      <c r="BP518" s="60">
        <v>16362013207.683001</v>
      </c>
      <c r="BQ518" s="60">
        <v>276112332.89450002</v>
      </c>
      <c r="BR518" s="60" t="s">
        <v>544</v>
      </c>
      <c r="BS518" s="60">
        <v>1095886615.1298001</v>
      </c>
      <c r="BT518" s="60" t="s">
        <v>544</v>
      </c>
      <c r="BU518" s="60">
        <v>901084815.93780005</v>
      </c>
      <c r="BV518" s="60" t="s">
        <v>544</v>
      </c>
      <c r="BW518" s="60">
        <v>6774455148.8776999</v>
      </c>
      <c r="BX518" s="60">
        <v>2215967769.4050002</v>
      </c>
      <c r="BY518" s="60" t="s">
        <v>544</v>
      </c>
      <c r="BZ518" s="60" t="s">
        <v>544</v>
      </c>
      <c r="CA518" s="60" t="s">
        <v>544</v>
      </c>
      <c r="CB518" s="60" t="s">
        <v>1811</v>
      </c>
      <c r="CC518" s="60" t="s">
        <v>544</v>
      </c>
      <c r="CD518" s="60">
        <v>45573355.481600001</v>
      </c>
      <c r="CE518" s="60">
        <v>254093745.41460001</v>
      </c>
      <c r="CF518" s="60">
        <v>2527878095.2679</v>
      </c>
      <c r="CG518" s="60">
        <v>429476179.43489999</v>
      </c>
      <c r="CH518" s="60" t="s">
        <v>544</v>
      </c>
      <c r="CI518" s="60" t="s">
        <v>1173</v>
      </c>
      <c r="CJ518" s="60">
        <v>23.68</v>
      </c>
      <c r="CK518" s="60">
        <v>1330560995.3727</v>
      </c>
      <c r="CL518" s="60" t="s">
        <v>544</v>
      </c>
      <c r="CM518" s="85">
        <v>150393</v>
      </c>
      <c r="CN518" s="60" t="s">
        <v>544</v>
      </c>
      <c r="CO518" s="60">
        <v>189236033.50080001</v>
      </c>
      <c r="CP518" s="60">
        <v>478169331.46319997</v>
      </c>
      <c r="CQ518" s="60">
        <v>18563093.526900001</v>
      </c>
      <c r="CR518" s="60" t="s">
        <v>544</v>
      </c>
      <c r="CS518" s="60" t="s">
        <v>544</v>
      </c>
      <c r="CT518" s="60">
        <v>11903878.6757</v>
      </c>
      <c r="CU518" s="60">
        <v>28494141.793699998</v>
      </c>
      <c r="CV518" s="60">
        <v>254093745.41460001</v>
      </c>
      <c r="CW518" s="60">
        <v>40398020.469300002</v>
      </c>
      <c r="CX518" s="60">
        <v>420379509.50389999</v>
      </c>
      <c r="CY518" s="60">
        <v>23.68</v>
      </c>
      <c r="CZ518" s="60">
        <f t="shared" si="16"/>
        <v>82.216899774187169</v>
      </c>
      <c r="DA518" s="60" t="str">
        <f t="shared" si="17"/>
        <v>Y</v>
      </c>
    </row>
    <row r="519" spans="1:105">
      <c r="A519" s="13" t="s">
        <v>1174</v>
      </c>
      <c r="B519" s="13">
        <v>1003961</v>
      </c>
      <c r="C519" s="13">
        <v>2022</v>
      </c>
      <c r="D519" s="13" t="s">
        <v>1</v>
      </c>
      <c r="E519" s="13" t="s">
        <v>13</v>
      </c>
      <c r="F519" s="84" t="s">
        <v>1812</v>
      </c>
      <c r="G519" s="60" t="s">
        <v>2470</v>
      </c>
      <c r="H519" s="60" t="s">
        <v>2471</v>
      </c>
      <c r="I519" s="60" t="s">
        <v>2472</v>
      </c>
      <c r="J519" s="60" t="s">
        <v>1174</v>
      </c>
      <c r="K519" s="85">
        <v>1003961</v>
      </c>
      <c r="L519" s="60">
        <v>6678000000</v>
      </c>
      <c r="M519" s="60">
        <v>1513256288.4684</v>
      </c>
      <c r="N519" s="60">
        <v>458758214.43610001</v>
      </c>
      <c r="O519" s="60">
        <v>-1178336.7326</v>
      </c>
      <c r="P519" s="60">
        <v>-1.47</v>
      </c>
      <c r="Q519" s="60">
        <v>229594380.27500001</v>
      </c>
      <c r="R519" s="85" t="s">
        <v>544</v>
      </c>
      <c r="S519" s="85" t="s">
        <v>544</v>
      </c>
      <c r="T519" s="60">
        <v>676886471.89040005</v>
      </c>
      <c r="U519" s="60" t="s">
        <v>544</v>
      </c>
      <c r="V519" s="60" t="s">
        <v>544</v>
      </c>
      <c r="W519" s="60" t="s">
        <v>2473</v>
      </c>
      <c r="X519" s="60">
        <v>36415137.100500003</v>
      </c>
      <c r="Y519" s="60" t="s">
        <v>544</v>
      </c>
      <c r="Z519" s="60">
        <v>-4.57</v>
      </c>
      <c r="AA519" s="60" t="s">
        <v>544</v>
      </c>
      <c r="AB519" s="60">
        <v>970904146.98590004</v>
      </c>
      <c r="AC519" s="60">
        <v>1513256288.4684</v>
      </c>
      <c r="AD519" s="60" t="s">
        <v>544</v>
      </c>
      <c r="AE519" s="60" t="s">
        <v>544</v>
      </c>
      <c r="AF519" s="60">
        <v>42.43</v>
      </c>
      <c r="AG519" s="60" t="s">
        <v>2474</v>
      </c>
      <c r="AH519" s="60" t="s">
        <v>544</v>
      </c>
      <c r="AI519" s="60">
        <v>301133016.13440001</v>
      </c>
      <c r="AJ519" s="60" t="s">
        <v>544</v>
      </c>
      <c r="AK519" s="60">
        <v>2.2799999999999998</v>
      </c>
      <c r="AL519" s="60" t="s">
        <v>544</v>
      </c>
      <c r="AM519" s="60">
        <v>71266711.998099998</v>
      </c>
      <c r="AN519" s="60">
        <v>31883072.7445</v>
      </c>
      <c r="AO519" s="60">
        <v>6571493.3162000002</v>
      </c>
      <c r="AP519" s="60">
        <v>292703376.43229997</v>
      </c>
      <c r="AQ519" s="60">
        <v>1513256288.4684</v>
      </c>
      <c r="AR519" s="60">
        <v>42.52</v>
      </c>
      <c r="AS519" s="60">
        <v>297530024.97140002</v>
      </c>
      <c r="AT519" s="60">
        <v>1078971221.5546999</v>
      </c>
      <c r="AU519" s="85">
        <v>1003961</v>
      </c>
      <c r="AV519" s="60" t="s">
        <v>544</v>
      </c>
      <c r="AW519" s="60" t="s">
        <v>544</v>
      </c>
      <c r="AX519" s="60" t="s">
        <v>544</v>
      </c>
      <c r="AY519" s="60" t="s">
        <v>544</v>
      </c>
      <c r="AZ519" s="60">
        <v>150736460.4806</v>
      </c>
      <c r="BA519" s="60" t="s">
        <v>544</v>
      </c>
      <c r="BB519" s="60" t="s">
        <v>1808</v>
      </c>
      <c r="BC519" s="60" t="s">
        <v>544</v>
      </c>
      <c r="BD519" s="60">
        <v>395173351.52139997</v>
      </c>
      <c r="BE519" s="60" t="s">
        <v>544</v>
      </c>
      <c r="BF519" s="60" t="s">
        <v>544</v>
      </c>
      <c r="BG519" s="60">
        <v>2628597.3265</v>
      </c>
      <c r="BH519" s="60">
        <v>1078971221.5546999</v>
      </c>
      <c r="BI519" s="60">
        <v>-16066168.142000001</v>
      </c>
      <c r="BJ519" s="60" t="s">
        <v>544</v>
      </c>
      <c r="BK519" s="60">
        <v>16202130.072699999</v>
      </c>
      <c r="BL519" s="85" t="s">
        <v>544</v>
      </c>
      <c r="BM519" s="60" t="s">
        <v>544</v>
      </c>
      <c r="BN519" s="60">
        <v>-11012916.3851</v>
      </c>
      <c r="BO519" s="60">
        <v>1474597779.5116999</v>
      </c>
      <c r="BP519" s="60">
        <v>683797870.03330004</v>
      </c>
      <c r="BQ519" s="60">
        <v>633288012.78569996</v>
      </c>
      <c r="BR519" s="60">
        <v>169725810.1322</v>
      </c>
      <c r="BS519" s="60">
        <v>16474053.9341</v>
      </c>
      <c r="BT519" s="60" t="s">
        <v>544</v>
      </c>
      <c r="BU519" s="60">
        <v>48538409.252800003</v>
      </c>
      <c r="BV519" s="60">
        <v>2764559.2571999999</v>
      </c>
      <c r="BW519" s="60" t="s">
        <v>544</v>
      </c>
      <c r="BX519" s="60" t="s">
        <v>544</v>
      </c>
      <c r="BY519" s="60" t="s">
        <v>544</v>
      </c>
      <c r="BZ519" s="60" t="s">
        <v>544</v>
      </c>
      <c r="CA519" s="60" t="s">
        <v>544</v>
      </c>
      <c r="CB519" s="60" t="s">
        <v>1898</v>
      </c>
      <c r="CC519" s="60" t="s">
        <v>544</v>
      </c>
      <c r="CD519" s="60">
        <v>14638567.869899999</v>
      </c>
      <c r="CE519" s="60">
        <v>-13822796.285800001</v>
      </c>
      <c r="CF519" s="60">
        <v>292703376.43229997</v>
      </c>
      <c r="CG519" s="60">
        <v>19759800.5922</v>
      </c>
      <c r="CH519" s="60">
        <v>70428280.092199996</v>
      </c>
      <c r="CI519" s="60" t="s">
        <v>1174</v>
      </c>
      <c r="CJ519" s="60">
        <v>31.02</v>
      </c>
      <c r="CK519" s="60">
        <v>68298209.844899997</v>
      </c>
      <c r="CL519" s="60" t="s">
        <v>544</v>
      </c>
      <c r="CM519" s="85">
        <v>1003961</v>
      </c>
      <c r="CN519" s="60" t="s">
        <v>544</v>
      </c>
      <c r="CO519" s="60">
        <v>-16066168.142000001</v>
      </c>
      <c r="CP519" s="60">
        <v>25402220.715399999</v>
      </c>
      <c r="CQ519" s="60" t="s">
        <v>544</v>
      </c>
      <c r="CR519" s="60" t="s">
        <v>544</v>
      </c>
      <c r="CS519" s="60" t="s">
        <v>544</v>
      </c>
      <c r="CT519" s="60">
        <v>9879900.2960999999</v>
      </c>
      <c r="CU519" s="60">
        <v>6322229.7766000004</v>
      </c>
      <c r="CV519" s="60">
        <v>-13822796.285800001</v>
      </c>
      <c r="CW519" s="60">
        <v>16202130.072699999</v>
      </c>
      <c r="CX519" s="60">
        <v>36415137.100500003</v>
      </c>
      <c r="CY519" s="60" t="s">
        <v>544</v>
      </c>
      <c r="CZ519" s="60">
        <f t="shared" si="16"/>
        <v>4.4129999993318716</v>
      </c>
      <c r="DA519" s="60" t="str">
        <f t="shared" si="17"/>
        <v>Y</v>
      </c>
    </row>
    <row r="520" spans="1:105">
      <c r="A520" s="13" t="s">
        <v>1174</v>
      </c>
      <c r="B520" s="13">
        <v>1003961</v>
      </c>
      <c r="C520" s="13">
        <v>2023</v>
      </c>
      <c r="D520" s="13" t="s">
        <v>1</v>
      </c>
      <c r="E520" s="13" t="s">
        <v>13</v>
      </c>
      <c r="F520" s="84" t="s">
        <v>1804</v>
      </c>
      <c r="G520" s="60" t="s">
        <v>2470</v>
      </c>
      <c r="H520" s="60" t="s">
        <v>2471</v>
      </c>
      <c r="I520" s="60" t="s">
        <v>2472</v>
      </c>
      <c r="J520" s="60" t="s">
        <v>1174</v>
      </c>
      <c r="K520" s="85">
        <v>1003961</v>
      </c>
      <c r="L520" s="60">
        <v>6026400000</v>
      </c>
      <c r="M520" s="60">
        <v>1312512250.7815001</v>
      </c>
      <c r="N520" s="60">
        <v>447391919.81209999</v>
      </c>
      <c r="O520" s="60">
        <v>-21474463.681000002</v>
      </c>
      <c r="P520" s="60">
        <v>0.06</v>
      </c>
      <c r="Q520" s="60">
        <v>202853098.09799999</v>
      </c>
      <c r="R520" s="85" t="s">
        <v>544</v>
      </c>
      <c r="S520" s="85" t="s">
        <v>544</v>
      </c>
      <c r="T520" s="60">
        <v>681650876.55910003</v>
      </c>
      <c r="U520" s="60" t="s">
        <v>544</v>
      </c>
      <c r="V520" s="60" t="s">
        <v>544</v>
      </c>
      <c r="W520" s="60" t="s">
        <v>2473</v>
      </c>
      <c r="X520" s="60">
        <v>16269193.072699999</v>
      </c>
      <c r="Y520" s="60" t="s">
        <v>544</v>
      </c>
      <c r="Z520" s="60">
        <v>2.83</v>
      </c>
      <c r="AA520" s="60" t="s">
        <v>544</v>
      </c>
      <c r="AB520" s="60">
        <v>969966241.88250005</v>
      </c>
      <c r="AC520" s="60">
        <v>1312512250.7815001</v>
      </c>
      <c r="AD520" s="60" t="s">
        <v>544</v>
      </c>
      <c r="AE520" s="60" t="s">
        <v>544</v>
      </c>
      <c r="AF520" s="60">
        <v>33.11</v>
      </c>
      <c r="AG520" s="60" t="s">
        <v>2474</v>
      </c>
      <c r="AH520" s="60" t="s">
        <v>544</v>
      </c>
      <c r="AI520" s="60">
        <v>290623979.06590003</v>
      </c>
      <c r="AJ520" s="60" t="s">
        <v>544</v>
      </c>
      <c r="AK520" s="60">
        <v>1.21</v>
      </c>
      <c r="AL520" s="60" t="s">
        <v>544</v>
      </c>
      <c r="AM520" s="60">
        <v>79973864.743000001</v>
      </c>
      <c r="AN520" s="60">
        <v>53751497.327200003</v>
      </c>
      <c r="AO520" s="60">
        <v>3419361.8640000001</v>
      </c>
      <c r="AP520" s="60">
        <v>287792660.32499999</v>
      </c>
      <c r="AQ520" s="60">
        <v>1312512250.7815001</v>
      </c>
      <c r="AR520" s="60">
        <v>42.64</v>
      </c>
      <c r="AS520" s="60">
        <v>290449744.06650001</v>
      </c>
      <c r="AT520" s="60">
        <v>1049264946.0026</v>
      </c>
      <c r="AU520" s="85">
        <v>1003961</v>
      </c>
      <c r="AV520" s="60" t="s">
        <v>544</v>
      </c>
      <c r="AW520" s="60" t="s">
        <v>544</v>
      </c>
      <c r="AX520" s="60" t="s">
        <v>544</v>
      </c>
      <c r="AY520" s="60" t="s">
        <v>544</v>
      </c>
      <c r="AZ520" s="60">
        <v>161472285.73100001</v>
      </c>
      <c r="BA520" s="60">
        <v>21779.374899999999</v>
      </c>
      <c r="BB520" s="60" t="s">
        <v>1808</v>
      </c>
      <c r="BC520" s="60" t="s">
        <v>544</v>
      </c>
      <c r="BD520" s="60">
        <v>360949580.71490002</v>
      </c>
      <c r="BE520" s="60" t="s">
        <v>544</v>
      </c>
      <c r="BF520" s="60" t="s">
        <v>544</v>
      </c>
      <c r="BG520" s="60">
        <v>2787759.9909999999</v>
      </c>
      <c r="BH520" s="60">
        <v>1049286725.3775001</v>
      </c>
      <c r="BI520" s="60">
        <v>10018512.467800001</v>
      </c>
      <c r="BJ520" s="60" t="s">
        <v>544</v>
      </c>
      <c r="BK520" s="60">
        <v>19884569.311099999</v>
      </c>
      <c r="BL520" s="85" t="s">
        <v>544</v>
      </c>
      <c r="BM520" s="60" t="s">
        <v>544</v>
      </c>
      <c r="BN520" s="60">
        <v>-10584776.216</v>
      </c>
      <c r="BO520" s="60">
        <v>1281868670.2550001</v>
      </c>
      <c r="BP520" s="60">
        <v>688337144.66270006</v>
      </c>
      <c r="BQ520" s="60">
        <v>429707067.3689</v>
      </c>
      <c r="BR520" s="60">
        <v>161994990.72929999</v>
      </c>
      <c r="BS520" s="60">
        <v>12370684.960200001</v>
      </c>
      <c r="BT520" s="60" t="s">
        <v>544</v>
      </c>
      <c r="BU520" s="60">
        <v>48437329.844300002</v>
      </c>
      <c r="BV520" s="60">
        <v>2787759.9909999999</v>
      </c>
      <c r="BW520" s="60" t="s">
        <v>544</v>
      </c>
      <c r="BX520" s="60">
        <v>290623979.06590003</v>
      </c>
      <c r="BY520" s="60" t="s">
        <v>544</v>
      </c>
      <c r="BZ520" s="60" t="s">
        <v>544</v>
      </c>
      <c r="CA520" s="60" t="s">
        <v>544</v>
      </c>
      <c r="CB520" s="60" t="s">
        <v>1898</v>
      </c>
      <c r="CC520" s="60" t="s">
        <v>544</v>
      </c>
      <c r="CD520" s="60">
        <v>13895241.2053</v>
      </c>
      <c r="CE520" s="60">
        <v>8058368.7241000002</v>
      </c>
      <c r="CF520" s="60">
        <v>287792660.32499999</v>
      </c>
      <c r="CG520" s="60">
        <v>21583360.555599999</v>
      </c>
      <c r="CH520" s="60">
        <v>12218229.3357</v>
      </c>
      <c r="CI520" s="60" t="s">
        <v>1174</v>
      </c>
      <c r="CJ520" s="60">
        <v>29.96</v>
      </c>
      <c r="CK520" s="60">
        <v>70020690.400000006</v>
      </c>
      <c r="CL520" s="60" t="s">
        <v>544</v>
      </c>
      <c r="CM520" s="85">
        <v>1003961</v>
      </c>
      <c r="CN520" s="60" t="s">
        <v>544</v>
      </c>
      <c r="CO520" s="60">
        <v>10018512.467800001</v>
      </c>
      <c r="CP520" s="60">
        <v>5684416.8567000004</v>
      </c>
      <c r="CQ520" s="60" t="s">
        <v>544</v>
      </c>
      <c r="CR520" s="60" t="s">
        <v>544</v>
      </c>
      <c r="CS520" s="60" t="s">
        <v>544</v>
      </c>
      <c r="CT520" s="60">
        <v>12588478.7095</v>
      </c>
      <c r="CU520" s="60">
        <v>7296090.6015999997</v>
      </c>
      <c r="CV520" s="60">
        <v>8058368.7241000002</v>
      </c>
      <c r="CW520" s="60">
        <v>19884569.311099999</v>
      </c>
      <c r="CX520" s="60">
        <v>16269193.072699999</v>
      </c>
      <c r="CY520" s="60">
        <v>29.96</v>
      </c>
      <c r="CZ520" s="60">
        <f t="shared" si="16"/>
        <v>4.591500000408943</v>
      </c>
      <c r="DA520" s="60" t="str">
        <f t="shared" si="17"/>
        <v>Y</v>
      </c>
    </row>
    <row r="521" spans="1:105">
      <c r="A521" s="13" t="s">
        <v>1175</v>
      </c>
      <c r="B521" s="13">
        <v>112104</v>
      </c>
      <c r="C521" s="13">
        <v>2022</v>
      </c>
      <c r="D521" s="13" t="s">
        <v>10</v>
      </c>
      <c r="E521" s="13" t="s">
        <v>507</v>
      </c>
      <c r="F521" s="84" t="s">
        <v>1812</v>
      </c>
      <c r="G521" s="60" t="s">
        <v>1931</v>
      </c>
      <c r="H521" s="60" t="s">
        <v>1967</v>
      </c>
      <c r="I521" s="60" t="s">
        <v>1933</v>
      </c>
      <c r="J521" s="60" t="s">
        <v>1175</v>
      </c>
      <c r="K521" s="85">
        <v>112104</v>
      </c>
      <c r="L521" s="60">
        <v>170294000000</v>
      </c>
      <c r="M521" s="60">
        <v>4893365138.1000004</v>
      </c>
      <c r="N521" s="60">
        <v>139995977.30000001</v>
      </c>
      <c r="O521" s="60">
        <v>32010574.399999999</v>
      </c>
      <c r="P521" s="60">
        <v>-0.02</v>
      </c>
      <c r="Q521" s="60" t="s">
        <v>544</v>
      </c>
      <c r="R521" s="85" t="s">
        <v>544</v>
      </c>
      <c r="S521" s="85">
        <v>9</v>
      </c>
      <c r="T521" s="60" t="s">
        <v>544</v>
      </c>
      <c r="U521" s="60">
        <v>153185253.5</v>
      </c>
      <c r="V521" s="60" t="s">
        <v>544</v>
      </c>
      <c r="W521" s="60" t="s">
        <v>1934</v>
      </c>
      <c r="X521" s="60">
        <v>110542800.59999999</v>
      </c>
      <c r="Y521" s="60">
        <v>1443119452</v>
      </c>
      <c r="Z521" s="60">
        <v>6.27</v>
      </c>
      <c r="AA521" s="60" t="s">
        <v>544</v>
      </c>
      <c r="AB521" s="60" t="s">
        <v>544</v>
      </c>
      <c r="AC521" s="60">
        <v>4893365138.1000004</v>
      </c>
      <c r="AD521" s="60" t="s">
        <v>544</v>
      </c>
      <c r="AE521" s="60" t="s">
        <v>544</v>
      </c>
      <c r="AF521" s="60">
        <v>3.22</v>
      </c>
      <c r="AG521" s="60" t="s">
        <v>1935</v>
      </c>
      <c r="AH521" s="60" t="s">
        <v>544</v>
      </c>
      <c r="AI521" s="60">
        <v>661705124.10000002</v>
      </c>
      <c r="AJ521" s="60" t="s">
        <v>544</v>
      </c>
      <c r="AK521" s="60">
        <v>2.42</v>
      </c>
      <c r="AL521" s="60">
        <v>2069969255.8</v>
      </c>
      <c r="AM521" s="60">
        <v>45745811.899999999</v>
      </c>
      <c r="AN521" s="60">
        <v>69308353.299999997</v>
      </c>
      <c r="AO521" s="60">
        <v>0</v>
      </c>
      <c r="AP521" s="60">
        <v>705353295.20000005</v>
      </c>
      <c r="AQ521" s="60">
        <v>4893365138.1000004</v>
      </c>
      <c r="AR521" s="60">
        <v>2.88</v>
      </c>
      <c r="AS521" s="60">
        <v>705382030</v>
      </c>
      <c r="AT521" s="60" t="s">
        <v>544</v>
      </c>
      <c r="AU521" s="85">
        <v>112104</v>
      </c>
      <c r="AV521" s="60" t="s">
        <v>544</v>
      </c>
      <c r="AW521" s="60" t="s">
        <v>544</v>
      </c>
      <c r="AX521" s="60">
        <v>9769834.1999999993</v>
      </c>
      <c r="AY521" s="60" t="s">
        <v>544</v>
      </c>
      <c r="AZ521" s="60">
        <v>114738082.40000001</v>
      </c>
      <c r="BA521" s="60">
        <v>4856297237.6999998</v>
      </c>
      <c r="BB521" s="60" t="s">
        <v>1808</v>
      </c>
      <c r="BC521" s="60" t="s">
        <v>544</v>
      </c>
      <c r="BD521" s="60">
        <v>368408954.10000002</v>
      </c>
      <c r="BE521" s="60" t="s">
        <v>544</v>
      </c>
      <c r="BF521" s="60" t="s">
        <v>544</v>
      </c>
      <c r="BG521" s="60">
        <v>5775696.0999999996</v>
      </c>
      <c r="BH521" s="60">
        <v>4856297237.6999998</v>
      </c>
      <c r="BI521" s="60">
        <v>43935519.100000001</v>
      </c>
      <c r="BJ521" s="60" t="s">
        <v>544</v>
      </c>
      <c r="BK521" s="60">
        <v>48418149</v>
      </c>
      <c r="BL521" s="85" t="s">
        <v>2475</v>
      </c>
      <c r="BM521" s="60" t="s">
        <v>2476</v>
      </c>
      <c r="BN521" s="60">
        <v>13993850.800000001</v>
      </c>
      <c r="BO521" s="60">
        <v>4781902823.6999998</v>
      </c>
      <c r="BP521" s="60">
        <v>4487888283.6000004</v>
      </c>
      <c r="BQ521" s="60">
        <v>157667883.30000001</v>
      </c>
      <c r="BR521" s="60" t="s">
        <v>544</v>
      </c>
      <c r="BS521" s="60">
        <v>73245021.799999997</v>
      </c>
      <c r="BT521" s="60">
        <v>626849803.79999995</v>
      </c>
      <c r="BU521" s="60">
        <v>174506479.90000001</v>
      </c>
      <c r="BV521" s="60" t="s">
        <v>544</v>
      </c>
      <c r="BW521" s="60">
        <v>4856297237.6999998</v>
      </c>
      <c r="BX521" s="60" t="s">
        <v>544</v>
      </c>
      <c r="BY521" s="60" t="s">
        <v>544</v>
      </c>
      <c r="BZ521" s="60" t="s">
        <v>544</v>
      </c>
      <c r="CA521" s="60" t="s">
        <v>544</v>
      </c>
      <c r="CB521" s="60" t="s">
        <v>1898</v>
      </c>
      <c r="CC521" s="60">
        <v>11465187.800000001</v>
      </c>
      <c r="CD521" s="60">
        <v>23620010.899999999</v>
      </c>
      <c r="CE521" s="60">
        <v>43217149</v>
      </c>
      <c r="CF521" s="60">
        <v>705353295.20000005</v>
      </c>
      <c r="CG521" s="60">
        <v>5344674</v>
      </c>
      <c r="CH521" s="60" t="s">
        <v>544</v>
      </c>
      <c r="CI521" s="60" t="s">
        <v>1175</v>
      </c>
      <c r="CJ521" s="60">
        <v>11.25</v>
      </c>
      <c r="CK521" s="60">
        <v>179851153.90000001</v>
      </c>
      <c r="CL521" s="60" t="s">
        <v>544</v>
      </c>
      <c r="CM521" s="85">
        <v>112104</v>
      </c>
      <c r="CN521" s="60" t="s">
        <v>544</v>
      </c>
      <c r="CO521" s="60">
        <v>43935519.100000001</v>
      </c>
      <c r="CP521" s="60">
        <v>124536651.40000001</v>
      </c>
      <c r="CQ521" s="60">
        <v>1443119452</v>
      </c>
      <c r="CR521" s="60" t="s">
        <v>544</v>
      </c>
      <c r="CS521" s="60" t="s">
        <v>544</v>
      </c>
      <c r="CT521" s="60">
        <v>30660038.5</v>
      </c>
      <c r="CU521" s="60">
        <v>17758110.399999999</v>
      </c>
      <c r="CV521" s="60">
        <v>43217149</v>
      </c>
      <c r="CW521" s="60">
        <v>48418149</v>
      </c>
      <c r="CX521" s="60">
        <v>110542800.59999999</v>
      </c>
      <c r="CY521" s="60" t="s">
        <v>544</v>
      </c>
      <c r="CZ521" s="60">
        <f t="shared" si="16"/>
        <v>34.80099996505102</v>
      </c>
      <c r="DA521" s="60" t="str">
        <f t="shared" si="17"/>
        <v>Y</v>
      </c>
    </row>
    <row r="522" spans="1:105">
      <c r="A522" s="13" t="s">
        <v>1175</v>
      </c>
      <c r="B522" s="13">
        <v>112104</v>
      </c>
      <c r="C522" s="13">
        <v>2023</v>
      </c>
      <c r="D522" s="13" t="s">
        <v>10</v>
      </c>
      <c r="E522" s="13" t="s">
        <v>507</v>
      </c>
      <c r="F522" s="84" t="s">
        <v>1804</v>
      </c>
      <c r="G522" s="60" t="s">
        <v>1931</v>
      </c>
      <c r="H522" s="60" t="s">
        <v>1967</v>
      </c>
      <c r="I522" s="60" t="s">
        <v>1933</v>
      </c>
      <c r="J522" s="60" t="s">
        <v>1175</v>
      </c>
      <c r="K522" s="85">
        <v>112104</v>
      </c>
      <c r="L522" s="60">
        <v>178901000000</v>
      </c>
      <c r="M522" s="60">
        <v>5158175480.3000002</v>
      </c>
      <c r="N522" s="60">
        <v>234985439.80000001</v>
      </c>
      <c r="O522" s="60">
        <v>81625003.700000003</v>
      </c>
      <c r="P522" s="60">
        <v>0.04</v>
      </c>
      <c r="Q522" s="60" t="s">
        <v>544</v>
      </c>
      <c r="R522" s="85" t="s">
        <v>544</v>
      </c>
      <c r="S522" s="85">
        <v>9</v>
      </c>
      <c r="T522" s="60" t="s">
        <v>544</v>
      </c>
      <c r="U522" s="60">
        <v>174898365.40000001</v>
      </c>
      <c r="V522" s="60" t="s">
        <v>544</v>
      </c>
      <c r="W522" s="60" t="s">
        <v>1934</v>
      </c>
      <c r="X522" s="60">
        <v>124556699.40000001</v>
      </c>
      <c r="Y522" s="60">
        <v>1776489924.9000001</v>
      </c>
      <c r="Z522" s="60">
        <v>1.76</v>
      </c>
      <c r="AA522" s="60" t="s">
        <v>544</v>
      </c>
      <c r="AB522" s="60" t="s">
        <v>544</v>
      </c>
      <c r="AC522" s="60">
        <v>5158175480.3000002</v>
      </c>
      <c r="AD522" s="60" t="s">
        <v>544</v>
      </c>
      <c r="AE522" s="60" t="s">
        <v>544</v>
      </c>
      <c r="AF522" s="60">
        <v>5.07</v>
      </c>
      <c r="AG522" s="60" t="s">
        <v>1935</v>
      </c>
      <c r="AH522" s="60" t="s">
        <v>544</v>
      </c>
      <c r="AI522" s="60">
        <v>746244558.60000002</v>
      </c>
      <c r="AJ522" s="60" t="s">
        <v>544</v>
      </c>
      <c r="AK522" s="60">
        <v>2.5499999999999998</v>
      </c>
      <c r="AL522" s="60">
        <v>2369258717.0999999</v>
      </c>
      <c r="AM522" s="60">
        <v>63172159.299999997</v>
      </c>
      <c r="AN522" s="60">
        <v>141423752.40000001</v>
      </c>
      <c r="AO522" s="60">
        <v>0</v>
      </c>
      <c r="AP522" s="60">
        <v>759968861.60000002</v>
      </c>
      <c r="AQ522" s="60">
        <v>5158175480.3000002</v>
      </c>
      <c r="AR522" s="60">
        <v>4.62</v>
      </c>
      <c r="AS522" s="60">
        <v>759968861.60000002</v>
      </c>
      <c r="AT522" s="60" t="s">
        <v>544</v>
      </c>
      <c r="AU522" s="85">
        <v>112104</v>
      </c>
      <c r="AV522" s="60" t="s">
        <v>544</v>
      </c>
      <c r="AW522" s="60" t="s">
        <v>544</v>
      </c>
      <c r="AX522" s="60">
        <v>18452844.399999999</v>
      </c>
      <c r="AY522" s="60" t="s">
        <v>544</v>
      </c>
      <c r="AZ522" s="60">
        <v>131188190.3</v>
      </c>
      <c r="BA522" s="60">
        <v>5080933027.1999998</v>
      </c>
      <c r="BB522" s="60" t="s">
        <v>1808</v>
      </c>
      <c r="BC522" s="60" t="s">
        <v>544</v>
      </c>
      <c r="BD522" s="60">
        <v>448519448</v>
      </c>
      <c r="BE522" s="60" t="s">
        <v>544</v>
      </c>
      <c r="BF522" s="60" t="s">
        <v>544</v>
      </c>
      <c r="BG522" s="60">
        <v>7006314.2999999998</v>
      </c>
      <c r="BH522" s="60">
        <v>5080933027.1999998</v>
      </c>
      <c r="BI522" s="60">
        <v>13320647</v>
      </c>
      <c r="BJ522" s="60" t="s">
        <v>544</v>
      </c>
      <c r="BK522" s="60">
        <v>48784707.299999997</v>
      </c>
      <c r="BL522" s="85" t="s">
        <v>2475</v>
      </c>
      <c r="BM522" s="60" t="s">
        <v>2476</v>
      </c>
      <c r="BN522" s="60">
        <v>16809387.899999999</v>
      </c>
      <c r="BO522" s="60">
        <v>5050024512.8999996</v>
      </c>
      <c r="BP522" s="60">
        <v>4632413579.1999998</v>
      </c>
      <c r="BQ522" s="60">
        <v>261424905.80000001</v>
      </c>
      <c r="BR522" s="60" t="s">
        <v>544</v>
      </c>
      <c r="BS522" s="60">
        <v>61615200.600000001</v>
      </c>
      <c r="BT522" s="60">
        <v>592768792.20000005</v>
      </c>
      <c r="BU522" s="60">
        <v>250583859.80000001</v>
      </c>
      <c r="BV522" s="60" t="s">
        <v>544</v>
      </c>
      <c r="BW522" s="60">
        <v>5080933027.1999998</v>
      </c>
      <c r="BX522" s="60" t="s">
        <v>544</v>
      </c>
      <c r="BY522" s="60" t="s">
        <v>544</v>
      </c>
      <c r="BZ522" s="60" t="s">
        <v>544</v>
      </c>
      <c r="CA522" s="60" t="s">
        <v>544</v>
      </c>
      <c r="CB522" s="60" t="s">
        <v>1898</v>
      </c>
      <c r="CC522" s="60">
        <v>19433151.699999999</v>
      </c>
      <c r="CD522" s="60">
        <v>23008390.300000001</v>
      </c>
      <c r="CE522" s="60">
        <v>13147651.6</v>
      </c>
      <c r="CF522" s="60">
        <v>759968861.60000002</v>
      </c>
      <c r="CG522" s="60">
        <v>15396592</v>
      </c>
      <c r="CH522" s="60" t="s">
        <v>544</v>
      </c>
      <c r="CI522" s="60" t="s">
        <v>1175</v>
      </c>
      <c r="CJ522" s="60">
        <v>12.13</v>
      </c>
      <c r="CK522" s="60">
        <v>265980451.80000001</v>
      </c>
      <c r="CL522" s="60" t="s">
        <v>544</v>
      </c>
      <c r="CM522" s="85">
        <v>112104</v>
      </c>
      <c r="CN522" s="60" t="s">
        <v>544</v>
      </c>
      <c r="CO522" s="60">
        <v>13320647</v>
      </c>
      <c r="CP522" s="60">
        <v>141366087.30000001</v>
      </c>
      <c r="CQ522" s="60">
        <v>1776489924.9000001</v>
      </c>
      <c r="CR522" s="60" t="s">
        <v>544</v>
      </c>
      <c r="CS522" s="60" t="s">
        <v>544</v>
      </c>
      <c r="CT522" s="60">
        <v>31802323.899999999</v>
      </c>
      <c r="CU522" s="60">
        <v>16982383.300000001</v>
      </c>
      <c r="CV522" s="60">
        <v>13147651.6</v>
      </c>
      <c r="CW522" s="60">
        <v>48784707.299999997</v>
      </c>
      <c r="CX522" s="60">
        <v>124556699.40000001</v>
      </c>
      <c r="CY522" s="60" t="s">
        <v>544</v>
      </c>
      <c r="CZ522" s="60">
        <f t="shared" si="16"/>
        <v>34.68299996447486</v>
      </c>
      <c r="DA522" s="60" t="str">
        <f t="shared" si="17"/>
        <v>Y</v>
      </c>
    </row>
    <row r="523" spans="1:105">
      <c r="A523" s="13" t="s">
        <v>1177</v>
      </c>
      <c r="B523" s="13">
        <v>115117</v>
      </c>
      <c r="C523" s="13">
        <v>2022</v>
      </c>
      <c r="D523" s="13" t="s">
        <v>1</v>
      </c>
      <c r="E523" s="13" t="s">
        <v>13</v>
      </c>
      <c r="F523" s="84" t="s">
        <v>1812</v>
      </c>
      <c r="G523" s="60" t="s">
        <v>2062</v>
      </c>
      <c r="H523" s="60" t="s">
        <v>2244</v>
      </c>
      <c r="I523" s="60" t="s">
        <v>2064</v>
      </c>
      <c r="J523" s="60" t="s">
        <v>1177</v>
      </c>
      <c r="K523" s="85">
        <v>115117</v>
      </c>
      <c r="L523" s="60">
        <v>740540000000</v>
      </c>
      <c r="M523" s="60">
        <v>24115539954.200001</v>
      </c>
      <c r="N523" s="60">
        <v>126384004.3</v>
      </c>
      <c r="O523" s="60">
        <v>21199687.399999999</v>
      </c>
      <c r="P523" s="60">
        <v>-0.06</v>
      </c>
      <c r="Q523" s="60" t="s">
        <v>544</v>
      </c>
      <c r="R523" s="85" t="s">
        <v>544</v>
      </c>
      <c r="S523" s="85" t="s">
        <v>544</v>
      </c>
      <c r="T523" s="60">
        <v>6602969918.3000002</v>
      </c>
      <c r="U523" s="60" t="s">
        <v>544</v>
      </c>
      <c r="V523" s="60" t="s">
        <v>544</v>
      </c>
      <c r="W523" s="60" t="s">
        <v>2065</v>
      </c>
      <c r="X523" s="60">
        <v>243552169.09999999</v>
      </c>
      <c r="Y523" s="60">
        <v>19780643504.900002</v>
      </c>
      <c r="Z523" s="60">
        <v>7.21</v>
      </c>
      <c r="AA523" s="60">
        <v>14816985.800000001</v>
      </c>
      <c r="AB523" s="60">
        <v>14847792124.6</v>
      </c>
      <c r="AC523" s="60">
        <v>24115539954.200001</v>
      </c>
      <c r="AD523" s="60">
        <v>6.73</v>
      </c>
      <c r="AE523" s="60">
        <v>3823401072.8000002</v>
      </c>
      <c r="AF523" s="60">
        <v>11.09</v>
      </c>
      <c r="AG523" s="60" t="s">
        <v>2066</v>
      </c>
      <c r="AH523" s="60">
        <v>138530676.19999999</v>
      </c>
      <c r="AI523" s="60">
        <v>1831216623.3</v>
      </c>
      <c r="AJ523" s="60">
        <v>4451445882.8000002</v>
      </c>
      <c r="AK523" s="60">
        <v>1.04</v>
      </c>
      <c r="AL523" s="60">
        <v>19993259110.200001</v>
      </c>
      <c r="AM523" s="60">
        <v>287189006.5</v>
      </c>
      <c r="AN523" s="60">
        <v>171323433.80000001</v>
      </c>
      <c r="AO523" s="60">
        <v>268268855.40000001</v>
      </c>
      <c r="AP523" s="60">
        <v>1790152405.5</v>
      </c>
      <c r="AQ523" s="60">
        <v>24115539954.200001</v>
      </c>
      <c r="AR523" s="60">
        <v>0.85</v>
      </c>
      <c r="AS523" s="60">
        <v>1845707961.0999999</v>
      </c>
      <c r="AT523" s="60">
        <v>6602969918.3000002</v>
      </c>
      <c r="AU523" s="85">
        <v>115117</v>
      </c>
      <c r="AV523" s="60" t="s">
        <v>544</v>
      </c>
      <c r="AW523" s="60">
        <v>149765533.59999999</v>
      </c>
      <c r="AX523" s="60" t="s">
        <v>544</v>
      </c>
      <c r="AY523" s="60">
        <v>8274846955.6000004</v>
      </c>
      <c r="AZ523" s="60">
        <v>6992900881.3999996</v>
      </c>
      <c r="BA523" s="60" t="s">
        <v>544</v>
      </c>
      <c r="BB523" s="60" t="s">
        <v>1808</v>
      </c>
      <c r="BC523" s="60">
        <v>27199394328.200001</v>
      </c>
      <c r="BD523" s="60">
        <v>212648170.09999999</v>
      </c>
      <c r="BE523" s="60" t="s">
        <v>544</v>
      </c>
      <c r="BF523" s="60">
        <v>37351830.200000003</v>
      </c>
      <c r="BG523" s="60">
        <v>68320958.799999997</v>
      </c>
      <c r="BH523" s="60">
        <v>14877816873.9</v>
      </c>
      <c r="BI523" s="60">
        <v>63012895.700000003</v>
      </c>
      <c r="BJ523" s="60" t="s">
        <v>544</v>
      </c>
      <c r="BK523" s="60">
        <v>228116452</v>
      </c>
      <c r="BL523" s="85" t="s">
        <v>2477</v>
      </c>
      <c r="BM523" s="60" t="s">
        <v>2478</v>
      </c>
      <c r="BN523" s="60">
        <v>135111371.80000001</v>
      </c>
      <c r="BO523" s="60">
        <v>23363423241</v>
      </c>
      <c r="BP523" s="60">
        <v>14665168703.799999</v>
      </c>
      <c r="BQ523" s="60">
        <v>1159013939.2</v>
      </c>
      <c r="BR523" s="60" t="s">
        <v>544</v>
      </c>
      <c r="BS523" s="60">
        <v>239839781.5</v>
      </c>
      <c r="BT523" s="60">
        <v>48033085.899999999</v>
      </c>
      <c r="BU523" s="60">
        <v>334342842.69999999</v>
      </c>
      <c r="BV523" s="60" t="s">
        <v>544</v>
      </c>
      <c r="BW523" s="60" t="s">
        <v>544</v>
      </c>
      <c r="BX523" s="60">
        <v>1736778691.7</v>
      </c>
      <c r="BY523" s="60" t="s">
        <v>544</v>
      </c>
      <c r="BZ523" s="60">
        <v>-716425.7</v>
      </c>
      <c r="CA523" s="60">
        <v>3061091.6</v>
      </c>
      <c r="CB523" s="60" t="s">
        <v>1900</v>
      </c>
      <c r="CC523" s="60">
        <v>147192914.09999999</v>
      </c>
      <c r="CD523" s="60">
        <v>186107854.90000001</v>
      </c>
      <c r="CE523" s="60">
        <v>136479093.59999999</v>
      </c>
      <c r="CF523" s="60">
        <v>1790152405.5</v>
      </c>
      <c r="CG523" s="60">
        <v>73498762.599999994</v>
      </c>
      <c r="CH523" s="60">
        <v>10355607.699999999</v>
      </c>
      <c r="CI523" s="60" t="s">
        <v>1177</v>
      </c>
      <c r="CJ523" s="60">
        <v>12.33</v>
      </c>
      <c r="CK523" s="60">
        <v>414875603</v>
      </c>
      <c r="CL523" s="60">
        <v>112.03</v>
      </c>
      <c r="CM523" s="85">
        <v>115117</v>
      </c>
      <c r="CN523" s="60">
        <v>32076331.899999999</v>
      </c>
      <c r="CO523" s="60">
        <v>63012895.700000003</v>
      </c>
      <c r="CP523" s="60">
        <v>378663540.89999998</v>
      </c>
      <c r="CQ523" s="60">
        <v>19780643504.900002</v>
      </c>
      <c r="CR523" s="60">
        <v>7033997.7000000002</v>
      </c>
      <c r="CS523" s="60">
        <v>32076331.899999999</v>
      </c>
      <c r="CT523" s="60">
        <v>138074769</v>
      </c>
      <c r="CU523" s="60">
        <v>90041683.099999994</v>
      </c>
      <c r="CV523" s="60">
        <v>136479093.59999999</v>
      </c>
      <c r="CW523" s="60">
        <v>228116452</v>
      </c>
      <c r="CX523" s="60">
        <v>243552169.09999999</v>
      </c>
      <c r="CY523" s="60">
        <v>11.7</v>
      </c>
      <c r="CZ523" s="60">
        <f t="shared" si="16"/>
        <v>30.707999962116808</v>
      </c>
      <c r="DA523" s="60" t="str">
        <f t="shared" si="17"/>
        <v>Y</v>
      </c>
    </row>
    <row r="524" spans="1:105">
      <c r="A524" s="13" t="s">
        <v>1177</v>
      </c>
      <c r="B524" s="13">
        <v>115117</v>
      </c>
      <c r="C524" s="13">
        <v>2023</v>
      </c>
      <c r="D524" s="13" t="s">
        <v>1</v>
      </c>
      <c r="E524" s="13" t="s">
        <v>13</v>
      </c>
      <c r="F524" s="84" t="s">
        <v>1804</v>
      </c>
      <c r="G524" s="60" t="s">
        <v>2062</v>
      </c>
      <c r="H524" s="60" t="s">
        <v>2117</v>
      </c>
      <c r="I524" s="60" t="s">
        <v>2064</v>
      </c>
      <c r="J524" s="60" t="s">
        <v>1177</v>
      </c>
      <c r="K524" s="85">
        <v>115117</v>
      </c>
      <c r="L524" s="60">
        <v>792504000000</v>
      </c>
      <c r="M524" s="60">
        <v>25785065871</v>
      </c>
      <c r="N524" s="60">
        <v>81828534.200000003</v>
      </c>
      <c r="O524" s="60">
        <v>16853749.800000001</v>
      </c>
      <c r="P524" s="60">
        <v>-7.0000000000000007E-2</v>
      </c>
      <c r="Q524" s="60" t="s">
        <v>544</v>
      </c>
      <c r="R524" s="85" t="s">
        <v>544</v>
      </c>
      <c r="S524" s="85" t="s">
        <v>544</v>
      </c>
      <c r="T524" s="60">
        <v>7381389291.3999996</v>
      </c>
      <c r="U524" s="60" t="s">
        <v>544</v>
      </c>
      <c r="V524" s="60" t="s">
        <v>544</v>
      </c>
      <c r="W524" s="60" t="s">
        <v>2065</v>
      </c>
      <c r="X524" s="60">
        <v>228794533.80000001</v>
      </c>
      <c r="Y524" s="60">
        <v>21498226765</v>
      </c>
      <c r="Z524" s="60">
        <v>7.35</v>
      </c>
      <c r="AA524" s="60">
        <v>16203025.9</v>
      </c>
      <c r="AB524" s="60">
        <v>15299267926.799999</v>
      </c>
      <c r="AC524" s="60">
        <v>25785065871</v>
      </c>
      <c r="AD524" s="60">
        <v>6.82</v>
      </c>
      <c r="AE524" s="60">
        <v>3990336747.3000002</v>
      </c>
      <c r="AF524" s="60">
        <v>10.51</v>
      </c>
      <c r="AG524" s="60" t="s">
        <v>2066</v>
      </c>
      <c r="AH524" s="60">
        <v>178721327.40000001</v>
      </c>
      <c r="AI524" s="60">
        <v>1935090286.8</v>
      </c>
      <c r="AJ524" s="60">
        <v>4436928580.5</v>
      </c>
      <c r="AK524" s="60">
        <v>0.93</v>
      </c>
      <c r="AL524" s="60">
        <v>21603741650.200001</v>
      </c>
      <c r="AM524" s="60">
        <v>271937530.30000001</v>
      </c>
      <c r="AN524" s="60">
        <v>374947128.5</v>
      </c>
      <c r="AO524" s="60">
        <v>223068163.19999999</v>
      </c>
      <c r="AP524" s="60">
        <v>1915568568.9000001</v>
      </c>
      <c r="AQ524" s="60">
        <v>25785065871</v>
      </c>
      <c r="AR524" s="60">
        <v>0.52</v>
      </c>
      <c r="AS524" s="60">
        <v>1920709288</v>
      </c>
      <c r="AT524" s="60">
        <v>7381389291.3999996</v>
      </c>
      <c r="AU524" s="85">
        <v>115117</v>
      </c>
      <c r="AV524" s="60" t="s">
        <v>544</v>
      </c>
      <c r="AW524" s="60">
        <v>40865462.799999997</v>
      </c>
      <c r="AX524" s="60" t="s">
        <v>544</v>
      </c>
      <c r="AY524" s="60">
        <v>8427265327.8999996</v>
      </c>
      <c r="AZ524" s="60">
        <v>7478672518.8999996</v>
      </c>
      <c r="BA524" s="60" t="s">
        <v>544</v>
      </c>
      <c r="BB524" s="60" t="s">
        <v>1808</v>
      </c>
      <c r="BC524" s="60" t="s">
        <v>544</v>
      </c>
      <c r="BD524" s="60">
        <v>208296730</v>
      </c>
      <c r="BE524" s="60" t="s">
        <v>544</v>
      </c>
      <c r="BF524" s="60">
        <v>72913616.400000006</v>
      </c>
      <c r="BG524" s="60">
        <v>85863022.599999994</v>
      </c>
      <c r="BH524" s="60">
        <v>15808654619.200001</v>
      </c>
      <c r="BI524" s="60">
        <v>181096469.69999999</v>
      </c>
      <c r="BJ524" s="60" t="s">
        <v>544</v>
      </c>
      <c r="BK524" s="60">
        <v>245518138.80000001</v>
      </c>
      <c r="BL524" s="85" t="s">
        <v>2477</v>
      </c>
      <c r="BM524" s="60" t="s">
        <v>2478</v>
      </c>
      <c r="BN524" s="60">
        <v>184252480.80000001</v>
      </c>
      <c r="BO524" s="60">
        <v>25004099546.400002</v>
      </c>
      <c r="BP524" s="60">
        <v>15600357889.200001</v>
      </c>
      <c r="BQ524" s="60">
        <v>1334374490.9000001</v>
      </c>
      <c r="BR524" s="60" t="s">
        <v>544</v>
      </c>
      <c r="BS524" s="60">
        <v>298389458.10000002</v>
      </c>
      <c r="BT524" s="60">
        <v>48446396.600000001</v>
      </c>
      <c r="BU524" s="60">
        <v>460289571.89999998</v>
      </c>
      <c r="BV524" s="60" t="s">
        <v>544</v>
      </c>
      <c r="BW524" s="60" t="s">
        <v>544</v>
      </c>
      <c r="BX524" s="60">
        <v>1840735317</v>
      </c>
      <c r="BY524" s="60" t="s">
        <v>544</v>
      </c>
      <c r="BZ524" s="60">
        <v>-32536.2</v>
      </c>
      <c r="CA524" s="60">
        <v>-650723.9</v>
      </c>
      <c r="CB524" s="60" t="s">
        <v>1900</v>
      </c>
      <c r="CC524" s="60">
        <v>332715145.39999998</v>
      </c>
      <c r="CD524" s="60">
        <v>202667968</v>
      </c>
      <c r="CE524" s="60">
        <v>153147876.90000001</v>
      </c>
      <c r="CF524" s="60">
        <v>1915568568.9000001</v>
      </c>
      <c r="CG524" s="60">
        <v>136391735.69999999</v>
      </c>
      <c r="CH524" s="60">
        <v>31885472.600000001</v>
      </c>
      <c r="CI524" s="60" t="s">
        <v>1177</v>
      </c>
      <c r="CJ524" s="60">
        <v>12.65</v>
      </c>
      <c r="CK524" s="60">
        <v>603741662.29999995</v>
      </c>
      <c r="CL524" s="60" t="s">
        <v>544</v>
      </c>
      <c r="CM524" s="85">
        <v>115117</v>
      </c>
      <c r="CN524" s="60">
        <v>75972018.799999997</v>
      </c>
      <c r="CO524" s="60">
        <v>181096469.69999999</v>
      </c>
      <c r="CP524" s="60">
        <v>413047014.60000002</v>
      </c>
      <c r="CQ524" s="60">
        <v>21498226765</v>
      </c>
      <c r="CR524" s="60">
        <v>7060354.5999999996</v>
      </c>
      <c r="CS524" s="60">
        <v>75972018.799999997</v>
      </c>
      <c r="CT524" s="60">
        <v>146120058.5</v>
      </c>
      <c r="CU524" s="60">
        <v>99398080.299999997</v>
      </c>
      <c r="CV524" s="60">
        <v>153147876.90000001</v>
      </c>
      <c r="CW524" s="60">
        <v>245518138.80000001</v>
      </c>
      <c r="CX524" s="60">
        <v>228794533.80000001</v>
      </c>
      <c r="CY524" s="60">
        <v>12.03</v>
      </c>
      <c r="CZ524" s="60">
        <f t="shared" si="16"/>
        <v>30.735000017638697</v>
      </c>
      <c r="DA524" s="60" t="str">
        <f t="shared" si="17"/>
        <v>Y</v>
      </c>
    </row>
    <row r="525" spans="1:105">
      <c r="A525" s="13" t="s">
        <v>1178</v>
      </c>
      <c r="B525" s="13">
        <v>1004059</v>
      </c>
      <c r="C525" s="13">
        <v>2022</v>
      </c>
      <c r="D525" s="13" t="s">
        <v>11</v>
      </c>
      <c r="E525" s="13" t="s">
        <v>507</v>
      </c>
      <c r="F525" s="84" t="s">
        <v>1812</v>
      </c>
      <c r="G525" s="60" t="s">
        <v>1840</v>
      </c>
      <c r="H525" s="60" t="s">
        <v>1919</v>
      </c>
      <c r="I525" s="60" t="s">
        <v>540</v>
      </c>
      <c r="J525" s="60" t="s">
        <v>1179</v>
      </c>
      <c r="K525" s="85">
        <v>1137530</v>
      </c>
      <c r="L525" s="60">
        <v>35990100000</v>
      </c>
      <c r="M525" s="60">
        <v>35990100000</v>
      </c>
      <c r="N525" s="60">
        <v>32200000</v>
      </c>
      <c r="O525" s="60">
        <v>4600000</v>
      </c>
      <c r="P525" s="60" t="s">
        <v>544</v>
      </c>
      <c r="Q525" s="60">
        <v>1067200000</v>
      </c>
      <c r="R525" s="85" t="s">
        <v>544</v>
      </c>
      <c r="S525" s="85" t="s">
        <v>544</v>
      </c>
      <c r="T525" s="60">
        <v>2276200000</v>
      </c>
      <c r="U525" s="60" t="s">
        <v>544</v>
      </c>
      <c r="V525" s="60">
        <v>1096100000</v>
      </c>
      <c r="W525" s="60" t="s">
        <v>1841</v>
      </c>
      <c r="X525" s="60">
        <v>412900000</v>
      </c>
      <c r="Y525" s="60" t="s">
        <v>544</v>
      </c>
      <c r="Z525" s="60">
        <v>25.48</v>
      </c>
      <c r="AA525" s="60">
        <v>3233800000</v>
      </c>
      <c r="AB525" s="60">
        <v>15778300000</v>
      </c>
      <c r="AC525" s="60">
        <v>35990100000</v>
      </c>
      <c r="AD525" s="60">
        <v>5.94</v>
      </c>
      <c r="AE525" s="60" t="s">
        <v>544</v>
      </c>
      <c r="AF525" s="60">
        <v>1.23</v>
      </c>
      <c r="AG525" s="60" t="s">
        <v>1842</v>
      </c>
      <c r="AH525" s="60" t="s">
        <v>544</v>
      </c>
      <c r="AI525" s="60">
        <v>2116700000</v>
      </c>
      <c r="AJ525" s="60">
        <v>1800000</v>
      </c>
      <c r="AK525" s="60">
        <v>1.2</v>
      </c>
      <c r="AL525" s="60">
        <v>3233800000</v>
      </c>
      <c r="AM525" s="60">
        <v>347900000</v>
      </c>
      <c r="AN525" s="60">
        <v>527900000</v>
      </c>
      <c r="AO525" s="60">
        <v>141500000</v>
      </c>
      <c r="AP525" s="60">
        <v>873400000</v>
      </c>
      <c r="AQ525" s="60">
        <v>35990100000</v>
      </c>
      <c r="AR525" s="60">
        <v>0.11</v>
      </c>
      <c r="AS525" s="60">
        <v>1413700000</v>
      </c>
      <c r="AT525" s="60">
        <v>7568000000</v>
      </c>
      <c r="AU525" s="85">
        <v>1004059</v>
      </c>
      <c r="AV525" s="60" t="s">
        <v>544</v>
      </c>
      <c r="AW525" s="60" t="s">
        <v>544</v>
      </c>
      <c r="AX525" s="60" t="s">
        <v>544</v>
      </c>
      <c r="AY525" s="60">
        <v>1800000</v>
      </c>
      <c r="AZ525" s="60">
        <v>6655000000</v>
      </c>
      <c r="BA525" s="60">
        <v>19598300000</v>
      </c>
      <c r="BB525" s="60" t="s">
        <v>1808</v>
      </c>
      <c r="BC525" s="60">
        <v>35613600000</v>
      </c>
      <c r="BD525" s="60">
        <v>15700000</v>
      </c>
      <c r="BE525" s="60">
        <v>7900000</v>
      </c>
      <c r="BF525" s="60">
        <v>301700000</v>
      </c>
      <c r="BG525" s="60">
        <v>17100000</v>
      </c>
      <c r="BH525" s="60">
        <v>28264200000</v>
      </c>
      <c r="BI525" s="60">
        <v>-173600000</v>
      </c>
      <c r="BJ525" s="60">
        <v>1096100000</v>
      </c>
      <c r="BK525" s="60">
        <v>158100000</v>
      </c>
      <c r="BL525" s="85" t="s">
        <v>544</v>
      </c>
      <c r="BM525" s="60" t="s">
        <v>544</v>
      </c>
      <c r="BN525" s="60">
        <v>19700000</v>
      </c>
      <c r="BO525" s="60">
        <v>35407600000</v>
      </c>
      <c r="BP525" s="60">
        <v>28248500000</v>
      </c>
      <c r="BQ525" s="60" t="s">
        <v>544</v>
      </c>
      <c r="BR525" s="60" t="s">
        <v>544</v>
      </c>
      <c r="BS525" s="60">
        <v>270800000</v>
      </c>
      <c r="BT525" s="60" t="s">
        <v>544</v>
      </c>
      <c r="BU525" s="60">
        <v>793600000</v>
      </c>
      <c r="BV525" s="60">
        <v>4172700000</v>
      </c>
      <c r="BW525" s="60">
        <v>1194400000</v>
      </c>
      <c r="BX525" s="60">
        <v>1366700000</v>
      </c>
      <c r="BY525" s="60" t="s">
        <v>544</v>
      </c>
      <c r="BZ525" s="60" t="s">
        <v>544</v>
      </c>
      <c r="CA525" s="60" t="s">
        <v>544</v>
      </c>
      <c r="CB525" s="60" t="s">
        <v>1994</v>
      </c>
      <c r="CC525" s="60" t="s">
        <v>544</v>
      </c>
      <c r="CD525" s="60">
        <v>170200000</v>
      </c>
      <c r="CE525" s="60">
        <v>269900000</v>
      </c>
      <c r="CF525" s="60">
        <v>873400000</v>
      </c>
      <c r="CG525" s="60">
        <v>120400000</v>
      </c>
      <c r="CH525" s="60">
        <v>200000</v>
      </c>
      <c r="CI525" s="60" t="s">
        <v>1179</v>
      </c>
      <c r="CJ525" s="60">
        <v>13.42</v>
      </c>
      <c r="CK525" s="60">
        <v>940800000</v>
      </c>
      <c r="CL525" s="60" t="s">
        <v>544</v>
      </c>
      <c r="CM525" s="85">
        <v>1137530</v>
      </c>
      <c r="CN525" s="60" t="s">
        <v>544</v>
      </c>
      <c r="CO525" s="60">
        <v>-173600000</v>
      </c>
      <c r="CP525" s="60">
        <v>432600000</v>
      </c>
      <c r="CQ525" s="60" t="s">
        <v>544</v>
      </c>
      <c r="CR525" s="60">
        <v>26800000</v>
      </c>
      <c r="CS525" s="60" t="s">
        <v>544</v>
      </c>
      <c r="CT525" s="60">
        <v>60500000</v>
      </c>
      <c r="CU525" s="60">
        <v>97600000</v>
      </c>
      <c r="CV525" s="60">
        <v>269900000</v>
      </c>
      <c r="CW525" s="60">
        <v>158100000</v>
      </c>
      <c r="CX525" s="60">
        <v>412900000</v>
      </c>
      <c r="CY525" s="60">
        <v>8.66</v>
      </c>
      <c r="CZ525" s="60">
        <f t="shared" si="16"/>
        <v>1</v>
      </c>
      <c r="DA525" s="60" t="str">
        <f t="shared" si="17"/>
        <v>N: parent data from row 527</v>
      </c>
    </row>
    <row r="526" spans="1:105">
      <c r="A526" s="13" t="s">
        <v>1178</v>
      </c>
      <c r="B526" s="13">
        <v>1004059</v>
      </c>
      <c r="C526" s="13">
        <v>2023</v>
      </c>
      <c r="D526" s="13" t="s">
        <v>11</v>
      </c>
      <c r="E526" s="13" t="s">
        <v>507</v>
      </c>
      <c r="F526" s="84" t="s">
        <v>1804</v>
      </c>
      <c r="G526" s="60" t="s">
        <v>1840</v>
      </c>
      <c r="H526" s="60" t="s">
        <v>1919</v>
      </c>
      <c r="I526" s="60" t="s">
        <v>540</v>
      </c>
      <c r="J526" s="60" t="s">
        <v>1179</v>
      </c>
      <c r="K526" s="85">
        <v>1137530</v>
      </c>
      <c r="L526" s="60">
        <v>37283300000</v>
      </c>
      <c r="M526" s="60">
        <v>37283300000</v>
      </c>
      <c r="N526" s="60">
        <v>91600000</v>
      </c>
      <c r="O526" s="60">
        <v>38400000</v>
      </c>
      <c r="P526" s="60">
        <v>0</v>
      </c>
      <c r="Q526" s="60">
        <v>1150900000</v>
      </c>
      <c r="R526" s="85" t="s">
        <v>544</v>
      </c>
      <c r="S526" s="85" t="s">
        <v>544</v>
      </c>
      <c r="T526" s="60">
        <v>2429300000</v>
      </c>
      <c r="U526" s="60" t="s">
        <v>544</v>
      </c>
      <c r="V526" s="60">
        <v>1172800000</v>
      </c>
      <c r="W526" s="60" t="s">
        <v>1841</v>
      </c>
      <c r="X526" s="60">
        <v>382400000</v>
      </c>
      <c r="Y526" s="60" t="s">
        <v>544</v>
      </c>
      <c r="Z526" s="60">
        <v>22.42</v>
      </c>
      <c r="AA526" s="60">
        <v>2065500000</v>
      </c>
      <c r="AB526" s="60">
        <v>16217000000</v>
      </c>
      <c r="AC526" s="60">
        <v>37283300000</v>
      </c>
      <c r="AD526" s="60">
        <v>5.79</v>
      </c>
      <c r="AE526" s="60" t="s">
        <v>544</v>
      </c>
      <c r="AF526" s="60">
        <v>1.05</v>
      </c>
      <c r="AG526" s="60" t="s">
        <v>1842</v>
      </c>
      <c r="AH526" s="60" t="s">
        <v>544</v>
      </c>
      <c r="AI526" s="60">
        <v>2128400000</v>
      </c>
      <c r="AJ526" s="60">
        <v>2800000</v>
      </c>
      <c r="AK526" s="60">
        <v>1.05</v>
      </c>
      <c r="AL526" s="60">
        <v>2065500000</v>
      </c>
      <c r="AM526" s="60">
        <v>421600000</v>
      </c>
      <c r="AN526" s="60">
        <v>1099500000</v>
      </c>
      <c r="AO526" s="60">
        <v>78200000</v>
      </c>
      <c r="AP526" s="60">
        <v>936700000</v>
      </c>
      <c r="AQ526" s="60">
        <v>37283300000</v>
      </c>
      <c r="AR526" s="60">
        <v>0.31</v>
      </c>
      <c r="AS526" s="60">
        <v>1458200000</v>
      </c>
      <c r="AT526" s="60">
        <v>7488600000</v>
      </c>
      <c r="AU526" s="85">
        <v>1004059</v>
      </c>
      <c r="AV526" s="60" t="s">
        <v>544</v>
      </c>
      <c r="AW526" s="60" t="s">
        <v>544</v>
      </c>
      <c r="AX526" s="60" t="s">
        <v>544</v>
      </c>
      <c r="AY526" s="60">
        <v>2800000</v>
      </c>
      <c r="AZ526" s="60">
        <v>6610400000</v>
      </c>
      <c r="BA526" s="60">
        <v>21061300000</v>
      </c>
      <c r="BB526" s="60" t="s">
        <v>1808</v>
      </c>
      <c r="BC526" s="60">
        <v>36788400000</v>
      </c>
      <c r="BD526" s="60">
        <v>37900000</v>
      </c>
      <c r="BE526" s="60">
        <v>4700000</v>
      </c>
      <c r="BF526" s="60">
        <v>312400000</v>
      </c>
      <c r="BG526" s="60">
        <v>18300000</v>
      </c>
      <c r="BH526" s="60">
        <v>29725500000</v>
      </c>
      <c r="BI526" s="60">
        <v>218800000</v>
      </c>
      <c r="BJ526" s="60">
        <v>1172800000</v>
      </c>
      <c r="BK526" s="60">
        <v>163000000</v>
      </c>
      <c r="BL526" s="85" t="s">
        <v>544</v>
      </c>
      <c r="BM526" s="60" t="s">
        <v>544</v>
      </c>
      <c r="BN526" s="60">
        <v>18400000</v>
      </c>
      <c r="BO526" s="60">
        <v>36785600000</v>
      </c>
      <c r="BP526" s="60">
        <v>29687600000</v>
      </c>
      <c r="BQ526" s="60" t="s">
        <v>544</v>
      </c>
      <c r="BR526" s="60" t="s">
        <v>544</v>
      </c>
      <c r="BS526" s="60">
        <v>267500000</v>
      </c>
      <c r="BT526" s="60" t="s">
        <v>544</v>
      </c>
      <c r="BU526" s="60">
        <v>1212700000</v>
      </c>
      <c r="BV526" s="60">
        <v>3853200000</v>
      </c>
      <c r="BW526" s="60">
        <v>21061300000</v>
      </c>
      <c r="BX526" s="60">
        <v>1378400000</v>
      </c>
      <c r="BY526" s="60" t="s">
        <v>544</v>
      </c>
      <c r="BZ526" s="60" t="s">
        <v>544</v>
      </c>
      <c r="CA526" s="60" t="s">
        <v>544</v>
      </c>
      <c r="CB526" s="60" t="s">
        <v>2081</v>
      </c>
      <c r="CC526" s="60" t="s">
        <v>544</v>
      </c>
      <c r="CD526" s="60">
        <v>152000000</v>
      </c>
      <c r="CE526" s="60">
        <v>199900000</v>
      </c>
      <c r="CF526" s="60">
        <v>936700000</v>
      </c>
      <c r="CG526" s="60">
        <v>236800000</v>
      </c>
      <c r="CH526" s="60">
        <v>21100000</v>
      </c>
      <c r="CI526" s="60" t="s">
        <v>1179</v>
      </c>
      <c r="CJ526" s="60">
        <v>13.12</v>
      </c>
      <c r="CK526" s="60">
        <v>1481900000</v>
      </c>
      <c r="CL526" s="60" t="s">
        <v>544</v>
      </c>
      <c r="CM526" s="85">
        <v>1137530</v>
      </c>
      <c r="CN526" s="60" t="s">
        <v>544</v>
      </c>
      <c r="CO526" s="60">
        <v>218800000</v>
      </c>
      <c r="CP526" s="60">
        <v>400800000</v>
      </c>
      <c r="CQ526" s="60" t="s">
        <v>544</v>
      </c>
      <c r="CR526" s="60">
        <v>32400000</v>
      </c>
      <c r="CS526" s="60" t="s">
        <v>544</v>
      </c>
      <c r="CT526" s="60">
        <v>59600000</v>
      </c>
      <c r="CU526" s="60">
        <v>103400000</v>
      </c>
      <c r="CV526" s="60">
        <v>199900000</v>
      </c>
      <c r="CW526" s="60">
        <v>163000000</v>
      </c>
      <c r="CX526" s="60">
        <v>382400000</v>
      </c>
      <c r="CY526" s="60">
        <v>8.5</v>
      </c>
      <c r="CZ526" s="60">
        <f t="shared" si="16"/>
        <v>1</v>
      </c>
      <c r="DA526" s="60" t="str">
        <f t="shared" si="17"/>
        <v>N: parent data from row 527</v>
      </c>
    </row>
    <row r="527" spans="1:105">
      <c r="A527" s="13" t="s">
        <v>1179</v>
      </c>
      <c r="B527" s="13">
        <v>1137530</v>
      </c>
      <c r="C527" s="13">
        <v>2022</v>
      </c>
      <c r="D527" s="13" t="s">
        <v>11</v>
      </c>
      <c r="E527" s="13" t="s">
        <v>13</v>
      </c>
      <c r="F527" s="84" t="s">
        <v>1812</v>
      </c>
      <c r="G527" s="60" t="s">
        <v>1840</v>
      </c>
      <c r="H527" s="60" t="s">
        <v>1919</v>
      </c>
      <c r="I527" s="60" t="s">
        <v>540</v>
      </c>
      <c r="J527" s="60" t="s">
        <v>1179</v>
      </c>
      <c r="K527" s="85">
        <v>1137530</v>
      </c>
      <c r="L527" s="60">
        <v>477063000000</v>
      </c>
      <c r="M527" s="60">
        <v>477063000000</v>
      </c>
      <c r="N527" s="60">
        <v>1727000000</v>
      </c>
      <c r="O527" s="60">
        <v>40000000</v>
      </c>
      <c r="P527" s="60">
        <v>-0.04</v>
      </c>
      <c r="Q527" s="60">
        <v>66427000000</v>
      </c>
      <c r="R527" s="85">
        <v>16921</v>
      </c>
      <c r="S527" s="85" t="s">
        <v>544</v>
      </c>
      <c r="T527" s="60">
        <v>44215000000</v>
      </c>
      <c r="U527" s="60" t="s">
        <v>544</v>
      </c>
      <c r="V527" s="60">
        <v>172806000000</v>
      </c>
      <c r="W527" s="60" t="s">
        <v>1841</v>
      </c>
      <c r="X527" s="60">
        <v>10542000000</v>
      </c>
      <c r="Y527" s="60" t="s">
        <v>544</v>
      </c>
      <c r="Z527" s="60">
        <v>10.45</v>
      </c>
      <c r="AA527" s="60">
        <v>27353000000</v>
      </c>
      <c r="AB527" s="60" t="s">
        <v>544</v>
      </c>
      <c r="AC527" s="60">
        <v>477063000000</v>
      </c>
      <c r="AD527" s="60" t="s">
        <v>544</v>
      </c>
      <c r="AE527" s="60" t="s">
        <v>544</v>
      </c>
      <c r="AF527" s="60">
        <v>3.46</v>
      </c>
      <c r="AG527" s="60" t="s">
        <v>1842</v>
      </c>
      <c r="AH527" s="60" t="s">
        <v>544</v>
      </c>
      <c r="AI527" s="60" t="s">
        <v>544</v>
      </c>
      <c r="AJ527" s="60">
        <v>7043000000</v>
      </c>
      <c r="AK527" s="60">
        <v>2.39</v>
      </c>
      <c r="AL527" s="60">
        <v>27353000000</v>
      </c>
      <c r="AM527" s="60">
        <v>7515000000</v>
      </c>
      <c r="AN527" s="60">
        <v>6174000000</v>
      </c>
      <c r="AO527" s="60">
        <v>3470000000</v>
      </c>
      <c r="AP527" s="60">
        <v>65185000000</v>
      </c>
      <c r="AQ527" s="60">
        <v>477063000000</v>
      </c>
      <c r="AR527" s="60">
        <v>0.46</v>
      </c>
      <c r="AS527" s="60">
        <v>70677000000</v>
      </c>
      <c r="AT527" s="60">
        <v>189271000000</v>
      </c>
      <c r="AU527" s="85">
        <v>1137530</v>
      </c>
      <c r="AV527" s="60" t="s">
        <v>544</v>
      </c>
      <c r="AW527" s="60" t="s">
        <v>544</v>
      </c>
      <c r="AX527" s="60">
        <v>28000000</v>
      </c>
      <c r="AY527" s="60">
        <v>7043000000</v>
      </c>
      <c r="AZ527" s="60">
        <v>73373000000</v>
      </c>
      <c r="BA527" s="60">
        <v>4153000000</v>
      </c>
      <c r="BB527" s="60" t="s">
        <v>1808</v>
      </c>
      <c r="BC527" s="60" t="s">
        <v>544</v>
      </c>
      <c r="BD527" s="60">
        <v>1576000000</v>
      </c>
      <c r="BE527" s="60">
        <v>4146000000</v>
      </c>
      <c r="BF527" s="60">
        <v>13053000000</v>
      </c>
      <c r="BG527" s="60">
        <v>714000000</v>
      </c>
      <c r="BH527" s="60">
        <v>373273000000</v>
      </c>
      <c r="BI527" s="60">
        <v>2986000000</v>
      </c>
      <c r="BJ527" s="60">
        <v>172806000000</v>
      </c>
      <c r="BK527" s="60">
        <v>4038000000</v>
      </c>
      <c r="BL527" s="85" t="s">
        <v>2479</v>
      </c>
      <c r="BM527" s="60" t="s">
        <v>2480</v>
      </c>
      <c r="BN527" s="60">
        <v>968000000</v>
      </c>
      <c r="BO527" s="60">
        <v>465987000000</v>
      </c>
      <c r="BP527" s="60">
        <v>371697000000</v>
      </c>
      <c r="BQ527" s="60" t="s">
        <v>544</v>
      </c>
      <c r="BR527" s="60" t="s">
        <v>544</v>
      </c>
      <c r="BS527" s="60">
        <v>5038000000</v>
      </c>
      <c r="BT527" s="60" t="s">
        <v>544</v>
      </c>
      <c r="BU527" s="60">
        <v>15177000000</v>
      </c>
      <c r="BV527" s="60">
        <v>77567000000</v>
      </c>
      <c r="BW527" s="60">
        <v>4153000000</v>
      </c>
      <c r="BX527" s="60" t="s">
        <v>544</v>
      </c>
      <c r="BY527" s="60" t="s">
        <v>544</v>
      </c>
      <c r="BZ527" s="60" t="s">
        <v>544</v>
      </c>
      <c r="CA527" s="60" t="s">
        <v>544</v>
      </c>
      <c r="CB527" s="60" t="s">
        <v>2482</v>
      </c>
      <c r="CC527" s="60" t="s">
        <v>544</v>
      </c>
      <c r="CD527" s="60">
        <v>2531000000</v>
      </c>
      <c r="CE527" s="60">
        <v>7434000000</v>
      </c>
      <c r="CF527" s="60">
        <v>65185000000</v>
      </c>
      <c r="CG527" s="60">
        <v>1539000000</v>
      </c>
      <c r="CH527" s="60">
        <v>38000000</v>
      </c>
      <c r="CI527" s="60" t="s">
        <v>1179</v>
      </c>
      <c r="CJ527" s="60" t="s">
        <v>544</v>
      </c>
      <c r="CK527" s="60">
        <v>16716000000</v>
      </c>
      <c r="CL527" s="60" t="s">
        <v>544</v>
      </c>
      <c r="CM527" s="85">
        <v>1137530</v>
      </c>
      <c r="CN527" s="60" t="s">
        <v>544</v>
      </c>
      <c r="CO527" s="60">
        <v>2986000000</v>
      </c>
      <c r="CP527" s="60">
        <v>11510000000</v>
      </c>
      <c r="CQ527" s="60" t="s">
        <v>544</v>
      </c>
      <c r="CR527" s="60" t="s">
        <v>544</v>
      </c>
      <c r="CS527" s="60" t="s">
        <v>544</v>
      </c>
      <c r="CT527" s="60">
        <v>2438000000</v>
      </c>
      <c r="CU527" s="60">
        <v>1600000000</v>
      </c>
      <c r="CV527" s="60">
        <v>7434000000</v>
      </c>
      <c r="CW527" s="60">
        <v>4038000000</v>
      </c>
      <c r="CX527" s="60">
        <v>10542000000</v>
      </c>
      <c r="CY527" s="60" t="s">
        <v>544</v>
      </c>
      <c r="CZ527" s="60">
        <f t="shared" si="16"/>
        <v>1</v>
      </c>
      <c r="DA527" s="60" t="str">
        <f t="shared" si="17"/>
        <v>Y</v>
      </c>
    </row>
    <row r="528" spans="1:105">
      <c r="A528" s="13" t="s">
        <v>1179</v>
      </c>
      <c r="B528" s="13">
        <v>1137530</v>
      </c>
      <c r="C528" s="13">
        <v>2023</v>
      </c>
      <c r="D528" s="13" t="s">
        <v>11</v>
      </c>
      <c r="E528" s="13" t="s">
        <v>13</v>
      </c>
      <c r="F528" s="84" t="s">
        <v>1804</v>
      </c>
      <c r="G528" s="60" t="s">
        <v>1840</v>
      </c>
      <c r="H528" s="60" t="s">
        <v>1919</v>
      </c>
      <c r="I528" s="60" t="s">
        <v>540</v>
      </c>
      <c r="J528" s="60" t="s">
        <v>1179</v>
      </c>
      <c r="K528" s="85">
        <v>1137530</v>
      </c>
      <c r="L528" s="60">
        <v>507836000000</v>
      </c>
      <c r="M528" s="60">
        <v>507836000000</v>
      </c>
      <c r="N528" s="60">
        <v>2899000000</v>
      </c>
      <c r="O528" s="60">
        <v>572000000</v>
      </c>
      <c r="P528" s="60">
        <v>-0.05</v>
      </c>
      <c r="Q528" s="60">
        <v>73385000000</v>
      </c>
      <c r="R528" s="85">
        <v>17139</v>
      </c>
      <c r="S528" s="85" t="s">
        <v>544</v>
      </c>
      <c r="T528" s="60">
        <v>54457000000</v>
      </c>
      <c r="U528" s="60" t="s">
        <v>544</v>
      </c>
      <c r="V528" s="60">
        <v>177622000000</v>
      </c>
      <c r="W528" s="60" t="s">
        <v>1841</v>
      </c>
      <c r="X528" s="60">
        <v>11433000000</v>
      </c>
      <c r="Y528" s="60" t="s">
        <v>544</v>
      </c>
      <c r="Z528" s="60">
        <v>10.41</v>
      </c>
      <c r="AA528" s="60">
        <v>19124000000</v>
      </c>
      <c r="AB528" s="60" t="s">
        <v>544</v>
      </c>
      <c r="AC528" s="60">
        <v>507836000000</v>
      </c>
      <c r="AD528" s="60" t="s">
        <v>544</v>
      </c>
      <c r="AE528" s="60" t="s">
        <v>544</v>
      </c>
      <c r="AF528" s="60">
        <v>2.21</v>
      </c>
      <c r="AG528" s="60" t="s">
        <v>1842</v>
      </c>
      <c r="AH528" s="60" t="s">
        <v>544</v>
      </c>
      <c r="AI528" s="60" t="s">
        <v>544</v>
      </c>
      <c r="AJ528" s="60">
        <v>7227000000</v>
      </c>
      <c r="AK528" s="60">
        <v>2.4300000000000002</v>
      </c>
      <c r="AL528" s="60">
        <v>19124000000</v>
      </c>
      <c r="AM528" s="60">
        <v>8517000000</v>
      </c>
      <c r="AN528" s="60">
        <v>14807000000</v>
      </c>
      <c r="AO528" s="60">
        <v>3760000000</v>
      </c>
      <c r="AP528" s="60">
        <v>70002000000</v>
      </c>
      <c r="AQ528" s="60">
        <v>507836000000</v>
      </c>
      <c r="AR528" s="60">
        <v>0.73</v>
      </c>
      <c r="AS528" s="60">
        <v>74519000000</v>
      </c>
      <c r="AT528" s="60">
        <v>208622000000</v>
      </c>
      <c r="AU528" s="85">
        <v>1137530</v>
      </c>
      <c r="AV528" s="60" t="s">
        <v>544</v>
      </c>
      <c r="AW528" s="60" t="s">
        <v>544</v>
      </c>
      <c r="AX528" s="60">
        <v>58000000</v>
      </c>
      <c r="AY528" s="60">
        <v>7227000000</v>
      </c>
      <c r="AZ528" s="60">
        <v>82265000000</v>
      </c>
      <c r="BA528" s="60">
        <v>4793000000</v>
      </c>
      <c r="BB528" s="60" t="s">
        <v>1808</v>
      </c>
      <c r="BC528" s="60" t="s">
        <v>544</v>
      </c>
      <c r="BD528" s="60">
        <v>1617000000</v>
      </c>
      <c r="BE528" s="60">
        <v>4705000000</v>
      </c>
      <c r="BF528" s="60">
        <v>7462000000</v>
      </c>
      <c r="BG528" s="60">
        <v>798000000</v>
      </c>
      <c r="BH528" s="60">
        <v>398264000000</v>
      </c>
      <c r="BI528" s="60">
        <v>8365000000</v>
      </c>
      <c r="BJ528" s="60">
        <v>177622000000</v>
      </c>
      <c r="BK528" s="60">
        <v>4400000000</v>
      </c>
      <c r="BL528" s="85" t="s">
        <v>2479</v>
      </c>
      <c r="BM528" s="60" t="s">
        <v>2480</v>
      </c>
      <c r="BN528" s="60">
        <v>1215000000</v>
      </c>
      <c r="BO528" s="60">
        <v>494844000000</v>
      </c>
      <c r="BP528" s="60">
        <v>396647000000</v>
      </c>
      <c r="BQ528" s="60" t="s">
        <v>544</v>
      </c>
      <c r="BR528" s="60" t="s">
        <v>544</v>
      </c>
      <c r="BS528" s="60">
        <v>6526000000</v>
      </c>
      <c r="BT528" s="60" t="s">
        <v>544</v>
      </c>
      <c r="BU528" s="60">
        <v>22720000000</v>
      </c>
      <c r="BV528" s="60">
        <v>79378000000</v>
      </c>
      <c r="BW528" s="60">
        <v>4793000000</v>
      </c>
      <c r="BX528" s="60" t="s">
        <v>544</v>
      </c>
      <c r="BY528" s="60" t="s">
        <v>544</v>
      </c>
      <c r="BZ528" s="60">
        <v>-7000000</v>
      </c>
      <c r="CA528" s="60" t="s">
        <v>544</v>
      </c>
      <c r="CB528" s="60" t="s">
        <v>2481</v>
      </c>
      <c r="CC528" s="60" t="s">
        <v>544</v>
      </c>
      <c r="CD528" s="60">
        <v>2639000000</v>
      </c>
      <c r="CE528" s="60">
        <v>7625000000</v>
      </c>
      <c r="CF528" s="60">
        <v>70002000000</v>
      </c>
      <c r="CG528" s="60">
        <v>3520000000</v>
      </c>
      <c r="CH528" s="60">
        <v>319000000</v>
      </c>
      <c r="CI528" s="60" t="s">
        <v>1179</v>
      </c>
      <c r="CJ528" s="60" t="s">
        <v>544</v>
      </c>
      <c r="CK528" s="60">
        <v>26240000000</v>
      </c>
      <c r="CL528" s="60" t="s">
        <v>544</v>
      </c>
      <c r="CM528" s="85">
        <v>1137530</v>
      </c>
      <c r="CN528" s="60" t="s">
        <v>544</v>
      </c>
      <c r="CO528" s="60">
        <v>8365000000</v>
      </c>
      <c r="CP528" s="60">
        <v>12648000000</v>
      </c>
      <c r="CQ528" s="60" t="s">
        <v>544</v>
      </c>
      <c r="CR528" s="60" t="s">
        <v>544</v>
      </c>
      <c r="CS528" s="60" t="s">
        <v>544</v>
      </c>
      <c r="CT528" s="60">
        <v>2616000000</v>
      </c>
      <c r="CU528" s="60">
        <v>1784000000</v>
      </c>
      <c r="CV528" s="60">
        <v>7625000000</v>
      </c>
      <c r="CW528" s="60">
        <v>4400000000</v>
      </c>
      <c r="CX528" s="60">
        <v>11433000000</v>
      </c>
      <c r="CY528" s="60" t="s">
        <v>544</v>
      </c>
      <c r="CZ528" s="60">
        <f t="shared" si="16"/>
        <v>1</v>
      </c>
      <c r="DA528" s="60" t="str">
        <f t="shared" si="17"/>
        <v>Y</v>
      </c>
    </row>
    <row r="529" spans="1:105">
      <c r="A529" s="13" t="s">
        <v>1176</v>
      </c>
      <c r="B529" s="13">
        <v>1386830</v>
      </c>
      <c r="C529" s="13">
        <v>2022</v>
      </c>
      <c r="D529" s="13" t="s">
        <v>1</v>
      </c>
      <c r="E529" s="13" t="s">
        <v>13</v>
      </c>
      <c r="F529" s="84" t="s">
        <v>1812</v>
      </c>
      <c r="G529" s="60" t="s">
        <v>2055</v>
      </c>
      <c r="H529" s="60" t="s">
        <v>2056</v>
      </c>
      <c r="I529" s="60" t="s">
        <v>2057</v>
      </c>
      <c r="J529" s="60" t="s">
        <v>1176</v>
      </c>
      <c r="K529" s="85">
        <v>1386830</v>
      </c>
      <c r="L529" s="60">
        <v>10577710000000</v>
      </c>
      <c r="M529" s="60">
        <v>23582009082.5</v>
      </c>
      <c r="N529" s="60">
        <v>412288491.89999998</v>
      </c>
      <c r="O529" s="60">
        <v>102652994.7</v>
      </c>
      <c r="P529" s="60">
        <v>-0.28999999999999998</v>
      </c>
      <c r="Q529" s="60">
        <v>1717054983.0999999</v>
      </c>
      <c r="R529" s="85">
        <v>7972</v>
      </c>
      <c r="S529" s="85" t="s">
        <v>544</v>
      </c>
      <c r="T529" s="60">
        <v>4904996179.1999998</v>
      </c>
      <c r="U529" s="60">
        <v>671766815.20000005</v>
      </c>
      <c r="V529" s="60">
        <v>314838930.60000002</v>
      </c>
      <c r="W529" s="60" t="s">
        <v>2058</v>
      </c>
      <c r="X529" s="60">
        <v>816887762.79999995</v>
      </c>
      <c r="Y529" s="60">
        <v>15882479360.5</v>
      </c>
      <c r="Z529" s="60">
        <v>14.92</v>
      </c>
      <c r="AA529" s="60">
        <v>290027872.30000001</v>
      </c>
      <c r="AB529" s="60" t="s">
        <v>544</v>
      </c>
      <c r="AC529" s="60">
        <v>23582009082.5</v>
      </c>
      <c r="AD529" s="60" t="s">
        <v>544</v>
      </c>
      <c r="AE529" s="60">
        <v>341058973.39999998</v>
      </c>
      <c r="AF529" s="60">
        <v>15.8</v>
      </c>
      <c r="AG529" s="60" t="s">
        <v>2059</v>
      </c>
      <c r="AH529" s="60" t="s">
        <v>544</v>
      </c>
      <c r="AI529" s="60" t="s">
        <v>544</v>
      </c>
      <c r="AJ529" s="60" t="s">
        <v>544</v>
      </c>
      <c r="AK529" s="60">
        <v>4.8899999999999997</v>
      </c>
      <c r="AL529" s="60">
        <v>18525096726.400002</v>
      </c>
      <c r="AM529" s="60">
        <v>1447361522</v>
      </c>
      <c r="AN529" s="60">
        <v>420662140.5</v>
      </c>
      <c r="AO529" s="60">
        <v>3992560538.3000002</v>
      </c>
      <c r="AP529" s="60">
        <v>2219910860.3000002</v>
      </c>
      <c r="AQ529" s="60">
        <v>23582009082.5</v>
      </c>
      <c r="AR529" s="60">
        <v>4.71</v>
      </c>
      <c r="AS529" s="60">
        <v>1854647227</v>
      </c>
      <c r="AT529" s="60">
        <v>7432134778.3000002</v>
      </c>
      <c r="AU529" s="85">
        <v>1386830</v>
      </c>
      <c r="AV529" s="60" t="s">
        <v>544</v>
      </c>
      <c r="AW529" s="60" t="s">
        <v>544</v>
      </c>
      <c r="AX529" s="60">
        <v>160604171.59999999</v>
      </c>
      <c r="AY529" s="60">
        <v>342131317.60000002</v>
      </c>
      <c r="AZ529" s="60">
        <v>6983261735.6000004</v>
      </c>
      <c r="BA529" s="60">
        <v>671766815.20000005</v>
      </c>
      <c r="BB529" s="60" t="s">
        <v>1808</v>
      </c>
      <c r="BC529" s="60" t="s">
        <v>544</v>
      </c>
      <c r="BD529" s="60">
        <v>312446778.10000002</v>
      </c>
      <c r="BE529" s="60" t="s">
        <v>544</v>
      </c>
      <c r="BF529" s="60" t="s">
        <v>544</v>
      </c>
      <c r="BG529" s="60">
        <v>263000784.59999999</v>
      </c>
      <c r="BH529" s="60">
        <v>8759799497.5</v>
      </c>
      <c r="BI529" s="60">
        <v>286362729</v>
      </c>
      <c r="BJ529" s="60">
        <v>203125630.40000001</v>
      </c>
      <c r="BK529" s="60">
        <v>835699489.79999995</v>
      </c>
      <c r="BL529" s="85" t="s">
        <v>2483</v>
      </c>
      <c r="BM529" s="60" t="s">
        <v>2484</v>
      </c>
      <c r="BN529" s="60">
        <v>488086063.10000002</v>
      </c>
      <c r="BO529" s="60">
        <v>18300809575.299999</v>
      </c>
      <c r="BP529" s="60">
        <v>8447352719.5</v>
      </c>
      <c r="BQ529" s="60">
        <v>2726699409.5</v>
      </c>
      <c r="BR529" s="60">
        <v>270090295.39999998</v>
      </c>
      <c r="BS529" s="60">
        <v>671256281.20000005</v>
      </c>
      <c r="BT529" s="60">
        <v>2352589493.5999999</v>
      </c>
      <c r="BU529" s="60">
        <v>899823891.70000005</v>
      </c>
      <c r="BV529" s="60">
        <v>130915173.3</v>
      </c>
      <c r="BW529" s="60">
        <v>671766815.20000005</v>
      </c>
      <c r="BX529" s="60" t="s">
        <v>544</v>
      </c>
      <c r="BY529" s="60" t="s">
        <v>544</v>
      </c>
      <c r="BZ529" s="60">
        <v>49994427.299999997</v>
      </c>
      <c r="CA529" s="60">
        <v>-41812507.700000003</v>
      </c>
      <c r="CB529" s="60" t="s">
        <v>1833</v>
      </c>
      <c r="CC529" s="60">
        <v>261284142.09999999</v>
      </c>
      <c r="CD529" s="60">
        <v>279048048.30000001</v>
      </c>
      <c r="CE529" s="60">
        <v>352027650.39999998</v>
      </c>
      <c r="CF529" s="60">
        <v>2219910860.3000002</v>
      </c>
      <c r="CG529" s="60">
        <v>330667712.5</v>
      </c>
      <c r="CH529" s="60">
        <v>93541412.799999997</v>
      </c>
      <c r="CI529" s="60" t="s">
        <v>1176</v>
      </c>
      <c r="CJ529" s="60" t="s">
        <v>544</v>
      </c>
      <c r="CK529" s="60">
        <v>1237549903.3</v>
      </c>
      <c r="CL529" s="60" t="s">
        <v>544</v>
      </c>
      <c r="CM529" s="85">
        <v>1386830</v>
      </c>
      <c r="CN529" s="60">
        <v>54451009.700000003</v>
      </c>
      <c r="CO529" s="60">
        <v>286362729</v>
      </c>
      <c r="CP529" s="60">
        <v>1304973825.9000001</v>
      </c>
      <c r="CQ529" s="60">
        <v>15882479360.5</v>
      </c>
      <c r="CR529" s="60">
        <v>7058299.0999999996</v>
      </c>
      <c r="CS529" s="60">
        <v>54451009.700000003</v>
      </c>
      <c r="CT529" s="60">
        <v>268523023</v>
      </c>
      <c r="CU529" s="60">
        <v>567176466.79999995</v>
      </c>
      <c r="CV529" s="60">
        <v>352027650.39999998</v>
      </c>
      <c r="CW529" s="60">
        <v>835699489.79999995</v>
      </c>
      <c r="CX529" s="60">
        <v>816887762.79999995</v>
      </c>
      <c r="CY529" s="60" t="s">
        <v>544</v>
      </c>
      <c r="CZ529" s="60">
        <f t="shared" si="16"/>
        <v>448.54999262338612</v>
      </c>
      <c r="DA529" s="60" t="str">
        <f t="shared" si="17"/>
        <v>Y</v>
      </c>
    </row>
    <row r="530" spans="1:105">
      <c r="A530" s="13" t="s">
        <v>1176</v>
      </c>
      <c r="B530" s="13">
        <v>1386830</v>
      </c>
      <c r="C530" s="13">
        <v>2023</v>
      </c>
      <c r="D530" s="13" t="s">
        <v>1</v>
      </c>
      <c r="E530" s="13" t="s">
        <v>13</v>
      </c>
      <c r="F530" s="84" t="s">
        <v>1804</v>
      </c>
      <c r="G530" s="60" t="s">
        <v>2055</v>
      </c>
      <c r="H530" s="60" t="s">
        <v>2056</v>
      </c>
      <c r="I530" s="60" t="s">
        <v>2057</v>
      </c>
      <c r="J530" s="60" t="s">
        <v>1176</v>
      </c>
      <c r="K530" s="85">
        <v>1386830</v>
      </c>
      <c r="L530" s="60">
        <v>16937684000000</v>
      </c>
      <c r="M530" s="60">
        <v>18832350269.900002</v>
      </c>
      <c r="N530" s="60">
        <v>357925845.69999999</v>
      </c>
      <c r="O530" s="60">
        <v>185307201.69999999</v>
      </c>
      <c r="P530" s="60">
        <v>-0.68</v>
      </c>
      <c r="Q530" s="60">
        <v>1437791933.5</v>
      </c>
      <c r="R530" s="85">
        <v>8773</v>
      </c>
      <c r="S530" s="85" t="s">
        <v>544</v>
      </c>
      <c r="T530" s="60">
        <v>4175861944</v>
      </c>
      <c r="U530" s="60">
        <v>558426627.89999998</v>
      </c>
      <c r="V530" s="60">
        <v>265799266.90000001</v>
      </c>
      <c r="W530" s="60" t="s">
        <v>2058</v>
      </c>
      <c r="X530" s="60">
        <v>616699263</v>
      </c>
      <c r="Y530" s="60">
        <v>11856158546.9</v>
      </c>
      <c r="Z530" s="60">
        <v>23.89</v>
      </c>
      <c r="AA530" s="60">
        <v>300013453.60000002</v>
      </c>
      <c r="AB530" s="60" t="s">
        <v>544</v>
      </c>
      <c r="AC530" s="60">
        <v>18832350269.900002</v>
      </c>
      <c r="AD530" s="60" t="s">
        <v>544</v>
      </c>
      <c r="AE530" s="60">
        <v>245130882.80000001</v>
      </c>
      <c r="AF530" s="60">
        <v>15.62</v>
      </c>
      <c r="AG530" s="60" t="s">
        <v>2059</v>
      </c>
      <c r="AH530" s="60" t="s">
        <v>544</v>
      </c>
      <c r="AI530" s="60" t="s">
        <v>544</v>
      </c>
      <c r="AJ530" s="60" t="s">
        <v>544</v>
      </c>
      <c r="AK530" s="60">
        <v>5.4</v>
      </c>
      <c r="AL530" s="60">
        <v>14161059742.200001</v>
      </c>
      <c r="AM530" s="60">
        <v>1398319756.2</v>
      </c>
      <c r="AN530" s="60">
        <v>457436293.30000001</v>
      </c>
      <c r="AO530" s="60">
        <v>2860110097.5</v>
      </c>
      <c r="AP530" s="60">
        <v>1942444516.0999999</v>
      </c>
      <c r="AQ530" s="60">
        <v>18832350269.900002</v>
      </c>
      <c r="AR530" s="60">
        <v>4.8499999999999996</v>
      </c>
      <c r="AS530" s="60">
        <v>1199496772.2</v>
      </c>
      <c r="AT530" s="60">
        <v>6306543415.5</v>
      </c>
      <c r="AU530" s="85">
        <v>1386830</v>
      </c>
      <c r="AV530" s="60" t="s">
        <v>544</v>
      </c>
      <c r="AW530" s="60" t="s">
        <v>544</v>
      </c>
      <c r="AX530" s="60">
        <v>82200995.599999994</v>
      </c>
      <c r="AY530" s="60">
        <v>245984792.09999999</v>
      </c>
      <c r="AZ530" s="60">
        <v>4942217697.6000004</v>
      </c>
      <c r="BA530" s="60">
        <v>558426627.89999998</v>
      </c>
      <c r="BB530" s="60" t="s">
        <v>1808</v>
      </c>
      <c r="BC530" s="60" t="s">
        <v>544</v>
      </c>
      <c r="BD530" s="60">
        <v>305249207.10000002</v>
      </c>
      <c r="BE530" s="60" t="s">
        <v>544</v>
      </c>
      <c r="BF530" s="60" t="s">
        <v>544</v>
      </c>
      <c r="BG530" s="60">
        <v>214809321.5</v>
      </c>
      <c r="BH530" s="60">
        <v>7375900193.1999998</v>
      </c>
      <c r="BI530" s="60">
        <v>855273501.39999998</v>
      </c>
      <c r="BJ530" s="60">
        <v>117073404</v>
      </c>
      <c r="BK530" s="60">
        <v>636261345.39999998</v>
      </c>
      <c r="BL530" s="85" t="s">
        <v>2483</v>
      </c>
      <c r="BM530" s="60" t="s">
        <v>2484</v>
      </c>
      <c r="BN530" s="60">
        <v>652563451.39999998</v>
      </c>
      <c r="BO530" s="60">
        <v>14987917412.1</v>
      </c>
      <c r="BP530" s="60">
        <v>7070650986.1000004</v>
      </c>
      <c r="BQ530" s="60">
        <v>2282906361</v>
      </c>
      <c r="BR530" s="60">
        <v>175754092</v>
      </c>
      <c r="BS530" s="60">
        <v>585946299.60000002</v>
      </c>
      <c r="BT530" s="60">
        <v>2004887741.7</v>
      </c>
      <c r="BU530" s="60">
        <v>697265822.89999998</v>
      </c>
      <c r="BV530" s="60">
        <v>201128983.69999999</v>
      </c>
      <c r="BW530" s="60">
        <v>558426627.89999998</v>
      </c>
      <c r="BX530" s="60" t="s">
        <v>544</v>
      </c>
      <c r="BY530" s="60">
        <v>599454298.79999995</v>
      </c>
      <c r="BZ530" s="60">
        <v>38746132.100000001</v>
      </c>
      <c r="CA530" s="60">
        <v>332855603.80000001</v>
      </c>
      <c r="CB530" s="60" t="s">
        <v>1833</v>
      </c>
      <c r="CC530" s="60">
        <v>299007219.39999998</v>
      </c>
      <c r="CD530" s="60">
        <v>179762350.90000001</v>
      </c>
      <c r="CE530" s="60">
        <v>399019116.39999998</v>
      </c>
      <c r="CF530" s="60">
        <v>1942444516.0999999</v>
      </c>
      <c r="CG530" s="60">
        <v>370485427.5</v>
      </c>
      <c r="CH530" s="60">
        <v>59065391.899999999</v>
      </c>
      <c r="CI530" s="60" t="s">
        <v>1176</v>
      </c>
      <c r="CJ530" s="60" t="s">
        <v>544</v>
      </c>
      <c r="CK530" s="60">
        <v>1074135556.3</v>
      </c>
      <c r="CL530" s="60" t="s">
        <v>544</v>
      </c>
      <c r="CM530" s="85">
        <v>1386830</v>
      </c>
      <c r="CN530" s="60">
        <v>42681008.200000003</v>
      </c>
      <c r="CO530" s="60">
        <v>855273501.39999998</v>
      </c>
      <c r="CP530" s="60">
        <v>1269262714.3</v>
      </c>
      <c r="CQ530" s="60">
        <v>11856158546.9</v>
      </c>
      <c r="CR530" s="60">
        <v>6384305.9000000004</v>
      </c>
      <c r="CS530" s="60">
        <v>42681008.200000003</v>
      </c>
      <c r="CT530" s="60">
        <v>203284882.19999999</v>
      </c>
      <c r="CU530" s="60">
        <v>432976463.19999999</v>
      </c>
      <c r="CV530" s="60">
        <v>399019116.39999998</v>
      </c>
      <c r="CW530" s="60">
        <v>636261345.39999998</v>
      </c>
      <c r="CX530" s="60">
        <v>616699263</v>
      </c>
      <c r="CY530" s="60" t="s">
        <v>544</v>
      </c>
      <c r="CZ530" s="60">
        <f t="shared" si="16"/>
        <v>899.39299966567251</v>
      </c>
      <c r="DA530" s="60" t="str">
        <f t="shared" si="17"/>
        <v>Y</v>
      </c>
    </row>
    <row r="531" spans="1:105">
      <c r="A531" s="13" t="s">
        <v>1180</v>
      </c>
      <c r="B531" s="13">
        <v>135329</v>
      </c>
      <c r="C531" s="13">
        <v>2022</v>
      </c>
      <c r="D531" s="13" t="s">
        <v>11</v>
      </c>
      <c r="E531" s="13" t="s">
        <v>507</v>
      </c>
      <c r="F531" s="84" t="s">
        <v>1812</v>
      </c>
      <c r="G531" s="60" t="s">
        <v>1840</v>
      </c>
      <c r="H531" s="60" t="s">
        <v>1919</v>
      </c>
      <c r="I531" s="60" t="s">
        <v>540</v>
      </c>
      <c r="J531" s="60" t="s">
        <v>1180</v>
      </c>
      <c r="K531" s="85">
        <v>135329</v>
      </c>
      <c r="L531" s="60">
        <v>164169000000</v>
      </c>
      <c r="M531" s="60">
        <v>164169000000</v>
      </c>
      <c r="N531" s="60">
        <v>48000000</v>
      </c>
      <c r="O531" s="60">
        <v>4000000</v>
      </c>
      <c r="P531" s="60" t="s">
        <v>544</v>
      </c>
      <c r="Q531" s="60" t="s">
        <v>544</v>
      </c>
      <c r="R531" s="85">
        <v>357</v>
      </c>
      <c r="S531" s="85" t="s">
        <v>544</v>
      </c>
      <c r="T531" s="60" t="s">
        <v>544</v>
      </c>
      <c r="U531" s="60" t="s">
        <v>544</v>
      </c>
      <c r="V531" s="60" t="s">
        <v>544</v>
      </c>
      <c r="W531" s="60" t="s">
        <v>1841</v>
      </c>
      <c r="X531" s="60">
        <v>683000000</v>
      </c>
      <c r="Y531" s="60">
        <v>1076000000</v>
      </c>
      <c r="Z531" s="60">
        <v>6.33</v>
      </c>
      <c r="AA531" s="60">
        <v>69170000000</v>
      </c>
      <c r="AB531" s="60" t="s">
        <v>544</v>
      </c>
      <c r="AC531" s="60">
        <v>164169000000</v>
      </c>
      <c r="AD531" s="60">
        <v>8.1199999999999992</v>
      </c>
      <c r="AE531" s="60" t="s">
        <v>544</v>
      </c>
      <c r="AF531" s="60">
        <v>10.68</v>
      </c>
      <c r="AG531" s="60" t="s">
        <v>1842</v>
      </c>
      <c r="AH531" s="60">
        <v>9415000000</v>
      </c>
      <c r="AI531" s="60" t="s">
        <v>544</v>
      </c>
      <c r="AJ531" s="60">
        <v>8353000000</v>
      </c>
      <c r="AK531" s="60">
        <v>0.62</v>
      </c>
      <c r="AL531" s="60">
        <v>70246000000</v>
      </c>
      <c r="AM531" s="60">
        <v>816000000</v>
      </c>
      <c r="AN531" s="60">
        <v>2091000000</v>
      </c>
      <c r="AO531" s="60">
        <v>89000000</v>
      </c>
      <c r="AP531" s="60">
        <v>8751000000</v>
      </c>
      <c r="AQ531" s="60">
        <v>164169000000</v>
      </c>
      <c r="AR531" s="60">
        <v>0.04</v>
      </c>
      <c r="AS531" s="60">
        <v>8868000000</v>
      </c>
      <c r="AT531" s="60" t="s">
        <v>544</v>
      </c>
      <c r="AU531" s="85">
        <v>135329</v>
      </c>
      <c r="AV531" s="60" t="s">
        <v>544</v>
      </c>
      <c r="AW531" s="60" t="s">
        <v>544</v>
      </c>
      <c r="AX531" s="60" t="s">
        <v>544</v>
      </c>
      <c r="AY531" s="60">
        <v>8353000000</v>
      </c>
      <c r="AZ531" s="60">
        <v>19345000000</v>
      </c>
      <c r="BA531" s="60">
        <v>111202000000</v>
      </c>
      <c r="BB531" s="60" t="s">
        <v>1808</v>
      </c>
      <c r="BC531" s="60">
        <v>13323000000</v>
      </c>
      <c r="BD531" s="60">
        <v>5000000</v>
      </c>
      <c r="BE531" s="60" t="s">
        <v>544</v>
      </c>
      <c r="BF531" s="60">
        <v>12590000000</v>
      </c>
      <c r="BG531" s="60">
        <v>9000000</v>
      </c>
      <c r="BH531" s="60">
        <v>119555000000</v>
      </c>
      <c r="BI531" s="60">
        <v>229000000</v>
      </c>
      <c r="BJ531" s="60" t="s">
        <v>544</v>
      </c>
      <c r="BK531" s="60">
        <v>209000000</v>
      </c>
      <c r="BL531" s="85" t="s">
        <v>544</v>
      </c>
      <c r="BM531" s="60" t="s">
        <v>544</v>
      </c>
      <c r="BN531" s="60">
        <v>-40000000</v>
      </c>
      <c r="BO531" s="60">
        <v>163574000000</v>
      </c>
      <c r="BP531" s="60">
        <v>119550000000</v>
      </c>
      <c r="BQ531" s="60">
        <v>2031000000</v>
      </c>
      <c r="BR531" s="60" t="s">
        <v>544</v>
      </c>
      <c r="BS531" s="60">
        <v>506000000</v>
      </c>
      <c r="BT531" s="60" t="s">
        <v>544</v>
      </c>
      <c r="BU531" s="60">
        <v>1989000000</v>
      </c>
      <c r="BV531" s="60" t="s">
        <v>544</v>
      </c>
      <c r="BW531" s="60">
        <v>111202000000</v>
      </c>
      <c r="BX531" s="60" t="s">
        <v>544</v>
      </c>
      <c r="BY531" s="60" t="s">
        <v>544</v>
      </c>
      <c r="BZ531" s="60" t="s">
        <v>544</v>
      </c>
      <c r="CA531" s="60" t="s">
        <v>544</v>
      </c>
      <c r="CB531" s="60" t="s">
        <v>2482</v>
      </c>
      <c r="CC531" s="60">
        <v>14000000</v>
      </c>
      <c r="CD531" s="60" t="s">
        <v>544</v>
      </c>
      <c r="CE531" s="60">
        <v>430000000</v>
      </c>
      <c r="CF531" s="60">
        <v>8751000000</v>
      </c>
      <c r="CG531" s="60">
        <v>785000000</v>
      </c>
      <c r="CH531" s="60" t="s">
        <v>544</v>
      </c>
      <c r="CI531" s="60" t="s">
        <v>1180</v>
      </c>
      <c r="CJ531" s="60" t="s">
        <v>544</v>
      </c>
      <c r="CK531" s="60">
        <v>2774000000</v>
      </c>
      <c r="CL531" s="60" t="s">
        <v>544</v>
      </c>
      <c r="CM531" s="85">
        <v>135329</v>
      </c>
      <c r="CN531" s="60">
        <v>106000000</v>
      </c>
      <c r="CO531" s="60">
        <v>229000000</v>
      </c>
      <c r="CP531" s="60">
        <v>643000000</v>
      </c>
      <c r="CQ531" s="60">
        <v>1076000000</v>
      </c>
      <c r="CR531" s="60" t="s">
        <v>544</v>
      </c>
      <c r="CS531" s="60">
        <v>106000000</v>
      </c>
      <c r="CT531" s="60">
        <v>72000000</v>
      </c>
      <c r="CU531" s="60">
        <v>137000000</v>
      </c>
      <c r="CV531" s="60">
        <v>430000000</v>
      </c>
      <c r="CW531" s="60">
        <v>209000000</v>
      </c>
      <c r="CX531" s="60">
        <v>683000000</v>
      </c>
      <c r="CY531" s="60" t="s">
        <v>544</v>
      </c>
      <c r="CZ531" s="60">
        <f t="shared" si="16"/>
        <v>1</v>
      </c>
      <c r="DA531" s="60" t="str">
        <f t="shared" si="17"/>
        <v>Y</v>
      </c>
    </row>
    <row r="532" spans="1:105">
      <c r="A532" s="13" t="s">
        <v>1180</v>
      </c>
      <c r="B532" s="13">
        <v>135329</v>
      </c>
      <c r="C532" s="13">
        <v>2023</v>
      </c>
      <c r="D532" s="13" t="s">
        <v>11</v>
      </c>
      <c r="E532" s="13" t="s">
        <v>507</v>
      </c>
      <c r="F532" s="84" t="s">
        <v>1804</v>
      </c>
      <c r="G532" s="60" t="s">
        <v>1840</v>
      </c>
      <c r="H532" s="60" t="s">
        <v>1919</v>
      </c>
      <c r="I532" s="60" t="s">
        <v>540</v>
      </c>
      <c r="J532" s="60" t="s">
        <v>1180</v>
      </c>
      <c r="K532" s="85">
        <v>135329</v>
      </c>
      <c r="L532" s="60">
        <v>184406000000</v>
      </c>
      <c r="M532" s="60">
        <v>184406000000</v>
      </c>
      <c r="N532" s="60">
        <v>45000000</v>
      </c>
      <c r="O532" s="60">
        <v>1000000</v>
      </c>
      <c r="P532" s="60">
        <v>0</v>
      </c>
      <c r="Q532" s="60" t="s">
        <v>544</v>
      </c>
      <c r="R532" s="85">
        <v>369</v>
      </c>
      <c r="S532" s="85" t="s">
        <v>544</v>
      </c>
      <c r="T532" s="60" t="s">
        <v>544</v>
      </c>
      <c r="U532" s="60" t="s">
        <v>544</v>
      </c>
      <c r="V532" s="60" t="s">
        <v>544</v>
      </c>
      <c r="W532" s="60" t="s">
        <v>1841</v>
      </c>
      <c r="X532" s="60">
        <v>1306000000</v>
      </c>
      <c r="Y532" s="60">
        <v>1039000000</v>
      </c>
      <c r="Z532" s="60">
        <v>10.31</v>
      </c>
      <c r="AA532" s="60">
        <v>54537000000</v>
      </c>
      <c r="AB532" s="60" t="s">
        <v>544</v>
      </c>
      <c r="AC532" s="60">
        <v>184406000000</v>
      </c>
      <c r="AD532" s="60">
        <v>8.15</v>
      </c>
      <c r="AE532" s="60" t="s">
        <v>544</v>
      </c>
      <c r="AF532" s="60">
        <v>9.8000000000000007</v>
      </c>
      <c r="AG532" s="60" t="s">
        <v>1842</v>
      </c>
      <c r="AH532" s="60">
        <v>7120000000</v>
      </c>
      <c r="AI532" s="60" t="s">
        <v>544</v>
      </c>
      <c r="AJ532" s="60">
        <v>9973000000</v>
      </c>
      <c r="AK532" s="60">
        <v>0.72</v>
      </c>
      <c r="AL532" s="60">
        <v>55576000000</v>
      </c>
      <c r="AM532" s="60">
        <v>2019000000</v>
      </c>
      <c r="AN532" s="60">
        <v>8351000000</v>
      </c>
      <c r="AO532" s="60">
        <v>31000000</v>
      </c>
      <c r="AP532" s="60">
        <v>9831000000</v>
      </c>
      <c r="AQ532" s="60">
        <v>184406000000</v>
      </c>
      <c r="AR532" s="60">
        <v>0.03</v>
      </c>
      <c r="AS532" s="60">
        <v>10011000000</v>
      </c>
      <c r="AT532" s="60" t="s">
        <v>544</v>
      </c>
      <c r="AU532" s="85">
        <v>135329</v>
      </c>
      <c r="AV532" s="60" t="s">
        <v>544</v>
      </c>
      <c r="AW532" s="60" t="s">
        <v>544</v>
      </c>
      <c r="AX532" s="60" t="s">
        <v>544</v>
      </c>
      <c r="AY532" s="60">
        <v>9973000000</v>
      </c>
      <c r="AZ532" s="60">
        <v>27827000000</v>
      </c>
      <c r="BA532" s="60">
        <v>122530000000</v>
      </c>
      <c r="BB532" s="60" t="s">
        <v>1808</v>
      </c>
      <c r="BC532" s="60">
        <v>15034000000</v>
      </c>
      <c r="BD532" s="60">
        <v>6000000</v>
      </c>
      <c r="BE532" s="60" t="s">
        <v>544</v>
      </c>
      <c r="BF532" s="60">
        <v>11400000000</v>
      </c>
      <c r="BG532" s="60">
        <v>9000000</v>
      </c>
      <c r="BH532" s="60">
        <v>132503000000</v>
      </c>
      <c r="BI532" s="60">
        <v>899000000</v>
      </c>
      <c r="BJ532" s="60" t="s">
        <v>544</v>
      </c>
      <c r="BK532" s="60">
        <v>328000000</v>
      </c>
      <c r="BL532" s="85" t="s">
        <v>544</v>
      </c>
      <c r="BM532" s="60" t="s">
        <v>544</v>
      </c>
      <c r="BN532" s="60">
        <v>-17000000</v>
      </c>
      <c r="BO532" s="60">
        <v>183592000000</v>
      </c>
      <c r="BP532" s="60">
        <v>132497000000</v>
      </c>
      <c r="BQ532" s="60">
        <v>3481000000</v>
      </c>
      <c r="BR532" s="60" t="s">
        <v>544</v>
      </c>
      <c r="BS532" s="60">
        <v>783000000</v>
      </c>
      <c r="BT532" s="60" t="s">
        <v>544</v>
      </c>
      <c r="BU532" s="60">
        <v>6852000000</v>
      </c>
      <c r="BV532" s="60" t="s">
        <v>544</v>
      </c>
      <c r="BW532" s="60">
        <v>122530000000</v>
      </c>
      <c r="BX532" s="60" t="s">
        <v>544</v>
      </c>
      <c r="BY532" s="60" t="s">
        <v>544</v>
      </c>
      <c r="BZ532" s="60" t="s">
        <v>544</v>
      </c>
      <c r="CA532" s="60" t="s">
        <v>544</v>
      </c>
      <c r="CB532" s="60" t="s">
        <v>2481</v>
      </c>
      <c r="CC532" s="60">
        <v>47000000</v>
      </c>
      <c r="CD532" s="60" t="s">
        <v>544</v>
      </c>
      <c r="CE532" s="60">
        <v>962000000</v>
      </c>
      <c r="CF532" s="60">
        <v>9831000000</v>
      </c>
      <c r="CG532" s="60">
        <v>2805000000</v>
      </c>
      <c r="CH532" s="60" t="s">
        <v>544</v>
      </c>
      <c r="CI532" s="60" t="s">
        <v>1180</v>
      </c>
      <c r="CJ532" s="60" t="s">
        <v>544</v>
      </c>
      <c r="CK532" s="60">
        <v>9657000000</v>
      </c>
      <c r="CL532" s="60" t="s">
        <v>544</v>
      </c>
      <c r="CM532" s="85">
        <v>135329</v>
      </c>
      <c r="CN532" s="60">
        <v>-92000000</v>
      </c>
      <c r="CO532" s="60">
        <v>899000000</v>
      </c>
      <c r="CP532" s="60">
        <v>1289000000</v>
      </c>
      <c r="CQ532" s="60">
        <v>1039000000</v>
      </c>
      <c r="CR532" s="60" t="s">
        <v>544</v>
      </c>
      <c r="CS532" s="60">
        <v>-92000000</v>
      </c>
      <c r="CT532" s="60">
        <v>77000000</v>
      </c>
      <c r="CU532" s="60">
        <v>251000000</v>
      </c>
      <c r="CV532" s="60">
        <v>962000000</v>
      </c>
      <c r="CW532" s="60">
        <v>328000000</v>
      </c>
      <c r="CX532" s="60">
        <v>1306000000</v>
      </c>
      <c r="CY532" s="60" t="s">
        <v>544</v>
      </c>
      <c r="CZ532" s="60">
        <f t="shared" si="16"/>
        <v>1</v>
      </c>
      <c r="DA532" s="60" t="str">
        <f t="shared" si="17"/>
        <v>Y</v>
      </c>
    </row>
    <row r="533" spans="1:105">
      <c r="A533" s="13" t="s">
        <v>1182</v>
      </c>
      <c r="B533" s="13">
        <v>1167390</v>
      </c>
      <c r="C533" s="13">
        <v>2022</v>
      </c>
      <c r="D533" s="13" t="s">
        <v>10</v>
      </c>
      <c r="E533" s="13" t="s">
        <v>13</v>
      </c>
      <c r="F533" s="84" t="s">
        <v>1812</v>
      </c>
      <c r="G533" s="60" t="s">
        <v>2207</v>
      </c>
      <c r="H533" s="60" t="s">
        <v>2485</v>
      </c>
      <c r="I533" s="60" t="s">
        <v>2209</v>
      </c>
      <c r="J533" s="60" t="s">
        <v>2486</v>
      </c>
      <c r="K533" s="85">
        <v>1124650</v>
      </c>
      <c r="L533" s="60">
        <v>74187900000</v>
      </c>
      <c r="M533" s="60">
        <v>3964055857.5337</v>
      </c>
      <c r="N533" s="60">
        <v>35554083.180699997</v>
      </c>
      <c r="O533" s="60">
        <v>33480896.484900001</v>
      </c>
      <c r="P533" s="60">
        <v>-1.73</v>
      </c>
      <c r="Q533" s="60" t="s">
        <v>544</v>
      </c>
      <c r="R533" s="85">
        <v>1994</v>
      </c>
      <c r="S533" s="85">
        <v>44</v>
      </c>
      <c r="T533" s="60">
        <v>156717953.06439999</v>
      </c>
      <c r="U533" s="60" t="s">
        <v>544</v>
      </c>
      <c r="V533" s="60" t="s">
        <v>544</v>
      </c>
      <c r="W533" s="60" t="s">
        <v>2211</v>
      </c>
      <c r="X533" s="60">
        <v>129819958.6653</v>
      </c>
      <c r="Y533" s="60">
        <v>2077792589.9942</v>
      </c>
      <c r="Z533" s="60">
        <v>60.07</v>
      </c>
      <c r="AA533" s="60">
        <v>84316716.650399998</v>
      </c>
      <c r="AB533" s="60">
        <v>2520882813.5832</v>
      </c>
      <c r="AC533" s="60">
        <v>3964055857.5337</v>
      </c>
      <c r="AD533" s="60">
        <v>7.6</v>
      </c>
      <c r="AE533" s="60">
        <v>505531614.63950002</v>
      </c>
      <c r="AF533" s="60">
        <v>21.43</v>
      </c>
      <c r="AG533" s="60" t="s">
        <v>2212</v>
      </c>
      <c r="AH533" s="60" t="s">
        <v>544</v>
      </c>
      <c r="AI533" s="60">
        <v>272672139.88510001</v>
      </c>
      <c r="AJ533" s="60">
        <v>5797442.1777999997</v>
      </c>
      <c r="AK533" s="60">
        <v>5.57</v>
      </c>
      <c r="AL533" s="60">
        <v>2773517710.9182</v>
      </c>
      <c r="AM533" s="60">
        <v>109317852.0881</v>
      </c>
      <c r="AN533" s="60">
        <v>229364979.65369999</v>
      </c>
      <c r="AO533" s="60">
        <v>802424773.31900001</v>
      </c>
      <c r="AP533" s="60">
        <v>351677651.4436</v>
      </c>
      <c r="AQ533" s="60">
        <v>3964055857.5337</v>
      </c>
      <c r="AR533" s="60">
        <v>1.68</v>
      </c>
      <c r="AS533" s="60">
        <v>287980593.19330001</v>
      </c>
      <c r="AT533" s="60">
        <v>156717953.06439999</v>
      </c>
      <c r="AU533" s="85">
        <v>1167390</v>
      </c>
      <c r="AV533" s="60" t="s">
        <v>544</v>
      </c>
      <c r="AW533" s="60">
        <v>185405941.1313</v>
      </c>
      <c r="AX533" s="60" t="s">
        <v>544</v>
      </c>
      <c r="AY533" s="60">
        <v>511329056.81730002</v>
      </c>
      <c r="AZ533" s="60">
        <v>673587975.35479999</v>
      </c>
      <c r="BA533" s="60">
        <v>1454260318.1616001</v>
      </c>
      <c r="BB533" s="60" t="s">
        <v>1808</v>
      </c>
      <c r="BC533" s="60">
        <v>3849645874.2055998</v>
      </c>
      <c r="BD533" s="60">
        <v>68944144.165999994</v>
      </c>
      <c r="BE533" s="60" t="s">
        <v>544</v>
      </c>
      <c r="BF533" s="60">
        <v>87447869.752900004</v>
      </c>
      <c r="BG533" s="60">
        <v>34763280.008100003</v>
      </c>
      <c r="BH533" s="60">
        <v>2122307328.0432</v>
      </c>
      <c r="BI533" s="60">
        <v>204005845.4824</v>
      </c>
      <c r="BJ533" s="60" t="s">
        <v>544</v>
      </c>
      <c r="BK533" s="60">
        <v>148259565.07600001</v>
      </c>
      <c r="BL533" s="85" t="s">
        <v>2487</v>
      </c>
      <c r="BM533" s="60" t="s">
        <v>2488</v>
      </c>
      <c r="BN533" s="60">
        <v>252239495.74880001</v>
      </c>
      <c r="BO533" s="60">
        <v>3057496198.8662</v>
      </c>
      <c r="BP533" s="60">
        <v>2053363183.8771999</v>
      </c>
      <c r="BQ533" s="60">
        <v>132400755.50570001</v>
      </c>
      <c r="BR533" s="60" t="s">
        <v>544</v>
      </c>
      <c r="BS533" s="60">
        <v>27854438.776799999</v>
      </c>
      <c r="BT533" s="60">
        <v>426002463.14240003</v>
      </c>
      <c r="BU533" s="60">
        <v>301231889.59969997</v>
      </c>
      <c r="BV533" s="60" t="s">
        <v>544</v>
      </c>
      <c r="BW533" s="60">
        <v>1454260318.1616001</v>
      </c>
      <c r="BX533" s="60">
        <v>267328875.2051</v>
      </c>
      <c r="BY533" s="60" t="s">
        <v>544</v>
      </c>
      <c r="BZ533" s="60" t="s">
        <v>544</v>
      </c>
      <c r="CA533" s="60" t="s">
        <v>544</v>
      </c>
      <c r="CB533" s="60" t="s">
        <v>1833</v>
      </c>
      <c r="CC533" s="60">
        <v>152432654.79100001</v>
      </c>
      <c r="CD533" s="60">
        <v>37002107.909000002</v>
      </c>
      <c r="CE533" s="60">
        <v>184994509.75099999</v>
      </c>
      <c r="CF533" s="60">
        <v>351677651.4436</v>
      </c>
      <c r="CG533" s="60">
        <v>47266519.359300002</v>
      </c>
      <c r="CH533" s="60" t="s">
        <v>544</v>
      </c>
      <c r="CI533" s="60" t="s">
        <v>2486</v>
      </c>
      <c r="CJ533" s="60">
        <v>10.82</v>
      </c>
      <c r="CK533" s="60">
        <v>359184938.31900001</v>
      </c>
      <c r="CL533" s="60">
        <v>220.4</v>
      </c>
      <c r="CM533" s="85">
        <v>1124650</v>
      </c>
      <c r="CN533" s="60" t="s">
        <v>544</v>
      </c>
      <c r="CO533" s="60">
        <v>204005845.4824</v>
      </c>
      <c r="CP533" s="60">
        <v>382059454.41399997</v>
      </c>
      <c r="CQ533" s="60">
        <v>2077792589.9942</v>
      </c>
      <c r="CR533" s="60">
        <v>10686529.359999999</v>
      </c>
      <c r="CS533" s="60" t="s">
        <v>544</v>
      </c>
      <c r="CT533" s="60">
        <v>45049064.517099999</v>
      </c>
      <c r="CU533" s="60">
        <v>103210500.5589</v>
      </c>
      <c r="CV533" s="60">
        <v>184994509.75099999</v>
      </c>
      <c r="CW533" s="60">
        <v>148259565.07600001</v>
      </c>
      <c r="CX533" s="60">
        <v>129819958.6653</v>
      </c>
      <c r="CY533" s="60">
        <v>10.61</v>
      </c>
      <c r="CZ533" s="60">
        <f t="shared" si="16"/>
        <v>18.715150004510072</v>
      </c>
      <c r="DA533" s="60" t="str">
        <f t="shared" si="17"/>
        <v>N</v>
      </c>
    </row>
    <row r="534" spans="1:105">
      <c r="A534" s="13" t="s">
        <v>1182</v>
      </c>
      <c r="B534" s="13">
        <v>1167390</v>
      </c>
      <c r="C534" s="13">
        <v>2023</v>
      </c>
      <c r="D534" s="13" t="s">
        <v>10</v>
      </c>
      <c r="E534" s="13" t="s">
        <v>13</v>
      </c>
      <c r="F534" s="84" t="s">
        <v>1804</v>
      </c>
      <c r="G534" s="60" t="s">
        <v>2207</v>
      </c>
      <c r="H534" s="60" t="s">
        <v>2485</v>
      </c>
      <c r="I534" s="60" t="s">
        <v>2209</v>
      </c>
      <c r="J534" s="60" t="s">
        <v>2486</v>
      </c>
      <c r="K534" s="85">
        <v>1124650</v>
      </c>
      <c r="L534" s="60">
        <v>103838500000</v>
      </c>
      <c r="M534" s="60">
        <v>3524160220.6553998</v>
      </c>
      <c r="N534" s="60">
        <v>25376084.949099999</v>
      </c>
      <c r="O534" s="60">
        <v>35147082.483999997</v>
      </c>
      <c r="P534" s="60">
        <v>-2.44</v>
      </c>
      <c r="Q534" s="60" t="s">
        <v>544</v>
      </c>
      <c r="R534" s="85">
        <v>1958</v>
      </c>
      <c r="S534" s="85">
        <v>40</v>
      </c>
      <c r="T534" s="60">
        <v>223680838.67039999</v>
      </c>
      <c r="U534" s="60" t="s">
        <v>544</v>
      </c>
      <c r="V534" s="60" t="s">
        <v>544</v>
      </c>
      <c r="W534" s="60" t="s">
        <v>2211</v>
      </c>
      <c r="X534" s="60">
        <v>13209003.9617</v>
      </c>
      <c r="Y534" s="60">
        <v>2254758649.2817001</v>
      </c>
      <c r="Z534" s="60">
        <v>48.1</v>
      </c>
      <c r="AA534" s="60">
        <v>65186366.6734</v>
      </c>
      <c r="AB534" s="60">
        <v>2577659742.5309</v>
      </c>
      <c r="AC534" s="60">
        <v>3524160220.6553998</v>
      </c>
      <c r="AD534" s="60">
        <v>7.9</v>
      </c>
      <c r="AE534" s="60">
        <v>445657946.61390001</v>
      </c>
      <c r="AF534" s="60">
        <v>21.99</v>
      </c>
      <c r="AG534" s="60" t="s">
        <v>2212</v>
      </c>
      <c r="AH534" s="60" t="s">
        <v>544</v>
      </c>
      <c r="AI534" s="60">
        <v>292983988.9526</v>
      </c>
      <c r="AJ534" s="60">
        <v>2535232.7747999998</v>
      </c>
      <c r="AK534" s="60">
        <v>0.55000000000000004</v>
      </c>
      <c r="AL534" s="60">
        <v>2646406295.5239</v>
      </c>
      <c r="AM534" s="60">
        <v>128892999.09</v>
      </c>
      <c r="AN534" s="60">
        <v>399932121.74849999</v>
      </c>
      <c r="AO534" s="60">
        <v>630163160.22520006</v>
      </c>
      <c r="AP534" s="60">
        <v>362830160.98040003</v>
      </c>
      <c r="AQ534" s="60">
        <v>3524160220.6553998</v>
      </c>
      <c r="AR534" s="60">
        <v>1.42</v>
      </c>
      <c r="AS534" s="60">
        <v>324618399.51969999</v>
      </c>
      <c r="AT534" s="60">
        <v>223680838.67039999</v>
      </c>
      <c r="AU534" s="85">
        <v>1167390</v>
      </c>
      <c r="AV534" s="60" t="s">
        <v>544</v>
      </c>
      <c r="AW534" s="60">
        <v>258284899.40869999</v>
      </c>
      <c r="AX534" s="60" t="s">
        <v>544</v>
      </c>
      <c r="AY534" s="60">
        <v>448193179.38870001</v>
      </c>
      <c r="AZ534" s="60">
        <v>744235059.54620004</v>
      </c>
      <c r="BA534" s="60">
        <v>1111758964.7400999</v>
      </c>
      <c r="BB534" s="60" t="s">
        <v>1808</v>
      </c>
      <c r="BC534" s="60">
        <v>3688841746.6662998</v>
      </c>
      <c r="BD534" s="60">
        <v>39189200.602799997</v>
      </c>
      <c r="BE534" s="60" t="s">
        <v>544</v>
      </c>
      <c r="BF534" s="60">
        <v>94977897.191400006</v>
      </c>
      <c r="BG534" s="60">
        <v>116943126.8009</v>
      </c>
      <c r="BH534" s="60">
        <v>1783632982.7990999</v>
      </c>
      <c r="BI534" s="60">
        <v>140024944.8748</v>
      </c>
      <c r="BJ534" s="60" t="s">
        <v>544</v>
      </c>
      <c r="BK534" s="60">
        <v>133240566.94069999</v>
      </c>
      <c r="BL534" s="85" t="s">
        <v>2487</v>
      </c>
      <c r="BM534" s="60" t="s">
        <v>2488</v>
      </c>
      <c r="BN534" s="60">
        <v>366461618.9041</v>
      </c>
      <c r="BO534" s="60">
        <v>2756918008.5253</v>
      </c>
      <c r="BP534" s="60">
        <v>1744443782.1963999</v>
      </c>
      <c r="BQ534" s="60">
        <v>104494353.28300001</v>
      </c>
      <c r="BR534" s="60" t="s">
        <v>544</v>
      </c>
      <c r="BS534" s="60">
        <v>47242891.867200002</v>
      </c>
      <c r="BT534" s="60">
        <v>68176380.160099998</v>
      </c>
      <c r="BU534" s="60">
        <v>323959985.65310001</v>
      </c>
      <c r="BV534" s="60" t="s">
        <v>544</v>
      </c>
      <c r="BW534" s="60">
        <v>1111762358.6259999</v>
      </c>
      <c r="BX534" s="60">
        <v>289590103.04259998</v>
      </c>
      <c r="BY534" s="60" t="s">
        <v>544</v>
      </c>
      <c r="BZ534" s="60" t="s">
        <v>544</v>
      </c>
      <c r="CA534" s="60" t="s">
        <v>544</v>
      </c>
      <c r="CB534" s="60" t="s">
        <v>1833</v>
      </c>
      <c r="CC534" s="60">
        <v>322164620.0068</v>
      </c>
      <c r="CD534" s="60">
        <v>29346931.463799998</v>
      </c>
      <c r="CE534" s="60">
        <v>191700251.74039999</v>
      </c>
      <c r="CF534" s="60">
        <v>362830160.98040003</v>
      </c>
      <c r="CG534" s="60">
        <v>84769088.3741</v>
      </c>
      <c r="CH534" s="60" t="s">
        <v>544</v>
      </c>
      <c r="CI534" s="60" t="s">
        <v>2486</v>
      </c>
      <c r="CJ534" s="60">
        <v>11.37</v>
      </c>
      <c r="CK534" s="60">
        <v>413141125.71020001</v>
      </c>
      <c r="CL534" s="60">
        <v>239.63</v>
      </c>
      <c r="CM534" s="85">
        <v>1124650</v>
      </c>
      <c r="CN534" s="60" t="s">
        <v>544</v>
      </c>
      <c r="CO534" s="60">
        <v>140024944.8748</v>
      </c>
      <c r="CP534" s="60">
        <v>379670622.86580002</v>
      </c>
      <c r="CQ534" s="60">
        <v>2254758649.2817001</v>
      </c>
      <c r="CR534" s="60">
        <v>4412051.6830000002</v>
      </c>
      <c r="CS534" s="60" t="s">
        <v>544</v>
      </c>
      <c r="CT534" s="60">
        <v>69625569.443700001</v>
      </c>
      <c r="CU534" s="60">
        <v>63614997.497000001</v>
      </c>
      <c r="CV534" s="60">
        <v>191700251.74039999</v>
      </c>
      <c r="CW534" s="60">
        <v>133240566.94069999</v>
      </c>
      <c r="CX534" s="60">
        <v>13209003.9617</v>
      </c>
      <c r="CY534" s="60">
        <v>11.24</v>
      </c>
      <c r="CZ534" s="60">
        <f t="shared" si="16"/>
        <v>29.464750039284198</v>
      </c>
      <c r="DA534" s="60" t="str">
        <f t="shared" si="17"/>
        <v>N</v>
      </c>
    </row>
    <row r="535" spans="1:105">
      <c r="A535" s="13" t="s">
        <v>1183</v>
      </c>
      <c r="B535" s="13">
        <v>1004170</v>
      </c>
      <c r="C535" s="13">
        <v>2022</v>
      </c>
      <c r="D535" s="13" t="s">
        <v>1</v>
      </c>
      <c r="E535" s="13" t="s">
        <v>507</v>
      </c>
      <c r="F535" s="84" t="s">
        <v>1812</v>
      </c>
      <c r="G535" s="60" t="s">
        <v>2055</v>
      </c>
      <c r="H535" s="60" t="s">
        <v>2244</v>
      </c>
      <c r="I535" s="60" t="s">
        <v>2057</v>
      </c>
      <c r="J535" s="60" t="s">
        <v>1183</v>
      </c>
      <c r="K535" s="85">
        <v>1004170</v>
      </c>
      <c r="L535" s="60">
        <v>3989009000000</v>
      </c>
      <c r="M535" s="60">
        <v>8893120199.7999992</v>
      </c>
      <c r="N535" s="60">
        <v>144117715</v>
      </c>
      <c r="O535" s="60">
        <v>-23145692.100000001</v>
      </c>
      <c r="P535" s="60">
        <v>-0.52</v>
      </c>
      <c r="Q535" s="60">
        <v>762329741.70000005</v>
      </c>
      <c r="R535" s="85">
        <v>3038</v>
      </c>
      <c r="S535" s="85" t="s">
        <v>544</v>
      </c>
      <c r="T535" s="60">
        <v>2944652818.5</v>
      </c>
      <c r="U535" s="60">
        <v>450750202.5</v>
      </c>
      <c r="V535" s="60">
        <v>107417235.09999999</v>
      </c>
      <c r="W535" s="60" t="s">
        <v>2058</v>
      </c>
      <c r="X535" s="60">
        <v>341304208</v>
      </c>
      <c r="Y535" s="60">
        <v>5753198177.3000002</v>
      </c>
      <c r="Z535" s="60">
        <v>15.18</v>
      </c>
      <c r="AA535" s="60" t="s">
        <v>544</v>
      </c>
      <c r="AB535" s="60">
        <v>3557527647.4000001</v>
      </c>
      <c r="AC535" s="60">
        <v>8893120199.7999992</v>
      </c>
      <c r="AD535" s="60" t="s">
        <v>544</v>
      </c>
      <c r="AE535" s="60">
        <v>149338983.59999999</v>
      </c>
      <c r="AF535" s="60">
        <v>7.58</v>
      </c>
      <c r="AG535" s="60" t="s">
        <v>2059</v>
      </c>
      <c r="AH535" s="60" t="s">
        <v>544</v>
      </c>
      <c r="AI535" s="60">
        <v>486398402.80000001</v>
      </c>
      <c r="AJ535" s="60" t="s">
        <v>544</v>
      </c>
      <c r="AK535" s="60">
        <v>5.69</v>
      </c>
      <c r="AL535" s="60">
        <v>5774016369.6000004</v>
      </c>
      <c r="AM535" s="60">
        <v>1817873176.7</v>
      </c>
      <c r="AN535" s="60">
        <v>318544203.19999999</v>
      </c>
      <c r="AO535" s="60">
        <v>2268656820.3000002</v>
      </c>
      <c r="AP535" s="60">
        <v>700836038.70000005</v>
      </c>
      <c r="AQ535" s="60">
        <v>8893120199.7999992</v>
      </c>
      <c r="AR535" s="60">
        <v>2.94</v>
      </c>
      <c r="AS535" s="60">
        <v>633911503</v>
      </c>
      <c r="AT535" s="60">
        <v>4189963283.6999998</v>
      </c>
      <c r="AU535" s="85">
        <v>1004170</v>
      </c>
      <c r="AV535" s="60" t="s">
        <v>544</v>
      </c>
      <c r="AW535" s="60">
        <v>20818192.300000001</v>
      </c>
      <c r="AX535" s="60" t="s">
        <v>544</v>
      </c>
      <c r="AY535" s="60">
        <v>149338983.59999999</v>
      </c>
      <c r="AZ535" s="60">
        <v>1199161763.0999999</v>
      </c>
      <c r="BA535" s="60">
        <v>450750202.5</v>
      </c>
      <c r="BB535" s="60" t="s">
        <v>1808</v>
      </c>
      <c r="BC535" s="60" t="s">
        <v>544</v>
      </c>
      <c r="BD535" s="60">
        <v>179574186.40000001</v>
      </c>
      <c r="BE535" s="60">
        <v>40579646.200000003</v>
      </c>
      <c r="BF535" s="60" t="s">
        <v>544</v>
      </c>
      <c r="BG535" s="60">
        <v>48429384.399999999</v>
      </c>
      <c r="BH535" s="60">
        <v>4897469704.8999996</v>
      </c>
      <c r="BI535" s="60">
        <v>93849070.799999997</v>
      </c>
      <c r="BJ535" s="60">
        <v>107417235.09999999</v>
      </c>
      <c r="BK535" s="60">
        <v>269303315.10000002</v>
      </c>
      <c r="BL535" s="85" t="s">
        <v>2489</v>
      </c>
      <c r="BM535" s="60" t="s">
        <v>2490</v>
      </c>
      <c r="BN535" s="60">
        <v>51055624.5</v>
      </c>
      <c r="BO535" s="60">
        <v>6252821415.8999996</v>
      </c>
      <c r="BP535" s="60">
        <v>4717895518.5</v>
      </c>
      <c r="BQ535" s="60">
        <v>325112033</v>
      </c>
      <c r="BR535" s="60">
        <v>220249697.09999999</v>
      </c>
      <c r="BS535" s="60">
        <v>251733367.19999999</v>
      </c>
      <c r="BT535" s="60" t="s">
        <v>544</v>
      </c>
      <c r="BU535" s="60">
        <v>525711746.5</v>
      </c>
      <c r="BV535" s="60">
        <v>243020848.90000001</v>
      </c>
      <c r="BW535" s="60">
        <v>450750202.5</v>
      </c>
      <c r="BX535" s="60" t="s">
        <v>544</v>
      </c>
      <c r="BY535" s="60">
        <v>0</v>
      </c>
      <c r="BZ535" s="60" t="s">
        <v>544</v>
      </c>
      <c r="CA535" s="60" t="s">
        <v>544</v>
      </c>
      <c r="CB535" s="60" t="s">
        <v>1833</v>
      </c>
      <c r="CC535" s="60">
        <v>217545427.69999999</v>
      </c>
      <c r="CD535" s="60">
        <v>99110468.700000003</v>
      </c>
      <c r="CE535" s="60">
        <v>119667820.5</v>
      </c>
      <c r="CF535" s="60">
        <v>700836038.70000005</v>
      </c>
      <c r="CG535" s="60">
        <v>133251590.59999999</v>
      </c>
      <c r="CH535" s="60">
        <v>2013153.5</v>
      </c>
      <c r="CI535" s="60" t="s">
        <v>1183</v>
      </c>
      <c r="CJ535" s="60" t="s">
        <v>544</v>
      </c>
      <c r="CK535" s="60">
        <v>659848411.29999995</v>
      </c>
      <c r="CL535" s="60" t="s">
        <v>544</v>
      </c>
      <c r="CM535" s="85">
        <v>1004170</v>
      </c>
      <c r="CN535" s="60">
        <v>-1065656</v>
      </c>
      <c r="CO535" s="60">
        <v>93849070.799999997</v>
      </c>
      <c r="CP535" s="60">
        <v>392359832.60000002</v>
      </c>
      <c r="CQ535" s="60">
        <v>5753198177.3000002</v>
      </c>
      <c r="CR535" s="60">
        <v>885074.1</v>
      </c>
      <c r="CS535" s="60">
        <v>-1065656</v>
      </c>
      <c r="CT535" s="60">
        <v>68471743.400000006</v>
      </c>
      <c r="CU535" s="60">
        <v>200831571.69999999</v>
      </c>
      <c r="CV535" s="60">
        <v>119667820.5</v>
      </c>
      <c r="CW535" s="60">
        <v>269303315.10000002</v>
      </c>
      <c r="CX535" s="60">
        <v>341304208</v>
      </c>
      <c r="CY535" s="60" t="s">
        <v>544</v>
      </c>
      <c r="CZ535" s="60">
        <f t="shared" si="16"/>
        <v>448.54999262122988</v>
      </c>
      <c r="DA535" s="60" t="str">
        <f t="shared" si="17"/>
        <v>Y</v>
      </c>
    </row>
    <row r="536" spans="1:105">
      <c r="A536" s="13" t="s">
        <v>1183</v>
      </c>
      <c r="B536" s="13">
        <v>1004170</v>
      </c>
      <c r="C536" s="13">
        <v>2023</v>
      </c>
      <c r="D536" s="13" t="s">
        <v>1</v>
      </c>
      <c r="E536" s="13" t="s">
        <v>13</v>
      </c>
      <c r="F536" s="84" t="s">
        <v>1804</v>
      </c>
      <c r="G536" s="60" t="s">
        <v>2055</v>
      </c>
      <c r="H536" s="60" t="s">
        <v>2244</v>
      </c>
      <c r="I536" s="60" t="s">
        <v>2057</v>
      </c>
      <c r="J536" s="60" t="s">
        <v>1183</v>
      </c>
      <c r="K536" s="85">
        <v>1004170</v>
      </c>
      <c r="L536" s="60">
        <v>6234688000000</v>
      </c>
      <c r="M536" s="60">
        <v>6932106434.3999996</v>
      </c>
      <c r="N536" s="60">
        <v>125399019.2</v>
      </c>
      <c r="O536" s="60">
        <v>69993873.700000003</v>
      </c>
      <c r="P536" s="60">
        <v>-0.52</v>
      </c>
      <c r="Q536" s="60">
        <v>397540341.19999999</v>
      </c>
      <c r="R536" s="85" t="s">
        <v>544</v>
      </c>
      <c r="S536" s="85" t="s">
        <v>544</v>
      </c>
      <c r="T536" s="60">
        <v>2520727869.5999999</v>
      </c>
      <c r="U536" s="60">
        <v>267050110.59999999</v>
      </c>
      <c r="V536" s="60">
        <v>49803589.799999997</v>
      </c>
      <c r="W536" s="60" t="s">
        <v>2058</v>
      </c>
      <c r="X536" s="60">
        <v>310636173.60000002</v>
      </c>
      <c r="Y536" s="60">
        <v>4463911773.3000002</v>
      </c>
      <c r="Z536" s="60">
        <v>26.27</v>
      </c>
      <c r="AA536" s="60">
        <v>54269935.399999999</v>
      </c>
      <c r="AB536" s="60" t="s">
        <v>544</v>
      </c>
      <c r="AC536" s="60">
        <v>6932106434.3999996</v>
      </c>
      <c r="AD536" s="60" t="s">
        <v>544</v>
      </c>
      <c r="AE536" s="60">
        <v>84558140.900000006</v>
      </c>
      <c r="AF536" s="60">
        <v>5.96</v>
      </c>
      <c r="AG536" s="60" t="s">
        <v>2059</v>
      </c>
      <c r="AH536" s="60" t="s">
        <v>544</v>
      </c>
      <c r="AI536" s="60" t="s">
        <v>544</v>
      </c>
      <c r="AJ536" s="60" t="s">
        <v>544</v>
      </c>
      <c r="AK536" s="60">
        <v>7.96</v>
      </c>
      <c r="AL536" s="60">
        <v>4558383266.8999996</v>
      </c>
      <c r="AM536" s="60">
        <v>774496799.79999995</v>
      </c>
      <c r="AN536" s="60">
        <v>202541047.19999999</v>
      </c>
      <c r="AO536" s="60">
        <v>1674706163.5999999</v>
      </c>
      <c r="AP536" s="60">
        <v>486224598.30000001</v>
      </c>
      <c r="AQ536" s="60">
        <v>6932106434.3999996</v>
      </c>
      <c r="AR536" s="60">
        <v>3.48</v>
      </c>
      <c r="AS536" s="60">
        <v>419112668.39999998</v>
      </c>
      <c r="AT536" s="60">
        <v>3197002868.6999998</v>
      </c>
      <c r="AU536" s="85">
        <v>1004170</v>
      </c>
      <c r="AV536" s="60" t="s">
        <v>544</v>
      </c>
      <c r="AW536" s="60">
        <v>40201558.200000003</v>
      </c>
      <c r="AX536" s="60" t="s">
        <v>544</v>
      </c>
      <c r="AY536" s="60">
        <v>84558140.900000006</v>
      </c>
      <c r="AZ536" s="60">
        <v>1218362829.5999999</v>
      </c>
      <c r="BA536" s="60">
        <v>267050110.59999999</v>
      </c>
      <c r="BB536" s="60" t="s">
        <v>1808</v>
      </c>
      <c r="BC536" s="60" t="s">
        <v>544</v>
      </c>
      <c r="BD536" s="60">
        <v>160074628.19999999</v>
      </c>
      <c r="BE536" s="60">
        <v>10458164.6</v>
      </c>
      <c r="BF536" s="60" t="s">
        <v>544</v>
      </c>
      <c r="BG536" s="60">
        <v>42015003.5</v>
      </c>
      <c r="BH536" s="60">
        <v>3598414709.9000001</v>
      </c>
      <c r="BI536" s="60">
        <v>144313998.5</v>
      </c>
      <c r="BJ536" s="60">
        <v>49803589.799999997</v>
      </c>
      <c r="BK536" s="60">
        <v>218983247.69999999</v>
      </c>
      <c r="BL536" s="85" t="s">
        <v>2489</v>
      </c>
      <c r="BM536" s="60" t="s">
        <v>2490</v>
      </c>
      <c r="BN536" s="60">
        <v>118673372</v>
      </c>
      <c r="BO536" s="60">
        <v>4704600771.3999996</v>
      </c>
      <c r="BP536" s="60">
        <v>3438340081.8000002</v>
      </c>
      <c r="BQ536" s="60">
        <v>35975374.5</v>
      </c>
      <c r="BR536" s="60">
        <v>120973812.40000001</v>
      </c>
      <c r="BS536" s="60">
        <v>448929444.80000001</v>
      </c>
      <c r="BT536" s="60" t="s">
        <v>544</v>
      </c>
      <c r="BU536" s="60">
        <v>406782129.89999998</v>
      </c>
      <c r="BV536" s="60">
        <v>152503966.59999999</v>
      </c>
      <c r="BW536" s="60">
        <v>267050110.59999999</v>
      </c>
      <c r="BX536" s="60" t="s">
        <v>544</v>
      </c>
      <c r="BY536" s="60" t="s">
        <v>544</v>
      </c>
      <c r="BZ536" s="60" t="s">
        <v>544</v>
      </c>
      <c r="CA536" s="60">
        <v>6726759.0999999996</v>
      </c>
      <c r="CB536" s="60" t="s">
        <v>1833</v>
      </c>
      <c r="CC536" s="60">
        <v>151856863.5</v>
      </c>
      <c r="CD536" s="60">
        <v>56317983.399999999</v>
      </c>
      <c r="CE536" s="60">
        <v>138159847.90000001</v>
      </c>
      <c r="CF536" s="60">
        <v>486224598.30000001</v>
      </c>
      <c r="CG536" s="60">
        <v>104151355.5</v>
      </c>
      <c r="CH536" s="60">
        <v>24066231.300000001</v>
      </c>
      <c r="CI536" s="60" t="s">
        <v>1183</v>
      </c>
      <c r="CJ536" s="60" t="s">
        <v>544</v>
      </c>
      <c r="CK536" s="60">
        <v>513177220.80000001</v>
      </c>
      <c r="CL536" s="60" t="s">
        <v>544</v>
      </c>
      <c r="CM536" s="85">
        <v>1004170</v>
      </c>
      <c r="CN536" s="60">
        <v>1108525.3999999999</v>
      </c>
      <c r="CO536" s="60">
        <v>144313998.5</v>
      </c>
      <c r="CP536" s="60">
        <v>429309545.60000002</v>
      </c>
      <c r="CQ536" s="60">
        <v>4463911773.3000002</v>
      </c>
      <c r="CR536" s="60">
        <v>2243735.5</v>
      </c>
      <c r="CS536" s="60">
        <v>1108525.3999999999</v>
      </c>
      <c r="CT536" s="60">
        <v>59665796.799999997</v>
      </c>
      <c r="CU536" s="60">
        <v>159317450.80000001</v>
      </c>
      <c r="CV536" s="60">
        <v>138159847.90000001</v>
      </c>
      <c r="CW536" s="60">
        <v>218983247.69999999</v>
      </c>
      <c r="CX536" s="60">
        <v>310636173.60000002</v>
      </c>
      <c r="CY536" s="60" t="s">
        <v>544</v>
      </c>
      <c r="CZ536" s="60">
        <f t="shared" si="16"/>
        <v>899.3929996603747</v>
      </c>
      <c r="DA536" s="60" t="str">
        <f t="shared" si="17"/>
        <v>Y</v>
      </c>
    </row>
    <row r="537" spans="1:105">
      <c r="A537" s="13" t="s">
        <v>1185</v>
      </c>
      <c r="B537" s="13">
        <v>110708</v>
      </c>
      <c r="C537" s="13">
        <v>2022</v>
      </c>
      <c r="D537" s="13" t="s">
        <v>12</v>
      </c>
      <c r="E537" s="13" t="s">
        <v>13</v>
      </c>
      <c r="F537" s="84" t="s">
        <v>1812</v>
      </c>
      <c r="G537" s="60" t="s">
        <v>1840</v>
      </c>
      <c r="H537" s="60" t="s">
        <v>1827</v>
      </c>
      <c r="I537" s="60" t="s">
        <v>540</v>
      </c>
      <c r="J537" s="60" t="s">
        <v>1185</v>
      </c>
      <c r="K537" s="85">
        <v>110708</v>
      </c>
      <c r="L537" s="60">
        <v>207452357000</v>
      </c>
      <c r="M537" s="60">
        <v>207452357000</v>
      </c>
      <c r="N537" s="60">
        <v>1389730000</v>
      </c>
      <c r="O537" s="60">
        <v>527844000</v>
      </c>
      <c r="P537" s="60">
        <v>-0.33</v>
      </c>
      <c r="Q537" s="60" t="s">
        <v>544</v>
      </c>
      <c r="R537" s="85">
        <v>19319</v>
      </c>
      <c r="S537" s="85" t="s">
        <v>544</v>
      </c>
      <c r="T537" s="60">
        <v>48994119000</v>
      </c>
      <c r="U537" s="60" t="s">
        <v>544</v>
      </c>
      <c r="V537" s="60">
        <v>14196478000</v>
      </c>
      <c r="W537" s="60" t="s">
        <v>1841</v>
      </c>
      <c r="X537" s="60">
        <v>5643930000</v>
      </c>
      <c r="Y537" s="60">
        <v>163689762000</v>
      </c>
      <c r="Z537" s="60">
        <v>14.51</v>
      </c>
      <c r="AA537" s="60">
        <v>5674065000</v>
      </c>
      <c r="AB537" s="60">
        <v>168908937000</v>
      </c>
      <c r="AC537" s="60">
        <v>207452357000</v>
      </c>
      <c r="AD537" s="60">
        <v>8.56</v>
      </c>
      <c r="AE537" s="60">
        <v>23502022000</v>
      </c>
      <c r="AF537" s="60">
        <v>6.01</v>
      </c>
      <c r="AG537" s="60" t="s">
        <v>1842</v>
      </c>
      <c r="AH537" s="60" t="s">
        <v>544</v>
      </c>
      <c r="AI537" s="60">
        <v>17786200000</v>
      </c>
      <c r="AJ537" s="60">
        <v>23338661000</v>
      </c>
      <c r="AK537" s="60">
        <v>2.94</v>
      </c>
      <c r="AL537" s="60">
        <v>169931996000</v>
      </c>
      <c r="AM537" s="60">
        <v>3870970000</v>
      </c>
      <c r="AN537" s="60">
        <v>978451000</v>
      </c>
      <c r="AO537" s="60">
        <v>3466020000</v>
      </c>
      <c r="AP537" s="60">
        <v>15211090000</v>
      </c>
      <c r="AQ537" s="60">
        <v>207452357000</v>
      </c>
      <c r="AR537" s="60">
        <v>1.1299999999999999</v>
      </c>
      <c r="AS537" s="60">
        <v>20320947000</v>
      </c>
      <c r="AT537" s="60">
        <v>55939073000</v>
      </c>
      <c r="AU537" s="85">
        <v>110708</v>
      </c>
      <c r="AV537" s="60" t="s">
        <v>544</v>
      </c>
      <c r="AW537" s="60" t="s">
        <v>544</v>
      </c>
      <c r="AX537" s="60">
        <v>19736000</v>
      </c>
      <c r="AY537" s="60">
        <v>46840683000</v>
      </c>
      <c r="AZ537" s="60">
        <v>51362769000</v>
      </c>
      <c r="BA537" s="60">
        <v>5509964000</v>
      </c>
      <c r="BB537" s="60" t="s">
        <v>1808</v>
      </c>
      <c r="BC537" s="60">
        <v>207762536000</v>
      </c>
      <c r="BD537" s="60">
        <v>2194009000</v>
      </c>
      <c r="BE537" s="60">
        <v>2704309000</v>
      </c>
      <c r="BF537" s="60" t="s">
        <v>544</v>
      </c>
      <c r="BG537" s="60">
        <v>1333381000</v>
      </c>
      <c r="BH537" s="60">
        <v>122486198000</v>
      </c>
      <c r="BI537" s="60">
        <v>-3034561000</v>
      </c>
      <c r="BJ537" s="60">
        <v>14196478000</v>
      </c>
      <c r="BK537" s="60">
        <v>4726234000</v>
      </c>
      <c r="BL537" s="85" t="s">
        <v>544</v>
      </c>
      <c r="BM537" s="60" t="s">
        <v>544</v>
      </c>
      <c r="BN537" s="60">
        <v>2738539000</v>
      </c>
      <c r="BO537" s="60">
        <v>186688543000</v>
      </c>
      <c r="BP537" s="60">
        <v>120292189000</v>
      </c>
      <c r="BQ537" s="60">
        <v>8351093000</v>
      </c>
      <c r="BR537" s="60" t="s">
        <v>544</v>
      </c>
      <c r="BS537" s="60">
        <v>6448289000</v>
      </c>
      <c r="BT537" s="60" t="s">
        <v>544</v>
      </c>
      <c r="BU537" s="60">
        <v>4989293000</v>
      </c>
      <c r="BV537" s="60">
        <v>32536000</v>
      </c>
      <c r="BW537" s="60">
        <v>5509964000</v>
      </c>
      <c r="BX537" s="60">
        <v>15670063000</v>
      </c>
      <c r="BY537" s="60" t="s">
        <v>544</v>
      </c>
      <c r="BZ537" s="60">
        <v>2095000</v>
      </c>
      <c r="CA537" s="60" t="s">
        <v>544</v>
      </c>
      <c r="CB537" s="60" t="s">
        <v>1958</v>
      </c>
      <c r="CC537" s="60">
        <v>447488000</v>
      </c>
      <c r="CD537" s="60">
        <v>2447561000</v>
      </c>
      <c r="CE537" s="60">
        <v>3093519000</v>
      </c>
      <c r="CF537" s="60">
        <v>15211090000</v>
      </c>
      <c r="CG537" s="60">
        <v>1633088000</v>
      </c>
      <c r="CH537" s="60">
        <v>226128000</v>
      </c>
      <c r="CI537" s="60" t="s">
        <v>1185</v>
      </c>
      <c r="CJ537" s="60">
        <v>10.53</v>
      </c>
      <c r="CK537" s="60">
        <v>6622381000</v>
      </c>
      <c r="CL537" s="60" t="s">
        <v>544</v>
      </c>
      <c r="CM537" s="85">
        <v>110708</v>
      </c>
      <c r="CN537" s="60">
        <v>140622000</v>
      </c>
      <c r="CO537" s="60">
        <v>-3034561000</v>
      </c>
      <c r="CP537" s="60">
        <v>8382469000</v>
      </c>
      <c r="CQ537" s="60">
        <v>163689762000</v>
      </c>
      <c r="CR537" s="60" t="s">
        <v>544</v>
      </c>
      <c r="CS537" s="60">
        <v>140622000</v>
      </c>
      <c r="CT537" s="60">
        <v>2570512000</v>
      </c>
      <c r="CU537" s="60">
        <v>2155722000</v>
      </c>
      <c r="CV537" s="60">
        <v>3093519000</v>
      </c>
      <c r="CW537" s="60">
        <v>4726234000</v>
      </c>
      <c r="CX537" s="60">
        <v>5643930000</v>
      </c>
      <c r="CY537" s="60">
        <v>9.2799999999999994</v>
      </c>
      <c r="CZ537" s="60">
        <f t="shared" si="16"/>
        <v>1</v>
      </c>
      <c r="DA537" s="60" t="str">
        <f t="shared" si="17"/>
        <v>Y</v>
      </c>
    </row>
    <row r="538" spans="1:105">
      <c r="A538" s="13" t="s">
        <v>1185</v>
      </c>
      <c r="B538" s="13">
        <v>110708</v>
      </c>
      <c r="C538" s="13">
        <v>2023</v>
      </c>
      <c r="D538" s="13" t="s">
        <v>12</v>
      </c>
      <c r="E538" s="13" t="s">
        <v>13</v>
      </c>
      <c r="F538" s="84" t="s">
        <v>1804</v>
      </c>
      <c r="G538" s="60" t="s">
        <v>1840</v>
      </c>
      <c r="H538" s="60" t="s">
        <v>1827</v>
      </c>
      <c r="I538" s="60" t="s">
        <v>540</v>
      </c>
      <c r="J538" s="60" t="s">
        <v>1185</v>
      </c>
      <c r="K538" s="85">
        <v>110708</v>
      </c>
      <c r="L538" s="60">
        <v>214574000000</v>
      </c>
      <c r="M538" s="60">
        <v>214574000000</v>
      </c>
      <c r="N538" s="60">
        <v>1039000000</v>
      </c>
      <c r="O538" s="60">
        <v>565000000</v>
      </c>
      <c r="P538" s="60">
        <v>-0.28000000000000003</v>
      </c>
      <c r="Q538" s="60" t="s">
        <v>544</v>
      </c>
      <c r="R538" s="85">
        <v>18724</v>
      </c>
      <c r="S538" s="85" t="s">
        <v>544</v>
      </c>
      <c r="T538" s="60">
        <v>44862000000</v>
      </c>
      <c r="U538" s="60" t="s">
        <v>544</v>
      </c>
      <c r="V538" s="60">
        <v>14937000000</v>
      </c>
      <c r="W538" s="60" t="s">
        <v>1841</v>
      </c>
      <c r="X538" s="60">
        <v>5861000000</v>
      </c>
      <c r="Y538" s="60">
        <v>168912000000</v>
      </c>
      <c r="Z538" s="60">
        <v>13.66</v>
      </c>
      <c r="AA538" s="60">
        <v>5612000000</v>
      </c>
      <c r="AB538" s="60">
        <v>163223060000</v>
      </c>
      <c r="AC538" s="60">
        <v>214574000000</v>
      </c>
      <c r="AD538" s="60">
        <v>8.73</v>
      </c>
      <c r="AE538" s="60">
        <v>23595000000</v>
      </c>
      <c r="AF538" s="60">
        <v>12.44</v>
      </c>
      <c r="AG538" s="60" t="s">
        <v>1842</v>
      </c>
      <c r="AH538" s="60" t="s">
        <v>544</v>
      </c>
      <c r="AI538" s="60">
        <v>18916000000</v>
      </c>
      <c r="AJ538" s="60">
        <v>22018000000</v>
      </c>
      <c r="AK538" s="60">
        <v>2.92</v>
      </c>
      <c r="AL538" s="60">
        <v>175047000000</v>
      </c>
      <c r="AM538" s="60">
        <v>4003000000</v>
      </c>
      <c r="AN538" s="60">
        <v>3933000000</v>
      </c>
      <c r="AO538" s="60">
        <v>3142000000</v>
      </c>
      <c r="AP538" s="60">
        <v>17056000000</v>
      </c>
      <c r="AQ538" s="60">
        <v>214574000000</v>
      </c>
      <c r="AR538" s="60">
        <v>0.88</v>
      </c>
      <c r="AS538" s="60">
        <v>21543000000</v>
      </c>
      <c r="AT538" s="60">
        <v>51906000000</v>
      </c>
      <c r="AU538" s="85">
        <v>110708</v>
      </c>
      <c r="AV538" s="60" t="s">
        <v>544</v>
      </c>
      <c r="AW538" s="60" t="s">
        <v>544</v>
      </c>
      <c r="AX538" s="60">
        <v>29000000</v>
      </c>
      <c r="AY538" s="60">
        <v>45613000000</v>
      </c>
      <c r="AZ538" s="60">
        <v>51211000000</v>
      </c>
      <c r="BA538" s="60">
        <v>5156000000</v>
      </c>
      <c r="BB538" s="60" t="s">
        <v>1808</v>
      </c>
      <c r="BC538" s="60">
        <v>216609000000</v>
      </c>
      <c r="BD538" s="60">
        <v>2322000000</v>
      </c>
      <c r="BE538" s="60">
        <v>2582000000</v>
      </c>
      <c r="BF538" s="60" t="s">
        <v>544</v>
      </c>
      <c r="BG538" s="60">
        <v>1049000000</v>
      </c>
      <c r="BH538" s="60">
        <v>117612000000</v>
      </c>
      <c r="BI538" s="60">
        <v>2844129000</v>
      </c>
      <c r="BJ538" s="60">
        <v>14937000000</v>
      </c>
      <c r="BK538" s="60">
        <v>5207000000</v>
      </c>
      <c r="BL538" s="85" t="s">
        <v>544</v>
      </c>
      <c r="BM538" s="60" t="s">
        <v>544</v>
      </c>
      <c r="BN538" s="60">
        <v>2849000000</v>
      </c>
      <c r="BO538" s="60">
        <v>195069000000</v>
      </c>
      <c r="BP538" s="60">
        <v>115290000000</v>
      </c>
      <c r="BQ538" s="60">
        <v>22082000000</v>
      </c>
      <c r="BR538" s="60" t="s">
        <v>544</v>
      </c>
      <c r="BS538" s="60">
        <v>5592000000</v>
      </c>
      <c r="BT538" s="60" t="s">
        <v>544</v>
      </c>
      <c r="BU538" s="60">
        <v>7367000000</v>
      </c>
      <c r="BV538" s="60">
        <v>31000000</v>
      </c>
      <c r="BW538" s="60">
        <v>5156000000</v>
      </c>
      <c r="BX538" s="60">
        <v>16800000000</v>
      </c>
      <c r="BY538" s="60" t="s">
        <v>544</v>
      </c>
      <c r="BZ538" s="60">
        <v>-1000000</v>
      </c>
      <c r="CA538" s="60" t="s">
        <v>544</v>
      </c>
      <c r="CB538" s="60" t="s">
        <v>1958</v>
      </c>
      <c r="CC538" s="60">
        <v>2883000000</v>
      </c>
      <c r="CD538" s="60">
        <v>2523000000</v>
      </c>
      <c r="CE538" s="60">
        <v>2988000000</v>
      </c>
      <c r="CF538" s="60">
        <v>17056000000</v>
      </c>
      <c r="CG538" s="60">
        <v>2427000000</v>
      </c>
      <c r="CH538" s="60">
        <v>388000000</v>
      </c>
      <c r="CI538" s="60" t="s">
        <v>1185</v>
      </c>
      <c r="CJ538" s="60">
        <v>11.59</v>
      </c>
      <c r="CK538" s="60">
        <v>9794000000</v>
      </c>
      <c r="CL538" s="60" t="s">
        <v>544</v>
      </c>
      <c r="CM538" s="85">
        <v>110708</v>
      </c>
      <c r="CN538" s="60">
        <v>44000000</v>
      </c>
      <c r="CO538" s="60">
        <v>2844129000</v>
      </c>
      <c r="CP538" s="60">
        <v>8710000000</v>
      </c>
      <c r="CQ538" s="60">
        <v>168912000000</v>
      </c>
      <c r="CR538" s="60" t="s">
        <v>544</v>
      </c>
      <c r="CS538" s="60">
        <v>44000000</v>
      </c>
      <c r="CT538" s="60">
        <v>2710000000</v>
      </c>
      <c r="CU538" s="60">
        <v>2497000000</v>
      </c>
      <c r="CV538" s="60">
        <v>2988000000</v>
      </c>
      <c r="CW538" s="60">
        <v>5207000000</v>
      </c>
      <c r="CX538" s="60">
        <v>5861000000</v>
      </c>
      <c r="CY538" s="60">
        <v>10.29</v>
      </c>
      <c r="CZ538" s="60">
        <f t="shared" si="16"/>
        <v>1</v>
      </c>
      <c r="DA538" s="60" t="str">
        <f t="shared" si="17"/>
        <v>Y</v>
      </c>
    </row>
    <row r="539" spans="1:105">
      <c r="A539" s="13" t="s">
        <v>1186</v>
      </c>
      <c r="B539" s="13">
        <v>110709</v>
      </c>
      <c r="C539" s="13">
        <v>2022</v>
      </c>
      <c r="D539" s="13" t="s">
        <v>12</v>
      </c>
      <c r="E539" s="13" t="s">
        <v>13</v>
      </c>
      <c r="F539" s="84" t="s">
        <v>1812</v>
      </c>
      <c r="G539" s="60" t="s">
        <v>1840</v>
      </c>
      <c r="H539" s="60" t="s">
        <v>1827</v>
      </c>
      <c r="I539" s="60" t="s">
        <v>540</v>
      </c>
      <c r="J539" s="60" t="s">
        <v>1185</v>
      </c>
      <c r="K539" s="85">
        <v>110708</v>
      </c>
      <c r="L539" s="60">
        <v>206289179000</v>
      </c>
      <c r="M539" s="60">
        <v>206289179000</v>
      </c>
      <c r="N539" s="60">
        <v>1389730000</v>
      </c>
      <c r="O539" s="60">
        <v>528041000</v>
      </c>
      <c r="P539" s="60">
        <v>-0.38</v>
      </c>
      <c r="Q539" s="60" t="s">
        <v>544</v>
      </c>
      <c r="R539" s="85">
        <v>19297</v>
      </c>
      <c r="S539" s="85" t="s">
        <v>544</v>
      </c>
      <c r="T539" s="60">
        <v>48994119000</v>
      </c>
      <c r="U539" s="60" t="s">
        <v>544</v>
      </c>
      <c r="V539" s="60">
        <v>14196803000</v>
      </c>
      <c r="W539" s="60" t="s">
        <v>1841</v>
      </c>
      <c r="X539" s="60">
        <v>5943037000</v>
      </c>
      <c r="Y539" s="60">
        <v>169530550000</v>
      </c>
      <c r="Z539" s="60">
        <v>13.02</v>
      </c>
      <c r="AA539" s="60">
        <v>6003250000</v>
      </c>
      <c r="AB539" s="60">
        <v>167607818000</v>
      </c>
      <c r="AC539" s="60">
        <v>206289179000</v>
      </c>
      <c r="AD539" s="60">
        <v>9.23</v>
      </c>
      <c r="AE539" s="60">
        <v>23502022000</v>
      </c>
      <c r="AF539" s="60">
        <v>5.95</v>
      </c>
      <c r="AG539" s="60" t="s">
        <v>1842</v>
      </c>
      <c r="AH539" s="60" t="s">
        <v>544</v>
      </c>
      <c r="AI539" s="60">
        <v>18952302000</v>
      </c>
      <c r="AJ539" s="60">
        <v>23338661000</v>
      </c>
      <c r="AK539" s="60">
        <v>3.12</v>
      </c>
      <c r="AL539" s="60">
        <v>176101969000</v>
      </c>
      <c r="AM539" s="60">
        <v>3218026000</v>
      </c>
      <c r="AN539" s="60">
        <v>674685000</v>
      </c>
      <c r="AO539" s="60">
        <v>3448624000</v>
      </c>
      <c r="AP539" s="60">
        <v>19481117000</v>
      </c>
      <c r="AQ539" s="60">
        <v>206289179000</v>
      </c>
      <c r="AR539" s="60">
        <v>1.1299999999999999</v>
      </c>
      <c r="AS539" s="60">
        <v>24586536000</v>
      </c>
      <c r="AT539" s="60">
        <v>55927370000</v>
      </c>
      <c r="AU539" s="85">
        <v>110709</v>
      </c>
      <c r="AV539" s="60" t="s">
        <v>544</v>
      </c>
      <c r="AW539" s="60" t="s">
        <v>544</v>
      </c>
      <c r="AX539" s="60">
        <v>19736000</v>
      </c>
      <c r="AY539" s="60">
        <v>46840683000</v>
      </c>
      <c r="AZ539" s="60">
        <v>51254026000</v>
      </c>
      <c r="BA539" s="60">
        <v>5521342000</v>
      </c>
      <c r="BB539" s="60" t="s">
        <v>1808</v>
      </c>
      <c r="BC539" s="60">
        <v>205389443000</v>
      </c>
      <c r="BD539" s="60">
        <v>2194009000</v>
      </c>
      <c r="BE539" s="60">
        <v>2704309000</v>
      </c>
      <c r="BF539" s="60" t="s">
        <v>544</v>
      </c>
      <c r="BG539" s="60">
        <v>728818000</v>
      </c>
      <c r="BH539" s="60">
        <v>122486198000</v>
      </c>
      <c r="BI539" s="60">
        <v>-2809751000</v>
      </c>
      <c r="BJ539" s="60">
        <v>14196803000</v>
      </c>
      <c r="BK539" s="60">
        <v>4711250000</v>
      </c>
      <c r="BL539" s="85" t="s">
        <v>544</v>
      </c>
      <c r="BM539" s="60" t="s">
        <v>544</v>
      </c>
      <c r="BN539" s="60">
        <v>2748259000</v>
      </c>
      <c r="BO539" s="60">
        <v>186033316000</v>
      </c>
      <c r="BP539" s="60">
        <v>120292189000</v>
      </c>
      <c r="BQ539" s="60">
        <v>8213975000</v>
      </c>
      <c r="BR539" s="60" t="s">
        <v>544</v>
      </c>
      <c r="BS539" s="60">
        <v>6052395000</v>
      </c>
      <c r="BT539" s="60" t="s">
        <v>544</v>
      </c>
      <c r="BU539" s="60">
        <v>4989918000</v>
      </c>
      <c r="BV539" s="60">
        <v>32536000</v>
      </c>
      <c r="BW539" s="60">
        <v>5521342000</v>
      </c>
      <c r="BX539" s="60">
        <v>18952302000</v>
      </c>
      <c r="BY539" s="60" t="s">
        <v>544</v>
      </c>
      <c r="BZ539" s="60">
        <v>2095000</v>
      </c>
      <c r="CA539" s="60" t="s">
        <v>544</v>
      </c>
      <c r="CB539" s="60" t="s">
        <v>1958</v>
      </c>
      <c r="CC539" s="60">
        <v>450459000</v>
      </c>
      <c r="CD539" s="60">
        <v>2444507000</v>
      </c>
      <c r="CE539" s="60">
        <v>3417133000</v>
      </c>
      <c r="CF539" s="60">
        <v>19481117000</v>
      </c>
      <c r="CG539" s="60">
        <v>1627804000</v>
      </c>
      <c r="CH539" s="60">
        <v>226323000</v>
      </c>
      <c r="CI539" s="60" t="s">
        <v>1185</v>
      </c>
      <c r="CJ539" s="60">
        <v>11.31</v>
      </c>
      <c r="CK539" s="60">
        <v>6617722000</v>
      </c>
      <c r="CL539" s="60" t="s">
        <v>544</v>
      </c>
      <c r="CM539" s="85">
        <v>110708</v>
      </c>
      <c r="CN539" s="60">
        <v>189484000</v>
      </c>
      <c r="CO539" s="60">
        <v>-2809751000</v>
      </c>
      <c r="CP539" s="60">
        <v>8691296000</v>
      </c>
      <c r="CQ539" s="60">
        <v>169530550000</v>
      </c>
      <c r="CR539" s="60" t="s">
        <v>544</v>
      </c>
      <c r="CS539" s="60">
        <v>189484000</v>
      </c>
      <c r="CT539" s="60">
        <v>2572940000</v>
      </c>
      <c r="CU539" s="60">
        <v>2138310000</v>
      </c>
      <c r="CV539" s="60">
        <v>3417133000</v>
      </c>
      <c r="CW539" s="60">
        <v>4711250000</v>
      </c>
      <c r="CX539" s="60">
        <v>5943037000</v>
      </c>
      <c r="CY539" s="60">
        <v>11.31</v>
      </c>
      <c r="CZ539" s="60">
        <f t="shared" si="16"/>
        <v>1</v>
      </c>
      <c r="DA539" s="60" t="str">
        <f t="shared" si="17"/>
        <v>N: parent data from row 537</v>
      </c>
    </row>
    <row r="540" spans="1:105">
      <c r="A540" s="13" t="s">
        <v>1186</v>
      </c>
      <c r="B540" s="13">
        <v>110709</v>
      </c>
      <c r="C540" s="13">
        <v>2023</v>
      </c>
      <c r="D540" s="13" t="s">
        <v>12</v>
      </c>
      <c r="E540" s="13" t="s">
        <v>13</v>
      </c>
      <c r="F540" s="84" t="s">
        <v>1804</v>
      </c>
      <c r="G540" s="60" t="s">
        <v>1840</v>
      </c>
      <c r="H540" s="60" t="s">
        <v>1827</v>
      </c>
      <c r="I540" s="60" t="s">
        <v>540</v>
      </c>
      <c r="J540" s="60" t="s">
        <v>1185</v>
      </c>
      <c r="K540" s="85">
        <v>110708</v>
      </c>
      <c r="L540" s="60">
        <v>213768000000</v>
      </c>
      <c r="M540" s="60">
        <v>213768000000</v>
      </c>
      <c r="N540" s="60">
        <v>1039000000</v>
      </c>
      <c r="O540" s="60">
        <v>565000000</v>
      </c>
      <c r="P540" s="60">
        <v>-0.34</v>
      </c>
      <c r="Q540" s="60" t="s">
        <v>544</v>
      </c>
      <c r="R540" s="85">
        <v>18703</v>
      </c>
      <c r="S540" s="85" t="s">
        <v>544</v>
      </c>
      <c r="T540" s="60">
        <v>44862000000</v>
      </c>
      <c r="U540" s="60" t="s">
        <v>544</v>
      </c>
      <c r="V540" s="60">
        <v>14937000000</v>
      </c>
      <c r="W540" s="60" t="s">
        <v>1841</v>
      </c>
      <c r="X540" s="60">
        <v>6328000000</v>
      </c>
      <c r="Y540" s="60">
        <v>175810000000</v>
      </c>
      <c r="Z540" s="60">
        <v>13.63</v>
      </c>
      <c r="AA540" s="60">
        <v>5326000000</v>
      </c>
      <c r="AB540" s="60">
        <v>162165560000</v>
      </c>
      <c r="AC540" s="60">
        <v>213768000000</v>
      </c>
      <c r="AD540" s="60">
        <v>9.3800000000000008</v>
      </c>
      <c r="AE540" s="60">
        <v>23595000000</v>
      </c>
      <c r="AF540" s="60">
        <v>12.46</v>
      </c>
      <c r="AG540" s="60" t="s">
        <v>1842</v>
      </c>
      <c r="AH540" s="60" t="s">
        <v>544</v>
      </c>
      <c r="AI540" s="60">
        <v>20147000000</v>
      </c>
      <c r="AJ540" s="60">
        <v>22018000000</v>
      </c>
      <c r="AK540" s="60">
        <v>3.16</v>
      </c>
      <c r="AL540" s="60">
        <v>181659000000</v>
      </c>
      <c r="AM540" s="60">
        <v>3442000000</v>
      </c>
      <c r="AN540" s="60">
        <v>3461000000</v>
      </c>
      <c r="AO540" s="60">
        <v>3102000000</v>
      </c>
      <c r="AP540" s="60">
        <v>21191000000</v>
      </c>
      <c r="AQ540" s="60">
        <v>213768000000</v>
      </c>
      <c r="AR540" s="60">
        <v>0.88</v>
      </c>
      <c r="AS540" s="60">
        <v>25674000000</v>
      </c>
      <c r="AT540" s="60">
        <v>51905000000</v>
      </c>
      <c r="AU540" s="85">
        <v>110709</v>
      </c>
      <c r="AV540" s="60" t="s">
        <v>544</v>
      </c>
      <c r="AW540" s="60" t="s">
        <v>544</v>
      </c>
      <c r="AX540" s="60">
        <v>29000000</v>
      </c>
      <c r="AY540" s="60">
        <v>45613000000</v>
      </c>
      <c r="AZ540" s="60">
        <v>51165000000</v>
      </c>
      <c r="BA540" s="60">
        <v>5157000000</v>
      </c>
      <c r="BB540" s="60" t="s">
        <v>1808</v>
      </c>
      <c r="BC540" s="60">
        <v>214891000000</v>
      </c>
      <c r="BD540" s="60">
        <v>2322000000</v>
      </c>
      <c r="BE540" s="60">
        <v>2582000000</v>
      </c>
      <c r="BF540" s="60" t="s">
        <v>544</v>
      </c>
      <c r="BG540" s="60">
        <v>449000000</v>
      </c>
      <c r="BH540" s="60">
        <v>117612000000</v>
      </c>
      <c r="BI540" s="60">
        <v>3181129000</v>
      </c>
      <c r="BJ540" s="60">
        <v>14937000000</v>
      </c>
      <c r="BK540" s="60">
        <v>5175000000</v>
      </c>
      <c r="BL540" s="85" t="s">
        <v>544</v>
      </c>
      <c r="BM540" s="60" t="s">
        <v>544</v>
      </c>
      <c r="BN540" s="60">
        <v>2814000000</v>
      </c>
      <c r="BO540" s="60">
        <v>194703000000</v>
      </c>
      <c r="BP540" s="60">
        <v>115290000000</v>
      </c>
      <c r="BQ540" s="60">
        <v>22081000000</v>
      </c>
      <c r="BR540" s="60" t="s">
        <v>544</v>
      </c>
      <c r="BS540" s="60">
        <v>5296000000</v>
      </c>
      <c r="BT540" s="60" t="s">
        <v>544</v>
      </c>
      <c r="BU540" s="60">
        <v>7367000000</v>
      </c>
      <c r="BV540" s="60">
        <v>31000000</v>
      </c>
      <c r="BW540" s="60">
        <v>5157000000</v>
      </c>
      <c r="BX540" s="60">
        <v>20147000000</v>
      </c>
      <c r="BY540" s="60" t="s">
        <v>544</v>
      </c>
      <c r="BZ540" s="60">
        <v>-1000000</v>
      </c>
      <c r="CA540" s="60" t="s">
        <v>544</v>
      </c>
      <c r="CB540" s="60" t="s">
        <v>1958</v>
      </c>
      <c r="CC540" s="60">
        <v>2886000000</v>
      </c>
      <c r="CD540" s="60">
        <v>2520000000</v>
      </c>
      <c r="CE540" s="60">
        <v>3452000000</v>
      </c>
      <c r="CF540" s="60">
        <v>21191000000</v>
      </c>
      <c r="CG540" s="60">
        <v>2422000000</v>
      </c>
      <c r="CH540" s="60">
        <v>388000000</v>
      </c>
      <c r="CI540" s="60" t="s">
        <v>1185</v>
      </c>
      <c r="CJ540" s="60">
        <v>12.42</v>
      </c>
      <c r="CK540" s="60">
        <v>9789000000</v>
      </c>
      <c r="CL540" s="60" t="s">
        <v>544</v>
      </c>
      <c r="CM540" s="85">
        <v>110708</v>
      </c>
      <c r="CN540" s="60">
        <v>53000000</v>
      </c>
      <c r="CO540" s="60">
        <v>3181129000</v>
      </c>
      <c r="CP540" s="60">
        <v>9142000000</v>
      </c>
      <c r="CQ540" s="60">
        <v>175810000000</v>
      </c>
      <c r="CR540" s="60" t="s">
        <v>544</v>
      </c>
      <c r="CS540" s="60">
        <v>53000000</v>
      </c>
      <c r="CT540" s="60">
        <v>2696000000</v>
      </c>
      <c r="CU540" s="60">
        <v>2479000000</v>
      </c>
      <c r="CV540" s="60">
        <v>3452000000</v>
      </c>
      <c r="CW540" s="60">
        <v>5175000000</v>
      </c>
      <c r="CX540" s="60">
        <v>6328000000</v>
      </c>
      <c r="CY540" s="60">
        <v>12.42</v>
      </c>
      <c r="CZ540" s="60">
        <f t="shared" si="16"/>
        <v>1</v>
      </c>
      <c r="DA540" s="60" t="str">
        <f t="shared" si="17"/>
        <v>N: parent data from row 537</v>
      </c>
    </row>
    <row r="541" spans="1:105">
      <c r="A541" s="13" t="s">
        <v>1187</v>
      </c>
      <c r="B541" s="13">
        <v>112439</v>
      </c>
      <c r="C541" s="13">
        <v>2022</v>
      </c>
      <c r="D541" s="13" t="s">
        <v>12</v>
      </c>
      <c r="E541" s="13" t="s">
        <v>507</v>
      </c>
      <c r="F541" s="84" t="s">
        <v>1812</v>
      </c>
      <c r="G541" s="60" t="s">
        <v>1834</v>
      </c>
      <c r="H541" s="60" t="s">
        <v>1827</v>
      </c>
      <c r="I541" s="60" t="s">
        <v>1835</v>
      </c>
      <c r="J541" s="60" t="s">
        <v>1187</v>
      </c>
      <c r="K541" s="85">
        <v>112439</v>
      </c>
      <c r="L541" s="60">
        <v>7422964014000</v>
      </c>
      <c r="M541" s="60">
        <v>1543171865.5999999</v>
      </c>
      <c r="N541" s="60">
        <v>6842.3</v>
      </c>
      <c r="O541" s="60">
        <v>9450489.1999999993</v>
      </c>
      <c r="P541" s="60">
        <v>-2.0699999999999998</v>
      </c>
      <c r="Q541" s="60" t="s">
        <v>544</v>
      </c>
      <c r="R541" s="85" t="s">
        <v>544</v>
      </c>
      <c r="S541" s="85" t="s">
        <v>544</v>
      </c>
      <c r="T541" s="60" t="s">
        <v>544</v>
      </c>
      <c r="U541" s="60" t="s">
        <v>544</v>
      </c>
      <c r="V541" s="60" t="s">
        <v>544</v>
      </c>
      <c r="W541" s="60" t="s">
        <v>1836</v>
      </c>
      <c r="X541" s="60">
        <v>64680571.100000001</v>
      </c>
      <c r="Y541" s="60">
        <v>207096110.90000001</v>
      </c>
      <c r="Z541" s="60">
        <v>12.03</v>
      </c>
      <c r="AA541" s="60" t="s">
        <v>544</v>
      </c>
      <c r="AB541" s="60">
        <v>1559524361.0999999</v>
      </c>
      <c r="AC541" s="60">
        <v>1543171865.5999999</v>
      </c>
      <c r="AD541" s="60">
        <v>16.61</v>
      </c>
      <c r="AE541" s="60">
        <v>3658.1</v>
      </c>
      <c r="AF541" s="60">
        <v>22.62</v>
      </c>
      <c r="AG541" s="60" t="s">
        <v>1837</v>
      </c>
      <c r="AH541" s="60" t="s">
        <v>544</v>
      </c>
      <c r="AI541" s="60" t="s">
        <v>544</v>
      </c>
      <c r="AJ541" s="60">
        <v>3184.1</v>
      </c>
      <c r="AK541" s="60">
        <v>5.2</v>
      </c>
      <c r="AL541" s="60">
        <v>375137256.39999998</v>
      </c>
      <c r="AM541" s="60">
        <v>28404287.699999999</v>
      </c>
      <c r="AN541" s="60">
        <v>106637682.90000001</v>
      </c>
      <c r="AO541" s="60">
        <v>156473929.59999999</v>
      </c>
      <c r="AP541" s="60">
        <v>394209350.69999999</v>
      </c>
      <c r="AQ541" s="60">
        <v>1543171865.5999999</v>
      </c>
      <c r="AR541" s="60">
        <v>0</v>
      </c>
      <c r="AS541" s="60">
        <v>386281967.30000001</v>
      </c>
      <c r="AT541" s="60">
        <v>1168251932.3</v>
      </c>
      <c r="AU541" s="85">
        <v>112439</v>
      </c>
      <c r="AV541" s="60" t="s">
        <v>544</v>
      </c>
      <c r="AW541" s="60" t="s">
        <v>544</v>
      </c>
      <c r="AX541" s="60" t="s">
        <v>544</v>
      </c>
      <c r="AY541" s="60" t="s">
        <v>544</v>
      </c>
      <c r="AZ541" s="60">
        <v>202983836.30000001</v>
      </c>
      <c r="BA541" s="60" t="s">
        <v>544</v>
      </c>
      <c r="BB541" s="60" t="s">
        <v>1808</v>
      </c>
      <c r="BC541" s="60" t="s">
        <v>544</v>
      </c>
      <c r="BD541" s="60">
        <v>36562431.200000003</v>
      </c>
      <c r="BE541" s="60" t="s">
        <v>544</v>
      </c>
      <c r="BF541" s="60">
        <v>4217540.3</v>
      </c>
      <c r="BG541" s="60">
        <v>28981945.899999999</v>
      </c>
      <c r="BH541" s="60">
        <v>1168258774.4000001</v>
      </c>
      <c r="BI541" s="60">
        <v>36693653.600000001</v>
      </c>
      <c r="BJ541" s="60" t="s">
        <v>544</v>
      </c>
      <c r="BK541" s="60">
        <v>30510914.199999999</v>
      </c>
      <c r="BL541" s="85" t="s">
        <v>2491</v>
      </c>
      <c r="BM541" s="60" t="s">
        <v>2492</v>
      </c>
      <c r="BN541" s="60">
        <v>48844073.399999999</v>
      </c>
      <c r="BO541" s="60">
        <v>1339554643.7</v>
      </c>
      <c r="BP541" s="60">
        <v>1131696343.2</v>
      </c>
      <c r="BQ541" s="60" t="s">
        <v>544</v>
      </c>
      <c r="BR541" s="60" t="s">
        <v>544</v>
      </c>
      <c r="BS541" s="60">
        <v>39472587</v>
      </c>
      <c r="BT541" s="60">
        <v>144931247.5</v>
      </c>
      <c r="BU541" s="60">
        <v>160650893.69999999</v>
      </c>
      <c r="BV541" s="60" t="s">
        <v>544</v>
      </c>
      <c r="BW541" s="60" t="s">
        <v>544</v>
      </c>
      <c r="BX541" s="60">
        <v>386083864.19999999</v>
      </c>
      <c r="BY541" s="60" t="s">
        <v>544</v>
      </c>
      <c r="BZ541" s="60">
        <v>1919456.7</v>
      </c>
      <c r="CA541" s="60" t="s">
        <v>544</v>
      </c>
      <c r="CB541" s="60" t="s">
        <v>1917</v>
      </c>
      <c r="CC541" s="60">
        <v>15447427.5</v>
      </c>
      <c r="CD541" s="60">
        <v>7466797.9000000004</v>
      </c>
      <c r="CE541" s="60">
        <v>73333609.299999997</v>
      </c>
      <c r="CF541" s="60">
        <v>394209350.69999999</v>
      </c>
      <c r="CG541" s="60">
        <v>10664256.800000001</v>
      </c>
      <c r="CH541" s="60" t="s">
        <v>544</v>
      </c>
      <c r="CI541" s="60" t="s">
        <v>1187</v>
      </c>
      <c r="CJ541" s="60" t="s">
        <v>544</v>
      </c>
      <c r="CK541" s="60">
        <v>171318254.09999999</v>
      </c>
      <c r="CL541" s="60" t="s">
        <v>544</v>
      </c>
      <c r="CM541" s="85">
        <v>112439</v>
      </c>
      <c r="CN541" s="60">
        <v>15463642.9</v>
      </c>
      <c r="CO541" s="60">
        <v>36693653.600000001</v>
      </c>
      <c r="CP541" s="60">
        <v>113524644.5</v>
      </c>
      <c r="CQ541" s="60">
        <v>207096110.90000001</v>
      </c>
      <c r="CR541" s="60">
        <v>3103.6</v>
      </c>
      <c r="CS541" s="60">
        <v>15463642.9</v>
      </c>
      <c r="CT541" s="60">
        <v>8427548.5999999996</v>
      </c>
      <c r="CU541" s="60">
        <v>22083365.699999999</v>
      </c>
      <c r="CV541" s="60">
        <v>73333609.299999997</v>
      </c>
      <c r="CW541" s="60">
        <v>30510914.199999999</v>
      </c>
      <c r="CX541" s="60">
        <v>64680571.100000001</v>
      </c>
      <c r="CY541" s="60">
        <v>24.76</v>
      </c>
      <c r="CZ541" s="60">
        <f t="shared" si="16"/>
        <v>4810.1991615262377</v>
      </c>
      <c r="DA541" s="60" t="str">
        <f t="shared" si="17"/>
        <v>Y</v>
      </c>
    </row>
    <row r="542" spans="1:105">
      <c r="A542" s="13" t="s">
        <v>1187</v>
      </c>
      <c r="B542" s="13">
        <v>112439</v>
      </c>
      <c r="C542" s="13">
        <v>2023</v>
      </c>
      <c r="D542" s="13" t="s">
        <v>12</v>
      </c>
      <c r="E542" s="13" t="s">
        <v>507</v>
      </c>
      <c r="F542" s="84" t="s">
        <v>1804</v>
      </c>
      <c r="G542" s="60" t="s">
        <v>1834</v>
      </c>
      <c r="H542" s="60" t="s">
        <v>1827</v>
      </c>
      <c r="I542" s="60" t="s">
        <v>1835</v>
      </c>
      <c r="J542" s="60" t="s">
        <v>1187</v>
      </c>
      <c r="K542" s="85">
        <v>112439</v>
      </c>
      <c r="L542" s="60">
        <v>7330709244000</v>
      </c>
      <c r="M542" s="60">
        <v>1918004567.4000001</v>
      </c>
      <c r="N542" s="60">
        <v>8611.2999999999993</v>
      </c>
      <c r="O542" s="60">
        <v>397925.2</v>
      </c>
      <c r="P542" s="60">
        <v>-2.63</v>
      </c>
      <c r="Q542" s="60" t="s">
        <v>544</v>
      </c>
      <c r="R542" s="85" t="s">
        <v>544</v>
      </c>
      <c r="S542" s="85" t="s">
        <v>544</v>
      </c>
      <c r="T542" s="60" t="s">
        <v>544</v>
      </c>
      <c r="U542" s="60" t="s">
        <v>544</v>
      </c>
      <c r="V542" s="60" t="s">
        <v>544</v>
      </c>
      <c r="W542" s="60" t="s">
        <v>1836</v>
      </c>
      <c r="X542" s="60">
        <v>79655604.599999994</v>
      </c>
      <c r="Y542" s="60">
        <v>288533191.60000002</v>
      </c>
      <c r="Z542" s="60">
        <v>14.8</v>
      </c>
      <c r="AA542" s="60" t="s">
        <v>544</v>
      </c>
      <c r="AB542" s="60">
        <v>2436501396.1999998</v>
      </c>
      <c r="AC542" s="60">
        <v>1918004567.4000001</v>
      </c>
      <c r="AD542" s="60">
        <v>16.91</v>
      </c>
      <c r="AE542" s="60">
        <v>4603.8</v>
      </c>
      <c r="AF542" s="60">
        <v>22.84</v>
      </c>
      <c r="AG542" s="60" t="s">
        <v>1837</v>
      </c>
      <c r="AH542" s="60" t="s">
        <v>544</v>
      </c>
      <c r="AI542" s="60" t="s">
        <v>544</v>
      </c>
      <c r="AJ542" s="60">
        <v>4007.3</v>
      </c>
      <c r="AK542" s="60">
        <v>4.5599999999999996</v>
      </c>
      <c r="AL542" s="60">
        <v>441227698.5</v>
      </c>
      <c r="AM542" s="60">
        <v>38436112.600000001</v>
      </c>
      <c r="AN542" s="60">
        <v>206983531.09999999</v>
      </c>
      <c r="AO542" s="60">
        <v>106467405.8</v>
      </c>
      <c r="AP542" s="60">
        <v>530371528.19999999</v>
      </c>
      <c r="AQ542" s="60">
        <v>1918004567.4000001</v>
      </c>
      <c r="AR542" s="60">
        <v>0</v>
      </c>
      <c r="AS542" s="60">
        <v>520167554.69999999</v>
      </c>
      <c r="AT542" s="60">
        <v>1457529714.9000001</v>
      </c>
      <c r="AU542" s="85">
        <v>112439</v>
      </c>
      <c r="AV542" s="60" t="s">
        <v>544</v>
      </c>
      <c r="AW542" s="60" t="s">
        <v>544</v>
      </c>
      <c r="AX542" s="60" t="s">
        <v>544</v>
      </c>
      <c r="AY542" s="60" t="s">
        <v>544</v>
      </c>
      <c r="AZ542" s="60">
        <v>328475801.80000001</v>
      </c>
      <c r="BA542" s="60" t="s">
        <v>544</v>
      </c>
      <c r="BB542" s="60" t="s">
        <v>1808</v>
      </c>
      <c r="BC542" s="60" t="s">
        <v>544</v>
      </c>
      <c r="BD542" s="60">
        <v>46590925.5</v>
      </c>
      <c r="BE542" s="60" t="s">
        <v>544</v>
      </c>
      <c r="BF542" s="60">
        <v>21781612.300000001</v>
      </c>
      <c r="BG542" s="60">
        <v>32741861.300000001</v>
      </c>
      <c r="BH542" s="60">
        <v>1457538326</v>
      </c>
      <c r="BI542" s="60">
        <v>74734169.700000003</v>
      </c>
      <c r="BJ542" s="60" t="s">
        <v>544</v>
      </c>
      <c r="BK542" s="60">
        <v>40221391</v>
      </c>
      <c r="BL542" s="85" t="s">
        <v>2491</v>
      </c>
      <c r="BM542" s="60" t="s">
        <v>2492</v>
      </c>
      <c r="BN542" s="60">
        <v>86297027.5</v>
      </c>
      <c r="BO542" s="60">
        <v>1761582275.5999999</v>
      </c>
      <c r="BP542" s="60">
        <v>1410947400.5</v>
      </c>
      <c r="BQ542" s="60" t="s">
        <v>544</v>
      </c>
      <c r="BR542" s="60" t="s">
        <v>544</v>
      </c>
      <c r="BS542" s="60">
        <v>40091696.700000003</v>
      </c>
      <c r="BT542" s="60">
        <v>152694506.90000001</v>
      </c>
      <c r="BU542" s="60">
        <v>265519798.40000001</v>
      </c>
      <c r="BV542" s="60" t="s">
        <v>544</v>
      </c>
      <c r="BW542" s="60" t="s">
        <v>544</v>
      </c>
      <c r="BX542" s="60">
        <v>519958033.89999998</v>
      </c>
      <c r="BY542" s="60" t="s">
        <v>544</v>
      </c>
      <c r="BZ542" s="60">
        <v>2890833</v>
      </c>
      <c r="CA542" s="60" t="s">
        <v>544</v>
      </c>
      <c r="CB542" s="60" t="s">
        <v>1917</v>
      </c>
      <c r="CC542" s="60">
        <v>44219776.5</v>
      </c>
      <c r="CD542" s="60">
        <v>9639762.8000000007</v>
      </c>
      <c r="CE542" s="60">
        <v>125225449</v>
      </c>
      <c r="CF542" s="60">
        <v>530371528.19999999</v>
      </c>
      <c r="CG542" s="60">
        <v>21117095.899999999</v>
      </c>
      <c r="CH542" s="60" t="s">
        <v>544</v>
      </c>
      <c r="CI542" s="60" t="s">
        <v>1187</v>
      </c>
      <c r="CJ542" s="60" t="s">
        <v>544</v>
      </c>
      <c r="CK542" s="60">
        <v>286639135.80000001</v>
      </c>
      <c r="CL542" s="60" t="s">
        <v>544</v>
      </c>
      <c r="CM542" s="85">
        <v>112439</v>
      </c>
      <c r="CN542" s="60">
        <v>46786822.200000003</v>
      </c>
      <c r="CO542" s="60">
        <v>74734169.700000003</v>
      </c>
      <c r="CP542" s="60">
        <v>165952632.19999999</v>
      </c>
      <c r="CQ542" s="60">
        <v>288533191.60000002</v>
      </c>
      <c r="CR542" s="60">
        <v>2241.5</v>
      </c>
      <c r="CS542" s="60">
        <v>46786822.200000003</v>
      </c>
      <c r="CT542" s="60">
        <v>12777591</v>
      </c>
      <c r="CU542" s="60">
        <v>27443800</v>
      </c>
      <c r="CV542" s="60">
        <v>125225449</v>
      </c>
      <c r="CW542" s="60">
        <v>40221391</v>
      </c>
      <c r="CX542" s="60">
        <v>79655604.599999994</v>
      </c>
      <c r="CY542" s="60">
        <v>21.34</v>
      </c>
      <c r="CZ542" s="60">
        <f t="shared" si="16"/>
        <v>3822.0499411726269</v>
      </c>
      <c r="DA542" s="60" t="str">
        <f t="shared" si="17"/>
        <v>Y</v>
      </c>
    </row>
    <row r="543" spans="1:105">
      <c r="A543" s="13" t="s">
        <v>1188</v>
      </c>
      <c r="B543" s="13">
        <v>1175310</v>
      </c>
      <c r="C543" s="13">
        <v>2022</v>
      </c>
      <c r="D543" s="13" t="s">
        <v>12</v>
      </c>
      <c r="E543" s="13" t="s">
        <v>507</v>
      </c>
      <c r="F543" s="84" t="s">
        <v>1812</v>
      </c>
      <c r="G543" s="60" t="s">
        <v>1834</v>
      </c>
      <c r="H543" s="60" t="s">
        <v>545</v>
      </c>
      <c r="I543" s="60" t="s">
        <v>1835</v>
      </c>
      <c r="J543" s="60" t="s">
        <v>2493</v>
      </c>
      <c r="K543" s="85">
        <v>1581018</v>
      </c>
      <c r="L543" s="60">
        <v>13409822503000</v>
      </c>
      <c r="M543" s="60">
        <v>2787789455.9000001</v>
      </c>
      <c r="N543" s="60">
        <v>3420704.9</v>
      </c>
      <c r="O543" s="60">
        <v>3137832.7</v>
      </c>
      <c r="P543" s="60">
        <v>-0.41</v>
      </c>
      <c r="Q543" s="60" t="s">
        <v>544</v>
      </c>
      <c r="R543" s="85" t="s">
        <v>544</v>
      </c>
      <c r="S543" s="85" t="s">
        <v>544</v>
      </c>
      <c r="T543" s="60" t="s">
        <v>544</v>
      </c>
      <c r="U543" s="60" t="s">
        <v>544</v>
      </c>
      <c r="V543" s="60" t="s">
        <v>544</v>
      </c>
      <c r="W543" s="60" t="s">
        <v>1836</v>
      </c>
      <c r="X543" s="60">
        <v>76240686</v>
      </c>
      <c r="Y543" s="60">
        <v>1437797223.7</v>
      </c>
      <c r="Z543" s="60">
        <v>6.45</v>
      </c>
      <c r="AA543" s="60" t="s">
        <v>544</v>
      </c>
      <c r="AB543" s="60">
        <v>982793742.29999995</v>
      </c>
      <c r="AC543" s="60">
        <v>2787789455.9000001</v>
      </c>
      <c r="AD543" s="60">
        <v>6.89</v>
      </c>
      <c r="AE543" s="60">
        <v>148260.79999999999</v>
      </c>
      <c r="AF543" s="60">
        <v>10.24</v>
      </c>
      <c r="AG543" s="60" t="s">
        <v>1837</v>
      </c>
      <c r="AH543" s="60">
        <v>20.8</v>
      </c>
      <c r="AI543" s="60" t="s">
        <v>544</v>
      </c>
      <c r="AJ543" s="60">
        <v>4304069.8</v>
      </c>
      <c r="AK543" s="60">
        <v>3.3</v>
      </c>
      <c r="AL543" s="60">
        <v>2093596227.0999999</v>
      </c>
      <c r="AM543" s="60">
        <v>82216080.400000006</v>
      </c>
      <c r="AN543" s="60">
        <v>163037933.69999999</v>
      </c>
      <c r="AO543" s="60">
        <v>212029278.19999999</v>
      </c>
      <c r="AP543" s="60">
        <v>287647943.39999998</v>
      </c>
      <c r="AQ543" s="60">
        <v>2787789455.9000001</v>
      </c>
      <c r="AR543" s="60">
        <v>0.15</v>
      </c>
      <c r="AS543" s="60">
        <v>279305773</v>
      </c>
      <c r="AT543" s="60">
        <v>2292998711.8000002</v>
      </c>
      <c r="AU543" s="85">
        <v>1175310</v>
      </c>
      <c r="AV543" s="60" t="s">
        <v>544</v>
      </c>
      <c r="AW543" s="60" t="s">
        <v>544</v>
      </c>
      <c r="AX543" s="60" t="s">
        <v>544</v>
      </c>
      <c r="AY543" s="60" t="s">
        <v>544</v>
      </c>
      <c r="AZ543" s="60">
        <v>138347246.30000001</v>
      </c>
      <c r="BA543" s="60">
        <v>11083203</v>
      </c>
      <c r="BB543" s="60" t="s">
        <v>1808</v>
      </c>
      <c r="BC543" s="60" t="s">
        <v>544</v>
      </c>
      <c r="BD543" s="60">
        <v>13500078.4</v>
      </c>
      <c r="BE543" s="60" t="s">
        <v>544</v>
      </c>
      <c r="BF543" s="60" t="s">
        <v>544</v>
      </c>
      <c r="BG543" s="60">
        <v>12530776.199999999</v>
      </c>
      <c r="BH543" s="60">
        <v>2308534245.5</v>
      </c>
      <c r="BI543" s="60">
        <v>5055950.5</v>
      </c>
      <c r="BJ543" s="60" t="s">
        <v>544</v>
      </c>
      <c r="BK543" s="60">
        <v>48822084.899999999</v>
      </c>
      <c r="BL543" s="85" t="s">
        <v>2494</v>
      </c>
      <c r="BM543" s="60" t="s">
        <v>2495</v>
      </c>
      <c r="BN543" s="60">
        <v>4177128.5</v>
      </c>
      <c r="BO543" s="60">
        <v>2449823508</v>
      </c>
      <c r="BP543" s="60">
        <v>2295034167.0999999</v>
      </c>
      <c r="BQ543" s="60">
        <v>2827325.8</v>
      </c>
      <c r="BR543" s="60" t="s">
        <v>544</v>
      </c>
      <c r="BS543" s="60">
        <v>50752202.899999999</v>
      </c>
      <c r="BT543" s="60">
        <v>655799003.29999995</v>
      </c>
      <c r="BU543" s="60">
        <v>224554001.09999999</v>
      </c>
      <c r="BV543" s="60" t="s">
        <v>544</v>
      </c>
      <c r="BW543" s="60" t="s">
        <v>544</v>
      </c>
      <c r="BX543" s="60">
        <v>214543236.19999999</v>
      </c>
      <c r="BY543" s="60" t="s">
        <v>544</v>
      </c>
      <c r="BZ543" s="60">
        <v>1560739.7</v>
      </c>
      <c r="CA543" s="60" t="s">
        <v>544</v>
      </c>
      <c r="CB543" s="60" t="s">
        <v>1917</v>
      </c>
      <c r="CC543" s="60">
        <v>114997875.40000001</v>
      </c>
      <c r="CD543" s="60">
        <v>6783104.4000000004</v>
      </c>
      <c r="CE543" s="60">
        <v>28202639.100000001</v>
      </c>
      <c r="CF543" s="60">
        <v>287647943.39999998</v>
      </c>
      <c r="CG543" s="60">
        <v>14724581.4</v>
      </c>
      <c r="CH543" s="60" t="s">
        <v>544</v>
      </c>
      <c r="CI543" s="60" t="s">
        <v>2493</v>
      </c>
      <c r="CJ543" s="60" t="s">
        <v>544</v>
      </c>
      <c r="CK543" s="60">
        <v>239278619.69999999</v>
      </c>
      <c r="CL543" s="60" t="s">
        <v>544</v>
      </c>
      <c r="CM543" s="85">
        <v>1581018</v>
      </c>
      <c r="CN543" s="60">
        <v>4646403</v>
      </c>
      <c r="CO543" s="60">
        <v>5055950.5</v>
      </c>
      <c r="CP543" s="60">
        <v>80417814.5</v>
      </c>
      <c r="CQ543" s="60">
        <v>1437797223.7</v>
      </c>
      <c r="CR543" s="60">
        <v>37.200000000000003</v>
      </c>
      <c r="CS543" s="60">
        <v>4646403</v>
      </c>
      <c r="CT543" s="60">
        <v>23934583.399999999</v>
      </c>
      <c r="CU543" s="60">
        <v>24887501.5</v>
      </c>
      <c r="CV543" s="60">
        <v>28202639.100000001</v>
      </c>
      <c r="CW543" s="60">
        <v>48822084.899999999</v>
      </c>
      <c r="CX543" s="60">
        <v>76240686</v>
      </c>
      <c r="CY543" s="60">
        <v>21.83</v>
      </c>
      <c r="CZ543" s="60">
        <f t="shared" si="16"/>
        <v>4810.1991614251301</v>
      </c>
      <c r="DA543" s="60" t="str">
        <f t="shared" si="17"/>
        <v>N</v>
      </c>
    </row>
    <row r="544" spans="1:105">
      <c r="A544" s="13" t="s">
        <v>1188</v>
      </c>
      <c r="B544" s="13">
        <v>1175310</v>
      </c>
      <c r="C544" s="13">
        <v>2023</v>
      </c>
      <c r="D544" s="13" t="s">
        <v>12</v>
      </c>
      <c r="E544" s="13" t="s">
        <v>507</v>
      </c>
      <c r="F544" s="84" t="s">
        <v>1804</v>
      </c>
      <c r="G544" s="60" t="s">
        <v>1834</v>
      </c>
      <c r="H544" s="60" t="s">
        <v>545</v>
      </c>
      <c r="I544" s="60" t="s">
        <v>1835</v>
      </c>
      <c r="J544" s="60" t="s">
        <v>2493</v>
      </c>
      <c r="K544" s="85">
        <v>1581018</v>
      </c>
      <c r="L544" s="60">
        <v>14835266770000</v>
      </c>
      <c r="M544" s="60">
        <v>3881494747.0999999</v>
      </c>
      <c r="N544" s="60">
        <v>5067303.8</v>
      </c>
      <c r="O544" s="60">
        <v>8549471.8000000007</v>
      </c>
      <c r="P544" s="60">
        <v>-0.92</v>
      </c>
      <c r="Q544" s="60" t="s">
        <v>544</v>
      </c>
      <c r="R544" s="85" t="s">
        <v>544</v>
      </c>
      <c r="S544" s="85" t="s">
        <v>544</v>
      </c>
      <c r="T544" s="60" t="s">
        <v>544</v>
      </c>
      <c r="U544" s="60" t="s">
        <v>544</v>
      </c>
      <c r="V544" s="60" t="s">
        <v>544</v>
      </c>
      <c r="W544" s="60" t="s">
        <v>1836</v>
      </c>
      <c r="X544" s="60">
        <v>152003552.5</v>
      </c>
      <c r="Y544" s="60">
        <v>2225969082.3000002</v>
      </c>
      <c r="Z544" s="60">
        <v>8.68</v>
      </c>
      <c r="AA544" s="60" t="s">
        <v>544</v>
      </c>
      <c r="AB544" s="60">
        <v>1491256716.5999999</v>
      </c>
      <c r="AC544" s="60">
        <v>3881494747.0999999</v>
      </c>
      <c r="AD544" s="60">
        <v>7.87</v>
      </c>
      <c r="AE544" s="60">
        <v>286159.5</v>
      </c>
      <c r="AF544" s="60">
        <v>12.22</v>
      </c>
      <c r="AG544" s="60" t="s">
        <v>1837</v>
      </c>
      <c r="AH544" s="60">
        <v>26.2</v>
      </c>
      <c r="AI544" s="60" t="s">
        <v>544</v>
      </c>
      <c r="AJ544" s="60">
        <v>6743586.0999999996</v>
      </c>
      <c r="AK544" s="60">
        <v>4.78</v>
      </c>
      <c r="AL544" s="60">
        <v>2925455108.4000001</v>
      </c>
      <c r="AM544" s="60">
        <v>98862316</v>
      </c>
      <c r="AN544" s="60">
        <v>367154702.5</v>
      </c>
      <c r="AO544" s="60">
        <v>311533770.19999999</v>
      </c>
      <c r="AP544" s="60">
        <v>398423428.10000002</v>
      </c>
      <c r="AQ544" s="60">
        <v>3881494747.0999999</v>
      </c>
      <c r="AR544" s="60">
        <v>0.16</v>
      </c>
      <c r="AS544" s="60">
        <v>384758929</v>
      </c>
      <c r="AT544" s="60">
        <v>3178603175.8000002</v>
      </c>
      <c r="AU544" s="85">
        <v>1175310</v>
      </c>
      <c r="AV544" s="60" t="s">
        <v>544</v>
      </c>
      <c r="AW544" s="60" t="s">
        <v>544</v>
      </c>
      <c r="AX544" s="60" t="s">
        <v>544</v>
      </c>
      <c r="AY544" s="60" t="s">
        <v>544</v>
      </c>
      <c r="AZ544" s="60">
        <v>135161861</v>
      </c>
      <c r="BA544" s="60">
        <v>18361941.399999999</v>
      </c>
      <c r="BB544" s="60" t="s">
        <v>1808</v>
      </c>
      <c r="BC544" s="60" t="s">
        <v>544</v>
      </c>
      <c r="BD544" s="60">
        <v>24245321.899999999</v>
      </c>
      <c r="BE544" s="60" t="s">
        <v>544</v>
      </c>
      <c r="BF544" s="60" t="s">
        <v>544</v>
      </c>
      <c r="BG544" s="60">
        <v>13897835.699999999</v>
      </c>
      <c r="BH544" s="60">
        <v>3203994862.8000002</v>
      </c>
      <c r="BI544" s="60">
        <v>36407254.5</v>
      </c>
      <c r="BJ544" s="60" t="s">
        <v>544</v>
      </c>
      <c r="BK544" s="60">
        <v>72841762.700000003</v>
      </c>
      <c r="BL544" s="85" t="s">
        <v>2494</v>
      </c>
      <c r="BM544" s="60" t="s">
        <v>2495</v>
      </c>
      <c r="BN544" s="60">
        <v>-3394547.2</v>
      </c>
      <c r="BO544" s="60">
        <v>3378116925.9000001</v>
      </c>
      <c r="BP544" s="60">
        <v>3179749540.9000001</v>
      </c>
      <c r="BQ544" s="60">
        <v>62950511.799999997</v>
      </c>
      <c r="BR544" s="60" t="s">
        <v>544</v>
      </c>
      <c r="BS544" s="60">
        <v>126583103.40000001</v>
      </c>
      <c r="BT544" s="60">
        <v>699486026.10000002</v>
      </c>
      <c r="BU544" s="60">
        <v>482227525.60000002</v>
      </c>
      <c r="BV544" s="60" t="s">
        <v>544</v>
      </c>
      <c r="BW544" s="60" t="s">
        <v>544</v>
      </c>
      <c r="BX544" s="60">
        <v>328894166.30000001</v>
      </c>
      <c r="BY544" s="60" t="s">
        <v>544</v>
      </c>
      <c r="BZ544" s="60">
        <v>3475629.4</v>
      </c>
      <c r="CA544" s="60" t="s">
        <v>544</v>
      </c>
      <c r="CB544" s="60" t="s">
        <v>1917</v>
      </c>
      <c r="CC544" s="60">
        <v>279344729</v>
      </c>
      <c r="CD544" s="60">
        <v>9093825.4000000004</v>
      </c>
      <c r="CE544" s="60">
        <v>67104158.700000003</v>
      </c>
      <c r="CF544" s="60">
        <v>398423428.10000002</v>
      </c>
      <c r="CG544" s="60">
        <v>36530536.799999997</v>
      </c>
      <c r="CH544" s="60" t="s">
        <v>544</v>
      </c>
      <c r="CI544" s="60" t="s">
        <v>2493</v>
      </c>
      <c r="CJ544" s="60" t="s">
        <v>544</v>
      </c>
      <c r="CK544" s="60">
        <v>519158255</v>
      </c>
      <c r="CL544" s="60" t="s">
        <v>544</v>
      </c>
      <c r="CM544" s="85">
        <v>1581018</v>
      </c>
      <c r="CN544" s="60">
        <v>15179896.6</v>
      </c>
      <c r="CO544" s="60">
        <v>36407254.5</v>
      </c>
      <c r="CP544" s="60">
        <v>148609005.30000001</v>
      </c>
      <c r="CQ544" s="60">
        <v>2225969082.3000002</v>
      </c>
      <c r="CR544" s="60">
        <v>400192.6</v>
      </c>
      <c r="CS544" s="60">
        <v>15179896.6</v>
      </c>
      <c r="CT544" s="60">
        <v>37201144.700000003</v>
      </c>
      <c r="CU544" s="60">
        <v>35640618</v>
      </c>
      <c r="CV544" s="60">
        <v>67104158.700000003</v>
      </c>
      <c r="CW544" s="60">
        <v>72841762.700000003</v>
      </c>
      <c r="CX544" s="60">
        <v>152003552.5</v>
      </c>
      <c r="CY544" s="60">
        <v>22.05</v>
      </c>
      <c r="CZ544" s="60">
        <f t="shared" si="16"/>
        <v>3822.0499412201821</v>
      </c>
      <c r="DA544" s="60" t="str">
        <f t="shared" si="17"/>
        <v>N</v>
      </c>
    </row>
    <row r="545" spans="1:105">
      <c r="A545" s="13" t="s">
        <v>1189</v>
      </c>
      <c r="B545" s="13">
        <v>108301</v>
      </c>
      <c r="C545" s="13">
        <v>2022</v>
      </c>
      <c r="D545" s="13" t="s">
        <v>1</v>
      </c>
      <c r="E545" s="13" t="s">
        <v>13</v>
      </c>
      <c r="F545" s="84" t="s">
        <v>1812</v>
      </c>
      <c r="G545" s="60" t="s">
        <v>2096</v>
      </c>
      <c r="H545" s="60" t="s">
        <v>2313</v>
      </c>
      <c r="I545" s="60" t="s">
        <v>2098</v>
      </c>
      <c r="J545" s="60" t="s">
        <v>1189</v>
      </c>
      <c r="K545" s="85">
        <v>108301</v>
      </c>
      <c r="L545" s="60">
        <v>1110056100000</v>
      </c>
      <c r="M545" s="60">
        <v>302261701833.75342</v>
      </c>
      <c r="N545" s="60">
        <v>6744234172.8122997</v>
      </c>
      <c r="O545" s="60">
        <v>726970728.37650001</v>
      </c>
      <c r="P545" s="60">
        <v>0.19</v>
      </c>
      <c r="Q545" s="60">
        <v>6210537780.7163</v>
      </c>
      <c r="R545" s="85" t="s">
        <v>544</v>
      </c>
      <c r="S545" s="85" t="s">
        <v>544</v>
      </c>
      <c r="T545" s="60">
        <v>5343825731.7154999</v>
      </c>
      <c r="U545" s="60">
        <v>24516160653.162601</v>
      </c>
      <c r="V545" s="60">
        <v>31757794417.526798</v>
      </c>
      <c r="W545" s="60" t="s">
        <v>2099</v>
      </c>
      <c r="X545" s="60">
        <v>3916242341.6742001</v>
      </c>
      <c r="Y545" s="60">
        <v>190761987744.09579</v>
      </c>
      <c r="Z545" s="60">
        <v>13.19</v>
      </c>
      <c r="AA545" s="60">
        <v>8642178352.4997997</v>
      </c>
      <c r="AB545" s="60">
        <v>155722368956.29501</v>
      </c>
      <c r="AC545" s="60">
        <v>302261701833.75342</v>
      </c>
      <c r="AD545" s="60">
        <v>6.95</v>
      </c>
      <c r="AE545" s="60">
        <v>13585214431.395901</v>
      </c>
      <c r="AF545" s="60">
        <v>33.57</v>
      </c>
      <c r="AG545" s="60" t="s">
        <v>2100</v>
      </c>
      <c r="AH545" s="60" t="s">
        <v>544</v>
      </c>
      <c r="AI545" s="60">
        <v>22561388699.4799</v>
      </c>
      <c r="AJ545" s="60" t="s">
        <v>544</v>
      </c>
      <c r="AK545" s="60">
        <v>1.88</v>
      </c>
      <c r="AL545" s="60">
        <v>226787365551.62421</v>
      </c>
      <c r="AM545" s="60">
        <v>9827338325.2537994</v>
      </c>
      <c r="AN545" s="60">
        <v>4325936010.8311996</v>
      </c>
      <c r="AO545" s="60">
        <v>62183471748.618896</v>
      </c>
      <c r="AP545" s="60">
        <v>28399019740.923</v>
      </c>
      <c r="AQ545" s="60">
        <v>302261701833.75342</v>
      </c>
      <c r="AR545" s="60">
        <v>5.16</v>
      </c>
      <c r="AS545" s="60">
        <v>29606262763.370399</v>
      </c>
      <c r="AT545" s="60">
        <v>43386085772.027</v>
      </c>
      <c r="AU545" s="85">
        <v>108301</v>
      </c>
      <c r="AV545" s="60" t="s">
        <v>544</v>
      </c>
      <c r="AW545" s="60" t="s">
        <v>544</v>
      </c>
      <c r="AX545" s="60" t="s">
        <v>544</v>
      </c>
      <c r="AY545" s="60">
        <v>20919128658.658798</v>
      </c>
      <c r="AZ545" s="60">
        <v>48269734512.598602</v>
      </c>
      <c r="BA545" s="60">
        <v>41897018379.263702</v>
      </c>
      <c r="BB545" s="60" t="s">
        <v>1808</v>
      </c>
      <c r="BC545" s="60">
        <v>324777181751.74988</v>
      </c>
      <c r="BD545" s="60">
        <v>5481579305.5733995</v>
      </c>
      <c r="BE545" s="60">
        <v>3342872702.4719</v>
      </c>
      <c r="BF545" s="60">
        <v>26140803267.162998</v>
      </c>
      <c r="BG545" s="60">
        <v>757113682.76680005</v>
      </c>
      <c r="BH545" s="60">
        <v>130626113000.21339</v>
      </c>
      <c r="BI545" s="60">
        <v>2214758338.9751</v>
      </c>
      <c r="BJ545" s="60">
        <v>24423880190.263901</v>
      </c>
      <c r="BK545" s="60">
        <v>1825704560.9001999</v>
      </c>
      <c r="BL545" s="85" t="s">
        <v>2497</v>
      </c>
      <c r="BM545" s="60" t="s">
        <v>2498</v>
      </c>
      <c r="BN545" s="60">
        <v>1757249829.7916</v>
      </c>
      <c r="BO545" s="60">
        <v>224739060582.28589</v>
      </c>
      <c r="BP545" s="60">
        <v>125144533694.64011</v>
      </c>
      <c r="BQ545" s="60">
        <v>6776582709.2312002</v>
      </c>
      <c r="BR545" s="60">
        <v>3085881552.033</v>
      </c>
      <c r="BS545" s="60">
        <v>8188155207.5095997</v>
      </c>
      <c r="BT545" s="60">
        <v>16762505105.279301</v>
      </c>
      <c r="BU545" s="60">
        <v>4784805990.4027004</v>
      </c>
      <c r="BV545" s="60">
        <v>729584751.52139997</v>
      </c>
      <c r="BW545" s="60">
        <v>39740367596.448402</v>
      </c>
      <c r="BX545" s="60">
        <v>19632947583.1152</v>
      </c>
      <c r="BY545" s="60" t="s">
        <v>544</v>
      </c>
      <c r="BZ545" s="60">
        <v>11790333.5601</v>
      </c>
      <c r="CA545" s="60">
        <v>-448686181.0693</v>
      </c>
      <c r="CB545" s="60" t="s">
        <v>1994</v>
      </c>
      <c r="CC545" s="60">
        <v>3124710687.4987998</v>
      </c>
      <c r="CD545" s="60">
        <v>1577998638.5074999</v>
      </c>
      <c r="CE545" s="60">
        <v>3918230088.4407001</v>
      </c>
      <c r="CF545" s="60">
        <v>28399019740.923</v>
      </c>
      <c r="CG545" s="60">
        <v>3433818924.3902998</v>
      </c>
      <c r="CH545" s="60" t="s">
        <v>544</v>
      </c>
      <c r="CI545" s="60" t="s">
        <v>1189</v>
      </c>
      <c r="CJ545" s="60">
        <v>14.5</v>
      </c>
      <c r="CK545" s="60">
        <v>8242178352.5053997</v>
      </c>
      <c r="CL545" s="60">
        <v>164.69</v>
      </c>
      <c r="CM545" s="85">
        <v>108301</v>
      </c>
      <c r="CN545" s="60">
        <v>549870660.30540001</v>
      </c>
      <c r="CO545" s="60">
        <v>2214758338.9751</v>
      </c>
      <c r="CP545" s="60">
        <v>5673492171.4658003</v>
      </c>
      <c r="CQ545" s="60">
        <v>190761987744.09579</v>
      </c>
      <c r="CR545" s="60">
        <v>23553437.712400001</v>
      </c>
      <c r="CS545" s="60">
        <v>549870660.30540001</v>
      </c>
      <c r="CT545" s="60">
        <v>864016337.63259995</v>
      </c>
      <c r="CU545" s="60">
        <v>961688223.26769996</v>
      </c>
      <c r="CV545" s="60">
        <v>3918230088.4407001</v>
      </c>
      <c r="CW545" s="60">
        <v>1825704560.9001999</v>
      </c>
      <c r="CX545" s="60">
        <v>3916242341.6742001</v>
      </c>
      <c r="CY545" s="60">
        <v>12.6</v>
      </c>
      <c r="CZ545" s="60">
        <f t="shared" si="16"/>
        <v>3.6725000000514143</v>
      </c>
      <c r="DA545" s="60" t="str">
        <f t="shared" si="17"/>
        <v>Y</v>
      </c>
    </row>
    <row r="546" spans="1:105">
      <c r="A546" s="13" t="s">
        <v>1189</v>
      </c>
      <c r="B546" s="13">
        <v>108301</v>
      </c>
      <c r="C546" s="13">
        <v>2023</v>
      </c>
      <c r="D546" s="13" t="s">
        <v>1</v>
      </c>
      <c r="E546" s="13" t="s">
        <v>13</v>
      </c>
      <c r="F546" s="84" t="s">
        <v>1804</v>
      </c>
      <c r="G546" s="60" t="s">
        <v>2096</v>
      </c>
      <c r="H546" s="60" t="s">
        <v>2496</v>
      </c>
      <c r="I546" s="60" t="s">
        <v>2098</v>
      </c>
      <c r="J546" s="60" t="s">
        <v>1189</v>
      </c>
      <c r="K546" s="85">
        <v>108301</v>
      </c>
      <c r="L546" s="60">
        <v>1168632600000</v>
      </c>
      <c r="M546" s="60">
        <v>318211735870.28979</v>
      </c>
      <c r="N546" s="60">
        <v>7300013614.6016998</v>
      </c>
      <c r="O546" s="60">
        <v>762178352.61020005</v>
      </c>
      <c r="P546" s="60">
        <v>-0.09</v>
      </c>
      <c r="Q546" s="60">
        <v>7188318583.9701996</v>
      </c>
      <c r="R546" s="85" t="s">
        <v>544</v>
      </c>
      <c r="S546" s="85" t="s">
        <v>544</v>
      </c>
      <c r="T546" s="60">
        <v>10126344451.8664</v>
      </c>
      <c r="U546" s="60">
        <v>21615547991.528599</v>
      </c>
      <c r="V546" s="60">
        <v>31818515996.8316</v>
      </c>
      <c r="W546" s="60" t="s">
        <v>2099</v>
      </c>
      <c r="X546" s="60">
        <v>4956487406.3295002</v>
      </c>
      <c r="Y546" s="60">
        <v>206906085769.73779</v>
      </c>
      <c r="Z546" s="60">
        <v>15.42</v>
      </c>
      <c r="AA546" s="60">
        <v>5352974812.7229004</v>
      </c>
      <c r="AB546" s="60">
        <v>159958965280.26569</v>
      </c>
      <c r="AC546" s="60">
        <v>318211735870.28979</v>
      </c>
      <c r="AD546" s="60">
        <v>7.23</v>
      </c>
      <c r="AE546" s="60">
        <v>13734404356.513</v>
      </c>
      <c r="AF546" s="60">
        <v>31.37</v>
      </c>
      <c r="AG546" s="60" t="s">
        <v>2100</v>
      </c>
      <c r="AH546" s="60" t="s">
        <v>544</v>
      </c>
      <c r="AI546" s="60">
        <v>25047188563.2981</v>
      </c>
      <c r="AJ546" s="60" t="s">
        <v>544</v>
      </c>
      <c r="AK546" s="60">
        <v>2.16</v>
      </c>
      <c r="AL546" s="60">
        <v>238841415925.8598</v>
      </c>
      <c r="AM546" s="60">
        <v>12514091218.340799</v>
      </c>
      <c r="AN546" s="60">
        <v>12122859087.6451</v>
      </c>
      <c r="AO546" s="60">
        <v>63550796459.2873</v>
      </c>
      <c r="AP546" s="60">
        <v>31223498978.460098</v>
      </c>
      <c r="AQ546" s="60">
        <v>318211735870.28979</v>
      </c>
      <c r="AR546" s="60">
        <v>5.31</v>
      </c>
      <c r="AS546" s="60">
        <v>32312593600.636799</v>
      </c>
      <c r="AT546" s="60">
        <v>50115098705.901497</v>
      </c>
      <c r="AU546" s="85">
        <v>108301</v>
      </c>
      <c r="AV546" s="60" t="s">
        <v>544</v>
      </c>
      <c r="AW546" s="60">
        <v>7105813478.4574003</v>
      </c>
      <c r="AX546" s="60" t="s">
        <v>544</v>
      </c>
      <c r="AY546" s="60">
        <v>22188345813.1679</v>
      </c>
      <c r="AZ546" s="60">
        <v>56226548671.779198</v>
      </c>
      <c r="BA546" s="60">
        <v>41742763784.303299</v>
      </c>
      <c r="BB546" s="60" t="s">
        <v>1808</v>
      </c>
      <c r="BC546" s="60">
        <v>346245282500.25812</v>
      </c>
      <c r="BD546" s="60">
        <v>5633110959.7578001</v>
      </c>
      <c r="BE546" s="60">
        <v>3453424097.9775</v>
      </c>
      <c r="BF546" s="60">
        <v>26375466303.238602</v>
      </c>
      <c r="BG546" s="60">
        <v>818951667.78980005</v>
      </c>
      <c r="BH546" s="60">
        <v>137410782843.54939</v>
      </c>
      <c r="BI546" s="60">
        <v>4567651463.5166998</v>
      </c>
      <c r="BJ546" s="60">
        <v>23364601769.5844</v>
      </c>
      <c r="BK546" s="60">
        <v>1940585432.2397001</v>
      </c>
      <c r="BL546" s="85" t="s">
        <v>2497</v>
      </c>
      <c r="BM546" s="60" t="s">
        <v>2498</v>
      </c>
      <c r="BN546" s="60">
        <v>2523648740.6046</v>
      </c>
      <c r="BO546" s="60">
        <v>236530728383.34619</v>
      </c>
      <c r="BP546" s="60">
        <v>131777671883.7916</v>
      </c>
      <c r="BQ546" s="60">
        <v>6879891082.2726002</v>
      </c>
      <c r="BR546" s="60">
        <v>2930946221.8786001</v>
      </c>
      <c r="BS546" s="60">
        <v>11189952348.379801</v>
      </c>
      <c r="BT546" s="60">
        <v>19476541864.941799</v>
      </c>
      <c r="BU546" s="60">
        <v>8127134104.7194004</v>
      </c>
      <c r="BV546" s="60">
        <v>969938733.81900001</v>
      </c>
      <c r="BW546" s="60">
        <v>38309925118.5923</v>
      </c>
      <c r="BX546" s="60">
        <v>22118720217.5256</v>
      </c>
      <c r="BY546" s="60" t="s">
        <v>544</v>
      </c>
      <c r="BZ546" s="60">
        <v>-34799183.117299996</v>
      </c>
      <c r="CA546" s="60">
        <v>-203703199.4526</v>
      </c>
      <c r="CB546" s="60" t="s">
        <v>1994</v>
      </c>
      <c r="CC546" s="60">
        <v>8150633083.6162996</v>
      </c>
      <c r="CD546" s="60">
        <v>1392756977.5162001</v>
      </c>
      <c r="CE546" s="60">
        <v>4779305650.0352001</v>
      </c>
      <c r="CF546" s="60">
        <v>31223498978.460098</v>
      </c>
      <c r="CG546" s="60">
        <v>8924492852.1555004</v>
      </c>
      <c r="CH546" s="60">
        <v>-137971409.11989999</v>
      </c>
      <c r="CI546" s="60" t="s">
        <v>1189</v>
      </c>
      <c r="CJ546" s="60">
        <v>15.66</v>
      </c>
      <c r="CK546" s="60">
        <v>17079346493.9746</v>
      </c>
      <c r="CL546" s="60">
        <v>147.38999999999999</v>
      </c>
      <c r="CM546" s="85">
        <v>108301</v>
      </c>
      <c r="CN546" s="60">
        <v>1026058543.2122999</v>
      </c>
      <c r="CO546" s="60">
        <v>4567651463.5166998</v>
      </c>
      <c r="CP546" s="60">
        <v>7480136146.9341002</v>
      </c>
      <c r="CQ546" s="60">
        <v>206906085769.73779</v>
      </c>
      <c r="CR546" s="60">
        <v>27719537.0997</v>
      </c>
      <c r="CS546" s="60">
        <v>1026058543.2122999</v>
      </c>
      <c r="CT546" s="60">
        <v>944642614.00989997</v>
      </c>
      <c r="CU546" s="60">
        <v>995942818.22979999</v>
      </c>
      <c r="CV546" s="60">
        <v>4779305650.0352001</v>
      </c>
      <c r="CW546" s="60">
        <v>1940585432.2397001</v>
      </c>
      <c r="CX546" s="60">
        <v>4956487406.3295002</v>
      </c>
      <c r="CY546" s="60">
        <v>13.83</v>
      </c>
      <c r="CZ546" s="60">
        <f t="shared" si="16"/>
        <v>3.6725000000514147</v>
      </c>
      <c r="DA546" s="60" t="str">
        <f t="shared" si="17"/>
        <v>Y</v>
      </c>
    </row>
    <row r="547" spans="1:105">
      <c r="A547" s="13" t="s">
        <v>1190</v>
      </c>
      <c r="B547" s="13">
        <v>112730</v>
      </c>
      <c r="C547" s="13">
        <v>2022</v>
      </c>
      <c r="D547" s="13" t="s">
        <v>12</v>
      </c>
      <c r="E547" s="13" t="s">
        <v>13</v>
      </c>
      <c r="F547" s="84" t="s">
        <v>1812</v>
      </c>
      <c r="G547" s="60" t="s">
        <v>1840</v>
      </c>
      <c r="H547" s="60" t="s">
        <v>1827</v>
      </c>
      <c r="I547" s="60" t="s">
        <v>540</v>
      </c>
      <c r="J547" s="60" t="s">
        <v>1190</v>
      </c>
      <c r="K547" s="85">
        <v>112730</v>
      </c>
      <c r="L547" s="60">
        <v>18634484000</v>
      </c>
      <c r="M547" s="60">
        <v>18634484000</v>
      </c>
      <c r="N547" s="60">
        <v>475546000</v>
      </c>
      <c r="O547" s="60">
        <v>25679000</v>
      </c>
      <c r="P547" s="60">
        <v>-0.73</v>
      </c>
      <c r="Q547" s="60" t="s">
        <v>544</v>
      </c>
      <c r="R547" s="85">
        <v>3133</v>
      </c>
      <c r="S547" s="85" t="s">
        <v>544</v>
      </c>
      <c r="T547" s="60">
        <v>1550011000</v>
      </c>
      <c r="U547" s="60" t="s">
        <v>544</v>
      </c>
      <c r="V547" s="60">
        <v>3031142000</v>
      </c>
      <c r="W547" s="60" t="s">
        <v>1841</v>
      </c>
      <c r="X547" s="60">
        <v>795292000</v>
      </c>
      <c r="Y547" s="60">
        <v>16143467000</v>
      </c>
      <c r="Z547" s="60">
        <v>23.51</v>
      </c>
      <c r="AA547" s="60">
        <v>485371000</v>
      </c>
      <c r="AB547" s="60">
        <v>12417566000</v>
      </c>
      <c r="AC547" s="60">
        <v>18634484000</v>
      </c>
      <c r="AD547" s="60">
        <v>10.7</v>
      </c>
      <c r="AE547" s="60">
        <v>2602122000</v>
      </c>
      <c r="AF547" s="60">
        <v>2.58</v>
      </c>
      <c r="AG547" s="60" t="s">
        <v>1842</v>
      </c>
      <c r="AH547" s="60" t="s">
        <v>544</v>
      </c>
      <c r="AI547" s="60">
        <v>2052333000</v>
      </c>
      <c r="AJ547" s="60">
        <v>3018935000</v>
      </c>
      <c r="AK547" s="60">
        <v>4.26</v>
      </c>
      <c r="AL547" s="60">
        <v>16703971000</v>
      </c>
      <c r="AM547" s="60">
        <v>216938000</v>
      </c>
      <c r="AN547" s="60">
        <v>67321000</v>
      </c>
      <c r="AO547" s="60">
        <v>94482000</v>
      </c>
      <c r="AP547" s="60">
        <v>1325540000</v>
      </c>
      <c r="AQ547" s="60">
        <v>18634484000</v>
      </c>
      <c r="AR547" s="60">
        <v>4.1100000000000003</v>
      </c>
      <c r="AS547" s="60">
        <v>2130318000</v>
      </c>
      <c r="AT547" s="60">
        <v>1833143000</v>
      </c>
      <c r="AU547" s="85">
        <v>112730</v>
      </c>
      <c r="AV547" s="60" t="s">
        <v>544</v>
      </c>
      <c r="AW547" s="60" t="s">
        <v>544</v>
      </c>
      <c r="AX547" s="60">
        <v>31641000</v>
      </c>
      <c r="AY547" s="60">
        <v>5621057000</v>
      </c>
      <c r="AZ547" s="60">
        <v>6033632000</v>
      </c>
      <c r="BA547" s="60">
        <v>1079789000</v>
      </c>
      <c r="BB547" s="60" t="s">
        <v>1808</v>
      </c>
      <c r="BC547" s="60">
        <v>19176882000</v>
      </c>
      <c r="BD547" s="60">
        <v>260464000</v>
      </c>
      <c r="BE547" s="60">
        <v>718230000</v>
      </c>
      <c r="BF547" s="60" t="s">
        <v>544</v>
      </c>
      <c r="BG547" s="60">
        <v>44299000</v>
      </c>
      <c r="BH547" s="60">
        <v>11565131000</v>
      </c>
      <c r="BI547" s="60">
        <v>-413510000</v>
      </c>
      <c r="BJ547" s="60">
        <v>3031142000</v>
      </c>
      <c r="BK547" s="60">
        <v>454771000</v>
      </c>
      <c r="BL547" s="85" t="s">
        <v>2499</v>
      </c>
      <c r="BM547" s="60" t="s">
        <v>2500</v>
      </c>
      <c r="BN547" s="60">
        <v>134759000</v>
      </c>
      <c r="BO547" s="60">
        <v>17729834000</v>
      </c>
      <c r="BP547" s="60">
        <v>11304667000</v>
      </c>
      <c r="BQ547" s="60">
        <v>386023000</v>
      </c>
      <c r="BR547" s="60" t="s">
        <v>544</v>
      </c>
      <c r="BS547" s="60">
        <v>327899000</v>
      </c>
      <c r="BT547" s="60" t="s">
        <v>544</v>
      </c>
      <c r="BU547" s="60">
        <v>747900000</v>
      </c>
      <c r="BV547" s="60">
        <v>3135000</v>
      </c>
      <c r="BW547" s="60">
        <v>1079789000</v>
      </c>
      <c r="BX547" s="60">
        <v>2052333000</v>
      </c>
      <c r="BY547" s="60" t="s">
        <v>544</v>
      </c>
      <c r="BZ547" s="60" t="s">
        <v>544</v>
      </c>
      <c r="CA547" s="60" t="s">
        <v>544</v>
      </c>
      <c r="CB547" s="60" t="s">
        <v>1986</v>
      </c>
      <c r="CC547" s="60">
        <v>46361000</v>
      </c>
      <c r="CD547" s="60">
        <v>206278000</v>
      </c>
      <c r="CE547" s="60">
        <v>447584000</v>
      </c>
      <c r="CF547" s="60">
        <v>1325540000</v>
      </c>
      <c r="CG547" s="60">
        <v>114713000</v>
      </c>
      <c r="CH547" s="60">
        <v>34245000</v>
      </c>
      <c r="CI547" s="60" t="s">
        <v>1190</v>
      </c>
      <c r="CJ547" s="60">
        <v>16.53</v>
      </c>
      <c r="CK547" s="60">
        <v>862613000</v>
      </c>
      <c r="CL547" s="60" t="s">
        <v>544</v>
      </c>
      <c r="CM547" s="85">
        <v>112730</v>
      </c>
      <c r="CN547" s="60">
        <v>16765000</v>
      </c>
      <c r="CO547" s="60">
        <v>-413510000</v>
      </c>
      <c r="CP547" s="60">
        <v>930051000</v>
      </c>
      <c r="CQ547" s="60">
        <v>16143467000</v>
      </c>
      <c r="CR547" s="60" t="s">
        <v>544</v>
      </c>
      <c r="CS547" s="60">
        <v>16765000</v>
      </c>
      <c r="CT547" s="60">
        <v>202185000</v>
      </c>
      <c r="CU547" s="60">
        <v>252586000</v>
      </c>
      <c r="CV547" s="60">
        <v>447584000</v>
      </c>
      <c r="CW547" s="60">
        <v>454771000</v>
      </c>
      <c r="CX547" s="60">
        <v>795292000</v>
      </c>
      <c r="CY547" s="60">
        <v>16.53</v>
      </c>
      <c r="CZ547" s="60">
        <f t="shared" si="16"/>
        <v>1</v>
      </c>
      <c r="DA547" s="60" t="str">
        <f t="shared" si="17"/>
        <v>Y</v>
      </c>
    </row>
    <row r="548" spans="1:105">
      <c r="A548" s="13" t="s">
        <v>1190</v>
      </c>
      <c r="B548" s="13">
        <v>112730</v>
      </c>
      <c r="C548" s="13">
        <v>2023</v>
      </c>
      <c r="D548" s="13" t="s">
        <v>12</v>
      </c>
      <c r="E548" s="13" t="s">
        <v>13</v>
      </c>
      <c r="F548" s="84" t="s">
        <v>1804</v>
      </c>
      <c r="G548" s="60" t="s">
        <v>1840</v>
      </c>
      <c r="H548" s="60" t="s">
        <v>1827</v>
      </c>
      <c r="I548" s="60" t="s">
        <v>540</v>
      </c>
      <c r="J548" s="60" t="s">
        <v>1190</v>
      </c>
      <c r="K548" s="85">
        <v>112730</v>
      </c>
      <c r="L548" s="60">
        <v>18909549000</v>
      </c>
      <c r="M548" s="60">
        <v>18909549000</v>
      </c>
      <c r="N548" s="60">
        <v>152249000</v>
      </c>
      <c r="O548" s="60">
        <v>66644000</v>
      </c>
      <c r="P548" s="60">
        <v>-0.47</v>
      </c>
      <c r="Q548" s="60" t="s">
        <v>544</v>
      </c>
      <c r="R548" s="85">
        <v>3169</v>
      </c>
      <c r="S548" s="85" t="s">
        <v>544</v>
      </c>
      <c r="T548" s="60">
        <v>1765564000</v>
      </c>
      <c r="U548" s="60" t="s">
        <v>544</v>
      </c>
      <c r="V548" s="60">
        <v>3019539000</v>
      </c>
      <c r="W548" s="60" t="s">
        <v>1841</v>
      </c>
      <c r="X548" s="60">
        <v>797111000</v>
      </c>
      <c r="Y548" s="60">
        <v>16555985000</v>
      </c>
      <c r="Z548" s="60">
        <v>22.75</v>
      </c>
      <c r="AA548" s="60">
        <v>7949000</v>
      </c>
      <c r="AB548" s="60">
        <v>12944869000</v>
      </c>
      <c r="AC548" s="60">
        <v>18909549000</v>
      </c>
      <c r="AD548" s="60">
        <v>10.78</v>
      </c>
      <c r="AE548" s="60">
        <v>2795653000</v>
      </c>
      <c r="AF548" s="60">
        <v>3.51</v>
      </c>
      <c r="AG548" s="60" t="s">
        <v>1842</v>
      </c>
      <c r="AH548" s="60" t="s">
        <v>544</v>
      </c>
      <c r="AI548" s="60">
        <v>2084432000</v>
      </c>
      <c r="AJ548" s="60">
        <v>2984205000</v>
      </c>
      <c r="AK548" s="60">
        <v>4.2300000000000004</v>
      </c>
      <c r="AL548" s="60">
        <v>16563934000</v>
      </c>
      <c r="AM548" s="60">
        <v>181668000</v>
      </c>
      <c r="AN548" s="60">
        <v>226376000</v>
      </c>
      <c r="AO548" s="60">
        <v>88187000</v>
      </c>
      <c r="AP548" s="60">
        <v>1497609000</v>
      </c>
      <c r="AQ548" s="60">
        <v>18909549000</v>
      </c>
      <c r="AR548" s="60">
        <v>1.25</v>
      </c>
      <c r="AS548" s="60">
        <v>2136779000</v>
      </c>
      <c r="AT548" s="60">
        <v>2088105000</v>
      </c>
      <c r="AU548" s="85">
        <v>112730</v>
      </c>
      <c r="AV548" s="60" t="s">
        <v>544</v>
      </c>
      <c r="AW548" s="60" t="s">
        <v>544</v>
      </c>
      <c r="AX548" s="60">
        <v>32669000</v>
      </c>
      <c r="AY548" s="60">
        <v>5779858000</v>
      </c>
      <c r="AZ548" s="60">
        <v>5586858000</v>
      </c>
      <c r="BA548" s="60">
        <v>1305349000</v>
      </c>
      <c r="BB548" s="60" t="s">
        <v>1808</v>
      </c>
      <c r="BC548" s="60">
        <v>19340386000</v>
      </c>
      <c r="BD548" s="60">
        <v>261843000</v>
      </c>
      <c r="BE548" s="60">
        <v>856815000</v>
      </c>
      <c r="BF548" s="60" t="s">
        <v>544</v>
      </c>
      <c r="BG548" s="60">
        <v>44603000</v>
      </c>
      <c r="BH548" s="60">
        <v>12192851000</v>
      </c>
      <c r="BI548" s="60">
        <v>468284000</v>
      </c>
      <c r="BJ548" s="60">
        <v>3019539000</v>
      </c>
      <c r="BK548" s="60">
        <v>484669000</v>
      </c>
      <c r="BL548" s="85" t="s">
        <v>2499</v>
      </c>
      <c r="BM548" s="60" t="s">
        <v>2500</v>
      </c>
      <c r="BN548" s="60">
        <v>145934000</v>
      </c>
      <c r="BO548" s="60">
        <v>18097693000</v>
      </c>
      <c r="BP548" s="60">
        <v>11931008000</v>
      </c>
      <c r="BQ548" s="60">
        <v>574977000</v>
      </c>
      <c r="BR548" s="60" t="s">
        <v>544</v>
      </c>
      <c r="BS548" s="60">
        <v>265030000</v>
      </c>
      <c r="BT548" s="60" t="s">
        <v>544</v>
      </c>
      <c r="BU548" s="60">
        <v>890563000</v>
      </c>
      <c r="BV548" s="60">
        <v>2529000</v>
      </c>
      <c r="BW548" s="60">
        <v>1305349000</v>
      </c>
      <c r="BX548" s="60">
        <v>2084432000</v>
      </c>
      <c r="BY548" s="60" t="s">
        <v>544</v>
      </c>
      <c r="BZ548" s="60" t="s">
        <v>544</v>
      </c>
      <c r="CA548" s="60" t="s">
        <v>544</v>
      </c>
      <c r="CB548" s="60" t="s">
        <v>1986</v>
      </c>
      <c r="CC548" s="60">
        <v>185461000</v>
      </c>
      <c r="CD548" s="60">
        <v>196908000</v>
      </c>
      <c r="CE548" s="60">
        <v>397436000</v>
      </c>
      <c r="CF548" s="60">
        <v>1497609000</v>
      </c>
      <c r="CG548" s="60">
        <v>132924000</v>
      </c>
      <c r="CH548" s="60">
        <v>67381000</v>
      </c>
      <c r="CI548" s="60" t="s">
        <v>1190</v>
      </c>
      <c r="CJ548" s="60">
        <v>16.100000000000001</v>
      </c>
      <c r="CK548" s="60">
        <v>1023487000</v>
      </c>
      <c r="CL548" s="60" t="s">
        <v>544</v>
      </c>
      <c r="CM548" s="85">
        <v>112730</v>
      </c>
      <c r="CN548" s="60">
        <v>16675000</v>
      </c>
      <c r="CO548" s="60">
        <v>468284000</v>
      </c>
      <c r="CP548" s="60">
        <v>943045000</v>
      </c>
      <c r="CQ548" s="60">
        <v>16555985000</v>
      </c>
      <c r="CR548" s="60" t="s">
        <v>544</v>
      </c>
      <c r="CS548" s="60">
        <v>16675000</v>
      </c>
      <c r="CT548" s="60">
        <v>218445000</v>
      </c>
      <c r="CU548" s="60">
        <v>266224000</v>
      </c>
      <c r="CV548" s="60">
        <v>397436000</v>
      </c>
      <c r="CW548" s="60">
        <v>484669000</v>
      </c>
      <c r="CX548" s="60">
        <v>797111000</v>
      </c>
      <c r="CY548" s="60">
        <v>16.100000000000001</v>
      </c>
      <c r="CZ548" s="60">
        <f t="shared" si="16"/>
        <v>1</v>
      </c>
      <c r="DA548" s="60" t="str">
        <f t="shared" si="17"/>
        <v>Y</v>
      </c>
    </row>
    <row r="549" spans="1:105">
      <c r="A549" s="13" t="s">
        <v>1193</v>
      </c>
      <c r="B549" s="13">
        <v>1373793</v>
      </c>
      <c r="C549" s="13">
        <v>2022</v>
      </c>
      <c r="D549" s="13" t="s">
        <v>1</v>
      </c>
      <c r="E549" s="13" t="s">
        <v>13</v>
      </c>
      <c r="F549" s="84" t="s">
        <v>2179</v>
      </c>
      <c r="G549" s="60" t="s">
        <v>2012</v>
      </c>
      <c r="H549" s="60" t="s">
        <v>2501</v>
      </c>
      <c r="I549" s="60" t="s">
        <v>2013</v>
      </c>
      <c r="J549" s="60" t="s">
        <v>1193</v>
      </c>
      <c r="K549" s="85">
        <v>1373793</v>
      </c>
      <c r="L549" s="60">
        <v>442356000</v>
      </c>
      <c r="M549" s="60">
        <v>274874790.28289998</v>
      </c>
      <c r="N549" s="60">
        <v>3308270.6767000002</v>
      </c>
      <c r="O549" s="60">
        <v>682905.61109999998</v>
      </c>
      <c r="P549" s="60">
        <v>0</v>
      </c>
      <c r="Q549" s="60" t="s">
        <v>544</v>
      </c>
      <c r="R549" s="85" t="s">
        <v>544</v>
      </c>
      <c r="S549" s="85" t="s">
        <v>544</v>
      </c>
      <c r="T549" s="60" t="s">
        <v>544</v>
      </c>
      <c r="U549" s="60" t="s">
        <v>544</v>
      </c>
      <c r="V549" s="60">
        <v>142272416.5794</v>
      </c>
      <c r="W549" s="60" t="s">
        <v>2014</v>
      </c>
      <c r="X549" s="60">
        <v>9256198.3472000007</v>
      </c>
      <c r="Y549" s="60">
        <v>232584353.44679999</v>
      </c>
      <c r="Z549" s="60">
        <v>4.96</v>
      </c>
      <c r="AA549" s="60" t="s">
        <v>544</v>
      </c>
      <c r="AB549" s="60">
        <v>217039706.70590001</v>
      </c>
      <c r="AC549" s="60">
        <v>274874790.28289998</v>
      </c>
      <c r="AD549" s="60" t="s">
        <v>544</v>
      </c>
      <c r="AE549" s="60">
        <v>43878705.0273</v>
      </c>
      <c r="AF549" s="60">
        <v>27.29</v>
      </c>
      <c r="AG549" s="60" t="s">
        <v>2015</v>
      </c>
      <c r="AH549" s="60" t="s">
        <v>544</v>
      </c>
      <c r="AI549" s="60" t="s">
        <v>544</v>
      </c>
      <c r="AJ549" s="60" t="s">
        <v>544</v>
      </c>
      <c r="AK549" s="60">
        <v>3.83</v>
      </c>
      <c r="AL549" s="60">
        <v>232584353.44679999</v>
      </c>
      <c r="AM549" s="60">
        <v>2099049.2760999999</v>
      </c>
      <c r="AN549" s="60">
        <v>2622879.5128000001</v>
      </c>
      <c r="AO549" s="60">
        <v>16535139.501700001</v>
      </c>
      <c r="AP549" s="60">
        <v>39748337.786799997</v>
      </c>
      <c r="AQ549" s="60">
        <v>274874790.28289998</v>
      </c>
      <c r="AR549" s="60">
        <v>1.78</v>
      </c>
      <c r="AS549" s="60">
        <v>37606412.726199999</v>
      </c>
      <c r="AT549" s="60" t="s">
        <v>544</v>
      </c>
      <c r="AU549" s="85">
        <v>1373793</v>
      </c>
      <c r="AV549" s="60" t="s">
        <v>544</v>
      </c>
      <c r="AW549" s="60" t="s">
        <v>544</v>
      </c>
      <c r="AX549" s="60" t="s">
        <v>544</v>
      </c>
      <c r="AY549" s="60">
        <v>43878705.0273</v>
      </c>
      <c r="AZ549" s="60" t="s">
        <v>544</v>
      </c>
      <c r="BA549" s="60" t="s">
        <v>544</v>
      </c>
      <c r="BB549" s="60" t="s">
        <v>1808</v>
      </c>
      <c r="BC549" s="60" t="s">
        <v>544</v>
      </c>
      <c r="BD549" s="60">
        <v>802212.14190000005</v>
      </c>
      <c r="BE549" s="60" t="s">
        <v>544</v>
      </c>
      <c r="BF549" s="60" t="s">
        <v>544</v>
      </c>
      <c r="BG549" s="60">
        <v>107500.1553</v>
      </c>
      <c r="BH549" s="60">
        <v>186151121.60659999</v>
      </c>
      <c r="BI549" s="60">
        <v>2778847.9463</v>
      </c>
      <c r="BJ549" s="60" t="s">
        <v>544</v>
      </c>
      <c r="BK549" s="60">
        <v>11452805.5677</v>
      </c>
      <c r="BL549" s="85" t="s">
        <v>2502</v>
      </c>
      <c r="BM549" s="60" t="s">
        <v>2503</v>
      </c>
      <c r="BN549" s="60">
        <v>4360280.8674999997</v>
      </c>
      <c r="BO549" s="60">
        <v>248174361.52489999</v>
      </c>
      <c r="BP549" s="60">
        <v>185348909.46470001</v>
      </c>
      <c r="BQ549" s="60">
        <v>58476977.5682</v>
      </c>
      <c r="BR549" s="60" t="s">
        <v>544</v>
      </c>
      <c r="BS549" s="60">
        <v>1649785.6211000001</v>
      </c>
      <c r="BT549" s="60" t="s">
        <v>544</v>
      </c>
      <c r="BU549" s="60">
        <v>11040825.203600001</v>
      </c>
      <c r="BV549" s="60" t="s">
        <v>544</v>
      </c>
      <c r="BW549" s="60">
        <v>142272416.5794</v>
      </c>
      <c r="BX549" s="60" t="s">
        <v>544</v>
      </c>
      <c r="BY549" s="60" t="s">
        <v>544</v>
      </c>
      <c r="BZ549" s="60" t="s">
        <v>544</v>
      </c>
      <c r="CA549" s="60" t="s">
        <v>544</v>
      </c>
      <c r="CB549" s="60" t="s">
        <v>1986</v>
      </c>
      <c r="CC549" s="60">
        <v>2622879.5128000001</v>
      </c>
      <c r="CD549" s="60">
        <v>8496861.9897000007</v>
      </c>
      <c r="CE549" s="60">
        <v>1901447.8345000001</v>
      </c>
      <c r="CF549" s="60">
        <v>39748337.786799997</v>
      </c>
      <c r="CG549" s="60">
        <v>838252.65639999998</v>
      </c>
      <c r="CH549" s="60">
        <v>863108.18370000005</v>
      </c>
      <c r="CI549" s="60" t="s">
        <v>1193</v>
      </c>
      <c r="CJ549" s="60" t="s">
        <v>544</v>
      </c>
      <c r="CK549" s="60">
        <v>11879077.859999999</v>
      </c>
      <c r="CL549" s="60" t="s">
        <v>544</v>
      </c>
      <c r="CM549" s="85">
        <v>1373793</v>
      </c>
      <c r="CN549" s="60" t="s">
        <v>544</v>
      </c>
      <c r="CO549" s="60">
        <v>2778847.9463</v>
      </c>
      <c r="CP549" s="60">
        <v>13616479.214600001</v>
      </c>
      <c r="CQ549" s="60">
        <v>232584353.44679999</v>
      </c>
      <c r="CR549" s="60" t="s">
        <v>544</v>
      </c>
      <c r="CS549" s="60" t="s">
        <v>544</v>
      </c>
      <c r="CT549" s="60">
        <v>4015410.4268999998</v>
      </c>
      <c r="CU549" s="60">
        <v>7437395.1408000002</v>
      </c>
      <c r="CV549" s="60">
        <v>1901447.8345000001</v>
      </c>
      <c r="CW549" s="60">
        <v>11452805.5677</v>
      </c>
      <c r="CX549" s="60">
        <v>9256198.3472000007</v>
      </c>
      <c r="CY549" s="60" t="s">
        <v>544</v>
      </c>
      <c r="CZ549" s="60">
        <f t="shared" si="16"/>
        <v>1.6092999999917383</v>
      </c>
      <c r="DA549" s="60" t="str">
        <f t="shared" si="17"/>
        <v>Y</v>
      </c>
    </row>
    <row r="550" spans="1:105">
      <c r="A550" s="13" t="s">
        <v>1193</v>
      </c>
      <c r="B550" s="13">
        <v>1373793</v>
      </c>
      <c r="C550" s="13">
        <v>2023</v>
      </c>
      <c r="D550" s="13" t="s">
        <v>1</v>
      </c>
      <c r="E550" s="13" t="s">
        <v>13</v>
      </c>
      <c r="F550" s="84" t="s">
        <v>2176</v>
      </c>
      <c r="G550" s="60" t="s">
        <v>2012</v>
      </c>
      <c r="H550" s="60" t="s">
        <v>2501</v>
      </c>
      <c r="I550" s="60" t="s">
        <v>2013</v>
      </c>
      <c r="J550" s="60" t="s">
        <v>1193</v>
      </c>
      <c r="K550" s="85">
        <v>1373793</v>
      </c>
      <c r="L550" s="60">
        <v>459036000</v>
      </c>
      <c r="M550" s="60">
        <v>278864291.22939998</v>
      </c>
      <c r="N550" s="60">
        <v>2897774.1814999999</v>
      </c>
      <c r="O550" s="60">
        <v>888164.74910000002</v>
      </c>
      <c r="P550" s="60">
        <v>0</v>
      </c>
      <c r="Q550" s="60" t="s">
        <v>544</v>
      </c>
      <c r="R550" s="85" t="s">
        <v>544</v>
      </c>
      <c r="S550" s="85" t="s">
        <v>544</v>
      </c>
      <c r="T550" s="60" t="s">
        <v>544</v>
      </c>
      <c r="U550" s="60" t="s">
        <v>544</v>
      </c>
      <c r="V550" s="60">
        <v>153950176.5138</v>
      </c>
      <c r="W550" s="60" t="s">
        <v>2014</v>
      </c>
      <c r="X550" s="60">
        <v>11286131.812000001</v>
      </c>
      <c r="Y550" s="60">
        <v>234781673.6814</v>
      </c>
      <c r="Z550" s="60">
        <v>3.52</v>
      </c>
      <c r="AA550" s="60" t="s">
        <v>544</v>
      </c>
      <c r="AB550" s="60">
        <v>231279437.17070001</v>
      </c>
      <c r="AC550" s="60">
        <v>278864291.22939998</v>
      </c>
      <c r="AD550" s="60" t="s">
        <v>544</v>
      </c>
      <c r="AE550" s="60">
        <v>47937811.458999999</v>
      </c>
      <c r="AF550" s="60">
        <v>22.28</v>
      </c>
      <c r="AG550" s="60" t="s">
        <v>2015</v>
      </c>
      <c r="AH550" s="60" t="s">
        <v>544</v>
      </c>
      <c r="AI550" s="60" t="s">
        <v>544</v>
      </c>
      <c r="AJ550" s="60" t="s">
        <v>544</v>
      </c>
      <c r="AK550" s="60">
        <v>4.54</v>
      </c>
      <c r="AL550" s="60">
        <v>234781673.6814</v>
      </c>
      <c r="AM550" s="60">
        <v>2262936.8607999999</v>
      </c>
      <c r="AN550" s="60">
        <v>4988788.5908000004</v>
      </c>
      <c r="AO550" s="60">
        <v>13256253.7555</v>
      </c>
      <c r="AP550" s="60">
        <v>41378028.311999999</v>
      </c>
      <c r="AQ550" s="60">
        <v>278864291.22939998</v>
      </c>
      <c r="AR550" s="60">
        <v>1.44</v>
      </c>
      <c r="AS550" s="60">
        <v>39283976.403499998</v>
      </c>
      <c r="AT550" s="60" t="s">
        <v>544</v>
      </c>
      <c r="AU550" s="85">
        <v>1373793</v>
      </c>
      <c r="AV550" s="60" t="s">
        <v>544</v>
      </c>
      <c r="AW550" s="60" t="s">
        <v>544</v>
      </c>
      <c r="AX550" s="60" t="s">
        <v>544</v>
      </c>
      <c r="AY550" s="60">
        <v>47937811.458999999</v>
      </c>
      <c r="AZ550" s="60" t="s">
        <v>544</v>
      </c>
      <c r="BA550" s="60" t="s">
        <v>544</v>
      </c>
      <c r="BB550" s="60" t="s">
        <v>1808</v>
      </c>
      <c r="BC550" s="60" t="s">
        <v>544</v>
      </c>
      <c r="BD550" s="60">
        <v>1171259.6691999999</v>
      </c>
      <c r="BE550" s="60" t="s">
        <v>544</v>
      </c>
      <c r="BF550" s="60" t="s">
        <v>544</v>
      </c>
      <c r="BG550" s="60">
        <v>60749.982799999998</v>
      </c>
      <c r="BH550" s="60">
        <v>201887987.9729</v>
      </c>
      <c r="BI550" s="60">
        <v>1413652.1007000001</v>
      </c>
      <c r="BJ550" s="60" t="s">
        <v>544</v>
      </c>
      <c r="BK550" s="60">
        <v>14561770.886700001</v>
      </c>
      <c r="BL550" s="85" t="s">
        <v>2502</v>
      </c>
      <c r="BM550" s="60" t="s">
        <v>2503</v>
      </c>
      <c r="BN550" s="60">
        <v>5197161.0319999997</v>
      </c>
      <c r="BO550" s="60">
        <v>254225920.68900001</v>
      </c>
      <c r="BP550" s="60">
        <v>200716728.3037</v>
      </c>
      <c r="BQ550" s="60">
        <v>48877006.193800002</v>
      </c>
      <c r="BR550" s="60" t="s">
        <v>544</v>
      </c>
      <c r="BS550" s="60">
        <v>1369304.6132</v>
      </c>
      <c r="BT550" s="60" t="s">
        <v>544</v>
      </c>
      <c r="BU550" s="60">
        <v>13562433.669</v>
      </c>
      <c r="BV550" s="60" t="s">
        <v>544</v>
      </c>
      <c r="BW550" s="60">
        <v>153950176.5138</v>
      </c>
      <c r="BX550" s="60" t="s">
        <v>544</v>
      </c>
      <c r="BY550" s="60" t="s">
        <v>544</v>
      </c>
      <c r="BZ550" s="60" t="s">
        <v>544</v>
      </c>
      <c r="CA550" s="60" t="s">
        <v>544</v>
      </c>
      <c r="CB550" s="60" t="s">
        <v>1986</v>
      </c>
      <c r="CC550" s="60">
        <v>4988788.5908000004</v>
      </c>
      <c r="CD550" s="60">
        <v>9969072.1840000004</v>
      </c>
      <c r="CE550" s="60">
        <v>1414259.6004999999</v>
      </c>
      <c r="CF550" s="60">
        <v>41378028.311999999</v>
      </c>
      <c r="CG550" s="60">
        <v>2712486.7338</v>
      </c>
      <c r="CH550" s="60">
        <v>975037.22459999996</v>
      </c>
      <c r="CI550" s="60" t="s">
        <v>1193</v>
      </c>
      <c r="CJ550" s="60" t="s">
        <v>544</v>
      </c>
      <c r="CK550" s="60">
        <v>16274920.402799999</v>
      </c>
      <c r="CL550" s="60" t="s">
        <v>544</v>
      </c>
      <c r="CM550" s="85">
        <v>1373793</v>
      </c>
      <c r="CN550" s="60" t="s">
        <v>544</v>
      </c>
      <c r="CO550" s="60">
        <v>1413652.1007000001</v>
      </c>
      <c r="CP550" s="60">
        <v>16483292.844000001</v>
      </c>
      <c r="CQ550" s="60">
        <v>234781673.6814</v>
      </c>
      <c r="CR550" s="60" t="s">
        <v>544</v>
      </c>
      <c r="CS550" s="60" t="s">
        <v>544</v>
      </c>
      <c r="CT550" s="60">
        <v>5502125.9457999999</v>
      </c>
      <c r="CU550" s="60">
        <v>9059644.9408999998</v>
      </c>
      <c r="CV550" s="60">
        <v>1414259.6004999999</v>
      </c>
      <c r="CW550" s="60">
        <v>14561770.886700001</v>
      </c>
      <c r="CX550" s="60">
        <v>11286131.812000001</v>
      </c>
      <c r="CY550" s="60" t="s">
        <v>544</v>
      </c>
      <c r="CZ550" s="60">
        <f t="shared" si="16"/>
        <v>1.6460909999494584</v>
      </c>
      <c r="DA550" s="60" t="str">
        <f t="shared" si="17"/>
        <v>Y</v>
      </c>
    </row>
    <row r="551" spans="1:105">
      <c r="A551" s="13" t="s">
        <v>1194</v>
      </c>
      <c r="B551" s="13">
        <v>100280</v>
      </c>
      <c r="C551" s="13">
        <v>2022</v>
      </c>
      <c r="D551" s="13" t="s">
        <v>12</v>
      </c>
      <c r="E551" s="13" t="s">
        <v>13</v>
      </c>
      <c r="F551" s="84" t="s">
        <v>1812</v>
      </c>
      <c r="G551" s="60" t="s">
        <v>1840</v>
      </c>
      <c r="H551" s="60" t="s">
        <v>545</v>
      </c>
      <c r="I551" s="60" t="s">
        <v>540</v>
      </c>
      <c r="J551" s="60" t="s">
        <v>1195</v>
      </c>
      <c r="K551" s="85">
        <v>107926</v>
      </c>
      <c r="L551" s="60">
        <v>78672073000</v>
      </c>
      <c r="M551" s="60">
        <v>78672073000</v>
      </c>
      <c r="N551" s="60">
        <v>433056000</v>
      </c>
      <c r="O551" s="60">
        <v>74000000</v>
      </c>
      <c r="P551" s="60">
        <v>-0.35</v>
      </c>
      <c r="Q551" s="60" t="s">
        <v>544</v>
      </c>
      <c r="R551" s="85">
        <v>7048</v>
      </c>
      <c r="S551" s="85" t="s">
        <v>544</v>
      </c>
      <c r="T551" s="60">
        <v>15904939000</v>
      </c>
      <c r="U551" s="60" t="s">
        <v>544</v>
      </c>
      <c r="V551" s="60">
        <v>19370285000</v>
      </c>
      <c r="W551" s="60" t="s">
        <v>1841</v>
      </c>
      <c r="X551" s="60">
        <v>2436723000</v>
      </c>
      <c r="Y551" s="60">
        <v>64839262000</v>
      </c>
      <c r="Z551" s="60">
        <v>12.71</v>
      </c>
      <c r="AA551" s="60">
        <v>1183366000</v>
      </c>
      <c r="AB551" s="60">
        <v>68727811000</v>
      </c>
      <c r="AC551" s="60">
        <v>78672073000</v>
      </c>
      <c r="AD551" s="60">
        <v>9.76</v>
      </c>
      <c r="AE551" s="60">
        <v>604829000</v>
      </c>
      <c r="AF551" s="60">
        <v>5.3</v>
      </c>
      <c r="AG551" s="60" t="s">
        <v>1842</v>
      </c>
      <c r="AH551" s="60">
        <v>129110000</v>
      </c>
      <c r="AI551" s="60">
        <v>7699821000</v>
      </c>
      <c r="AJ551" s="60">
        <v>14596616000</v>
      </c>
      <c r="AK551" s="60">
        <v>3.28</v>
      </c>
      <c r="AL551" s="60">
        <v>67435170000</v>
      </c>
      <c r="AM551" s="60">
        <v>1811921000</v>
      </c>
      <c r="AN551" s="60">
        <v>253437000</v>
      </c>
      <c r="AO551" s="60">
        <v>1061272000</v>
      </c>
      <c r="AP551" s="60">
        <v>7861857000</v>
      </c>
      <c r="AQ551" s="60">
        <v>78672073000</v>
      </c>
      <c r="AR551" s="60">
        <v>0.74</v>
      </c>
      <c r="AS551" s="60">
        <v>9213967000</v>
      </c>
      <c r="AT551" s="60">
        <v>21095780000</v>
      </c>
      <c r="AU551" s="85">
        <v>100280</v>
      </c>
      <c r="AV551" s="60" t="s">
        <v>544</v>
      </c>
      <c r="AW551" s="60" t="s">
        <v>544</v>
      </c>
      <c r="AX551" s="60">
        <v>3420000</v>
      </c>
      <c r="AY551" s="60">
        <v>15201445000</v>
      </c>
      <c r="AZ551" s="60">
        <v>11606186000</v>
      </c>
      <c r="BA551" s="60">
        <v>3031665000</v>
      </c>
      <c r="BB551" s="60" t="s">
        <v>1808</v>
      </c>
      <c r="BC551" s="60">
        <v>78923305000</v>
      </c>
      <c r="BD551" s="60">
        <v>684819000</v>
      </c>
      <c r="BE551" s="60">
        <v>1057209000</v>
      </c>
      <c r="BF551" s="60">
        <v>352525000</v>
      </c>
      <c r="BG551" s="60">
        <v>62683000</v>
      </c>
      <c r="BH551" s="60">
        <v>58699175000</v>
      </c>
      <c r="BI551" s="60">
        <v>71663000</v>
      </c>
      <c r="BJ551" s="60">
        <v>19370285000</v>
      </c>
      <c r="BK551" s="60">
        <v>1821811000</v>
      </c>
      <c r="BL551" s="85" t="s">
        <v>544</v>
      </c>
      <c r="BM551" s="60" t="s">
        <v>544</v>
      </c>
      <c r="BN551" s="60">
        <v>764132000</v>
      </c>
      <c r="BO551" s="60">
        <v>72601482000</v>
      </c>
      <c r="BP551" s="60">
        <v>58014356000</v>
      </c>
      <c r="BQ551" s="60">
        <v>1384025000</v>
      </c>
      <c r="BR551" s="60" t="s">
        <v>544</v>
      </c>
      <c r="BS551" s="60">
        <v>2037064000</v>
      </c>
      <c r="BT551" s="60" t="s">
        <v>544</v>
      </c>
      <c r="BU551" s="60">
        <v>2330931000</v>
      </c>
      <c r="BV551" s="60">
        <v>5071000</v>
      </c>
      <c r="BW551" s="60">
        <v>3031665000</v>
      </c>
      <c r="BX551" s="60">
        <v>7405005000</v>
      </c>
      <c r="BY551" s="60" t="s">
        <v>544</v>
      </c>
      <c r="BZ551" s="60">
        <v>1000</v>
      </c>
      <c r="CA551" s="60" t="s">
        <v>544</v>
      </c>
      <c r="CB551" s="60" t="s">
        <v>1900</v>
      </c>
      <c r="CC551" s="60">
        <v>184414000</v>
      </c>
      <c r="CD551" s="60">
        <v>943412000</v>
      </c>
      <c r="CE551" s="60">
        <v>1284044000</v>
      </c>
      <c r="CF551" s="60">
        <v>7861857000</v>
      </c>
      <c r="CG551" s="60">
        <v>359229000</v>
      </c>
      <c r="CH551" s="60">
        <v>59305000</v>
      </c>
      <c r="CI551" s="60" t="s">
        <v>1195</v>
      </c>
      <c r="CJ551" s="60">
        <v>11.2</v>
      </c>
      <c r="CK551" s="60">
        <v>2690160000</v>
      </c>
      <c r="CL551" s="60" t="s">
        <v>544</v>
      </c>
      <c r="CM551" s="85">
        <v>107926</v>
      </c>
      <c r="CN551" s="60">
        <v>51494000</v>
      </c>
      <c r="CO551" s="60">
        <v>71663000</v>
      </c>
      <c r="CP551" s="60">
        <v>3200855000</v>
      </c>
      <c r="CQ551" s="60">
        <v>64839262000</v>
      </c>
      <c r="CR551" s="60" t="s">
        <v>544</v>
      </c>
      <c r="CS551" s="60">
        <v>51494000</v>
      </c>
      <c r="CT551" s="60">
        <v>1050559000</v>
      </c>
      <c r="CU551" s="60">
        <v>771252000</v>
      </c>
      <c r="CV551" s="60">
        <v>1284044000</v>
      </c>
      <c r="CW551" s="60">
        <v>1821811000</v>
      </c>
      <c r="CX551" s="60">
        <v>2436723000</v>
      </c>
      <c r="CY551" s="60">
        <v>10.77</v>
      </c>
      <c r="CZ551" s="60">
        <f t="shared" si="16"/>
        <v>1</v>
      </c>
      <c r="DA551" s="60" t="str">
        <f t="shared" si="17"/>
        <v>N: parent data from row 553</v>
      </c>
    </row>
    <row r="552" spans="1:105">
      <c r="A552" s="13" t="s">
        <v>1194</v>
      </c>
      <c r="B552" s="13">
        <v>100280</v>
      </c>
      <c r="C552" s="13">
        <v>2023</v>
      </c>
      <c r="D552" s="13" t="s">
        <v>12</v>
      </c>
      <c r="E552" s="13" t="s">
        <v>13</v>
      </c>
      <c r="F552" s="84" t="s">
        <v>1804</v>
      </c>
      <c r="G552" s="60" t="s">
        <v>1840</v>
      </c>
      <c r="H552" s="60" t="s">
        <v>1827</v>
      </c>
      <c r="I552" s="60" t="s">
        <v>540</v>
      </c>
      <c r="J552" s="60" t="s">
        <v>1195</v>
      </c>
      <c r="K552" s="85">
        <v>107926</v>
      </c>
      <c r="L552" s="60">
        <v>81367479000</v>
      </c>
      <c r="M552" s="60">
        <v>81367479000</v>
      </c>
      <c r="N552" s="60">
        <v>565870000</v>
      </c>
      <c r="O552" s="60">
        <v>264000000</v>
      </c>
      <c r="P552" s="60">
        <v>-0.23</v>
      </c>
      <c r="Q552" s="60" t="s">
        <v>544</v>
      </c>
      <c r="R552" s="85">
        <v>7010</v>
      </c>
      <c r="S552" s="85" t="s">
        <v>544</v>
      </c>
      <c r="T552" s="60">
        <v>16569905000</v>
      </c>
      <c r="U552" s="60" t="s">
        <v>544</v>
      </c>
      <c r="V552" s="60">
        <v>20815361000</v>
      </c>
      <c r="W552" s="60" t="s">
        <v>1841</v>
      </c>
      <c r="X552" s="60">
        <v>2599771000</v>
      </c>
      <c r="Y552" s="60">
        <v>66650287000</v>
      </c>
      <c r="Z552" s="60">
        <v>10.41</v>
      </c>
      <c r="AA552" s="60">
        <v>423199000</v>
      </c>
      <c r="AB552" s="60">
        <v>70635329000</v>
      </c>
      <c r="AC552" s="60">
        <v>81367479000</v>
      </c>
      <c r="AD552" s="60">
        <v>10.199999999999999</v>
      </c>
      <c r="AE552" s="60">
        <v>537285000</v>
      </c>
      <c r="AF552" s="60">
        <v>5.25</v>
      </c>
      <c r="AG552" s="60" t="s">
        <v>1842</v>
      </c>
      <c r="AH552" s="60">
        <v>200197000</v>
      </c>
      <c r="AI552" s="60">
        <v>8350218000</v>
      </c>
      <c r="AJ552" s="60">
        <v>16062460000</v>
      </c>
      <c r="AK552" s="60">
        <v>3.37</v>
      </c>
      <c r="AL552" s="60">
        <v>69295988000</v>
      </c>
      <c r="AM552" s="60">
        <v>1740701000</v>
      </c>
      <c r="AN552" s="60">
        <v>1525760000</v>
      </c>
      <c r="AO552" s="60">
        <v>1011653000</v>
      </c>
      <c r="AP552" s="60">
        <v>8658407000</v>
      </c>
      <c r="AQ552" s="60">
        <v>81367479000</v>
      </c>
      <c r="AR552" s="60">
        <v>0.92</v>
      </c>
      <c r="AS552" s="60">
        <v>9831132000</v>
      </c>
      <c r="AT552" s="60">
        <v>21259720000</v>
      </c>
      <c r="AU552" s="85">
        <v>100280</v>
      </c>
      <c r="AV552" s="60" t="s">
        <v>544</v>
      </c>
      <c r="AW552" s="60" t="s">
        <v>544</v>
      </c>
      <c r="AX552" s="60">
        <v>4228000</v>
      </c>
      <c r="AY552" s="60">
        <v>16599745000</v>
      </c>
      <c r="AZ552" s="60">
        <v>11160617000</v>
      </c>
      <c r="BA552" s="60">
        <v>3126123000</v>
      </c>
      <c r="BB552" s="60" t="s">
        <v>1808</v>
      </c>
      <c r="BC552" s="60">
        <v>81898217000</v>
      </c>
      <c r="BD552" s="60">
        <v>773099000</v>
      </c>
      <c r="BE552" s="60">
        <v>1234496000</v>
      </c>
      <c r="BF552" s="60">
        <v>518617000</v>
      </c>
      <c r="BG552" s="60">
        <v>54970000</v>
      </c>
      <c r="BH552" s="60">
        <v>61800949000</v>
      </c>
      <c r="BI552" s="60">
        <v>988149000</v>
      </c>
      <c r="BJ552" s="60">
        <v>20815361000</v>
      </c>
      <c r="BK552" s="60">
        <v>1977414000</v>
      </c>
      <c r="BL552" s="85" t="s">
        <v>544</v>
      </c>
      <c r="BM552" s="60" t="s">
        <v>544</v>
      </c>
      <c r="BN552" s="60">
        <v>678350000</v>
      </c>
      <c r="BO552" s="60">
        <v>75420062000</v>
      </c>
      <c r="BP552" s="60">
        <v>61027850000</v>
      </c>
      <c r="BQ552" s="60">
        <v>1328319000</v>
      </c>
      <c r="BR552" s="60" t="s">
        <v>544</v>
      </c>
      <c r="BS552" s="60">
        <v>2154873000</v>
      </c>
      <c r="BT552" s="60" t="s">
        <v>544</v>
      </c>
      <c r="BU552" s="60">
        <v>3626325000</v>
      </c>
      <c r="BV552" s="60">
        <v>3170000</v>
      </c>
      <c r="BW552" s="60">
        <v>3126123000</v>
      </c>
      <c r="BX552" s="60">
        <v>8055402000</v>
      </c>
      <c r="BY552" s="60" t="s">
        <v>544</v>
      </c>
      <c r="BZ552" s="60">
        <v>1000</v>
      </c>
      <c r="CA552" s="60" t="s">
        <v>544</v>
      </c>
      <c r="CB552" s="60" t="s">
        <v>1900</v>
      </c>
      <c r="CC552" s="60">
        <v>1265665000</v>
      </c>
      <c r="CD552" s="60">
        <v>896700000</v>
      </c>
      <c r="CE552" s="60">
        <v>1040707000</v>
      </c>
      <c r="CF552" s="60">
        <v>8658407000</v>
      </c>
      <c r="CG552" s="60">
        <v>499206000</v>
      </c>
      <c r="CH552" s="60">
        <v>169871000</v>
      </c>
      <c r="CI552" s="60" t="s">
        <v>1195</v>
      </c>
      <c r="CJ552" s="60">
        <v>11.82</v>
      </c>
      <c r="CK552" s="60">
        <v>4125531000</v>
      </c>
      <c r="CL552" s="60" t="s">
        <v>544</v>
      </c>
      <c r="CM552" s="85">
        <v>107926</v>
      </c>
      <c r="CN552" s="60">
        <v>33436000</v>
      </c>
      <c r="CO552" s="60">
        <v>988149000</v>
      </c>
      <c r="CP552" s="60">
        <v>3278121000</v>
      </c>
      <c r="CQ552" s="60">
        <v>66650287000</v>
      </c>
      <c r="CR552" s="60" t="s">
        <v>544</v>
      </c>
      <c r="CS552" s="60">
        <v>33436000</v>
      </c>
      <c r="CT552" s="60">
        <v>1066130000</v>
      </c>
      <c r="CU552" s="60">
        <v>911284000</v>
      </c>
      <c r="CV552" s="60">
        <v>1040707000</v>
      </c>
      <c r="CW552" s="60">
        <v>1977414000</v>
      </c>
      <c r="CX552" s="60">
        <v>2599771000</v>
      </c>
      <c r="CY552" s="60">
        <v>11.4</v>
      </c>
      <c r="CZ552" s="60">
        <f t="shared" si="16"/>
        <v>1</v>
      </c>
      <c r="DA552" s="60" t="str">
        <f t="shared" si="17"/>
        <v>N: parent data from row 553</v>
      </c>
    </row>
    <row r="553" spans="1:105">
      <c r="A553" s="13" t="s">
        <v>1195</v>
      </c>
      <c r="B553" s="13">
        <v>107926</v>
      </c>
      <c r="C553" s="13">
        <v>2022</v>
      </c>
      <c r="D553" s="13" t="s">
        <v>12</v>
      </c>
      <c r="E553" s="13" t="s">
        <v>13</v>
      </c>
      <c r="F553" s="84" t="s">
        <v>1812</v>
      </c>
      <c r="G553" s="60" t="s">
        <v>1840</v>
      </c>
      <c r="H553" s="60" t="s">
        <v>1827</v>
      </c>
      <c r="I553" s="60" t="s">
        <v>540</v>
      </c>
      <c r="J553" s="60" t="s">
        <v>1195</v>
      </c>
      <c r="K553" s="85">
        <v>107926</v>
      </c>
      <c r="L553" s="60">
        <v>78954017000</v>
      </c>
      <c r="M553" s="60">
        <v>78954017000</v>
      </c>
      <c r="N553" s="60">
        <v>433056000</v>
      </c>
      <c r="O553" s="60">
        <v>74000000</v>
      </c>
      <c r="P553" s="60">
        <v>-0.32</v>
      </c>
      <c r="Q553" s="60" t="s">
        <v>544</v>
      </c>
      <c r="R553" s="85">
        <v>7466</v>
      </c>
      <c r="S553" s="85" t="s">
        <v>544</v>
      </c>
      <c r="T553" s="60">
        <v>15902833000</v>
      </c>
      <c r="U553" s="60" t="s">
        <v>544</v>
      </c>
      <c r="V553" s="60">
        <v>19370285000</v>
      </c>
      <c r="W553" s="60" t="s">
        <v>1841</v>
      </c>
      <c r="X553" s="60">
        <v>2398546000</v>
      </c>
      <c r="Y553" s="60">
        <v>63491919000</v>
      </c>
      <c r="Z553" s="60">
        <v>11.23</v>
      </c>
      <c r="AA553" s="60">
        <v>1542878000</v>
      </c>
      <c r="AB553" s="60">
        <v>69163196000</v>
      </c>
      <c r="AC553" s="60">
        <v>78954017000</v>
      </c>
      <c r="AD553" s="60">
        <v>10.36</v>
      </c>
      <c r="AE553" s="60">
        <v>604829000</v>
      </c>
      <c r="AF553" s="60">
        <v>5.29</v>
      </c>
      <c r="AG553" s="60" t="s">
        <v>1842</v>
      </c>
      <c r="AH553" s="60">
        <v>129110000</v>
      </c>
      <c r="AI553" s="60">
        <v>8246557000</v>
      </c>
      <c r="AJ553" s="60">
        <v>14596616000</v>
      </c>
      <c r="AK553" s="60">
        <v>3.22</v>
      </c>
      <c r="AL553" s="60">
        <v>66447339000</v>
      </c>
      <c r="AM553" s="60">
        <v>2104347000</v>
      </c>
      <c r="AN553" s="60">
        <v>291660000</v>
      </c>
      <c r="AO553" s="60">
        <v>1061270000</v>
      </c>
      <c r="AP553" s="60">
        <v>7533249000</v>
      </c>
      <c r="AQ553" s="60">
        <v>78954017000</v>
      </c>
      <c r="AR553" s="60">
        <v>0.74</v>
      </c>
      <c r="AS553" s="60">
        <v>8605241000</v>
      </c>
      <c r="AT553" s="60">
        <v>21093674000</v>
      </c>
      <c r="AU553" s="85">
        <v>107926</v>
      </c>
      <c r="AV553" s="60" t="s">
        <v>544</v>
      </c>
      <c r="AW553" s="60" t="s">
        <v>544</v>
      </c>
      <c r="AX553" s="60">
        <v>3420000</v>
      </c>
      <c r="AY553" s="60">
        <v>15201445000</v>
      </c>
      <c r="AZ553" s="60">
        <v>11716533000</v>
      </c>
      <c r="BA553" s="60">
        <v>3034374000</v>
      </c>
      <c r="BB553" s="60" t="s">
        <v>1808</v>
      </c>
      <c r="BC553" s="60">
        <v>79582736000</v>
      </c>
      <c r="BD553" s="60">
        <v>684819000</v>
      </c>
      <c r="BE553" s="60">
        <v>1057209000</v>
      </c>
      <c r="BF553" s="60">
        <v>352525000</v>
      </c>
      <c r="BG553" s="60">
        <v>198317000</v>
      </c>
      <c r="BH553" s="60">
        <v>58699778000</v>
      </c>
      <c r="BI553" s="60">
        <v>-24647000</v>
      </c>
      <c r="BJ553" s="60">
        <v>19370285000</v>
      </c>
      <c r="BK553" s="60">
        <v>1958693000</v>
      </c>
      <c r="BL553" s="85" t="s">
        <v>2504</v>
      </c>
      <c r="BM553" s="60" t="s">
        <v>2505</v>
      </c>
      <c r="BN553" s="60">
        <v>814353000</v>
      </c>
      <c r="BO553" s="60">
        <v>72823880000</v>
      </c>
      <c r="BP553" s="60">
        <v>58014959000</v>
      </c>
      <c r="BQ553" s="60">
        <v>1384140000</v>
      </c>
      <c r="BR553" s="60" t="s">
        <v>544</v>
      </c>
      <c r="BS553" s="60">
        <v>2048270000</v>
      </c>
      <c r="BT553" s="60" t="s">
        <v>544</v>
      </c>
      <c r="BU553" s="60">
        <v>2330983000</v>
      </c>
      <c r="BV553" s="60">
        <v>5071000</v>
      </c>
      <c r="BW553" s="60">
        <v>3034374000</v>
      </c>
      <c r="BX553" s="60">
        <v>7031855000</v>
      </c>
      <c r="BY553" s="60" t="s">
        <v>544</v>
      </c>
      <c r="BZ553" s="60">
        <v>1000</v>
      </c>
      <c r="CA553" s="60" t="s">
        <v>544</v>
      </c>
      <c r="CB553" s="60" t="s">
        <v>1900</v>
      </c>
      <c r="CC553" s="60">
        <v>184408000</v>
      </c>
      <c r="CD553" s="60">
        <v>946075000</v>
      </c>
      <c r="CE553" s="60">
        <v>1159206000</v>
      </c>
      <c r="CF553" s="60">
        <v>7533249000</v>
      </c>
      <c r="CG553" s="60">
        <v>359223000</v>
      </c>
      <c r="CH553" s="60">
        <v>59305000</v>
      </c>
      <c r="CI553" s="60" t="s">
        <v>1195</v>
      </c>
      <c r="CJ553" s="60">
        <v>11.92</v>
      </c>
      <c r="CK553" s="60">
        <v>2690206000</v>
      </c>
      <c r="CL553" s="60" t="s">
        <v>544</v>
      </c>
      <c r="CM553" s="85">
        <v>107926</v>
      </c>
      <c r="CN553" s="60">
        <v>57904000</v>
      </c>
      <c r="CO553" s="60">
        <v>-24647000</v>
      </c>
      <c r="CP553" s="60">
        <v>3212899000</v>
      </c>
      <c r="CQ553" s="60">
        <v>63491919000</v>
      </c>
      <c r="CR553" s="60" t="s">
        <v>544</v>
      </c>
      <c r="CS553" s="60">
        <v>57904000</v>
      </c>
      <c r="CT553" s="60">
        <v>1155372000</v>
      </c>
      <c r="CU553" s="60">
        <v>803321000</v>
      </c>
      <c r="CV553" s="60">
        <v>1159206000</v>
      </c>
      <c r="CW553" s="60">
        <v>1958693000</v>
      </c>
      <c r="CX553" s="60">
        <v>2398546000</v>
      </c>
      <c r="CY553" s="60">
        <v>10.17</v>
      </c>
      <c r="CZ553" s="60">
        <f t="shared" si="16"/>
        <v>1</v>
      </c>
      <c r="DA553" s="60" t="str">
        <f t="shared" si="17"/>
        <v>Y</v>
      </c>
    </row>
    <row r="554" spans="1:105">
      <c r="A554" s="13" t="s">
        <v>1195</v>
      </c>
      <c r="B554" s="13">
        <v>107926</v>
      </c>
      <c r="C554" s="13">
        <v>2023</v>
      </c>
      <c r="D554" s="13" t="s">
        <v>12</v>
      </c>
      <c r="E554" s="13" t="s">
        <v>13</v>
      </c>
      <c r="F554" s="84" t="s">
        <v>1804</v>
      </c>
      <c r="G554" s="60" t="s">
        <v>1840</v>
      </c>
      <c r="H554" s="60" t="s">
        <v>1827</v>
      </c>
      <c r="I554" s="60" t="s">
        <v>540</v>
      </c>
      <c r="J554" s="60" t="s">
        <v>1195</v>
      </c>
      <c r="K554" s="85">
        <v>107926</v>
      </c>
      <c r="L554" s="60">
        <v>81662570000</v>
      </c>
      <c r="M554" s="60">
        <v>81662570000</v>
      </c>
      <c r="N554" s="60">
        <v>565870000</v>
      </c>
      <c r="O554" s="60">
        <v>264000000</v>
      </c>
      <c r="P554" s="60">
        <v>-0.26</v>
      </c>
      <c r="Q554" s="60" t="s">
        <v>544</v>
      </c>
      <c r="R554" s="85">
        <v>7281</v>
      </c>
      <c r="S554" s="85" t="s">
        <v>544</v>
      </c>
      <c r="T554" s="60">
        <v>16567968000</v>
      </c>
      <c r="U554" s="60" t="s">
        <v>544</v>
      </c>
      <c r="V554" s="60">
        <v>20815361000</v>
      </c>
      <c r="W554" s="60" t="s">
        <v>1841</v>
      </c>
      <c r="X554" s="60">
        <v>2565814000</v>
      </c>
      <c r="Y554" s="60">
        <v>65783283000</v>
      </c>
      <c r="Z554" s="60">
        <v>10.63</v>
      </c>
      <c r="AA554" s="60">
        <v>332204000</v>
      </c>
      <c r="AB554" s="60">
        <v>71073884000</v>
      </c>
      <c r="AC554" s="60">
        <v>81662570000</v>
      </c>
      <c r="AD554" s="60">
        <v>10.69</v>
      </c>
      <c r="AE554" s="60">
        <v>537285000</v>
      </c>
      <c r="AF554" s="60">
        <v>5.23</v>
      </c>
      <c r="AG554" s="60" t="s">
        <v>1842</v>
      </c>
      <c r="AH554" s="60">
        <v>200197000</v>
      </c>
      <c r="AI554" s="60">
        <v>8824861000</v>
      </c>
      <c r="AJ554" s="60">
        <v>16062460000</v>
      </c>
      <c r="AK554" s="60">
        <v>3.32</v>
      </c>
      <c r="AL554" s="60">
        <v>68337989000</v>
      </c>
      <c r="AM554" s="60">
        <v>2066250000</v>
      </c>
      <c r="AN554" s="60">
        <v>1559910000</v>
      </c>
      <c r="AO554" s="60">
        <v>1011625000</v>
      </c>
      <c r="AP554" s="60">
        <v>8770769000</v>
      </c>
      <c r="AQ554" s="60">
        <v>81662570000</v>
      </c>
      <c r="AR554" s="60">
        <v>0.92</v>
      </c>
      <c r="AS554" s="60">
        <v>9663668000</v>
      </c>
      <c r="AT554" s="60">
        <v>21257783000</v>
      </c>
      <c r="AU554" s="85">
        <v>107926</v>
      </c>
      <c r="AV554" s="60" t="s">
        <v>544</v>
      </c>
      <c r="AW554" s="60" t="s">
        <v>544</v>
      </c>
      <c r="AX554" s="60">
        <v>4228000</v>
      </c>
      <c r="AY554" s="60">
        <v>16599745000</v>
      </c>
      <c r="AZ554" s="60">
        <v>11260767000</v>
      </c>
      <c r="BA554" s="60">
        <v>3128831000</v>
      </c>
      <c r="BB554" s="60" t="s">
        <v>1808</v>
      </c>
      <c r="BC554" s="60">
        <v>82540373000</v>
      </c>
      <c r="BD554" s="60">
        <v>773099000</v>
      </c>
      <c r="BE554" s="60">
        <v>1234496000</v>
      </c>
      <c r="BF554" s="60">
        <v>518617000</v>
      </c>
      <c r="BG554" s="60">
        <v>198504000</v>
      </c>
      <c r="BH554" s="60">
        <v>61801720000</v>
      </c>
      <c r="BI554" s="60">
        <v>1052073000</v>
      </c>
      <c r="BJ554" s="60">
        <v>20815361000</v>
      </c>
      <c r="BK554" s="60">
        <v>2079479000</v>
      </c>
      <c r="BL554" s="85" t="s">
        <v>2504</v>
      </c>
      <c r="BM554" s="60" t="s">
        <v>2505</v>
      </c>
      <c r="BN554" s="60">
        <v>901287000</v>
      </c>
      <c r="BO554" s="60">
        <v>75625500000</v>
      </c>
      <c r="BP554" s="60">
        <v>61028621000</v>
      </c>
      <c r="BQ554" s="60">
        <v>1328434000</v>
      </c>
      <c r="BR554" s="60" t="s">
        <v>544</v>
      </c>
      <c r="BS554" s="60">
        <v>2189822000</v>
      </c>
      <c r="BT554" s="60" t="s">
        <v>544</v>
      </c>
      <c r="BU554" s="60">
        <v>3626517000</v>
      </c>
      <c r="BV554" s="60">
        <v>3170000</v>
      </c>
      <c r="BW554" s="60">
        <v>3128831000</v>
      </c>
      <c r="BX554" s="60">
        <v>8103722000</v>
      </c>
      <c r="BY554" s="60" t="s">
        <v>544</v>
      </c>
      <c r="BZ554" s="60">
        <v>1000</v>
      </c>
      <c r="CA554" s="60" t="s">
        <v>544</v>
      </c>
      <c r="CB554" s="60" t="s">
        <v>1900</v>
      </c>
      <c r="CC554" s="60">
        <v>1265633000</v>
      </c>
      <c r="CD554" s="60">
        <v>899217000</v>
      </c>
      <c r="CE554" s="60">
        <v>1127622000</v>
      </c>
      <c r="CF554" s="60">
        <v>8770769000</v>
      </c>
      <c r="CG554" s="60">
        <v>499207000</v>
      </c>
      <c r="CH554" s="60">
        <v>169871000</v>
      </c>
      <c r="CI554" s="60" t="s">
        <v>1195</v>
      </c>
      <c r="CJ554" s="60">
        <v>12.42</v>
      </c>
      <c r="CK554" s="60">
        <v>4125724000</v>
      </c>
      <c r="CL554" s="60" t="s">
        <v>544</v>
      </c>
      <c r="CM554" s="85">
        <v>107926</v>
      </c>
      <c r="CN554" s="60">
        <v>27741000</v>
      </c>
      <c r="CO554" s="60">
        <v>1052073000</v>
      </c>
      <c r="CP554" s="60">
        <v>3467101000</v>
      </c>
      <c r="CQ554" s="60">
        <v>65783283000</v>
      </c>
      <c r="CR554" s="60" t="s">
        <v>544</v>
      </c>
      <c r="CS554" s="60">
        <v>27741000</v>
      </c>
      <c r="CT554" s="60">
        <v>1149646000</v>
      </c>
      <c r="CU554" s="60">
        <v>929833000</v>
      </c>
      <c r="CV554" s="60">
        <v>1127622000</v>
      </c>
      <c r="CW554" s="60">
        <v>2079479000</v>
      </c>
      <c r="CX554" s="60">
        <v>2565814000</v>
      </c>
      <c r="CY554" s="60">
        <v>11.4</v>
      </c>
      <c r="CZ554" s="60">
        <f t="shared" si="16"/>
        <v>1</v>
      </c>
      <c r="DA554" s="60" t="str">
        <f t="shared" si="17"/>
        <v>Y</v>
      </c>
    </row>
    <row r="555" spans="1:105">
      <c r="A555" s="13" t="s">
        <v>1196</v>
      </c>
      <c r="B555" s="13">
        <v>100063</v>
      </c>
      <c r="C555" s="13">
        <v>2022</v>
      </c>
      <c r="D555" s="13" t="s">
        <v>12</v>
      </c>
      <c r="E555" s="13" t="s">
        <v>13</v>
      </c>
      <c r="F555" s="84" t="s">
        <v>1812</v>
      </c>
      <c r="G555" s="60" t="s">
        <v>1840</v>
      </c>
      <c r="H555" s="60" t="s">
        <v>1827</v>
      </c>
      <c r="I555" s="60" t="s">
        <v>540</v>
      </c>
      <c r="J555" s="60" t="s">
        <v>1197</v>
      </c>
      <c r="K555" s="85">
        <v>112914</v>
      </c>
      <c r="L555" s="60">
        <v>28274145000</v>
      </c>
      <c r="M555" s="60">
        <v>28274145000</v>
      </c>
      <c r="N555" s="60">
        <v>176884000</v>
      </c>
      <c r="O555" s="60">
        <v>322969000</v>
      </c>
      <c r="P555" s="60">
        <v>-0.36</v>
      </c>
      <c r="Q555" s="60" t="s">
        <v>544</v>
      </c>
      <c r="R555" s="85">
        <v>4696</v>
      </c>
      <c r="S555" s="85" t="s">
        <v>544</v>
      </c>
      <c r="T555" s="60">
        <v>2189444000</v>
      </c>
      <c r="U555" s="60" t="s">
        <v>544</v>
      </c>
      <c r="V555" s="60">
        <v>4499941000</v>
      </c>
      <c r="W555" s="60" t="s">
        <v>1841</v>
      </c>
      <c r="X555" s="60">
        <v>1460995000</v>
      </c>
      <c r="Y555" s="60">
        <v>24906792000</v>
      </c>
      <c r="Z555" s="60">
        <v>12.25</v>
      </c>
      <c r="AA555" s="60">
        <v>214000</v>
      </c>
      <c r="AB555" s="60">
        <v>24808559000</v>
      </c>
      <c r="AC555" s="60">
        <v>28274145000</v>
      </c>
      <c r="AD555" s="60">
        <v>10.17</v>
      </c>
      <c r="AE555" s="60">
        <v>9292189000</v>
      </c>
      <c r="AF555" s="60">
        <v>4.42</v>
      </c>
      <c r="AG555" s="60" t="s">
        <v>1842</v>
      </c>
      <c r="AH555" s="60">
        <v>50873000</v>
      </c>
      <c r="AI555" s="60">
        <v>2792996000</v>
      </c>
      <c r="AJ555" s="60">
        <v>1888966000</v>
      </c>
      <c r="AK555" s="60">
        <v>5.79</v>
      </c>
      <c r="AL555" s="60">
        <v>25058006000</v>
      </c>
      <c r="AM555" s="60">
        <v>477380000</v>
      </c>
      <c r="AN555" s="60">
        <v>86179000</v>
      </c>
      <c r="AO555" s="60">
        <v>904851000</v>
      </c>
      <c r="AP555" s="60">
        <v>2710944000</v>
      </c>
      <c r="AQ555" s="60">
        <v>28274145000</v>
      </c>
      <c r="AR555" s="60">
        <v>0.89</v>
      </c>
      <c r="AS555" s="60">
        <v>3097679000</v>
      </c>
      <c r="AT555" s="60">
        <v>4088597000</v>
      </c>
      <c r="AU555" s="85">
        <v>100063</v>
      </c>
      <c r="AV555" s="60" t="s">
        <v>544</v>
      </c>
      <c r="AW555" s="60" t="s">
        <v>544</v>
      </c>
      <c r="AX555" s="60">
        <v>1605000</v>
      </c>
      <c r="AY555" s="60">
        <v>11181155000</v>
      </c>
      <c r="AZ555" s="60">
        <v>5163349000</v>
      </c>
      <c r="BA555" s="60">
        <v>161081000</v>
      </c>
      <c r="BB555" s="60" t="s">
        <v>1808</v>
      </c>
      <c r="BC555" s="60">
        <v>27453123000</v>
      </c>
      <c r="BD555" s="60">
        <v>416329000</v>
      </c>
      <c r="BE555" s="60">
        <v>73000</v>
      </c>
      <c r="BF555" s="60" t="s">
        <v>544</v>
      </c>
      <c r="BG555" s="60">
        <v>60799000</v>
      </c>
      <c r="BH555" s="60">
        <v>19930774000</v>
      </c>
      <c r="BI555" s="60">
        <v>-34195000</v>
      </c>
      <c r="BJ555" s="60">
        <v>4499941000</v>
      </c>
      <c r="BK555" s="60">
        <v>1086743000</v>
      </c>
      <c r="BL555" s="85" t="s">
        <v>544</v>
      </c>
      <c r="BM555" s="60" t="s">
        <v>544</v>
      </c>
      <c r="BN555" s="60">
        <v>385039000</v>
      </c>
      <c r="BO555" s="60">
        <v>25772198000</v>
      </c>
      <c r="BP555" s="60">
        <v>19514445000</v>
      </c>
      <c r="BQ555" s="60">
        <v>345258000</v>
      </c>
      <c r="BR555" s="60" t="s">
        <v>544</v>
      </c>
      <c r="BS555" s="60">
        <v>467037000</v>
      </c>
      <c r="BT555" s="60" t="s">
        <v>544</v>
      </c>
      <c r="BU555" s="60">
        <v>1416808000</v>
      </c>
      <c r="BV555" s="60">
        <v>1719691000</v>
      </c>
      <c r="BW555" s="60">
        <v>161081000</v>
      </c>
      <c r="BX555" s="60">
        <v>2792996000</v>
      </c>
      <c r="BY555" s="60" t="s">
        <v>544</v>
      </c>
      <c r="BZ555" s="60">
        <v>-3000</v>
      </c>
      <c r="CA555" s="60" t="s">
        <v>544</v>
      </c>
      <c r="CB555" s="60" t="s">
        <v>1900</v>
      </c>
      <c r="CC555" s="60">
        <v>77365000</v>
      </c>
      <c r="CD555" s="60">
        <v>509979000</v>
      </c>
      <c r="CE555" s="60">
        <v>436322000</v>
      </c>
      <c r="CF555" s="60">
        <v>2710944000</v>
      </c>
      <c r="CG555" s="60">
        <v>130366000</v>
      </c>
      <c r="CH555" s="60">
        <v>190769000</v>
      </c>
      <c r="CI555" s="60" t="s">
        <v>1197</v>
      </c>
      <c r="CJ555" s="60">
        <v>11.26</v>
      </c>
      <c r="CK555" s="60">
        <v>1547174000</v>
      </c>
      <c r="CL555" s="60" t="s">
        <v>544</v>
      </c>
      <c r="CM555" s="85">
        <v>112914</v>
      </c>
      <c r="CN555" s="60">
        <v>4505000</v>
      </c>
      <c r="CO555" s="60">
        <v>-34195000</v>
      </c>
      <c r="CP555" s="60">
        <v>1846034000</v>
      </c>
      <c r="CQ555" s="60">
        <v>24906792000</v>
      </c>
      <c r="CR555" s="60" t="s">
        <v>544</v>
      </c>
      <c r="CS555" s="60">
        <v>4505000</v>
      </c>
      <c r="CT555" s="60">
        <v>499244000</v>
      </c>
      <c r="CU555" s="60">
        <v>587499000</v>
      </c>
      <c r="CV555" s="60">
        <v>436322000</v>
      </c>
      <c r="CW555" s="60">
        <v>1086743000</v>
      </c>
      <c r="CX555" s="60">
        <v>1460995000</v>
      </c>
      <c r="CY555" s="60">
        <v>11.26</v>
      </c>
      <c r="CZ555" s="60">
        <f t="shared" si="16"/>
        <v>1</v>
      </c>
      <c r="DA555" s="60" t="str">
        <f t="shared" si="17"/>
        <v>N: parent data from row 557</v>
      </c>
    </row>
    <row r="556" spans="1:105">
      <c r="A556" s="13" t="s">
        <v>1196</v>
      </c>
      <c r="B556" s="13">
        <v>100063</v>
      </c>
      <c r="C556" s="13">
        <v>2023</v>
      </c>
      <c r="D556" s="13" t="s">
        <v>12</v>
      </c>
      <c r="E556" s="13" t="s">
        <v>13</v>
      </c>
      <c r="F556" s="84" t="s">
        <v>1804</v>
      </c>
      <c r="G556" s="60" t="s">
        <v>1840</v>
      </c>
      <c r="H556" s="60" t="s">
        <v>1827</v>
      </c>
      <c r="I556" s="60" t="s">
        <v>540</v>
      </c>
      <c r="J556" s="60" t="s">
        <v>1197</v>
      </c>
      <c r="K556" s="85">
        <v>112914</v>
      </c>
      <c r="L556" s="60">
        <v>31111148000</v>
      </c>
      <c r="M556" s="60">
        <v>31111148000</v>
      </c>
      <c r="N556" s="60">
        <v>241374000</v>
      </c>
      <c r="O556" s="60">
        <v>639687000</v>
      </c>
      <c r="P556" s="60">
        <v>-0.26</v>
      </c>
      <c r="Q556" s="60" t="s">
        <v>544</v>
      </c>
      <c r="R556" s="85">
        <v>4479</v>
      </c>
      <c r="S556" s="85" t="s">
        <v>544</v>
      </c>
      <c r="T556" s="60">
        <v>2355268000</v>
      </c>
      <c r="U556" s="60" t="s">
        <v>544</v>
      </c>
      <c r="V556" s="60">
        <v>5199161000</v>
      </c>
      <c r="W556" s="60" t="s">
        <v>1841</v>
      </c>
      <c r="X556" s="60">
        <v>1773509000</v>
      </c>
      <c r="Y556" s="60">
        <v>26335580000</v>
      </c>
      <c r="Z556" s="60">
        <v>9</v>
      </c>
      <c r="AA556" s="60">
        <v>649985000</v>
      </c>
      <c r="AB556" s="60">
        <v>27878434000</v>
      </c>
      <c r="AC556" s="60">
        <v>31111148000</v>
      </c>
      <c r="AD556" s="60">
        <v>9.49</v>
      </c>
      <c r="AE556" s="60">
        <v>10256563000</v>
      </c>
      <c r="AF556" s="60">
        <v>4.7</v>
      </c>
      <c r="AG556" s="60" t="s">
        <v>1842</v>
      </c>
      <c r="AH556" s="60">
        <v>2300000</v>
      </c>
      <c r="AI556" s="60">
        <v>2923400000</v>
      </c>
      <c r="AJ556" s="60">
        <v>2455297000</v>
      </c>
      <c r="AK556" s="60">
        <v>6.14</v>
      </c>
      <c r="AL556" s="60">
        <v>26989448000</v>
      </c>
      <c r="AM556" s="60">
        <v>576623000</v>
      </c>
      <c r="AN556" s="60">
        <v>573737000</v>
      </c>
      <c r="AO556" s="60">
        <v>676556000</v>
      </c>
      <c r="AP556" s="60">
        <v>2670853000</v>
      </c>
      <c r="AQ556" s="60">
        <v>31111148000</v>
      </c>
      <c r="AR556" s="60">
        <v>1.06</v>
      </c>
      <c r="AS556" s="60">
        <v>2996610000</v>
      </c>
      <c r="AT556" s="60">
        <v>4662893000</v>
      </c>
      <c r="AU556" s="85">
        <v>100063</v>
      </c>
      <c r="AV556" s="60" t="s">
        <v>544</v>
      </c>
      <c r="AW556" s="60" t="s">
        <v>544</v>
      </c>
      <c r="AX556" s="60">
        <v>3301000</v>
      </c>
      <c r="AY556" s="60">
        <v>12711860000</v>
      </c>
      <c r="AZ556" s="60">
        <v>5298563000</v>
      </c>
      <c r="BA556" s="60">
        <v>217804000</v>
      </c>
      <c r="BB556" s="60" t="s">
        <v>1808</v>
      </c>
      <c r="BC556" s="60">
        <v>30800605000</v>
      </c>
      <c r="BD556" s="60">
        <v>990025000</v>
      </c>
      <c r="BE556" s="60">
        <v>38000</v>
      </c>
      <c r="BF556" s="60" t="s">
        <v>544</v>
      </c>
      <c r="BG556" s="60">
        <v>28506000</v>
      </c>
      <c r="BH556" s="60">
        <v>22791718000</v>
      </c>
      <c r="BI556" s="60">
        <v>288311000</v>
      </c>
      <c r="BJ556" s="60">
        <v>5199161000</v>
      </c>
      <c r="BK556" s="60">
        <v>1171484000</v>
      </c>
      <c r="BL556" s="85" t="s">
        <v>544</v>
      </c>
      <c r="BM556" s="60" t="s">
        <v>544</v>
      </c>
      <c r="BN556" s="60">
        <v>346122000</v>
      </c>
      <c r="BO556" s="60">
        <v>28625437000</v>
      </c>
      <c r="BP556" s="60">
        <v>21801693000</v>
      </c>
      <c r="BQ556" s="60">
        <v>786328000</v>
      </c>
      <c r="BR556" s="60" t="s">
        <v>544</v>
      </c>
      <c r="BS556" s="60">
        <v>566954000</v>
      </c>
      <c r="BT556" s="60" t="s">
        <v>544</v>
      </c>
      <c r="BU556" s="60">
        <v>2140030000</v>
      </c>
      <c r="BV556" s="60">
        <v>2135287000</v>
      </c>
      <c r="BW556" s="60">
        <v>217804000</v>
      </c>
      <c r="BX556" s="60">
        <v>2923400000</v>
      </c>
      <c r="BY556" s="60" t="s">
        <v>544</v>
      </c>
      <c r="BZ556" s="60">
        <v>-4000</v>
      </c>
      <c r="CA556" s="60" t="s">
        <v>544</v>
      </c>
      <c r="CB556" s="60" t="s">
        <v>1900</v>
      </c>
      <c r="CC556" s="60">
        <v>518738000</v>
      </c>
      <c r="CD556" s="60">
        <v>487190000</v>
      </c>
      <c r="CE556" s="60">
        <v>298790000</v>
      </c>
      <c r="CF556" s="60">
        <v>2670853000</v>
      </c>
      <c r="CG556" s="60">
        <v>207216000</v>
      </c>
      <c r="CH556" s="60">
        <v>460862000</v>
      </c>
      <c r="CI556" s="60" t="s">
        <v>1197</v>
      </c>
      <c r="CJ556" s="60">
        <v>10.49</v>
      </c>
      <c r="CK556" s="60">
        <v>2347246000</v>
      </c>
      <c r="CL556" s="60" t="s">
        <v>544</v>
      </c>
      <c r="CM556" s="85">
        <v>112914</v>
      </c>
      <c r="CN556" s="60">
        <v>3195000</v>
      </c>
      <c r="CO556" s="60">
        <v>288311000</v>
      </c>
      <c r="CP556" s="60">
        <v>2119631000</v>
      </c>
      <c r="CQ556" s="60">
        <v>26335580000</v>
      </c>
      <c r="CR556" s="60" t="s">
        <v>544</v>
      </c>
      <c r="CS556" s="60">
        <v>3195000</v>
      </c>
      <c r="CT556" s="60">
        <v>526590000</v>
      </c>
      <c r="CU556" s="60">
        <v>644894000</v>
      </c>
      <c r="CV556" s="60">
        <v>298790000</v>
      </c>
      <c r="CW556" s="60">
        <v>1171484000</v>
      </c>
      <c r="CX556" s="60">
        <v>1773509000</v>
      </c>
      <c r="CY556" s="60">
        <v>10.49</v>
      </c>
      <c r="CZ556" s="60">
        <f t="shared" si="16"/>
        <v>1</v>
      </c>
      <c r="DA556" s="60" t="str">
        <f t="shared" si="17"/>
        <v>N: parent data from row 557</v>
      </c>
    </row>
    <row r="557" spans="1:105">
      <c r="A557" s="13" t="s">
        <v>1197</v>
      </c>
      <c r="B557" s="13">
        <v>112914</v>
      </c>
      <c r="C557" s="13">
        <v>2022</v>
      </c>
      <c r="D557" s="13" t="s">
        <v>12</v>
      </c>
      <c r="E557" s="13" t="s">
        <v>13</v>
      </c>
      <c r="F557" s="84" t="s">
        <v>1812</v>
      </c>
      <c r="G557" s="60" t="s">
        <v>1840</v>
      </c>
      <c r="H557" s="60" t="s">
        <v>1827</v>
      </c>
      <c r="I557" s="60" t="s">
        <v>540</v>
      </c>
      <c r="J557" s="60" t="s">
        <v>1197</v>
      </c>
      <c r="K557" s="85">
        <v>112914</v>
      </c>
      <c r="L557" s="60">
        <v>28351203000</v>
      </c>
      <c r="M557" s="60">
        <v>28351203000</v>
      </c>
      <c r="N557" s="60">
        <v>176884000</v>
      </c>
      <c r="O557" s="60">
        <v>322969000</v>
      </c>
      <c r="P557" s="60">
        <v>-0.34</v>
      </c>
      <c r="Q557" s="60" t="s">
        <v>544</v>
      </c>
      <c r="R557" s="85">
        <v>4813</v>
      </c>
      <c r="S557" s="85" t="s">
        <v>544</v>
      </c>
      <c r="T557" s="60">
        <v>2189444000</v>
      </c>
      <c r="U557" s="60" t="s">
        <v>544</v>
      </c>
      <c r="V557" s="60">
        <v>4499941000</v>
      </c>
      <c r="W557" s="60" t="s">
        <v>1841</v>
      </c>
      <c r="X557" s="60">
        <v>1456168000</v>
      </c>
      <c r="Y557" s="60">
        <v>24343243000</v>
      </c>
      <c r="Z557" s="60">
        <v>10.96</v>
      </c>
      <c r="AA557" s="60">
        <v>214000</v>
      </c>
      <c r="AB557" s="60">
        <v>24917723000</v>
      </c>
      <c r="AC557" s="60">
        <v>28351203000</v>
      </c>
      <c r="AD557" s="60">
        <v>10.67</v>
      </c>
      <c r="AE557" s="60">
        <v>9292189000</v>
      </c>
      <c r="AF557" s="60">
        <v>4.41</v>
      </c>
      <c r="AG557" s="60" t="s">
        <v>1842</v>
      </c>
      <c r="AH557" s="60">
        <v>50873000</v>
      </c>
      <c r="AI557" s="60">
        <v>2937313000</v>
      </c>
      <c r="AJ557" s="60">
        <v>1888966000</v>
      </c>
      <c r="AK557" s="60">
        <v>5.75</v>
      </c>
      <c r="AL557" s="60">
        <v>24494457000</v>
      </c>
      <c r="AM557" s="60">
        <v>670377000</v>
      </c>
      <c r="AN557" s="60">
        <v>91296000</v>
      </c>
      <c r="AO557" s="60">
        <v>904938000</v>
      </c>
      <c r="AP557" s="60">
        <v>2859895000</v>
      </c>
      <c r="AQ557" s="60">
        <v>28351203000</v>
      </c>
      <c r="AR557" s="60">
        <v>0.89</v>
      </c>
      <c r="AS557" s="60">
        <v>3246202000</v>
      </c>
      <c r="AT557" s="60">
        <v>4088597000</v>
      </c>
      <c r="AU557" s="85">
        <v>112914</v>
      </c>
      <c r="AV557" s="60" t="s">
        <v>544</v>
      </c>
      <c r="AW557" s="60" t="s">
        <v>544</v>
      </c>
      <c r="AX557" s="60">
        <v>1605000</v>
      </c>
      <c r="AY557" s="60">
        <v>11181155000</v>
      </c>
      <c r="AZ557" s="60">
        <v>5179515000</v>
      </c>
      <c r="BA557" s="60">
        <v>161081000</v>
      </c>
      <c r="BB557" s="60" t="s">
        <v>1808</v>
      </c>
      <c r="BC557" s="60">
        <v>27522303000</v>
      </c>
      <c r="BD557" s="60">
        <v>416329000</v>
      </c>
      <c r="BE557" s="60">
        <v>73000</v>
      </c>
      <c r="BF557" s="60" t="s">
        <v>544</v>
      </c>
      <c r="BG557" s="60">
        <v>97220000</v>
      </c>
      <c r="BH557" s="60">
        <v>19930774000</v>
      </c>
      <c r="BI557" s="60">
        <v>-51624000</v>
      </c>
      <c r="BJ557" s="60">
        <v>4499941000</v>
      </c>
      <c r="BK557" s="60">
        <v>1147470000</v>
      </c>
      <c r="BL557" s="85" t="s">
        <v>2506</v>
      </c>
      <c r="BM557" s="60" t="s">
        <v>2507</v>
      </c>
      <c r="BN557" s="60">
        <v>427690000</v>
      </c>
      <c r="BO557" s="60">
        <v>25793172000</v>
      </c>
      <c r="BP557" s="60">
        <v>19514445000</v>
      </c>
      <c r="BQ557" s="60">
        <v>345258000</v>
      </c>
      <c r="BR557" s="60" t="s">
        <v>544</v>
      </c>
      <c r="BS557" s="60">
        <v>508421000</v>
      </c>
      <c r="BT557" s="60" t="s">
        <v>544</v>
      </c>
      <c r="BU557" s="60">
        <v>1416808000</v>
      </c>
      <c r="BV557" s="60">
        <v>1719691000</v>
      </c>
      <c r="BW557" s="60">
        <v>161081000</v>
      </c>
      <c r="BX557" s="60">
        <v>2937313000</v>
      </c>
      <c r="BY557" s="60" t="s">
        <v>544</v>
      </c>
      <c r="BZ557" s="60">
        <v>-3000</v>
      </c>
      <c r="CA557" s="60" t="s">
        <v>544</v>
      </c>
      <c r="CB557" s="60" t="s">
        <v>1900</v>
      </c>
      <c r="CC557" s="60">
        <v>69825000</v>
      </c>
      <c r="CD557" s="60">
        <v>520868000</v>
      </c>
      <c r="CE557" s="60">
        <v>413419000</v>
      </c>
      <c r="CF557" s="60">
        <v>2859895000</v>
      </c>
      <c r="CG557" s="60">
        <v>130656000</v>
      </c>
      <c r="CH557" s="60">
        <v>190769000</v>
      </c>
      <c r="CI557" s="60" t="s">
        <v>1197</v>
      </c>
      <c r="CJ557" s="60">
        <v>11.79</v>
      </c>
      <c r="CK557" s="60">
        <v>1547464000</v>
      </c>
      <c r="CL557" s="60" t="s">
        <v>544</v>
      </c>
      <c r="CM557" s="85">
        <v>112914</v>
      </c>
      <c r="CN557" s="60">
        <v>4525000</v>
      </c>
      <c r="CO557" s="60">
        <v>-51624000</v>
      </c>
      <c r="CP557" s="60">
        <v>1883858000</v>
      </c>
      <c r="CQ557" s="60">
        <v>24343243000</v>
      </c>
      <c r="CR557" s="60" t="s">
        <v>544</v>
      </c>
      <c r="CS557" s="60">
        <v>4525000</v>
      </c>
      <c r="CT557" s="60">
        <v>543108000</v>
      </c>
      <c r="CU557" s="60">
        <v>604362000</v>
      </c>
      <c r="CV557" s="60">
        <v>413419000</v>
      </c>
      <c r="CW557" s="60">
        <v>1147470000</v>
      </c>
      <c r="CX557" s="60">
        <v>1456168000</v>
      </c>
      <c r="CY557" s="60">
        <v>11.79</v>
      </c>
      <c r="CZ557" s="60">
        <f t="shared" si="16"/>
        <v>1</v>
      </c>
      <c r="DA557" s="60" t="str">
        <f t="shared" si="17"/>
        <v>Y</v>
      </c>
    </row>
    <row r="558" spans="1:105">
      <c r="A558" s="13" t="s">
        <v>1197</v>
      </c>
      <c r="B558" s="13">
        <v>112914</v>
      </c>
      <c r="C558" s="13">
        <v>2023</v>
      </c>
      <c r="D558" s="13" t="s">
        <v>12</v>
      </c>
      <c r="E558" s="13" t="s">
        <v>13</v>
      </c>
      <c r="F558" s="84" t="s">
        <v>1804</v>
      </c>
      <c r="G558" s="60" t="s">
        <v>1840</v>
      </c>
      <c r="H558" s="60" t="s">
        <v>1827</v>
      </c>
      <c r="I558" s="60" t="s">
        <v>540</v>
      </c>
      <c r="J558" s="60" t="s">
        <v>1197</v>
      </c>
      <c r="K558" s="85">
        <v>112914</v>
      </c>
      <c r="L558" s="60">
        <v>31285883000</v>
      </c>
      <c r="M558" s="60">
        <v>31285883000</v>
      </c>
      <c r="N558" s="60">
        <v>241374000</v>
      </c>
      <c r="O558" s="60">
        <v>639687000</v>
      </c>
      <c r="P558" s="60">
        <v>-0.25</v>
      </c>
      <c r="Q558" s="60" t="s">
        <v>544</v>
      </c>
      <c r="R558" s="85">
        <v>4799</v>
      </c>
      <c r="S558" s="85" t="s">
        <v>544</v>
      </c>
      <c r="T558" s="60">
        <v>2355268000</v>
      </c>
      <c r="U558" s="60" t="s">
        <v>544</v>
      </c>
      <c r="V558" s="60">
        <v>5199161000</v>
      </c>
      <c r="W558" s="60" t="s">
        <v>1841</v>
      </c>
      <c r="X558" s="60">
        <v>1779880000</v>
      </c>
      <c r="Y558" s="60">
        <v>25836724000</v>
      </c>
      <c r="Z558" s="60">
        <v>7.81</v>
      </c>
      <c r="AA558" s="60">
        <v>649985000</v>
      </c>
      <c r="AB558" s="60">
        <v>28050220000</v>
      </c>
      <c r="AC558" s="60">
        <v>31285883000</v>
      </c>
      <c r="AD558" s="60">
        <v>9.86</v>
      </c>
      <c r="AE558" s="60">
        <v>10256563000</v>
      </c>
      <c r="AF558" s="60">
        <v>4.7699999999999996</v>
      </c>
      <c r="AG558" s="60" t="s">
        <v>1842</v>
      </c>
      <c r="AH558" s="60">
        <v>2300000</v>
      </c>
      <c r="AI558" s="60">
        <v>3053587000</v>
      </c>
      <c r="AJ558" s="60">
        <v>2455297000</v>
      </c>
      <c r="AK558" s="60">
        <v>6.14</v>
      </c>
      <c r="AL558" s="60">
        <v>26490592000</v>
      </c>
      <c r="AM558" s="60">
        <v>786482000</v>
      </c>
      <c r="AN558" s="60">
        <v>569206000</v>
      </c>
      <c r="AO558" s="60">
        <v>687464000</v>
      </c>
      <c r="AP558" s="60">
        <v>2835691000</v>
      </c>
      <c r="AQ558" s="60">
        <v>31285883000</v>
      </c>
      <c r="AR558" s="60">
        <v>1.06</v>
      </c>
      <c r="AS558" s="60">
        <v>3161087000</v>
      </c>
      <c r="AT558" s="60">
        <v>4662893000</v>
      </c>
      <c r="AU558" s="85">
        <v>112914</v>
      </c>
      <c r="AV558" s="60" t="s">
        <v>544</v>
      </c>
      <c r="AW558" s="60" t="s">
        <v>544</v>
      </c>
      <c r="AX558" s="60">
        <v>3301000</v>
      </c>
      <c r="AY558" s="60">
        <v>12711860000</v>
      </c>
      <c r="AZ558" s="60">
        <v>5332155000</v>
      </c>
      <c r="BA558" s="60">
        <v>217804000</v>
      </c>
      <c r="BB558" s="60" t="s">
        <v>1808</v>
      </c>
      <c r="BC558" s="60">
        <v>30958424000</v>
      </c>
      <c r="BD558" s="60">
        <v>990025000</v>
      </c>
      <c r="BE558" s="60">
        <v>38000</v>
      </c>
      <c r="BF558" s="60" t="s">
        <v>544</v>
      </c>
      <c r="BG558" s="60">
        <v>81879000</v>
      </c>
      <c r="BH558" s="60">
        <v>22791718000</v>
      </c>
      <c r="BI558" s="60">
        <v>277616000</v>
      </c>
      <c r="BJ558" s="60">
        <v>5199161000</v>
      </c>
      <c r="BK558" s="60">
        <v>1273797000</v>
      </c>
      <c r="BL558" s="85" t="s">
        <v>2506</v>
      </c>
      <c r="BM558" s="60" t="s">
        <v>2507</v>
      </c>
      <c r="BN558" s="60">
        <v>428418000</v>
      </c>
      <c r="BO558" s="60">
        <v>28664621000</v>
      </c>
      <c r="BP558" s="60">
        <v>21801693000</v>
      </c>
      <c r="BQ558" s="60">
        <v>787127000</v>
      </c>
      <c r="BR558" s="60" t="s">
        <v>544</v>
      </c>
      <c r="BS558" s="60">
        <v>635526000</v>
      </c>
      <c r="BT558" s="60" t="s">
        <v>544</v>
      </c>
      <c r="BU558" s="60">
        <v>2140030000</v>
      </c>
      <c r="BV558" s="60">
        <v>2135287000</v>
      </c>
      <c r="BW558" s="60">
        <v>217804000</v>
      </c>
      <c r="BX558" s="60">
        <v>3053587000</v>
      </c>
      <c r="BY558" s="60" t="s">
        <v>544</v>
      </c>
      <c r="BZ558" s="60">
        <v>-37000</v>
      </c>
      <c r="CA558" s="60" t="s">
        <v>544</v>
      </c>
      <c r="CB558" s="60" t="s">
        <v>1900</v>
      </c>
      <c r="CC558" s="60">
        <v>493156000</v>
      </c>
      <c r="CD558" s="60">
        <v>508228000</v>
      </c>
      <c r="CE558" s="60">
        <v>285144000</v>
      </c>
      <c r="CF558" s="60">
        <v>2835691000</v>
      </c>
      <c r="CG558" s="60">
        <v>209056000</v>
      </c>
      <c r="CH558" s="60">
        <v>460862000</v>
      </c>
      <c r="CI558" s="60" t="s">
        <v>1197</v>
      </c>
      <c r="CJ558" s="60">
        <v>10.89</v>
      </c>
      <c r="CK558" s="60">
        <v>2349086000</v>
      </c>
      <c r="CL558" s="60" t="s">
        <v>544</v>
      </c>
      <c r="CM558" s="85">
        <v>112914</v>
      </c>
      <c r="CN558" s="60">
        <v>3195000</v>
      </c>
      <c r="CO558" s="60">
        <v>277616000</v>
      </c>
      <c r="CP558" s="60">
        <v>2208298000</v>
      </c>
      <c r="CQ558" s="60">
        <v>25836724000</v>
      </c>
      <c r="CR558" s="60" t="s">
        <v>544</v>
      </c>
      <c r="CS558" s="60">
        <v>3195000</v>
      </c>
      <c r="CT558" s="60">
        <v>599178000</v>
      </c>
      <c r="CU558" s="60">
        <v>674619000</v>
      </c>
      <c r="CV558" s="60">
        <v>285144000</v>
      </c>
      <c r="CW558" s="60">
        <v>1273797000</v>
      </c>
      <c r="CX558" s="60">
        <v>1779880000</v>
      </c>
      <c r="CY558" s="60">
        <v>10.89</v>
      </c>
      <c r="CZ558" s="60">
        <f t="shared" si="16"/>
        <v>1</v>
      </c>
      <c r="DA558" s="60" t="str">
        <f t="shared" si="17"/>
        <v>Y</v>
      </c>
    </row>
    <row r="559" spans="1:105">
      <c r="A559" s="13" t="s">
        <v>1199</v>
      </c>
      <c r="B559" s="13">
        <v>100263</v>
      </c>
      <c r="C559" s="13">
        <v>2022</v>
      </c>
      <c r="D559" s="13" t="s">
        <v>12</v>
      </c>
      <c r="E559" s="13" t="s">
        <v>13</v>
      </c>
      <c r="F559" s="84" t="s">
        <v>1812</v>
      </c>
      <c r="G559" s="60" t="s">
        <v>1840</v>
      </c>
      <c r="H559" s="60" t="s">
        <v>1827</v>
      </c>
      <c r="I559" s="60" t="s">
        <v>540</v>
      </c>
      <c r="J559" s="60" t="s">
        <v>1190</v>
      </c>
      <c r="K559" s="85">
        <v>112730</v>
      </c>
      <c r="L559" s="60">
        <v>18626645000</v>
      </c>
      <c r="M559" s="60">
        <v>18626645000</v>
      </c>
      <c r="N559" s="60">
        <v>475546000</v>
      </c>
      <c r="O559" s="60">
        <v>25679000</v>
      </c>
      <c r="P559" s="60">
        <v>-0.72</v>
      </c>
      <c r="Q559" s="60" t="s">
        <v>544</v>
      </c>
      <c r="R559" s="85">
        <v>3086</v>
      </c>
      <c r="S559" s="85" t="s">
        <v>544</v>
      </c>
      <c r="T559" s="60">
        <v>1550011000</v>
      </c>
      <c r="U559" s="60" t="s">
        <v>544</v>
      </c>
      <c r="V559" s="60">
        <v>3052375000</v>
      </c>
      <c r="W559" s="60" t="s">
        <v>1841</v>
      </c>
      <c r="X559" s="60">
        <v>803421000</v>
      </c>
      <c r="Y559" s="60">
        <v>16186544000</v>
      </c>
      <c r="Z559" s="60">
        <v>18.87</v>
      </c>
      <c r="AA559" s="60">
        <v>485371000</v>
      </c>
      <c r="AB559" s="60">
        <v>12415801000</v>
      </c>
      <c r="AC559" s="60">
        <v>18626645000</v>
      </c>
      <c r="AD559" s="60">
        <v>11.43</v>
      </c>
      <c r="AE559" s="60">
        <v>2602122000</v>
      </c>
      <c r="AF559" s="60">
        <v>2.58</v>
      </c>
      <c r="AG559" s="60" t="s">
        <v>1842</v>
      </c>
      <c r="AH559" s="60" t="s">
        <v>544</v>
      </c>
      <c r="AI559" s="60">
        <v>2190832000</v>
      </c>
      <c r="AJ559" s="60">
        <v>3130009000</v>
      </c>
      <c r="AK559" s="60">
        <v>4.3099999999999996</v>
      </c>
      <c r="AL559" s="60">
        <v>16747048000</v>
      </c>
      <c r="AM559" s="60">
        <v>211298000</v>
      </c>
      <c r="AN559" s="60">
        <v>59192000</v>
      </c>
      <c r="AO559" s="60">
        <v>93755000</v>
      </c>
      <c r="AP559" s="60">
        <v>1364026000</v>
      </c>
      <c r="AQ559" s="60">
        <v>18626645000</v>
      </c>
      <c r="AR559" s="60">
        <v>4.1100000000000003</v>
      </c>
      <c r="AS559" s="60">
        <v>2168804000</v>
      </c>
      <c r="AT559" s="60">
        <v>1833143000</v>
      </c>
      <c r="AU559" s="85">
        <v>100263</v>
      </c>
      <c r="AV559" s="60" t="s">
        <v>544</v>
      </c>
      <c r="AW559" s="60" t="s">
        <v>544</v>
      </c>
      <c r="AX559" s="60">
        <v>31641000</v>
      </c>
      <c r="AY559" s="60">
        <v>5732131000</v>
      </c>
      <c r="AZ559" s="60">
        <v>6033632000</v>
      </c>
      <c r="BA559" s="60">
        <v>947482000</v>
      </c>
      <c r="BB559" s="60" t="s">
        <v>1808</v>
      </c>
      <c r="BC559" s="60">
        <v>19167846000</v>
      </c>
      <c r="BD559" s="60">
        <v>260464000</v>
      </c>
      <c r="BE559" s="60">
        <v>718230000</v>
      </c>
      <c r="BF559" s="60" t="s">
        <v>544</v>
      </c>
      <c r="BG559" s="60">
        <v>6847000</v>
      </c>
      <c r="BH559" s="60">
        <v>11565131000</v>
      </c>
      <c r="BI559" s="60">
        <v>-409654000</v>
      </c>
      <c r="BJ559" s="60">
        <v>3052375000</v>
      </c>
      <c r="BK559" s="60">
        <v>448435000</v>
      </c>
      <c r="BL559" s="85" t="s">
        <v>544</v>
      </c>
      <c r="BM559" s="60" t="s">
        <v>544</v>
      </c>
      <c r="BN559" s="60">
        <v>120703000</v>
      </c>
      <c r="BO559" s="60">
        <v>17724322000</v>
      </c>
      <c r="BP559" s="60">
        <v>11304667000</v>
      </c>
      <c r="BQ559" s="60">
        <v>386023000</v>
      </c>
      <c r="BR559" s="60" t="s">
        <v>544</v>
      </c>
      <c r="BS559" s="60">
        <v>326337000</v>
      </c>
      <c r="BT559" s="60" t="s">
        <v>544</v>
      </c>
      <c r="BU559" s="60">
        <v>747900000</v>
      </c>
      <c r="BV559" s="60">
        <v>3135000</v>
      </c>
      <c r="BW559" s="60">
        <v>947482000</v>
      </c>
      <c r="BX559" s="60">
        <v>2090832000</v>
      </c>
      <c r="BY559" s="60" t="s">
        <v>544</v>
      </c>
      <c r="BZ559" s="60" t="s">
        <v>544</v>
      </c>
      <c r="CA559" s="60" t="s">
        <v>544</v>
      </c>
      <c r="CB559" s="60" t="s">
        <v>1986</v>
      </c>
      <c r="CC559" s="60">
        <v>46485000</v>
      </c>
      <c r="CD559" s="60">
        <v>206260000</v>
      </c>
      <c r="CE559" s="60">
        <v>447993000</v>
      </c>
      <c r="CF559" s="60">
        <v>1364026000</v>
      </c>
      <c r="CG559" s="60">
        <v>114713000</v>
      </c>
      <c r="CH559" s="60">
        <v>34245000</v>
      </c>
      <c r="CI559" s="60" t="s">
        <v>1190</v>
      </c>
      <c r="CJ559" s="60">
        <v>17.649999999999999</v>
      </c>
      <c r="CK559" s="60">
        <v>862613000</v>
      </c>
      <c r="CL559" s="60" t="s">
        <v>544</v>
      </c>
      <c r="CM559" s="85">
        <v>112730</v>
      </c>
      <c r="CN559" s="60">
        <v>16764000</v>
      </c>
      <c r="CO559" s="60">
        <v>-409654000</v>
      </c>
      <c r="CP559" s="60">
        <v>924124000</v>
      </c>
      <c r="CQ559" s="60">
        <v>16186544000</v>
      </c>
      <c r="CR559" s="60" t="s">
        <v>544</v>
      </c>
      <c r="CS559" s="60">
        <v>16764000</v>
      </c>
      <c r="CT559" s="60">
        <v>198428000</v>
      </c>
      <c r="CU559" s="60">
        <v>250007000</v>
      </c>
      <c r="CV559" s="60">
        <v>447993000</v>
      </c>
      <c r="CW559" s="60">
        <v>448435000</v>
      </c>
      <c r="CX559" s="60">
        <v>803421000</v>
      </c>
      <c r="CY559" s="60">
        <v>16.84</v>
      </c>
      <c r="CZ559" s="60">
        <f t="shared" si="16"/>
        <v>1</v>
      </c>
      <c r="DA559" s="60" t="str">
        <f t="shared" si="17"/>
        <v>N: parent data from row 547</v>
      </c>
    </row>
    <row r="560" spans="1:105">
      <c r="A560" s="13" t="s">
        <v>1199</v>
      </c>
      <c r="B560" s="13">
        <v>100263</v>
      </c>
      <c r="C560" s="13">
        <v>2023</v>
      </c>
      <c r="D560" s="13" t="s">
        <v>12</v>
      </c>
      <c r="E560" s="13" t="s">
        <v>13</v>
      </c>
      <c r="F560" s="84" t="s">
        <v>1804</v>
      </c>
      <c r="G560" s="60" t="s">
        <v>1840</v>
      </c>
      <c r="H560" s="60" t="s">
        <v>1827</v>
      </c>
      <c r="I560" s="60" t="s">
        <v>540</v>
      </c>
      <c r="J560" s="60" t="s">
        <v>1190</v>
      </c>
      <c r="K560" s="85">
        <v>112730</v>
      </c>
      <c r="L560" s="60">
        <v>18901836000</v>
      </c>
      <c r="M560" s="60">
        <v>18901836000</v>
      </c>
      <c r="N560" s="60">
        <v>152242000</v>
      </c>
      <c r="O560" s="60">
        <v>66644000</v>
      </c>
      <c r="P560" s="60">
        <v>-0.46</v>
      </c>
      <c r="Q560" s="60" t="s">
        <v>544</v>
      </c>
      <c r="R560" s="85">
        <v>3122</v>
      </c>
      <c r="S560" s="85" t="s">
        <v>544</v>
      </c>
      <c r="T560" s="60">
        <v>1765564000</v>
      </c>
      <c r="U560" s="60" t="s">
        <v>544</v>
      </c>
      <c r="V560" s="60">
        <v>3040822000</v>
      </c>
      <c r="W560" s="60" t="s">
        <v>1841</v>
      </c>
      <c r="X560" s="60">
        <v>810214000</v>
      </c>
      <c r="Y560" s="60">
        <v>16586042000</v>
      </c>
      <c r="Z560" s="60">
        <v>22.11</v>
      </c>
      <c r="AA560" s="60">
        <v>7949000</v>
      </c>
      <c r="AB560" s="60">
        <v>12942575000</v>
      </c>
      <c r="AC560" s="60">
        <v>18901836000</v>
      </c>
      <c r="AD560" s="60">
        <v>11.45</v>
      </c>
      <c r="AE560" s="60">
        <v>2795653000</v>
      </c>
      <c r="AF560" s="60">
        <v>3.5</v>
      </c>
      <c r="AG560" s="60" t="s">
        <v>1842</v>
      </c>
      <c r="AH560" s="60" t="s">
        <v>544</v>
      </c>
      <c r="AI560" s="60">
        <v>2213995000</v>
      </c>
      <c r="AJ560" s="60">
        <v>3091880000</v>
      </c>
      <c r="AK560" s="60">
        <v>4.3099999999999996</v>
      </c>
      <c r="AL560" s="60">
        <v>16593991000</v>
      </c>
      <c r="AM560" s="60">
        <v>176035000</v>
      </c>
      <c r="AN560" s="60">
        <v>213273000</v>
      </c>
      <c r="AO560" s="60">
        <v>87424000</v>
      </c>
      <c r="AP560" s="60">
        <v>1527172000</v>
      </c>
      <c r="AQ560" s="60">
        <v>18901836000</v>
      </c>
      <c r="AR560" s="60">
        <v>1.25</v>
      </c>
      <c r="AS560" s="60">
        <v>2166342000</v>
      </c>
      <c r="AT560" s="60">
        <v>2088105000</v>
      </c>
      <c r="AU560" s="85">
        <v>100263</v>
      </c>
      <c r="AV560" s="60" t="s">
        <v>544</v>
      </c>
      <c r="AW560" s="60" t="s">
        <v>544</v>
      </c>
      <c r="AX560" s="60">
        <v>32669000</v>
      </c>
      <c r="AY560" s="60">
        <v>5887533000</v>
      </c>
      <c r="AZ560" s="60">
        <v>5586858000</v>
      </c>
      <c r="BA560" s="60">
        <v>1176391000</v>
      </c>
      <c r="BB560" s="60" t="s">
        <v>1808</v>
      </c>
      <c r="BC560" s="60">
        <v>19333635000</v>
      </c>
      <c r="BD560" s="60">
        <v>261843000</v>
      </c>
      <c r="BE560" s="60">
        <v>856815000</v>
      </c>
      <c r="BF560" s="60" t="s">
        <v>544</v>
      </c>
      <c r="BG560" s="60">
        <v>6967000</v>
      </c>
      <c r="BH560" s="60">
        <v>12192851000</v>
      </c>
      <c r="BI560" s="60">
        <v>476344000</v>
      </c>
      <c r="BJ560" s="60">
        <v>3040822000</v>
      </c>
      <c r="BK560" s="60">
        <v>478039000</v>
      </c>
      <c r="BL560" s="85" t="s">
        <v>544</v>
      </c>
      <c r="BM560" s="60" t="s">
        <v>544</v>
      </c>
      <c r="BN560" s="60">
        <v>131135000</v>
      </c>
      <c r="BO560" s="60">
        <v>18092843000</v>
      </c>
      <c r="BP560" s="60">
        <v>11931008000</v>
      </c>
      <c r="BQ560" s="60">
        <v>574977000</v>
      </c>
      <c r="BR560" s="60" t="s">
        <v>544</v>
      </c>
      <c r="BS560" s="60">
        <v>262960000</v>
      </c>
      <c r="BT560" s="60" t="s">
        <v>544</v>
      </c>
      <c r="BU560" s="60">
        <v>890563000</v>
      </c>
      <c r="BV560" s="60">
        <v>2529000</v>
      </c>
      <c r="BW560" s="60">
        <v>1176391000</v>
      </c>
      <c r="BX560" s="60">
        <v>2113995000</v>
      </c>
      <c r="BY560" s="60" t="s">
        <v>544</v>
      </c>
      <c r="BZ560" s="60" t="s">
        <v>544</v>
      </c>
      <c r="CA560" s="60" t="s">
        <v>544</v>
      </c>
      <c r="CB560" s="60" t="s">
        <v>1986</v>
      </c>
      <c r="CC560" s="60">
        <v>185892000</v>
      </c>
      <c r="CD560" s="60">
        <v>196888000</v>
      </c>
      <c r="CE560" s="60">
        <v>402370000</v>
      </c>
      <c r="CF560" s="60">
        <v>1527172000</v>
      </c>
      <c r="CG560" s="60">
        <v>132924000</v>
      </c>
      <c r="CH560" s="60">
        <v>67381000</v>
      </c>
      <c r="CI560" s="60" t="s">
        <v>1190</v>
      </c>
      <c r="CJ560" s="60">
        <v>17.11</v>
      </c>
      <c r="CK560" s="60">
        <v>1023487000</v>
      </c>
      <c r="CL560" s="60" t="s">
        <v>544</v>
      </c>
      <c r="CM560" s="85">
        <v>112730</v>
      </c>
      <c r="CN560" s="60">
        <v>16675000</v>
      </c>
      <c r="CO560" s="60">
        <v>476344000</v>
      </c>
      <c r="CP560" s="60">
        <v>941349000</v>
      </c>
      <c r="CQ560" s="60">
        <v>16586042000</v>
      </c>
      <c r="CR560" s="60" t="s">
        <v>544</v>
      </c>
      <c r="CS560" s="60">
        <v>16675000</v>
      </c>
      <c r="CT560" s="60">
        <v>214357000</v>
      </c>
      <c r="CU560" s="60">
        <v>263682000</v>
      </c>
      <c r="CV560" s="60">
        <v>402370000</v>
      </c>
      <c r="CW560" s="60">
        <v>478039000</v>
      </c>
      <c r="CX560" s="60">
        <v>810214000</v>
      </c>
      <c r="CY560" s="60">
        <v>16.329999999999998</v>
      </c>
      <c r="CZ560" s="60">
        <f t="shared" si="16"/>
        <v>1</v>
      </c>
      <c r="DA560" s="60" t="str">
        <f t="shared" si="17"/>
        <v>N: parent data from row 547</v>
      </c>
    </row>
    <row r="561" spans="1:105">
      <c r="A561" s="13" t="s">
        <v>1200</v>
      </c>
      <c r="B561" s="13">
        <v>111721</v>
      </c>
      <c r="C561" s="13">
        <v>2022</v>
      </c>
      <c r="D561" s="13" t="s">
        <v>1</v>
      </c>
      <c r="E561" s="13" t="s">
        <v>507</v>
      </c>
      <c r="F561" s="84" t="s">
        <v>2179</v>
      </c>
      <c r="G561" s="60" t="s">
        <v>2508</v>
      </c>
      <c r="H561" s="60" t="s">
        <v>2514</v>
      </c>
      <c r="I561" s="60" t="s">
        <v>2510</v>
      </c>
      <c r="J561" s="60" t="s">
        <v>2511</v>
      </c>
      <c r="K561" s="85">
        <v>1004298</v>
      </c>
      <c r="L561" s="60">
        <v>1507347000000</v>
      </c>
      <c r="M561" s="60">
        <v>92123167725.679504</v>
      </c>
      <c r="N561" s="60">
        <v>2364826315.3590002</v>
      </c>
      <c r="O561" s="60">
        <v>360034936.26349998</v>
      </c>
      <c r="P561" s="60">
        <v>-0.56000000000000005</v>
      </c>
      <c r="Q561" s="60" t="s">
        <v>544</v>
      </c>
      <c r="R561" s="85">
        <v>38221</v>
      </c>
      <c r="S561" s="85">
        <v>604</v>
      </c>
      <c r="T561" s="60">
        <v>12574392801.981001</v>
      </c>
      <c r="U561" s="60">
        <v>1718523573.7214999</v>
      </c>
      <c r="V561" s="60" t="s">
        <v>544</v>
      </c>
      <c r="W561" s="60" t="s">
        <v>2512</v>
      </c>
      <c r="X561" s="60">
        <v>3034842103.2145</v>
      </c>
      <c r="Y561" s="60">
        <v>62152383066.166</v>
      </c>
      <c r="Z561" s="60">
        <v>24.17</v>
      </c>
      <c r="AA561" s="60">
        <v>2141874788.0309999</v>
      </c>
      <c r="AB561" s="60">
        <v>46264886564.5</v>
      </c>
      <c r="AC561" s="60">
        <v>92123167725.679504</v>
      </c>
      <c r="AD561" s="60">
        <v>7.2</v>
      </c>
      <c r="AE561" s="60">
        <v>11035428325.6525</v>
      </c>
      <c r="AF561" s="60">
        <v>20.399999999999999</v>
      </c>
      <c r="AG561" s="60" t="s">
        <v>2513</v>
      </c>
      <c r="AH561" s="60" t="s">
        <v>544</v>
      </c>
      <c r="AI561" s="60">
        <v>6886684211.177</v>
      </c>
      <c r="AJ561" s="60">
        <v>14836360723.564501</v>
      </c>
      <c r="AK561" s="60">
        <v>3.74</v>
      </c>
      <c r="AL561" s="60">
        <v>67292369182.212997</v>
      </c>
      <c r="AM561" s="60">
        <v>3015773880.4825001</v>
      </c>
      <c r="AN561" s="60">
        <v>2291548113.2575002</v>
      </c>
      <c r="AO561" s="60">
        <v>6394271805.5625</v>
      </c>
      <c r="AP561" s="60">
        <v>6512164759.5690002</v>
      </c>
      <c r="AQ561" s="60">
        <v>92123167725.679504</v>
      </c>
      <c r="AR561" s="60">
        <v>3.95</v>
      </c>
      <c r="AS561" s="60">
        <v>6590332249.5504999</v>
      </c>
      <c r="AT561" s="60">
        <v>30810642085.100498</v>
      </c>
      <c r="AU561" s="85">
        <v>111721</v>
      </c>
      <c r="AV561" s="60" t="s">
        <v>544</v>
      </c>
      <c r="AW561" s="60">
        <v>987391687.36600006</v>
      </c>
      <c r="AX561" s="60" t="s">
        <v>544</v>
      </c>
      <c r="AY561" s="60">
        <v>25871789049.216999</v>
      </c>
      <c r="AZ561" s="60">
        <v>18118417445.211498</v>
      </c>
      <c r="BA561" s="60">
        <v>3176875916.1285</v>
      </c>
      <c r="BB561" s="60" t="s">
        <v>1808</v>
      </c>
      <c r="BC561" s="60" t="s">
        <v>544</v>
      </c>
      <c r="BD561" s="60">
        <v>2160392965.8765001</v>
      </c>
      <c r="BE561" s="60" t="s">
        <v>544</v>
      </c>
      <c r="BF561" s="60" t="s">
        <v>544</v>
      </c>
      <c r="BG561" s="60">
        <v>1704100174.4755001</v>
      </c>
      <c r="BH561" s="60">
        <v>59859307050.445999</v>
      </c>
      <c r="BI561" s="60">
        <v>1377190163.599</v>
      </c>
      <c r="BJ561" s="60" t="s">
        <v>544</v>
      </c>
      <c r="BK561" s="60">
        <v>2931311432.3555002</v>
      </c>
      <c r="BL561" s="85" t="s">
        <v>544</v>
      </c>
      <c r="BM561" s="60" t="s">
        <v>544</v>
      </c>
      <c r="BN561" s="60">
        <v>2315138927.2785001</v>
      </c>
      <c r="BO561" s="60">
        <v>83925971014.367004</v>
      </c>
      <c r="BP561" s="60">
        <v>57698914084.569504</v>
      </c>
      <c r="BQ561" s="60">
        <v>4324147317.1704998</v>
      </c>
      <c r="BR561" s="60">
        <v>3601816148.9990001</v>
      </c>
      <c r="BS561" s="60">
        <v>353801094.21649998</v>
      </c>
      <c r="BT561" s="60">
        <v>2010719640.6500001</v>
      </c>
      <c r="BU561" s="60">
        <v>3941193843.9695001</v>
      </c>
      <c r="BV561" s="60">
        <v>2934611701.6745</v>
      </c>
      <c r="BW561" s="60">
        <v>3176875916.1285</v>
      </c>
      <c r="BX561" s="60">
        <v>6582876085.5334997</v>
      </c>
      <c r="BY561" s="60" t="s">
        <v>544</v>
      </c>
      <c r="BZ561" s="60">
        <v>8800718.1840000004</v>
      </c>
      <c r="CA561" s="60">
        <v>46570467.056999996</v>
      </c>
      <c r="CB561" s="60" t="s">
        <v>1825</v>
      </c>
      <c r="CC561" s="60">
        <v>1560660691.296</v>
      </c>
      <c r="CD561" s="60">
        <v>998209236.80050004</v>
      </c>
      <c r="CE561" s="60">
        <v>2059001358.4649999</v>
      </c>
      <c r="CF561" s="60">
        <v>6512164759.5690002</v>
      </c>
      <c r="CG561" s="60">
        <v>1218166075.302</v>
      </c>
      <c r="CH561" s="60">
        <v>701062765.89349997</v>
      </c>
      <c r="CI561" s="60" t="s">
        <v>2511</v>
      </c>
      <c r="CJ561" s="60">
        <v>14.9</v>
      </c>
      <c r="CK561" s="60">
        <v>5326390216.4720001</v>
      </c>
      <c r="CL561" s="60">
        <v>124</v>
      </c>
      <c r="CM561" s="85">
        <v>1004298</v>
      </c>
      <c r="CN561" s="60">
        <v>106892056.2765</v>
      </c>
      <c r="CO561" s="60">
        <v>1377190163.599</v>
      </c>
      <c r="CP561" s="60">
        <v>5349981030.493</v>
      </c>
      <c r="CQ561" s="60">
        <v>62152383066.166</v>
      </c>
      <c r="CR561" s="60">
        <v>167030297.20050001</v>
      </c>
      <c r="CS561" s="60">
        <v>106892056.2765</v>
      </c>
      <c r="CT561" s="60">
        <v>1708989462.3555</v>
      </c>
      <c r="CU561" s="60">
        <v>1222321970</v>
      </c>
      <c r="CV561" s="60">
        <v>2059001358.4649999</v>
      </c>
      <c r="CW561" s="60">
        <v>2931311432.3555002</v>
      </c>
      <c r="CX561" s="60">
        <v>3034842103.2145</v>
      </c>
      <c r="CY561" s="60">
        <v>14.2</v>
      </c>
      <c r="CZ561" s="60">
        <f t="shared" si="16"/>
        <v>16.362301006501585</v>
      </c>
      <c r="DA561" s="60" t="str">
        <f t="shared" si="17"/>
        <v>N</v>
      </c>
    </row>
    <row r="562" spans="1:105">
      <c r="A562" s="13" t="s">
        <v>1200</v>
      </c>
      <c r="B562" s="13">
        <v>111721</v>
      </c>
      <c r="C562" s="13">
        <v>2023</v>
      </c>
      <c r="D562" s="13" t="s">
        <v>1</v>
      </c>
      <c r="E562" s="13" t="s">
        <v>507</v>
      </c>
      <c r="F562" s="84" t="s">
        <v>2176</v>
      </c>
      <c r="G562" s="60" t="s">
        <v>2508</v>
      </c>
      <c r="H562" s="60" t="s">
        <v>2509</v>
      </c>
      <c r="I562" s="60" t="s">
        <v>2510</v>
      </c>
      <c r="J562" s="60" t="s">
        <v>2511</v>
      </c>
      <c r="K562" s="85">
        <v>1004298</v>
      </c>
      <c r="L562" s="60">
        <v>1654964000000</v>
      </c>
      <c r="M562" s="60">
        <v>87301833115.007202</v>
      </c>
      <c r="N562" s="60">
        <v>2314735811.224</v>
      </c>
      <c r="O562" s="60">
        <v>443798367.81739998</v>
      </c>
      <c r="P562" s="60">
        <v>-0.5</v>
      </c>
      <c r="Q562" s="60">
        <v>630696931.60880005</v>
      </c>
      <c r="R562" s="85">
        <v>39636</v>
      </c>
      <c r="S562" s="85">
        <v>614</v>
      </c>
      <c r="T562" s="60">
        <v>8652353748.6958008</v>
      </c>
      <c r="U562" s="60" t="s">
        <v>544</v>
      </c>
      <c r="V562" s="60" t="s">
        <v>544</v>
      </c>
      <c r="W562" s="60" t="s">
        <v>2512</v>
      </c>
      <c r="X562" s="60">
        <v>2942689664.8432002</v>
      </c>
      <c r="Y562" s="60">
        <v>58966628754.936203</v>
      </c>
      <c r="Z562" s="60">
        <v>24.88</v>
      </c>
      <c r="AA562" s="60">
        <v>3629303186.2399998</v>
      </c>
      <c r="AB562" s="60">
        <v>44364011331.800003</v>
      </c>
      <c r="AC562" s="60">
        <v>87301833115.007202</v>
      </c>
      <c r="AD562" s="60">
        <v>6.6</v>
      </c>
      <c r="AE562" s="60">
        <v>10553465049.988001</v>
      </c>
      <c r="AF562" s="60">
        <v>15.49</v>
      </c>
      <c r="AG562" s="60" t="s">
        <v>2513</v>
      </c>
      <c r="AH562" s="60">
        <v>3164615224.5018001</v>
      </c>
      <c r="AI562" s="60">
        <v>5987875493.7978001</v>
      </c>
      <c r="AJ562" s="60">
        <v>13696135650.573</v>
      </c>
      <c r="AK562" s="60">
        <v>3.85</v>
      </c>
      <c r="AL562" s="60">
        <v>63824514371.518204</v>
      </c>
      <c r="AM562" s="60">
        <v>1043793926.5426</v>
      </c>
      <c r="AN562" s="60">
        <v>3321603687.9066</v>
      </c>
      <c r="AO562" s="60">
        <v>4246759491.3990002</v>
      </c>
      <c r="AP562" s="60">
        <v>5505199270.6278</v>
      </c>
      <c r="AQ562" s="60">
        <v>87301833115.007202</v>
      </c>
      <c r="AR562" s="60">
        <v>4.28</v>
      </c>
      <c r="AS562" s="60">
        <v>5569661603.3834</v>
      </c>
      <c r="AT562" s="60">
        <v>27408466011.584599</v>
      </c>
      <c r="AU562" s="85">
        <v>111721</v>
      </c>
      <c r="AV562" s="60" t="s">
        <v>544</v>
      </c>
      <c r="AW562" s="60">
        <v>1000115684.7082</v>
      </c>
      <c r="AX562" s="60" t="s">
        <v>544</v>
      </c>
      <c r="AY562" s="60">
        <v>24249600700.561001</v>
      </c>
      <c r="AZ562" s="60">
        <v>17012938951.997801</v>
      </c>
      <c r="BA562" s="60">
        <v>2378512374.4822001</v>
      </c>
      <c r="BB562" s="60" t="s">
        <v>1808</v>
      </c>
      <c r="BC562" s="60" t="s">
        <v>544</v>
      </c>
      <c r="BD562" s="60">
        <v>1927276045.1930001</v>
      </c>
      <c r="BE562" s="60" t="s">
        <v>544</v>
      </c>
      <c r="BF562" s="60">
        <v>4170797331.6869998</v>
      </c>
      <c r="BG562" s="60">
        <v>1574210257.0316</v>
      </c>
      <c r="BH562" s="60">
        <v>54036579086.6278</v>
      </c>
      <c r="BI562" s="60">
        <v>1374493078.7888</v>
      </c>
      <c r="BJ562" s="60" t="s">
        <v>544</v>
      </c>
      <c r="BK562" s="60">
        <v>2849108504.198</v>
      </c>
      <c r="BL562" s="85" t="s">
        <v>544</v>
      </c>
      <c r="BM562" s="60" t="s">
        <v>544</v>
      </c>
      <c r="BN562" s="60">
        <v>2129894555.9247999</v>
      </c>
      <c r="BO562" s="60">
        <v>79981560239.261002</v>
      </c>
      <c r="BP562" s="60">
        <v>52109303041.434799</v>
      </c>
      <c r="BQ562" s="60" t="s">
        <v>544</v>
      </c>
      <c r="BR562" s="60">
        <v>3579716776.428</v>
      </c>
      <c r="BS562" s="60">
        <v>1694219919.0766001</v>
      </c>
      <c r="BT562" s="60" t="s">
        <v>544</v>
      </c>
      <c r="BU562" s="60">
        <v>5037029709.9027996</v>
      </c>
      <c r="BV562" s="60">
        <v>2878438338.0868001</v>
      </c>
      <c r="BW562" s="60">
        <v>2378512374.4822001</v>
      </c>
      <c r="BX562" s="60">
        <v>5600521230.7664003</v>
      </c>
      <c r="BY562" s="60" t="s">
        <v>544</v>
      </c>
      <c r="BZ562" s="60">
        <v>-2901332.4890000001</v>
      </c>
      <c r="CA562" s="60">
        <v>48636882.8156</v>
      </c>
      <c r="CB562" s="60" t="s">
        <v>1825</v>
      </c>
      <c r="CC562" s="60">
        <v>2881234167.5762</v>
      </c>
      <c r="CD562" s="60">
        <v>919616896.01339996</v>
      </c>
      <c r="CE562" s="60">
        <v>1779149833.7546</v>
      </c>
      <c r="CF562" s="60">
        <v>5505199270.6278</v>
      </c>
      <c r="CG562" s="60">
        <v>1160163735.1013999</v>
      </c>
      <c r="CH562" s="60">
        <v>504568095.58700001</v>
      </c>
      <c r="CI562" s="60" t="s">
        <v>2511</v>
      </c>
      <c r="CJ562" s="60">
        <v>13.5</v>
      </c>
      <c r="CK562" s="60">
        <v>6264293352.7497997</v>
      </c>
      <c r="CL562" s="60">
        <v>129</v>
      </c>
      <c r="CM562" s="85">
        <v>1004298</v>
      </c>
      <c r="CN562" s="60">
        <v>113521227.5696</v>
      </c>
      <c r="CO562" s="60">
        <v>1374493078.7888</v>
      </c>
      <c r="CP562" s="60">
        <v>5072584220.7679996</v>
      </c>
      <c r="CQ562" s="60">
        <v>58966628754.936203</v>
      </c>
      <c r="CR562" s="60">
        <v>67099907.7456</v>
      </c>
      <c r="CS562" s="60">
        <v>113521227.5696</v>
      </c>
      <c r="CT562" s="60">
        <v>1724815788.9605999</v>
      </c>
      <c r="CU562" s="60">
        <v>1124292715.2374001</v>
      </c>
      <c r="CV562" s="60">
        <v>1779149833.7546</v>
      </c>
      <c r="CW562" s="60">
        <v>2849108504.198</v>
      </c>
      <c r="CX562" s="60">
        <v>2942689664.8432002</v>
      </c>
      <c r="CY562" s="60">
        <v>12.6</v>
      </c>
      <c r="CZ562" s="60">
        <f t="shared" si="16"/>
        <v>18.956806987315268</v>
      </c>
      <c r="DA562" s="60" t="str">
        <f t="shared" si="17"/>
        <v>N</v>
      </c>
    </row>
    <row r="563" spans="1:105">
      <c r="A563" s="13" t="s">
        <v>1201</v>
      </c>
      <c r="B563" s="13">
        <v>113649</v>
      </c>
      <c r="C563" s="13">
        <v>2022</v>
      </c>
      <c r="D563" s="13" t="s">
        <v>12</v>
      </c>
      <c r="E563" s="13" t="s">
        <v>13</v>
      </c>
      <c r="F563" s="84" t="s">
        <v>1812</v>
      </c>
      <c r="G563" s="60" t="s">
        <v>1840</v>
      </c>
      <c r="H563" s="60" t="s">
        <v>1827</v>
      </c>
      <c r="I563" s="60" t="s">
        <v>540</v>
      </c>
      <c r="J563" s="60" t="s">
        <v>1202</v>
      </c>
      <c r="K563" s="85">
        <v>113648</v>
      </c>
      <c r="L563" s="60">
        <v>90036656000</v>
      </c>
      <c r="M563" s="60">
        <v>90036656000</v>
      </c>
      <c r="N563" s="60">
        <v>212601000</v>
      </c>
      <c r="O563" s="60">
        <v>138411000</v>
      </c>
      <c r="P563" s="60">
        <v>-0.25</v>
      </c>
      <c r="Q563" s="60" t="s">
        <v>544</v>
      </c>
      <c r="R563" s="85">
        <v>7497</v>
      </c>
      <c r="S563" s="85" t="s">
        <v>544</v>
      </c>
      <c r="T563" s="60">
        <v>5116490000</v>
      </c>
      <c r="U563" s="60" t="s">
        <v>544</v>
      </c>
      <c r="V563" s="60">
        <v>10637491000</v>
      </c>
      <c r="W563" s="60" t="s">
        <v>1841</v>
      </c>
      <c r="X563" s="60">
        <v>1436128000</v>
      </c>
      <c r="Y563" s="60">
        <v>58842231000</v>
      </c>
      <c r="Z563" s="60">
        <v>6.79</v>
      </c>
      <c r="AA563" s="60">
        <v>10327217000</v>
      </c>
      <c r="AB563" s="60">
        <v>69811829000</v>
      </c>
      <c r="AC563" s="60">
        <v>90036656000</v>
      </c>
      <c r="AD563" s="60">
        <v>10.87</v>
      </c>
      <c r="AE563" s="60">
        <v>1361265000</v>
      </c>
      <c r="AF563" s="60">
        <v>2.2599999999999998</v>
      </c>
      <c r="AG563" s="60" t="s">
        <v>1842</v>
      </c>
      <c r="AH563" s="60" t="s">
        <v>544</v>
      </c>
      <c r="AI563" s="60">
        <v>7652815000</v>
      </c>
      <c r="AJ563" s="60">
        <v>45842011000</v>
      </c>
      <c r="AK563" s="60">
        <v>2.16</v>
      </c>
      <c r="AL563" s="60">
        <v>69169448000</v>
      </c>
      <c r="AM563" s="60">
        <v>783098000</v>
      </c>
      <c r="AN563" s="60">
        <v>655763000</v>
      </c>
      <c r="AO563" s="60">
        <v>401176000</v>
      </c>
      <c r="AP563" s="60">
        <v>9632696000</v>
      </c>
      <c r="AQ563" s="60">
        <v>90036656000</v>
      </c>
      <c r="AR563" s="60">
        <v>0.3</v>
      </c>
      <c r="AS563" s="60">
        <v>10252260000</v>
      </c>
      <c r="AT563" s="60">
        <v>10569724000</v>
      </c>
      <c r="AU563" s="85">
        <v>113649</v>
      </c>
      <c r="AV563" s="60" t="s">
        <v>544</v>
      </c>
      <c r="AW563" s="60" t="s">
        <v>544</v>
      </c>
      <c r="AX563" s="60">
        <v>8339000</v>
      </c>
      <c r="AY563" s="60">
        <v>47203276000</v>
      </c>
      <c r="AZ563" s="60">
        <v>9073554000</v>
      </c>
      <c r="BA563" s="60">
        <v>1706227000</v>
      </c>
      <c r="BB563" s="60" t="s">
        <v>1808</v>
      </c>
      <c r="BC563" s="60">
        <v>70419736000</v>
      </c>
      <c r="BD563" s="60">
        <v>393364000</v>
      </c>
      <c r="BE563" s="60">
        <v>1679149000</v>
      </c>
      <c r="BF563" s="60">
        <v>793525000</v>
      </c>
      <c r="BG563" s="60">
        <v>29731000</v>
      </c>
      <c r="BH563" s="60">
        <v>70116718000</v>
      </c>
      <c r="BI563" s="60">
        <v>-55851000</v>
      </c>
      <c r="BJ563" s="60">
        <v>10637491000</v>
      </c>
      <c r="BK563" s="60">
        <v>690239000</v>
      </c>
      <c r="BL563" s="85" t="s">
        <v>544</v>
      </c>
      <c r="BM563" s="60" t="s">
        <v>544</v>
      </c>
      <c r="BN563" s="60">
        <v>108627000</v>
      </c>
      <c r="BO563" s="60">
        <v>82347884000</v>
      </c>
      <c r="BP563" s="60">
        <v>69723354000</v>
      </c>
      <c r="BQ563" s="60">
        <v>836766000</v>
      </c>
      <c r="BR563" s="60" t="s">
        <v>544</v>
      </c>
      <c r="BS563" s="60">
        <v>2930247000</v>
      </c>
      <c r="BT563" s="60" t="s">
        <v>544</v>
      </c>
      <c r="BU563" s="60">
        <v>1847638000</v>
      </c>
      <c r="BV563" s="60">
        <v>27000</v>
      </c>
      <c r="BW563" s="60">
        <v>1706227000</v>
      </c>
      <c r="BX563" s="60">
        <v>7652815000</v>
      </c>
      <c r="BY563" s="60" t="s">
        <v>544</v>
      </c>
      <c r="BZ563" s="60">
        <v>2088000</v>
      </c>
      <c r="CA563" s="60" t="s">
        <v>544</v>
      </c>
      <c r="CB563" s="60" t="s">
        <v>1900</v>
      </c>
      <c r="CC563" s="60">
        <v>383139000</v>
      </c>
      <c r="CD563" s="60">
        <v>609752000</v>
      </c>
      <c r="CE563" s="60">
        <v>721823000</v>
      </c>
      <c r="CF563" s="60">
        <v>9632696000</v>
      </c>
      <c r="CG563" s="60">
        <v>244253000</v>
      </c>
      <c r="CH563" s="60">
        <v>-4408000</v>
      </c>
      <c r="CI563" s="60" t="s">
        <v>1202</v>
      </c>
      <c r="CJ563" s="60">
        <v>10.96</v>
      </c>
      <c r="CK563" s="60">
        <v>2091891000</v>
      </c>
      <c r="CL563" s="60" t="s">
        <v>544</v>
      </c>
      <c r="CM563" s="85">
        <v>113648</v>
      </c>
      <c r="CN563" s="60">
        <v>-27775000</v>
      </c>
      <c r="CO563" s="60">
        <v>-55851000</v>
      </c>
      <c r="CP563" s="60">
        <v>1544755000</v>
      </c>
      <c r="CQ563" s="60">
        <v>58842231000</v>
      </c>
      <c r="CR563" s="60" t="s">
        <v>544</v>
      </c>
      <c r="CS563" s="60">
        <v>-27775000</v>
      </c>
      <c r="CT563" s="60">
        <v>345410000</v>
      </c>
      <c r="CU563" s="60">
        <v>344829000</v>
      </c>
      <c r="CV563" s="60">
        <v>721823000</v>
      </c>
      <c r="CW563" s="60">
        <v>690239000</v>
      </c>
      <c r="CX563" s="60">
        <v>1436128000</v>
      </c>
      <c r="CY563" s="60">
        <v>10.96</v>
      </c>
      <c r="CZ563" s="60">
        <f t="shared" si="16"/>
        <v>1</v>
      </c>
      <c r="DA563" s="60" t="str">
        <f t="shared" si="17"/>
        <v>N: parent data from row 565</v>
      </c>
    </row>
    <row r="564" spans="1:105">
      <c r="A564" s="13" t="s">
        <v>1201</v>
      </c>
      <c r="B564" s="13">
        <v>113649</v>
      </c>
      <c r="C564" s="13">
        <v>2023</v>
      </c>
      <c r="D564" s="13" t="s">
        <v>12</v>
      </c>
      <c r="E564" s="13" t="s">
        <v>13</v>
      </c>
      <c r="F564" s="84" t="s">
        <v>1804</v>
      </c>
      <c r="G564" s="60" t="s">
        <v>1840</v>
      </c>
      <c r="H564" s="60" t="s">
        <v>1827</v>
      </c>
      <c r="I564" s="60" t="s">
        <v>540</v>
      </c>
      <c r="J564" s="60" t="s">
        <v>1202</v>
      </c>
      <c r="K564" s="85">
        <v>113648</v>
      </c>
      <c r="L564" s="60">
        <v>116256684000</v>
      </c>
      <c r="M564" s="60">
        <v>116256684000</v>
      </c>
      <c r="N564" s="60">
        <v>850776000</v>
      </c>
      <c r="O564" s="60">
        <v>781087000</v>
      </c>
      <c r="P564" s="60">
        <v>-0.09</v>
      </c>
      <c r="Q564" s="60" t="s">
        <v>544</v>
      </c>
      <c r="R564" s="85">
        <v>8766</v>
      </c>
      <c r="S564" s="85" t="s">
        <v>544</v>
      </c>
      <c r="T564" s="60">
        <v>12136962000</v>
      </c>
      <c r="U564" s="60" t="s">
        <v>544</v>
      </c>
      <c r="V564" s="60">
        <v>13459243000</v>
      </c>
      <c r="W564" s="60" t="s">
        <v>1841</v>
      </c>
      <c r="X564" s="60">
        <v>3144913000</v>
      </c>
      <c r="Y564" s="60">
        <v>81523024000</v>
      </c>
      <c r="Z564" s="60">
        <v>21.67</v>
      </c>
      <c r="AA564" s="60">
        <v>8380544000</v>
      </c>
      <c r="AB564" s="60">
        <v>88274566000</v>
      </c>
      <c r="AC564" s="60">
        <v>116256684000</v>
      </c>
      <c r="AD564" s="60">
        <v>8.5</v>
      </c>
      <c r="AE564" s="60">
        <v>1220169000</v>
      </c>
      <c r="AF564" s="60">
        <v>9.89</v>
      </c>
      <c r="AG564" s="60" t="s">
        <v>1842</v>
      </c>
      <c r="AH564" s="60" t="s">
        <v>544</v>
      </c>
      <c r="AI564" s="60">
        <v>9331669000</v>
      </c>
      <c r="AJ564" s="60">
        <v>45643592000</v>
      </c>
      <c r="AK564" s="60">
        <v>3.06</v>
      </c>
      <c r="AL564" s="60">
        <v>89903568000</v>
      </c>
      <c r="AM564" s="60">
        <v>1780028000</v>
      </c>
      <c r="AN564" s="60">
        <v>2332130000</v>
      </c>
      <c r="AO564" s="60">
        <v>705154000</v>
      </c>
      <c r="AP564" s="60">
        <v>11606139000</v>
      </c>
      <c r="AQ564" s="60">
        <v>116256684000</v>
      </c>
      <c r="AR564" s="60">
        <v>0.99</v>
      </c>
      <c r="AS564" s="60">
        <v>12204877000</v>
      </c>
      <c r="AT564" s="60">
        <v>21195427000</v>
      </c>
      <c r="AU564" s="85">
        <v>113649</v>
      </c>
      <c r="AV564" s="60" t="s">
        <v>544</v>
      </c>
      <c r="AW564" s="60" t="s">
        <v>544</v>
      </c>
      <c r="AX564" s="60">
        <v>4290000</v>
      </c>
      <c r="AY564" s="60">
        <v>46863761000</v>
      </c>
      <c r="AZ564" s="60">
        <v>9158863000</v>
      </c>
      <c r="BA564" s="60">
        <v>4282496000</v>
      </c>
      <c r="BB564" s="60" t="s">
        <v>1808</v>
      </c>
      <c r="BC564" s="60">
        <v>109734134000</v>
      </c>
      <c r="BD564" s="60">
        <v>992464000</v>
      </c>
      <c r="BE564" s="60">
        <v>3190214000</v>
      </c>
      <c r="BF564" s="60" t="s">
        <v>544</v>
      </c>
      <c r="BG564" s="60">
        <v>263472000</v>
      </c>
      <c r="BH564" s="60">
        <v>85800927000</v>
      </c>
      <c r="BI564" s="60">
        <v>2492330000</v>
      </c>
      <c r="BJ564" s="60">
        <v>13459243000</v>
      </c>
      <c r="BK564" s="60">
        <v>2517755000</v>
      </c>
      <c r="BL564" s="85" t="s">
        <v>544</v>
      </c>
      <c r="BM564" s="60" t="s">
        <v>544</v>
      </c>
      <c r="BN564" s="60">
        <v>2697280000</v>
      </c>
      <c r="BO564" s="60">
        <v>106499245000</v>
      </c>
      <c r="BP564" s="60">
        <v>84808463000</v>
      </c>
      <c r="BQ564" s="60">
        <v>10787458000</v>
      </c>
      <c r="BR564" s="60" t="s">
        <v>544</v>
      </c>
      <c r="BS564" s="60">
        <v>3815138000</v>
      </c>
      <c r="BT564" s="60" t="s">
        <v>544</v>
      </c>
      <c r="BU564" s="60">
        <v>4495390000</v>
      </c>
      <c r="BV564" s="60">
        <v>16000</v>
      </c>
      <c r="BW564" s="60">
        <v>4282496000</v>
      </c>
      <c r="BX564" s="60">
        <v>9331669000</v>
      </c>
      <c r="BY564" s="60" t="s">
        <v>544</v>
      </c>
      <c r="BZ564" s="60">
        <v>-629000</v>
      </c>
      <c r="CA564" s="60" t="s">
        <v>544</v>
      </c>
      <c r="CB564" s="60" t="s">
        <v>1900</v>
      </c>
      <c r="CC564" s="60">
        <v>1758000000</v>
      </c>
      <c r="CD564" s="60">
        <v>1078089000</v>
      </c>
      <c r="CE564" s="60">
        <v>2505071000</v>
      </c>
      <c r="CF564" s="60">
        <v>11606139000</v>
      </c>
      <c r="CG564" s="60">
        <v>981653000</v>
      </c>
      <c r="CH564" s="60">
        <v>194847000</v>
      </c>
      <c r="CI564" s="60" t="s">
        <v>1202</v>
      </c>
      <c r="CJ564" s="60">
        <v>10.57</v>
      </c>
      <c r="CK564" s="60">
        <v>5477043000</v>
      </c>
      <c r="CL564" s="60" t="s">
        <v>544</v>
      </c>
      <c r="CM564" s="85">
        <v>113648</v>
      </c>
      <c r="CN564" s="60">
        <v>45654000</v>
      </c>
      <c r="CO564" s="60">
        <v>2492330000</v>
      </c>
      <c r="CP564" s="60">
        <v>5842193000</v>
      </c>
      <c r="CQ564" s="60">
        <v>81523024000</v>
      </c>
      <c r="CR564" s="60" t="s">
        <v>544</v>
      </c>
      <c r="CS564" s="60">
        <v>45654000</v>
      </c>
      <c r="CT564" s="60">
        <v>1137023000</v>
      </c>
      <c r="CU564" s="60">
        <v>1380732000</v>
      </c>
      <c r="CV564" s="60">
        <v>2505071000</v>
      </c>
      <c r="CW564" s="60">
        <v>2517755000</v>
      </c>
      <c r="CX564" s="60">
        <v>3144913000</v>
      </c>
      <c r="CY564" s="60">
        <v>10.57</v>
      </c>
      <c r="CZ564" s="60">
        <f t="shared" si="16"/>
        <v>1</v>
      </c>
      <c r="DA564" s="60" t="str">
        <f t="shared" si="17"/>
        <v>N: parent data from row 565</v>
      </c>
    </row>
    <row r="565" spans="1:105">
      <c r="A565" s="13" t="s">
        <v>1202</v>
      </c>
      <c r="B565" s="13">
        <v>113648</v>
      </c>
      <c r="C565" s="13">
        <v>2022</v>
      </c>
      <c r="D565" s="13" t="s">
        <v>12</v>
      </c>
      <c r="E565" s="13" t="s">
        <v>13</v>
      </c>
      <c r="F565" s="84" t="s">
        <v>1812</v>
      </c>
      <c r="G565" s="60" t="s">
        <v>1840</v>
      </c>
      <c r="H565" s="60" t="s">
        <v>1827</v>
      </c>
      <c r="I565" s="60" t="s">
        <v>540</v>
      </c>
      <c r="J565" s="60" t="s">
        <v>1202</v>
      </c>
      <c r="K565" s="85">
        <v>113648</v>
      </c>
      <c r="L565" s="60">
        <v>90144302000</v>
      </c>
      <c r="M565" s="60">
        <v>90144302000</v>
      </c>
      <c r="N565" s="60">
        <v>212601000</v>
      </c>
      <c r="O565" s="60">
        <v>138411000</v>
      </c>
      <c r="P565" s="60">
        <v>-0.23</v>
      </c>
      <c r="Q565" s="60" t="s">
        <v>544</v>
      </c>
      <c r="R565" s="85">
        <v>7497</v>
      </c>
      <c r="S565" s="85" t="s">
        <v>544</v>
      </c>
      <c r="T565" s="60">
        <v>5116490000</v>
      </c>
      <c r="U565" s="60" t="s">
        <v>544</v>
      </c>
      <c r="V565" s="60">
        <v>10637491000</v>
      </c>
      <c r="W565" s="60" t="s">
        <v>1841</v>
      </c>
      <c r="X565" s="60">
        <v>1395401000</v>
      </c>
      <c r="Y565" s="60">
        <v>58721002000</v>
      </c>
      <c r="Z565" s="60">
        <v>8.68</v>
      </c>
      <c r="AA565" s="60">
        <v>10325000000</v>
      </c>
      <c r="AB565" s="60">
        <v>69914056000</v>
      </c>
      <c r="AC565" s="60">
        <v>90144302000</v>
      </c>
      <c r="AD565" s="60">
        <v>9.6999999999999993</v>
      </c>
      <c r="AE565" s="60">
        <v>1361265000</v>
      </c>
      <c r="AF565" s="60">
        <v>2.48</v>
      </c>
      <c r="AG565" s="60" t="s">
        <v>1842</v>
      </c>
      <c r="AH565" s="60" t="s">
        <v>544</v>
      </c>
      <c r="AI565" s="60">
        <v>6837598000</v>
      </c>
      <c r="AJ565" s="60">
        <v>45842011000</v>
      </c>
      <c r="AK565" s="60">
        <v>2.08</v>
      </c>
      <c r="AL565" s="60">
        <v>69046002000</v>
      </c>
      <c r="AM565" s="60">
        <v>811233000</v>
      </c>
      <c r="AN565" s="60">
        <v>696501000</v>
      </c>
      <c r="AO565" s="60">
        <v>401176000</v>
      </c>
      <c r="AP565" s="60">
        <v>8321464000</v>
      </c>
      <c r="AQ565" s="60">
        <v>90144302000</v>
      </c>
      <c r="AR565" s="60">
        <v>0.3</v>
      </c>
      <c r="AS565" s="60">
        <v>8941028000</v>
      </c>
      <c r="AT565" s="60">
        <v>10569724000</v>
      </c>
      <c r="AU565" s="85">
        <v>113648</v>
      </c>
      <c r="AV565" s="60" t="s">
        <v>544</v>
      </c>
      <c r="AW565" s="60" t="s">
        <v>544</v>
      </c>
      <c r="AX565" s="60">
        <v>8339000</v>
      </c>
      <c r="AY565" s="60">
        <v>47203276000</v>
      </c>
      <c r="AZ565" s="60">
        <v>9280915000</v>
      </c>
      <c r="BA565" s="60">
        <v>1706227000</v>
      </c>
      <c r="BB565" s="60" t="s">
        <v>1808</v>
      </c>
      <c r="BC565" s="60">
        <v>70478332000</v>
      </c>
      <c r="BD565" s="60">
        <v>393364000</v>
      </c>
      <c r="BE565" s="60">
        <v>1679149000</v>
      </c>
      <c r="BF565" s="60">
        <v>793525000</v>
      </c>
      <c r="BG565" s="60">
        <v>40206000</v>
      </c>
      <c r="BH565" s="60">
        <v>70116718000</v>
      </c>
      <c r="BI565" s="60">
        <v>62709000</v>
      </c>
      <c r="BJ565" s="60">
        <v>10637491000</v>
      </c>
      <c r="BK565" s="60">
        <v>704770000</v>
      </c>
      <c r="BL565" s="85" t="s">
        <v>2515</v>
      </c>
      <c r="BM565" s="60" t="s">
        <v>2516</v>
      </c>
      <c r="BN565" s="60">
        <v>268258000</v>
      </c>
      <c r="BO565" s="60">
        <v>82368341000</v>
      </c>
      <c r="BP565" s="60">
        <v>69723354000</v>
      </c>
      <c r="BQ565" s="60">
        <v>837012000</v>
      </c>
      <c r="BR565" s="60" t="s">
        <v>544</v>
      </c>
      <c r="BS565" s="60">
        <v>3010610000</v>
      </c>
      <c r="BT565" s="60" t="s">
        <v>544</v>
      </c>
      <c r="BU565" s="60">
        <v>1847638000</v>
      </c>
      <c r="BV565" s="60">
        <v>27000</v>
      </c>
      <c r="BW565" s="60">
        <v>1706227000</v>
      </c>
      <c r="BX565" s="60">
        <v>6334758000</v>
      </c>
      <c r="BY565" s="60" t="s">
        <v>544</v>
      </c>
      <c r="BZ565" s="60">
        <v>2088000</v>
      </c>
      <c r="CA565" s="60" t="s">
        <v>544</v>
      </c>
      <c r="CB565" s="60" t="s">
        <v>1900</v>
      </c>
      <c r="CC565" s="60">
        <v>383007000</v>
      </c>
      <c r="CD565" s="60">
        <v>609752000</v>
      </c>
      <c r="CE565" s="60">
        <v>826196000</v>
      </c>
      <c r="CF565" s="60">
        <v>8321464000</v>
      </c>
      <c r="CG565" s="60">
        <v>244264000</v>
      </c>
      <c r="CH565" s="60">
        <v>-4408000</v>
      </c>
      <c r="CI565" s="60" t="s">
        <v>1202</v>
      </c>
      <c r="CJ565" s="60">
        <v>9.7799999999999994</v>
      </c>
      <c r="CK565" s="60">
        <v>2091902000</v>
      </c>
      <c r="CL565" s="60" t="s">
        <v>544</v>
      </c>
      <c r="CM565" s="85">
        <v>113648</v>
      </c>
      <c r="CN565" s="60">
        <v>-27775000</v>
      </c>
      <c r="CO565" s="60">
        <v>62709000</v>
      </c>
      <c r="CP565" s="60">
        <v>1663659000</v>
      </c>
      <c r="CQ565" s="60">
        <v>58721002000</v>
      </c>
      <c r="CR565" s="60" t="s">
        <v>544</v>
      </c>
      <c r="CS565" s="60">
        <v>-27775000</v>
      </c>
      <c r="CT565" s="60">
        <v>354242000</v>
      </c>
      <c r="CU565" s="60">
        <v>350528000</v>
      </c>
      <c r="CV565" s="60">
        <v>826196000</v>
      </c>
      <c r="CW565" s="60">
        <v>704770000</v>
      </c>
      <c r="CX565" s="60">
        <v>1395401000</v>
      </c>
      <c r="CY565" s="60">
        <v>9.06</v>
      </c>
      <c r="CZ565" s="60">
        <f t="shared" si="16"/>
        <v>1</v>
      </c>
      <c r="DA565" s="60" t="str">
        <f t="shared" si="17"/>
        <v>Y</v>
      </c>
    </row>
    <row r="566" spans="1:105">
      <c r="A566" s="13" t="s">
        <v>1202</v>
      </c>
      <c r="B566" s="13">
        <v>113648</v>
      </c>
      <c r="C566" s="13">
        <v>2023</v>
      </c>
      <c r="D566" s="13" t="s">
        <v>12</v>
      </c>
      <c r="E566" s="13" t="s">
        <v>13</v>
      </c>
      <c r="F566" s="84" t="s">
        <v>1804</v>
      </c>
      <c r="G566" s="60" t="s">
        <v>1840</v>
      </c>
      <c r="H566" s="60" t="s">
        <v>1827</v>
      </c>
      <c r="I566" s="60" t="s">
        <v>540</v>
      </c>
      <c r="J566" s="60" t="s">
        <v>1202</v>
      </c>
      <c r="K566" s="85">
        <v>113648</v>
      </c>
      <c r="L566" s="60">
        <v>116322099000</v>
      </c>
      <c r="M566" s="60">
        <v>116322099000</v>
      </c>
      <c r="N566" s="60">
        <v>850776000</v>
      </c>
      <c r="O566" s="60">
        <v>781087000</v>
      </c>
      <c r="P566" s="60">
        <v>-7.0000000000000007E-2</v>
      </c>
      <c r="Q566" s="60" t="s">
        <v>544</v>
      </c>
      <c r="R566" s="85">
        <v>8766</v>
      </c>
      <c r="S566" s="85" t="s">
        <v>544</v>
      </c>
      <c r="T566" s="60">
        <v>12136962000</v>
      </c>
      <c r="U566" s="60" t="s">
        <v>544</v>
      </c>
      <c r="V566" s="60">
        <v>13459243000</v>
      </c>
      <c r="W566" s="60" t="s">
        <v>1841</v>
      </c>
      <c r="X566" s="60">
        <v>3063305000</v>
      </c>
      <c r="Y566" s="60">
        <v>81365450000</v>
      </c>
      <c r="Z566" s="60">
        <v>21.46</v>
      </c>
      <c r="AA566" s="60">
        <v>8380544000</v>
      </c>
      <c r="AB566" s="60">
        <v>88332902000</v>
      </c>
      <c r="AC566" s="60">
        <v>116322099000</v>
      </c>
      <c r="AD566" s="60">
        <v>7.78</v>
      </c>
      <c r="AE566" s="60">
        <v>1220169000</v>
      </c>
      <c r="AF566" s="60">
        <v>9.8800000000000008</v>
      </c>
      <c r="AG566" s="60" t="s">
        <v>1842</v>
      </c>
      <c r="AH566" s="60" t="s">
        <v>544</v>
      </c>
      <c r="AI566" s="60">
        <v>8538477000</v>
      </c>
      <c r="AJ566" s="60">
        <v>45643592000</v>
      </c>
      <c r="AK566" s="60">
        <v>2.94</v>
      </c>
      <c r="AL566" s="60">
        <v>89745994000</v>
      </c>
      <c r="AM566" s="60">
        <v>1769973000</v>
      </c>
      <c r="AN566" s="60">
        <v>2413745000</v>
      </c>
      <c r="AO566" s="60">
        <v>705154000</v>
      </c>
      <c r="AP566" s="60">
        <v>10316932000</v>
      </c>
      <c r="AQ566" s="60">
        <v>116322099000</v>
      </c>
      <c r="AR566" s="60">
        <v>0.99</v>
      </c>
      <c r="AS566" s="60">
        <v>10915670000</v>
      </c>
      <c r="AT566" s="60">
        <v>21195427000</v>
      </c>
      <c r="AU566" s="85">
        <v>113648</v>
      </c>
      <c r="AV566" s="60" t="s">
        <v>544</v>
      </c>
      <c r="AW566" s="60" t="s">
        <v>544</v>
      </c>
      <c r="AX566" s="60">
        <v>4290000</v>
      </c>
      <c r="AY566" s="60">
        <v>46863761000</v>
      </c>
      <c r="AZ566" s="60">
        <v>9158863000</v>
      </c>
      <c r="BA566" s="60">
        <v>4282496000</v>
      </c>
      <c r="BB566" s="60" t="s">
        <v>1808</v>
      </c>
      <c r="BC566" s="60">
        <v>109790533000</v>
      </c>
      <c r="BD566" s="60">
        <v>992464000</v>
      </c>
      <c r="BE566" s="60">
        <v>3190214000</v>
      </c>
      <c r="BF566" s="60" t="s">
        <v>544</v>
      </c>
      <c r="BG566" s="60">
        <v>317630000</v>
      </c>
      <c r="BH566" s="60">
        <v>85800927000</v>
      </c>
      <c r="BI566" s="60">
        <v>2418554000</v>
      </c>
      <c r="BJ566" s="60">
        <v>13459243000</v>
      </c>
      <c r="BK566" s="60">
        <v>2536810000</v>
      </c>
      <c r="BL566" s="85" t="s">
        <v>2515</v>
      </c>
      <c r="BM566" s="60" t="s">
        <v>2516</v>
      </c>
      <c r="BN566" s="60">
        <v>2698768000</v>
      </c>
      <c r="BO566" s="60">
        <v>106519709000</v>
      </c>
      <c r="BP566" s="60">
        <v>84808463000</v>
      </c>
      <c r="BQ566" s="60">
        <v>10787710000</v>
      </c>
      <c r="BR566" s="60" t="s">
        <v>544</v>
      </c>
      <c r="BS566" s="60">
        <v>3853263000</v>
      </c>
      <c r="BT566" s="60" t="s">
        <v>544</v>
      </c>
      <c r="BU566" s="60">
        <v>4495390000</v>
      </c>
      <c r="BV566" s="60">
        <v>16000</v>
      </c>
      <c r="BW566" s="60">
        <v>4282496000</v>
      </c>
      <c r="BX566" s="60">
        <v>8035637000</v>
      </c>
      <c r="BY566" s="60" t="s">
        <v>544</v>
      </c>
      <c r="BZ566" s="60">
        <v>-629000</v>
      </c>
      <c r="CA566" s="60" t="s">
        <v>544</v>
      </c>
      <c r="CB566" s="60" t="s">
        <v>1900</v>
      </c>
      <c r="CC566" s="60">
        <v>1757787000</v>
      </c>
      <c r="CD566" s="60">
        <v>1078089000</v>
      </c>
      <c r="CE566" s="60">
        <v>2405896000</v>
      </c>
      <c r="CF566" s="60">
        <v>10316932000</v>
      </c>
      <c r="CG566" s="60">
        <v>981660000</v>
      </c>
      <c r="CH566" s="60">
        <v>194847000</v>
      </c>
      <c r="CI566" s="60" t="s">
        <v>1202</v>
      </c>
      <c r="CJ566" s="60">
        <v>9.67</v>
      </c>
      <c r="CK566" s="60">
        <v>5477050000</v>
      </c>
      <c r="CL566" s="60" t="s">
        <v>544</v>
      </c>
      <c r="CM566" s="85">
        <v>113648</v>
      </c>
      <c r="CN566" s="60">
        <v>45654000</v>
      </c>
      <c r="CO566" s="60">
        <v>2418554000</v>
      </c>
      <c r="CP566" s="60">
        <v>5762073000</v>
      </c>
      <c r="CQ566" s="60">
        <v>81365450000</v>
      </c>
      <c r="CR566" s="60" t="s">
        <v>544</v>
      </c>
      <c r="CS566" s="60">
        <v>45654000</v>
      </c>
      <c r="CT566" s="60">
        <v>1149388000</v>
      </c>
      <c r="CU566" s="60">
        <v>1387422000</v>
      </c>
      <c r="CV566" s="60">
        <v>2405896000</v>
      </c>
      <c r="CW566" s="60">
        <v>2536810000</v>
      </c>
      <c r="CX566" s="60">
        <v>3063305000</v>
      </c>
      <c r="CY566" s="60">
        <v>9.1</v>
      </c>
      <c r="CZ566" s="60">
        <f t="shared" si="16"/>
        <v>1</v>
      </c>
      <c r="DA566" s="60" t="str">
        <f t="shared" si="17"/>
        <v>Y</v>
      </c>
    </row>
    <row r="567" spans="1:105">
      <c r="A567" s="13" t="s">
        <v>1203</v>
      </c>
      <c r="B567" s="13">
        <v>115717</v>
      </c>
      <c r="C567" s="13">
        <v>2022</v>
      </c>
      <c r="D567" s="13" t="s">
        <v>1</v>
      </c>
      <c r="E567" s="13" t="s">
        <v>13</v>
      </c>
      <c r="F567" s="84" t="s">
        <v>1812</v>
      </c>
      <c r="G567" s="60" t="s">
        <v>2180</v>
      </c>
      <c r="H567" s="60" t="s">
        <v>2221</v>
      </c>
      <c r="I567" s="60" t="s">
        <v>2182</v>
      </c>
      <c r="J567" s="60" t="s">
        <v>1203</v>
      </c>
      <c r="K567" s="85">
        <v>115717</v>
      </c>
      <c r="L567" s="60">
        <v>2789386000000</v>
      </c>
      <c r="M567" s="60">
        <v>6029149331.8845997</v>
      </c>
      <c r="N567" s="60">
        <v>182602395.1891</v>
      </c>
      <c r="O567" s="60">
        <v>79319137.986699998</v>
      </c>
      <c r="P567" s="60">
        <v>-0.06</v>
      </c>
      <c r="Q567" s="60">
        <v>22466226.6734</v>
      </c>
      <c r="R567" s="85" t="s">
        <v>544</v>
      </c>
      <c r="S567" s="85" t="s">
        <v>544</v>
      </c>
      <c r="T567" s="60">
        <v>1310446312.7858</v>
      </c>
      <c r="U567" s="60" t="s">
        <v>544</v>
      </c>
      <c r="V567" s="60">
        <v>54032204.577799998</v>
      </c>
      <c r="W567" s="60" t="s">
        <v>2184</v>
      </c>
      <c r="X567" s="60">
        <v>278035225.67629999</v>
      </c>
      <c r="Y567" s="60">
        <v>4348284784.5474005</v>
      </c>
      <c r="Z567" s="60">
        <v>32.56</v>
      </c>
      <c r="AA567" s="60" t="s">
        <v>544</v>
      </c>
      <c r="AB567" s="60">
        <v>3478138905.1371002</v>
      </c>
      <c r="AC567" s="60">
        <v>6029149331.8845997</v>
      </c>
      <c r="AD567" s="60" t="s">
        <v>544</v>
      </c>
      <c r="AE567" s="60">
        <v>1005658683.0748</v>
      </c>
      <c r="AF567" s="60">
        <v>16.13</v>
      </c>
      <c r="AG567" s="60" t="s">
        <v>2185</v>
      </c>
      <c r="AH567" s="60" t="s">
        <v>544</v>
      </c>
      <c r="AI567" s="60">
        <v>681056939.46010005</v>
      </c>
      <c r="AJ567" s="60" t="s">
        <v>544</v>
      </c>
      <c r="AK567" s="60">
        <v>5.75</v>
      </c>
      <c r="AL567" s="60">
        <v>4639500600.0115004</v>
      </c>
      <c r="AM567" s="60">
        <v>39863827.067299999</v>
      </c>
      <c r="AN567" s="60">
        <v>285546302.99879998</v>
      </c>
      <c r="AO567" s="60">
        <v>536690791.13</v>
      </c>
      <c r="AP567" s="60">
        <v>743023867.73599994</v>
      </c>
      <c r="AQ567" s="60">
        <v>6029149331.8845997</v>
      </c>
      <c r="AR567" s="60">
        <v>6.82</v>
      </c>
      <c r="AS567" s="60">
        <v>794652527.57060003</v>
      </c>
      <c r="AT567" s="60">
        <v>1617512122.4962001</v>
      </c>
      <c r="AU567" s="85">
        <v>115717</v>
      </c>
      <c r="AV567" s="60" t="s">
        <v>544</v>
      </c>
      <c r="AW567" s="60" t="s">
        <v>544</v>
      </c>
      <c r="AX567" s="60">
        <v>66125579.432300001</v>
      </c>
      <c r="AY567" s="60">
        <v>1059690887.6526</v>
      </c>
      <c r="AZ567" s="60">
        <v>2147059284.6907001</v>
      </c>
      <c r="BA567" s="60" t="s">
        <v>544</v>
      </c>
      <c r="BB567" s="60" t="s">
        <v>1808</v>
      </c>
      <c r="BC567" s="60" t="s">
        <v>544</v>
      </c>
      <c r="BD567" s="60">
        <v>140637627.93259999</v>
      </c>
      <c r="BE567" s="60">
        <v>26456283.864</v>
      </c>
      <c r="BF567" s="60">
        <v>103884143.3882</v>
      </c>
      <c r="BG567" s="60">
        <v>51805899.6448</v>
      </c>
      <c r="BH567" s="60">
        <v>2677203010.1487999</v>
      </c>
      <c r="BI567" s="60">
        <v>142792604.64930001</v>
      </c>
      <c r="BJ567" s="60" t="s">
        <v>544</v>
      </c>
      <c r="BK567" s="60">
        <v>146307140.39789999</v>
      </c>
      <c r="BL567" s="85" t="s">
        <v>2517</v>
      </c>
      <c r="BM567" s="60" t="s">
        <v>2518</v>
      </c>
      <c r="BN567" s="60">
        <v>163015234.70089999</v>
      </c>
      <c r="BO567" s="60">
        <v>5207383436.2756004</v>
      </c>
      <c r="BP567" s="60">
        <v>2536565382.2161999</v>
      </c>
      <c r="BQ567" s="60">
        <v>416396835.07059997</v>
      </c>
      <c r="BR567" s="60">
        <v>59048955.790899999</v>
      </c>
      <c r="BS567" s="60">
        <v>59930831.919699997</v>
      </c>
      <c r="BT567" s="60">
        <v>144279689.88609999</v>
      </c>
      <c r="BU567" s="60">
        <v>354047328.18000001</v>
      </c>
      <c r="BV567" s="60">
        <v>20721927.565699998</v>
      </c>
      <c r="BW567" s="60" t="s">
        <v>544</v>
      </c>
      <c r="BX567" s="60">
        <v>681056939.46010005</v>
      </c>
      <c r="BY567" s="60" t="s">
        <v>544</v>
      </c>
      <c r="BZ567" s="60">
        <v>672214.40209999995</v>
      </c>
      <c r="CA567" s="60" t="s">
        <v>544</v>
      </c>
      <c r="CB567" s="60" t="s">
        <v>2004</v>
      </c>
      <c r="CC567" s="60">
        <v>176591371.87</v>
      </c>
      <c r="CD567" s="60">
        <v>127569434.12199999</v>
      </c>
      <c r="CE567" s="60">
        <v>213364309.5643</v>
      </c>
      <c r="CF567" s="60">
        <v>743023867.73599994</v>
      </c>
      <c r="CG567" s="60">
        <v>209534200.49509999</v>
      </c>
      <c r="CH567" s="60">
        <v>-75452284.078799993</v>
      </c>
      <c r="CI567" s="60" t="s">
        <v>1203</v>
      </c>
      <c r="CJ567" s="60">
        <v>19.600000000000001</v>
      </c>
      <c r="CK567" s="60">
        <v>563581528.67509997</v>
      </c>
      <c r="CL567" s="60" t="s">
        <v>544</v>
      </c>
      <c r="CM567" s="85">
        <v>115717</v>
      </c>
      <c r="CN567" s="60">
        <v>4346698.2720999997</v>
      </c>
      <c r="CO567" s="60">
        <v>142792604.64930001</v>
      </c>
      <c r="CP567" s="60">
        <v>441050460.37720001</v>
      </c>
      <c r="CQ567" s="60">
        <v>4348284784.5474005</v>
      </c>
      <c r="CR567" s="60" t="s">
        <v>544</v>
      </c>
      <c r="CS567" s="60">
        <v>4346698.2720999997</v>
      </c>
      <c r="CT567" s="60">
        <v>83879820.907700002</v>
      </c>
      <c r="CU567" s="60">
        <v>62427319.490199998</v>
      </c>
      <c r="CV567" s="60">
        <v>213364309.5643</v>
      </c>
      <c r="CW567" s="60">
        <v>146307140.39789999</v>
      </c>
      <c r="CX567" s="60">
        <v>278035225.67629999</v>
      </c>
      <c r="CY567" s="60">
        <v>19.600000000000001</v>
      </c>
      <c r="CZ567" s="60">
        <f t="shared" si="16"/>
        <v>462.65001021762549</v>
      </c>
      <c r="DA567" s="60" t="str">
        <f t="shared" si="17"/>
        <v>Y</v>
      </c>
    </row>
    <row r="568" spans="1:105">
      <c r="A568" s="13" t="s">
        <v>1203</v>
      </c>
      <c r="B568" s="13">
        <v>115717</v>
      </c>
      <c r="C568" s="13">
        <v>2023</v>
      </c>
      <c r="D568" s="13" t="s">
        <v>1</v>
      </c>
      <c r="E568" s="13" t="s">
        <v>13</v>
      </c>
      <c r="F568" s="84" t="s">
        <v>1804</v>
      </c>
      <c r="G568" s="60" t="s">
        <v>2180</v>
      </c>
      <c r="H568" s="60" t="s">
        <v>2413</v>
      </c>
      <c r="I568" s="60" t="s">
        <v>2182</v>
      </c>
      <c r="J568" s="60" t="s">
        <v>1203</v>
      </c>
      <c r="K568" s="85">
        <v>115717</v>
      </c>
      <c r="L568" s="60">
        <v>3253175000000</v>
      </c>
      <c r="M568" s="60">
        <v>7156755976.4799995</v>
      </c>
      <c r="N568" s="60">
        <v>166343276.8448</v>
      </c>
      <c r="O568" s="60">
        <v>107118972.08319999</v>
      </c>
      <c r="P568" s="60">
        <v>-0.03</v>
      </c>
      <c r="Q568" s="60">
        <v>22949665.587200001</v>
      </c>
      <c r="R568" s="85" t="s">
        <v>544</v>
      </c>
      <c r="S568" s="85" t="s">
        <v>544</v>
      </c>
      <c r="T568" s="60">
        <v>1328328492.128</v>
      </c>
      <c r="U568" s="60" t="s">
        <v>544</v>
      </c>
      <c r="V568" s="60">
        <v>55598820.7808</v>
      </c>
      <c r="W568" s="60" t="s">
        <v>2184</v>
      </c>
      <c r="X568" s="60">
        <v>425351988.30080003</v>
      </c>
      <c r="Y568" s="60">
        <v>4974091423.9807997</v>
      </c>
      <c r="Z568" s="60">
        <v>30.48</v>
      </c>
      <c r="AA568" s="60" t="s">
        <v>544</v>
      </c>
      <c r="AB568" s="60">
        <v>4297778066.7007999</v>
      </c>
      <c r="AC568" s="60">
        <v>7156755976.4799995</v>
      </c>
      <c r="AD568" s="60" t="s">
        <v>544</v>
      </c>
      <c r="AE568" s="60">
        <v>1237950984.3008001</v>
      </c>
      <c r="AF568" s="60">
        <v>23.41</v>
      </c>
      <c r="AG568" s="60" t="s">
        <v>2185</v>
      </c>
      <c r="AH568" s="60" t="s">
        <v>544</v>
      </c>
      <c r="AI568" s="60">
        <v>894821364.79999995</v>
      </c>
      <c r="AJ568" s="60" t="s">
        <v>544</v>
      </c>
      <c r="AK568" s="60">
        <v>7.44</v>
      </c>
      <c r="AL568" s="60">
        <v>5484270497.7279997</v>
      </c>
      <c r="AM568" s="60">
        <v>60656458.931199998</v>
      </c>
      <c r="AN568" s="60">
        <v>397654874.63679999</v>
      </c>
      <c r="AO568" s="60">
        <v>353594684.60799998</v>
      </c>
      <c r="AP568" s="60">
        <v>945547341.51680005</v>
      </c>
      <c r="AQ568" s="60">
        <v>7156755976.4799995</v>
      </c>
      <c r="AR568" s="60">
        <v>5.15</v>
      </c>
      <c r="AS568" s="60">
        <v>958843716.01919997</v>
      </c>
      <c r="AT568" s="60">
        <v>1935425464.4031999</v>
      </c>
      <c r="AU568" s="85">
        <v>115717</v>
      </c>
      <c r="AV568" s="60" t="s">
        <v>544</v>
      </c>
      <c r="AW568" s="60">
        <v>359739087.98079997</v>
      </c>
      <c r="AX568" s="60">
        <v>43699401.5744</v>
      </c>
      <c r="AY568" s="60">
        <v>1293549805.0816</v>
      </c>
      <c r="AZ568" s="60">
        <v>2104606650.4319999</v>
      </c>
      <c r="BA568" s="60" t="s">
        <v>544</v>
      </c>
      <c r="BB568" s="60" t="s">
        <v>1808</v>
      </c>
      <c r="BC568" s="60" t="s">
        <v>544</v>
      </c>
      <c r="BD568" s="60">
        <v>198572245.48480001</v>
      </c>
      <c r="BE568" s="60">
        <v>36734424.4608</v>
      </c>
      <c r="BF568" s="60">
        <v>372164290.36159998</v>
      </c>
      <c r="BG568" s="60">
        <v>50976768.691200003</v>
      </c>
      <c r="BH568" s="60">
        <v>3228975269.4847999</v>
      </c>
      <c r="BI568" s="60">
        <v>295404346.75840002</v>
      </c>
      <c r="BJ568" s="60" t="s">
        <v>544</v>
      </c>
      <c r="BK568" s="60">
        <v>187467000.86399999</v>
      </c>
      <c r="BL568" s="85" t="s">
        <v>2517</v>
      </c>
      <c r="BM568" s="60" t="s">
        <v>2518</v>
      </c>
      <c r="BN568" s="60">
        <v>127712513.0688</v>
      </c>
      <c r="BO568" s="60">
        <v>6556854973.9264002</v>
      </c>
      <c r="BP568" s="60">
        <v>3030403024</v>
      </c>
      <c r="BQ568" s="60">
        <v>1046222719.8016</v>
      </c>
      <c r="BR568" s="60">
        <v>87445001.670399994</v>
      </c>
      <c r="BS568" s="60">
        <v>47441481.824000001</v>
      </c>
      <c r="BT568" s="60">
        <v>150439985.76640001</v>
      </c>
      <c r="BU568" s="60">
        <v>539510735.10399997</v>
      </c>
      <c r="BV568" s="60">
        <v>29694649.740800001</v>
      </c>
      <c r="BW568" s="60" t="s">
        <v>544</v>
      </c>
      <c r="BX568" s="60">
        <v>894821364.79999995</v>
      </c>
      <c r="BY568" s="60" t="s">
        <v>544</v>
      </c>
      <c r="BZ568" s="60">
        <v>-70397.747199999998</v>
      </c>
      <c r="CA568" s="60" t="s">
        <v>544</v>
      </c>
      <c r="CB568" s="60" t="s">
        <v>1825</v>
      </c>
      <c r="CC568" s="60">
        <v>284125307.69919997</v>
      </c>
      <c r="CD568" s="60">
        <v>124659010.78399999</v>
      </c>
      <c r="CE568" s="60">
        <v>256206001.14559999</v>
      </c>
      <c r="CF568" s="60">
        <v>945547341.51680005</v>
      </c>
      <c r="CG568" s="60">
        <v>283496127.83359998</v>
      </c>
      <c r="CH568" s="60">
        <v>68859996.409600005</v>
      </c>
      <c r="CI568" s="60" t="s">
        <v>1203</v>
      </c>
      <c r="CJ568" s="60">
        <v>20.8</v>
      </c>
      <c r="CK568" s="60">
        <v>823006862.93760002</v>
      </c>
      <c r="CL568" s="60" t="s">
        <v>544</v>
      </c>
      <c r="CM568" s="85">
        <v>115717</v>
      </c>
      <c r="CN568" s="60">
        <v>-2107532.5567999999</v>
      </c>
      <c r="CO568" s="60">
        <v>295404346.75840002</v>
      </c>
      <c r="CP568" s="60">
        <v>553064501.36960006</v>
      </c>
      <c r="CQ568" s="60">
        <v>4974091423.9807997</v>
      </c>
      <c r="CR568" s="60" t="s">
        <v>544</v>
      </c>
      <c r="CS568" s="60">
        <v>-2107532.5567999999</v>
      </c>
      <c r="CT568" s="60">
        <v>95452745.414399996</v>
      </c>
      <c r="CU568" s="60">
        <v>92014255.449599996</v>
      </c>
      <c r="CV568" s="60">
        <v>256206001.14559999</v>
      </c>
      <c r="CW568" s="60">
        <v>187467000.86399999</v>
      </c>
      <c r="CX568" s="60">
        <v>425351988.30080003</v>
      </c>
      <c r="CY568" s="60">
        <v>20.8</v>
      </c>
      <c r="CZ568" s="60">
        <f t="shared" si="16"/>
        <v>454.56000046546944</v>
      </c>
      <c r="DA568" s="60" t="str">
        <f t="shared" si="17"/>
        <v>Y</v>
      </c>
    </row>
    <row r="569" spans="1:105">
      <c r="A569" s="13" t="s">
        <v>1205</v>
      </c>
      <c r="B569" s="13">
        <v>1004912</v>
      </c>
      <c r="C569" s="13">
        <v>2022</v>
      </c>
      <c r="D569" s="13" t="s">
        <v>1</v>
      </c>
      <c r="E569" s="13" t="s">
        <v>13</v>
      </c>
      <c r="F569" s="84" t="s">
        <v>2179</v>
      </c>
      <c r="G569" s="60" t="s">
        <v>1813</v>
      </c>
      <c r="H569" s="60" t="s">
        <v>2519</v>
      </c>
      <c r="I569" s="60" t="s">
        <v>1815</v>
      </c>
      <c r="J569" s="60" t="s">
        <v>2520</v>
      </c>
      <c r="K569" s="85">
        <v>1329630</v>
      </c>
      <c r="L569" s="60">
        <v>8400600000</v>
      </c>
      <c r="M569" s="60">
        <v>8400600000</v>
      </c>
      <c r="N569" s="60">
        <v>275800000</v>
      </c>
      <c r="O569" s="60">
        <v>59000000</v>
      </c>
      <c r="P569" s="60">
        <v>-0.02</v>
      </c>
      <c r="Q569" s="60" t="s">
        <v>544</v>
      </c>
      <c r="R569" s="85" t="s">
        <v>544</v>
      </c>
      <c r="S569" s="85" t="s">
        <v>544</v>
      </c>
      <c r="T569" s="60">
        <v>2190200000</v>
      </c>
      <c r="U569" s="60" t="s">
        <v>544</v>
      </c>
      <c r="V569" s="60" t="s">
        <v>544</v>
      </c>
      <c r="W569" s="60" t="s">
        <v>1816</v>
      </c>
      <c r="X569" s="60">
        <v>181100000</v>
      </c>
      <c r="Y569" s="60">
        <v>5210800000</v>
      </c>
      <c r="Z569" s="60">
        <v>4.78</v>
      </c>
      <c r="AA569" s="60">
        <v>1505200000</v>
      </c>
      <c r="AB569" s="60">
        <v>5375400000</v>
      </c>
      <c r="AC569" s="60">
        <v>8400600000</v>
      </c>
      <c r="AD569" s="60">
        <v>6.91</v>
      </c>
      <c r="AE569" s="60">
        <v>1164000000</v>
      </c>
      <c r="AF569" s="60">
        <v>5.52</v>
      </c>
      <c r="AG569" s="60" t="s">
        <v>1817</v>
      </c>
      <c r="AH569" s="60" t="s">
        <v>544</v>
      </c>
      <c r="AI569" s="60">
        <v>812100000</v>
      </c>
      <c r="AJ569" s="60">
        <v>1864100000</v>
      </c>
      <c r="AK569" s="60">
        <v>2.38</v>
      </c>
      <c r="AL569" s="60">
        <v>6874100000</v>
      </c>
      <c r="AM569" s="60">
        <v>111500000</v>
      </c>
      <c r="AN569" s="60">
        <v>238000000</v>
      </c>
      <c r="AO569" s="60">
        <v>51200000</v>
      </c>
      <c r="AP569" s="60">
        <v>760200000</v>
      </c>
      <c r="AQ569" s="60">
        <v>8400600000</v>
      </c>
      <c r="AR569" s="60">
        <v>4.33</v>
      </c>
      <c r="AS569" s="60">
        <v>797800000</v>
      </c>
      <c r="AT569" s="60">
        <v>3192900000</v>
      </c>
      <c r="AU569" s="85">
        <v>1004912</v>
      </c>
      <c r="AV569" s="60" t="s">
        <v>544</v>
      </c>
      <c r="AW569" s="60">
        <v>93700000</v>
      </c>
      <c r="AX569" s="60">
        <v>52400000</v>
      </c>
      <c r="AY569" s="60">
        <v>3028000000</v>
      </c>
      <c r="AZ569" s="60">
        <v>1079200000</v>
      </c>
      <c r="BA569" s="60">
        <v>148200000</v>
      </c>
      <c r="BB569" s="60" t="s">
        <v>1808</v>
      </c>
      <c r="BC569" s="60" t="s">
        <v>544</v>
      </c>
      <c r="BD569" s="60">
        <v>231000000</v>
      </c>
      <c r="BE569" s="60">
        <v>35800000</v>
      </c>
      <c r="BF569" s="60">
        <v>300000</v>
      </c>
      <c r="BG569" s="60">
        <v>38400000</v>
      </c>
      <c r="BH569" s="60">
        <v>6369200000</v>
      </c>
      <c r="BI569" s="60">
        <v>-3800000</v>
      </c>
      <c r="BJ569" s="60" t="s">
        <v>544</v>
      </c>
      <c r="BK569" s="60">
        <v>135600000</v>
      </c>
      <c r="BL569" s="85" t="s">
        <v>2521</v>
      </c>
      <c r="BM569" s="60" t="s">
        <v>2522</v>
      </c>
      <c r="BN569" s="60">
        <v>52100000</v>
      </c>
      <c r="BO569" s="60">
        <v>7664700000</v>
      </c>
      <c r="BP569" s="60">
        <v>6138200000</v>
      </c>
      <c r="BQ569" s="60">
        <v>370900000</v>
      </c>
      <c r="BR569" s="60">
        <v>419400000</v>
      </c>
      <c r="BS569" s="60">
        <v>255700000</v>
      </c>
      <c r="BT569" s="60">
        <v>64400000</v>
      </c>
      <c r="BU569" s="60">
        <v>380300000</v>
      </c>
      <c r="BV569" s="60">
        <v>351800000</v>
      </c>
      <c r="BW569" s="60">
        <v>148300000</v>
      </c>
      <c r="BX569" s="60">
        <v>634600000</v>
      </c>
      <c r="BY569" s="60" t="s">
        <v>544</v>
      </c>
      <c r="BZ569" s="60">
        <v>1200000</v>
      </c>
      <c r="CA569" s="60" t="s">
        <v>544</v>
      </c>
      <c r="CB569" s="60" t="s">
        <v>1917</v>
      </c>
      <c r="CC569" s="60">
        <v>156900000</v>
      </c>
      <c r="CD569" s="60">
        <v>213300000</v>
      </c>
      <c r="CE569" s="60">
        <v>35700000</v>
      </c>
      <c r="CF569" s="60">
        <v>760200000</v>
      </c>
      <c r="CG569" s="60">
        <v>38800000</v>
      </c>
      <c r="CH569" s="60">
        <v>36600000</v>
      </c>
      <c r="CI569" s="60" t="s">
        <v>2520</v>
      </c>
      <c r="CJ569" s="60">
        <v>15.11</v>
      </c>
      <c r="CK569" s="60">
        <v>419100000</v>
      </c>
      <c r="CL569" s="60" t="s">
        <v>544</v>
      </c>
      <c r="CM569" s="85">
        <v>1329630</v>
      </c>
      <c r="CN569" s="60">
        <v>-700000</v>
      </c>
      <c r="CO569" s="60">
        <v>-3800000</v>
      </c>
      <c r="CP569" s="60">
        <v>233200000</v>
      </c>
      <c r="CQ569" s="60">
        <v>5210800000</v>
      </c>
      <c r="CR569" s="60" t="s">
        <v>544</v>
      </c>
      <c r="CS569" s="60">
        <v>-700000</v>
      </c>
      <c r="CT569" s="60">
        <v>59800000</v>
      </c>
      <c r="CU569" s="60">
        <v>75800000</v>
      </c>
      <c r="CV569" s="60">
        <v>35700000</v>
      </c>
      <c r="CW569" s="60">
        <v>135600000</v>
      </c>
      <c r="CX569" s="60">
        <v>181100000</v>
      </c>
      <c r="CY569" s="60" t="s">
        <v>544</v>
      </c>
      <c r="CZ569" s="60">
        <f t="shared" si="16"/>
        <v>1</v>
      </c>
      <c r="DA569" s="60" t="str">
        <f t="shared" si="17"/>
        <v>N</v>
      </c>
    </row>
    <row r="570" spans="1:105">
      <c r="A570" s="13" t="s">
        <v>1205</v>
      </c>
      <c r="B570" s="13">
        <v>1004912</v>
      </c>
      <c r="C570" s="13">
        <v>2023</v>
      </c>
      <c r="D570" s="13" t="s">
        <v>1</v>
      </c>
      <c r="E570" s="13" t="s">
        <v>13</v>
      </c>
      <c r="F570" s="84" t="s">
        <v>2176</v>
      </c>
      <c r="G570" s="60" t="s">
        <v>1813</v>
      </c>
      <c r="H570" s="60" t="s">
        <v>2519</v>
      </c>
      <c r="I570" s="60" t="s">
        <v>1815</v>
      </c>
      <c r="J570" s="60" t="s">
        <v>2520</v>
      </c>
      <c r="K570" s="85">
        <v>1329630</v>
      </c>
      <c r="L570" s="60">
        <v>8413000000</v>
      </c>
      <c r="M570" s="60">
        <v>8413000000</v>
      </c>
      <c r="N570" s="60">
        <v>281400000</v>
      </c>
      <c r="O570" s="60">
        <v>49000000</v>
      </c>
      <c r="P570" s="60">
        <v>-0.05</v>
      </c>
      <c r="Q570" s="60" t="s">
        <v>544</v>
      </c>
      <c r="R570" s="85" t="s">
        <v>544</v>
      </c>
      <c r="S570" s="85" t="s">
        <v>544</v>
      </c>
      <c r="T570" s="60">
        <v>2154300000</v>
      </c>
      <c r="U570" s="60" t="s">
        <v>544</v>
      </c>
      <c r="V570" s="60" t="s">
        <v>544</v>
      </c>
      <c r="W570" s="60" t="s">
        <v>1816</v>
      </c>
      <c r="X570" s="60">
        <v>172500000</v>
      </c>
      <c r="Y570" s="60">
        <v>5238600000</v>
      </c>
      <c r="Z570" s="60">
        <v>6.28</v>
      </c>
      <c r="AA570" s="60">
        <v>1582900000</v>
      </c>
      <c r="AB570" s="60">
        <v>5800300000</v>
      </c>
      <c r="AC570" s="60">
        <v>8413000000</v>
      </c>
      <c r="AD570" s="60">
        <v>6.22</v>
      </c>
      <c r="AE570" s="60">
        <v>1193400000</v>
      </c>
      <c r="AF570" s="60">
        <v>5.08</v>
      </c>
      <c r="AG570" s="60" t="s">
        <v>1817</v>
      </c>
      <c r="AH570" s="60" t="s">
        <v>544</v>
      </c>
      <c r="AI570" s="60">
        <v>761100000</v>
      </c>
      <c r="AJ570" s="60">
        <v>1950800000</v>
      </c>
      <c r="AK570" s="60">
        <v>2.25</v>
      </c>
      <c r="AL570" s="60">
        <v>6974400000</v>
      </c>
      <c r="AM570" s="60">
        <v>108500000</v>
      </c>
      <c r="AN570" s="60">
        <v>281800000</v>
      </c>
      <c r="AO570" s="60">
        <v>50800000</v>
      </c>
      <c r="AP570" s="60">
        <v>711800000</v>
      </c>
      <c r="AQ570" s="60">
        <v>8413000000</v>
      </c>
      <c r="AR570" s="60">
        <v>4.37</v>
      </c>
      <c r="AS570" s="60">
        <v>749100000</v>
      </c>
      <c r="AT570" s="60">
        <v>3160000000</v>
      </c>
      <c r="AU570" s="85">
        <v>1004912</v>
      </c>
      <c r="AV570" s="60" t="s">
        <v>544</v>
      </c>
      <c r="AW570" s="60">
        <v>70000000</v>
      </c>
      <c r="AX570" s="60">
        <v>52600000</v>
      </c>
      <c r="AY570" s="60">
        <v>3144200000</v>
      </c>
      <c r="AZ570" s="60">
        <v>1053400000</v>
      </c>
      <c r="BA570" s="60">
        <v>138500000</v>
      </c>
      <c r="BB570" s="60" t="s">
        <v>1808</v>
      </c>
      <c r="BC570" s="60" t="s">
        <v>544</v>
      </c>
      <c r="BD570" s="60">
        <v>230200000</v>
      </c>
      <c r="BE570" s="60">
        <v>45600000</v>
      </c>
      <c r="BF570" s="60">
        <v>3500000</v>
      </c>
      <c r="BG570" s="60">
        <v>44300000</v>
      </c>
      <c r="BH570" s="60">
        <v>6442700000</v>
      </c>
      <c r="BI570" s="60">
        <v>47800000</v>
      </c>
      <c r="BJ570" s="60" t="s">
        <v>544</v>
      </c>
      <c r="BK570" s="60">
        <v>138000000</v>
      </c>
      <c r="BL570" s="85" t="s">
        <v>2521</v>
      </c>
      <c r="BM570" s="60" t="s">
        <v>2522</v>
      </c>
      <c r="BN570" s="60">
        <v>66000000</v>
      </c>
      <c r="BO570" s="60">
        <v>7646900000</v>
      </c>
      <c r="BP570" s="60">
        <v>6212500000</v>
      </c>
      <c r="BQ570" s="60">
        <v>304200000</v>
      </c>
      <c r="BR570" s="60">
        <v>407500000</v>
      </c>
      <c r="BS570" s="60">
        <v>296900000</v>
      </c>
      <c r="BT570" s="60">
        <v>82900000</v>
      </c>
      <c r="BU570" s="60">
        <v>407300000</v>
      </c>
      <c r="BV570" s="60">
        <v>356100000</v>
      </c>
      <c r="BW570" s="60">
        <v>138500000</v>
      </c>
      <c r="BX570" s="60">
        <v>583200000</v>
      </c>
      <c r="BY570" s="60" t="s">
        <v>544</v>
      </c>
      <c r="BZ570" s="60">
        <v>400000</v>
      </c>
      <c r="CA570" s="60" t="s">
        <v>544</v>
      </c>
      <c r="CB570" s="60" t="s">
        <v>1917</v>
      </c>
      <c r="CC570" s="60" t="s">
        <v>544</v>
      </c>
      <c r="CD570" s="60">
        <v>203700000</v>
      </c>
      <c r="CE570" s="60">
        <v>51000000</v>
      </c>
      <c r="CF570" s="60">
        <v>711800000</v>
      </c>
      <c r="CG570" s="60">
        <v>47000000</v>
      </c>
      <c r="CH570" s="60">
        <v>49700000</v>
      </c>
      <c r="CI570" s="60" t="s">
        <v>2520</v>
      </c>
      <c r="CJ570" s="60">
        <v>13.12</v>
      </c>
      <c r="CK570" s="60">
        <v>454300000</v>
      </c>
      <c r="CL570" s="60" t="s">
        <v>544</v>
      </c>
      <c r="CM570" s="85">
        <v>1329630</v>
      </c>
      <c r="CN570" s="60">
        <v>0</v>
      </c>
      <c r="CO570" s="60">
        <v>47800000</v>
      </c>
      <c r="CP570" s="60">
        <v>238500000</v>
      </c>
      <c r="CQ570" s="60">
        <v>5238600000</v>
      </c>
      <c r="CR570" s="60" t="s">
        <v>544</v>
      </c>
      <c r="CS570" s="60">
        <v>0</v>
      </c>
      <c r="CT570" s="60">
        <v>61300000</v>
      </c>
      <c r="CU570" s="60">
        <v>76700000</v>
      </c>
      <c r="CV570" s="60">
        <v>51000000</v>
      </c>
      <c r="CW570" s="60">
        <v>138000000</v>
      </c>
      <c r="CX570" s="60">
        <v>172500000</v>
      </c>
      <c r="CY570" s="60">
        <v>10.050000000000001</v>
      </c>
      <c r="CZ570" s="60">
        <f t="shared" si="16"/>
        <v>1</v>
      </c>
      <c r="DA570" s="60" t="str">
        <f t="shared" si="17"/>
        <v>N</v>
      </c>
    </row>
    <row r="571" spans="1:105">
      <c r="A571" s="13" t="s">
        <v>1206</v>
      </c>
      <c r="B571" s="13">
        <v>1559243</v>
      </c>
      <c r="C571" s="13">
        <v>2022</v>
      </c>
      <c r="D571" s="13" t="s">
        <v>10</v>
      </c>
      <c r="E571" s="13" t="s">
        <v>13</v>
      </c>
      <c r="F571" s="84" t="s">
        <v>1812</v>
      </c>
      <c r="G571" s="60" t="s">
        <v>2207</v>
      </c>
      <c r="H571" s="60" t="s">
        <v>2213</v>
      </c>
      <c r="I571" s="60" t="s">
        <v>2209</v>
      </c>
      <c r="J571" s="60" t="s">
        <v>1206</v>
      </c>
      <c r="K571" s="85">
        <v>1559243</v>
      </c>
      <c r="L571" s="60">
        <v>2565575000</v>
      </c>
      <c r="M571" s="60">
        <v>137085462.81389999</v>
      </c>
      <c r="N571" s="60">
        <v>0</v>
      </c>
      <c r="O571" s="60">
        <v>-71706.611999999994</v>
      </c>
      <c r="P571" s="60">
        <v>-3.9098799999999998</v>
      </c>
      <c r="Q571" s="60" t="s">
        <v>544</v>
      </c>
      <c r="R571" s="85">
        <v>64</v>
      </c>
      <c r="S571" s="85">
        <v>1</v>
      </c>
      <c r="T571" s="60" t="s">
        <v>544</v>
      </c>
      <c r="U571" s="60" t="s">
        <v>544</v>
      </c>
      <c r="V571" s="60" t="s">
        <v>544</v>
      </c>
      <c r="W571" s="60" t="s">
        <v>2211</v>
      </c>
      <c r="X571" s="60">
        <v>2602009.6011999999</v>
      </c>
      <c r="Y571" s="60" t="s">
        <v>544</v>
      </c>
      <c r="Z571" s="60">
        <v>71.337630000000004</v>
      </c>
      <c r="AA571" s="60">
        <v>5482617.0229000002</v>
      </c>
      <c r="AB571" s="60">
        <v>46642532.909900002</v>
      </c>
      <c r="AC571" s="60">
        <v>137085462.81389999</v>
      </c>
      <c r="AD571" s="60">
        <v>11.93</v>
      </c>
      <c r="AE571" s="60" t="s">
        <v>544</v>
      </c>
      <c r="AF571" s="60">
        <v>78.971459999999993</v>
      </c>
      <c r="AG571" s="60" t="s">
        <v>2212</v>
      </c>
      <c r="AH571" s="60" t="s">
        <v>544</v>
      </c>
      <c r="AI571" s="60">
        <v>18121414.999000002</v>
      </c>
      <c r="AJ571" s="60" t="s">
        <v>544</v>
      </c>
      <c r="AK571" s="60">
        <v>3.5380400000000001</v>
      </c>
      <c r="AL571" s="60">
        <v>5482617.0229000002</v>
      </c>
      <c r="AM571" s="60">
        <v>106219987.5246</v>
      </c>
      <c r="AN571" s="60">
        <v>358639.9253</v>
      </c>
      <c r="AO571" s="60">
        <v>18193923.100699998</v>
      </c>
      <c r="AP571" s="60">
        <v>19551700.088500001</v>
      </c>
      <c r="AQ571" s="60">
        <v>137085462.81389999</v>
      </c>
      <c r="AR571" s="60">
        <v>0</v>
      </c>
      <c r="AS571" s="60">
        <v>19551700.088500001</v>
      </c>
      <c r="AT571" s="60" t="s">
        <v>544</v>
      </c>
      <c r="AU571" s="85">
        <v>1559243</v>
      </c>
      <c r="AV571" s="60" t="s">
        <v>544</v>
      </c>
      <c r="AW571" s="60" t="s">
        <v>544</v>
      </c>
      <c r="AX571" s="60" t="s">
        <v>544</v>
      </c>
      <c r="AY571" s="60" t="s">
        <v>544</v>
      </c>
      <c r="AZ571" s="60">
        <v>534.32650000000001</v>
      </c>
      <c r="BA571" s="60">
        <v>23428612.6424</v>
      </c>
      <c r="BB571" s="60" t="s">
        <v>1808</v>
      </c>
      <c r="BC571" s="60">
        <v>142982129.41679999</v>
      </c>
      <c r="BD571" s="60" t="s">
        <v>544</v>
      </c>
      <c r="BE571" s="60">
        <v>694.62440000000004</v>
      </c>
      <c r="BF571" s="60" t="s">
        <v>544</v>
      </c>
      <c r="BG571" s="60">
        <v>5052644.5141000003</v>
      </c>
      <c r="BH571" s="60">
        <v>23428612.6424</v>
      </c>
      <c r="BI571" s="60">
        <v>10280922.1381</v>
      </c>
      <c r="BJ571" s="60" t="s">
        <v>544</v>
      </c>
      <c r="BK571" s="60">
        <v>8231192.3742000004</v>
      </c>
      <c r="BL571" s="85" t="s">
        <v>2523</v>
      </c>
      <c r="BM571" s="60" t="s">
        <v>2524</v>
      </c>
      <c r="BN571" s="60">
        <v>19357899.878600001</v>
      </c>
      <c r="BO571" s="60">
        <v>115612057.58319999</v>
      </c>
      <c r="BP571" s="60">
        <v>23428612.6424</v>
      </c>
      <c r="BQ571" s="60">
        <v>91624646.320600003</v>
      </c>
      <c r="BR571" s="60" t="s">
        <v>544</v>
      </c>
      <c r="BS571" s="60">
        <v>1147305.7921</v>
      </c>
      <c r="BT571" s="60" t="s">
        <v>544</v>
      </c>
      <c r="BU571" s="60">
        <v>1954940.2485</v>
      </c>
      <c r="BV571" s="60" t="s">
        <v>544</v>
      </c>
      <c r="BW571" s="60">
        <v>23428612.6424</v>
      </c>
      <c r="BX571" s="60">
        <v>18121414.999000002</v>
      </c>
      <c r="BY571" s="60" t="s">
        <v>544</v>
      </c>
      <c r="BZ571" s="60" t="s">
        <v>544</v>
      </c>
      <c r="CA571" s="60" t="s">
        <v>544</v>
      </c>
      <c r="CB571" s="60" t="s">
        <v>544</v>
      </c>
      <c r="CC571" s="60" t="s">
        <v>544</v>
      </c>
      <c r="CD571" s="60">
        <v>701891.24840000004</v>
      </c>
      <c r="CE571" s="60">
        <v>13800423.717599999</v>
      </c>
      <c r="CF571" s="60">
        <v>19551700.088500001</v>
      </c>
      <c r="CG571" s="60">
        <v>1005709.2781</v>
      </c>
      <c r="CH571" s="60" t="s">
        <v>544</v>
      </c>
      <c r="CI571" s="60" t="s">
        <v>1206</v>
      </c>
      <c r="CJ571" s="60">
        <v>38.85</v>
      </c>
      <c r="CK571" s="60">
        <v>2960649.5265000002</v>
      </c>
      <c r="CL571" s="60">
        <v>104</v>
      </c>
      <c r="CM571" s="85">
        <v>1559243</v>
      </c>
      <c r="CN571" s="60" t="s">
        <v>544</v>
      </c>
      <c r="CO571" s="60">
        <v>10280922.1381</v>
      </c>
      <c r="CP571" s="60">
        <v>21959909.479800001</v>
      </c>
      <c r="CQ571" s="60" t="s">
        <v>544</v>
      </c>
      <c r="CR571" s="60" t="s">
        <v>544</v>
      </c>
      <c r="CS571" s="60" t="s">
        <v>544</v>
      </c>
      <c r="CT571" s="60">
        <v>1883500.7997000001</v>
      </c>
      <c r="CU571" s="60">
        <v>6347691.5745000001</v>
      </c>
      <c r="CV571" s="60">
        <v>13800423.717599999</v>
      </c>
      <c r="CW571" s="60">
        <v>8231192.3742000004</v>
      </c>
      <c r="CX571" s="60">
        <v>2602009.6011999999</v>
      </c>
      <c r="CY571" s="60">
        <v>38.85</v>
      </c>
      <c r="CZ571" s="60">
        <f t="shared" si="16"/>
        <v>18.715150004511344</v>
      </c>
      <c r="DA571" s="60" t="str">
        <f t="shared" si="17"/>
        <v>Y</v>
      </c>
    </row>
    <row r="572" spans="1:105">
      <c r="A572" s="13" t="s">
        <v>1206</v>
      </c>
      <c r="B572" s="13">
        <v>1559243</v>
      </c>
      <c r="C572" s="13">
        <v>2023</v>
      </c>
      <c r="D572" s="13" t="s">
        <v>10</v>
      </c>
      <c r="E572" s="13" t="s">
        <v>13</v>
      </c>
      <c r="F572" s="84" t="s">
        <v>1804</v>
      </c>
      <c r="G572" s="60" t="s">
        <v>2207</v>
      </c>
      <c r="H572" s="60" t="s">
        <v>2213</v>
      </c>
      <c r="I572" s="60" t="s">
        <v>2209</v>
      </c>
      <c r="J572" s="60" t="s">
        <v>1206</v>
      </c>
      <c r="K572" s="85">
        <v>1559243</v>
      </c>
      <c r="L572" s="60">
        <v>12377306000</v>
      </c>
      <c r="M572" s="60">
        <v>420071644.37159997</v>
      </c>
      <c r="N572" s="60">
        <v>0</v>
      </c>
      <c r="O572" s="60">
        <v>-186256.45869999999</v>
      </c>
      <c r="P572" s="60">
        <v>-5.0548900000000003</v>
      </c>
      <c r="Q572" s="60" t="s">
        <v>544</v>
      </c>
      <c r="R572" s="85">
        <v>89</v>
      </c>
      <c r="S572" s="85">
        <v>1</v>
      </c>
      <c r="T572" s="60" t="s">
        <v>544</v>
      </c>
      <c r="U572" s="60">
        <v>42423573.875</v>
      </c>
      <c r="V572" s="60" t="s">
        <v>544</v>
      </c>
      <c r="W572" s="60" t="s">
        <v>2211</v>
      </c>
      <c r="X572" s="60">
        <v>9921176.9864000008</v>
      </c>
      <c r="Y572" s="60" t="s">
        <v>544</v>
      </c>
      <c r="Z572" s="60">
        <v>105.27531999999999</v>
      </c>
      <c r="AA572" s="60">
        <v>3770471.4906000001</v>
      </c>
      <c r="AB572" s="60">
        <v>188594235.2333</v>
      </c>
      <c r="AC572" s="60">
        <v>420071644.37159997</v>
      </c>
      <c r="AD572" s="60">
        <v>7.27</v>
      </c>
      <c r="AE572" s="60" t="s">
        <v>544</v>
      </c>
      <c r="AF572" s="60">
        <v>52.002380000000002</v>
      </c>
      <c r="AG572" s="60" t="s">
        <v>2212</v>
      </c>
      <c r="AH572" s="60" t="s">
        <v>544</v>
      </c>
      <c r="AI572" s="60">
        <v>38327153.581600003</v>
      </c>
      <c r="AJ572" s="60" t="s">
        <v>544</v>
      </c>
      <c r="AK572" s="60">
        <v>5.6065300000000002</v>
      </c>
      <c r="AL572" s="60">
        <v>3770471.4906000001</v>
      </c>
      <c r="AM572" s="60">
        <v>127290779.49070001</v>
      </c>
      <c r="AN572" s="60">
        <v>6911546.8391000004</v>
      </c>
      <c r="AO572" s="60">
        <v>137547611.79359999</v>
      </c>
      <c r="AP572" s="60">
        <v>45137969.887000002</v>
      </c>
      <c r="AQ572" s="60">
        <v>420071644.37159997</v>
      </c>
      <c r="AR572" s="60">
        <v>0</v>
      </c>
      <c r="AS572" s="60">
        <v>45029535.232100002</v>
      </c>
      <c r="AT572" s="60" t="s">
        <v>544</v>
      </c>
      <c r="AU572" s="85">
        <v>1559243</v>
      </c>
      <c r="AV572" s="60" t="s">
        <v>544</v>
      </c>
      <c r="AW572" s="60" t="s">
        <v>544</v>
      </c>
      <c r="AX572" s="60" t="s">
        <v>544</v>
      </c>
      <c r="AY572" s="60" t="s">
        <v>544</v>
      </c>
      <c r="AZ572" s="60">
        <v>38162550.115000002</v>
      </c>
      <c r="BA572" s="60">
        <v>127536327.1363</v>
      </c>
      <c r="BB572" s="60" t="s">
        <v>1808</v>
      </c>
      <c r="BC572" s="60">
        <v>535359097.87010002</v>
      </c>
      <c r="BD572" s="60" t="s">
        <v>544</v>
      </c>
      <c r="BE572" s="60" t="s">
        <v>544</v>
      </c>
      <c r="BF572" s="60" t="s">
        <v>544</v>
      </c>
      <c r="BG572" s="60">
        <v>15777632.573799999</v>
      </c>
      <c r="BH572" s="60">
        <v>127536327.1363</v>
      </c>
      <c r="BI572" s="60">
        <v>32719300.1371</v>
      </c>
      <c r="BJ572" s="60" t="s">
        <v>544</v>
      </c>
      <c r="BK572" s="60">
        <v>23961343.607500002</v>
      </c>
      <c r="BL572" s="85" t="s">
        <v>2523</v>
      </c>
      <c r="BM572" s="60" t="s">
        <v>2524</v>
      </c>
      <c r="BN572" s="60">
        <v>59282566.377499998</v>
      </c>
      <c r="BO572" s="60">
        <v>267424294.77579999</v>
      </c>
      <c r="BP572" s="60">
        <v>127536327.1363</v>
      </c>
      <c r="BQ572" s="60">
        <v>101346897.4289</v>
      </c>
      <c r="BR572" s="60" t="s">
        <v>544</v>
      </c>
      <c r="BS572" s="60">
        <v>6068403.7625000002</v>
      </c>
      <c r="BT572" s="60" t="s">
        <v>544</v>
      </c>
      <c r="BU572" s="60">
        <v>9871762.0076000001</v>
      </c>
      <c r="BV572" s="60" t="s">
        <v>544</v>
      </c>
      <c r="BW572" s="60">
        <v>127536327.1363</v>
      </c>
      <c r="BX572" s="60">
        <v>38327153.581600003</v>
      </c>
      <c r="BY572" s="60" t="s">
        <v>544</v>
      </c>
      <c r="BZ572" s="60" t="s">
        <v>544</v>
      </c>
      <c r="CA572" s="60" t="s">
        <v>544</v>
      </c>
      <c r="CB572" s="60" t="s">
        <v>544</v>
      </c>
      <c r="CC572" s="60" t="s">
        <v>544</v>
      </c>
      <c r="CD572" s="60">
        <v>1158808.4051000001</v>
      </c>
      <c r="CE572" s="60">
        <v>45428656.2152</v>
      </c>
      <c r="CF572" s="60">
        <v>45137969.887000002</v>
      </c>
      <c r="CG572" s="60">
        <v>6960961.818</v>
      </c>
      <c r="CH572" s="60" t="s">
        <v>544</v>
      </c>
      <c r="CI572" s="60" t="s">
        <v>1206</v>
      </c>
      <c r="CJ572" s="60">
        <v>20.32</v>
      </c>
      <c r="CK572" s="60">
        <v>16832723.8255</v>
      </c>
      <c r="CL572" s="60">
        <v>121</v>
      </c>
      <c r="CM572" s="85">
        <v>1559243</v>
      </c>
      <c r="CN572" s="60" t="s">
        <v>544</v>
      </c>
      <c r="CO572" s="60">
        <v>32719300.1371</v>
      </c>
      <c r="CP572" s="60">
        <v>69203743.363900006</v>
      </c>
      <c r="CQ572" s="60" t="s">
        <v>544</v>
      </c>
      <c r="CR572" s="60" t="s">
        <v>544</v>
      </c>
      <c r="CS572" s="60" t="s">
        <v>544</v>
      </c>
      <c r="CT572" s="60">
        <v>5129179.7757999999</v>
      </c>
      <c r="CU572" s="60">
        <v>18832163.831700001</v>
      </c>
      <c r="CV572" s="60">
        <v>45428656.2152</v>
      </c>
      <c r="CW572" s="60">
        <v>23961343.607500002</v>
      </c>
      <c r="CX572" s="60">
        <v>9921176.9864000008</v>
      </c>
      <c r="CY572" s="60">
        <v>20.32</v>
      </c>
      <c r="CZ572" s="60">
        <f t="shared" si="16"/>
        <v>29.464750039283537</v>
      </c>
      <c r="DA572" s="60" t="str">
        <f t="shared" si="17"/>
        <v>Y</v>
      </c>
    </row>
    <row r="573" spans="1:105">
      <c r="A573" s="13" t="s">
        <v>1207</v>
      </c>
      <c r="B573" s="13">
        <v>143209</v>
      </c>
      <c r="C573" s="13">
        <v>2022</v>
      </c>
      <c r="D573" s="13" t="s">
        <v>11</v>
      </c>
      <c r="E573" s="13" t="s">
        <v>13</v>
      </c>
      <c r="F573" s="84" t="s">
        <v>1812</v>
      </c>
      <c r="G573" s="60" t="s">
        <v>1840</v>
      </c>
      <c r="H573" s="60" t="s">
        <v>1919</v>
      </c>
      <c r="I573" s="60" t="s">
        <v>540</v>
      </c>
      <c r="J573" s="60" t="s">
        <v>1615</v>
      </c>
      <c r="K573" s="85">
        <v>52239</v>
      </c>
      <c r="L573" s="60">
        <v>621212000000</v>
      </c>
      <c r="M573" s="60">
        <v>621212000000</v>
      </c>
      <c r="N573" s="60" t="s">
        <v>544</v>
      </c>
      <c r="O573" s="60" t="s">
        <v>544</v>
      </c>
      <c r="P573" s="60" t="s">
        <v>544</v>
      </c>
      <c r="Q573" s="60" t="s">
        <v>544</v>
      </c>
      <c r="R573" s="85" t="s">
        <v>544</v>
      </c>
      <c r="S573" s="85" t="s">
        <v>544</v>
      </c>
      <c r="T573" s="60" t="s">
        <v>544</v>
      </c>
      <c r="U573" s="60" t="s">
        <v>544</v>
      </c>
      <c r="V573" s="60" t="s">
        <v>544</v>
      </c>
      <c r="W573" s="60" t="s">
        <v>1841</v>
      </c>
      <c r="X573" s="60" t="s">
        <v>544</v>
      </c>
      <c r="Y573" s="60" t="s">
        <v>544</v>
      </c>
      <c r="Z573" s="60" t="s">
        <v>544</v>
      </c>
      <c r="AA573" s="60">
        <v>70690000000</v>
      </c>
      <c r="AB573" s="60" t="s">
        <v>544</v>
      </c>
      <c r="AC573" s="60">
        <v>621212000000</v>
      </c>
      <c r="AD573" s="60" t="s">
        <v>544</v>
      </c>
      <c r="AE573" s="60" t="s">
        <v>544</v>
      </c>
      <c r="AF573" s="60">
        <v>87.06</v>
      </c>
      <c r="AG573" s="60" t="s">
        <v>1842</v>
      </c>
      <c r="AH573" s="60" t="s">
        <v>544</v>
      </c>
      <c r="AI573" s="60" t="s">
        <v>544</v>
      </c>
      <c r="AJ573" s="60" t="s">
        <v>544</v>
      </c>
      <c r="AK573" s="60" t="s">
        <v>544</v>
      </c>
      <c r="AL573" s="60">
        <v>315864000000</v>
      </c>
      <c r="AM573" s="60">
        <v>192220000000</v>
      </c>
      <c r="AN573" s="60" t="s">
        <v>544</v>
      </c>
      <c r="AO573" s="60">
        <v>4142000000</v>
      </c>
      <c r="AP573" s="60">
        <v>16430000000</v>
      </c>
      <c r="AQ573" s="60">
        <v>621212000000</v>
      </c>
      <c r="AR573" s="60" t="s">
        <v>544</v>
      </c>
      <c r="AS573" s="60">
        <v>16430000000</v>
      </c>
      <c r="AT573" s="60" t="s">
        <v>544</v>
      </c>
      <c r="AU573" s="85">
        <v>143209</v>
      </c>
      <c r="AV573" s="60" t="s">
        <v>544</v>
      </c>
      <c r="AW573" s="60" t="s">
        <v>544</v>
      </c>
      <c r="AX573" s="60" t="s">
        <v>544</v>
      </c>
      <c r="AY573" s="60" t="s">
        <v>544</v>
      </c>
      <c r="AZ573" s="60">
        <v>128253000000</v>
      </c>
      <c r="BA573" s="60" t="s">
        <v>544</v>
      </c>
      <c r="BB573" s="60" t="s">
        <v>1808</v>
      </c>
      <c r="BC573" s="60" t="s">
        <v>544</v>
      </c>
      <c r="BD573" s="60" t="s">
        <v>544</v>
      </c>
      <c r="BE573" s="60" t="s">
        <v>544</v>
      </c>
      <c r="BF573" s="60">
        <v>406636000000</v>
      </c>
      <c r="BG573" s="60" t="s">
        <v>544</v>
      </c>
      <c r="BH573" s="60" t="s">
        <v>544</v>
      </c>
      <c r="BI573" s="60" t="s">
        <v>544</v>
      </c>
      <c r="BJ573" s="60" t="s">
        <v>544</v>
      </c>
      <c r="BK573" s="60" t="s">
        <v>544</v>
      </c>
      <c r="BL573" s="85" t="s">
        <v>544</v>
      </c>
      <c r="BM573" s="60" t="s">
        <v>544</v>
      </c>
      <c r="BN573" s="60" t="s">
        <v>544</v>
      </c>
      <c r="BO573" s="60">
        <v>540245000000</v>
      </c>
      <c r="BP573" s="60" t="s">
        <v>544</v>
      </c>
      <c r="BQ573" s="60">
        <v>1770000000</v>
      </c>
      <c r="BR573" s="60" t="s">
        <v>544</v>
      </c>
      <c r="BS573" s="60">
        <v>73244000000</v>
      </c>
      <c r="BT573" s="60" t="s">
        <v>544</v>
      </c>
      <c r="BU573" s="60" t="s">
        <v>544</v>
      </c>
      <c r="BV573" s="60" t="s">
        <v>544</v>
      </c>
      <c r="BW573" s="60" t="s">
        <v>544</v>
      </c>
      <c r="BX573" s="60" t="s">
        <v>544</v>
      </c>
      <c r="BY573" s="60" t="s">
        <v>544</v>
      </c>
      <c r="BZ573" s="60" t="s">
        <v>544</v>
      </c>
      <c r="CA573" s="60" t="s">
        <v>544</v>
      </c>
      <c r="CB573" s="60" t="s">
        <v>2081</v>
      </c>
      <c r="CC573" s="60" t="s">
        <v>544</v>
      </c>
      <c r="CD573" s="60">
        <v>1754000000</v>
      </c>
      <c r="CE573" s="60" t="s">
        <v>544</v>
      </c>
      <c r="CF573" s="60">
        <v>16430000000</v>
      </c>
      <c r="CG573" s="60" t="s">
        <v>544</v>
      </c>
      <c r="CH573" s="60" t="s">
        <v>544</v>
      </c>
      <c r="CI573" s="60" t="s">
        <v>1615</v>
      </c>
      <c r="CJ573" s="60" t="s">
        <v>544</v>
      </c>
      <c r="CK573" s="60" t="s">
        <v>544</v>
      </c>
      <c r="CL573" s="60" t="s">
        <v>544</v>
      </c>
      <c r="CM573" s="85">
        <v>52239</v>
      </c>
      <c r="CN573" s="60" t="s">
        <v>544</v>
      </c>
      <c r="CO573" s="60" t="s">
        <v>544</v>
      </c>
      <c r="CP573" s="60" t="s">
        <v>544</v>
      </c>
      <c r="CQ573" s="60" t="s">
        <v>544</v>
      </c>
      <c r="CR573" s="60" t="s">
        <v>544</v>
      </c>
      <c r="CS573" s="60" t="s">
        <v>544</v>
      </c>
      <c r="CT573" s="60" t="s">
        <v>544</v>
      </c>
      <c r="CU573" s="60" t="s">
        <v>544</v>
      </c>
      <c r="CV573" s="60" t="s">
        <v>544</v>
      </c>
      <c r="CW573" s="60" t="s">
        <v>544</v>
      </c>
      <c r="CX573" s="60" t="s">
        <v>544</v>
      </c>
      <c r="CY573" s="60" t="s">
        <v>544</v>
      </c>
      <c r="CZ573" s="60">
        <f t="shared" si="16"/>
        <v>1</v>
      </c>
      <c r="DA573" s="60" t="str">
        <f t="shared" si="17"/>
        <v>N: parent data from row 1241</v>
      </c>
    </row>
    <row r="574" spans="1:105">
      <c r="A574" s="13" t="s">
        <v>1207</v>
      </c>
      <c r="B574" s="13">
        <v>143209</v>
      </c>
      <c r="C574" s="13">
        <v>2023</v>
      </c>
      <c r="D574" s="13" t="s">
        <v>11</v>
      </c>
      <c r="E574" s="13" t="s">
        <v>13</v>
      </c>
      <c r="F574" s="84" t="s">
        <v>1804</v>
      </c>
      <c r="G574" s="60" t="s">
        <v>1840</v>
      </c>
      <c r="H574" s="60" t="s">
        <v>1919</v>
      </c>
      <c r="I574" s="60" t="s">
        <v>540</v>
      </c>
      <c r="J574" s="60" t="s">
        <v>1615</v>
      </c>
      <c r="K574" s="85">
        <v>52239</v>
      </c>
      <c r="L574" s="60">
        <v>711417000000</v>
      </c>
      <c r="M574" s="60">
        <v>711417000000</v>
      </c>
      <c r="N574" s="60" t="s">
        <v>544</v>
      </c>
      <c r="O574" s="60" t="s">
        <v>544</v>
      </c>
      <c r="P574" s="60" t="s">
        <v>544</v>
      </c>
      <c r="Q574" s="60" t="s">
        <v>544</v>
      </c>
      <c r="R574" s="85" t="s">
        <v>544</v>
      </c>
      <c r="S574" s="85" t="s">
        <v>544</v>
      </c>
      <c r="T574" s="60" t="s">
        <v>544</v>
      </c>
      <c r="U574" s="60" t="s">
        <v>544</v>
      </c>
      <c r="V574" s="60" t="s">
        <v>544</v>
      </c>
      <c r="W574" s="60" t="s">
        <v>1841</v>
      </c>
      <c r="X574" s="60" t="s">
        <v>544</v>
      </c>
      <c r="Y574" s="60" t="s">
        <v>544</v>
      </c>
      <c r="Z574" s="60" t="s">
        <v>544</v>
      </c>
      <c r="AA574" s="60">
        <v>116543000000</v>
      </c>
      <c r="AB574" s="60" t="s">
        <v>544</v>
      </c>
      <c r="AC574" s="60">
        <v>711417000000</v>
      </c>
      <c r="AD574" s="60" t="s">
        <v>544</v>
      </c>
      <c r="AE574" s="60" t="s">
        <v>544</v>
      </c>
      <c r="AF574" s="60">
        <v>89.16</v>
      </c>
      <c r="AG574" s="60" t="s">
        <v>1842</v>
      </c>
      <c r="AH574" s="60" t="s">
        <v>544</v>
      </c>
      <c r="AI574" s="60" t="s">
        <v>544</v>
      </c>
      <c r="AJ574" s="60" t="s">
        <v>544</v>
      </c>
      <c r="AK574" s="60" t="s">
        <v>544</v>
      </c>
      <c r="AL574" s="60">
        <v>492116000000</v>
      </c>
      <c r="AM574" s="60">
        <v>158163000000</v>
      </c>
      <c r="AN574" s="60" t="s">
        <v>544</v>
      </c>
      <c r="AO574" s="60">
        <v>6113000000</v>
      </c>
      <c r="AP574" s="60">
        <v>13993000000</v>
      </c>
      <c r="AQ574" s="60">
        <v>711417000000</v>
      </c>
      <c r="AR574" s="60" t="s">
        <v>544</v>
      </c>
      <c r="AS574" s="60">
        <v>13994000000</v>
      </c>
      <c r="AT574" s="60" t="s">
        <v>544</v>
      </c>
      <c r="AU574" s="85">
        <v>143209</v>
      </c>
      <c r="AV574" s="60" t="s">
        <v>544</v>
      </c>
      <c r="AW574" s="60" t="s">
        <v>544</v>
      </c>
      <c r="AX574" s="60" t="s">
        <v>544</v>
      </c>
      <c r="AY574" s="60" t="s">
        <v>544</v>
      </c>
      <c r="AZ574" s="60">
        <v>189956000000</v>
      </c>
      <c r="BA574" s="60" t="s">
        <v>544</v>
      </c>
      <c r="BB574" s="60" t="s">
        <v>1808</v>
      </c>
      <c r="BC574" s="60" t="s">
        <v>544</v>
      </c>
      <c r="BD574" s="60" t="s">
        <v>544</v>
      </c>
      <c r="BE574" s="60" t="s">
        <v>544</v>
      </c>
      <c r="BF574" s="60">
        <v>443126000000</v>
      </c>
      <c r="BG574" s="60" t="s">
        <v>544</v>
      </c>
      <c r="BH574" s="60" t="s">
        <v>544</v>
      </c>
      <c r="BI574" s="60" t="s">
        <v>544</v>
      </c>
      <c r="BJ574" s="60" t="s">
        <v>544</v>
      </c>
      <c r="BK574" s="60" t="s">
        <v>544</v>
      </c>
      <c r="BL574" s="85" t="s">
        <v>544</v>
      </c>
      <c r="BM574" s="60" t="s">
        <v>544</v>
      </c>
      <c r="BN574" s="60" t="s">
        <v>544</v>
      </c>
      <c r="BO574" s="60">
        <v>639283000000</v>
      </c>
      <c r="BP574" s="60" t="s">
        <v>544</v>
      </c>
      <c r="BQ574" s="60" t="s">
        <v>544</v>
      </c>
      <c r="BR574" s="60" t="s">
        <v>544</v>
      </c>
      <c r="BS574" s="60">
        <v>64364000000</v>
      </c>
      <c r="BT574" s="60" t="s">
        <v>544</v>
      </c>
      <c r="BU574" s="60" t="s">
        <v>544</v>
      </c>
      <c r="BV574" s="60" t="s">
        <v>544</v>
      </c>
      <c r="BW574" s="60" t="s">
        <v>544</v>
      </c>
      <c r="BX574" s="60" t="s">
        <v>544</v>
      </c>
      <c r="BY574" s="60" t="s">
        <v>544</v>
      </c>
      <c r="BZ574" s="60" t="s">
        <v>544</v>
      </c>
      <c r="CA574" s="60" t="s">
        <v>544</v>
      </c>
      <c r="CB574" s="60" t="s">
        <v>2081</v>
      </c>
      <c r="CC574" s="60" t="s">
        <v>544</v>
      </c>
      <c r="CD574" s="60">
        <v>1657000000</v>
      </c>
      <c r="CE574" s="60" t="s">
        <v>544</v>
      </c>
      <c r="CF574" s="60">
        <v>13993000000</v>
      </c>
      <c r="CG574" s="60" t="s">
        <v>544</v>
      </c>
      <c r="CH574" s="60" t="s">
        <v>544</v>
      </c>
      <c r="CI574" s="60" t="s">
        <v>1615</v>
      </c>
      <c r="CJ574" s="60" t="s">
        <v>544</v>
      </c>
      <c r="CK574" s="60" t="s">
        <v>544</v>
      </c>
      <c r="CL574" s="60" t="s">
        <v>544</v>
      </c>
      <c r="CM574" s="85">
        <v>52239</v>
      </c>
      <c r="CN574" s="60" t="s">
        <v>544</v>
      </c>
      <c r="CO574" s="60" t="s">
        <v>544</v>
      </c>
      <c r="CP574" s="60" t="s">
        <v>544</v>
      </c>
      <c r="CQ574" s="60" t="s">
        <v>544</v>
      </c>
      <c r="CR574" s="60" t="s">
        <v>544</v>
      </c>
      <c r="CS574" s="60" t="s">
        <v>544</v>
      </c>
      <c r="CT574" s="60" t="s">
        <v>544</v>
      </c>
      <c r="CU574" s="60" t="s">
        <v>544</v>
      </c>
      <c r="CV574" s="60" t="s">
        <v>544</v>
      </c>
      <c r="CW574" s="60" t="s">
        <v>544</v>
      </c>
      <c r="CX574" s="60" t="s">
        <v>544</v>
      </c>
      <c r="CY574" s="60" t="s">
        <v>544</v>
      </c>
      <c r="CZ574" s="60">
        <f t="shared" si="16"/>
        <v>1</v>
      </c>
      <c r="DA574" s="60" t="str">
        <f t="shared" si="17"/>
        <v>N: parent data from row 1241</v>
      </c>
    </row>
    <row r="575" spans="1:105">
      <c r="A575" s="13" t="s">
        <v>1208</v>
      </c>
      <c r="B575" s="13">
        <v>1203747</v>
      </c>
      <c r="C575" s="13">
        <v>2022</v>
      </c>
      <c r="D575" s="13" t="s">
        <v>12</v>
      </c>
      <c r="E575" s="13" t="s">
        <v>13</v>
      </c>
      <c r="F575" s="84" t="s">
        <v>1812</v>
      </c>
      <c r="G575" s="60" t="s">
        <v>1840</v>
      </c>
      <c r="H575" s="60" t="s">
        <v>1827</v>
      </c>
      <c r="I575" s="60" t="s">
        <v>540</v>
      </c>
      <c r="J575" s="60" t="s">
        <v>1615</v>
      </c>
      <c r="K575" s="85">
        <v>52239</v>
      </c>
      <c r="L575" s="60">
        <v>486967000000</v>
      </c>
      <c r="M575" s="60">
        <v>486967000000</v>
      </c>
      <c r="N575" s="60">
        <v>1680000000</v>
      </c>
      <c r="O575" s="60">
        <v>2366000000</v>
      </c>
      <c r="P575" s="60">
        <v>-0.25</v>
      </c>
      <c r="Q575" s="60" t="s">
        <v>544</v>
      </c>
      <c r="R575" s="85">
        <v>5162</v>
      </c>
      <c r="S575" s="85" t="s">
        <v>544</v>
      </c>
      <c r="T575" s="60">
        <v>30553000000</v>
      </c>
      <c r="U575" s="60" t="s">
        <v>544</v>
      </c>
      <c r="V575" s="60">
        <v>10721000000</v>
      </c>
      <c r="W575" s="60" t="s">
        <v>1841</v>
      </c>
      <c r="X575" s="60">
        <v>6684000000</v>
      </c>
      <c r="Y575" s="60">
        <v>362009000000</v>
      </c>
      <c r="Z575" s="60">
        <v>7.26</v>
      </c>
      <c r="AA575" s="60">
        <v>6017000000</v>
      </c>
      <c r="AB575" s="60">
        <v>356088875000</v>
      </c>
      <c r="AC575" s="60">
        <v>486967000000</v>
      </c>
      <c r="AD575" s="60">
        <v>9.39</v>
      </c>
      <c r="AE575" s="60">
        <v>32054000000</v>
      </c>
      <c r="AF575" s="60">
        <v>50.18</v>
      </c>
      <c r="AG575" s="60" t="s">
        <v>1842</v>
      </c>
      <c r="AH575" s="60" t="s">
        <v>544</v>
      </c>
      <c r="AI575" s="60">
        <v>46845000000</v>
      </c>
      <c r="AJ575" s="60">
        <v>15589000000</v>
      </c>
      <c r="AK575" s="60">
        <v>1.47</v>
      </c>
      <c r="AL575" s="60">
        <v>376432000000</v>
      </c>
      <c r="AM575" s="60">
        <v>28155000000</v>
      </c>
      <c r="AN575" s="60">
        <v>7313000000</v>
      </c>
      <c r="AO575" s="60">
        <v>2226000000</v>
      </c>
      <c r="AP575" s="60">
        <v>48341000000</v>
      </c>
      <c r="AQ575" s="60">
        <v>486967000000</v>
      </c>
      <c r="AR575" s="60">
        <v>1.03</v>
      </c>
      <c r="AS575" s="60">
        <v>49532000000</v>
      </c>
      <c r="AT575" s="60">
        <v>92363000000</v>
      </c>
      <c r="AU575" s="85">
        <v>1203747</v>
      </c>
      <c r="AV575" s="60" t="s">
        <v>544</v>
      </c>
      <c r="AW575" s="60" t="s">
        <v>544</v>
      </c>
      <c r="AX575" s="60" t="s">
        <v>544</v>
      </c>
      <c r="AY575" s="60">
        <v>47643000000</v>
      </c>
      <c r="AZ575" s="60">
        <v>53160000000</v>
      </c>
      <c r="BA575" s="60">
        <v>11779000000</v>
      </c>
      <c r="BB575" s="60" t="s">
        <v>1808</v>
      </c>
      <c r="BC575" s="60">
        <v>499108000000</v>
      </c>
      <c r="BD575" s="60">
        <v>4252000000</v>
      </c>
      <c r="BE575" s="60" t="s">
        <v>544</v>
      </c>
      <c r="BF575" s="60">
        <v>36309000000</v>
      </c>
      <c r="BG575" s="60">
        <v>1839000000</v>
      </c>
      <c r="BH575" s="60">
        <v>162506000000</v>
      </c>
      <c r="BI575" s="60">
        <v>3279000000</v>
      </c>
      <c r="BJ575" s="60">
        <v>10721000000</v>
      </c>
      <c r="BK575" s="60">
        <v>5652000000</v>
      </c>
      <c r="BL575" s="85" t="s">
        <v>544</v>
      </c>
      <c r="BM575" s="60" t="s">
        <v>544</v>
      </c>
      <c r="BN575" s="60">
        <v>5782000000</v>
      </c>
      <c r="BO575" s="60">
        <v>446638000000</v>
      </c>
      <c r="BP575" s="60">
        <v>158254000000</v>
      </c>
      <c r="BQ575" s="60">
        <v>182244000000</v>
      </c>
      <c r="BR575" s="60" t="s">
        <v>544</v>
      </c>
      <c r="BS575" s="60">
        <v>33590000000</v>
      </c>
      <c r="BT575" s="60" t="s">
        <v>544</v>
      </c>
      <c r="BU575" s="60">
        <v>8221000000</v>
      </c>
      <c r="BV575" s="60">
        <v>9000000</v>
      </c>
      <c r="BW575" s="60">
        <v>11779000000</v>
      </c>
      <c r="BX575" s="60">
        <v>46845000000</v>
      </c>
      <c r="BY575" s="60" t="s">
        <v>544</v>
      </c>
      <c r="BZ575" s="60">
        <v>-1000000</v>
      </c>
      <c r="CA575" s="60" t="s">
        <v>544</v>
      </c>
      <c r="CB575" s="60" t="s">
        <v>2081</v>
      </c>
      <c r="CC575" s="60">
        <v>5156000000</v>
      </c>
      <c r="CD575" s="60">
        <v>644000000</v>
      </c>
      <c r="CE575" s="60">
        <v>4516000000</v>
      </c>
      <c r="CF575" s="60">
        <v>48341000000</v>
      </c>
      <c r="CG575" s="60">
        <v>5776000000</v>
      </c>
      <c r="CH575" s="60">
        <v>594000000</v>
      </c>
      <c r="CI575" s="60" t="s">
        <v>1615</v>
      </c>
      <c r="CJ575" s="60">
        <v>13.16</v>
      </c>
      <c r="CK575" s="60">
        <v>13997000000</v>
      </c>
      <c r="CL575" s="60" t="s">
        <v>544</v>
      </c>
      <c r="CM575" s="85">
        <v>52239</v>
      </c>
      <c r="CN575" s="60">
        <v>-518000000</v>
      </c>
      <c r="CO575" s="60">
        <v>3279000000</v>
      </c>
      <c r="CP575" s="60">
        <v>12466000000</v>
      </c>
      <c r="CQ575" s="60">
        <v>362009000000</v>
      </c>
      <c r="CR575" s="60" t="s">
        <v>544</v>
      </c>
      <c r="CS575" s="60">
        <v>-518000000</v>
      </c>
      <c r="CT575" s="60">
        <v>1535000000</v>
      </c>
      <c r="CU575" s="60">
        <v>4117000000</v>
      </c>
      <c r="CV575" s="60">
        <v>4516000000</v>
      </c>
      <c r="CW575" s="60">
        <v>5652000000</v>
      </c>
      <c r="CX575" s="60">
        <v>6684000000</v>
      </c>
      <c r="CY575" s="60">
        <v>13.16</v>
      </c>
      <c r="CZ575" s="60">
        <f t="shared" si="16"/>
        <v>1</v>
      </c>
      <c r="DA575" s="60" t="str">
        <f t="shared" si="17"/>
        <v>N: parent data from row 1241</v>
      </c>
    </row>
    <row r="576" spans="1:105">
      <c r="A576" s="13" t="s">
        <v>1208</v>
      </c>
      <c r="B576" s="13">
        <v>1203747</v>
      </c>
      <c r="C576" s="13">
        <v>2023</v>
      </c>
      <c r="D576" s="13" t="s">
        <v>12</v>
      </c>
      <c r="E576" s="13" t="s">
        <v>13</v>
      </c>
      <c r="F576" s="84" t="s">
        <v>1804</v>
      </c>
      <c r="G576" s="60" t="s">
        <v>1840</v>
      </c>
      <c r="H576" s="60" t="s">
        <v>1827</v>
      </c>
      <c r="I576" s="60" t="s">
        <v>540</v>
      </c>
      <c r="J576" s="60" t="s">
        <v>1615</v>
      </c>
      <c r="K576" s="85">
        <v>52239</v>
      </c>
      <c r="L576" s="60">
        <v>521102000000</v>
      </c>
      <c r="M576" s="60">
        <v>521102000000</v>
      </c>
      <c r="N576" s="60">
        <v>3261000000</v>
      </c>
      <c r="O576" s="60">
        <v>1173000000</v>
      </c>
      <c r="P576" s="60">
        <v>-0.42</v>
      </c>
      <c r="Q576" s="60" t="s">
        <v>544</v>
      </c>
      <c r="R576" s="85">
        <v>4870</v>
      </c>
      <c r="S576" s="85" t="s">
        <v>544</v>
      </c>
      <c r="T576" s="60">
        <v>29574000000</v>
      </c>
      <c r="U576" s="60" t="s">
        <v>544</v>
      </c>
      <c r="V576" s="60">
        <v>9734000000</v>
      </c>
      <c r="W576" s="60" t="s">
        <v>1841</v>
      </c>
      <c r="X576" s="60">
        <v>8550000000</v>
      </c>
      <c r="Y576" s="60">
        <v>381773000000</v>
      </c>
      <c r="Z576" s="60">
        <v>10.55</v>
      </c>
      <c r="AA576" s="60">
        <v>9652000000</v>
      </c>
      <c r="AB576" s="60">
        <v>380774315000</v>
      </c>
      <c r="AC576" s="60">
        <v>521102000000</v>
      </c>
      <c r="AD576" s="60">
        <v>10.27</v>
      </c>
      <c r="AE576" s="60">
        <v>31324000000</v>
      </c>
      <c r="AF576" s="60">
        <v>49.74</v>
      </c>
      <c r="AG576" s="60" t="s">
        <v>1842</v>
      </c>
      <c r="AH576" s="60" t="s">
        <v>544</v>
      </c>
      <c r="AI576" s="60">
        <v>53781000000</v>
      </c>
      <c r="AJ576" s="60">
        <v>16387000000</v>
      </c>
      <c r="AK576" s="60">
        <v>1.8</v>
      </c>
      <c r="AL576" s="60">
        <v>409840000000</v>
      </c>
      <c r="AM576" s="60">
        <v>27258000000</v>
      </c>
      <c r="AN576" s="60">
        <v>20715000000</v>
      </c>
      <c r="AO576" s="60">
        <v>2914000000</v>
      </c>
      <c r="AP576" s="60">
        <v>54820000000</v>
      </c>
      <c r="AQ576" s="60">
        <v>521102000000</v>
      </c>
      <c r="AR576" s="60">
        <v>1.91</v>
      </c>
      <c r="AS576" s="60">
        <v>55076000000</v>
      </c>
      <c r="AT576" s="60">
        <v>103626000000</v>
      </c>
      <c r="AU576" s="85">
        <v>1203747</v>
      </c>
      <c r="AV576" s="60" t="s">
        <v>544</v>
      </c>
      <c r="AW576" s="60" t="s">
        <v>544</v>
      </c>
      <c r="AX576" s="60" t="s">
        <v>544</v>
      </c>
      <c r="AY576" s="60">
        <v>47711000000</v>
      </c>
      <c r="AZ576" s="60">
        <v>103340000000</v>
      </c>
      <c r="BA576" s="60">
        <v>9614000000</v>
      </c>
      <c r="BB576" s="60" t="s">
        <v>1808</v>
      </c>
      <c r="BC576" s="60">
        <v>523546000000</v>
      </c>
      <c r="BD576" s="60">
        <v>4049000000</v>
      </c>
      <c r="BE576" s="60" t="s">
        <v>544</v>
      </c>
      <c r="BF576" s="60">
        <v>59423000000</v>
      </c>
      <c r="BG576" s="60">
        <v>1678000000</v>
      </c>
      <c r="BH576" s="60">
        <v>170685000000</v>
      </c>
      <c r="BI576" s="60">
        <v>5482000000</v>
      </c>
      <c r="BJ576" s="60">
        <v>9734000000</v>
      </c>
      <c r="BK576" s="60">
        <v>7149000000</v>
      </c>
      <c r="BL576" s="85" t="s">
        <v>544</v>
      </c>
      <c r="BM576" s="60" t="s">
        <v>544</v>
      </c>
      <c r="BN576" s="60">
        <v>7350000000</v>
      </c>
      <c r="BO576" s="60">
        <v>472604000000</v>
      </c>
      <c r="BP576" s="60">
        <v>166636000000</v>
      </c>
      <c r="BQ576" s="60">
        <v>131170000000</v>
      </c>
      <c r="BR576" s="60" t="s">
        <v>544</v>
      </c>
      <c r="BS576" s="60">
        <v>41623000000</v>
      </c>
      <c r="BT576" s="60" t="s">
        <v>544</v>
      </c>
      <c r="BU576" s="60">
        <v>13799000000</v>
      </c>
      <c r="BV576" s="60">
        <v>34000000</v>
      </c>
      <c r="BW576" s="60">
        <v>9614000000</v>
      </c>
      <c r="BX576" s="60">
        <v>53781000000</v>
      </c>
      <c r="BY576" s="60" t="s">
        <v>544</v>
      </c>
      <c r="BZ576" s="60" t="s">
        <v>544</v>
      </c>
      <c r="CA576" s="60" t="s">
        <v>544</v>
      </c>
      <c r="CB576" s="60" t="s">
        <v>2081</v>
      </c>
      <c r="CC576" s="60">
        <v>14532000000</v>
      </c>
      <c r="CD576" s="60">
        <v>480000000</v>
      </c>
      <c r="CE576" s="60">
        <v>7645000000</v>
      </c>
      <c r="CF576" s="60">
        <v>54820000000</v>
      </c>
      <c r="CG576" s="60">
        <v>15466000000</v>
      </c>
      <c r="CH576" s="60">
        <v>1377000000</v>
      </c>
      <c r="CI576" s="60" t="s">
        <v>1615</v>
      </c>
      <c r="CJ576" s="60">
        <v>14.12</v>
      </c>
      <c r="CK576" s="60">
        <v>29265000000</v>
      </c>
      <c r="CL576" s="60" t="s">
        <v>544</v>
      </c>
      <c r="CM576" s="85">
        <v>52239</v>
      </c>
      <c r="CN576" s="60">
        <v>-642000000</v>
      </c>
      <c r="CO576" s="60">
        <v>5482000000</v>
      </c>
      <c r="CP576" s="60">
        <v>15900000000</v>
      </c>
      <c r="CQ576" s="60">
        <v>381773000000</v>
      </c>
      <c r="CR576" s="60" t="s">
        <v>544</v>
      </c>
      <c r="CS576" s="60">
        <v>-642000000</v>
      </c>
      <c r="CT576" s="60">
        <v>1791000000</v>
      </c>
      <c r="CU576" s="60">
        <v>5358000000</v>
      </c>
      <c r="CV576" s="60">
        <v>7645000000</v>
      </c>
      <c r="CW576" s="60">
        <v>7149000000</v>
      </c>
      <c r="CX576" s="60">
        <v>8550000000</v>
      </c>
      <c r="CY576" s="60">
        <v>14.12</v>
      </c>
      <c r="CZ576" s="60">
        <f t="shared" si="16"/>
        <v>1</v>
      </c>
      <c r="DA576" s="60" t="str">
        <f t="shared" si="17"/>
        <v>N: parent data from row 1241</v>
      </c>
    </row>
    <row r="577" spans="1:105">
      <c r="A577" s="13" t="s">
        <v>1210</v>
      </c>
      <c r="B577" s="13">
        <v>1032696</v>
      </c>
      <c r="C577" s="13">
        <v>2022</v>
      </c>
      <c r="D577" s="13" t="s">
        <v>1</v>
      </c>
      <c r="E577" s="13" t="s">
        <v>13</v>
      </c>
      <c r="F577" s="84" t="s">
        <v>1812</v>
      </c>
      <c r="G577" s="60" t="s">
        <v>568</v>
      </c>
      <c r="H577" s="60" t="s">
        <v>1821</v>
      </c>
      <c r="I577" s="60" t="s">
        <v>1822</v>
      </c>
      <c r="J577" s="60" t="s">
        <v>1615</v>
      </c>
      <c r="K577" s="85">
        <v>52239</v>
      </c>
      <c r="L577" s="60">
        <v>31856200000</v>
      </c>
      <c r="M577" s="60">
        <v>6193005306.4350996</v>
      </c>
      <c r="N577" s="60" t="s">
        <v>544</v>
      </c>
      <c r="O577" s="60">
        <v>641536.57720000006</v>
      </c>
      <c r="P577" s="60">
        <v>-0.21</v>
      </c>
      <c r="Q577" s="60" t="s">
        <v>544</v>
      </c>
      <c r="R577" s="85" t="s">
        <v>544</v>
      </c>
      <c r="S577" s="85" t="s">
        <v>544</v>
      </c>
      <c r="T577" s="60" t="s">
        <v>544</v>
      </c>
      <c r="U577" s="60" t="s">
        <v>544</v>
      </c>
      <c r="V577" s="60" t="s">
        <v>544</v>
      </c>
      <c r="W577" s="60" t="s">
        <v>1823</v>
      </c>
      <c r="X577" s="60">
        <v>-27780477.843899999</v>
      </c>
      <c r="Y577" s="60">
        <v>733004140.72969997</v>
      </c>
      <c r="Z577" s="60">
        <v>21.28</v>
      </c>
      <c r="AA577" s="60" t="s">
        <v>544</v>
      </c>
      <c r="AB577" s="60">
        <v>3121853068.2688999</v>
      </c>
      <c r="AC577" s="60">
        <v>6193005306.4350996</v>
      </c>
      <c r="AD577" s="60" t="s">
        <v>544</v>
      </c>
      <c r="AE577" s="60" t="s">
        <v>544</v>
      </c>
      <c r="AF577" s="60">
        <v>37.479999999999997</v>
      </c>
      <c r="AG577" s="60" t="s">
        <v>1824</v>
      </c>
      <c r="AH577" s="60" t="s">
        <v>544</v>
      </c>
      <c r="AI577" s="60">
        <v>553121172.57770002</v>
      </c>
      <c r="AJ577" s="60" t="s">
        <v>544</v>
      </c>
      <c r="AK577" s="60">
        <v>-0.61</v>
      </c>
      <c r="AL577" s="60">
        <v>819572697.64970005</v>
      </c>
      <c r="AM577" s="60">
        <v>232314002.963</v>
      </c>
      <c r="AN577" s="60">
        <v>220338653.52160001</v>
      </c>
      <c r="AO577" s="60">
        <v>1749645.2106000001</v>
      </c>
      <c r="AP577" s="60">
        <v>563657924.84599996</v>
      </c>
      <c r="AQ577" s="60">
        <v>6193005306.4350996</v>
      </c>
      <c r="AR577" s="60" t="s">
        <v>544</v>
      </c>
      <c r="AS577" s="60">
        <v>563755127.35769999</v>
      </c>
      <c r="AT577" s="60" t="s">
        <v>544</v>
      </c>
      <c r="AU577" s="85">
        <v>1032696</v>
      </c>
      <c r="AV577" s="60" t="s">
        <v>544</v>
      </c>
      <c r="AW577" s="60" t="s">
        <v>544</v>
      </c>
      <c r="AX577" s="60" t="s">
        <v>544</v>
      </c>
      <c r="AY577" s="60" t="s">
        <v>544</v>
      </c>
      <c r="AZ577" s="60">
        <v>1684014074.7002001</v>
      </c>
      <c r="BA577" s="60">
        <v>60576605.2914</v>
      </c>
      <c r="BB577" s="60" t="s">
        <v>1808</v>
      </c>
      <c r="BC577" s="60" t="s">
        <v>544</v>
      </c>
      <c r="BD577" s="60">
        <v>641536.57720000006</v>
      </c>
      <c r="BE577" s="60" t="s">
        <v>544</v>
      </c>
      <c r="BF577" s="60">
        <v>553665506.64320004</v>
      </c>
      <c r="BG577" s="60">
        <v>177686191.3876</v>
      </c>
      <c r="BH577" s="60">
        <v>60576605.2914</v>
      </c>
      <c r="BI577" s="60">
        <v>108886253.6063</v>
      </c>
      <c r="BJ577" s="60" t="s">
        <v>544</v>
      </c>
      <c r="BK577" s="60">
        <v>131242831.2973</v>
      </c>
      <c r="BL577" s="85" t="s">
        <v>2525</v>
      </c>
      <c r="BM577" s="60" t="s">
        <v>2526</v>
      </c>
      <c r="BN577" s="60">
        <v>278310231.49940002</v>
      </c>
      <c r="BO577" s="60">
        <v>5991368416.1646004</v>
      </c>
      <c r="BP577" s="60">
        <v>59935068.714199997</v>
      </c>
      <c r="BQ577" s="60">
        <v>82000038.870100006</v>
      </c>
      <c r="BR577" s="60" t="s">
        <v>544</v>
      </c>
      <c r="BS577" s="60">
        <v>178949824.0397</v>
      </c>
      <c r="BT577" s="60">
        <v>60187795.244599998</v>
      </c>
      <c r="BU577" s="60">
        <v>4743482.5710000005</v>
      </c>
      <c r="BV577" s="60" t="s">
        <v>544</v>
      </c>
      <c r="BW577" s="60">
        <v>60576605.2914</v>
      </c>
      <c r="BX577" s="60" t="s">
        <v>544</v>
      </c>
      <c r="BY577" s="60" t="s">
        <v>544</v>
      </c>
      <c r="BZ577" s="60" t="s">
        <v>544</v>
      </c>
      <c r="CA577" s="60" t="s">
        <v>544</v>
      </c>
      <c r="CB577" s="60" t="s">
        <v>544</v>
      </c>
      <c r="CC577" s="60">
        <v>82155562.888799995</v>
      </c>
      <c r="CD577" s="60">
        <v>14716460.271400001</v>
      </c>
      <c r="CE577" s="60">
        <v>118645385.781</v>
      </c>
      <c r="CF577" s="60">
        <v>563657924.84599996</v>
      </c>
      <c r="CG577" s="60">
        <v>187814693.1067</v>
      </c>
      <c r="CH577" s="60" t="s">
        <v>544</v>
      </c>
      <c r="CI577" s="60" t="s">
        <v>1615</v>
      </c>
      <c r="CJ577" s="60">
        <v>17.7</v>
      </c>
      <c r="CK577" s="60">
        <v>192558175.67770001</v>
      </c>
      <c r="CL577" s="60" t="s">
        <v>544</v>
      </c>
      <c r="CM577" s="85">
        <v>52239</v>
      </c>
      <c r="CN577" s="60">
        <v>49398316.445900001</v>
      </c>
      <c r="CO577" s="60">
        <v>108886253.6063</v>
      </c>
      <c r="CP577" s="60">
        <v>250529753.65560001</v>
      </c>
      <c r="CQ577" s="60">
        <v>733004140.72969997</v>
      </c>
      <c r="CR577" s="60" t="s">
        <v>544</v>
      </c>
      <c r="CS577" s="60">
        <v>49398316.445900001</v>
      </c>
      <c r="CT577" s="60">
        <v>99690895.999500006</v>
      </c>
      <c r="CU577" s="60">
        <v>31551935.297800001</v>
      </c>
      <c r="CV577" s="60">
        <v>118645385.781</v>
      </c>
      <c r="CW577" s="60">
        <v>131242831.2973</v>
      </c>
      <c r="CX577" s="60">
        <v>-27780477.843899999</v>
      </c>
      <c r="CY577" s="60" t="s">
        <v>544</v>
      </c>
      <c r="CZ577" s="60">
        <f t="shared" si="16"/>
        <v>5.1439000006827849</v>
      </c>
      <c r="DA577" s="60" t="str">
        <f t="shared" si="17"/>
        <v>N: parent data from row 1241</v>
      </c>
    </row>
    <row r="578" spans="1:105">
      <c r="A578" s="13" t="s">
        <v>1210</v>
      </c>
      <c r="B578" s="13">
        <v>1032696</v>
      </c>
      <c r="C578" s="13">
        <v>2023</v>
      </c>
      <c r="D578" s="13" t="s">
        <v>1</v>
      </c>
      <c r="E578" s="13" t="s">
        <v>13</v>
      </c>
      <c r="F578" s="84" t="s">
        <v>1804</v>
      </c>
      <c r="G578" s="60" t="s">
        <v>568</v>
      </c>
      <c r="H578" s="60" t="s">
        <v>1821</v>
      </c>
      <c r="I578" s="60" t="s">
        <v>1822</v>
      </c>
      <c r="J578" s="60" t="s">
        <v>1615</v>
      </c>
      <c r="K578" s="85">
        <v>52239</v>
      </c>
      <c r="L578" s="60">
        <v>18739700000</v>
      </c>
      <c r="M578" s="60">
        <v>3809966250.0605001</v>
      </c>
      <c r="N578" s="60" t="s">
        <v>544</v>
      </c>
      <c r="O578" s="60">
        <v>-447281.74680000002</v>
      </c>
      <c r="P578" s="60">
        <v>-1.1599999999999999</v>
      </c>
      <c r="Q578" s="60" t="s">
        <v>544</v>
      </c>
      <c r="R578" s="85" t="s">
        <v>544</v>
      </c>
      <c r="S578" s="85" t="s">
        <v>544</v>
      </c>
      <c r="T578" s="60" t="s">
        <v>544</v>
      </c>
      <c r="U578" s="60" t="s">
        <v>544</v>
      </c>
      <c r="V578" s="60" t="s">
        <v>544</v>
      </c>
      <c r="W578" s="60" t="s">
        <v>1823</v>
      </c>
      <c r="X578" s="60">
        <v>129061114.93449999</v>
      </c>
      <c r="Y578" s="60">
        <v>1451795226.0939</v>
      </c>
      <c r="Z578" s="60">
        <v>12.78</v>
      </c>
      <c r="AA578" s="60" t="s">
        <v>544</v>
      </c>
      <c r="AB578" s="60">
        <v>2909710079.7233</v>
      </c>
      <c r="AC578" s="60">
        <v>3809966250.0605001</v>
      </c>
      <c r="AD578" s="60" t="s">
        <v>544</v>
      </c>
      <c r="AE578" s="60" t="s">
        <v>544</v>
      </c>
      <c r="AF578" s="60">
        <v>66.489999999999995</v>
      </c>
      <c r="AG578" s="60" t="s">
        <v>1824</v>
      </c>
      <c r="AH578" s="60" t="s">
        <v>544</v>
      </c>
      <c r="AI578" s="60">
        <v>563127719.19599998</v>
      </c>
      <c r="AJ578" s="60" t="s">
        <v>544</v>
      </c>
      <c r="AK578" s="60">
        <v>2.61</v>
      </c>
      <c r="AL578" s="60">
        <v>1672427113.1874001</v>
      </c>
      <c r="AM578" s="60">
        <v>258508518.65040001</v>
      </c>
      <c r="AN578" s="60">
        <v>190359045.23190001</v>
      </c>
      <c r="AO578" s="60">
        <v>1402838.2058000001</v>
      </c>
      <c r="AP578" s="60">
        <v>668564225.50520003</v>
      </c>
      <c r="AQ578" s="60">
        <v>3809966250.0605001</v>
      </c>
      <c r="AR578" s="60" t="s">
        <v>544</v>
      </c>
      <c r="AS578" s="60">
        <v>668726873.4131</v>
      </c>
      <c r="AT578" s="60" t="s">
        <v>544</v>
      </c>
      <c r="AU578" s="85">
        <v>1032696</v>
      </c>
      <c r="AV578" s="60" t="s">
        <v>544</v>
      </c>
      <c r="AW578" s="60">
        <v>2602366.5266999998</v>
      </c>
      <c r="AX578" s="60" t="s">
        <v>544</v>
      </c>
      <c r="AY578" s="60" t="s">
        <v>544</v>
      </c>
      <c r="AZ578" s="60">
        <v>1924551701.4519</v>
      </c>
      <c r="BA578" s="60">
        <v>61318261.285800003</v>
      </c>
      <c r="BB578" s="60" t="s">
        <v>1808</v>
      </c>
      <c r="BC578" s="60" t="s">
        <v>544</v>
      </c>
      <c r="BD578" s="60">
        <v>203309.8849</v>
      </c>
      <c r="BE578" s="60" t="s">
        <v>544</v>
      </c>
      <c r="BF578" s="60">
        <v>554060098.32949996</v>
      </c>
      <c r="BG578" s="60">
        <v>150246004.9411</v>
      </c>
      <c r="BH578" s="60">
        <v>61318261.285800003</v>
      </c>
      <c r="BI578" s="60">
        <v>80307404.535500005</v>
      </c>
      <c r="BJ578" s="60" t="s">
        <v>544</v>
      </c>
      <c r="BK578" s="60">
        <v>138637010.5133</v>
      </c>
      <c r="BL578" s="85" t="s">
        <v>2525</v>
      </c>
      <c r="BM578" s="60" t="s">
        <v>2526</v>
      </c>
      <c r="BN578" s="60">
        <v>149046476.62020001</v>
      </c>
      <c r="BO578" s="60">
        <v>3632619037.4622998</v>
      </c>
      <c r="BP578" s="60">
        <v>61114951.400899999</v>
      </c>
      <c r="BQ578" s="60">
        <v>53246858.855300002</v>
      </c>
      <c r="BR578" s="60" t="s">
        <v>544</v>
      </c>
      <c r="BS578" s="60">
        <v>162769893.85089999</v>
      </c>
      <c r="BT578" s="60">
        <v>218029520.5668</v>
      </c>
      <c r="BU578" s="60">
        <v>9962184.3600999992</v>
      </c>
      <c r="BV578" s="60" t="s">
        <v>544</v>
      </c>
      <c r="BW578" s="60">
        <v>61318261.285800003</v>
      </c>
      <c r="BX578" s="60" t="s">
        <v>544</v>
      </c>
      <c r="BY578" s="60" t="s">
        <v>544</v>
      </c>
      <c r="BZ578" s="60" t="s">
        <v>544</v>
      </c>
      <c r="CA578" s="60" t="s">
        <v>544</v>
      </c>
      <c r="CB578" s="60" t="s">
        <v>544</v>
      </c>
      <c r="CC578" s="60">
        <v>141686658.7868</v>
      </c>
      <c r="CD578" s="60">
        <v>13174480.5415</v>
      </c>
      <c r="CE578" s="60">
        <v>139917862.78819999</v>
      </c>
      <c r="CF578" s="60">
        <v>668564225.50520003</v>
      </c>
      <c r="CG578" s="60">
        <v>309457975.80629998</v>
      </c>
      <c r="CH578" s="60" t="s">
        <v>544</v>
      </c>
      <c r="CI578" s="60" t="s">
        <v>1615</v>
      </c>
      <c r="CJ578" s="60">
        <v>19.399999999999999</v>
      </c>
      <c r="CK578" s="60">
        <v>319420160.16640002</v>
      </c>
      <c r="CL578" s="60" t="s">
        <v>544</v>
      </c>
      <c r="CM578" s="85">
        <v>52239</v>
      </c>
      <c r="CN578" s="60">
        <v>94030821.766299993</v>
      </c>
      <c r="CO578" s="60">
        <v>80307404.535500005</v>
      </c>
      <c r="CP578" s="60">
        <v>278107591.55470002</v>
      </c>
      <c r="CQ578" s="60">
        <v>1451795226.0939</v>
      </c>
      <c r="CR578" s="60" t="s">
        <v>544</v>
      </c>
      <c r="CS578" s="60">
        <v>94030821.766299993</v>
      </c>
      <c r="CT578" s="60">
        <v>103627048.3335</v>
      </c>
      <c r="CU578" s="60">
        <v>35009962.179799996</v>
      </c>
      <c r="CV578" s="60">
        <v>139917862.78819999</v>
      </c>
      <c r="CW578" s="60">
        <v>138637010.5133</v>
      </c>
      <c r="CX578" s="60">
        <v>129061114.93449999</v>
      </c>
      <c r="CY578" s="60" t="s">
        <v>544</v>
      </c>
      <c r="CZ578" s="60">
        <f t="shared" si="16"/>
        <v>4.9186000006436865</v>
      </c>
      <c r="DA578" s="60" t="str">
        <f t="shared" si="17"/>
        <v>N: parent data from row 1241</v>
      </c>
    </row>
    <row r="579" spans="1:105">
      <c r="A579" s="13" t="s">
        <v>1211</v>
      </c>
      <c r="B579" s="13">
        <v>139563</v>
      </c>
      <c r="C579" s="13">
        <v>2022</v>
      </c>
      <c r="D579" s="13" t="s">
        <v>1</v>
      </c>
      <c r="E579" s="13" t="s">
        <v>507</v>
      </c>
      <c r="F579" s="84" t="s">
        <v>1812</v>
      </c>
      <c r="G579" s="60" t="s">
        <v>2062</v>
      </c>
      <c r="H579" s="60" t="s">
        <v>2244</v>
      </c>
      <c r="I579" s="60" t="s">
        <v>2064</v>
      </c>
      <c r="J579" s="60" t="s">
        <v>1211</v>
      </c>
      <c r="K579" s="85">
        <v>139563</v>
      </c>
      <c r="L579" s="60">
        <v>55722811000</v>
      </c>
      <c r="M579" s="60">
        <v>1814602418.5439999</v>
      </c>
      <c r="N579" s="60" t="s">
        <v>544</v>
      </c>
      <c r="O579" s="60" t="s">
        <v>544</v>
      </c>
      <c r="P579" s="60">
        <v>-0.19</v>
      </c>
      <c r="Q579" s="60" t="s">
        <v>544</v>
      </c>
      <c r="R579" s="85">
        <v>97</v>
      </c>
      <c r="S579" s="85" t="s">
        <v>544</v>
      </c>
      <c r="T579" s="60" t="s">
        <v>544</v>
      </c>
      <c r="U579" s="60" t="s">
        <v>544</v>
      </c>
      <c r="V579" s="60" t="s">
        <v>544</v>
      </c>
      <c r="W579" s="60" t="s">
        <v>2065</v>
      </c>
      <c r="X579" s="60">
        <v>11140256.624399999</v>
      </c>
      <c r="Y579" s="60" t="s">
        <v>544</v>
      </c>
      <c r="Z579" s="60">
        <v>4.49</v>
      </c>
      <c r="AA579" s="60">
        <v>218298977.73410001</v>
      </c>
      <c r="AB579" s="60">
        <v>1905233036.0843999</v>
      </c>
      <c r="AC579" s="60">
        <v>1814602418.5439999</v>
      </c>
      <c r="AD579" s="60" t="s">
        <v>544</v>
      </c>
      <c r="AE579" s="60" t="s">
        <v>544</v>
      </c>
      <c r="AF579" s="60">
        <v>49</v>
      </c>
      <c r="AG579" s="60" t="s">
        <v>2066</v>
      </c>
      <c r="AH579" s="60">
        <v>1953888.24</v>
      </c>
      <c r="AI579" s="60">
        <v>250372704.48980001</v>
      </c>
      <c r="AJ579" s="60" t="s">
        <v>544</v>
      </c>
      <c r="AK579" s="60">
        <v>0.64</v>
      </c>
      <c r="AL579" s="60">
        <v>1529366583.8824</v>
      </c>
      <c r="AM579" s="60">
        <v>7736192.5327000003</v>
      </c>
      <c r="AN579" s="60">
        <v>11150481.9728</v>
      </c>
      <c r="AO579" s="60">
        <v>4808584.0882000001</v>
      </c>
      <c r="AP579" s="60">
        <v>251576495.03439999</v>
      </c>
      <c r="AQ579" s="60">
        <v>1814602418.5439999</v>
      </c>
      <c r="AR579" s="60" t="s">
        <v>544</v>
      </c>
      <c r="AS579" s="60">
        <v>319462518.30419999</v>
      </c>
      <c r="AT579" s="60" t="s">
        <v>544</v>
      </c>
      <c r="AU579" s="85">
        <v>139563</v>
      </c>
      <c r="AV579" s="60" t="s">
        <v>544</v>
      </c>
      <c r="AW579" s="60">
        <v>1311067606.1482999</v>
      </c>
      <c r="AX579" s="60" t="s">
        <v>544</v>
      </c>
      <c r="AY579" s="60" t="s">
        <v>544</v>
      </c>
      <c r="AZ579" s="60">
        <v>1685307902.2976999</v>
      </c>
      <c r="BA579" s="60" t="s">
        <v>544</v>
      </c>
      <c r="BB579" s="60" t="s">
        <v>1808</v>
      </c>
      <c r="BC579" s="60" t="s">
        <v>544</v>
      </c>
      <c r="BD579" s="60" t="s">
        <v>544</v>
      </c>
      <c r="BE579" s="60" t="s">
        <v>544</v>
      </c>
      <c r="BF579" s="60" t="s">
        <v>544</v>
      </c>
      <c r="BG579" s="60">
        <v>11197896.327500001</v>
      </c>
      <c r="BH579" s="60" t="s">
        <v>544</v>
      </c>
      <c r="BI579" s="60">
        <v>-69923993.833700001</v>
      </c>
      <c r="BJ579" s="60" t="s">
        <v>544</v>
      </c>
      <c r="BK579" s="60">
        <v>7929236.6908</v>
      </c>
      <c r="BL579" s="85" t="s">
        <v>2527</v>
      </c>
      <c r="BM579" s="60" t="s">
        <v>2528</v>
      </c>
      <c r="BN579" s="60">
        <v>13121043.3925</v>
      </c>
      <c r="BO579" s="60">
        <v>1784675103.1496</v>
      </c>
      <c r="BP579" s="60" t="s">
        <v>544</v>
      </c>
      <c r="BQ579" s="60" t="s">
        <v>544</v>
      </c>
      <c r="BR579" s="60" t="s">
        <v>544</v>
      </c>
      <c r="BS579" s="60">
        <v>9795786.1263999995</v>
      </c>
      <c r="BT579" s="60" t="s">
        <v>544</v>
      </c>
      <c r="BU579" s="60" t="s">
        <v>544</v>
      </c>
      <c r="BV579" s="60" t="s">
        <v>544</v>
      </c>
      <c r="BW579" s="60" t="s">
        <v>544</v>
      </c>
      <c r="BX579" s="60" t="s">
        <v>544</v>
      </c>
      <c r="BY579" s="60" t="s">
        <v>544</v>
      </c>
      <c r="BZ579" s="60">
        <v>-3011267.4259000001</v>
      </c>
      <c r="CA579" s="60" t="s">
        <v>544</v>
      </c>
      <c r="CB579" s="60" t="s">
        <v>1811</v>
      </c>
      <c r="CC579" s="60" t="s">
        <v>544</v>
      </c>
      <c r="CD579" s="60">
        <v>7727139.5170999998</v>
      </c>
      <c r="CE579" s="60">
        <v>16487951.0428</v>
      </c>
      <c r="CF579" s="60">
        <v>251576495.03439999</v>
      </c>
      <c r="CG579" s="60">
        <v>22082128.4628</v>
      </c>
      <c r="CH579" s="60" t="s">
        <v>544</v>
      </c>
      <c r="CI579" s="60" t="s">
        <v>1211</v>
      </c>
      <c r="CJ579" s="60">
        <v>13.14</v>
      </c>
      <c r="CK579" s="60">
        <v>22290738.597199999</v>
      </c>
      <c r="CL579" s="60" t="s">
        <v>544</v>
      </c>
      <c r="CM579" s="85">
        <v>139563</v>
      </c>
      <c r="CN579" s="60">
        <v>2438843.3012000001</v>
      </c>
      <c r="CO579" s="60">
        <v>-69923993.833700001</v>
      </c>
      <c r="CP579" s="60">
        <v>24261300.016899999</v>
      </c>
      <c r="CQ579" s="60" t="s">
        <v>544</v>
      </c>
      <c r="CR579" s="60">
        <v>208610.13440000001</v>
      </c>
      <c r="CS579" s="60">
        <v>2438843.3012000001</v>
      </c>
      <c r="CT579" s="60">
        <v>5918490.3030000003</v>
      </c>
      <c r="CU579" s="60">
        <v>2010746.3877999999</v>
      </c>
      <c r="CV579" s="60">
        <v>16487951.0428</v>
      </c>
      <c r="CW579" s="60">
        <v>7929236.6908</v>
      </c>
      <c r="CX579" s="60">
        <v>11140256.624399999</v>
      </c>
      <c r="CY579" s="60" t="s">
        <v>544</v>
      </c>
      <c r="CZ579" s="60">
        <f t="shared" ref="CZ579:CZ642" si="18">IFERROR(L579/M579,"")</f>
        <v>30.70799996216849</v>
      </c>
      <c r="DA579" s="60" t="str">
        <f t="shared" ref="DA579:DA642" si="19">IF(D579=0,"",IF(K579=B579,"Y",IF(ISERROR(MATCH(K579,B:B,0)),"N","N: parent data from row "&amp; MATCH(K579,B:B,0))))</f>
        <v>Y</v>
      </c>
    </row>
    <row r="580" spans="1:105">
      <c r="A580" s="13" t="s">
        <v>1211</v>
      </c>
      <c r="B580" s="13">
        <v>139563</v>
      </c>
      <c r="C580" s="13">
        <v>2023</v>
      </c>
      <c r="D580" s="13" t="s">
        <v>1</v>
      </c>
      <c r="E580" s="13" t="s">
        <v>507</v>
      </c>
      <c r="F580" s="84" t="s">
        <v>1804</v>
      </c>
      <c r="G580" s="60" t="s">
        <v>2062</v>
      </c>
      <c r="H580" s="60" t="s">
        <v>2117</v>
      </c>
      <c r="I580" s="60" t="s">
        <v>2064</v>
      </c>
      <c r="J580" s="60" t="s">
        <v>1211</v>
      </c>
      <c r="K580" s="85">
        <v>139563</v>
      </c>
      <c r="L580" s="60">
        <v>76207264000</v>
      </c>
      <c r="M580" s="60">
        <v>2479494516.2314</v>
      </c>
      <c r="N580" s="60" t="s">
        <v>544</v>
      </c>
      <c r="O580" s="60" t="s">
        <v>544</v>
      </c>
      <c r="P580" s="60">
        <v>-0.14754999999999999</v>
      </c>
      <c r="Q580" s="60" t="s">
        <v>544</v>
      </c>
      <c r="R580" s="85">
        <v>96</v>
      </c>
      <c r="S580" s="85" t="s">
        <v>544</v>
      </c>
      <c r="T580" s="60" t="s">
        <v>544</v>
      </c>
      <c r="U580" s="60" t="s">
        <v>544</v>
      </c>
      <c r="V580" s="60" t="s">
        <v>544</v>
      </c>
      <c r="W580" s="60" t="s">
        <v>2065</v>
      </c>
      <c r="X580" s="60">
        <v>2759427.3613999998</v>
      </c>
      <c r="Y580" s="60" t="s">
        <v>544</v>
      </c>
      <c r="Z580" s="60">
        <v>4.5987</v>
      </c>
      <c r="AA580" s="60">
        <v>212114624.8989</v>
      </c>
      <c r="AB580" s="60">
        <v>2137012525.2121999</v>
      </c>
      <c r="AC580" s="60">
        <v>2479494516.2314</v>
      </c>
      <c r="AD580" s="60" t="s">
        <v>544</v>
      </c>
      <c r="AE580" s="60" t="s">
        <v>544</v>
      </c>
      <c r="AF580" s="60">
        <v>54.645470000000003</v>
      </c>
      <c r="AG580" s="60" t="s">
        <v>2066</v>
      </c>
      <c r="AH580" s="60">
        <v>3931673.9851000002</v>
      </c>
      <c r="AI580" s="60">
        <v>284134211.648</v>
      </c>
      <c r="AJ580" s="60" t="s">
        <v>544</v>
      </c>
      <c r="AK580" s="60">
        <v>0.13200000000000001</v>
      </c>
      <c r="AL580" s="60">
        <v>2156394695.3653998</v>
      </c>
      <c r="AM580" s="60">
        <v>30411908.230500001</v>
      </c>
      <c r="AN580" s="60">
        <v>30506913.9243</v>
      </c>
      <c r="AO580" s="60">
        <v>6162518.2981000002</v>
      </c>
      <c r="AP580" s="60">
        <v>288699560.59609997</v>
      </c>
      <c r="AQ580" s="60">
        <v>2479494516.2314</v>
      </c>
      <c r="AR580" s="60" t="s">
        <v>544</v>
      </c>
      <c r="AS580" s="60">
        <v>328334992.4914</v>
      </c>
      <c r="AT580" s="60" t="s">
        <v>544</v>
      </c>
      <c r="AU580" s="85">
        <v>139563</v>
      </c>
      <c r="AV580" s="60" t="s">
        <v>544</v>
      </c>
      <c r="AW580" s="60" t="s">
        <v>544</v>
      </c>
      <c r="AX580" s="60" t="s">
        <v>544</v>
      </c>
      <c r="AY580" s="60" t="s">
        <v>544</v>
      </c>
      <c r="AZ580" s="60">
        <v>2328990595.7059002</v>
      </c>
      <c r="BA580" s="60" t="s">
        <v>544</v>
      </c>
      <c r="BB580" s="60" t="s">
        <v>1808</v>
      </c>
      <c r="BC580" s="60" t="s">
        <v>544</v>
      </c>
      <c r="BD580" s="60" t="s">
        <v>544</v>
      </c>
      <c r="BE580" s="60" t="s">
        <v>544</v>
      </c>
      <c r="BF580" s="60">
        <v>28306490.954999998</v>
      </c>
      <c r="BG580" s="60">
        <v>10459703.9146</v>
      </c>
      <c r="BH580" s="60" t="s">
        <v>544</v>
      </c>
      <c r="BI580" s="60">
        <v>40401041.135200001</v>
      </c>
      <c r="BJ580" s="60" t="s">
        <v>544</v>
      </c>
      <c r="BK580" s="60">
        <v>7350740.1942999996</v>
      </c>
      <c r="BL580" s="85" t="s">
        <v>2527</v>
      </c>
      <c r="BM580" s="60" t="s">
        <v>2528</v>
      </c>
      <c r="BN580" s="60">
        <v>19968114.515999999</v>
      </c>
      <c r="BO580" s="60">
        <v>2447248412.4594002</v>
      </c>
      <c r="BP580" s="60" t="s">
        <v>544</v>
      </c>
      <c r="BQ580" s="60" t="s">
        <v>544</v>
      </c>
      <c r="BR580" s="60" t="s">
        <v>544</v>
      </c>
      <c r="BS580" s="60">
        <v>18236050.0953</v>
      </c>
      <c r="BT580" s="60" t="s">
        <v>544</v>
      </c>
      <c r="BU580" s="60" t="s">
        <v>544</v>
      </c>
      <c r="BV580" s="60" t="s">
        <v>544</v>
      </c>
      <c r="BW580" s="60" t="s">
        <v>544</v>
      </c>
      <c r="BX580" s="60" t="s">
        <v>544</v>
      </c>
      <c r="BY580" s="60" t="s">
        <v>544</v>
      </c>
      <c r="BZ580" s="60" t="s">
        <v>544</v>
      </c>
      <c r="CA580" s="60" t="s">
        <v>544</v>
      </c>
      <c r="CB580" s="60" t="s">
        <v>1811</v>
      </c>
      <c r="CC580" s="60" t="s">
        <v>544</v>
      </c>
      <c r="CD580" s="60">
        <v>7684854.3960999995</v>
      </c>
      <c r="CE580" s="60">
        <v>15086708.9551</v>
      </c>
      <c r="CF580" s="60">
        <v>288699560.59609997</v>
      </c>
      <c r="CG580" s="60">
        <v>33266341.285700001</v>
      </c>
      <c r="CH580" s="60" t="s">
        <v>544</v>
      </c>
      <c r="CI580" s="60" t="s">
        <v>1211</v>
      </c>
      <c r="CJ580" s="60">
        <v>13.3</v>
      </c>
      <c r="CK580" s="60">
        <v>33266341.285700001</v>
      </c>
      <c r="CL580" s="60" t="s">
        <v>544</v>
      </c>
      <c r="CM580" s="85">
        <v>139563</v>
      </c>
      <c r="CN580" s="60" t="s">
        <v>544</v>
      </c>
      <c r="CO580" s="60">
        <v>40401041.135200001</v>
      </c>
      <c r="CP580" s="60">
        <v>22727541.877300002</v>
      </c>
      <c r="CQ580" s="60" t="s">
        <v>544</v>
      </c>
      <c r="CR580" s="60" t="s">
        <v>544</v>
      </c>
      <c r="CS580" s="60" t="s">
        <v>544</v>
      </c>
      <c r="CT580" s="60">
        <v>5234163.0033</v>
      </c>
      <c r="CU580" s="60">
        <v>2116577.1908999998</v>
      </c>
      <c r="CV580" s="60">
        <v>15086708.9551</v>
      </c>
      <c r="CW580" s="60">
        <v>7350740.1942999996</v>
      </c>
      <c r="CX580" s="60">
        <v>2759427.3613999998</v>
      </c>
      <c r="CY580" s="60" t="s">
        <v>544</v>
      </c>
      <c r="CZ580" s="60">
        <f t="shared" si="18"/>
        <v>30.735000017595489</v>
      </c>
      <c r="DA580" s="60" t="str">
        <f t="shared" si="19"/>
        <v>Y</v>
      </c>
    </row>
    <row r="581" spans="1:105">
      <c r="A581" s="13" t="s">
        <v>1212</v>
      </c>
      <c r="B581" s="13">
        <v>1042248</v>
      </c>
      <c r="C581" s="13">
        <v>2022</v>
      </c>
      <c r="D581" s="13" t="s">
        <v>1</v>
      </c>
      <c r="E581" s="13" t="s">
        <v>13</v>
      </c>
      <c r="F581" s="84" t="s">
        <v>1812</v>
      </c>
      <c r="G581" s="60" t="s">
        <v>1834</v>
      </c>
      <c r="H581" s="60" t="s">
        <v>2363</v>
      </c>
      <c r="I581" s="60" t="s">
        <v>1835</v>
      </c>
      <c r="J581" s="60" t="s">
        <v>1212</v>
      </c>
      <c r="K581" s="85">
        <v>1042248</v>
      </c>
      <c r="L581" s="60">
        <v>295591236000000</v>
      </c>
      <c r="M581" s="60">
        <v>61450934998</v>
      </c>
      <c r="N581" s="60">
        <v>2418284484.5999999</v>
      </c>
      <c r="O581" s="60">
        <v>527108736</v>
      </c>
      <c r="P581" s="60">
        <v>-0.66</v>
      </c>
      <c r="Q581" s="60" t="s">
        <v>544</v>
      </c>
      <c r="R581" s="85" t="s">
        <v>544</v>
      </c>
      <c r="S581" s="85" t="s">
        <v>544</v>
      </c>
      <c r="T581" s="60">
        <v>15584220420.700001</v>
      </c>
      <c r="U581" s="60">
        <v>2271175814.8000002</v>
      </c>
      <c r="V581" s="60" t="s">
        <v>544</v>
      </c>
      <c r="W581" s="60" t="s">
        <v>1836</v>
      </c>
      <c r="X581" s="60">
        <v>1633721335.9000001</v>
      </c>
      <c r="Y581" s="60">
        <v>36036168811.400002</v>
      </c>
      <c r="Z581" s="60">
        <v>15.1</v>
      </c>
      <c r="AA581" s="60">
        <v>1185780008</v>
      </c>
      <c r="AB581" s="60" t="s">
        <v>544</v>
      </c>
      <c r="AC581" s="60">
        <v>61450934998</v>
      </c>
      <c r="AD581" s="60" t="s">
        <v>544</v>
      </c>
      <c r="AE581" s="60">
        <v>12352803284.299999</v>
      </c>
      <c r="AF581" s="60">
        <v>8.16</v>
      </c>
      <c r="AG581" s="60" t="s">
        <v>1837</v>
      </c>
      <c r="AH581" s="60" t="s">
        <v>544</v>
      </c>
      <c r="AI581" s="60" t="s">
        <v>544</v>
      </c>
      <c r="AJ581" s="60">
        <v>3717799284.3000002</v>
      </c>
      <c r="AK581" s="60">
        <v>3.47</v>
      </c>
      <c r="AL581" s="60">
        <v>37925471248.800003</v>
      </c>
      <c r="AM581" s="60">
        <v>2108395444.7</v>
      </c>
      <c r="AN581" s="60">
        <v>2424929739.5999999</v>
      </c>
      <c r="AO581" s="60">
        <v>3540987894.3000002</v>
      </c>
      <c r="AP581" s="60">
        <v>6407564004.1999998</v>
      </c>
      <c r="AQ581" s="60">
        <v>61450934998</v>
      </c>
      <c r="AR581" s="60">
        <v>6.38</v>
      </c>
      <c r="AS581" s="60">
        <v>3661705972.8000002</v>
      </c>
      <c r="AT581" s="60">
        <v>19510687156.5</v>
      </c>
      <c r="AU581" s="85">
        <v>1042248</v>
      </c>
      <c r="AV581" s="60" t="s">
        <v>544</v>
      </c>
      <c r="AW581" s="60" t="s">
        <v>544</v>
      </c>
      <c r="AX581" s="60">
        <v>14136836.699999999</v>
      </c>
      <c r="AY581" s="60">
        <v>16070602568.6</v>
      </c>
      <c r="AZ581" s="60">
        <v>9037978998.5</v>
      </c>
      <c r="BA581" s="60">
        <v>2326832554</v>
      </c>
      <c r="BB581" s="60" t="s">
        <v>1808</v>
      </c>
      <c r="BC581" s="60" t="s">
        <v>544</v>
      </c>
      <c r="BD581" s="60">
        <v>1912085901.5</v>
      </c>
      <c r="BE581" s="60">
        <v>2261961643.3000002</v>
      </c>
      <c r="BF581" s="60">
        <v>1240643640.7</v>
      </c>
      <c r="BG581" s="60">
        <v>603667936.10000002</v>
      </c>
      <c r="BH581" s="60">
        <v>37908122279</v>
      </c>
      <c r="BI581" s="60">
        <v>354716705.60000002</v>
      </c>
      <c r="BJ581" s="60" t="s">
        <v>544</v>
      </c>
      <c r="BK581" s="60">
        <v>3101691530.6999998</v>
      </c>
      <c r="BL581" s="85" t="s">
        <v>544</v>
      </c>
      <c r="BM581" s="60" t="s">
        <v>544</v>
      </c>
      <c r="BN581" s="60">
        <v>3201381373.8000002</v>
      </c>
      <c r="BO581" s="60">
        <v>47182431201</v>
      </c>
      <c r="BP581" s="60">
        <v>35996036377.5</v>
      </c>
      <c r="BQ581" s="60" t="s">
        <v>544</v>
      </c>
      <c r="BR581" s="60">
        <v>3001611475</v>
      </c>
      <c r="BS581" s="60">
        <v>4992319692.8000002</v>
      </c>
      <c r="BT581" s="60" t="s">
        <v>544</v>
      </c>
      <c r="BU581" s="60">
        <v>3650475876.5</v>
      </c>
      <c r="BV581" s="60">
        <v>924855260.79999995</v>
      </c>
      <c r="BW581" s="60">
        <v>2326832554</v>
      </c>
      <c r="BX581" s="60" t="s">
        <v>544</v>
      </c>
      <c r="BY581" s="60" t="s">
        <v>544</v>
      </c>
      <c r="BZ581" s="60">
        <v>-28002790.600000001</v>
      </c>
      <c r="CA581" s="60">
        <v>281945290.5</v>
      </c>
      <c r="CB581" s="60" t="s">
        <v>1917</v>
      </c>
      <c r="CC581" s="60">
        <v>1612497058.8</v>
      </c>
      <c r="CD581" s="60">
        <v>1321042598.5999999</v>
      </c>
      <c r="CE581" s="60">
        <v>1304389026.2</v>
      </c>
      <c r="CF581" s="60">
        <v>6407564004.1999998</v>
      </c>
      <c r="CG581" s="60">
        <v>383251490.89999998</v>
      </c>
      <c r="CH581" s="60">
        <v>667730148.39999998</v>
      </c>
      <c r="CI581" s="60" t="s">
        <v>1212</v>
      </c>
      <c r="CJ581" s="60" t="s">
        <v>544</v>
      </c>
      <c r="CK581" s="60">
        <v>4058651075.5</v>
      </c>
      <c r="CL581" s="60" t="s">
        <v>544</v>
      </c>
      <c r="CM581" s="85">
        <v>1042248</v>
      </c>
      <c r="CN581" s="60">
        <v>57949991.399999999</v>
      </c>
      <c r="CO581" s="60">
        <v>354716705.60000002</v>
      </c>
      <c r="CP581" s="60">
        <v>4835102709.6999998</v>
      </c>
      <c r="CQ581" s="60">
        <v>36036168811.400002</v>
      </c>
      <c r="CR581" s="60">
        <v>24923708.100000001</v>
      </c>
      <c r="CS581" s="60">
        <v>57949991.399999999</v>
      </c>
      <c r="CT581" s="60">
        <v>718143445.60000002</v>
      </c>
      <c r="CU581" s="60">
        <v>2383548085</v>
      </c>
      <c r="CV581" s="60">
        <v>1304389026.2</v>
      </c>
      <c r="CW581" s="60">
        <v>3101691530.6999998</v>
      </c>
      <c r="CX581" s="60">
        <v>1633721335.9000001</v>
      </c>
      <c r="CY581" s="60" t="s">
        <v>544</v>
      </c>
      <c r="CZ581" s="60">
        <f t="shared" si="18"/>
        <v>4810.1991614874596</v>
      </c>
      <c r="DA581" s="60" t="str">
        <f t="shared" si="19"/>
        <v>Y</v>
      </c>
    </row>
    <row r="582" spans="1:105">
      <c r="A582" s="13" t="s">
        <v>1212</v>
      </c>
      <c r="B582" s="13">
        <v>1042248</v>
      </c>
      <c r="C582" s="13">
        <v>2023</v>
      </c>
      <c r="D582" s="13" t="s">
        <v>1</v>
      </c>
      <c r="E582" s="13" t="s">
        <v>13</v>
      </c>
      <c r="F582" s="84" t="s">
        <v>1804</v>
      </c>
      <c r="G582" s="60" t="s">
        <v>1834</v>
      </c>
      <c r="H582" s="60" t="s">
        <v>2363</v>
      </c>
      <c r="I582" s="60" t="s">
        <v>1835</v>
      </c>
      <c r="J582" s="60" t="s">
        <v>1212</v>
      </c>
      <c r="K582" s="85">
        <v>1042248</v>
      </c>
      <c r="L582" s="60">
        <v>301181596000000</v>
      </c>
      <c r="M582" s="60">
        <v>78801062423</v>
      </c>
      <c r="N582" s="60">
        <v>3287545216.0999999</v>
      </c>
      <c r="O582" s="60">
        <v>1111000658.0999999</v>
      </c>
      <c r="P582" s="60">
        <v>-0.43</v>
      </c>
      <c r="Q582" s="60" t="s">
        <v>544</v>
      </c>
      <c r="R582" s="85">
        <v>74036</v>
      </c>
      <c r="S582" s="85">
        <v>1020</v>
      </c>
      <c r="T582" s="60">
        <v>19775248142.400002</v>
      </c>
      <c r="U582" s="60">
        <v>3280855612.3000002</v>
      </c>
      <c r="V582" s="60">
        <v>553437300</v>
      </c>
      <c r="W582" s="60" t="s">
        <v>1836</v>
      </c>
      <c r="X582" s="60">
        <v>1677960282.7</v>
      </c>
      <c r="Y582" s="60">
        <v>47615127693.199997</v>
      </c>
      <c r="Z582" s="60">
        <v>7.06</v>
      </c>
      <c r="AA582" s="60">
        <v>2868152213.8000002</v>
      </c>
      <c r="AB582" s="60" t="s">
        <v>544</v>
      </c>
      <c r="AC582" s="60">
        <v>78801062423</v>
      </c>
      <c r="AD582" s="60" t="s">
        <v>544</v>
      </c>
      <c r="AE582" s="60">
        <v>15698280222.200001</v>
      </c>
      <c r="AF582" s="60">
        <v>7.77</v>
      </c>
      <c r="AG582" s="60" t="s">
        <v>1837</v>
      </c>
      <c r="AH582" s="60" t="s">
        <v>544</v>
      </c>
      <c r="AI582" s="60" t="s">
        <v>544</v>
      </c>
      <c r="AJ582" s="60">
        <v>4283288092</v>
      </c>
      <c r="AK582" s="60">
        <v>2.82</v>
      </c>
      <c r="AL582" s="60">
        <v>51561156717.400002</v>
      </c>
      <c r="AM582" s="60">
        <v>3127756095.3000002</v>
      </c>
      <c r="AN582" s="60">
        <v>5921542195.5</v>
      </c>
      <c r="AO582" s="60">
        <v>4865938772.6999998</v>
      </c>
      <c r="AP582" s="60">
        <v>8246992186.1000004</v>
      </c>
      <c r="AQ582" s="60">
        <v>78801062423</v>
      </c>
      <c r="AR582" s="60">
        <v>6.76</v>
      </c>
      <c r="AS582" s="60">
        <v>4533402563.1999998</v>
      </c>
      <c r="AT582" s="60">
        <v>24727103113.299999</v>
      </c>
      <c r="AU582" s="85">
        <v>1042248</v>
      </c>
      <c r="AV582" s="60" t="s">
        <v>544</v>
      </c>
      <c r="AW582" s="60" t="s">
        <v>544</v>
      </c>
      <c r="AX582" s="60">
        <v>14001648.5</v>
      </c>
      <c r="AY582" s="60">
        <v>19981568314.099998</v>
      </c>
      <c r="AZ582" s="60">
        <v>12506180645.299999</v>
      </c>
      <c r="BA582" s="60">
        <v>3353468216.5999999</v>
      </c>
      <c r="BB582" s="60" t="s">
        <v>1808</v>
      </c>
      <c r="BC582" s="60" t="s">
        <v>544</v>
      </c>
      <c r="BD582" s="60">
        <v>2625741461.9000001</v>
      </c>
      <c r="BE582" s="60">
        <v>3067027951.0999999</v>
      </c>
      <c r="BF582" s="60">
        <v>102721577.7</v>
      </c>
      <c r="BG582" s="60">
        <v>877153112</v>
      </c>
      <c r="BH582" s="60">
        <v>48615576944</v>
      </c>
      <c r="BI582" s="60">
        <v>716799372.60000002</v>
      </c>
      <c r="BJ582" s="60" t="s">
        <v>544</v>
      </c>
      <c r="BK582" s="60">
        <v>4264992935.9000001</v>
      </c>
      <c r="BL582" s="85" t="s">
        <v>544</v>
      </c>
      <c r="BM582" s="60" t="s">
        <v>544</v>
      </c>
      <c r="BN582" s="60">
        <v>4509975082.8000002</v>
      </c>
      <c r="BO582" s="60">
        <v>59729905812.900002</v>
      </c>
      <c r="BP582" s="60">
        <v>45989835482.099998</v>
      </c>
      <c r="BQ582" s="60" t="s">
        <v>544</v>
      </c>
      <c r="BR582" s="60">
        <v>3854839739.5999999</v>
      </c>
      <c r="BS582" s="60">
        <v>6836763360.5</v>
      </c>
      <c r="BT582" s="60" t="s">
        <v>544</v>
      </c>
      <c r="BU582" s="60">
        <v>6942377888.3999996</v>
      </c>
      <c r="BV582" s="60">
        <v>1097015231.2</v>
      </c>
      <c r="BW582" s="60">
        <v>3906905516.5999999</v>
      </c>
      <c r="BX582" s="60" t="s">
        <v>544</v>
      </c>
      <c r="BY582" s="60" t="s">
        <v>544</v>
      </c>
      <c r="BZ582" s="60">
        <v>28459335.100000001</v>
      </c>
      <c r="CA582" s="60">
        <v>-107186197.5</v>
      </c>
      <c r="CB582" s="60" t="s">
        <v>1917</v>
      </c>
      <c r="CC582" s="60">
        <v>4242285226.4000001</v>
      </c>
      <c r="CD582" s="60">
        <v>1593234283.5999999</v>
      </c>
      <c r="CE582" s="60">
        <v>912481535.70000005</v>
      </c>
      <c r="CF582" s="60">
        <v>8246992186.1000004</v>
      </c>
      <c r="CG582" s="60">
        <v>624086298.39999998</v>
      </c>
      <c r="CH582" s="60">
        <v>1092737945.4000001</v>
      </c>
      <c r="CI582" s="60" t="s">
        <v>1212</v>
      </c>
      <c r="CJ582" s="60" t="s">
        <v>544</v>
      </c>
      <c r="CK582" s="60">
        <v>7599502478.1999998</v>
      </c>
      <c r="CL582" s="60" t="s">
        <v>544</v>
      </c>
      <c r="CM582" s="85">
        <v>1042248</v>
      </c>
      <c r="CN582" s="60">
        <v>84688846.299999997</v>
      </c>
      <c r="CO582" s="60">
        <v>716799372.60000002</v>
      </c>
      <c r="CP582" s="60">
        <v>6187935365.5</v>
      </c>
      <c r="CQ582" s="60">
        <v>47615127693.199997</v>
      </c>
      <c r="CR582" s="60">
        <v>33038291.5</v>
      </c>
      <c r="CS582" s="60">
        <v>84688846.299999997</v>
      </c>
      <c r="CT582" s="60">
        <v>962163775.10000002</v>
      </c>
      <c r="CU582" s="60">
        <v>3302829160.8000002</v>
      </c>
      <c r="CV582" s="60">
        <v>912481535.70000005</v>
      </c>
      <c r="CW582" s="60">
        <v>4264992935.9000001</v>
      </c>
      <c r="CX582" s="60">
        <v>1677960282.7</v>
      </c>
      <c r="CY582" s="60" t="s">
        <v>544</v>
      </c>
      <c r="CZ582" s="60">
        <f t="shared" si="18"/>
        <v>3822.0499411958799</v>
      </c>
      <c r="DA582" s="60" t="str">
        <f t="shared" si="19"/>
        <v>Y</v>
      </c>
    </row>
    <row r="583" spans="1:105">
      <c r="A583" s="13" t="s">
        <v>1214</v>
      </c>
      <c r="B583" s="13">
        <v>1178771</v>
      </c>
      <c r="C583" s="13">
        <v>2022</v>
      </c>
      <c r="D583" s="13" t="s">
        <v>1</v>
      </c>
      <c r="E583" s="13" t="s">
        <v>13</v>
      </c>
      <c r="F583" s="84" t="s">
        <v>1812</v>
      </c>
      <c r="G583" s="60" t="s">
        <v>1834</v>
      </c>
      <c r="H583" s="60" t="s">
        <v>2363</v>
      </c>
      <c r="I583" s="60" t="s">
        <v>1835</v>
      </c>
      <c r="J583" s="60" t="s">
        <v>1214</v>
      </c>
      <c r="K583" s="85">
        <v>1178771</v>
      </c>
      <c r="L583" s="60">
        <v>203350862000000</v>
      </c>
      <c r="M583" s="60">
        <v>42274936062.599998</v>
      </c>
      <c r="N583" s="60">
        <v>966614030.70000005</v>
      </c>
      <c r="O583" s="60">
        <v>716134589.10000002</v>
      </c>
      <c r="P583" s="60">
        <v>-0.2</v>
      </c>
      <c r="Q583" s="60" t="s">
        <v>544</v>
      </c>
      <c r="R583" s="85">
        <v>24673</v>
      </c>
      <c r="S583" s="85" t="s">
        <v>544</v>
      </c>
      <c r="T583" s="60">
        <v>13200799981.1</v>
      </c>
      <c r="U583" s="60" t="s">
        <v>544</v>
      </c>
      <c r="V583" s="60" t="s">
        <v>544</v>
      </c>
      <c r="W583" s="60" t="s">
        <v>1836</v>
      </c>
      <c r="X583" s="60">
        <v>1978330144</v>
      </c>
      <c r="Y583" s="60">
        <v>25068378450</v>
      </c>
      <c r="Z583" s="60">
        <v>9.57</v>
      </c>
      <c r="AA583" s="60" t="s">
        <v>544</v>
      </c>
      <c r="AB583" s="60" t="s">
        <v>544</v>
      </c>
      <c r="AC583" s="60">
        <v>42274936062.599998</v>
      </c>
      <c r="AD583" s="60" t="s">
        <v>544</v>
      </c>
      <c r="AE583" s="60">
        <v>9226994249.1000004</v>
      </c>
      <c r="AF583" s="60">
        <v>12.29</v>
      </c>
      <c r="AG583" s="60" t="s">
        <v>1837</v>
      </c>
      <c r="AH583" s="60" t="s">
        <v>544</v>
      </c>
      <c r="AI583" s="60" t="s">
        <v>544</v>
      </c>
      <c r="AJ583" s="60">
        <v>7491693959.1000004</v>
      </c>
      <c r="AK583" s="60">
        <v>5.91</v>
      </c>
      <c r="AL583" s="60">
        <v>25420997113.599998</v>
      </c>
      <c r="AM583" s="60">
        <v>1209198165.0999999</v>
      </c>
      <c r="AN583" s="60">
        <v>1197696978.0999999</v>
      </c>
      <c r="AO583" s="60">
        <v>3000941024.5999999</v>
      </c>
      <c r="AP583" s="60">
        <v>4104706756.9000001</v>
      </c>
      <c r="AQ583" s="60">
        <v>42274936062.599998</v>
      </c>
      <c r="AR583" s="60">
        <v>3.23</v>
      </c>
      <c r="AS583" s="60">
        <v>2206535040.1999998</v>
      </c>
      <c r="AT583" s="60">
        <v>13200799981.1</v>
      </c>
      <c r="AU583" s="85">
        <v>1178771</v>
      </c>
      <c r="AV583" s="60" t="s">
        <v>544</v>
      </c>
      <c r="AW583" s="60" t="s">
        <v>544</v>
      </c>
      <c r="AX583" s="60">
        <v>162425291.30000001</v>
      </c>
      <c r="AY583" s="60">
        <v>16718688208.200001</v>
      </c>
      <c r="AZ583" s="60">
        <v>5348637995.3000002</v>
      </c>
      <c r="BA583" s="60">
        <v>295206.09999999998</v>
      </c>
      <c r="BB583" s="60" t="s">
        <v>1808</v>
      </c>
      <c r="BC583" s="60" t="s">
        <v>544</v>
      </c>
      <c r="BD583" s="60">
        <v>1313766808.4000001</v>
      </c>
      <c r="BE583" s="60">
        <v>3913887838.6999998</v>
      </c>
      <c r="BF583" s="60">
        <v>369983641.10000002</v>
      </c>
      <c r="BG583" s="60">
        <v>343595128.69999999</v>
      </c>
      <c r="BH583" s="60">
        <v>29919783395.299999</v>
      </c>
      <c r="BI583" s="60">
        <v>567709133.89999998</v>
      </c>
      <c r="BJ583" s="60" t="s">
        <v>544</v>
      </c>
      <c r="BK583" s="60">
        <v>1119635761.3</v>
      </c>
      <c r="BL583" s="85" t="s">
        <v>544</v>
      </c>
      <c r="BM583" s="60" t="s">
        <v>544</v>
      </c>
      <c r="BN583" s="60">
        <v>377745689.69999999</v>
      </c>
      <c r="BO583" s="60">
        <v>36546759104.599998</v>
      </c>
      <c r="BP583" s="60">
        <v>28606016586.900002</v>
      </c>
      <c r="BQ583" s="60">
        <v>15000002.6</v>
      </c>
      <c r="BR583" s="60" t="s">
        <v>544</v>
      </c>
      <c r="BS583" s="60">
        <v>1417950020.5999999</v>
      </c>
      <c r="BT583" s="60">
        <v>99197555.900000006</v>
      </c>
      <c r="BU583" s="60">
        <v>3135959758.3000002</v>
      </c>
      <c r="BV583" s="60" t="s">
        <v>544</v>
      </c>
      <c r="BW583" s="60">
        <v>295206.09999999998</v>
      </c>
      <c r="BX583" s="60" t="s">
        <v>544</v>
      </c>
      <c r="BY583" s="60" t="s">
        <v>544</v>
      </c>
      <c r="BZ583" s="60">
        <v>-199171794.69999999</v>
      </c>
      <c r="CA583" s="60">
        <v>140965473</v>
      </c>
      <c r="CB583" s="60" t="s">
        <v>544</v>
      </c>
      <c r="CC583" s="60">
        <v>943435156.79999995</v>
      </c>
      <c r="CD583" s="60">
        <v>440171587.30000001</v>
      </c>
      <c r="CE583" s="60">
        <v>528816981.30000001</v>
      </c>
      <c r="CF583" s="60">
        <v>4104706756.9000001</v>
      </c>
      <c r="CG583" s="60">
        <v>35864627.299999997</v>
      </c>
      <c r="CH583" s="60">
        <v>191566496.30000001</v>
      </c>
      <c r="CI583" s="60" t="s">
        <v>1214</v>
      </c>
      <c r="CJ583" s="60" t="s">
        <v>544</v>
      </c>
      <c r="CK583" s="60">
        <v>3176027122.1999998</v>
      </c>
      <c r="CL583" s="60" t="s">
        <v>544</v>
      </c>
      <c r="CM583" s="85">
        <v>1178771</v>
      </c>
      <c r="CN583" s="60" t="s">
        <v>544</v>
      </c>
      <c r="CO583" s="60">
        <v>567709133.89999998</v>
      </c>
      <c r="CP583" s="60">
        <v>2356075833.8000002</v>
      </c>
      <c r="CQ583" s="60">
        <v>25068378450</v>
      </c>
      <c r="CR583" s="60">
        <v>4202736.5999999996</v>
      </c>
      <c r="CS583" s="60" t="s">
        <v>544</v>
      </c>
      <c r="CT583" s="60">
        <v>436898957.69999999</v>
      </c>
      <c r="CU583" s="60">
        <v>682736803.60000002</v>
      </c>
      <c r="CV583" s="60">
        <v>528816981.30000001</v>
      </c>
      <c r="CW583" s="60">
        <v>1119635761.3</v>
      </c>
      <c r="CX583" s="60">
        <v>1978330144</v>
      </c>
      <c r="CY583" s="60" t="s">
        <v>544</v>
      </c>
      <c r="CZ583" s="60">
        <f t="shared" si="18"/>
        <v>4810.1991614814397</v>
      </c>
      <c r="DA583" s="60" t="str">
        <f t="shared" si="19"/>
        <v>Y</v>
      </c>
    </row>
    <row r="584" spans="1:105">
      <c r="A584" s="13" t="s">
        <v>1214</v>
      </c>
      <c r="B584" s="13">
        <v>1178771</v>
      </c>
      <c r="C584" s="13">
        <v>2023</v>
      </c>
      <c r="D584" s="13" t="s">
        <v>1</v>
      </c>
      <c r="E584" s="13" t="s">
        <v>13</v>
      </c>
      <c r="F584" s="84" t="s">
        <v>1804</v>
      </c>
      <c r="G584" s="60" t="s">
        <v>1834</v>
      </c>
      <c r="H584" s="60" t="s">
        <v>2363</v>
      </c>
      <c r="I584" s="60" t="s">
        <v>1835</v>
      </c>
      <c r="J584" s="60" t="s">
        <v>1214</v>
      </c>
      <c r="K584" s="85">
        <v>1178771</v>
      </c>
      <c r="L584" s="60">
        <v>203007173000000</v>
      </c>
      <c r="M584" s="60">
        <v>53114735841.599998</v>
      </c>
      <c r="N584" s="60">
        <v>1760154132.9000001</v>
      </c>
      <c r="O584" s="60">
        <v>1546166348.0999999</v>
      </c>
      <c r="P584" s="60">
        <v>0.59</v>
      </c>
      <c r="Q584" s="60" t="s">
        <v>544</v>
      </c>
      <c r="R584" s="85">
        <v>26269</v>
      </c>
      <c r="S584" s="85" t="s">
        <v>544</v>
      </c>
      <c r="T584" s="60">
        <v>15388925551.700001</v>
      </c>
      <c r="U584" s="60" t="s">
        <v>544</v>
      </c>
      <c r="V584" s="60" t="s">
        <v>544</v>
      </c>
      <c r="W584" s="60" t="s">
        <v>1836</v>
      </c>
      <c r="X584" s="60">
        <v>2201528009.6999998</v>
      </c>
      <c r="Y584" s="60">
        <v>32533329996.5</v>
      </c>
      <c r="Z584" s="60">
        <v>1.03</v>
      </c>
      <c r="AA584" s="60" t="s">
        <v>544</v>
      </c>
      <c r="AB584" s="60" t="s">
        <v>544</v>
      </c>
      <c r="AC584" s="60">
        <v>53114735841.599998</v>
      </c>
      <c r="AD584" s="60" t="s">
        <v>544</v>
      </c>
      <c r="AE584" s="60">
        <v>9959615542.8999996</v>
      </c>
      <c r="AF584" s="60">
        <v>14.7</v>
      </c>
      <c r="AG584" s="60" t="s">
        <v>1837</v>
      </c>
      <c r="AH584" s="60" t="s">
        <v>544</v>
      </c>
      <c r="AI584" s="60" t="s">
        <v>544</v>
      </c>
      <c r="AJ584" s="60">
        <v>9948041910.7000008</v>
      </c>
      <c r="AK584" s="60">
        <v>4.88</v>
      </c>
      <c r="AL584" s="60">
        <v>33317009709.200001</v>
      </c>
      <c r="AM584" s="60">
        <v>1723452100.7</v>
      </c>
      <c r="AN584" s="60">
        <v>3091082581.8000002</v>
      </c>
      <c r="AO584" s="60">
        <v>3911215507.4000001</v>
      </c>
      <c r="AP584" s="60">
        <v>5009854474.6000004</v>
      </c>
      <c r="AQ584" s="60">
        <v>53114735841.599998</v>
      </c>
      <c r="AR584" s="60">
        <v>4.99</v>
      </c>
      <c r="AS584" s="60">
        <v>2704163514.0999999</v>
      </c>
      <c r="AT584" s="60">
        <v>15388925551.700001</v>
      </c>
      <c r="AU584" s="85">
        <v>1178771</v>
      </c>
      <c r="AV584" s="60" t="s">
        <v>544</v>
      </c>
      <c r="AW584" s="60" t="s">
        <v>544</v>
      </c>
      <c r="AX584" s="60">
        <v>176270067.19999999</v>
      </c>
      <c r="AY584" s="60">
        <v>19907657453.599998</v>
      </c>
      <c r="AZ584" s="60">
        <v>8154463567.8000002</v>
      </c>
      <c r="BA584" s="60">
        <v>191781.9</v>
      </c>
      <c r="BB584" s="60" t="s">
        <v>1808</v>
      </c>
      <c r="BC584" s="60" t="s">
        <v>544</v>
      </c>
      <c r="BD584" s="60">
        <v>1589852067.2</v>
      </c>
      <c r="BE584" s="60">
        <v>5020574376.3999996</v>
      </c>
      <c r="BF584" s="60">
        <v>728315182.39999998</v>
      </c>
      <c r="BG584" s="60">
        <v>358553399.60000002</v>
      </c>
      <c r="BH584" s="60">
        <v>35296774787.199997</v>
      </c>
      <c r="BI584" s="60">
        <v>124408369.2</v>
      </c>
      <c r="BJ584" s="60" t="s">
        <v>544</v>
      </c>
      <c r="BK584" s="60">
        <v>1591187999.5</v>
      </c>
      <c r="BL584" s="85" t="s">
        <v>544</v>
      </c>
      <c r="BM584" s="60" t="s">
        <v>544</v>
      </c>
      <c r="BN584" s="60">
        <v>673859588.29999995</v>
      </c>
      <c r="BO584" s="60">
        <v>45492181074.300003</v>
      </c>
      <c r="BP584" s="60">
        <v>33706922720</v>
      </c>
      <c r="BQ584" s="60">
        <v>39839615.5</v>
      </c>
      <c r="BR584" s="60" t="s">
        <v>544</v>
      </c>
      <c r="BS584" s="60">
        <v>1999092141</v>
      </c>
      <c r="BT584" s="60">
        <v>115144230.7</v>
      </c>
      <c r="BU584" s="60">
        <v>5152640416.3000002</v>
      </c>
      <c r="BV584" s="60" t="s">
        <v>544</v>
      </c>
      <c r="BW584" s="60">
        <v>191781.9</v>
      </c>
      <c r="BX584" s="60" t="s">
        <v>544</v>
      </c>
      <c r="BY584" s="60" t="s">
        <v>544</v>
      </c>
      <c r="BZ584" s="60">
        <v>173193446</v>
      </c>
      <c r="CA584" s="60">
        <v>-166624458</v>
      </c>
      <c r="CB584" s="60" t="s">
        <v>544</v>
      </c>
      <c r="CC584" s="60">
        <v>2459825785.8000002</v>
      </c>
      <c r="CD584" s="60">
        <v>479919160.69999999</v>
      </c>
      <c r="CE584" s="60">
        <v>-74742874.700000003</v>
      </c>
      <c r="CF584" s="60">
        <v>5009854474.6000004</v>
      </c>
      <c r="CG584" s="60">
        <v>128617890.3</v>
      </c>
      <c r="CH584" s="60">
        <v>1010257076.5</v>
      </c>
      <c r="CI584" s="60" t="s">
        <v>1214</v>
      </c>
      <c r="CJ584" s="60" t="s">
        <v>544</v>
      </c>
      <c r="CK584" s="60">
        <v>5292610591.5</v>
      </c>
      <c r="CL584" s="60" t="s">
        <v>544</v>
      </c>
      <c r="CM584" s="85">
        <v>1178771</v>
      </c>
      <c r="CN584" s="60" t="s">
        <v>544</v>
      </c>
      <c r="CO584" s="60">
        <v>124408369.2</v>
      </c>
      <c r="CP584" s="60">
        <v>2875387598</v>
      </c>
      <c r="CQ584" s="60">
        <v>32533329996.5</v>
      </c>
      <c r="CR584" s="60">
        <v>11352284.9</v>
      </c>
      <c r="CS584" s="60" t="s">
        <v>544</v>
      </c>
      <c r="CT584" s="60">
        <v>621808724.79999995</v>
      </c>
      <c r="CU584" s="60">
        <v>969379274.70000005</v>
      </c>
      <c r="CV584" s="60">
        <v>-74742874.700000003</v>
      </c>
      <c r="CW584" s="60">
        <v>1591187999.5</v>
      </c>
      <c r="CX584" s="60">
        <v>2201528009.6999998</v>
      </c>
      <c r="CY584" s="60" t="s">
        <v>544</v>
      </c>
      <c r="CZ584" s="60">
        <f t="shared" si="18"/>
        <v>3822.0499411954661</v>
      </c>
      <c r="DA584" s="60" t="str">
        <f t="shared" si="19"/>
        <v>Y</v>
      </c>
    </row>
    <row r="585" spans="1:105">
      <c r="A585" s="13" t="s">
        <v>1217</v>
      </c>
      <c r="B585" s="13">
        <v>1237672</v>
      </c>
      <c r="C585" s="13">
        <v>2022</v>
      </c>
      <c r="D585" s="13" t="s">
        <v>1</v>
      </c>
      <c r="E585" s="13" t="s">
        <v>13</v>
      </c>
      <c r="F585" s="84" t="s">
        <v>1812</v>
      </c>
      <c r="G585" s="60" t="s">
        <v>1834</v>
      </c>
      <c r="H585" s="60" t="s">
        <v>2167</v>
      </c>
      <c r="I585" s="60" t="s">
        <v>1835</v>
      </c>
      <c r="J585" s="60" t="s">
        <v>1217</v>
      </c>
      <c r="K585" s="85">
        <v>1237672</v>
      </c>
      <c r="L585" s="60">
        <v>98393465000000</v>
      </c>
      <c r="M585" s="60">
        <v>20455174868.394001</v>
      </c>
      <c r="N585" s="60" t="s">
        <v>544</v>
      </c>
      <c r="O585" s="60" t="s">
        <v>544</v>
      </c>
      <c r="P585" s="60">
        <v>-0.46989999999999998</v>
      </c>
      <c r="Q585" s="60" t="s">
        <v>544</v>
      </c>
      <c r="R585" s="85" t="s">
        <v>544</v>
      </c>
      <c r="S585" s="85" t="s">
        <v>544</v>
      </c>
      <c r="T585" s="60" t="s">
        <v>544</v>
      </c>
      <c r="U585" s="60" t="s">
        <v>544</v>
      </c>
      <c r="V585" s="60" t="s">
        <v>544</v>
      </c>
      <c r="W585" s="60" t="s">
        <v>1836</v>
      </c>
      <c r="X585" s="60">
        <v>-187625287.37400001</v>
      </c>
      <c r="Y585" s="60" t="s">
        <v>544</v>
      </c>
      <c r="Z585" s="60">
        <v>7.2843900000000001</v>
      </c>
      <c r="AA585" s="60" t="s">
        <v>544</v>
      </c>
      <c r="AB585" s="60" t="s">
        <v>544</v>
      </c>
      <c r="AC585" s="60">
        <v>20455174868.394001</v>
      </c>
      <c r="AD585" s="60" t="s">
        <v>544</v>
      </c>
      <c r="AE585" s="60" t="s">
        <v>544</v>
      </c>
      <c r="AF585" s="60">
        <v>21.7148</v>
      </c>
      <c r="AG585" s="60" t="s">
        <v>1837</v>
      </c>
      <c r="AH585" s="60" t="s">
        <v>544</v>
      </c>
      <c r="AI585" s="60" t="s">
        <v>544</v>
      </c>
      <c r="AJ585" s="60" t="s">
        <v>544</v>
      </c>
      <c r="AK585" s="60">
        <v>-1.3292999999999999</v>
      </c>
      <c r="AL585" s="60" t="s">
        <v>544</v>
      </c>
      <c r="AM585" s="60">
        <v>1257987205.2804</v>
      </c>
      <c r="AN585" s="60">
        <v>205002322.54319999</v>
      </c>
      <c r="AO585" s="60">
        <v>742166567.36039996</v>
      </c>
      <c r="AP585" s="60">
        <v>7438740226.4952002</v>
      </c>
      <c r="AQ585" s="60">
        <v>20455174868.394001</v>
      </c>
      <c r="AR585" s="60" t="s">
        <v>544</v>
      </c>
      <c r="AS585" s="60">
        <v>5306930158.8156004</v>
      </c>
      <c r="AT585" s="60" t="s">
        <v>544</v>
      </c>
      <c r="AU585" s="85">
        <v>1237672</v>
      </c>
      <c r="AV585" s="60" t="s">
        <v>544</v>
      </c>
      <c r="AW585" s="60" t="s">
        <v>544</v>
      </c>
      <c r="AX585" s="60" t="s">
        <v>544</v>
      </c>
      <c r="AY585" s="60" t="s">
        <v>544</v>
      </c>
      <c r="AZ585" s="60">
        <v>7478497000.2959995</v>
      </c>
      <c r="BA585" s="60" t="s">
        <v>544</v>
      </c>
      <c r="BB585" s="60" t="s">
        <v>1808</v>
      </c>
      <c r="BC585" s="60" t="s">
        <v>544</v>
      </c>
      <c r="BD585" s="60" t="s">
        <v>544</v>
      </c>
      <c r="BE585" s="60" t="s">
        <v>544</v>
      </c>
      <c r="BF585" s="60" t="s">
        <v>544</v>
      </c>
      <c r="BG585" s="60">
        <v>492295416.57239997</v>
      </c>
      <c r="BH585" s="60" t="s">
        <v>544</v>
      </c>
      <c r="BI585" s="60">
        <v>1391099988.8687999</v>
      </c>
      <c r="BJ585" s="60" t="s">
        <v>544</v>
      </c>
      <c r="BK585" s="60">
        <v>1032193851.7128</v>
      </c>
      <c r="BL585" s="85" t="s">
        <v>2529</v>
      </c>
      <c r="BM585" s="60" t="s">
        <v>2530</v>
      </c>
      <c r="BN585" s="60">
        <v>1365165095.9856</v>
      </c>
      <c r="BO585" s="60">
        <v>15897347580.1728</v>
      </c>
      <c r="BP585" s="60" t="s">
        <v>544</v>
      </c>
      <c r="BQ585" s="60" t="s">
        <v>544</v>
      </c>
      <c r="BR585" s="60" t="s">
        <v>544</v>
      </c>
      <c r="BS585" s="60">
        <v>979258413.60479999</v>
      </c>
      <c r="BT585" s="60" t="s">
        <v>544</v>
      </c>
      <c r="BU585" s="60" t="s">
        <v>544</v>
      </c>
      <c r="BV585" s="60" t="s">
        <v>544</v>
      </c>
      <c r="BW585" s="60" t="s">
        <v>544</v>
      </c>
      <c r="BX585" s="60" t="s">
        <v>544</v>
      </c>
      <c r="BY585" s="60" t="s">
        <v>544</v>
      </c>
      <c r="BZ585" s="60">
        <v>361630348.68239999</v>
      </c>
      <c r="CA585" s="60">
        <v>666694848.24600005</v>
      </c>
      <c r="CB585" s="60" t="s">
        <v>1917</v>
      </c>
      <c r="CC585" s="60" t="s">
        <v>544</v>
      </c>
      <c r="CD585" s="60">
        <v>413979324.58679998</v>
      </c>
      <c r="CE585" s="60">
        <v>565710671.97959995</v>
      </c>
      <c r="CF585" s="60">
        <v>7438740226.4952002</v>
      </c>
      <c r="CG585" s="60">
        <v>13785291.995999999</v>
      </c>
      <c r="CH585" s="60" t="s">
        <v>544</v>
      </c>
      <c r="CI585" s="60" t="s">
        <v>1217</v>
      </c>
      <c r="CJ585" s="60" t="s">
        <v>544</v>
      </c>
      <c r="CK585" s="60">
        <v>17377035.169199999</v>
      </c>
      <c r="CL585" s="60" t="s">
        <v>544</v>
      </c>
      <c r="CM585" s="85">
        <v>1237672</v>
      </c>
      <c r="CN585" s="60">
        <v>7396575.2363999998</v>
      </c>
      <c r="CO585" s="60">
        <v>1391099988.8687999</v>
      </c>
      <c r="CP585" s="60">
        <v>1177539808.6115999</v>
      </c>
      <c r="CQ585" s="60" t="s">
        <v>544</v>
      </c>
      <c r="CR585" s="60">
        <v>3591743.1732000001</v>
      </c>
      <c r="CS585" s="60">
        <v>7396575.2363999998</v>
      </c>
      <c r="CT585" s="60">
        <v>408271037.03399998</v>
      </c>
      <c r="CU585" s="60">
        <v>623922814.67879999</v>
      </c>
      <c r="CV585" s="60">
        <v>565710671.97959995</v>
      </c>
      <c r="CW585" s="60">
        <v>1032193851.7128</v>
      </c>
      <c r="CX585" s="60">
        <v>-187625287.37400001</v>
      </c>
      <c r="CY585" s="60" t="s">
        <v>544</v>
      </c>
      <c r="CZ585" s="60">
        <f t="shared" si="18"/>
        <v>4810.1991614860817</v>
      </c>
      <c r="DA585" s="60" t="str">
        <f t="shared" si="19"/>
        <v>Y</v>
      </c>
    </row>
    <row r="586" spans="1:105">
      <c r="A586" s="13" t="s">
        <v>1217</v>
      </c>
      <c r="B586" s="13">
        <v>1237672</v>
      </c>
      <c r="C586" s="13">
        <v>2023</v>
      </c>
      <c r="D586" s="13" t="s">
        <v>1</v>
      </c>
      <c r="E586" s="13" t="s">
        <v>13</v>
      </c>
      <c r="F586" s="84" t="s">
        <v>1804</v>
      </c>
      <c r="G586" s="60" t="s">
        <v>1834</v>
      </c>
      <c r="H586" s="60" t="s">
        <v>2167</v>
      </c>
      <c r="I586" s="60" t="s">
        <v>1835</v>
      </c>
      <c r="J586" s="60" t="s">
        <v>1217</v>
      </c>
      <c r="K586" s="85">
        <v>1237672</v>
      </c>
      <c r="L586" s="60">
        <v>93504778000000</v>
      </c>
      <c r="M586" s="60">
        <v>24464562064.486599</v>
      </c>
      <c r="N586" s="60" t="s">
        <v>544</v>
      </c>
      <c r="O586" s="60" t="s">
        <v>544</v>
      </c>
      <c r="P586" s="60">
        <v>-1.68642</v>
      </c>
      <c r="Q586" s="60" t="s">
        <v>544</v>
      </c>
      <c r="R586" s="85" t="s">
        <v>544</v>
      </c>
      <c r="S586" s="85" t="s">
        <v>544</v>
      </c>
      <c r="T586" s="60" t="s">
        <v>544</v>
      </c>
      <c r="U586" s="60" t="s">
        <v>544</v>
      </c>
      <c r="V586" s="60" t="s">
        <v>544</v>
      </c>
      <c r="W586" s="60" t="s">
        <v>1836</v>
      </c>
      <c r="X586" s="60">
        <v>-273843098.88739997</v>
      </c>
      <c r="Y586" s="60" t="s">
        <v>544</v>
      </c>
      <c r="Z586" s="60">
        <v>5.673</v>
      </c>
      <c r="AA586" s="60" t="s">
        <v>544</v>
      </c>
      <c r="AB586" s="60" t="s">
        <v>544</v>
      </c>
      <c r="AC586" s="60">
        <v>24464562064.486599</v>
      </c>
      <c r="AD586" s="60" t="s">
        <v>544</v>
      </c>
      <c r="AE586" s="60" t="s">
        <v>544</v>
      </c>
      <c r="AF586" s="60">
        <v>18.524840000000001</v>
      </c>
      <c r="AG586" s="60" t="s">
        <v>1837</v>
      </c>
      <c r="AH586" s="60" t="s">
        <v>544</v>
      </c>
      <c r="AI586" s="60" t="s">
        <v>544</v>
      </c>
      <c r="AJ586" s="60" t="s">
        <v>544</v>
      </c>
      <c r="AK586" s="60">
        <v>-1.4239900000000001</v>
      </c>
      <c r="AL586" s="60" t="s">
        <v>544</v>
      </c>
      <c r="AM586" s="60">
        <v>1526250072.5388</v>
      </c>
      <c r="AN586" s="60">
        <v>295201532.51749998</v>
      </c>
      <c r="AO586" s="60">
        <v>864870174.60689998</v>
      </c>
      <c r="AP586" s="60">
        <v>8486345939.7486</v>
      </c>
      <c r="AQ586" s="60">
        <v>24464562064.486599</v>
      </c>
      <c r="AR586" s="60" t="s">
        <v>544</v>
      </c>
      <c r="AS586" s="60">
        <v>6785904265.7805004</v>
      </c>
      <c r="AT586" s="60" t="s">
        <v>544</v>
      </c>
      <c r="AU586" s="85">
        <v>1237672</v>
      </c>
      <c r="AV586" s="60" t="s">
        <v>544</v>
      </c>
      <c r="AW586" s="60" t="s">
        <v>544</v>
      </c>
      <c r="AX586" s="60" t="s">
        <v>544</v>
      </c>
      <c r="AY586" s="60" t="s">
        <v>544</v>
      </c>
      <c r="AZ586" s="60">
        <v>10214257689.0991</v>
      </c>
      <c r="BA586" s="60" t="s">
        <v>544</v>
      </c>
      <c r="BB586" s="60" t="s">
        <v>1808</v>
      </c>
      <c r="BC586" s="60" t="s">
        <v>544</v>
      </c>
      <c r="BD586" s="60" t="s">
        <v>544</v>
      </c>
      <c r="BE586" s="60" t="s">
        <v>544</v>
      </c>
      <c r="BF586" s="60" t="s">
        <v>544</v>
      </c>
      <c r="BG586" s="60">
        <v>890091980.04719996</v>
      </c>
      <c r="BH586" s="60" t="s">
        <v>544</v>
      </c>
      <c r="BI586" s="60">
        <v>-668508533.19809997</v>
      </c>
      <c r="BJ586" s="60" t="s">
        <v>544</v>
      </c>
      <c r="BK586" s="60">
        <v>1580877040.5827</v>
      </c>
      <c r="BL586" s="85" t="s">
        <v>2529</v>
      </c>
      <c r="BM586" s="60" t="s">
        <v>2530</v>
      </c>
      <c r="BN586" s="60">
        <v>2340792019.3727999</v>
      </c>
      <c r="BO586" s="60">
        <v>18453966610.885399</v>
      </c>
      <c r="BP586" s="60" t="s">
        <v>544</v>
      </c>
      <c r="BQ586" s="60" t="s">
        <v>544</v>
      </c>
      <c r="BR586" s="60" t="s">
        <v>544</v>
      </c>
      <c r="BS586" s="60">
        <v>1158441953.4331</v>
      </c>
      <c r="BT586" s="60" t="s">
        <v>544</v>
      </c>
      <c r="BU586" s="60" t="s">
        <v>544</v>
      </c>
      <c r="BV586" s="60" t="s">
        <v>544</v>
      </c>
      <c r="BW586" s="60" t="s">
        <v>544</v>
      </c>
      <c r="BX586" s="60" t="s">
        <v>544</v>
      </c>
      <c r="BY586" s="60" t="s">
        <v>544</v>
      </c>
      <c r="BZ586" s="60">
        <v>827595151.46700001</v>
      </c>
      <c r="CA586" s="60">
        <v>-921402402.94620001</v>
      </c>
      <c r="CB586" s="60" t="s">
        <v>1917</v>
      </c>
      <c r="CC586" s="60" t="s">
        <v>544</v>
      </c>
      <c r="CD586" s="60">
        <v>483021945.91979998</v>
      </c>
      <c r="CE586" s="60">
        <v>942303490.38069999</v>
      </c>
      <c r="CF586" s="60">
        <v>8486345939.7486</v>
      </c>
      <c r="CG586" s="60">
        <v>16258290.958000001</v>
      </c>
      <c r="CH586" s="60" t="s">
        <v>544</v>
      </c>
      <c r="CI586" s="60" t="s">
        <v>1217</v>
      </c>
      <c r="CJ586" s="60" t="s">
        <v>544</v>
      </c>
      <c r="CK586" s="60">
        <v>21358433.630100001</v>
      </c>
      <c r="CL586" s="60" t="s">
        <v>544</v>
      </c>
      <c r="CM586" s="85">
        <v>1237672</v>
      </c>
      <c r="CN586" s="60">
        <v>360980892.77389997</v>
      </c>
      <c r="CO586" s="60">
        <v>-668508533.19809997</v>
      </c>
      <c r="CP586" s="60">
        <v>2066948920.4854</v>
      </c>
      <c r="CQ586" s="60" t="s">
        <v>544</v>
      </c>
      <c r="CR586" s="60">
        <v>5100142.6721000001</v>
      </c>
      <c r="CS586" s="60">
        <v>360980892.77389997</v>
      </c>
      <c r="CT586" s="60">
        <v>635755428.99329996</v>
      </c>
      <c r="CU586" s="60">
        <v>945121611.58940005</v>
      </c>
      <c r="CV586" s="60">
        <v>942303490.38069999</v>
      </c>
      <c r="CW586" s="60">
        <v>1580877040.5827</v>
      </c>
      <c r="CX586" s="60">
        <v>-273843098.88739997</v>
      </c>
      <c r="CY586" s="60" t="s">
        <v>544</v>
      </c>
      <c r="CZ586" s="60">
        <f t="shared" si="18"/>
        <v>3822.0499411977617</v>
      </c>
      <c r="DA586" s="60" t="str">
        <f t="shared" si="19"/>
        <v>Y</v>
      </c>
    </row>
    <row r="587" spans="1:105">
      <c r="A587" s="13" t="s">
        <v>1215</v>
      </c>
      <c r="B587" s="13">
        <v>1040466</v>
      </c>
      <c r="C587" s="13">
        <v>2022</v>
      </c>
      <c r="D587" s="13" t="s">
        <v>1</v>
      </c>
      <c r="E587" s="13" t="s">
        <v>13</v>
      </c>
      <c r="F587" s="84" t="s">
        <v>1812</v>
      </c>
      <c r="G587" s="60" t="s">
        <v>558</v>
      </c>
      <c r="H587" s="60" t="s">
        <v>2190</v>
      </c>
      <c r="I587" s="60" t="s">
        <v>560</v>
      </c>
      <c r="J587" s="60" t="s">
        <v>1215</v>
      </c>
      <c r="K587" s="85">
        <v>1040466</v>
      </c>
      <c r="L587" s="60">
        <v>2070072000000</v>
      </c>
      <c r="M587" s="60">
        <v>106626146700.5424</v>
      </c>
      <c r="N587" s="60">
        <v>513693514.54659998</v>
      </c>
      <c r="O587" s="60">
        <v>611971587.92019999</v>
      </c>
      <c r="P587" s="60">
        <v>-0.77112999999999998</v>
      </c>
      <c r="Q587" s="60">
        <v>2300314716.3477998</v>
      </c>
      <c r="R587" s="85" t="s">
        <v>544</v>
      </c>
      <c r="S587" s="85" t="s">
        <v>544</v>
      </c>
      <c r="T587" s="60">
        <v>10802964824.3144</v>
      </c>
      <c r="U587" s="60">
        <v>8845232637.3208008</v>
      </c>
      <c r="V587" s="60" t="s">
        <v>544</v>
      </c>
      <c r="W587" s="60" t="s">
        <v>1806</v>
      </c>
      <c r="X587" s="60">
        <v>5983167046.6478004</v>
      </c>
      <c r="Y587" s="60">
        <v>45337199896.598</v>
      </c>
      <c r="Z587" s="60">
        <v>19.171489999999999</v>
      </c>
      <c r="AA587" s="60">
        <v>1154149261.0494001</v>
      </c>
      <c r="AB587" s="60" t="s">
        <v>544</v>
      </c>
      <c r="AC587" s="60">
        <v>106626146700.5424</v>
      </c>
      <c r="AD587" s="60">
        <v>12.7</v>
      </c>
      <c r="AE587" s="60">
        <v>7617065770.6960001</v>
      </c>
      <c r="AF587" s="60">
        <v>18.697030000000002</v>
      </c>
      <c r="AG587" s="60" t="s">
        <v>1807</v>
      </c>
      <c r="AH587" s="60">
        <v>170132325.13260001</v>
      </c>
      <c r="AI587" s="60" t="s">
        <v>544</v>
      </c>
      <c r="AJ587" s="60">
        <v>11784972931.687401</v>
      </c>
      <c r="AK587" s="60">
        <v>6.4972799999999999</v>
      </c>
      <c r="AL587" s="60">
        <v>69247822477.631607</v>
      </c>
      <c r="AM587" s="60">
        <v>3229217638.3706002</v>
      </c>
      <c r="AN587" s="60">
        <v>7853437929.3498001</v>
      </c>
      <c r="AO587" s="60">
        <v>5575992953.3467999</v>
      </c>
      <c r="AP587" s="60">
        <v>12312110144.950199</v>
      </c>
      <c r="AQ587" s="60">
        <v>106626146700.5424</v>
      </c>
      <c r="AR587" s="60">
        <v>1.06579</v>
      </c>
      <c r="AS587" s="60">
        <v>12462720777.311001</v>
      </c>
      <c r="AT587" s="60">
        <v>19648094444.7868</v>
      </c>
      <c r="AU587" s="85">
        <v>1040466</v>
      </c>
      <c r="AV587" s="60" t="s">
        <v>544</v>
      </c>
      <c r="AW587" s="60">
        <v>22756473319.9842</v>
      </c>
      <c r="AX587" s="60">
        <v>152516444.0562</v>
      </c>
      <c r="AY587" s="60">
        <v>19402090210.807598</v>
      </c>
      <c r="AZ587" s="60">
        <v>41848019241.290001</v>
      </c>
      <c r="BA587" s="60">
        <v>9148308205.3136005</v>
      </c>
      <c r="BB587" s="60" t="s">
        <v>1808</v>
      </c>
      <c r="BC587" s="60" t="s">
        <v>544</v>
      </c>
      <c r="BD587" s="60">
        <v>921949284.75580001</v>
      </c>
      <c r="BE587" s="60" t="s">
        <v>544</v>
      </c>
      <c r="BF587" s="60">
        <v>1457894438.5567999</v>
      </c>
      <c r="BG587" s="60">
        <v>877858073.64059997</v>
      </c>
      <c r="BH587" s="60">
        <v>48198441352.483803</v>
      </c>
      <c r="BI587" s="60">
        <v>2219394981.9295998</v>
      </c>
      <c r="BJ587" s="60" t="s">
        <v>544</v>
      </c>
      <c r="BK587" s="60">
        <v>2306135168.2824001</v>
      </c>
      <c r="BL587" s="85" t="s">
        <v>544</v>
      </c>
      <c r="BM587" s="60" t="s">
        <v>544</v>
      </c>
      <c r="BN587" s="60">
        <v>78086771.087200001</v>
      </c>
      <c r="BO587" s="60">
        <v>93939415786.385605</v>
      </c>
      <c r="BP587" s="60">
        <v>47276492067.727997</v>
      </c>
      <c r="BQ587" s="60" t="s">
        <v>544</v>
      </c>
      <c r="BR587" s="60">
        <v>1976738795.5234001</v>
      </c>
      <c r="BS587" s="60">
        <v>2800152464.7845998</v>
      </c>
      <c r="BT587" s="60" t="s">
        <v>544</v>
      </c>
      <c r="BU587" s="60">
        <v>5150533369.4547997</v>
      </c>
      <c r="BV587" s="60">
        <v>555981930.81480002</v>
      </c>
      <c r="BW587" s="60">
        <v>9148308205.3136005</v>
      </c>
      <c r="BX587" s="60" t="s">
        <v>544</v>
      </c>
      <c r="BY587" s="60" t="s">
        <v>544</v>
      </c>
      <c r="BZ587" s="60" t="s">
        <v>544</v>
      </c>
      <c r="CA587" s="60">
        <v>-4429724.4812000003</v>
      </c>
      <c r="CB587" s="60" t="s">
        <v>1811</v>
      </c>
      <c r="CC587" s="60">
        <v>1092339152.0093999</v>
      </c>
      <c r="CD587" s="60">
        <v>1848997903.5074</v>
      </c>
      <c r="CE587" s="60">
        <v>3192904199.3095999</v>
      </c>
      <c r="CF587" s="60">
        <v>12312110144.950199</v>
      </c>
      <c r="CG587" s="60">
        <v>8686071606.5428009</v>
      </c>
      <c r="CH587" s="60">
        <v>723126767.34379995</v>
      </c>
      <c r="CI587" s="60" t="s">
        <v>1215</v>
      </c>
      <c r="CJ587" s="60" t="s">
        <v>544</v>
      </c>
      <c r="CK587" s="60">
        <v>13836604975.997601</v>
      </c>
      <c r="CL587" s="60">
        <v>154.61000000000001</v>
      </c>
      <c r="CM587" s="85">
        <v>1040466</v>
      </c>
      <c r="CN587" s="60" t="s">
        <v>544</v>
      </c>
      <c r="CO587" s="60">
        <v>2219394981.9295998</v>
      </c>
      <c r="CP587" s="60">
        <v>6061253817.7349997</v>
      </c>
      <c r="CQ587" s="60">
        <v>45337199896.598</v>
      </c>
      <c r="CR587" s="60" t="s">
        <v>544</v>
      </c>
      <c r="CS587" s="60" t="s">
        <v>544</v>
      </c>
      <c r="CT587" s="60">
        <v>1086158141.1054001</v>
      </c>
      <c r="CU587" s="60">
        <v>1219977027.177</v>
      </c>
      <c r="CV587" s="60">
        <v>3192904199.3095999</v>
      </c>
      <c r="CW587" s="60">
        <v>2306135168.2824001</v>
      </c>
      <c r="CX587" s="60">
        <v>5983167046.6478004</v>
      </c>
      <c r="CY587" s="60">
        <v>15.1</v>
      </c>
      <c r="CZ587" s="60">
        <f t="shared" si="18"/>
        <v>19.414300001047206</v>
      </c>
      <c r="DA587" s="60" t="str">
        <f t="shared" si="19"/>
        <v>Y</v>
      </c>
    </row>
    <row r="588" spans="1:105">
      <c r="A588" s="13" t="s">
        <v>1215</v>
      </c>
      <c r="B588" s="13">
        <v>1040466</v>
      </c>
      <c r="C588" s="13">
        <v>2023</v>
      </c>
      <c r="D588" s="13" t="s">
        <v>1</v>
      </c>
      <c r="E588" s="13" t="s">
        <v>13</v>
      </c>
      <c r="F588" s="84" t="s">
        <v>1804</v>
      </c>
      <c r="G588" s="60" t="s">
        <v>558</v>
      </c>
      <c r="H588" s="60" t="s">
        <v>2190</v>
      </c>
      <c r="I588" s="60" t="s">
        <v>560</v>
      </c>
      <c r="J588" s="60" t="s">
        <v>1215</v>
      </c>
      <c r="K588" s="85">
        <v>1040466</v>
      </c>
      <c r="L588" s="60">
        <v>2274859000000</v>
      </c>
      <c r="M588" s="60">
        <v>133581859984.8895</v>
      </c>
      <c r="N588" s="60">
        <v>639471042.04499996</v>
      </c>
      <c r="O588" s="60">
        <v>936129233.45099998</v>
      </c>
      <c r="P588" s="60">
        <v>-0.75578000000000001</v>
      </c>
      <c r="Q588" s="60">
        <v>2887837132.8495002</v>
      </c>
      <c r="R588" s="85" t="s">
        <v>544</v>
      </c>
      <c r="S588" s="85" t="s">
        <v>544</v>
      </c>
      <c r="T588" s="60">
        <v>14704839199.0695</v>
      </c>
      <c r="U588" s="60">
        <v>10098357579.666</v>
      </c>
      <c r="V588" s="60" t="s">
        <v>544</v>
      </c>
      <c r="W588" s="60" t="s">
        <v>1806</v>
      </c>
      <c r="X588" s="60">
        <v>7485862936.8210001</v>
      </c>
      <c r="Y588" s="60">
        <v>60058309919.887497</v>
      </c>
      <c r="Z588" s="60">
        <v>21.485669999999999</v>
      </c>
      <c r="AA588" s="60">
        <v>1510948520.0055001</v>
      </c>
      <c r="AB588" s="60" t="s">
        <v>544</v>
      </c>
      <c r="AC588" s="60">
        <v>133581859984.8895</v>
      </c>
      <c r="AD588" s="60">
        <v>11.5</v>
      </c>
      <c r="AE588" s="60">
        <v>10574701849.002001</v>
      </c>
      <c r="AF588" s="60">
        <v>18.904730000000001</v>
      </c>
      <c r="AG588" s="60" t="s">
        <v>1807</v>
      </c>
      <c r="AH588" s="60">
        <v>209163990.06099999</v>
      </c>
      <c r="AI588" s="60" t="s">
        <v>544</v>
      </c>
      <c r="AJ588" s="60">
        <v>14992336923.7575</v>
      </c>
      <c r="AK588" s="60">
        <v>6.5787100000000001</v>
      </c>
      <c r="AL588" s="60">
        <v>89118598722.051498</v>
      </c>
      <c r="AM588" s="60">
        <v>4088151877.6100001</v>
      </c>
      <c r="AN588" s="60">
        <v>14563674058.1075</v>
      </c>
      <c r="AO588" s="60">
        <v>5885599866.3149996</v>
      </c>
      <c r="AP588" s="60">
        <v>14633551977.3025</v>
      </c>
      <c r="AQ588" s="60">
        <v>133581859984.8895</v>
      </c>
      <c r="AR588" s="60">
        <v>1.0373399999999999</v>
      </c>
      <c r="AS588" s="60">
        <v>14824042708.2845</v>
      </c>
      <c r="AT588" s="60">
        <v>25569798656.963001</v>
      </c>
      <c r="AU588" s="85">
        <v>1040466</v>
      </c>
      <c r="AV588" s="60" t="s">
        <v>544</v>
      </c>
      <c r="AW588" s="60">
        <v>27549340282.158501</v>
      </c>
      <c r="AX588" s="60">
        <v>286616910.58050001</v>
      </c>
      <c r="AY588" s="60">
        <v>25566921330.878502</v>
      </c>
      <c r="AZ588" s="60">
        <v>52634632459.056</v>
      </c>
      <c r="BA588" s="60">
        <v>10508405907.1775</v>
      </c>
      <c r="BB588" s="60" t="s">
        <v>1808</v>
      </c>
      <c r="BC588" s="60" t="s">
        <v>544</v>
      </c>
      <c r="BD588" s="60">
        <v>1166021715.5085001</v>
      </c>
      <c r="BE588" s="60" t="s">
        <v>544</v>
      </c>
      <c r="BF588" s="60">
        <v>2731933035.822</v>
      </c>
      <c r="BG588" s="60">
        <v>995554825.23699999</v>
      </c>
      <c r="BH588" s="60">
        <v>61645243336.900002</v>
      </c>
      <c r="BI588" s="60">
        <v>3288607551.7620001</v>
      </c>
      <c r="BJ588" s="60" t="s">
        <v>544</v>
      </c>
      <c r="BK588" s="60">
        <v>2852780731.3709998</v>
      </c>
      <c r="BL588" s="85" t="s">
        <v>544</v>
      </c>
      <c r="BM588" s="60" t="s">
        <v>544</v>
      </c>
      <c r="BN588" s="60">
        <v>387734370.12150002</v>
      </c>
      <c r="BO588" s="60">
        <v>119538688343.37399</v>
      </c>
      <c r="BP588" s="60">
        <v>60479221621.391502</v>
      </c>
      <c r="BQ588" s="60" t="s">
        <v>544</v>
      </c>
      <c r="BR588" s="60">
        <v>2204090501.6675</v>
      </c>
      <c r="BS588" s="60">
        <v>3258483709.2855</v>
      </c>
      <c r="BT588" s="60" t="s">
        <v>544</v>
      </c>
      <c r="BU588" s="60">
        <v>7939834527.8264999</v>
      </c>
      <c r="BV588" s="60">
        <v>697722215.02100003</v>
      </c>
      <c r="BW588" s="60">
        <v>10508405907.1775</v>
      </c>
      <c r="BX588" s="60" t="s">
        <v>544</v>
      </c>
      <c r="BY588" s="60" t="s">
        <v>544</v>
      </c>
      <c r="BZ588" s="60" t="s">
        <v>544</v>
      </c>
      <c r="CA588" s="60">
        <v>-11274420.575999999</v>
      </c>
      <c r="CB588" s="60" t="s">
        <v>1811</v>
      </c>
      <c r="CC588" s="60">
        <v>2436566705.1069999</v>
      </c>
      <c r="CD588" s="60">
        <v>2023171283.987</v>
      </c>
      <c r="CE588" s="60">
        <v>4167660031.0469999</v>
      </c>
      <c r="CF588" s="60">
        <v>14633551977.3025</v>
      </c>
      <c r="CG588" s="60">
        <v>14109702467.101999</v>
      </c>
      <c r="CH588" s="60">
        <v>1039125763.0880001</v>
      </c>
      <c r="CI588" s="60" t="s">
        <v>1215</v>
      </c>
      <c r="CJ588" s="60" t="s">
        <v>544</v>
      </c>
      <c r="CK588" s="60">
        <v>22049536994.928501</v>
      </c>
      <c r="CL588" s="60">
        <v>160.54</v>
      </c>
      <c r="CM588" s="85">
        <v>1040466</v>
      </c>
      <c r="CN588" s="60" t="s">
        <v>544</v>
      </c>
      <c r="CO588" s="60">
        <v>3288607551.7620001</v>
      </c>
      <c r="CP588" s="60">
        <v>7873597306.9425001</v>
      </c>
      <c r="CQ588" s="60">
        <v>60058309919.887497</v>
      </c>
      <c r="CR588" s="60" t="s">
        <v>544</v>
      </c>
      <c r="CS588" s="60" t="s">
        <v>544</v>
      </c>
      <c r="CT588" s="60">
        <v>1345061863.0929999</v>
      </c>
      <c r="CU588" s="60">
        <v>1507718868.2780001</v>
      </c>
      <c r="CV588" s="60">
        <v>4167660031.0469999</v>
      </c>
      <c r="CW588" s="60">
        <v>2852780731.3709998</v>
      </c>
      <c r="CX588" s="60">
        <v>7485862936.8210001</v>
      </c>
      <c r="CY588" s="60">
        <v>14.7</v>
      </c>
      <c r="CZ588" s="60">
        <f t="shared" si="18"/>
        <v>17.029699992628696</v>
      </c>
      <c r="DA588" s="60" t="str">
        <f t="shared" si="19"/>
        <v>Y</v>
      </c>
    </row>
    <row r="589" spans="1:105">
      <c r="A589" s="13" t="s">
        <v>1216</v>
      </c>
      <c r="B589" s="13">
        <v>113198</v>
      </c>
      <c r="C589" s="13">
        <v>2022</v>
      </c>
      <c r="D589" s="13" t="s">
        <v>1</v>
      </c>
      <c r="E589" s="13" t="s">
        <v>13</v>
      </c>
      <c r="F589" s="84" t="s">
        <v>1812</v>
      </c>
      <c r="G589" s="60" t="s">
        <v>1871</v>
      </c>
      <c r="H589" s="60" t="s">
        <v>1899</v>
      </c>
      <c r="I589" s="60" t="s">
        <v>1873</v>
      </c>
      <c r="J589" s="60" t="s">
        <v>1216</v>
      </c>
      <c r="K589" s="85">
        <v>113198</v>
      </c>
      <c r="L589" s="60">
        <v>14766998600000</v>
      </c>
      <c r="M589" s="60">
        <v>17032096701.6551</v>
      </c>
      <c r="N589" s="60" t="s">
        <v>544</v>
      </c>
      <c r="O589" s="60">
        <v>78641651.162499994</v>
      </c>
      <c r="P589" s="60">
        <v>-7.0000000000000007E-2</v>
      </c>
      <c r="Q589" s="60" t="s">
        <v>544</v>
      </c>
      <c r="R589" s="85">
        <v>3454</v>
      </c>
      <c r="S589" s="85" t="s">
        <v>544</v>
      </c>
      <c r="T589" s="60">
        <v>5903109708.0228004</v>
      </c>
      <c r="U589" s="60" t="s">
        <v>544</v>
      </c>
      <c r="V589" s="60" t="s">
        <v>544</v>
      </c>
      <c r="W589" s="60" t="s">
        <v>1875</v>
      </c>
      <c r="X589" s="60">
        <v>527898970.48799998</v>
      </c>
      <c r="Y589" s="60">
        <v>3584116455.0391002</v>
      </c>
      <c r="Z589" s="60">
        <v>16.899999999999999</v>
      </c>
      <c r="AA589" s="60">
        <v>72104241.176899999</v>
      </c>
      <c r="AB589" s="60" t="s">
        <v>544</v>
      </c>
      <c r="AC589" s="60">
        <v>17032096701.6551</v>
      </c>
      <c r="AD589" s="60" t="s">
        <v>544</v>
      </c>
      <c r="AE589" s="60">
        <v>497658489.73110002</v>
      </c>
      <c r="AF589" s="60">
        <v>3.72</v>
      </c>
      <c r="AG589" s="60" t="s">
        <v>1876</v>
      </c>
      <c r="AH589" s="60">
        <v>565942590.53869998</v>
      </c>
      <c r="AI589" s="60" t="s">
        <v>544</v>
      </c>
      <c r="AJ589" s="60">
        <v>1154877533.4237001</v>
      </c>
      <c r="AK589" s="60">
        <v>3.77</v>
      </c>
      <c r="AL589" s="60">
        <v>3664723135.3815999</v>
      </c>
      <c r="AM589" s="60">
        <v>436857001.3585</v>
      </c>
      <c r="AN589" s="60">
        <v>728697109.87279999</v>
      </c>
      <c r="AO589" s="60">
        <v>618940247.58410001</v>
      </c>
      <c r="AP589" s="60">
        <v>1092063496.2360001</v>
      </c>
      <c r="AQ589" s="60">
        <v>17032096701.6551</v>
      </c>
      <c r="AR589" s="60" t="s">
        <v>544</v>
      </c>
      <c r="AS589" s="60">
        <v>1165274645.0281999</v>
      </c>
      <c r="AT589" s="60">
        <v>5903109708.0228004</v>
      </c>
      <c r="AU589" s="85">
        <v>113198</v>
      </c>
      <c r="AV589" s="60" t="s">
        <v>544</v>
      </c>
      <c r="AW589" s="60">
        <v>8502439.1655999999</v>
      </c>
      <c r="AX589" s="60" t="s">
        <v>544</v>
      </c>
      <c r="AY589" s="60">
        <v>1652536023.1547999</v>
      </c>
      <c r="AZ589" s="60">
        <v>2214131143.7818999</v>
      </c>
      <c r="BA589" s="60" t="s">
        <v>544</v>
      </c>
      <c r="BB589" s="60" t="s">
        <v>1808</v>
      </c>
      <c r="BC589" s="60" t="s">
        <v>544</v>
      </c>
      <c r="BD589" s="60">
        <v>195673977.18599999</v>
      </c>
      <c r="BE589" s="60" t="s">
        <v>544</v>
      </c>
      <c r="BF589" s="60" t="s">
        <v>544</v>
      </c>
      <c r="BG589" s="60">
        <v>62923032.467100002</v>
      </c>
      <c r="BH589" s="60">
        <v>7555645731.1774998</v>
      </c>
      <c r="BI589" s="60">
        <v>163402839.40349999</v>
      </c>
      <c r="BJ589" s="60" t="s">
        <v>544</v>
      </c>
      <c r="BK589" s="60">
        <v>352754975.04530001</v>
      </c>
      <c r="BL589" s="85" t="s">
        <v>544</v>
      </c>
      <c r="BM589" s="60" t="s">
        <v>544</v>
      </c>
      <c r="BN589" s="60">
        <v>87557234.339599997</v>
      </c>
      <c r="BO589" s="60">
        <v>14900648800.1315</v>
      </c>
      <c r="BP589" s="60">
        <v>7359971753.9916</v>
      </c>
      <c r="BQ589" s="60" t="s">
        <v>544</v>
      </c>
      <c r="BR589" s="60" t="s">
        <v>544</v>
      </c>
      <c r="BS589" s="60">
        <v>1055011329.5417</v>
      </c>
      <c r="BT589" s="60" t="s">
        <v>544</v>
      </c>
      <c r="BU589" s="60">
        <v>987395041.08089995</v>
      </c>
      <c r="BV589" s="60" t="s">
        <v>544</v>
      </c>
      <c r="BW589" s="60" t="s">
        <v>544</v>
      </c>
      <c r="BX589" s="60" t="s">
        <v>544</v>
      </c>
      <c r="BY589" s="60" t="s">
        <v>544</v>
      </c>
      <c r="BZ589" s="60">
        <v>9269558.3225999996</v>
      </c>
      <c r="CA589" s="60">
        <v>619023.98360000004</v>
      </c>
      <c r="CB589" s="60" t="s">
        <v>544</v>
      </c>
      <c r="CC589" s="60">
        <v>169174975.65490001</v>
      </c>
      <c r="CD589" s="60">
        <v>60064588.012699999</v>
      </c>
      <c r="CE589" s="60">
        <v>170520058.1399</v>
      </c>
      <c r="CF589" s="60">
        <v>1092063496.2360001</v>
      </c>
      <c r="CG589" s="60">
        <v>269201039.27999997</v>
      </c>
      <c r="CH589" s="60" t="s">
        <v>544</v>
      </c>
      <c r="CI589" s="60" t="s">
        <v>1216</v>
      </c>
      <c r="CJ589" s="60" t="s">
        <v>544</v>
      </c>
      <c r="CK589" s="60">
        <v>1256596080.3608999</v>
      </c>
      <c r="CL589" s="60" t="s">
        <v>544</v>
      </c>
      <c r="CM589" s="85">
        <v>113198</v>
      </c>
      <c r="CN589" s="60" t="s">
        <v>544</v>
      </c>
      <c r="CO589" s="60">
        <v>163402839.40349999</v>
      </c>
      <c r="CP589" s="60">
        <v>615456204.8276</v>
      </c>
      <c r="CQ589" s="60">
        <v>3584116455.0391002</v>
      </c>
      <c r="CR589" s="60" t="s">
        <v>544</v>
      </c>
      <c r="CS589" s="60" t="s">
        <v>544</v>
      </c>
      <c r="CT589" s="60">
        <v>162792696.5167</v>
      </c>
      <c r="CU589" s="60">
        <v>189962278.52860001</v>
      </c>
      <c r="CV589" s="60">
        <v>170520058.1399</v>
      </c>
      <c r="CW589" s="60">
        <v>352754975.04530001</v>
      </c>
      <c r="CX589" s="60">
        <v>527898970.48799998</v>
      </c>
      <c r="CY589" s="60" t="s">
        <v>544</v>
      </c>
      <c r="CZ589" s="60">
        <f t="shared" si="18"/>
        <v>867.01002575713483</v>
      </c>
      <c r="DA589" s="60" t="str">
        <f t="shared" si="19"/>
        <v>Y</v>
      </c>
    </row>
    <row r="590" spans="1:105">
      <c r="A590" s="13" t="s">
        <v>1216</v>
      </c>
      <c r="B590" s="13">
        <v>113198</v>
      </c>
      <c r="C590" s="13">
        <v>2023</v>
      </c>
      <c r="D590" s="13" t="s">
        <v>1</v>
      </c>
      <c r="E590" s="13" t="s">
        <v>13</v>
      </c>
      <c r="F590" s="84" t="s">
        <v>1804</v>
      </c>
      <c r="G590" s="60" t="s">
        <v>1871</v>
      </c>
      <c r="H590" s="60" t="s">
        <v>1899</v>
      </c>
      <c r="I590" s="60" t="s">
        <v>1873</v>
      </c>
      <c r="J590" s="60" t="s">
        <v>1216</v>
      </c>
      <c r="K590" s="85">
        <v>113198</v>
      </c>
      <c r="L590" s="60">
        <v>15771136100000</v>
      </c>
      <c r="M590" s="60">
        <v>18066483019.1301</v>
      </c>
      <c r="N590" s="60" t="s">
        <v>544</v>
      </c>
      <c r="O590" s="60">
        <v>82885962.717299998</v>
      </c>
      <c r="P590" s="60">
        <v>-0.25</v>
      </c>
      <c r="Q590" s="60" t="s">
        <v>544</v>
      </c>
      <c r="R590" s="85">
        <v>3534</v>
      </c>
      <c r="S590" s="85" t="s">
        <v>544</v>
      </c>
      <c r="T590" s="60">
        <v>5683653106.2909002</v>
      </c>
      <c r="U590" s="60" t="s">
        <v>544</v>
      </c>
      <c r="V590" s="60" t="s">
        <v>544</v>
      </c>
      <c r="W590" s="60" t="s">
        <v>1875</v>
      </c>
      <c r="X590" s="60">
        <v>606288456.88950002</v>
      </c>
      <c r="Y590" s="60">
        <v>4255713224.4168</v>
      </c>
      <c r="Z590" s="60">
        <v>19.77</v>
      </c>
      <c r="AA590" s="60">
        <v>53997366.116999999</v>
      </c>
      <c r="AB590" s="60" t="s">
        <v>544</v>
      </c>
      <c r="AC590" s="60">
        <v>18066483019.1301</v>
      </c>
      <c r="AD590" s="60" t="s">
        <v>544</v>
      </c>
      <c r="AE590" s="60">
        <v>516740829.59490001</v>
      </c>
      <c r="AF590" s="60">
        <v>3.3</v>
      </c>
      <c r="AG590" s="60" t="s">
        <v>1876</v>
      </c>
      <c r="AH590" s="60">
        <v>614604969.99539995</v>
      </c>
      <c r="AI590" s="60" t="s">
        <v>544</v>
      </c>
      <c r="AJ590" s="60">
        <v>1291398382.4742</v>
      </c>
      <c r="AK590" s="60">
        <v>3.95</v>
      </c>
      <c r="AL590" s="60">
        <v>4329120637.2377996</v>
      </c>
      <c r="AM590" s="60">
        <v>447557140.995</v>
      </c>
      <c r="AN590" s="60">
        <v>626255007.41129994</v>
      </c>
      <c r="AO590" s="60">
        <v>572508514.77330005</v>
      </c>
      <c r="AP590" s="60">
        <v>1226592607.914</v>
      </c>
      <c r="AQ590" s="60">
        <v>18066483019.1301</v>
      </c>
      <c r="AR590" s="60" t="s">
        <v>544</v>
      </c>
      <c r="AS590" s="60">
        <v>1281944461.7093999</v>
      </c>
      <c r="AT590" s="60">
        <v>5683653106.2909002</v>
      </c>
      <c r="AU590" s="85">
        <v>113198</v>
      </c>
      <c r="AV590" s="60" t="s">
        <v>544</v>
      </c>
      <c r="AW590" s="60">
        <v>19410046.704</v>
      </c>
      <c r="AX590" s="60" t="s">
        <v>544</v>
      </c>
      <c r="AY590" s="60">
        <v>1808139212.0690999</v>
      </c>
      <c r="AZ590" s="60">
        <v>2934670188.2823</v>
      </c>
      <c r="BA590" s="60" t="s">
        <v>544</v>
      </c>
      <c r="BB590" s="60" t="s">
        <v>1808</v>
      </c>
      <c r="BC590" s="60" t="s">
        <v>544</v>
      </c>
      <c r="BD590" s="60">
        <v>225036259.9614</v>
      </c>
      <c r="BE590" s="60" t="s">
        <v>544</v>
      </c>
      <c r="BF590" s="60" t="s">
        <v>544</v>
      </c>
      <c r="BG590" s="60">
        <v>66191993.724299997</v>
      </c>
      <c r="BH590" s="60">
        <v>7491792318.3599997</v>
      </c>
      <c r="BI590" s="60">
        <v>242530389.34290001</v>
      </c>
      <c r="BJ590" s="60" t="s">
        <v>544</v>
      </c>
      <c r="BK590" s="60">
        <v>396963635.40539998</v>
      </c>
      <c r="BL590" s="85" t="s">
        <v>544</v>
      </c>
      <c r="BM590" s="60" t="s">
        <v>544</v>
      </c>
      <c r="BN590" s="60">
        <v>142370241.11610001</v>
      </c>
      <c r="BO590" s="60">
        <v>15880641641.6919</v>
      </c>
      <c r="BP590" s="60">
        <v>7266756058.3985996</v>
      </c>
      <c r="BQ590" s="60" t="s">
        <v>544</v>
      </c>
      <c r="BR590" s="60" t="s">
        <v>544</v>
      </c>
      <c r="BS590" s="60">
        <v>1139284398.7203</v>
      </c>
      <c r="BT590" s="60" t="s">
        <v>544</v>
      </c>
      <c r="BU590" s="60">
        <v>811505024.68529999</v>
      </c>
      <c r="BV590" s="60" t="s">
        <v>544</v>
      </c>
      <c r="BW590" s="60" t="s">
        <v>544</v>
      </c>
      <c r="BX590" s="60" t="s">
        <v>544</v>
      </c>
      <c r="BY590" s="60" t="s">
        <v>544</v>
      </c>
      <c r="BZ590" s="60">
        <v>60157856.506800003</v>
      </c>
      <c r="CA590" s="60">
        <v>-11285984.486099999</v>
      </c>
      <c r="CB590" s="60" t="s">
        <v>544</v>
      </c>
      <c r="CC590" s="60">
        <v>275587609.64219999</v>
      </c>
      <c r="CD590" s="60">
        <v>65616244.817699999</v>
      </c>
      <c r="CE590" s="60">
        <v>267572946.5898</v>
      </c>
      <c r="CF590" s="60">
        <v>1226592607.914</v>
      </c>
      <c r="CG590" s="60">
        <v>421038439.61549997</v>
      </c>
      <c r="CH590" s="60" t="s">
        <v>544</v>
      </c>
      <c r="CI590" s="60" t="s">
        <v>1216</v>
      </c>
      <c r="CJ590" s="60" t="s">
        <v>544</v>
      </c>
      <c r="CK590" s="60">
        <v>1232543464.3008001</v>
      </c>
      <c r="CL590" s="60" t="s">
        <v>544</v>
      </c>
      <c r="CM590" s="85">
        <v>113198</v>
      </c>
      <c r="CN590" s="60" t="s">
        <v>544</v>
      </c>
      <c r="CO590" s="60">
        <v>242530389.34290001</v>
      </c>
      <c r="CP590" s="60">
        <v>748658698.00559998</v>
      </c>
      <c r="CQ590" s="60">
        <v>4255713224.4168</v>
      </c>
      <c r="CR590" s="60" t="s">
        <v>544</v>
      </c>
      <c r="CS590" s="60" t="s">
        <v>544</v>
      </c>
      <c r="CT590" s="60">
        <v>177637439.1126</v>
      </c>
      <c r="CU590" s="60">
        <v>219326196.29280001</v>
      </c>
      <c r="CV590" s="60">
        <v>267572946.5898</v>
      </c>
      <c r="CW590" s="60">
        <v>396963635.40539998</v>
      </c>
      <c r="CX590" s="60">
        <v>606288456.88950002</v>
      </c>
      <c r="CY590" s="60" t="s">
        <v>544</v>
      </c>
      <c r="CZ590" s="60">
        <f t="shared" si="18"/>
        <v>872.94998607644766</v>
      </c>
      <c r="DA590" s="60" t="str">
        <f t="shared" si="19"/>
        <v>Y</v>
      </c>
    </row>
    <row r="591" spans="1:105">
      <c r="A591" s="13" t="s">
        <v>1218</v>
      </c>
      <c r="B591" s="13">
        <v>1193511</v>
      </c>
      <c r="C591" s="13">
        <v>2022</v>
      </c>
      <c r="D591" s="13" t="s">
        <v>1</v>
      </c>
      <c r="E591" s="13" t="s">
        <v>507</v>
      </c>
      <c r="F591" s="84" t="s">
        <v>1812</v>
      </c>
      <c r="G591" s="60" t="s">
        <v>2531</v>
      </c>
      <c r="H591" s="60" t="s">
        <v>545</v>
      </c>
      <c r="I591" s="60" t="s">
        <v>2057</v>
      </c>
      <c r="J591" s="60" t="s">
        <v>1220</v>
      </c>
      <c r="K591" s="85">
        <v>1554735</v>
      </c>
      <c r="L591" s="60">
        <v>383836198000</v>
      </c>
      <c r="M591" s="60">
        <v>855726684.45480001</v>
      </c>
      <c r="N591" s="60" t="s">
        <v>544</v>
      </c>
      <c r="O591" s="60">
        <v>1343078.8315999999</v>
      </c>
      <c r="P591" s="60">
        <v>-1.08</v>
      </c>
      <c r="Q591" s="60" t="s">
        <v>544</v>
      </c>
      <c r="R591" s="85" t="s">
        <v>544</v>
      </c>
      <c r="S591" s="85" t="s">
        <v>544</v>
      </c>
      <c r="T591" s="60" t="s">
        <v>544</v>
      </c>
      <c r="U591" s="60" t="s">
        <v>544</v>
      </c>
      <c r="V591" s="60" t="s">
        <v>544</v>
      </c>
      <c r="W591" s="60" t="s">
        <v>2533</v>
      </c>
      <c r="X591" s="60" t="s">
        <v>544</v>
      </c>
      <c r="Y591" s="60">
        <v>675413244.86039996</v>
      </c>
      <c r="Z591" s="60">
        <v>7.85</v>
      </c>
      <c r="AA591" s="60" t="s">
        <v>544</v>
      </c>
      <c r="AB591" s="60" t="s">
        <v>544</v>
      </c>
      <c r="AC591" s="60">
        <v>855726684.45480001</v>
      </c>
      <c r="AD591" s="60" t="s">
        <v>544</v>
      </c>
      <c r="AE591" s="60" t="s">
        <v>544</v>
      </c>
      <c r="AF591" s="60">
        <v>26.95</v>
      </c>
      <c r="AG591" s="60" t="s">
        <v>2534</v>
      </c>
      <c r="AH591" s="60" t="s">
        <v>544</v>
      </c>
      <c r="AI591" s="60" t="s">
        <v>544</v>
      </c>
      <c r="AJ591" s="60" t="s">
        <v>544</v>
      </c>
      <c r="AK591" s="60" t="s">
        <v>544</v>
      </c>
      <c r="AL591" s="60">
        <v>675413244.86039996</v>
      </c>
      <c r="AM591" s="60">
        <v>19424833.671399999</v>
      </c>
      <c r="AN591" s="60" t="s">
        <v>544</v>
      </c>
      <c r="AO591" s="60">
        <v>213461392.43020001</v>
      </c>
      <c r="AP591" s="60">
        <v>160235673.12889999</v>
      </c>
      <c r="AQ591" s="60">
        <v>855726684.45480001</v>
      </c>
      <c r="AR591" s="60" t="s">
        <v>544</v>
      </c>
      <c r="AS591" s="60">
        <v>160235673.12889999</v>
      </c>
      <c r="AT591" s="60" t="s">
        <v>544</v>
      </c>
      <c r="AU591" s="85">
        <v>1193511</v>
      </c>
      <c r="AV591" s="60" t="s">
        <v>544</v>
      </c>
      <c r="AW591" s="60" t="s">
        <v>544</v>
      </c>
      <c r="AX591" s="60" t="s">
        <v>544</v>
      </c>
      <c r="AY591" s="60" t="s">
        <v>544</v>
      </c>
      <c r="AZ591" s="60">
        <v>292221097.21439999</v>
      </c>
      <c r="BA591" s="60">
        <v>243102418.44440001</v>
      </c>
      <c r="BB591" s="60" t="s">
        <v>1808</v>
      </c>
      <c r="BC591" s="60" t="s">
        <v>544</v>
      </c>
      <c r="BD591" s="60" t="s">
        <v>544</v>
      </c>
      <c r="BE591" s="60" t="s">
        <v>544</v>
      </c>
      <c r="BF591" s="60" t="s">
        <v>544</v>
      </c>
      <c r="BG591" s="60" t="s">
        <v>544</v>
      </c>
      <c r="BH591" s="60">
        <v>243102418.44440001</v>
      </c>
      <c r="BI591" s="60">
        <v>13732832.686000001</v>
      </c>
      <c r="BJ591" s="60" t="s">
        <v>544</v>
      </c>
      <c r="BK591" s="60">
        <v>26122608.834399998</v>
      </c>
      <c r="BL591" s="85" t="s">
        <v>2535</v>
      </c>
      <c r="BM591" s="60" t="s">
        <v>2536</v>
      </c>
      <c r="BN591" s="60">
        <v>50282566.873000003</v>
      </c>
      <c r="BO591" s="60">
        <v>535323515.65880001</v>
      </c>
      <c r="BP591" s="60">
        <v>243102418.44440001</v>
      </c>
      <c r="BQ591" s="60" t="s">
        <v>544</v>
      </c>
      <c r="BR591" s="60" t="s">
        <v>544</v>
      </c>
      <c r="BS591" s="60">
        <v>72569732.549999997</v>
      </c>
      <c r="BT591" s="60" t="s">
        <v>544</v>
      </c>
      <c r="BU591" s="60" t="s">
        <v>544</v>
      </c>
      <c r="BV591" s="60" t="s">
        <v>544</v>
      </c>
      <c r="BW591" s="60">
        <v>243102418.44440001</v>
      </c>
      <c r="BX591" s="60" t="s">
        <v>544</v>
      </c>
      <c r="BY591" s="60" t="s">
        <v>544</v>
      </c>
      <c r="BZ591" s="60" t="s">
        <v>544</v>
      </c>
      <c r="CA591" s="60" t="s">
        <v>544</v>
      </c>
      <c r="CB591" s="60" t="s">
        <v>1833</v>
      </c>
      <c r="CC591" s="60" t="s">
        <v>544</v>
      </c>
      <c r="CD591" s="60">
        <v>16067123.216</v>
      </c>
      <c r="CE591" s="60">
        <v>22816879.206999999</v>
      </c>
      <c r="CF591" s="60">
        <v>160235673.12889999</v>
      </c>
      <c r="CG591" s="60" t="s">
        <v>544</v>
      </c>
      <c r="CH591" s="60" t="s">
        <v>544</v>
      </c>
      <c r="CI591" s="60" t="s">
        <v>1220</v>
      </c>
      <c r="CJ591" s="60" t="s">
        <v>544</v>
      </c>
      <c r="CK591" s="60" t="s">
        <v>544</v>
      </c>
      <c r="CL591" s="60" t="s">
        <v>544</v>
      </c>
      <c r="CM591" s="85">
        <v>1554735</v>
      </c>
      <c r="CN591" s="60" t="s">
        <v>544</v>
      </c>
      <c r="CO591" s="60">
        <v>13732832.686000001</v>
      </c>
      <c r="CP591" s="60">
        <v>50282566.873000003</v>
      </c>
      <c r="CQ591" s="60">
        <v>675413244.86039996</v>
      </c>
      <c r="CR591" s="60" t="s">
        <v>544</v>
      </c>
      <c r="CS591" s="60" t="s">
        <v>544</v>
      </c>
      <c r="CT591" s="60" t="s">
        <v>544</v>
      </c>
      <c r="CU591" s="60">
        <v>26122608.834399998</v>
      </c>
      <c r="CV591" s="60">
        <v>22816879.206999999</v>
      </c>
      <c r="CW591" s="60">
        <v>26122608.834399998</v>
      </c>
      <c r="CX591" s="60" t="s">
        <v>544</v>
      </c>
      <c r="CY591" s="60" t="s">
        <v>544</v>
      </c>
      <c r="CZ591" s="60">
        <f t="shared" si="18"/>
        <v>448.5499926235787</v>
      </c>
      <c r="DA591" s="60" t="str">
        <f t="shared" si="19"/>
        <v>N: parent data from row 595</v>
      </c>
    </row>
    <row r="592" spans="1:105">
      <c r="A592" s="13" t="s">
        <v>1218</v>
      </c>
      <c r="B592" s="13">
        <v>1193511</v>
      </c>
      <c r="C592" s="13">
        <v>2023</v>
      </c>
      <c r="D592" s="13" t="s">
        <v>1</v>
      </c>
      <c r="E592" s="13" t="s">
        <v>507</v>
      </c>
      <c r="F592" s="84" t="s">
        <v>1804</v>
      </c>
      <c r="G592" s="60" t="s">
        <v>2531</v>
      </c>
      <c r="H592" s="60" t="s">
        <v>1814</v>
      </c>
      <c r="I592" s="60" t="s">
        <v>2532</v>
      </c>
      <c r="J592" s="60" t="s">
        <v>1220</v>
      </c>
      <c r="K592" s="85">
        <v>1554735</v>
      </c>
      <c r="L592" s="60">
        <v>11224400000</v>
      </c>
      <c r="M592" s="60">
        <v>944814815.09449995</v>
      </c>
      <c r="N592" s="60">
        <v>6111111.1129000001</v>
      </c>
      <c r="O592" s="60">
        <v>1910774.4113</v>
      </c>
      <c r="P592" s="60">
        <v>-5.28</v>
      </c>
      <c r="Q592" s="60">
        <v>24747474.754799999</v>
      </c>
      <c r="R592" s="85">
        <v>585</v>
      </c>
      <c r="S592" s="85" t="s">
        <v>544</v>
      </c>
      <c r="T592" s="60">
        <v>121784511.8206</v>
      </c>
      <c r="U592" s="60" t="s">
        <v>544</v>
      </c>
      <c r="V592" s="60" t="s">
        <v>544</v>
      </c>
      <c r="W592" s="60" t="s">
        <v>2533</v>
      </c>
      <c r="X592" s="60">
        <v>87129629.655399993</v>
      </c>
      <c r="Y592" s="60">
        <v>758552188.77670002</v>
      </c>
      <c r="Z592" s="60">
        <v>42.75</v>
      </c>
      <c r="AA592" s="60" t="s">
        <v>544</v>
      </c>
      <c r="AB592" s="60">
        <v>397878787.99659997</v>
      </c>
      <c r="AC592" s="60">
        <v>944814815.09449995</v>
      </c>
      <c r="AD592" s="60" t="s">
        <v>544</v>
      </c>
      <c r="AE592" s="60">
        <v>4696969.6984000001</v>
      </c>
      <c r="AF592" s="60">
        <v>13.77</v>
      </c>
      <c r="AG592" s="60" t="s">
        <v>2534</v>
      </c>
      <c r="AH592" s="60" t="s">
        <v>544</v>
      </c>
      <c r="AI592" s="60">
        <v>166464646.51390001</v>
      </c>
      <c r="AJ592" s="60" t="s">
        <v>544</v>
      </c>
      <c r="AK592" s="60">
        <v>16.54</v>
      </c>
      <c r="AL592" s="60">
        <v>758552188.77670002</v>
      </c>
      <c r="AM592" s="60">
        <v>12129629.633199999</v>
      </c>
      <c r="AN592" s="60">
        <v>26026936.034600001</v>
      </c>
      <c r="AO592" s="60">
        <v>179031986.58500001</v>
      </c>
      <c r="AP592" s="60">
        <v>173619528.67089999</v>
      </c>
      <c r="AQ592" s="60">
        <v>944814815.09449995</v>
      </c>
      <c r="AR592" s="60">
        <v>3.97</v>
      </c>
      <c r="AS592" s="60">
        <v>173619528.67089999</v>
      </c>
      <c r="AT592" s="60">
        <v>149410774.45500001</v>
      </c>
      <c r="AU592" s="85">
        <v>1193511</v>
      </c>
      <c r="AV592" s="60" t="s">
        <v>544</v>
      </c>
      <c r="AW592" s="60" t="s">
        <v>544</v>
      </c>
      <c r="AX592" s="60" t="s">
        <v>544</v>
      </c>
      <c r="AY592" s="60">
        <v>4696969.6984000001</v>
      </c>
      <c r="AZ592" s="60">
        <v>482643097.78600001</v>
      </c>
      <c r="BA592" s="60">
        <v>-8417.5084000000006</v>
      </c>
      <c r="BB592" s="60" t="s">
        <v>1808</v>
      </c>
      <c r="BC592" s="60" t="s">
        <v>544</v>
      </c>
      <c r="BD592" s="60">
        <v>3392255.8933000001</v>
      </c>
      <c r="BE592" s="60" t="s">
        <v>544</v>
      </c>
      <c r="BF592" s="60" t="s">
        <v>544</v>
      </c>
      <c r="BG592" s="60">
        <v>16430976.435799999</v>
      </c>
      <c r="BH592" s="60">
        <v>154099326.64489999</v>
      </c>
      <c r="BI592" s="60">
        <v>61195286.213399999</v>
      </c>
      <c r="BJ592" s="60" t="s">
        <v>544</v>
      </c>
      <c r="BK592" s="60">
        <v>24629629.6369</v>
      </c>
      <c r="BL592" s="85" t="s">
        <v>2535</v>
      </c>
      <c r="BM592" s="60" t="s">
        <v>2536</v>
      </c>
      <c r="BN592" s="60">
        <v>41313131.325400002</v>
      </c>
      <c r="BO592" s="60">
        <v>714814815.02639997</v>
      </c>
      <c r="BP592" s="60">
        <v>150707070.75170001</v>
      </c>
      <c r="BQ592" s="60">
        <v>81464646.488800004</v>
      </c>
      <c r="BR592" s="60">
        <v>2870370.3711999999</v>
      </c>
      <c r="BS592" s="60">
        <v>23367003.3739</v>
      </c>
      <c r="BT592" s="60" t="s">
        <v>544</v>
      </c>
      <c r="BU592" s="60">
        <v>33215488.225299999</v>
      </c>
      <c r="BV592" s="60" t="s">
        <v>544</v>
      </c>
      <c r="BW592" s="60" t="s">
        <v>544</v>
      </c>
      <c r="BX592" s="60" t="s">
        <v>544</v>
      </c>
      <c r="BY592" s="60" t="s">
        <v>544</v>
      </c>
      <c r="BZ592" s="60">
        <v>134680.1347</v>
      </c>
      <c r="CA592" s="60" t="s">
        <v>544</v>
      </c>
      <c r="CB592" s="60" t="s">
        <v>1833</v>
      </c>
      <c r="CC592" s="60">
        <v>25075757.5832</v>
      </c>
      <c r="CD592" s="60">
        <v>12129629.633199999</v>
      </c>
      <c r="CE592" s="60">
        <v>94149831.677699998</v>
      </c>
      <c r="CF592" s="60">
        <v>173619528.67089999</v>
      </c>
      <c r="CG592" s="60">
        <v>79941077.464699998</v>
      </c>
      <c r="CH592" s="60" t="s">
        <v>544</v>
      </c>
      <c r="CI592" s="60" t="s">
        <v>1220</v>
      </c>
      <c r="CJ592" s="60">
        <v>41.84</v>
      </c>
      <c r="CK592" s="60">
        <v>113156565.6901</v>
      </c>
      <c r="CL592" s="60" t="s">
        <v>544</v>
      </c>
      <c r="CM592" s="85">
        <v>1554735</v>
      </c>
      <c r="CN592" s="60" t="s">
        <v>544</v>
      </c>
      <c r="CO592" s="60">
        <v>61195286.213399999</v>
      </c>
      <c r="CP592" s="60">
        <v>128442760.9808</v>
      </c>
      <c r="CQ592" s="60">
        <v>758552188.77670002</v>
      </c>
      <c r="CR592" s="60" t="s">
        <v>544</v>
      </c>
      <c r="CS592" s="60" t="s">
        <v>544</v>
      </c>
      <c r="CT592" s="60">
        <v>7575757.5779999997</v>
      </c>
      <c r="CU592" s="60">
        <v>17053872.058899999</v>
      </c>
      <c r="CV592" s="60">
        <v>94149831.677699998</v>
      </c>
      <c r="CW592" s="60">
        <v>24629629.6369</v>
      </c>
      <c r="CX592" s="60">
        <v>87129629.655399993</v>
      </c>
      <c r="CY592" s="60" t="s">
        <v>544</v>
      </c>
      <c r="CZ592" s="60">
        <f t="shared" si="18"/>
        <v>11.879999996483269</v>
      </c>
      <c r="DA592" s="60" t="str">
        <f t="shared" si="19"/>
        <v>N: parent data from row 595</v>
      </c>
    </row>
    <row r="593" spans="1:105">
      <c r="A593" s="13" t="s">
        <v>1219</v>
      </c>
      <c r="B593" s="13">
        <v>1005063</v>
      </c>
      <c r="C593" s="13">
        <v>2022</v>
      </c>
      <c r="D593" s="13" t="s">
        <v>1</v>
      </c>
      <c r="E593" s="13" t="s">
        <v>507</v>
      </c>
      <c r="F593" s="84" t="s">
        <v>1812</v>
      </c>
      <c r="G593" s="60" t="s">
        <v>2055</v>
      </c>
      <c r="H593" s="60" t="s">
        <v>545</v>
      </c>
      <c r="I593" s="60" t="s">
        <v>2057</v>
      </c>
      <c r="J593" s="60" t="s">
        <v>1220</v>
      </c>
      <c r="K593" s="85">
        <v>1554735</v>
      </c>
      <c r="L593" s="60">
        <v>5208577000000</v>
      </c>
      <c r="M593" s="60">
        <v>11612032294.4</v>
      </c>
      <c r="N593" s="60" t="s">
        <v>544</v>
      </c>
      <c r="O593" s="60">
        <v>19924200.5</v>
      </c>
      <c r="P593" s="60">
        <v>-0.74</v>
      </c>
      <c r="Q593" s="60" t="s">
        <v>544</v>
      </c>
      <c r="R593" s="85" t="s">
        <v>544</v>
      </c>
      <c r="S593" s="85" t="s">
        <v>544</v>
      </c>
      <c r="T593" s="60" t="s">
        <v>544</v>
      </c>
      <c r="U593" s="60" t="s">
        <v>544</v>
      </c>
      <c r="V593" s="60" t="s">
        <v>544</v>
      </c>
      <c r="W593" s="60" t="s">
        <v>2058</v>
      </c>
      <c r="X593" s="60" t="s">
        <v>544</v>
      </c>
      <c r="Y593" s="60">
        <v>7916216828.3999996</v>
      </c>
      <c r="Z593" s="60">
        <v>19.32</v>
      </c>
      <c r="AA593" s="60" t="s">
        <v>544</v>
      </c>
      <c r="AB593" s="60" t="s">
        <v>544</v>
      </c>
      <c r="AC593" s="60">
        <v>11612032294.4</v>
      </c>
      <c r="AD593" s="60" t="s">
        <v>544</v>
      </c>
      <c r="AE593" s="60" t="s">
        <v>544</v>
      </c>
      <c r="AF593" s="60">
        <v>25.95</v>
      </c>
      <c r="AG593" s="60" t="s">
        <v>2059</v>
      </c>
      <c r="AH593" s="60" t="s">
        <v>544</v>
      </c>
      <c r="AI593" s="60" t="s">
        <v>544</v>
      </c>
      <c r="AJ593" s="60" t="s">
        <v>544</v>
      </c>
      <c r="AK593" s="60" t="s">
        <v>544</v>
      </c>
      <c r="AL593" s="60">
        <v>7917286943.3000002</v>
      </c>
      <c r="AM593" s="60">
        <v>1527591152.0999999</v>
      </c>
      <c r="AN593" s="60" t="s">
        <v>544</v>
      </c>
      <c r="AO593" s="60">
        <v>2583633974</v>
      </c>
      <c r="AP593" s="60">
        <v>1774500084.9000001</v>
      </c>
      <c r="AQ593" s="60">
        <v>11612032294.4</v>
      </c>
      <c r="AR593" s="60" t="s">
        <v>544</v>
      </c>
      <c r="AS593" s="60">
        <v>1774500084.9000001</v>
      </c>
      <c r="AT593" s="60" t="s">
        <v>544</v>
      </c>
      <c r="AU593" s="85">
        <v>1005063</v>
      </c>
      <c r="AV593" s="60" t="s">
        <v>544</v>
      </c>
      <c r="AW593" s="60" t="s">
        <v>544</v>
      </c>
      <c r="AX593" s="60" t="s">
        <v>544</v>
      </c>
      <c r="AY593" s="60" t="s">
        <v>544</v>
      </c>
      <c r="AZ593" s="60">
        <v>2229013524.5999999</v>
      </c>
      <c r="BA593" s="60">
        <v>3516201150.1999998</v>
      </c>
      <c r="BB593" s="60" t="s">
        <v>1808</v>
      </c>
      <c r="BC593" s="60" t="s">
        <v>544</v>
      </c>
      <c r="BD593" s="60" t="s">
        <v>544</v>
      </c>
      <c r="BE593" s="60" t="s">
        <v>544</v>
      </c>
      <c r="BF593" s="60" t="s">
        <v>544</v>
      </c>
      <c r="BG593" s="60" t="s">
        <v>544</v>
      </c>
      <c r="BH593" s="60">
        <v>3516201150.1999998</v>
      </c>
      <c r="BI593" s="60">
        <v>323923759.60000002</v>
      </c>
      <c r="BJ593" s="60" t="s">
        <v>544</v>
      </c>
      <c r="BK593" s="60">
        <v>337413894.69999999</v>
      </c>
      <c r="BL593" s="85" t="s">
        <v>2537</v>
      </c>
      <c r="BM593" s="60" t="s">
        <v>2538</v>
      </c>
      <c r="BN593" s="60">
        <v>760031224.20000005</v>
      </c>
      <c r="BO593" s="60">
        <v>5949345767.1999998</v>
      </c>
      <c r="BP593" s="60">
        <v>3516201150.1999998</v>
      </c>
      <c r="BQ593" s="60">
        <v>122617.3</v>
      </c>
      <c r="BR593" s="60" t="s">
        <v>544</v>
      </c>
      <c r="BS593" s="60">
        <v>2677995808.1999998</v>
      </c>
      <c r="BT593" s="60">
        <v>1070114.8</v>
      </c>
      <c r="BU593" s="60" t="s">
        <v>544</v>
      </c>
      <c r="BV593" s="60" t="s">
        <v>544</v>
      </c>
      <c r="BW593" s="60">
        <v>3516201150.1999998</v>
      </c>
      <c r="BX593" s="60" t="s">
        <v>544</v>
      </c>
      <c r="BY593" s="60" t="s">
        <v>544</v>
      </c>
      <c r="BZ593" s="60" t="s">
        <v>544</v>
      </c>
      <c r="CA593" s="60" t="s">
        <v>544</v>
      </c>
      <c r="CB593" s="60" t="s">
        <v>1861</v>
      </c>
      <c r="CC593" s="60" t="s">
        <v>544</v>
      </c>
      <c r="CD593" s="60">
        <v>382238329.80000001</v>
      </c>
      <c r="CE593" s="60">
        <v>402693128.89999998</v>
      </c>
      <c r="CF593" s="60">
        <v>1774500084.9000001</v>
      </c>
      <c r="CG593" s="60" t="s">
        <v>544</v>
      </c>
      <c r="CH593" s="60" t="s">
        <v>544</v>
      </c>
      <c r="CI593" s="60" t="s">
        <v>1220</v>
      </c>
      <c r="CJ593" s="60" t="s">
        <v>544</v>
      </c>
      <c r="CK593" s="60" t="s">
        <v>544</v>
      </c>
      <c r="CL593" s="60" t="s">
        <v>544</v>
      </c>
      <c r="CM593" s="85">
        <v>1554735</v>
      </c>
      <c r="CN593" s="60" t="s">
        <v>544</v>
      </c>
      <c r="CO593" s="60">
        <v>323923759.60000002</v>
      </c>
      <c r="CP593" s="60">
        <v>760031224.20000005</v>
      </c>
      <c r="CQ593" s="60">
        <v>7916216828.3999996</v>
      </c>
      <c r="CR593" s="60" t="s">
        <v>544</v>
      </c>
      <c r="CS593" s="60" t="s">
        <v>544</v>
      </c>
      <c r="CT593" s="60" t="s">
        <v>544</v>
      </c>
      <c r="CU593" s="60">
        <v>337413894.69999999</v>
      </c>
      <c r="CV593" s="60">
        <v>402693128.89999998</v>
      </c>
      <c r="CW593" s="60">
        <v>337413894.69999999</v>
      </c>
      <c r="CX593" s="60" t="s">
        <v>544</v>
      </c>
      <c r="CY593" s="60" t="s">
        <v>544</v>
      </c>
      <c r="CZ593" s="60">
        <f t="shared" si="18"/>
        <v>448.54999262376151</v>
      </c>
      <c r="DA593" s="60" t="str">
        <f t="shared" si="19"/>
        <v>N: parent data from row 595</v>
      </c>
    </row>
    <row r="594" spans="1:105">
      <c r="A594" s="13" t="s">
        <v>1219</v>
      </c>
      <c r="B594" s="13">
        <v>1005063</v>
      </c>
      <c r="C594" s="13">
        <v>2023</v>
      </c>
      <c r="D594" s="13" t="s">
        <v>1</v>
      </c>
      <c r="E594" s="13" t="s">
        <v>507</v>
      </c>
      <c r="F594" s="84" t="s">
        <v>1804</v>
      </c>
      <c r="G594" s="60" t="s">
        <v>2055</v>
      </c>
      <c r="H594" s="60" t="s">
        <v>545</v>
      </c>
      <c r="I594" s="60" t="s">
        <v>2057</v>
      </c>
      <c r="J594" s="60" t="s">
        <v>1220</v>
      </c>
      <c r="K594" s="85">
        <v>1554735</v>
      </c>
      <c r="L594" s="60">
        <v>6947904000000</v>
      </c>
      <c r="M594" s="60">
        <v>7725103489.3000002</v>
      </c>
      <c r="N594" s="60" t="s">
        <v>544</v>
      </c>
      <c r="O594" s="60">
        <v>107286803.5</v>
      </c>
      <c r="P594" s="60">
        <v>-0.56000000000000005</v>
      </c>
      <c r="Q594" s="60" t="s">
        <v>544</v>
      </c>
      <c r="R594" s="85" t="s">
        <v>544</v>
      </c>
      <c r="S594" s="85" t="s">
        <v>544</v>
      </c>
      <c r="T594" s="60" t="s">
        <v>544</v>
      </c>
      <c r="U594" s="60" t="s">
        <v>544</v>
      </c>
      <c r="V594" s="60" t="s">
        <v>544</v>
      </c>
      <c r="W594" s="60" t="s">
        <v>2058</v>
      </c>
      <c r="X594" s="60" t="s">
        <v>544</v>
      </c>
      <c r="Y594" s="60">
        <v>5847234748.3000002</v>
      </c>
      <c r="Z594" s="60">
        <v>46.31</v>
      </c>
      <c r="AA594" s="60" t="s">
        <v>544</v>
      </c>
      <c r="AB594" s="60" t="s">
        <v>544</v>
      </c>
      <c r="AC594" s="60">
        <v>7725103489.3000002</v>
      </c>
      <c r="AD594" s="60" t="s">
        <v>544</v>
      </c>
      <c r="AE594" s="60" t="s">
        <v>544</v>
      </c>
      <c r="AF594" s="60">
        <v>23.32</v>
      </c>
      <c r="AG594" s="60" t="s">
        <v>2059</v>
      </c>
      <c r="AH594" s="60" t="s">
        <v>544</v>
      </c>
      <c r="AI594" s="60" t="s">
        <v>544</v>
      </c>
      <c r="AJ594" s="60" t="s">
        <v>544</v>
      </c>
      <c r="AK594" s="60" t="s">
        <v>544</v>
      </c>
      <c r="AL594" s="60">
        <v>5855734925.6000004</v>
      </c>
      <c r="AM594" s="60">
        <v>464229764</v>
      </c>
      <c r="AN594" s="60" t="s">
        <v>544</v>
      </c>
      <c r="AO594" s="60">
        <v>1780038315.4000001</v>
      </c>
      <c r="AP594" s="60">
        <v>1265449031.0999999</v>
      </c>
      <c r="AQ594" s="60">
        <v>7725103489.3000002</v>
      </c>
      <c r="AR594" s="60" t="s">
        <v>544</v>
      </c>
      <c r="AS594" s="60">
        <v>1265449031.0999999</v>
      </c>
      <c r="AT594" s="60" t="s">
        <v>544</v>
      </c>
      <c r="AU594" s="85">
        <v>1005063</v>
      </c>
      <c r="AV594" s="60" t="s">
        <v>544</v>
      </c>
      <c r="AW594" s="60" t="s">
        <v>544</v>
      </c>
      <c r="AX594" s="60" t="s">
        <v>544</v>
      </c>
      <c r="AY594" s="60" t="s">
        <v>544</v>
      </c>
      <c r="AZ594" s="60">
        <v>1349268896.3</v>
      </c>
      <c r="BA594" s="60">
        <v>2262096770.5999999</v>
      </c>
      <c r="BB594" s="60" t="s">
        <v>1808</v>
      </c>
      <c r="BC594" s="60" t="s">
        <v>544</v>
      </c>
      <c r="BD594" s="60" t="s">
        <v>544</v>
      </c>
      <c r="BE594" s="60" t="s">
        <v>544</v>
      </c>
      <c r="BF594" s="60" t="s">
        <v>544</v>
      </c>
      <c r="BG594" s="60" t="s">
        <v>544</v>
      </c>
      <c r="BH594" s="60">
        <v>2262096770.5999999</v>
      </c>
      <c r="BI594" s="60">
        <v>487364255.89999998</v>
      </c>
      <c r="BJ594" s="60" t="s">
        <v>544</v>
      </c>
      <c r="BK594" s="60">
        <v>204571305.40000001</v>
      </c>
      <c r="BL594" s="85" t="s">
        <v>2537</v>
      </c>
      <c r="BM594" s="60" t="s">
        <v>2538</v>
      </c>
      <c r="BN594" s="60">
        <v>837336959.79999995</v>
      </c>
      <c r="BO594" s="60">
        <v>3713175443</v>
      </c>
      <c r="BP594" s="60">
        <v>2262096770.5999999</v>
      </c>
      <c r="BQ594" s="60">
        <v>74494.7</v>
      </c>
      <c r="BR594" s="60" t="s">
        <v>544</v>
      </c>
      <c r="BS594" s="60">
        <v>2026796962.7</v>
      </c>
      <c r="BT594" s="60">
        <v>8500177.3000000007</v>
      </c>
      <c r="BU594" s="60" t="s">
        <v>544</v>
      </c>
      <c r="BV594" s="60" t="s">
        <v>544</v>
      </c>
      <c r="BW594" s="60">
        <v>2262096770.5999999</v>
      </c>
      <c r="BX594" s="60" t="s">
        <v>544</v>
      </c>
      <c r="BY594" s="60" t="s">
        <v>544</v>
      </c>
      <c r="BZ594" s="60" t="s">
        <v>544</v>
      </c>
      <c r="CA594" s="60" t="s">
        <v>544</v>
      </c>
      <c r="CB594" s="60" t="s">
        <v>1833</v>
      </c>
      <c r="CC594" s="60" t="s">
        <v>544</v>
      </c>
      <c r="CD594" s="60">
        <v>191743765</v>
      </c>
      <c r="CE594" s="60">
        <v>525478850.89999998</v>
      </c>
      <c r="CF594" s="60">
        <v>1265449031.0999999</v>
      </c>
      <c r="CG594" s="60" t="s">
        <v>544</v>
      </c>
      <c r="CH594" s="60" t="s">
        <v>544</v>
      </c>
      <c r="CI594" s="60" t="s">
        <v>1220</v>
      </c>
      <c r="CJ594" s="60" t="s">
        <v>544</v>
      </c>
      <c r="CK594" s="60" t="s">
        <v>544</v>
      </c>
      <c r="CL594" s="60" t="s">
        <v>544</v>
      </c>
      <c r="CM594" s="85">
        <v>1554735</v>
      </c>
      <c r="CN594" s="60" t="s">
        <v>544</v>
      </c>
      <c r="CO594" s="60">
        <v>487364255.89999998</v>
      </c>
      <c r="CP594" s="60">
        <v>837336959.79999995</v>
      </c>
      <c r="CQ594" s="60">
        <v>5847234748.3000002</v>
      </c>
      <c r="CR594" s="60" t="s">
        <v>544</v>
      </c>
      <c r="CS594" s="60" t="s">
        <v>544</v>
      </c>
      <c r="CT594" s="60" t="s">
        <v>544</v>
      </c>
      <c r="CU594" s="60">
        <v>204571305.40000001</v>
      </c>
      <c r="CV594" s="60">
        <v>525478850.89999998</v>
      </c>
      <c r="CW594" s="60">
        <v>204571305.40000001</v>
      </c>
      <c r="CX594" s="60" t="s">
        <v>544</v>
      </c>
      <c r="CY594" s="60" t="s">
        <v>544</v>
      </c>
      <c r="CZ594" s="60">
        <f t="shared" si="18"/>
        <v>899.39299966964904</v>
      </c>
      <c r="DA594" s="60" t="str">
        <f t="shared" si="19"/>
        <v>N: parent data from row 595</v>
      </c>
    </row>
    <row r="595" spans="1:105">
      <c r="A595" s="13" t="s">
        <v>1220</v>
      </c>
      <c r="B595" s="13">
        <v>1554735</v>
      </c>
      <c r="C595" s="13">
        <v>2022</v>
      </c>
      <c r="D595" s="13" t="s">
        <v>1</v>
      </c>
      <c r="E595" s="13" t="s">
        <v>13</v>
      </c>
      <c r="F595" s="84" t="s">
        <v>1812</v>
      </c>
      <c r="G595" s="60" t="s">
        <v>2055</v>
      </c>
      <c r="H595" s="60" t="s">
        <v>2084</v>
      </c>
      <c r="I595" s="60" t="s">
        <v>2057</v>
      </c>
      <c r="J595" s="60" t="s">
        <v>1220</v>
      </c>
      <c r="K595" s="85">
        <v>1554735</v>
      </c>
      <c r="L595" s="60">
        <v>6446456000000</v>
      </c>
      <c r="M595" s="60">
        <v>14371767040.5</v>
      </c>
      <c r="N595" s="60">
        <v>227925541.59999999</v>
      </c>
      <c r="O595" s="60">
        <v>22126853.600000001</v>
      </c>
      <c r="P595" s="60">
        <v>-1.36</v>
      </c>
      <c r="Q595" s="60">
        <v>610712305.20000005</v>
      </c>
      <c r="R595" s="85">
        <v>5192</v>
      </c>
      <c r="S595" s="85" t="s">
        <v>544</v>
      </c>
      <c r="T595" s="60">
        <v>2310694497.9000001</v>
      </c>
      <c r="U595" s="60">
        <v>139955414.19999999</v>
      </c>
      <c r="V595" s="60" t="s">
        <v>544</v>
      </c>
      <c r="W595" s="60" t="s">
        <v>2058</v>
      </c>
      <c r="X595" s="60">
        <v>578744854</v>
      </c>
      <c r="Y595" s="60">
        <v>9999139613.7999992</v>
      </c>
      <c r="Z595" s="60">
        <v>19.04</v>
      </c>
      <c r="AA595" s="60" t="s">
        <v>544</v>
      </c>
      <c r="AB595" s="60">
        <v>7386877838.6000004</v>
      </c>
      <c r="AC595" s="60">
        <v>14371767040.5</v>
      </c>
      <c r="AD595" s="60" t="s">
        <v>544</v>
      </c>
      <c r="AE595" s="60">
        <v>612348689.10000002</v>
      </c>
      <c r="AF595" s="60">
        <v>28.45</v>
      </c>
      <c r="AG595" s="60" t="s">
        <v>2059</v>
      </c>
      <c r="AH595" s="60" t="s">
        <v>544</v>
      </c>
      <c r="AI595" s="60">
        <v>1761241808</v>
      </c>
      <c r="AJ595" s="60" t="s">
        <v>544</v>
      </c>
      <c r="AK595" s="60">
        <v>7.14</v>
      </c>
      <c r="AL595" s="60">
        <v>10278325885.200001</v>
      </c>
      <c r="AM595" s="60">
        <v>1607207695.5999999</v>
      </c>
      <c r="AN595" s="60">
        <v>147357041.80000001</v>
      </c>
      <c r="AO595" s="60">
        <v>4584846803.6999998</v>
      </c>
      <c r="AP595" s="60">
        <v>2075909074.4000001</v>
      </c>
      <c r="AQ595" s="60">
        <v>14371767040.5</v>
      </c>
      <c r="AR595" s="60">
        <v>5.18</v>
      </c>
      <c r="AS595" s="60">
        <v>2016025002.5</v>
      </c>
      <c r="AT595" s="60">
        <v>3644782135.5</v>
      </c>
      <c r="AU595" s="85">
        <v>1554735</v>
      </c>
      <c r="AV595" s="60">
        <v>69858433.900000006</v>
      </c>
      <c r="AW595" s="60" t="s">
        <v>544</v>
      </c>
      <c r="AX595" s="60">
        <v>37899.9</v>
      </c>
      <c r="AY595" s="60">
        <v>612348689.10000002</v>
      </c>
      <c r="AZ595" s="60">
        <v>3198577691.6999998</v>
      </c>
      <c r="BA595" s="60">
        <v>139955414.19999999</v>
      </c>
      <c r="BB595" s="60" t="s">
        <v>1808</v>
      </c>
      <c r="BC595" s="60" t="s">
        <v>544</v>
      </c>
      <c r="BD595" s="60">
        <v>192874822</v>
      </c>
      <c r="BE595" s="60" t="s">
        <v>544</v>
      </c>
      <c r="BF595" s="60" t="s">
        <v>544</v>
      </c>
      <c r="BG595" s="60">
        <v>172683092.80000001</v>
      </c>
      <c r="BH595" s="60">
        <v>4397086238.8000002</v>
      </c>
      <c r="BI595" s="60">
        <v>305816524.89999998</v>
      </c>
      <c r="BJ595" s="60" t="s">
        <v>544</v>
      </c>
      <c r="BK595" s="60">
        <v>441188280.60000002</v>
      </c>
      <c r="BL595" s="85" t="s">
        <v>2539</v>
      </c>
      <c r="BM595" s="60" t="s">
        <v>2540</v>
      </c>
      <c r="BN595" s="60">
        <v>442120172.19999999</v>
      </c>
      <c r="BO595" s="60">
        <v>8769098349.5</v>
      </c>
      <c r="BP595" s="60">
        <v>4204211416.8000002</v>
      </c>
      <c r="BQ595" s="60">
        <v>1290703398.8</v>
      </c>
      <c r="BR595" s="60" t="s">
        <v>544</v>
      </c>
      <c r="BS595" s="60">
        <v>486616884.60000002</v>
      </c>
      <c r="BT595" s="60">
        <v>279186271.5</v>
      </c>
      <c r="BU595" s="60">
        <v>490308780.80000001</v>
      </c>
      <c r="BV595" s="60">
        <v>322505857.5</v>
      </c>
      <c r="BW595" s="60">
        <v>139955414.19999999</v>
      </c>
      <c r="BX595" s="60" t="s">
        <v>544</v>
      </c>
      <c r="BY595" s="60">
        <v>287593.40000000002</v>
      </c>
      <c r="BZ595" s="60" t="s">
        <v>544</v>
      </c>
      <c r="CA595" s="60">
        <v>-51840375.399999999</v>
      </c>
      <c r="CB595" s="60" t="s">
        <v>1861</v>
      </c>
      <c r="CC595" s="60">
        <v>133204773.09999999</v>
      </c>
      <c r="CD595" s="60">
        <v>441110251.39999998</v>
      </c>
      <c r="CE595" s="60">
        <v>477436191.10000002</v>
      </c>
      <c r="CF595" s="60">
        <v>2075909074.4000001</v>
      </c>
      <c r="CG595" s="60">
        <v>235139899.09999999</v>
      </c>
      <c r="CH595" s="60" t="s">
        <v>544</v>
      </c>
      <c r="CI595" s="60" t="s">
        <v>1220</v>
      </c>
      <c r="CJ595" s="60">
        <v>23.84</v>
      </c>
      <c r="CK595" s="60">
        <v>726101895.79999995</v>
      </c>
      <c r="CL595" s="60" t="s">
        <v>544</v>
      </c>
      <c r="CM595" s="85">
        <v>1554735</v>
      </c>
      <c r="CN595" s="60">
        <v>89804928.5</v>
      </c>
      <c r="CO595" s="60">
        <v>305816524.89999998</v>
      </c>
      <c r="CP595" s="60">
        <v>1020865026.3</v>
      </c>
      <c r="CQ595" s="60">
        <v>9999139613.7999992</v>
      </c>
      <c r="CR595" s="60">
        <v>653215.9</v>
      </c>
      <c r="CS595" s="60">
        <v>89804928.5</v>
      </c>
      <c r="CT595" s="60">
        <v>131889423.59999999</v>
      </c>
      <c r="CU595" s="60">
        <v>309298856.89999998</v>
      </c>
      <c r="CV595" s="60">
        <v>477436191.10000002</v>
      </c>
      <c r="CW595" s="60">
        <v>441188280.60000002</v>
      </c>
      <c r="CX595" s="60">
        <v>578744854</v>
      </c>
      <c r="CY595" s="60" t="s">
        <v>544</v>
      </c>
      <c r="CZ595" s="60">
        <f t="shared" si="18"/>
        <v>448.54999262329574</v>
      </c>
      <c r="DA595" s="60" t="str">
        <f t="shared" si="19"/>
        <v>Y</v>
      </c>
    </row>
    <row r="596" spans="1:105">
      <c r="A596" s="13" t="s">
        <v>1220</v>
      </c>
      <c r="B596" s="13">
        <v>1554735</v>
      </c>
      <c r="C596" s="13">
        <v>2023</v>
      </c>
      <c r="D596" s="13" t="s">
        <v>1</v>
      </c>
      <c r="E596" s="13" t="s">
        <v>13</v>
      </c>
      <c r="F596" s="84" t="s">
        <v>1804</v>
      </c>
      <c r="G596" s="60" t="s">
        <v>2055</v>
      </c>
      <c r="H596" s="60" t="s">
        <v>2000</v>
      </c>
      <c r="I596" s="60" t="s">
        <v>2057</v>
      </c>
      <c r="J596" s="60" t="s">
        <v>1220</v>
      </c>
      <c r="K596" s="85">
        <v>1554735</v>
      </c>
      <c r="L596" s="60">
        <v>9691255000000</v>
      </c>
      <c r="M596" s="60">
        <v>10775328475.6</v>
      </c>
      <c r="N596" s="60">
        <v>121668725.5</v>
      </c>
      <c r="O596" s="60">
        <v>105992597.3</v>
      </c>
      <c r="P596" s="60">
        <v>-1.72</v>
      </c>
      <c r="Q596" s="60">
        <v>343417171.5</v>
      </c>
      <c r="R596" s="85">
        <v>5487</v>
      </c>
      <c r="S596" s="85" t="s">
        <v>544</v>
      </c>
      <c r="T596" s="60">
        <v>1714356238.7</v>
      </c>
      <c r="U596" s="60">
        <v>18914979.300000001</v>
      </c>
      <c r="V596" s="60" t="s">
        <v>544</v>
      </c>
      <c r="W596" s="60" t="s">
        <v>2058</v>
      </c>
      <c r="X596" s="60">
        <v>485822104.60000002</v>
      </c>
      <c r="Y596" s="60">
        <v>8239817302.1000004</v>
      </c>
      <c r="Z596" s="60">
        <v>46.07</v>
      </c>
      <c r="AA596" s="60" t="s">
        <v>544</v>
      </c>
      <c r="AB596" s="60">
        <v>5391574097</v>
      </c>
      <c r="AC596" s="60">
        <v>10775328475.6</v>
      </c>
      <c r="AD596" s="60" t="s">
        <v>544</v>
      </c>
      <c r="AE596" s="60">
        <v>395530096.60000002</v>
      </c>
      <c r="AF596" s="60">
        <v>24.16</v>
      </c>
      <c r="AG596" s="60" t="s">
        <v>2059</v>
      </c>
      <c r="AH596" s="60" t="s">
        <v>544</v>
      </c>
      <c r="AI596" s="60">
        <v>1093845516.2</v>
      </c>
      <c r="AJ596" s="60" t="s">
        <v>544</v>
      </c>
      <c r="AK596" s="60">
        <v>8.34</v>
      </c>
      <c r="AL596" s="60">
        <v>8391089326.6999998</v>
      </c>
      <c r="AM596" s="60">
        <v>462410759.39999998</v>
      </c>
      <c r="AN596" s="60">
        <v>126816641.90000001</v>
      </c>
      <c r="AO596" s="60">
        <v>2876528948.9000001</v>
      </c>
      <c r="AP596" s="60">
        <v>1642361015.2</v>
      </c>
      <c r="AQ596" s="60">
        <v>10775328475.6</v>
      </c>
      <c r="AR596" s="60">
        <v>4.1900000000000004</v>
      </c>
      <c r="AS596" s="60">
        <v>1491122346.4000001</v>
      </c>
      <c r="AT596" s="60">
        <v>2492482152.8000002</v>
      </c>
      <c r="AU596" s="85">
        <v>1554735</v>
      </c>
      <c r="AV596" s="60">
        <v>23148946</v>
      </c>
      <c r="AW596" s="60" t="s">
        <v>544</v>
      </c>
      <c r="AX596" s="60">
        <v>38915.1</v>
      </c>
      <c r="AY596" s="60">
        <v>395530096.60000002</v>
      </c>
      <c r="AZ596" s="60">
        <v>2872991007.1999998</v>
      </c>
      <c r="BA596" s="60">
        <v>18913867.5</v>
      </c>
      <c r="BB596" s="60" t="s">
        <v>1808</v>
      </c>
      <c r="BC596" s="60" t="s">
        <v>544</v>
      </c>
      <c r="BD596" s="60">
        <v>149307366.19999999</v>
      </c>
      <c r="BE596" s="60" t="s">
        <v>544</v>
      </c>
      <c r="BF596" s="60" t="s">
        <v>544</v>
      </c>
      <c r="BG596" s="60">
        <v>121668725.5</v>
      </c>
      <c r="BH596" s="60">
        <v>2906926116.8000002</v>
      </c>
      <c r="BI596" s="60">
        <v>722975384.79999995</v>
      </c>
      <c r="BJ596" s="60" t="s">
        <v>544</v>
      </c>
      <c r="BK596" s="60">
        <v>306761338</v>
      </c>
      <c r="BL596" s="85" t="s">
        <v>2539</v>
      </c>
      <c r="BM596" s="60" t="s">
        <v>2540</v>
      </c>
      <c r="BN596" s="60">
        <v>681688650.29999995</v>
      </c>
      <c r="BO596" s="60">
        <v>7185017008.6000004</v>
      </c>
      <c r="BP596" s="60">
        <v>2757618750.5999999</v>
      </c>
      <c r="BQ596" s="60">
        <v>1522206644.4000001</v>
      </c>
      <c r="BR596" s="60" t="s">
        <v>544</v>
      </c>
      <c r="BS596" s="60">
        <v>407246887.80000001</v>
      </c>
      <c r="BT596" s="60">
        <v>151272024.59999999</v>
      </c>
      <c r="BU596" s="60">
        <v>323180189.39999998</v>
      </c>
      <c r="BV596" s="60">
        <v>208441693.5</v>
      </c>
      <c r="BW596" s="60">
        <v>18914979.300000001</v>
      </c>
      <c r="BX596" s="60" t="s">
        <v>544</v>
      </c>
      <c r="BY596" s="60">
        <v>171226.6</v>
      </c>
      <c r="BZ596" s="60" t="s">
        <v>544</v>
      </c>
      <c r="CA596" s="60">
        <v>110338861.90000001</v>
      </c>
      <c r="CB596" s="60" t="s">
        <v>1833</v>
      </c>
      <c r="CC596" s="60">
        <v>114252612.59999999</v>
      </c>
      <c r="CD596" s="60">
        <v>249389310.40000001</v>
      </c>
      <c r="CE596" s="60">
        <v>677465802.20000005</v>
      </c>
      <c r="CF596" s="60">
        <v>1642361015.2</v>
      </c>
      <c r="CG596" s="60">
        <v>289182815.60000002</v>
      </c>
      <c r="CH596" s="60" t="s">
        <v>544</v>
      </c>
      <c r="CI596" s="60" t="s">
        <v>1220</v>
      </c>
      <c r="CJ596" s="60">
        <v>20.29</v>
      </c>
      <c r="CK596" s="60">
        <v>612638746.60000002</v>
      </c>
      <c r="CL596" s="60" t="s">
        <v>544</v>
      </c>
      <c r="CM596" s="85">
        <v>1554735</v>
      </c>
      <c r="CN596" s="60">
        <v>69158866.099999994</v>
      </c>
      <c r="CO596" s="60">
        <v>722975384.79999995</v>
      </c>
      <c r="CP596" s="60">
        <v>1167510754.9000001</v>
      </c>
      <c r="CQ596" s="60">
        <v>8239817302.1000004</v>
      </c>
      <c r="CR596" s="60">
        <v>275741.5</v>
      </c>
      <c r="CS596" s="60">
        <v>69158866.099999994</v>
      </c>
      <c r="CT596" s="60">
        <v>75579863.299999997</v>
      </c>
      <c r="CU596" s="60">
        <v>231181474.69999999</v>
      </c>
      <c r="CV596" s="60">
        <v>677465802.20000005</v>
      </c>
      <c r="CW596" s="60">
        <v>306761338</v>
      </c>
      <c r="CX596" s="60">
        <v>485822104.60000002</v>
      </c>
      <c r="CY596" s="60" t="s">
        <v>544</v>
      </c>
      <c r="CZ596" s="60">
        <f t="shared" si="18"/>
        <v>899.39299966077033</v>
      </c>
      <c r="DA596" s="60" t="str">
        <f t="shared" si="19"/>
        <v>Y</v>
      </c>
    </row>
    <row r="597" spans="1:105">
      <c r="A597" s="13" t="s">
        <v>1221</v>
      </c>
      <c r="B597" s="13">
        <v>111667</v>
      </c>
      <c r="C597" s="13">
        <v>2022</v>
      </c>
      <c r="D597" s="13" t="s">
        <v>1</v>
      </c>
      <c r="E597" s="13" t="s">
        <v>13</v>
      </c>
      <c r="F597" s="84" t="s">
        <v>1812</v>
      </c>
      <c r="G597" s="60" t="s">
        <v>2193</v>
      </c>
      <c r="H597" s="60" t="s">
        <v>545</v>
      </c>
      <c r="I597" s="60" t="s">
        <v>2195</v>
      </c>
      <c r="J597" s="60" t="s">
        <v>1221</v>
      </c>
      <c r="K597" s="85">
        <v>111667</v>
      </c>
      <c r="L597" s="60">
        <v>6851480000</v>
      </c>
      <c r="M597" s="60">
        <v>22386799542.622002</v>
      </c>
      <c r="N597" s="60">
        <v>205100473.77939999</v>
      </c>
      <c r="O597" s="60">
        <v>95517072.3741</v>
      </c>
      <c r="P597" s="60">
        <v>-4.2470000000000001E-2</v>
      </c>
      <c r="Q597" s="60">
        <v>907939879.10730004</v>
      </c>
      <c r="R597" s="85" t="s">
        <v>544</v>
      </c>
      <c r="S597" s="85" t="s">
        <v>544</v>
      </c>
      <c r="T597" s="60">
        <v>4017049501.7268</v>
      </c>
      <c r="U597" s="60" t="s">
        <v>544</v>
      </c>
      <c r="V597" s="60">
        <v>3300820127.4394999</v>
      </c>
      <c r="W597" s="60" t="s">
        <v>2196</v>
      </c>
      <c r="X597" s="60">
        <v>467211239.99479997</v>
      </c>
      <c r="Y597" s="60">
        <v>13876284920.804001</v>
      </c>
      <c r="Z597" s="60">
        <v>9.0090000000000003</v>
      </c>
      <c r="AA597" s="60" t="s">
        <v>544</v>
      </c>
      <c r="AB597" s="60">
        <v>17044450253.275</v>
      </c>
      <c r="AC597" s="60">
        <v>22386799542.622002</v>
      </c>
      <c r="AD597" s="60">
        <v>9.68</v>
      </c>
      <c r="AE597" s="60">
        <v>7389420029.4279003</v>
      </c>
      <c r="AF597" s="60">
        <v>15.487310000000001</v>
      </c>
      <c r="AG597" s="60" t="s">
        <v>2197</v>
      </c>
      <c r="AH597" s="60" t="s">
        <v>544</v>
      </c>
      <c r="AI597" s="60">
        <v>2421594510.7076998</v>
      </c>
      <c r="AJ597" s="60" t="s">
        <v>544</v>
      </c>
      <c r="AK597" s="60">
        <v>2.54779</v>
      </c>
      <c r="AL597" s="60">
        <v>18007185100.524899</v>
      </c>
      <c r="AM597" s="60">
        <v>236977618.03690001</v>
      </c>
      <c r="AN597" s="60">
        <v>334167619.67089999</v>
      </c>
      <c r="AO597" s="60">
        <v>3038353210.2684002</v>
      </c>
      <c r="AP597" s="60">
        <v>2352631922.8951001</v>
      </c>
      <c r="AQ597" s="60">
        <v>22386799542.622002</v>
      </c>
      <c r="AR597" s="60">
        <v>1.1575599999999999</v>
      </c>
      <c r="AS597" s="60">
        <v>2288253553.3474998</v>
      </c>
      <c r="AT597" s="60">
        <v>7028175134.8018999</v>
      </c>
      <c r="AU597" s="85">
        <v>111667</v>
      </c>
      <c r="AV597" s="60" t="s">
        <v>544</v>
      </c>
      <c r="AW597" s="60" t="s">
        <v>544</v>
      </c>
      <c r="AX597" s="60">
        <v>224355497.4684</v>
      </c>
      <c r="AY597" s="60">
        <v>7389420029.4279003</v>
      </c>
      <c r="AZ597" s="60">
        <v>1596595327.5653999</v>
      </c>
      <c r="BA597" s="60" t="s">
        <v>544</v>
      </c>
      <c r="BB597" s="60" t="s">
        <v>1808</v>
      </c>
      <c r="BC597" s="60">
        <v>25028155530.2132</v>
      </c>
      <c r="BD597" s="60">
        <v>960761313.51359999</v>
      </c>
      <c r="BE597" s="60" t="s">
        <v>544</v>
      </c>
      <c r="BF597" s="60" t="s">
        <v>544</v>
      </c>
      <c r="BG597" s="60">
        <v>86580624.081300005</v>
      </c>
      <c r="BH597" s="60">
        <v>17718415291.6693</v>
      </c>
      <c r="BI597" s="60">
        <v>198412024.1796</v>
      </c>
      <c r="BJ597" s="60" t="s">
        <v>544</v>
      </c>
      <c r="BK597" s="60">
        <v>284832543.70279998</v>
      </c>
      <c r="BL597" s="85" t="s">
        <v>2542</v>
      </c>
      <c r="BM597" s="60" t="s">
        <v>2543</v>
      </c>
      <c r="BN597" s="60">
        <v>124381636.9878</v>
      </c>
      <c r="BO597" s="60">
        <v>18783179219.135201</v>
      </c>
      <c r="BP597" s="60">
        <v>16757653978.155701</v>
      </c>
      <c r="BQ597" s="60">
        <v>428760006.53609997</v>
      </c>
      <c r="BR597" s="60">
        <v>518983826.17369998</v>
      </c>
      <c r="BS597" s="60">
        <v>214592386.8655</v>
      </c>
      <c r="BT597" s="60">
        <v>4130900179.7209001</v>
      </c>
      <c r="BU597" s="60">
        <v>719202744.6516</v>
      </c>
      <c r="BV597" s="60" t="s">
        <v>544</v>
      </c>
      <c r="BW597" s="60">
        <v>3300820127.4394999</v>
      </c>
      <c r="BX597" s="60" t="s">
        <v>544</v>
      </c>
      <c r="BY597" s="60" t="s">
        <v>544</v>
      </c>
      <c r="BZ597" s="60" t="s">
        <v>544</v>
      </c>
      <c r="CA597" s="60" t="s">
        <v>544</v>
      </c>
      <c r="CB597" s="60" t="s">
        <v>1979</v>
      </c>
      <c r="CC597" s="60">
        <v>266825682.07879999</v>
      </c>
      <c r="CD597" s="60">
        <v>126319228.8845</v>
      </c>
      <c r="CE597" s="60">
        <v>209315471.32879999</v>
      </c>
      <c r="CF597" s="60">
        <v>2352631922.8951001</v>
      </c>
      <c r="CG597" s="60">
        <v>79565430.485400006</v>
      </c>
      <c r="CH597" s="60">
        <v>81009638.948100001</v>
      </c>
      <c r="CI597" s="60" t="s">
        <v>1221</v>
      </c>
      <c r="CJ597" s="60">
        <v>14.21</v>
      </c>
      <c r="CK597" s="60">
        <v>801378859.66569996</v>
      </c>
      <c r="CL597" s="60">
        <v>246.27</v>
      </c>
      <c r="CM597" s="85">
        <v>111667</v>
      </c>
      <c r="CN597" s="60" t="s">
        <v>544</v>
      </c>
      <c r="CO597" s="60">
        <v>198412024.1796</v>
      </c>
      <c r="CP597" s="60">
        <v>591592876.98259997</v>
      </c>
      <c r="CQ597" s="60">
        <v>13876284920.804001</v>
      </c>
      <c r="CR597" s="60">
        <v>2610684.5287000001</v>
      </c>
      <c r="CS597" s="60" t="s">
        <v>544</v>
      </c>
      <c r="CT597" s="60">
        <v>182120568.53510001</v>
      </c>
      <c r="CU597" s="60">
        <v>102711975.16769999</v>
      </c>
      <c r="CV597" s="60">
        <v>209315471.32879999</v>
      </c>
      <c r="CW597" s="60">
        <v>284832543.70279998</v>
      </c>
      <c r="CX597" s="60">
        <v>467211239.99479997</v>
      </c>
      <c r="CY597" s="60" t="s">
        <v>544</v>
      </c>
      <c r="CZ597" s="60">
        <f t="shared" si="18"/>
        <v>0.30604999999913057</v>
      </c>
      <c r="DA597" s="60" t="str">
        <f t="shared" si="19"/>
        <v>Y</v>
      </c>
    </row>
    <row r="598" spans="1:105">
      <c r="A598" s="13" t="s">
        <v>1221</v>
      </c>
      <c r="B598" s="13">
        <v>111667</v>
      </c>
      <c r="C598" s="13">
        <v>2023</v>
      </c>
      <c r="D598" s="13" t="s">
        <v>1</v>
      </c>
      <c r="E598" s="13" t="s">
        <v>13</v>
      </c>
      <c r="F598" s="84" t="s">
        <v>1804</v>
      </c>
      <c r="G598" s="60" t="s">
        <v>2193</v>
      </c>
      <c r="H598" s="60" t="s">
        <v>2541</v>
      </c>
      <c r="I598" s="60" t="s">
        <v>2195</v>
      </c>
      <c r="J598" s="60" t="s">
        <v>1221</v>
      </c>
      <c r="K598" s="85">
        <v>111667</v>
      </c>
      <c r="L598" s="60">
        <v>7174632000</v>
      </c>
      <c r="M598" s="60">
        <v>23366331216.352299</v>
      </c>
      <c r="N598" s="60">
        <v>221165933.88640001</v>
      </c>
      <c r="O598" s="60">
        <v>96274222.439099997</v>
      </c>
      <c r="P598" s="60">
        <v>-2.1819999999999999E-2</v>
      </c>
      <c r="Q598" s="60">
        <v>924331542.09169996</v>
      </c>
      <c r="R598" s="85" t="s">
        <v>544</v>
      </c>
      <c r="S598" s="85" t="s">
        <v>544</v>
      </c>
      <c r="T598" s="60">
        <v>3769438202.2371998</v>
      </c>
      <c r="U598" s="60" t="s">
        <v>544</v>
      </c>
      <c r="V598" s="60">
        <v>2794964989.408</v>
      </c>
      <c r="W598" s="60" t="s">
        <v>2196</v>
      </c>
      <c r="X598" s="60">
        <v>493232372.57639998</v>
      </c>
      <c r="Y598" s="60">
        <v>13741276665.0019</v>
      </c>
      <c r="Z598" s="60">
        <v>9.6100600000000007</v>
      </c>
      <c r="AA598" s="60" t="s">
        <v>544</v>
      </c>
      <c r="AB598" s="60">
        <v>17012857840.6975</v>
      </c>
      <c r="AC598" s="60">
        <v>23366331216.352299</v>
      </c>
      <c r="AD598" s="60">
        <v>10.199999999999999</v>
      </c>
      <c r="AE598" s="60">
        <v>7569943006.0050001</v>
      </c>
      <c r="AF598" s="60">
        <v>17.767289999999999</v>
      </c>
      <c r="AG598" s="60" t="s">
        <v>2197</v>
      </c>
      <c r="AH598" s="60" t="s">
        <v>544</v>
      </c>
      <c r="AI598" s="60">
        <v>2694522064.8031998</v>
      </c>
      <c r="AJ598" s="60" t="s">
        <v>544</v>
      </c>
      <c r="AK598" s="60">
        <v>2.64215</v>
      </c>
      <c r="AL598" s="60">
        <v>18316873473.327099</v>
      </c>
      <c r="AM598" s="60">
        <v>351268523.04089999</v>
      </c>
      <c r="AN598" s="60">
        <v>714964989.41349995</v>
      </c>
      <c r="AO598" s="60">
        <v>3562146230.2462001</v>
      </c>
      <c r="AP598" s="60">
        <v>2660153069.5256</v>
      </c>
      <c r="AQ598" s="60">
        <v>23366331216.352299</v>
      </c>
      <c r="AR598" s="60">
        <v>1.2368600000000001</v>
      </c>
      <c r="AS598" s="60">
        <v>2603947239.8562999</v>
      </c>
      <c r="AT598" s="60">
        <v>7516313304.0022001</v>
      </c>
      <c r="AU598" s="85">
        <v>111667</v>
      </c>
      <c r="AV598" s="60" t="s">
        <v>544</v>
      </c>
      <c r="AW598" s="60" t="s">
        <v>544</v>
      </c>
      <c r="AX598" s="60">
        <v>223624816.80450001</v>
      </c>
      <c r="AY598" s="60">
        <v>7569943006.0050001</v>
      </c>
      <c r="AZ598" s="60">
        <v>1777023286.105</v>
      </c>
      <c r="BA598" s="60" t="s">
        <v>544</v>
      </c>
      <c r="BB598" s="60" t="s">
        <v>1808</v>
      </c>
      <c r="BC598" s="60">
        <v>26428978993.579201</v>
      </c>
      <c r="BD598" s="60">
        <v>956870216.57459998</v>
      </c>
      <c r="BE598" s="60" t="s">
        <v>544</v>
      </c>
      <c r="BF598" s="60" t="s">
        <v>544</v>
      </c>
      <c r="BG598" s="60">
        <v>85549584.758000001</v>
      </c>
      <c r="BH598" s="60">
        <v>17881221299.415199</v>
      </c>
      <c r="BI598" s="60">
        <v>224849373.06569999</v>
      </c>
      <c r="BJ598" s="60" t="s">
        <v>544</v>
      </c>
      <c r="BK598" s="60">
        <v>286464745.1548</v>
      </c>
      <c r="BL598" s="85" t="s">
        <v>2542</v>
      </c>
      <c r="BM598" s="60" t="s">
        <v>2543</v>
      </c>
      <c r="BN598" s="60">
        <v>126409379.5795</v>
      </c>
      <c r="BO598" s="60">
        <v>19290802800.795601</v>
      </c>
      <c r="BP598" s="60">
        <v>16924351082.8407</v>
      </c>
      <c r="BQ598" s="60">
        <v>589418661.45420003</v>
      </c>
      <c r="BR598" s="60">
        <v>524872170.65490001</v>
      </c>
      <c r="BS598" s="60">
        <v>161169190.68509999</v>
      </c>
      <c r="BT598" s="60">
        <v>4575596808.3253002</v>
      </c>
      <c r="BU598" s="60">
        <v>1004302230.9044</v>
      </c>
      <c r="BV598" s="60" t="s">
        <v>544</v>
      </c>
      <c r="BW598" s="60">
        <v>2794964989.408</v>
      </c>
      <c r="BX598" s="60" t="s">
        <v>544</v>
      </c>
      <c r="BY598" s="60" t="s">
        <v>544</v>
      </c>
      <c r="BZ598" s="60" t="s">
        <v>544</v>
      </c>
      <c r="CA598" s="60" t="s">
        <v>544</v>
      </c>
      <c r="CB598" s="60" t="s">
        <v>1979</v>
      </c>
      <c r="CC598" s="60">
        <v>577020029.30970001</v>
      </c>
      <c r="CD598" s="60">
        <v>128588177.82089999</v>
      </c>
      <c r="CE598" s="60">
        <v>240394072.62599999</v>
      </c>
      <c r="CF598" s="60">
        <v>2660153069.5256</v>
      </c>
      <c r="CG598" s="60">
        <v>200605764.53290001</v>
      </c>
      <c r="CH598" s="60">
        <v>135893177.00659999</v>
      </c>
      <c r="CI598" s="60" t="s">
        <v>1221</v>
      </c>
      <c r="CJ598" s="60">
        <v>15.84</v>
      </c>
      <c r="CK598" s="60">
        <v>1208197361.99</v>
      </c>
      <c r="CL598" s="60">
        <v>270.67</v>
      </c>
      <c r="CM598" s="85">
        <v>111667</v>
      </c>
      <c r="CN598" s="60" t="s">
        <v>544</v>
      </c>
      <c r="CO598" s="60">
        <v>224849373.06569999</v>
      </c>
      <c r="CP598" s="60">
        <v>619641752.15600002</v>
      </c>
      <c r="CQ598" s="60">
        <v>13741276665.0019</v>
      </c>
      <c r="CR598" s="60">
        <v>3289366.5526999999</v>
      </c>
      <c r="CS598" s="60" t="s">
        <v>544</v>
      </c>
      <c r="CT598" s="60">
        <v>176407751.18009999</v>
      </c>
      <c r="CU598" s="60">
        <v>110056993.9746</v>
      </c>
      <c r="CV598" s="60">
        <v>240394072.62599999</v>
      </c>
      <c r="CW598" s="60">
        <v>286464745.1548</v>
      </c>
      <c r="CX598" s="60">
        <v>493232372.57639998</v>
      </c>
      <c r="CY598" s="60" t="s">
        <v>544</v>
      </c>
      <c r="CZ598" s="60">
        <f t="shared" si="18"/>
        <v>0.30705000000081428</v>
      </c>
      <c r="DA598" s="60" t="str">
        <f t="shared" si="19"/>
        <v>Y</v>
      </c>
    </row>
    <row r="599" spans="1:105">
      <c r="A599" s="13" t="s">
        <v>1222</v>
      </c>
      <c r="B599" s="13">
        <v>1246070</v>
      </c>
      <c r="C599" s="13">
        <v>2022</v>
      </c>
      <c r="D599" s="13" t="s">
        <v>10</v>
      </c>
      <c r="E599" s="13" t="s">
        <v>507</v>
      </c>
      <c r="F599" s="84" t="s">
        <v>1812</v>
      </c>
      <c r="G599" s="60" t="s">
        <v>2281</v>
      </c>
      <c r="H599" s="60" t="s">
        <v>2547</v>
      </c>
      <c r="I599" s="60" t="s">
        <v>2283</v>
      </c>
      <c r="J599" s="60" t="s">
        <v>1222</v>
      </c>
      <c r="K599" s="85">
        <v>1246070</v>
      </c>
      <c r="L599" s="60">
        <v>553057300000</v>
      </c>
      <c r="M599" s="60">
        <v>381418842.84299999</v>
      </c>
      <c r="N599" s="60">
        <v>68030071.686700001</v>
      </c>
      <c r="O599" s="60" t="s">
        <v>544</v>
      </c>
      <c r="P599" s="60" t="s">
        <v>544</v>
      </c>
      <c r="Q599" s="60" t="s">
        <v>544</v>
      </c>
      <c r="R599" s="85">
        <v>293</v>
      </c>
      <c r="S599" s="85">
        <v>19</v>
      </c>
      <c r="T599" s="60">
        <v>81408968.773599997</v>
      </c>
      <c r="U599" s="60" t="s">
        <v>544</v>
      </c>
      <c r="V599" s="60" t="s">
        <v>544</v>
      </c>
      <c r="W599" s="60" t="s">
        <v>2285</v>
      </c>
      <c r="X599" s="60">
        <v>1125655.2174</v>
      </c>
      <c r="Y599" s="60">
        <v>157977040.80180001</v>
      </c>
      <c r="Z599" s="60">
        <v>-1.68</v>
      </c>
      <c r="AA599" s="60" t="s">
        <v>544</v>
      </c>
      <c r="AB599" s="60">
        <v>581139885.31459999</v>
      </c>
      <c r="AC599" s="60">
        <v>381418842.84299999</v>
      </c>
      <c r="AD599" s="60" t="s">
        <v>544</v>
      </c>
      <c r="AE599" s="60">
        <v>49263519.211900003</v>
      </c>
      <c r="AF599" s="60">
        <v>45.15</v>
      </c>
      <c r="AG599" s="60" t="s">
        <v>2286</v>
      </c>
      <c r="AH599" s="60" t="s">
        <v>544</v>
      </c>
      <c r="AI599" s="60">
        <v>18560138.6734</v>
      </c>
      <c r="AJ599" s="60" t="s">
        <v>544</v>
      </c>
      <c r="AK599" s="60">
        <v>0.77</v>
      </c>
      <c r="AL599" s="60">
        <v>157977040.80180001</v>
      </c>
      <c r="AM599" s="60">
        <v>5988207.1360999998</v>
      </c>
      <c r="AN599" s="60">
        <v>2601655.2765000002</v>
      </c>
      <c r="AO599" s="60">
        <v>163509730.67829999</v>
      </c>
      <c r="AP599" s="60">
        <v>212855801.61770001</v>
      </c>
      <c r="AQ599" s="60">
        <v>381418842.84299999</v>
      </c>
      <c r="AR599" s="60">
        <v>52.06</v>
      </c>
      <c r="AS599" s="60">
        <v>210446629.10749999</v>
      </c>
      <c r="AT599" s="60">
        <v>81408899.8081</v>
      </c>
      <c r="AU599" s="85">
        <v>1246070</v>
      </c>
      <c r="AV599" s="60" t="s">
        <v>544</v>
      </c>
      <c r="AW599" s="60" t="s">
        <v>544</v>
      </c>
      <c r="AX599" s="60">
        <v>1699241.4473000001</v>
      </c>
      <c r="AY599" s="60">
        <v>49263519.211900003</v>
      </c>
      <c r="AZ599" s="60">
        <v>35422277.278999999</v>
      </c>
      <c r="BA599" s="60">
        <v>68.965500000000006</v>
      </c>
      <c r="BB599" s="60" t="s">
        <v>1808</v>
      </c>
      <c r="BC599" s="60" t="s">
        <v>544</v>
      </c>
      <c r="BD599" s="60">
        <v>67302968.209399998</v>
      </c>
      <c r="BE599" s="60" t="s">
        <v>544</v>
      </c>
      <c r="BF599" s="60" t="s">
        <v>544</v>
      </c>
      <c r="BG599" s="60">
        <v>5941793.3410999998</v>
      </c>
      <c r="BH599" s="60">
        <v>130672487.98549999</v>
      </c>
      <c r="BI599" s="60">
        <v>3060275.9844999998</v>
      </c>
      <c r="BJ599" s="60" t="s">
        <v>544</v>
      </c>
      <c r="BK599" s="60">
        <v>11984759.100099999</v>
      </c>
      <c r="BL599" s="85" t="s">
        <v>2545</v>
      </c>
      <c r="BM599" s="60" t="s">
        <v>2546</v>
      </c>
      <c r="BN599" s="60">
        <v>7320414.0859000003</v>
      </c>
      <c r="BO599" s="60">
        <v>155728075.19459999</v>
      </c>
      <c r="BP599" s="60">
        <v>63369519.776199996</v>
      </c>
      <c r="BQ599" s="60">
        <v>29694897.739500001</v>
      </c>
      <c r="BR599" s="60" t="s">
        <v>544</v>
      </c>
      <c r="BS599" s="60">
        <v>26868690.729899999</v>
      </c>
      <c r="BT599" s="60" t="s">
        <v>544</v>
      </c>
      <c r="BU599" s="60">
        <v>2318138.0238000001</v>
      </c>
      <c r="BV599" s="60" t="s">
        <v>544</v>
      </c>
      <c r="BW599" s="60" t="s">
        <v>544</v>
      </c>
      <c r="BX599" s="60">
        <v>185601455.6999</v>
      </c>
      <c r="BY599" s="60" t="s">
        <v>544</v>
      </c>
      <c r="BZ599" s="60" t="s">
        <v>544</v>
      </c>
      <c r="CA599" s="60" t="s">
        <v>544</v>
      </c>
      <c r="CB599" s="60" t="s">
        <v>1832</v>
      </c>
      <c r="CC599" s="60">
        <v>2588000.1035000002</v>
      </c>
      <c r="CD599" s="60">
        <v>33613104.792800002</v>
      </c>
      <c r="CE599" s="60">
        <v>-3538689.7966999998</v>
      </c>
      <c r="CF599" s="60">
        <v>212855801.61770001</v>
      </c>
      <c r="CG599" s="60">
        <v>288965.52879999997</v>
      </c>
      <c r="CH599" s="60" t="s">
        <v>544</v>
      </c>
      <c r="CI599" s="60" t="s">
        <v>1222</v>
      </c>
      <c r="CJ599" s="60">
        <v>31.94</v>
      </c>
      <c r="CK599" s="60">
        <v>3727310.4939000001</v>
      </c>
      <c r="CL599" s="60">
        <v>440</v>
      </c>
      <c r="CM599" s="85">
        <v>1246070</v>
      </c>
      <c r="CN599" s="60" t="s">
        <v>544</v>
      </c>
      <c r="CO599" s="60">
        <v>3060275.9844999998</v>
      </c>
      <c r="CP599" s="60">
        <v>8446069.3034000006</v>
      </c>
      <c r="CQ599" s="60">
        <v>157977040.80180001</v>
      </c>
      <c r="CR599" s="60">
        <v>1120206.9413999999</v>
      </c>
      <c r="CS599" s="60" t="s">
        <v>544</v>
      </c>
      <c r="CT599" s="60">
        <v>3075310.4678000002</v>
      </c>
      <c r="CU599" s="60">
        <v>8909448.6322000008</v>
      </c>
      <c r="CV599" s="60">
        <v>-3538689.7966999998</v>
      </c>
      <c r="CW599" s="60">
        <v>11984759.100099999</v>
      </c>
      <c r="CX599" s="60">
        <v>1125655.2174</v>
      </c>
      <c r="CY599" s="60">
        <v>31.94</v>
      </c>
      <c r="CZ599" s="60">
        <f t="shared" si="18"/>
        <v>1449.9999419998503</v>
      </c>
      <c r="DA599" s="60" t="str">
        <f t="shared" si="19"/>
        <v>Y</v>
      </c>
    </row>
    <row r="600" spans="1:105">
      <c r="A600" s="13" t="s">
        <v>1222</v>
      </c>
      <c r="B600" s="13">
        <v>1246070</v>
      </c>
      <c r="C600" s="13">
        <v>2023</v>
      </c>
      <c r="D600" s="13" t="s">
        <v>10</v>
      </c>
      <c r="E600" s="13" t="s">
        <v>507</v>
      </c>
      <c r="F600" s="84" t="s">
        <v>1804</v>
      </c>
      <c r="G600" s="60" t="s">
        <v>2281</v>
      </c>
      <c r="H600" s="60" t="s">
        <v>2544</v>
      </c>
      <c r="I600" s="60" t="s">
        <v>2283</v>
      </c>
      <c r="J600" s="60" t="s">
        <v>1222</v>
      </c>
      <c r="K600" s="85">
        <v>1246070</v>
      </c>
      <c r="L600" s="60">
        <v>572649600000</v>
      </c>
      <c r="M600" s="60">
        <v>437137111.47649997</v>
      </c>
      <c r="N600" s="60" t="s">
        <v>544</v>
      </c>
      <c r="O600" s="60" t="s">
        <v>544</v>
      </c>
      <c r="P600" s="60">
        <v>-0.22</v>
      </c>
      <c r="Q600" s="60" t="s">
        <v>544</v>
      </c>
      <c r="R600" s="85">
        <v>314</v>
      </c>
      <c r="S600" s="85">
        <v>19</v>
      </c>
      <c r="T600" s="60">
        <v>93387407.194999993</v>
      </c>
      <c r="U600" s="60" t="s">
        <v>544</v>
      </c>
      <c r="V600" s="60" t="s">
        <v>544</v>
      </c>
      <c r="W600" s="60" t="s">
        <v>2285</v>
      </c>
      <c r="X600" s="60">
        <v>4316946.6858000001</v>
      </c>
      <c r="Y600" s="60">
        <v>164756569.49869999</v>
      </c>
      <c r="Z600" s="60">
        <v>1.76</v>
      </c>
      <c r="AA600" s="60" t="s">
        <v>544</v>
      </c>
      <c r="AB600" s="60">
        <v>1263868279.6631</v>
      </c>
      <c r="AC600" s="60">
        <v>437137111.47649997</v>
      </c>
      <c r="AD600" s="60" t="s">
        <v>544</v>
      </c>
      <c r="AE600" s="60">
        <v>7646488.7637</v>
      </c>
      <c r="AF600" s="60">
        <v>40.51</v>
      </c>
      <c r="AG600" s="60" t="s">
        <v>2286</v>
      </c>
      <c r="AH600" s="60" t="s">
        <v>544</v>
      </c>
      <c r="AI600" s="60">
        <v>206328555.3955</v>
      </c>
      <c r="AJ600" s="60" t="s">
        <v>544</v>
      </c>
      <c r="AK600" s="60">
        <v>2.63</v>
      </c>
      <c r="AL600" s="60">
        <v>164756569.49869999</v>
      </c>
      <c r="AM600" s="60">
        <v>22306718.1818</v>
      </c>
      <c r="AN600" s="60">
        <v>2890152.7527000001</v>
      </c>
      <c r="AO600" s="60">
        <v>198767791.82499999</v>
      </c>
      <c r="AP600" s="60">
        <v>245387182.4434</v>
      </c>
      <c r="AQ600" s="60">
        <v>437137111.47649997</v>
      </c>
      <c r="AR600" s="60" t="s">
        <v>544</v>
      </c>
      <c r="AS600" s="60">
        <v>237143594.42629999</v>
      </c>
      <c r="AT600" s="60">
        <v>148286874.38100001</v>
      </c>
      <c r="AU600" s="85">
        <v>1246070</v>
      </c>
      <c r="AV600" s="60" t="s">
        <v>544</v>
      </c>
      <c r="AW600" s="60" t="s">
        <v>544</v>
      </c>
      <c r="AX600" s="60">
        <v>237251.91500000001</v>
      </c>
      <c r="AY600" s="60">
        <v>7646488.7637</v>
      </c>
      <c r="AZ600" s="60">
        <v>41138550.770199999</v>
      </c>
      <c r="BA600" s="60" t="s">
        <v>544</v>
      </c>
      <c r="BB600" s="60" t="s">
        <v>1808</v>
      </c>
      <c r="BC600" s="60" t="s">
        <v>544</v>
      </c>
      <c r="BD600" s="60">
        <v>78093818.980499998</v>
      </c>
      <c r="BE600" s="60" t="s">
        <v>544</v>
      </c>
      <c r="BF600" s="60" t="s">
        <v>544</v>
      </c>
      <c r="BG600" s="60">
        <v>11071298.0199</v>
      </c>
      <c r="BH600" s="60">
        <v>155933363.14480001</v>
      </c>
      <c r="BI600" s="60">
        <v>9779465.9227000009</v>
      </c>
      <c r="BJ600" s="60" t="s">
        <v>544</v>
      </c>
      <c r="BK600" s="60">
        <v>11706030.8621</v>
      </c>
      <c r="BL600" s="85" t="s">
        <v>2545</v>
      </c>
      <c r="BM600" s="60" t="s">
        <v>2546</v>
      </c>
      <c r="BN600" s="60">
        <v>12555801.8783</v>
      </c>
      <c r="BO600" s="60">
        <v>164016569.47799999</v>
      </c>
      <c r="BP600" s="60">
        <v>77839544.164199993</v>
      </c>
      <c r="BQ600" s="60">
        <v>11069007.943499999</v>
      </c>
      <c r="BR600" s="60" t="s">
        <v>544</v>
      </c>
      <c r="BS600" s="60">
        <v>42785268.373599999</v>
      </c>
      <c r="BT600" s="60" t="s">
        <v>544</v>
      </c>
      <c r="BU600" s="60">
        <v>2846717.6370000001</v>
      </c>
      <c r="BV600" s="60">
        <v>8203206.3366</v>
      </c>
      <c r="BW600" s="60" t="s">
        <v>544</v>
      </c>
      <c r="BX600" s="60">
        <v>206328555.3955</v>
      </c>
      <c r="BY600" s="60" t="s">
        <v>544</v>
      </c>
      <c r="BZ600" s="60" t="s">
        <v>544</v>
      </c>
      <c r="CA600" s="60" t="s">
        <v>544</v>
      </c>
      <c r="CB600" s="60" t="s">
        <v>1832</v>
      </c>
      <c r="CC600" s="60">
        <v>2890152.7527000001</v>
      </c>
      <c r="CD600" s="60">
        <v>31330229.8849</v>
      </c>
      <c r="CE600" s="60">
        <v>5166717.7018999998</v>
      </c>
      <c r="CF600" s="60">
        <v>245387182.4434</v>
      </c>
      <c r="CG600" s="60">
        <v>4351450.5034999996</v>
      </c>
      <c r="CH600" s="60" t="s">
        <v>544</v>
      </c>
      <c r="CI600" s="60" t="s">
        <v>1222</v>
      </c>
      <c r="CJ600" s="60">
        <v>16.329999999999998</v>
      </c>
      <c r="CK600" s="60">
        <v>7207099.4384000003</v>
      </c>
      <c r="CL600" s="60">
        <v>326</v>
      </c>
      <c r="CM600" s="85">
        <v>1246070</v>
      </c>
      <c r="CN600" s="60" t="s">
        <v>544</v>
      </c>
      <c r="CO600" s="60">
        <v>9779465.9227000009</v>
      </c>
      <c r="CP600" s="60">
        <v>16872748.563999999</v>
      </c>
      <c r="CQ600" s="60">
        <v>164756569.49869999</v>
      </c>
      <c r="CR600" s="60">
        <v>8931.2980000000007</v>
      </c>
      <c r="CS600" s="60" t="s">
        <v>544</v>
      </c>
      <c r="CT600" s="60">
        <v>3710458.1192000001</v>
      </c>
      <c r="CU600" s="60">
        <v>7995572.7429999998</v>
      </c>
      <c r="CV600" s="60">
        <v>5166717.7018999998</v>
      </c>
      <c r="CW600" s="60">
        <v>11706030.8621</v>
      </c>
      <c r="CX600" s="60">
        <v>4316946.6858000001</v>
      </c>
      <c r="CY600" s="60">
        <v>16.329999999999998</v>
      </c>
      <c r="CZ600" s="60">
        <f t="shared" si="18"/>
        <v>1309.9999633199411</v>
      </c>
      <c r="DA600" s="60" t="str">
        <f t="shared" si="19"/>
        <v>Y</v>
      </c>
    </row>
    <row r="601" spans="1:105">
      <c r="A601" s="13" t="s">
        <v>1223</v>
      </c>
      <c r="B601" s="13">
        <v>1501757</v>
      </c>
      <c r="C601" s="13">
        <v>2022</v>
      </c>
      <c r="D601" s="13" t="s">
        <v>1</v>
      </c>
      <c r="E601" s="13" t="s">
        <v>13</v>
      </c>
      <c r="F601" s="84" t="s">
        <v>1812</v>
      </c>
      <c r="G601" s="60" t="s">
        <v>1949</v>
      </c>
      <c r="H601" s="60" t="s">
        <v>2550</v>
      </c>
      <c r="I601" s="60" t="s">
        <v>1951</v>
      </c>
      <c r="J601" s="60" t="s">
        <v>1224</v>
      </c>
      <c r="K601" s="85">
        <v>112354</v>
      </c>
      <c r="L601" s="60">
        <v>42427069000</v>
      </c>
      <c r="M601" s="60">
        <v>11313885068.0809</v>
      </c>
      <c r="N601" s="60">
        <v>168400000.02110001</v>
      </c>
      <c r="O601" s="60">
        <v>24665600.0031</v>
      </c>
      <c r="P601" s="60">
        <v>-0.06</v>
      </c>
      <c r="Q601" s="60">
        <v>773868533.43009996</v>
      </c>
      <c r="R601" s="85">
        <v>1069</v>
      </c>
      <c r="S601" s="85" t="s">
        <v>544</v>
      </c>
      <c r="T601" s="60">
        <v>1201889333.4835999</v>
      </c>
      <c r="U601" s="60" t="s">
        <v>544</v>
      </c>
      <c r="V601" s="60">
        <v>672283733.4174</v>
      </c>
      <c r="W601" s="60" t="s">
        <v>1952</v>
      </c>
      <c r="X601" s="60">
        <v>173542666.6884</v>
      </c>
      <c r="Y601" s="60">
        <v>7892002667.6532001</v>
      </c>
      <c r="Z601" s="60">
        <v>1.82</v>
      </c>
      <c r="AA601" s="60" t="s">
        <v>544</v>
      </c>
      <c r="AB601" s="60">
        <v>9812193334.5599003</v>
      </c>
      <c r="AC601" s="60">
        <v>11313885068.0809</v>
      </c>
      <c r="AD601" s="60">
        <v>13.6</v>
      </c>
      <c r="AE601" s="60">
        <v>356793333.3779</v>
      </c>
      <c r="AF601" s="60">
        <v>19.66</v>
      </c>
      <c r="AG601" s="60" t="s">
        <v>1953</v>
      </c>
      <c r="AH601" s="60" t="s">
        <v>544</v>
      </c>
      <c r="AI601" s="60">
        <v>1915328800.2393999</v>
      </c>
      <c r="AJ601" s="60" t="s">
        <v>544</v>
      </c>
      <c r="AK601" s="60">
        <v>1.92</v>
      </c>
      <c r="AL601" s="60">
        <v>9008813867.7928009</v>
      </c>
      <c r="AM601" s="60">
        <v>202389333.35859999</v>
      </c>
      <c r="AN601" s="60">
        <v>153213066.68579999</v>
      </c>
      <c r="AO601" s="60">
        <v>796372533.43289995</v>
      </c>
      <c r="AP601" s="60">
        <v>1928472000.2411001</v>
      </c>
      <c r="AQ601" s="60">
        <v>11313885068.0809</v>
      </c>
      <c r="AR601" s="60">
        <v>2.48</v>
      </c>
      <c r="AS601" s="60">
        <v>1924161866.9072001</v>
      </c>
      <c r="AT601" s="60">
        <v>5262501600.6577997</v>
      </c>
      <c r="AU601" s="85">
        <v>1501757</v>
      </c>
      <c r="AV601" s="60" t="s">
        <v>544</v>
      </c>
      <c r="AW601" s="60" t="s">
        <v>544</v>
      </c>
      <c r="AX601" s="60" t="s">
        <v>544</v>
      </c>
      <c r="AY601" s="60">
        <v>356793333.3779</v>
      </c>
      <c r="AZ601" s="60">
        <v>1811307200.2263999</v>
      </c>
      <c r="BA601" s="60">
        <v>490111733.39459997</v>
      </c>
      <c r="BB601" s="60" t="s">
        <v>1808</v>
      </c>
      <c r="BC601" s="60">
        <v>14094379468.428499</v>
      </c>
      <c r="BD601" s="60">
        <v>170827200.0214</v>
      </c>
      <c r="BE601" s="60" t="s">
        <v>544</v>
      </c>
      <c r="BF601" s="60">
        <v>956533333.45290005</v>
      </c>
      <c r="BG601" s="60">
        <v>64086933.341300003</v>
      </c>
      <c r="BH601" s="60">
        <v>6781690400.8477001</v>
      </c>
      <c r="BI601" s="60">
        <v>30460000.003800001</v>
      </c>
      <c r="BJ601" s="60">
        <v>672283733.4174</v>
      </c>
      <c r="BK601" s="60">
        <v>199867466.69170001</v>
      </c>
      <c r="BL601" s="85" t="s">
        <v>2548</v>
      </c>
      <c r="BM601" s="60" t="s">
        <v>2549</v>
      </c>
      <c r="BN601" s="60">
        <v>92692266.678299993</v>
      </c>
      <c r="BO601" s="60">
        <v>10319746667.9566</v>
      </c>
      <c r="BP601" s="60">
        <v>6610863200.8263998</v>
      </c>
      <c r="BQ601" s="60">
        <v>829714933.43700004</v>
      </c>
      <c r="BR601" s="60">
        <v>502561333.3962</v>
      </c>
      <c r="BS601" s="60">
        <v>121644000.0152</v>
      </c>
      <c r="BT601" s="60">
        <v>1116811200.1396</v>
      </c>
      <c r="BU601" s="60">
        <v>241005333.3635</v>
      </c>
      <c r="BV601" s="60">
        <v>175288266.6886</v>
      </c>
      <c r="BW601" s="60">
        <v>490111733.39459997</v>
      </c>
      <c r="BX601" s="60">
        <v>1915328800.2393999</v>
      </c>
      <c r="BY601" s="60" t="s">
        <v>544</v>
      </c>
      <c r="BZ601" s="60">
        <v>1075733.3334999999</v>
      </c>
      <c r="CA601" s="60" t="s">
        <v>544</v>
      </c>
      <c r="CB601" s="60" t="s">
        <v>1898</v>
      </c>
      <c r="CC601" s="60">
        <v>147964000.0185</v>
      </c>
      <c r="CD601" s="60">
        <v>62978666.674500003</v>
      </c>
      <c r="CE601" s="60">
        <v>40817600.005099997</v>
      </c>
      <c r="CF601" s="60">
        <v>1928472000.2411001</v>
      </c>
      <c r="CG601" s="60">
        <v>82669866.677000001</v>
      </c>
      <c r="CH601" s="60">
        <v>2314933.3336</v>
      </c>
      <c r="CI601" s="60" t="s">
        <v>1224</v>
      </c>
      <c r="CJ601" s="60">
        <v>19.5</v>
      </c>
      <c r="CK601" s="60">
        <v>326755733.37419999</v>
      </c>
      <c r="CL601" s="60">
        <v>311.8</v>
      </c>
      <c r="CM601" s="85">
        <v>112354</v>
      </c>
      <c r="CN601" s="60">
        <v>-529866.66669999994</v>
      </c>
      <c r="CO601" s="60">
        <v>30460000.003800001</v>
      </c>
      <c r="CP601" s="60">
        <v>266234933.36660001</v>
      </c>
      <c r="CQ601" s="60">
        <v>7892002667.6532001</v>
      </c>
      <c r="CR601" s="60">
        <v>3080533.3336999998</v>
      </c>
      <c r="CS601" s="60">
        <v>-529866.66669999994</v>
      </c>
      <c r="CT601" s="60">
        <v>115587733.3478</v>
      </c>
      <c r="CU601" s="60">
        <v>84279733.343899995</v>
      </c>
      <c r="CV601" s="60">
        <v>40817600.005099997</v>
      </c>
      <c r="CW601" s="60">
        <v>199867466.69170001</v>
      </c>
      <c r="CX601" s="60">
        <v>173542666.6884</v>
      </c>
      <c r="CY601" s="60">
        <v>19.5</v>
      </c>
      <c r="CZ601" s="60">
        <f t="shared" si="18"/>
        <v>3.7499999995312505</v>
      </c>
      <c r="DA601" s="60" t="str">
        <f t="shared" si="19"/>
        <v>N: parent data from row 603</v>
      </c>
    </row>
    <row r="602" spans="1:105">
      <c r="A602" s="13" t="s">
        <v>1223</v>
      </c>
      <c r="B602" s="13">
        <v>1501757</v>
      </c>
      <c r="C602" s="13">
        <v>2023</v>
      </c>
      <c r="D602" s="13" t="s">
        <v>1</v>
      </c>
      <c r="E602" s="13" t="s">
        <v>13</v>
      </c>
      <c r="F602" s="84" t="s">
        <v>1804</v>
      </c>
      <c r="G602" s="60" t="s">
        <v>1949</v>
      </c>
      <c r="H602" s="60" t="s">
        <v>2149</v>
      </c>
      <c r="I602" s="60" t="s">
        <v>1951</v>
      </c>
      <c r="J602" s="60" t="s">
        <v>1224</v>
      </c>
      <c r="K602" s="85">
        <v>112354</v>
      </c>
      <c r="L602" s="60">
        <v>46602782000</v>
      </c>
      <c r="M602" s="60">
        <v>12427408534.886801</v>
      </c>
      <c r="N602" s="60">
        <v>157678933.35299999</v>
      </c>
      <c r="O602" s="60">
        <v>44946400.005599998</v>
      </c>
      <c r="P602" s="60">
        <v>-0.16</v>
      </c>
      <c r="Q602" s="60">
        <v>857487733.44050002</v>
      </c>
      <c r="R602" s="85">
        <v>1133</v>
      </c>
      <c r="S602" s="85">
        <v>3</v>
      </c>
      <c r="T602" s="60">
        <v>2229054933.612</v>
      </c>
      <c r="U602" s="60">
        <v>395550133.38279998</v>
      </c>
      <c r="V602" s="60">
        <v>599497066.74160004</v>
      </c>
      <c r="W602" s="60" t="s">
        <v>1952</v>
      </c>
      <c r="X602" s="60">
        <v>243815200.03049999</v>
      </c>
      <c r="Y602" s="60">
        <v>8561498401.0702</v>
      </c>
      <c r="Z602" s="60">
        <v>2.99</v>
      </c>
      <c r="AA602" s="60" t="s">
        <v>544</v>
      </c>
      <c r="AB602" s="60">
        <v>11787380268.1401</v>
      </c>
      <c r="AC602" s="60">
        <v>12427408534.886801</v>
      </c>
      <c r="AD602" s="60">
        <v>12.2</v>
      </c>
      <c r="AE602" s="60">
        <v>315560533.37279999</v>
      </c>
      <c r="AF602" s="60">
        <v>16.18</v>
      </c>
      <c r="AG602" s="60" t="s">
        <v>1953</v>
      </c>
      <c r="AH602" s="60" t="s">
        <v>544</v>
      </c>
      <c r="AI602" s="60">
        <v>1975782133.5803001</v>
      </c>
      <c r="AJ602" s="60" t="s">
        <v>544</v>
      </c>
      <c r="AK602" s="60">
        <v>2.17</v>
      </c>
      <c r="AL602" s="60">
        <v>9589821334.5321007</v>
      </c>
      <c r="AM602" s="60">
        <v>290523200.0363</v>
      </c>
      <c r="AN602" s="60">
        <v>460971466.72430003</v>
      </c>
      <c r="AO602" s="60">
        <v>528328000.06599998</v>
      </c>
      <c r="AP602" s="60">
        <v>1999944266.9166999</v>
      </c>
      <c r="AQ602" s="60">
        <v>12427408534.886801</v>
      </c>
      <c r="AR602" s="60">
        <v>2.11</v>
      </c>
      <c r="AS602" s="60">
        <v>2000606133.5834</v>
      </c>
      <c r="AT602" s="60">
        <v>6137578667.4338999</v>
      </c>
      <c r="AU602" s="85">
        <v>1501757</v>
      </c>
      <c r="AV602" s="60" t="s">
        <v>544</v>
      </c>
      <c r="AW602" s="60" t="s">
        <v>544</v>
      </c>
      <c r="AX602" s="60" t="s">
        <v>544</v>
      </c>
      <c r="AY602" s="60">
        <v>315560533.37279999</v>
      </c>
      <c r="AZ602" s="60">
        <v>2428143733.6368999</v>
      </c>
      <c r="BA602" s="60">
        <v>406883733.38419998</v>
      </c>
      <c r="BB602" s="60" t="s">
        <v>1808</v>
      </c>
      <c r="BC602" s="60">
        <v>16154003468.6859</v>
      </c>
      <c r="BD602" s="60">
        <v>179530400.02239999</v>
      </c>
      <c r="BE602" s="60" t="s">
        <v>544</v>
      </c>
      <c r="BF602" s="60">
        <v>1299466666.8290999</v>
      </c>
      <c r="BG602" s="60">
        <v>76675733.342899993</v>
      </c>
      <c r="BH602" s="60">
        <v>7459520000.9323997</v>
      </c>
      <c r="BI602" s="60">
        <v>71472266.675600007</v>
      </c>
      <c r="BJ602" s="60">
        <v>599497066.74160004</v>
      </c>
      <c r="BK602" s="60">
        <v>237626400.02970001</v>
      </c>
      <c r="BL602" s="85" t="s">
        <v>2548</v>
      </c>
      <c r="BM602" s="60" t="s">
        <v>2549</v>
      </c>
      <c r="BN602" s="60">
        <v>116048533.3478</v>
      </c>
      <c r="BO602" s="60">
        <v>11672957334.7925</v>
      </c>
      <c r="BP602" s="60">
        <v>7279989600.9099998</v>
      </c>
      <c r="BQ602" s="60">
        <v>580980266.73930001</v>
      </c>
      <c r="BR602" s="60">
        <v>456564800.0571</v>
      </c>
      <c r="BS602" s="60">
        <v>124109333.3488</v>
      </c>
      <c r="BT602" s="60">
        <v>1028322933.4619</v>
      </c>
      <c r="BU602" s="60">
        <v>487861066.72759998</v>
      </c>
      <c r="BV602" s="60">
        <v>159208266.6866</v>
      </c>
      <c r="BW602" s="60">
        <v>395550133.38279998</v>
      </c>
      <c r="BX602" s="60">
        <v>1975782133.5803001</v>
      </c>
      <c r="BY602" s="60" t="s">
        <v>544</v>
      </c>
      <c r="BZ602" s="60">
        <v>33866.666700000002</v>
      </c>
      <c r="CA602" s="60" t="s">
        <v>544</v>
      </c>
      <c r="CB602" s="60" t="s">
        <v>1958</v>
      </c>
      <c r="CC602" s="60">
        <v>451745333.38980001</v>
      </c>
      <c r="CD602" s="60">
        <v>77851733.343099996</v>
      </c>
      <c r="CE602" s="60">
        <v>71363200.008900002</v>
      </c>
      <c r="CF602" s="60">
        <v>1999944266.9166999</v>
      </c>
      <c r="CG602" s="60">
        <v>215865066.6936</v>
      </c>
      <c r="CH602" s="60">
        <v>36243200.004500002</v>
      </c>
      <c r="CI602" s="60" t="s">
        <v>1224</v>
      </c>
      <c r="CJ602" s="60">
        <v>16.760000000000002</v>
      </c>
      <c r="CK602" s="60">
        <v>704786666.75479996</v>
      </c>
      <c r="CL602" s="60">
        <v>202.8</v>
      </c>
      <c r="CM602" s="85">
        <v>112354</v>
      </c>
      <c r="CN602" s="60">
        <v>15265333.335200001</v>
      </c>
      <c r="CO602" s="60">
        <v>71472266.675600007</v>
      </c>
      <c r="CP602" s="60">
        <v>359863733.37830001</v>
      </c>
      <c r="CQ602" s="60">
        <v>8561498401.0702</v>
      </c>
      <c r="CR602" s="60">
        <v>1060533.3334999999</v>
      </c>
      <c r="CS602" s="60">
        <v>15265333.335200001</v>
      </c>
      <c r="CT602" s="60">
        <v>138413333.3506</v>
      </c>
      <c r="CU602" s="60">
        <v>99213066.679100007</v>
      </c>
      <c r="CV602" s="60">
        <v>71363200.008900002</v>
      </c>
      <c r="CW602" s="60">
        <v>237626400.02970001</v>
      </c>
      <c r="CX602" s="60">
        <v>243815200.03049999</v>
      </c>
      <c r="CY602" s="60">
        <v>16.760000000000002</v>
      </c>
      <c r="CZ602" s="60">
        <f t="shared" si="18"/>
        <v>3.7499999995312376</v>
      </c>
      <c r="DA602" s="60" t="str">
        <f t="shared" si="19"/>
        <v>N: parent data from row 603</v>
      </c>
    </row>
    <row r="603" spans="1:105">
      <c r="A603" s="13" t="s">
        <v>1224</v>
      </c>
      <c r="B603" s="13">
        <v>112354</v>
      </c>
      <c r="C603" s="13">
        <v>2022</v>
      </c>
      <c r="D603" s="13" t="s">
        <v>1</v>
      </c>
      <c r="E603" s="13" t="s">
        <v>13</v>
      </c>
      <c r="F603" s="84" t="s">
        <v>1812</v>
      </c>
      <c r="G603" s="60" t="s">
        <v>1999</v>
      </c>
      <c r="H603" s="60" t="s">
        <v>2084</v>
      </c>
      <c r="I603" s="60" t="s">
        <v>540</v>
      </c>
      <c r="J603" s="60" t="s">
        <v>1224</v>
      </c>
      <c r="K603" s="85">
        <v>112354</v>
      </c>
      <c r="L603" s="60">
        <v>32646200000</v>
      </c>
      <c r="M603" s="60">
        <v>32646200000</v>
      </c>
      <c r="N603" s="60">
        <v>193900000</v>
      </c>
      <c r="O603" s="60">
        <v>31300000</v>
      </c>
      <c r="P603" s="60">
        <v>-0.04</v>
      </c>
      <c r="Q603" s="60">
        <v>1263900000</v>
      </c>
      <c r="R603" s="85">
        <v>1264</v>
      </c>
      <c r="S603" s="85" t="s">
        <v>544</v>
      </c>
      <c r="T603" s="60">
        <v>7266400000</v>
      </c>
      <c r="U603" s="60">
        <v>901500000</v>
      </c>
      <c r="V603" s="60">
        <v>849500000</v>
      </c>
      <c r="W603" s="60" t="s">
        <v>2002</v>
      </c>
      <c r="X603" s="60">
        <v>349000000</v>
      </c>
      <c r="Y603" s="60">
        <v>21940500000</v>
      </c>
      <c r="Z603" s="60">
        <v>3.04</v>
      </c>
      <c r="AA603" s="60" t="s">
        <v>544</v>
      </c>
      <c r="AB603" s="60">
        <v>17187800000</v>
      </c>
      <c r="AC603" s="60">
        <v>32646200000</v>
      </c>
      <c r="AD603" s="60">
        <v>7</v>
      </c>
      <c r="AE603" s="60">
        <v>380300000</v>
      </c>
      <c r="AF603" s="60">
        <v>40.58</v>
      </c>
      <c r="AG603" s="60" t="s">
        <v>2003</v>
      </c>
      <c r="AH603" s="60" t="s">
        <v>544</v>
      </c>
      <c r="AI603" s="60">
        <v>2539900000</v>
      </c>
      <c r="AJ603" s="60" t="s">
        <v>544</v>
      </c>
      <c r="AK603" s="60">
        <v>1.41</v>
      </c>
      <c r="AL603" s="60">
        <v>23505100000</v>
      </c>
      <c r="AM603" s="60">
        <v>568300000</v>
      </c>
      <c r="AN603" s="60">
        <v>571300000</v>
      </c>
      <c r="AO603" s="60">
        <v>6329000000</v>
      </c>
      <c r="AP603" s="60">
        <v>3184200000</v>
      </c>
      <c r="AQ603" s="60">
        <v>32646200000</v>
      </c>
      <c r="AR603" s="60">
        <v>1.65</v>
      </c>
      <c r="AS603" s="60">
        <v>2189100000</v>
      </c>
      <c r="AT603" s="60">
        <v>9046700000</v>
      </c>
      <c r="AU603" s="85">
        <v>112354</v>
      </c>
      <c r="AV603" s="60" t="s">
        <v>544</v>
      </c>
      <c r="AW603" s="60">
        <v>1055500000</v>
      </c>
      <c r="AX603" s="60" t="s">
        <v>544</v>
      </c>
      <c r="AY603" s="60">
        <v>380300000</v>
      </c>
      <c r="AZ603" s="60">
        <v>5960900000</v>
      </c>
      <c r="BA603" s="60">
        <v>1487800000</v>
      </c>
      <c r="BB603" s="60" t="s">
        <v>1808</v>
      </c>
      <c r="BC603" s="60">
        <v>36177200000</v>
      </c>
      <c r="BD603" s="60">
        <v>266700000</v>
      </c>
      <c r="BE603" s="60" t="s">
        <v>544</v>
      </c>
      <c r="BF603" s="60">
        <v>195800000</v>
      </c>
      <c r="BG603" s="60">
        <v>101400000</v>
      </c>
      <c r="BH603" s="60">
        <v>11764300000</v>
      </c>
      <c r="BI603" s="60">
        <v>91200000</v>
      </c>
      <c r="BJ603" s="60" t="s">
        <v>544</v>
      </c>
      <c r="BK603" s="60">
        <v>346700000</v>
      </c>
      <c r="BL603" s="85" t="s">
        <v>2551</v>
      </c>
      <c r="BM603" s="60" t="s">
        <v>2552</v>
      </c>
      <c r="BN603" s="60">
        <v>137400000</v>
      </c>
      <c r="BO603" s="60">
        <v>25684000000</v>
      </c>
      <c r="BP603" s="60">
        <v>11497600000</v>
      </c>
      <c r="BQ603" s="60">
        <v>6988300000</v>
      </c>
      <c r="BR603" s="60">
        <v>516400000</v>
      </c>
      <c r="BS603" s="60">
        <v>493500000</v>
      </c>
      <c r="BT603" s="60">
        <v>509100000</v>
      </c>
      <c r="BU603" s="60">
        <v>473400000</v>
      </c>
      <c r="BV603" s="60" t="s">
        <v>544</v>
      </c>
      <c r="BW603" s="60">
        <v>2337300000</v>
      </c>
      <c r="BX603" s="60">
        <v>2539900000</v>
      </c>
      <c r="BY603" s="60" t="s">
        <v>544</v>
      </c>
      <c r="BZ603" s="60">
        <v>1900000</v>
      </c>
      <c r="CA603" s="60" t="s">
        <v>544</v>
      </c>
      <c r="CB603" s="60" t="s">
        <v>1898</v>
      </c>
      <c r="CC603" s="60">
        <v>292300000</v>
      </c>
      <c r="CD603" s="60">
        <v>139700000</v>
      </c>
      <c r="CE603" s="60">
        <v>103700000</v>
      </c>
      <c r="CF603" s="60">
        <v>3184200000</v>
      </c>
      <c r="CG603" s="60">
        <v>443700000</v>
      </c>
      <c r="CH603" s="60">
        <v>94700000</v>
      </c>
      <c r="CI603" s="60" t="s">
        <v>1224</v>
      </c>
      <c r="CJ603" s="60">
        <v>14.8</v>
      </c>
      <c r="CK603" s="60">
        <v>920300000</v>
      </c>
      <c r="CL603" s="60">
        <v>299.3</v>
      </c>
      <c r="CM603" s="85">
        <v>112354</v>
      </c>
      <c r="CN603" s="60" t="s">
        <v>544</v>
      </c>
      <c r="CO603" s="60">
        <v>91200000</v>
      </c>
      <c r="CP603" s="60">
        <v>486400000</v>
      </c>
      <c r="CQ603" s="60">
        <v>21940500000</v>
      </c>
      <c r="CR603" s="60">
        <v>3200000</v>
      </c>
      <c r="CS603" s="60" t="s">
        <v>544</v>
      </c>
      <c r="CT603" s="60">
        <v>207000000</v>
      </c>
      <c r="CU603" s="60">
        <v>139700000</v>
      </c>
      <c r="CV603" s="60">
        <v>103700000</v>
      </c>
      <c r="CW603" s="60">
        <v>346700000</v>
      </c>
      <c r="CX603" s="60">
        <v>349000000</v>
      </c>
      <c r="CY603" s="60">
        <v>14.8</v>
      </c>
      <c r="CZ603" s="60">
        <f t="shared" si="18"/>
        <v>1</v>
      </c>
      <c r="DA603" s="60" t="str">
        <f t="shared" si="19"/>
        <v>Y</v>
      </c>
    </row>
    <row r="604" spans="1:105">
      <c r="A604" s="13" t="s">
        <v>1224</v>
      </c>
      <c r="B604" s="13">
        <v>112354</v>
      </c>
      <c r="C604" s="13">
        <v>2023</v>
      </c>
      <c r="D604" s="13" t="s">
        <v>1</v>
      </c>
      <c r="E604" s="13" t="s">
        <v>13</v>
      </c>
      <c r="F604" s="84" t="s">
        <v>1804</v>
      </c>
      <c r="G604" s="60" t="s">
        <v>1999</v>
      </c>
      <c r="H604" s="60" t="s">
        <v>2084</v>
      </c>
      <c r="I604" s="60" t="s">
        <v>540</v>
      </c>
      <c r="J604" s="60" t="s">
        <v>1224</v>
      </c>
      <c r="K604" s="85">
        <v>112354</v>
      </c>
      <c r="L604" s="60">
        <v>47069900000</v>
      </c>
      <c r="M604" s="60">
        <v>47069900000</v>
      </c>
      <c r="N604" s="60">
        <v>246800000</v>
      </c>
      <c r="O604" s="60">
        <v>99900000</v>
      </c>
      <c r="P604" s="60">
        <v>-0.08</v>
      </c>
      <c r="Q604" s="60">
        <v>1311300000</v>
      </c>
      <c r="R604" s="85">
        <v>1379</v>
      </c>
      <c r="S604" s="85" t="s">
        <v>544</v>
      </c>
      <c r="T604" s="60">
        <v>9261000000</v>
      </c>
      <c r="U604" s="60">
        <v>1764900000</v>
      </c>
      <c r="V604" s="60">
        <v>778300000</v>
      </c>
      <c r="W604" s="60" t="s">
        <v>2002</v>
      </c>
      <c r="X604" s="60">
        <v>499700000</v>
      </c>
      <c r="Y604" s="60">
        <v>34517900000</v>
      </c>
      <c r="Z604" s="60">
        <v>5.13</v>
      </c>
      <c r="AA604" s="60" t="s">
        <v>544</v>
      </c>
      <c r="AB604" s="60">
        <v>20556300000</v>
      </c>
      <c r="AC604" s="60">
        <v>47069900000</v>
      </c>
      <c r="AD604" s="60">
        <v>6.3</v>
      </c>
      <c r="AE604" s="60">
        <v>340900000</v>
      </c>
      <c r="AF604" s="60">
        <v>52.26</v>
      </c>
      <c r="AG604" s="60" t="s">
        <v>2003</v>
      </c>
      <c r="AH604" s="60" t="s">
        <v>544</v>
      </c>
      <c r="AI604" s="60">
        <v>3316800000</v>
      </c>
      <c r="AJ604" s="60" t="s">
        <v>544</v>
      </c>
      <c r="AK604" s="60">
        <v>1.8</v>
      </c>
      <c r="AL604" s="60">
        <v>36643500000</v>
      </c>
      <c r="AM604" s="60">
        <v>651700000</v>
      </c>
      <c r="AN604" s="60">
        <v>1700400000</v>
      </c>
      <c r="AO604" s="60">
        <v>17006500000</v>
      </c>
      <c r="AP604" s="60">
        <v>3368600000</v>
      </c>
      <c r="AQ604" s="60">
        <v>47069900000</v>
      </c>
      <c r="AR604" s="60">
        <v>1.77</v>
      </c>
      <c r="AS604" s="60">
        <v>2333300000</v>
      </c>
      <c r="AT604" s="60">
        <v>10572300000</v>
      </c>
      <c r="AU604" s="85">
        <v>112354</v>
      </c>
      <c r="AV604" s="60" t="s">
        <v>544</v>
      </c>
      <c r="AW604" s="60">
        <v>1241700000</v>
      </c>
      <c r="AX604" s="60" t="s">
        <v>544</v>
      </c>
      <c r="AY604" s="60">
        <v>340900000</v>
      </c>
      <c r="AZ604" s="60">
        <v>6987000000</v>
      </c>
      <c r="BA604" s="60">
        <v>2272000000</v>
      </c>
      <c r="BB604" s="60" t="s">
        <v>1808</v>
      </c>
      <c r="BC604" s="60">
        <v>52235500000</v>
      </c>
      <c r="BD604" s="60">
        <v>338900000</v>
      </c>
      <c r="BE604" s="60" t="s">
        <v>544</v>
      </c>
      <c r="BF604" s="60">
        <v>743900000</v>
      </c>
      <c r="BG604" s="60">
        <v>103200000</v>
      </c>
      <c r="BH604" s="60">
        <v>13963500000</v>
      </c>
      <c r="BI604" s="60">
        <v>184400000</v>
      </c>
      <c r="BJ604" s="60" t="s">
        <v>544</v>
      </c>
      <c r="BK604" s="60">
        <v>397500000</v>
      </c>
      <c r="BL604" s="85" t="s">
        <v>2551</v>
      </c>
      <c r="BM604" s="60" t="s">
        <v>2552</v>
      </c>
      <c r="BN604" s="60">
        <v>200100000</v>
      </c>
      <c r="BO604" s="60">
        <v>29293600000</v>
      </c>
      <c r="BP604" s="60">
        <v>13624600000</v>
      </c>
      <c r="BQ604" s="60">
        <v>7077400000</v>
      </c>
      <c r="BR604" s="60" t="s">
        <v>544</v>
      </c>
      <c r="BS604" s="60">
        <v>607400000</v>
      </c>
      <c r="BT604" s="60">
        <v>883900000</v>
      </c>
      <c r="BU604" s="60">
        <v>926100000</v>
      </c>
      <c r="BV604" s="60" t="s">
        <v>544</v>
      </c>
      <c r="BW604" s="60">
        <v>3050300000</v>
      </c>
      <c r="BX604" s="60">
        <v>3316800000</v>
      </c>
      <c r="BY604" s="60" t="s">
        <v>544</v>
      </c>
      <c r="BZ604" s="60">
        <v>-200000</v>
      </c>
      <c r="CA604" s="60" t="s">
        <v>544</v>
      </c>
      <c r="CB604" s="60" t="s">
        <v>1958</v>
      </c>
      <c r="CC604" s="60">
        <v>911700000</v>
      </c>
      <c r="CD604" s="60">
        <v>162400000</v>
      </c>
      <c r="CE604" s="60">
        <v>198800000</v>
      </c>
      <c r="CF604" s="60">
        <v>3368600000</v>
      </c>
      <c r="CG604" s="60">
        <v>1272800000</v>
      </c>
      <c r="CH604" s="60">
        <v>36500000</v>
      </c>
      <c r="CI604" s="60" t="s">
        <v>1224</v>
      </c>
      <c r="CJ604" s="60">
        <v>16.100000000000001</v>
      </c>
      <c r="CK604" s="60">
        <v>2200100000</v>
      </c>
      <c r="CL604" s="60">
        <v>137.80000000000001</v>
      </c>
      <c r="CM604" s="85">
        <v>112354</v>
      </c>
      <c r="CN604" s="60" t="s">
        <v>544</v>
      </c>
      <c r="CO604" s="60">
        <v>184400000</v>
      </c>
      <c r="CP604" s="60">
        <v>699800000</v>
      </c>
      <c r="CQ604" s="60">
        <v>34517900000</v>
      </c>
      <c r="CR604" s="60">
        <v>1200000</v>
      </c>
      <c r="CS604" s="60" t="s">
        <v>544</v>
      </c>
      <c r="CT604" s="60">
        <v>249500000</v>
      </c>
      <c r="CU604" s="60">
        <v>148000000</v>
      </c>
      <c r="CV604" s="60">
        <v>198800000</v>
      </c>
      <c r="CW604" s="60">
        <v>397500000</v>
      </c>
      <c r="CX604" s="60">
        <v>499700000</v>
      </c>
      <c r="CY604" s="60">
        <v>16.100000000000001</v>
      </c>
      <c r="CZ604" s="60">
        <f t="shared" si="18"/>
        <v>1</v>
      </c>
      <c r="DA604" s="60" t="str">
        <f t="shared" si="19"/>
        <v>Y</v>
      </c>
    </row>
    <row r="605" spans="1:105">
      <c r="A605" s="13" t="s">
        <v>1235</v>
      </c>
      <c r="B605" s="13">
        <v>1502958</v>
      </c>
      <c r="C605" s="13">
        <v>2022</v>
      </c>
      <c r="D605" s="13" t="s">
        <v>1</v>
      </c>
      <c r="E605" s="13" t="s">
        <v>507</v>
      </c>
      <c r="F605" s="84" t="s">
        <v>1812</v>
      </c>
      <c r="G605" s="60" t="s">
        <v>2022</v>
      </c>
      <c r="H605" s="60" t="s">
        <v>1814</v>
      </c>
      <c r="I605" s="60" t="s">
        <v>2024</v>
      </c>
      <c r="J605" s="60" t="s">
        <v>2553</v>
      </c>
      <c r="K605" s="85">
        <v>115063</v>
      </c>
      <c r="L605" s="60">
        <v>17830400000</v>
      </c>
      <c r="M605" s="60">
        <v>49104679.106600001</v>
      </c>
      <c r="N605" s="60">
        <v>692902.97820000001</v>
      </c>
      <c r="O605" s="60">
        <v>290270.1666</v>
      </c>
      <c r="P605" s="60">
        <v>-4.1500000000000004</v>
      </c>
      <c r="Q605" s="60">
        <v>5511277.5837000003</v>
      </c>
      <c r="R605" s="85">
        <v>61</v>
      </c>
      <c r="S605" s="85">
        <v>4</v>
      </c>
      <c r="T605" s="60">
        <v>2931343.1242</v>
      </c>
      <c r="U605" s="60" t="s">
        <v>544</v>
      </c>
      <c r="V605" s="60" t="s">
        <v>544</v>
      </c>
      <c r="W605" s="60" t="s">
        <v>2025</v>
      </c>
      <c r="X605" s="60">
        <v>3414116.9400999998</v>
      </c>
      <c r="Y605" s="60">
        <v>28186775.405400001</v>
      </c>
      <c r="Z605" s="60">
        <v>8.8800000000000008</v>
      </c>
      <c r="AA605" s="60" t="s">
        <v>544</v>
      </c>
      <c r="AB605" s="60" t="s">
        <v>544</v>
      </c>
      <c r="AC605" s="60">
        <v>49104679.106600001</v>
      </c>
      <c r="AD605" s="60">
        <v>30</v>
      </c>
      <c r="AE605" s="60" t="s">
        <v>544</v>
      </c>
      <c r="AF605" s="60">
        <v>27.7</v>
      </c>
      <c r="AG605" s="60" t="s">
        <v>2026</v>
      </c>
      <c r="AH605" s="60" t="s">
        <v>544</v>
      </c>
      <c r="AI605" s="60">
        <v>16183250.282299999</v>
      </c>
      <c r="AJ605" s="60" t="s">
        <v>544</v>
      </c>
      <c r="AK605" s="60">
        <v>9.08</v>
      </c>
      <c r="AL605" s="60">
        <v>28206053.310199998</v>
      </c>
      <c r="AM605" s="60">
        <v>356090.44150000002</v>
      </c>
      <c r="AN605" s="60">
        <v>941587.95019999996</v>
      </c>
      <c r="AO605" s="60">
        <v>7759356.682</v>
      </c>
      <c r="AP605" s="60">
        <v>19677508.226599999</v>
      </c>
      <c r="AQ605" s="60">
        <v>49104679.106600001</v>
      </c>
      <c r="AR605" s="60">
        <v>4.63</v>
      </c>
      <c r="AS605" s="60">
        <v>19019580.875700001</v>
      </c>
      <c r="AT605" s="60">
        <v>11822863.6152</v>
      </c>
      <c r="AU605" s="85">
        <v>1502958</v>
      </c>
      <c r="AV605" s="60" t="s">
        <v>544</v>
      </c>
      <c r="AW605" s="60" t="s">
        <v>544</v>
      </c>
      <c r="AX605" s="60" t="s">
        <v>544</v>
      </c>
      <c r="AY605" s="60" t="s">
        <v>544</v>
      </c>
      <c r="AZ605" s="60">
        <v>20167442.407200001</v>
      </c>
      <c r="BA605" s="60">
        <v>3127426.9558000001</v>
      </c>
      <c r="BB605" s="60" t="s">
        <v>1808</v>
      </c>
      <c r="BC605" s="60" t="s">
        <v>544</v>
      </c>
      <c r="BD605" s="60">
        <v>987579.52300000004</v>
      </c>
      <c r="BE605" s="60" t="s">
        <v>544</v>
      </c>
      <c r="BF605" s="60" t="s">
        <v>544</v>
      </c>
      <c r="BG605" s="60">
        <v>218391.12150000001</v>
      </c>
      <c r="BH605" s="60">
        <v>14950290.571</v>
      </c>
      <c r="BI605" s="60">
        <v>1684613.4809000001</v>
      </c>
      <c r="BJ605" s="60" t="s">
        <v>544</v>
      </c>
      <c r="BK605" s="60">
        <v>1331001.6270999999</v>
      </c>
      <c r="BL605" s="85" t="s">
        <v>544</v>
      </c>
      <c r="BM605" s="60" t="s">
        <v>544</v>
      </c>
      <c r="BN605" s="60">
        <v>1699209.6088</v>
      </c>
      <c r="BO605" s="60">
        <v>40007160.432800002</v>
      </c>
      <c r="BP605" s="60">
        <v>13962711.048</v>
      </c>
      <c r="BQ605" s="60">
        <v>5843683.7422000002</v>
      </c>
      <c r="BR605" s="60" t="s">
        <v>544</v>
      </c>
      <c r="BS605" s="60">
        <v>486078.59960000002</v>
      </c>
      <c r="BT605" s="60">
        <v>19277.9048</v>
      </c>
      <c r="BU605" s="60">
        <v>1331277.0257999999</v>
      </c>
      <c r="BV605" s="60">
        <v>3380242.9073999999</v>
      </c>
      <c r="BW605" s="60">
        <v>3127426.9558000001</v>
      </c>
      <c r="BX605" s="60">
        <v>16183250.282299999</v>
      </c>
      <c r="BY605" s="60" t="s">
        <v>544</v>
      </c>
      <c r="BZ605" s="60" t="s">
        <v>544</v>
      </c>
      <c r="CA605" s="60">
        <v>60863.099399999999</v>
      </c>
      <c r="CB605" s="60" t="s">
        <v>544</v>
      </c>
      <c r="CC605" s="60">
        <v>826195.92</v>
      </c>
      <c r="CD605" s="60">
        <v>852083.3922</v>
      </c>
      <c r="CE605" s="60">
        <v>3479386.4177999999</v>
      </c>
      <c r="CF605" s="60">
        <v>19677508.226599999</v>
      </c>
      <c r="CG605" s="60">
        <v>3018093.6957999999</v>
      </c>
      <c r="CH605" s="60">
        <v>9363.5537999999997</v>
      </c>
      <c r="CI605" s="60" t="s">
        <v>2553</v>
      </c>
      <c r="CJ605" s="60">
        <v>54.13</v>
      </c>
      <c r="CK605" s="60">
        <v>4355704.8902000003</v>
      </c>
      <c r="CL605" s="60">
        <v>767</v>
      </c>
      <c r="CM605" s="85">
        <v>115063</v>
      </c>
      <c r="CN605" s="60" t="s">
        <v>544</v>
      </c>
      <c r="CO605" s="60">
        <v>1684613.4809000001</v>
      </c>
      <c r="CP605" s="60">
        <v>5113326.5488999998</v>
      </c>
      <c r="CQ605" s="60">
        <v>28186775.405400001</v>
      </c>
      <c r="CR605" s="60">
        <v>6334.1687000000002</v>
      </c>
      <c r="CS605" s="60" t="s">
        <v>544</v>
      </c>
      <c r="CT605" s="60">
        <v>812150.58940000006</v>
      </c>
      <c r="CU605" s="60">
        <v>518851.03779999999</v>
      </c>
      <c r="CV605" s="60">
        <v>3479386.4177999999</v>
      </c>
      <c r="CW605" s="60">
        <v>1331001.6270999999</v>
      </c>
      <c r="CX605" s="60">
        <v>3414116.9400999998</v>
      </c>
      <c r="CY605" s="60">
        <v>54.13</v>
      </c>
      <c r="CZ605" s="60">
        <f t="shared" si="18"/>
        <v>363.10999938096478</v>
      </c>
      <c r="DA605" s="60" t="str">
        <f t="shared" si="19"/>
        <v>N</v>
      </c>
    </row>
    <row r="606" spans="1:105">
      <c r="A606" s="13" t="s">
        <v>1235</v>
      </c>
      <c r="B606" s="13">
        <v>1502958</v>
      </c>
      <c r="C606" s="13">
        <v>2023</v>
      </c>
      <c r="D606" s="13" t="s">
        <v>1</v>
      </c>
      <c r="E606" s="13" t="s">
        <v>507</v>
      </c>
      <c r="F606" s="84" t="s">
        <v>1804</v>
      </c>
      <c r="G606" s="60" t="s">
        <v>2022</v>
      </c>
      <c r="H606" s="60" t="s">
        <v>1814</v>
      </c>
      <c r="I606" s="60" t="s">
        <v>2024</v>
      </c>
      <c r="J606" s="60" t="s">
        <v>2553</v>
      </c>
      <c r="K606" s="85">
        <v>115063</v>
      </c>
      <c r="L606" s="60">
        <v>18215100000</v>
      </c>
      <c r="M606" s="60">
        <v>56232756.894100003</v>
      </c>
      <c r="N606" s="60">
        <v>741842.2892</v>
      </c>
      <c r="O606" s="60">
        <v>159605.68599999999</v>
      </c>
      <c r="P606" s="60">
        <v>-4.2</v>
      </c>
      <c r="Q606" s="60">
        <v>5243216.5789999999</v>
      </c>
      <c r="R606" s="85" t="s">
        <v>544</v>
      </c>
      <c r="S606" s="85" t="s">
        <v>544</v>
      </c>
      <c r="T606" s="60" t="s">
        <v>544</v>
      </c>
      <c r="U606" s="60" t="s">
        <v>544</v>
      </c>
      <c r="V606" s="60" t="s">
        <v>544</v>
      </c>
      <c r="W606" s="60" t="s">
        <v>2025</v>
      </c>
      <c r="X606" s="60">
        <v>5550696.7788000004</v>
      </c>
      <c r="Y606" s="60">
        <v>29419310.357799999</v>
      </c>
      <c r="Z606" s="60">
        <v>8.2899999999999991</v>
      </c>
      <c r="AA606" s="60" t="s">
        <v>544</v>
      </c>
      <c r="AB606" s="60" t="s">
        <v>544</v>
      </c>
      <c r="AC606" s="60">
        <v>56232756.894100003</v>
      </c>
      <c r="AD606" s="60">
        <v>31</v>
      </c>
      <c r="AE606" s="60" t="s">
        <v>544</v>
      </c>
      <c r="AF606" s="60">
        <v>23.22</v>
      </c>
      <c r="AG606" s="60" t="s">
        <v>2026</v>
      </c>
      <c r="AH606" s="60" t="s">
        <v>544</v>
      </c>
      <c r="AI606" s="60">
        <v>21338384.9472</v>
      </c>
      <c r="AJ606" s="60" t="s">
        <v>544</v>
      </c>
      <c r="AK606" s="60">
        <v>11.7</v>
      </c>
      <c r="AL606" s="60">
        <v>29507294.149900001</v>
      </c>
      <c r="AM606" s="60">
        <v>341438.85639999999</v>
      </c>
      <c r="AN606" s="60">
        <v>2040915.2616999999</v>
      </c>
      <c r="AO606" s="60">
        <v>8425142.7025000006</v>
      </c>
      <c r="AP606" s="60">
        <v>24358853.0942</v>
      </c>
      <c r="AQ606" s="60">
        <v>56232756.894100003</v>
      </c>
      <c r="AR606" s="60">
        <v>6.26</v>
      </c>
      <c r="AS606" s="60">
        <v>23237291.281300001</v>
      </c>
      <c r="AT606" s="60">
        <v>8836659.8773999996</v>
      </c>
      <c r="AU606" s="85">
        <v>1502958</v>
      </c>
      <c r="AV606" s="60" t="s">
        <v>544</v>
      </c>
      <c r="AW606" s="60" t="s">
        <v>544</v>
      </c>
      <c r="AX606" s="60" t="s">
        <v>544</v>
      </c>
      <c r="AY606" s="60" t="s">
        <v>544</v>
      </c>
      <c r="AZ606" s="60">
        <v>31112921.176899999</v>
      </c>
      <c r="BA606" s="60">
        <v>3007502.1145000001</v>
      </c>
      <c r="BB606" s="60" t="s">
        <v>1808</v>
      </c>
      <c r="BC606" s="60" t="s">
        <v>544</v>
      </c>
      <c r="BD606" s="60">
        <v>1243504.2616999999</v>
      </c>
      <c r="BE606" s="60" t="s">
        <v>544</v>
      </c>
      <c r="BF606" s="60" t="s">
        <v>544</v>
      </c>
      <c r="BG606" s="60">
        <v>224127.1336</v>
      </c>
      <c r="BH606" s="60">
        <v>11844161.992000001</v>
      </c>
      <c r="BI606" s="60">
        <v>2300853.3421999998</v>
      </c>
      <c r="BJ606" s="60" t="s">
        <v>544</v>
      </c>
      <c r="BK606" s="60">
        <v>1763071.7076999999</v>
      </c>
      <c r="BL606" s="85" t="s">
        <v>544</v>
      </c>
      <c r="BM606" s="60" t="s">
        <v>544</v>
      </c>
      <c r="BN606" s="60">
        <v>635644.30850000004</v>
      </c>
      <c r="BO606" s="60">
        <v>46347083.242700003</v>
      </c>
      <c r="BP606" s="60">
        <v>10600657.7303</v>
      </c>
      <c r="BQ606" s="60">
        <v>4632269.4753</v>
      </c>
      <c r="BR606" s="60" t="s">
        <v>544</v>
      </c>
      <c r="BS606" s="60">
        <v>254381.20939999999</v>
      </c>
      <c r="BT606" s="60">
        <v>87983.792100000006</v>
      </c>
      <c r="BU606" s="60">
        <v>1635881.1029000001</v>
      </c>
      <c r="BV606" s="60">
        <v>1383043.4687999999</v>
      </c>
      <c r="BW606" s="60">
        <v>3007810.8295999998</v>
      </c>
      <c r="BX606" s="60">
        <v>21338384.9472</v>
      </c>
      <c r="BY606" s="60" t="s">
        <v>544</v>
      </c>
      <c r="BZ606" s="60" t="s">
        <v>544</v>
      </c>
      <c r="CA606" s="60">
        <v>-16361.8982</v>
      </c>
      <c r="CB606" s="60" t="s">
        <v>544</v>
      </c>
      <c r="CC606" s="60">
        <v>2018996.4924000001</v>
      </c>
      <c r="CD606" s="60">
        <v>1206149.7394000001</v>
      </c>
      <c r="CE606" s="60">
        <v>4217356.4347000001</v>
      </c>
      <c r="CF606" s="60">
        <v>24358853.0942</v>
      </c>
      <c r="CG606" s="60">
        <v>5949865.3514</v>
      </c>
      <c r="CH606" s="60" t="s">
        <v>544</v>
      </c>
      <c r="CI606" s="60" t="s">
        <v>2553</v>
      </c>
      <c r="CJ606" s="60">
        <v>75.64</v>
      </c>
      <c r="CK606" s="60">
        <v>7591612.0405000001</v>
      </c>
      <c r="CL606" s="60">
        <v>346</v>
      </c>
      <c r="CM606" s="85">
        <v>115063</v>
      </c>
      <c r="CN606" s="60" t="s">
        <v>544</v>
      </c>
      <c r="CO606" s="60">
        <v>2300853.3421999998</v>
      </c>
      <c r="CP606" s="60">
        <v>6186341.0872999998</v>
      </c>
      <c r="CQ606" s="60">
        <v>29419310.357799999</v>
      </c>
      <c r="CR606" s="60">
        <v>5865.5861000000004</v>
      </c>
      <c r="CS606" s="60" t="s">
        <v>544</v>
      </c>
      <c r="CT606" s="60">
        <v>1151507.1738</v>
      </c>
      <c r="CU606" s="60">
        <v>611564.53390000004</v>
      </c>
      <c r="CV606" s="60">
        <v>4217356.4347000001</v>
      </c>
      <c r="CW606" s="60">
        <v>1763071.7076999999</v>
      </c>
      <c r="CX606" s="60">
        <v>5550696.7788000004</v>
      </c>
      <c r="CY606" s="60">
        <v>75.64</v>
      </c>
      <c r="CZ606" s="60">
        <f t="shared" si="18"/>
        <v>323.92329677706317</v>
      </c>
      <c r="DA606" s="60" t="str">
        <f t="shared" si="19"/>
        <v>N</v>
      </c>
    </row>
    <row r="607" spans="1:105">
      <c r="A607" s="13" t="s">
        <v>1236</v>
      </c>
      <c r="B607" s="13">
        <v>111718</v>
      </c>
      <c r="C607" s="13">
        <v>2022</v>
      </c>
      <c r="D607" s="13" t="s">
        <v>1</v>
      </c>
      <c r="E607" s="13" t="s">
        <v>13</v>
      </c>
      <c r="F607" s="84" t="s">
        <v>1812</v>
      </c>
      <c r="G607" s="60" t="s">
        <v>2035</v>
      </c>
      <c r="H607" s="60" t="s">
        <v>547</v>
      </c>
      <c r="I607" s="60" t="s">
        <v>2036</v>
      </c>
      <c r="J607" s="60" t="s">
        <v>2554</v>
      </c>
      <c r="K607" s="85">
        <v>108048</v>
      </c>
      <c r="L607" s="60">
        <v>1854446000000</v>
      </c>
      <c r="M607" s="60">
        <v>237505891408.64301</v>
      </c>
      <c r="N607" s="60">
        <v>3105020492.0019999</v>
      </c>
      <c r="O607" s="60">
        <v>982197745.96449995</v>
      </c>
      <c r="P607" s="60">
        <v>-0.09</v>
      </c>
      <c r="Q607" s="60">
        <v>2459272541.1409998</v>
      </c>
      <c r="R607" s="85">
        <v>8708</v>
      </c>
      <c r="S607" s="85" t="s">
        <v>544</v>
      </c>
      <c r="T607" s="60">
        <v>14568391394.375</v>
      </c>
      <c r="U607" s="60" t="s">
        <v>544</v>
      </c>
      <c r="V607" s="60" t="s">
        <v>544</v>
      </c>
      <c r="W607" s="60" t="s">
        <v>2037</v>
      </c>
      <c r="X607" s="60">
        <v>3301229508.408</v>
      </c>
      <c r="Y607" s="60">
        <v>164782786895.79199</v>
      </c>
      <c r="Z607" s="60">
        <v>6.88</v>
      </c>
      <c r="AA607" s="60">
        <v>12848872951.642</v>
      </c>
      <c r="AB607" s="60">
        <v>97941342219.382996</v>
      </c>
      <c r="AC607" s="60">
        <v>237505891408.64301</v>
      </c>
      <c r="AD607" s="60">
        <v>7.3</v>
      </c>
      <c r="AE607" s="60">
        <v>7630251025.0784998</v>
      </c>
      <c r="AF607" s="60">
        <v>17.309999999999999</v>
      </c>
      <c r="AG607" s="60" t="s">
        <v>2038</v>
      </c>
      <c r="AH607" s="60" t="s">
        <v>544</v>
      </c>
      <c r="AI607" s="60">
        <v>16414702869.903</v>
      </c>
      <c r="AJ607" s="60">
        <v>37389472338.458504</v>
      </c>
      <c r="AK607" s="60">
        <v>1.47</v>
      </c>
      <c r="AL607" s="60">
        <v>180467341200.07449</v>
      </c>
      <c r="AM607" s="60">
        <v>3955174180.5809999</v>
      </c>
      <c r="AN607" s="60">
        <v>1182248975.4855001</v>
      </c>
      <c r="AO607" s="60">
        <v>2972207991.9935002</v>
      </c>
      <c r="AP607" s="60">
        <v>18987448771.707001</v>
      </c>
      <c r="AQ607" s="60">
        <v>237505891408.64301</v>
      </c>
      <c r="AR607" s="60">
        <v>2.57</v>
      </c>
      <c r="AS607" s="60">
        <v>16528176230.566</v>
      </c>
      <c r="AT607" s="60">
        <v>51073770495.071999</v>
      </c>
      <c r="AU607" s="85">
        <v>111718</v>
      </c>
      <c r="AV607" s="60">
        <v>18981429304.4935</v>
      </c>
      <c r="AW607" s="60">
        <v>1447745901.7320001</v>
      </c>
      <c r="AX607" s="60" t="s">
        <v>544</v>
      </c>
      <c r="AY607" s="60">
        <v>45019723363.537003</v>
      </c>
      <c r="AZ607" s="60">
        <v>87220158817.057495</v>
      </c>
      <c r="BA607" s="60">
        <v>24901383198.314999</v>
      </c>
      <c r="BB607" s="60" t="s">
        <v>1808</v>
      </c>
      <c r="BC607" s="60">
        <v>224410988743.87051</v>
      </c>
      <c r="BD607" s="60">
        <v>1715420082.0769999</v>
      </c>
      <c r="BE607" s="60">
        <v>928406762.35450006</v>
      </c>
      <c r="BF607" s="60">
        <v>5427382172.4785004</v>
      </c>
      <c r="BG607" s="60">
        <v>620517418.07249999</v>
      </c>
      <c r="BH607" s="60">
        <v>120994877056.924</v>
      </c>
      <c r="BI607" s="60">
        <v>1147028688.598</v>
      </c>
      <c r="BJ607" s="60" t="s">
        <v>544</v>
      </c>
      <c r="BK607" s="60">
        <v>1768186475.523</v>
      </c>
      <c r="BL607" s="85" t="s">
        <v>2555</v>
      </c>
      <c r="BM607" s="60" t="s">
        <v>2556</v>
      </c>
      <c r="BN607" s="60">
        <v>1106301229.579</v>
      </c>
      <c r="BO607" s="60">
        <v>225359503088.19351</v>
      </c>
      <c r="BP607" s="60">
        <v>119279456974.847</v>
      </c>
      <c r="BQ607" s="60">
        <v>7966572746.4115</v>
      </c>
      <c r="BR607" s="60">
        <v>7039702869.3030005</v>
      </c>
      <c r="BS607" s="60">
        <v>4951844262.6120005</v>
      </c>
      <c r="BT607" s="60">
        <v>1387935450.9085</v>
      </c>
      <c r="BU607" s="60" t="s">
        <v>544</v>
      </c>
      <c r="BV607" s="60" t="s">
        <v>544</v>
      </c>
      <c r="BW607" s="60">
        <v>24901383198.314999</v>
      </c>
      <c r="BX607" s="60">
        <v>14910604509.150999</v>
      </c>
      <c r="BY607" s="60" t="s">
        <v>544</v>
      </c>
      <c r="BZ607" s="60">
        <v>10886270.4925</v>
      </c>
      <c r="CA607" s="60">
        <v>-166752049.19100001</v>
      </c>
      <c r="CB607" s="60" t="s">
        <v>1994</v>
      </c>
      <c r="CC607" s="60" t="s">
        <v>544</v>
      </c>
      <c r="CD607" s="60">
        <v>3521772541.2090001</v>
      </c>
      <c r="CE607" s="60">
        <v>1636910860.7605</v>
      </c>
      <c r="CF607" s="60">
        <v>18987448771.707001</v>
      </c>
      <c r="CG607" s="60">
        <v>4454661885.5310001</v>
      </c>
      <c r="CH607" s="60" t="s">
        <v>544</v>
      </c>
      <c r="CI607" s="60" t="s">
        <v>2554</v>
      </c>
      <c r="CJ607" s="60">
        <v>16.8</v>
      </c>
      <c r="CK607" s="60">
        <v>4483478483.8935003</v>
      </c>
      <c r="CL607" s="60">
        <v>275.3</v>
      </c>
      <c r="CM607" s="85">
        <v>108048</v>
      </c>
      <c r="CN607" s="60">
        <v>-190829918.04499999</v>
      </c>
      <c r="CO607" s="60">
        <v>1147028688.598</v>
      </c>
      <c r="CP607" s="60">
        <v>4407530737.9870005</v>
      </c>
      <c r="CQ607" s="60">
        <v>164782786895.79199</v>
      </c>
      <c r="CR607" s="60">
        <v>28816598.362500001</v>
      </c>
      <c r="CS607" s="60">
        <v>-190829918.04499999</v>
      </c>
      <c r="CT607" s="60">
        <v>756787909.88450003</v>
      </c>
      <c r="CU607" s="60">
        <v>1011398565.6385</v>
      </c>
      <c r="CV607" s="60">
        <v>1636910860.7605</v>
      </c>
      <c r="CW607" s="60">
        <v>1768186475.523</v>
      </c>
      <c r="CX607" s="60">
        <v>3301229508.408</v>
      </c>
      <c r="CY607" s="60">
        <v>15.2</v>
      </c>
      <c r="CZ607" s="60">
        <f t="shared" si="18"/>
        <v>7.8079999995002876</v>
      </c>
      <c r="DA607" s="60" t="str">
        <f t="shared" si="19"/>
        <v>N</v>
      </c>
    </row>
    <row r="608" spans="1:105">
      <c r="A608" s="13" t="s">
        <v>1236</v>
      </c>
      <c r="B608" s="13">
        <v>111718</v>
      </c>
      <c r="C608" s="13">
        <v>2023</v>
      </c>
      <c r="D608" s="13" t="s">
        <v>1</v>
      </c>
      <c r="E608" s="13" t="s">
        <v>13</v>
      </c>
      <c r="F608" s="84" t="s">
        <v>1804</v>
      </c>
      <c r="G608" s="60" t="s">
        <v>2035</v>
      </c>
      <c r="H608" s="60" t="s">
        <v>547</v>
      </c>
      <c r="I608" s="60" t="s">
        <v>2036</v>
      </c>
      <c r="J608" s="60" t="s">
        <v>2554</v>
      </c>
      <c r="K608" s="85">
        <v>108048</v>
      </c>
      <c r="L608" s="60">
        <v>1692094000000</v>
      </c>
      <c r="M608" s="60">
        <v>216629624854.98581</v>
      </c>
      <c r="N608" s="60">
        <v>3168480347.7442999</v>
      </c>
      <c r="O608" s="60">
        <v>807066956.73280001</v>
      </c>
      <c r="P608" s="60">
        <v>-0.13</v>
      </c>
      <c r="Q608" s="60">
        <v>2612981692.0869999</v>
      </c>
      <c r="R608" s="85">
        <v>8494</v>
      </c>
      <c r="S608" s="85" t="s">
        <v>544</v>
      </c>
      <c r="T608" s="60">
        <v>11592113684.062201</v>
      </c>
      <c r="U608" s="60" t="s">
        <v>544</v>
      </c>
      <c r="V608" s="60" t="s">
        <v>544</v>
      </c>
      <c r="W608" s="60" t="s">
        <v>2037</v>
      </c>
      <c r="X608" s="60">
        <v>4166944052.6236</v>
      </c>
      <c r="Y608" s="60">
        <v>151147228244.80771</v>
      </c>
      <c r="Z608" s="60">
        <v>11.72</v>
      </c>
      <c r="AA608" s="60">
        <v>3136986300.8920999</v>
      </c>
      <c r="AB608" s="60">
        <v>86323006004.008301</v>
      </c>
      <c r="AC608" s="60">
        <v>216629624854.98581</v>
      </c>
      <c r="AD608" s="60">
        <v>8.5</v>
      </c>
      <c r="AE608" s="60">
        <v>7952502879.3418999</v>
      </c>
      <c r="AF608" s="60">
        <v>19.2</v>
      </c>
      <c r="AG608" s="60" t="s">
        <v>2038</v>
      </c>
      <c r="AH608" s="60" t="s">
        <v>544</v>
      </c>
      <c r="AI608" s="60">
        <v>17155677887.542101</v>
      </c>
      <c r="AJ608" s="60">
        <v>39722314678.369698</v>
      </c>
      <c r="AK608" s="60">
        <v>1.96</v>
      </c>
      <c r="AL608" s="60">
        <v>159022404277.4068</v>
      </c>
      <c r="AM608" s="60">
        <v>3589425169.0858998</v>
      </c>
      <c r="AN608" s="60">
        <v>3475099218.5208001</v>
      </c>
      <c r="AO608" s="60">
        <v>1832287798.9784</v>
      </c>
      <c r="AP608" s="60">
        <v>20028165404.708</v>
      </c>
      <c r="AQ608" s="60">
        <v>216629624854.98581</v>
      </c>
      <c r="AR608" s="60">
        <v>2.83</v>
      </c>
      <c r="AS608" s="60">
        <v>17532966326.865002</v>
      </c>
      <c r="AT608" s="60">
        <v>44719114063.090698</v>
      </c>
      <c r="AU608" s="85">
        <v>111718</v>
      </c>
      <c r="AV608" s="60">
        <v>16384329788.8246</v>
      </c>
      <c r="AW608" s="60">
        <v>1634489821.7969</v>
      </c>
      <c r="AX608" s="60" t="s">
        <v>544</v>
      </c>
      <c r="AY608" s="60">
        <v>47674817557.711601</v>
      </c>
      <c r="AZ608" s="60">
        <v>77665471758.751495</v>
      </c>
      <c r="BA608" s="60">
        <v>19504544869.645</v>
      </c>
      <c r="BB608" s="60" t="s">
        <v>1808</v>
      </c>
      <c r="BC608" s="60">
        <v>200865190085.91061</v>
      </c>
      <c r="BD608" s="60">
        <v>1745359108.6831</v>
      </c>
      <c r="BE608" s="60">
        <v>932787094.98020005</v>
      </c>
      <c r="BF608" s="60">
        <v>3871335295.7873001</v>
      </c>
      <c r="BG608" s="60">
        <v>584176161.73409998</v>
      </c>
      <c r="BH608" s="60">
        <v>111898476490.4473</v>
      </c>
      <c r="BI608" s="60">
        <v>2439252336.0770998</v>
      </c>
      <c r="BJ608" s="60" t="s">
        <v>544</v>
      </c>
      <c r="BK608" s="60">
        <v>1872743566.4796</v>
      </c>
      <c r="BL608" s="85" t="s">
        <v>2555</v>
      </c>
      <c r="BM608" s="60" t="s">
        <v>2556</v>
      </c>
      <c r="BN608" s="60">
        <v>1060171552.7767</v>
      </c>
      <c r="BO608" s="60">
        <v>206855076143.12149</v>
      </c>
      <c r="BP608" s="60">
        <v>110153117381.76421</v>
      </c>
      <c r="BQ608" s="60">
        <v>10722826781.1092</v>
      </c>
      <c r="BR608" s="60">
        <v>6992958646.9954004</v>
      </c>
      <c r="BS608" s="60">
        <v>3652413262.7902999</v>
      </c>
      <c r="BT608" s="60">
        <v>3103699909.9101</v>
      </c>
      <c r="BU608" s="60" t="s">
        <v>544</v>
      </c>
      <c r="BV608" s="60" t="s">
        <v>544</v>
      </c>
      <c r="BW608" s="60">
        <v>19504544869.645</v>
      </c>
      <c r="BX608" s="60">
        <v>15652157211.8013</v>
      </c>
      <c r="BY608" s="60" t="s">
        <v>544</v>
      </c>
      <c r="BZ608" s="60">
        <v>-384073.74209999997</v>
      </c>
      <c r="CA608" s="60">
        <v>-57483036.734300002</v>
      </c>
      <c r="CB608" s="60" t="s">
        <v>1994</v>
      </c>
      <c r="CC608" s="60" t="s">
        <v>544</v>
      </c>
      <c r="CD608" s="60">
        <v>3466265522.4524999</v>
      </c>
      <c r="CE608" s="60">
        <v>2573934194.9734998</v>
      </c>
      <c r="CF608" s="60">
        <v>20028165404.708</v>
      </c>
      <c r="CG608" s="60">
        <v>7609653052.2272997</v>
      </c>
      <c r="CH608" s="60" t="s">
        <v>544</v>
      </c>
      <c r="CI608" s="60" t="s">
        <v>2554</v>
      </c>
      <c r="CJ608" s="60">
        <v>19.899999999999999</v>
      </c>
      <c r="CK608" s="60">
        <v>7642043271.1443996</v>
      </c>
      <c r="CL608" s="60">
        <v>260.60000000000002</v>
      </c>
      <c r="CM608" s="85">
        <v>108048</v>
      </c>
      <c r="CN608" s="60">
        <v>-227883753.646</v>
      </c>
      <c r="CO608" s="60">
        <v>2439252336.0770998</v>
      </c>
      <c r="CP608" s="60">
        <v>5227115605.4003</v>
      </c>
      <c r="CQ608" s="60">
        <v>151147228244.80771</v>
      </c>
      <c r="CR608" s="60">
        <v>32390218.917100001</v>
      </c>
      <c r="CS608" s="60">
        <v>-227883753.646</v>
      </c>
      <c r="CT608" s="60">
        <v>741902445.15649998</v>
      </c>
      <c r="CU608" s="60">
        <v>1130841121.3231001</v>
      </c>
      <c r="CV608" s="60">
        <v>2573934194.9734998</v>
      </c>
      <c r="CW608" s="60">
        <v>1872743566.4796</v>
      </c>
      <c r="CX608" s="60">
        <v>4166944052.6236</v>
      </c>
      <c r="CY608" s="60">
        <v>18.100000000000001</v>
      </c>
      <c r="CZ608" s="60">
        <f t="shared" si="18"/>
        <v>7.8110000011896146</v>
      </c>
      <c r="DA608" s="60" t="str">
        <f t="shared" si="19"/>
        <v>N</v>
      </c>
    </row>
    <row r="609" spans="1:105">
      <c r="A609" s="13" t="s">
        <v>1237</v>
      </c>
      <c r="B609" s="13">
        <v>115015</v>
      </c>
      <c r="C609" s="13">
        <v>2022</v>
      </c>
      <c r="D609" s="13" t="s">
        <v>1</v>
      </c>
      <c r="E609" s="13" t="s">
        <v>13</v>
      </c>
      <c r="F609" s="84" t="s">
        <v>1812</v>
      </c>
      <c r="G609" s="60" t="s">
        <v>2022</v>
      </c>
      <c r="H609" s="60" t="s">
        <v>1814</v>
      </c>
      <c r="I609" s="60" t="s">
        <v>2024</v>
      </c>
      <c r="J609" s="60" t="s">
        <v>1237</v>
      </c>
      <c r="K609" s="85">
        <v>115015</v>
      </c>
      <c r="L609" s="60">
        <v>1798275000000</v>
      </c>
      <c r="M609" s="60">
        <v>4952424893.5</v>
      </c>
      <c r="N609" s="60">
        <v>302641073.5</v>
      </c>
      <c r="O609" s="60">
        <v>82749029.400000006</v>
      </c>
      <c r="P609" s="60">
        <v>-4.0199999999999996</v>
      </c>
      <c r="Q609" s="60" t="s">
        <v>544</v>
      </c>
      <c r="R609" s="85" t="s">
        <v>544</v>
      </c>
      <c r="S609" s="85" t="s">
        <v>544</v>
      </c>
      <c r="T609" s="60">
        <v>66092919.600000001</v>
      </c>
      <c r="U609" s="60" t="s">
        <v>544</v>
      </c>
      <c r="V609" s="60" t="s">
        <v>544</v>
      </c>
      <c r="W609" s="60" t="s">
        <v>2025</v>
      </c>
      <c r="X609" s="60">
        <v>307394454</v>
      </c>
      <c r="Y609" s="60">
        <v>3974495338.8000002</v>
      </c>
      <c r="Z609" s="60">
        <v>8.5399999999999991</v>
      </c>
      <c r="AA609" s="60" t="s">
        <v>544</v>
      </c>
      <c r="AB609" s="60">
        <v>3019696515.8000002</v>
      </c>
      <c r="AC609" s="60">
        <v>4952424893.5</v>
      </c>
      <c r="AD609" s="60">
        <v>6.65</v>
      </c>
      <c r="AE609" s="60">
        <v>206097326.19999999</v>
      </c>
      <c r="AF609" s="60">
        <v>7.81</v>
      </c>
      <c r="AG609" s="60" t="s">
        <v>2026</v>
      </c>
      <c r="AH609" s="60" t="s">
        <v>544</v>
      </c>
      <c r="AI609" s="60">
        <v>344898240.80000001</v>
      </c>
      <c r="AJ609" s="60">
        <v>152837983.19999999</v>
      </c>
      <c r="AK609" s="60">
        <v>7.58</v>
      </c>
      <c r="AL609" s="60">
        <v>4009319496.8000002</v>
      </c>
      <c r="AM609" s="60">
        <v>38098647.899999999</v>
      </c>
      <c r="AN609" s="60">
        <v>300223073.39999998</v>
      </c>
      <c r="AO609" s="60">
        <v>311128859.60000002</v>
      </c>
      <c r="AP609" s="60">
        <v>523497012.80000001</v>
      </c>
      <c r="AQ609" s="60">
        <v>4952424893.5</v>
      </c>
      <c r="AR609" s="60">
        <v>9.92</v>
      </c>
      <c r="AS609" s="60">
        <v>510068575.10000002</v>
      </c>
      <c r="AT609" s="60">
        <v>1596243565.3</v>
      </c>
      <c r="AU609" s="85">
        <v>115015</v>
      </c>
      <c r="AV609" s="60" t="s">
        <v>544</v>
      </c>
      <c r="AW609" s="60">
        <v>18011071.100000001</v>
      </c>
      <c r="AX609" s="60" t="s">
        <v>544</v>
      </c>
      <c r="AY609" s="60">
        <v>358932555.5</v>
      </c>
      <c r="AZ609" s="60">
        <v>1338671479.2</v>
      </c>
      <c r="BA609" s="60">
        <v>1094861063.3</v>
      </c>
      <c r="BB609" s="60" t="s">
        <v>1808</v>
      </c>
      <c r="BC609" s="60">
        <v>5186841461.8000002</v>
      </c>
      <c r="BD609" s="60">
        <v>256068409.5</v>
      </c>
      <c r="BE609" s="60">
        <v>238646691.5</v>
      </c>
      <c r="BF609" s="60">
        <v>3803255.2</v>
      </c>
      <c r="BG609" s="60">
        <v>43793891.700000003</v>
      </c>
      <c r="BH609" s="60">
        <v>3050039938</v>
      </c>
      <c r="BI609" s="60">
        <v>43499215.200000003</v>
      </c>
      <c r="BJ609" s="60" t="s">
        <v>544</v>
      </c>
      <c r="BK609" s="60">
        <v>104893834</v>
      </c>
      <c r="BL609" s="85" t="s">
        <v>2557</v>
      </c>
      <c r="BM609" s="60" t="s">
        <v>2558</v>
      </c>
      <c r="BN609" s="60">
        <v>102756740.59999999</v>
      </c>
      <c r="BO609" s="60">
        <v>4324072602.3999996</v>
      </c>
      <c r="BP609" s="60">
        <v>2793971528.5</v>
      </c>
      <c r="BQ609" s="60">
        <v>160204896.90000001</v>
      </c>
      <c r="BR609" s="60" t="s">
        <v>544</v>
      </c>
      <c r="BS609" s="60">
        <v>84197626.200000003</v>
      </c>
      <c r="BT609" s="60">
        <v>16813087</v>
      </c>
      <c r="BU609" s="60">
        <v>412387431.5</v>
      </c>
      <c r="BV609" s="60" t="s">
        <v>544</v>
      </c>
      <c r="BW609" s="60">
        <v>2619762610.8000002</v>
      </c>
      <c r="BX609" s="60">
        <v>344898240.80000001</v>
      </c>
      <c r="BY609" s="60" t="s">
        <v>544</v>
      </c>
      <c r="BZ609" s="60" t="s">
        <v>544</v>
      </c>
      <c r="CA609" s="60" t="s">
        <v>544</v>
      </c>
      <c r="CB609" s="60" t="s">
        <v>544</v>
      </c>
      <c r="CC609" s="60">
        <v>273388229.89999998</v>
      </c>
      <c r="CD609" s="60">
        <v>143427611.69999999</v>
      </c>
      <c r="CE609" s="60">
        <v>54165404.5</v>
      </c>
      <c r="CF609" s="60">
        <v>523497012.80000001</v>
      </c>
      <c r="CG609" s="60">
        <v>195089642.59999999</v>
      </c>
      <c r="CH609" s="60">
        <v>3145052.5</v>
      </c>
      <c r="CI609" s="60" t="s">
        <v>1237</v>
      </c>
      <c r="CJ609" s="60">
        <v>11.42</v>
      </c>
      <c r="CK609" s="60">
        <v>607617527.39999998</v>
      </c>
      <c r="CL609" s="60" t="s">
        <v>544</v>
      </c>
      <c r="CM609" s="85">
        <v>115015</v>
      </c>
      <c r="CN609" s="60" t="s">
        <v>544</v>
      </c>
      <c r="CO609" s="60">
        <v>43499215.200000003</v>
      </c>
      <c r="CP609" s="60">
        <v>410151194.60000002</v>
      </c>
      <c r="CQ609" s="60">
        <v>3974495338.8000002</v>
      </c>
      <c r="CR609" s="60">
        <v>140453.29999999999</v>
      </c>
      <c r="CS609" s="60" t="s">
        <v>544</v>
      </c>
      <c r="CT609" s="60">
        <v>51125003.5</v>
      </c>
      <c r="CU609" s="60">
        <v>53768830.5</v>
      </c>
      <c r="CV609" s="60">
        <v>54165404.5</v>
      </c>
      <c r="CW609" s="60">
        <v>104893834</v>
      </c>
      <c r="CX609" s="60">
        <v>307394454</v>
      </c>
      <c r="CY609" s="60">
        <v>11.42</v>
      </c>
      <c r="CZ609" s="60">
        <f t="shared" si="18"/>
        <v>363.10999937832776</v>
      </c>
      <c r="DA609" s="60" t="str">
        <f t="shared" si="19"/>
        <v>Y</v>
      </c>
    </row>
    <row r="610" spans="1:105">
      <c r="A610" s="13" t="s">
        <v>1237</v>
      </c>
      <c r="B610" s="13">
        <v>115015</v>
      </c>
      <c r="C610" s="13">
        <v>2023</v>
      </c>
      <c r="D610" s="13" t="s">
        <v>1</v>
      </c>
      <c r="E610" s="13" t="s">
        <v>13</v>
      </c>
      <c r="F610" s="84" t="s">
        <v>1804</v>
      </c>
      <c r="G610" s="60" t="s">
        <v>2022</v>
      </c>
      <c r="H610" s="60" t="s">
        <v>1814</v>
      </c>
      <c r="I610" s="60" t="s">
        <v>2024</v>
      </c>
      <c r="J610" s="60" t="s">
        <v>1237</v>
      </c>
      <c r="K610" s="85">
        <v>115015</v>
      </c>
      <c r="L610" s="60">
        <v>2047040000000</v>
      </c>
      <c r="M610" s="60">
        <v>6319520764.1999998</v>
      </c>
      <c r="N610" s="60">
        <v>381303232.10000002</v>
      </c>
      <c r="O610" s="60">
        <v>16324852.4</v>
      </c>
      <c r="P610" s="60">
        <v>-3.18</v>
      </c>
      <c r="Q610" s="60">
        <v>380432655.60000002</v>
      </c>
      <c r="R610" s="85" t="s">
        <v>544</v>
      </c>
      <c r="S610" s="85" t="s">
        <v>544</v>
      </c>
      <c r="T610" s="60">
        <v>266161776.09999999</v>
      </c>
      <c r="U610" s="60" t="s">
        <v>544</v>
      </c>
      <c r="V610" s="60" t="s">
        <v>544</v>
      </c>
      <c r="W610" s="60" t="s">
        <v>2025</v>
      </c>
      <c r="X610" s="60">
        <v>365030861.19999999</v>
      </c>
      <c r="Y610" s="60">
        <v>4967700736.6000004</v>
      </c>
      <c r="Z610" s="60">
        <v>11.53</v>
      </c>
      <c r="AA610" s="60" t="s">
        <v>544</v>
      </c>
      <c r="AB610" s="60">
        <v>3127487309.6999998</v>
      </c>
      <c r="AC610" s="60">
        <v>6319520764.1999998</v>
      </c>
      <c r="AD610" s="60">
        <v>6.27</v>
      </c>
      <c r="AE610" s="60">
        <v>294020223.10000002</v>
      </c>
      <c r="AF610" s="60">
        <v>6.83</v>
      </c>
      <c r="AG610" s="60" t="s">
        <v>2026</v>
      </c>
      <c r="AH610" s="60" t="s">
        <v>544</v>
      </c>
      <c r="AI610" s="60">
        <v>459621155.60000002</v>
      </c>
      <c r="AJ610" s="60">
        <v>160297207.80000001</v>
      </c>
      <c r="AK610" s="60">
        <v>6.95</v>
      </c>
      <c r="AL610" s="60">
        <v>5186314219.1999998</v>
      </c>
      <c r="AM610" s="60">
        <v>49777216.299999997</v>
      </c>
      <c r="AN610" s="60">
        <v>575762848.39999998</v>
      </c>
      <c r="AO610" s="60">
        <v>265473341.5</v>
      </c>
      <c r="AP610" s="60">
        <v>677805524.29999995</v>
      </c>
      <c r="AQ610" s="60">
        <v>6319520764.1999998</v>
      </c>
      <c r="AR610" s="60">
        <v>11.42</v>
      </c>
      <c r="AS610" s="60">
        <v>640864680.20000005</v>
      </c>
      <c r="AT610" s="60">
        <v>1566525177.5999999</v>
      </c>
      <c r="AU610" s="85">
        <v>115015</v>
      </c>
      <c r="AV610" s="60" t="s">
        <v>544</v>
      </c>
      <c r="AW610" s="60">
        <v>190767384.19999999</v>
      </c>
      <c r="AX610" s="60" t="s">
        <v>544</v>
      </c>
      <c r="AY610" s="60">
        <v>454314343.69999999</v>
      </c>
      <c r="AZ610" s="60">
        <v>2410777513.5999999</v>
      </c>
      <c r="BA610" s="60">
        <v>1316941400.2</v>
      </c>
      <c r="BB610" s="60" t="s">
        <v>1808</v>
      </c>
      <c r="BC610" s="60">
        <v>7329889586.8999996</v>
      </c>
      <c r="BD610" s="60">
        <v>285823838.30000001</v>
      </c>
      <c r="BE610" s="60">
        <v>260039956.5</v>
      </c>
      <c r="BF610" s="60">
        <v>5649485.5999999996</v>
      </c>
      <c r="BG610" s="60">
        <v>51163346.899999999</v>
      </c>
      <c r="BH610" s="60">
        <v>3337784008.5999999</v>
      </c>
      <c r="BI610" s="60">
        <v>90783837.700000003</v>
      </c>
      <c r="BJ610" s="60" t="s">
        <v>544</v>
      </c>
      <c r="BK610" s="60">
        <v>139363239.5</v>
      </c>
      <c r="BL610" s="85" t="s">
        <v>2557</v>
      </c>
      <c r="BM610" s="60" t="s">
        <v>2558</v>
      </c>
      <c r="BN610" s="60">
        <v>48857245.399999999</v>
      </c>
      <c r="BO610" s="60">
        <v>5677316260.6999998</v>
      </c>
      <c r="BP610" s="60">
        <v>3051960170.3000002</v>
      </c>
      <c r="BQ610" s="60">
        <v>190897044.5</v>
      </c>
      <c r="BR610" s="60" t="s">
        <v>544</v>
      </c>
      <c r="BS610" s="60">
        <v>103163311.59999999</v>
      </c>
      <c r="BT610" s="60">
        <v>27846098.399999999</v>
      </c>
      <c r="BU610" s="60">
        <v>519598317.5</v>
      </c>
      <c r="BV610" s="60">
        <v>406380156.39999998</v>
      </c>
      <c r="BW610" s="60">
        <v>1316944487.3</v>
      </c>
      <c r="BX610" s="60">
        <v>459621155.60000002</v>
      </c>
      <c r="BY610" s="60" t="s">
        <v>544</v>
      </c>
      <c r="BZ610" s="60">
        <v>481595.5</v>
      </c>
      <c r="CA610" s="60" t="s">
        <v>544</v>
      </c>
      <c r="CB610" s="60" t="s">
        <v>544</v>
      </c>
      <c r="CC610" s="60">
        <v>537704455.79999995</v>
      </c>
      <c r="CD610" s="60">
        <v>162501433.30000001</v>
      </c>
      <c r="CE610" s="60">
        <v>147383656.80000001</v>
      </c>
      <c r="CF610" s="60">
        <v>677805524.29999995</v>
      </c>
      <c r="CG610" s="60">
        <v>420679838</v>
      </c>
      <c r="CH610" s="60">
        <v>12012103</v>
      </c>
      <c r="CI610" s="60" t="s">
        <v>1237</v>
      </c>
      <c r="CJ610" s="60">
        <v>14.7</v>
      </c>
      <c r="CK610" s="60">
        <v>940793709.60000002</v>
      </c>
      <c r="CL610" s="60" t="s">
        <v>544</v>
      </c>
      <c r="CM610" s="85">
        <v>115015</v>
      </c>
      <c r="CN610" s="60" t="s">
        <v>544</v>
      </c>
      <c r="CO610" s="60">
        <v>90783837.700000003</v>
      </c>
      <c r="CP610" s="60">
        <v>413888106.60000002</v>
      </c>
      <c r="CQ610" s="60">
        <v>4967700736.6000004</v>
      </c>
      <c r="CR610" s="60">
        <v>515554.2</v>
      </c>
      <c r="CS610" s="60" t="s">
        <v>544</v>
      </c>
      <c r="CT610" s="60">
        <v>64938212.899999999</v>
      </c>
      <c r="CU610" s="60">
        <v>74425026.700000003</v>
      </c>
      <c r="CV610" s="60">
        <v>147383656.80000001</v>
      </c>
      <c r="CW610" s="60">
        <v>139363239.5</v>
      </c>
      <c r="CX610" s="60">
        <v>365030861.19999999</v>
      </c>
      <c r="CY610" s="60">
        <v>14.7</v>
      </c>
      <c r="CZ610" s="60">
        <f t="shared" si="18"/>
        <v>323.92329677852376</v>
      </c>
      <c r="DA610" s="60" t="str">
        <f t="shared" si="19"/>
        <v>Y</v>
      </c>
    </row>
    <row r="611" spans="1:105">
      <c r="A611" s="13" t="s">
        <v>1226</v>
      </c>
      <c r="B611" s="13">
        <v>112082</v>
      </c>
      <c r="C611" s="13">
        <v>2022</v>
      </c>
      <c r="D611" s="13" t="s">
        <v>10</v>
      </c>
      <c r="E611" s="13" t="s">
        <v>13</v>
      </c>
      <c r="F611" s="84" t="s">
        <v>1970</v>
      </c>
      <c r="G611" s="60" t="s">
        <v>2005</v>
      </c>
      <c r="H611" s="60" t="s">
        <v>2560</v>
      </c>
      <c r="I611" s="60" t="s">
        <v>2007</v>
      </c>
      <c r="J611" s="60" t="s">
        <v>1226</v>
      </c>
      <c r="K611" s="85">
        <v>112082</v>
      </c>
      <c r="L611" s="60">
        <v>21229343000000</v>
      </c>
      <c r="M611" s="60">
        <v>280044256360.63953</v>
      </c>
      <c r="N611" s="60">
        <v>2514172149.0257001</v>
      </c>
      <c r="O611" s="60">
        <v>1648263812.8127</v>
      </c>
      <c r="P611" s="60">
        <v>-0.71</v>
      </c>
      <c r="Q611" s="60" t="s">
        <v>544</v>
      </c>
      <c r="R611" s="85">
        <v>141605</v>
      </c>
      <c r="S611" s="85" t="s">
        <v>544</v>
      </c>
      <c r="T611" s="60" t="s">
        <v>544</v>
      </c>
      <c r="U611" s="60">
        <v>17899881364.294701</v>
      </c>
      <c r="V611" s="60" t="s">
        <v>544</v>
      </c>
      <c r="W611" s="60" t="s">
        <v>2008</v>
      </c>
      <c r="X611" s="60">
        <v>10203804103.381201</v>
      </c>
      <c r="Y611" s="60">
        <v>203496810470.51721</v>
      </c>
      <c r="Z611" s="60">
        <v>16.72</v>
      </c>
      <c r="AA611" s="60">
        <v>11007222250.8384</v>
      </c>
      <c r="AB611" s="60">
        <v>188644400905.2525</v>
      </c>
      <c r="AC611" s="60">
        <v>280044256360.63953</v>
      </c>
      <c r="AD611" s="60">
        <v>10.82</v>
      </c>
      <c r="AE611" s="60" t="s">
        <v>544</v>
      </c>
      <c r="AF611" s="60">
        <v>7.32</v>
      </c>
      <c r="AG611" s="60" t="s">
        <v>2009</v>
      </c>
      <c r="AH611" s="60" t="s">
        <v>544</v>
      </c>
      <c r="AI611" s="60">
        <v>33337451157.135799</v>
      </c>
      <c r="AJ611" s="60" t="s">
        <v>544</v>
      </c>
      <c r="AK611" s="60">
        <v>4.5</v>
      </c>
      <c r="AL611" s="60">
        <v>219722173225.3512</v>
      </c>
      <c r="AM611" s="60">
        <v>10965584990.053801</v>
      </c>
      <c r="AN611" s="60">
        <v>7728079540.3024998</v>
      </c>
      <c r="AO611" s="60">
        <v>18206809078.733101</v>
      </c>
      <c r="AP611" s="60">
        <v>32720758263.173698</v>
      </c>
      <c r="AQ611" s="60">
        <v>280044256360.63953</v>
      </c>
      <c r="AR611" s="60">
        <v>1.33</v>
      </c>
      <c r="AS611" s="60">
        <v>32077908188.749802</v>
      </c>
      <c r="AT611" s="60" t="s">
        <v>544</v>
      </c>
      <c r="AU611" s="85">
        <v>112082</v>
      </c>
      <c r="AV611" s="60" t="s">
        <v>544</v>
      </c>
      <c r="AW611" s="60">
        <v>3192905405.8049002</v>
      </c>
      <c r="AX611" s="60">
        <v>6756623.0433</v>
      </c>
      <c r="AY611" s="60" t="s">
        <v>544</v>
      </c>
      <c r="AZ611" s="60">
        <v>59264087251.032898</v>
      </c>
      <c r="BA611" s="60">
        <v>189224403304.61749</v>
      </c>
      <c r="BB611" s="60" t="s">
        <v>1808</v>
      </c>
      <c r="BC611" s="60">
        <v>308169988575.8598</v>
      </c>
      <c r="BD611" s="60">
        <v>1782557302.1333001</v>
      </c>
      <c r="BE611" s="60" t="s">
        <v>544</v>
      </c>
      <c r="BF611" s="60" t="s">
        <v>544</v>
      </c>
      <c r="BG611" s="60">
        <v>2885679566.2575002</v>
      </c>
      <c r="BH611" s="60">
        <v>189224403304.61749</v>
      </c>
      <c r="BI611" s="60">
        <v>5032628857.1385002</v>
      </c>
      <c r="BJ611" s="60" t="s">
        <v>544</v>
      </c>
      <c r="BK611" s="60">
        <v>5866512488.6225004</v>
      </c>
      <c r="BL611" s="85" t="s">
        <v>544</v>
      </c>
      <c r="BM611" s="60" t="s">
        <v>544</v>
      </c>
      <c r="BN611" s="60">
        <v>4180113725.4860001</v>
      </c>
      <c r="BO611" s="60">
        <v>250041912328.841</v>
      </c>
      <c r="BP611" s="60">
        <v>187441846002.48419</v>
      </c>
      <c r="BQ611" s="60">
        <v>2290707592.8404002</v>
      </c>
      <c r="BR611" s="60" t="s">
        <v>544</v>
      </c>
      <c r="BS611" s="60">
        <v>9432131003.4713001</v>
      </c>
      <c r="BT611" s="60">
        <v>2025235098.1908</v>
      </c>
      <c r="BU611" s="60">
        <v>14021818501.355101</v>
      </c>
      <c r="BV611" s="60" t="s">
        <v>544</v>
      </c>
      <c r="BW611" s="60">
        <v>185391989200.05621</v>
      </c>
      <c r="BX611" s="60">
        <v>31197644996.629501</v>
      </c>
      <c r="BY611" s="60" t="s">
        <v>544</v>
      </c>
      <c r="BZ611" s="60" t="s">
        <v>544</v>
      </c>
      <c r="CA611" s="60" t="s">
        <v>544</v>
      </c>
      <c r="CB611" s="60" t="s">
        <v>544</v>
      </c>
      <c r="CC611" s="60">
        <v>6450715022.2650003</v>
      </c>
      <c r="CD611" s="60">
        <v>828851121.34920001</v>
      </c>
      <c r="CE611" s="60">
        <v>6710899094.0756998</v>
      </c>
      <c r="CF611" s="60">
        <v>32720758263.173698</v>
      </c>
      <c r="CG611" s="60">
        <v>3910065142.3285999</v>
      </c>
      <c r="CH611" s="60">
        <v>995454249.13129997</v>
      </c>
      <c r="CI611" s="60" t="s">
        <v>1226</v>
      </c>
      <c r="CJ611" s="60">
        <v>17.670000000000002</v>
      </c>
      <c r="CK611" s="60">
        <v>17931883643.683701</v>
      </c>
      <c r="CL611" s="60">
        <v>112.49</v>
      </c>
      <c r="CM611" s="85">
        <v>112082</v>
      </c>
      <c r="CN611" s="60" t="s">
        <v>544</v>
      </c>
      <c r="CO611" s="60">
        <v>5032628857.1385002</v>
      </c>
      <c r="CP611" s="60">
        <v>14383917828.867201</v>
      </c>
      <c r="CQ611" s="60">
        <v>203496810470.51721</v>
      </c>
      <c r="CR611" s="60" t="s">
        <v>544</v>
      </c>
      <c r="CS611" s="60" t="s">
        <v>544</v>
      </c>
      <c r="CT611" s="60">
        <v>2098063368.7097001</v>
      </c>
      <c r="CU611" s="60">
        <v>3768449119.9127998</v>
      </c>
      <c r="CV611" s="60">
        <v>6710899094.0756998</v>
      </c>
      <c r="CW611" s="60">
        <v>5866512488.6225004</v>
      </c>
      <c r="CX611" s="60">
        <v>10203804103.381201</v>
      </c>
      <c r="CY611" s="60">
        <v>16.54</v>
      </c>
      <c r="CZ611" s="60">
        <f t="shared" si="18"/>
        <v>75.807100191553161</v>
      </c>
      <c r="DA611" s="60" t="str">
        <f t="shared" si="19"/>
        <v>Y</v>
      </c>
    </row>
    <row r="612" spans="1:105">
      <c r="A612" s="13" t="s">
        <v>1226</v>
      </c>
      <c r="B612" s="13">
        <v>112082</v>
      </c>
      <c r="C612" s="13">
        <v>2023</v>
      </c>
      <c r="D612" s="13" t="s">
        <v>10</v>
      </c>
      <c r="E612" s="13" t="s">
        <v>13</v>
      </c>
      <c r="F612" s="84" t="s">
        <v>1966</v>
      </c>
      <c r="G612" s="60" t="s">
        <v>2005</v>
      </c>
      <c r="H612" s="60" t="s">
        <v>2559</v>
      </c>
      <c r="I612" s="60" t="s">
        <v>2007</v>
      </c>
      <c r="J612" s="60" t="s">
        <v>1226</v>
      </c>
      <c r="K612" s="85">
        <v>112082</v>
      </c>
      <c r="L612" s="60">
        <v>25304324400000</v>
      </c>
      <c r="M612" s="60">
        <v>307775219808.81781</v>
      </c>
      <c r="N612" s="60">
        <v>2418702244.2609</v>
      </c>
      <c r="O612" s="60">
        <v>1649056342.0948999</v>
      </c>
      <c r="P612" s="60">
        <v>-0.66</v>
      </c>
      <c r="Q612" s="60" t="s">
        <v>544</v>
      </c>
      <c r="R612" s="85">
        <v>173452</v>
      </c>
      <c r="S612" s="85" t="s">
        <v>544</v>
      </c>
      <c r="T612" s="60" t="s">
        <v>544</v>
      </c>
      <c r="U612" s="60">
        <v>16530389782.7913</v>
      </c>
      <c r="V612" s="60" t="s">
        <v>544</v>
      </c>
      <c r="W612" s="60" t="s">
        <v>2008</v>
      </c>
      <c r="X612" s="60">
        <v>11308394047.3745</v>
      </c>
      <c r="Y612" s="60">
        <v>225680399661.88861</v>
      </c>
      <c r="Z612" s="60">
        <v>17.41</v>
      </c>
      <c r="AA612" s="60">
        <v>13783144379.226299</v>
      </c>
      <c r="AB612" s="60">
        <v>203836653364.80621</v>
      </c>
      <c r="AC612" s="60">
        <v>307775219808.81781</v>
      </c>
      <c r="AD612" s="60">
        <v>10.25</v>
      </c>
      <c r="AE612" s="60" t="s">
        <v>544</v>
      </c>
      <c r="AF612" s="60">
        <v>7.79</v>
      </c>
      <c r="AG612" s="60" t="s">
        <v>2009</v>
      </c>
      <c r="AH612" s="60" t="s">
        <v>544</v>
      </c>
      <c r="AI612" s="60">
        <v>34631280282.036797</v>
      </c>
      <c r="AJ612" s="60" t="s">
        <v>544</v>
      </c>
      <c r="AK612" s="60">
        <v>4.5599999999999996</v>
      </c>
      <c r="AL612" s="60">
        <v>243867622776.68509</v>
      </c>
      <c r="AM612" s="60">
        <v>11393121153.591499</v>
      </c>
      <c r="AN612" s="60">
        <v>9460334823.3302994</v>
      </c>
      <c r="AO612" s="60">
        <v>16015609973.333099</v>
      </c>
      <c r="AP612" s="60">
        <v>35308769948.431198</v>
      </c>
      <c r="AQ612" s="60">
        <v>307775219808.81781</v>
      </c>
      <c r="AR612" s="60">
        <v>1.19</v>
      </c>
      <c r="AS612" s="60">
        <v>34669479241.236504</v>
      </c>
      <c r="AT612" s="60" t="s">
        <v>544</v>
      </c>
      <c r="AU612" s="85">
        <v>112082</v>
      </c>
      <c r="AV612" s="60" t="s">
        <v>544</v>
      </c>
      <c r="AW612" s="60">
        <v>1097098044.9000001</v>
      </c>
      <c r="AX612" s="60">
        <v>5649690.0427999999</v>
      </c>
      <c r="AY612" s="60" t="s">
        <v>544</v>
      </c>
      <c r="AZ612" s="60">
        <v>62223425038.536499</v>
      </c>
      <c r="BA612" s="60">
        <v>203940769428.82111</v>
      </c>
      <c r="BB612" s="60" t="s">
        <v>1808</v>
      </c>
      <c r="BC612" s="60">
        <v>337715480348.45007</v>
      </c>
      <c r="BD612" s="60">
        <v>1798716570.5125999</v>
      </c>
      <c r="BE612" s="60" t="s">
        <v>544</v>
      </c>
      <c r="BF612" s="60" t="s">
        <v>544</v>
      </c>
      <c r="BG612" s="60">
        <v>3194380969.3790002</v>
      </c>
      <c r="BH612" s="60">
        <v>203940769428.82111</v>
      </c>
      <c r="BI612" s="60">
        <v>5613043075.9064999</v>
      </c>
      <c r="BJ612" s="60" t="s">
        <v>544</v>
      </c>
      <c r="BK612" s="60">
        <v>6287720668.3766003</v>
      </c>
      <c r="BL612" s="85" t="s">
        <v>544</v>
      </c>
      <c r="BM612" s="60" t="s">
        <v>544</v>
      </c>
      <c r="BN612" s="60">
        <v>4113347753.6717</v>
      </c>
      <c r="BO612" s="60">
        <v>273792801258.93741</v>
      </c>
      <c r="BP612" s="60">
        <v>202142052858.30859</v>
      </c>
      <c r="BQ612" s="60">
        <v>7963378597.3228998</v>
      </c>
      <c r="BR612" s="60" t="s">
        <v>544</v>
      </c>
      <c r="BS612" s="60">
        <v>15416095759.888201</v>
      </c>
      <c r="BT612" s="60">
        <v>3306980690.6701999</v>
      </c>
      <c r="BU612" s="60">
        <v>16513311785.398399</v>
      </c>
      <c r="BV612" s="60" t="s">
        <v>544</v>
      </c>
      <c r="BW612" s="60">
        <v>200362404143.7272</v>
      </c>
      <c r="BX612" s="60">
        <v>33220012035.256802</v>
      </c>
      <c r="BY612" s="60" t="s">
        <v>544</v>
      </c>
      <c r="BZ612" s="60" t="s">
        <v>544</v>
      </c>
      <c r="CA612" s="60" t="s">
        <v>544</v>
      </c>
      <c r="CB612" s="60" t="s">
        <v>544</v>
      </c>
      <c r="CC612" s="60">
        <v>7481380369.3570995</v>
      </c>
      <c r="CD612" s="60">
        <v>1007403590.1072</v>
      </c>
      <c r="CE612" s="60">
        <v>7480018119.0130997</v>
      </c>
      <c r="CF612" s="60">
        <v>35308769948.431198</v>
      </c>
      <c r="CG612" s="60">
        <v>4255417085.3063998</v>
      </c>
      <c r="CH612" s="60">
        <v>1072302656.0493</v>
      </c>
      <c r="CI612" s="60" t="s">
        <v>1226</v>
      </c>
      <c r="CJ612" s="60">
        <v>16.989999999999998</v>
      </c>
      <c r="CK612" s="60">
        <v>20768728870.7048</v>
      </c>
      <c r="CL612" s="60">
        <v>115.51</v>
      </c>
      <c r="CM612" s="85">
        <v>112082</v>
      </c>
      <c r="CN612" s="60" t="s">
        <v>544</v>
      </c>
      <c r="CO612" s="60">
        <v>5613043075.9064999</v>
      </c>
      <c r="CP612" s="60">
        <v>15421741801.046101</v>
      </c>
      <c r="CQ612" s="60">
        <v>225680399661.88861</v>
      </c>
      <c r="CR612" s="60" t="s">
        <v>544</v>
      </c>
      <c r="CS612" s="60" t="s">
        <v>544</v>
      </c>
      <c r="CT612" s="60">
        <v>2436404200.9632001</v>
      </c>
      <c r="CU612" s="60">
        <v>3851316467.4134002</v>
      </c>
      <c r="CV612" s="60">
        <v>7480018119.0130997</v>
      </c>
      <c r="CW612" s="60">
        <v>6287720668.3766003</v>
      </c>
      <c r="CX612" s="60">
        <v>11308394047.3745</v>
      </c>
      <c r="CY612" s="60">
        <v>16.3</v>
      </c>
      <c r="CZ612" s="60">
        <f t="shared" si="18"/>
        <v>82.216899774187169</v>
      </c>
      <c r="DA612" s="60" t="str">
        <f t="shared" si="19"/>
        <v>Y</v>
      </c>
    </row>
    <row r="613" spans="1:105">
      <c r="A613" s="13" t="s">
        <v>1238</v>
      </c>
      <c r="B613" s="13">
        <v>1574746</v>
      </c>
      <c r="C613" s="13">
        <v>2022</v>
      </c>
      <c r="D613" s="13" t="s">
        <v>1</v>
      </c>
      <c r="E613" s="13" t="s">
        <v>507</v>
      </c>
      <c r="F613" s="84" t="s">
        <v>2179</v>
      </c>
      <c r="G613" s="60" t="s">
        <v>557</v>
      </c>
      <c r="H613" s="60" t="s">
        <v>545</v>
      </c>
      <c r="I613" s="60" t="s">
        <v>2031</v>
      </c>
      <c r="J613" s="60" t="s">
        <v>1240</v>
      </c>
      <c r="K613" s="85">
        <v>1501248</v>
      </c>
      <c r="L613" s="60">
        <v>403518974</v>
      </c>
      <c r="M613" s="60">
        <v>277984315.12779999</v>
      </c>
      <c r="N613" s="60">
        <v>53537.1927</v>
      </c>
      <c r="O613" s="60">
        <v>595459.18299999996</v>
      </c>
      <c r="P613" s="60" t="s">
        <v>544</v>
      </c>
      <c r="Q613" s="60" t="s">
        <v>544</v>
      </c>
      <c r="R613" s="85" t="s">
        <v>544</v>
      </c>
      <c r="S613" s="85" t="s">
        <v>544</v>
      </c>
      <c r="T613" s="60">
        <v>11509357.6767</v>
      </c>
      <c r="U613" s="60" t="s">
        <v>544</v>
      </c>
      <c r="V613" s="60">
        <v>141347.8609</v>
      </c>
      <c r="W613" s="60" t="s">
        <v>2032</v>
      </c>
      <c r="X613" s="60">
        <v>1750463.8021</v>
      </c>
      <c r="Y613" s="60">
        <v>156888529.74689999</v>
      </c>
      <c r="Z613" s="60" t="s">
        <v>544</v>
      </c>
      <c r="AA613" s="60" t="s">
        <v>544</v>
      </c>
      <c r="AB613" s="60">
        <v>159399910.03439999</v>
      </c>
      <c r="AC613" s="60">
        <v>277984315.12779999</v>
      </c>
      <c r="AD613" s="60" t="s">
        <v>544</v>
      </c>
      <c r="AE613" s="60">
        <v>8613832.8413999993</v>
      </c>
      <c r="AF613" s="60">
        <v>10.11436</v>
      </c>
      <c r="AG613" s="60" t="s">
        <v>2033</v>
      </c>
      <c r="AH613" s="60" t="s">
        <v>544</v>
      </c>
      <c r="AI613" s="60">
        <v>82153787.334800005</v>
      </c>
      <c r="AJ613" s="60">
        <v>52442242.950499997</v>
      </c>
      <c r="AK613" s="60" t="s">
        <v>544</v>
      </c>
      <c r="AL613" s="60">
        <v>184607092.64680001</v>
      </c>
      <c r="AM613" s="60">
        <v>10536796.572899999</v>
      </c>
      <c r="AN613" s="60">
        <v>774821.2476</v>
      </c>
      <c r="AO613" s="60">
        <v>28116344.2278</v>
      </c>
      <c r="AP613" s="60">
        <v>82678835.402899995</v>
      </c>
      <c r="AQ613" s="60">
        <v>277984315.12779999</v>
      </c>
      <c r="AR613" s="60">
        <v>7.3779999999999998E-2</v>
      </c>
      <c r="AS613" s="60">
        <v>82678835.402899995</v>
      </c>
      <c r="AT613" s="60">
        <v>11368009.8158</v>
      </c>
      <c r="AU613" s="85">
        <v>1574746</v>
      </c>
      <c r="AV613" s="60" t="s">
        <v>544</v>
      </c>
      <c r="AW613" s="60">
        <v>27718562.899799999</v>
      </c>
      <c r="AX613" s="60" t="s">
        <v>544</v>
      </c>
      <c r="AY613" s="60">
        <v>61056075.791900001</v>
      </c>
      <c r="AZ613" s="60">
        <v>168055558.43099999</v>
      </c>
      <c r="BA613" s="60" t="s">
        <v>544</v>
      </c>
      <c r="BB613" s="60" t="s">
        <v>1808</v>
      </c>
      <c r="BC613" s="60" t="s">
        <v>544</v>
      </c>
      <c r="BD613" s="60">
        <v>169102.96230000001</v>
      </c>
      <c r="BE613" s="60" t="s">
        <v>544</v>
      </c>
      <c r="BF613" s="60" t="s">
        <v>544</v>
      </c>
      <c r="BG613" s="60">
        <v>7385.0105000000003</v>
      </c>
      <c r="BH613" s="60">
        <v>72565433.468500003</v>
      </c>
      <c r="BI613" s="60">
        <v>-2383601.6945000002</v>
      </c>
      <c r="BJ613" s="60" t="s">
        <v>544</v>
      </c>
      <c r="BK613" s="60">
        <v>11963566.1337</v>
      </c>
      <c r="BL613" s="85" t="s">
        <v>544</v>
      </c>
      <c r="BM613" s="60" t="s">
        <v>544</v>
      </c>
      <c r="BN613" s="60">
        <v>7385.0105000000003</v>
      </c>
      <c r="BO613" s="60">
        <v>240451888.93720001</v>
      </c>
      <c r="BP613" s="60">
        <v>72396330.506200001</v>
      </c>
      <c r="BQ613" s="60" t="s">
        <v>544</v>
      </c>
      <c r="BR613" s="60" t="s">
        <v>544</v>
      </c>
      <c r="BS613" s="60">
        <v>8895787.3065000009</v>
      </c>
      <c r="BT613" s="60" t="s">
        <v>544</v>
      </c>
      <c r="BU613" s="60">
        <v>1767819.9546000001</v>
      </c>
      <c r="BV613" s="60" t="s">
        <v>544</v>
      </c>
      <c r="BW613" s="60" t="s">
        <v>544</v>
      </c>
      <c r="BX613" s="60">
        <v>82153787.334800005</v>
      </c>
      <c r="BY613" s="60" t="s">
        <v>544</v>
      </c>
      <c r="BZ613" s="60" t="s">
        <v>544</v>
      </c>
      <c r="CA613" s="60" t="s">
        <v>544</v>
      </c>
      <c r="CB613" s="60" t="s">
        <v>544</v>
      </c>
      <c r="CC613" s="60">
        <v>736872.48939999996</v>
      </c>
      <c r="CD613" s="60" t="s">
        <v>544</v>
      </c>
      <c r="CE613" s="60">
        <v>-10799886.8829</v>
      </c>
      <c r="CF613" s="60">
        <v>82678835.402899995</v>
      </c>
      <c r="CG613" s="60">
        <v>757108.24479999999</v>
      </c>
      <c r="CH613" s="60">
        <v>5210.1525000000001</v>
      </c>
      <c r="CI613" s="60" t="s">
        <v>1240</v>
      </c>
      <c r="CJ613" s="60">
        <v>51.54</v>
      </c>
      <c r="CK613" s="60">
        <v>2525285.0498000002</v>
      </c>
      <c r="CL613" s="60" t="s">
        <v>544</v>
      </c>
      <c r="CM613" s="85">
        <v>1501248</v>
      </c>
      <c r="CN613" s="60" t="s">
        <v>544</v>
      </c>
      <c r="CO613" s="60">
        <v>-2383601.6945000002</v>
      </c>
      <c r="CP613" s="60">
        <v>1757848.8126000001</v>
      </c>
      <c r="CQ613" s="60">
        <v>156888529.74689999</v>
      </c>
      <c r="CR613" s="60">
        <v>356.8503</v>
      </c>
      <c r="CS613" s="60" t="s">
        <v>544</v>
      </c>
      <c r="CT613" s="60">
        <v>5396516.5071999999</v>
      </c>
      <c r="CU613" s="60">
        <v>6567049.6265000002</v>
      </c>
      <c r="CV613" s="60">
        <v>-10799886.8829</v>
      </c>
      <c r="CW613" s="60">
        <v>11963566.1337</v>
      </c>
      <c r="CX613" s="60">
        <v>1750463.8021</v>
      </c>
      <c r="CY613" s="60">
        <v>51.54</v>
      </c>
      <c r="CZ613" s="60">
        <f t="shared" si="18"/>
        <v>1.4515889999566591</v>
      </c>
      <c r="DA613" s="60" t="str">
        <f t="shared" si="19"/>
        <v>N: parent data from row 617</v>
      </c>
    </row>
    <row r="614" spans="1:105">
      <c r="A614" s="13" t="s">
        <v>1238</v>
      </c>
      <c r="B614" s="13">
        <v>1574746</v>
      </c>
      <c r="C614" s="13">
        <v>2023</v>
      </c>
      <c r="D614" s="13" t="s">
        <v>1</v>
      </c>
      <c r="E614" s="13" t="s">
        <v>507</v>
      </c>
      <c r="F614" s="84" t="s">
        <v>2176</v>
      </c>
      <c r="G614" s="60" t="s">
        <v>557</v>
      </c>
      <c r="H614" s="60" t="s">
        <v>2084</v>
      </c>
      <c r="I614" s="60" t="s">
        <v>2031</v>
      </c>
      <c r="J614" s="60" t="s">
        <v>1240</v>
      </c>
      <c r="K614" s="85">
        <v>1501248</v>
      </c>
      <c r="L614" s="60">
        <v>243565570</v>
      </c>
      <c r="M614" s="60">
        <v>161483932.8678</v>
      </c>
      <c r="N614" s="60">
        <v>389350.63150000002</v>
      </c>
      <c r="O614" s="60">
        <v>-400841.08159999998</v>
      </c>
      <c r="P614" s="60">
        <v>0.93908000000000003</v>
      </c>
      <c r="Q614" s="60" t="s">
        <v>544</v>
      </c>
      <c r="R614" s="85" t="s">
        <v>544</v>
      </c>
      <c r="S614" s="85" t="s">
        <v>544</v>
      </c>
      <c r="T614" s="60">
        <v>14232364.2049</v>
      </c>
      <c r="U614" s="60" t="s">
        <v>544</v>
      </c>
      <c r="V614" s="60">
        <v>14232364.2049</v>
      </c>
      <c r="W614" s="60" t="s">
        <v>2032</v>
      </c>
      <c r="X614" s="60">
        <v>6077746.6759000001</v>
      </c>
      <c r="Y614" s="60">
        <v>113858035.16429999</v>
      </c>
      <c r="Z614" s="60">
        <v>-9.1081400000000006</v>
      </c>
      <c r="AA614" s="60" t="s">
        <v>544</v>
      </c>
      <c r="AB614" s="60">
        <v>75470598.612000003</v>
      </c>
      <c r="AC614" s="60">
        <v>161483932.8678</v>
      </c>
      <c r="AD614" s="60" t="s">
        <v>544</v>
      </c>
      <c r="AE614" s="60">
        <v>7337770.5705000004</v>
      </c>
      <c r="AF614" s="60">
        <v>23.844439999999999</v>
      </c>
      <c r="AG614" s="60" t="s">
        <v>2033</v>
      </c>
      <c r="AH614" s="60" t="s">
        <v>544</v>
      </c>
      <c r="AI614" s="60">
        <v>40117104.336400002</v>
      </c>
      <c r="AJ614" s="60">
        <v>39471679.963399999</v>
      </c>
      <c r="AK614" s="60">
        <v>3.45635</v>
      </c>
      <c r="AL614" s="60">
        <v>117465951.6477</v>
      </c>
      <c r="AM614" s="60">
        <v>1544843.3199</v>
      </c>
      <c r="AN614" s="60">
        <v>3562294.1387</v>
      </c>
      <c r="AO614" s="60">
        <v>38504946.643200003</v>
      </c>
      <c r="AP614" s="60">
        <v>40932601.427199997</v>
      </c>
      <c r="AQ614" s="60">
        <v>161483932.8678</v>
      </c>
      <c r="AR614" s="60">
        <v>0.55159999999999998</v>
      </c>
      <c r="AS614" s="60">
        <v>40932601.427199997</v>
      </c>
      <c r="AT614" s="60" t="s">
        <v>544</v>
      </c>
      <c r="AU614" s="85">
        <v>1574746</v>
      </c>
      <c r="AV614" s="60" t="s">
        <v>544</v>
      </c>
      <c r="AW614" s="60">
        <v>3607916.4833999998</v>
      </c>
      <c r="AX614" s="60" t="s">
        <v>544</v>
      </c>
      <c r="AY614" s="60">
        <v>46809450.5339</v>
      </c>
      <c r="AZ614" s="60">
        <v>49744939.324100003</v>
      </c>
      <c r="BA614" s="60">
        <v>9543472.8995999992</v>
      </c>
      <c r="BB614" s="60" t="s">
        <v>1808</v>
      </c>
      <c r="BC614" s="60" t="s">
        <v>544</v>
      </c>
      <c r="BD614" s="60">
        <v>55831.216200000003</v>
      </c>
      <c r="BE614" s="60">
        <v>9543472.8995999992</v>
      </c>
      <c r="BF614" s="60" t="s">
        <v>544</v>
      </c>
      <c r="BG614" s="60">
        <v>494225.27140000003</v>
      </c>
      <c r="BH614" s="60">
        <v>70585287.638400003</v>
      </c>
      <c r="BI614" s="60">
        <v>-5487788.2061999999</v>
      </c>
      <c r="BJ614" s="60" t="s">
        <v>544</v>
      </c>
      <c r="BK614" s="60">
        <v>12132505.821599999</v>
      </c>
      <c r="BL614" s="85" t="s">
        <v>544</v>
      </c>
      <c r="BM614" s="60" t="s">
        <v>544</v>
      </c>
      <c r="BN614" s="60">
        <v>-1848285.0847</v>
      </c>
      <c r="BO614" s="60">
        <v>120274395.7463</v>
      </c>
      <c r="BP614" s="60">
        <v>70529456.422199994</v>
      </c>
      <c r="BQ614" s="60" t="s">
        <v>544</v>
      </c>
      <c r="BR614" s="60" t="s">
        <v>544</v>
      </c>
      <c r="BS614" s="60">
        <v>1893667.4234</v>
      </c>
      <c r="BT614" s="60" t="s">
        <v>544</v>
      </c>
      <c r="BU614" s="60">
        <v>4456259.2489999998</v>
      </c>
      <c r="BV614" s="60" t="s">
        <v>544</v>
      </c>
      <c r="BW614" s="60">
        <v>9543472.8995999992</v>
      </c>
      <c r="BX614" s="60">
        <v>40117104.336400002</v>
      </c>
      <c r="BY614" s="60" t="s">
        <v>544</v>
      </c>
      <c r="BZ614" s="60">
        <v>-1295526.2098000001</v>
      </c>
      <c r="CA614" s="60" t="s">
        <v>544</v>
      </c>
      <c r="CB614" s="60" t="s">
        <v>544</v>
      </c>
      <c r="CC614" s="60">
        <v>3113895.4158999999</v>
      </c>
      <c r="CD614" s="60" t="s">
        <v>544</v>
      </c>
      <c r="CE614" s="60">
        <v>-7502203.1486999998</v>
      </c>
      <c r="CF614" s="60">
        <v>40932601.427199997</v>
      </c>
      <c r="CG614" s="60">
        <v>5183346.6376999998</v>
      </c>
      <c r="CH614" s="60" t="s">
        <v>544</v>
      </c>
      <c r="CI614" s="60" t="s">
        <v>1240</v>
      </c>
      <c r="CJ614" s="60">
        <v>53.2</v>
      </c>
      <c r="CK614" s="60">
        <v>9640040.8146000002</v>
      </c>
      <c r="CL614" s="60" t="s">
        <v>544</v>
      </c>
      <c r="CM614" s="85">
        <v>1501248</v>
      </c>
      <c r="CN614" s="60" t="s">
        <v>544</v>
      </c>
      <c r="CO614" s="60">
        <v>-5487788.2061999999</v>
      </c>
      <c r="CP614" s="60">
        <v>4229461.5911999997</v>
      </c>
      <c r="CQ614" s="60">
        <v>113858035.16429999</v>
      </c>
      <c r="CR614" s="60">
        <v>434.92790000000002</v>
      </c>
      <c r="CS614" s="60" t="s">
        <v>544</v>
      </c>
      <c r="CT614" s="60">
        <v>7418616.7704999996</v>
      </c>
      <c r="CU614" s="60">
        <v>4713889.0510999998</v>
      </c>
      <c r="CV614" s="60">
        <v>-7502203.1486999998</v>
      </c>
      <c r="CW614" s="60">
        <v>12132505.821599999</v>
      </c>
      <c r="CX614" s="60">
        <v>6077746.6759000001</v>
      </c>
      <c r="CY614" s="60">
        <v>53.2</v>
      </c>
      <c r="CZ614" s="60">
        <f t="shared" si="18"/>
        <v>1.5082959999456833</v>
      </c>
      <c r="DA614" s="60" t="str">
        <f t="shared" si="19"/>
        <v>N: parent data from row 617</v>
      </c>
    </row>
    <row r="615" spans="1:105">
      <c r="A615" s="13" t="s">
        <v>1239</v>
      </c>
      <c r="B615" s="13">
        <v>1415110</v>
      </c>
      <c r="C615" s="13">
        <v>2022</v>
      </c>
      <c r="D615" s="13" t="s">
        <v>1</v>
      </c>
      <c r="E615" s="13" t="s">
        <v>13</v>
      </c>
      <c r="F615" s="84" t="s">
        <v>2179</v>
      </c>
      <c r="G615" s="60" t="s">
        <v>2012</v>
      </c>
      <c r="H615" s="60" t="s">
        <v>1814</v>
      </c>
      <c r="I615" s="60" t="s">
        <v>2013</v>
      </c>
      <c r="J615" s="60" t="s">
        <v>1240</v>
      </c>
      <c r="K615" s="85">
        <v>1501248</v>
      </c>
      <c r="L615" s="60">
        <v>5154700000</v>
      </c>
      <c r="M615" s="60">
        <v>3203069657.6315999</v>
      </c>
      <c r="N615" s="60">
        <v>69471198.658199996</v>
      </c>
      <c r="O615" s="60">
        <v>9134406.2635999992</v>
      </c>
      <c r="P615" s="60">
        <v>-0.73</v>
      </c>
      <c r="Q615" s="60" t="s">
        <v>544</v>
      </c>
      <c r="R615" s="85" t="s">
        <v>544</v>
      </c>
      <c r="S615" s="85" t="s">
        <v>544</v>
      </c>
      <c r="T615" s="60">
        <v>1538805691.9237001</v>
      </c>
      <c r="U615" s="60" t="s">
        <v>544</v>
      </c>
      <c r="V615" s="60" t="s">
        <v>544</v>
      </c>
      <c r="W615" s="60" t="s">
        <v>2014</v>
      </c>
      <c r="X615" s="60">
        <v>130242962.77949999</v>
      </c>
      <c r="Y615" s="60">
        <v>2235195426.5945001</v>
      </c>
      <c r="Z615" s="60">
        <v>14.17</v>
      </c>
      <c r="AA615" s="60">
        <v>129683713.4164</v>
      </c>
      <c r="AB615" s="60">
        <v>2884670353.5847998</v>
      </c>
      <c r="AC615" s="60">
        <v>3203069657.6315999</v>
      </c>
      <c r="AD615" s="60" t="s">
        <v>544</v>
      </c>
      <c r="AE615" s="60" t="s">
        <v>544</v>
      </c>
      <c r="AF615" s="60">
        <v>4.33</v>
      </c>
      <c r="AG615" s="60" t="s">
        <v>2015</v>
      </c>
      <c r="AH615" s="60" t="s">
        <v>544</v>
      </c>
      <c r="AI615" s="60">
        <v>389051140.2493</v>
      </c>
      <c r="AJ615" s="60">
        <v>625800037.28649998</v>
      </c>
      <c r="AK615" s="60">
        <v>4.67</v>
      </c>
      <c r="AL615" s="60">
        <v>2364879140.0110002</v>
      </c>
      <c r="AM615" s="60">
        <v>39893121.233000003</v>
      </c>
      <c r="AN615" s="60">
        <v>41135897.595399998</v>
      </c>
      <c r="AO615" s="60">
        <v>137637482.1358</v>
      </c>
      <c r="AP615" s="60">
        <v>439632138.199</v>
      </c>
      <c r="AQ615" s="60">
        <v>3203069657.6315999</v>
      </c>
      <c r="AR615" s="60">
        <v>2.4700000000000002</v>
      </c>
      <c r="AS615" s="60">
        <v>435655253.83929998</v>
      </c>
      <c r="AT615" s="60">
        <v>1538805691.9237001</v>
      </c>
      <c r="AU615" s="85">
        <v>1415110</v>
      </c>
      <c r="AV615" s="60" t="s">
        <v>544</v>
      </c>
      <c r="AW615" s="60" t="s">
        <v>544</v>
      </c>
      <c r="AX615" s="60" t="s">
        <v>544</v>
      </c>
      <c r="AY615" s="60">
        <v>625800037.28649998</v>
      </c>
      <c r="AZ615" s="60">
        <v>171316721.55680001</v>
      </c>
      <c r="BA615" s="60">
        <v>652768284.3506</v>
      </c>
      <c r="BB615" s="60" t="s">
        <v>1808</v>
      </c>
      <c r="BC615" s="60" t="s">
        <v>544</v>
      </c>
      <c r="BD615" s="60">
        <v>31317964.3325</v>
      </c>
      <c r="BE615" s="60">
        <v>2817311874.7427001</v>
      </c>
      <c r="BF615" s="60" t="s">
        <v>544</v>
      </c>
      <c r="BG615" s="60">
        <v>4287578.4502999997</v>
      </c>
      <c r="BH615" s="60">
        <v>2817374013.5608001</v>
      </c>
      <c r="BI615" s="60">
        <v>62884483.937399998</v>
      </c>
      <c r="BJ615" s="60" t="s">
        <v>544</v>
      </c>
      <c r="BK615" s="60">
        <v>61828124.029399998</v>
      </c>
      <c r="BL615" s="85" t="s">
        <v>2561</v>
      </c>
      <c r="BM615" s="60" t="s">
        <v>2562</v>
      </c>
      <c r="BN615" s="60">
        <v>22121419.250700001</v>
      </c>
      <c r="BO615" s="60">
        <v>2992356925.3867002</v>
      </c>
      <c r="BP615" s="60">
        <v>2786056049.2283001</v>
      </c>
      <c r="BQ615" s="60" t="s">
        <v>544</v>
      </c>
      <c r="BR615" s="60" t="s">
        <v>544</v>
      </c>
      <c r="BS615" s="60">
        <v>4908966.6315000001</v>
      </c>
      <c r="BT615" s="60" t="s">
        <v>544</v>
      </c>
      <c r="BU615" s="60">
        <v>167650531.28780001</v>
      </c>
      <c r="BV615" s="60" t="s">
        <v>544</v>
      </c>
      <c r="BW615" s="60">
        <v>652768284.3506</v>
      </c>
      <c r="BX615" s="60">
        <v>389051140.2493</v>
      </c>
      <c r="BY615" s="60" t="s">
        <v>544</v>
      </c>
      <c r="BZ615" s="60" t="s">
        <v>544</v>
      </c>
      <c r="CA615" s="60" t="s">
        <v>544</v>
      </c>
      <c r="CB615" s="60" t="s">
        <v>1900</v>
      </c>
      <c r="CC615" s="60">
        <v>28211023.4265</v>
      </c>
      <c r="CD615" s="60">
        <v>22245696.886999998</v>
      </c>
      <c r="CE615" s="60">
        <v>82085378.736499995</v>
      </c>
      <c r="CF615" s="60">
        <v>439632138.199</v>
      </c>
      <c r="CG615" s="60">
        <v>3728329.0872</v>
      </c>
      <c r="CH615" s="60">
        <v>11247126.079700001</v>
      </c>
      <c r="CI615" s="60" t="s">
        <v>1240</v>
      </c>
      <c r="CJ615" s="60">
        <v>13.49</v>
      </c>
      <c r="CK615" s="60">
        <v>171378860.375</v>
      </c>
      <c r="CL615" s="60" t="s">
        <v>544</v>
      </c>
      <c r="CM615" s="85">
        <v>1501248</v>
      </c>
      <c r="CN615" s="60">
        <v>-186416.45439999999</v>
      </c>
      <c r="CO615" s="60">
        <v>62884483.937399998</v>
      </c>
      <c r="CP615" s="60">
        <v>152364382.0302</v>
      </c>
      <c r="CQ615" s="60">
        <v>2235195426.5945001</v>
      </c>
      <c r="CR615" s="60" t="s">
        <v>544</v>
      </c>
      <c r="CS615" s="60">
        <v>-186416.45439999999</v>
      </c>
      <c r="CT615" s="60">
        <v>34424905.238499999</v>
      </c>
      <c r="CU615" s="60">
        <v>27403218.790899999</v>
      </c>
      <c r="CV615" s="60">
        <v>82085378.736499995</v>
      </c>
      <c r="CW615" s="60">
        <v>61828124.029399998</v>
      </c>
      <c r="CX615" s="60">
        <v>130242962.77949999</v>
      </c>
      <c r="CY615" s="60">
        <v>13.49</v>
      </c>
      <c r="CZ615" s="60">
        <f t="shared" si="18"/>
        <v>1.6092999999917161</v>
      </c>
      <c r="DA615" s="60" t="str">
        <f t="shared" si="19"/>
        <v>N: parent data from row 617</v>
      </c>
    </row>
    <row r="616" spans="1:105">
      <c r="A616" s="13" t="s">
        <v>1239</v>
      </c>
      <c r="B616" s="13">
        <v>1415110</v>
      </c>
      <c r="C616" s="13">
        <v>2023</v>
      </c>
      <c r="D616" s="13" t="s">
        <v>1</v>
      </c>
      <c r="E616" s="13" t="s">
        <v>13</v>
      </c>
      <c r="F616" s="84" t="s">
        <v>2176</v>
      </c>
      <c r="G616" s="60" t="s">
        <v>2012</v>
      </c>
      <c r="H616" s="60" t="s">
        <v>547</v>
      </c>
      <c r="I616" s="60" t="s">
        <v>2013</v>
      </c>
      <c r="J616" s="60" t="s">
        <v>1240</v>
      </c>
      <c r="K616" s="85">
        <v>1501248</v>
      </c>
      <c r="L616" s="60">
        <v>5561800000</v>
      </c>
      <c r="M616" s="60">
        <v>3378792545.5950999</v>
      </c>
      <c r="N616" s="60">
        <v>81526476.971300006</v>
      </c>
      <c r="O616" s="60">
        <v>13911746.0704</v>
      </c>
      <c r="P616" s="60">
        <v>-0.51</v>
      </c>
      <c r="Q616" s="60" t="s">
        <v>544</v>
      </c>
      <c r="R616" s="85" t="s">
        <v>544</v>
      </c>
      <c r="S616" s="85" t="s">
        <v>544</v>
      </c>
      <c r="T616" s="60">
        <v>1559269809.5543001</v>
      </c>
      <c r="U616" s="60" t="s">
        <v>544</v>
      </c>
      <c r="V616" s="60" t="s">
        <v>544</v>
      </c>
      <c r="W616" s="60" t="s">
        <v>2014</v>
      </c>
      <c r="X616" s="60">
        <v>130430213.1575</v>
      </c>
      <c r="Y616" s="60">
        <v>2509581791.1204</v>
      </c>
      <c r="Z616" s="60">
        <v>10.35</v>
      </c>
      <c r="AA616" s="60">
        <v>102120721.154</v>
      </c>
      <c r="AB616" s="60">
        <v>2996918153.4629002</v>
      </c>
      <c r="AC616" s="60">
        <v>3378792545.5950999</v>
      </c>
      <c r="AD616" s="60" t="s">
        <v>544</v>
      </c>
      <c r="AE616" s="60">
        <v>539824347.51619995</v>
      </c>
      <c r="AF616" s="60">
        <v>3.92</v>
      </c>
      <c r="AG616" s="60" t="s">
        <v>2015</v>
      </c>
      <c r="AH616" s="60">
        <v>10327497.082800001</v>
      </c>
      <c r="AI616" s="60">
        <v>380051892.64700001</v>
      </c>
      <c r="AJ616" s="60">
        <v>195918694.65900001</v>
      </c>
      <c r="AK616" s="60">
        <v>4.28</v>
      </c>
      <c r="AL616" s="60">
        <v>2611702512.2744002</v>
      </c>
      <c r="AM616" s="60">
        <v>39183738.9318</v>
      </c>
      <c r="AN616" s="60">
        <v>95984972.887199998</v>
      </c>
      <c r="AO616" s="60">
        <v>131219962.93440001</v>
      </c>
      <c r="AP616" s="60">
        <v>442685124.9551</v>
      </c>
      <c r="AQ616" s="60">
        <v>3378792545.5950999</v>
      </c>
      <c r="AR616" s="60">
        <v>2.74</v>
      </c>
      <c r="AS616" s="60">
        <v>434726877.20300001</v>
      </c>
      <c r="AT616" s="60">
        <v>1559269809.5543001</v>
      </c>
      <c r="AU616" s="85">
        <v>1415110</v>
      </c>
      <c r="AV616" s="60" t="s">
        <v>544</v>
      </c>
      <c r="AW616" s="60" t="s">
        <v>544</v>
      </c>
      <c r="AX616" s="60" t="s">
        <v>544</v>
      </c>
      <c r="AY616" s="60">
        <v>735743042.17519999</v>
      </c>
      <c r="AZ616" s="60">
        <v>192577445.60280001</v>
      </c>
      <c r="BA616" s="60">
        <v>679063308.18550003</v>
      </c>
      <c r="BB616" s="60" t="s">
        <v>1808</v>
      </c>
      <c r="BC616" s="60" t="s">
        <v>544</v>
      </c>
      <c r="BD616" s="60">
        <v>31650741.059599999</v>
      </c>
      <c r="BE616" s="60">
        <v>2974015409.9322</v>
      </c>
      <c r="BF616" s="60" t="s">
        <v>544</v>
      </c>
      <c r="BG616" s="60">
        <v>4677748.6787</v>
      </c>
      <c r="BH616" s="60">
        <v>2974076159.915</v>
      </c>
      <c r="BI616" s="60">
        <v>49328986.066100001</v>
      </c>
      <c r="BJ616" s="60" t="s">
        <v>544</v>
      </c>
      <c r="BK616" s="60">
        <v>63969731.930500001</v>
      </c>
      <c r="BL616" s="85" t="s">
        <v>2561</v>
      </c>
      <c r="BM616" s="60" t="s">
        <v>2562</v>
      </c>
      <c r="BN616" s="60">
        <v>9355497.3574000001</v>
      </c>
      <c r="BO616" s="60">
        <v>3175037103.1497998</v>
      </c>
      <c r="BP616" s="60">
        <v>2942425418.8554001</v>
      </c>
      <c r="BQ616" s="60" t="s">
        <v>544</v>
      </c>
      <c r="BR616" s="60" t="s">
        <v>544</v>
      </c>
      <c r="BS616" s="60">
        <v>3341249.0562</v>
      </c>
      <c r="BT616" s="60" t="s">
        <v>544</v>
      </c>
      <c r="BU616" s="60">
        <v>217484938.56720001</v>
      </c>
      <c r="BV616" s="60" t="s">
        <v>544</v>
      </c>
      <c r="BW616" s="60">
        <v>679063308.18550003</v>
      </c>
      <c r="BX616" s="60">
        <v>380051892.64700001</v>
      </c>
      <c r="BY616" s="60" t="s">
        <v>544</v>
      </c>
      <c r="BZ616" s="60" t="s">
        <v>544</v>
      </c>
      <c r="CA616" s="60" t="s">
        <v>544</v>
      </c>
      <c r="CB616" s="60" t="s">
        <v>1900</v>
      </c>
      <c r="CC616" s="60">
        <v>88877224.894899994</v>
      </c>
      <c r="CD616" s="60">
        <v>15491245.624199999</v>
      </c>
      <c r="CE616" s="60">
        <v>62511732.342399999</v>
      </c>
      <c r="CF616" s="60">
        <v>442685124.9551</v>
      </c>
      <c r="CG616" s="60">
        <v>8930247.4774999991</v>
      </c>
      <c r="CH616" s="60">
        <v>14033246.036</v>
      </c>
      <c r="CI616" s="60" t="s">
        <v>1240</v>
      </c>
      <c r="CJ616" s="60">
        <v>12.68</v>
      </c>
      <c r="CK616" s="60">
        <v>226415186.0447</v>
      </c>
      <c r="CL616" s="60" t="s">
        <v>544</v>
      </c>
      <c r="CM616" s="85">
        <v>1501248</v>
      </c>
      <c r="CN616" s="60" t="s">
        <v>544</v>
      </c>
      <c r="CO616" s="60">
        <v>49328986.066100001</v>
      </c>
      <c r="CP616" s="60">
        <v>139785710.51480001</v>
      </c>
      <c r="CQ616" s="60">
        <v>2509581791.1204</v>
      </c>
      <c r="CR616" s="60" t="s">
        <v>544</v>
      </c>
      <c r="CS616" s="60" t="s">
        <v>544</v>
      </c>
      <c r="CT616" s="60">
        <v>37664989.360799998</v>
      </c>
      <c r="CU616" s="60">
        <v>26304742.569699999</v>
      </c>
      <c r="CV616" s="60">
        <v>62511732.342399999</v>
      </c>
      <c r="CW616" s="60">
        <v>63969731.930500001</v>
      </c>
      <c r="CX616" s="60">
        <v>130430213.1575</v>
      </c>
      <c r="CY616" s="60">
        <v>12.68</v>
      </c>
      <c r="CZ616" s="60">
        <f t="shared" si="18"/>
        <v>1.6460909999493358</v>
      </c>
      <c r="DA616" s="60" t="str">
        <f t="shared" si="19"/>
        <v>N: parent data from row 617</v>
      </c>
    </row>
    <row r="617" spans="1:105">
      <c r="A617" s="13" t="s">
        <v>1240</v>
      </c>
      <c r="B617" s="13">
        <v>1501248</v>
      </c>
      <c r="C617" s="13">
        <v>2022</v>
      </c>
      <c r="D617" s="13" t="s">
        <v>1</v>
      </c>
      <c r="E617" s="13" t="s">
        <v>13</v>
      </c>
      <c r="F617" s="84" t="s">
        <v>2179</v>
      </c>
      <c r="G617" s="60" t="s">
        <v>2012</v>
      </c>
      <c r="H617" s="60" t="s">
        <v>1814</v>
      </c>
      <c r="I617" s="60" t="s">
        <v>2013</v>
      </c>
      <c r="J617" s="60" t="s">
        <v>1240</v>
      </c>
      <c r="K617" s="85">
        <v>1501248</v>
      </c>
      <c r="L617" s="60">
        <v>7090263000</v>
      </c>
      <c r="M617" s="60">
        <v>4405805629.7996998</v>
      </c>
      <c r="N617" s="60">
        <v>69896849.562299997</v>
      </c>
      <c r="O617" s="60">
        <v>8589448.8287000004</v>
      </c>
      <c r="P617" s="60">
        <v>-0.64</v>
      </c>
      <c r="Q617" s="60" t="s">
        <v>544</v>
      </c>
      <c r="R617" s="85" t="s">
        <v>544</v>
      </c>
      <c r="S617" s="85" t="s">
        <v>544</v>
      </c>
      <c r="T617" s="60" t="s">
        <v>544</v>
      </c>
      <c r="U617" s="60" t="s">
        <v>544</v>
      </c>
      <c r="V617" s="60" t="s">
        <v>544</v>
      </c>
      <c r="W617" s="60" t="s">
        <v>2014</v>
      </c>
      <c r="X617" s="60">
        <v>155435282.4217</v>
      </c>
      <c r="Y617" s="60">
        <v>2232342012.0664001</v>
      </c>
      <c r="Z617" s="60">
        <v>12.15</v>
      </c>
      <c r="AA617" s="60">
        <v>129693655.62729999</v>
      </c>
      <c r="AB617" s="60" t="s">
        <v>544</v>
      </c>
      <c r="AC617" s="60">
        <v>4405805629.7996998</v>
      </c>
      <c r="AD617" s="60" t="s">
        <v>544</v>
      </c>
      <c r="AE617" s="60" t="s">
        <v>544</v>
      </c>
      <c r="AF617" s="60">
        <v>4.5199999999999996</v>
      </c>
      <c r="AG617" s="60" t="s">
        <v>2015</v>
      </c>
      <c r="AH617" s="60" t="s">
        <v>544</v>
      </c>
      <c r="AI617" s="60" t="s">
        <v>544</v>
      </c>
      <c r="AJ617" s="60">
        <v>1240821475.1819</v>
      </c>
      <c r="AK617" s="60">
        <v>4.28</v>
      </c>
      <c r="AL617" s="60">
        <v>2362035667.6938</v>
      </c>
      <c r="AM617" s="60">
        <v>44158329.708800003</v>
      </c>
      <c r="AN617" s="60">
        <v>57142235.755000003</v>
      </c>
      <c r="AO617" s="60">
        <v>193101348.41330001</v>
      </c>
      <c r="AP617" s="60">
        <v>502520971.85369998</v>
      </c>
      <c r="AQ617" s="60">
        <v>4405805629.7996998</v>
      </c>
      <c r="AR617" s="60">
        <v>1.82</v>
      </c>
      <c r="AS617" s="60">
        <v>496346858.88529998</v>
      </c>
      <c r="AT617" s="60" t="s">
        <v>544</v>
      </c>
      <c r="AU617" s="85">
        <v>1501248</v>
      </c>
      <c r="AV617" s="60" t="s">
        <v>544</v>
      </c>
      <c r="AW617" s="60" t="s">
        <v>544</v>
      </c>
      <c r="AX617" s="60" t="s">
        <v>544</v>
      </c>
      <c r="AY617" s="60">
        <v>1240821475.1819</v>
      </c>
      <c r="AZ617" s="60">
        <v>179763872.4921</v>
      </c>
      <c r="BA617" s="60">
        <v>2609100851.3153</v>
      </c>
      <c r="BB617" s="60" t="s">
        <v>1808</v>
      </c>
      <c r="BC617" s="60" t="s">
        <v>544</v>
      </c>
      <c r="BD617" s="60">
        <v>32315292.363299999</v>
      </c>
      <c r="BE617" s="60">
        <v>3849922326.4972</v>
      </c>
      <c r="BF617" s="60" t="s">
        <v>544</v>
      </c>
      <c r="BG617" s="60">
        <v>5989560.6786000002</v>
      </c>
      <c r="BH617" s="60">
        <v>3849922326.4972</v>
      </c>
      <c r="BI617" s="60">
        <v>64096190.890799999</v>
      </c>
      <c r="BJ617" s="60" t="s">
        <v>544</v>
      </c>
      <c r="BK617" s="60">
        <v>74651090.536599994</v>
      </c>
      <c r="BL617" s="85" t="s">
        <v>544</v>
      </c>
      <c r="BM617" s="60" t="s">
        <v>544</v>
      </c>
      <c r="BN617" s="60">
        <v>12263095.755999999</v>
      </c>
      <c r="BO617" s="60">
        <v>4032822966.5279999</v>
      </c>
      <c r="BP617" s="60">
        <v>3817607034.1339002</v>
      </c>
      <c r="BQ617" s="60" t="s">
        <v>544</v>
      </c>
      <c r="BR617" s="60" t="s">
        <v>544</v>
      </c>
      <c r="BS617" s="60">
        <v>6768781.4578</v>
      </c>
      <c r="BT617" s="60" t="s">
        <v>544</v>
      </c>
      <c r="BU617" s="60">
        <v>208869694.89950001</v>
      </c>
      <c r="BV617" s="60" t="s">
        <v>544</v>
      </c>
      <c r="BW617" s="60">
        <v>2609100851.3153</v>
      </c>
      <c r="BX617" s="60" t="s">
        <v>544</v>
      </c>
      <c r="BY617" s="60" t="s">
        <v>544</v>
      </c>
      <c r="BZ617" s="60" t="s">
        <v>544</v>
      </c>
      <c r="CA617" s="60">
        <v>1454048.344</v>
      </c>
      <c r="CB617" s="60" t="s">
        <v>1900</v>
      </c>
      <c r="CC617" s="60">
        <v>28408003.479899999</v>
      </c>
      <c r="CD617" s="60">
        <v>22768905.7355</v>
      </c>
      <c r="CE617" s="60">
        <v>85155657.739800006</v>
      </c>
      <c r="CF617" s="60">
        <v>502520971.85369998</v>
      </c>
      <c r="CG617" s="60">
        <v>3707823.2771999999</v>
      </c>
      <c r="CH617" s="60">
        <v>12475610.514</v>
      </c>
      <c r="CI617" s="60" t="s">
        <v>1240</v>
      </c>
      <c r="CJ617" s="60" t="s">
        <v>544</v>
      </c>
      <c r="CK617" s="60">
        <v>212577518.1767</v>
      </c>
      <c r="CL617" s="60" t="s">
        <v>544</v>
      </c>
      <c r="CM617" s="85">
        <v>1501248</v>
      </c>
      <c r="CN617" s="60">
        <v>-8076803.5791999996</v>
      </c>
      <c r="CO617" s="60">
        <v>64096190.890799999</v>
      </c>
      <c r="CP617" s="60">
        <v>167698378.17770001</v>
      </c>
      <c r="CQ617" s="60">
        <v>2232342012.0664001</v>
      </c>
      <c r="CR617" s="60" t="s">
        <v>544</v>
      </c>
      <c r="CS617" s="60">
        <v>-8076803.5791999996</v>
      </c>
      <c r="CT617" s="60">
        <v>39663828.994199999</v>
      </c>
      <c r="CU617" s="60">
        <v>34987261.542499997</v>
      </c>
      <c r="CV617" s="60">
        <v>85155657.739800006</v>
      </c>
      <c r="CW617" s="60">
        <v>74651090.536599994</v>
      </c>
      <c r="CX617" s="60">
        <v>155435282.4217</v>
      </c>
      <c r="CY617" s="60" t="s">
        <v>544</v>
      </c>
      <c r="CZ617" s="60">
        <f t="shared" si="18"/>
        <v>1.6092999999916799</v>
      </c>
      <c r="DA617" s="60" t="str">
        <f t="shared" si="19"/>
        <v>Y</v>
      </c>
    </row>
    <row r="618" spans="1:105">
      <c r="A618" s="13" t="s">
        <v>1240</v>
      </c>
      <c r="B618" s="13">
        <v>1501248</v>
      </c>
      <c r="C618" s="13">
        <v>2023</v>
      </c>
      <c r="D618" s="13" t="s">
        <v>1</v>
      </c>
      <c r="E618" s="13" t="s">
        <v>13</v>
      </c>
      <c r="F618" s="84" t="s">
        <v>2176</v>
      </c>
      <c r="G618" s="60" t="s">
        <v>2012</v>
      </c>
      <c r="H618" s="60" t="s">
        <v>547</v>
      </c>
      <c r="I618" s="60" t="s">
        <v>2013</v>
      </c>
      <c r="J618" s="60" t="s">
        <v>1240</v>
      </c>
      <c r="K618" s="85">
        <v>1501248</v>
      </c>
      <c r="L618" s="60">
        <v>7744725000</v>
      </c>
      <c r="M618" s="60">
        <v>4704919108.5052004</v>
      </c>
      <c r="N618" s="60">
        <v>81655266.934900001</v>
      </c>
      <c r="O618" s="60">
        <v>14120726.011299999</v>
      </c>
      <c r="P618" s="60">
        <v>-0.51</v>
      </c>
      <c r="Q618" s="60" t="s">
        <v>544</v>
      </c>
      <c r="R618" s="85" t="s">
        <v>544</v>
      </c>
      <c r="S618" s="85" t="s">
        <v>544</v>
      </c>
      <c r="T618" s="60" t="s">
        <v>544</v>
      </c>
      <c r="U618" s="60" t="s">
        <v>544</v>
      </c>
      <c r="V618" s="60" t="s">
        <v>544</v>
      </c>
      <c r="W618" s="60" t="s">
        <v>2014</v>
      </c>
      <c r="X618" s="60">
        <v>171308269.11070001</v>
      </c>
      <c r="Y618" s="60">
        <v>2509596978.6160998</v>
      </c>
      <c r="Z618" s="60">
        <v>10.07</v>
      </c>
      <c r="AA618" s="60">
        <v>102129226.1516</v>
      </c>
      <c r="AB618" s="60" t="s">
        <v>544</v>
      </c>
      <c r="AC618" s="60">
        <v>4704919108.5052004</v>
      </c>
      <c r="AD618" s="60" t="s">
        <v>544</v>
      </c>
      <c r="AE618" s="60">
        <v>1460314162.5062001</v>
      </c>
      <c r="AF618" s="60">
        <v>4.09</v>
      </c>
      <c r="AG618" s="60" t="s">
        <v>2015</v>
      </c>
      <c r="AH618" s="60">
        <v>10306842.0886</v>
      </c>
      <c r="AI618" s="60" t="s">
        <v>544</v>
      </c>
      <c r="AJ618" s="60" t="s">
        <v>544</v>
      </c>
      <c r="AK618" s="60">
        <v>4.1500000000000004</v>
      </c>
      <c r="AL618" s="60">
        <v>2611726204.7677002</v>
      </c>
      <c r="AM618" s="60">
        <v>36721542.127300002</v>
      </c>
      <c r="AN618" s="60">
        <v>149275465.33430001</v>
      </c>
      <c r="AO618" s="60">
        <v>189238019.04609999</v>
      </c>
      <c r="AP618" s="60">
        <v>626334753.07969999</v>
      </c>
      <c r="AQ618" s="60">
        <v>4704919108.5052004</v>
      </c>
      <c r="AR618" s="60">
        <v>1.98</v>
      </c>
      <c r="AS618" s="60">
        <v>622543954.15050006</v>
      </c>
      <c r="AT618" s="60" t="s">
        <v>544</v>
      </c>
      <c r="AU618" s="85">
        <v>1501248</v>
      </c>
      <c r="AV618" s="60" t="s">
        <v>544</v>
      </c>
      <c r="AW618" s="60" t="s">
        <v>544</v>
      </c>
      <c r="AX618" s="60" t="s">
        <v>544</v>
      </c>
      <c r="AY618" s="60">
        <v>1460314162.5062001</v>
      </c>
      <c r="AZ618" s="60">
        <v>200620743.3308</v>
      </c>
      <c r="BA618" s="60">
        <v>2665393347.1083999</v>
      </c>
      <c r="BB618" s="60" t="s">
        <v>1808</v>
      </c>
      <c r="BC618" s="60" t="s">
        <v>544</v>
      </c>
      <c r="BD618" s="60">
        <v>32359085.8596</v>
      </c>
      <c r="BE618" s="60" t="s">
        <v>544</v>
      </c>
      <c r="BF618" s="60" t="s">
        <v>544</v>
      </c>
      <c r="BG618" s="60">
        <v>7139945.4831999997</v>
      </c>
      <c r="BH618" s="60">
        <v>4125707509.6146002</v>
      </c>
      <c r="BI618" s="60">
        <v>56641461.500500001</v>
      </c>
      <c r="BJ618" s="60" t="s">
        <v>544</v>
      </c>
      <c r="BK618" s="60">
        <v>80132872.364899993</v>
      </c>
      <c r="BL618" s="85" t="s">
        <v>544</v>
      </c>
      <c r="BM618" s="60" t="s">
        <v>544</v>
      </c>
      <c r="BN618" s="60">
        <v>4346053.7724000001</v>
      </c>
      <c r="BO618" s="60">
        <v>4333974245.7856998</v>
      </c>
      <c r="BP618" s="60">
        <v>4093348423.7550998</v>
      </c>
      <c r="BQ618" s="60" t="s">
        <v>544</v>
      </c>
      <c r="BR618" s="60" t="s">
        <v>544</v>
      </c>
      <c r="BS618" s="60">
        <v>8352515.1407000003</v>
      </c>
      <c r="BT618" s="60" t="s">
        <v>544</v>
      </c>
      <c r="BU618" s="60">
        <v>310871634.68830001</v>
      </c>
      <c r="BV618" s="60" t="s">
        <v>544</v>
      </c>
      <c r="BW618" s="60">
        <v>2665393347.1083999</v>
      </c>
      <c r="BX618" s="60" t="s">
        <v>544</v>
      </c>
      <c r="BY618" s="60" t="s">
        <v>544</v>
      </c>
      <c r="BZ618" s="60" t="s">
        <v>544</v>
      </c>
      <c r="CA618" s="60">
        <v>-4132821.3325999998</v>
      </c>
      <c r="CB618" s="60" t="s">
        <v>1900</v>
      </c>
      <c r="CC618" s="60">
        <v>89942779.593899995</v>
      </c>
      <c r="CD618" s="60">
        <v>16134587.942500001</v>
      </c>
      <c r="CE618" s="60">
        <v>81400724.506799996</v>
      </c>
      <c r="CF618" s="60">
        <v>626334753.07969999</v>
      </c>
      <c r="CG618" s="60">
        <v>9712099.7566</v>
      </c>
      <c r="CH618" s="60">
        <v>14893465.793099999</v>
      </c>
      <c r="CI618" s="60" t="s">
        <v>1240</v>
      </c>
      <c r="CJ618" s="60" t="s">
        <v>544</v>
      </c>
      <c r="CK618" s="60">
        <v>320583734.44499999</v>
      </c>
      <c r="CL618" s="60" t="s">
        <v>544</v>
      </c>
      <c r="CM618" s="85">
        <v>1501248</v>
      </c>
      <c r="CN618" s="60" t="s">
        <v>544</v>
      </c>
      <c r="CO618" s="60">
        <v>56641461.500500001</v>
      </c>
      <c r="CP618" s="60">
        <v>175654322.8831</v>
      </c>
      <c r="CQ618" s="60">
        <v>2509596978.6160998</v>
      </c>
      <c r="CR618" s="60" t="s">
        <v>544</v>
      </c>
      <c r="CS618" s="60" t="s">
        <v>544</v>
      </c>
      <c r="CT618" s="60">
        <v>42653777.9516</v>
      </c>
      <c r="CU618" s="60">
        <v>37479094.4133</v>
      </c>
      <c r="CV618" s="60">
        <v>81400724.506799996</v>
      </c>
      <c r="CW618" s="60">
        <v>80132872.364899993</v>
      </c>
      <c r="CX618" s="60">
        <v>171308269.11070001</v>
      </c>
      <c r="CY618" s="60" t="s">
        <v>544</v>
      </c>
      <c r="CZ618" s="60">
        <f t="shared" si="18"/>
        <v>1.6460909999493225</v>
      </c>
      <c r="DA618" s="60" t="str">
        <f t="shared" si="19"/>
        <v>Y</v>
      </c>
    </row>
    <row r="619" spans="1:105">
      <c r="A619" s="13" t="s">
        <v>1241</v>
      </c>
      <c r="B619" s="13">
        <v>1407617</v>
      </c>
      <c r="C619" s="13">
        <v>2022</v>
      </c>
      <c r="D619" s="13" t="s">
        <v>12</v>
      </c>
      <c r="E619" s="13" t="s">
        <v>13</v>
      </c>
      <c r="F619" s="84" t="s">
        <v>1812</v>
      </c>
      <c r="G619" s="60" t="s">
        <v>1840</v>
      </c>
      <c r="H619" s="60" t="s">
        <v>1827</v>
      </c>
      <c r="I619" s="60" t="s">
        <v>540</v>
      </c>
      <c r="J619" s="60" t="s">
        <v>1241</v>
      </c>
      <c r="K619" s="85">
        <v>1407617</v>
      </c>
      <c r="L619" s="60">
        <v>16259282000</v>
      </c>
      <c r="M619" s="60">
        <v>16259282000</v>
      </c>
      <c r="N619" s="60">
        <v>29717000</v>
      </c>
      <c r="O619" s="60">
        <v>8309000</v>
      </c>
      <c r="P619" s="60">
        <v>-0.21</v>
      </c>
      <c r="Q619" s="60" t="s">
        <v>544</v>
      </c>
      <c r="R619" s="85">
        <v>4125</v>
      </c>
      <c r="S619" s="85" t="s">
        <v>544</v>
      </c>
      <c r="T619" s="60">
        <v>1023999000</v>
      </c>
      <c r="U619" s="60" t="s">
        <v>544</v>
      </c>
      <c r="V619" s="60">
        <v>4053498000</v>
      </c>
      <c r="W619" s="60" t="s">
        <v>1841</v>
      </c>
      <c r="X619" s="60">
        <v>458975000</v>
      </c>
      <c r="Y619" s="60">
        <v>11315749000</v>
      </c>
      <c r="Z619" s="60">
        <v>5.53</v>
      </c>
      <c r="AA619" s="60">
        <v>278452000</v>
      </c>
      <c r="AB619" s="60">
        <v>10426767000</v>
      </c>
      <c r="AC619" s="60">
        <v>16259282000</v>
      </c>
      <c r="AD619" s="60">
        <v>11.47</v>
      </c>
      <c r="AE619" s="60">
        <v>24081000</v>
      </c>
      <c r="AF619" s="60">
        <v>15.5</v>
      </c>
      <c r="AG619" s="60" t="s">
        <v>1842</v>
      </c>
      <c r="AH619" s="60">
        <v>650000</v>
      </c>
      <c r="AI619" s="60">
        <v>1900701000</v>
      </c>
      <c r="AJ619" s="60">
        <v>2922985000</v>
      </c>
      <c r="AK619" s="60">
        <v>2.98</v>
      </c>
      <c r="AL619" s="60">
        <v>12289165000</v>
      </c>
      <c r="AM619" s="60">
        <v>1370447000</v>
      </c>
      <c r="AN619" s="60">
        <v>132141000</v>
      </c>
      <c r="AO619" s="60">
        <v>241823000</v>
      </c>
      <c r="AP619" s="60">
        <v>2063529000</v>
      </c>
      <c r="AQ619" s="60">
        <v>16259282000</v>
      </c>
      <c r="AR619" s="60">
        <v>0.33</v>
      </c>
      <c r="AS619" s="60">
        <v>2170455000</v>
      </c>
      <c r="AT619" s="60">
        <v>2000608000</v>
      </c>
      <c r="AU619" s="85">
        <v>1407617</v>
      </c>
      <c r="AV619" s="60" t="s">
        <v>544</v>
      </c>
      <c r="AW619" s="60" t="s">
        <v>544</v>
      </c>
      <c r="AX619" s="60">
        <v>2325000</v>
      </c>
      <c r="AY619" s="60">
        <v>2947066000</v>
      </c>
      <c r="AZ619" s="60">
        <v>3289530000</v>
      </c>
      <c r="BA619" s="60">
        <v>74117000</v>
      </c>
      <c r="BB619" s="60" t="s">
        <v>1808</v>
      </c>
      <c r="BC619" s="60">
        <v>16573186000</v>
      </c>
      <c r="BD619" s="60">
        <v>95442000</v>
      </c>
      <c r="BE619" s="60" t="s">
        <v>544</v>
      </c>
      <c r="BF619" s="60">
        <v>118070000</v>
      </c>
      <c r="BG619" s="60">
        <v>380989000</v>
      </c>
      <c r="BH619" s="60">
        <v>9075289000</v>
      </c>
      <c r="BI619" s="60">
        <v>-4018000</v>
      </c>
      <c r="BJ619" s="60">
        <v>4053498000</v>
      </c>
      <c r="BK619" s="60">
        <v>1127538000</v>
      </c>
      <c r="BL619" s="85" t="s">
        <v>2563</v>
      </c>
      <c r="BM619" s="60" t="s">
        <v>2564</v>
      </c>
      <c r="BN619" s="60">
        <v>832999000</v>
      </c>
      <c r="BO619" s="60">
        <v>13911976000</v>
      </c>
      <c r="BP619" s="60">
        <v>8979847000</v>
      </c>
      <c r="BQ619" s="60">
        <v>1405426000</v>
      </c>
      <c r="BR619" s="60" t="s">
        <v>544</v>
      </c>
      <c r="BS619" s="60">
        <v>1396508000</v>
      </c>
      <c r="BT619" s="60" t="s">
        <v>544</v>
      </c>
      <c r="BU619" s="60">
        <v>416207000</v>
      </c>
      <c r="BV619" s="60">
        <v>17210000</v>
      </c>
      <c r="BW619" s="60">
        <v>74117000</v>
      </c>
      <c r="BX619" s="60">
        <v>1900701000</v>
      </c>
      <c r="BY619" s="60" t="s">
        <v>544</v>
      </c>
      <c r="BZ619" s="60">
        <v>29000</v>
      </c>
      <c r="CA619" s="60" t="s">
        <v>544</v>
      </c>
      <c r="CB619" s="60" t="s">
        <v>1898</v>
      </c>
      <c r="CC619" s="60">
        <v>50412000</v>
      </c>
      <c r="CD619" s="60">
        <v>268997000</v>
      </c>
      <c r="CE619" s="60">
        <v>156127000</v>
      </c>
      <c r="CF619" s="60">
        <v>2063529000</v>
      </c>
      <c r="CG619" s="60">
        <v>174909000</v>
      </c>
      <c r="CH619" s="60">
        <v>4219000</v>
      </c>
      <c r="CI619" s="60" t="s">
        <v>1241</v>
      </c>
      <c r="CJ619" s="60">
        <v>18.23</v>
      </c>
      <c r="CK619" s="60">
        <v>591116000</v>
      </c>
      <c r="CL619" s="60" t="s">
        <v>544</v>
      </c>
      <c r="CM619" s="85">
        <v>1407617</v>
      </c>
      <c r="CN619" s="60">
        <v>355254000</v>
      </c>
      <c r="CO619" s="60">
        <v>-4018000</v>
      </c>
      <c r="CP619" s="60">
        <v>1291974000</v>
      </c>
      <c r="CQ619" s="60">
        <v>11315749000</v>
      </c>
      <c r="CR619" s="60" t="s">
        <v>544</v>
      </c>
      <c r="CS619" s="60">
        <v>355254000</v>
      </c>
      <c r="CT619" s="60">
        <v>773688000</v>
      </c>
      <c r="CU619" s="60">
        <v>353850000</v>
      </c>
      <c r="CV619" s="60">
        <v>156127000</v>
      </c>
      <c r="CW619" s="60">
        <v>1127538000</v>
      </c>
      <c r="CX619" s="60">
        <v>458975000</v>
      </c>
      <c r="CY619" s="60">
        <v>18.23</v>
      </c>
      <c r="CZ619" s="60">
        <f t="shared" si="18"/>
        <v>1</v>
      </c>
      <c r="DA619" s="60" t="str">
        <f t="shared" si="19"/>
        <v>Y</v>
      </c>
    </row>
    <row r="620" spans="1:105">
      <c r="A620" s="13" t="s">
        <v>1241</v>
      </c>
      <c r="B620" s="13">
        <v>1407617</v>
      </c>
      <c r="C620" s="13">
        <v>2023</v>
      </c>
      <c r="D620" s="13" t="s">
        <v>12</v>
      </c>
      <c r="E620" s="13" t="s">
        <v>13</v>
      </c>
      <c r="F620" s="84" t="s">
        <v>1804</v>
      </c>
      <c r="G620" s="60" t="s">
        <v>1840</v>
      </c>
      <c r="H620" s="60" t="s">
        <v>1827</v>
      </c>
      <c r="I620" s="60" t="s">
        <v>540</v>
      </c>
      <c r="J620" s="60" t="s">
        <v>1241</v>
      </c>
      <c r="K620" s="85">
        <v>1407617</v>
      </c>
      <c r="L620" s="60">
        <v>16466996000</v>
      </c>
      <c r="M620" s="60">
        <v>16466996000</v>
      </c>
      <c r="N620" s="60">
        <v>95331000</v>
      </c>
      <c r="O620" s="60">
        <v>18392000</v>
      </c>
      <c r="P620" s="60">
        <v>-0.19</v>
      </c>
      <c r="Q620" s="60" t="s">
        <v>544</v>
      </c>
      <c r="R620" s="85">
        <v>3796</v>
      </c>
      <c r="S620" s="85" t="s">
        <v>544</v>
      </c>
      <c r="T620" s="60">
        <v>976616000</v>
      </c>
      <c r="U620" s="60" t="s">
        <v>544</v>
      </c>
      <c r="V620" s="60">
        <v>4141476000</v>
      </c>
      <c r="W620" s="60" t="s">
        <v>1841</v>
      </c>
      <c r="X620" s="60">
        <v>466847000</v>
      </c>
      <c r="Y620" s="60">
        <v>11063192000</v>
      </c>
      <c r="Z620" s="60">
        <v>5.3</v>
      </c>
      <c r="AA620" s="60">
        <v>207898000</v>
      </c>
      <c r="AB620" s="60">
        <v>10223816000</v>
      </c>
      <c r="AC620" s="60">
        <v>16466996000</v>
      </c>
      <c r="AD620" s="60">
        <v>12.23</v>
      </c>
      <c r="AE620" s="60">
        <v>24581000</v>
      </c>
      <c r="AF620" s="60">
        <v>15.26</v>
      </c>
      <c r="AG620" s="60" t="s">
        <v>1842</v>
      </c>
      <c r="AH620" s="60">
        <v>650000</v>
      </c>
      <c r="AI620" s="60">
        <v>1974918000</v>
      </c>
      <c r="AJ620" s="60">
        <v>2902759000</v>
      </c>
      <c r="AK620" s="60">
        <v>3.1</v>
      </c>
      <c r="AL620" s="60">
        <v>11970798000</v>
      </c>
      <c r="AM620" s="60">
        <v>1826494000</v>
      </c>
      <c r="AN620" s="60">
        <v>371528000</v>
      </c>
      <c r="AO620" s="60">
        <v>235593000</v>
      </c>
      <c r="AP620" s="60">
        <v>2150329000</v>
      </c>
      <c r="AQ620" s="60">
        <v>16466996000</v>
      </c>
      <c r="AR620" s="60">
        <v>1.06</v>
      </c>
      <c r="AS620" s="60">
        <v>2244472000</v>
      </c>
      <c r="AT620" s="60">
        <v>1877259000</v>
      </c>
      <c r="AU620" s="85">
        <v>1407617</v>
      </c>
      <c r="AV620" s="60" t="s">
        <v>544</v>
      </c>
      <c r="AW620" s="60" t="s">
        <v>544</v>
      </c>
      <c r="AX620" s="60">
        <v>5095000</v>
      </c>
      <c r="AY620" s="60">
        <v>2927340000</v>
      </c>
      <c r="AZ620" s="60">
        <v>2836584000</v>
      </c>
      <c r="BA620" s="60">
        <v>77516000</v>
      </c>
      <c r="BB620" s="60" t="s">
        <v>1808</v>
      </c>
      <c r="BC620" s="60">
        <v>16147228000</v>
      </c>
      <c r="BD620" s="60">
        <v>111413000</v>
      </c>
      <c r="BE620" s="60" t="s">
        <v>544</v>
      </c>
      <c r="BF620" s="60">
        <v>80011000</v>
      </c>
      <c r="BG620" s="60">
        <v>315394000</v>
      </c>
      <c r="BH620" s="60">
        <v>9023591000</v>
      </c>
      <c r="BI620" s="60">
        <v>163578000</v>
      </c>
      <c r="BJ620" s="60">
        <v>4141476000</v>
      </c>
      <c r="BK620" s="60">
        <v>1028580000</v>
      </c>
      <c r="BL620" s="85" t="s">
        <v>2563</v>
      </c>
      <c r="BM620" s="60" t="s">
        <v>2564</v>
      </c>
      <c r="BN620" s="60">
        <v>729244000</v>
      </c>
      <c r="BO620" s="60">
        <v>13621707000</v>
      </c>
      <c r="BP620" s="60">
        <v>8912178000</v>
      </c>
      <c r="BQ620" s="60">
        <v>1680502000</v>
      </c>
      <c r="BR620" s="60" t="s">
        <v>544</v>
      </c>
      <c r="BS620" s="60">
        <v>1941840000</v>
      </c>
      <c r="BT620" s="60" t="s">
        <v>544</v>
      </c>
      <c r="BU620" s="60">
        <v>542274000</v>
      </c>
      <c r="BV620" s="60">
        <v>16561000</v>
      </c>
      <c r="BW620" s="60">
        <v>77516000</v>
      </c>
      <c r="BX620" s="60">
        <v>1974918000</v>
      </c>
      <c r="BY620" s="60" t="s">
        <v>544</v>
      </c>
      <c r="BZ620" s="60">
        <v>-4000</v>
      </c>
      <c r="CA620" s="60" t="s">
        <v>544</v>
      </c>
      <c r="CB620" s="60" t="s">
        <v>1898</v>
      </c>
      <c r="CC620" s="60">
        <v>223179000</v>
      </c>
      <c r="CD620" s="60">
        <v>243380000</v>
      </c>
      <c r="CE620" s="60">
        <v>149119000</v>
      </c>
      <c r="CF620" s="60">
        <v>2150329000</v>
      </c>
      <c r="CG620" s="60">
        <v>296101000</v>
      </c>
      <c r="CH620" s="60">
        <v>2421000</v>
      </c>
      <c r="CI620" s="60" t="s">
        <v>1241</v>
      </c>
      <c r="CJ620" s="60">
        <v>19.32</v>
      </c>
      <c r="CK620" s="60">
        <v>838375000</v>
      </c>
      <c r="CL620" s="60" t="s">
        <v>544</v>
      </c>
      <c r="CM620" s="85">
        <v>1407617</v>
      </c>
      <c r="CN620" s="60">
        <v>274355000</v>
      </c>
      <c r="CO620" s="60">
        <v>163578000</v>
      </c>
      <c r="CP620" s="60">
        <v>1196091000</v>
      </c>
      <c r="CQ620" s="60">
        <v>11063192000</v>
      </c>
      <c r="CR620" s="60" t="s">
        <v>544</v>
      </c>
      <c r="CS620" s="60">
        <v>274355000</v>
      </c>
      <c r="CT620" s="60">
        <v>678310000</v>
      </c>
      <c r="CU620" s="60">
        <v>350270000</v>
      </c>
      <c r="CV620" s="60">
        <v>149119000</v>
      </c>
      <c r="CW620" s="60">
        <v>1028580000</v>
      </c>
      <c r="CX620" s="60">
        <v>466847000</v>
      </c>
      <c r="CY620" s="60">
        <v>19.32</v>
      </c>
      <c r="CZ620" s="60">
        <f t="shared" si="18"/>
        <v>1</v>
      </c>
      <c r="DA620" s="60" t="str">
        <f t="shared" si="19"/>
        <v>Y</v>
      </c>
    </row>
    <row r="621" spans="1:105">
      <c r="A621" s="13" t="s">
        <v>1242</v>
      </c>
      <c r="B621" s="13">
        <v>1207162</v>
      </c>
      <c r="C621" s="13">
        <v>2022</v>
      </c>
      <c r="D621" s="13" t="s">
        <v>12</v>
      </c>
      <c r="E621" s="13" t="s">
        <v>13</v>
      </c>
      <c r="F621" s="84" t="s">
        <v>1812</v>
      </c>
      <c r="G621" s="60" t="s">
        <v>1840</v>
      </c>
      <c r="H621" s="60" t="s">
        <v>1827</v>
      </c>
      <c r="I621" s="60" t="s">
        <v>540</v>
      </c>
      <c r="J621" s="60" t="s">
        <v>1712</v>
      </c>
      <c r="K621" s="85">
        <v>1012744</v>
      </c>
      <c r="L621" s="60">
        <v>4550164000</v>
      </c>
      <c r="M621" s="60">
        <v>4550164000</v>
      </c>
      <c r="N621" s="60">
        <v>6025000</v>
      </c>
      <c r="O621" s="60">
        <v>3181000</v>
      </c>
      <c r="P621" s="60">
        <v>-0.56000000000000005</v>
      </c>
      <c r="Q621" s="60" t="s">
        <v>544</v>
      </c>
      <c r="R621" s="85">
        <v>213</v>
      </c>
      <c r="S621" s="85" t="s">
        <v>544</v>
      </c>
      <c r="T621" s="60">
        <v>1407891000</v>
      </c>
      <c r="U621" s="60" t="s">
        <v>544</v>
      </c>
      <c r="V621" s="60">
        <v>690471000</v>
      </c>
      <c r="W621" s="60" t="s">
        <v>1841</v>
      </c>
      <c r="X621" s="60">
        <v>127622000</v>
      </c>
      <c r="Y621" s="60">
        <v>3807444000</v>
      </c>
      <c r="Z621" s="60">
        <v>12.04</v>
      </c>
      <c r="AA621" s="60" t="s">
        <v>544</v>
      </c>
      <c r="AB621" s="60">
        <v>3780074000</v>
      </c>
      <c r="AC621" s="60">
        <v>4550164000</v>
      </c>
      <c r="AD621" s="60">
        <v>9.4600000000000009</v>
      </c>
      <c r="AE621" s="60">
        <v>469241000</v>
      </c>
      <c r="AF621" s="60">
        <v>2.88</v>
      </c>
      <c r="AG621" s="60" t="s">
        <v>1842</v>
      </c>
      <c r="AH621" s="60">
        <v>4000</v>
      </c>
      <c r="AI621" s="60">
        <v>416762000</v>
      </c>
      <c r="AJ621" s="60">
        <v>502928000</v>
      </c>
      <c r="AK621" s="60">
        <v>3</v>
      </c>
      <c r="AL621" s="60">
        <v>3807444000</v>
      </c>
      <c r="AM621" s="60">
        <v>35828000</v>
      </c>
      <c r="AN621" s="60">
        <v>18181000</v>
      </c>
      <c r="AO621" s="60">
        <v>21799000</v>
      </c>
      <c r="AP621" s="60">
        <v>490931000</v>
      </c>
      <c r="AQ621" s="60">
        <v>4550164000</v>
      </c>
      <c r="AR621" s="60">
        <v>0.18</v>
      </c>
      <c r="AS621" s="60">
        <v>527210000</v>
      </c>
      <c r="AT621" s="60">
        <v>1559900000</v>
      </c>
      <c r="AU621" s="85">
        <v>1207162</v>
      </c>
      <c r="AV621" s="60" t="s">
        <v>544</v>
      </c>
      <c r="AW621" s="60" t="s">
        <v>544</v>
      </c>
      <c r="AX621" s="60">
        <v>1593000</v>
      </c>
      <c r="AY621" s="60">
        <v>972169000</v>
      </c>
      <c r="AZ621" s="60">
        <v>780551000</v>
      </c>
      <c r="BA621" s="60">
        <v>54463000</v>
      </c>
      <c r="BB621" s="60" t="s">
        <v>1808</v>
      </c>
      <c r="BC621" s="60">
        <v>4407461000</v>
      </c>
      <c r="BD621" s="60">
        <v>22038000</v>
      </c>
      <c r="BE621" s="60">
        <v>52734000</v>
      </c>
      <c r="BF621" s="60" t="s">
        <v>544</v>
      </c>
      <c r="BG621" s="60" t="s">
        <v>544</v>
      </c>
      <c r="BH621" s="60">
        <v>3277003000</v>
      </c>
      <c r="BI621" s="60">
        <v>17169000</v>
      </c>
      <c r="BJ621" s="60">
        <v>690471000</v>
      </c>
      <c r="BK621" s="60">
        <v>64293000</v>
      </c>
      <c r="BL621" s="85" t="s">
        <v>544</v>
      </c>
      <c r="BM621" s="60" t="s">
        <v>544</v>
      </c>
      <c r="BN621" s="60">
        <v>21300000</v>
      </c>
      <c r="BO621" s="60">
        <v>4184168000</v>
      </c>
      <c r="BP621" s="60">
        <v>3254965000</v>
      </c>
      <c r="BQ621" s="60">
        <v>109209000</v>
      </c>
      <c r="BR621" s="60" t="s">
        <v>544</v>
      </c>
      <c r="BS621" s="60">
        <v>157259000</v>
      </c>
      <c r="BT621" s="60" t="s">
        <v>544</v>
      </c>
      <c r="BU621" s="60">
        <v>125372000</v>
      </c>
      <c r="BV621" s="60" t="s">
        <v>544</v>
      </c>
      <c r="BW621" s="60">
        <v>54463000</v>
      </c>
      <c r="BX621" s="60">
        <v>416762000</v>
      </c>
      <c r="BY621" s="60" t="s">
        <v>544</v>
      </c>
      <c r="BZ621" s="60">
        <v>65000</v>
      </c>
      <c r="CA621" s="60" t="s">
        <v>544</v>
      </c>
      <c r="CB621" s="60" t="s">
        <v>1898</v>
      </c>
      <c r="CC621" s="60">
        <v>14447000</v>
      </c>
      <c r="CD621" s="60">
        <v>49181000</v>
      </c>
      <c r="CE621" s="60">
        <v>78132000</v>
      </c>
      <c r="CF621" s="60">
        <v>490931000</v>
      </c>
      <c r="CG621" s="60">
        <v>20431000</v>
      </c>
      <c r="CH621" s="60">
        <v>2468000</v>
      </c>
      <c r="CI621" s="60" t="s">
        <v>1712</v>
      </c>
      <c r="CJ621" s="60">
        <v>11.03</v>
      </c>
      <c r="CK621" s="60">
        <v>145803000</v>
      </c>
      <c r="CL621" s="60" t="s">
        <v>544</v>
      </c>
      <c r="CM621" s="85">
        <v>1012744</v>
      </c>
      <c r="CN621" s="60">
        <v>1539000</v>
      </c>
      <c r="CO621" s="60">
        <v>17169000</v>
      </c>
      <c r="CP621" s="60">
        <v>148922000</v>
      </c>
      <c r="CQ621" s="60">
        <v>3807444000</v>
      </c>
      <c r="CR621" s="60" t="s">
        <v>544</v>
      </c>
      <c r="CS621" s="60">
        <v>1539000</v>
      </c>
      <c r="CT621" s="60">
        <v>32535000</v>
      </c>
      <c r="CU621" s="60">
        <v>31758000</v>
      </c>
      <c r="CV621" s="60">
        <v>78132000</v>
      </c>
      <c r="CW621" s="60">
        <v>64293000</v>
      </c>
      <c r="CX621" s="60">
        <v>127622000</v>
      </c>
      <c r="CY621" s="60">
        <v>11.03</v>
      </c>
      <c r="CZ621" s="60">
        <f t="shared" si="18"/>
        <v>1</v>
      </c>
      <c r="DA621" s="60" t="str">
        <f t="shared" si="19"/>
        <v>N: parent data from row 1399</v>
      </c>
    </row>
    <row r="622" spans="1:105">
      <c r="A622" s="13" t="s">
        <v>1242</v>
      </c>
      <c r="B622" s="13">
        <v>1207162</v>
      </c>
      <c r="C622" s="13">
        <v>2023</v>
      </c>
      <c r="D622" s="13" t="s">
        <v>12</v>
      </c>
      <c r="E622" s="13" t="s">
        <v>13</v>
      </c>
      <c r="F622" s="84" t="s">
        <v>1804</v>
      </c>
      <c r="G622" s="60" t="s">
        <v>1840</v>
      </c>
      <c r="H622" s="60" t="s">
        <v>1827</v>
      </c>
      <c r="I622" s="60" t="s">
        <v>540</v>
      </c>
      <c r="J622" s="60" t="s">
        <v>1712</v>
      </c>
      <c r="K622" s="85">
        <v>1012744</v>
      </c>
      <c r="L622" s="60">
        <v>4881936000</v>
      </c>
      <c r="M622" s="60">
        <v>4881936000</v>
      </c>
      <c r="N622" s="60">
        <v>8161000</v>
      </c>
      <c r="O622" s="60">
        <v>10829000</v>
      </c>
      <c r="P622" s="60">
        <v>-0.46</v>
      </c>
      <c r="Q622" s="60" t="s">
        <v>544</v>
      </c>
      <c r="R622" s="85">
        <v>228</v>
      </c>
      <c r="S622" s="85" t="s">
        <v>544</v>
      </c>
      <c r="T622" s="60">
        <v>1479629000</v>
      </c>
      <c r="U622" s="60" t="s">
        <v>544</v>
      </c>
      <c r="V622" s="60">
        <v>752846000</v>
      </c>
      <c r="W622" s="60" t="s">
        <v>1841</v>
      </c>
      <c r="X622" s="60">
        <v>151525000</v>
      </c>
      <c r="Y622" s="60">
        <v>4085949000</v>
      </c>
      <c r="Z622" s="60">
        <v>12.67</v>
      </c>
      <c r="AA622" s="60">
        <v>5000000</v>
      </c>
      <c r="AB622" s="60">
        <v>4074284000</v>
      </c>
      <c r="AC622" s="60">
        <v>4881936000</v>
      </c>
      <c r="AD622" s="60">
        <v>9.36</v>
      </c>
      <c r="AE622" s="60">
        <v>470945000</v>
      </c>
      <c r="AF622" s="60">
        <v>1.97</v>
      </c>
      <c r="AG622" s="60" t="s">
        <v>1842</v>
      </c>
      <c r="AH622" s="60">
        <v>4000</v>
      </c>
      <c r="AI622" s="60">
        <v>447075000</v>
      </c>
      <c r="AJ622" s="60">
        <v>601607000</v>
      </c>
      <c r="AK622" s="60">
        <v>3.3</v>
      </c>
      <c r="AL622" s="60">
        <v>4090949000</v>
      </c>
      <c r="AM622" s="60">
        <v>34110000</v>
      </c>
      <c r="AN622" s="60">
        <v>87318000</v>
      </c>
      <c r="AO622" s="60">
        <v>20994000</v>
      </c>
      <c r="AP622" s="60">
        <v>528790000</v>
      </c>
      <c r="AQ622" s="60">
        <v>4881936000</v>
      </c>
      <c r="AR622" s="60">
        <v>0.23</v>
      </c>
      <c r="AS622" s="60">
        <v>558218000</v>
      </c>
      <c r="AT622" s="60">
        <v>1641251000</v>
      </c>
      <c r="AU622" s="85">
        <v>1207162</v>
      </c>
      <c r="AV622" s="60" t="s">
        <v>544</v>
      </c>
      <c r="AW622" s="60" t="s">
        <v>544</v>
      </c>
      <c r="AX622" s="60">
        <v>2983000</v>
      </c>
      <c r="AY622" s="60">
        <v>1072552000</v>
      </c>
      <c r="AZ622" s="60">
        <v>888700000</v>
      </c>
      <c r="BA622" s="60">
        <v>107318000</v>
      </c>
      <c r="BB622" s="60" t="s">
        <v>1808</v>
      </c>
      <c r="BC622" s="60">
        <v>4774473000</v>
      </c>
      <c r="BD622" s="60">
        <v>29326000</v>
      </c>
      <c r="BE622" s="60">
        <v>105374000</v>
      </c>
      <c r="BF622" s="60" t="s">
        <v>544</v>
      </c>
      <c r="BG622" s="60" t="s">
        <v>544</v>
      </c>
      <c r="BH622" s="60">
        <v>3573967000</v>
      </c>
      <c r="BI622" s="60">
        <v>68203000</v>
      </c>
      <c r="BJ622" s="60">
        <v>752846000</v>
      </c>
      <c r="BK622" s="60">
        <v>73005000</v>
      </c>
      <c r="BL622" s="85" t="s">
        <v>544</v>
      </c>
      <c r="BM622" s="60" t="s">
        <v>544</v>
      </c>
      <c r="BN622" s="60">
        <v>18693000</v>
      </c>
      <c r="BO622" s="60">
        <v>4543954000</v>
      </c>
      <c r="BP622" s="60">
        <v>3544641000</v>
      </c>
      <c r="BQ622" s="60">
        <v>75038000</v>
      </c>
      <c r="BR622" s="60" t="s">
        <v>544</v>
      </c>
      <c r="BS622" s="60">
        <v>135743000</v>
      </c>
      <c r="BT622" s="60" t="s">
        <v>544</v>
      </c>
      <c r="BU622" s="60">
        <v>206506000</v>
      </c>
      <c r="BV622" s="60" t="s">
        <v>544</v>
      </c>
      <c r="BW622" s="60">
        <v>107318000</v>
      </c>
      <c r="BX622" s="60">
        <v>447075000</v>
      </c>
      <c r="BY622" s="60" t="s">
        <v>544</v>
      </c>
      <c r="BZ622" s="60">
        <v>8000</v>
      </c>
      <c r="CA622" s="60" t="s">
        <v>544</v>
      </c>
      <c r="CB622" s="60" t="s">
        <v>1898</v>
      </c>
      <c r="CC622" s="60">
        <v>80720000</v>
      </c>
      <c r="CD622" s="60">
        <v>48356000</v>
      </c>
      <c r="CE622" s="60">
        <v>88093000</v>
      </c>
      <c r="CF622" s="60">
        <v>528790000</v>
      </c>
      <c r="CG622" s="60">
        <v>32337000</v>
      </c>
      <c r="CH622" s="60">
        <v>3544000</v>
      </c>
      <c r="CI622" s="60" t="s">
        <v>1712</v>
      </c>
      <c r="CJ622" s="60">
        <v>10.97</v>
      </c>
      <c r="CK622" s="60">
        <v>238843000</v>
      </c>
      <c r="CL622" s="60" t="s">
        <v>544</v>
      </c>
      <c r="CM622" s="85">
        <v>1012744</v>
      </c>
      <c r="CN622" s="60">
        <v>554000</v>
      </c>
      <c r="CO622" s="60">
        <v>68203000</v>
      </c>
      <c r="CP622" s="60">
        <v>170218000</v>
      </c>
      <c r="CQ622" s="60">
        <v>4085949000</v>
      </c>
      <c r="CR622" s="60" t="s">
        <v>544</v>
      </c>
      <c r="CS622" s="60">
        <v>554000</v>
      </c>
      <c r="CT622" s="60">
        <v>36406000</v>
      </c>
      <c r="CU622" s="60">
        <v>36599000</v>
      </c>
      <c r="CV622" s="60">
        <v>88093000</v>
      </c>
      <c r="CW622" s="60">
        <v>73005000</v>
      </c>
      <c r="CX622" s="60">
        <v>151525000</v>
      </c>
      <c r="CY622" s="60">
        <v>10.97</v>
      </c>
      <c r="CZ622" s="60">
        <f t="shared" si="18"/>
        <v>1</v>
      </c>
      <c r="DA622" s="60" t="str">
        <f t="shared" si="19"/>
        <v>N: parent data from row 1399</v>
      </c>
    </row>
    <row r="623" spans="1:105">
      <c r="A623" s="13" t="s">
        <v>1243</v>
      </c>
      <c r="B623" s="13">
        <v>111822</v>
      </c>
      <c r="C623" s="13">
        <v>2022</v>
      </c>
      <c r="D623" s="13" t="s">
        <v>1</v>
      </c>
      <c r="E623" s="13" t="s">
        <v>13</v>
      </c>
      <c r="F623" s="84" t="s">
        <v>2179</v>
      </c>
      <c r="G623" s="60" t="s">
        <v>2470</v>
      </c>
      <c r="H623" s="60" t="s">
        <v>2565</v>
      </c>
      <c r="I623" s="60" t="s">
        <v>2472</v>
      </c>
      <c r="J623" s="60" t="s">
        <v>2566</v>
      </c>
      <c r="K623" s="85">
        <v>1515593</v>
      </c>
      <c r="L623" s="60">
        <v>254331400000</v>
      </c>
      <c r="M623" s="60">
        <v>57730427865.617401</v>
      </c>
      <c r="N623" s="60">
        <v>186085574.82179999</v>
      </c>
      <c r="O623" s="60">
        <v>37135398.927599996</v>
      </c>
      <c r="P623" s="60">
        <v>-0.44</v>
      </c>
      <c r="Q623" s="60" t="s">
        <v>544</v>
      </c>
      <c r="R623" s="85" t="s">
        <v>544</v>
      </c>
      <c r="S623" s="85">
        <v>246</v>
      </c>
      <c r="T623" s="60">
        <v>7516377254.5794001</v>
      </c>
      <c r="U623" s="60">
        <v>317784.58740000002</v>
      </c>
      <c r="V623" s="60">
        <v>4657609805.2280998</v>
      </c>
      <c r="W623" s="60" t="s">
        <v>2473</v>
      </c>
      <c r="X623" s="60">
        <v>1071342639.7218</v>
      </c>
      <c r="Y623" s="60">
        <v>45388900231.552803</v>
      </c>
      <c r="Z623" s="60">
        <v>10.94</v>
      </c>
      <c r="AA623" s="60">
        <v>54795142.4274</v>
      </c>
      <c r="AB623" s="60">
        <v>34575689473.891197</v>
      </c>
      <c r="AC623" s="60">
        <v>57730427865.617401</v>
      </c>
      <c r="AD623" s="60" t="s">
        <v>544</v>
      </c>
      <c r="AE623" s="60">
        <v>5712927022.1852999</v>
      </c>
      <c r="AF623" s="60">
        <v>5.58</v>
      </c>
      <c r="AG623" s="60" t="s">
        <v>2474</v>
      </c>
      <c r="AH623" s="60" t="s">
        <v>544</v>
      </c>
      <c r="AI623" s="60">
        <v>5203631823.0785999</v>
      </c>
      <c r="AJ623" s="60">
        <v>18711633182.993099</v>
      </c>
      <c r="AK623" s="60">
        <v>2</v>
      </c>
      <c r="AL623" s="60">
        <v>47780229251.737801</v>
      </c>
      <c r="AM623" s="60">
        <v>1306412438.8013999</v>
      </c>
      <c r="AN623" s="60">
        <v>614890477.71990001</v>
      </c>
      <c r="AO623" s="60">
        <v>118193167.6137</v>
      </c>
      <c r="AP623" s="60">
        <v>7034161842.099</v>
      </c>
      <c r="AQ623" s="60">
        <v>57730427865.617401</v>
      </c>
      <c r="AR623" s="60">
        <v>0.49</v>
      </c>
      <c r="AS623" s="60">
        <v>6915423900.9069004</v>
      </c>
      <c r="AT623" s="60">
        <v>9102508226.9901009</v>
      </c>
      <c r="AU623" s="85">
        <v>111822</v>
      </c>
      <c r="AV623" s="60" t="s">
        <v>544</v>
      </c>
      <c r="AW623" s="60" t="s">
        <v>544</v>
      </c>
      <c r="AX623" s="60">
        <v>0</v>
      </c>
      <c r="AY623" s="60">
        <v>24424560205.178398</v>
      </c>
      <c r="AZ623" s="60">
        <v>14935694016.607201</v>
      </c>
      <c r="BA623" s="60">
        <v>317784.58740000002</v>
      </c>
      <c r="BB623" s="60" t="s">
        <v>1808</v>
      </c>
      <c r="BC623" s="60" t="s">
        <v>544</v>
      </c>
      <c r="BD623" s="60">
        <v>394143683.97240001</v>
      </c>
      <c r="BE623" s="60" t="s">
        <v>544</v>
      </c>
      <c r="BF623" s="60" t="s">
        <v>544</v>
      </c>
      <c r="BG623" s="60">
        <v>135240040.8378</v>
      </c>
      <c r="BH623" s="60">
        <v>38184996021.984001</v>
      </c>
      <c r="BI623" s="60">
        <v>592895244.49199998</v>
      </c>
      <c r="BJ623" s="60">
        <v>4657609805.2280998</v>
      </c>
      <c r="BK623" s="60">
        <v>462807853.74989998</v>
      </c>
      <c r="BL623" s="85" t="s">
        <v>2567</v>
      </c>
      <c r="BM623" s="60" t="s">
        <v>695</v>
      </c>
      <c r="BN623" s="60">
        <v>184564748.5821</v>
      </c>
      <c r="BO623" s="60">
        <v>56189490401.314796</v>
      </c>
      <c r="BP623" s="60">
        <v>37790852338.011597</v>
      </c>
      <c r="BQ623" s="60">
        <v>1574668028.3652</v>
      </c>
      <c r="BR623" s="60">
        <v>801543525.01919997</v>
      </c>
      <c r="BS623" s="60">
        <v>517716490.6728</v>
      </c>
      <c r="BT623" s="60">
        <v>1435092497.7993</v>
      </c>
      <c r="BU623" s="60">
        <v>1211372148.2697001</v>
      </c>
      <c r="BV623" s="60" t="s">
        <v>544</v>
      </c>
      <c r="BW623" s="60">
        <v>317784.58740000002</v>
      </c>
      <c r="BX623" s="60">
        <v>4818022925.1677999</v>
      </c>
      <c r="BY623" s="60" t="s">
        <v>544</v>
      </c>
      <c r="BZ623" s="60">
        <v>19498354.326900002</v>
      </c>
      <c r="CA623" s="60">
        <v>51662694.351599999</v>
      </c>
      <c r="CB623" s="60" t="s">
        <v>1898</v>
      </c>
      <c r="CC623" s="60">
        <v>504778118.18580002</v>
      </c>
      <c r="CD623" s="60">
        <v>300147542.79930001</v>
      </c>
      <c r="CE623" s="60">
        <v>991215525.89880002</v>
      </c>
      <c r="CF623" s="60">
        <v>7034161842.099</v>
      </c>
      <c r="CG623" s="60">
        <v>451844285.48460001</v>
      </c>
      <c r="CH623" s="60">
        <v>39904664.617799997</v>
      </c>
      <c r="CI623" s="60" t="s">
        <v>2566</v>
      </c>
      <c r="CJ623" s="60">
        <v>14.54</v>
      </c>
      <c r="CK623" s="60">
        <v>1686233117.4417</v>
      </c>
      <c r="CL623" s="60">
        <v>145</v>
      </c>
      <c r="CM623" s="85">
        <v>1515593</v>
      </c>
      <c r="CN623" s="60">
        <v>33412779.475200001</v>
      </c>
      <c r="CO623" s="60">
        <v>592895244.49199998</v>
      </c>
      <c r="CP623" s="60">
        <v>1255907388.3039</v>
      </c>
      <c r="CQ623" s="60">
        <v>45388900231.552803</v>
      </c>
      <c r="CR623" s="60">
        <v>23016683.687399998</v>
      </c>
      <c r="CS623" s="60">
        <v>33412779.475200001</v>
      </c>
      <c r="CT623" s="60">
        <v>261899897.81580001</v>
      </c>
      <c r="CU623" s="60">
        <v>200907955.9341</v>
      </c>
      <c r="CV623" s="60">
        <v>991215525.89880002</v>
      </c>
      <c r="CW623" s="60">
        <v>462807853.74989998</v>
      </c>
      <c r="CX623" s="60">
        <v>1071342639.7218</v>
      </c>
      <c r="CY623" s="60">
        <v>13.43</v>
      </c>
      <c r="CZ623" s="60">
        <f t="shared" si="18"/>
        <v>4.4055000006586225</v>
      </c>
      <c r="DA623" s="60" t="str">
        <f t="shared" si="19"/>
        <v>N</v>
      </c>
    </row>
    <row r="624" spans="1:105">
      <c r="A624" s="13" t="s">
        <v>1243</v>
      </c>
      <c r="B624" s="13">
        <v>111822</v>
      </c>
      <c r="C624" s="13">
        <v>2023</v>
      </c>
      <c r="D624" s="13" t="s">
        <v>1</v>
      </c>
      <c r="E624" s="13" t="s">
        <v>13</v>
      </c>
      <c r="F624" s="84" t="s">
        <v>2176</v>
      </c>
      <c r="G624" s="60" t="s">
        <v>2470</v>
      </c>
      <c r="H624" s="60" t="s">
        <v>2565</v>
      </c>
      <c r="I624" s="60" t="s">
        <v>2472</v>
      </c>
      <c r="J624" s="60" t="s">
        <v>2566</v>
      </c>
      <c r="K624" s="85">
        <v>1515593</v>
      </c>
      <c r="L624" s="60">
        <v>279850500000</v>
      </c>
      <c r="M624" s="60">
        <v>59809895268.365303</v>
      </c>
      <c r="N624" s="60">
        <v>222675785.39300001</v>
      </c>
      <c r="O624" s="60">
        <v>24663389.609700002</v>
      </c>
      <c r="P624" s="60">
        <v>-0.3</v>
      </c>
      <c r="Q624" s="60" t="s">
        <v>544</v>
      </c>
      <c r="R624" s="85" t="s">
        <v>544</v>
      </c>
      <c r="S624" s="85">
        <v>240</v>
      </c>
      <c r="T624" s="60">
        <v>7683094677.2706003</v>
      </c>
      <c r="U624" s="60">
        <v>235092.96859999999</v>
      </c>
      <c r="V624" s="60">
        <v>4696751441.9561005</v>
      </c>
      <c r="W624" s="60" t="s">
        <v>2473</v>
      </c>
      <c r="X624" s="60">
        <v>992327420.24960005</v>
      </c>
      <c r="Y624" s="60">
        <v>45715387896.975197</v>
      </c>
      <c r="Z624" s="60">
        <v>11.85</v>
      </c>
      <c r="AA624" s="60">
        <v>45180594.137699999</v>
      </c>
      <c r="AB624" s="60">
        <v>34808655690.770897</v>
      </c>
      <c r="AC624" s="60">
        <v>59809895268.365303</v>
      </c>
      <c r="AD624" s="60" t="s">
        <v>544</v>
      </c>
      <c r="AE624" s="60">
        <v>5611776019.7287998</v>
      </c>
      <c r="AF624" s="60">
        <v>5.1100000000000003</v>
      </c>
      <c r="AG624" s="60" t="s">
        <v>2474</v>
      </c>
      <c r="AH624" s="60" t="s">
        <v>544</v>
      </c>
      <c r="AI624" s="60">
        <v>4996195767.6246004</v>
      </c>
      <c r="AJ624" s="60">
        <v>19045629405.317299</v>
      </c>
      <c r="AK624" s="60">
        <v>1.8</v>
      </c>
      <c r="AL624" s="60">
        <v>49392412901.801598</v>
      </c>
      <c r="AM624" s="60">
        <v>1266274844.8745</v>
      </c>
      <c r="AN624" s="60">
        <v>1101816627.3297</v>
      </c>
      <c r="AO624" s="60">
        <v>725988458.97049999</v>
      </c>
      <c r="AP624" s="60">
        <v>7263667449.2894001</v>
      </c>
      <c r="AQ624" s="60">
        <v>59809895268.365303</v>
      </c>
      <c r="AR624" s="60">
        <v>0.56999999999999995</v>
      </c>
      <c r="AS624" s="60">
        <v>7070592005.8457003</v>
      </c>
      <c r="AT624" s="60">
        <v>9470570633.4204006</v>
      </c>
      <c r="AU624" s="85">
        <v>111822</v>
      </c>
      <c r="AV624" s="60" t="s">
        <v>544</v>
      </c>
      <c r="AW624" s="60">
        <v>1581449027.3478</v>
      </c>
      <c r="AX624" s="60">
        <v>0</v>
      </c>
      <c r="AY624" s="60">
        <v>24657426797.134102</v>
      </c>
      <c r="AZ624" s="60">
        <v>15117696086.783899</v>
      </c>
      <c r="BA624" s="60">
        <v>235092.96859999999</v>
      </c>
      <c r="BB624" s="60" t="s">
        <v>1808</v>
      </c>
      <c r="BC624" s="60" t="s">
        <v>544</v>
      </c>
      <c r="BD624" s="60">
        <v>375977772.9756</v>
      </c>
      <c r="BE624" s="60">
        <v>53237871.332599998</v>
      </c>
      <c r="BF624" s="60" t="s">
        <v>544</v>
      </c>
      <c r="BG624" s="60">
        <v>139794827.93509999</v>
      </c>
      <c r="BH624" s="60">
        <v>38824962593.390999</v>
      </c>
      <c r="BI624" s="60">
        <v>897307116.77929997</v>
      </c>
      <c r="BJ624" s="60">
        <v>4696751441.9561005</v>
      </c>
      <c r="BK624" s="60">
        <v>474759563.94270003</v>
      </c>
      <c r="BL624" s="85" t="s">
        <v>2567</v>
      </c>
      <c r="BM624" s="60" t="s">
        <v>695</v>
      </c>
      <c r="BN624" s="60">
        <v>219256251.30500001</v>
      </c>
      <c r="BO624" s="60">
        <v>57739602471.049797</v>
      </c>
      <c r="BP624" s="60">
        <v>38448984820.415398</v>
      </c>
      <c r="BQ624" s="60">
        <v>1847339174.7779</v>
      </c>
      <c r="BR624" s="60">
        <v>897178884.25100005</v>
      </c>
      <c r="BS624" s="60">
        <v>524599273.27530003</v>
      </c>
      <c r="BT624" s="60">
        <v>2050395383.3408999</v>
      </c>
      <c r="BU624" s="60">
        <v>1558196195.5494001</v>
      </c>
      <c r="BV624" s="60" t="s">
        <v>544</v>
      </c>
      <c r="BW624" s="60">
        <v>235092.96859999999</v>
      </c>
      <c r="BX624" s="60">
        <v>4633190852.0953999</v>
      </c>
      <c r="BY624" s="60" t="s">
        <v>544</v>
      </c>
      <c r="BZ624" s="60">
        <v>7458858.7295000004</v>
      </c>
      <c r="CA624" s="60">
        <v>13336182.9432</v>
      </c>
      <c r="CB624" s="60" t="s">
        <v>1898</v>
      </c>
      <c r="CC624" s="60">
        <v>812951485.24590003</v>
      </c>
      <c r="CD624" s="60">
        <v>263154520.15970001</v>
      </c>
      <c r="CE624" s="60">
        <v>988801025.72130001</v>
      </c>
      <c r="CF624" s="60">
        <v>7263667449.2894001</v>
      </c>
      <c r="CG624" s="60">
        <v>516499251.90439999</v>
      </c>
      <c r="CH624" s="60">
        <v>65419961.5211</v>
      </c>
      <c r="CI624" s="60" t="s">
        <v>2566</v>
      </c>
      <c r="CJ624" s="60">
        <v>13.87</v>
      </c>
      <c r="CK624" s="60">
        <v>2094144047.5792999</v>
      </c>
      <c r="CL624" s="60">
        <v>136.4</v>
      </c>
      <c r="CM624" s="85">
        <v>1515593</v>
      </c>
      <c r="CN624" s="60">
        <v>17204530.8803</v>
      </c>
      <c r="CO624" s="60">
        <v>897307116.77929997</v>
      </c>
      <c r="CP624" s="60">
        <v>1211583671.5545001</v>
      </c>
      <c r="CQ624" s="60">
        <v>45715387896.975197</v>
      </c>
      <c r="CR624" s="60">
        <v>19448600.125500001</v>
      </c>
      <c r="CS624" s="60">
        <v>17204530.8803</v>
      </c>
      <c r="CT624" s="60">
        <v>257106219.24149999</v>
      </c>
      <c r="CU624" s="60">
        <v>217653344.70120001</v>
      </c>
      <c r="CV624" s="60">
        <v>988801025.72130001</v>
      </c>
      <c r="CW624" s="60">
        <v>474759563.94270003</v>
      </c>
      <c r="CX624" s="60">
        <v>992327420.24960005</v>
      </c>
      <c r="CY624" s="60">
        <v>12.82</v>
      </c>
      <c r="CZ624" s="60">
        <f t="shared" si="18"/>
        <v>4.6790000006573953</v>
      </c>
      <c r="DA624" s="60" t="str">
        <f t="shared" si="19"/>
        <v>N</v>
      </c>
    </row>
    <row r="625" spans="1:105">
      <c r="A625" s="13" t="s">
        <v>1244</v>
      </c>
      <c r="B625" s="13">
        <v>1046888</v>
      </c>
      <c r="C625" s="13">
        <v>2022</v>
      </c>
      <c r="D625" s="13" t="s">
        <v>1</v>
      </c>
      <c r="E625" s="13" t="s">
        <v>507</v>
      </c>
      <c r="F625" s="84" t="s">
        <v>1812</v>
      </c>
      <c r="G625" s="60" t="s">
        <v>2022</v>
      </c>
      <c r="H625" s="60" t="s">
        <v>2023</v>
      </c>
      <c r="I625" s="60" t="s">
        <v>2024</v>
      </c>
      <c r="J625" s="60" t="s">
        <v>1244</v>
      </c>
      <c r="K625" s="85">
        <v>1046888</v>
      </c>
      <c r="L625" s="60">
        <v>62882100000</v>
      </c>
      <c r="M625" s="60">
        <v>173176448.20339999</v>
      </c>
      <c r="N625" s="60">
        <v>48882983.201399997</v>
      </c>
      <c r="O625" s="60">
        <v>748533.50349999999</v>
      </c>
      <c r="P625" s="60">
        <v>-0.53</v>
      </c>
      <c r="Q625" s="60">
        <v>7532428.2026000004</v>
      </c>
      <c r="R625" s="85">
        <v>588</v>
      </c>
      <c r="S625" s="85">
        <v>39</v>
      </c>
      <c r="T625" s="60">
        <v>911294.09979999997</v>
      </c>
      <c r="U625" s="60" t="s">
        <v>544</v>
      </c>
      <c r="V625" s="60" t="s">
        <v>544</v>
      </c>
      <c r="W625" s="60" t="s">
        <v>2025</v>
      </c>
      <c r="X625" s="60">
        <v>7562446.6544000003</v>
      </c>
      <c r="Y625" s="60">
        <v>138374597.46529999</v>
      </c>
      <c r="Z625" s="60">
        <v>4.9800000000000004</v>
      </c>
      <c r="AA625" s="60" t="s">
        <v>544</v>
      </c>
      <c r="AB625" s="60">
        <v>66975572.254799999</v>
      </c>
      <c r="AC625" s="60">
        <v>173176448.20339999</v>
      </c>
      <c r="AD625" s="60">
        <v>10.26</v>
      </c>
      <c r="AE625" s="60">
        <v>1203492.0567999999</v>
      </c>
      <c r="AF625" s="60">
        <v>0.59</v>
      </c>
      <c r="AG625" s="60" t="s">
        <v>2026</v>
      </c>
      <c r="AH625" s="60" t="s">
        <v>544</v>
      </c>
      <c r="AI625" s="60">
        <v>17790752.144000001</v>
      </c>
      <c r="AJ625" s="60">
        <v>89039134.2984</v>
      </c>
      <c r="AK625" s="60">
        <v>4.55</v>
      </c>
      <c r="AL625" s="60">
        <v>141274820.5431</v>
      </c>
      <c r="AM625" s="60">
        <v>1629809.1514999999</v>
      </c>
      <c r="AN625" s="60">
        <v>15640990.360200001</v>
      </c>
      <c r="AO625" s="60">
        <v>468728.4853</v>
      </c>
      <c r="AP625" s="60">
        <v>18496874.256999999</v>
      </c>
      <c r="AQ625" s="60">
        <v>173176448.20339999</v>
      </c>
      <c r="AR625" s="60">
        <v>39.770000000000003</v>
      </c>
      <c r="AS625" s="60">
        <v>18623557.6314</v>
      </c>
      <c r="AT625" s="60">
        <v>8443722.3024000004</v>
      </c>
      <c r="AU625" s="85">
        <v>1046888</v>
      </c>
      <c r="AV625" s="60" t="s">
        <v>544</v>
      </c>
      <c r="AW625" s="60" t="s">
        <v>544</v>
      </c>
      <c r="AX625" s="60" t="s">
        <v>544</v>
      </c>
      <c r="AY625" s="60">
        <v>90242626.355199993</v>
      </c>
      <c r="AZ625" s="60">
        <v>47233345.347800002</v>
      </c>
      <c r="BA625" s="60">
        <v>24242791.481899999</v>
      </c>
      <c r="BB625" s="60" t="s">
        <v>1808</v>
      </c>
      <c r="BC625" s="60" t="s">
        <v>544</v>
      </c>
      <c r="BD625" s="60">
        <v>5527250.7048000004</v>
      </c>
      <c r="BE625" s="60">
        <v>2098537.6368</v>
      </c>
      <c r="BF625" s="60" t="s">
        <v>544</v>
      </c>
      <c r="BG625" s="60">
        <v>971331.00329999998</v>
      </c>
      <c r="BH625" s="60">
        <v>122929140.13950001</v>
      </c>
      <c r="BI625" s="60">
        <v>999421.66460000002</v>
      </c>
      <c r="BJ625" s="60" t="s">
        <v>544</v>
      </c>
      <c r="BK625" s="60">
        <v>6240257.7838000003</v>
      </c>
      <c r="BL625" s="85" t="s">
        <v>2568</v>
      </c>
      <c r="BM625" s="60" t="s">
        <v>2569</v>
      </c>
      <c r="BN625" s="60">
        <v>1245352.6501</v>
      </c>
      <c r="BO625" s="60">
        <v>168390570.63749999</v>
      </c>
      <c r="BP625" s="60">
        <v>117401889.4347</v>
      </c>
      <c r="BQ625" s="60">
        <v>548318.69220000005</v>
      </c>
      <c r="BR625" s="60" t="s">
        <v>544</v>
      </c>
      <c r="BS625" s="60">
        <v>1115089.0933999999</v>
      </c>
      <c r="BT625" s="60">
        <v>2900223.0778000001</v>
      </c>
      <c r="BU625" s="60">
        <v>17589711.136799999</v>
      </c>
      <c r="BV625" s="60" t="s">
        <v>544</v>
      </c>
      <c r="BW625" s="60">
        <v>24242791.481899999</v>
      </c>
      <c r="BX625" s="60">
        <v>17102255.544</v>
      </c>
      <c r="BY625" s="60" t="s">
        <v>544</v>
      </c>
      <c r="BZ625" s="60" t="s">
        <v>544</v>
      </c>
      <c r="CA625" s="60" t="s">
        <v>544</v>
      </c>
      <c r="CB625" s="60" t="s">
        <v>544</v>
      </c>
      <c r="CC625" s="60">
        <v>14138415.3803</v>
      </c>
      <c r="CD625" s="60">
        <v>1680757.8999000001</v>
      </c>
      <c r="CE625" s="60">
        <v>1685439.6768</v>
      </c>
      <c r="CF625" s="60">
        <v>18496874.256999999</v>
      </c>
      <c r="CG625" s="60">
        <v>5613725.8777999999</v>
      </c>
      <c r="CH625" s="60" t="s">
        <v>544</v>
      </c>
      <c r="CI625" s="60" t="s">
        <v>1244</v>
      </c>
      <c r="CJ625" s="60">
        <v>26.56</v>
      </c>
      <c r="CK625" s="60">
        <v>23203437.014600001</v>
      </c>
      <c r="CL625" s="60">
        <v>334</v>
      </c>
      <c r="CM625" s="85">
        <v>1046888</v>
      </c>
      <c r="CN625" s="60" t="s">
        <v>544</v>
      </c>
      <c r="CO625" s="60">
        <v>999421.66460000002</v>
      </c>
      <c r="CP625" s="60">
        <v>8807799.3045000006</v>
      </c>
      <c r="CQ625" s="60">
        <v>138374597.46529999</v>
      </c>
      <c r="CR625" s="60" t="s">
        <v>544</v>
      </c>
      <c r="CS625" s="60" t="s">
        <v>544</v>
      </c>
      <c r="CT625" s="60">
        <v>4258489.1703000003</v>
      </c>
      <c r="CU625" s="60">
        <v>1981768.6133999999</v>
      </c>
      <c r="CV625" s="60">
        <v>1685439.6768</v>
      </c>
      <c r="CW625" s="60">
        <v>6240257.7838000003</v>
      </c>
      <c r="CX625" s="60">
        <v>7562446.6544000003</v>
      </c>
      <c r="CY625" s="60">
        <v>25.54</v>
      </c>
      <c r="CZ625" s="60">
        <f t="shared" si="18"/>
        <v>363.10999938134444</v>
      </c>
      <c r="DA625" s="60" t="str">
        <f t="shared" si="19"/>
        <v>Y</v>
      </c>
    </row>
    <row r="626" spans="1:105">
      <c r="A626" s="13" t="s">
        <v>1244</v>
      </c>
      <c r="B626" s="13">
        <v>1046888</v>
      </c>
      <c r="C626" s="13">
        <v>2023</v>
      </c>
      <c r="D626" s="13" t="s">
        <v>1</v>
      </c>
      <c r="E626" s="13" t="s">
        <v>507</v>
      </c>
      <c r="F626" s="84" t="s">
        <v>1804</v>
      </c>
      <c r="G626" s="60" t="s">
        <v>2022</v>
      </c>
      <c r="H626" s="60" t="s">
        <v>2023</v>
      </c>
      <c r="I626" s="60" t="s">
        <v>2024</v>
      </c>
      <c r="J626" s="60" t="s">
        <v>1244</v>
      </c>
      <c r="K626" s="85">
        <v>1046888</v>
      </c>
      <c r="L626" s="60">
        <v>67941100000</v>
      </c>
      <c r="M626" s="60">
        <v>209744407.62970001</v>
      </c>
      <c r="N626" s="60">
        <v>58832446.414300002</v>
      </c>
      <c r="O626" s="60">
        <v>1564567.9240999999</v>
      </c>
      <c r="P626" s="60">
        <v>-2.11</v>
      </c>
      <c r="Q626" s="60">
        <v>11807424.899800001</v>
      </c>
      <c r="R626" s="85">
        <v>515</v>
      </c>
      <c r="S626" s="85">
        <v>39</v>
      </c>
      <c r="T626" s="60">
        <v>11935541.649700001</v>
      </c>
      <c r="U626" s="60" t="s">
        <v>544</v>
      </c>
      <c r="V626" s="60" t="s">
        <v>544</v>
      </c>
      <c r="W626" s="60" t="s">
        <v>2025</v>
      </c>
      <c r="X626" s="60">
        <v>7598403.7718000002</v>
      </c>
      <c r="Y626" s="60">
        <v>165511713.83289999</v>
      </c>
      <c r="Z626" s="60">
        <v>19.059999999999999</v>
      </c>
      <c r="AA626" s="60" t="s">
        <v>544</v>
      </c>
      <c r="AB626" s="60">
        <v>65276873.2918</v>
      </c>
      <c r="AC626" s="60">
        <v>209744407.62970001</v>
      </c>
      <c r="AD626" s="60">
        <v>9.5399999999999991</v>
      </c>
      <c r="AE626" s="60" t="s">
        <v>544</v>
      </c>
      <c r="AF626" s="60">
        <v>0.4</v>
      </c>
      <c r="AG626" s="60" t="s">
        <v>2026</v>
      </c>
      <c r="AH626" s="60" t="s">
        <v>544</v>
      </c>
      <c r="AI626" s="60">
        <v>24165906.181699999</v>
      </c>
      <c r="AJ626" s="60">
        <v>104963120.40000001</v>
      </c>
      <c r="AK626" s="60">
        <v>3.75</v>
      </c>
      <c r="AL626" s="60">
        <v>167980816.8827</v>
      </c>
      <c r="AM626" s="60">
        <v>2089383.5260999999</v>
      </c>
      <c r="AN626" s="60">
        <v>27425319.7852</v>
      </c>
      <c r="AO626" s="60">
        <v>297910.03289999999</v>
      </c>
      <c r="AP626" s="60">
        <v>25091742.646699999</v>
      </c>
      <c r="AQ626" s="60">
        <v>209744407.62970001</v>
      </c>
      <c r="AR626" s="60">
        <v>43.58</v>
      </c>
      <c r="AS626" s="60">
        <v>25125701.303300001</v>
      </c>
      <c r="AT626" s="60">
        <v>28087513.5889</v>
      </c>
      <c r="AU626" s="85">
        <v>1046888</v>
      </c>
      <c r="AV626" s="60" t="s">
        <v>544</v>
      </c>
      <c r="AW626" s="60" t="s">
        <v>544</v>
      </c>
      <c r="AX626" s="60" t="s">
        <v>544</v>
      </c>
      <c r="AY626" s="60">
        <v>104963120.40000001</v>
      </c>
      <c r="AZ626" s="60">
        <v>74022153.511500001</v>
      </c>
      <c r="BA626" s="60">
        <v>1952005.3244</v>
      </c>
      <c r="BB626" s="60" t="s">
        <v>1808</v>
      </c>
      <c r="BC626" s="60" t="s">
        <v>544</v>
      </c>
      <c r="BD626" s="60">
        <v>7757392.0277000004</v>
      </c>
      <c r="BE626" s="60">
        <v>1998312.5833999999</v>
      </c>
      <c r="BF626" s="60" t="s">
        <v>544</v>
      </c>
      <c r="BG626" s="60">
        <v>1087294.4413000001</v>
      </c>
      <c r="BH626" s="60">
        <v>135002639.31330001</v>
      </c>
      <c r="BI626" s="60">
        <v>4357204.3568000002</v>
      </c>
      <c r="BJ626" s="60" t="s">
        <v>544</v>
      </c>
      <c r="BK626" s="60">
        <v>7187504.0268999999</v>
      </c>
      <c r="BL626" s="85" t="s">
        <v>2568</v>
      </c>
      <c r="BM626" s="60" t="s">
        <v>2569</v>
      </c>
      <c r="BN626" s="60">
        <v>9672660.2598999999</v>
      </c>
      <c r="BO626" s="60">
        <v>205768775.08700001</v>
      </c>
      <c r="BP626" s="60">
        <v>127245247.28560001</v>
      </c>
      <c r="BQ626" s="60">
        <v>537472.91949999996</v>
      </c>
      <c r="BR626" s="60" t="s">
        <v>544</v>
      </c>
      <c r="BS626" s="60">
        <v>320137.5172</v>
      </c>
      <c r="BT626" s="60">
        <v>2469103.0499</v>
      </c>
      <c r="BU626" s="60">
        <v>21267380.483399998</v>
      </c>
      <c r="BV626" s="60" t="s">
        <v>544</v>
      </c>
      <c r="BW626" s="60">
        <v>1952005.3244</v>
      </c>
      <c r="BX626" s="60">
        <v>23394118.5317</v>
      </c>
      <c r="BY626" s="60" t="s">
        <v>544</v>
      </c>
      <c r="BZ626" s="60">
        <v>8214907.7466000002</v>
      </c>
      <c r="CA626" s="60" t="s">
        <v>544</v>
      </c>
      <c r="CB626" s="60" t="s">
        <v>544</v>
      </c>
      <c r="CC626" s="60">
        <v>25989794.756200001</v>
      </c>
      <c r="CD626" s="60">
        <v>1626928.3662</v>
      </c>
      <c r="CE626" s="60">
        <v>8643404.2499000002</v>
      </c>
      <c r="CF626" s="60">
        <v>25091742.646699999</v>
      </c>
      <c r="CG626" s="60">
        <v>13755725.6435</v>
      </c>
      <c r="CH626" s="60" t="s">
        <v>544</v>
      </c>
      <c r="CI626" s="60" t="s">
        <v>1244</v>
      </c>
      <c r="CJ626" s="60">
        <v>37.020000000000003</v>
      </c>
      <c r="CK626" s="60">
        <v>35023723.556999996</v>
      </c>
      <c r="CL626" s="60">
        <v>394</v>
      </c>
      <c r="CM626" s="85">
        <v>1046888</v>
      </c>
      <c r="CN626" s="60" t="s">
        <v>544</v>
      </c>
      <c r="CO626" s="60">
        <v>4357204.3568000002</v>
      </c>
      <c r="CP626" s="60">
        <v>17271064.0317</v>
      </c>
      <c r="CQ626" s="60">
        <v>165511713.83289999</v>
      </c>
      <c r="CR626" s="60">
        <v>617.43010000000004</v>
      </c>
      <c r="CS626" s="60" t="s">
        <v>544</v>
      </c>
      <c r="CT626" s="60">
        <v>4901469.0076000001</v>
      </c>
      <c r="CU626" s="60">
        <v>2286035.0192999998</v>
      </c>
      <c r="CV626" s="60">
        <v>8643404.2499000002</v>
      </c>
      <c r="CW626" s="60">
        <v>7187504.0268999999</v>
      </c>
      <c r="CX626" s="60">
        <v>7598403.7718000002</v>
      </c>
      <c r="CY626" s="60">
        <v>35.840000000000003</v>
      </c>
      <c r="CZ626" s="60">
        <f t="shared" si="18"/>
        <v>323.92329677723183</v>
      </c>
      <c r="DA626" s="60" t="str">
        <f t="shared" si="19"/>
        <v>Y</v>
      </c>
    </row>
    <row r="627" spans="1:105">
      <c r="A627" s="13" t="s">
        <v>1227</v>
      </c>
      <c r="B627" s="13">
        <v>113178</v>
      </c>
      <c r="C627" s="13">
        <v>2022</v>
      </c>
      <c r="D627" s="13" t="s">
        <v>12</v>
      </c>
      <c r="E627" s="13" t="s">
        <v>13</v>
      </c>
      <c r="F627" s="84" t="s">
        <v>1812</v>
      </c>
      <c r="G627" s="60" t="s">
        <v>1871</v>
      </c>
      <c r="H627" s="60" t="s">
        <v>1827</v>
      </c>
      <c r="I627" s="60" t="s">
        <v>1873</v>
      </c>
      <c r="J627" s="60" t="s">
        <v>2554</v>
      </c>
      <c r="K627" s="85">
        <v>108048</v>
      </c>
      <c r="L627" s="60">
        <v>2248727000000</v>
      </c>
      <c r="M627" s="60">
        <v>2593657435.5</v>
      </c>
      <c r="N627" s="60" t="s">
        <v>544</v>
      </c>
      <c r="O627" s="60">
        <v>2900773.8</v>
      </c>
      <c r="P627" s="60">
        <v>-0.68899999999999995</v>
      </c>
      <c r="Q627" s="60" t="s">
        <v>544</v>
      </c>
      <c r="R627" s="85" t="s">
        <v>544</v>
      </c>
      <c r="S627" s="85" t="s">
        <v>544</v>
      </c>
      <c r="T627" s="60" t="s">
        <v>544</v>
      </c>
      <c r="U627" s="60" t="s">
        <v>544</v>
      </c>
      <c r="V627" s="60" t="s">
        <v>544</v>
      </c>
      <c r="W627" s="60" t="s">
        <v>1875</v>
      </c>
      <c r="X627" s="60">
        <v>3260631.3</v>
      </c>
      <c r="Y627" s="60">
        <v>781455784.70000005</v>
      </c>
      <c r="Z627" s="60">
        <v>15.872999999999999</v>
      </c>
      <c r="AA627" s="60">
        <v>208277868.30000001</v>
      </c>
      <c r="AB627" s="60">
        <v>687692163.10000002</v>
      </c>
      <c r="AC627" s="60">
        <v>2593657435.5</v>
      </c>
      <c r="AD627" s="60">
        <v>9.5310000000000006</v>
      </c>
      <c r="AE627" s="60">
        <v>62283</v>
      </c>
      <c r="AF627" s="60">
        <v>25.338000000000001</v>
      </c>
      <c r="AG627" s="60" t="s">
        <v>1876</v>
      </c>
      <c r="AH627" s="60" t="s">
        <v>544</v>
      </c>
      <c r="AI627" s="60">
        <v>123421871.5</v>
      </c>
      <c r="AJ627" s="60" t="s">
        <v>544</v>
      </c>
      <c r="AK627" s="60">
        <v>0.20300000000000001</v>
      </c>
      <c r="AL627" s="60">
        <v>1011661888.5</v>
      </c>
      <c r="AM627" s="60">
        <v>9221346.6999999993</v>
      </c>
      <c r="AN627" s="60">
        <v>25344574.300000001</v>
      </c>
      <c r="AO627" s="60">
        <v>352426143.80000001</v>
      </c>
      <c r="AP627" s="60">
        <v>123563738.40000001</v>
      </c>
      <c r="AQ627" s="60">
        <v>2593657435.5</v>
      </c>
      <c r="AR627" s="60" t="s">
        <v>544</v>
      </c>
      <c r="AS627" s="60">
        <v>130744739.5</v>
      </c>
      <c r="AT627" s="60">
        <v>236457473.30000001</v>
      </c>
      <c r="AU627" s="85">
        <v>113178</v>
      </c>
      <c r="AV627" s="60" t="s">
        <v>544</v>
      </c>
      <c r="AW627" s="60" t="s">
        <v>544</v>
      </c>
      <c r="AX627" s="60" t="s">
        <v>544</v>
      </c>
      <c r="AY627" s="60" t="s">
        <v>544</v>
      </c>
      <c r="AZ627" s="60">
        <v>421425345.89999998</v>
      </c>
      <c r="BA627" s="60" t="s">
        <v>544</v>
      </c>
      <c r="BB627" s="60" t="s">
        <v>1808</v>
      </c>
      <c r="BC627" s="60">
        <v>1294889293.8</v>
      </c>
      <c r="BD627" s="60">
        <v>11941038.4</v>
      </c>
      <c r="BE627" s="60" t="s">
        <v>544</v>
      </c>
      <c r="BF627" s="60" t="s">
        <v>544</v>
      </c>
      <c r="BG627" s="60">
        <v>2439418.2000000002</v>
      </c>
      <c r="BH627" s="60">
        <v>236519756.30000001</v>
      </c>
      <c r="BI627" s="60">
        <v>17737972.5</v>
      </c>
      <c r="BJ627" s="60" t="s">
        <v>544</v>
      </c>
      <c r="BK627" s="60">
        <v>20594917.600000001</v>
      </c>
      <c r="BL627" s="85" t="s">
        <v>544</v>
      </c>
      <c r="BM627" s="60" t="s">
        <v>544</v>
      </c>
      <c r="BN627" s="60">
        <v>52269291.799999997</v>
      </c>
      <c r="BO627" s="60">
        <v>2210232803.5999999</v>
      </c>
      <c r="BP627" s="60">
        <v>224578717.90000001</v>
      </c>
      <c r="BQ627" s="60">
        <v>243417023.69999999</v>
      </c>
      <c r="BR627" s="60" t="s">
        <v>544</v>
      </c>
      <c r="BS627" s="60">
        <v>2164911.5</v>
      </c>
      <c r="BT627" s="60" t="s">
        <v>544</v>
      </c>
      <c r="BU627" s="60">
        <v>14082882.1</v>
      </c>
      <c r="BV627" s="60" t="s">
        <v>544</v>
      </c>
      <c r="BW627" s="60" t="s">
        <v>544</v>
      </c>
      <c r="BX627" s="60">
        <v>123421871.5</v>
      </c>
      <c r="BY627" s="60" t="s">
        <v>544</v>
      </c>
      <c r="BZ627" s="60" t="s">
        <v>544</v>
      </c>
      <c r="CA627" s="60" t="s">
        <v>544</v>
      </c>
      <c r="CB627" s="60" t="s">
        <v>1902</v>
      </c>
      <c r="CC627" s="60">
        <v>23033182.300000001</v>
      </c>
      <c r="CD627" s="60">
        <v>3024186.5</v>
      </c>
      <c r="CE627" s="60">
        <v>32034231.600000001</v>
      </c>
      <c r="CF627" s="60">
        <v>123563738.40000001</v>
      </c>
      <c r="CG627" s="60">
        <v>14522323.4</v>
      </c>
      <c r="CH627" s="60" t="s">
        <v>544</v>
      </c>
      <c r="CI627" s="60" t="s">
        <v>2554</v>
      </c>
      <c r="CJ627" s="60">
        <v>17.946999999999999</v>
      </c>
      <c r="CK627" s="60">
        <v>28605205.5</v>
      </c>
      <c r="CL627" s="60" t="s">
        <v>544</v>
      </c>
      <c r="CM627" s="85">
        <v>108048</v>
      </c>
      <c r="CN627" s="60" t="s">
        <v>544</v>
      </c>
      <c r="CO627" s="60">
        <v>17737972.5</v>
      </c>
      <c r="CP627" s="60">
        <v>55529923</v>
      </c>
      <c r="CQ627" s="60">
        <v>781455784.70000005</v>
      </c>
      <c r="CR627" s="60" t="s">
        <v>544</v>
      </c>
      <c r="CS627" s="60" t="s">
        <v>544</v>
      </c>
      <c r="CT627" s="60">
        <v>9819955.5999999996</v>
      </c>
      <c r="CU627" s="60">
        <v>10774961.9</v>
      </c>
      <c r="CV627" s="60">
        <v>32034231.600000001</v>
      </c>
      <c r="CW627" s="60">
        <v>20594917.600000001</v>
      </c>
      <c r="CX627" s="60">
        <v>3260631.3</v>
      </c>
      <c r="CY627" s="60">
        <v>17.946999999999999</v>
      </c>
      <c r="CZ627" s="60">
        <f t="shared" si="18"/>
        <v>867.01002577331303</v>
      </c>
      <c r="DA627" s="60" t="str">
        <f t="shared" si="19"/>
        <v>N</v>
      </c>
    </row>
    <row r="628" spans="1:105">
      <c r="A628" s="13" t="s">
        <v>1227</v>
      </c>
      <c r="B628" s="13">
        <v>113178</v>
      </c>
      <c r="C628" s="13">
        <v>2023</v>
      </c>
      <c r="D628" s="13" t="s">
        <v>12</v>
      </c>
      <c r="E628" s="13" t="s">
        <v>13</v>
      </c>
      <c r="F628" s="84" t="s">
        <v>1804</v>
      </c>
      <c r="G628" s="60" t="s">
        <v>1871</v>
      </c>
      <c r="H628" s="60" t="s">
        <v>545</v>
      </c>
      <c r="I628" s="60" t="s">
        <v>1873</v>
      </c>
      <c r="J628" s="60" t="s">
        <v>2554</v>
      </c>
      <c r="K628" s="85">
        <v>108048</v>
      </c>
      <c r="L628" s="60">
        <v>1326043000000</v>
      </c>
      <c r="M628" s="60">
        <v>1519036624.3</v>
      </c>
      <c r="N628" s="60" t="s">
        <v>544</v>
      </c>
      <c r="O628" s="60">
        <v>939343.6</v>
      </c>
      <c r="P628" s="60">
        <v>-0.49299999999999999</v>
      </c>
      <c r="Q628" s="60" t="s">
        <v>544</v>
      </c>
      <c r="R628" s="85" t="s">
        <v>544</v>
      </c>
      <c r="S628" s="85" t="s">
        <v>544</v>
      </c>
      <c r="T628" s="60" t="s">
        <v>544</v>
      </c>
      <c r="U628" s="60" t="s">
        <v>544</v>
      </c>
      <c r="V628" s="60" t="s">
        <v>544</v>
      </c>
      <c r="W628" s="60" t="s">
        <v>1875</v>
      </c>
      <c r="X628" s="60">
        <v>20304714.199999999</v>
      </c>
      <c r="Y628" s="60">
        <v>992259595.39999998</v>
      </c>
      <c r="Z628" s="60">
        <v>20.061</v>
      </c>
      <c r="AA628" s="60">
        <v>158438630.19999999</v>
      </c>
      <c r="AB628" s="60">
        <v>687984431.60000002</v>
      </c>
      <c r="AC628" s="60">
        <v>1519036624.3</v>
      </c>
      <c r="AD628" s="60">
        <v>8.0909999999999993</v>
      </c>
      <c r="AE628" s="60">
        <v>21765.3</v>
      </c>
      <c r="AF628" s="60">
        <v>48.581000000000003</v>
      </c>
      <c r="AG628" s="60" t="s">
        <v>1876</v>
      </c>
      <c r="AH628" s="60" t="s">
        <v>544</v>
      </c>
      <c r="AI628" s="60">
        <v>166828572.5</v>
      </c>
      <c r="AJ628" s="60" t="s">
        <v>544</v>
      </c>
      <c r="AK628" s="60">
        <v>1.284</v>
      </c>
      <c r="AL628" s="60">
        <v>1150698225.5999999</v>
      </c>
      <c r="AM628" s="60">
        <v>25014033.300000001</v>
      </c>
      <c r="AN628" s="60">
        <v>31222865.5</v>
      </c>
      <c r="AO628" s="60">
        <v>488405987.5</v>
      </c>
      <c r="AP628" s="60">
        <v>131683374.59999999</v>
      </c>
      <c r="AQ628" s="60">
        <v>1519036624.3</v>
      </c>
      <c r="AR628" s="60" t="s">
        <v>544</v>
      </c>
      <c r="AS628" s="60">
        <v>137814310</v>
      </c>
      <c r="AT628" s="60">
        <v>271944560.19999999</v>
      </c>
      <c r="AU628" s="85">
        <v>113178</v>
      </c>
      <c r="AV628" s="60" t="s">
        <v>544</v>
      </c>
      <c r="AW628" s="60" t="s">
        <v>544</v>
      </c>
      <c r="AX628" s="60" t="s">
        <v>544</v>
      </c>
      <c r="AY628" s="60" t="s">
        <v>544</v>
      </c>
      <c r="AZ628" s="60">
        <v>398555479.19999999</v>
      </c>
      <c r="BA628" s="60" t="s">
        <v>544</v>
      </c>
      <c r="BB628" s="60" t="s">
        <v>1808</v>
      </c>
      <c r="BC628" s="60">
        <v>1628731339.3</v>
      </c>
      <c r="BD628" s="60">
        <v>11004066.800000001</v>
      </c>
      <c r="BE628" s="60" t="s">
        <v>544</v>
      </c>
      <c r="BF628" s="60" t="s">
        <v>544</v>
      </c>
      <c r="BG628" s="60">
        <v>4546652.2</v>
      </c>
      <c r="BH628" s="60">
        <v>271966325.39999998</v>
      </c>
      <c r="BI628" s="60">
        <v>27854975</v>
      </c>
      <c r="BJ628" s="60" t="s">
        <v>544</v>
      </c>
      <c r="BK628" s="60">
        <v>21567100.399999999</v>
      </c>
      <c r="BL628" s="85" t="s">
        <v>544</v>
      </c>
      <c r="BM628" s="60" t="s">
        <v>544</v>
      </c>
      <c r="BN628" s="60">
        <v>39155736.899999999</v>
      </c>
      <c r="BO628" s="60">
        <v>998573817.39999998</v>
      </c>
      <c r="BP628" s="60">
        <v>260962258.59999999</v>
      </c>
      <c r="BQ628" s="60">
        <v>194133687.69999999</v>
      </c>
      <c r="BR628" s="60" t="s">
        <v>544</v>
      </c>
      <c r="BS628" s="60">
        <v>11849476.1</v>
      </c>
      <c r="BT628" s="60" t="s">
        <v>544</v>
      </c>
      <c r="BU628" s="60">
        <v>25680738.100000001</v>
      </c>
      <c r="BV628" s="60" t="s">
        <v>544</v>
      </c>
      <c r="BW628" s="60" t="s">
        <v>544</v>
      </c>
      <c r="BX628" s="60">
        <v>131786473.3</v>
      </c>
      <c r="BY628" s="60" t="s">
        <v>544</v>
      </c>
      <c r="BZ628" s="60" t="s">
        <v>544</v>
      </c>
      <c r="CA628" s="60" t="s">
        <v>544</v>
      </c>
      <c r="CB628" s="60" t="s">
        <v>1902</v>
      </c>
      <c r="CC628" s="60">
        <v>28158543.300000001</v>
      </c>
      <c r="CD628" s="60">
        <v>3007045.1</v>
      </c>
      <c r="CE628" s="60">
        <v>36954007.100000001</v>
      </c>
      <c r="CF628" s="60">
        <v>131683374.59999999</v>
      </c>
      <c r="CG628" s="60">
        <v>25846841.600000001</v>
      </c>
      <c r="CH628" s="60" t="s">
        <v>544</v>
      </c>
      <c r="CI628" s="60" t="s">
        <v>2554</v>
      </c>
      <c r="CJ628" s="60">
        <v>24.248999999999999</v>
      </c>
      <c r="CK628" s="60">
        <v>51527579.700000003</v>
      </c>
      <c r="CL628" s="60" t="s">
        <v>544</v>
      </c>
      <c r="CM628" s="85">
        <v>108048</v>
      </c>
      <c r="CN628" s="60" t="s">
        <v>544</v>
      </c>
      <c r="CO628" s="60">
        <v>27854975</v>
      </c>
      <c r="CP628" s="60">
        <v>59460451.100000001</v>
      </c>
      <c r="CQ628" s="60">
        <v>992259595.39999998</v>
      </c>
      <c r="CR628" s="60" t="s">
        <v>544</v>
      </c>
      <c r="CS628" s="60" t="s">
        <v>544</v>
      </c>
      <c r="CT628" s="60">
        <v>9758863.8000000007</v>
      </c>
      <c r="CU628" s="60">
        <v>11808236.6</v>
      </c>
      <c r="CV628" s="60">
        <v>36954007.100000001</v>
      </c>
      <c r="CW628" s="60">
        <v>21567100.399999999</v>
      </c>
      <c r="CX628" s="60">
        <v>20304714.199999999</v>
      </c>
      <c r="CY628" s="60">
        <v>19.155000000000001</v>
      </c>
      <c r="CZ628" s="60">
        <f t="shared" si="18"/>
        <v>872.94998605518481</v>
      </c>
      <c r="DA628" s="60" t="str">
        <f t="shared" si="19"/>
        <v>N</v>
      </c>
    </row>
    <row r="629" spans="1:105">
      <c r="A629" s="13" t="s">
        <v>1228</v>
      </c>
      <c r="B629" s="13">
        <v>113961</v>
      </c>
      <c r="C629" s="13">
        <v>2022</v>
      </c>
      <c r="D629" s="13" t="s">
        <v>1</v>
      </c>
      <c r="E629" s="13" t="s">
        <v>507</v>
      </c>
      <c r="F629" s="84" t="s">
        <v>1812</v>
      </c>
      <c r="G629" s="60" t="s">
        <v>2570</v>
      </c>
      <c r="H629" s="60" t="s">
        <v>2574</v>
      </c>
      <c r="I629" s="60" t="s">
        <v>2571</v>
      </c>
      <c r="J629" s="60" t="s">
        <v>2554</v>
      </c>
      <c r="K629" s="85">
        <v>108048</v>
      </c>
      <c r="L629" s="60">
        <v>65671000000</v>
      </c>
      <c r="M629" s="60">
        <v>1638866011.1156001</v>
      </c>
      <c r="N629" s="60">
        <v>10473908.800899999</v>
      </c>
      <c r="O629" s="60">
        <v>7696338.9901999999</v>
      </c>
      <c r="P629" s="60">
        <v>-0.19</v>
      </c>
      <c r="Q629" s="60">
        <v>104239973.93719999</v>
      </c>
      <c r="R629" s="85" t="s">
        <v>544</v>
      </c>
      <c r="S629" s="85" t="s">
        <v>544</v>
      </c>
      <c r="T629" s="60">
        <v>122532504.676</v>
      </c>
      <c r="U629" s="60">
        <v>21973497.0198</v>
      </c>
      <c r="V629" s="60" t="s">
        <v>544</v>
      </c>
      <c r="W629" s="60" t="s">
        <v>2572</v>
      </c>
      <c r="X629" s="60">
        <v>55641236.746600002</v>
      </c>
      <c r="Y629" s="60">
        <v>1174739835.5627999</v>
      </c>
      <c r="Z629" s="60">
        <v>18.73</v>
      </c>
      <c r="AA629" s="60">
        <v>269416784.9249</v>
      </c>
      <c r="AB629" s="60">
        <v>1290993485.2130001</v>
      </c>
      <c r="AC629" s="60">
        <v>1638866011.1156001</v>
      </c>
      <c r="AD629" s="60">
        <v>7.55</v>
      </c>
      <c r="AE629" s="60">
        <v>318559556.454</v>
      </c>
      <c r="AF629" s="60">
        <v>24.27</v>
      </c>
      <c r="AG629" s="60" t="s">
        <v>2573</v>
      </c>
      <c r="AH629" s="60" t="s">
        <v>544</v>
      </c>
      <c r="AI629" s="60">
        <v>121501834.1173</v>
      </c>
      <c r="AJ629" s="60" t="s">
        <v>544</v>
      </c>
      <c r="AK629" s="60">
        <v>4.5599999999999996</v>
      </c>
      <c r="AL629" s="60">
        <v>1446282846.4344001</v>
      </c>
      <c r="AM629" s="60">
        <v>23974944.4485</v>
      </c>
      <c r="AN629" s="60">
        <v>45599061.617899999</v>
      </c>
      <c r="AO629" s="60">
        <v>274090988.20920002</v>
      </c>
      <c r="AP629" s="60">
        <v>95101195.278899997</v>
      </c>
      <c r="AQ629" s="60">
        <v>1638866011.1156001</v>
      </c>
      <c r="AR629" s="60">
        <v>1.1100000000000001</v>
      </c>
      <c r="AS629" s="60">
        <v>94484789.400000006</v>
      </c>
      <c r="AT629" s="60">
        <v>604152628.45239997</v>
      </c>
      <c r="AU629" s="85">
        <v>113961</v>
      </c>
      <c r="AV629" s="60" t="s">
        <v>544</v>
      </c>
      <c r="AW629" s="60" t="s">
        <v>544</v>
      </c>
      <c r="AX629" s="60" t="s">
        <v>544</v>
      </c>
      <c r="AY629" s="60">
        <v>318559556.454</v>
      </c>
      <c r="AZ629" s="60">
        <v>360013475.704</v>
      </c>
      <c r="BA629" s="60">
        <v>21973497.0198</v>
      </c>
      <c r="BB629" s="60" t="s">
        <v>1808</v>
      </c>
      <c r="BC629" s="60">
        <v>1834094480.3784001</v>
      </c>
      <c r="BD629" s="60">
        <v>26191010.928199999</v>
      </c>
      <c r="BE629" s="60" t="s">
        <v>544</v>
      </c>
      <c r="BF629" s="60" t="s">
        <v>544</v>
      </c>
      <c r="BG629" s="60">
        <v>17613735.600900002</v>
      </c>
      <c r="BH629" s="60">
        <v>944685681.92620003</v>
      </c>
      <c r="BI629" s="60">
        <v>14703900.561100001</v>
      </c>
      <c r="BJ629" s="60" t="s">
        <v>544</v>
      </c>
      <c r="BK629" s="60">
        <v>59971051.321199998</v>
      </c>
      <c r="BL629" s="85" t="s">
        <v>544</v>
      </c>
      <c r="BM629" s="60" t="s">
        <v>544</v>
      </c>
      <c r="BN629" s="60">
        <v>31509071.365400001</v>
      </c>
      <c r="BO629" s="60">
        <v>1336305556.2395999</v>
      </c>
      <c r="BP629" s="60">
        <v>918494670.99800003</v>
      </c>
      <c r="BQ629" s="60">
        <v>51630855.178000003</v>
      </c>
      <c r="BR629" s="60">
        <v>53055825.853600003</v>
      </c>
      <c r="BS629" s="60">
        <v>6695615.2758999998</v>
      </c>
      <c r="BT629" s="60">
        <v>2126225.9467000002</v>
      </c>
      <c r="BU629" s="60">
        <v>75563374.930399999</v>
      </c>
      <c r="BV629" s="60">
        <v>161171420.55989999</v>
      </c>
      <c r="BW629" s="60">
        <v>21973497.0198</v>
      </c>
      <c r="BX629" s="60">
        <v>91502582.819800004</v>
      </c>
      <c r="BY629" s="60" t="s">
        <v>544</v>
      </c>
      <c r="BZ629" s="60">
        <v>-209627.91020000001</v>
      </c>
      <c r="CA629" s="60" t="s">
        <v>544</v>
      </c>
      <c r="CB629" s="60" t="s">
        <v>1898</v>
      </c>
      <c r="CC629" s="60">
        <v>24788500.385899998</v>
      </c>
      <c r="CD629" s="60">
        <v>8836814.6447999999</v>
      </c>
      <c r="CE629" s="60">
        <v>19482917.800500002</v>
      </c>
      <c r="CF629" s="60">
        <v>95101195.278899997</v>
      </c>
      <c r="CG629" s="60">
        <v>25676923.434</v>
      </c>
      <c r="CH629" s="60">
        <v>3473833.9410999999</v>
      </c>
      <c r="CI629" s="60" t="s">
        <v>2554</v>
      </c>
      <c r="CJ629" s="60">
        <v>9.41</v>
      </c>
      <c r="CK629" s="60">
        <v>101240298.3645</v>
      </c>
      <c r="CL629" s="60">
        <v>582</v>
      </c>
      <c r="CM629" s="85">
        <v>108048</v>
      </c>
      <c r="CN629" s="60">
        <v>-209627.91020000001</v>
      </c>
      <c r="CO629" s="60">
        <v>14703900.561100001</v>
      </c>
      <c r="CP629" s="60">
        <v>87150308.111900002</v>
      </c>
      <c r="CQ629" s="60">
        <v>1174739835.5627999</v>
      </c>
      <c r="CR629" s="60" t="s">
        <v>544</v>
      </c>
      <c r="CS629" s="60">
        <v>-209627.91020000001</v>
      </c>
      <c r="CT629" s="60">
        <v>37076688.838500001</v>
      </c>
      <c r="CU629" s="60">
        <v>22894362.4826</v>
      </c>
      <c r="CV629" s="60">
        <v>19482917.800500002</v>
      </c>
      <c r="CW629" s="60">
        <v>59971051.321199998</v>
      </c>
      <c r="CX629" s="60">
        <v>55641236.746600002</v>
      </c>
      <c r="CY629" s="60">
        <v>7.09</v>
      </c>
      <c r="CZ629" s="60">
        <f t="shared" si="18"/>
        <v>40.071000041850148</v>
      </c>
      <c r="DA629" s="60" t="str">
        <f t="shared" si="19"/>
        <v>N</v>
      </c>
    </row>
    <row r="630" spans="1:105">
      <c r="A630" s="13" t="s">
        <v>1228</v>
      </c>
      <c r="B630" s="13">
        <v>113961</v>
      </c>
      <c r="C630" s="13">
        <v>2023</v>
      </c>
      <c r="D630" s="13" t="s">
        <v>1</v>
      </c>
      <c r="E630" s="13" t="s">
        <v>507</v>
      </c>
      <c r="F630" s="84" t="s">
        <v>1804</v>
      </c>
      <c r="G630" s="60" t="s">
        <v>2570</v>
      </c>
      <c r="H630" s="60" t="s">
        <v>547</v>
      </c>
      <c r="I630" s="60" t="s">
        <v>2571</v>
      </c>
      <c r="J630" s="60" t="s">
        <v>2554</v>
      </c>
      <c r="K630" s="85">
        <v>108048</v>
      </c>
      <c r="L630" s="60">
        <v>67513800000</v>
      </c>
      <c r="M630" s="60">
        <v>1730147094.6605</v>
      </c>
      <c r="N630" s="60">
        <v>14453385.2544</v>
      </c>
      <c r="O630" s="60">
        <v>5573778.8880000003</v>
      </c>
      <c r="P630" s="60">
        <v>-0.56999999999999995</v>
      </c>
      <c r="Q630" s="60">
        <v>115862846.4755</v>
      </c>
      <c r="R630" s="85" t="s">
        <v>544</v>
      </c>
      <c r="S630" s="85" t="s">
        <v>544</v>
      </c>
      <c r="T630" s="60">
        <v>140413100.1523</v>
      </c>
      <c r="U630" s="60">
        <v>33519553.036800001</v>
      </c>
      <c r="V630" s="60" t="s">
        <v>544</v>
      </c>
      <c r="W630" s="60" t="s">
        <v>2572</v>
      </c>
      <c r="X630" s="60">
        <v>78017528.490199998</v>
      </c>
      <c r="Y630" s="60">
        <v>1124124851.4458001</v>
      </c>
      <c r="Z630" s="60">
        <v>40.159999999999997</v>
      </c>
      <c r="AA630" s="60">
        <v>350561221.50019997</v>
      </c>
      <c r="AB630" s="60">
        <v>1448575161.1805</v>
      </c>
      <c r="AC630" s="60">
        <v>1730147094.6605</v>
      </c>
      <c r="AD630" s="60">
        <v>8.4600000000000009</v>
      </c>
      <c r="AE630" s="60">
        <v>373097226.8064</v>
      </c>
      <c r="AF630" s="60">
        <v>23.85</v>
      </c>
      <c r="AG630" s="60" t="s">
        <v>2573</v>
      </c>
      <c r="AH630" s="60" t="s">
        <v>544</v>
      </c>
      <c r="AI630" s="60">
        <v>148370150.0131</v>
      </c>
      <c r="AJ630" s="60" t="s">
        <v>544</v>
      </c>
      <c r="AK630" s="60">
        <v>5.61</v>
      </c>
      <c r="AL630" s="60">
        <v>1509622775.2816</v>
      </c>
      <c r="AM630" s="60">
        <v>19765773.1325</v>
      </c>
      <c r="AN630" s="60">
        <v>54453897.743000001</v>
      </c>
      <c r="AO630" s="60">
        <v>309750909.41219997</v>
      </c>
      <c r="AP630" s="60">
        <v>126836143.5782</v>
      </c>
      <c r="AQ630" s="60">
        <v>1730147094.6605</v>
      </c>
      <c r="AR630" s="60">
        <v>1.38</v>
      </c>
      <c r="AS630" s="60">
        <v>125147352.6416</v>
      </c>
      <c r="AT630" s="60">
        <v>639472604.51359999</v>
      </c>
      <c r="AU630" s="85">
        <v>113961</v>
      </c>
      <c r="AV630" s="60" t="s">
        <v>544</v>
      </c>
      <c r="AW630" s="60" t="s">
        <v>544</v>
      </c>
      <c r="AX630" s="60" t="s">
        <v>544</v>
      </c>
      <c r="AY630" s="60">
        <v>373097226.8064</v>
      </c>
      <c r="AZ630" s="60">
        <v>319104607.31620002</v>
      </c>
      <c r="BA630" s="60">
        <v>33522115.693799999</v>
      </c>
      <c r="BB630" s="60" t="s">
        <v>1808</v>
      </c>
      <c r="BC630" s="60">
        <v>1954615343.1008</v>
      </c>
      <c r="BD630" s="60">
        <v>29806263.101799998</v>
      </c>
      <c r="BE630" s="60" t="s">
        <v>544</v>
      </c>
      <c r="BF630" s="60" t="s">
        <v>544</v>
      </c>
      <c r="BG630" s="60">
        <v>17915534.807399999</v>
      </c>
      <c r="BH630" s="60">
        <v>1046091947.0138</v>
      </c>
      <c r="BI630" s="60">
        <v>46765926.862999998</v>
      </c>
      <c r="BJ630" s="60" t="s">
        <v>544</v>
      </c>
      <c r="BK630" s="60">
        <v>59392137.704999998</v>
      </c>
      <c r="BL630" s="85" t="s">
        <v>544</v>
      </c>
      <c r="BM630" s="60" t="s">
        <v>544</v>
      </c>
      <c r="BN630" s="60">
        <v>41855876.127700001</v>
      </c>
      <c r="BO630" s="60">
        <v>1386143712.3210001</v>
      </c>
      <c r="BP630" s="60">
        <v>1016285683.9119999</v>
      </c>
      <c r="BQ630" s="60">
        <v>42396596.746200003</v>
      </c>
      <c r="BR630" s="60">
        <v>55122751.209600002</v>
      </c>
      <c r="BS630" s="60">
        <v>6983240.216</v>
      </c>
      <c r="BT630" s="60">
        <v>34936702.335699998</v>
      </c>
      <c r="BU630" s="60">
        <v>84631746.104000002</v>
      </c>
      <c r="BV630" s="60">
        <v>173212546.58340001</v>
      </c>
      <c r="BW630" s="60">
        <v>33519553.036800001</v>
      </c>
      <c r="BX630" s="60">
        <v>118369124.9824</v>
      </c>
      <c r="BY630" s="60" t="s">
        <v>544</v>
      </c>
      <c r="BZ630" s="60">
        <v>-258828.353</v>
      </c>
      <c r="CA630" s="60" t="s">
        <v>544</v>
      </c>
      <c r="CB630" s="60" t="s">
        <v>1958</v>
      </c>
      <c r="CC630" s="60">
        <v>29378299.389400002</v>
      </c>
      <c r="CD630" s="60">
        <v>8795038.6866999995</v>
      </c>
      <c r="CE630" s="60">
        <v>54907488.024999999</v>
      </c>
      <c r="CF630" s="60">
        <v>126836143.5782</v>
      </c>
      <c r="CG630" s="60">
        <v>47839680.129299998</v>
      </c>
      <c r="CH630" s="60">
        <v>1071190.6092999999</v>
      </c>
      <c r="CI630" s="60" t="s">
        <v>2554</v>
      </c>
      <c r="CJ630" s="60">
        <v>10.24</v>
      </c>
      <c r="CK630" s="60">
        <v>132471426.2333</v>
      </c>
      <c r="CL630" s="60">
        <v>386</v>
      </c>
      <c r="CM630" s="85">
        <v>108048</v>
      </c>
      <c r="CN630" s="60">
        <v>8595151.4438000005</v>
      </c>
      <c r="CO630" s="60">
        <v>46765926.862999998</v>
      </c>
      <c r="CP630" s="60">
        <v>119873404.6179</v>
      </c>
      <c r="CQ630" s="60">
        <v>1124124851.4458001</v>
      </c>
      <c r="CR630" s="60" t="s">
        <v>544</v>
      </c>
      <c r="CS630" s="60">
        <v>8595151.4438000005</v>
      </c>
      <c r="CT630" s="60">
        <v>35274973.054399997</v>
      </c>
      <c r="CU630" s="60">
        <v>24117164.650600001</v>
      </c>
      <c r="CV630" s="60">
        <v>54907488.024999999</v>
      </c>
      <c r="CW630" s="60">
        <v>59392137.704999998</v>
      </c>
      <c r="CX630" s="60">
        <v>78017528.490199998</v>
      </c>
      <c r="CY630" s="60">
        <v>8.17</v>
      </c>
      <c r="CZ630" s="60">
        <f t="shared" si="18"/>
        <v>39.022000041706264</v>
      </c>
      <c r="DA630" s="60" t="str">
        <f t="shared" si="19"/>
        <v>N</v>
      </c>
    </row>
    <row r="631" spans="1:105">
      <c r="A631" s="13" t="s">
        <v>1229</v>
      </c>
      <c r="B631" s="13">
        <v>1285419</v>
      </c>
      <c r="C631" s="13">
        <v>2022</v>
      </c>
      <c r="D631" s="13" t="s">
        <v>10</v>
      </c>
      <c r="E631" s="13" t="s">
        <v>507</v>
      </c>
      <c r="F631" s="84" t="s">
        <v>1812</v>
      </c>
      <c r="G631" s="60" t="s">
        <v>2575</v>
      </c>
      <c r="H631" s="60" t="s">
        <v>2576</v>
      </c>
      <c r="I631" s="60" t="s">
        <v>2577</v>
      </c>
      <c r="J631" s="60" t="s">
        <v>2554</v>
      </c>
      <c r="K631" s="85">
        <v>108048</v>
      </c>
      <c r="L631" s="60">
        <v>198614175000000</v>
      </c>
      <c r="M631" s="60">
        <v>8411568509.6999998</v>
      </c>
      <c r="N631" s="60">
        <v>9178797.1999999993</v>
      </c>
      <c r="O631" s="60">
        <v>439860.6</v>
      </c>
      <c r="P631" s="60">
        <v>-0.51</v>
      </c>
      <c r="Q631" s="60" t="s">
        <v>544</v>
      </c>
      <c r="R631" s="85">
        <v>1284</v>
      </c>
      <c r="S631" s="85" t="s">
        <v>544</v>
      </c>
      <c r="T631" s="60" t="s">
        <v>544</v>
      </c>
      <c r="U631" s="60" t="s">
        <v>544</v>
      </c>
      <c r="V631" s="60" t="s">
        <v>544</v>
      </c>
      <c r="W631" s="60" t="s">
        <v>2578</v>
      </c>
      <c r="X631" s="60">
        <v>212449494.30000001</v>
      </c>
      <c r="Y631" s="60">
        <v>7433335217.6999998</v>
      </c>
      <c r="Z631" s="60">
        <v>25.67</v>
      </c>
      <c r="AA631" s="60">
        <v>8483050.0999999996</v>
      </c>
      <c r="AB631" s="60">
        <v>4551524492.1999998</v>
      </c>
      <c r="AC631" s="60">
        <v>8411568509.6999998</v>
      </c>
      <c r="AD631" s="60" t="s">
        <v>544</v>
      </c>
      <c r="AE631" s="60" t="s">
        <v>544</v>
      </c>
      <c r="AF631" s="60">
        <v>62.9</v>
      </c>
      <c r="AG631" s="60" t="s">
        <v>2579</v>
      </c>
      <c r="AH631" s="60" t="s">
        <v>544</v>
      </c>
      <c r="AI631" s="60">
        <v>677500395.29999995</v>
      </c>
      <c r="AJ631" s="60" t="s">
        <v>544</v>
      </c>
      <c r="AK631" s="60">
        <v>3.27</v>
      </c>
      <c r="AL631" s="60">
        <v>7526443788.3999996</v>
      </c>
      <c r="AM631" s="60">
        <v>119593718.5</v>
      </c>
      <c r="AN631" s="60">
        <v>11606670.199999999</v>
      </c>
      <c r="AO631" s="60">
        <v>622523410.39999998</v>
      </c>
      <c r="AP631" s="60">
        <v>676653369.29999995</v>
      </c>
      <c r="AQ631" s="60">
        <v>8411568509.6999998</v>
      </c>
      <c r="AR631" s="60">
        <v>0.34</v>
      </c>
      <c r="AS631" s="60">
        <v>676653369.29999995</v>
      </c>
      <c r="AT631" s="60" t="s">
        <v>544</v>
      </c>
      <c r="AU631" s="85">
        <v>1285419</v>
      </c>
      <c r="AV631" s="60" t="s">
        <v>544</v>
      </c>
      <c r="AW631" s="60" t="s">
        <v>544</v>
      </c>
      <c r="AX631" s="60" t="s">
        <v>544</v>
      </c>
      <c r="AY631" s="60" t="s">
        <v>544</v>
      </c>
      <c r="AZ631" s="60">
        <v>402159347.5</v>
      </c>
      <c r="BA631" s="60">
        <v>2673564555.4000001</v>
      </c>
      <c r="BB631" s="60" t="s">
        <v>1808</v>
      </c>
      <c r="BC631" s="60" t="s">
        <v>544</v>
      </c>
      <c r="BD631" s="60">
        <v>25969901.899999999</v>
      </c>
      <c r="BE631" s="60" t="s">
        <v>544</v>
      </c>
      <c r="BF631" s="60" t="s">
        <v>544</v>
      </c>
      <c r="BG631" s="60">
        <v>35916104.700000003</v>
      </c>
      <c r="BH631" s="60">
        <v>2673564555.4000001</v>
      </c>
      <c r="BI631" s="60">
        <v>156720138.59999999</v>
      </c>
      <c r="BJ631" s="60" t="s">
        <v>544</v>
      </c>
      <c r="BK631" s="60">
        <v>114164070.09999999</v>
      </c>
      <c r="BL631" s="85" t="s">
        <v>2580</v>
      </c>
      <c r="BM631" s="60" t="s">
        <v>2581</v>
      </c>
      <c r="BN631" s="60">
        <v>98340565.599999994</v>
      </c>
      <c r="BO631" s="60">
        <v>7720488678.3000002</v>
      </c>
      <c r="BP631" s="60">
        <v>2647594653.5</v>
      </c>
      <c r="BQ631" s="60">
        <v>4668139347.3000002</v>
      </c>
      <c r="BR631" s="60" t="s">
        <v>544</v>
      </c>
      <c r="BS631" s="60">
        <v>62894263.899999999</v>
      </c>
      <c r="BT631" s="60">
        <v>84625520.599999994</v>
      </c>
      <c r="BU631" s="60" t="s">
        <v>544</v>
      </c>
      <c r="BV631" s="60" t="s">
        <v>544</v>
      </c>
      <c r="BW631" s="60">
        <v>2673564555.4000001</v>
      </c>
      <c r="BX631" s="60" t="s">
        <v>544</v>
      </c>
      <c r="BY631" s="60" t="s">
        <v>544</v>
      </c>
      <c r="BZ631" s="60">
        <v>191258.5</v>
      </c>
      <c r="CA631" s="60" t="s">
        <v>544</v>
      </c>
      <c r="CB631" s="60" t="s">
        <v>544</v>
      </c>
      <c r="CC631" s="60" t="s">
        <v>544</v>
      </c>
      <c r="CD631" s="60">
        <v>4064920.1</v>
      </c>
      <c r="CE631" s="60">
        <v>196186129.30000001</v>
      </c>
      <c r="CF631" s="60">
        <v>676653369.29999995</v>
      </c>
      <c r="CG631" s="60">
        <v>224056164.5</v>
      </c>
      <c r="CH631" s="60" t="s">
        <v>544</v>
      </c>
      <c r="CI631" s="60" t="s">
        <v>2554</v>
      </c>
      <c r="CJ631" s="60">
        <v>14.87</v>
      </c>
      <c r="CK631" s="60">
        <v>224056164.5</v>
      </c>
      <c r="CL631" s="60" t="s">
        <v>544</v>
      </c>
      <c r="CM631" s="85">
        <v>108048</v>
      </c>
      <c r="CN631" s="60" t="s">
        <v>544</v>
      </c>
      <c r="CO631" s="60">
        <v>156720138.59999999</v>
      </c>
      <c r="CP631" s="60">
        <v>310790059.89999998</v>
      </c>
      <c r="CQ631" s="60">
        <v>7433335217.6999998</v>
      </c>
      <c r="CR631" s="60" t="s">
        <v>544</v>
      </c>
      <c r="CS631" s="60" t="s">
        <v>544</v>
      </c>
      <c r="CT631" s="60">
        <v>42664784.299999997</v>
      </c>
      <c r="CU631" s="60">
        <v>71499285.799999997</v>
      </c>
      <c r="CV631" s="60">
        <v>196186129.30000001</v>
      </c>
      <c r="CW631" s="60">
        <v>114164070.09999999</v>
      </c>
      <c r="CX631" s="60">
        <v>212449494.30000001</v>
      </c>
      <c r="CY631" s="60" t="s">
        <v>544</v>
      </c>
      <c r="CZ631" s="60">
        <f t="shared" si="18"/>
        <v>23612.026077058439</v>
      </c>
      <c r="DA631" s="60" t="str">
        <f t="shared" si="19"/>
        <v>N</v>
      </c>
    </row>
    <row r="632" spans="1:105">
      <c r="A632" s="13" t="s">
        <v>1229</v>
      </c>
      <c r="B632" s="13">
        <v>1285419</v>
      </c>
      <c r="C632" s="13">
        <v>2023</v>
      </c>
      <c r="D632" s="13" t="s">
        <v>10</v>
      </c>
      <c r="E632" s="13" t="s">
        <v>507</v>
      </c>
      <c r="F632" s="84" t="s">
        <v>1804</v>
      </c>
      <c r="G632" s="60" t="s">
        <v>2575</v>
      </c>
      <c r="H632" s="60" t="s">
        <v>2576</v>
      </c>
      <c r="I632" s="60" t="s">
        <v>2577</v>
      </c>
      <c r="J632" s="60" t="s">
        <v>2554</v>
      </c>
      <c r="K632" s="85">
        <v>108048</v>
      </c>
      <c r="L632" s="60">
        <v>164100116000000</v>
      </c>
      <c r="M632" s="60">
        <v>6875893320.5</v>
      </c>
      <c r="N632" s="60">
        <v>16177654.1</v>
      </c>
      <c r="O632" s="60">
        <v>8894743.1999999993</v>
      </c>
      <c r="P632" s="60">
        <v>-0.73</v>
      </c>
      <c r="Q632" s="60" t="s">
        <v>544</v>
      </c>
      <c r="R632" s="85">
        <v>1317</v>
      </c>
      <c r="S632" s="85" t="s">
        <v>544</v>
      </c>
      <c r="T632" s="60" t="s">
        <v>544</v>
      </c>
      <c r="U632" s="60" t="s">
        <v>544</v>
      </c>
      <c r="V632" s="60" t="s">
        <v>544</v>
      </c>
      <c r="W632" s="60" t="s">
        <v>2578</v>
      </c>
      <c r="X632" s="60">
        <v>333758349.39999998</v>
      </c>
      <c r="Y632" s="60">
        <v>5693344041.6999998</v>
      </c>
      <c r="Z632" s="60">
        <v>29.03</v>
      </c>
      <c r="AA632" s="60">
        <v>2084722.5</v>
      </c>
      <c r="AB632" s="60">
        <v>4409329317.5</v>
      </c>
      <c r="AC632" s="60">
        <v>6875893320.5</v>
      </c>
      <c r="AD632" s="60" t="s">
        <v>544</v>
      </c>
      <c r="AE632" s="60" t="s">
        <v>544</v>
      </c>
      <c r="AF632" s="60">
        <v>54.89</v>
      </c>
      <c r="AG632" s="60" t="s">
        <v>2579</v>
      </c>
      <c r="AH632" s="60" t="s">
        <v>544</v>
      </c>
      <c r="AI632" s="60">
        <v>793720468</v>
      </c>
      <c r="AJ632" s="60" t="s">
        <v>544</v>
      </c>
      <c r="AK632" s="60">
        <v>4.8099999999999996</v>
      </c>
      <c r="AL632" s="60">
        <v>5767497000.1000004</v>
      </c>
      <c r="AM632" s="60">
        <v>188565018.80000001</v>
      </c>
      <c r="AN632" s="60">
        <v>35742049.799999997</v>
      </c>
      <c r="AO632" s="60">
        <v>641903071.5</v>
      </c>
      <c r="AP632" s="60">
        <v>793720468</v>
      </c>
      <c r="AQ632" s="60">
        <v>6875893320.5</v>
      </c>
      <c r="AR632" s="60">
        <v>0.57999999999999996</v>
      </c>
      <c r="AS632" s="60">
        <v>793720468</v>
      </c>
      <c r="AT632" s="60" t="s">
        <v>544</v>
      </c>
      <c r="AU632" s="85">
        <v>1285419</v>
      </c>
      <c r="AV632" s="60" t="s">
        <v>544</v>
      </c>
      <c r="AW632" s="60" t="s">
        <v>544</v>
      </c>
      <c r="AX632" s="60" t="s">
        <v>544</v>
      </c>
      <c r="AY632" s="60" t="s">
        <v>544</v>
      </c>
      <c r="AZ632" s="60">
        <v>284185414.30000001</v>
      </c>
      <c r="BA632" s="60">
        <v>2786924216.5</v>
      </c>
      <c r="BB632" s="60" t="s">
        <v>1808</v>
      </c>
      <c r="BC632" s="60" t="s">
        <v>544</v>
      </c>
      <c r="BD632" s="60">
        <v>29935422.800000001</v>
      </c>
      <c r="BE632" s="60" t="s">
        <v>544</v>
      </c>
      <c r="BF632" s="60" t="s">
        <v>544</v>
      </c>
      <c r="BG632" s="60">
        <v>38387402.299999997</v>
      </c>
      <c r="BH632" s="60">
        <v>2786924216.5</v>
      </c>
      <c r="BI632" s="60">
        <v>217424727.40000001</v>
      </c>
      <c r="BJ632" s="60" t="s">
        <v>544</v>
      </c>
      <c r="BK632" s="60">
        <v>127906358.2</v>
      </c>
      <c r="BL632" s="85" t="s">
        <v>2580</v>
      </c>
      <c r="BM632" s="60" t="s">
        <v>2581</v>
      </c>
      <c r="BN632" s="60">
        <v>75976682</v>
      </c>
      <c r="BO632" s="60">
        <v>6164412542.8000002</v>
      </c>
      <c r="BP632" s="60">
        <v>2756988793.6999998</v>
      </c>
      <c r="BQ632" s="60">
        <v>3123238334.8000002</v>
      </c>
      <c r="BR632" s="60" t="s">
        <v>544</v>
      </c>
      <c r="BS632" s="60">
        <v>64268481.100000001</v>
      </c>
      <c r="BT632" s="60">
        <v>72068235.900000006</v>
      </c>
      <c r="BU632" s="60" t="s">
        <v>544</v>
      </c>
      <c r="BV632" s="60" t="s">
        <v>544</v>
      </c>
      <c r="BW632" s="60">
        <v>2786924216.5</v>
      </c>
      <c r="BX632" s="60" t="s">
        <v>544</v>
      </c>
      <c r="BY632" s="60" t="s">
        <v>544</v>
      </c>
      <c r="BZ632" s="60" t="s">
        <v>544</v>
      </c>
      <c r="CA632" s="60" t="s">
        <v>544</v>
      </c>
      <c r="CB632" s="60" t="s">
        <v>1917</v>
      </c>
      <c r="CC632" s="60" t="s">
        <v>544</v>
      </c>
      <c r="CD632" s="60">
        <v>3738078.2</v>
      </c>
      <c r="CE632" s="60">
        <v>272933930</v>
      </c>
      <c r="CF632" s="60">
        <v>793720468</v>
      </c>
      <c r="CG632" s="60">
        <v>369500399.19999999</v>
      </c>
      <c r="CH632" s="60" t="s">
        <v>544</v>
      </c>
      <c r="CI632" s="60" t="s">
        <v>2554</v>
      </c>
      <c r="CJ632" s="60">
        <v>18</v>
      </c>
      <c r="CK632" s="60">
        <v>369500399.19999999</v>
      </c>
      <c r="CL632" s="60" t="s">
        <v>544</v>
      </c>
      <c r="CM632" s="85">
        <v>108048</v>
      </c>
      <c r="CN632" s="60" t="s">
        <v>544</v>
      </c>
      <c r="CO632" s="60">
        <v>217424727.40000001</v>
      </c>
      <c r="CP632" s="60">
        <v>409735031.30000001</v>
      </c>
      <c r="CQ632" s="60">
        <v>5693344041.6999998</v>
      </c>
      <c r="CR632" s="60" t="s">
        <v>544</v>
      </c>
      <c r="CS632" s="60" t="s">
        <v>544</v>
      </c>
      <c r="CT632" s="60">
        <v>46551692.299999997</v>
      </c>
      <c r="CU632" s="60">
        <v>81354665.900000006</v>
      </c>
      <c r="CV632" s="60">
        <v>272933930</v>
      </c>
      <c r="CW632" s="60">
        <v>127906358.2</v>
      </c>
      <c r="CX632" s="60">
        <v>333758349.39999998</v>
      </c>
      <c r="CY632" s="60" t="s">
        <v>544</v>
      </c>
      <c r="CZ632" s="60">
        <f t="shared" si="18"/>
        <v>23866.006691922757</v>
      </c>
      <c r="DA632" s="60" t="str">
        <f t="shared" si="19"/>
        <v>N</v>
      </c>
    </row>
    <row r="633" spans="1:105">
      <c r="A633" s="13" t="s">
        <v>1230</v>
      </c>
      <c r="B633" s="13">
        <v>1005466</v>
      </c>
      <c r="C633" s="13">
        <v>2022</v>
      </c>
      <c r="D633" s="13" t="s">
        <v>1</v>
      </c>
      <c r="E633" s="13" t="s">
        <v>13</v>
      </c>
      <c r="F633" s="84" t="s">
        <v>1812</v>
      </c>
      <c r="G633" s="60" t="s">
        <v>2073</v>
      </c>
      <c r="H633" s="60" t="s">
        <v>1919</v>
      </c>
      <c r="I633" s="60" t="s">
        <v>2075</v>
      </c>
      <c r="J633" s="60" t="s">
        <v>2554</v>
      </c>
      <c r="K633" s="85">
        <v>108048</v>
      </c>
      <c r="L633" s="60">
        <v>128302000000</v>
      </c>
      <c r="M633" s="60">
        <v>94318900244.372406</v>
      </c>
      <c r="N633" s="60">
        <v>277144747.4874</v>
      </c>
      <c r="O633" s="60">
        <v>80864515.181999996</v>
      </c>
      <c r="P633" s="60">
        <v>-0.23</v>
      </c>
      <c r="Q633" s="60">
        <v>5024626920.6269999</v>
      </c>
      <c r="R633" s="85" t="s">
        <v>544</v>
      </c>
      <c r="S633" s="85" t="s">
        <v>544</v>
      </c>
      <c r="T633" s="60">
        <v>7429978681.3134003</v>
      </c>
      <c r="U633" s="60">
        <v>25729618.467</v>
      </c>
      <c r="V633" s="60">
        <v>7882819966.3325996</v>
      </c>
      <c r="W633" s="60" t="s">
        <v>2076</v>
      </c>
      <c r="X633" s="60">
        <v>1201205616.4308</v>
      </c>
      <c r="Y633" s="60">
        <v>60466808793.318604</v>
      </c>
      <c r="Z633" s="60">
        <v>16.010000000000002</v>
      </c>
      <c r="AA633" s="60">
        <v>305814893.77920002</v>
      </c>
      <c r="AB633" s="60">
        <v>32828052636.0672</v>
      </c>
      <c r="AC633" s="60">
        <v>94318900244.372406</v>
      </c>
      <c r="AD633" s="60">
        <v>4.7</v>
      </c>
      <c r="AE633" s="60">
        <v>2013526428.0318</v>
      </c>
      <c r="AF633" s="60">
        <v>13.24</v>
      </c>
      <c r="AG633" s="60" t="s">
        <v>2077</v>
      </c>
      <c r="AH633" s="60" t="s">
        <v>544</v>
      </c>
      <c r="AI633" s="60">
        <v>4629861060.1476002</v>
      </c>
      <c r="AJ633" s="60">
        <v>24544585753.605598</v>
      </c>
      <c r="AK633" s="60">
        <v>1.48</v>
      </c>
      <c r="AL633" s="60">
        <v>64556347865.659203</v>
      </c>
      <c r="AM633" s="60">
        <v>5640667499.9225998</v>
      </c>
      <c r="AN633" s="60">
        <v>1165184150.5769999</v>
      </c>
      <c r="AO633" s="60">
        <v>4650444754.9211998</v>
      </c>
      <c r="AP633" s="60">
        <v>3541865764.9716001</v>
      </c>
      <c r="AQ633" s="60">
        <v>94318900244.372406</v>
      </c>
      <c r="AR633" s="60">
        <v>0.5</v>
      </c>
      <c r="AS633" s="60">
        <v>4119679482.5447998</v>
      </c>
      <c r="AT633" s="60">
        <v>20800558700.679001</v>
      </c>
      <c r="AU633" s="85">
        <v>1005466</v>
      </c>
      <c r="AV633" s="60" t="s">
        <v>544</v>
      </c>
      <c r="AW633" s="60">
        <v>3260310225.7470002</v>
      </c>
      <c r="AX633" s="60" t="s">
        <v>544</v>
      </c>
      <c r="AY633" s="60">
        <v>26558112181.637402</v>
      </c>
      <c r="AZ633" s="60">
        <v>20373447034.126801</v>
      </c>
      <c r="BA633" s="60">
        <v>25729618.467</v>
      </c>
      <c r="BB633" s="60" t="s">
        <v>1808</v>
      </c>
      <c r="BC633" s="60">
        <v>97597588769.024399</v>
      </c>
      <c r="BD633" s="60">
        <v>233771962.07159999</v>
      </c>
      <c r="BE633" s="60" t="s">
        <v>544</v>
      </c>
      <c r="BF633" s="60">
        <v>4412997133.0685997</v>
      </c>
      <c r="BG633" s="60">
        <v>569727266.05499995</v>
      </c>
      <c r="BH633" s="60">
        <v>55267220467.115997</v>
      </c>
      <c r="BI633" s="60">
        <v>54399764.7588</v>
      </c>
      <c r="BJ633" s="60">
        <v>7882819966.3325996</v>
      </c>
      <c r="BK633" s="60">
        <v>998309196.51960003</v>
      </c>
      <c r="BL633" s="85" t="s">
        <v>544</v>
      </c>
      <c r="BM633" s="60" t="s">
        <v>544</v>
      </c>
      <c r="BN633" s="60">
        <v>671910607.96679997</v>
      </c>
      <c r="BO633" s="60">
        <v>84645298832.736603</v>
      </c>
      <c r="BP633" s="60">
        <v>55033448505.044403</v>
      </c>
      <c r="BQ633" s="60">
        <v>252885392.93279999</v>
      </c>
      <c r="BR633" s="60">
        <v>752775123.14880002</v>
      </c>
      <c r="BS633" s="60">
        <v>4482834668.9076004</v>
      </c>
      <c r="BT633" s="60">
        <v>523413952.81440002</v>
      </c>
      <c r="BU633" s="60">
        <v>1854002793.5364001</v>
      </c>
      <c r="BV633" s="60">
        <v>701315886.2148</v>
      </c>
      <c r="BW633" s="60">
        <v>25729618.467</v>
      </c>
      <c r="BX633" s="60">
        <v>3821215908.3276</v>
      </c>
      <c r="BY633" s="60" t="s">
        <v>544</v>
      </c>
      <c r="BZ633" s="60">
        <v>1470263.9124</v>
      </c>
      <c r="CA633" s="60" t="s">
        <v>544</v>
      </c>
      <c r="CB633" s="60" t="s">
        <v>1979</v>
      </c>
      <c r="CC633" s="60">
        <v>683672719.26600003</v>
      </c>
      <c r="CD633" s="60">
        <v>244063809.45840001</v>
      </c>
      <c r="CE633" s="60">
        <v>793942512.69599998</v>
      </c>
      <c r="CF633" s="60">
        <v>3541865764.9716001</v>
      </c>
      <c r="CG633" s="60">
        <v>512386973.47140002</v>
      </c>
      <c r="CH633" s="60">
        <v>99977946.043200001</v>
      </c>
      <c r="CI633" s="60" t="s">
        <v>2554</v>
      </c>
      <c r="CJ633" s="60">
        <v>14.1</v>
      </c>
      <c r="CK633" s="60">
        <v>2366389767.0078001</v>
      </c>
      <c r="CL633" s="60">
        <v>164</v>
      </c>
      <c r="CM633" s="85">
        <v>108048</v>
      </c>
      <c r="CN633" s="60">
        <v>-1470263.9124</v>
      </c>
      <c r="CO633" s="60">
        <v>54399764.7588</v>
      </c>
      <c r="CP633" s="60">
        <v>1873116224.3975999</v>
      </c>
      <c r="CQ633" s="60">
        <v>60466808793.318604</v>
      </c>
      <c r="CR633" s="60" t="s">
        <v>544</v>
      </c>
      <c r="CS633" s="60">
        <v>-1470263.9124</v>
      </c>
      <c r="CT633" s="60">
        <v>446225097.41339999</v>
      </c>
      <c r="CU633" s="60">
        <v>552084099.10619998</v>
      </c>
      <c r="CV633" s="60">
        <v>793942512.69599998</v>
      </c>
      <c r="CW633" s="60">
        <v>998309196.51960003</v>
      </c>
      <c r="CX633" s="60">
        <v>1201205616.4308</v>
      </c>
      <c r="CY633" s="60">
        <v>11.6</v>
      </c>
      <c r="CZ633" s="60">
        <f t="shared" si="18"/>
        <v>1.3602999999743446</v>
      </c>
      <c r="DA633" s="60" t="str">
        <f t="shared" si="19"/>
        <v>N</v>
      </c>
    </row>
    <row r="634" spans="1:105">
      <c r="A634" s="13" t="s">
        <v>1230</v>
      </c>
      <c r="B634" s="13">
        <v>1005466</v>
      </c>
      <c r="C634" s="13">
        <v>2023</v>
      </c>
      <c r="D634" s="13" t="s">
        <v>1</v>
      </c>
      <c r="E634" s="13" t="s">
        <v>13</v>
      </c>
      <c r="F634" s="84" t="s">
        <v>1804</v>
      </c>
      <c r="G634" s="60" t="s">
        <v>2073</v>
      </c>
      <c r="H634" s="60" t="s">
        <v>1919</v>
      </c>
      <c r="I634" s="60" t="s">
        <v>2075</v>
      </c>
      <c r="J634" s="60" t="s">
        <v>2554</v>
      </c>
      <c r="K634" s="85">
        <v>108048</v>
      </c>
      <c r="L634" s="60">
        <v>119710000000</v>
      </c>
      <c r="M634" s="60">
        <v>90511114472.072998</v>
      </c>
      <c r="N634" s="60">
        <v>310751549.97930002</v>
      </c>
      <c r="O634" s="60">
        <v>47633449.266900003</v>
      </c>
      <c r="P634" s="60">
        <v>-0.24</v>
      </c>
      <c r="Q634" s="60">
        <v>4853319219.7496996</v>
      </c>
      <c r="R634" s="85" t="s">
        <v>544</v>
      </c>
      <c r="S634" s="85" t="s">
        <v>544</v>
      </c>
      <c r="T634" s="60">
        <v>13295024950.939199</v>
      </c>
      <c r="U634" s="60">
        <v>34779978.829800002</v>
      </c>
      <c r="V634" s="60">
        <v>8134734613.6917</v>
      </c>
      <c r="W634" s="60" t="s">
        <v>2076</v>
      </c>
      <c r="X634" s="60">
        <v>1301224860.1322999</v>
      </c>
      <c r="Y634" s="60">
        <v>62933615606.026802</v>
      </c>
      <c r="Z634" s="60">
        <v>15.61</v>
      </c>
      <c r="AA634" s="60">
        <v>50657795.252099998</v>
      </c>
      <c r="AB634" s="60">
        <v>32826251323.360802</v>
      </c>
      <c r="AC634" s="60">
        <v>90511114472.072998</v>
      </c>
      <c r="AD634" s="60">
        <v>5.5</v>
      </c>
      <c r="AE634" s="60">
        <v>2191138666.2774</v>
      </c>
      <c r="AF634" s="60">
        <v>11.99</v>
      </c>
      <c r="AG634" s="60" t="s">
        <v>2077</v>
      </c>
      <c r="AH634" s="60" t="s">
        <v>544</v>
      </c>
      <c r="AI634" s="60">
        <v>5505065779.5602999</v>
      </c>
      <c r="AJ634" s="60">
        <v>24827612279.003101</v>
      </c>
      <c r="AK634" s="60">
        <v>1.55</v>
      </c>
      <c r="AL634" s="60">
        <v>66019204597.427101</v>
      </c>
      <c r="AM634" s="60">
        <v>5987448964.1997004</v>
      </c>
      <c r="AN634" s="60">
        <v>2656131861.5019002</v>
      </c>
      <c r="AO634" s="60">
        <v>5359897172.2707005</v>
      </c>
      <c r="AP634" s="60">
        <v>4487373355.5404997</v>
      </c>
      <c r="AQ634" s="60">
        <v>90511114472.072998</v>
      </c>
      <c r="AR634" s="60">
        <v>0.55000000000000004</v>
      </c>
      <c r="AS634" s="60">
        <v>4807954029.9716997</v>
      </c>
      <c r="AT634" s="60">
        <v>21052472402.9772</v>
      </c>
      <c r="AU634" s="85">
        <v>1005466</v>
      </c>
      <c r="AV634" s="60" t="s">
        <v>544</v>
      </c>
      <c r="AW634" s="60">
        <v>2762740057.4801998</v>
      </c>
      <c r="AX634" s="60" t="s">
        <v>544</v>
      </c>
      <c r="AY634" s="60">
        <v>27018750945.280499</v>
      </c>
      <c r="AZ634" s="60">
        <v>19426130349.435902</v>
      </c>
      <c r="BA634" s="60">
        <v>34779978.829800002</v>
      </c>
      <c r="BB634" s="60" t="s">
        <v>1808</v>
      </c>
      <c r="BC634" s="60">
        <v>99931952215.970993</v>
      </c>
      <c r="BD634" s="60">
        <v>220021170.4233</v>
      </c>
      <c r="BE634" s="60" t="s">
        <v>544</v>
      </c>
      <c r="BF634" s="60">
        <v>2718130954.1985002</v>
      </c>
      <c r="BG634" s="60">
        <v>565552699.23239994</v>
      </c>
      <c r="BH634" s="60">
        <v>56240737940.779198</v>
      </c>
      <c r="BI634" s="60">
        <v>900499017.09329998</v>
      </c>
      <c r="BJ634" s="60">
        <v>8134734613.6917</v>
      </c>
      <c r="BK634" s="60">
        <v>1111447149.5610001</v>
      </c>
      <c r="BL634" s="85" t="s">
        <v>544</v>
      </c>
      <c r="BM634" s="60" t="s">
        <v>544</v>
      </c>
      <c r="BN634" s="60">
        <v>705428701.04789996</v>
      </c>
      <c r="BO634" s="60">
        <v>81459246938.3694</v>
      </c>
      <c r="BP634" s="60">
        <v>56020716770.355904</v>
      </c>
      <c r="BQ634" s="60">
        <v>297141993.04589999</v>
      </c>
      <c r="BR634" s="60">
        <v>804476032.0632</v>
      </c>
      <c r="BS634" s="60">
        <v>3323756237.7347999</v>
      </c>
      <c r="BT634" s="60">
        <v>272191138.66799998</v>
      </c>
      <c r="BU634" s="60">
        <v>2845153485.5769</v>
      </c>
      <c r="BV634" s="60">
        <v>613186148.4993</v>
      </c>
      <c r="BW634" s="60">
        <v>34779978.829800002</v>
      </c>
      <c r="BX634" s="60">
        <v>4673370633.6302996</v>
      </c>
      <c r="BY634" s="60" t="s">
        <v>544</v>
      </c>
      <c r="BZ634" s="60">
        <v>4536518.9778000005</v>
      </c>
      <c r="CA634" s="60" t="s">
        <v>544</v>
      </c>
      <c r="CB634" s="60" t="s">
        <v>1979</v>
      </c>
      <c r="CC634" s="60">
        <v>1991531831.2542</v>
      </c>
      <c r="CD634" s="60">
        <v>245728111.29750001</v>
      </c>
      <c r="CE634" s="60">
        <v>847572962.35230005</v>
      </c>
      <c r="CF634" s="60">
        <v>4487373355.5404997</v>
      </c>
      <c r="CG634" s="60">
        <v>1112203236.0573001</v>
      </c>
      <c r="CH634" s="60">
        <v>73340390.141100004</v>
      </c>
      <c r="CI634" s="60" t="s">
        <v>2554</v>
      </c>
      <c r="CJ634" s="60">
        <v>16.8</v>
      </c>
      <c r="CK634" s="60">
        <v>3957356721.6342001</v>
      </c>
      <c r="CL634" s="60">
        <v>170</v>
      </c>
      <c r="CM634" s="85">
        <v>108048</v>
      </c>
      <c r="CN634" s="60" t="s">
        <v>544</v>
      </c>
      <c r="CO634" s="60">
        <v>900499017.09329998</v>
      </c>
      <c r="CP634" s="60">
        <v>2006653561.1802001</v>
      </c>
      <c r="CQ634" s="60">
        <v>62933615606.026802</v>
      </c>
      <c r="CR634" s="60" t="s">
        <v>544</v>
      </c>
      <c r="CS634" s="60" t="s">
        <v>544</v>
      </c>
      <c r="CT634" s="60">
        <v>529260547.41000003</v>
      </c>
      <c r="CU634" s="60">
        <v>582186602.15100002</v>
      </c>
      <c r="CV634" s="60">
        <v>847572962.35230005</v>
      </c>
      <c r="CW634" s="60">
        <v>1111447149.5610001</v>
      </c>
      <c r="CX634" s="60">
        <v>1301224860.1322999</v>
      </c>
      <c r="CY634" s="60">
        <v>14.2</v>
      </c>
      <c r="CZ634" s="60">
        <f t="shared" si="18"/>
        <v>1.3225999999915619</v>
      </c>
      <c r="DA634" s="60" t="str">
        <f t="shared" si="19"/>
        <v>N</v>
      </c>
    </row>
    <row r="635" spans="1:105">
      <c r="A635" s="13" t="s">
        <v>1231</v>
      </c>
      <c r="B635" s="13">
        <v>138403</v>
      </c>
      <c r="C635" s="13">
        <v>2022</v>
      </c>
      <c r="D635" s="13" t="s">
        <v>1</v>
      </c>
      <c r="E635" s="13" t="s">
        <v>13</v>
      </c>
      <c r="F635" s="84" t="s">
        <v>1812</v>
      </c>
      <c r="G635" s="60" t="s">
        <v>2096</v>
      </c>
      <c r="H635" s="60" t="s">
        <v>2582</v>
      </c>
      <c r="I635" s="60" t="s">
        <v>540</v>
      </c>
      <c r="J635" s="60" t="s">
        <v>2554</v>
      </c>
      <c r="K635" s="85">
        <v>108048</v>
      </c>
      <c r="L635" s="60">
        <v>48085700000</v>
      </c>
      <c r="M635" s="60">
        <v>48085700000</v>
      </c>
      <c r="N635" s="60">
        <v>1036000000</v>
      </c>
      <c r="O635" s="60">
        <v>-16600000</v>
      </c>
      <c r="P635" s="60">
        <v>-0.23</v>
      </c>
      <c r="Q635" s="60" t="s">
        <v>544</v>
      </c>
      <c r="R635" s="85">
        <v>3283</v>
      </c>
      <c r="S635" s="85" t="s">
        <v>544</v>
      </c>
      <c r="T635" s="60">
        <v>12167900000</v>
      </c>
      <c r="U635" s="60">
        <v>1620300000</v>
      </c>
      <c r="V635" s="60">
        <v>2725800000</v>
      </c>
      <c r="W635" s="60" t="s">
        <v>2099</v>
      </c>
      <c r="X635" s="60">
        <v>903300000</v>
      </c>
      <c r="Y635" s="60">
        <v>29975300000</v>
      </c>
      <c r="Z635" s="60">
        <v>13.17</v>
      </c>
      <c r="AA635" s="60" t="s">
        <v>544</v>
      </c>
      <c r="AB635" s="60">
        <v>30616400000</v>
      </c>
      <c r="AC635" s="60">
        <v>48085700000</v>
      </c>
      <c r="AD635" s="60">
        <v>6.99</v>
      </c>
      <c r="AE635" s="60">
        <v>1796400000</v>
      </c>
      <c r="AF635" s="60">
        <v>30.64</v>
      </c>
      <c r="AG635" s="60" t="s">
        <v>2100</v>
      </c>
      <c r="AH635" s="60" t="s">
        <v>544</v>
      </c>
      <c r="AI635" s="60">
        <v>5032600000</v>
      </c>
      <c r="AJ635" s="60">
        <v>2130500000</v>
      </c>
      <c r="AK635" s="60">
        <v>2</v>
      </c>
      <c r="AL635" s="60">
        <v>35738200000</v>
      </c>
      <c r="AM635" s="60">
        <v>1799000000</v>
      </c>
      <c r="AN635" s="60">
        <v>233200000</v>
      </c>
      <c r="AO635" s="60">
        <v>1056400000</v>
      </c>
      <c r="AP635" s="60">
        <v>4475100000</v>
      </c>
      <c r="AQ635" s="60">
        <v>48085700000</v>
      </c>
      <c r="AR635" s="60">
        <v>5.03</v>
      </c>
      <c r="AS635" s="60">
        <v>4744200000</v>
      </c>
      <c r="AT635" s="60">
        <v>12320000000</v>
      </c>
      <c r="AU635" s="85">
        <v>138403</v>
      </c>
      <c r="AV635" s="60">
        <v>2725800000</v>
      </c>
      <c r="AW635" s="60">
        <v>1219400000</v>
      </c>
      <c r="AX635" s="60" t="s">
        <v>544</v>
      </c>
      <c r="AY635" s="60">
        <v>3926900000</v>
      </c>
      <c r="AZ635" s="60">
        <v>7986200000</v>
      </c>
      <c r="BA635" s="60">
        <v>1620300000</v>
      </c>
      <c r="BB635" s="60" t="s">
        <v>1808</v>
      </c>
      <c r="BC635" s="60" t="s">
        <v>544</v>
      </c>
      <c r="BD635" s="60">
        <v>831300000</v>
      </c>
      <c r="BE635" s="60" t="s">
        <v>544</v>
      </c>
      <c r="BF635" s="60">
        <v>6888700000</v>
      </c>
      <c r="BG635" s="60">
        <v>446300000</v>
      </c>
      <c r="BH635" s="60">
        <v>20593000000</v>
      </c>
      <c r="BI635" s="60">
        <v>516900000</v>
      </c>
      <c r="BJ635" s="60" t="s">
        <v>544</v>
      </c>
      <c r="BK635" s="60">
        <v>1036000000</v>
      </c>
      <c r="BL635" s="85" t="s">
        <v>2583</v>
      </c>
      <c r="BM635" s="60" t="s">
        <v>2584</v>
      </c>
      <c r="BN635" s="60">
        <v>840000000</v>
      </c>
      <c r="BO635" s="60">
        <v>45485800000</v>
      </c>
      <c r="BP635" s="60">
        <v>19761700000</v>
      </c>
      <c r="BQ635" s="60">
        <v>9056700000</v>
      </c>
      <c r="BR635" s="60" t="s">
        <v>544</v>
      </c>
      <c r="BS635" s="60">
        <v>936100000</v>
      </c>
      <c r="BT635" s="60">
        <v>4543500000</v>
      </c>
      <c r="BU635" s="60" t="s">
        <v>544</v>
      </c>
      <c r="BV635" s="60" t="s">
        <v>544</v>
      </c>
      <c r="BW635" s="60">
        <v>1620300000</v>
      </c>
      <c r="BX635" s="60">
        <v>4290100000</v>
      </c>
      <c r="BY635" s="60" t="s">
        <v>544</v>
      </c>
      <c r="BZ635" s="60">
        <v>-4700000</v>
      </c>
      <c r="CA635" s="60">
        <v>200000</v>
      </c>
      <c r="CB635" s="60" t="s">
        <v>2081</v>
      </c>
      <c r="CC635" s="60" t="s">
        <v>544</v>
      </c>
      <c r="CD635" s="60">
        <v>256500000</v>
      </c>
      <c r="CE635" s="60">
        <v>723700000</v>
      </c>
      <c r="CF635" s="60">
        <v>4475100000</v>
      </c>
      <c r="CG635" s="60">
        <v>1136400000</v>
      </c>
      <c r="CH635" s="60" t="s">
        <v>544</v>
      </c>
      <c r="CI635" s="60" t="s">
        <v>2554</v>
      </c>
      <c r="CJ635" s="60">
        <v>16.440000000000001</v>
      </c>
      <c r="CK635" s="60">
        <v>1136500000</v>
      </c>
      <c r="CL635" s="60">
        <v>260</v>
      </c>
      <c r="CM635" s="85">
        <v>108048</v>
      </c>
      <c r="CN635" s="60">
        <v>-9100000</v>
      </c>
      <c r="CO635" s="60">
        <v>516900000</v>
      </c>
      <c r="CP635" s="60">
        <v>1743300000</v>
      </c>
      <c r="CQ635" s="60">
        <v>29975300000</v>
      </c>
      <c r="CR635" s="60">
        <v>100000</v>
      </c>
      <c r="CS635" s="60">
        <v>-9100000</v>
      </c>
      <c r="CT635" s="60">
        <v>539000000</v>
      </c>
      <c r="CU635" s="60">
        <v>497000000</v>
      </c>
      <c r="CV635" s="60">
        <v>723700000</v>
      </c>
      <c r="CW635" s="60">
        <v>1036000000</v>
      </c>
      <c r="CX635" s="60">
        <v>903300000</v>
      </c>
      <c r="CY635" s="60">
        <v>14.01</v>
      </c>
      <c r="CZ635" s="60">
        <f t="shared" si="18"/>
        <v>1</v>
      </c>
      <c r="DA635" s="60" t="str">
        <f t="shared" si="19"/>
        <v>N</v>
      </c>
    </row>
    <row r="636" spans="1:105">
      <c r="A636" s="13" t="s">
        <v>1231</v>
      </c>
      <c r="B636" s="13">
        <v>138403</v>
      </c>
      <c r="C636" s="13">
        <v>2023</v>
      </c>
      <c r="D636" s="13" t="s">
        <v>1</v>
      </c>
      <c r="E636" s="13" t="s">
        <v>13</v>
      </c>
      <c r="F636" s="84" t="s">
        <v>1804</v>
      </c>
      <c r="G636" s="60" t="s">
        <v>2096</v>
      </c>
      <c r="H636" s="60" t="s">
        <v>2582</v>
      </c>
      <c r="I636" s="60" t="s">
        <v>540</v>
      </c>
      <c r="J636" s="60" t="s">
        <v>2554</v>
      </c>
      <c r="K636" s="85">
        <v>108048</v>
      </c>
      <c r="L636" s="60">
        <v>50611600000</v>
      </c>
      <c r="M636" s="60">
        <v>50611600000</v>
      </c>
      <c r="N636" s="60">
        <v>943800000</v>
      </c>
      <c r="O636" s="60">
        <v>90300000</v>
      </c>
      <c r="P636" s="60">
        <v>-0.36</v>
      </c>
      <c r="Q636" s="60" t="s">
        <v>544</v>
      </c>
      <c r="R636" s="85" t="s">
        <v>544</v>
      </c>
      <c r="S636" s="85" t="s">
        <v>544</v>
      </c>
      <c r="T636" s="60">
        <v>13056900000</v>
      </c>
      <c r="U636" s="60">
        <v>627800000</v>
      </c>
      <c r="V636" s="60">
        <v>2470900000</v>
      </c>
      <c r="W636" s="60" t="s">
        <v>2099</v>
      </c>
      <c r="X636" s="60">
        <v>1551400000</v>
      </c>
      <c r="Y636" s="60">
        <v>31366700000</v>
      </c>
      <c r="Z636" s="60">
        <v>23.19</v>
      </c>
      <c r="AA636" s="60" t="s">
        <v>544</v>
      </c>
      <c r="AB636" s="60">
        <v>32537700000</v>
      </c>
      <c r="AC636" s="60">
        <v>50611600000</v>
      </c>
      <c r="AD636" s="60">
        <v>6.73</v>
      </c>
      <c r="AE636" s="60">
        <v>1799500000</v>
      </c>
      <c r="AF636" s="60">
        <v>29.02</v>
      </c>
      <c r="AG636" s="60" t="s">
        <v>2100</v>
      </c>
      <c r="AH636" s="60" t="s">
        <v>544</v>
      </c>
      <c r="AI636" s="60">
        <v>5080700000</v>
      </c>
      <c r="AJ636" s="60">
        <v>1978500000</v>
      </c>
      <c r="AK636" s="60">
        <v>3.32</v>
      </c>
      <c r="AL636" s="60">
        <v>38158200000</v>
      </c>
      <c r="AM636" s="60">
        <v>2286300000</v>
      </c>
      <c r="AN636" s="60">
        <v>770400000</v>
      </c>
      <c r="AO636" s="60">
        <v>911600000</v>
      </c>
      <c r="AP636" s="60">
        <v>4579600000</v>
      </c>
      <c r="AQ636" s="60">
        <v>50611600000</v>
      </c>
      <c r="AR636" s="60">
        <v>4.55</v>
      </c>
      <c r="AS636" s="60">
        <v>4777000000</v>
      </c>
      <c r="AT636" s="60">
        <v>13882600000</v>
      </c>
      <c r="AU636" s="85">
        <v>138403</v>
      </c>
      <c r="AV636" s="60">
        <v>2470900000</v>
      </c>
      <c r="AW636" s="60">
        <v>2395700000</v>
      </c>
      <c r="AX636" s="60" t="s">
        <v>544</v>
      </c>
      <c r="AY636" s="60">
        <v>3778000000</v>
      </c>
      <c r="AZ636" s="60">
        <v>10886100000</v>
      </c>
      <c r="BA636" s="60">
        <v>627900000</v>
      </c>
      <c r="BB636" s="60" t="s">
        <v>1808</v>
      </c>
      <c r="BC636" s="60" t="s">
        <v>544</v>
      </c>
      <c r="BD636" s="60">
        <v>687200000</v>
      </c>
      <c r="BE636" s="60" t="s">
        <v>544</v>
      </c>
      <c r="BF636" s="60">
        <v>7716800000</v>
      </c>
      <c r="BG636" s="60">
        <v>462100000</v>
      </c>
      <c r="BH636" s="60">
        <v>20759400000</v>
      </c>
      <c r="BI636" s="60">
        <v>1132600000</v>
      </c>
      <c r="BJ636" s="60" t="s">
        <v>544</v>
      </c>
      <c r="BK636" s="60">
        <v>1095800000</v>
      </c>
      <c r="BL636" s="85" t="s">
        <v>2583</v>
      </c>
      <c r="BM636" s="60" t="s">
        <v>2584</v>
      </c>
      <c r="BN636" s="60">
        <v>873500000</v>
      </c>
      <c r="BO636" s="60">
        <v>47900500000</v>
      </c>
      <c r="BP636" s="60">
        <v>20072200000</v>
      </c>
      <c r="BQ636" s="60">
        <v>8081200000</v>
      </c>
      <c r="BR636" s="60" t="s">
        <v>544</v>
      </c>
      <c r="BS636" s="60">
        <v>1179200000</v>
      </c>
      <c r="BT636" s="60">
        <v>4395800000</v>
      </c>
      <c r="BU636" s="60" t="s">
        <v>544</v>
      </c>
      <c r="BV636" s="60" t="s">
        <v>544</v>
      </c>
      <c r="BW636" s="60">
        <v>627800000</v>
      </c>
      <c r="BX636" s="60">
        <v>4338200000</v>
      </c>
      <c r="BY636" s="60" t="s">
        <v>544</v>
      </c>
      <c r="BZ636" s="60">
        <v>-25500000</v>
      </c>
      <c r="CA636" s="60">
        <v>9800000</v>
      </c>
      <c r="CB636" s="60" t="s">
        <v>2081</v>
      </c>
      <c r="CC636" s="60" t="s">
        <v>544</v>
      </c>
      <c r="CD636" s="60">
        <v>257000000</v>
      </c>
      <c r="CE636" s="60">
        <v>1238700000</v>
      </c>
      <c r="CF636" s="60">
        <v>4579600000</v>
      </c>
      <c r="CG636" s="60">
        <v>2321700000</v>
      </c>
      <c r="CH636" s="60" t="s">
        <v>544</v>
      </c>
      <c r="CI636" s="60" t="s">
        <v>2554</v>
      </c>
      <c r="CJ636" s="60">
        <v>15.61</v>
      </c>
      <c r="CK636" s="60">
        <v>2321800000</v>
      </c>
      <c r="CL636" s="60">
        <v>198</v>
      </c>
      <c r="CM636" s="85">
        <v>108048</v>
      </c>
      <c r="CN636" s="60">
        <v>-15400000</v>
      </c>
      <c r="CO636" s="60">
        <v>1132600000</v>
      </c>
      <c r="CP636" s="60">
        <v>2424900000</v>
      </c>
      <c r="CQ636" s="60">
        <v>31366700000</v>
      </c>
      <c r="CR636" s="60">
        <v>100000</v>
      </c>
      <c r="CS636" s="60">
        <v>-15400000</v>
      </c>
      <c r="CT636" s="60">
        <v>564900000</v>
      </c>
      <c r="CU636" s="60">
        <v>530900000</v>
      </c>
      <c r="CV636" s="60">
        <v>1238700000</v>
      </c>
      <c r="CW636" s="60">
        <v>1095800000</v>
      </c>
      <c r="CX636" s="60">
        <v>1551400000</v>
      </c>
      <c r="CY636" s="60">
        <v>13.33</v>
      </c>
      <c r="CZ636" s="60">
        <f t="shared" si="18"/>
        <v>1</v>
      </c>
      <c r="DA636" s="60" t="str">
        <f t="shared" si="19"/>
        <v>N</v>
      </c>
    </row>
    <row r="637" spans="1:105">
      <c r="A637" s="13" t="s">
        <v>1232</v>
      </c>
      <c r="B637" s="13">
        <v>104188</v>
      </c>
      <c r="C637" s="13">
        <v>2022</v>
      </c>
      <c r="D637" s="13" t="s">
        <v>12</v>
      </c>
      <c r="E637" s="13" t="s">
        <v>13</v>
      </c>
      <c r="F637" s="84" t="s">
        <v>1812</v>
      </c>
      <c r="G637" s="60" t="s">
        <v>1840</v>
      </c>
      <c r="H637" s="60" t="s">
        <v>1827</v>
      </c>
      <c r="I637" s="60" t="s">
        <v>540</v>
      </c>
      <c r="J637" s="60" t="s">
        <v>2554</v>
      </c>
      <c r="K637" s="85">
        <v>108048</v>
      </c>
      <c r="L637" s="60">
        <v>162436537000</v>
      </c>
      <c r="M637" s="60">
        <v>162436537000</v>
      </c>
      <c r="N637" s="60">
        <v>883555000</v>
      </c>
      <c r="O637" s="60">
        <v>128758000</v>
      </c>
      <c r="P637" s="60">
        <v>-0.16</v>
      </c>
      <c r="Q637" s="60" t="s">
        <v>544</v>
      </c>
      <c r="R637" s="85">
        <v>2083</v>
      </c>
      <c r="S637" s="85" t="s">
        <v>544</v>
      </c>
      <c r="T637" s="60">
        <v>23221254000</v>
      </c>
      <c r="U637" s="60" t="s">
        <v>544</v>
      </c>
      <c r="V637" s="60">
        <v>4540318000</v>
      </c>
      <c r="W637" s="60" t="s">
        <v>1841</v>
      </c>
      <c r="X637" s="60">
        <v>2362942000</v>
      </c>
      <c r="Y637" s="60">
        <v>136884172000</v>
      </c>
      <c r="Z637" s="60">
        <v>5.05</v>
      </c>
      <c r="AA637" s="60">
        <v>2565964000</v>
      </c>
      <c r="AB637" s="60">
        <v>101331275000</v>
      </c>
      <c r="AC637" s="60">
        <v>162436537000</v>
      </c>
      <c r="AD637" s="60">
        <v>10.93</v>
      </c>
      <c r="AE637" s="60">
        <v>349797000</v>
      </c>
      <c r="AF637" s="60">
        <v>38.1</v>
      </c>
      <c r="AG637" s="60" t="s">
        <v>1842</v>
      </c>
      <c r="AH637" s="60" t="s">
        <v>544</v>
      </c>
      <c r="AI637" s="60">
        <v>17992150000</v>
      </c>
      <c r="AJ637" s="60">
        <v>19680952000</v>
      </c>
      <c r="AK637" s="60">
        <v>1.49</v>
      </c>
      <c r="AL637" s="60">
        <v>139450138000</v>
      </c>
      <c r="AM637" s="60">
        <v>2780678000</v>
      </c>
      <c r="AN637" s="60">
        <v>1493487000</v>
      </c>
      <c r="AO637" s="60">
        <v>1004500000</v>
      </c>
      <c r="AP637" s="60">
        <v>14385717000</v>
      </c>
      <c r="AQ637" s="60">
        <v>162436537000</v>
      </c>
      <c r="AR637" s="60">
        <v>1.53</v>
      </c>
      <c r="AS637" s="60">
        <v>16967702000</v>
      </c>
      <c r="AT637" s="60">
        <v>32691555000</v>
      </c>
      <c r="AU637" s="85">
        <v>104188</v>
      </c>
      <c r="AV637" s="60" t="s">
        <v>544</v>
      </c>
      <c r="AW637" s="60" t="s">
        <v>544</v>
      </c>
      <c r="AX637" s="60">
        <v>1607000</v>
      </c>
      <c r="AY637" s="60">
        <v>20030749000</v>
      </c>
      <c r="AZ637" s="60">
        <v>54897947000</v>
      </c>
      <c r="BA637" s="60">
        <v>302820000</v>
      </c>
      <c r="BB637" s="60" t="s">
        <v>1808</v>
      </c>
      <c r="BC637" s="60">
        <v>164563510000</v>
      </c>
      <c r="BD637" s="60">
        <v>570526000</v>
      </c>
      <c r="BE637" s="60" t="s">
        <v>544</v>
      </c>
      <c r="BF637" s="60">
        <v>23084857000</v>
      </c>
      <c r="BG637" s="60">
        <v>56748000</v>
      </c>
      <c r="BH637" s="60">
        <v>57565442000</v>
      </c>
      <c r="BI637" s="60">
        <v>-1384007000</v>
      </c>
      <c r="BJ637" s="60">
        <v>4540318000</v>
      </c>
      <c r="BK637" s="60">
        <v>2682392000</v>
      </c>
      <c r="BL637" s="85" t="s">
        <v>544</v>
      </c>
      <c r="BM637" s="60" t="s">
        <v>544</v>
      </c>
      <c r="BN637" s="60">
        <v>1544626000</v>
      </c>
      <c r="BO637" s="60">
        <v>154498757000</v>
      </c>
      <c r="BP637" s="60">
        <v>56994916000</v>
      </c>
      <c r="BQ637" s="60">
        <v>17689844000</v>
      </c>
      <c r="BR637" s="60" t="s">
        <v>544</v>
      </c>
      <c r="BS637" s="60">
        <v>4642244000</v>
      </c>
      <c r="BT637" s="60" t="s">
        <v>544</v>
      </c>
      <c r="BU637" s="60">
        <v>2086447000</v>
      </c>
      <c r="BV637" s="60">
        <v>25358000</v>
      </c>
      <c r="BW637" s="60">
        <v>302820000</v>
      </c>
      <c r="BX637" s="60">
        <v>16492150000</v>
      </c>
      <c r="BY637" s="60" t="s">
        <v>544</v>
      </c>
      <c r="BZ637" s="60">
        <v>22530000</v>
      </c>
      <c r="CA637" s="60" t="s">
        <v>544</v>
      </c>
      <c r="CB637" s="60" t="s">
        <v>1994</v>
      </c>
      <c r="CC637" s="60">
        <v>1238100000</v>
      </c>
      <c r="CD637" s="60">
        <v>206542000</v>
      </c>
      <c r="CE637" s="60">
        <v>1088346000</v>
      </c>
      <c r="CF637" s="60">
        <v>14385717000</v>
      </c>
      <c r="CG637" s="60">
        <v>1769982000</v>
      </c>
      <c r="CH637" s="60">
        <v>5893000</v>
      </c>
      <c r="CI637" s="60" t="s">
        <v>2554</v>
      </c>
      <c r="CJ637" s="60">
        <v>17.760000000000002</v>
      </c>
      <c r="CK637" s="60">
        <v>3856429000</v>
      </c>
      <c r="CL637" s="60" t="s">
        <v>544</v>
      </c>
      <c r="CM637" s="85">
        <v>108048</v>
      </c>
      <c r="CN637" s="60">
        <v>21577000</v>
      </c>
      <c r="CO637" s="60">
        <v>-1384007000</v>
      </c>
      <c r="CP637" s="60">
        <v>3907568000</v>
      </c>
      <c r="CQ637" s="60">
        <v>136884172000</v>
      </c>
      <c r="CR637" s="60" t="s">
        <v>544</v>
      </c>
      <c r="CS637" s="60">
        <v>21577000</v>
      </c>
      <c r="CT637" s="60">
        <v>550798000</v>
      </c>
      <c r="CU637" s="60">
        <v>2131594000</v>
      </c>
      <c r="CV637" s="60">
        <v>1088346000</v>
      </c>
      <c r="CW637" s="60">
        <v>2682392000</v>
      </c>
      <c r="CX637" s="60">
        <v>2362942000</v>
      </c>
      <c r="CY637" s="60">
        <v>16.28</v>
      </c>
      <c r="CZ637" s="60">
        <f t="shared" si="18"/>
        <v>1</v>
      </c>
      <c r="DA637" s="60" t="str">
        <f t="shared" si="19"/>
        <v>N</v>
      </c>
    </row>
    <row r="638" spans="1:105">
      <c r="A638" s="13" t="s">
        <v>1232</v>
      </c>
      <c r="B638" s="13">
        <v>104188</v>
      </c>
      <c r="C638" s="13">
        <v>2023</v>
      </c>
      <c r="D638" s="13" t="s">
        <v>12</v>
      </c>
      <c r="E638" s="13" t="s">
        <v>13</v>
      </c>
      <c r="F638" s="84" t="s">
        <v>1804</v>
      </c>
      <c r="G638" s="60" t="s">
        <v>1840</v>
      </c>
      <c r="H638" s="60" t="s">
        <v>1827</v>
      </c>
      <c r="I638" s="60" t="s">
        <v>540</v>
      </c>
      <c r="J638" s="60" t="s">
        <v>2554</v>
      </c>
      <c r="K638" s="85">
        <v>108048</v>
      </c>
      <c r="L638" s="60">
        <v>165171605000</v>
      </c>
      <c r="M638" s="60">
        <v>165171605000</v>
      </c>
      <c r="N638" s="60">
        <v>991660000</v>
      </c>
      <c r="O638" s="60">
        <v>43489000</v>
      </c>
      <c r="P638" s="60">
        <v>-0.14000000000000001</v>
      </c>
      <c r="Q638" s="60" t="s">
        <v>544</v>
      </c>
      <c r="R638" s="85">
        <v>1908</v>
      </c>
      <c r="S638" s="85" t="s">
        <v>544</v>
      </c>
      <c r="T638" s="60">
        <v>23322783000</v>
      </c>
      <c r="U638" s="60" t="s">
        <v>544</v>
      </c>
      <c r="V638" s="60">
        <v>3104592000</v>
      </c>
      <c r="W638" s="60" t="s">
        <v>1841</v>
      </c>
      <c r="X638" s="60">
        <v>2284593000</v>
      </c>
      <c r="Y638" s="60">
        <v>135441104000</v>
      </c>
      <c r="Z638" s="60">
        <v>5.92</v>
      </c>
      <c r="AA638" s="60">
        <v>2325895000</v>
      </c>
      <c r="AB638" s="60">
        <v>95455040000</v>
      </c>
      <c r="AC638" s="60">
        <v>165171605000</v>
      </c>
      <c r="AD638" s="60">
        <v>10.15</v>
      </c>
      <c r="AE638" s="60">
        <v>293351000</v>
      </c>
      <c r="AF638" s="60">
        <v>36.619999999999997</v>
      </c>
      <c r="AG638" s="60" t="s">
        <v>1842</v>
      </c>
      <c r="AH638" s="60" t="s">
        <v>544</v>
      </c>
      <c r="AI638" s="60">
        <v>16907292000</v>
      </c>
      <c r="AJ638" s="60">
        <v>20619978000</v>
      </c>
      <c r="AK638" s="60">
        <v>1.45</v>
      </c>
      <c r="AL638" s="60">
        <v>141389089000</v>
      </c>
      <c r="AM638" s="60">
        <v>3271224000</v>
      </c>
      <c r="AN638" s="60">
        <v>4609628000</v>
      </c>
      <c r="AO638" s="60">
        <v>704166000</v>
      </c>
      <c r="AP638" s="60">
        <v>13970760000</v>
      </c>
      <c r="AQ638" s="60">
        <v>165171605000</v>
      </c>
      <c r="AR638" s="60">
        <v>1.76</v>
      </c>
      <c r="AS638" s="60">
        <v>15893062000</v>
      </c>
      <c r="AT638" s="60">
        <v>32042424000</v>
      </c>
      <c r="AU638" s="85">
        <v>104188</v>
      </c>
      <c r="AV638" s="60" t="s">
        <v>544</v>
      </c>
      <c r="AW638" s="60" t="s">
        <v>544</v>
      </c>
      <c r="AX638" s="60">
        <v>2495000</v>
      </c>
      <c r="AY638" s="60">
        <v>20913329000</v>
      </c>
      <c r="AZ638" s="60">
        <v>61842710000</v>
      </c>
      <c r="BA638" s="60">
        <v>223372000</v>
      </c>
      <c r="BB638" s="60" t="s">
        <v>1808</v>
      </c>
      <c r="BC638" s="60">
        <v>166526376000</v>
      </c>
      <c r="BD638" s="60">
        <v>570557000</v>
      </c>
      <c r="BE638" s="60" t="s">
        <v>544</v>
      </c>
      <c r="BF638" s="60">
        <v>13877574000</v>
      </c>
      <c r="BG638" s="60">
        <v>33746000</v>
      </c>
      <c r="BH638" s="60">
        <v>56283717000</v>
      </c>
      <c r="BI638" s="60">
        <v>1384539000</v>
      </c>
      <c r="BJ638" s="60">
        <v>3104592000</v>
      </c>
      <c r="BK638" s="60">
        <v>2732912000</v>
      </c>
      <c r="BL638" s="85" t="s">
        <v>544</v>
      </c>
      <c r="BM638" s="60" t="s">
        <v>544</v>
      </c>
      <c r="BN638" s="60">
        <v>1562380000</v>
      </c>
      <c r="BO638" s="60">
        <v>157889430000</v>
      </c>
      <c r="BP638" s="60">
        <v>55713160000</v>
      </c>
      <c r="BQ638" s="60">
        <v>24959683000</v>
      </c>
      <c r="BR638" s="60" t="s">
        <v>544</v>
      </c>
      <c r="BS638" s="60">
        <v>4081575000</v>
      </c>
      <c r="BT638" s="60" t="s">
        <v>544</v>
      </c>
      <c r="BU638" s="60">
        <v>3298595000</v>
      </c>
      <c r="BV638" s="60">
        <v>144195000</v>
      </c>
      <c r="BW638" s="60">
        <v>223372000</v>
      </c>
      <c r="BX638" s="60">
        <v>15407292000</v>
      </c>
      <c r="BY638" s="60" t="s">
        <v>544</v>
      </c>
      <c r="BZ638" s="60">
        <v>-246944000</v>
      </c>
      <c r="CA638" s="60" t="s">
        <v>544</v>
      </c>
      <c r="CB638" s="60" t="s">
        <v>1994</v>
      </c>
      <c r="CC638" s="60">
        <v>4173153000</v>
      </c>
      <c r="CD638" s="60">
        <v>566036000</v>
      </c>
      <c r="CE638" s="60">
        <v>1076457000</v>
      </c>
      <c r="CF638" s="60">
        <v>13970760000</v>
      </c>
      <c r="CG638" s="60">
        <v>3595626000</v>
      </c>
      <c r="CH638" s="60">
        <v>44184000</v>
      </c>
      <c r="CI638" s="60" t="s">
        <v>2554</v>
      </c>
      <c r="CJ638" s="60">
        <v>17.71</v>
      </c>
      <c r="CK638" s="60">
        <v>6894221000</v>
      </c>
      <c r="CL638" s="60" t="s">
        <v>544</v>
      </c>
      <c r="CM638" s="85">
        <v>108048</v>
      </c>
      <c r="CN638" s="60">
        <v>-46557000</v>
      </c>
      <c r="CO638" s="60">
        <v>1384539000</v>
      </c>
      <c r="CP638" s="60">
        <v>3846973000</v>
      </c>
      <c r="CQ638" s="60">
        <v>135441104000</v>
      </c>
      <c r="CR638" s="60" t="s">
        <v>544</v>
      </c>
      <c r="CS638" s="60">
        <v>-46557000</v>
      </c>
      <c r="CT638" s="60">
        <v>492565000</v>
      </c>
      <c r="CU638" s="60">
        <v>2240347000</v>
      </c>
      <c r="CV638" s="60">
        <v>1076457000</v>
      </c>
      <c r="CW638" s="60">
        <v>2732912000</v>
      </c>
      <c r="CX638" s="60">
        <v>2284593000</v>
      </c>
      <c r="CY638" s="60">
        <v>16.14</v>
      </c>
      <c r="CZ638" s="60">
        <f t="shared" si="18"/>
        <v>1</v>
      </c>
      <c r="DA638" s="60" t="str">
        <f t="shared" si="19"/>
        <v>N</v>
      </c>
    </row>
    <row r="639" spans="1:105">
      <c r="A639" s="13" t="s">
        <v>1233</v>
      </c>
      <c r="B639" s="13">
        <v>111606</v>
      </c>
      <c r="C639" s="13">
        <v>2022</v>
      </c>
      <c r="D639" s="13" t="s">
        <v>1</v>
      </c>
      <c r="E639" s="13" t="s">
        <v>13</v>
      </c>
      <c r="F639" s="84" t="s">
        <v>1812</v>
      </c>
      <c r="G639" s="60" t="s">
        <v>558</v>
      </c>
      <c r="H639" s="60" t="s">
        <v>1881</v>
      </c>
      <c r="I639" s="60" t="s">
        <v>560</v>
      </c>
      <c r="J639" s="60" t="s">
        <v>2554</v>
      </c>
      <c r="K639" s="85">
        <v>108048</v>
      </c>
      <c r="L639" s="60">
        <v>778864000000</v>
      </c>
      <c r="M639" s="60">
        <v>40118057306.108803</v>
      </c>
      <c r="N639" s="60">
        <v>656268832.73220003</v>
      </c>
      <c r="O639" s="60">
        <v>440809094.30360001</v>
      </c>
      <c r="P639" s="60">
        <v>-0.26038</v>
      </c>
      <c r="Q639" s="60">
        <v>1789866232.5258</v>
      </c>
      <c r="R639" s="85" t="s">
        <v>544</v>
      </c>
      <c r="S639" s="85" t="s">
        <v>544</v>
      </c>
      <c r="T639" s="60">
        <v>5728406380.5545998</v>
      </c>
      <c r="U639" s="60">
        <v>1320521471.2154</v>
      </c>
      <c r="V639" s="60" t="s">
        <v>544</v>
      </c>
      <c r="W639" s="60" t="s">
        <v>1806</v>
      </c>
      <c r="X639" s="60">
        <v>2058997748.9707999</v>
      </c>
      <c r="Y639" s="60">
        <v>25997074320.103001</v>
      </c>
      <c r="Z639" s="60">
        <v>14.213179999999999</v>
      </c>
      <c r="AA639" s="60">
        <v>321155024.88700002</v>
      </c>
      <c r="AB639" s="60">
        <v>27440906958.853199</v>
      </c>
      <c r="AC639" s="60">
        <v>40118057306.108803</v>
      </c>
      <c r="AD639" s="60">
        <v>7.58</v>
      </c>
      <c r="AE639" s="60">
        <v>4422873860.7813997</v>
      </c>
      <c r="AF639" s="60">
        <v>22.23893</v>
      </c>
      <c r="AG639" s="60" t="s">
        <v>1807</v>
      </c>
      <c r="AH639" s="60">
        <v>1596761.1502</v>
      </c>
      <c r="AI639" s="60">
        <v>3343257289.5493999</v>
      </c>
      <c r="AJ639" s="60">
        <v>6383851078.4996004</v>
      </c>
      <c r="AK639" s="60">
        <v>6.2948399999999998</v>
      </c>
      <c r="AL639" s="60">
        <v>30274282357.246799</v>
      </c>
      <c r="AM639" s="60">
        <v>1443214537.6598001</v>
      </c>
      <c r="AN639" s="60">
        <v>1199940250.1631999</v>
      </c>
      <c r="AO639" s="60">
        <v>3261822470.8892002</v>
      </c>
      <c r="AP639" s="60">
        <v>3698871450.2262001</v>
      </c>
      <c r="AQ639" s="60">
        <v>40118057306.108803</v>
      </c>
      <c r="AR639" s="60">
        <v>3.04704</v>
      </c>
      <c r="AS639" s="60">
        <v>3933955898.2750001</v>
      </c>
      <c r="AT639" s="60">
        <v>9410692118.1884003</v>
      </c>
      <c r="AU639" s="85">
        <v>111606</v>
      </c>
      <c r="AV639" s="60" t="s">
        <v>544</v>
      </c>
      <c r="AW639" s="60">
        <v>3264603925.796</v>
      </c>
      <c r="AX639" s="60">
        <v>12928614.474199999</v>
      </c>
      <c r="AY639" s="60">
        <v>10806724939.281</v>
      </c>
      <c r="AZ639" s="60">
        <v>6992474618.8467999</v>
      </c>
      <c r="BA639" s="60">
        <v>1320521471.2154</v>
      </c>
      <c r="BB639" s="60" t="s">
        <v>1808</v>
      </c>
      <c r="BC639" s="60">
        <v>44128297180.624001</v>
      </c>
      <c r="BD639" s="60">
        <v>804510077.57980001</v>
      </c>
      <c r="BE639" s="60" t="s">
        <v>544</v>
      </c>
      <c r="BF639" s="60">
        <v>3875133277.8386002</v>
      </c>
      <c r="BG639" s="60">
        <v>399911405.48879999</v>
      </c>
      <c r="BH639" s="60">
        <v>21537938528.684799</v>
      </c>
      <c r="BI639" s="60">
        <v>434937133.94480002</v>
      </c>
      <c r="BJ639" s="60" t="s">
        <v>544</v>
      </c>
      <c r="BK639" s="60">
        <v>1560653744.8357999</v>
      </c>
      <c r="BL639" s="85" t="s">
        <v>2586</v>
      </c>
      <c r="BM639" s="60" t="s">
        <v>2587</v>
      </c>
      <c r="BN639" s="60">
        <v>558763385.72160006</v>
      </c>
      <c r="BO639" s="60">
        <v>33576641957.9814</v>
      </c>
      <c r="BP639" s="60">
        <v>20733428451.105</v>
      </c>
      <c r="BQ639" s="60" t="s">
        <v>544</v>
      </c>
      <c r="BR639" s="60" t="s">
        <v>544</v>
      </c>
      <c r="BS639" s="60">
        <v>2012485641.9182</v>
      </c>
      <c r="BT639" s="60">
        <v>691449086.46080005</v>
      </c>
      <c r="BU639" s="60">
        <v>2473331513.2356</v>
      </c>
      <c r="BV639" s="60" t="s">
        <v>544</v>
      </c>
      <c r="BW639" s="60">
        <v>417527286.56519997</v>
      </c>
      <c r="BX639" s="60">
        <v>3162359703.7589998</v>
      </c>
      <c r="BY639" s="60" t="s">
        <v>544</v>
      </c>
      <c r="BZ639" s="60" t="s">
        <v>544</v>
      </c>
      <c r="CA639" s="60" t="s">
        <v>544</v>
      </c>
      <c r="CB639" s="60" t="s">
        <v>1898</v>
      </c>
      <c r="CC639" s="60">
        <v>801007504.7342</v>
      </c>
      <c r="CD639" s="60">
        <v>443229990.241</v>
      </c>
      <c r="CE639" s="60">
        <v>628866351.05780005</v>
      </c>
      <c r="CF639" s="60">
        <v>3698871450.2262001</v>
      </c>
      <c r="CG639" s="60">
        <v>785606485.89839995</v>
      </c>
      <c r="CH639" s="60">
        <v>515650834.66619998</v>
      </c>
      <c r="CI639" s="60" t="s">
        <v>2554</v>
      </c>
      <c r="CJ639" s="60">
        <v>12.18</v>
      </c>
      <c r="CK639" s="60">
        <v>3258937999.1339998</v>
      </c>
      <c r="CL639" s="60">
        <v>142.66999999999999</v>
      </c>
      <c r="CM639" s="85">
        <v>108048</v>
      </c>
      <c r="CN639" s="60" t="s">
        <v>544</v>
      </c>
      <c r="CO639" s="60">
        <v>434937133.94480002</v>
      </c>
      <c r="CP639" s="60">
        <v>2617761134.6924</v>
      </c>
      <c r="CQ639" s="60">
        <v>25997074320.103001</v>
      </c>
      <c r="CR639" s="60" t="s">
        <v>544</v>
      </c>
      <c r="CS639" s="60" t="s">
        <v>544</v>
      </c>
      <c r="CT639" s="60" t="s">
        <v>544</v>
      </c>
      <c r="CU639" s="60">
        <v>1560653744.8357999</v>
      </c>
      <c r="CV639" s="60">
        <v>628866351.05780005</v>
      </c>
      <c r="CW639" s="60">
        <v>1560653744.8357999</v>
      </c>
      <c r="CX639" s="60">
        <v>2058997748.9707999</v>
      </c>
      <c r="CY639" s="60">
        <v>11.52</v>
      </c>
      <c r="CZ639" s="60">
        <f t="shared" si="18"/>
        <v>19.414300001047206</v>
      </c>
      <c r="DA639" s="60" t="str">
        <f t="shared" si="19"/>
        <v>N</v>
      </c>
    </row>
    <row r="640" spans="1:105">
      <c r="A640" s="13" t="s">
        <v>1233</v>
      </c>
      <c r="B640" s="13">
        <v>111606</v>
      </c>
      <c r="C640" s="13">
        <v>2023</v>
      </c>
      <c r="D640" s="13" t="s">
        <v>1</v>
      </c>
      <c r="E640" s="13" t="s">
        <v>13</v>
      </c>
      <c r="F640" s="84" t="s">
        <v>1804</v>
      </c>
      <c r="G640" s="60" t="s">
        <v>558</v>
      </c>
      <c r="H640" s="60" t="s">
        <v>2585</v>
      </c>
      <c r="I640" s="60" t="s">
        <v>560</v>
      </c>
      <c r="J640" s="60" t="s">
        <v>2554</v>
      </c>
      <c r="K640" s="85">
        <v>108048</v>
      </c>
      <c r="L640" s="60">
        <v>791494000000</v>
      </c>
      <c r="M640" s="60">
        <v>46477272080.107002</v>
      </c>
      <c r="N640" s="60">
        <v>746284432.81449997</v>
      </c>
      <c r="O640" s="60">
        <v>758968155.96249998</v>
      </c>
      <c r="P640" s="60">
        <v>-0.28172000000000003</v>
      </c>
      <c r="Q640" s="60">
        <v>2270856211.0159998</v>
      </c>
      <c r="R640" s="85" t="s">
        <v>544</v>
      </c>
      <c r="S640" s="85" t="s">
        <v>544</v>
      </c>
      <c r="T640" s="60">
        <v>6438633683.9440002</v>
      </c>
      <c r="U640" s="60">
        <v>1410946758.3340001</v>
      </c>
      <c r="V640" s="60" t="s">
        <v>544</v>
      </c>
      <c r="W640" s="60" t="s">
        <v>1806</v>
      </c>
      <c r="X640" s="60">
        <v>2481312061.7680001</v>
      </c>
      <c r="Y640" s="60">
        <v>30261249477.27</v>
      </c>
      <c r="Z640" s="60">
        <v>10.579510000000001</v>
      </c>
      <c r="AA640" s="60">
        <v>301884355.11049998</v>
      </c>
      <c r="AB640" s="60">
        <v>28801270733.6185</v>
      </c>
      <c r="AC640" s="60">
        <v>46477272080.107002</v>
      </c>
      <c r="AD640" s="60">
        <v>7.95</v>
      </c>
      <c r="AE640" s="60">
        <v>6005096980.2325001</v>
      </c>
      <c r="AF640" s="60">
        <v>17.816050000000001</v>
      </c>
      <c r="AG640" s="60" t="s">
        <v>1807</v>
      </c>
      <c r="AH640" s="60">
        <v>1820349.1555000001</v>
      </c>
      <c r="AI640" s="60">
        <v>3932482664.3445001</v>
      </c>
      <c r="AJ640" s="60">
        <v>8580127663.0384998</v>
      </c>
      <c r="AK640" s="60">
        <v>6.4885400000000004</v>
      </c>
      <c r="AL640" s="60">
        <v>35100677067.637001</v>
      </c>
      <c r="AM640" s="60">
        <v>1436079320.868</v>
      </c>
      <c r="AN640" s="60">
        <v>2360523087.1595001</v>
      </c>
      <c r="AO640" s="60">
        <v>3923380918.5669999</v>
      </c>
      <c r="AP640" s="60">
        <v>4547878120.7845001</v>
      </c>
      <c r="AQ640" s="60">
        <v>46477272080.107002</v>
      </c>
      <c r="AR640" s="60">
        <v>2.7111200000000002</v>
      </c>
      <c r="AS640" s="60">
        <v>4753636296.2965002</v>
      </c>
      <c r="AT640" s="60">
        <v>11530620039.401501</v>
      </c>
      <c r="AU640" s="85">
        <v>111606</v>
      </c>
      <c r="AV640" s="60" t="s">
        <v>544</v>
      </c>
      <c r="AW640" s="60">
        <v>4126085605.1729999</v>
      </c>
      <c r="AX640" s="60">
        <v>20611050.115499999</v>
      </c>
      <c r="AY640" s="60">
        <v>14585224643.271</v>
      </c>
      <c r="AZ640" s="60">
        <v>7650927500.5664997</v>
      </c>
      <c r="BA640" s="60">
        <v>1410946758.3340001</v>
      </c>
      <c r="BB640" s="60" t="s">
        <v>1808</v>
      </c>
      <c r="BC640" s="60">
        <v>49476561558.025497</v>
      </c>
      <c r="BD640" s="60">
        <v>1042766461.399</v>
      </c>
      <c r="BE640" s="60" t="s">
        <v>544</v>
      </c>
      <c r="BF640" s="60">
        <v>2710323729.7179999</v>
      </c>
      <c r="BG640" s="60">
        <v>532657651.2755</v>
      </c>
      <c r="BH640" s="60">
        <v>27526791441.0065</v>
      </c>
      <c r="BI640" s="60">
        <v>532305325.63249999</v>
      </c>
      <c r="BJ640" s="60" t="s">
        <v>544</v>
      </c>
      <c r="BK640" s="60">
        <v>1787817754.4630001</v>
      </c>
      <c r="BL640" s="85" t="s">
        <v>2586</v>
      </c>
      <c r="BM640" s="60" t="s">
        <v>2587</v>
      </c>
      <c r="BN640" s="60">
        <v>665014651.16250002</v>
      </c>
      <c r="BO640" s="60">
        <v>38610603844.143501</v>
      </c>
      <c r="BP640" s="60">
        <v>26484024979.607498</v>
      </c>
      <c r="BQ640" s="60" t="s">
        <v>544</v>
      </c>
      <c r="BR640" s="60" t="s">
        <v>544</v>
      </c>
      <c r="BS640" s="60">
        <v>2336330059.6735001</v>
      </c>
      <c r="BT640" s="60">
        <v>411457630.08350003</v>
      </c>
      <c r="BU640" s="60">
        <v>3584737254.7034998</v>
      </c>
      <c r="BV640" s="60" t="s">
        <v>544</v>
      </c>
      <c r="BW640" s="60">
        <v>504589041.71649998</v>
      </c>
      <c r="BX640" s="60">
        <v>3753148912.0574999</v>
      </c>
      <c r="BY640" s="60" t="s">
        <v>544</v>
      </c>
      <c r="BZ640" s="60" t="s">
        <v>544</v>
      </c>
      <c r="CA640" s="60" t="s">
        <v>544</v>
      </c>
      <c r="CB640" s="60" t="s">
        <v>1898</v>
      </c>
      <c r="CC640" s="60">
        <v>1529504337.2035</v>
      </c>
      <c r="CD640" s="60">
        <v>591496033.65649998</v>
      </c>
      <c r="CE640" s="60">
        <v>614162316.68949997</v>
      </c>
      <c r="CF640" s="60">
        <v>4547878120.7845001</v>
      </c>
      <c r="CG640" s="60">
        <v>1257097894.224</v>
      </c>
      <c r="CH640" s="60">
        <v>633364064.23300004</v>
      </c>
      <c r="CI640" s="60" t="s">
        <v>2554</v>
      </c>
      <c r="CJ640" s="60">
        <v>11.99</v>
      </c>
      <c r="CK640" s="60">
        <v>4841835148.9274998</v>
      </c>
      <c r="CL640" s="60">
        <v>160.16</v>
      </c>
      <c r="CM640" s="85">
        <v>108048</v>
      </c>
      <c r="CN640" s="60" t="s">
        <v>544</v>
      </c>
      <c r="CO640" s="60">
        <v>532305325.63249999</v>
      </c>
      <c r="CP640" s="60">
        <v>3146326712.9305</v>
      </c>
      <c r="CQ640" s="60">
        <v>30261249477.27</v>
      </c>
      <c r="CR640" s="60" t="s">
        <v>544</v>
      </c>
      <c r="CS640" s="60" t="s">
        <v>544</v>
      </c>
      <c r="CT640" s="60" t="s">
        <v>544</v>
      </c>
      <c r="CU640" s="60">
        <v>1787817754.4630001</v>
      </c>
      <c r="CV640" s="60">
        <v>614162316.68949997</v>
      </c>
      <c r="CW640" s="60">
        <v>1787817754.4630001</v>
      </c>
      <c r="CX640" s="60">
        <v>2481312061.7680001</v>
      </c>
      <c r="CY640" s="60">
        <v>11.44</v>
      </c>
      <c r="CZ640" s="60">
        <f t="shared" si="18"/>
        <v>17.029699992628693</v>
      </c>
      <c r="DA640" s="60" t="str">
        <f t="shared" si="19"/>
        <v>N</v>
      </c>
    </row>
    <row r="641" spans="1:105">
      <c r="A641" s="13" t="s">
        <v>1234</v>
      </c>
      <c r="B641" s="13">
        <v>110612</v>
      </c>
      <c r="C641" s="13">
        <v>2022</v>
      </c>
      <c r="D641" s="13" t="s">
        <v>11</v>
      </c>
      <c r="E641" s="13" t="s">
        <v>13</v>
      </c>
      <c r="F641" s="84" t="s">
        <v>1812</v>
      </c>
      <c r="G641" s="60" t="s">
        <v>1840</v>
      </c>
      <c r="H641" s="60" t="s">
        <v>1919</v>
      </c>
      <c r="I641" s="60" t="s">
        <v>540</v>
      </c>
      <c r="J641" s="60" t="s">
        <v>2554</v>
      </c>
      <c r="K641" s="85">
        <v>108048</v>
      </c>
      <c r="L641" s="60">
        <v>164655000000</v>
      </c>
      <c r="M641" s="60">
        <v>164655000000</v>
      </c>
      <c r="N641" s="60">
        <v>855000000</v>
      </c>
      <c r="O641" s="60">
        <v>143000000</v>
      </c>
      <c r="P641" s="60">
        <v>-0.04</v>
      </c>
      <c r="Q641" s="60" t="s">
        <v>544</v>
      </c>
      <c r="R641" s="85">
        <v>2567</v>
      </c>
      <c r="S641" s="85" t="s">
        <v>544</v>
      </c>
      <c r="T641" s="60">
        <v>33854000000</v>
      </c>
      <c r="U641" s="60" t="s">
        <v>544</v>
      </c>
      <c r="V641" s="60">
        <v>7963000000</v>
      </c>
      <c r="W641" s="60" t="s">
        <v>1841</v>
      </c>
      <c r="X641" s="60">
        <v>2069000000</v>
      </c>
      <c r="Y641" s="60">
        <v>123223000000</v>
      </c>
      <c r="Z641" s="60">
        <v>3.57</v>
      </c>
      <c r="AA641" s="60">
        <v>5945000000</v>
      </c>
      <c r="AB641" s="60">
        <v>103101000000</v>
      </c>
      <c r="AC641" s="60">
        <v>164655000000</v>
      </c>
      <c r="AD641" s="60">
        <v>8.5</v>
      </c>
      <c r="AE641" s="60">
        <v>725000000</v>
      </c>
      <c r="AF641" s="60">
        <v>37.79</v>
      </c>
      <c r="AG641" s="60" t="s">
        <v>1842</v>
      </c>
      <c r="AH641" s="60" t="s">
        <v>544</v>
      </c>
      <c r="AI641" s="60">
        <v>14215000000</v>
      </c>
      <c r="AJ641" s="60">
        <v>16838000000</v>
      </c>
      <c r="AK641" s="60">
        <v>1.28</v>
      </c>
      <c r="AL641" s="60">
        <v>129168000000</v>
      </c>
      <c r="AM641" s="60">
        <v>2863000000</v>
      </c>
      <c r="AN641" s="60">
        <v>1836000000</v>
      </c>
      <c r="AO641" s="60">
        <v>1004000000</v>
      </c>
      <c r="AP641" s="60">
        <v>11848000000</v>
      </c>
      <c r="AQ641" s="60">
        <v>164655000000</v>
      </c>
      <c r="AR641" s="60">
        <v>1.43</v>
      </c>
      <c r="AS641" s="60">
        <v>14423000000</v>
      </c>
      <c r="AT641" s="60">
        <v>33854000000</v>
      </c>
      <c r="AU641" s="85">
        <v>110612</v>
      </c>
      <c r="AV641" s="60">
        <v>7963000000</v>
      </c>
      <c r="AW641" s="60" t="s">
        <v>544</v>
      </c>
      <c r="AX641" s="60">
        <v>2000000</v>
      </c>
      <c r="AY641" s="60">
        <v>17563000000</v>
      </c>
      <c r="AZ641" s="60">
        <v>55638000000</v>
      </c>
      <c r="BA641" s="60">
        <v>354000000</v>
      </c>
      <c r="BB641" s="60" t="s">
        <v>1808</v>
      </c>
      <c r="BC641" s="60" t="s">
        <v>544</v>
      </c>
      <c r="BD641" s="60">
        <v>584000000</v>
      </c>
      <c r="BE641" s="60" t="s">
        <v>544</v>
      </c>
      <c r="BF641" s="60">
        <v>23085000000</v>
      </c>
      <c r="BG641" s="60">
        <v>1143000000</v>
      </c>
      <c r="BH641" s="60">
        <v>59734000000</v>
      </c>
      <c r="BI641" s="60">
        <v>-1848000000</v>
      </c>
      <c r="BJ641" s="60" t="s">
        <v>544</v>
      </c>
      <c r="BK641" s="60">
        <v>2785000000</v>
      </c>
      <c r="BL641" s="85" t="s">
        <v>544</v>
      </c>
      <c r="BM641" s="60" t="s">
        <v>544</v>
      </c>
      <c r="BN641" s="60">
        <v>1482000000</v>
      </c>
      <c r="BO641" s="60">
        <v>157231000000</v>
      </c>
      <c r="BP641" s="60">
        <v>59150000000</v>
      </c>
      <c r="BQ641" s="60">
        <v>17744000000</v>
      </c>
      <c r="BR641" s="60" t="s">
        <v>544</v>
      </c>
      <c r="BS641" s="60">
        <v>4257000000</v>
      </c>
      <c r="BT641" s="60" t="s">
        <v>544</v>
      </c>
      <c r="BU641" s="60">
        <v>2130000000</v>
      </c>
      <c r="BV641" s="60" t="s">
        <v>544</v>
      </c>
      <c r="BW641" s="60">
        <v>354000000</v>
      </c>
      <c r="BX641" s="60">
        <v>13950000000</v>
      </c>
      <c r="BY641" s="60" t="s">
        <v>544</v>
      </c>
      <c r="BZ641" s="60">
        <v>26000000</v>
      </c>
      <c r="CA641" s="60" t="s">
        <v>544</v>
      </c>
      <c r="CB641" s="60" t="s">
        <v>2081</v>
      </c>
      <c r="CC641" s="60">
        <v>1136000000</v>
      </c>
      <c r="CD641" s="60">
        <v>68000000</v>
      </c>
      <c r="CE641" s="60">
        <v>725000000</v>
      </c>
      <c r="CF641" s="60">
        <v>11848000000</v>
      </c>
      <c r="CG641" s="60">
        <v>1610000000</v>
      </c>
      <c r="CH641" s="60">
        <v>6000000</v>
      </c>
      <c r="CI641" s="60" t="s">
        <v>2554</v>
      </c>
      <c r="CJ641" s="60">
        <v>13.8</v>
      </c>
      <c r="CK641" s="60">
        <v>3905000000</v>
      </c>
      <c r="CL641" s="60" t="s">
        <v>544</v>
      </c>
      <c r="CM641" s="85">
        <v>108048</v>
      </c>
      <c r="CN641" s="60" t="s">
        <v>544</v>
      </c>
      <c r="CO641" s="60">
        <v>-1848000000</v>
      </c>
      <c r="CP641" s="60">
        <v>3551000000</v>
      </c>
      <c r="CQ641" s="60">
        <v>123223000000</v>
      </c>
      <c r="CR641" s="60">
        <v>165000000</v>
      </c>
      <c r="CS641" s="60" t="s">
        <v>544</v>
      </c>
      <c r="CT641" s="60">
        <v>591000000</v>
      </c>
      <c r="CU641" s="60">
        <v>2194000000</v>
      </c>
      <c r="CV641" s="60">
        <v>725000000</v>
      </c>
      <c r="CW641" s="60">
        <v>2785000000</v>
      </c>
      <c r="CX641" s="60">
        <v>2069000000</v>
      </c>
      <c r="CY641" s="60">
        <v>13.5</v>
      </c>
      <c r="CZ641" s="60">
        <f t="shared" si="18"/>
        <v>1</v>
      </c>
      <c r="DA641" s="60" t="str">
        <f t="shared" si="19"/>
        <v>N</v>
      </c>
    </row>
    <row r="642" spans="1:105">
      <c r="A642" s="13" t="s">
        <v>1234</v>
      </c>
      <c r="B642" s="13">
        <v>110612</v>
      </c>
      <c r="C642" s="13">
        <v>2023</v>
      </c>
      <c r="D642" s="13" t="s">
        <v>11</v>
      </c>
      <c r="E642" s="13" t="s">
        <v>13</v>
      </c>
      <c r="F642" s="84" t="s">
        <v>1804</v>
      </c>
      <c r="G642" s="60" t="s">
        <v>1840</v>
      </c>
      <c r="H642" s="60" t="s">
        <v>1919</v>
      </c>
      <c r="I642" s="60" t="s">
        <v>540</v>
      </c>
      <c r="J642" s="60" t="s">
        <v>2554</v>
      </c>
      <c r="K642" s="85">
        <v>108048</v>
      </c>
      <c r="L642" s="60">
        <v>168238000000</v>
      </c>
      <c r="M642" s="60">
        <v>168238000000</v>
      </c>
      <c r="N642" s="60">
        <v>1236000000</v>
      </c>
      <c r="O642" s="60">
        <v>51000000</v>
      </c>
      <c r="P642" s="60">
        <v>-0.05</v>
      </c>
      <c r="Q642" s="60" t="s">
        <v>544</v>
      </c>
      <c r="R642" s="85">
        <v>2005</v>
      </c>
      <c r="S642" s="85" t="s">
        <v>544</v>
      </c>
      <c r="T642" s="60">
        <v>32870000000</v>
      </c>
      <c r="U642" s="60" t="s">
        <v>544</v>
      </c>
      <c r="V642" s="60">
        <v>7087000000</v>
      </c>
      <c r="W642" s="60" t="s">
        <v>1841</v>
      </c>
      <c r="X642" s="60">
        <v>1705000000</v>
      </c>
      <c r="Y642" s="60">
        <v>121283000000</v>
      </c>
      <c r="Z642" s="60">
        <v>3.26</v>
      </c>
      <c r="AA642" s="60">
        <v>9647000000</v>
      </c>
      <c r="AB642" s="60">
        <v>98450000000</v>
      </c>
      <c r="AC642" s="60">
        <v>168238000000</v>
      </c>
      <c r="AD642" s="60">
        <v>7.7</v>
      </c>
      <c r="AE642" s="60">
        <v>689000000</v>
      </c>
      <c r="AF642" s="60">
        <v>36.08</v>
      </c>
      <c r="AG642" s="60" t="s">
        <v>1842</v>
      </c>
      <c r="AH642" s="60" t="s">
        <v>544</v>
      </c>
      <c r="AI642" s="60">
        <v>13087000000</v>
      </c>
      <c r="AJ642" s="60">
        <v>18341000000</v>
      </c>
      <c r="AK642" s="60">
        <v>1.1000000000000001</v>
      </c>
      <c r="AL642" s="60">
        <v>131197000000</v>
      </c>
      <c r="AM642" s="60">
        <v>3145000000</v>
      </c>
      <c r="AN642" s="60">
        <v>5344000000</v>
      </c>
      <c r="AO642" s="60">
        <v>704000000</v>
      </c>
      <c r="AP642" s="60">
        <v>11374000000</v>
      </c>
      <c r="AQ642" s="60">
        <v>168238000000</v>
      </c>
      <c r="AR642" s="60">
        <v>2.08</v>
      </c>
      <c r="AS642" s="60">
        <v>13300000000</v>
      </c>
      <c r="AT642" s="60">
        <v>32870000000</v>
      </c>
      <c r="AU642" s="85">
        <v>110612</v>
      </c>
      <c r="AV642" s="60">
        <v>7087000000</v>
      </c>
      <c r="AW642" s="60">
        <v>267000000</v>
      </c>
      <c r="AX642" s="60">
        <v>2000000</v>
      </c>
      <c r="AY642" s="60">
        <v>19030000000</v>
      </c>
      <c r="AZ642" s="60">
        <v>62414000000</v>
      </c>
      <c r="BA642" s="60">
        <v>339000000</v>
      </c>
      <c r="BB642" s="60" t="s">
        <v>1808</v>
      </c>
      <c r="BC642" s="60" t="s">
        <v>544</v>
      </c>
      <c r="BD642" s="60">
        <v>591000000</v>
      </c>
      <c r="BE642" s="60" t="s">
        <v>544</v>
      </c>
      <c r="BF642" s="60">
        <v>13878000000</v>
      </c>
      <c r="BG642" s="60">
        <v>1136000000</v>
      </c>
      <c r="BH642" s="60">
        <v>59326000000</v>
      </c>
      <c r="BI642" s="60">
        <v>1042000000</v>
      </c>
      <c r="BJ642" s="60" t="s">
        <v>544</v>
      </c>
      <c r="BK642" s="60">
        <v>2824000000</v>
      </c>
      <c r="BL642" s="85" t="s">
        <v>544</v>
      </c>
      <c r="BM642" s="60" t="s">
        <v>544</v>
      </c>
      <c r="BN642" s="60">
        <v>1652000000</v>
      </c>
      <c r="BO642" s="60">
        <v>161318000000</v>
      </c>
      <c r="BP642" s="60">
        <v>58735000000</v>
      </c>
      <c r="BQ642" s="60">
        <v>25015000000</v>
      </c>
      <c r="BR642" s="60" t="s">
        <v>544</v>
      </c>
      <c r="BS642" s="60">
        <v>4214000000</v>
      </c>
      <c r="BT642" s="60" t="s">
        <v>544</v>
      </c>
      <c r="BU642" s="60">
        <v>3458000000</v>
      </c>
      <c r="BV642" s="60" t="s">
        <v>544</v>
      </c>
      <c r="BW642" s="60">
        <v>339000000</v>
      </c>
      <c r="BX642" s="60">
        <v>12822000000</v>
      </c>
      <c r="BY642" s="60" t="s">
        <v>544</v>
      </c>
      <c r="BZ642" s="60">
        <v>-243000000</v>
      </c>
      <c r="CA642" s="60" t="s">
        <v>544</v>
      </c>
      <c r="CB642" s="60" t="s">
        <v>2081</v>
      </c>
      <c r="CC642" s="60">
        <v>3650000000</v>
      </c>
      <c r="CD642" s="60">
        <v>71000000</v>
      </c>
      <c r="CE642" s="60">
        <v>488000000</v>
      </c>
      <c r="CF642" s="60">
        <v>11374000000</v>
      </c>
      <c r="CG642" s="60">
        <v>3432000000</v>
      </c>
      <c r="CH642" s="60">
        <v>44000000</v>
      </c>
      <c r="CI642" s="60" t="s">
        <v>2554</v>
      </c>
      <c r="CJ642" s="60">
        <v>13.3</v>
      </c>
      <c r="CK642" s="60">
        <v>7049000000</v>
      </c>
      <c r="CL642" s="60" t="s">
        <v>544</v>
      </c>
      <c r="CM642" s="85">
        <v>108048</v>
      </c>
      <c r="CN642" s="60" t="s">
        <v>544</v>
      </c>
      <c r="CO642" s="60">
        <v>1042000000</v>
      </c>
      <c r="CP642" s="60">
        <v>3357000000</v>
      </c>
      <c r="CQ642" s="60">
        <v>121283000000</v>
      </c>
      <c r="CR642" s="60">
        <v>159000000</v>
      </c>
      <c r="CS642" s="60" t="s">
        <v>544</v>
      </c>
      <c r="CT642" s="60">
        <v>530000000</v>
      </c>
      <c r="CU642" s="60">
        <v>2294000000</v>
      </c>
      <c r="CV642" s="60">
        <v>488000000</v>
      </c>
      <c r="CW642" s="60">
        <v>2824000000</v>
      </c>
      <c r="CX642" s="60">
        <v>1705000000</v>
      </c>
      <c r="CY642" s="60">
        <v>13</v>
      </c>
      <c r="CZ642" s="60">
        <f t="shared" si="18"/>
        <v>1</v>
      </c>
      <c r="DA642" s="60" t="str">
        <f t="shared" si="19"/>
        <v>N</v>
      </c>
    </row>
    <row r="643" spans="1:105">
      <c r="A643" s="13" t="s">
        <v>1245</v>
      </c>
      <c r="B643" s="13">
        <v>112031</v>
      </c>
      <c r="C643" s="13">
        <v>2022</v>
      </c>
      <c r="D643" s="13" t="s">
        <v>10</v>
      </c>
      <c r="E643" s="13" t="s">
        <v>13</v>
      </c>
      <c r="F643" s="84" t="s">
        <v>1812</v>
      </c>
      <c r="G643" s="60" t="s">
        <v>556</v>
      </c>
      <c r="H643" s="60" t="s">
        <v>2261</v>
      </c>
      <c r="I643" s="60" t="s">
        <v>2017</v>
      </c>
      <c r="J643" s="60" t="s">
        <v>1245</v>
      </c>
      <c r="K643" s="85">
        <v>112031</v>
      </c>
      <c r="L643" s="60">
        <v>3900167000000</v>
      </c>
      <c r="M643" s="60">
        <v>558283280782.75989</v>
      </c>
      <c r="N643" s="60">
        <v>5864586314.809</v>
      </c>
      <c r="O643" s="60">
        <v>3863727454.4624</v>
      </c>
      <c r="P643" s="60">
        <v>-0.34</v>
      </c>
      <c r="Q643" s="60">
        <v>30464786712.761902</v>
      </c>
      <c r="R643" s="85">
        <v>40556</v>
      </c>
      <c r="S643" s="85" t="s">
        <v>544</v>
      </c>
      <c r="T643" s="60">
        <v>135846693371.0425</v>
      </c>
      <c r="U643" s="60" t="s">
        <v>544</v>
      </c>
      <c r="V643" s="60" t="s">
        <v>544</v>
      </c>
      <c r="W643" s="60" t="s">
        <v>2018</v>
      </c>
      <c r="X643" s="60">
        <v>10634554822.702101</v>
      </c>
      <c r="Y643" s="60">
        <v>299838104746.26929</v>
      </c>
      <c r="Z643" s="60">
        <v>10.26</v>
      </c>
      <c r="AA643" s="60" t="s">
        <v>544</v>
      </c>
      <c r="AB643" s="60">
        <v>406784998521.46002</v>
      </c>
      <c r="AC643" s="60">
        <v>558283280782.75989</v>
      </c>
      <c r="AD643" s="60">
        <v>6.97</v>
      </c>
      <c r="AE643" s="60">
        <v>55665044368.017197</v>
      </c>
      <c r="AF643" s="60">
        <v>13.26</v>
      </c>
      <c r="AG643" s="60" t="s">
        <v>2019</v>
      </c>
      <c r="AH643" s="60" t="s">
        <v>544</v>
      </c>
      <c r="AI643" s="60">
        <v>46195820206.5028</v>
      </c>
      <c r="AJ643" s="60">
        <v>45537503573.3125</v>
      </c>
      <c r="AK643" s="60">
        <v>2.08</v>
      </c>
      <c r="AL643" s="60">
        <v>476359289953.42621</v>
      </c>
      <c r="AM643" s="60">
        <v>4821929572.8741999</v>
      </c>
      <c r="AN643" s="60">
        <v>11025193242.353399</v>
      </c>
      <c r="AO643" s="60">
        <v>25104924131.0751</v>
      </c>
      <c r="AP643" s="60">
        <v>37696965354.924698</v>
      </c>
      <c r="AQ643" s="60">
        <v>558283280782.75989</v>
      </c>
      <c r="AR643" s="60">
        <v>1.8</v>
      </c>
      <c r="AS643" s="60">
        <v>37513169191.189903</v>
      </c>
      <c r="AT643" s="60">
        <v>208143429692.47299</v>
      </c>
      <c r="AU643" s="85">
        <v>112031</v>
      </c>
      <c r="AV643" s="60" t="s">
        <v>544</v>
      </c>
      <c r="AW643" s="60">
        <v>10539793872.2407</v>
      </c>
      <c r="AX643" s="60">
        <v>154738047.50569999</v>
      </c>
      <c r="AY643" s="60">
        <v>101202547941.3297</v>
      </c>
      <c r="AZ643" s="60">
        <v>185360864564.85071</v>
      </c>
      <c r="BA643" s="60">
        <v>17214571999.151699</v>
      </c>
      <c r="BB643" s="60" t="s">
        <v>1808</v>
      </c>
      <c r="BC643" s="60">
        <v>662516747704.55737</v>
      </c>
      <c r="BD643" s="60">
        <v>9112653878.1317005</v>
      </c>
      <c r="BE643" s="60" t="s">
        <v>544</v>
      </c>
      <c r="BF643" s="60">
        <v>8365588318.5274</v>
      </c>
      <c r="BG643" s="60">
        <v>1484254222.5592999</v>
      </c>
      <c r="BH643" s="60">
        <v>326560549632.95441</v>
      </c>
      <c r="BI643" s="60">
        <v>3249642141.0493999</v>
      </c>
      <c r="BJ643" s="60" t="s">
        <v>544</v>
      </c>
      <c r="BK643" s="60">
        <v>4049670769.6427002</v>
      </c>
      <c r="BL643" s="85" t="s">
        <v>2588</v>
      </c>
      <c r="BM643" s="60" t="s">
        <v>2589</v>
      </c>
      <c r="BN643" s="60">
        <v>2793873460.8846002</v>
      </c>
      <c r="BO643" s="60">
        <v>523057543598.17603</v>
      </c>
      <c r="BP643" s="60">
        <v>317447895754.82269</v>
      </c>
      <c r="BQ643" s="60">
        <v>10808903520.0767</v>
      </c>
      <c r="BR643" s="60">
        <v>15633982248.404301</v>
      </c>
      <c r="BS643" s="60">
        <v>3104637846.7632999</v>
      </c>
      <c r="BT643" s="60">
        <v>165981391334.9162</v>
      </c>
      <c r="BU643" s="60">
        <v>15444317204.0518</v>
      </c>
      <c r="BV643" s="60" t="s">
        <v>544</v>
      </c>
      <c r="BW643" s="60" t="s">
        <v>544</v>
      </c>
      <c r="BX643" s="60">
        <v>37575007152.820297</v>
      </c>
      <c r="BY643" s="60">
        <v>12596621.8136</v>
      </c>
      <c r="BZ643" s="60">
        <v>248783280.8186</v>
      </c>
      <c r="CA643" s="60">
        <v>-1574577.7267</v>
      </c>
      <c r="CB643" s="60" t="s">
        <v>1917</v>
      </c>
      <c r="CC643" s="60">
        <v>5903378184.2577</v>
      </c>
      <c r="CD643" s="60">
        <v>4770254794.7524996</v>
      </c>
      <c r="CE643" s="60">
        <v>4957915831.0892</v>
      </c>
      <c r="CF643" s="60">
        <v>37696965354.924698</v>
      </c>
      <c r="CG643" s="60">
        <v>6215430861.0037003</v>
      </c>
      <c r="CH643" s="60">
        <v>3095190380.4031</v>
      </c>
      <c r="CI643" s="60" t="s">
        <v>1245</v>
      </c>
      <c r="CJ643" s="60">
        <v>11.36</v>
      </c>
      <c r="CK643" s="60">
        <v>21659748065.0555</v>
      </c>
      <c r="CL643" s="60">
        <v>150.11000000000001</v>
      </c>
      <c r="CM643" s="85">
        <v>112031</v>
      </c>
      <c r="CN643" s="60">
        <v>309332951.58170003</v>
      </c>
      <c r="CO643" s="60">
        <v>3249642141.0493999</v>
      </c>
      <c r="CP643" s="60">
        <v>13428428283.5867</v>
      </c>
      <c r="CQ643" s="60">
        <v>299838104746.26929</v>
      </c>
      <c r="CR643" s="60" t="s">
        <v>544</v>
      </c>
      <c r="CS643" s="60">
        <v>309332951.58170003</v>
      </c>
      <c r="CT643" s="60">
        <v>2242914399.9692998</v>
      </c>
      <c r="CU643" s="60">
        <v>1806756369.6733999</v>
      </c>
      <c r="CV643" s="60">
        <v>4957915831.0892</v>
      </c>
      <c r="CW643" s="60">
        <v>4049670769.6427002</v>
      </c>
      <c r="CX643" s="60">
        <v>10634554822.702101</v>
      </c>
      <c r="CY643" s="60">
        <v>9.24</v>
      </c>
      <c r="CZ643" s="60">
        <f t="shared" ref="CZ643:CZ706" si="20">IFERROR(L643/M643,"")</f>
        <v>6.9860000008089793</v>
      </c>
      <c r="DA643" s="60" t="str">
        <f t="shared" ref="DA643:DA706" si="21">IF(D643=0,"",IF(K643=B643,"Y",IF(ISERROR(MATCH(K643,B:B,0)),"N","N: parent data from row "&amp; MATCH(K643,B:B,0))))</f>
        <v>Y</v>
      </c>
    </row>
    <row r="644" spans="1:105">
      <c r="A644" s="13" t="s">
        <v>1245</v>
      </c>
      <c r="B644" s="13">
        <v>112031</v>
      </c>
      <c r="C644" s="13">
        <v>2023</v>
      </c>
      <c r="D644" s="13" t="s">
        <v>10</v>
      </c>
      <c r="E644" s="13" t="s">
        <v>13</v>
      </c>
      <c r="F644" s="84" t="s">
        <v>1804</v>
      </c>
      <c r="G644" s="60" t="s">
        <v>556</v>
      </c>
      <c r="H644" s="60" t="s">
        <v>2261</v>
      </c>
      <c r="I644" s="60" t="s">
        <v>2017</v>
      </c>
      <c r="J644" s="60" t="s">
        <v>1245</v>
      </c>
      <c r="K644" s="85">
        <v>112031</v>
      </c>
      <c r="L644" s="60">
        <v>4254766000000</v>
      </c>
      <c r="M644" s="60">
        <v>595605296989.18896</v>
      </c>
      <c r="N644" s="60">
        <v>5923203986.1894999</v>
      </c>
      <c r="O644" s="60">
        <v>3572428467.0799999</v>
      </c>
      <c r="P644" s="60">
        <v>-0.25</v>
      </c>
      <c r="Q644" s="60">
        <v>32793689452.997501</v>
      </c>
      <c r="R644" s="85">
        <v>40885</v>
      </c>
      <c r="S644" s="85" t="s">
        <v>544</v>
      </c>
      <c r="T644" s="60">
        <v>136388375595.216</v>
      </c>
      <c r="U644" s="60" t="s">
        <v>544</v>
      </c>
      <c r="V644" s="60" t="s">
        <v>544</v>
      </c>
      <c r="W644" s="60" t="s">
        <v>2018</v>
      </c>
      <c r="X644" s="60">
        <v>9860854470.1429996</v>
      </c>
      <c r="Y644" s="60">
        <v>303191808021.46149</v>
      </c>
      <c r="Z644" s="60">
        <v>9.91</v>
      </c>
      <c r="AA644" s="60" t="s">
        <v>544</v>
      </c>
      <c r="AB644" s="60">
        <v>429094154164.79547</v>
      </c>
      <c r="AC644" s="60">
        <v>595605296989.18896</v>
      </c>
      <c r="AD644" s="60">
        <v>6.38</v>
      </c>
      <c r="AE644" s="60">
        <v>57134218035.575996</v>
      </c>
      <c r="AF644" s="60">
        <v>10.94</v>
      </c>
      <c r="AG644" s="60" t="s">
        <v>2019</v>
      </c>
      <c r="AH644" s="60" t="s">
        <v>544</v>
      </c>
      <c r="AI644" s="60">
        <v>44953244858.012001</v>
      </c>
      <c r="AJ644" s="60">
        <v>44337028944.528999</v>
      </c>
      <c r="AK644" s="60">
        <v>1.85</v>
      </c>
      <c r="AL644" s="60">
        <v>508250741871.71002</v>
      </c>
      <c r="AM644" s="60">
        <v>3900554341.9559999</v>
      </c>
      <c r="AN644" s="60">
        <v>11922420067.113501</v>
      </c>
      <c r="AO644" s="60">
        <v>28337812864.611</v>
      </c>
      <c r="AP644" s="60">
        <v>39443557866.013496</v>
      </c>
      <c r="AQ644" s="60">
        <v>595605296989.18896</v>
      </c>
      <c r="AR644" s="60">
        <v>1.83</v>
      </c>
      <c r="AS644" s="60">
        <v>39110392515.2435</v>
      </c>
      <c r="AT644" s="60">
        <v>209491852826.229</v>
      </c>
      <c r="AU644" s="85">
        <v>112031</v>
      </c>
      <c r="AV644" s="60" t="s">
        <v>544</v>
      </c>
      <c r="AW644" s="60">
        <v>28392827143.120499</v>
      </c>
      <c r="AX644" s="60">
        <v>62153536.026000001</v>
      </c>
      <c r="AY644" s="60">
        <v>101471246980.105</v>
      </c>
      <c r="AZ644" s="60">
        <v>224716949414.65201</v>
      </c>
      <c r="BA644" s="60">
        <v>13548770926.460501</v>
      </c>
      <c r="BB644" s="60" t="s">
        <v>1808</v>
      </c>
      <c r="BC644" s="60">
        <v>704918528402.12402</v>
      </c>
      <c r="BD644" s="60">
        <v>8621283385.6604996</v>
      </c>
      <c r="BE644" s="60" t="s">
        <v>544</v>
      </c>
      <c r="BF644" s="60">
        <v>2821686544.3154998</v>
      </c>
      <c r="BG644" s="60">
        <v>896186796.48300004</v>
      </c>
      <c r="BH644" s="60">
        <v>324511870732.79449</v>
      </c>
      <c r="BI644" s="60">
        <v>3860378520.2455001</v>
      </c>
      <c r="BJ644" s="60" t="s">
        <v>544</v>
      </c>
      <c r="BK644" s="60">
        <v>4301892602.7364998</v>
      </c>
      <c r="BL644" s="85" t="s">
        <v>2588</v>
      </c>
      <c r="BM644" s="60" t="s">
        <v>2589</v>
      </c>
      <c r="BN644" s="60">
        <v>3181309143.5289998</v>
      </c>
      <c r="BO644" s="60">
        <v>553490676913.91394</v>
      </c>
      <c r="BP644" s="60">
        <v>315890587347.13397</v>
      </c>
      <c r="BQ644" s="60">
        <v>9529088973.7880001</v>
      </c>
      <c r="BR644" s="60">
        <v>13541631668.944</v>
      </c>
      <c r="BS644" s="60">
        <v>3592586370.6560001</v>
      </c>
      <c r="BT644" s="60">
        <v>176666106707.12799</v>
      </c>
      <c r="BU644" s="60">
        <v>15068592864.826</v>
      </c>
      <c r="BV644" s="60" t="s">
        <v>544</v>
      </c>
      <c r="BW644" s="60" t="s">
        <v>544</v>
      </c>
      <c r="BX644" s="60">
        <v>39311831565.561996</v>
      </c>
      <c r="BY644" s="60">
        <v>4899490.4524999997</v>
      </c>
      <c r="BZ644" s="60">
        <v>293129514.50099999</v>
      </c>
      <c r="CA644" s="60">
        <v>-419956.32449999999</v>
      </c>
      <c r="CB644" s="60" t="s">
        <v>1917</v>
      </c>
      <c r="CC644" s="60">
        <v>5984097653.2419996</v>
      </c>
      <c r="CD644" s="60">
        <v>8549190883.2880001</v>
      </c>
      <c r="CE644" s="60">
        <v>5110168541.9575005</v>
      </c>
      <c r="CF644" s="60">
        <v>39443557866.013496</v>
      </c>
      <c r="CG644" s="60">
        <v>6714681672.4305</v>
      </c>
      <c r="CH644" s="60">
        <v>3778906993.2925</v>
      </c>
      <c r="CI644" s="60" t="s">
        <v>1245</v>
      </c>
      <c r="CJ644" s="60">
        <v>10.48</v>
      </c>
      <c r="CK644" s="60">
        <v>21783274537.2565</v>
      </c>
      <c r="CL644" s="60">
        <v>129.43</v>
      </c>
      <c r="CM644" s="85">
        <v>112031</v>
      </c>
      <c r="CN644" s="60">
        <v>365222016.87349999</v>
      </c>
      <c r="CO644" s="60">
        <v>3860378520.2455001</v>
      </c>
      <c r="CP644" s="60">
        <v>13042163613.672001</v>
      </c>
      <c r="CQ644" s="60">
        <v>303191808021.46149</v>
      </c>
      <c r="CR644" s="60" t="s">
        <v>544</v>
      </c>
      <c r="CS644" s="60">
        <v>365222016.87349999</v>
      </c>
      <c r="CT644" s="60">
        <v>2264124530.8210001</v>
      </c>
      <c r="CU644" s="60">
        <v>2037768071.9154999</v>
      </c>
      <c r="CV644" s="60">
        <v>5110168541.9575005</v>
      </c>
      <c r="CW644" s="60">
        <v>4301892602.7364998</v>
      </c>
      <c r="CX644" s="60">
        <v>9860854470.1429996</v>
      </c>
      <c r="CY644" s="60">
        <v>9.16</v>
      </c>
      <c r="CZ644" s="60">
        <f t="shared" si="20"/>
        <v>7.1436000007186466</v>
      </c>
      <c r="DA644" s="60" t="str">
        <f t="shared" si="21"/>
        <v>Y</v>
      </c>
    </row>
    <row r="645" spans="1:105">
      <c r="A645" s="13" t="s">
        <v>1249</v>
      </c>
      <c r="B645" s="13">
        <v>1021609</v>
      </c>
      <c r="C645" s="13">
        <v>2022</v>
      </c>
      <c r="D645" s="13" t="s">
        <v>1</v>
      </c>
      <c r="E645" s="13" t="s">
        <v>13</v>
      </c>
      <c r="F645" s="84" t="s">
        <v>2179</v>
      </c>
      <c r="G645" s="60" t="s">
        <v>557</v>
      </c>
      <c r="H645" s="60" t="s">
        <v>2590</v>
      </c>
      <c r="I645" s="60" t="s">
        <v>2031</v>
      </c>
      <c r="J645" s="60" t="s">
        <v>1249</v>
      </c>
      <c r="K645" s="85">
        <v>1021609</v>
      </c>
      <c r="L645" s="60">
        <v>1618400000</v>
      </c>
      <c r="M645" s="60">
        <v>1114916136.7635</v>
      </c>
      <c r="N645" s="60">
        <v>3513391.1872999999</v>
      </c>
      <c r="O645" s="60">
        <v>-206670.0698</v>
      </c>
      <c r="P645" s="60">
        <v>-0.08</v>
      </c>
      <c r="Q645" s="60" t="s">
        <v>544</v>
      </c>
      <c r="R645" s="85" t="s">
        <v>544</v>
      </c>
      <c r="S645" s="85" t="s">
        <v>544</v>
      </c>
      <c r="T645" s="60">
        <v>51116397.273800001</v>
      </c>
      <c r="U645" s="60" t="s">
        <v>544</v>
      </c>
      <c r="V645" s="60" t="s">
        <v>544</v>
      </c>
      <c r="W645" s="60" t="s">
        <v>2032</v>
      </c>
      <c r="X645" s="60">
        <v>19564766.611499999</v>
      </c>
      <c r="Y645" s="60">
        <v>1024670206.2667</v>
      </c>
      <c r="Z645" s="60">
        <v>5.5</v>
      </c>
      <c r="AA645" s="60" t="s">
        <v>544</v>
      </c>
      <c r="AB645" s="60">
        <v>465972117.4659</v>
      </c>
      <c r="AC645" s="60">
        <v>1114916136.7635</v>
      </c>
      <c r="AD645" s="60" t="s">
        <v>544</v>
      </c>
      <c r="AE645" s="60">
        <v>9162373.0962000005</v>
      </c>
      <c r="AF645" s="60">
        <v>11.44</v>
      </c>
      <c r="AG645" s="60" t="s">
        <v>2033</v>
      </c>
      <c r="AH645" s="60" t="s">
        <v>544</v>
      </c>
      <c r="AI645" s="60">
        <v>61794350.882200003</v>
      </c>
      <c r="AJ645" s="60">
        <v>757445805.96360004</v>
      </c>
      <c r="AK645" s="60">
        <v>1.94</v>
      </c>
      <c r="AL645" s="60">
        <v>1024670206.2667</v>
      </c>
      <c r="AM645" s="60">
        <v>12193534.1206</v>
      </c>
      <c r="AN645" s="60">
        <v>1928920.6518000001</v>
      </c>
      <c r="AO645" s="60">
        <v>66065532.325499997</v>
      </c>
      <c r="AP645" s="60">
        <v>66065532.325499997</v>
      </c>
      <c r="AQ645" s="60">
        <v>1114916136.7635</v>
      </c>
      <c r="AR645" s="60">
        <v>0.43</v>
      </c>
      <c r="AS645" s="60">
        <v>63929941.603799999</v>
      </c>
      <c r="AT645" s="60">
        <v>51116397.273800001</v>
      </c>
      <c r="AU645" s="85">
        <v>1021609</v>
      </c>
      <c r="AV645" s="60" t="s">
        <v>544</v>
      </c>
      <c r="AW645" s="60" t="s">
        <v>544</v>
      </c>
      <c r="AX645" s="60" t="s">
        <v>544</v>
      </c>
      <c r="AY645" s="60">
        <v>766608179.05980003</v>
      </c>
      <c r="AZ645" s="60">
        <v>151420271.16940001</v>
      </c>
      <c r="BA645" s="60">
        <v>6200102.0952000003</v>
      </c>
      <c r="BB645" s="60" t="s">
        <v>1808</v>
      </c>
      <c r="BC645" s="60" t="s">
        <v>544</v>
      </c>
      <c r="BD645" s="60">
        <v>1171130.3958000001</v>
      </c>
      <c r="BE645" s="60" t="s">
        <v>544</v>
      </c>
      <c r="BF645" s="60" t="s">
        <v>544</v>
      </c>
      <c r="BG645" s="60">
        <v>3100051.0476000002</v>
      </c>
      <c r="BH645" s="60">
        <v>823924678.42879999</v>
      </c>
      <c r="BI645" s="60">
        <v>4408961.4899000004</v>
      </c>
      <c r="BJ645" s="60" t="s">
        <v>544</v>
      </c>
      <c r="BK645" s="60">
        <v>18669196.308899999</v>
      </c>
      <c r="BL645" s="85" t="s">
        <v>2591</v>
      </c>
      <c r="BM645" s="60" t="s">
        <v>2592</v>
      </c>
      <c r="BN645" s="60">
        <v>3306721.1173999999</v>
      </c>
      <c r="BO645" s="60">
        <v>1037139300.4804</v>
      </c>
      <c r="BP645" s="60">
        <v>822753548.03299999</v>
      </c>
      <c r="BQ645" s="60">
        <v>61449900.765799999</v>
      </c>
      <c r="BR645" s="60" t="s">
        <v>544</v>
      </c>
      <c r="BS645" s="60">
        <v>3582281.2105999999</v>
      </c>
      <c r="BT645" s="60" t="s">
        <v>544</v>
      </c>
      <c r="BU645" s="60">
        <v>20391446.890900001</v>
      </c>
      <c r="BV645" s="60" t="s">
        <v>544</v>
      </c>
      <c r="BW645" s="60">
        <v>6200102.0952000003</v>
      </c>
      <c r="BX645" s="60">
        <v>61794350.882200003</v>
      </c>
      <c r="BY645" s="60" t="s">
        <v>544</v>
      </c>
      <c r="BZ645" s="60" t="s">
        <v>544</v>
      </c>
      <c r="CA645" s="60" t="s">
        <v>544</v>
      </c>
      <c r="CB645" s="60" t="s">
        <v>1898</v>
      </c>
      <c r="CC645" s="60">
        <v>1791140.6052999999</v>
      </c>
      <c r="CD645" s="60">
        <v>6957892.3513000002</v>
      </c>
      <c r="CE645" s="60">
        <v>4684521.5829999996</v>
      </c>
      <c r="CF645" s="60">
        <v>66065532.325499997</v>
      </c>
      <c r="CG645" s="60">
        <v>1102240.3725000001</v>
      </c>
      <c r="CH645" s="60">
        <v>68890.023300000001</v>
      </c>
      <c r="CI645" s="60" t="s">
        <v>1249</v>
      </c>
      <c r="CJ645" s="60" t="s">
        <v>544</v>
      </c>
      <c r="CK645" s="60">
        <v>21493687.2634</v>
      </c>
      <c r="CL645" s="60" t="s">
        <v>544</v>
      </c>
      <c r="CM645" s="85">
        <v>1021609</v>
      </c>
      <c r="CN645" s="60" t="s">
        <v>544</v>
      </c>
      <c r="CO645" s="60">
        <v>4408961.4899000004</v>
      </c>
      <c r="CP645" s="60">
        <v>22871487.728999998</v>
      </c>
      <c r="CQ645" s="60">
        <v>1024670206.2667</v>
      </c>
      <c r="CR645" s="60" t="s">
        <v>544</v>
      </c>
      <c r="CS645" s="60" t="s">
        <v>544</v>
      </c>
      <c r="CT645" s="60">
        <v>9437933.1894000005</v>
      </c>
      <c r="CU645" s="60">
        <v>9231263.1195</v>
      </c>
      <c r="CV645" s="60">
        <v>4684521.5829999996</v>
      </c>
      <c r="CW645" s="60">
        <v>18669196.308899999</v>
      </c>
      <c r="CX645" s="60">
        <v>19564766.611499999</v>
      </c>
      <c r="CY645" s="60" t="s">
        <v>544</v>
      </c>
      <c r="CZ645" s="60">
        <f t="shared" si="20"/>
        <v>1.4515889999565956</v>
      </c>
      <c r="DA645" s="60" t="str">
        <f t="shared" si="21"/>
        <v>Y</v>
      </c>
    </row>
    <row r="646" spans="1:105">
      <c r="A646" s="13" t="s">
        <v>1249</v>
      </c>
      <c r="B646" s="13">
        <v>1021609</v>
      </c>
      <c r="C646" s="13">
        <v>2023</v>
      </c>
      <c r="D646" s="13" t="s">
        <v>1</v>
      </c>
      <c r="E646" s="13" t="s">
        <v>13</v>
      </c>
      <c r="F646" s="84" t="s">
        <v>2176</v>
      </c>
      <c r="G646" s="60" t="s">
        <v>557</v>
      </c>
      <c r="H646" s="60" t="s">
        <v>2590</v>
      </c>
      <c r="I646" s="60" t="s">
        <v>2031</v>
      </c>
      <c r="J646" s="60" t="s">
        <v>1249</v>
      </c>
      <c r="K646" s="85">
        <v>1021609</v>
      </c>
      <c r="L646" s="60">
        <v>1767700000</v>
      </c>
      <c r="M646" s="60">
        <v>1171984809.3901</v>
      </c>
      <c r="N646" s="60">
        <v>1591199.6054</v>
      </c>
      <c r="O646" s="60">
        <v>132599.96710000001</v>
      </c>
      <c r="P646" s="60">
        <v>-0.22</v>
      </c>
      <c r="Q646" s="60" t="s">
        <v>544</v>
      </c>
      <c r="R646" s="85" t="s">
        <v>544</v>
      </c>
      <c r="S646" s="85" t="s">
        <v>544</v>
      </c>
      <c r="T646" s="60">
        <v>51050987.341200002</v>
      </c>
      <c r="U646" s="60" t="s">
        <v>544</v>
      </c>
      <c r="V646" s="60" t="s">
        <v>544</v>
      </c>
      <c r="W646" s="60" t="s">
        <v>2032</v>
      </c>
      <c r="X646" s="60">
        <v>26519993.423999999</v>
      </c>
      <c r="Y646" s="60">
        <v>1070280634.6091</v>
      </c>
      <c r="Z646" s="60">
        <v>8</v>
      </c>
      <c r="AA646" s="60" t="s">
        <v>544</v>
      </c>
      <c r="AB646" s="60">
        <v>430949893.13999999</v>
      </c>
      <c r="AC646" s="60">
        <v>1171984809.3901</v>
      </c>
      <c r="AD646" s="60" t="s">
        <v>544</v>
      </c>
      <c r="AE646" s="60">
        <v>7359298.1752000004</v>
      </c>
      <c r="AF646" s="60">
        <v>6.78</v>
      </c>
      <c r="AG646" s="60" t="s">
        <v>2033</v>
      </c>
      <c r="AH646" s="60" t="s">
        <v>544</v>
      </c>
      <c r="AI646" s="60">
        <v>65106583.855899997</v>
      </c>
      <c r="AJ646" s="60">
        <v>879867081.82480001</v>
      </c>
      <c r="AK646" s="60">
        <v>2.52</v>
      </c>
      <c r="AL646" s="60">
        <v>1070280634.6091</v>
      </c>
      <c r="AM646" s="60">
        <v>20420394.936500002</v>
      </c>
      <c r="AN646" s="60">
        <v>12331796.942199999</v>
      </c>
      <c r="AO646" s="60">
        <v>54432286.502800003</v>
      </c>
      <c r="AP646" s="60">
        <v>68951982.902400002</v>
      </c>
      <c r="AQ646" s="60">
        <v>1171984809.3901</v>
      </c>
      <c r="AR646" s="60">
        <v>0.17</v>
      </c>
      <c r="AS646" s="60">
        <v>66764083.444899999</v>
      </c>
      <c r="AT646" s="60">
        <v>51050987.341200002</v>
      </c>
      <c r="AU646" s="85">
        <v>1021609</v>
      </c>
      <c r="AV646" s="60" t="s">
        <v>544</v>
      </c>
      <c r="AW646" s="60" t="s">
        <v>544</v>
      </c>
      <c r="AX646" s="60" t="s">
        <v>544</v>
      </c>
      <c r="AY646" s="60">
        <v>887226379.99989998</v>
      </c>
      <c r="AZ646" s="60">
        <v>134456366.65970001</v>
      </c>
      <c r="BA646" s="60">
        <v>6165898.4710999997</v>
      </c>
      <c r="BB646" s="60" t="s">
        <v>1808</v>
      </c>
      <c r="BC646" s="60" t="s">
        <v>544</v>
      </c>
      <c r="BD646" s="60">
        <v>1193399.7041</v>
      </c>
      <c r="BE646" s="60" t="s">
        <v>544</v>
      </c>
      <c r="BF646" s="60" t="s">
        <v>544</v>
      </c>
      <c r="BG646" s="60">
        <v>2983499.2601999999</v>
      </c>
      <c r="BH646" s="60">
        <v>944443265.81219995</v>
      </c>
      <c r="BI646" s="60">
        <v>5370298.6683999998</v>
      </c>
      <c r="BJ646" s="60" t="s">
        <v>544</v>
      </c>
      <c r="BK646" s="60">
        <v>21812694.591200002</v>
      </c>
      <c r="BL646" s="85" t="s">
        <v>2591</v>
      </c>
      <c r="BM646" s="60" t="s">
        <v>2592</v>
      </c>
      <c r="BN646" s="60">
        <v>3182399.2108999998</v>
      </c>
      <c r="BO646" s="60">
        <v>1104226226.1918001</v>
      </c>
      <c r="BP646" s="60">
        <v>943249866.10810006</v>
      </c>
      <c r="BQ646" s="60">
        <v>25061393.785700001</v>
      </c>
      <c r="BR646" s="60" t="s">
        <v>544</v>
      </c>
      <c r="BS646" s="60">
        <v>5569198.6189999999</v>
      </c>
      <c r="BT646" s="60" t="s">
        <v>544</v>
      </c>
      <c r="BU646" s="60">
        <v>31426192.207400002</v>
      </c>
      <c r="BV646" s="60" t="s">
        <v>544</v>
      </c>
      <c r="BW646" s="60">
        <v>6165898.4710999997</v>
      </c>
      <c r="BX646" s="60">
        <v>65106583.855899997</v>
      </c>
      <c r="BY646" s="60" t="s">
        <v>544</v>
      </c>
      <c r="BZ646" s="60" t="s">
        <v>544</v>
      </c>
      <c r="CA646" s="60" t="s">
        <v>544</v>
      </c>
      <c r="CB646" s="60" t="s">
        <v>1898</v>
      </c>
      <c r="CC646" s="60">
        <v>11735097.0901</v>
      </c>
      <c r="CD646" s="60">
        <v>6232198.4545999998</v>
      </c>
      <c r="CE646" s="60">
        <v>7624498.1094000004</v>
      </c>
      <c r="CF646" s="60">
        <v>68951982.902400002</v>
      </c>
      <c r="CG646" s="60">
        <v>7425598.1586999996</v>
      </c>
      <c r="CH646" s="60">
        <v>66299.983600000007</v>
      </c>
      <c r="CI646" s="60" t="s">
        <v>1249</v>
      </c>
      <c r="CJ646" s="60" t="s">
        <v>544</v>
      </c>
      <c r="CK646" s="60">
        <v>38851790.3662</v>
      </c>
      <c r="CL646" s="60" t="s">
        <v>544</v>
      </c>
      <c r="CM646" s="85">
        <v>1021609</v>
      </c>
      <c r="CN646" s="60" t="s">
        <v>544</v>
      </c>
      <c r="CO646" s="60">
        <v>5370298.6683999998</v>
      </c>
      <c r="CP646" s="60">
        <v>29702392.6349</v>
      </c>
      <c r="CQ646" s="60">
        <v>1070280634.6091</v>
      </c>
      <c r="CR646" s="60" t="s">
        <v>544</v>
      </c>
      <c r="CS646" s="60" t="s">
        <v>544</v>
      </c>
      <c r="CT646" s="60">
        <v>10873197.3038</v>
      </c>
      <c r="CU646" s="60">
        <v>10939497.2874</v>
      </c>
      <c r="CV646" s="60">
        <v>7624498.1094000004</v>
      </c>
      <c r="CW646" s="60">
        <v>21812694.591200002</v>
      </c>
      <c r="CX646" s="60">
        <v>26519993.423999999</v>
      </c>
      <c r="CY646" s="60" t="s">
        <v>544</v>
      </c>
      <c r="CZ646" s="60">
        <f t="shared" si="20"/>
        <v>1.5082959999455194</v>
      </c>
      <c r="DA646" s="60" t="str">
        <f t="shared" si="21"/>
        <v>Y</v>
      </c>
    </row>
    <row r="647" spans="1:105">
      <c r="A647" s="13" t="s">
        <v>1250</v>
      </c>
      <c r="B647" s="13">
        <v>110616</v>
      </c>
      <c r="C647" s="13">
        <v>2022</v>
      </c>
      <c r="D647" s="13" t="s">
        <v>12</v>
      </c>
      <c r="E647" s="13" t="s">
        <v>13</v>
      </c>
      <c r="F647" s="84" t="s">
        <v>1812</v>
      </c>
      <c r="G647" s="60" t="s">
        <v>1840</v>
      </c>
      <c r="H647" s="60" t="s">
        <v>1827</v>
      </c>
      <c r="I647" s="60" t="s">
        <v>540</v>
      </c>
      <c r="J647" s="60" t="s">
        <v>1250</v>
      </c>
      <c r="K647" s="85">
        <v>110616</v>
      </c>
      <c r="L647" s="60">
        <v>182906272000</v>
      </c>
      <c r="M647" s="60">
        <v>182906272000</v>
      </c>
      <c r="N647" s="60">
        <v>1111673000</v>
      </c>
      <c r="O647" s="60">
        <v>212847000</v>
      </c>
      <c r="P647" s="60">
        <v>-0.33</v>
      </c>
      <c r="Q647" s="60" t="s">
        <v>544</v>
      </c>
      <c r="R647" s="85">
        <v>19982</v>
      </c>
      <c r="S647" s="85" t="s">
        <v>544</v>
      </c>
      <c r="T647" s="60">
        <v>32896283000</v>
      </c>
      <c r="U647" s="60" t="s">
        <v>544</v>
      </c>
      <c r="V647" s="60">
        <v>17115605000</v>
      </c>
      <c r="W647" s="60" t="s">
        <v>1841</v>
      </c>
      <c r="X647" s="60">
        <v>5308884000</v>
      </c>
      <c r="Y647" s="60">
        <v>148145832000</v>
      </c>
      <c r="Z647" s="60">
        <v>12.88</v>
      </c>
      <c r="AA647" s="60">
        <v>2545327000</v>
      </c>
      <c r="AB647" s="60">
        <v>141940175000</v>
      </c>
      <c r="AC647" s="60">
        <v>182906272000</v>
      </c>
      <c r="AD647" s="60">
        <v>8.6</v>
      </c>
      <c r="AE647" s="60">
        <v>21115135000</v>
      </c>
      <c r="AF647" s="60">
        <v>3.58</v>
      </c>
      <c r="AG647" s="60" t="s">
        <v>1842</v>
      </c>
      <c r="AH647" s="60" t="s">
        <v>544</v>
      </c>
      <c r="AI647" s="60">
        <v>15466593000</v>
      </c>
      <c r="AJ647" s="60">
        <v>36033706000</v>
      </c>
      <c r="AK647" s="60">
        <v>3.12</v>
      </c>
      <c r="AL647" s="60">
        <v>150944191000</v>
      </c>
      <c r="AM647" s="60">
        <v>4106673000</v>
      </c>
      <c r="AN647" s="60">
        <v>695954000</v>
      </c>
      <c r="AO647" s="60">
        <v>1408971000</v>
      </c>
      <c r="AP647" s="60">
        <v>15592546000</v>
      </c>
      <c r="AQ647" s="60">
        <v>182906272000</v>
      </c>
      <c r="AR647" s="60">
        <v>0.92</v>
      </c>
      <c r="AS647" s="60">
        <v>18652557000</v>
      </c>
      <c r="AT647" s="60">
        <v>39709745000</v>
      </c>
      <c r="AU647" s="85">
        <v>110616</v>
      </c>
      <c r="AV647" s="60" t="s">
        <v>544</v>
      </c>
      <c r="AW647" s="60" t="s">
        <v>544</v>
      </c>
      <c r="AX647" s="60">
        <v>11493000</v>
      </c>
      <c r="AY647" s="60">
        <v>57148841000</v>
      </c>
      <c r="AZ647" s="60">
        <v>40679665000</v>
      </c>
      <c r="BA647" s="60">
        <v>6798036000</v>
      </c>
      <c r="BB647" s="60" t="s">
        <v>1808</v>
      </c>
      <c r="BC647" s="60">
        <v>179912176000</v>
      </c>
      <c r="BD647" s="60">
        <v>2121153000</v>
      </c>
      <c r="BE647" s="60">
        <v>5126845000</v>
      </c>
      <c r="BF647" s="60" t="s">
        <v>544</v>
      </c>
      <c r="BG647" s="60">
        <v>698004000</v>
      </c>
      <c r="BH647" s="60">
        <v>120772227000</v>
      </c>
      <c r="BI647" s="60">
        <v>-599523000</v>
      </c>
      <c r="BJ647" s="60">
        <v>17115605000</v>
      </c>
      <c r="BK647" s="60">
        <v>4232663000</v>
      </c>
      <c r="BL647" s="85" t="s">
        <v>2593</v>
      </c>
      <c r="BM647" s="60" t="s">
        <v>2594</v>
      </c>
      <c r="BN647" s="60">
        <v>1977017000</v>
      </c>
      <c r="BO647" s="60">
        <v>169708596000</v>
      </c>
      <c r="BP647" s="60">
        <v>118651074000</v>
      </c>
      <c r="BQ647" s="60">
        <v>5121423000</v>
      </c>
      <c r="BR647" s="60" t="s">
        <v>544</v>
      </c>
      <c r="BS647" s="60">
        <v>3505809000</v>
      </c>
      <c r="BT647" s="60" t="s">
        <v>544</v>
      </c>
      <c r="BU647" s="60">
        <v>4894698000</v>
      </c>
      <c r="BV647" s="60">
        <v>230164000</v>
      </c>
      <c r="BW647" s="60">
        <v>6798036000</v>
      </c>
      <c r="BX647" s="60">
        <v>13289995000</v>
      </c>
      <c r="BY647" s="60" t="s">
        <v>544</v>
      </c>
      <c r="BZ647" s="60" t="s">
        <v>544</v>
      </c>
      <c r="CA647" s="60" t="s">
        <v>544</v>
      </c>
      <c r="CB647" s="60" t="s">
        <v>1958</v>
      </c>
      <c r="CC647" s="60">
        <v>362813000</v>
      </c>
      <c r="CD647" s="60">
        <v>1434815000</v>
      </c>
      <c r="CE647" s="60">
        <v>2764099000</v>
      </c>
      <c r="CF647" s="60">
        <v>15592546000</v>
      </c>
      <c r="CG647" s="60">
        <v>1110140000</v>
      </c>
      <c r="CH647" s="60">
        <v>121884000</v>
      </c>
      <c r="CI647" s="60" t="s">
        <v>1250</v>
      </c>
      <c r="CJ647" s="60">
        <v>10.9</v>
      </c>
      <c r="CK647" s="60">
        <v>6004838000</v>
      </c>
      <c r="CL647" s="60" t="s">
        <v>544</v>
      </c>
      <c r="CM647" s="85">
        <v>110616</v>
      </c>
      <c r="CN647" s="60">
        <v>266310000</v>
      </c>
      <c r="CO647" s="60">
        <v>-599523000</v>
      </c>
      <c r="CP647" s="60">
        <v>7285901000</v>
      </c>
      <c r="CQ647" s="60">
        <v>148145832000</v>
      </c>
      <c r="CR647" s="60" t="s">
        <v>544</v>
      </c>
      <c r="CS647" s="60">
        <v>266310000</v>
      </c>
      <c r="CT647" s="60">
        <v>2401492000</v>
      </c>
      <c r="CU647" s="60">
        <v>1831171000</v>
      </c>
      <c r="CV647" s="60">
        <v>2764099000</v>
      </c>
      <c r="CW647" s="60">
        <v>4232663000</v>
      </c>
      <c r="CX647" s="60">
        <v>5308884000</v>
      </c>
      <c r="CY647" s="60">
        <v>9.36</v>
      </c>
      <c r="CZ647" s="60">
        <f t="shared" si="20"/>
        <v>1</v>
      </c>
      <c r="DA647" s="60" t="str">
        <f t="shared" si="21"/>
        <v>Y</v>
      </c>
    </row>
    <row r="648" spans="1:105">
      <c r="A648" s="13" t="s">
        <v>1250</v>
      </c>
      <c r="B648" s="13">
        <v>110616</v>
      </c>
      <c r="C648" s="13">
        <v>2023</v>
      </c>
      <c r="D648" s="13" t="s">
        <v>12</v>
      </c>
      <c r="E648" s="13" t="s">
        <v>13</v>
      </c>
      <c r="F648" s="84" t="s">
        <v>1804</v>
      </c>
      <c r="G648" s="60" t="s">
        <v>1840</v>
      </c>
      <c r="H648" s="60" t="s">
        <v>1827</v>
      </c>
      <c r="I648" s="60" t="s">
        <v>540</v>
      </c>
      <c r="J648" s="60" t="s">
        <v>1250</v>
      </c>
      <c r="K648" s="85">
        <v>110616</v>
      </c>
      <c r="L648" s="60">
        <v>189368216000</v>
      </c>
      <c r="M648" s="60">
        <v>189368216000</v>
      </c>
      <c r="N648" s="60">
        <v>1179306000</v>
      </c>
      <c r="O648" s="60">
        <v>407755000</v>
      </c>
      <c r="P648" s="60">
        <v>-0.22</v>
      </c>
      <c r="Q648" s="60" t="s">
        <v>544</v>
      </c>
      <c r="R648" s="85">
        <v>19652</v>
      </c>
      <c r="S648" s="85" t="s">
        <v>544</v>
      </c>
      <c r="T648" s="60">
        <v>34994382000</v>
      </c>
      <c r="U648" s="60" t="s">
        <v>544</v>
      </c>
      <c r="V648" s="60">
        <v>16222202000</v>
      </c>
      <c r="W648" s="60" t="s">
        <v>1841</v>
      </c>
      <c r="X648" s="60">
        <v>5454248000</v>
      </c>
      <c r="Y648" s="60">
        <v>151475658000</v>
      </c>
      <c r="Z648" s="60">
        <v>10.54</v>
      </c>
      <c r="AA648" s="60">
        <v>740513000</v>
      </c>
      <c r="AB648" s="60">
        <v>138706354000</v>
      </c>
      <c r="AC648" s="60">
        <v>189368216000</v>
      </c>
      <c r="AD648" s="60">
        <v>9.32</v>
      </c>
      <c r="AE648" s="60">
        <v>20265987000</v>
      </c>
      <c r="AF648" s="60">
        <v>5.71</v>
      </c>
      <c r="AG648" s="60" t="s">
        <v>1842</v>
      </c>
      <c r="AH648" s="60" t="s">
        <v>544</v>
      </c>
      <c r="AI648" s="60">
        <v>16615837000</v>
      </c>
      <c r="AJ648" s="60">
        <v>37180092000</v>
      </c>
      <c r="AK648" s="60">
        <v>3.09</v>
      </c>
      <c r="AL648" s="60">
        <v>152833882000</v>
      </c>
      <c r="AM648" s="60">
        <v>4636453000</v>
      </c>
      <c r="AN648" s="60">
        <v>3477470000</v>
      </c>
      <c r="AO648" s="60">
        <v>1928809000</v>
      </c>
      <c r="AP648" s="60">
        <v>16993981000</v>
      </c>
      <c r="AQ648" s="60">
        <v>189368216000</v>
      </c>
      <c r="AR648" s="60">
        <v>0.96</v>
      </c>
      <c r="AS648" s="60">
        <v>19624217000</v>
      </c>
      <c r="AT648" s="60">
        <v>42148325000</v>
      </c>
      <c r="AU648" s="85">
        <v>110616</v>
      </c>
      <c r="AV648" s="60" t="s">
        <v>544</v>
      </c>
      <c r="AW648" s="60" t="s">
        <v>544</v>
      </c>
      <c r="AX648" s="60">
        <v>10293000</v>
      </c>
      <c r="AY648" s="60">
        <v>57446079000</v>
      </c>
      <c r="AZ648" s="60">
        <v>41388099000</v>
      </c>
      <c r="BA648" s="60">
        <v>6681518000</v>
      </c>
      <c r="BB648" s="60" t="s">
        <v>1808</v>
      </c>
      <c r="BC648" s="60">
        <v>178226680000</v>
      </c>
      <c r="BD648" s="60">
        <v>2255077000</v>
      </c>
      <c r="BE648" s="60">
        <v>5221318000</v>
      </c>
      <c r="BF648" s="60" t="s">
        <v>544</v>
      </c>
      <c r="BG648" s="60">
        <v>608985000</v>
      </c>
      <c r="BH648" s="60">
        <v>122498124000</v>
      </c>
      <c r="BI648" s="60">
        <v>2342658000</v>
      </c>
      <c r="BJ648" s="60">
        <v>16222202000</v>
      </c>
      <c r="BK648" s="60">
        <v>4556674000</v>
      </c>
      <c r="BL648" s="85" t="s">
        <v>2593</v>
      </c>
      <c r="BM648" s="60" t="s">
        <v>2594</v>
      </c>
      <c r="BN648" s="60">
        <v>1889360000</v>
      </c>
      <c r="BO648" s="60">
        <v>176092098000</v>
      </c>
      <c r="BP648" s="60">
        <v>120243047000</v>
      </c>
      <c r="BQ648" s="60">
        <v>8765078000</v>
      </c>
      <c r="BR648" s="60" t="s">
        <v>544</v>
      </c>
      <c r="BS648" s="60">
        <v>3016606000</v>
      </c>
      <c r="BT648" s="60" t="s">
        <v>544</v>
      </c>
      <c r="BU648" s="60">
        <v>6862692000</v>
      </c>
      <c r="BV648" s="60">
        <v>218689000</v>
      </c>
      <c r="BW648" s="60">
        <v>6681518000</v>
      </c>
      <c r="BX648" s="60">
        <v>14211862000</v>
      </c>
      <c r="BY648" s="60" t="s">
        <v>544</v>
      </c>
      <c r="BZ648" s="60">
        <v>-6779000</v>
      </c>
      <c r="CA648" s="60" t="s">
        <v>544</v>
      </c>
      <c r="CB648" s="60" t="s">
        <v>1958</v>
      </c>
      <c r="CC648" s="60">
        <v>2497790000</v>
      </c>
      <c r="CD648" s="60">
        <v>1373874000</v>
      </c>
      <c r="CE648" s="60">
        <v>2384491000</v>
      </c>
      <c r="CF648" s="60">
        <v>16993981000</v>
      </c>
      <c r="CG648" s="60">
        <v>2069026000</v>
      </c>
      <c r="CH648" s="60">
        <v>273831000</v>
      </c>
      <c r="CI648" s="60" t="s">
        <v>1250</v>
      </c>
      <c r="CJ648" s="60">
        <v>11.98</v>
      </c>
      <c r="CK648" s="60">
        <v>8931718000</v>
      </c>
      <c r="CL648" s="60" t="s">
        <v>544</v>
      </c>
      <c r="CM648" s="85">
        <v>110616</v>
      </c>
      <c r="CN648" s="60">
        <v>135948000</v>
      </c>
      <c r="CO648" s="60">
        <v>2342658000</v>
      </c>
      <c r="CP648" s="60">
        <v>7343608000</v>
      </c>
      <c r="CQ648" s="60">
        <v>151475658000</v>
      </c>
      <c r="CR648" s="60" t="s">
        <v>544</v>
      </c>
      <c r="CS648" s="60">
        <v>135948000</v>
      </c>
      <c r="CT648" s="60">
        <v>2528600000</v>
      </c>
      <c r="CU648" s="60">
        <v>2028074000</v>
      </c>
      <c r="CV648" s="60">
        <v>2384491000</v>
      </c>
      <c r="CW648" s="60">
        <v>4556674000</v>
      </c>
      <c r="CX648" s="60">
        <v>5454248000</v>
      </c>
      <c r="CY648" s="60">
        <v>10.25</v>
      </c>
      <c r="CZ648" s="60">
        <f t="shared" si="20"/>
        <v>1</v>
      </c>
      <c r="DA648" s="60" t="str">
        <f t="shared" si="21"/>
        <v>Y</v>
      </c>
    </row>
    <row r="649" spans="1:105">
      <c r="A649" s="13" t="s">
        <v>1253</v>
      </c>
      <c r="B649" s="13">
        <v>142825</v>
      </c>
      <c r="C649" s="13">
        <v>2022</v>
      </c>
      <c r="D649" s="13" t="s">
        <v>1</v>
      </c>
      <c r="E649" s="13" t="s">
        <v>507</v>
      </c>
      <c r="F649" s="84" t="s">
        <v>1812</v>
      </c>
      <c r="G649" s="60" t="s">
        <v>2062</v>
      </c>
      <c r="H649" s="60" t="s">
        <v>2597</v>
      </c>
      <c r="I649" s="60" t="s">
        <v>2064</v>
      </c>
      <c r="J649" s="60" t="s">
        <v>1253</v>
      </c>
      <c r="K649" s="85">
        <v>142825</v>
      </c>
      <c r="L649" s="60">
        <v>185007847000</v>
      </c>
      <c r="M649" s="60">
        <v>6024744276.0170002</v>
      </c>
      <c r="N649" s="60">
        <v>6070861.0208999999</v>
      </c>
      <c r="O649" s="60">
        <v>9524195.6611000001</v>
      </c>
      <c r="P649" s="60">
        <v>-0.06</v>
      </c>
      <c r="Q649" s="60">
        <v>109219486.91320001</v>
      </c>
      <c r="R649" s="85">
        <v>730</v>
      </c>
      <c r="S649" s="85">
        <v>34</v>
      </c>
      <c r="T649" s="60">
        <v>239051615.5088</v>
      </c>
      <c r="U649" s="60" t="s">
        <v>544</v>
      </c>
      <c r="V649" s="60" t="s">
        <v>544</v>
      </c>
      <c r="W649" s="60" t="s">
        <v>2065</v>
      </c>
      <c r="X649" s="60">
        <v>74323726.807699993</v>
      </c>
      <c r="Y649" s="60">
        <v>5434962850.2545996</v>
      </c>
      <c r="Z649" s="60">
        <v>6.5</v>
      </c>
      <c r="AA649" s="60" t="s">
        <v>544</v>
      </c>
      <c r="AB649" s="60">
        <v>4511761012.4622002</v>
      </c>
      <c r="AC649" s="60">
        <v>6024744276.0170002</v>
      </c>
      <c r="AD649" s="60">
        <v>6.62</v>
      </c>
      <c r="AE649" s="60">
        <v>1881441613.6243999</v>
      </c>
      <c r="AF649" s="60">
        <v>9.08</v>
      </c>
      <c r="AG649" s="60" t="s">
        <v>2066</v>
      </c>
      <c r="AH649" s="60">
        <v>3233391.9539999999</v>
      </c>
      <c r="AI649" s="60">
        <v>408317149.12879997</v>
      </c>
      <c r="AJ649" s="60">
        <v>206071252.0449</v>
      </c>
      <c r="AK649" s="60">
        <v>1.33</v>
      </c>
      <c r="AL649" s="60">
        <v>5448592099.9783001</v>
      </c>
      <c r="AM649" s="60">
        <v>51187964.111500002</v>
      </c>
      <c r="AN649" s="60">
        <v>34455093.1778</v>
      </c>
      <c r="AO649" s="60">
        <v>80550345.286200002</v>
      </c>
      <c r="AP649" s="60">
        <v>380886121.34979999</v>
      </c>
      <c r="AQ649" s="60">
        <v>6024744276.0170002</v>
      </c>
      <c r="AR649" s="60">
        <v>0.14000000000000001</v>
      </c>
      <c r="AS649" s="60">
        <v>394667806.921</v>
      </c>
      <c r="AT649" s="60">
        <v>2280539894.6945</v>
      </c>
      <c r="AU649" s="85">
        <v>142825</v>
      </c>
      <c r="AV649" s="60" t="s">
        <v>544</v>
      </c>
      <c r="AW649" s="60">
        <v>13025921.6</v>
      </c>
      <c r="AX649" s="60" t="s">
        <v>544</v>
      </c>
      <c r="AY649" s="60">
        <v>2087512898.2342</v>
      </c>
      <c r="AZ649" s="60">
        <v>1139115866.9758999</v>
      </c>
      <c r="BA649" s="60" t="s">
        <v>544</v>
      </c>
      <c r="BB649" s="60" t="s">
        <v>1808</v>
      </c>
      <c r="BC649" s="60" t="s">
        <v>544</v>
      </c>
      <c r="BD649" s="60">
        <v>62647160.426299997</v>
      </c>
      <c r="BE649" s="60" t="s">
        <v>544</v>
      </c>
      <c r="BF649" s="60">
        <v>64699198.9855</v>
      </c>
      <c r="BG649" s="60">
        <v>10916308.4673</v>
      </c>
      <c r="BH649" s="60">
        <v>4368052760.3639002</v>
      </c>
      <c r="BI649" s="60">
        <v>9079458.1327999998</v>
      </c>
      <c r="BJ649" s="60" t="s">
        <v>544</v>
      </c>
      <c r="BK649" s="60">
        <v>52090888.431999996</v>
      </c>
      <c r="BL649" s="85" t="s">
        <v>2595</v>
      </c>
      <c r="BM649" s="60" t="s">
        <v>2596</v>
      </c>
      <c r="BN649" s="60">
        <v>13948580.1917</v>
      </c>
      <c r="BO649" s="60">
        <v>5844840732.7447004</v>
      </c>
      <c r="BP649" s="60">
        <v>4305405599.9376001</v>
      </c>
      <c r="BQ649" s="60">
        <v>329027810.74790001</v>
      </c>
      <c r="BR649" s="60">
        <v>1580363392.5943999</v>
      </c>
      <c r="BS649" s="60">
        <v>36227334.941100001</v>
      </c>
      <c r="BT649" s="60">
        <v>603328.1237</v>
      </c>
      <c r="BU649" s="60">
        <v>94439755.229000002</v>
      </c>
      <c r="BV649" s="60" t="s">
        <v>544</v>
      </c>
      <c r="BW649" s="60">
        <v>15303471.426999999</v>
      </c>
      <c r="BX649" s="60">
        <v>375752345.12879997</v>
      </c>
      <c r="BY649" s="60" t="s">
        <v>544</v>
      </c>
      <c r="BZ649" s="60">
        <v>-276182.10269999999</v>
      </c>
      <c r="CA649" s="60">
        <v>89390.387000000002</v>
      </c>
      <c r="CB649" s="60" t="s">
        <v>544</v>
      </c>
      <c r="CC649" s="60">
        <v>30638856.3618</v>
      </c>
      <c r="CD649" s="60">
        <v>59724045.924800001</v>
      </c>
      <c r="CE649" s="60">
        <v>26462908.720899999</v>
      </c>
      <c r="CF649" s="60">
        <v>380886121.34979999</v>
      </c>
      <c r="CG649" s="60">
        <v>13445942.442</v>
      </c>
      <c r="CH649" s="60">
        <v>-104988.9281</v>
      </c>
      <c r="CI649" s="60" t="s">
        <v>1253</v>
      </c>
      <c r="CJ649" s="60">
        <v>9.0500000000000007</v>
      </c>
      <c r="CK649" s="60">
        <v>108778819.98549999</v>
      </c>
      <c r="CL649" s="60" t="s">
        <v>544</v>
      </c>
      <c r="CM649" s="85">
        <v>142825</v>
      </c>
      <c r="CN649" s="60">
        <v>-691187.96490000002</v>
      </c>
      <c r="CO649" s="60">
        <v>9079458.1327999998</v>
      </c>
      <c r="CP649" s="60">
        <v>88272306.999500006</v>
      </c>
      <c r="CQ649" s="60">
        <v>5434962850.2545996</v>
      </c>
      <c r="CR649" s="60">
        <v>893122.31449999998</v>
      </c>
      <c r="CS649" s="60">
        <v>-691187.96490000002</v>
      </c>
      <c r="CT649" s="60">
        <v>31059951.842399999</v>
      </c>
      <c r="CU649" s="60">
        <v>21030936.589699998</v>
      </c>
      <c r="CV649" s="60">
        <v>26462908.720899999</v>
      </c>
      <c r="CW649" s="60">
        <v>52090888.431999996</v>
      </c>
      <c r="CX649" s="60">
        <v>74323726.807699993</v>
      </c>
      <c r="CY649" s="60">
        <v>8.33</v>
      </c>
      <c r="CZ649" s="60">
        <f t="shared" si="20"/>
        <v>30.707999962167683</v>
      </c>
      <c r="DA649" s="60" t="str">
        <f t="shared" si="21"/>
        <v>Y</v>
      </c>
    </row>
    <row r="650" spans="1:105">
      <c r="A650" s="13" t="s">
        <v>1253</v>
      </c>
      <c r="B650" s="13">
        <v>142825</v>
      </c>
      <c r="C650" s="13">
        <v>2023</v>
      </c>
      <c r="D650" s="13" t="s">
        <v>1</v>
      </c>
      <c r="E650" s="13" t="s">
        <v>507</v>
      </c>
      <c r="F650" s="84" t="s">
        <v>1804</v>
      </c>
      <c r="G650" s="60" t="s">
        <v>2062</v>
      </c>
      <c r="H650" s="60" t="s">
        <v>2398</v>
      </c>
      <c r="I650" s="60" t="s">
        <v>2064</v>
      </c>
      <c r="J650" s="60" t="s">
        <v>1253</v>
      </c>
      <c r="K650" s="85">
        <v>142825</v>
      </c>
      <c r="L650" s="60">
        <v>215797820000</v>
      </c>
      <c r="M650" s="60">
        <v>7021240275.7916002</v>
      </c>
      <c r="N650" s="60">
        <v>3145274.1157</v>
      </c>
      <c r="O650" s="60">
        <v>7411485.2730999999</v>
      </c>
      <c r="P650" s="60">
        <v>-0.12</v>
      </c>
      <c r="Q650" s="60">
        <v>139561900.03400001</v>
      </c>
      <c r="R650" s="85">
        <v>719</v>
      </c>
      <c r="S650" s="85">
        <v>34</v>
      </c>
      <c r="T650" s="60">
        <v>259784740.37509999</v>
      </c>
      <c r="U650" s="60" t="s">
        <v>544</v>
      </c>
      <c r="V650" s="60" t="s">
        <v>544</v>
      </c>
      <c r="W650" s="60" t="s">
        <v>2065</v>
      </c>
      <c r="X650" s="60">
        <v>85580933.739800006</v>
      </c>
      <c r="Y650" s="60">
        <v>6300324577.4895</v>
      </c>
      <c r="Z650" s="60">
        <v>6.14</v>
      </c>
      <c r="AA650" s="60" t="s">
        <v>544</v>
      </c>
      <c r="AB650" s="60">
        <v>5164440602.2166004</v>
      </c>
      <c r="AC650" s="60">
        <v>7021240275.7916002</v>
      </c>
      <c r="AD650" s="60">
        <v>6.61</v>
      </c>
      <c r="AE650" s="60">
        <v>2174344882.4383001</v>
      </c>
      <c r="AF650" s="60">
        <v>11.67</v>
      </c>
      <c r="AG650" s="60" t="s">
        <v>2066</v>
      </c>
      <c r="AH650" s="60">
        <v>15899430.6075</v>
      </c>
      <c r="AI650" s="60">
        <v>474295688.68239999</v>
      </c>
      <c r="AJ650" s="60">
        <v>174713518.68959999</v>
      </c>
      <c r="AK650" s="60">
        <v>1.36</v>
      </c>
      <c r="AL650" s="60">
        <v>6304128546.9033003</v>
      </c>
      <c r="AM650" s="60">
        <v>87342671.171700001</v>
      </c>
      <c r="AN650" s="60">
        <v>67590141.493799999</v>
      </c>
      <c r="AO650" s="60">
        <v>89482414.134599999</v>
      </c>
      <c r="AP650" s="60">
        <v>448716479.32660002</v>
      </c>
      <c r="AQ650" s="60">
        <v>7021240275.7916002</v>
      </c>
      <c r="AR650" s="60">
        <v>0.06</v>
      </c>
      <c r="AS650" s="60">
        <v>449589197.72539997</v>
      </c>
      <c r="AT650" s="60">
        <v>2597213208.2089</v>
      </c>
      <c r="AU650" s="85">
        <v>142825</v>
      </c>
      <c r="AV650" s="60" t="s">
        <v>544</v>
      </c>
      <c r="AW650" s="60" t="s">
        <v>544</v>
      </c>
      <c r="AX650" s="60" t="s">
        <v>544</v>
      </c>
      <c r="AY650" s="60">
        <v>2349058401.1279001</v>
      </c>
      <c r="AZ650" s="60">
        <v>1281804554.3336999</v>
      </c>
      <c r="BA650" s="60" t="s">
        <v>544</v>
      </c>
      <c r="BB650" s="60" t="s">
        <v>1808</v>
      </c>
      <c r="BC650" s="60" t="s">
        <v>544</v>
      </c>
      <c r="BD650" s="60">
        <v>70738083.577500001</v>
      </c>
      <c r="BE650" s="60" t="s">
        <v>544</v>
      </c>
      <c r="BF650" s="60">
        <v>197653814.7559</v>
      </c>
      <c r="BG650" s="60">
        <v>11784805.589500001</v>
      </c>
      <c r="BH650" s="60">
        <v>4946271609.3367996</v>
      </c>
      <c r="BI650" s="60">
        <v>39928387.808600001</v>
      </c>
      <c r="BJ650" s="60" t="s">
        <v>544</v>
      </c>
      <c r="BK650" s="60">
        <v>55449064.552599996</v>
      </c>
      <c r="BL650" s="85" t="s">
        <v>2595</v>
      </c>
      <c r="BM650" s="60" t="s">
        <v>2596</v>
      </c>
      <c r="BN650" s="60">
        <v>10489930.041200001</v>
      </c>
      <c r="BO650" s="60">
        <v>6807446620.4722996</v>
      </c>
      <c r="BP650" s="60">
        <v>4875533525.7593002</v>
      </c>
      <c r="BQ650" s="60">
        <v>433329819.176</v>
      </c>
      <c r="BR650" s="60">
        <v>1833053455.9215</v>
      </c>
      <c r="BS650" s="60">
        <v>44134797.436899997</v>
      </c>
      <c r="BT650" s="60">
        <v>3803969.4138000002</v>
      </c>
      <c r="BU650" s="60">
        <v>131312445.02</v>
      </c>
      <c r="BV650" s="60" t="s">
        <v>544</v>
      </c>
      <c r="BW650" s="60">
        <v>13160370.905099999</v>
      </c>
      <c r="BX650" s="60">
        <v>441759492.18239999</v>
      </c>
      <c r="BY650" s="60" t="s">
        <v>544</v>
      </c>
      <c r="BZ650" s="60">
        <v>-5355197.6542999996</v>
      </c>
      <c r="CA650" s="60">
        <v>150349.764</v>
      </c>
      <c r="CB650" s="60" t="s">
        <v>544</v>
      </c>
      <c r="CC650" s="60">
        <v>63845485.566200003</v>
      </c>
      <c r="CD650" s="60">
        <v>77221896.816</v>
      </c>
      <c r="CE650" s="60">
        <v>33114625.001400001</v>
      </c>
      <c r="CF650" s="60">
        <v>448716479.32660002</v>
      </c>
      <c r="CG650" s="60">
        <v>21839238.640500002</v>
      </c>
      <c r="CH650" s="60">
        <v>2364860.9064000002</v>
      </c>
      <c r="CI650" s="60" t="s">
        <v>1253</v>
      </c>
      <c r="CJ650" s="60">
        <v>9.18</v>
      </c>
      <c r="CK650" s="60">
        <v>153171075.23359999</v>
      </c>
      <c r="CL650" s="60" t="s">
        <v>544</v>
      </c>
      <c r="CM650" s="85">
        <v>142825</v>
      </c>
      <c r="CN650" s="60">
        <v>481795.99780000001</v>
      </c>
      <c r="CO650" s="60">
        <v>39928387.808600001</v>
      </c>
      <c r="CP650" s="60">
        <v>96070863.781000003</v>
      </c>
      <c r="CQ650" s="60">
        <v>6300324577.4895</v>
      </c>
      <c r="CR650" s="60">
        <v>19391.573100000001</v>
      </c>
      <c r="CS650" s="60">
        <v>481795.99780000001</v>
      </c>
      <c r="CT650" s="60">
        <v>32873108.814800002</v>
      </c>
      <c r="CU650" s="60">
        <v>22575955.737799998</v>
      </c>
      <c r="CV650" s="60">
        <v>33114625.001400001</v>
      </c>
      <c r="CW650" s="60">
        <v>55449064.552599996</v>
      </c>
      <c r="CX650" s="60">
        <v>85580933.739800006</v>
      </c>
      <c r="CY650" s="60">
        <v>8.5500000000000007</v>
      </c>
      <c r="CZ650" s="60">
        <f t="shared" si="20"/>
        <v>30.735000017595919</v>
      </c>
      <c r="DA650" s="60" t="str">
        <f t="shared" si="21"/>
        <v>Y</v>
      </c>
    </row>
    <row r="651" spans="1:105">
      <c r="A651" s="13" t="s">
        <v>1254</v>
      </c>
      <c r="B651" s="13">
        <v>114988</v>
      </c>
      <c r="C651" s="13">
        <v>2022</v>
      </c>
      <c r="D651" s="13" t="s">
        <v>1</v>
      </c>
      <c r="E651" s="13" t="s">
        <v>13</v>
      </c>
      <c r="F651" s="84" t="s">
        <v>1812</v>
      </c>
      <c r="G651" s="60" t="s">
        <v>2598</v>
      </c>
      <c r="H651" s="60" t="s">
        <v>2603</v>
      </c>
      <c r="I651" s="60" t="s">
        <v>2600</v>
      </c>
      <c r="J651" s="60" t="s">
        <v>1255</v>
      </c>
      <c r="K651" s="85">
        <v>1464706</v>
      </c>
      <c r="L651" s="60">
        <v>344674000000</v>
      </c>
      <c r="M651" s="60">
        <v>2793743525.9535999</v>
      </c>
      <c r="N651" s="60">
        <v>189513909.89840001</v>
      </c>
      <c r="O651" s="60">
        <v>44104274.322300002</v>
      </c>
      <c r="P651" s="60">
        <v>-0.67</v>
      </c>
      <c r="Q651" s="60">
        <v>513490212.45300001</v>
      </c>
      <c r="R651" s="85">
        <v>1419</v>
      </c>
      <c r="S651" s="85" t="s">
        <v>544</v>
      </c>
      <c r="T651" s="60">
        <v>89909886.041999996</v>
      </c>
      <c r="U651" s="60" t="s">
        <v>544</v>
      </c>
      <c r="V651" s="60">
        <v>262757335.9287</v>
      </c>
      <c r="W651" s="60" t="s">
        <v>2601</v>
      </c>
      <c r="X651" s="60">
        <v>144937086.88499999</v>
      </c>
      <c r="Y651" s="60">
        <v>2089925614.7756</v>
      </c>
      <c r="Z651" s="60">
        <v>17.93</v>
      </c>
      <c r="AA651" s="60" t="s">
        <v>544</v>
      </c>
      <c r="AB651" s="60" t="s">
        <v>544</v>
      </c>
      <c r="AC651" s="60">
        <v>2793743525.9535999</v>
      </c>
      <c r="AD651" s="60" t="s">
        <v>544</v>
      </c>
      <c r="AE651" s="60" t="s">
        <v>544</v>
      </c>
      <c r="AF651" s="60">
        <v>8.7899999999999991</v>
      </c>
      <c r="AG651" s="60" t="s">
        <v>2602</v>
      </c>
      <c r="AH651" s="60" t="s">
        <v>544</v>
      </c>
      <c r="AI651" s="60" t="s">
        <v>544</v>
      </c>
      <c r="AJ651" s="60" t="s">
        <v>544</v>
      </c>
      <c r="AK651" s="60">
        <v>5.83</v>
      </c>
      <c r="AL651" s="60">
        <v>2180566613.8868999</v>
      </c>
      <c r="AM651" s="60">
        <v>56956301.846199997</v>
      </c>
      <c r="AN651" s="60">
        <v>95441056.3134</v>
      </c>
      <c r="AO651" s="60">
        <v>129414308.1823</v>
      </c>
      <c r="AP651" s="60">
        <v>462848068.9325</v>
      </c>
      <c r="AQ651" s="60">
        <v>2793743525.9535999</v>
      </c>
      <c r="AR651" s="60">
        <v>10.69</v>
      </c>
      <c r="AS651" s="60">
        <v>480370466.19599998</v>
      </c>
      <c r="AT651" s="60">
        <v>1224898892.9145999</v>
      </c>
      <c r="AU651" s="85">
        <v>114988</v>
      </c>
      <c r="AV651" s="60" t="s">
        <v>544</v>
      </c>
      <c r="AW651" s="60" t="s">
        <v>544</v>
      </c>
      <c r="AX651" s="60">
        <v>6069373.2402999997</v>
      </c>
      <c r="AY651" s="60" t="s">
        <v>544</v>
      </c>
      <c r="AZ651" s="60">
        <v>757322094.88440001</v>
      </c>
      <c r="BA651" s="60">
        <v>285524780.49970001</v>
      </c>
      <c r="BB651" s="60" t="s">
        <v>1808</v>
      </c>
      <c r="BC651" s="60" t="s">
        <v>544</v>
      </c>
      <c r="BD651" s="60">
        <v>124892268.4778</v>
      </c>
      <c r="BE651" s="60">
        <v>81392661.948899999</v>
      </c>
      <c r="BF651" s="60" t="s">
        <v>544</v>
      </c>
      <c r="BG651" s="60">
        <v>36284120.339599997</v>
      </c>
      <c r="BH651" s="60">
        <v>1773181009.3429999</v>
      </c>
      <c r="BI651" s="60">
        <v>55933391.986500002</v>
      </c>
      <c r="BJ651" s="60" t="s">
        <v>544</v>
      </c>
      <c r="BK651" s="60">
        <v>86239730.856099993</v>
      </c>
      <c r="BL651" s="85" t="s">
        <v>544</v>
      </c>
      <c r="BM651" s="60" t="s">
        <v>544</v>
      </c>
      <c r="BN651" s="60">
        <v>79796695.614700004</v>
      </c>
      <c r="BO651" s="60">
        <v>2500619870.7038999</v>
      </c>
      <c r="BP651" s="60">
        <v>1648288740.8652999</v>
      </c>
      <c r="BQ651" s="60">
        <v>89011800.364899993</v>
      </c>
      <c r="BR651" s="60">
        <v>108912341.4702</v>
      </c>
      <c r="BS651" s="60">
        <v>39502801.046999998</v>
      </c>
      <c r="BT651" s="60">
        <v>90640999.111300007</v>
      </c>
      <c r="BU651" s="60">
        <v>170475790.4181</v>
      </c>
      <c r="BV651" s="60">
        <v>82901089.245900005</v>
      </c>
      <c r="BW651" s="60">
        <v>548281305.88180006</v>
      </c>
      <c r="BX651" s="60" t="s">
        <v>544</v>
      </c>
      <c r="BY651" s="60" t="s">
        <v>544</v>
      </c>
      <c r="BZ651" s="60" t="s">
        <v>544</v>
      </c>
      <c r="CA651" s="60">
        <v>2835292.1466999999</v>
      </c>
      <c r="CB651" s="60" t="s">
        <v>544</v>
      </c>
      <c r="CC651" s="60">
        <v>80696402.385100007</v>
      </c>
      <c r="CD651" s="60">
        <v>26556750.113000002</v>
      </c>
      <c r="CE651" s="60">
        <v>95151691.162900001</v>
      </c>
      <c r="CF651" s="60">
        <v>462848068.9325</v>
      </c>
      <c r="CG651" s="60">
        <v>69902352.780200005</v>
      </c>
      <c r="CH651" s="60">
        <v>11786158.692199999</v>
      </c>
      <c r="CI651" s="60" t="s">
        <v>1255</v>
      </c>
      <c r="CJ651" s="60" t="s">
        <v>544</v>
      </c>
      <c r="CK651" s="60">
        <v>240378143.1983</v>
      </c>
      <c r="CL651" s="60" t="s">
        <v>544</v>
      </c>
      <c r="CM651" s="85">
        <v>1464706</v>
      </c>
      <c r="CN651" s="60">
        <v>6971511.6506000003</v>
      </c>
      <c r="CO651" s="60">
        <v>55933391.986500002</v>
      </c>
      <c r="CP651" s="60">
        <v>224733782.49970001</v>
      </c>
      <c r="CQ651" s="60">
        <v>2089925614.7756</v>
      </c>
      <c r="CR651" s="60" t="s">
        <v>544</v>
      </c>
      <c r="CS651" s="60">
        <v>6971511.6506000003</v>
      </c>
      <c r="CT651" s="60">
        <v>37773905.063900001</v>
      </c>
      <c r="CU651" s="60">
        <v>48465825.792199999</v>
      </c>
      <c r="CV651" s="60">
        <v>95151691.162900001</v>
      </c>
      <c r="CW651" s="60">
        <v>86239730.856099993</v>
      </c>
      <c r="CX651" s="60">
        <v>144937086.88499999</v>
      </c>
      <c r="CY651" s="60" t="s">
        <v>544</v>
      </c>
      <c r="CZ651" s="60">
        <f t="shared" si="20"/>
        <v>123.37352974530867</v>
      </c>
      <c r="DA651" s="60" t="str">
        <f t="shared" si="21"/>
        <v>N: parent data from row 653</v>
      </c>
    </row>
    <row r="652" spans="1:105">
      <c r="A652" s="13" t="s">
        <v>1254</v>
      </c>
      <c r="B652" s="13">
        <v>114988</v>
      </c>
      <c r="C652" s="13">
        <v>2023</v>
      </c>
      <c r="D652" s="13" t="s">
        <v>1</v>
      </c>
      <c r="E652" s="13" t="s">
        <v>13</v>
      </c>
      <c r="F652" s="84" t="s">
        <v>1804</v>
      </c>
      <c r="G652" s="60" t="s">
        <v>2598</v>
      </c>
      <c r="H652" s="60" t="s">
        <v>2599</v>
      </c>
      <c r="I652" s="60" t="s">
        <v>2600</v>
      </c>
      <c r="J652" s="60" t="s">
        <v>1255</v>
      </c>
      <c r="K652" s="85">
        <v>1464706</v>
      </c>
      <c r="L652" s="60">
        <v>446707500000</v>
      </c>
      <c r="M652" s="60">
        <v>2855057904.9029999</v>
      </c>
      <c r="N652" s="60">
        <v>208082739.17480001</v>
      </c>
      <c r="O652" s="60">
        <v>40214288.628799997</v>
      </c>
      <c r="P652" s="60">
        <v>-0.66</v>
      </c>
      <c r="Q652" s="60">
        <v>495788108.08719999</v>
      </c>
      <c r="R652" s="85">
        <v>1446</v>
      </c>
      <c r="S652" s="85" t="s">
        <v>544</v>
      </c>
      <c r="T652" s="60">
        <v>329082241.63230002</v>
      </c>
      <c r="U652" s="60" t="s">
        <v>544</v>
      </c>
      <c r="V652" s="60">
        <v>193458083.2243</v>
      </c>
      <c r="W652" s="60" t="s">
        <v>2601</v>
      </c>
      <c r="X652" s="60">
        <v>140729557.92429999</v>
      </c>
      <c r="Y652" s="60">
        <v>2180433813.0074</v>
      </c>
      <c r="Z652" s="60">
        <v>18.18</v>
      </c>
      <c r="AA652" s="60" t="s">
        <v>544</v>
      </c>
      <c r="AB652" s="60" t="s">
        <v>544</v>
      </c>
      <c r="AC652" s="60">
        <v>2855057904.9029999</v>
      </c>
      <c r="AD652" s="60" t="s">
        <v>544</v>
      </c>
      <c r="AE652" s="60" t="s">
        <v>544</v>
      </c>
      <c r="AF652" s="60">
        <v>12.07</v>
      </c>
      <c r="AG652" s="60" t="s">
        <v>2602</v>
      </c>
      <c r="AH652" s="60" t="s">
        <v>544</v>
      </c>
      <c r="AI652" s="60" t="s">
        <v>544</v>
      </c>
      <c r="AJ652" s="60" t="s">
        <v>544</v>
      </c>
      <c r="AK652" s="60">
        <v>6.17</v>
      </c>
      <c r="AL652" s="60">
        <v>2318677141.0721998</v>
      </c>
      <c r="AM652" s="60">
        <v>65371227.832800001</v>
      </c>
      <c r="AN652" s="60">
        <v>119020744.70810001</v>
      </c>
      <c r="AO652" s="60">
        <v>154184599.3136</v>
      </c>
      <c r="AP652" s="60">
        <v>387711887.83039999</v>
      </c>
      <c r="AQ652" s="60">
        <v>2855057904.9029999</v>
      </c>
      <c r="AR652" s="60">
        <v>12.03</v>
      </c>
      <c r="AS652" s="60">
        <v>401664814.32529998</v>
      </c>
      <c r="AT652" s="60">
        <v>1270606624.191</v>
      </c>
      <c r="AU652" s="85">
        <v>114988</v>
      </c>
      <c r="AV652" s="60" t="s">
        <v>544</v>
      </c>
      <c r="AW652" s="60" t="s">
        <v>544</v>
      </c>
      <c r="AX652" s="60">
        <v>1965335.943</v>
      </c>
      <c r="AY652" s="60" t="s">
        <v>544</v>
      </c>
      <c r="AZ652" s="60">
        <v>591713758.71379995</v>
      </c>
      <c r="BA652" s="60">
        <v>265305652.2313</v>
      </c>
      <c r="BB652" s="60" t="s">
        <v>1808</v>
      </c>
      <c r="BC652" s="60" t="s">
        <v>544</v>
      </c>
      <c r="BD652" s="60">
        <v>71623872.232999995</v>
      </c>
      <c r="BE652" s="60">
        <v>71279379.201000005</v>
      </c>
      <c r="BF652" s="60" t="s">
        <v>544</v>
      </c>
      <c r="BG652" s="60">
        <v>32777968.727400001</v>
      </c>
      <c r="BH652" s="60">
        <v>1729370359.6466</v>
      </c>
      <c r="BI652" s="60">
        <v>63011546.434</v>
      </c>
      <c r="BJ652" s="60" t="s">
        <v>544</v>
      </c>
      <c r="BK652" s="60">
        <v>84588058.986699998</v>
      </c>
      <c r="BL652" s="85" t="s">
        <v>544</v>
      </c>
      <c r="BM652" s="60" t="s">
        <v>544</v>
      </c>
      <c r="BN652" s="60">
        <v>65315623.206200004</v>
      </c>
      <c r="BO652" s="60">
        <v>2536304062.8930998</v>
      </c>
      <c r="BP652" s="60">
        <v>1657746487.4136</v>
      </c>
      <c r="BQ652" s="60">
        <v>283402082.1142</v>
      </c>
      <c r="BR652" s="60">
        <v>89275465.102500007</v>
      </c>
      <c r="BS652" s="60">
        <v>46580698.816799998</v>
      </c>
      <c r="BT652" s="60">
        <v>138243328.06470001</v>
      </c>
      <c r="BU652" s="60">
        <v>193228634.24759999</v>
      </c>
      <c r="BV652" s="60">
        <v>105522242.2313</v>
      </c>
      <c r="BW652" s="60">
        <v>265306291.36489999</v>
      </c>
      <c r="BX652" s="60" t="s">
        <v>544</v>
      </c>
      <c r="BY652" s="60" t="s">
        <v>544</v>
      </c>
      <c r="BZ652" s="60" t="s">
        <v>544</v>
      </c>
      <c r="CA652" s="60">
        <v>6899447.6437999997</v>
      </c>
      <c r="CB652" s="60" t="s">
        <v>1861</v>
      </c>
      <c r="CC652" s="60">
        <v>100978002.0509</v>
      </c>
      <c r="CD652" s="60">
        <v>26938204.6587</v>
      </c>
      <c r="CE652" s="60">
        <v>80319285.405200005</v>
      </c>
      <c r="CF652" s="60">
        <v>387711887.83039999</v>
      </c>
      <c r="CG652" s="60">
        <v>66521668.384800002</v>
      </c>
      <c r="CH652" s="60">
        <v>66026339.8138</v>
      </c>
      <c r="CI652" s="60" t="s">
        <v>1255</v>
      </c>
      <c r="CJ652" s="60" t="s">
        <v>544</v>
      </c>
      <c r="CK652" s="60">
        <v>259750302.63240001</v>
      </c>
      <c r="CL652" s="60" t="s">
        <v>544</v>
      </c>
      <c r="CM652" s="85">
        <v>1464706</v>
      </c>
      <c r="CN652" s="60">
        <v>5596254.1518000001</v>
      </c>
      <c r="CO652" s="60">
        <v>63011546.434</v>
      </c>
      <c r="CP652" s="60">
        <v>206045181.13049999</v>
      </c>
      <c r="CQ652" s="60">
        <v>2180433813.0074</v>
      </c>
      <c r="CR652" s="60" t="s">
        <v>544</v>
      </c>
      <c r="CS652" s="60">
        <v>5596254.1518000001</v>
      </c>
      <c r="CT652" s="60">
        <v>33856826.311700001</v>
      </c>
      <c r="CU652" s="60">
        <v>50731232.674999997</v>
      </c>
      <c r="CV652" s="60">
        <v>80319285.405200005</v>
      </c>
      <c r="CW652" s="60">
        <v>84588058.986699998</v>
      </c>
      <c r="CX652" s="60">
        <v>140729557.92429999</v>
      </c>
      <c r="CY652" s="60" t="s">
        <v>544</v>
      </c>
      <c r="CZ652" s="60">
        <f t="shared" si="20"/>
        <v>156.46180038340651</v>
      </c>
      <c r="DA652" s="60" t="str">
        <f t="shared" si="21"/>
        <v>N: parent data from row 653</v>
      </c>
    </row>
    <row r="653" spans="1:105">
      <c r="A653" s="13" t="s">
        <v>1255</v>
      </c>
      <c r="B653" s="13">
        <v>1464706</v>
      </c>
      <c r="C653" s="13">
        <v>2022</v>
      </c>
      <c r="D653" s="13" t="s">
        <v>1</v>
      </c>
      <c r="E653" s="13" t="s">
        <v>13</v>
      </c>
      <c r="F653" s="84" t="s">
        <v>1812</v>
      </c>
      <c r="G653" s="60" t="s">
        <v>2598</v>
      </c>
      <c r="H653" s="60" t="s">
        <v>2603</v>
      </c>
      <c r="I653" s="60" t="s">
        <v>2600</v>
      </c>
      <c r="J653" s="60" t="s">
        <v>1255</v>
      </c>
      <c r="K653" s="85">
        <v>1464706</v>
      </c>
      <c r="L653" s="60">
        <v>436808500000</v>
      </c>
      <c r="M653" s="60">
        <v>3540536619.9843998</v>
      </c>
      <c r="N653" s="60">
        <v>214917252.1426</v>
      </c>
      <c r="O653" s="60">
        <v>43117028.514799997</v>
      </c>
      <c r="P653" s="60">
        <v>-0.78</v>
      </c>
      <c r="Q653" s="60">
        <v>567979210.32700002</v>
      </c>
      <c r="R653" s="85">
        <v>2143</v>
      </c>
      <c r="S653" s="85" t="s">
        <v>544</v>
      </c>
      <c r="T653" s="60">
        <v>364630079.83050001</v>
      </c>
      <c r="U653" s="60" t="s">
        <v>544</v>
      </c>
      <c r="V653" s="60">
        <v>276142703.14170003</v>
      </c>
      <c r="W653" s="60" t="s">
        <v>2601</v>
      </c>
      <c r="X653" s="60">
        <v>185975873.81479999</v>
      </c>
      <c r="Y653" s="60">
        <v>2531628142.9638</v>
      </c>
      <c r="Z653" s="60">
        <v>15.41</v>
      </c>
      <c r="AA653" s="60" t="s">
        <v>544</v>
      </c>
      <c r="AB653" s="60">
        <v>2267660660.9015002</v>
      </c>
      <c r="AC653" s="60">
        <v>3540536619.9843998</v>
      </c>
      <c r="AD653" s="60" t="s">
        <v>544</v>
      </c>
      <c r="AE653" s="60" t="s">
        <v>544</v>
      </c>
      <c r="AF653" s="60">
        <v>10</v>
      </c>
      <c r="AG653" s="60" t="s">
        <v>2602</v>
      </c>
      <c r="AH653" s="60" t="s">
        <v>544</v>
      </c>
      <c r="AI653" s="60">
        <v>345092663.61989999</v>
      </c>
      <c r="AJ653" s="60" t="s">
        <v>544</v>
      </c>
      <c r="AK653" s="60">
        <v>6.16</v>
      </c>
      <c r="AL653" s="60">
        <v>2678769106.1629</v>
      </c>
      <c r="AM653" s="60">
        <v>60641857.418200001</v>
      </c>
      <c r="AN653" s="60">
        <v>116773022.78489999</v>
      </c>
      <c r="AO653" s="60">
        <v>184952963.9551</v>
      </c>
      <c r="AP653" s="60">
        <v>661808089.37339997</v>
      </c>
      <c r="AQ653" s="60">
        <v>3540536619.9843998</v>
      </c>
      <c r="AR653" s="60">
        <v>10.36</v>
      </c>
      <c r="AS653" s="60">
        <v>647486540.79130006</v>
      </c>
      <c r="AT653" s="60">
        <v>1566843393.3848</v>
      </c>
      <c r="AU653" s="85">
        <v>1464706</v>
      </c>
      <c r="AV653" s="60" t="s">
        <v>544</v>
      </c>
      <c r="AW653" s="60" t="s">
        <v>544</v>
      </c>
      <c r="AX653" s="60">
        <v>6092879.0928999996</v>
      </c>
      <c r="AY653" s="60" t="s">
        <v>544</v>
      </c>
      <c r="AZ653" s="60">
        <v>909071826.27859998</v>
      </c>
      <c r="BA653" s="60">
        <v>232238633.83939999</v>
      </c>
      <c r="BB653" s="60" t="s">
        <v>1808</v>
      </c>
      <c r="BC653" s="60" t="s">
        <v>544</v>
      </c>
      <c r="BD653" s="60">
        <v>141340691.44330001</v>
      </c>
      <c r="BE653" s="60" t="s">
        <v>544</v>
      </c>
      <c r="BF653" s="60" t="s">
        <v>544</v>
      </c>
      <c r="BG653" s="60">
        <v>42894128.1888</v>
      </c>
      <c r="BH653" s="60">
        <v>2075224730.3659</v>
      </c>
      <c r="BI653" s="60">
        <v>81391040.855599999</v>
      </c>
      <c r="BJ653" s="60" t="s">
        <v>544</v>
      </c>
      <c r="BK653" s="60">
        <v>125791164.7015</v>
      </c>
      <c r="BL653" s="85" t="s">
        <v>2604</v>
      </c>
      <c r="BM653" s="60" t="s">
        <v>2605</v>
      </c>
      <c r="BN653" s="60">
        <v>98380098.430000007</v>
      </c>
      <c r="BO653" s="60">
        <v>3069862723.2427001</v>
      </c>
      <c r="BP653" s="60">
        <v>1933884038.9226</v>
      </c>
      <c r="BQ653" s="60">
        <v>174001668.3021</v>
      </c>
      <c r="BR653" s="60">
        <v>126801916.3616</v>
      </c>
      <c r="BS653" s="60">
        <v>48428540.646700002</v>
      </c>
      <c r="BT653" s="60">
        <v>147140963.19909999</v>
      </c>
      <c r="BU653" s="60">
        <v>212843063.29089999</v>
      </c>
      <c r="BV653" s="60">
        <v>104267909.223</v>
      </c>
      <c r="BW653" s="60">
        <v>508381336.98110002</v>
      </c>
      <c r="BX653" s="60">
        <v>345092663.61989999</v>
      </c>
      <c r="BY653" s="60" t="s">
        <v>544</v>
      </c>
      <c r="BZ653" s="60" t="s">
        <v>544</v>
      </c>
      <c r="CA653" s="60">
        <v>11064772.182600001</v>
      </c>
      <c r="CB653" s="60" t="s">
        <v>544</v>
      </c>
      <c r="CC653" s="60">
        <v>94004767.667300001</v>
      </c>
      <c r="CD653" s="60">
        <v>101436669.80940001</v>
      </c>
      <c r="CE653" s="60">
        <v>121519583.9087</v>
      </c>
      <c r="CF653" s="60">
        <v>661808089.37339997</v>
      </c>
      <c r="CG653" s="60">
        <v>89905833.308799997</v>
      </c>
      <c r="CH653" s="60">
        <v>14516890.3224</v>
      </c>
      <c r="CI653" s="60" t="s">
        <v>1255</v>
      </c>
      <c r="CJ653" s="60">
        <v>15.22</v>
      </c>
      <c r="CK653" s="60">
        <v>302748896.59969997</v>
      </c>
      <c r="CL653" s="60" t="s">
        <v>544</v>
      </c>
      <c r="CM653" s="85">
        <v>1464706</v>
      </c>
      <c r="CN653" s="60">
        <v>7026628.8222000003</v>
      </c>
      <c r="CO653" s="60">
        <v>81391040.855599999</v>
      </c>
      <c r="CP653" s="60">
        <v>284355972.24479997</v>
      </c>
      <c r="CQ653" s="60">
        <v>2531628142.9638</v>
      </c>
      <c r="CR653" s="60" t="s">
        <v>544</v>
      </c>
      <c r="CS653" s="60">
        <v>7026628.8222000003</v>
      </c>
      <c r="CT653" s="60">
        <v>53392328.270099998</v>
      </c>
      <c r="CU653" s="60">
        <v>72398836.431400001</v>
      </c>
      <c r="CV653" s="60">
        <v>121519583.9087</v>
      </c>
      <c r="CW653" s="60">
        <v>125791164.7015</v>
      </c>
      <c r="CX653" s="60">
        <v>185975873.81479999</v>
      </c>
      <c r="CY653" s="60">
        <v>15.22</v>
      </c>
      <c r="CZ653" s="60">
        <f t="shared" si="20"/>
        <v>123.37352974530867</v>
      </c>
      <c r="DA653" s="60" t="str">
        <f t="shared" si="21"/>
        <v>Y</v>
      </c>
    </row>
    <row r="654" spans="1:105">
      <c r="A654" s="13" t="s">
        <v>1255</v>
      </c>
      <c r="B654" s="13">
        <v>1464706</v>
      </c>
      <c r="C654" s="13">
        <v>2023</v>
      </c>
      <c r="D654" s="13" t="s">
        <v>1</v>
      </c>
      <c r="E654" s="13" t="s">
        <v>13</v>
      </c>
      <c r="F654" s="84" t="s">
        <v>1804</v>
      </c>
      <c r="G654" s="60" t="s">
        <v>2598</v>
      </c>
      <c r="H654" s="60" t="s">
        <v>2603</v>
      </c>
      <c r="I654" s="60" t="s">
        <v>2600</v>
      </c>
      <c r="J654" s="60" t="s">
        <v>1255</v>
      </c>
      <c r="K654" s="85">
        <v>1464706</v>
      </c>
      <c r="L654" s="60">
        <v>579719400000</v>
      </c>
      <c r="M654" s="60">
        <v>3705181703.0061998</v>
      </c>
      <c r="N654" s="60">
        <v>228241014.18040001</v>
      </c>
      <c r="O654" s="60">
        <v>43030950.580300003</v>
      </c>
      <c r="P654" s="60">
        <v>-0.68</v>
      </c>
      <c r="Q654" s="60">
        <v>555786778.54219997</v>
      </c>
      <c r="R654" s="85">
        <v>2396</v>
      </c>
      <c r="S654" s="85">
        <v>93</v>
      </c>
      <c r="T654" s="60">
        <v>323795328.16219997</v>
      </c>
      <c r="U654" s="60" t="s">
        <v>544</v>
      </c>
      <c r="V654" s="60">
        <v>199715840.6936</v>
      </c>
      <c r="W654" s="60" t="s">
        <v>2601</v>
      </c>
      <c r="X654" s="60">
        <v>182987156.80019999</v>
      </c>
      <c r="Y654" s="60">
        <v>2663106259.6682</v>
      </c>
      <c r="Z654" s="60">
        <v>15.48</v>
      </c>
      <c r="AA654" s="60" t="s">
        <v>544</v>
      </c>
      <c r="AB654" s="60">
        <v>3524088938.3148999</v>
      </c>
      <c r="AC654" s="60">
        <v>3705181703.0061998</v>
      </c>
      <c r="AD654" s="60" t="s">
        <v>544</v>
      </c>
      <c r="AE654" s="60" t="s">
        <v>544</v>
      </c>
      <c r="AF654" s="60">
        <v>13.84</v>
      </c>
      <c r="AG654" s="60" t="s">
        <v>2602</v>
      </c>
      <c r="AH654" s="60" t="s">
        <v>544</v>
      </c>
      <c r="AI654" s="60">
        <v>512200420.82870001</v>
      </c>
      <c r="AJ654" s="60" t="s">
        <v>544</v>
      </c>
      <c r="AK654" s="60">
        <v>6.5</v>
      </c>
      <c r="AL654" s="60">
        <v>2915558295.2653999</v>
      </c>
      <c r="AM654" s="60">
        <v>54744991.934199996</v>
      </c>
      <c r="AN654" s="60">
        <v>139510730.07280001</v>
      </c>
      <c r="AO654" s="60">
        <v>263805605.57820001</v>
      </c>
      <c r="AP654" s="60">
        <v>611652810.88090003</v>
      </c>
      <c r="AQ654" s="60">
        <v>3705181703.0061998</v>
      </c>
      <c r="AR654" s="60">
        <v>10.98</v>
      </c>
      <c r="AS654" s="60">
        <v>564508396.19360006</v>
      </c>
      <c r="AT654" s="60">
        <v>1631475538.2750001</v>
      </c>
      <c r="AU654" s="85">
        <v>1464706</v>
      </c>
      <c r="AV654" s="60" t="s">
        <v>544</v>
      </c>
      <c r="AW654" s="60" t="s">
        <v>544</v>
      </c>
      <c r="AX654" s="60">
        <v>1965335.943</v>
      </c>
      <c r="AY654" s="60" t="s">
        <v>544</v>
      </c>
      <c r="AZ654" s="60">
        <v>745034249.34619999</v>
      </c>
      <c r="BA654" s="60">
        <v>247304453.26069999</v>
      </c>
      <c r="BB654" s="60" t="s">
        <v>1808</v>
      </c>
      <c r="BC654" s="60" t="s">
        <v>544</v>
      </c>
      <c r="BD654" s="60">
        <v>88675957.748199999</v>
      </c>
      <c r="BE654" s="60">
        <v>71279379.201000005</v>
      </c>
      <c r="BF654" s="60" t="s">
        <v>544</v>
      </c>
      <c r="BG654" s="60">
        <v>38030368.980899997</v>
      </c>
      <c r="BH654" s="60">
        <v>2078495832.2293</v>
      </c>
      <c r="BI654" s="60">
        <v>111268053.6549</v>
      </c>
      <c r="BJ654" s="60" t="s">
        <v>544</v>
      </c>
      <c r="BK654" s="60">
        <v>124175357.5147</v>
      </c>
      <c r="BL654" s="85" t="s">
        <v>2604</v>
      </c>
      <c r="BM654" s="60" t="s">
        <v>2605</v>
      </c>
      <c r="BN654" s="60">
        <v>83936781.807600006</v>
      </c>
      <c r="BO654" s="60">
        <v>3168372719.6364999</v>
      </c>
      <c r="BP654" s="60">
        <v>1989819874.4811001</v>
      </c>
      <c r="BQ654" s="60">
        <v>378220114.14279997</v>
      </c>
      <c r="BR654" s="60">
        <v>118093361.7964</v>
      </c>
      <c r="BS654" s="60">
        <v>50000702.924500003</v>
      </c>
      <c r="BT654" s="60">
        <v>252452035.59720001</v>
      </c>
      <c r="BU654" s="60">
        <v>233088203.7062</v>
      </c>
      <c r="BV654" s="60">
        <v>142734520.153</v>
      </c>
      <c r="BW654" s="60">
        <v>447019654.82059997</v>
      </c>
      <c r="BX654" s="60">
        <v>512200420.82870001</v>
      </c>
      <c r="BY654" s="60" t="s">
        <v>544</v>
      </c>
      <c r="BZ654" s="60" t="s">
        <v>544</v>
      </c>
      <c r="CA654" s="60">
        <v>34305498.126999997</v>
      </c>
      <c r="CB654" s="60" t="s">
        <v>1861</v>
      </c>
      <c r="CC654" s="60">
        <v>112632603.9763</v>
      </c>
      <c r="CD654" s="60">
        <v>92596403.495900005</v>
      </c>
      <c r="CE654" s="60">
        <v>106609408.5529</v>
      </c>
      <c r="CF654" s="60">
        <v>611652810.88090003</v>
      </c>
      <c r="CG654" s="60">
        <v>89409683.166899994</v>
      </c>
      <c r="CH654" s="60">
        <v>68409030.023800001</v>
      </c>
      <c r="CI654" s="60" t="s">
        <v>1255</v>
      </c>
      <c r="CJ654" s="60">
        <v>14.53</v>
      </c>
      <c r="CK654" s="60">
        <v>322497886.87300003</v>
      </c>
      <c r="CL654" s="60" t="s">
        <v>544</v>
      </c>
      <c r="CM654" s="85">
        <v>1464706</v>
      </c>
      <c r="CN654" s="60">
        <v>5657610.9813000001</v>
      </c>
      <c r="CO654" s="60">
        <v>111268053.6549</v>
      </c>
      <c r="CP654" s="60">
        <v>266923938.60780001</v>
      </c>
      <c r="CQ654" s="60">
        <v>2663106259.6682</v>
      </c>
      <c r="CR654" s="60" t="s">
        <v>544</v>
      </c>
      <c r="CS654" s="60">
        <v>5657610.9813000001</v>
      </c>
      <c r="CT654" s="60">
        <v>50056946.684799999</v>
      </c>
      <c r="CU654" s="60">
        <v>74118410.829899997</v>
      </c>
      <c r="CV654" s="60">
        <v>106609408.5529</v>
      </c>
      <c r="CW654" s="60">
        <v>124175357.5147</v>
      </c>
      <c r="CX654" s="60">
        <v>182987156.80019999</v>
      </c>
      <c r="CY654" s="60">
        <v>14.53</v>
      </c>
      <c r="CZ654" s="60">
        <f t="shared" si="20"/>
        <v>156.46180038340484</v>
      </c>
      <c r="DA654" s="60" t="str">
        <f t="shared" si="21"/>
        <v>Y</v>
      </c>
    </row>
    <row r="655" spans="1:105">
      <c r="A655" s="13" t="s">
        <v>1256</v>
      </c>
      <c r="B655" s="13">
        <v>1048030</v>
      </c>
      <c r="C655" s="13">
        <v>2022</v>
      </c>
      <c r="D655" s="13" t="s">
        <v>1</v>
      </c>
      <c r="E655" s="13" t="s">
        <v>13</v>
      </c>
      <c r="F655" s="84" t="s">
        <v>1812</v>
      </c>
      <c r="G655" s="60" t="s">
        <v>2062</v>
      </c>
      <c r="H655" s="60" t="s">
        <v>2398</v>
      </c>
      <c r="I655" s="60" t="s">
        <v>2064</v>
      </c>
      <c r="J655" s="60" t="s">
        <v>1256</v>
      </c>
      <c r="K655" s="85">
        <v>1048030</v>
      </c>
      <c r="L655" s="60">
        <v>358338900000</v>
      </c>
      <c r="M655" s="60">
        <v>11669236044.0756</v>
      </c>
      <c r="N655" s="60" t="s">
        <v>544</v>
      </c>
      <c r="O655" s="60" t="s">
        <v>544</v>
      </c>
      <c r="P655" s="60">
        <v>-0.15</v>
      </c>
      <c r="Q655" s="60" t="s">
        <v>544</v>
      </c>
      <c r="R655" s="85">
        <v>1583</v>
      </c>
      <c r="S655" s="85" t="s">
        <v>544</v>
      </c>
      <c r="T655" s="60" t="s">
        <v>544</v>
      </c>
      <c r="U655" s="60" t="s">
        <v>544</v>
      </c>
      <c r="V655" s="60" t="s">
        <v>544</v>
      </c>
      <c r="W655" s="60" t="s">
        <v>2065</v>
      </c>
      <c r="X655" s="60">
        <v>81197082.293599993</v>
      </c>
      <c r="Y655" s="60" t="s">
        <v>544</v>
      </c>
      <c r="Z655" s="60">
        <v>4</v>
      </c>
      <c r="AA655" s="60">
        <v>1354526509.4191999</v>
      </c>
      <c r="AB655" s="60" t="s">
        <v>544</v>
      </c>
      <c r="AC655" s="60">
        <v>11669236044.0756</v>
      </c>
      <c r="AD655" s="60" t="s">
        <v>544</v>
      </c>
      <c r="AE655" s="60" t="s">
        <v>544</v>
      </c>
      <c r="AF655" s="60">
        <v>52.31</v>
      </c>
      <c r="AG655" s="60" t="s">
        <v>2066</v>
      </c>
      <c r="AH655" s="60">
        <v>740741827.14680004</v>
      </c>
      <c r="AI655" s="60" t="s">
        <v>544</v>
      </c>
      <c r="AJ655" s="60" t="s">
        <v>544</v>
      </c>
      <c r="AK655" s="60">
        <v>0.8</v>
      </c>
      <c r="AL655" s="60">
        <v>9227175340.2723999</v>
      </c>
      <c r="AM655" s="60">
        <v>872896314.73959994</v>
      </c>
      <c r="AN655" s="60">
        <v>72072424.212799996</v>
      </c>
      <c r="AO655" s="60">
        <v>121769571.59720001</v>
      </c>
      <c r="AP655" s="60">
        <v>1373085191.2188001</v>
      </c>
      <c r="AQ655" s="60">
        <v>11669236044.0756</v>
      </c>
      <c r="AR655" s="60" t="s">
        <v>544</v>
      </c>
      <c r="AS655" s="60">
        <v>1274872998.8352001</v>
      </c>
      <c r="AT655" s="60" t="s">
        <v>544</v>
      </c>
      <c r="AU655" s="85">
        <v>1048030</v>
      </c>
      <c r="AV655" s="60" t="s">
        <v>544</v>
      </c>
      <c r="AW655" s="60">
        <v>7872648830.8532</v>
      </c>
      <c r="AX655" s="60" t="s">
        <v>544</v>
      </c>
      <c r="AY655" s="60" t="s">
        <v>544</v>
      </c>
      <c r="AZ655" s="60">
        <v>9530523002.4932003</v>
      </c>
      <c r="BA655" s="60" t="s">
        <v>544</v>
      </c>
      <c r="BB655" s="60" t="s">
        <v>1808</v>
      </c>
      <c r="BC655" s="60" t="s">
        <v>544</v>
      </c>
      <c r="BD655" s="60" t="s">
        <v>544</v>
      </c>
      <c r="BE655" s="60" t="s">
        <v>544</v>
      </c>
      <c r="BF655" s="60">
        <v>93939690.098800004</v>
      </c>
      <c r="BG655" s="60">
        <v>112628631.1144</v>
      </c>
      <c r="BH655" s="60" t="s">
        <v>544</v>
      </c>
      <c r="BI655" s="60">
        <v>-104936824.4096</v>
      </c>
      <c r="BJ655" s="60" t="s">
        <v>544</v>
      </c>
      <c r="BK655" s="60">
        <v>118115800.58840001</v>
      </c>
      <c r="BL655" s="85" t="s">
        <v>544</v>
      </c>
      <c r="BM655" s="60" t="s">
        <v>544</v>
      </c>
      <c r="BN655" s="60">
        <v>116067474.41680001</v>
      </c>
      <c r="BO655" s="60">
        <v>10595740536.695999</v>
      </c>
      <c r="BP655" s="60" t="s">
        <v>544</v>
      </c>
      <c r="BQ655" s="60">
        <v>0</v>
      </c>
      <c r="BR655" s="60" t="s">
        <v>544</v>
      </c>
      <c r="BS655" s="60">
        <v>683567800.76400006</v>
      </c>
      <c r="BT655" s="60" t="s">
        <v>544</v>
      </c>
      <c r="BU655" s="60" t="s">
        <v>544</v>
      </c>
      <c r="BV655" s="60" t="s">
        <v>544</v>
      </c>
      <c r="BW655" s="60" t="s">
        <v>544</v>
      </c>
      <c r="BX655" s="60" t="s">
        <v>544</v>
      </c>
      <c r="BY655" s="60" t="s">
        <v>544</v>
      </c>
      <c r="BZ655" s="60">
        <v>-4754461.3839999996</v>
      </c>
      <c r="CA655" s="60">
        <v>2331639.9663999998</v>
      </c>
      <c r="CB655" s="60" t="s">
        <v>1900</v>
      </c>
      <c r="CC655" s="60" t="s">
        <v>544</v>
      </c>
      <c r="CD655" s="60">
        <v>241243324.5124</v>
      </c>
      <c r="CE655" s="60">
        <v>73316399.725600004</v>
      </c>
      <c r="CF655" s="60">
        <v>1373085191.2188001</v>
      </c>
      <c r="CG655" s="60">
        <v>142122574.09720001</v>
      </c>
      <c r="CH655" s="60" t="s">
        <v>544</v>
      </c>
      <c r="CI655" s="60" t="s">
        <v>1256</v>
      </c>
      <c r="CJ655" s="60" t="s">
        <v>544</v>
      </c>
      <c r="CK655" s="60">
        <v>153269506.50639999</v>
      </c>
      <c r="CL655" s="60" t="s">
        <v>544</v>
      </c>
      <c r="CM655" s="85">
        <v>1048030</v>
      </c>
      <c r="CN655" s="60">
        <v>3416047.9396000002</v>
      </c>
      <c r="CO655" s="60">
        <v>-104936824.4096</v>
      </c>
      <c r="CP655" s="60">
        <v>197264556.71039999</v>
      </c>
      <c r="CQ655" s="60" t="s">
        <v>544</v>
      </c>
      <c r="CR655" s="60">
        <v>11146932.4092</v>
      </c>
      <c r="CS655" s="60">
        <v>3416047.9396000002</v>
      </c>
      <c r="CT655" s="60">
        <v>79073857.072799996</v>
      </c>
      <c r="CU655" s="60">
        <v>39041943.515600003</v>
      </c>
      <c r="CV655" s="60">
        <v>73316399.725600004</v>
      </c>
      <c r="CW655" s="60">
        <v>118115800.58840001</v>
      </c>
      <c r="CX655" s="60">
        <v>81197082.293599993</v>
      </c>
      <c r="CY655" s="60" t="s">
        <v>544</v>
      </c>
      <c r="CZ655" s="60">
        <f t="shared" si="20"/>
        <v>30.707999962167744</v>
      </c>
      <c r="DA655" s="60" t="str">
        <f t="shared" si="21"/>
        <v>Y</v>
      </c>
    </row>
    <row r="656" spans="1:105">
      <c r="A656" s="13" t="s">
        <v>1256</v>
      </c>
      <c r="B656" s="13">
        <v>1048030</v>
      </c>
      <c r="C656" s="13">
        <v>2023</v>
      </c>
      <c r="D656" s="13" t="s">
        <v>1</v>
      </c>
      <c r="E656" s="13" t="s">
        <v>13</v>
      </c>
      <c r="F656" s="84" t="s">
        <v>1804</v>
      </c>
      <c r="G656" s="60" t="s">
        <v>2062</v>
      </c>
      <c r="H656" s="60" t="s">
        <v>2398</v>
      </c>
      <c r="I656" s="60" t="s">
        <v>2064</v>
      </c>
      <c r="J656" s="60" t="s">
        <v>1256</v>
      </c>
      <c r="K656" s="85">
        <v>1048030</v>
      </c>
      <c r="L656" s="60">
        <v>363920400000</v>
      </c>
      <c r="M656" s="60">
        <v>11840585644.7586</v>
      </c>
      <c r="N656" s="60" t="s">
        <v>544</v>
      </c>
      <c r="O656" s="60" t="s">
        <v>544</v>
      </c>
      <c r="P656" s="60">
        <v>-0.21</v>
      </c>
      <c r="Q656" s="60" t="s">
        <v>544</v>
      </c>
      <c r="R656" s="85">
        <v>1590</v>
      </c>
      <c r="S656" s="85" t="s">
        <v>544</v>
      </c>
      <c r="T656" s="60" t="s">
        <v>544</v>
      </c>
      <c r="U656" s="60" t="s">
        <v>544</v>
      </c>
      <c r="V656" s="60" t="s">
        <v>544</v>
      </c>
      <c r="W656" s="60" t="s">
        <v>2065</v>
      </c>
      <c r="X656" s="60">
        <v>61623556.170999996</v>
      </c>
      <c r="Y656" s="60" t="s">
        <v>544</v>
      </c>
      <c r="Z656" s="60">
        <v>5.54</v>
      </c>
      <c r="AA656" s="60">
        <v>1628355294.3338001</v>
      </c>
      <c r="AB656" s="60" t="s">
        <v>544</v>
      </c>
      <c r="AC656" s="60">
        <v>11840585644.7586</v>
      </c>
      <c r="AD656" s="60" t="s">
        <v>544</v>
      </c>
      <c r="AE656" s="60" t="s">
        <v>544</v>
      </c>
      <c r="AF656" s="60">
        <v>43.9</v>
      </c>
      <c r="AG656" s="60" t="s">
        <v>2066</v>
      </c>
      <c r="AH656" s="60">
        <v>895867902.52929997</v>
      </c>
      <c r="AI656" s="60" t="s">
        <v>544</v>
      </c>
      <c r="AJ656" s="60" t="s">
        <v>544</v>
      </c>
      <c r="AK656" s="60">
        <v>0.59</v>
      </c>
      <c r="AL656" s="60">
        <v>9135386362.1037006</v>
      </c>
      <c r="AM656" s="60">
        <v>994384251.91159999</v>
      </c>
      <c r="AN656" s="60">
        <v>152210834.46630001</v>
      </c>
      <c r="AO656" s="60">
        <v>106972506.8527</v>
      </c>
      <c r="AP656" s="60">
        <v>1587525621.3459001</v>
      </c>
      <c r="AQ656" s="60">
        <v>11840585644.7586</v>
      </c>
      <c r="AR656" s="60" t="s">
        <v>544</v>
      </c>
      <c r="AS656" s="60">
        <v>1345960630.4317</v>
      </c>
      <c r="AT656" s="60" t="s">
        <v>544</v>
      </c>
      <c r="AU656" s="85">
        <v>1048030</v>
      </c>
      <c r="AV656" s="60" t="s">
        <v>544</v>
      </c>
      <c r="AW656" s="60">
        <v>7507031067.7699003</v>
      </c>
      <c r="AX656" s="60" t="s">
        <v>544</v>
      </c>
      <c r="AY656" s="60" t="s">
        <v>544</v>
      </c>
      <c r="AZ656" s="60">
        <v>9480260284.1446991</v>
      </c>
      <c r="BA656" s="60" t="s">
        <v>544</v>
      </c>
      <c r="BB656" s="60" t="s">
        <v>1808</v>
      </c>
      <c r="BC656" s="60" t="s">
        <v>544</v>
      </c>
      <c r="BD656" s="60" t="s">
        <v>544</v>
      </c>
      <c r="BE656" s="60" t="s">
        <v>544</v>
      </c>
      <c r="BF656" s="60">
        <v>13603383.7567</v>
      </c>
      <c r="BG656" s="60">
        <v>116583699.29880001</v>
      </c>
      <c r="BH656" s="60" t="s">
        <v>544</v>
      </c>
      <c r="BI656" s="60">
        <v>210792256.26460001</v>
      </c>
      <c r="BJ656" s="60" t="s">
        <v>544</v>
      </c>
      <c r="BK656" s="60">
        <v>126409630.6418</v>
      </c>
      <c r="BL656" s="85" t="s">
        <v>544</v>
      </c>
      <c r="BM656" s="60" t="s">
        <v>544</v>
      </c>
      <c r="BN656" s="60">
        <v>176599967.36269999</v>
      </c>
      <c r="BO656" s="60">
        <v>10614221565.4217</v>
      </c>
      <c r="BP656" s="60" t="s">
        <v>544</v>
      </c>
      <c r="BQ656" s="60">
        <v>3253.6197000000002</v>
      </c>
      <c r="BR656" s="60" t="s">
        <v>544</v>
      </c>
      <c r="BS656" s="60">
        <v>864506262.72290003</v>
      </c>
      <c r="BT656" s="60" t="s">
        <v>544</v>
      </c>
      <c r="BU656" s="60" t="s">
        <v>544</v>
      </c>
      <c r="BV656" s="60" t="s">
        <v>544</v>
      </c>
      <c r="BW656" s="60" t="s">
        <v>544</v>
      </c>
      <c r="BX656" s="60" t="s">
        <v>544</v>
      </c>
      <c r="BY656" s="60" t="s">
        <v>544</v>
      </c>
      <c r="BZ656" s="60">
        <v>1379534.7316000001</v>
      </c>
      <c r="CA656" s="60">
        <v>-735318.04090000002</v>
      </c>
      <c r="CB656" s="60" t="s">
        <v>1900</v>
      </c>
      <c r="CC656" s="60" t="s">
        <v>544</v>
      </c>
      <c r="CD656" s="60">
        <v>232806246.81650001</v>
      </c>
      <c r="CE656" s="60">
        <v>102554091.368</v>
      </c>
      <c r="CF656" s="60">
        <v>1587525621.3459001</v>
      </c>
      <c r="CG656" s="60">
        <v>193629412.6108</v>
      </c>
      <c r="CH656" s="60" t="s">
        <v>544</v>
      </c>
      <c r="CI656" s="60" t="s">
        <v>1256</v>
      </c>
      <c r="CJ656" s="60" t="s">
        <v>544</v>
      </c>
      <c r="CK656" s="60">
        <v>213834390.63730001</v>
      </c>
      <c r="CL656" s="60" t="s">
        <v>544</v>
      </c>
      <c r="CM656" s="85">
        <v>1048030</v>
      </c>
      <c r="CN656" s="60">
        <v>72929884.454799995</v>
      </c>
      <c r="CO656" s="60">
        <v>210792256.26460001</v>
      </c>
      <c r="CP656" s="60">
        <v>238223523.53369999</v>
      </c>
      <c r="CQ656" s="60" t="s">
        <v>544</v>
      </c>
      <c r="CR656" s="60">
        <v>20204978.026500002</v>
      </c>
      <c r="CS656" s="60">
        <v>72929884.454799995</v>
      </c>
      <c r="CT656" s="60">
        <v>83855539.239500001</v>
      </c>
      <c r="CU656" s="60">
        <v>42554091.402400002</v>
      </c>
      <c r="CV656" s="60">
        <v>102554091.368</v>
      </c>
      <c r="CW656" s="60">
        <v>126409630.6418</v>
      </c>
      <c r="CX656" s="60">
        <v>61623556.170999996</v>
      </c>
      <c r="CY656" s="60" t="s">
        <v>544</v>
      </c>
      <c r="CZ656" s="60">
        <f t="shared" si="20"/>
        <v>30.735000017595787</v>
      </c>
      <c r="DA656" s="60" t="str">
        <f t="shared" si="21"/>
        <v>Y</v>
      </c>
    </row>
    <row r="657" spans="1:105">
      <c r="A657" s="13" t="s">
        <v>1257</v>
      </c>
      <c r="B657" s="13">
        <v>112083</v>
      </c>
      <c r="C657" s="13">
        <v>2022</v>
      </c>
      <c r="D657" s="13" t="s">
        <v>10</v>
      </c>
      <c r="E657" s="13" t="s">
        <v>13</v>
      </c>
      <c r="F657" s="84" t="s">
        <v>1970</v>
      </c>
      <c r="G657" s="60" t="s">
        <v>2005</v>
      </c>
      <c r="H657" s="60" t="s">
        <v>2609</v>
      </c>
      <c r="I657" s="60" t="s">
        <v>2007</v>
      </c>
      <c r="J657" s="60" t="s">
        <v>1257</v>
      </c>
      <c r="K657" s="85">
        <v>112083</v>
      </c>
      <c r="L657" s="60">
        <v>17526373800000</v>
      </c>
      <c r="M657" s="60">
        <v>231196995475.53571</v>
      </c>
      <c r="N657" s="60">
        <v>4557799983.4703999</v>
      </c>
      <c r="O657" s="60">
        <v>841282674.56280005</v>
      </c>
      <c r="P657" s="60">
        <v>-0.66</v>
      </c>
      <c r="Q657" s="60" t="s">
        <v>544</v>
      </c>
      <c r="R657" s="85" t="s">
        <v>544</v>
      </c>
      <c r="S657" s="85" t="s">
        <v>544</v>
      </c>
      <c r="T657" s="60" t="s">
        <v>544</v>
      </c>
      <c r="U657" s="60">
        <v>6381755782.4736004</v>
      </c>
      <c r="V657" s="60" t="s">
        <v>544</v>
      </c>
      <c r="W657" s="60" t="s">
        <v>2008</v>
      </c>
      <c r="X657" s="60">
        <v>7155028996.3529997</v>
      </c>
      <c r="Y657" s="60">
        <v>141976194483.1554</v>
      </c>
      <c r="Z657" s="60">
        <v>15.04</v>
      </c>
      <c r="AA657" s="60">
        <v>12216263353.431801</v>
      </c>
      <c r="AB657" s="60">
        <v>126398641760.3093</v>
      </c>
      <c r="AC657" s="60">
        <v>231196995475.53571</v>
      </c>
      <c r="AD657" s="60">
        <v>9.98</v>
      </c>
      <c r="AE657" s="60" t="s">
        <v>544</v>
      </c>
      <c r="AF657" s="60">
        <v>10.45</v>
      </c>
      <c r="AG657" s="60" t="s">
        <v>2009</v>
      </c>
      <c r="AH657" s="60" t="s">
        <v>544</v>
      </c>
      <c r="AI657" s="60">
        <v>22781445216.030499</v>
      </c>
      <c r="AJ657" s="60" t="s">
        <v>544</v>
      </c>
      <c r="AK657" s="60">
        <v>3.67</v>
      </c>
      <c r="AL657" s="60">
        <v>156182433704.5311</v>
      </c>
      <c r="AM657" s="60">
        <v>8954227219.941</v>
      </c>
      <c r="AN657" s="60">
        <v>5430450432.2125998</v>
      </c>
      <c r="AO657" s="60">
        <v>18870337954.958401</v>
      </c>
      <c r="AP657" s="60">
        <v>24804191101.4757</v>
      </c>
      <c r="AQ657" s="60">
        <v>231196995475.53571</v>
      </c>
      <c r="AR657" s="60">
        <v>3.63</v>
      </c>
      <c r="AS657" s="60">
        <v>23156829578.815701</v>
      </c>
      <c r="AT657" s="60">
        <v>6370866301.1729002</v>
      </c>
      <c r="AU657" s="85">
        <v>112083</v>
      </c>
      <c r="AV657" s="60" t="s">
        <v>544</v>
      </c>
      <c r="AW657" s="60" t="s">
        <v>544</v>
      </c>
      <c r="AX657" s="60" t="s">
        <v>544</v>
      </c>
      <c r="AY657" s="60" t="s">
        <v>544</v>
      </c>
      <c r="AZ657" s="60">
        <v>74543630949.0923</v>
      </c>
      <c r="BA657" s="60">
        <v>119200095732.0204</v>
      </c>
      <c r="BB657" s="60" t="s">
        <v>1808</v>
      </c>
      <c r="BC657" s="60">
        <v>228378157933.14139</v>
      </c>
      <c r="BD657" s="60">
        <v>4169650325.6462002</v>
      </c>
      <c r="BE657" s="60" t="s">
        <v>544</v>
      </c>
      <c r="BF657" s="60" t="s">
        <v>544</v>
      </c>
      <c r="BG657" s="60">
        <v>2280576615.6883998</v>
      </c>
      <c r="BH657" s="60">
        <v>125570962033.1933</v>
      </c>
      <c r="BI657" s="60">
        <v>3500761793.1489</v>
      </c>
      <c r="BJ657" s="60" t="s">
        <v>544</v>
      </c>
      <c r="BK657" s="60">
        <v>4389491210.7068996</v>
      </c>
      <c r="BL657" s="85" t="s">
        <v>2607</v>
      </c>
      <c r="BM657" s="60" t="s">
        <v>2608</v>
      </c>
      <c r="BN657" s="60">
        <v>2934754125.1128001</v>
      </c>
      <c r="BO657" s="60">
        <v>201495805292.68161</v>
      </c>
      <c r="BP657" s="60">
        <v>121401311707.5471</v>
      </c>
      <c r="BQ657" s="60">
        <v>5286499536.1562996</v>
      </c>
      <c r="BR657" s="60" t="s">
        <v>544</v>
      </c>
      <c r="BS657" s="60">
        <v>8031175159.8676996</v>
      </c>
      <c r="BT657" s="60">
        <v>1989975867.944</v>
      </c>
      <c r="BU657" s="60">
        <v>8823255319.2231007</v>
      </c>
      <c r="BV657" s="60" t="s">
        <v>544</v>
      </c>
      <c r="BW657" s="60">
        <v>119200095732.0204</v>
      </c>
      <c r="BX657" s="60">
        <v>21920164414.693699</v>
      </c>
      <c r="BY657" s="60" t="s">
        <v>544</v>
      </c>
      <c r="BZ657" s="60" t="s">
        <v>544</v>
      </c>
      <c r="CA657" s="60" t="s">
        <v>544</v>
      </c>
      <c r="CB657" s="60" t="s">
        <v>1917</v>
      </c>
      <c r="CC657" s="60">
        <v>4434054318.7992001</v>
      </c>
      <c r="CD657" s="60">
        <v>1273905739.1192</v>
      </c>
      <c r="CE657" s="60">
        <v>4616414545.8105001</v>
      </c>
      <c r="CF657" s="60">
        <v>24804191101.4757</v>
      </c>
      <c r="CG657" s="60">
        <v>3762224109.3425002</v>
      </c>
      <c r="CH657" s="60">
        <v>1425559079.9138</v>
      </c>
      <c r="CI657" s="60" t="s">
        <v>1257</v>
      </c>
      <c r="CJ657" s="60">
        <v>18.02</v>
      </c>
      <c r="CK657" s="60">
        <v>12585479428.565599</v>
      </c>
      <c r="CL657" s="60">
        <v>127</v>
      </c>
      <c r="CM657" s="85">
        <v>112083</v>
      </c>
      <c r="CN657" s="60" t="s">
        <v>544</v>
      </c>
      <c r="CO657" s="60">
        <v>3500761793.1489</v>
      </c>
      <c r="CP657" s="60">
        <v>10089783121.465799</v>
      </c>
      <c r="CQ657" s="60">
        <v>141976194483.1554</v>
      </c>
      <c r="CR657" s="60" t="s">
        <v>544</v>
      </c>
      <c r="CS657" s="60" t="s">
        <v>544</v>
      </c>
      <c r="CT657" s="60">
        <v>1629656057.1217999</v>
      </c>
      <c r="CU657" s="60">
        <v>2759835153.5851998</v>
      </c>
      <c r="CV657" s="60">
        <v>4616414545.8105001</v>
      </c>
      <c r="CW657" s="60">
        <v>4389491210.7068996</v>
      </c>
      <c r="CX657" s="60">
        <v>7155028996.3529997</v>
      </c>
      <c r="CY657" s="60">
        <v>17.34</v>
      </c>
      <c r="CZ657" s="60">
        <f t="shared" si="20"/>
        <v>75.807100191553175</v>
      </c>
      <c r="DA657" s="60" t="str">
        <f t="shared" si="21"/>
        <v>Y</v>
      </c>
    </row>
    <row r="658" spans="1:105">
      <c r="A658" s="13" t="s">
        <v>1257</v>
      </c>
      <c r="B658" s="13">
        <v>112083</v>
      </c>
      <c r="C658" s="13">
        <v>2023</v>
      </c>
      <c r="D658" s="13" t="s">
        <v>10</v>
      </c>
      <c r="E658" s="13" t="s">
        <v>13</v>
      </c>
      <c r="F658" s="84" t="s">
        <v>1966</v>
      </c>
      <c r="G658" s="60" t="s">
        <v>2005</v>
      </c>
      <c r="H658" s="60" t="s">
        <v>2606</v>
      </c>
      <c r="I658" s="60" t="s">
        <v>2007</v>
      </c>
      <c r="J658" s="60" t="s">
        <v>1257</v>
      </c>
      <c r="K658" s="85">
        <v>112083</v>
      </c>
      <c r="L658" s="60">
        <v>19584905000000</v>
      </c>
      <c r="M658" s="60">
        <v>238210210477.29749</v>
      </c>
      <c r="N658" s="60">
        <v>3800553181.3801999</v>
      </c>
      <c r="O658" s="60">
        <v>-44437335.998300001</v>
      </c>
      <c r="P658" s="60">
        <v>-1.03</v>
      </c>
      <c r="Q658" s="60" t="s">
        <v>544</v>
      </c>
      <c r="R658" s="85" t="s">
        <v>544</v>
      </c>
      <c r="S658" s="85" t="s">
        <v>544</v>
      </c>
      <c r="T658" s="60" t="s">
        <v>544</v>
      </c>
      <c r="U658" s="60">
        <v>6277935575.5038004</v>
      </c>
      <c r="V658" s="60" t="s">
        <v>544</v>
      </c>
      <c r="W658" s="60" t="s">
        <v>2008</v>
      </c>
      <c r="X658" s="60">
        <v>8577727960.2728996</v>
      </c>
      <c r="Y658" s="60">
        <v>145284817754.10141</v>
      </c>
      <c r="Z658" s="60">
        <v>17.420000000000002</v>
      </c>
      <c r="AA658" s="60">
        <v>16312730152.604</v>
      </c>
      <c r="AB658" s="60">
        <v>140109732082.3161</v>
      </c>
      <c r="AC658" s="60">
        <v>238210210477.29749</v>
      </c>
      <c r="AD658" s="60">
        <v>10.15</v>
      </c>
      <c r="AE658" s="60" t="s">
        <v>544</v>
      </c>
      <c r="AF658" s="60">
        <v>6.97</v>
      </c>
      <c r="AG658" s="60" t="s">
        <v>2009</v>
      </c>
      <c r="AH658" s="60" t="s">
        <v>544</v>
      </c>
      <c r="AI658" s="60">
        <v>24276287545.2845</v>
      </c>
      <c r="AJ658" s="60" t="s">
        <v>544</v>
      </c>
      <c r="AK658" s="60">
        <v>4.28</v>
      </c>
      <c r="AL658" s="60">
        <v>163585634303.16321</v>
      </c>
      <c r="AM658" s="60">
        <v>9603289617.6886997</v>
      </c>
      <c r="AN658" s="60">
        <v>6147567001.2881002</v>
      </c>
      <c r="AO658" s="60">
        <v>12165727517.6658</v>
      </c>
      <c r="AP658" s="60">
        <v>26902563902.007301</v>
      </c>
      <c r="AQ658" s="60">
        <v>238210210477.29749</v>
      </c>
      <c r="AR658" s="60">
        <v>2.8</v>
      </c>
      <c r="AS658" s="60">
        <v>25263201430.664001</v>
      </c>
      <c r="AT658" s="60">
        <v>6051769178.4362001</v>
      </c>
      <c r="AU658" s="85">
        <v>112083</v>
      </c>
      <c r="AV658" s="60" t="s">
        <v>544</v>
      </c>
      <c r="AW658" s="60" t="s">
        <v>544</v>
      </c>
      <c r="AX658" s="60" t="s">
        <v>544</v>
      </c>
      <c r="AY658" s="60" t="s">
        <v>544</v>
      </c>
      <c r="AZ658" s="60">
        <v>77544629115.310501</v>
      </c>
      <c r="BA658" s="60">
        <v>129497790955.9016</v>
      </c>
      <c r="BB658" s="60" t="s">
        <v>1808</v>
      </c>
      <c r="BC658" s="60">
        <v>239082036101.91809</v>
      </c>
      <c r="BD658" s="60">
        <v>3719448201.5243001</v>
      </c>
      <c r="BE658" s="60" t="s">
        <v>544</v>
      </c>
      <c r="BF658" s="60" t="s">
        <v>544</v>
      </c>
      <c r="BG658" s="60">
        <v>2389833483.6227002</v>
      </c>
      <c r="BH658" s="60">
        <v>135549560134.33771</v>
      </c>
      <c r="BI658" s="60">
        <v>4313141227.3385</v>
      </c>
      <c r="BJ658" s="60" t="s">
        <v>544</v>
      </c>
      <c r="BK658" s="60">
        <v>4960527593.7203999</v>
      </c>
      <c r="BL658" s="85" t="s">
        <v>2607</v>
      </c>
      <c r="BM658" s="60" t="s">
        <v>2608</v>
      </c>
      <c r="BN658" s="60">
        <v>2846448852.2768998</v>
      </c>
      <c r="BO658" s="60">
        <v>214049900304.3804</v>
      </c>
      <c r="BP658" s="60">
        <v>131830111932.81351</v>
      </c>
      <c r="BQ658" s="60">
        <v>4431406450.5067997</v>
      </c>
      <c r="BR658" s="60" t="s">
        <v>544</v>
      </c>
      <c r="BS658" s="60">
        <v>9478778719.9521008</v>
      </c>
      <c r="BT658" s="60">
        <v>1988086396.4579</v>
      </c>
      <c r="BU658" s="60">
        <v>10694789056.9338</v>
      </c>
      <c r="BV658" s="60" t="s">
        <v>544</v>
      </c>
      <c r="BW658" s="60">
        <v>129497790955.9016</v>
      </c>
      <c r="BX658" s="60">
        <v>23651111940.984501</v>
      </c>
      <c r="BY658" s="60" t="s">
        <v>544</v>
      </c>
      <c r="BZ658" s="60" t="s">
        <v>544</v>
      </c>
      <c r="CA658" s="60" t="s">
        <v>544</v>
      </c>
      <c r="CB658" s="60" t="s">
        <v>1917</v>
      </c>
      <c r="CC658" s="60">
        <v>4801511624.5473003</v>
      </c>
      <c r="CD658" s="60">
        <v>1205274101.4581001</v>
      </c>
      <c r="CE658" s="60">
        <v>5747571378.8513002</v>
      </c>
      <c r="CF658" s="60">
        <v>26902563902.007301</v>
      </c>
      <c r="CG658" s="60">
        <v>4030505904.6272001</v>
      </c>
      <c r="CH658" s="60">
        <v>565191586.25090003</v>
      </c>
      <c r="CI658" s="60" t="s">
        <v>1257</v>
      </c>
      <c r="CJ658" s="60">
        <v>17.329999999999998</v>
      </c>
      <c r="CK658" s="60">
        <v>14725294961.561001</v>
      </c>
      <c r="CL658" s="60">
        <v>121.76</v>
      </c>
      <c r="CM658" s="85">
        <v>112083</v>
      </c>
      <c r="CN658" s="60" t="s">
        <v>544</v>
      </c>
      <c r="CO658" s="60">
        <v>4313141227.3385</v>
      </c>
      <c r="CP658" s="60">
        <v>11424176812.549801</v>
      </c>
      <c r="CQ658" s="60">
        <v>145284817754.10141</v>
      </c>
      <c r="CR658" s="60" t="s">
        <v>544</v>
      </c>
      <c r="CS658" s="60" t="s">
        <v>544</v>
      </c>
      <c r="CT658" s="60">
        <v>1854595593.1055</v>
      </c>
      <c r="CU658" s="60">
        <v>3105932000.6149998</v>
      </c>
      <c r="CV658" s="60">
        <v>5747571378.8513002</v>
      </c>
      <c r="CW658" s="60">
        <v>4960527593.7203999</v>
      </c>
      <c r="CX658" s="60">
        <v>8577727960.2728996</v>
      </c>
      <c r="CY658" s="60">
        <v>16.88</v>
      </c>
      <c r="CZ658" s="60">
        <f t="shared" si="20"/>
        <v>82.216899774187183</v>
      </c>
      <c r="DA658" s="60" t="str">
        <f t="shared" si="21"/>
        <v>Y</v>
      </c>
    </row>
    <row r="659" spans="1:105">
      <c r="A659" s="13" t="s">
        <v>1258</v>
      </c>
      <c r="B659" s="13">
        <v>112085</v>
      </c>
      <c r="C659" s="13">
        <v>2022</v>
      </c>
      <c r="D659" s="13" t="s">
        <v>10</v>
      </c>
      <c r="E659" s="13" t="s">
        <v>13</v>
      </c>
      <c r="F659" s="84" t="s">
        <v>1970</v>
      </c>
      <c r="G659" s="60" t="s">
        <v>2005</v>
      </c>
      <c r="H659" s="60" t="s">
        <v>2610</v>
      </c>
      <c r="I659" s="60" t="s">
        <v>2007</v>
      </c>
      <c r="J659" s="60" t="s">
        <v>1258</v>
      </c>
      <c r="K659" s="85">
        <v>112085</v>
      </c>
      <c r="L659" s="60">
        <v>3025396500000</v>
      </c>
      <c r="M659" s="60">
        <v>39909144293.282303</v>
      </c>
      <c r="N659" s="60">
        <v>4500215667.6350002</v>
      </c>
      <c r="O659" s="60">
        <v>560257547.01979995</v>
      </c>
      <c r="P659" s="60">
        <v>0</v>
      </c>
      <c r="Q659" s="60" t="s">
        <v>544</v>
      </c>
      <c r="R659" s="85" t="s">
        <v>544</v>
      </c>
      <c r="S659" s="85" t="s">
        <v>544</v>
      </c>
      <c r="T659" s="60" t="s">
        <v>544</v>
      </c>
      <c r="U659" s="60">
        <v>248751105.79820001</v>
      </c>
      <c r="V659" s="60" t="s">
        <v>544</v>
      </c>
      <c r="W659" s="60" t="s">
        <v>2008</v>
      </c>
      <c r="X659" s="60">
        <v>1212848133.8513</v>
      </c>
      <c r="Y659" s="60">
        <v>28344991360.5774</v>
      </c>
      <c r="Z659" s="60">
        <v>6.48</v>
      </c>
      <c r="AA659" s="60">
        <v>1109909227.3334999</v>
      </c>
      <c r="AB659" s="60">
        <v>20491876038.982101</v>
      </c>
      <c r="AC659" s="60">
        <v>39909144293.282303</v>
      </c>
      <c r="AD659" s="60">
        <v>7.52</v>
      </c>
      <c r="AE659" s="60" t="s">
        <v>544</v>
      </c>
      <c r="AF659" s="60">
        <v>11.83</v>
      </c>
      <c r="AG659" s="60" t="s">
        <v>2009</v>
      </c>
      <c r="AH659" s="60" t="s">
        <v>544</v>
      </c>
      <c r="AI659" s="60">
        <v>3452982627.4658999</v>
      </c>
      <c r="AJ659" s="60" t="s">
        <v>544</v>
      </c>
      <c r="AK659" s="60">
        <v>3.97</v>
      </c>
      <c r="AL659" s="60">
        <v>31825975322.939899</v>
      </c>
      <c r="AM659" s="60">
        <v>805002431.77489996</v>
      </c>
      <c r="AN659" s="60">
        <v>1203256683.9981</v>
      </c>
      <c r="AO659" s="60">
        <v>3770675824.2659998</v>
      </c>
      <c r="AP659" s="60">
        <v>5632703254.9858999</v>
      </c>
      <c r="AQ659" s="60">
        <v>39909144293.282303</v>
      </c>
      <c r="AR659" s="60">
        <v>20</v>
      </c>
      <c r="AS659" s="60">
        <v>4426636807.7932997</v>
      </c>
      <c r="AT659" s="60">
        <v>440685633.8732</v>
      </c>
      <c r="AU659" s="85">
        <v>112085</v>
      </c>
      <c r="AV659" s="60" t="s">
        <v>544</v>
      </c>
      <c r="AW659" s="60" t="s">
        <v>544</v>
      </c>
      <c r="AX659" s="60">
        <v>104474382.74240001</v>
      </c>
      <c r="AY659" s="60" t="s">
        <v>544</v>
      </c>
      <c r="AZ659" s="60">
        <v>10937414805.538099</v>
      </c>
      <c r="BA659" s="60">
        <v>22064422669.822399</v>
      </c>
      <c r="BB659" s="60" t="s">
        <v>1808</v>
      </c>
      <c r="BC659" s="60">
        <v>45944048660.340202</v>
      </c>
      <c r="BD659" s="60">
        <v>4438367898.9146996</v>
      </c>
      <c r="BE659" s="60" t="s">
        <v>544</v>
      </c>
      <c r="BF659" s="60" t="s">
        <v>544</v>
      </c>
      <c r="BG659" s="60">
        <v>253354896.19670001</v>
      </c>
      <c r="BH659" s="60">
        <v>22505108303.695499</v>
      </c>
      <c r="BI659" s="60">
        <v>337312731.0686</v>
      </c>
      <c r="BJ659" s="60" t="s">
        <v>544</v>
      </c>
      <c r="BK659" s="60">
        <v>857843128.62090003</v>
      </c>
      <c r="BL659" s="85" t="s">
        <v>544</v>
      </c>
      <c r="BM659" s="60" t="s">
        <v>544</v>
      </c>
      <c r="BN659" s="60">
        <v>537296637.08389997</v>
      </c>
      <c r="BO659" s="60">
        <v>30030140900.359402</v>
      </c>
      <c r="BP659" s="60">
        <v>18066740404.7808</v>
      </c>
      <c r="BQ659" s="60">
        <v>951898962.20360005</v>
      </c>
      <c r="BR659" s="60" t="s">
        <v>544</v>
      </c>
      <c r="BS659" s="60">
        <v>2469936187.0706</v>
      </c>
      <c r="BT659" s="60">
        <v>2371074735.0289998</v>
      </c>
      <c r="BU659" s="60">
        <v>1581660552.8642001</v>
      </c>
      <c r="BV659" s="60" t="s">
        <v>544</v>
      </c>
      <c r="BW659" s="60">
        <v>22313173775.620499</v>
      </c>
      <c r="BX659" s="60">
        <v>3452982627.4658999</v>
      </c>
      <c r="BY659" s="60" t="s">
        <v>544</v>
      </c>
      <c r="BZ659" s="60" t="s">
        <v>544</v>
      </c>
      <c r="CA659" s="60" t="s">
        <v>544</v>
      </c>
      <c r="CB659" s="60" t="s">
        <v>1902</v>
      </c>
      <c r="CC659" s="60">
        <v>1022381805.9807</v>
      </c>
      <c r="CD659" s="60">
        <v>1317428047.6056001</v>
      </c>
      <c r="CE659" s="60">
        <v>337312731.0686</v>
      </c>
      <c r="CF659" s="60">
        <v>5632703254.9858999</v>
      </c>
      <c r="CG659" s="60">
        <v>834444264.98520005</v>
      </c>
      <c r="CH659" s="60">
        <v>21094330.161200002</v>
      </c>
      <c r="CI659" s="60" t="s">
        <v>1258</v>
      </c>
      <c r="CJ659" s="60">
        <v>16.850000000000001</v>
      </c>
      <c r="CK659" s="60">
        <v>2416104817.8494</v>
      </c>
      <c r="CL659" s="60" t="s">
        <v>544</v>
      </c>
      <c r="CM659" s="85">
        <v>112085</v>
      </c>
      <c r="CN659" s="60" t="s">
        <v>544</v>
      </c>
      <c r="CO659" s="60">
        <v>337312731.0686</v>
      </c>
      <c r="CP659" s="60">
        <v>1750144770.9351001</v>
      </c>
      <c r="CQ659" s="60">
        <v>28344991360.5774</v>
      </c>
      <c r="CR659" s="60" t="s">
        <v>544</v>
      </c>
      <c r="CS659" s="60" t="s">
        <v>544</v>
      </c>
      <c r="CT659" s="60">
        <v>430298744.01709998</v>
      </c>
      <c r="CU659" s="60">
        <v>427544384.60390002</v>
      </c>
      <c r="CV659" s="60">
        <v>337312731.0686</v>
      </c>
      <c r="CW659" s="60">
        <v>857843128.62090003</v>
      </c>
      <c r="CX659" s="60">
        <v>1212848133.8513</v>
      </c>
      <c r="CY659" s="60">
        <v>16.850000000000001</v>
      </c>
      <c r="CZ659" s="60">
        <f t="shared" si="20"/>
        <v>75.807100191553076</v>
      </c>
      <c r="DA659" s="60" t="str">
        <f t="shared" si="21"/>
        <v>Y</v>
      </c>
    </row>
    <row r="660" spans="1:105">
      <c r="A660" s="13" t="s">
        <v>1258</v>
      </c>
      <c r="B660" s="13">
        <v>112085</v>
      </c>
      <c r="C660" s="13">
        <v>2023</v>
      </c>
      <c r="D660" s="13" t="s">
        <v>10</v>
      </c>
      <c r="E660" s="13" t="s">
        <v>13</v>
      </c>
      <c r="F660" s="84" t="s">
        <v>1966</v>
      </c>
      <c r="G660" s="60" t="s">
        <v>2005</v>
      </c>
      <c r="H660" s="60" t="s">
        <v>2610</v>
      </c>
      <c r="I660" s="60" t="s">
        <v>2007</v>
      </c>
      <c r="J660" s="60" t="s">
        <v>1258</v>
      </c>
      <c r="K660" s="85">
        <v>112085</v>
      </c>
      <c r="L660" s="60">
        <v>3314977100000</v>
      </c>
      <c r="M660" s="60">
        <v>40319899060.956497</v>
      </c>
      <c r="N660" s="60">
        <v>1334189203.2086</v>
      </c>
      <c r="O660" s="60">
        <v>535240323.10710001</v>
      </c>
      <c r="P660" s="60">
        <v>0</v>
      </c>
      <c r="Q660" s="60" t="s">
        <v>544</v>
      </c>
      <c r="R660" s="85" t="s">
        <v>544</v>
      </c>
      <c r="S660" s="85" t="s">
        <v>544</v>
      </c>
      <c r="T660" s="60" t="s">
        <v>544</v>
      </c>
      <c r="U660" s="60">
        <v>4147565.7795000002</v>
      </c>
      <c r="V660" s="60" t="s">
        <v>544</v>
      </c>
      <c r="W660" s="60" t="s">
        <v>2008</v>
      </c>
      <c r="X660" s="60">
        <v>1394005372.5546</v>
      </c>
      <c r="Y660" s="60">
        <v>28645977973.733299</v>
      </c>
      <c r="Z660" s="60">
        <v>8.39</v>
      </c>
      <c r="AA660" s="60">
        <v>1007334261.2951</v>
      </c>
      <c r="AB660" s="60">
        <v>20008658858.680099</v>
      </c>
      <c r="AC660" s="60">
        <v>40319899060.956497</v>
      </c>
      <c r="AD660" s="60">
        <v>7.95</v>
      </c>
      <c r="AE660" s="60" t="s">
        <v>544</v>
      </c>
      <c r="AF660" s="60">
        <v>8.85</v>
      </c>
      <c r="AG660" s="60" t="s">
        <v>2009</v>
      </c>
      <c r="AH660" s="60" t="s">
        <v>544</v>
      </c>
      <c r="AI660" s="60">
        <v>3648853226.3312998</v>
      </c>
      <c r="AJ660" s="60" t="s">
        <v>544</v>
      </c>
      <c r="AK660" s="60">
        <v>4.59</v>
      </c>
      <c r="AL660" s="60">
        <v>32062038428.109299</v>
      </c>
      <c r="AM660" s="60">
        <v>875417343.60800004</v>
      </c>
      <c r="AN660" s="60">
        <v>1110532022.6228001</v>
      </c>
      <c r="AO660" s="60">
        <v>2070776208.6336</v>
      </c>
      <c r="AP660" s="60">
        <v>5650630238.7463999</v>
      </c>
      <c r="AQ660" s="60">
        <v>40319899060.956497</v>
      </c>
      <c r="AR660" s="60">
        <v>6.31</v>
      </c>
      <c r="AS660" s="60">
        <v>4544513366.7921</v>
      </c>
      <c r="AT660" s="60">
        <v>769577789.64890003</v>
      </c>
      <c r="AU660" s="85">
        <v>112085</v>
      </c>
      <c r="AV660" s="60" t="s">
        <v>544</v>
      </c>
      <c r="AW660" s="60" t="s">
        <v>544</v>
      </c>
      <c r="AX660" s="60">
        <v>89629991.160500005</v>
      </c>
      <c r="AY660" s="60" t="s">
        <v>544</v>
      </c>
      <c r="AZ660" s="60">
        <v>12136536438.865801</v>
      </c>
      <c r="BA660" s="60">
        <v>20367030435.338001</v>
      </c>
      <c r="BB660" s="60" t="s">
        <v>1808</v>
      </c>
      <c r="BC660" s="60">
        <v>45886825097.538803</v>
      </c>
      <c r="BD660" s="60">
        <v>1366238575.1410999</v>
      </c>
      <c r="BE660" s="60" t="s">
        <v>544</v>
      </c>
      <c r="BF660" s="60" t="s">
        <v>544</v>
      </c>
      <c r="BG660" s="60">
        <v>243790510.89320001</v>
      </c>
      <c r="BH660" s="60">
        <v>21136608224.986801</v>
      </c>
      <c r="BI660" s="60">
        <v>453431108.4752</v>
      </c>
      <c r="BJ660" s="60" t="s">
        <v>544</v>
      </c>
      <c r="BK660" s="60">
        <v>879693836.65219998</v>
      </c>
      <c r="BL660" s="85" t="s">
        <v>544</v>
      </c>
      <c r="BM660" s="60" t="s">
        <v>544</v>
      </c>
      <c r="BN660" s="60">
        <v>469583505.41119999</v>
      </c>
      <c r="BO660" s="60">
        <v>33482312122.6991</v>
      </c>
      <c r="BP660" s="60">
        <v>19770369649.845798</v>
      </c>
      <c r="BQ660" s="60">
        <v>1499286647.1317</v>
      </c>
      <c r="BR660" s="60" t="s">
        <v>544</v>
      </c>
      <c r="BS660" s="60">
        <v>1774646093.4521</v>
      </c>
      <c r="BT660" s="60">
        <v>2408726193.0809999</v>
      </c>
      <c r="BU660" s="60">
        <v>1622070406.0392001</v>
      </c>
      <c r="BV660" s="60" t="s">
        <v>544</v>
      </c>
      <c r="BW660" s="60">
        <v>20367030435.338001</v>
      </c>
      <c r="BX660" s="60">
        <v>3648853226.3312998</v>
      </c>
      <c r="BY660" s="60" t="s">
        <v>544</v>
      </c>
      <c r="BZ660" s="60" t="s">
        <v>544</v>
      </c>
      <c r="CA660" s="60" t="s">
        <v>544</v>
      </c>
      <c r="CB660" s="60" t="s">
        <v>1902</v>
      </c>
      <c r="CC660" s="60">
        <v>951162111.61919999</v>
      </c>
      <c r="CD660" s="60">
        <v>1189585112.898</v>
      </c>
      <c r="CE660" s="60">
        <v>453431108.4752</v>
      </c>
      <c r="CF660" s="60">
        <v>5650630238.7463999</v>
      </c>
      <c r="CG660" s="60">
        <v>882466989.13820004</v>
      </c>
      <c r="CH660" s="60">
        <v>1285055752.4084001</v>
      </c>
      <c r="CI660" s="60" t="s">
        <v>1258</v>
      </c>
      <c r="CJ660" s="60">
        <v>18.239999999999998</v>
      </c>
      <c r="CK660" s="60">
        <v>2504537395.1774001</v>
      </c>
      <c r="CL660" s="60" t="s">
        <v>544</v>
      </c>
      <c r="CM660" s="85">
        <v>112085</v>
      </c>
      <c r="CN660" s="60" t="s">
        <v>544</v>
      </c>
      <c r="CO660" s="60">
        <v>453431108.4752</v>
      </c>
      <c r="CP660" s="60">
        <v>1863588877.9658</v>
      </c>
      <c r="CQ660" s="60">
        <v>28645977973.733299</v>
      </c>
      <c r="CR660" s="60" t="s">
        <v>544</v>
      </c>
      <c r="CS660" s="60" t="s">
        <v>544</v>
      </c>
      <c r="CT660" s="60">
        <v>449385711.47149998</v>
      </c>
      <c r="CU660" s="60">
        <v>430308125.1807</v>
      </c>
      <c r="CV660" s="60">
        <v>453431108.4752</v>
      </c>
      <c r="CW660" s="60">
        <v>879693836.65219998</v>
      </c>
      <c r="CX660" s="60">
        <v>1394005372.5546</v>
      </c>
      <c r="CY660" s="60">
        <v>18.239999999999998</v>
      </c>
      <c r="CZ660" s="60">
        <f t="shared" si="20"/>
        <v>82.216899774187084</v>
      </c>
      <c r="DA660" s="60" t="str">
        <f t="shared" si="21"/>
        <v>Y</v>
      </c>
    </row>
    <row r="661" spans="1:105">
      <c r="A661" s="13" t="s">
        <v>1259</v>
      </c>
      <c r="B661" s="13">
        <v>1005780</v>
      </c>
      <c r="C661" s="13">
        <v>2022</v>
      </c>
      <c r="D661" s="13" t="s">
        <v>1</v>
      </c>
      <c r="E661" s="13" t="s">
        <v>13</v>
      </c>
      <c r="F661" s="84" t="s">
        <v>2179</v>
      </c>
      <c r="G661" s="60" t="s">
        <v>557</v>
      </c>
      <c r="H661" s="60" t="s">
        <v>1814</v>
      </c>
      <c r="I661" s="60" t="s">
        <v>2031</v>
      </c>
      <c r="J661" s="60" t="s">
        <v>1259</v>
      </c>
      <c r="K661" s="85">
        <v>1005780</v>
      </c>
      <c r="L661" s="60">
        <v>7076300000</v>
      </c>
      <c r="M661" s="60">
        <v>4874864717.3626003</v>
      </c>
      <c r="N661" s="60">
        <v>4822301.6295999996</v>
      </c>
      <c r="O661" s="60">
        <v>-826680.2794</v>
      </c>
      <c r="P661" s="60">
        <v>-0.18</v>
      </c>
      <c r="Q661" s="60" t="s">
        <v>544</v>
      </c>
      <c r="R661" s="85" t="s">
        <v>544</v>
      </c>
      <c r="S661" s="85" t="s">
        <v>544</v>
      </c>
      <c r="T661" s="60">
        <v>3736112632.5441999</v>
      </c>
      <c r="U661" s="60" t="s">
        <v>544</v>
      </c>
      <c r="V661" s="60">
        <v>3568503205.9039998</v>
      </c>
      <c r="W661" s="60" t="s">
        <v>2032</v>
      </c>
      <c r="X661" s="60">
        <v>98650513.336999997</v>
      </c>
      <c r="Y661" s="60">
        <v>4178524362.0483999</v>
      </c>
      <c r="Z661" s="60">
        <v>6.7</v>
      </c>
      <c r="AA661" s="60" t="s">
        <v>544</v>
      </c>
      <c r="AB661" s="60">
        <v>2152882117.5233002</v>
      </c>
      <c r="AC661" s="60">
        <v>4874864717.3626003</v>
      </c>
      <c r="AD661" s="60" t="s">
        <v>544</v>
      </c>
      <c r="AE661" s="60">
        <v>71852294.281000003</v>
      </c>
      <c r="AF661" s="60">
        <v>4.3499999999999996</v>
      </c>
      <c r="AG661" s="60" t="s">
        <v>2033</v>
      </c>
      <c r="AH661" s="60" t="s">
        <v>544</v>
      </c>
      <c r="AI661" s="60">
        <v>263986569.20899999</v>
      </c>
      <c r="AJ661" s="60" t="s">
        <v>544</v>
      </c>
      <c r="AK661" s="60">
        <v>2.13</v>
      </c>
      <c r="AL661" s="60">
        <v>4397594636.0788002</v>
      </c>
      <c r="AM661" s="60">
        <v>43676274.759499997</v>
      </c>
      <c r="AN661" s="60">
        <v>19426986.565000001</v>
      </c>
      <c r="AO661" s="60">
        <v>142740128.2362</v>
      </c>
      <c r="AP661" s="60">
        <v>301187181.7802</v>
      </c>
      <c r="AQ661" s="60">
        <v>4874864717.3626003</v>
      </c>
      <c r="AR661" s="60">
        <v>0.13</v>
      </c>
      <c r="AS661" s="60">
        <v>315998536.78539997</v>
      </c>
      <c r="AT661" s="60">
        <v>167609426.64019999</v>
      </c>
      <c r="AU661" s="85">
        <v>1005780</v>
      </c>
      <c r="AV661" s="60" t="s">
        <v>544</v>
      </c>
      <c r="AW661" s="60">
        <v>219070274.03040001</v>
      </c>
      <c r="AX661" s="60" t="s">
        <v>544</v>
      </c>
      <c r="AY661" s="60">
        <v>71852294.281000003</v>
      </c>
      <c r="AZ661" s="60">
        <v>731060927.0474</v>
      </c>
      <c r="BA661" s="60">
        <v>31551630.6622</v>
      </c>
      <c r="BB661" s="60" t="s">
        <v>1808</v>
      </c>
      <c r="BC661" s="60" t="s">
        <v>544</v>
      </c>
      <c r="BD661" s="60">
        <v>3857841.3037</v>
      </c>
      <c r="BE661" s="60" t="s">
        <v>544</v>
      </c>
      <c r="BF661" s="60" t="s">
        <v>544</v>
      </c>
      <c r="BG661" s="60">
        <v>6475662.1882999996</v>
      </c>
      <c r="BH661" s="60">
        <v>3839516557.4875002</v>
      </c>
      <c r="BI661" s="60">
        <v>1240020.419</v>
      </c>
      <c r="BJ661" s="60" t="s">
        <v>544</v>
      </c>
      <c r="BK661" s="60">
        <v>77570166.213300005</v>
      </c>
      <c r="BL661" s="85" t="s">
        <v>2611</v>
      </c>
      <c r="BM661" s="60" t="s">
        <v>2612</v>
      </c>
      <c r="BN661" s="60">
        <v>7026782.3745999997</v>
      </c>
      <c r="BO661" s="60">
        <v>4635816336.5810003</v>
      </c>
      <c r="BP661" s="60">
        <v>3835658716.1838002</v>
      </c>
      <c r="BQ661" s="60">
        <v>69096693.349800006</v>
      </c>
      <c r="BR661" s="60" t="s">
        <v>544</v>
      </c>
      <c r="BS661" s="60">
        <v>12400204.190400001</v>
      </c>
      <c r="BT661" s="60" t="s">
        <v>544</v>
      </c>
      <c r="BU661" s="60">
        <v>111808507.7834</v>
      </c>
      <c r="BV661" s="60" t="s">
        <v>544</v>
      </c>
      <c r="BW661" s="60">
        <v>31551630.6622</v>
      </c>
      <c r="BX661" s="60" t="s">
        <v>544</v>
      </c>
      <c r="BY661" s="60" t="s">
        <v>544</v>
      </c>
      <c r="BZ661" s="60" t="s">
        <v>544</v>
      </c>
      <c r="CA661" s="60" t="s">
        <v>544</v>
      </c>
      <c r="CB661" s="60" t="s">
        <v>1898</v>
      </c>
      <c r="CC661" s="60">
        <v>15224695.1449</v>
      </c>
      <c r="CD661" s="60">
        <v>66134422.348800004</v>
      </c>
      <c r="CE661" s="60">
        <v>28933809.777600002</v>
      </c>
      <c r="CF661" s="60">
        <v>301187181.7802</v>
      </c>
      <c r="CG661" s="60">
        <v>6268992.1184999999</v>
      </c>
      <c r="CH661" s="60">
        <v>206670.0698</v>
      </c>
      <c r="CI661" s="60" t="s">
        <v>1259</v>
      </c>
      <c r="CJ661" s="60">
        <v>12.3</v>
      </c>
      <c r="CK661" s="60">
        <v>118077499.90189999</v>
      </c>
      <c r="CL661" s="60" t="s">
        <v>544</v>
      </c>
      <c r="CM661" s="85">
        <v>1005780</v>
      </c>
      <c r="CN661" s="60" t="s">
        <v>544</v>
      </c>
      <c r="CO661" s="60">
        <v>1240020.419</v>
      </c>
      <c r="CP661" s="60">
        <v>105677295.7115</v>
      </c>
      <c r="CQ661" s="60">
        <v>4178524362.0483999</v>
      </c>
      <c r="CR661" s="60" t="s">
        <v>544</v>
      </c>
      <c r="CS661" s="60" t="s">
        <v>544</v>
      </c>
      <c r="CT661" s="60">
        <v>42022914.200800002</v>
      </c>
      <c r="CU661" s="60">
        <v>35547252.012500003</v>
      </c>
      <c r="CV661" s="60">
        <v>28933809.777600002</v>
      </c>
      <c r="CW661" s="60">
        <v>77570166.213300005</v>
      </c>
      <c r="CX661" s="60">
        <v>98650513.336999997</v>
      </c>
      <c r="CY661" s="60" t="s">
        <v>544</v>
      </c>
      <c r="CZ661" s="60">
        <f t="shared" si="20"/>
        <v>1.4515889999565814</v>
      </c>
      <c r="DA661" s="60" t="str">
        <f t="shared" si="21"/>
        <v>Y</v>
      </c>
    </row>
    <row r="662" spans="1:105">
      <c r="A662" s="13" t="s">
        <v>1259</v>
      </c>
      <c r="B662" s="13">
        <v>1005780</v>
      </c>
      <c r="C662" s="13">
        <v>2023</v>
      </c>
      <c r="D662" s="13" t="s">
        <v>1</v>
      </c>
      <c r="E662" s="13" t="s">
        <v>13</v>
      </c>
      <c r="F662" s="84" t="s">
        <v>2176</v>
      </c>
      <c r="G662" s="60" t="s">
        <v>557</v>
      </c>
      <c r="H662" s="60" t="s">
        <v>1814</v>
      </c>
      <c r="I662" s="60" t="s">
        <v>2031</v>
      </c>
      <c r="J662" s="60" t="s">
        <v>1259</v>
      </c>
      <c r="K662" s="85">
        <v>1005780</v>
      </c>
      <c r="L662" s="60">
        <v>7525100000</v>
      </c>
      <c r="M662" s="60">
        <v>4989140062.8736</v>
      </c>
      <c r="N662" s="60">
        <v>5768098.5696999999</v>
      </c>
      <c r="O662" s="60">
        <v>994499.75340000005</v>
      </c>
      <c r="P662" s="60">
        <v>-0.21</v>
      </c>
      <c r="Q662" s="60" t="s">
        <v>544</v>
      </c>
      <c r="R662" s="85" t="s">
        <v>544</v>
      </c>
      <c r="S662" s="85" t="s">
        <v>544</v>
      </c>
      <c r="T662" s="60">
        <v>198966250.6636</v>
      </c>
      <c r="U662" s="60" t="s">
        <v>544</v>
      </c>
      <c r="V662" s="60">
        <v>2493011981.8231001</v>
      </c>
      <c r="W662" s="60" t="s">
        <v>2032</v>
      </c>
      <c r="X662" s="60">
        <v>112312172.1506</v>
      </c>
      <c r="Y662" s="60">
        <v>4310957531.0382996</v>
      </c>
      <c r="Z662" s="60">
        <v>7.91</v>
      </c>
      <c r="AA662" s="60" t="s">
        <v>544</v>
      </c>
      <c r="AB662" s="60">
        <v>2149975866.8836999</v>
      </c>
      <c r="AC662" s="60">
        <v>4989140062.8736</v>
      </c>
      <c r="AD662" s="60" t="s">
        <v>544</v>
      </c>
      <c r="AE662" s="60">
        <v>96400176.096200004</v>
      </c>
      <c r="AF662" s="60">
        <v>3.08</v>
      </c>
      <c r="AG662" s="60" t="s">
        <v>2033</v>
      </c>
      <c r="AH662" s="60" t="s">
        <v>544</v>
      </c>
      <c r="AI662" s="60">
        <v>285288829.25870001</v>
      </c>
      <c r="AJ662" s="60">
        <v>1149774314.8975</v>
      </c>
      <c r="AK662" s="60">
        <v>2.4300000000000002</v>
      </c>
      <c r="AL662" s="60">
        <v>4455491495.1990995</v>
      </c>
      <c r="AM662" s="60">
        <v>39581090.1853</v>
      </c>
      <c r="AN662" s="60">
        <v>78698080.485699996</v>
      </c>
      <c r="AO662" s="60">
        <v>125771068.8133</v>
      </c>
      <c r="AP662" s="60">
        <v>317974721.15380001</v>
      </c>
      <c r="AQ662" s="60">
        <v>4989140062.8736</v>
      </c>
      <c r="AR662" s="60">
        <v>0.15</v>
      </c>
      <c r="AS662" s="60">
        <v>325400319.3125</v>
      </c>
      <c r="AT662" s="60">
        <v>198966250.6636</v>
      </c>
      <c r="AU662" s="85">
        <v>1005780</v>
      </c>
      <c r="AV662" s="60" t="s">
        <v>544</v>
      </c>
      <c r="AW662" s="60">
        <v>144533964.16080001</v>
      </c>
      <c r="AX662" s="60" t="s">
        <v>544</v>
      </c>
      <c r="AY662" s="60">
        <v>1246174490.9937999</v>
      </c>
      <c r="AZ662" s="60">
        <v>786251505.03799999</v>
      </c>
      <c r="BA662" s="60">
        <v>27050393.2925</v>
      </c>
      <c r="BB662" s="60" t="s">
        <v>1808</v>
      </c>
      <c r="BC662" s="60" t="s">
        <v>544</v>
      </c>
      <c r="BD662" s="60">
        <v>4574698.8656000001</v>
      </c>
      <c r="BE662" s="60" t="s">
        <v>544</v>
      </c>
      <c r="BF662" s="60" t="s">
        <v>544</v>
      </c>
      <c r="BG662" s="60">
        <v>6232198.4545999998</v>
      </c>
      <c r="BH662" s="60">
        <v>3965203116.7729001</v>
      </c>
      <c r="BI662" s="60">
        <v>30962092.322500002</v>
      </c>
      <c r="BJ662" s="60" t="s">
        <v>544</v>
      </c>
      <c r="BK662" s="60">
        <v>83935779.187000006</v>
      </c>
      <c r="BL662" s="85" t="s">
        <v>2611</v>
      </c>
      <c r="BM662" s="60" t="s">
        <v>2612</v>
      </c>
      <c r="BN662" s="60">
        <v>6961498.2737999996</v>
      </c>
      <c r="BO662" s="60">
        <v>4774991115.9748001</v>
      </c>
      <c r="BP662" s="60">
        <v>3960628417.9073</v>
      </c>
      <c r="BQ662" s="60">
        <v>28111193.029399998</v>
      </c>
      <c r="BR662" s="60" t="s">
        <v>544</v>
      </c>
      <c r="BS662" s="60">
        <v>14387096.432499999</v>
      </c>
      <c r="BT662" s="60" t="s">
        <v>544</v>
      </c>
      <c r="BU662" s="60">
        <v>164622859.17950001</v>
      </c>
      <c r="BV662" s="60" t="s">
        <v>544</v>
      </c>
      <c r="BW662" s="60">
        <v>2520062375.1156001</v>
      </c>
      <c r="BX662" s="60" t="s">
        <v>544</v>
      </c>
      <c r="BY662" s="60" t="s">
        <v>544</v>
      </c>
      <c r="BZ662" s="60" t="s">
        <v>544</v>
      </c>
      <c r="CA662" s="60" t="s">
        <v>544</v>
      </c>
      <c r="CB662" s="60" t="s">
        <v>1898</v>
      </c>
      <c r="CC662" s="60">
        <v>72996281.899599999</v>
      </c>
      <c r="CD662" s="60">
        <v>60067785.105400003</v>
      </c>
      <c r="CE662" s="60">
        <v>34409691.467600003</v>
      </c>
      <c r="CF662" s="60">
        <v>317974721.15380001</v>
      </c>
      <c r="CG662" s="60">
        <v>26387393.456900001</v>
      </c>
      <c r="CH662" s="60">
        <v>66299.983600000007</v>
      </c>
      <c r="CI662" s="60" t="s">
        <v>1259</v>
      </c>
      <c r="CJ662" s="60">
        <v>13.3</v>
      </c>
      <c r="CK662" s="60">
        <v>191010252.63640001</v>
      </c>
      <c r="CL662" s="60" t="s">
        <v>544</v>
      </c>
      <c r="CM662" s="85">
        <v>1005780</v>
      </c>
      <c r="CN662" s="60" t="s">
        <v>544</v>
      </c>
      <c r="CO662" s="60">
        <v>30962092.322500002</v>
      </c>
      <c r="CP662" s="60">
        <v>119273670.4244</v>
      </c>
      <c r="CQ662" s="60">
        <v>4310957531.0382996</v>
      </c>
      <c r="CR662" s="60" t="s">
        <v>544</v>
      </c>
      <c r="CS662" s="60" t="s">
        <v>544</v>
      </c>
      <c r="CT662" s="60">
        <v>44885088.870099999</v>
      </c>
      <c r="CU662" s="60">
        <v>39050690.316799998</v>
      </c>
      <c r="CV662" s="60">
        <v>34409691.467600003</v>
      </c>
      <c r="CW662" s="60">
        <v>83935779.187000006</v>
      </c>
      <c r="CX662" s="60">
        <v>112312172.1506</v>
      </c>
      <c r="CY662" s="60" t="s">
        <v>544</v>
      </c>
      <c r="CZ662" s="60">
        <f t="shared" si="20"/>
        <v>1.5082959999454817</v>
      </c>
      <c r="DA662" s="60" t="str">
        <f t="shared" si="21"/>
        <v>Y</v>
      </c>
    </row>
    <row r="663" spans="1:105">
      <c r="A663" s="13" t="s">
        <v>1262</v>
      </c>
      <c r="B663" s="13">
        <v>112732</v>
      </c>
      <c r="C663" s="13">
        <v>2022</v>
      </c>
      <c r="D663" s="13" t="s">
        <v>12</v>
      </c>
      <c r="E663" s="13" t="s">
        <v>13</v>
      </c>
      <c r="F663" s="84" t="s">
        <v>1812</v>
      </c>
      <c r="G663" s="60" t="s">
        <v>1840</v>
      </c>
      <c r="H663" s="60" t="s">
        <v>1827</v>
      </c>
      <c r="I663" s="60" t="s">
        <v>540</v>
      </c>
      <c r="J663" s="60" t="s">
        <v>1262</v>
      </c>
      <c r="K663" s="85">
        <v>112732</v>
      </c>
      <c r="L663" s="60">
        <v>19296969000</v>
      </c>
      <c r="M663" s="60">
        <v>19296969000</v>
      </c>
      <c r="N663" s="60">
        <v>65593000</v>
      </c>
      <c r="O663" s="60">
        <v>6500000</v>
      </c>
      <c r="P663" s="60">
        <v>-0.42</v>
      </c>
      <c r="Q663" s="60" t="s">
        <v>544</v>
      </c>
      <c r="R663" s="85">
        <v>1666</v>
      </c>
      <c r="S663" s="85" t="s">
        <v>544</v>
      </c>
      <c r="T663" s="60">
        <v>1572256000</v>
      </c>
      <c r="U663" s="60" t="s">
        <v>544</v>
      </c>
      <c r="V663" s="60">
        <v>6585100000</v>
      </c>
      <c r="W663" s="60" t="s">
        <v>1841</v>
      </c>
      <c r="X663" s="60">
        <v>618823000</v>
      </c>
      <c r="Y663" s="60">
        <v>15881802000</v>
      </c>
      <c r="Z663" s="60">
        <v>9.24</v>
      </c>
      <c r="AA663" s="60">
        <v>67000</v>
      </c>
      <c r="AB663" s="60">
        <v>14354101000</v>
      </c>
      <c r="AC663" s="60">
        <v>19296969000</v>
      </c>
      <c r="AD663" s="60">
        <v>10.99</v>
      </c>
      <c r="AE663" s="60">
        <v>33006000</v>
      </c>
      <c r="AF663" s="60">
        <v>1.85</v>
      </c>
      <c r="AG663" s="60" t="s">
        <v>1842</v>
      </c>
      <c r="AH663" s="60" t="s">
        <v>544</v>
      </c>
      <c r="AI663" s="60">
        <v>2057099000</v>
      </c>
      <c r="AJ663" s="60">
        <v>5222275000</v>
      </c>
      <c r="AK663" s="60">
        <v>3.48</v>
      </c>
      <c r="AL663" s="60">
        <v>15881869000</v>
      </c>
      <c r="AM663" s="60">
        <v>286138000</v>
      </c>
      <c r="AN663" s="60">
        <v>29496000</v>
      </c>
      <c r="AO663" s="60">
        <v>176765000</v>
      </c>
      <c r="AP663" s="60">
        <v>2886701000</v>
      </c>
      <c r="AQ663" s="60">
        <v>19296969000</v>
      </c>
      <c r="AR663" s="60">
        <v>0.47</v>
      </c>
      <c r="AS663" s="60">
        <v>3049785000</v>
      </c>
      <c r="AT663" s="60">
        <v>1584370000</v>
      </c>
      <c r="AU663" s="85">
        <v>112732</v>
      </c>
      <c r="AV663" s="60" t="s">
        <v>544</v>
      </c>
      <c r="AW663" s="60" t="s">
        <v>544</v>
      </c>
      <c r="AX663" s="60" t="s">
        <v>544</v>
      </c>
      <c r="AY663" s="60">
        <v>5255281000</v>
      </c>
      <c r="AZ663" s="60">
        <v>3129281000</v>
      </c>
      <c r="BA663" s="60">
        <v>506727000</v>
      </c>
      <c r="BB663" s="60" t="s">
        <v>1808</v>
      </c>
      <c r="BC663" s="60">
        <v>18719381000</v>
      </c>
      <c r="BD663" s="60">
        <v>152419000</v>
      </c>
      <c r="BE663" s="60">
        <v>5436000</v>
      </c>
      <c r="BF663" s="60" t="s">
        <v>544</v>
      </c>
      <c r="BG663" s="60">
        <v>28730000</v>
      </c>
      <c r="BH663" s="60">
        <v>13931478000</v>
      </c>
      <c r="BI663" s="60">
        <v>144823000</v>
      </c>
      <c r="BJ663" s="60">
        <v>6585100000</v>
      </c>
      <c r="BK663" s="60">
        <v>370864000</v>
      </c>
      <c r="BL663" s="85" t="s">
        <v>2613</v>
      </c>
      <c r="BM663" s="60" t="s">
        <v>2614</v>
      </c>
      <c r="BN663" s="60">
        <v>106095000</v>
      </c>
      <c r="BO663" s="60">
        <v>17653964000</v>
      </c>
      <c r="BP663" s="60">
        <v>13779059000</v>
      </c>
      <c r="BQ663" s="60">
        <v>177090000</v>
      </c>
      <c r="BR663" s="60" t="s">
        <v>544</v>
      </c>
      <c r="BS663" s="60">
        <v>155615000</v>
      </c>
      <c r="BT663" s="60" t="s">
        <v>544</v>
      </c>
      <c r="BU663" s="60">
        <v>582487000</v>
      </c>
      <c r="BV663" s="60">
        <v>7114000</v>
      </c>
      <c r="BW663" s="60">
        <v>506727000</v>
      </c>
      <c r="BX663" s="60">
        <v>2057099000</v>
      </c>
      <c r="BY663" s="60" t="s">
        <v>544</v>
      </c>
      <c r="BZ663" s="60" t="s">
        <v>544</v>
      </c>
      <c r="CA663" s="60" t="s">
        <v>544</v>
      </c>
      <c r="CB663" s="60" t="s">
        <v>1900</v>
      </c>
      <c r="CC663" s="60">
        <v>24652000</v>
      </c>
      <c r="CD663" s="60">
        <v>227604000</v>
      </c>
      <c r="CE663" s="60">
        <v>347754000</v>
      </c>
      <c r="CF663" s="60">
        <v>2886701000</v>
      </c>
      <c r="CG663" s="60">
        <v>65832000</v>
      </c>
      <c r="CH663" s="60">
        <v>1003000</v>
      </c>
      <c r="CI663" s="60" t="s">
        <v>1262</v>
      </c>
      <c r="CJ663" s="60">
        <v>14.33</v>
      </c>
      <c r="CK663" s="60">
        <v>648319000</v>
      </c>
      <c r="CL663" s="60" t="s">
        <v>544</v>
      </c>
      <c r="CM663" s="85">
        <v>112732</v>
      </c>
      <c r="CN663" s="60">
        <v>418000</v>
      </c>
      <c r="CO663" s="60">
        <v>144823000</v>
      </c>
      <c r="CP663" s="60">
        <v>724918000</v>
      </c>
      <c r="CQ663" s="60">
        <v>15881802000</v>
      </c>
      <c r="CR663" s="60" t="s">
        <v>544</v>
      </c>
      <c r="CS663" s="60">
        <v>418000</v>
      </c>
      <c r="CT663" s="60">
        <v>206237000</v>
      </c>
      <c r="CU663" s="60">
        <v>164627000</v>
      </c>
      <c r="CV663" s="60">
        <v>347754000</v>
      </c>
      <c r="CW663" s="60">
        <v>370864000</v>
      </c>
      <c r="CX663" s="60">
        <v>618823000</v>
      </c>
      <c r="CY663" s="60">
        <v>14.33</v>
      </c>
      <c r="CZ663" s="60">
        <f t="shared" si="20"/>
        <v>1</v>
      </c>
      <c r="DA663" s="60" t="str">
        <f t="shared" si="21"/>
        <v>Y</v>
      </c>
    </row>
    <row r="664" spans="1:105">
      <c r="A664" s="13" t="s">
        <v>1262</v>
      </c>
      <c r="B664" s="13">
        <v>112732</v>
      </c>
      <c r="C664" s="13">
        <v>2023</v>
      </c>
      <c r="D664" s="13" t="s">
        <v>12</v>
      </c>
      <c r="E664" s="13" t="s">
        <v>13</v>
      </c>
      <c r="F664" s="84" t="s">
        <v>1804</v>
      </c>
      <c r="G664" s="60" t="s">
        <v>1840</v>
      </c>
      <c r="H664" s="60" t="s">
        <v>1827</v>
      </c>
      <c r="I664" s="60" t="s">
        <v>540</v>
      </c>
      <c r="J664" s="60" t="s">
        <v>1262</v>
      </c>
      <c r="K664" s="85">
        <v>112732</v>
      </c>
      <c r="L664" s="60">
        <v>19352688000</v>
      </c>
      <c r="M664" s="60">
        <v>19352688000</v>
      </c>
      <c r="N664" s="60">
        <v>82688000</v>
      </c>
      <c r="O664" s="60">
        <v>23250000</v>
      </c>
      <c r="P664" s="60">
        <v>-0.39</v>
      </c>
      <c r="Q664" s="60" t="s">
        <v>544</v>
      </c>
      <c r="R664" s="85">
        <v>1721</v>
      </c>
      <c r="S664" s="85" t="s">
        <v>544</v>
      </c>
      <c r="T664" s="60">
        <v>1412945000</v>
      </c>
      <c r="U664" s="60" t="s">
        <v>544</v>
      </c>
      <c r="V664" s="60">
        <v>6400326000</v>
      </c>
      <c r="W664" s="60" t="s">
        <v>1841</v>
      </c>
      <c r="X664" s="60">
        <v>614306000</v>
      </c>
      <c r="Y664" s="60">
        <v>14870862000</v>
      </c>
      <c r="Z664" s="60">
        <v>8.27</v>
      </c>
      <c r="AA664" s="60">
        <v>1105000000</v>
      </c>
      <c r="AB664" s="60">
        <v>14256925000</v>
      </c>
      <c r="AC664" s="60">
        <v>19352688000</v>
      </c>
      <c r="AD664" s="60">
        <v>10.96</v>
      </c>
      <c r="AE664" s="60">
        <v>30821000</v>
      </c>
      <c r="AF664" s="60">
        <v>1.19</v>
      </c>
      <c r="AG664" s="60" t="s">
        <v>1842</v>
      </c>
      <c r="AH664" s="60" t="s">
        <v>544</v>
      </c>
      <c r="AI664" s="60">
        <v>2022873000</v>
      </c>
      <c r="AJ664" s="60">
        <v>5855703000</v>
      </c>
      <c r="AK664" s="60">
        <v>3.51</v>
      </c>
      <c r="AL664" s="60">
        <v>15975862000</v>
      </c>
      <c r="AM664" s="60">
        <v>264962000</v>
      </c>
      <c r="AN664" s="60">
        <v>189110000</v>
      </c>
      <c r="AO664" s="60">
        <v>179118000</v>
      </c>
      <c r="AP664" s="60">
        <v>2895251000</v>
      </c>
      <c r="AQ664" s="60">
        <v>19352688000</v>
      </c>
      <c r="AR664" s="60">
        <v>0.57999999999999996</v>
      </c>
      <c r="AS664" s="60">
        <v>3010078000</v>
      </c>
      <c r="AT664" s="60">
        <v>1473627000</v>
      </c>
      <c r="AU664" s="85">
        <v>112732</v>
      </c>
      <c r="AV664" s="60" t="s">
        <v>544</v>
      </c>
      <c r="AW664" s="60" t="s">
        <v>544</v>
      </c>
      <c r="AX664" s="60">
        <v>110000</v>
      </c>
      <c r="AY664" s="60">
        <v>5886524000</v>
      </c>
      <c r="AZ664" s="60">
        <v>2930860000</v>
      </c>
      <c r="BA664" s="60">
        <v>523961000</v>
      </c>
      <c r="BB664" s="60" t="s">
        <v>1808</v>
      </c>
      <c r="BC664" s="60">
        <v>18449611000</v>
      </c>
      <c r="BD664" s="60">
        <v>142222000</v>
      </c>
      <c r="BE664" s="60">
        <v>4249000</v>
      </c>
      <c r="BF664" s="60" t="s">
        <v>544</v>
      </c>
      <c r="BG664" s="60">
        <v>29804000</v>
      </c>
      <c r="BH664" s="60">
        <v>14284438000</v>
      </c>
      <c r="BI664" s="60">
        <v>271928000</v>
      </c>
      <c r="BJ664" s="60">
        <v>6400326000</v>
      </c>
      <c r="BK664" s="60">
        <v>392250000</v>
      </c>
      <c r="BL664" s="85" t="s">
        <v>2613</v>
      </c>
      <c r="BM664" s="60" t="s">
        <v>2614</v>
      </c>
      <c r="BN664" s="60">
        <v>116528000</v>
      </c>
      <c r="BO664" s="60">
        <v>17683141000</v>
      </c>
      <c r="BP664" s="60">
        <v>14142216000</v>
      </c>
      <c r="BQ664" s="60">
        <v>45469000</v>
      </c>
      <c r="BR664" s="60" t="s">
        <v>544</v>
      </c>
      <c r="BS664" s="60">
        <v>209465000</v>
      </c>
      <c r="BT664" s="60" t="s">
        <v>544</v>
      </c>
      <c r="BU664" s="60">
        <v>735824000</v>
      </c>
      <c r="BV664" s="60">
        <v>8727000</v>
      </c>
      <c r="BW664" s="60">
        <v>523961000</v>
      </c>
      <c r="BX664" s="60">
        <v>2022873000</v>
      </c>
      <c r="BY664" s="60" t="s">
        <v>544</v>
      </c>
      <c r="BZ664" s="60" t="s">
        <v>544</v>
      </c>
      <c r="CA664" s="60" t="s">
        <v>544</v>
      </c>
      <c r="CB664" s="60" t="s">
        <v>1900</v>
      </c>
      <c r="CC664" s="60">
        <v>144752000</v>
      </c>
      <c r="CD664" s="60">
        <v>223540000</v>
      </c>
      <c r="CE664" s="60">
        <v>315134000</v>
      </c>
      <c r="CF664" s="60">
        <v>2895251000</v>
      </c>
      <c r="CG664" s="60">
        <v>67592000</v>
      </c>
      <c r="CH664" s="60">
        <v>33447000</v>
      </c>
      <c r="CI664" s="60" t="s">
        <v>1262</v>
      </c>
      <c r="CJ664" s="60">
        <v>14.19</v>
      </c>
      <c r="CK664" s="60">
        <v>803416000</v>
      </c>
      <c r="CL664" s="60" t="s">
        <v>544</v>
      </c>
      <c r="CM664" s="85">
        <v>112732</v>
      </c>
      <c r="CN664" s="60">
        <v>2938000</v>
      </c>
      <c r="CO664" s="60">
        <v>271928000</v>
      </c>
      <c r="CP664" s="60">
        <v>730834000</v>
      </c>
      <c r="CQ664" s="60">
        <v>14870862000</v>
      </c>
      <c r="CR664" s="60" t="s">
        <v>544</v>
      </c>
      <c r="CS664" s="60">
        <v>2938000</v>
      </c>
      <c r="CT664" s="60">
        <v>223680000</v>
      </c>
      <c r="CU664" s="60">
        <v>168570000</v>
      </c>
      <c r="CV664" s="60">
        <v>315134000</v>
      </c>
      <c r="CW664" s="60">
        <v>392250000</v>
      </c>
      <c r="CX664" s="60">
        <v>614306000</v>
      </c>
      <c r="CY664" s="60">
        <v>14.19</v>
      </c>
      <c r="CZ664" s="60">
        <f t="shared" si="20"/>
        <v>1</v>
      </c>
      <c r="DA664" s="60" t="str">
        <f t="shared" si="21"/>
        <v>Y</v>
      </c>
    </row>
    <row r="665" spans="1:105">
      <c r="A665" s="13" t="s">
        <v>1263</v>
      </c>
      <c r="B665" s="13">
        <v>114974</v>
      </c>
      <c r="C665" s="13">
        <v>2022</v>
      </c>
      <c r="D665" s="13" t="s">
        <v>10</v>
      </c>
      <c r="E665" s="13" t="s">
        <v>13</v>
      </c>
      <c r="F665" s="84" t="s">
        <v>1970</v>
      </c>
      <c r="G665" s="60" t="s">
        <v>2005</v>
      </c>
      <c r="H665" s="60" t="s">
        <v>2615</v>
      </c>
      <c r="I665" s="60" t="s">
        <v>2007</v>
      </c>
      <c r="J665" s="60" t="s">
        <v>1263</v>
      </c>
      <c r="K665" s="85">
        <v>114974</v>
      </c>
      <c r="L665" s="60">
        <v>6740964300000</v>
      </c>
      <c r="M665" s="60">
        <v>88922598054.358994</v>
      </c>
      <c r="N665" s="60">
        <v>4645244299.1513004</v>
      </c>
      <c r="O665" s="60">
        <v>1114222807.4489999</v>
      </c>
      <c r="P665" s="60">
        <v>-0.15</v>
      </c>
      <c r="Q665" s="60" t="s">
        <v>544</v>
      </c>
      <c r="R665" s="85" t="s">
        <v>544</v>
      </c>
      <c r="S665" s="85" t="s">
        <v>544</v>
      </c>
      <c r="T665" s="60" t="s">
        <v>544</v>
      </c>
      <c r="U665" s="60">
        <v>8857734939.1187992</v>
      </c>
      <c r="V665" s="60">
        <v>1101704191.1505001</v>
      </c>
      <c r="W665" s="60" t="s">
        <v>2008</v>
      </c>
      <c r="X665" s="60">
        <v>2210767851.2504001</v>
      </c>
      <c r="Y665" s="60">
        <v>77483165629.048706</v>
      </c>
      <c r="Z665" s="60">
        <v>9.7200000000000006</v>
      </c>
      <c r="AA665" s="60">
        <v>1753608826.404</v>
      </c>
      <c r="AB665" s="60">
        <v>40823561278.298698</v>
      </c>
      <c r="AC665" s="60">
        <v>88922598054.358994</v>
      </c>
      <c r="AD665" s="60">
        <v>5.77</v>
      </c>
      <c r="AE665" s="60" t="s">
        <v>544</v>
      </c>
      <c r="AF665" s="60">
        <v>11.86</v>
      </c>
      <c r="AG665" s="60" t="s">
        <v>2009</v>
      </c>
      <c r="AH665" s="60" t="s">
        <v>544</v>
      </c>
      <c r="AI665" s="60">
        <v>5506893139.8923998</v>
      </c>
      <c r="AJ665" s="60">
        <v>5546001613.802</v>
      </c>
      <c r="AK665" s="60">
        <v>2.85</v>
      </c>
      <c r="AL665" s="60">
        <v>80053778401.5672</v>
      </c>
      <c r="AM665" s="60">
        <v>1926859088.8044</v>
      </c>
      <c r="AN665" s="60">
        <v>2919152684.1262999</v>
      </c>
      <c r="AO665" s="60">
        <v>3243638120.6862001</v>
      </c>
      <c r="AP665" s="60">
        <v>5933073536.1661997</v>
      </c>
      <c r="AQ665" s="60">
        <v>88922598054.358994</v>
      </c>
      <c r="AR665" s="60">
        <v>8.41</v>
      </c>
      <c r="AS665" s="60">
        <v>4897349971.9933996</v>
      </c>
      <c r="AT665" s="60">
        <v>452472128.77590001</v>
      </c>
      <c r="AU665" s="85">
        <v>114974</v>
      </c>
      <c r="AV665" s="60" t="s">
        <v>544</v>
      </c>
      <c r="AW665" s="60" t="s">
        <v>544</v>
      </c>
      <c r="AX665" s="60">
        <v>6777729.2456999999</v>
      </c>
      <c r="AY665" s="60">
        <v>5546001613.802</v>
      </c>
      <c r="AZ665" s="60">
        <v>23149514960.546398</v>
      </c>
      <c r="BA665" s="60">
        <v>48127563127.741501</v>
      </c>
      <c r="BB665" s="60" t="s">
        <v>1808</v>
      </c>
      <c r="BC665" s="60">
        <v>95396314879.826996</v>
      </c>
      <c r="BD665" s="60">
        <v>3888741282.2163</v>
      </c>
      <c r="BE665" s="60" t="s">
        <v>544</v>
      </c>
      <c r="BF665" s="60" t="s">
        <v>544</v>
      </c>
      <c r="BG665" s="60">
        <v>155907559.7159</v>
      </c>
      <c r="BH665" s="60">
        <v>55227741061.469902</v>
      </c>
      <c r="BI665" s="60">
        <v>546675705.77540004</v>
      </c>
      <c r="BJ665" s="60">
        <v>1101704191.1505001</v>
      </c>
      <c r="BK665" s="60">
        <v>1416336988.6026001</v>
      </c>
      <c r="BL665" s="85" t="s">
        <v>544</v>
      </c>
      <c r="BM665" s="60" t="s">
        <v>544</v>
      </c>
      <c r="BN665" s="60">
        <v>973082993.72490001</v>
      </c>
      <c r="BO665" s="60">
        <v>81927262542.777298</v>
      </c>
      <c r="BP665" s="60">
        <v>51338999779.253601</v>
      </c>
      <c r="BQ665" s="60">
        <v>7305270859.8620996</v>
      </c>
      <c r="BR665" s="60" t="s">
        <v>544</v>
      </c>
      <c r="BS665" s="60">
        <v>1367119962.8810999</v>
      </c>
      <c r="BT665" s="60">
        <v>817003946.11459994</v>
      </c>
      <c r="BU665" s="60">
        <v>3552114502.7258</v>
      </c>
      <c r="BV665" s="60" t="s">
        <v>544</v>
      </c>
      <c r="BW665" s="60">
        <v>47635130362.134201</v>
      </c>
      <c r="BX665" s="60">
        <v>5245703885.1924</v>
      </c>
      <c r="BY665" s="60" t="s">
        <v>544</v>
      </c>
      <c r="BZ665" s="60" t="s">
        <v>544</v>
      </c>
      <c r="CA665" s="60" t="s">
        <v>544</v>
      </c>
      <c r="CB665" s="60" t="s">
        <v>1902</v>
      </c>
      <c r="CC665" s="60">
        <v>2761407565.664</v>
      </c>
      <c r="CD665" s="60">
        <v>1015592204.4962</v>
      </c>
      <c r="CE665" s="60">
        <v>546675705.77540004</v>
      </c>
      <c r="CF665" s="60">
        <v>5933073536.1661997</v>
      </c>
      <c r="CG665" s="60">
        <v>1574272062.8864999</v>
      </c>
      <c r="CH665" s="60">
        <v>-367600131.5126</v>
      </c>
      <c r="CI665" s="60" t="s">
        <v>1263</v>
      </c>
      <c r="CJ665" s="60">
        <v>13.48</v>
      </c>
      <c r="CK665" s="60">
        <v>5129920535.3766003</v>
      </c>
      <c r="CL665" s="60" t="s">
        <v>544</v>
      </c>
      <c r="CM665" s="85">
        <v>114974</v>
      </c>
      <c r="CN665" s="60" t="s">
        <v>544</v>
      </c>
      <c r="CO665" s="60">
        <v>546675705.77540004</v>
      </c>
      <c r="CP665" s="60">
        <v>3183850844.9752998</v>
      </c>
      <c r="CQ665" s="60">
        <v>77483165629.048706</v>
      </c>
      <c r="CR665" s="60">
        <v>3533969.7644000002</v>
      </c>
      <c r="CS665" s="60" t="s">
        <v>544</v>
      </c>
      <c r="CT665" s="60">
        <v>889047329.73169994</v>
      </c>
      <c r="CU665" s="60">
        <v>527289658.87099999</v>
      </c>
      <c r="CV665" s="60">
        <v>546675705.77540004</v>
      </c>
      <c r="CW665" s="60">
        <v>1416336988.6026001</v>
      </c>
      <c r="CX665" s="60">
        <v>2210767851.2504001</v>
      </c>
      <c r="CY665" s="60">
        <v>12.84</v>
      </c>
      <c r="CZ665" s="60">
        <f t="shared" si="20"/>
        <v>75.807100191553133</v>
      </c>
      <c r="DA665" s="60" t="str">
        <f t="shared" si="21"/>
        <v>Y</v>
      </c>
    </row>
    <row r="666" spans="1:105">
      <c r="A666" s="13" t="s">
        <v>1263</v>
      </c>
      <c r="B666" s="13">
        <v>114974</v>
      </c>
      <c r="C666" s="13">
        <v>2023</v>
      </c>
      <c r="D666" s="13" t="s">
        <v>10</v>
      </c>
      <c r="E666" s="13" t="s">
        <v>13</v>
      </c>
      <c r="F666" s="84" t="s">
        <v>1966</v>
      </c>
      <c r="G666" s="60" t="s">
        <v>2005</v>
      </c>
      <c r="H666" s="60" t="s">
        <v>2615</v>
      </c>
      <c r="I666" s="60" t="s">
        <v>2007</v>
      </c>
      <c r="J666" s="60" t="s">
        <v>1263</v>
      </c>
      <c r="K666" s="85">
        <v>114974</v>
      </c>
      <c r="L666" s="60">
        <v>7133340000000</v>
      </c>
      <c r="M666" s="60">
        <v>86762454186.330002</v>
      </c>
      <c r="N666" s="60">
        <v>3427462003.2374001</v>
      </c>
      <c r="O666" s="60">
        <v>792564547.90890002</v>
      </c>
      <c r="P666" s="60">
        <v>-0.33</v>
      </c>
      <c r="Q666" s="60" t="s">
        <v>544</v>
      </c>
      <c r="R666" s="85" t="s">
        <v>544</v>
      </c>
      <c r="S666" s="85" t="s">
        <v>544</v>
      </c>
      <c r="T666" s="60" t="s">
        <v>544</v>
      </c>
      <c r="U666" s="60">
        <v>8360950143.9243002</v>
      </c>
      <c r="V666" s="60">
        <v>1916148631.6401</v>
      </c>
      <c r="W666" s="60" t="s">
        <v>2008</v>
      </c>
      <c r="X666" s="60">
        <v>2465170792.8256998</v>
      </c>
      <c r="Y666" s="60">
        <v>74377148941.340698</v>
      </c>
      <c r="Z666" s="60">
        <v>11.77</v>
      </c>
      <c r="AA666" s="60">
        <v>2208747842.5818</v>
      </c>
      <c r="AB666" s="60">
        <v>40719315726.997101</v>
      </c>
      <c r="AC666" s="60">
        <v>86762454186.330002</v>
      </c>
      <c r="AD666" s="60">
        <v>6.03</v>
      </c>
      <c r="AE666" s="60" t="s">
        <v>544</v>
      </c>
      <c r="AF666" s="60">
        <v>7.04</v>
      </c>
      <c r="AG666" s="60" t="s">
        <v>2009</v>
      </c>
      <c r="AH666" s="60" t="s">
        <v>544</v>
      </c>
      <c r="AI666" s="60">
        <v>5639599659.8448</v>
      </c>
      <c r="AJ666" s="60">
        <v>6885820330.7945995</v>
      </c>
      <c r="AK666" s="60">
        <v>3.21</v>
      </c>
      <c r="AL666" s="60">
        <v>77755652640.250702</v>
      </c>
      <c r="AM666" s="60">
        <v>1763124131.3907001</v>
      </c>
      <c r="AN666" s="60">
        <v>3006351500.4685998</v>
      </c>
      <c r="AO666" s="60">
        <v>4069308146.1220999</v>
      </c>
      <c r="AP666" s="60">
        <v>6024674992.1300001</v>
      </c>
      <c r="AQ666" s="60">
        <v>86762454186.330002</v>
      </c>
      <c r="AR666" s="60">
        <v>5.88</v>
      </c>
      <c r="AS666" s="60">
        <v>5070863790.1097002</v>
      </c>
      <c r="AT666" s="60">
        <v>296159306.2604</v>
      </c>
      <c r="AU666" s="85">
        <v>114974</v>
      </c>
      <c r="AV666" s="60" t="s">
        <v>544</v>
      </c>
      <c r="AW666" s="60" t="s">
        <v>544</v>
      </c>
      <c r="AX666" s="60">
        <v>6249323.4530999996</v>
      </c>
      <c r="AY666" s="60">
        <v>6885820330.7945995</v>
      </c>
      <c r="AZ666" s="60">
        <v>22757675187.692299</v>
      </c>
      <c r="BA666" s="60">
        <v>49144471648.741997</v>
      </c>
      <c r="BB666" s="60" t="s">
        <v>1808</v>
      </c>
      <c r="BC666" s="60">
        <v>93473075743.6418</v>
      </c>
      <c r="BD666" s="60">
        <v>3595203672.3818002</v>
      </c>
      <c r="BE666" s="60" t="s">
        <v>544</v>
      </c>
      <c r="BF666" s="60" t="s">
        <v>544</v>
      </c>
      <c r="BG666" s="60">
        <v>190261370.1437</v>
      </c>
      <c r="BH666" s="60">
        <v>58242599917.436996</v>
      </c>
      <c r="BI666" s="60">
        <v>677904422.97239995</v>
      </c>
      <c r="BJ666" s="60">
        <v>1916148631.6401</v>
      </c>
      <c r="BK666" s="60">
        <v>1694419278.5501001</v>
      </c>
      <c r="BL666" s="85" t="s">
        <v>544</v>
      </c>
      <c r="BM666" s="60" t="s">
        <v>544</v>
      </c>
      <c r="BN666" s="60">
        <v>949236716.71340001</v>
      </c>
      <c r="BO666" s="60">
        <v>79596831283.762695</v>
      </c>
      <c r="BP666" s="60">
        <v>54647396245.055298</v>
      </c>
      <c r="BQ666" s="60">
        <v>2038539527.2788</v>
      </c>
      <c r="BR666" s="60" t="s">
        <v>544</v>
      </c>
      <c r="BS666" s="60">
        <v>997218336.19589996</v>
      </c>
      <c r="BT666" s="60">
        <v>1169755856.3282001</v>
      </c>
      <c r="BU666" s="60">
        <v>3884985944.2192998</v>
      </c>
      <c r="BV666" s="60" t="s">
        <v>544</v>
      </c>
      <c r="BW666" s="60">
        <v>49144471648.741997</v>
      </c>
      <c r="BX666" s="60">
        <v>5398773259.7447996</v>
      </c>
      <c r="BY666" s="60" t="s">
        <v>544</v>
      </c>
      <c r="BZ666" s="60" t="s">
        <v>544</v>
      </c>
      <c r="CA666" s="60" t="s">
        <v>544</v>
      </c>
      <c r="CB666" s="60" t="s">
        <v>1902</v>
      </c>
      <c r="CC666" s="60">
        <v>2819647793.0537</v>
      </c>
      <c r="CD666" s="60">
        <v>909870114.36170006</v>
      </c>
      <c r="CE666" s="60">
        <v>677904422.97239995</v>
      </c>
      <c r="CF666" s="60">
        <v>6024674992.1300001</v>
      </c>
      <c r="CG666" s="60">
        <v>1586536349.075</v>
      </c>
      <c r="CH666" s="60" t="s">
        <v>544</v>
      </c>
      <c r="CI666" s="60" t="s">
        <v>1263</v>
      </c>
      <c r="CJ666" s="60">
        <v>13.84</v>
      </c>
      <c r="CK666" s="60">
        <v>5471522293.2941999</v>
      </c>
      <c r="CL666" s="60" t="s">
        <v>544</v>
      </c>
      <c r="CM666" s="85">
        <v>114974</v>
      </c>
      <c r="CN666" s="60" t="s">
        <v>544</v>
      </c>
      <c r="CO666" s="60">
        <v>677904422.97239995</v>
      </c>
      <c r="CP666" s="60">
        <v>3414407509.539</v>
      </c>
      <c r="CQ666" s="60">
        <v>74377148941.340698</v>
      </c>
      <c r="CR666" s="60" t="s">
        <v>544</v>
      </c>
      <c r="CS666" s="60" t="s">
        <v>544</v>
      </c>
      <c r="CT666" s="60">
        <v>922001440.19299996</v>
      </c>
      <c r="CU666" s="60">
        <v>772417838.35710001</v>
      </c>
      <c r="CV666" s="60">
        <v>677904422.97239995</v>
      </c>
      <c r="CW666" s="60">
        <v>1694419278.5501001</v>
      </c>
      <c r="CX666" s="60">
        <v>2465170792.8256998</v>
      </c>
      <c r="CY666" s="60">
        <v>13.25</v>
      </c>
      <c r="CZ666" s="60">
        <f t="shared" si="20"/>
        <v>82.216899774187169</v>
      </c>
      <c r="DA666" s="60" t="str">
        <f t="shared" si="21"/>
        <v>Y</v>
      </c>
    </row>
    <row r="667" spans="1:105">
      <c r="A667" s="13" t="s">
        <v>1264</v>
      </c>
      <c r="B667" s="13">
        <v>114973</v>
      </c>
      <c r="C667" s="13">
        <v>2022</v>
      </c>
      <c r="D667" s="13" t="s">
        <v>10</v>
      </c>
      <c r="E667" s="13" t="s">
        <v>13</v>
      </c>
      <c r="F667" s="84" t="s">
        <v>1970</v>
      </c>
      <c r="G667" s="60" t="s">
        <v>2005</v>
      </c>
      <c r="H667" s="60" t="s">
        <v>2616</v>
      </c>
      <c r="I667" s="60" t="s">
        <v>2007</v>
      </c>
      <c r="J667" s="60" t="s">
        <v>1264</v>
      </c>
      <c r="K667" s="85">
        <v>114973</v>
      </c>
      <c r="L667" s="60">
        <v>2996564068000</v>
      </c>
      <c r="M667" s="60">
        <v>39528804827.359596</v>
      </c>
      <c r="N667" s="60">
        <v>2018098563.5043001</v>
      </c>
      <c r="O667" s="60">
        <v>317277668.4404</v>
      </c>
      <c r="P667" s="60">
        <v>-0.52459999999999996</v>
      </c>
      <c r="Q667" s="60" t="s">
        <v>544</v>
      </c>
      <c r="R667" s="85" t="s">
        <v>544</v>
      </c>
      <c r="S667" s="85" t="s">
        <v>544</v>
      </c>
      <c r="T667" s="60" t="s">
        <v>544</v>
      </c>
      <c r="U667" s="60">
        <v>1183486332.7221</v>
      </c>
      <c r="V667" s="60" t="s">
        <v>544</v>
      </c>
      <c r="W667" s="60" t="s">
        <v>2008</v>
      </c>
      <c r="X667" s="60">
        <v>833214327.42309999</v>
      </c>
      <c r="Y667" s="60">
        <v>34516199978.4758</v>
      </c>
      <c r="Z667" s="60">
        <v>8.4779400000000003</v>
      </c>
      <c r="AA667" s="60">
        <v>24272132.760000002</v>
      </c>
      <c r="AB667" s="60" t="s">
        <v>544</v>
      </c>
      <c r="AC667" s="60">
        <v>39528804827.359596</v>
      </c>
      <c r="AD667" s="60" t="s">
        <v>544</v>
      </c>
      <c r="AE667" s="60" t="s">
        <v>544</v>
      </c>
      <c r="AF667" s="60">
        <v>12.33121</v>
      </c>
      <c r="AG667" s="60" t="s">
        <v>2009</v>
      </c>
      <c r="AH667" s="60" t="s">
        <v>544</v>
      </c>
      <c r="AI667" s="60" t="s">
        <v>544</v>
      </c>
      <c r="AJ667" s="60" t="s">
        <v>544</v>
      </c>
      <c r="AK667" s="60">
        <v>2.5203199999999999</v>
      </c>
      <c r="AL667" s="60">
        <v>34613876924.056</v>
      </c>
      <c r="AM667" s="60">
        <v>1470551171.5697999</v>
      </c>
      <c r="AN667" s="60">
        <v>1374473601.2420001</v>
      </c>
      <c r="AO667" s="60">
        <v>2536252152.0303001</v>
      </c>
      <c r="AP667" s="60">
        <v>3063589629.6409998</v>
      </c>
      <c r="AQ667" s="60">
        <v>39528804827.359596</v>
      </c>
      <c r="AR667" s="60">
        <v>9.8444900000000004</v>
      </c>
      <c r="AS667" s="60">
        <v>2525463782.6304002</v>
      </c>
      <c r="AT667" s="60" t="s">
        <v>544</v>
      </c>
      <c r="AU667" s="85">
        <v>114973</v>
      </c>
      <c r="AV667" s="60" t="s">
        <v>544</v>
      </c>
      <c r="AW667" s="60" t="s">
        <v>544</v>
      </c>
      <c r="AX667" s="60">
        <v>27703882.547899999</v>
      </c>
      <c r="AY667" s="60" t="s">
        <v>544</v>
      </c>
      <c r="AZ667" s="60">
        <v>12937281422.476601</v>
      </c>
      <c r="BA667" s="60">
        <v>20499781221.985802</v>
      </c>
      <c r="BB667" s="60" t="s">
        <v>1808</v>
      </c>
      <c r="BC667" s="60" t="s">
        <v>544</v>
      </c>
      <c r="BD667" s="60">
        <v>1470751416.6651001</v>
      </c>
      <c r="BE667" s="60" t="s">
        <v>544</v>
      </c>
      <c r="BF667" s="60" t="s">
        <v>544</v>
      </c>
      <c r="BG667" s="60">
        <v>137169328.12</v>
      </c>
      <c r="BH667" s="60">
        <v>20499781221.985802</v>
      </c>
      <c r="BI667" s="60">
        <v>225476847.90490001</v>
      </c>
      <c r="BJ667" s="60" t="s">
        <v>544</v>
      </c>
      <c r="BK667" s="60">
        <v>738812272.97280002</v>
      </c>
      <c r="BL667" s="85" t="s">
        <v>544</v>
      </c>
      <c r="BM667" s="60" t="s">
        <v>544</v>
      </c>
      <c r="BN667" s="60">
        <v>646922555.75109994</v>
      </c>
      <c r="BO667" s="60">
        <v>34329956605.964199</v>
      </c>
      <c r="BP667" s="60">
        <v>19029029805.320702</v>
      </c>
      <c r="BQ667" s="60">
        <v>2338127728.8291001</v>
      </c>
      <c r="BR667" s="60" t="s">
        <v>544</v>
      </c>
      <c r="BS667" s="60">
        <v>819721316.90799999</v>
      </c>
      <c r="BT667" s="60">
        <v>73404812.820199996</v>
      </c>
      <c r="BU667" s="60">
        <v>1406976506.5606</v>
      </c>
      <c r="BV667" s="60" t="s">
        <v>544</v>
      </c>
      <c r="BW667" s="60">
        <v>20116472746.571602</v>
      </c>
      <c r="BX667" s="60" t="s">
        <v>544</v>
      </c>
      <c r="BY667" s="60" t="s">
        <v>544</v>
      </c>
      <c r="BZ667" s="60" t="s">
        <v>544</v>
      </c>
      <c r="CA667" s="60" t="s">
        <v>544</v>
      </c>
      <c r="CB667" s="60" t="s">
        <v>544</v>
      </c>
      <c r="CC667" s="60">
        <v>1348204900.8833001</v>
      </c>
      <c r="CD667" s="60">
        <v>444026521.45969999</v>
      </c>
      <c r="CE667" s="60">
        <v>234647492.8477</v>
      </c>
      <c r="CF667" s="60">
        <v>3063589629.6409998</v>
      </c>
      <c r="CG667" s="60">
        <v>800711422.10450006</v>
      </c>
      <c r="CH667" s="60" t="s">
        <v>544</v>
      </c>
      <c r="CI667" s="60" t="s">
        <v>1264</v>
      </c>
      <c r="CJ667" s="60" t="s">
        <v>544</v>
      </c>
      <c r="CK667" s="60">
        <v>2207687928.6651001</v>
      </c>
      <c r="CL667" s="60" t="s">
        <v>544</v>
      </c>
      <c r="CM667" s="85">
        <v>114973</v>
      </c>
      <c r="CN667" s="60" t="s">
        <v>544</v>
      </c>
      <c r="CO667" s="60">
        <v>225476847.90490001</v>
      </c>
      <c r="CP667" s="60">
        <v>1480136883.1742001</v>
      </c>
      <c r="CQ667" s="60">
        <v>34516199978.4758</v>
      </c>
      <c r="CR667" s="60" t="s">
        <v>544</v>
      </c>
      <c r="CS667" s="60" t="s">
        <v>544</v>
      </c>
      <c r="CT667" s="60">
        <v>460286634.25760001</v>
      </c>
      <c r="CU667" s="60">
        <v>278525638.71520001</v>
      </c>
      <c r="CV667" s="60">
        <v>234647492.8477</v>
      </c>
      <c r="CW667" s="60">
        <v>738812272.97280002</v>
      </c>
      <c r="CX667" s="60">
        <v>833214327.42309999</v>
      </c>
      <c r="CY667" s="60" t="s">
        <v>544</v>
      </c>
      <c r="CZ667" s="60">
        <f t="shared" si="20"/>
        <v>75.807100191553175</v>
      </c>
      <c r="DA667" s="60" t="str">
        <f t="shared" si="21"/>
        <v>Y</v>
      </c>
    </row>
    <row r="668" spans="1:105">
      <c r="A668" s="13" t="s">
        <v>1264</v>
      </c>
      <c r="B668" s="13">
        <v>114973</v>
      </c>
      <c r="C668" s="13">
        <v>2023</v>
      </c>
      <c r="D668" s="13" t="s">
        <v>10</v>
      </c>
      <c r="E668" s="13" t="s">
        <v>13</v>
      </c>
      <c r="F668" s="84" t="s">
        <v>1966</v>
      </c>
      <c r="G668" s="60" t="s">
        <v>2005</v>
      </c>
      <c r="H668" s="60" t="s">
        <v>2616</v>
      </c>
      <c r="I668" s="60" t="s">
        <v>2007</v>
      </c>
      <c r="J668" s="60" t="s">
        <v>1264</v>
      </c>
      <c r="K668" s="85">
        <v>114973</v>
      </c>
      <c r="L668" s="60">
        <v>3134380662000</v>
      </c>
      <c r="M668" s="60">
        <v>38123313705.682602</v>
      </c>
      <c r="N668" s="60">
        <v>1711515520.3673</v>
      </c>
      <c r="O668" s="60">
        <v>346022534.03060001</v>
      </c>
      <c r="P668" s="60">
        <v>6.9570000000000007E-2</v>
      </c>
      <c r="Q668" s="60" t="s">
        <v>544</v>
      </c>
      <c r="R668" s="85" t="s">
        <v>544</v>
      </c>
      <c r="S668" s="85" t="s">
        <v>544</v>
      </c>
      <c r="T668" s="60" t="s">
        <v>544</v>
      </c>
      <c r="U668" s="60">
        <v>3005547395.7142</v>
      </c>
      <c r="V668" s="60" t="s">
        <v>544</v>
      </c>
      <c r="W668" s="60" t="s">
        <v>2008</v>
      </c>
      <c r="X668" s="60">
        <v>1004742592.1785001</v>
      </c>
      <c r="Y668" s="60">
        <v>31671655330.617699</v>
      </c>
      <c r="Z668" s="60">
        <v>8.7489100000000004</v>
      </c>
      <c r="AA668" s="60">
        <v>1876600010.7491</v>
      </c>
      <c r="AB668" s="60">
        <v>15809499063.695999</v>
      </c>
      <c r="AC668" s="60">
        <v>38123313705.682602</v>
      </c>
      <c r="AD668" s="60">
        <v>5.14</v>
      </c>
      <c r="AE668" s="60" t="s">
        <v>544</v>
      </c>
      <c r="AF668" s="60">
        <v>6.6426400000000001</v>
      </c>
      <c r="AG668" s="60" t="s">
        <v>2009</v>
      </c>
      <c r="AH668" s="60" t="s">
        <v>544</v>
      </c>
      <c r="AI668" s="60">
        <v>2035607040.1544001</v>
      </c>
      <c r="AJ668" s="60" t="s">
        <v>544</v>
      </c>
      <c r="AK668" s="60">
        <v>3.1040299999999998</v>
      </c>
      <c r="AL668" s="60">
        <v>33618686019.438</v>
      </c>
      <c r="AM668" s="60">
        <v>825215304.71650004</v>
      </c>
      <c r="AN668" s="60">
        <v>1355717490.0311</v>
      </c>
      <c r="AO668" s="60">
        <v>2145567681.1519001</v>
      </c>
      <c r="AP668" s="60">
        <v>3025660134.1479998</v>
      </c>
      <c r="AQ668" s="60">
        <v>38123313705.682602</v>
      </c>
      <c r="AR668" s="60">
        <v>7.4615900000000002</v>
      </c>
      <c r="AS668" s="60">
        <v>2511143652.5465002</v>
      </c>
      <c r="AT668" s="60" t="s">
        <v>544</v>
      </c>
      <c r="AU668" s="85">
        <v>114973</v>
      </c>
      <c r="AV668" s="60" t="s">
        <v>544</v>
      </c>
      <c r="AW668" s="60" t="s">
        <v>544</v>
      </c>
      <c r="AX668" s="60">
        <v>25544030.555399999</v>
      </c>
      <c r="AY668" s="60" t="s">
        <v>544</v>
      </c>
      <c r="AZ668" s="60">
        <v>11389692442.4533</v>
      </c>
      <c r="BA668" s="60">
        <v>22937674725.994598</v>
      </c>
      <c r="BB668" s="60" t="s">
        <v>1808</v>
      </c>
      <c r="BC668" s="60">
        <v>39759222361.559998</v>
      </c>
      <c r="BD668" s="60">
        <v>1279392683.1212001</v>
      </c>
      <c r="BE668" s="60" t="s">
        <v>544</v>
      </c>
      <c r="BF668" s="60" t="s">
        <v>544</v>
      </c>
      <c r="BG668" s="60">
        <v>148510112.07589999</v>
      </c>
      <c r="BH668" s="60">
        <v>22937674725.994598</v>
      </c>
      <c r="BI668" s="60">
        <v>255907192.53330001</v>
      </c>
      <c r="BJ668" s="60" t="s">
        <v>544</v>
      </c>
      <c r="BK668" s="60">
        <v>929241314.25329995</v>
      </c>
      <c r="BL668" s="85" t="s">
        <v>544</v>
      </c>
      <c r="BM668" s="60" t="s">
        <v>544</v>
      </c>
      <c r="BN668" s="60">
        <v>500488781.66189998</v>
      </c>
      <c r="BO668" s="60">
        <v>33434802121.583401</v>
      </c>
      <c r="BP668" s="60">
        <v>21658282042.873402</v>
      </c>
      <c r="BQ668" s="60">
        <v>386827636.25669998</v>
      </c>
      <c r="BR668" s="60" t="s">
        <v>544</v>
      </c>
      <c r="BS668" s="60">
        <v>781988960.62220001</v>
      </c>
      <c r="BT668" s="60">
        <v>70430678.071099997</v>
      </c>
      <c r="BU668" s="60">
        <v>1599592545.5862</v>
      </c>
      <c r="BV668" s="60" t="s">
        <v>544</v>
      </c>
      <c r="BW668" s="60">
        <v>22381841288.7631</v>
      </c>
      <c r="BX668" s="60">
        <v>2035607040.1544001</v>
      </c>
      <c r="BY668" s="60" t="s">
        <v>544</v>
      </c>
      <c r="BZ668" s="60" t="s">
        <v>544</v>
      </c>
      <c r="CA668" s="60" t="s">
        <v>544</v>
      </c>
      <c r="CB668" s="60" t="s">
        <v>544</v>
      </c>
      <c r="CC668" s="60">
        <v>1281543348.0146999</v>
      </c>
      <c r="CD668" s="60">
        <v>451335274.15799999</v>
      </c>
      <c r="CE668" s="60">
        <v>286248886.35600001</v>
      </c>
      <c r="CF668" s="60">
        <v>3025660134.1479998</v>
      </c>
      <c r="CG668" s="60">
        <v>760867536.62339997</v>
      </c>
      <c r="CH668" s="60" t="s">
        <v>544</v>
      </c>
      <c r="CI668" s="60" t="s">
        <v>1264</v>
      </c>
      <c r="CJ668" s="60">
        <v>12.88</v>
      </c>
      <c r="CK668" s="60">
        <v>2360460082.2096</v>
      </c>
      <c r="CL668" s="60" t="s">
        <v>544</v>
      </c>
      <c r="CM668" s="85">
        <v>114973</v>
      </c>
      <c r="CN668" s="60" t="s">
        <v>544</v>
      </c>
      <c r="CO668" s="60">
        <v>255907192.53330001</v>
      </c>
      <c r="CP668" s="60">
        <v>1505231373.8404</v>
      </c>
      <c r="CQ668" s="60">
        <v>31671655330.617699</v>
      </c>
      <c r="CR668" s="60" t="s">
        <v>544</v>
      </c>
      <c r="CS668" s="60" t="s">
        <v>544</v>
      </c>
      <c r="CT668" s="60">
        <v>499079059.32599998</v>
      </c>
      <c r="CU668" s="60">
        <v>430162254.92729998</v>
      </c>
      <c r="CV668" s="60">
        <v>286248886.35600001</v>
      </c>
      <c r="CW668" s="60">
        <v>929241314.25329995</v>
      </c>
      <c r="CX668" s="60">
        <v>1004742592.1785001</v>
      </c>
      <c r="CY668" s="60">
        <v>12.88</v>
      </c>
      <c r="CZ668" s="60">
        <f t="shared" si="20"/>
        <v>82.216899774187098</v>
      </c>
      <c r="DA668" s="60" t="str">
        <f t="shared" si="21"/>
        <v>Y</v>
      </c>
    </row>
    <row r="669" spans="1:105">
      <c r="A669" s="13" t="s">
        <v>1265</v>
      </c>
      <c r="B669" s="13">
        <v>112084</v>
      </c>
      <c r="C669" s="13">
        <v>2022</v>
      </c>
      <c r="D669" s="13" t="s">
        <v>10</v>
      </c>
      <c r="E669" s="13" t="s">
        <v>13</v>
      </c>
      <c r="F669" s="84" t="s">
        <v>1970</v>
      </c>
      <c r="G669" s="60" t="s">
        <v>2005</v>
      </c>
      <c r="H669" s="60" t="s">
        <v>2617</v>
      </c>
      <c r="I669" s="60" t="s">
        <v>2007</v>
      </c>
      <c r="J669" s="60" t="s">
        <v>1265</v>
      </c>
      <c r="K669" s="85">
        <v>112084</v>
      </c>
      <c r="L669" s="60">
        <v>4019673800000</v>
      </c>
      <c r="M669" s="60">
        <v>53025030502.985703</v>
      </c>
      <c r="N669" s="60">
        <v>727788028.56980002</v>
      </c>
      <c r="O669" s="60">
        <v>546994937.08669996</v>
      </c>
      <c r="P669" s="60">
        <v>-1.08</v>
      </c>
      <c r="Q669" s="60" t="s">
        <v>544</v>
      </c>
      <c r="R669" s="85" t="s">
        <v>544</v>
      </c>
      <c r="S669" s="85">
        <v>2384</v>
      </c>
      <c r="T669" s="60">
        <v>18004316172.907501</v>
      </c>
      <c r="U669" s="60">
        <v>1180117690.4795001</v>
      </c>
      <c r="V669" s="60">
        <v>3646716459.2954998</v>
      </c>
      <c r="W669" s="60" t="s">
        <v>2008</v>
      </c>
      <c r="X669" s="60">
        <v>1978817282.5625999</v>
      </c>
      <c r="Y669" s="60">
        <v>37380362694.782898</v>
      </c>
      <c r="Z669" s="60">
        <v>10.54</v>
      </c>
      <c r="AA669" s="60">
        <v>3251703328.2782998</v>
      </c>
      <c r="AB669" s="60" t="s">
        <v>544</v>
      </c>
      <c r="AC669" s="60">
        <v>53025030502.985703</v>
      </c>
      <c r="AD669" s="60" t="s">
        <v>544</v>
      </c>
      <c r="AE669" s="60">
        <v>1249208844.0359001</v>
      </c>
      <c r="AF669" s="60">
        <v>17.059999999999999</v>
      </c>
      <c r="AG669" s="60" t="s">
        <v>2009</v>
      </c>
      <c r="AH669" s="60" t="s">
        <v>544</v>
      </c>
      <c r="AI669" s="60" t="s">
        <v>544</v>
      </c>
      <c r="AJ669" s="60">
        <v>1171427211.6413</v>
      </c>
      <c r="AK669" s="60">
        <v>4.38</v>
      </c>
      <c r="AL669" s="60">
        <v>41948536376.732903</v>
      </c>
      <c r="AM669" s="60">
        <v>1750272727.2872</v>
      </c>
      <c r="AN669" s="60">
        <v>2087086824.3239999</v>
      </c>
      <c r="AO669" s="60">
        <v>2627176075.8129001</v>
      </c>
      <c r="AP669" s="60">
        <v>6335340605.1206999</v>
      </c>
      <c r="AQ669" s="60">
        <v>53025030502.985703</v>
      </c>
      <c r="AR669" s="60">
        <v>2.27</v>
      </c>
      <c r="AS669" s="60">
        <v>6243731771.8788004</v>
      </c>
      <c r="AT669" s="60">
        <v>25466834836.337898</v>
      </c>
      <c r="AU669" s="85">
        <v>112084</v>
      </c>
      <c r="AV669" s="60" t="s">
        <v>544</v>
      </c>
      <c r="AW669" s="60" t="s">
        <v>544</v>
      </c>
      <c r="AX669" s="60">
        <v>8438523.5471000001</v>
      </c>
      <c r="AY669" s="60">
        <v>2420636055.6771002</v>
      </c>
      <c r="AZ669" s="60">
        <v>9356256844.1186008</v>
      </c>
      <c r="BA669" s="60">
        <v>516748429.90979999</v>
      </c>
      <c r="BB669" s="60" t="s">
        <v>1808</v>
      </c>
      <c r="BC669" s="60" t="s">
        <v>544</v>
      </c>
      <c r="BD669" s="60">
        <v>516748429.90979999</v>
      </c>
      <c r="BE669" s="60" t="s">
        <v>544</v>
      </c>
      <c r="BF669" s="60" t="s">
        <v>544</v>
      </c>
      <c r="BG669" s="60">
        <v>594837421.37689996</v>
      </c>
      <c r="BH669" s="60">
        <v>32050935781.220299</v>
      </c>
      <c r="BI669" s="60">
        <v>633850917.37559998</v>
      </c>
      <c r="BJ669" s="60">
        <v>3646716459.2954998</v>
      </c>
      <c r="BK669" s="60">
        <v>1228210810.9231999</v>
      </c>
      <c r="BL669" s="85" t="s">
        <v>544</v>
      </c>
      <c r="BM669" s="60" t="s">
        <v>544</v>
      </c>
      <c r="BN669" s="60">
        <v>977318744.7191</v>
      </c>
      <c r="BO669" s="60">
        <v>47310906114.828903</v>
      </c>
      <c r="BP669" s="60">
        <v>31534187351.310501</v>
      </c>
      <c r="BQ669" s="60">
        <v>6420089922.5825996</v>
      </c>
      <c r="BR669" s="60" t="s">
        <v>544</v>
      </c>
      <c r="BS669" s="60">
        <v>2383762200.9467001</v>
      </c>
      <c r="BT669" s="60">
        <v>1316470353.6717</v>
      </c>
      <c r="BU669" s="60">
        <v>3316765835.4516001</v>
      </c>
      <c r="BV669" s="60">
        <v>4946395509.8204002</v>
      </c>
      <c r="BW669" s="60">
        <v>1696866120.3893001</v>
      </c>
      <c r="BX669" s="60" t="s">
        <v>544</v>
      </c>
      <c r="BY669" s="60" t="s">
        <v>544</v>
      </c>
      <c r="BZ669" s="60" t="s">
        <v>544</v>
      </c>
      <c r="CA669" s="60" t="s">
        <v>544</v>
      </c>
      <c r="CB669" s="60" t="s">
        <v>544</v>
      </c>
      <c r="CC669" s="60">
        <v>1639726353.9419</v>
      </c>
      <c r="CD669" s="60">
        <v>254428674.24380001</v>
      </c>
      <c r="CE669" s="60">
        <v>848630271.27330005</v>
      </c>
      <c r="CF669" s="60">
        <v>6335340605.1206999</v>
      </c>
      <c r="CG669" s="60">
        <v>749138271.43499994</v>
      </c>
      <c r="CH669" s="60">
        <v>813728527.32959998</v>
      </c>
      <c r="CI669" s="60" t="s">
        <v>1265</v>
      </c>
      <c r="CJ669" s="60" t="s">
        <v>544</v>
      </c>
      <c r="CK669" s="60">
        <v>4065904106.8866</v>
      </c>
      <c r="CL669" s="60" t="s">
        <v>544</v>
      </c>
      <c r="CM669" s="85">
        <v>112084</v>
      </c>
      <c r="CN669" s="60" t="s">
        <v>544</v>
      </c>
      <c r="CO669" s="60">
        <v>633850917.37559998</v>
      </c>
      <c r="CP669" s="60">
        <v>2956136027.2817001</v>
      </c>
      <c r="CQ669" s="60">
        <v>37380362694.782898</v>
      </c>
      <c r="CR669" s="60" t="s">
        <v>544</v>
      </c>
      <c r="CS669" s="60" t="s">
        <v>544</v>
      </c>
      <c r="CT669" s="60">
        <v>458796074.67000002</v>
      </c>
      <c r="CU669" s="60">
        <v>769414736.25320005</v>
      </c>
      <c r="CV669" s="60">
        <v>848630271.27330005</v>
      </c>
      <c r="CW669" s="60">
        <v>1228210810.9231999</v>
      </c>
      <c r="CX669" s="60">
        <v>1978817282.5625999</v>
      </c>
      <c r="CY669" s="60" t="s">
        <v>544</v>
      </c>
      <c r="CZ669" s="60">
        <f t="shared" si="20"/>
        <v>75.807100191553161</v>
      </c>
      <c r="DA669" s="60" t="str">
        <f t="shared" si="21"/>
        <v>Y</v>
      </c>
    </row>
    <row r="670" spans="1:105">
      <c r="A670" s="13" t="s">
        <v>1265</v>
      </c>
      <c r="B670" s="13">
        <v>112084</v>
      </c>
      <c r="C670" s="13">
        <v>2023</v>
      </c>
      <c r="D670" s="13" t="s">
        <v>10</v>
      </c>
      <c r="E670" s="13" t="s">
        <v>13</v>
      </c>
      <c r="F670" s="84" t="s">
        <v>1966</v>
      </c>
      <c r="G670" s="60" t="s">
        <v>2005</v>
      </c>
      <c r="H670" s="60" t="s">
        <v>2617</v>
      </c>
      <c r="I670" s="60" t="s">
        <v>2007</v>
      </c>
      <c r="J670" s="60" t="s">
        <v>1265</v>
      </c>
      <c r="K670" s="85">
        <v>112084</v>
      </c>
      <c r="L670" s="60">
        <v>4578366300000</v>
      </c>
      <c r="M670" s="60">
        <v>55686438099.401901</v>
      </c>
      <c r="N670" s="60">
        <v>708646277.83369994</v>
      </c>
      <c r="O670" s="60">
        <v>472598700.59219998</v>
      </c>
      <c r="P670" s="60">
        <v>-0.65</v>
      </c>
      <c r="Q670" s="60" t="s">
        <v>544</v>
      </c>
      <c r="R670" s="85" t="s">
        <v>544</v>
      </c>
      <c r="S670" s="85">
        <v>2606</v>
      </c>
      <c r="T670" s="60">
        <v>20319937927.463902</v>
      </c>
      <c r="U670" s="60">
        <v>437238573.80580002</v>
      </c>
      <c r="V670" s="60">
        <v>3629572518.7838998</v>
      </c>
      <c r="W670" s="60" t="s">
        <v>2008</v>
      </c>
      <c r="X670" s="60">
        <v>2139720671.5794001</v>
      </c>
      <c r="Y670" s="60">
        <v>38162407103.862602</v>
      </c>
      <c r="Z670" s="60">
        <v>14.51</v>
      </c>
      <c r="AA670" s="60">
        <v>3399920220.3895998</v>
      </c>
      <c r="AB670" s="60" t="s">
        <v>544</v>
      </c>
      <c r="AC670" s="60">
        <v>55686438099.401901</v>
      </c>
      <c r="AD670" s="60" t="s">
        <v>544</v>
      </c>
      <c r="AE670" s="60">
        <v>2064702031.6533</v>
      </c>
      <c r="AF670" s="60">
        <v>12.4</v>
      </c>
      <c r="AG670" s="60" t="s">
        <v>2009</v>
      </c>
      <c r="AH670" s="60" t="s">
        <v>544</v>
      </c>
      <c r="AI670" s="60" t="s">
        <v>544</v>
      </c>
      <c r="AJ670" s="60">
        <v>1361959649.507</v>
      </c>
      <c r="AK670" s="60">
        <v>4.93</v>
      </c>
      <c r="AL670" s="60">
        <v>44282049189.3936</v>
      </c>
      <c r="AM670" s="60">
        <v>2152915039.197</v>
      </c>
      <c r="AN670" s="60">
        <v>2283691072.2210002</v>
      </c>
      <c r="AO670" s="60">
        <v>5614775079.9153004</v>
      </c>
      <c r="AP670" s="60">
        <v>6690182936.9720001</v>
      </c>
      <c r="AQ670" s="60">
        <v>55686438099.401901</v>
      </c>
      <c r="AR670" s="60">
        <v>1.97</v>
      </c>
      <c r="AS670" s="60">
        <v>6596388351.9027004</v>
      </c>
      <c r="AT670" s="60">
        <v>28207036586.997501</v>
      </c>
      <c r="AU670" s="85">
        <v>112084</v>
      </c>
      <c r="AV670" s="60" t="s">
        <v>544</v>
      </c>
      <c r="AW670" s="60" t="s">
        <v>544</v>
      </c>
      <c r="AX670" s="60">
        <v>7780638.7951999996</v>
      </c>
      <c r="AY670" s="60">
        <v>3426661681.1602998</v>
      </c>
      <c r="AZ670" s="60">
        <v>10104066223.387501</v>
      </c>
      <c r="BA670" s="60">
        <v>742964039.84790003</v>
      </c>
      <c r="BB670" s="60" t="s">
        <v>1808</v>
      </c>
      <c r="BC670" s="60" t="s">
        <v>544</v>
      </c>
      <c r="BD670" s="60">
        <v>742964039.84790003</v>
      </c>
      <c r="BE670" s="60" t="s">
        <v>544</v>
      </c>
      <c r="BF670" s="60" t="s">
        <v>544</v>
      </c>
      <c r="BG670" s="60">
        <v>686738373.19430006</v>
      </c>
      <c r="BH670" s="60">
        <v>36006234826.789497</v>
      </c>
      <c r="BI670" s="60">
        <v>905349146.03250003</v>
      </c>
      <c r="BJ670" s="60">
        <v>3629572518.7838998</v>
      </c>
      <c r="BK670" s="60">
        <v>1416636972.6893001</v>
      </c>
      <c r="BL670" s="85" t="s">
        <v>544</v>
      </c>
      <c r="BM670" s="60" t="s">
        <v>544</v>
      </c>
      <c r="BN670" s="60">
        <v>994388017.84730005</v>
      </c>
      <c r="BO670" s="60">
        <v>47543046633.184097</v>
      </c>
      <c r="BP670" s="60">
        <v>35263270786.941597</v>
      </c>
      <c r="BQ670" s="60">
        <v>1290953566.6208999</v>
      </c>
      <c r="BR670" s="60" t="s">
        <v>544</v>
      </c>
      <c r="BS670" s="60">
        <v>2029323660.4426999</v>
      </c>
      <c r="BT670" s="60">
        <v>2719721865.1415</v>
      </c>
      <c r="BU670" s="60">
        <v>3642136845.6174002</v>
      </c>
      <c r="BV670" s="60">
        <v>5290873302.1403999</v>
      </c>
      <c r="BW670" s="60">
        <v>1724185664.8613999</v>
      </c>
      <c r="BX670" s="60" t="s">
        <v>544</v>
      </c>
      <c r="BY670" s="60" t="s">
        <v>544</v>
      </c>
      <c r="BZ670" s="60" t="s">
        <v>544</v>
      </c>
      <c r="CA670" s="60" t="s">
        <v>544</v>
      </c>
      <c r="CB670" s="60" t="s">
        <v>544</v>
      </c>
      <c r="CC670" s="60">
        <v>1907050745.4140999</v>
      </c>
      <c r="CD670" s="60">
        <v>219828284.08320001</v>
      </c>
      <c r="CE670" s="60">
        <v>1208092256.8571999</v>
      </c>
      <c r="CF670" s="60">
        <v>6690182936.9720001</v>
      </c>
      <c r="CG670" s="60">
        <v>781274898.18299997</v>
      </c>
      <c r="CH670" s="60" t="s">
        <v>544</v>
      </c>
      <c r="CI670" s="60" t="s">
        <v>1265</v>
      </c>
      <c r="CJ670" s="60" t="s">
        <v>544</v>
      </c>
      <c r="CK670" s="60">
        <v>4423411743.8003998</v>
      </c>
      <c r="CL670" s="60" t="s">
        <v>544</v>
      </c>
      <c r="CM670" s="85">
        <v>112084</v>
      </c>
      <c r="CN670" s="60" t="s">
        <v>544</v>
      </c>
      <c r="CO670" s="60">
        <v>905349146.03250003</v>
      </c>
      <c r="CP670" s="60">
        <v>3134108689.4267001</v>
      </c>
      <c r="CQ670" s="60">
        <v>38162407103.862602</v>
      </c>
      <c r="CR670" s="60" t="s">
        <v>544</v>
      </c>
      <c r="CS670" s="60" t="s">
        <v>544</v>
      </c>
      <c r="CT670" s="60">
        <v>509035248.40939999</v>
      </c>
      <c r="CU670" s="60">
        <v>907601724.27989995</v>
      </c>
      <c r="CV670" s="60">
        <v>1208092256.8571999</v>
      </c>
      <c r="CW670" s="60">
        <v>1416636972.6893001</v>
      </c>
      <c r="CX670" s="60">
        <v>2139720671.5794001</v>
      </c>
      <c r="CY670" s="60" t="s">
        <v>544</v>
      </c>
      <c r="CZ670" s="60">
        <f t="shared" si="20"/>
        <v>82.216899774187098</v>
      </c>
      <c r="DA670" s="60" t="str">
        <f t="shared" si="21"/>
        <v>Y</v>
      </c>
    </row>
    <row r="671" spans="1:105">
      <c r="A671" s="13" t="s">
        <v>1266</v>
      </c>
      <c r="B671" s="13">
        <v>1475266</v>
      </c>
      <c r="C671" s="13">
        <v>2022</v>
      </c>
      <c r="D671" s="13" t="s">
        <v>1</v>
      </c>
      <c r="E671" s="13" t="s">
        <v>507</v>
      </c>
      <c r="F671" s="84" t="s">
        <v>1812</v>
      </c>
      <c r="G671" s="60" t="s">
        <v>2180</v>
      </c>
      <c r="H671" s="60" t="s">
        <v>2620</v>
      </c>
      <c r="I671" s="60" t="s">
        <v>2182</v>
      </c>
      <c r="J671" s="60" t="s">
        <v>1271</v>
      </c>
      <c r="K671" s="85">
        <v>114903</v>
      </c>
      <c r="L671" s="60">
        <v>290360700000</v>
      </c>
      <c r="M671" s="60">
        <v>627603358.01880002</v>
      </c>
      <c r="N671" s="60">
        <v>0</v>
      </c>
      <c r="O671" s="60">
        <v>-271263.36810000002</v>
      </c>
      <c r="P671" s="60">
        <v>-0.54</v>
      </c>
      <c r="Q671" s="60" t="s">
        <v>544</v>
      </c>
      <c r="R671" s="85" t="s">
        <v>544</v>
      </c>
      <c r="S671" s="85" t="s">
        <v>544</v>
      </c>
      <c r="T671" s="60">
        <v>13881767.7686</v>
      </c>
      <c r="U671" s="60" t="s">
        <v>544</v>
      </c>
      <c r="V671" s="60" t="s">
        <v>544</v>
      </c>
      <c r="W671" s="60" t="s">
        <v>2184</v>
      </c>
      <c r="X671" s="60">
        <v>27977952.478399999</v>
      </c>
      <c r="Y671" s="60">
        <v>366357281.43669999</v>
      </c>
      <c r="Z671" s="60">
        <v>30.15</v>
      </c>
      <c r="AA671" s="60" t="s">
        <v>544</v>
      </c>
      <c r="AB671" s="60">
        <v>31700636.9309</v>
      </c>
      <c r="AC671" s="60">
        <v>627603358.01880002</v>
      </c>
      <c r="AD671" s="60" t="s">
        <v>544</v>
      </c>
      <c r="AE671" s="60" t="s">
        <v>544</v>
      </c>
      <c r="AF671" s="60">
        <v>80.63</v>
      </c>
      <c r="AG671" s="60" t="s">
        <v>2185</v>
      </c>
      <c r="AH671" s="60" t="s">
        <v>544</v>
      </c>
      <c r="AI671" s="60">
        <v>106225005.7595</v>
      </c>
      <c r="AJ671" s="60" t="s">
        <v>544</v>
      </c>
      <c r="AK671" s="60">
        <v>15.99</v>
      </c>
      <c r="AL671" s="60">
        <v>431455518.40820003</v>
      </c>
      <c r="AM671" s="60">
        <v>1308548.5499</v>
      </c>
      <c r="AN671" s="60">
        <v>5299254.1788999997</v>
      </c>
      <c r="AO671" s="60">
        <v>372733591.68169999</v>
      </c>
      <c r="AP671" s="60">
        <v>106263695.91320001</v>
      </c>
      <c r="AQ671" s="60">
        <v>627603358.01880002</v>
      </c>
      <c r="AR671" s="60">
        <v>0</v>
      </c>
      <c r="AS671" s="60">
        <v>106263695.91320001</v>
      </c>
      <c r="AT671" s="60">
        <v>13881767.7686</v>
      </c>
      <c r="AU671" s="85">
        <v>1475266</v>
      </c>
      <c r="AV671" s="60" t="s">
        <v>544</v>
      </c>
      <c r="AW671" s="60" t="s">
        <v>544</v>
      </c>
      <c r="AX671" s="60" t="s">
        <v>544</v>
      </c>
      <c r="AY671" s="60" t="s">
        <v>544</v>
      </c>
      <c r="AZ671" s="60">
        <v>92272125.920699999</v>
      </c>
      <c r="BA671" s="60" t="s">
        <v>544</v>
      </c>
      <c r="BB671" s="60" t="s">
        <v>1808</v>
      </c>
      <c r="BC671" s="60" t="s">
        <v>544</v>
      </c>
      <c r="BD671" s="60">
        <v>283367.5502</v>
      </c>
      <c r="BE671" s="60" t="s">
        <v>544</v>
      </c>
      <c r="BF671" s="60" t="s">
        <v>544</v>
      </c>
      <c r="BG671" s="60">
        <v>348859.82150000002</v>
      </c>
      <c r="BH671" s="60">
        <v>13881767.7686</v>
      </c>
      <c r="BI671" s="60">
        <v>27741056.341800001</v>
      </c>
      <c r="BJ671" s="60" t="s">
        <v>544</v>
      </c>
      <c r="BK671" s="60">
        <v>4613422.5718</v>
      </c>
      <c r="BL671" s="85" t="s">
        <v>2618</v>
      </c>
      <c r="BM671" s="60" t="s">
        <v>2619</v>
      </c>
      <c r="BN671" s="60">
        <v>7351129.2011000002</v>
      </c>
      <c r="BO671" s="60">
        <v>253152917.78529999</v>
      </c>
      <c r="BP671" s="60">
        <v>13598400.2184</v>
      </c>
      <c r="BQ671" s="60">
        <v>147277852.57789999</v>
      </c>
      <c r="BR671" s="60" t="s">
        <v>544</v>
      </c>
      <c r="BS671" s="60">
        <v>88403.759000000005</v>
      </c>
      <c r="BT671" s="60">
        <v>65098236.971500002</v>
      </c>
      <c r="BU671" s="60">
        <v>2305198.2631999999</v>
      </c>
      <c r="BV671" s="60" t="s">
        <v>544</v>
      </c>
      <c r="BW671" s="60" t="s">
        <v>544</v>
      </c>
      <c r="BX671" s="60">
        <v>106225005.7595</v>
      </c>
      <c r="BY671" s="60" t="s">
        <v>544</v>
      </c>
      <c r="BZ671" s="60" t="s">
        <v>544</v>
      </c>
      <c r="CA671" s="60" t="s">
        <v>544</v>
      </c>
      <c r="CB671" s="60" t="s">
        <v>1898</v>
      </c>
      <c r="CC671" s="60">
        <v>5183616.01</v>
      </c>
      <c r="CD671" s="60">
        <v>1366043.4151999999</v>
      </c>
      <c r="CE671" s="60">
        <v>30986922.475699998</v>
      </c>
      <c r="CF671" s="60">
        <v>106263695.91320001</v>
      </c>
      <c r="CG671" s="60">
        <v>30972008.394099999</v>
      </c>
      <c r="CH671" s="60" t="s">
        <v>544</v>
      </c>
      <c r="CI671" s="60" t="s">
        <v>1271</v>
      </c>
      <c r="CJ671" s="60">
        <v>335.1</v>
      </c>
      <c r="CK671" s="60">
        <v>33277206.657299999</v>
      </c>
      <c r="CL671" s="60" t="s">
        <v>544</v>
      </c>
      <c r="CM671" s="85">
        <v>114903</v>
      </c>
      <c r="CN671" s="60" t="s">
        <v>544</v>
      </c>
      <c r="CO671" s="60">
        <v>27741056.341800001</v>
      </c>
      <c r="CP671" s="60">
        <v>35329081.679499999</v>
      </c>
      <c r="CQ671" s="60">
        <v>366357281.43669999</v>
      </c>
      <c r="CR671" s="60" t="s">
        <v>544</v>
      </c>
      <c r="CS671" s="60" t="s">
        <v>544</v>
      </c>
      <c r="CT671" s="60">
        <v>2535610.0164000001</v>
      </c>
      <c r="CU671" s="60">
        <v>2077812.5554</v>
      </c>
      <c r="CV671" s="60">
        <v>30986922.475699998</v>
      </c>
      <c r="CW671" s="60">
        <v>4613422.5718</v>
      </c>
      <c r="CX671" s="60">
        <v>27977952.478399999</v>
      </c>
      <c r="CY671" s="60">
        <v>335.1</v>
      </c>
      <c r="CZ671" s="60">
        <f t="shared" si="20"/>
        <v>462.65001021760332</v>
      </c>
      <c r="DA671" s="60" t="str">
        <f t="shared" si="21"/>
        <v>N: parent data from row 677</v>
      </c>
    </row>
    <row r="672" spans="1:105">
      <c r="A672" s="13" t="s">
        <v>1266</v>
      </c>
      <c r="B672" s="13">
        <v>1475266</v>
      </c>
      <c r="C672" s="13">
        <v>2023</v>
      </c>
      <c r="D672" s="13" t="s">
        <v>1</v>
      </c>
      <c r="E672" s="13" t="s">
        <v>507</v>
      </c>
      <c r="F672" s="84" t="s">
        <v>1804</v>
      </c>
      <c r="G672" s="60" t="s">
        <v>2180</v>
      </c>
      <c r="H672" s="60" t="s">
        <v>545</v>
      </c>
      <c r="I672" s="60" t="s">
        <v>2182</v>
      </c>
      <c r="J672" s="60" t="s">
        <v>1271</v>
      </c>
      <c r="K672" s="85">
        <v>114903</v>
      </c>
      <c r="L672" s="60">
        <v>349496300000</v>
      </c>
      <c r="M672" s="60">
        <v>768867255.4605</v>
      </c>
      <c r="N672" s="60" t="s">
        <v>544</v>
      </c>
      <c r="O672" s="60">
        <v>26619.1482</v>
      </c>
      <c r="P672" s="60">
        <v>-0.82</v>
      </c>
      <c r="Q672" s="60" t="s">
        <v>544</v>
      </c>
      <c r="R672" s="85" t="s">
        <v>544</v>
      </c>
      <c r="S672" s="85" t="s">
        <v>544</v>
      </c>
      <c r="T672" s="60">
        <v>27615936.261799999</v>
      </c>
      <c r="U672" s="60" t="s">
        <v>544</v>
      </c>
      <c r="V672" s="60" t="s">
        <v>544</v>
      </c>
      <c r="W672" s="60" t="s">
        <v>2184</v>
      </c>
      <c r="X672" s="60">
        <v>39306362.156199999</v>
      </c>
      <c r="Y672" s="60">
        <v>530224612.2694</v>
      </c>
      <c r="Z672" s="60">
        <v>29</v>
      </c>
      <c r="AA672" s="60" t="s">
        <v>544</v>
      </c>
      <c r="AB672" s="60" t="s">
        <v>544</v>
      </c>
      <c r="AC672" s="60">
        <v>768867255.4605</v>
      </c>
      <c r="AD672" s="60" t="s">
        <v>544</v>
      </c>
      <c r="AE672" s="60" t="s">
        <v>544</v>
      </c>
      <c r="AF672" s="60">
        <v>81.489999999999995</v>
      </c>
      <c r="AG672" s="60" t="s">
        <v>2185</v>
      </c>
      <c r="AH672" s="60" t="s">
        <v>544</v>
      </c>
      <c r="AI672" s="60" t="s">
        <v>544</v>
      </c>
      <c r="AJ672" s="60" t="s">
        <v>544</v>
      </c>
      <c r="AK672" s="60">
        <v>23.94</v>
      </c>
      <c r="AL672" s="60">
        <v>623339272.505</v>
      </c>
      <c r="AM672" s="60">
        <v>681098.20420000004</v>
      </c>
      <c r="AN672" s="60">
        <v>5222632.8704000004</v>
      </c>
      <c r="AO672" s="60">
        <v>626564809.2845</v>
      </c>
      <c r="AP672" s="60">
        <v>144846884.75139999</v>
      </c>
      <c r="AQ672" s="60">
        <v>768867255.4605</v>
      </c>
      <c r="AR672" s="60" t="s">
        <v>544</v>
      </c>
      <c r="AS672" s="60">
        <v>144846884.75139999</v>
      </c>
      <c r="AT672" s="60">
        <v>27615936.261799999</v>
      </c>
      <c r="AU672" s="85">
        <v>1475266</v>
      </c>
      <c r="AV672" s="60" t="s">
        <v>544</v>
      </c>
      <c r="AW672" s="60" t="s">
        <v>544</v>
      </c>
      <c r="AX672" s="60" t="s">
        <v>544</v>
      </c>
      <c r="AY672" s="60" t="s">
        <v>544</v>
      </c>
      <c r="AZ672" s="60">
        <v>112956485.27680001</v>
      </c>
      <c r="BA672" s="60" t="s">
        <v>544</v>
      </c>
      <c r="BB672" s="60" t="s">
        <v>1808</v>
      </c>
      <c r="BC672" s="60" t="s">
        <v>544</v>
      </c>
      <c r="BD672" s="60" t="s">
        <v>544</v>
      </c>
      <c r="BE672" s="60" t="s">
        <v>544</v>
      </c>
      <c r="BF672" s="60" t="s">
        <v>544</v>
      </c>
      <c r="BG672" s="60">
        <v>407866.94780000002</v>
      </c>
      <c r="BH672" s="60">
        <v>27615936.261799999</v>
      </c>
      <c r="BI672" s="60">
        <v>36691965.819499999</v>
      </c>
      <c r="BJ672" s="60" t="s">
        <v>544</v>
      </c>
      <c r="BK672" s="60">
        <v>4785946.8448000001</v>
      </c>
      <c r="BL672" s="85" t="s">
        <v>2618</v>
      </c>
      <c r="BM672" s="60" t="s">
        <v>2619</v>
      </c>
      <c r="BN672" s="60">
        <v>7935806.0460999999</v>
      </c>
      <c r="BO672" s="60">
        <v>140572421.5386</v>
      </c>
      <c r="BP672" s="60">
        <v>27615936.261799999</v>
      </c>
      <c r="BQ672" s="60" t="s">
        <v>544</v>
      </c>
      <c r="BR672" s="60" t="s">
        <v>544</v>
      </c>
      <c r="BS672" s="60">
        <v>1652807.1085000001</v>
      </c>
      <c r="BT672" s="60">
        <v>93114660.235499993</v>
      </c>
      <c r="BU672" s="60">
        <v>5099876.7987000002</v>
      </c>
      <c r="BV672" s="60" t="s">
        <v>544</v>
      </c>
      <c r="BW672" s="60" t="s">
        <v>544</v>
      </c>
      <c r="BX672" s="60" t="s">
        <v>544</v>
      </c>
      <c r="BY672" s="60" t="s">
        <v>544</v>
      </c>
      <c r="BZ672" s="60" t="s">
        <v>544</v>
      </c>
      <c r="CA672" s="60" t="s">
        <v>544</v>
      </c>
      <c r="CB672" s="60" t="s">
        <v>1898</v>
      </c>
      <c r="CC672" s="60">
        <v>4665830.6886</v>
      </c>
      <c r="CD672" s="60" t="s">
        <v>544</v>
      </c>
      <c r="CE672" s="60">
        <v>42428062.258599997</v>
      </c>
      <c r="CF672" s="60">
        <v>144846884.75139999</v>
      </c>
      <c r="CG672" s="60">
        <v>39429118.227799997</v>
      </c>
      <c r="CH672" s="60" t="s">
        <v>544</v>
      </c>
      <c r="CI672" s="60" t="s">
        <v>1271</v>
      </c>
      <c r="CJ672" s="60" t="s">
        <v>544</v>
      </c>
      <c r="CK672" s="60">
        <v>44528995.026600003</v>
      </c>
      <c r="CL672" s="60" t="s">
        <v>544</v>
      </c>
      <c r="CM672" s="85">
        <v>114903</v>
      </c>
      <c r="CN672" s="60" t="s">
        <v>544</v>
      </c>
      <c r="CO672" s="60">
        <v>36691965.819499999</v>
      </c>
      <c r="CP672" s="60">
        <v>47242168.202200003</v>
      </c>
      <c r="CQ672" s="60">
        <v>530224612.2694</v>
      </c>
      <c r="CR672" s="60" t="s">
        <v>544</v>
      </c>
      <c r="CS672" s="60" t="s">
        <v>544</v>
      </c>
      <c r="CT672" s="60">
        <v>3064281.9397999998</v>
      </c>
      <c r="CU672" s="60">
        <v>1721664.905</v>
      </c>
      <c r="CV672" s="60">
        <v>42428062.258599997</v>
      </c>
      <c r="CW672" s="60">
        <v>4785946.8448000001</v>
      </c>
      <c r="CX672" s="60">
        <v>39306362.156199999</v>
      </c>
      <c r="CY672" s="60" t="s">
        <v>544</v>
      </c>
      <c r="CZ672" s="60">
        <f t="shared" si="20"/>
        <v>454.56000046545762</v>
      </c>
      <c r="DA672" s="60" t="str">
        <f t="shared" si="21"/>
        <v>N: parent data from row 677</v>
      </c>
    </row>
    <row r="673" spans="1:105">
      <c r="A673" s="13" t="s">
        <v>1269</v>
      </c>
      <c r="B673" s="13">
        <v>115029</v>
      </c>
      <c r="C673" s="13">
        <v>2022</v>
      </c>
      <c r="D673" s="13" t="s">
        <v>1</v>
      </c>
      <c r="E673" s="13" t="s">
        <v>13</v>
      </c>
      <c r="F673" s="84" t="s">
        <v>1812</v>
      </c>
      <c r="G673" s="60" t="s">
        <v>2048</v>
      </c>
      <c r="H673" s="60" t="s">
        <v>2621</v>
      </c>
      <c r="I673" s="60" t="s">
        <v>2049</v>
      </c>
      <c r="J673" s="60" t="s">
        <v>1271</v>
      </c>
      <c r="K673" s="85">
        <v>114903</v>
      </c>
      <c r="L673" s="60">
        <v>460750100000</v>
      </c>
      <c r="M673" s="60">
        <v>57372876920.834602</v>
      </c>
      <c r="N673" s="60">
        <v>532450067.21319997</v>
      </c>
      <c r="O673" s="60">
        <v>148191960.94260001</v>
      </c>
      <c r="P673" s="60">
        <v>-0.06</v>
      </c>
      <c r="Q673" s="60" t="s">
        <v>544</v>
      </c>
      <c r="R673" s="85" t="s">
        <v>544</v>
      </c>
      <c r="S673" s="85" t="s">
        <v>544</v>
      </c>
      <c r="T673" s="60">
        <v>17237498131.287102</v>
      </c>
      <c r="U673" s="60" t="s">
        <v>544</v>
      </c>
      <c r="V673" s="60" t="s">
        <v>544</v>
      </c>
      <c r="W673" s="60" t="s">
        <v>2050</v>
      </c>
      <c r="X673" s="60">
        <v>494433929.34600002</v>
      </c>
      <c r="Y673" s="60">
        <v>30918003186.1059</v>
      </c>
      <c r="Z673" s="60">
        <v>7.56</v>
      </c>
      <c r="AA673" s="60">
        <v>7895975493.9327002</v>
      </c>
      <c r="AB673" s="60" t="s">
        <v>544</v>
      </c>
      <c r="AC673" s="60">
        <v>57372876920.834602</v>
      </c>
      <c r="AD673" s="60" t="s">
        <v>544</v>
      </c>
      <c r="AE673" s="60">
        <v>9123449718.1049995</v>
      </c>
      <c r="AF673" s="60">
        <v>29.91</v>
      </c>
      <c r="AG673" s="60" t="s">
        <v>2051</v>
      </c>
      <c r="AH673" s="60" t="s">
        <v>544</v>
      </c>
      <c r="AI673" s="60" t="s">
        <v>544</v>
      </c>
      <c r="AJ673" s="60" t="s">
        <v>544</v>
      </c>
      <c r="AK673" s="60">
        <v>0.99</v>
      </c>
      <c r="AL673" s="60">
        <v>50757159931.5914</v>
      </c>
      <c r="AM673" s="60">
        <v>799185635.2622</v>
      </c>
      <c r="AN673" s="60">
        <v>811575434.53429997</v>
      </c>
      <c r="AO673" s="60">
        <v>4317652039.4209003</v>
      </c>
      <c r="AP673" s="60">
        <v>3819233451.0125999</v>
      </c>
      <c r="AQ673" s="60">
        <v>57372876920.834602</v>
      </c>
      <c r="AR673" s="60">
        <v>1.98</v>
      </c>
      <c r="AS673" s="60">
        <v>3958758778.4944</v>
      </c>
      <c r="AT673" s="60">
        <v>17585147182.422001</v>
      </c>
      <c r="AU673" s="85">
        <v>115029</v>
      </c>
      <c r="AV673" s="60" t="s">
        <v>544</v>
      </c>
      <c r="AW673" s="60" t="s">
        <v>544</v>
      </c>
      <c r="AX673" s="60" t="s">
        <v>544</v>
      </c>
      <c r="AY673" s="60">
        <v>9123449718.1049995</v>
      </c>
      <c r="AZ673" s="60">
        <v>12734297952.2136</v>
      </c>
      <c r="BA673" s="60">
        <v>222231907.14579999</v>
      </c>
      <c r="BB673" s="60" t="s">
        <v>1808</v>
      </c>
      <c r="BC673" s="60" t="s">
        <v>544</v>
      </c>
      <c r="BD673" s="60">
        <v>492566120.41049999</v>
      </c>
      <c r="BE673" s="60" t="s">
        <v>544</v>
      </c>
      <c r="BF673" s="60" t="s">
        <v>544</v>
      </c>
      <c r="BG673" s="60">
        <v>89704637.142299995</v>
      </c>
      <c r="BH673" s="60">
        <v>26930828807.672798</v>
      </c>
      <c r="BI673" s="60">
        <v>137234148.521</v>
      </c>
      <c r="BJ673" s="60" t="s">
        <v>544</v>
      </c>
      <c r="BK673" s="60">
        <v>149337550.42300001</v>
      </c>
      <c r="BL673" s="85" t="s">
        <v>544</v>
      </c>
      <c r="BM673" s="60" t="s">
        <v>544</v>
      </c>
      <c r="BN673" s="60">
        <v>124682472.4744</v>
      </c>
      <c r="BO673" s="60">
        <v>52119328084.132401</v>
      </c>
      <c r="BP673" s="60">
        <v>26438262687.262299</v>
      </c>
      <c r="BQ673" s="60">
        <v>12802871444.2656</v>
      </c>
      <c r="BR673" s="60" t="s">
        <v>544</v>
      </c>
      <c r="BS673" s="60">
        <v>894443890.9727</v>
      </c>
      <c r="BT673" s="60">
        <v>11943181251.552799</v>
      </c>
      <c r="BU673" s="60">
        <v>817664491.66410005</v>
      </c>
      <c r="BV673" s="60" t="s">
        <v>544</v>
      </c>
      <c r="BW673" s="60">
        <v>222219455.0862</v>
      </c>
      <c r="BX673" s="60" t="s">
        <v>544</v>
      </c>
      <c r="BY673" s="60" t="s">
        <v>544</v>
      </c>
      <c r="BZ673" s="60">
        <v>7608208.3973000003</v>
      </c>
      <c r="CA673" s="60">
        <v>361109.72749999998</v>
      </c>
      <c r="CB673" s="60" t="s">
        <v>1979</v>
      </c>
      <c r="CC673" s="60">
        <v>502590028.36430001</v>
      </c>
      <c r="CD673" s="60">
        <v>34928027.093900003</v>
      </c>
      <c r="CE673" s="60">
        <v>325696070.11290002</v>
      </c>
      <c r="CF673" s="60">
        <v>3819233451.0125999</v>
      </c>
      <c r="CG673" s="60">
        <v>487560392.46340001</v>
      </c>
      <c r="CH673" s="60">
        <v>759575.63379999995</v>
      </c>
      <c r="CI673" s="60" t="s">
        <v>1271</v>
      </c>
      <c r="CJ673" s="60" t="s">
        <v>544</v>
      </c>
      <c r="CK673" s="60">
        <v>1306009363.8803</v>
      </c>
      <c r="CL673" s="60" t="s">
        <v>544</v>
      </c>
      <c r="CM673" s="85">
        <v>114903</v>
      </c>
      <c r="CN673" s="60">
        <v>0</v>
      </c>
      <c r="CO673" s="60">
        <v>137234148.521</v>
      </c>
      <c r="CP673" s="60">
        <v>619116401.8204</v>
      </c>
      <c r="CQ673" s="60">
        <v>30918003186.1059</v>
      </c>
      <c r="CR673" s="60">
        <v>784479.75289999996</v>
      </c>
      <c r="CS673" s="60">
        <v>0</v>
      </c>
      <c r="CT673" s="60">
        <v>75085919.207100004</v>
      </c>
      <c r="CU673" s="60">
        <v>74251631.215900004</v>
      </c>
      <c r="CV673" s="60">
        <v>325696070.11290002</v>
      </c>
      <c r="CW673" s="60">
        <v>149337550.42300001</v>
      </c>
      <c r="CX673" s="60">
        <v>494433929.34600002</v>
      </c>
      <c r="CY673" s="60" t="s">
        <v>544</v>
      </c>
      <c r="CZ673" s="60">
        <f t="shared" si="20"/>
        <v>8.0308000004211308</v>
      </c>
      <c r="DA673" s="60" t="str">
        <f t="shared" si="21"/>
        <v>N: parent data from row 677</v>
      </c>
    </row>
    <row r="674" spans="1:105">
      <c r="A674" s="13" t="s">
        <v>1269</v>
      </c>
      <c r="B674" s="13">
        <v>115029</v>
      </c>
      <c r="C674" s="13">
        <v>2023</v>
      </c>
      <c r="D674" s="13" t="s">
        <v>1</v>
      </c>
      <c r="E674" s="13" t="s">
        <v>13</v>
      </c>
      <c r="F674" s="84" t="s">
        <v>1804</v>
      </c>
      <c r="G674" s="60" t="s">
        <v>2048</v>
      </c>
      <c r="H674" s="60" t="s">
        <v>2621</v>
      </c>
      <c r="I674" s="60" t="s">
        <v>2049</v>
      </c>
      <c r="J674" s="60" t="s">
        <v>1271</v>
      </c>
      <c r="K674" s="85">
        <v>114903</v>
      </c>
      <c r="L674" s="60">
        <v>370418700000</v>
      </c>
      <c r="M674" s="60">
        <v>46013602161.174797</v>
      </c>
      <c r="N674" s="60">
        <v>1664679138.9363</v>
      </c>
      <c r="O674" s="60">
        <v>323047874.68980002</v>
      </c>
      <c r="P674" s="60">
        <v>0</v>
      </c>
      <c r="Q674" s="60" t="s">
        <v>544</v>
      </c>
      <c r="R674" s="85" t="s">
        <v>544</v>
      </c>
      <c r="S674" s="85" t="s">
        <v>544</v>
      </c>
      <c r="T674" s="60">
        <v>13987180447.1735</v>
      </c>
      <c r="U674" s="60" t="s">
        <v>544</v>
      </c>
      <c r="V674" s="60" t="s">
        <v>544</v>
      </c>
      <c r="W674" s="60" t="s">
        <v>2050</v>
      </c>
      <c r="X674" s="60">
        <v>382996695.85619998</v>
      </c>
      <c r="Y674" s="60">
        <v>30261273021.481602</v>
      </c>
      <c r="Z674" s="60">
        <v>0.21</v>
      </c>
      <c r="AA674" s="60">
        <v>2004099277.6744001</v>
      </c>
      <c r="AB674" s="60" t="s">
        <v>544</v>
      </c>
      <c r="AC674" s="60">
        <v>46013602161.174797</v>
      </c>
      <c r="AD674" s="60" t="s">
        <v>544</v>
      </c>
      <c r="AE674" s="60">
        <v>8247111875.6217003</v>
      </c>
      <c r="AF674" s="60">
        <v>24.22</v>
      </c>
      <c r="AG674" s="60" t="s">
        <v>2051</v>
      </c>
      <c r="AH674" s="60" t="s">
        <v>544</v>
      </c>
      <c r="AI674" s="60" t="s">
        <v>544</v>
      </c>
      <c r="AJ674" s="60" t="s">
        <v>544</v>
      </c>
      <c r="AK674" s="60">
        <v>0.83</v>
      </c>
      <c r="AL674" s="60">
        <v>38802228528.410896</v>
      </c>
      <c r="AM674" s="60">
        <v>989876028.23979998</v>
      </c>
      <c r="AN674" s="60">
        <v>1713274204.9129</v>
      </c>
      <c r="AO674" s="60">
        <v>2063538794.724</v>
      </c>
      <c r="AP674" s="60">
        <v>3832202927.855</v>
      </c>
      <c r="AQ674" s="60">
        <v>46013602161.174797</v>
      </c>
      <c r="AR674" s="60">
        <v>7.38</v>
      </c>
      <c r="AS674" s="60">
        <v>3915294031.2080998</v>
      </c>
      <c r="AT674" s="60">
        <v>14028968228.8568</v>
      </c>
      <c r="AU674" s="85">
        <v>115029</v>
      </c>
      <c r="AV674" s="60" t="s">
        <v>544</v>
      </c>
      <c r="AW674" s="60" t="s">
        <v>544</v>
      </c>
      <c r="AX674" s="60" t="s">
        <v>544</v>
      </c>
      <c r="AY674" s="60">
        <v>8247111875.6217003</v>
      </c>
      <c r="AZ674" s="60">
        <v>12170045468.582199</v>
      </c>
      <c r="BA674" s="60">
        <v>281458845.83249998</v>
      </c>
      <c r="BB674" s="60" t="s">
        <v>1808</v>
      </c>
      <c r="BC674" s="60" t="s">
        <v>544</v>
      </c>
      <c r="BD674" s="60">
        <v>808886735.99070001</v>
      </c>
      <c r="BE674" s="60" t="s">
        <v>544</v>
      </c>
      <c r="BF674" s="60" t="s">
        <v>544</v>
      </c>
      <c r="BG674" s="60">
        <v>72830488.706699997</v>
      </c>
      <c r="BH674" s="60">
        <v>22557538950.311001</v>
      </c>
      <c r="BI674" s="60">
        <v>64060520.255900003</v>
      </c>
      <c r="BJ674" s="60" t="s">
        <v>544</v>
      </c>
      <c r="BK674" s="60">
        <v>144083376.85640001</v>
      </c>
      <c r="BL674" s="85" t="s">
        <v>544</v>
      </c>
      <c r="BM674" s="60" t="s">
        <v>544</v>
      </c>
      <c r="BN674" s="60">
        <v>90854885.621800005</v>
      </c>
      <c r="BO674" s="60">
        <v>43187709635.866096</v>
      </c>
      <c r="BP674" s="60">
        <v>21748652214.320301</v>
      </c>
      <c r="BQ674" s="60">
        <v>9082333361.0680008</v>
      </c>
      <c r="BR674" s="60" t="s">
        <v>544</v>
      </c>
      <c r="BS674" s="60">
        <v>712491615.34189999</v>
      </c>
      <c r="BT674" s="60">
        <v>6536856229.2549</v>
      </c>
      <c r="BU674" s="60">
        <v>1166368537.7988999</v>
      </c>
      <c r="BV674" s="60" t="s">
        <v>544</v>
      </c>
      <c r="BW674" s="60">
        <v>281458845.83249998</v>
      </c>
      <c r="BX674" s="60" t="s">
        <v>544</v>
      </c>
      <c r="BY674" s="60" t="s">
        <v>544</v>
      </c>
      <c r="BZ674" s="60">
        <v>4857022.1873000003</v>
      </c>
      <c r="CA674" s="60">
        <v>-285707.1875</v>
      </c>
      <c r="CB674" s="60" t="s">
        <v>1979</v>
      </c>
      <c r="CC674" s="60">
        <v>1031676231.9748</v>
      </c>
      <c r="CD674" s="60">
        <v>34433927.1184</v>
      </c>
      <c r="CE674" s="60">
        <v>10434523.369200001</v>
      </c>
      <c r="CF674" s="60">
        <v>3832202927.855</v>
      </c>
      <c r="CG674" s="60">
        <v>929281260.38870001</v>
      </c>
      <c r="CH674" s="60">
        <v>5614767.3367999997</v>
      </c>
      <c r="CI674" s="60" t="s">
        <v>1271</v>
      </c>
      <c r="CJ674" s="60" t="s">
        <v>544</v>
      </c>
      <c r="CK674" s="60">
        <v>2096270900.7690001</v>
      </c>
      <c r="CL674" s="60" t="s">
        <v>544</v>
      </c>
      <c r="CM674" s="85">
        <v>114903</v>
      </c>
      <c r="CN674" s="60">
        <v>12422.051600000001</v>
      </c>
      <c r="CO674" s="60">
        <v>64060520.255900003</v>
      </c>
      <c r="CP674" s="60">
        <v>473851581.47799999</v>
      </c>
      <c r="CQ674" s="60">
        <v>30261273021.481602</v>
      </c>
      <c r="CR674" s="60">
        <v>621102.58149999997</v>
      </c>
      <c r="CS674" s="60">
        <v>12422.051600000001</v>
      </c>
      <c r="CT674" s="60">
        <v>71091401.478499994</v>
      </c>
      <c r="CU674" s="60">
        <v>72991975.377900004</v>
      </c>
      <c r="CV674" s="60">
        <v>10434523.369200001</v>
      </c>
      <c r="CW674" s="60">
        <v>144083376.85640001</v>
      </c>
      <c r="CX674" s="60">
        <v>382996695.85619998</v>
      </c>
      <c r="CY674" s="60" t="s">
        <v>544</v>
      </c>
      <c r="CZ674" s="60">
        <f t="shared" si="20"/>
        <v>8.0501999974379448</v>
      </c>
      <c r="DA674" s="60" t="str">
        <f t="shared" si="21"/>
        <v>N: parent data from row 677</v>
      </c>
    </row>
    <row r="675" spans="1:105">
      <c r="A675" s="13" t="s">
        <v>1270</v>
      </c>
      <c r="B675" s="13">
        <v>1011092</v>
      </c>
      <c r="C675" s="13">
        <v>2022</v>
      </c>
      <c r="D675" s="13" t="s">
        <v>10</v>
      </c>
      <c r="E675" s="13" t="s">
        <v>13</v>
      </c>
      <c r="F675" s="84" t="s">
        <v>1812</v>
      </c>
      <c r="G675" s="60" t="s">
        <v>1931</v>
      </c>
      <c r="H675" s="60" t="s">
        <v>1932</v>
      </c>
      <c r="I675" s="60" t="s">
        <v>1933</v>
      </c>
      <c r="J675" s="60" t="s">
        <v>1271</v>
      </c>
      <c r="K675" s="85">
        <v>114903</v>
      </c>
      <c r="L675" s="60">
        <v>288704000000</v>
      </c>
      <c r="M675" s="60">
        <v>8295853575.8000002</v>
      </c>
      <c r="N675" s="60">
        <v>26665900.399999999</v>
      </c>
      <c r="O675" s="60">
        <v>15171977.800000001</v>
      </c>
      <c r="P675" s="60">
        <v>-0.21</v>
      </c>
      <c r="Q675" s="60" t="s">
        <v>544</v>
      </c>
      <c r="R675" s="85">
        <v>1107</v>
      </c>
      <c r="S675" s="85">
        <v>21</v>
      </c>
      <c r="T675" s="60">
        <v>3089422720.8000002</v>
      </c>
      <c r="U675" s="60" t="s">
        <v>544</v>
      </c>
      <c r="V675" s="60" t="s">
        <v>544</v>
      </c>
      <c r="W675" s="60" t="s">
        <v>1934</v>
      </c>
      <c r="X675" s="60">
        <v>173558231.30000001</v>
      </c>
      <c r="Y675" s="60">
        <v>4683256233</v>
      </c>
      <c r="Z675" s="60">
        <v>7.78</v>
      </c>
      <c r="AA675" s="60" t="s">
        <v>544</v>
      </c>
      <c r="AB675" s="60">
        <v>6183730358.8000002</v>
      </c>
      <c r="AC675" s="60">
        <v>8295853575.8000002</v>
      </c>
      <c r="AD675" s="60" t="s">
        <v>544</v>
      </c>
      <c r="AE675" s="60" t="s">
        <v>544</v>
      </c>
      <c r="AF675" s="60">
        <v>14.85</v>
      </c>
      <c r="AG675" s="60" t="s">
        <v>1935</v>
      </c>
      <c r="AH675" s="60" t="s">
        <v>544</v>
      </c>
      <c r="AI675" s="60">
        <v>1059279906.8</v>
      </c>
      <c r="AJ675" s="60">
        <v>287348.09999999998</v>
      </c>
      <c r="AK675" s="60">
        <v>2.04</v>
      </c>
      <c r="AL675" s="60">
        <v>5707680819.5</v>
      </c>
      <c r="AM675" s="60">
        <v>93675469.200000003</v>
      </c>
      <c r="AN675" s="60">
        <v>89279043.799999997</v>
      </c>
      <c r="AO675" s="60">
        <v>9626160.1999999993</v>
      </c>
      <c r="AP675" s="60">
        <v>1146978536.3</v>
      </c>
      <c r="AQ675" s="60">
        <v>8295853575.8000002</v>
      </c>
      <c r="AR675" s="60">
        <v>0.56999999999999995</v>
      </c>
      <c r="AS675" s="60">
        <v>1141662597.0999999</v>
      </c>
      <c r="AT675" s="60">
        <v>3089422720.8000002</v>
      </c>
      <c r="AU675" s="85">
        <v>1011092</v>
      </c>
      <c r="AV675" s="60" t="s">
        <v>544</v>
      </c>
      <c r="AW675" s="60" t="s">
        <v>544</v>
      </c>
      <c r="AX675" s="60">
        <v>4482629.8</v>
      </c>
      <c r="AY675" s="60">
        <v>287348.09999999998</v>
      </c>
      <c r="AZ675" s="60">
        <v>2408292867.5999999</v>
      </c>
      <c r="BA675" s="60">
        <v>1618746589.4000001</v>
      </c>
      <c r="BB675" s="60" t="s">
        <v>1808</v>
      </c>
      <c r="BC675" s="60" t="s">
        <v>544</v>
      </c>
      <c r="BD675" s="60">
        <v>211028418.90000001</v>
      </c>
      <c r="BE675" s="60">
        <v>1688457229.9000001</v>
      </c>
      <c r="BF675" s="60" t="s">
        <v>544</v>
      </c>
      <c r="BG675" s="60">
        <v>6321657.4000000004</v>
      </c>
      <c r="BH675" s="60">
        <v>4708456658.3000002</v>
      </c>
      <c r="BI675" s="60">
        <v>82813712.299999997</v>
      </c>
      <c r="BJ675" s="60" t="s">
        <v>544</v>
      </c>
      <c r="BK675" s="60">
        <v>82037872.599999994</v>
      </c>
      <c r="BL675" s="85" t="s">
        <v>2622</v>
      </c>
      <c r="BM675" s="60" t="s">
        <v>2623</v>
      </c>
      <c r="BN675" s="60">
        <v>26895778.899999999</v>
      </c>
      <c r="BO675" s="60">
        <v>8177609847</v>
      </c>
      <c r="BP675" s="60">
        <v>4497428239.3000002</v>
      </c>
      <c r="BQ675" s="60">
        <v>1222579812.2</v>
      </c>
      <c r="BR675" s="60" t="s">
        <v>544</v>
      </c>
      <c r="BS675" s="60">
        <v>50716933.5</v>
      </c>
      <c r="BT675" s="60">
        <v>1024424586.5</v>
      </c>
      <c r="BU675" s="60">
        <v>192092181.5</v>
      </c>
      <c r="BV675" s="60" t="s">
        <v>544</v>
      </c>
      <c r="BW675" s="60">
        <v>1618746589.4000001</v>
      </c>
      <c r="BX675" s="60">
        <v>1059279906.8</v>
      </c>
      <c r="BY675" s="60" t="s">
        <v>544</v>
      </c>
      <c r="BZ675" s="60" t="s">
        <v>544</v>
      </c>
      <c r="CA675" s="60">
        <v>-689635.4</v>
      </c>
      <c r="CB675" s="60" t="s">
        <v>544</v>
      </c>
      <c r="CC675" s="60">
        <v>30602568.899999999</v>
      </c>
      <c r="CD675" s="60">
        <v>19970690.5</v>
      </c>
      <c r="CE675" s="60">
        <v>108157811.7</v>
      </c>
      <c r="CF675" s="60">
        <v>1146978536.3</v>
      </c>
      <c r="CG675" s="60">
        <v>70429010.700000003</v>
      </c>
      <c r="CH675" s="60">
        <v>18505215.399999999</v>
      </c>
      <c r="CI675" s="60" t="s">
        <v>1271</v>
      </c>
      <c r="CJ675" s="60">
        <v>17.13</v>
      </c>
      <c r="CK675" s="60">
        <v>262837275.09999999</v>
      </c>
      <c r="CL675" s="60" t="s">
        <v>544</v>
      </c>
      <c r="CM675" s="85">
        <v>114903</v>
      </c>
      <c r="CN675" s="60" t="s">
        <v>544</v>
      </c>
      <c r="CO675" s="60">
        <v>82813712.299999997</v>
      </c>
      <c r="CP675" s="60">
        <v>200454010.09999999</v>
      </c>
      <c r="CQ675" s="60">
        <v>4683256233</v>
      </c>
      <c r="CR675" s="60">
        <v>316082.90000000002</v>
      </c>
      <c r="CS675" s="60" t="s">
        <v>544</v>
      </c>
      <c r="CT675" s="60">
        <v>47354961.100000001</v>
      </c>
      <c r="CU675" s="60">
        <v>34682911.399999999</v>
      </c>
      <c r="CV675" s="60">
        <v>108157811.7</v>
      </c>
      <c r="CW675" s="60">
        <v>82037872.599999994</v>
      </c>
      <c r="CX675" s="60">
        <v>173558231.30000001</v>
      </c>
      <c r="CY675" s="60">
        <v>17.13</v>
      </c>
      <c r="CZ675" s="60">
        <f t="shared" si="20"/>
        <v>34.800999964872112</v>
      </c>
      <c r="DA675" s="60" t="str">
        <f t="shared" si="21"/>
        <v>N: parent data from row 677</v>
      </c>
    </row>
    <row r="676" spans="1:105">
      <c r="A676" s="13" t="s">
        <v>1270</v>
      </c>
      <c r="B676" s="13">
        <v>1011092</v>
      </c>
      <c r="C676" s="13">
        <v>2023</v>
      </c>
      <c r="D676" s="13" t="s">
        <v>10</v>
      </c>
      <c r="E676" s="13" t="s">
        <v>13</v>
      </c>
      <c r="F676" s="84" t="s">
        <v>1804</v>
      </c>
      <c r="G676" s="60" t="s">
        <v>1931</v>
      </c>
      <c r="H676" s="60" t="s">
        <v>1932</v>
      </c>
      <c r="I676" s="60" t="s">
        <v>1933</v>
      </c>
      <c r="J676" s="60" t="s">
        <v>1271</v>
      </c>
      <c r="K676" s="85">
        <v>114903</v>
      </c>
      <c r="L676" s="60">
        <v>272368000000</v>
      </c>
      <c r="M676" s="60">
        <v>7853069235.1000004</v>
      </c>
      <c r="N676" s="60">
        <v>55041374.799999997</v>
      </c>
      <c r="O676" s="60">
        <v>2854424.4</v>
      </c>
      <c r="P676" s="60">
        <v>-0.24</v>
      </c>
      <c r="Q676" s="60" t="s">
        <v>544</v>
      </c>
      <c r="R676" s="85">
        <v>1138</v>
      </c>
      <c r="S676" s="85">
        <v>21</v>
      </c>
      <c r="T676" s="60">
        <v>2937519825.4000001</v>
      </c>
      <c r="U676" s="60" t="s">
        <v>544</v>
      </c>
      <c r="V676" s="60" t="s">
        <v>544</v>
      </c>
      <c r="W676" s="60" t="s">
        <v>1934</v>
      </c>
      <c r="X676" s="60">
        <v>178156445.69999999</v>
      </c>
      <c r="Y676" s="60">
        <v>4428365486.1999998</v>
      </c>
      <c r="Z676" s="60">
        <v>7.52</v>
      </c>
      <c r="AA676" s="60">
        <v>5737681.2999999998</v>
      </c>
      <c r="AB676" s="60">
        <v>6101634813</v>
      </c>
      <c r="AC676" s="60">
        <v>7853069235.1000004</v>
      </c>
      <c r="AD676" s="60" t="s">
        <v>544</v>
      </c>
      <c r="AE676" s="60" t="s">
        <v>544</v>
      </c>
      <c r="AF676" s="60">
        <v>13.83</v>
      </c>
      <c r="AG676" s="60" t="s">
        <v>1935</v>
      </c>
      <c r="AH676" s="60" t="s">
        <v>544</v>
      </c>
      <c r="AI676" s="60">
        <v>1157108671.0999999</v>
      </c>
      <c r="AJ676" s="60">
        <v>144162.79999999999</v>
      </c>
      <c r="AK676" s="60">
        <v>2.2999999999999998</v>
      </c>
      <c r="AL676" s="60">
        <v>5315514811</v>
      </c>
      <c r="AM676" s="60">
        <v>122567252.09999999</v>
      </c>
      <c r="AN676" s="60">
        <v>136637545.90000001</v>
      </c>
      <c r="AO676" s="60">
        <v>10466222.699999999</v>
      </c>
      <c r="AP676" s="60">
        <v>1231496699.9000001</v>
      </c>
      <c r="AQ676" s="60">
        <v>7853069235.1000004</v>
      </c>
      <c r="AR676" s="60">
        <v>1.21</v>
      </c>
      <c r="AS676" s="60">
        <v>1237753367.5</v>
      </c>
      <c r="AT676" s="60">
        <v>2937519825.4000001</v>
      </c>
      <c r="AU676" s="85">
        <v>1011092</v>
      </c>
      <c r="AV676" s="60" t="s">
        <v>544</v>
      </c>
      <c r="AW676" s="60" t="s">
        <v>544</v>
      </c>
      <c r="AX676" s="60">
        <v>5997174.4000000004</v>
      </c>
      <c r="AY676" s="60">
        <v>144162.79999999999</v>
      </c>
      <c r="AZ676" s="60">
        <v>2283654818.8000002</v>
      </c>
      <c r="BA676" s="60">
        <v>1600063433.3</v>
      </c>
      <c r="BB676" s="60" t="s">
        <v>1808</v>
      </c>
      <c r="BC676" s="60" t="s">
        <v>544</v>
      </c>
      <c r="BD676" s="60">
        <v>183721131.59999999</v>
      </c>
      <c r="BE676" s="60">
        <v>1676498574.5</v>
      </c>
      <c r="BF676" s="60" t="s">
        <v>544</v>
      </c>
      <c r="BG676" s="60">
        <v>5651183.5999999996</v>
      </c>
      <c r="BH676" s="60">
        <v>4537727421.6000004</v>
      </c>
      <c r="BI676" s="60">
        <v>80615863.799999997</v>
      </c>
      <c r="BJ676" s="60" t="s">
        <v>544</v>
      </c>
      <c r="BK676" s="60">
        <v>93100366.299999997</v>
      </c>
      <c r="BL676" s="85" t="s">
        <v>2622</v>
      </c>
      <c r="BM676" s="60" t="s">
        <v>2623</v>
      </c>
      <c r="BN676" s="60">
        <v>26929619.699999999</v>
      </c>
      <c r="BO676" s="60">
        <v>7749819804.3999996</v>
      </c>
      <c r="BP676" s="60">
        <v>4354006290</v>
      </c>
      <c r="BQ676" s="60">
        <v>1075743160.5999999</v>
      </c>
      <c r="BR676" s="60" t="s">
        <v>544</v>
      </c>
      <c r="BS676" s="60">
        <v>40826918.100000001</v>
      </c>
      <c r="BT676" s="60">
        <v>881411643.5</v>
      </c>
      <c r="BU676" s="60">
        <v>215927111.5</v>
      </c>
      <c r="BV676" s="60" t="s">
        <v>544</v>
      </c>
      <c r="BW676" s="60">
        <v>1600063433.3</v>
      </c>
      <c r="BX676" s="60">
        <v>1157108671.0999999</v>
      </c>
      <c r="BY676" s="60" t="s">
        <v>544</v>
      </c>
      <c r="BZ676" s="60">
        <v>28832.6</v>
      </c>
      <c r="CA676" s="60">
        <v>172995.4</v>
      </c>
      <c r="CB676" s="60" t="s">
        <v>544</v>
      </c>
      <c r="CC676" s="60">
        <v>49044200.399999999</v>
      </c>
      <c r="CD676" s="60">
        <v>18597007.199999999</v>
      </c>
      <c r="CE676" s="60">
        <v>111812703.7</v>
      </c>
      <c r="CF676" s="60">
        <v>1231496699.9000001</v>
      </c>
      <c r="CG676" s="60">
        <v>98722717.299999997</v>
      </c>
      <c r="CH676" s="60">
        <v>39875443.299999997</v>
      </c>
      <c r="CI676" s="60" t="s">
        <v>1271</v>
      </c>
      <c r="CJ676" s="60">
        <v>19</v>
      </c>
      <c r="CK676" s="60">
        <v>314793991.60000002</v>
      </c>
      <c r="CL676" s="60" t="s">
        <v>544</v>
      </c>
      <c r="CM676" s="85">
        <v>114903</v>
      </c>
      <c r="CN676" s="60" t="s">
        <v>544</v>
      </c>
      <c r="CO676" s="60">
        <v>80615863.799999997</v>
      </c>
      <c r="CP676" s="60">
        <v>205086065.40000001</v>
      </c>
      <c r="CQ676" s="60">
        <v>4428365486.1999998</v>
      </c>
      <c r="CR676" s="60">
        <v>144162.79999999999</v>
      </c>
      <c r="CS676" s="60" t="s">
        <v>544</v>
      </c>
      <c r="CT676" s="60">
        <v>46968255.399999999</v>
      </c>
      <c r="CU676" s="60">
        <v>46132110.899999999</v>
      </c>
      <c r="CV676" s="60">
        <v>111812703.7</v>
      </c>
      <c r="CW676" s="60">
        <v>93100366.299999997</v>
      </c>
      <c r="CX676" s="60">
        <v>178156445.69999999</v>
      </c>
      <c r="CY676" s="60">
        <v>19</v>
      </c>
      <c r="CZ676" s="60">
        <f t="shared" si="20"/>
        <v>34.68299996422121</v>
      </c>
      <c r="DA676" s="60" t="str">
        <f t="shared" si="21"/>
        <v>N: parent data from row 677</v>
      </c>
    </row>
    <row r="677" spans="1:105">
      <c r="A677" s="13" t="s">
        <v>1271</v>
      </c>
      <c r="B677" s="13">
        <v>114903</v>
      </c>
      <c r="C677" s="13">
        <v>2022</v>
      </c>
      <c r="D677" s="13" t="s">
        <v>1</v>
      </c>
      <c r="E677" s="13" t="s">
        <v>13</v>
      </c>
      <c r="F677" s="84" t="s">
        <v>1812</v>
      </c>
      <c r="G677" s="60" t="s">
        <v>556</v>
      </c>
      <c r="H677" s="60" t="s">
        <v>2265</v>
      </c>
      <c r="I677" s="60" t="s">
        <v>2017</v>
      </c>
      <c r="J677" s="60" t="s">
        <v>1271</v>
      </c>
      <c r="K677" s="85">
        <v>114903</v>
      </c>
      <c r="L677" s="60">
        <v>39610146000000</v>
      </c>
      <c r="M677" s="60">
        <v>5669932149357.7363</v>
      </c>
      <c r="N677" s="60">
        <v>45973375316.749001</v>
      </c>
      <c r="O677" s="60">
        <v>20494274260.438099</v>
      </c>
      <c r="P677" s="60">
        <v>-0.28000000000000003</v>
      </c>
      <c r="Q677" s="60">
        <v>296026910930.50677</v>
      </c>
      <c r="R677" s="85">
        <v>427587</v>
      </c>
      <c r="S677" s="85">
        <v>16013</v>
      </c>
      <c r="T677" s="60">
        <v>1380284855265.2991</v>
      </c>
      <c r="U677" s="60" t="s">
        <v>544</v>
      </c>
      <c r="V677" s="60" t="s">
        <v>544</v>
      </c>
      <c r="W677" s="60" t="s">
        <v>2018</v>
      </c>
      <c r="X677" s="60">
        <v>99651302593.670807</v>
      </c>
      <c r="Y677" s="60">
        <v>4275764528562.9829</v>
      </c>
      <c r="Z677" s="60">
        <v>11.96</v>
      </c>
      <c r="AA677" s="60">
        <v>53743486967.724403</v>
      </c>
      <c r="AB677" s="60">
        <v>3181401660095.3784</v>
      </c>
      <c r="AC677" s="60">
        <v>5669932149357.7363</v>
      </c>
      <c r="AD677" s="60">
        <v>8.32</v>
      </c>
      <c r="AE677" s="60">
        <v>258035213253.8298</v>
      </c>
      <c r="AF677" s="60">
        <v>9.0500000000000007</v>
      </c>
      <c r="AG677" s="60" t="s">
        <v>2019</v>
      </c>
      <c r="AH677" s="60" t="s">
        <v>544</v>
      </c>
      <c r="AI677" s="60">
        <v>497565845920.05151</v>
      </c>
      <c r="AJ677" s="60">
        <v>920697251539.53271</v>
      </c>
      <c r="AK677" s="60">
        <v>2.0699999999999998</v>
      </c>
      <c r="AL677" s="60">
        <v>4888951330667.7559</v>
      </c>
      <c r="AM677" s="60">
        <v>72278986536.147705</v>
      </c>
      <c r="AN677" s="60">
        <v>83980675627.263306</v>
      </c>
      <c r="AO677" s="60">
        <v>490680217521.19238</v>
      </c>
      <c r="AP677" s="60">
        <v>452488977903.51361</v>
      </c>
      <c r="AQ677" s="60">
        <v>5669932149357.7363</v>
      </c>
      <c r="AR677" s="60">
        <v>1.38</v>
      </c>
      <c r="AS677" s="60">
        <v>453140566795.508</v>
      </c>
      <c r="AT677" s="60">
        <v>1986900944516.553</v>
      </c>
      <c r="AU677" s="85">
        <v>114903</v>
      </c>
      <c r="AV677" s="60" t="s">
        <v>544</v>
      </c>
      <c r="AW677" s="60">
        <v>61887775543.9356</v>
      </c>
      <c r="AX677" s="60">
        <v>487403378.12849998</v>
      </c>
      <c r="AY677" s="60">
        <v>1178732464793.3623</v>
      </c>
      <c r="AZ677" s="60">
        <v>1507830231717.7495</v>
      </c>
      <c r="BA677" s="60">
        <v>164441024887.91449</v>
      </c>
      <c r="BB677" s="60" t="s">
        <v>1808</v>
      </c>
      <c r="BC677" s="60">
        <v>5980611794326.0537</v>
      </c>
      <c r="BD677" s="60">
        <v>96224448886.652802</v>
      </c>
      <c r="BE677" s="60">
        <v>28374033778.563702</v>
      </c>
      <c r="BF677" s="60">
        <v>123693386759.2234</v>
      </c>
      <c r="BG677" s="60">
        <v>18512024045.952499</v>
      </c>
      <c r="BH677" s="60">
        <v>3330074434197.8301</v>
      </c>
      <c r="BI677" s="60">
        <v>51182364723.531998</v>
      </c>
      <c r="BJ677" s="60" t="s">
        <v>544</v>
      </c>
      <c r="BK677" s="60">
        <v>32816203832.443802</v>
      </c>
      <c r="BL677" s="85" t="s">
        <v>2624</v>
      </c>
      <c r="BM677" s="60" t="s">
        <v>2625</v>
      </c>
      <c r="BN677" s="60">
        <v>20698253647.760601</v>
      </c>
      <c r="BO677" s="60">
        <v>5055844975080.1504</v>
      </c>
      <c r="BP677" s="60">
        <v>3233849985311.1768</v>
      </c>
      <c r="BQ677" s="60">
        <v>170703120507.0004</v>
      </c>
      <c r="BR677" s="60">
        <v>139773833364.862</v>
      </c>
      <c r="BS677" s="60">
        <v>56158173483.333702</v>
      </c>
      <c r="BT677" s="60">
        <v>477167620900.94208</v>
      </c>
      <c r="BU677" s="60">
        <v>128838104766.07111</v>
      </c>
      <c r="BV677" s="60" t="s">
        <v>544</v>
      </c>
      <c r="BW677" s="60" t="s">
        <v>544</v>
      </c>
      <c r="BX677" s="60">
        <v>446762095568.07599</v>
      </c>
      <c r="BY677" s="60" t="s">
        <v>544</v>
      </c>
      <c r="BZ677" s="60">
        <v>565559690.74469995</v>
      </c>
      <c r="CA677" s="60">
        <v>3045519610.2972002</v>
      </c>
      <c r="CB677" s="60" t="s">
        <v>1979</v>
      </c>
      <c r="CC677" s="60">
        <v>68720727160.6651</v>
      </c>
      <c r="CD677" s="60">
        <v>46757801311.504997</v>
      </c>
      <c r="CE677" s="60">
        <v>62241196671.864899</v>
      </c>
      <c r="CF677" s="60">
        <v>452488977903.51361</v>
      </c>
      <c r="CG677" s="60">
        <v>54195677062.146698</v>
      </c>
      <c r="CH677" s="60">
        <v>10825651301.351601</v>
      </c>
      <c r="CI677" s="60" t="s">
        <v>1271</v>
      </c>
      <c r="CJ677" s="60">
        <v>15.64</v>
      </c>
      <c r="CK677" s="60">
        <v>183631978220.93411</v>
      </c>
      <c r="CL677" s="60">
        <v>118.27</v>
      </c>
      <c r="CM677" s="85">
        <v>114903</v>
      </c>
      <c r="CN677" s="60">
        <v>-31062124.244899999</v>
      </c>
      <c r="CO677" s="60">
        <v>51182364723.531998</v>
      </c>
      <c r="CP677" s="60">
        <v>120349556241.4314</v>
      </c>
      <c r="CQ677" s="60">
        <v>4275764528562.9829</v>
      </c>
      <c r="CR677" s="60">
        <v>598196392.71630001</v>
      </c>
      <c r="CS677" s="60">
        <v>-31062124.244899999</v>
      </c>
      <c r="CT677" s="60">
        <v>20416976808.400101</v>
      </c>
      <c r="CU677" s="60">
        <v>12399227024.043699</v>
      </c>
      <c r="CV677" s="60">
        <v>62241196671.864899</v>
      </c>
      <c r="CW677" s="60">
        <v>32816203832.443802</v>
      </c>
      <c r="CX677" s="60">
        <v>99651302593.670807</v>
      </c>
      <c r="CY677" s="60">
        <v>14.04</v>
      </c>
      <c r="CZ677" s="60">
        <f t="shared" si="20"/>
        <v>6.9860000008089784</v>
      </c>
      <c r="DA677" s="60" t="str">
        <f t="shared" si="21"/>
        <v>Y</v>
      </c>
    </row>
    <row r="678" spans="1:105">
      <c r="A678" s="13" t="s">
        <v>1271</v>
      </c>
      <c r="B678" s="13">
        <v>114903</v>
      </c>
      <c r="C678" s="13">
        <v>2023</v>
      </c>
      <c r="D678" s="13" t="s">
        <v>1</v>
      </c>
      <c r="E678" s="13" t="s">
        <v>13</v>
      </c>
      <c r="F678" s="84" t="s">
        <v>1804</v>
      </c>
      <c r="G678" s="60" t="s">
        <v>556</v>
      </c>
      <c r="H678" s="60" t="s">
        <v>2265</v>
      </c>
      <c r="I678" s="60" t="s">
        <v>2017</v>
      </c>
      <c r="J678" s="60" t="s">
        <v>1271</v>
      </c>
      <c r="K678" s="85">
        <v>114903</v>
      </c>
      <c r="L678" s="60">
        <v>44697079000000</v>
      </c>
      <c r="M678" s="60">
        <v>6256940337575.3789</v>
      </c>
      <c r="N678" s="60">
        <v>49485133541.133003</v>
      </c>
      <c r="O678" s="60">
        <v>20076991990.813</v>
      </c>
      <c r="P678" s="60">
        <v>-0.17</v>
      </c>
      <c r="Q678" s="60">
        <v>343634301998.01898</v>
      </c>
      <c r="R678" s="85">
        <v>419252</v>
      </c>
      <c r="S678" s="85">
        <v>15858</v>
      </c>
      <c r="T678" s="60">
        <v>1587460243974.9116</v>
      </c>
      <c r="U678" s="60" t="s">
        <v>544</v>
      </c>
      <c r="V678" s="60" t="s">
        <v>544</v>
      </c>
      <c r="W678" s="60" t="s">
        <v>2018</v>
      </c>
      <c r="X678" s="60">
        <v>92255025468.069504</v>
      </c>
      <c r="Y678" s="60">
        <v>4692476341988.3213</v>
      </c>
      <c r="Z678" s="60">
        <v>11.14</v>
      </c>
      <c r="AA678" s="60">
        <v>53922112094.917</v>
      </c>
      <c r="AB678" s="60">
        <v>3449469594815.0864</v>
      </c>
      <c r="AC678" s="60">
        <v>6256940337575.3789</v>
      </c>
      <c r="AD678" s="60">
        <v>7.95</v>
      </c>
      <c r="AE678" s="60">
        <v>331086986920.0495</v>
      </c>
      <c r="AF678" s="60">
        <v>9.76</v>
      </c>
      <c r="AG678" s="60" t="s">
        <v>2019</v>
      </c>
      <c r="AH678" s="60" t="s">
        <v>544</v>
      </c>
      <c r="AI678" s="60">
        <v>523114256064.73853</v>
      </c>
      <c r="AJ678" s="60">
        <v>880293969338.62195</v>
      </c>
      <c r="AK678" s="60">
        <v>1.72</v>
      </c>
      <c r="AL678" s="60">
        <v>5393038523450.9648</v>
      </c>
      <c r="AM678" s="60">
        <v>72391511275.544006</v>
      </c>
      <c r="AN678" s="60">
        <v>104992720746.479</v>
      </c>
      <c r="AO678" s="60">
        <v>565862170277.3595</v>
      </c>
      <c r="AP678" s="60">
        <v>479066157071.46552</v>
      </c>
      <c r="AQ678" s="60">
        <v>6256940337575.3789</v>
      </c>
      <c r="AR678" s="60">
        <v>1.35</v>
      </c>
      <c r="AS678" s="60">
        <v>476894002975.71002</v>
      </c>
      <c r="AT678" s="60">
        <v>2267995968191.124</v>
      </c>
      <c r="AU678" s="85">
        <v>114903</v>
      </c>
      <c r="AV678" s="60" t="s">
        <v>544</v>
      </c>
      <c r="AW678" s="60">
        <v>138576068074.978</v>
      </c>
      <c r="AX678" s="60">
        <v>473990704.91900003</v>
      </c>
      <c r="AY678" s="60">
        <v>1211380956258.6716</v>
      </c>
      <c r="AZ678" s="60">
        <v>1658781006608.4221</v>
      </c>
      <c r="BA678" s="60">
        <v>180253233645.56549</v>
      </c>
      <c r="BB678" s="60" t="s">
        <v>1808</v>
      </c>
      <c r="BC678" s="60">
        <v>6576326641367.6514</v>
      </c>
      <c r="BD678" s="60">
        <v>105829133759.4415</v>
      </c>
      <c r="BE678" s="60">
        <v>26389355504.372501</v>
      </c>
      <c r="BF678" s="60">
        <v>171378156654.46552</v>
      </c>
      <c r="BG678" s="60">
        <v>16708242341.115499</v>
      </c>
      <c r="BH678" s="60">
        <v>3659630158095.3608</v>
      </c>
      <c r="BI678" s="60">
        <v>53802424542.434502</v>
      </c>
      <c r="BJ678" s="60" t="s">
        <v>544</v>
      </c>
      <c r="BK678" s="60">
        <v>31921720137.894001</v>
      </c>
      <c r="BL678" s="85" t="s">
        <v>2624</v>
      </c>
      <c r="BM678" s="60" t="s">
        <v>2625</v>
      </c>
      <c r="BN678" s="60">
        <v>20367881738.25</v>
      </c>
      <c r="BO678" s="60">
        <v>5557893498516.9717</v>
      </c>
      <c r="BP678" s="60">
        <v>3553801024335.9194</v>
      </c>
      <c r="BQ678" s="60">
        <v>156324122275.55551</v>
      </c>
      <c r="BR678" s="60">
        <v>141964555671.927</v>
      </c>
      <c r="BS678" s="60">
        <v>67022789623.136002</v>
      </c>
      <c r="BT678" s="60">
        <v>504120051463.92798</v>
      </c>
      <c r="BU678" s="60">
        <v>133244442564.5675</v>
      </c>
      <c r="BV678" s="60" t="s">
        <v>544</v>
      </c>
      <c r="BW678" s="60" t="s">
        <v>544</v>
      </c>
      <c r="BX678" s="60">
        <v>473422504011.95148</v>
      </c>
      <c r="BY678" s="60" t="s">
        <v>544</v>
      </c>
      <c r="BZ678" s="60">
        <v>893667058.53600001</v>
      </c>
      <c r="CA678" s="60">
        <v>255193459.8545</v>
      </c>
      <c r="CB678" s="60" t="s">
        <v>1979</v>
      </c>
      <c r="CC678" s="60">
        <v>82547735027.251999</v>
      </c>
      <c r="CD678" s="60">
        <v>45754241554.275002</v>
      </c>
      <c r="CE678" s="60">
        <v>60561621585.262001</v>
      </c>
      <c r="CF678" s="60">
        <v>479066157071.46552</v>
      </c>
      <c r="CG678" s="60">
        <v>63440562175.151001</v>
      </c>
      <c r="CH678" s="60">
        <v>8091998431.349</v>
      </c>
      <c r="CI678" s="60" t="s">
        <v>1271</v>
      </c>
      <c r="CJ678" s="60">
        <v>15.17</v>
      </c>
      <c r="CK678" s="60">
        <v>197247746214.54849</v>
      </c>
      <c r="CL678" s="60">
        <v>122.03</v>
      </c>
      <c r="CM678" s="85">
        <v>114903</v>
      </c>
      <c r="CN678" s="60">
        <v>1469287193.984</v>
      </c>
      <c r="CO678" s="60">
        <v>53802424542.434502</v>
      </c>
      <c r="CP678" s="60">
        <v>112622907206.3195</v>
      </c>
      <c r="CQ678" s="60">
        <v>4692476341988.3213</v>
      </c>
      <c r="CR678" s="60">
        <v>562741474.83000004</v>
      </c>
      <c r="CS678" s="60">
        <v>1469287193.984</v>
      </c>
      <c r="CT678" s="60">
        <v>19794641355.307499</v>
      </c>
      <c r="CU678" s="60">
        <v>12127078782.5865</v>
      </c>
      <c r="CV678" s="60">
        <v>60561621585.262001</v>
      </c>
      <c r="CW678" s="60">
        <v>31921720137.894001</v>
      </c>
      <c r="CX678" s="60">
        <v>92255025468.069504</v>
      </c>
      <c r="CY678" s="60">
        <v>13.72</v>
      </c>
      <c r="CZ678" s="60">
        <f t="shared" si="20"/>
        <v>7.1436000007186458</v>
      </c>
      <c r="DA678" s="60" t="str">
        <f t="shared" si="21"/>
        <v>Y</v>
      </c>
    </row>
    <row r="679" spans="1:105">
      <c r="A679" s="13" t="s">
        <v>1272</v>
      </c>
      <c r="B679" s="13">
        <v>1568303</v>
      </c>
      <c r="C679" s="13">
        <v>2022</v>
      </c>
      <c r="D679" s="13" t="s">
        <v>1</v>
      </c>
      <c r="E679" s="13" t="s">
        <v>507</v>
      </c>
      <c r="F679" s="84" t="s">
        <v>1812</v>
      </c>
      <c r="G679" s="60" t="s">
        <v>1813</v>
      </c>
      <c r="H679" s="60" t="s">
        <v>2626</v>
      </c>
      <c r="I679" s="60" t="s">
        <v>1815</v>
      </c>
      <c r="J679" s="60" t="s">
        <v>1271</v>
      </c>
      <c r="K679" s="85">
        <v>114903</v>
      </c>
      <c r="L679" s="60">
        <v>1979243271</v>
      </c>
      <c r="M679" s="60">
        <v>1979243271</v>
      </c>
      <c r="N679" s="60">
        <v>0</v>
      </c>
      <c r="O679" s="60">
        <v>1049813</v>
      </c>
      <c r="P679" s="60">
        <v>-2.596E-2</v>
      </c>
      <c r="Q679" s="60" t="s">
        <v>544</v>
      </c>
      <c r="R679" s="85" t="s">
        <v>544</v>
      </c>
      <c r="S679" s="85" t="s">
        <v>544</v>
      </c>
      <c r="T679" s="60">
        <v>723406193</v>
      </c>
      <c r="U679" s="60" t="s">
        <v>544</v>
      </c>
      <c r="V679" s="60" t="s">
        <v>544</v>
      </c>
      <c r="W679" s="60" t="s">
        <v>1816</v>
      </c>
      <c r="X679" s="60">
        <v>15206381</v>
      </c>
      <c r="Y679" s="60" t="s">
        <v>544</v>
      </c>
      <c r="Z679" s="60">
        <v>17.270720000000001</v>
      </c>
      <c r="AA679" s="60">
        <v>238000000</v>
      </c>
      <c r="AB679" s="60" t="s">
        <v>544</v>
      </c>
      <c r="AC679" s="60">
        <v>1979243271</v>
      </c>
      <c r="AD679" s="60" t="s">
        <v>544</v>
      </c>
      <c r="AE679" s="60" t="s">
        <v>544</v>
      </c>
      <c r="AF679" s="60">
        <v>1.37954</v>
      </c>
      <c r="AG679" s="60" t="s">
        <v>1817</v>
      </c>
      <c r="AH679" s="60" t="s">
        <v>544</v>
      </c>
      <c r="AI679" s="60" t="s">
        <v>544</v>
      </c>
      <c r="AJ679" s="60" t="s">
        <v>544</v>
      </c>
      <c r="AK679" s="60">
        <v>1.09552</v>
      </c>
      <c r="AL679" s="60">
        <v>238000000</v>
      </c>
      <c r="AM679" s="60">
        <v>1947031</v>
      </c>
      <c r="AN679" s="60">
        <v>30760928</v>
      </c>
      <c r="AO679" s="60" t="s">
        <v>544</v>
      </c>
      <c r="AP679" s="60">
        <v>53490575</v>
      </c>
      <c r="AQ679" s="60">
        <v>1979243271</v>
      </c>
      <c r="AR679" s="60">
        <v>0</v>
      </c>
      <c r="AS679" s="60">
        <v>53490575</v>
      </c>
      <c r="AT679" s="60">
        <v>1590366754</v>
      </c>
      <c r="AU679" s="85">
        <v>1568303</v>
      </c>
      <c r="AV679" s="60" t="s">
        <v>544</v>
      </c>
      <c r="AW679" s="60" t="s">
        <v>544</v>
      </c>
      <c r="AX679" s="60" t="s">
        <v>544</v>
      </c>
      <c r="AY679" s="60" t="s">
        <v>544</v>
      </c>
      <c r="AZ679" s="60">
        <v>349388874</v>
      </c>
      <c r="BA679" s="60" t="s">
        <v>544</v>
      </c>
      <c r="BB679" s="60" t="s">
        <v>1808</v>
      </c>
      <c r="BC679" s="60" t="s">
        <v>544</v>
      </c>
      <c r="BD679" s="60">
        <v>1994040</v>
      </c>
      <c r="BE679" s="60" t="s">
        <v>544</v>
      </c>
      <c r="BF679" s="60" t="s">
        <v>544</v>
      </c>
      <c r="BG679" s="60">
        <v>1017289</v>
      </c>
      <c r="BH679" s="60">
        <v>1590366754</v>
      </c>
      <c r="BI679" s="60">
        <v>8503870</v>
      </c>
      <c r="BJ679" s="60" t="s">
        <v>544</v>
      </c>
      <c r="BK679" s="60">
        <v>7647233</v>
      </c>
      <c r="BL679" s="85" t="s">
        <v>2627</v>
      </c>
      <c r="BM679" s="60" t="s">
        <v>2628</v>
      </c>
      <c r="BN679" s="60">
        <v>2355669</v>
      </c>
      <c r="BO679" s="60">
        <v>1976559884</v>
      </c>
      <c r="BP679" s="60">
        <v>1588372714</v>
      </c>
      <c r="BQ679" s="60">
        <v>27304447</v>
      </c>
      <c r="BR679" s="60">
        <v>14000000</v>
      </c>
      <c r="BS679" s="60">
        <v>300927</v>
      </c>
      <c r="BT679" s="60" t="s">
        <v>544</v>
      </c>
      <c r="BU679" s="60">
        <v>38046272</v>
      </c>
      <c r="BV679" s="60">
        <v>49232403</v>
      </c>
      <c r="BW679" s="60" t="s">
        <v>544</v>
      </c>
      <c r="BX679" s="60" t="s">
        <v>544</v>
      </c>
      <c r="BY679" s="60" t="s">
        <v>544</v>
      </c>
      <c r="BZ679" s="60" t="s">
        <v>544</v>
      </c>
      <c r="CA679" s="60" t="s">
        <v>544</v>
      </c>
      <c r="CB679" s="60" t="s">
        <v>544</v>
      </c>
      <c r="CC679" s="60" t="s">
        <v>544</v>
      </c>
      <c r="CD679" s="60">
        <v>2257933</v>
      </c>
      <c r="CE679" s="60">
        <v>8512373</v>
      </c>
      <c r="CF679" s="60">
        <v>53490575</v>
      </c>
      <c r="CG679" s="60">
        <v>7921037</v>
      </c>
      <c r="CH679" s="60" t="s">
        <v>544</v>
      </c>
      <c r="CI679" s="60" t="s">
        <v>1271</v>
      </c>
      <c r="CJ679" s="60" t="s">
        <v>544</v>
      </c>
      <c r="CK679" s="60">
        <v>45967309</v>
      </c>
      <c r="CL679" s="60">
        <v>321.33</v>
      </c>
      <c r="CM679" s="85">
        <v>114903</v>
      </c>
      <c r="CN679" s="60" t="s">
        <v>544</v>
      </c>
      <c r="CO679" s="60">
        <v>8503870</v>
      </c>
      <c r="CP679" s="60">
        <v>17562050</v>
      </c>
      <c r="CQ679" s="60" t="s">
        <v>544</v>
      </c>
      <c r="CR679" s="60" t="s">
        <v>544</v>
      </c>
      <c r="CS679" s="60" t="s">
        <v>544</v>
      </c>
      <c r="CT679" s="60">
        <v>4171414</v>
      </c>
      <c r="CU679" s="60">
        <v>3475819</v>
      </c>
      <c r="CV679" s="60">
        <v>8512373</v>
      </c>
      <c r="CW679" s="60">
        <v>7647233</v>
      </c>
      <c r="CX679" s="60">
        <v>15206381</v>
      </c>
      <c r="CY679" s="60" t="s">
        <v>544</v>
      </c>
      <c r="CZ679" s="60">
        <f t="shared" si="20"/>
        <v>1</v>
      </c>
      <c r="DA679" s="60" t="str">
        <f t="shared" si="21"/>
        <v>N: parent data from row 677</v>
      </c>
    </row>
    <row r="680" spans="1:105">
      <c r="A680" s="13" t="s">
        <v>1272</v>
      </c>
      <c r="B680" s="13">
        <v>1568303</v>
      </c>
      <c r="C680" s="13">
        <v>2023</v>
      </c>
      <c r="D680" s="13" t="s">
        <v>1</v>
      </c>
      <c r="E680" s="13" t="s">
        <v>507</v>
      </c>
      <c r="F680" s="84" t="s">
        <v>1804</v>
      </c>
      <c r="G680" s="60" t="s">
        <v>1813</v>
      </c>
      <c r="H680" s="60" t="s">
        <v>2626</v>
      </c>
      <c r="I680" s="60" t="s">
        <v>1815</v>
      </c>
      <c r="J680" s="60" t="s">
        <v>1271</v>
      </c>
      <c r="K680" s="85">
        <v>114903</v>
      </c>
      <c r="L680" s="60">
        <v>2656070073</v>
      </c>
      <c r="M680" s="60">
        <v>2656070073</v>
      </c>
      <c r="N680" s="60">
        <v>0</v>
      </c>
      <c r="O680" s="60">
        <v>3864523</v>
      </c>
      <c r="P680" s="60">
        <v>-9.5149999999999998E-2</v>
      </c>
      <c r="Q680" s="60" t="s">
        <v>544</v>
      </c>
      <c r="R680" s="85" t="s">
        <v>544</v>
      </c>
      <c r="S680" s="85" t="s">
        <v>544</v>
      </c>
      <c r="T680" s="60">
        <v>1153087169</v>
      </c>
      <c r="U680" s="60" t="s">
        <v>544</v>
      </c>
      <c r="V680" s="60" t="s">
        <v>544</v>
      </c>
      <c r="W680" s="60" t="s">
        <v>1816</v>
      </c>
      <c r="X680" s="60">
        <v>21840480</v>
      </c>
      <c r="Y680" s="60">
        <v>65506063</v>
      </c>
      <c r="Z680" s="60">
        <v>22.38757</v>
      </c>
      <c r="AA680" s="60">
        <v>164544175</v>
      </c>
      <c r="AB680" s="60" t="s">
        <v>544</v>
      </c>
      <c r="AC680" s="60">
        <v>2656070073</v>
      </c>
      <c r="AD680" s="60" t="s">
        <v>544</v>
      </c>
      <c r="AE680" s="60" t="s">
        <v>544</v>
      </c>
      <c r="AF680" s="60">
        <v>3.3965800000000002</v>
      </c>
      <c r="AG680" s="60" t="s">
        <v>1817</v>
      </c>
      <c r="AH680" s="60" t="s">
        <v>544</v>
      </c>
      <c r="AI680" s="60" t="s">
        <v>544</v>
      </c>
      <c r="AJ680" s="60" t="s">
        <v>544</v>
      </c>
      <c r="AK680" s="60">
        <v>0.94355</v>
      </c>
      <c r="AL680" s="60">
        <v>280457210</v>
      </c>
      <c r="AM680" s="60">
        <v>2028348</v>
      </c>
      <c r="AN680" s="60">
        <v>127360781</v>
      </c>
      <c r="AO680" s="60" t="s">
        <v>544</v>
      </c>
      <c r="AP680" s="60">
        <v>66975262</v>
      </c>
      <c r="AQ680" s="60">
        <v>2656070073</v>
      </c>
      <c r="AR680" s="60">
        <v>0</v>
      </c>
      <c r="AS680" s="60">
        <v>66975262</v>
      </c>
      <c r="AT680" s="60">
        <v>2108055590</v>
      </c>
      <c r="AU680" s="85">
        <v>1568303</v>
      </c>
      <c r="AV680" s="60" t="s">
        <v>544</v>
      </c>
      <c r="AW680" s="60">
        <v>50406972</v>
      </c>
      <c r="AX680" s="60" t="s">
        <v>544</v>
      </c>
      <c r="AY680" s="60" t="s">
        <v>544</v>
      </c>
      <c r="AZ680" s="60">
        <v>453333380</v>
      </c>
      <c r="BA680" s="60" t="s">
        <v>544</v>
      </c>
      <c r="BB680" s="60" t="s">
        <v>1808</v>
      </c>
      <c r="BC680" s="60" t="s">
        <v>544</v>
      </c>
      <c r="BD680" s="60">
        <v>5858627</v>
      </c>
      <c r="BE680" s="60" t="s">
        <v>544</v>
      </c>
      <c r="BF680" s="60" t="s">
        <v>544</v>
      </c>
      <c r="BG680" s="60">
        <v>2156634</v>
      </c>
      <c r="BH680" s="60">
        <v>2108055590</v>
      </c>
      <c r="BI680" s="60">
        <v>13484687</v>
      </c>
      <c r="BJ680" s="60" t="s">
        <v>544</v>
      </c>
      <c r="BK680" s="60">
        <v>9692460</v>
      </c>
      <c r="BL680" s="85" t="s">
        <v>2627</v>
      </c>
      <c r="BM680" s="60" t="s">
        <v>2628</v>
      </c>
      <c r="BN680" s="60">
        <v>7406495</v>
      </c>
      <c r="BO680" s="60">
        <v>2652888748</v>
      </c>
      <c r="BP680" s="60">
        <v>2102196963</v>
      </c>
      <c r="BQ680" s="60">
        <v>90215537</v>
      </c>
      <c r="BR680" s="60">
        <v>50000000</v>
      </c>
      <c r="BS680" s="60">
        <v>1525971</v>
      </c>
      <c r="BT680" s="60" t="s">
        <v>544</v>
      </c>
      <c r="BU680" s="60">
        <v>128549861</v>
      </c>
      <c r="BV680" s="60">
        <v>34472200</v>
      </c>
      <c r="BW680" s="60" t="s">
        <v>544</v>
      </c>
      <c r="BX680" s="60" t="s">
        <v>544</v>
      </c>
      <c r="BY680" s="60" t="s">
        <v>544</v>
      </c>
      <c r="BZ680" s="60" t="s">
        <v>544</v>
      </c>
      <c r="CA680" s="60" t="s">
        <v>544</v>
      </c>
      <c r="CB680" s="60" t="s">
        <v>1979</v>
      </c>
      <c r="CC680" s="60">
        <v>3486063</v>
      </c>
      <c r="CD680" s="60">
        <v>1403410</v>
      </c>
      <c r="CE680" s="60">
        <v>13528571</v>
      </c>
      <c r="CF680" s="60">
        <v>66975262</v>
      </c>
      <c r="CG680" s="60">
        <v>20651400</v>
      </c>
      <c r="CH680" s="60" t="s">
        <v>544</v>
      </c>
      <c r="CI680" s="60" t="s">
        <v>1271</v>
      </c>
      <c r="CJ680" s="60" t="s">
        <v>544</v>
      </c>
      <c r="CK680" s="60">
        <v>149201261</v>
      </c>
      <c r="CL680" s="60">
        <v>463.17</v>
      </c>
      <c r="CM680" s="85">
        <v>114903</v>
      </c>
      <c r="CN680" s="60" t="s">
        <v>544</v>
      </c>
      <c r="CO680" s="60">
        <v>13484687</v>
      </c>
      <c r="CP680" s="60">
        <v>29246975</v>
      </c>
      <c r="CQ680" s="60">
        <v>65506063</v>
      </c>
      <c r="CR680" s="60" t="s">
        <v>544</v>
      </c>
      <c r="CS680" s="60" t="s">
        <v>544</v>
      </c>
      <c r="CT680" s="60">
        <v>4989139</v>
      </c>
      <c r="CU680" s="60">
        <v>4703321</v>
      </c>
      <c r="CV680" s="60">
        <v>13528571</v>
      </c>
      <c r="CW680" s="60">
        <v>9692460</v>
      </c>
      <c r="CX680" s="60">
        <v>21840480</v>
      </c>
      <c r="CY680" s="60" t="s">
        <v>544</v>
      </c>
      <c r="CZ680" s="60">
        <f t="shared" si="20"/>
        <v>1</v>
      </c>
      <c r="DA680" s="60" t="str">
        <f t="shared" si="21"/>
        <v>N: parent data from row 677</v>
      </c>
    </row>
    <row r="681" spans="1:105">
      <c r="A681" s="13" t="s">
        <v>1273</v>
      </c>
      <c r="B681" s="13">
        <v>1474957</v>
      </c>
      <c r="C681" s="13">
        <v>2022</v>
      </c>
      <c r="D681" s="13" t="s">
        <v>1</v>
      </c>
      <c r="E681" s="13" t="s">
        <v>507</v>
      </c>
      <c r="F681" s="84" t="s">
        <v>1812</v>
      </c>
      <c r="G681" s="60" t="s">
        <v>558</v>
      </c>
      <c r="H681" s="60" t="s">
        <v>1914</v>
      </c>
      <c r="I681" s="60" t="s">
        <v>560</v>
      </c>
      <c r="J681" s="60" t="s">
        <v>1271</v>
      </c>
      <c r="K681" s="85">
        <v>114903</v>
      </c>
      <c r="L681" s="60">
        <v>5679000000</v>
      </c>
      <c r="M681" s="60">
        <v>292516341.03179997</v>
      </c>
      <c r="N681" s="60">
        <v>0</v>
      </c>
      <c r="O681" s="60">
        <v>-7468721.5089999996</v>
      </c>
      <c r="P681" s="60">
        <v>-0.49303999999999998</v>
      </c>
      <c r="Q681" s="60">
        <v>3038997.0277999998</v>
      </c>
      <c r="R681" s="85" t="s">
        <v>544</v>
      </c>
      <c r="S681" s="85" t="s">
        <v>544</v>
      </c>
      <c r="T681" s="60">
        <v>99823326.099600002</v>
      </c>
      <c r="U681" s="60">
        <v>50426747.2918</v>
      </c>
      <c r="V681" s="60" t="s">
        <v>544</v>
      </c>
      <c r="W681" s="60" t="s">
        <v>1806</v>
      </c>
      <c r="X681" s="60">
        <v>10610735.385199999</v>
      </c>
      <c r="Y681" s="60">
        <v>111052162.57520001</v>
      </c>
      <c r="Z681" s="60">
        <v>18.490570000000002</v>
      </c>
      <c r="AA681" s="60">
        <v>40640146.693800002</v>
      </c>
      <c r="AB681" s="60">
        <v>222155833.57460001</v>
      </c>
      <c r="AC681" s="60">
        <v>292516341.03179997</v>
      </c>
      <c r="AD681" s="60">
        <v>21.23</v>
      </c>
      <c r="AE681" s="60" t="s">
        <v>544</v>
      </c>
      <c r="AF681" s="60">
        <v>45.184010000000001</v>
      </c>
      <c r="AG681" s="60" t="s">
        <v>1807</v>
      </c>
      <c r="AH681" s="60" t="s">
        <v>544</v>
      </c>
      <c r="AI681" s="60">
        <v>69175813.700599998</v>
      </c>
      <c r="AJ681" s="60" t="s">
        <v>544</v>
      </c>
      <c r="AK681" s="60">
        <v>6.9996600000000004</v>
      </c>
      <c r="AL681" s="60">
        <v>151692309.26899999</v>
      </c>
      <c r="AM681" s="60">
        <v>7262687.8121999996</v>
      </c>
      <c r="AN681" s="60">
        <v>6490061.4491999997</v>
      </c>
      <c r="AO681" s="60">
        <v>132170616.4972</v>
      </c>
      <c r="AP681" s="60">
        <v>42855008.9344</v>
      </c>
      <c r="AQ681" s="60">
        <v>292516341.03179997</v>
      </c>
      <c r="AR681" s="60">
        <v>0</v>
      </c>
      <c r="AS681" s="60">
        <v>42855008.9344</v>
      </c>
      <c r="AT681" s="60">
        <v>109558418.27339999</v>
      </c>
      <c r="AU681" s="85">
        <v>1474957</v>
      </c>
      <c r="AV681" s="60" t="s">
        <v>544</v>
      </c>
      <c r="AW681" s="60" t="s">
        <v>544</v>
      </c>
      <c r="AX681" s="60" t="s">
        <v>544</v>
      </c>
      <c r="AY681" s="60" t="s">
        <v>544</v>
      </c>
      <c r="AZ681" s="60" t="s">
        <v>544</v>
      </c>
      <c r="BA681" s="60">
        <v>49757137.777199998</v>
      </c>
      <c r="BB681" s="60" t="s">
        <v>1808</v>
      </c>
      <c r="BC681" s="60">
        <v>325996816.76179999</v>
      </c>
      <c r="BD681" s="60">
        <v>11640903.869200001</v>
      </c>
      <c r="BE681" s="60" t="s">
        <v>544</v>
      </c>
      <c r="BF681" s="60" t="s">
        <v>544</v>
      </c>
      <c r="BG681" s="60">
        <v>309050.54519999999</v>
      </c>
      <c r="BH681" s="60">
        <v>159315556.05059999</v>
      </c>
      <c r="BI681" s="60">
        <v>7571738.3574000001</v>
      </c>
      <c r="BJ681" s="60">
        <v>33068408.336399999</v>
      </c>
      <c r="BK681" s="60">
        <v>9065482.6591999996</v>
      </c>
      <c r="BL681" s="85" t="s">
        <v>2629</v>
      </c>
      <c r="BM681" s="60" t="s">
        <v>2630</v>
      </c>
      <c r="BN681" s="60">
        <v>0</v>
      </c>
      <c r="BO681" s="60">
        <v>147726160.6056</v>
      </c>
      <c r="BP681" s="60">
        <v>147674652.1814</v>
      </c>
      <c r="BQ681" s="60" t="s">
        <v>544</v>
      </c>
      <c r="BR681" s="60">
        <v>23384824.586800002</v>
      </c>
      <c r="BS681" s="60">
        <v>2987488.6036</v>
      </c>
      <c r="BT681" s="60" t="s">
        <v>544</v>
      </c>
      <c r="BU681" s="60">
        <v>11434870.1724</v>
      </c>
      <c r="BV681" s="60" t="s">
        <v>544</v>
      </c>
      <c r="BW681" s="60" t="s">
        <v>544</v>
      </c>
      <c r="BX681" s="60">
        <v>38991877.119400002</v>
      </c>
      <c r="BY681" s="60" t="s">
        <v>544</v>
      </c>
      <c r="BZ681" s="60" t="s">
        <v>544</v>
      </c>
      <c r="CA681" s="60" t="s">
        <v>544</v>
      </c>
      <c r="CB681" s="60" t="s">
        <v>544</v>
      </c>
      <c r="CC681" s="60">
        <v>360558.9694</v>
      </c>
      <c r="CD681" s="60">
        <v>4069165.5118</v>
      </c>
      <c r="CE681" s="60">
        <v>9013974.2349999994</v>
      </c>
      <c r="CF681" s="60">
        <v>42855008.9344</v>
      </c>
      <c r="CG681" s="60">
        <v>5665926.6619999995</v>
      </c>
      <c r="CH681" s="60" t="s">
        <v>544</v>
      </c>
      <c r="CI681" s="60" t="s">
        <v>1271</v>
      </c>
      <c r="CJ681" s="60">
        <v>31.16</v>
      </c>
      <c r="CK681" s="60">
        <v>17100796.834399998</v>
      </c>
      <c r="CL681" s="60">
        <v>414.08</v>
      </c>
      <c r="CM681" s="85">
        <v>114903</v>
      </c>
      <c r="CN681" s="60" t="s">
        <v>544</v>
      </c>
      <c r="CO681" s="60">
        <v>7571738.3574000001</v>
      </c>
      <c r="CP681" s="60">
        <v>10610735.385199999</v>
      </c>
      <c r="CQ681" s="60">
        <v>111052162.57520001</v>
      </c>
      <c r="CR681" s="60" t="s">
        <v>544</v>
      </c>
      <c r="CS681" s="60" t="s">
        <v>544</v>
      </c>
      <c r="CT681" s="60">
        <v>5511401.3893999998</v>
      </c>
      <c r="CU681" s="60">
        <v>3554081.2697999999</v>
      </c>
      <c r="CV681" s="60">
        <v>9013974.2349999994</v>
      </c>
      <c r="CW681" s="60">
        <v>9065482.6591999996</v>
      </c>
      <c r="CX681" s="60">
        <v>10610735.385199999</v>
      </c>
      <c r="CY681" s="60">
        <v>17.579999999999998</v>
      </c>
      <c r="CZ681" s="60">
        <f t="shared" si="20"/>
        <v>19.414300001047209</v>
      </c>
      <c r="DA681" s="60" t="str">
        <f t="shared" si="21"/>
        <v>N: parent data from row 677</v>
      </c>
    </row>
    <row r="682" spans="1:105">
      <c r="A682" s="13" t="s">
        <v>1273</v>
      </c>
      <c r="B682" s="13">
        <v>1474957</v>
      </c>
      <c r="C682" s="13">
        <v>2023</v>
      </c>
      <c r="D682" s="13" t="s">
        <v>1</v>
      </c>
      <c r="E682" s="13" t="s">
        <v>507</v>
      </c>
      <c r="F682" s="84" t="s">
        <v>1804</v>
      </c>
      <c r="G682" s="60" t="s">
        <v>558</v>
      </c>
      <c r="H682" s="60" t="s">
        <v>1914</v>
      </c>
      <c r="I682" s="60" t="s">
        <v>560</v>
      </c>
      <c r="J682" s="60" t="s">
        <v>1271</v>
      </c>
      <c r="K682" s="85">
        <v>114903</v>
      </c>
      <c r="L682" s="60">
        <v>8255000000</v>
      </c>
      <c r="M682" s="60">
        <v>484741363.82749999</v>
      </c>
      <c r="N682" s="60">
        <v>0</v>
      </c>
      <c r="O682" s="60">
        <v>-4932559.0020000003</v>
      </c>
      <c r="P682" s="60">
        <v>-0.24401</v>
      </c>
      <c r="Q682" s="60">
        <v>23840701.842999998</v>
      </c>
      <c r="R682" s="85" t="s">
        <v>544</v>
      </c>
      <c r="S682" s="85" t="s">
        <v>544</v>
      </c>
      <c r="T682" s="60">
        <v>117089555.35699999</v>
      </c>
      <c r="U682" s="60">
        <v>50147683.186999999</v>
      </c>
      <c r="V682" s="60" t="s">
        <v>544</v>
      </c>
      <c r="W682" s="60" t="s">
        <v>1806</v>
      </c>
      <c r="X682" s="60">
        <v>26718027.927499998</v>
      </c>
      <c r="Y682" s="60">
        <v>301414587.58649999</v>
      </c>
      <c r="Z682" s="60">
        <v>7.98611</v>
      </c>
      <c r="AA682" s="60">
        <v>23194771.497499999</v>
      </c>
      <c r="AB682" s="60">
        <v>232534924.38</v>
      </c>
      <c r="AC682" s="60">
        <v>484741363.82749999</v>
      </c>
      <c r="AD682" s="60">
        <v>14.17</v>
      </c>
      <c r="AE682" s="60" t="s">
        <v>544</v>
      </c>
      <c r="AF682" s="60">
        <v>60.048459999999999</v>
      </c>
      <c r="AG682" s="60" t="s">
        <v>1807</v>
      </c>
      <c r="AH682" s="60" t="s">
        <v>544</v>
      </c>
      <c r="AI682" s="60">
        <v>75691292.304499999</v>
      </c>
      <c r="AJ682" s="60" t="s">
        <v>544</v>
      </c>
      <c r="AK682" s="60">
        <v>16.12903</v>
      </c>
      <c r="AL682" s="60">
        <v>324609359.08399999</v>
      </c>
      <c r="AM682" s="60">
        <v>7809885.0865000002</v>
      </c>
      <c r="AN682" s="60">
        <v>10569769.289999999</v>
      </c>
      <c r="AO682" s="60">
        <v>291079702.05849999</v>
      </c>
      <c r="AP682" s="60">
        <v>52907567.390500002</v>
      </c>
      <c r="AQ682" s="60">
        <v>484741363.82749999</v>
      </c>
      <c r="AR682" s="60">
        <v>0</v>
      </c>
      <c r="AS682" s="60">
        <v>52907567.390500002</v>
      </c>
      <c r="AT682" s="60">
        <v>128598859.69499999</v>
      </c>
      <c r="AU682" s="85">
        <v>1474957</v>
      </c>
      <c r="AV682" s="60" t="s">
        <v>544</v>
      </c>
      <c r="AW682" s="60" t="s">
        <v>544</v>
      </c>
      <c r="AX682" s="60" t="s">
        <v>544</v>
      </c>
      <c r="AY682" s="60" t="s">
        <v>544</v>
      </c>
      <c r="AZ682" s="60">
        <v>11450583.397500001</v>
      </c>
      <c r="BA682" s="60">
        <v>51850590.461499996</v>
      </c>
      <c r="BB682" s="60" t="s">
        <v>1808</v>
      </c>
      <c r="BC682" s="60">
        <v>534478000.43099999</v>
      </c>
      <c r="BD682" s="60">
        <v>8397094.4914999995</v>
      </c>
      <c r="BE682" s="60" t="s">
        <v>544</v>
      </c>
      <c r="BF682" s="60" t="s">
        <v>544</v>
      </c>
      <c r="BG682" s="60">
        <v>293604.70250000001</v>
      </c>
      <c r="BH682" s="60">
        <v>180449450.15650001</v>
      </c>
      <c r="BI682" s="60">
        <v>4051744.8944999999</v>
      </c>
      <c r="BJ682" s="60">
        <v>34704075.835500002</v>
      </c>
      <c r="BK682" s="60">
        <v>10393606.468499999</v>
      </c>
      <c r="BL682" s="85" t="s">
        <v>2629</v>
      </c>
      <c r="BM682" s="60" t="s">
        <v>2630</v>
      </c>
      <c r="BN682" s="60">
        <v>-16206979.578</v>
      </c>
      <c r="BO682" s="60">
        <v>183561660.00299999</v>
      </c>
      <c r="BP682" s="60">
        <v>172052355.66499999</v>
      </c>
      <c r="BQ682" s="60" t="s">
        <v>544</v>
      </c>
      <c r="BR682" s="60">
        <v>4815117.1210000003</v>
      </c>
      <c r="BS682" s="60">
        <v>469767.52399999998</v>
      </c>
      <c r="BT682" s="60" t="s">
        <v>544</v>
      </c>
      <c r="BU682" s="60">
        <v>16676747.102</v>
      </c>
      <c r="BV682" s="60" t="s">
        <v>544</v>
      </c>
      <c r="BW682" s="60" t="s">
        <v>544</v>
      </c>
      <c r="BX682" s="60">
        <v>45802333.590000004</v>
      </c>
      <c r="BY682" s="60" t="s">
        <v>544</v>
      </c>
      <c r="BZ682" s="60" t="s">
        <v>544</v>
      </c>
      <c r="CA682" s="60" t="s">
        <v>544</v>
      </c>
      <c r="CB682" s="60" t="s">
        <v>544</v>
      </c>
      <c r="CC682" s="60">
        <v>1115697.8695</v>
      </c>
      <c r="CD682" s="60">
        <v>4345349.5970000001</v>
      </c>
      <c r="CE682" s="60">
        <v>5050000.8830000004</v>
      </c>
      <c r="CF682" s="60">
        <v>52907567.390500002</v>
      </c>
      <c r="CG682" s="60">
        <v>20611050.115499999</v>
      </c>
      <c r="CH682" s="60" t="s">
        <v>544</v>
      </c>
      <c r="CI682" s="60" t="s">
        <v>1271</v>
      </c>
      <c r="CJ682" s="60">
        <v>32.56</v>
      </c>
      <c r="CK682" s="60">
        <v>37287797.217500001</v>
      </c>
      <c r="CL682" s="60">
        <v>482.79</v>
      </c>
      <c r="CM682" s="85">
        <v>114903</v>
      </c>
      <c r="CN682" s="60" t="s">
        <v>544</v>
      </c>
      <c r="CO682" s="60">
        <v>4051744.8944999999</v>
      </c>
      <c r="CP682" s="60">
        <v>10511048.3495</v>
      </c>
      <c r="CQ682" s="60">
        <v>301414587.58649999</v>
      </c>
      <c r="CR682" s="60" t="s">
        <v>544</v>
      </c>
      <c r="CS682" s="60" t="s">
        <v>544</v>
      </c>
      <c r="CT682" s="60">
        <v>6400582.5144999996</v>
      </c>
      <c r="CU682" s="60">
        <v>3993023.9539999999</v>
      </c>
      <c r="CV682" s="60">
        <v>5050000.8830000004</v>
      </c>
      <c r="CW682" s="60">
        <v>10393606.468499999</v>
      </c>
      <c r="CX682" s="60">
        <v>26718027.927499998</v>
      </c>
      <c r="CY682" s="60">
        <v>19.7</v>
      </c>
      <c r="CZ682" s="60">
        <f t="shared" si="20"/>
        <v>17.029699992628696</v>
      </c>
      <c r="DA682" s="60" t="str">
        <f t="shared" si="21"/>
        <v>N: parent data from row 677</v>
      </c>
    </row>
    <row r="683" spans="1:105">
      <c r="A683" s="13" t="s">
        <v>1267</v>
      </c>
      <c r="B683" s="13">
        <v>114905</v>
      </c>
      <c r="C683" s="13">
        <v>2022</v>
      </c>
      <c r="D683" s="13" t="s">
        <v>10</v>
      </c>
      <c r="E683" s="13" t="s">
        <v>13</v>
      </c>
      <c r="F683" s="84" t="s">
        <v>1812</v>
      </c>
      <c r="G683" s="60" t="s">
        <v>556</v>
      </c>
      <c r="H683" s="60" t="s">
        <v>2082</v>
      </c>
      <c r="I683" s="60" t="s">
        <v>2017</v>
      </c>
      <c r="J683" s="60" t="s">
        <v>1267</v>
      </c>
      <c r="K683" s="85">
        <v>114905</v>
      </c>
      <c r="L683" s="60">
        <v>9266671000000</v>
      </c>
      <c r="M683" s="60">
        <v>1326463068841.5286</v>
      </c>
      <c r="N683" s="60">
        <v>10311480101.8692</v>
      </c>
      <c r="O683" s="60">
        <v>5384340108.1654997</v>
      </c>
      <c r="P683" s="60">
        <v>-0.3</v>
      </c>
      <c r="Q683" s="60">
        <v>83778270817.667496</v>
      </c>
      <c r="R683" s="85">
        <v>69840</v>
      </c>
      <c r="S683" s="85" t="s">
        <v>544</v>
      </c>
      <c r="T683" s="60">
        <v>201088748903.13821</v>
      </c>
      <c r="U683" s="60" t="s">
        <v>544</v>
      </c>
      <c r="V683" s="60" t="s">
        <v>544</v>
      </c>
      <c r="W683" s="60" t="s">
        <v>2018</v>
      </c>
      <c r="X683" s="60">
        <v>20794875462.808102</v>
      </c>
      <c r="Y683" s="60">
        <v>685478671549.59375</v>
      </c>
      <c r="Z683" s="60">
        <v>14.52</v>
      </c>
      <c r="AA683" s="60">
        <v>1256799312.766</v>
      </c>
      <c r="AB683" s="60">
        <v>965678356601.60144</v>
      </c>
      <c r="AC683" s="60">
        <v>1326463068841.5286</v>
      </c>
      <c r="AD683" s="60">
        <v>6.77</v>
      </c>
      <c r="AE683" s="60">
        <v>125477097036.7151</v>
      </c>
      <c r="AF683" s="60">
        <v>17.149999999999999</v>
      </c>
      <c r="AG683" s="60" t="s">
        <v>2019</v>
      </c>
      <c r="AH683" s="60" t="s">
        <v>544</v>
      </c>
      <c r="AI683" s="60">
        <v>107039793861.06599</v>
      </c>
      <c r="AJ683" s="60">
        <v>157074720852.1228</v>
      </c>
      <c r="AK683" s="60">
        <v>1.73</v>
      </c>
      <c r="AL683" s="60">
        <v>1131488548394.5962</v>
      </c>
      <c r="AM683" s="60">
        <v>14580017175.523199</v>
      </c>
      <c r="AN683" s="60">
        <v>26262954477.348099</v>
      </c>
      <c r="AO683" s="60">
        <v>63327082729.569099</v>
      </c>
      <c r="AP683" s="60">
        <v>95412539353.394394</v>
      </c>
      <c r="AQ683" s="60">
        <v>1326463068841.5286</v>
      </c>
      <c r="AR683" s="60">
        <v>1.41</v>
      </c>
      <c r="AS683" s="60">
        <v>94181362714.544693</v>
      </c>
      <c r="AT683" s="60">
        <v>378541082120.49359</v>
      </c>
      <c r="AU683" s="85">
        <v>114905</v>
      </c>
      <c r="AV683" s="60" t="s">
        <v>544</v>
      </c>
      <c r="AW683" s="60">
        <v>50619238471.092201</v>
      </c>
      <c r="AX683" s="60">
        <v>56541654.7315</v>
      </c>
      <c r="AY683" s="60">
        <v>282551817888.83789</v>
      </c>
      <c r="AZ683" s="60">
        <v>452095762902.12769</v>
      </c>
      <c r="BA683" s="60">
        <v>70060120232.367996</v>
      </c>
      <c r="BB683" s="60" t="s">
        <v>1808</v>
      </c>
      <c r="BC683" s="60">
        <v>1580902662284.7241</v>
      </c>
      <c r="BD683" s="60">
        <v>18713426851.540401</v>
      </c>
      <c r="BE683" s="60">
        <v>16013884910.8281</v>
      </c>
      <c r="BF683" s="60">
        <v>8092900084.9489002</v>
      </c>
      <c r="BG683" s="60">
        <v>6447323217.1176996</v>
      </c>
      <c r="BH683" s="60">
        <v>731153020241.69946</v>
      </c>
      <c r="BI683" s="60">
        <v>12715001429.961901</v>
      </c>
      <c r="BJ683" s="60" t="s">
        <v>544</v>
      </c>
      <c r="BK683" s="60">
        <v>9349269967.4258003</v>
      </c>
      <c r="BL683" s="85" t="s">
        <v>544</v>
      </c>
      <c r="BM683" s="60" t="s">
        <v>544</v>
      </c>
      <c r="BN683" s="60">
        <v>11008016030.7894</v>
      </c>
      <c r="BO683" s="60">
        <v>1242118093185.6787</v>
      </c>
      <c r="BP683" s="60">
        <v>712439593390.15906</v>
      </c>
      <c r="BQ683" s="60">
        <v>63864443164.662903</v>
      </c>
      <c r="BR683" s="60">
        <v>50962925845.801903</v>
      </c>
      <c r="BS683" s="60">
        <v>7062267391.1089001</v>
      </c>
      <c r="BT683" s="60">
        <v>394133839061.14429</v>
      </c>
      <c r="BU683" s="60">
        <v>32994846832.7094</v>
      </c>
      <c r="BV683" s="60" t="s">
        <v>544</v>
      </c>
      <c r="BW683" s="60">
        <v>16013884910.8281</v>
      </c>
      <c r="BX683" s="60">
        <v>94722015448.521606</v>
      </c>
      <c r="BY683" s="60" t="s">
        <v>544</v>
      </c>
      <c r="BZ683" s="60">
        <v>1045662753.9585</v>
      </c>
      <c r="CA683" s="60">
        <v>2147151.4454999999</v>
      </c>
      <c r="CB683" s="60" t="s">
        <v>1900</v>
      </c>
      <c r="CC683" s="60">
        <v>14844403090.1791</v>
      </c>
      <c r="CD683" s="60">
        <v>5827082736.2276001</v>
      </c>
      <c r="CE683" s="60">
        <v>15530918979.0203</v>
      </c>
      <c r="CF683" s="60">
        <v>95412539353.394394</v>
      </c>
      <c r="CG683" s="60">
        <v>14062983107.4468</v>
      </c>
      <c r="CH683" s="60">
        <v>5515459489.7707005</v>
      </c>
      <c r="CI683" s="60" t="s">
        <v>1267</v>
      </c>
      <c r="CJ683" s="60">
        <v>11.08</v>
      </c>
      <c r="CK683" s="60">
        <v>47057829940.156197</v>
      </c>
      <c r="CL683" s="60">
        <v>110.24</v>
      </c>
      <c r="CM683" s="85">
        <v>114905</v>
      </c>
      <c r="CN683" s="60">
        <v>-90323504.140699998</v>
      </c>
      <c r="CO683" s="60">
        <v>12715001429.961901</v>
      </c>
      <c r="CP683" s="60">
        <v>31802891493.5975</v>
      </c>
      <c r="CQ683" s="60">
        <v>685478671549.59375</v>
      </c>
      <c r="CR683" s="60" t="s">
        <v>544</v>
      </c>
      <c r="CS683" s="60">
        <v>-90323504.140699998</v>
      </c>
      <c r="CT683" s="60">
        <v>5467506440.8212004</v>
      </c>
      <c r="CU683" s="60">
        <v>3881763526.6046</v>
      </c>
      <c r="CV683" s="60">
        <v>15530918979.0203</v>
      </c>
      <c r="CW683" s="60">
        <v>9349269967.4258003</v>
      </c>
      <c r="CX683" s="60">
        <v>20794875462.808102</v>
      </c>
      <c r="CY683" s="60">
        <v>9.81</v>
      </c>
      <c r="CZ683" s="60">
        <f t="shared" si="20"/>
        <v>6.9860000008089793</v>
      </c>
      <c r="DA683" s="60" t="str">
        <f t="shared" si="21"/>
        <v>Y</v>
      </c>
    </row>
    <row r="684" spans="1:105">
      <c r="A684" s="13" t="s">
        <v>1267</v>
      </c>
      <c r="B684" s="13">
        <v>114905</v>
      </c>
      <c r="C684" s="13">
        <v>2023</v>
      </c>
      <c r="D684" s="13" t="s">
        <v>10</v>
      </c>
      <c r="E684" s="13" t="s">
        <v>13</v>
      </c>
      <c r="F684" s="84" t="s">
        <v>1804</v>
      </c>
      <c r="G684" s="60" t="s">
        <v>556</v>
      </c>
      <c r="H684" s="60" t="s">
        <v>2016</v>
      </c>
      <c r="I684" s="60" t="s">
        <v>2017</v>
      </c>
      <c r="J684" s="60" t="s">
        <v>1267</v>
      </c>
      <c r="K684" s="85">
        <v>114905</v>
      </c>
      <c r="L684" s="60">
        <v>10158326000000</v>
      </c>
      <c r="M684" s="60">
        <v>1422017750010.929</v>
      </c>
      <c r="N684" s="60">
        <v>9733327732.9365005</v>
      </c>
      <c r="O684" s="60">
        <v>9349767623.2264996</v>
      </c>
      <c r="P684" s="60">
        <v>-0.03</v>
      </c>
      <c r="Q684" s="60">
        <v>101945377670.4655</v>
      </c>
      <c r="R684" s="85">
        <v>66569</v>
      </c>
      <c r="S684" s="85" t="s">
        <v>544</v>
      </c>
      <c r="T684" s="60">
        <v>236235371497.5965</v>
      </c>
      <c r="U684" s="60" t="s">
        <v>544</v>
      </c>
      <c r="V684" s="60" t="s">
        <v>544</v>
      </c>
      <c r="W684" s="60" t="s">
        <v>2018</v>
      </c>
      <c r="X684" s="60">
        <v>20508287136.074501</v>
      </c>
      <c r="Y684" s="60">
        <v>730313007373.75598</v>
      </c>
      <c r="Z684" s="60">
        <v>11.2</v>
      </c>
      <c r="AA684" s="60">
        <v>1871465367.4135001</v>
      </c>
      <c r="AB684" s="60">
        <v>1023619183501.929</v>
      </c>
      <c r="AC684" s="60">
        <v>1422017750010.929</v>
      </c>
      <c r="AD684" s="60">
        <v>6.83</v>
      </c>
      <c r="AE684" s="60">
        <v>126050870696.7655</v>
      </c>
      <c r="AF684" s="60">
        <v>17.41</v>
      </c>
      <c r="AG684" s="60" t="s">
        <v>2019</v>
      </c>
      <c r="AH684" s="60" t="s">
        <v>544</v>
      </c>
      <c r="AI684" s="60">
        <v>111931519110.75101</v>
      </c>
      <c r="AJ684" s="60">
        <v>150612436291.4725</v>
      </c>
      <c r="AK684" s="60">
        <v>1.59</v>
      </c>
      <c r="AL684" s="60">
        <v>1228069880608.8601</v>
      </c>
      <c r="AM684" s="60">
        <v>15109048657.4195</v>
      </c>
      <c r="AN684" s="60">
        <v>28357690797.304001</v>
      </c>
      <c r="AO684" s="60">
        <v>58593566263.213501</v>
      </c>
      <c r="AP684" s="60">
        <v>100376140871.2505</v>
      </c>
      <c r="AQ684" s="60">
        <v>1422017750010.929</v>
      </c>
      <c r="AR684" s="60">
        <v>1.24</v>
      </c>
      <c r="AS684" s="60">
        <v>98833221335.037506</v>
      </c>
      <c r="AT684" s="60">
        <v>445143345047.32898</v>
      </c>
      <c r="AU684" s="85">
        <v>114905</v>
      </c>
      <c r="AV684" s="60" t="s">
        <v>544</v>
      </c>
      <c r="AW684" s="60">
        <v>58313455394.772003</v>
      </c>
      <c r="AX684" s="60">
        <v>66493084.712499999</v>
      </c>
      <c r="AY684" s="60">
        <v>276663306988.23798</v>
      </c>
      <c r="AZ684" s="60">
        <v>466917940487.21252</v>
      </c>
      <c r="BA684" s="60">
        <v>61424211875.785004</v>
      </c>
      <c r="BB684" s="60" t="s">
        <v>1808</v>
      </c>
      <c r="BC684" s="60">
        <v>1638844839971.7581</v>
      </c>
      <c r="BD684" s="60">
        <v>20567780948.712002</v>
      </c>
      <c r="BE684" s="60">
        <v>16664006941.6015</v>
      </c>
      <c r="BF684" s="60">
        <v>28006187353.697498</v>
      </c>
      <c r="BG684" s="60">
        <v>3885295928.8325</v>
      </c>
      <c r="BH684" s="60">
        <v>783230863911.35205</v>
      </c>
      <c r="BI684" s="60">
        <v>11145360881.347</v>
      </c>
      <c r="BJ684" s="60" t="s">
        <v>544</v>
      </c>
      <c r="BK684" s="60">
        <v>8846239990.1509991</v>
      </c>
      <c r="BL684" s="85" t="s">
        <v>544</v>
      </c>
      <c r="BM684" s="60" t="s">
        <v>544</v>
      </c>
      <c r="BN684" s="60">
        <v>8999664034.0349998</v>
      </c>
      <c r="BO684" s="60">
        <v>1341106584780.2534</v>
      </c>
      <c r="BP684" s="60">
        <v>762663082962.64001</v>
      </c>
      <c r="BQ684" s="60">
        <v>76862926247.936996</v>
      </c>
      <c r="BR684" s="60">
        <v>61236631384.175003</v>
      </c>
      <c r="BS684" s="60">
        <v>8201467046.6020002</v>
      </c>
      <c r="BT684" s="60">
        <v>437571952472.91852</v>
      </c>
      <c r="BU684" s="60">
        <v>33772467659.9655</v>
      </c>
      <c r="BV684" s="60" t="s">
        <v>544</v>
      </c>
      <c r="BW684" s="60">
        <v>16664006941.6015</v>
      </c>
      <c r="BX684" s="60">
        <v>99880312437.457504</v>
      </c>
      <c r="BY684" s="60" t="s">
        <v>544</v>
      </c>
      <c r="BZ684" s="60">
        <v>715885547.83099997</v>
      </c>
      <c r="CA684" s="60">
        <v>559941.76599999995</v>
      </c>
      <c r="CB684" s="60" t="s">
        <v>1900</v>
      </c>
      <c r="CC684" s="60">
        <v>15805616214.3235</v>
      </c>
      <c r="CD684" s="60">
        <v>5697407469.0500002</v>
      </c>
      <c r="CE684" s="60">
        <v>12129458535.091999</v>
      </c>
      <c r="CF684" s="60">
        <v>100376140871.2505</v>
      </c>
      <c r="CG684" s="60">
        <v>15093510273.413</v>
      </c>
      <c r="CH684" s="60">
        <v>7221568956.1020002</v>
      </c>
      <c r="CI684" s="60" t="s">
        <v>1267</v>
      </c>
      <c r="CJ684" s="60">
        <v>10.93</v>
      </c>
      <c r="CK684" s="60">
        <v>48865977933.378502</v>
      </c>
      <c r="CL684" s="60">
        <v>156.47</v>
      </c>
      <c r="CM684" s="85">
        <v>114905</v>
      </c>
      <c r="CN684" s="60">
        <v>579399742.36849999</v>
      </c>
      <c r="CO684" s="60">
        <v>11145360881.347</v>
      </c>
      <c r="CP684" s="60">
        <v>29507951170.109501</v>
      </c>
      <c r="CQ684" s="60">
        <v>730313007373.75598</v>
      </c>
      <c r="CR684" s="60" t="s">
        <v>544</v>
      </c>
      <c r="CS684" s="60">
        <v>579399742.36849999</v>
      </c>
      <c r="CT684" s="60">
        <v>5328545830.6975002</v>
      </c>
      <c r="CU684" s="60">
        <v>3517694159.4534998</v>
      </c>
      <c r="CV684" s="60">
        <v>12129458535.091999</v>
      </c>
      <c r="CW684" s="60">
        <v>8846239990.1509991</v>
      </c>
      <c r="CX684" s="60">
        <v>20508287136.074501</v>
      </c>
      <c r="CY684" s="60">
        <v>9.76</v>
      </c>
      <c r="CZ684" s="60">
        <f t="shared" si="20"/>
        <v>7.1436000007186466</v>
      </c>
      <c r="DA684" s="60" t="str">
        <f t="shared" si="21"/>
        <v>Y</v>
      </c>
    </row>
    <row r="685" spans="1:105">
      <c r="A685" s="13" t="s">
        <v>1268</v>
      </c>
      <c r="B685" s="13">
        <v>111716</v>
      </c>
      <c r="C685" s="13">
        <v>2022</v>
      </c>
      <c r="D685" s="13" t="s">
        <v>1</v>
      </c>
      <c r="E685" s="13" t="s">
        <v>13</v>
      </c>
      <c r="F685" s="84" t="s">
        <v>1812</v>
      </c>
      <c r="G685" s="60" t="s">
        <v>2293</v>
      </c>
      <c r="H685" s="60" t="s">
        <v>2631</v>
      </c>
      <c r="I685" s="60" t="s">
        <v>2295</v>
      </c>
      <c r="J685" s="60" t="s">
        <v>1268</v>
      </c>
      <c r="K685" s="85">
        <v>111716</v>
      </c>
      <c r="L685" s="60">
        <v>431186300000000</v>
      </c>
      <c r="M685" s="60">
        <v>337893797284.90002</v>
      </c>
      <c r="N685" s="60">
        <v>2209309485.6999998</v>
      </c>
      <c r="O685" s="60">
        <v>1153906366</v>
      </c>
      <c r="P685" s="60">
        <v>-0.25</v>
      </c>
      <c r="Q685" s="60" t="s">
        <v>544</v>
      </c>
      <c r="R685" s="85" t="s">
        <v>544</v>
      </c>
      <c r="S685" s="85" t="s">
        <v>544</v>
      </c>
      <c r="T685" s="60">
        <v>6394639543.5</v>
      </c>
      <c r="U685" s="60" t="s">
        <v>544</v>
      </c>
      <c r="V685" s="60" t="s">
        <v>544</v>
      </c>
      <c r="W685" s="60" t="s">
        <v>2296</v>
      </c>
      <c r="X685" s="60">
        <v>5897186395</v>
      </c>
      <c r="Y685" s="60">
        <v>121502853152.5</v>
      </c>
      <c r="Z685" s="60">
        <v>11.15</v>
      </c>
      <c r="AA685" s="60">
        <v>1102107920.5999999</v>
      </c>
      <c r="AB685" s="60">
        <v>169707928297.70001</v>
      </c>
      <c r="AC685" s="60">
        <v>337893797284.90002</v>
      </c>
      <c r="AD685" s="60">
        <v>5.98</v>
      </c>
      <c r="AE685" s="60">
        <v>2409372165</v>
      </c>
      <c r="AF685" s="60">
        <v>12.34</v>
      </c>
      <c r="AG685" s="60" t="s">
        <v>2297</v>
      </c>
      <c r="AH685" s="60" t="s">
        <v>544</v>
      </c>
      <c r="AI685" s="60">
        <v>21494082275.400002</v>
      </c>
      <c r="AJ685" s="60" t="s">
        <v>544</v>
      </c>
      <c r="AK685" s="60">
        <v>1.97</v>
      </c>
      <c r="AL685" s="60">
        <v>124402233908.7</v>
      </c>
      <c r="AM685" s="60">
        <v>12797820736.9</v>
      </c>
      <c r="AN685" s="60">
        <v>4042629650.9000001</v>
      </c>
      <c r="AO685" s="60">
        <v>20429902414.599998</v>
      </c>
      <c r="AP685" s="60">
        <v>19949532565.799999</v>
      </c>
      <c r="AQ685" s="60">
        <v>337893797284.90002</v>
      </c>
      <c r="AR685" s="60">
        <v>0.94</v>
      </c>
      <c r="AS685" s="60">
        <v>19859100786.700001</v>
      </c>
      <c r="AT685" s="60">
        <v>6394639543.5</v>
      </c>
      <c r="AU685" s="85">
        <v>111716</v>
      </c>
      <c r="AV685" s="60" t="s">
        <v>544</v>
      </c>
      <c r="AW685" s="60">
        <v>1797272835.5999999</v>
      </c>
      <c r="AX685" s="60" t="s">
        <v>544</v>
      </c>
      <c r="AY685" s="60">
        <v>2409372165</v>
      </c>
      <c r="AZ685" s="60">
        <v>64206406390.900002</v>
      </c>
      <c r="BA685" s="60">
        <v>226648917043.89999</v>
      </c>
      <c r="BB685" s="60" t="s">
        <v>1808</v>
      </c>
      <c r="BC685" s="60">
        <v>359367975165.20001</v>
      </c>
      <c r="BD685" s="60">
        <v>2943656280.5999999</v>
      </c>
      <c r="BE685" s="60" t="s">
        <v>544</v>
      </c>
      <c r="BF685" s="60">
        <v>5744141971.8000002</v>
      </c>
      <c r="BG685" s="60">
        <v>448083979.69999999</v>
      </c>
      <c r="BH685" s="60">
        <v>235452928752.39999</v>
      </c>
      <c r="BI685" s="60">
        <v>1729409819.4000001</v>
      </c>
      <c r="BJ685" s="60" t="s">
        <v>544</v>
      </c>
      <c r="BK685" s="60">
        <v>2968027410</v>
      </c>
      <c r="BL685" s="85" t="s">
        <v>2632</v>
      </c>
      <c r="BM685" s="60" t="s">
        <v>2633</v>
      </c>
      <c r="BN685" s="60">
        <v>1128751599</v>
      </c>
      <c r="BO685" s="60">
        <v>309712857005</v>
      </c>
      <c r="BP685" s="60">
        <v>232509272471.79999</v>
      </c>
      <c r="BQ685" s="60">
        <v>2975080148.4000001</v>
      </c>
      <c r="BR685" s="60" t="s">
        <v>544</v>
      </c>
      <c r="BS685" s="60">
        <v>5774468746.8999996</v>
      </c>
      <c r="BT685" s="60" t="s">
        <v>544</v>
      </c>
      <c r="BU685" s="60">
        <v>8609434492.3999996</v>
      </c>
      <c r="BV685" s="60" t="s">
        <v>544</v>
      </c>
      <c r="BW685" s="60">
        <v>226648917043.89999</v>
      </c>
      <c r="BX685" s="60">
        <v>18795312744.700001</v>
      </c>
      <c r="BY685" s="60" t="s">
        <v>544</v>
      </c>
      <c r="BZ685" s="60">
        <v>145051319.80000001</v>
      </c>
      <c r="CA685" s="60">
        <v>5015280.5999999996</v>
      </c>
      <c r="CB685" s="60" t="s">
        <v>1994</v>
      </c>
      <c r="CC685" s="60">
        <v>787790879.29999995</v>
      </c>
      <c r="CD685" s="60">
        <v>1690227939.4000001</v>
      </c>
      <c r="CE685" s="60">
        <v>2824386637.9000001</v>
      </c>
      <c r="CF685" s="60">
        <v>19949532565.799999</v>
      </c>
      <c r="CG685" s="60">
        <v>1266358361.5999999</v>
      </c>
      <c r="CH685" s="60">
        <v>378967143.39999998</v>
      </c>
      <c r="CI685" s="60" t="s">
        <v>1268</v>
      </c>
      <c r="CJ685" s="60">
        <v>12.67</v>
      </c>
      <c r="CK685" s="60">
        <v>9939816045.8999996</v>
      </c>
      <c r="CL685" s="60">
        <v>104.81</v>
      </c>
      <c r="CM685" s="85">
        <v>111716</v>
      </c>
      <c r="CN685" s="60">
        <v>98424882.599999994</v>
      </c>
      <c r="CO685" s="60">
        <v>1729409819.4000001</v>
      </c>
      <c r="CP685" s="60">
        <v>7025937994.1000004</v>
      </c>
      <c r="CQ685" s="60">
        <v>121502853152.5</v>
      </c>
      <c r="CR685" s="60">
        <v>64023191.899999999</v>
      </c>
      <c r="CS685" s="60">
        <v>98424882.599999994</v>
      </c>
      <c r="CT685" s="60">
        <v>1236580132.8</v>
      </c>
      <c r="CU685" s="60">
        <v>1731447277.2</v>
      </c>
      <c r="CV685" s="60">
        <v>2824386637.9000001</v>
      </c>
      <c r="CW685" s="60">
        <v>2968027410</v>
      </c>
      <c r="CX685" s="60">
        <v>5897186395</v>
      </c>
      <c r="CY685" s="60">
        <v>11.08</v>
      </c>
      <c r="CZ685" s="60">
        <f t="shared" si="20"/>
        <v>1276.1000748304327</v>
      </c>
      <c r="DA685" s="60" t="str">
        <f t="shared" si="21"/>
        <v>Y</v>
      </c>
    </row>
    <row r="686" spans="1:105">
      <c r="A686" s="13" t="s">
        <v>1268</v>
      </c>
      <c r="B686" s="13">
        <v>111716</v>
      </c>
      <c r="C686" s="13">
        <v>2023</v>
      </c>
      <c r="D686" s="13" t="s">
        <v>1</v>
      </c>
      <c r="E686" s="13" t="s">
        <v>13</v>
      </c>
      <c r="F686" s="84" t="s">
        <v>1804</v>
      </c>
      <c r="G686" s="60" t="s">
        <v>2293</v>
      </c>
      <c r="H686" s="60" t="s">
        <v>2631</v>
      </c>
      <c r="I686" s="60" t="s">
        <v>2295</v>
      </c>
      <c r="J686" s="60" t="s">
        <v>1268</v>
      </c>
      <c r="K686" s="85">
        <v>111716</v>
      </c>
      <c r="L686" s="60">
        <v>448427300000000</v>
      </c>
      <c r="M686" s="60">
        <v>343938716714.20001</v>
      </c>
      <c r="N686" s="60">
        <v>3149102615</v>
      </c>
      <c r="O686" s="60">
        <v>1578462950.4000001</v>
      </c>
      <c r="P686" s="60">
        <v>-0.21</v>
      </c>
      <c r="Q686" s="60" t="s">
        <v>544</v>
      </c>
      <c r="R686" s="85" t="s">
        <v>544</v>
      </c>
      <c r="S686" s="85" t="s">
        <v>544</v>
      </c>
      <c r="T686" s="60">
        <v>6394769120</v>
      </c>
      <c r="U686" s="60" t="s">
        <v>544</v>
      </c>
      <c r="V686" s="60" t="s">
        <v>544</v>
      </c>
      <c r="W686" s="60" t="s">
        <v>2296</v>
      </c>
      <c r="X686" s="60">
        <v>6166589952</v>
      </c>
      <c r="Y686" s="60">
        <v>118150712997.10001</v>
      </c>
      <c r="Z686" s="60">
        <v>10.15</v>
      </c>
      <c r="AA686" s="60">
        <v>731017025.29999995</v>
      </c>
      <c r="AB686" s="60">
        <v>178032366471.70001</v>
      </c>
      <c r="AC686" s="60">
        <v>343938716714.20001</v>
      </c>
      <c r="AD686" s="60">
        <v>6.43</v>
      </c>
      <c r="AE686" s="60">
        <v>2323209075.1999998</v>
      </c>
      <c r="AF686" s="60">
        <v>11.67</v>
      </c>
      <c r="AG686" s="60" t="s">
        <v>2297</v>
      </c>
      <c r="AH686" s="60" t="s">
        <v>544</v>
      </c>
      <c r="AI686" s="60">
        <v>23347062373.099998</v>
      </c>
      <c r="AJ686" s="60" t="s">
        <v>544</v>
      </c>
      <c r="AK686" s="60">
        <v>1.97</v>
      </c>
      <c r="AL686" s="60">
        <v>121308022392.3</v>
      </c>
      <c r="AM686" s="60">
        <v>19896916654.099998</v>
      </c>
      <c r="AN686" s="60">
        <v>8005445600</v>
      </c>
      <c r="AO686" s="60">
        <v>21505445565.400002</v>
      </c>
      <c r="AP686" s="60">
        <v>21061052254.700001</v>
      </c>
      <c r="AQ686" s="60">
        <v>343938716714.20001</v>
      </c>
      <c r="AR686" s="60">
        <v>1.31</v>
      </c>
      <c r="AS686" s="60">
        <v>20751112080.599998</v>
      </c>
      <c r="AT686" s="60">
        <v>6394769120</v>
      </c>
      <c r="AU686" s="85">
        <v>111716</v>
      </c>
      <c r="AV686" s="60" t="s">
        <v>544</v>
      </c>
      <c r="AW686" s="60">
        <v>2426292369.9000001</v>
      </c>
      <c r="AX686" s="60" t="s">
        <v>544</v>
      </c>
      <c r="AY686" s="60">
        <v>2323209075.1999998</v>
      </c>
      <c r="AZ686" s="60">
        <v>64366850579.199997</v>
      </c>
      <c r="BA686" s="60">
        <v>232587742923.5</v>
      </c>
      <c r="BB686" s="60" t="s">
        <v>1808</v>
      </c>
      <c r="BC686" s="60">
        <v>363247429657.59998</v>
      </c>
      <c r="BD686" s="60">
        <v>3615431805.4000001</v>
      </c>
      <c r="BE686" s="60" t="s">
        <v>544</v>
      </c>
      <c r="BF686" s="60">
        <v>230403435.5</v>
      </c>
      <c r="BG686" s="60">
        <v>365853657.60000002</v>
      </c>
      <c r="BH686" s="60">
        <v>241305721118.70001</v>
      </c>
      <c r="BI686" s="60">
        <v>2275579070.6999998</v>
      </c>
      <c r="BJ686" s="60" t="s">
        <v>544</v>
      </c>
      <c r="BK686" s="60">
        <v>3225418000.5999999</v>
      </c>
      <c r="BL686" s="85" t="s">
        <v>2632</v>
      </c>
      <c r="BM686" s="60" t="s">
        <v>2633</v>
      </c>
      <c r="BN686" s="60">
        <v>1398067184.5999999</v>
      </c>
      <c r="BO686" s="60">
        <v>309688218259.20001</v>
      </c>
      <c r="BP686" s="60">
        <v>237690289313.29999</v>
      </c>
      <c r="BQ686" s="60">
        <v>4358030361.6000004</v>
      </c>
      <c r="BR686" s="60" t="s">
        <v>544</v>
      </c>
      <c r="BS686" s="60">
        <v>10707470443.5</v>
      </c>
      <c r="BT686" s="60" t="s">
        <v>544</v>
      </c>
      <c r="BU686" s="60">
        <v>12129621076.5</v>
      </c>
      <c r="BV686" s="60" t="s">
        <v>544</v>
      </c>
      <c r="BW686" s="60">
        <v>232587742923.5</v>
      </c>
      <c r="BX686" s="60">
        <v>20165439433</v>
      </c>
      <c r="BY686" s="60" t="s">
        <v>544</v>
      </c>
      <c r="BZ686" s="60">
        <v>194815155.19999999</v>
      </c>
      <c r="CA686" s="60">
        <v>29375671</v>
      </c>
      <c r="CB686" s="60" t="s">
        <v>1994</v>
      </c>
      <c r="CC686" s="60">
        <v>1708544250.9000001</v>
      </c>
      <c r="CD686" s="60">
        <v>1724344220.2</v>
      </c>
      <c r="CE686" s="60">
        <v>2679091878.4000001</v>
      </c>
      <c r="CF686" s="60">
        <v>21061052254.700001</v>
      </c>
      <c r="CG686" s="60">
        <v>1955361246.7</v>
      </c>
      <c r="CH686" s="60">
        <v>609219203.79999995</v>
      </c>
      <c r="CI686" s="60" t="s">
        <v>1268</v>
      </c>
      <c r="CJ686" s="60">
        <v>13.11</v>
      </c>
      <c r="CK686" s="60">
        <v>14172035552</v>
      </c>
      <c r="CL686" s="60">
        <v>102.61</v>
      </c>
      <c r="CM686" s="85">
        <v>111716</v>
      </c>
      <c r="CN686" s="60">
        <v>553382419.20000005</v>
      </c>
      <c r="CO686" s="60">
        <v>2275579070.6999998</v>
      </c>
      <c r="CP686" s="60">
        <v>7564657136.6000004</v>
      </c>
      <c r="CQ686" s="60">
        <v>118150712997.10001</v>
      </c>
      <c r="CR686" s="60">
        <v>87053228.799999997</v>
      </c>
      <c r="CS686" s="60">
        <v>553382419.20000005</v>
      </c>
      <c r="CT686" s="60">
        <v>1195812238.0999999</v>
      </c>
      <c r="CU686" s="60">
        <v>2029605762.5999999</v>
      </c>
      <c r="CV686" s="60">
        <v>2679091878.4000001</v>
      </c>
      <c r="CW686" s="60">
        <v>3225418000.5999999</v>
      </c>
      <c r="CX686" s="60">
        <v>6166589952</v>
      </c>
      <c r="CY686" s="60">
        <v>11.33</v>
      </c>
      <c r="CZ686" s="60">
        <f t="shared" si="20"/>
        <v>1303.8000033378796</v>
      </c>
      <c r="DA686" s="60" t="str">
        <f t="shared" si="21"/>
        <v>Y</v>
      </c>
    </row>
    <row r="687" spans="1:105">
      <c r="A687" s="13" t="s">
        <v>1260</v>
      </c>
      <c r="B687" s="13">
        <v>1005878</v>
      </c>
      <c r="C687" s="13">
        <v>2022</v>
      </c>
      <c r="D687" s="13" t="s">
        <v>1</v>
      </c>
      <c r="E687" s="13" t="s">
        <v>13</v>
      </c>
      <c r="F687" s="84" t="s">
        <v>1812</v>
      </c>
      <c r="G687" s="60" t="s">
        <v>557</v>
      </c>
      <c r="H687" s="60" t="s">
        <v>1814</v>
      </c>
      <c r="I687" s="60" t="s">
        <v>2031</v>
      </c>
      <c r="J687" s="60" t="s">
        <v>2634</v>
      </c>
      <c r="K687" s="85">
        <v>135894</v>
      </c>
      <c r="L687" s="60">
        <v>83556000000</v>
      </c>
      <c r="M687" s="60">
        <v>55815631261.632004</v>
      </c>
      <c r="N687" s="60">
        <v>244488977.95199999</v>
      </c>
      <c r="O687" s="60">
        <v>-2004008.0160000001</v>
      </c>
      <c r="P687" s="60">
        <v>-0.31</v>
      </c>
      <c r="Q687" s="60" t="s">
        <v>544</v>
      </c>
      <c r="R687" s="85">
        <v>2402</v>
      </c>
      <c r="S687" s="85" t="s">
        <v>544</v>
      </c>
      <c r="T687" s="60">
        <v>7309285237.0240002</v>
      </c>
      <c r="U687" s="60" t="s">
        <v>544</v>
      </c>
      <c r="V687" s="60">
        <v>2827655310.5760002</v>
      </c>
      <c r="W687" s="60" t="s">
        <v>2032</v>
      </c>
      <c r="X687" s="60">
        <v>904475617.88800001</v>
      </c>
      <c r="Y687" s="60">
        <v>34580494321.424004</v>
      </c>
      <c r="Z687" s="60">
        <v>9.8699999999999992</v>
      </c>
      <c r="AA687" s="60">
        <v>802271209.07200003</v>
      </c>
      <c r="AB687" s="60">
        <v>24710754842.624001</v>
      </c>
      <c r="AC687" s="60">
        <v>55815631261.632004</v>
      </c>
      <c r="AD687" s="60">
        <v>6.1</v>
      </c>
      <c r="AE687" s="60">
        <v>247828991.31200001</v>
      </c>
      <c r="AF687" s="60">
        <v>3.51</v>
      </c>
      <c r="AG687" s="60" t="s">
        <v>2033</v>
      </c>
      <c r="AH687" s="60" t="s">
        <v>544</v>
      </c>
      <c r="AI687" s="60">
        <v>3639278557.0560002</v>
      </c>
      <c r="AJ687" s="60">
        <v>37036740146.367996</v>
      </c>
      <c r="AK687" s="60">
        <v>1.76</v>
      </c>
      <c r="AL687" s="60">
        <v>39215096859.760002</v>
      </c>
      <c r="AM687" s="60">
        <v>342017368.06400001</v>
      </c>
      <c r="AN687" s="60">
        <v>674014696.04799998</v>
      </c>
      <c r="AO687" s="60">
        <v>1961255844.9920001</v>
      </c>
      <c r="AP687" s="60">
        <v>4082832331.2639999</v>
      </c>
      <c r="AQ687" s="60">
        <v>55815631261.632004</v>
      </c>
      <c r="AR687" s="60">
        <v>0.52</v>
      </c>
      <c r="AS687" s="60">
        <v>3939879759.4559999</v>
      </c>
      <c r="AT687" s="60">
        <v>7309285237.0240002</v>
      </c>
      <c r="AU687" s="85">
        <v>1005878</v>
      </c>
      <c r="AV687" s="60" t="s">
        <v>544</v>
      </c>
      <c r="AW687" s="60" t="s">
        <v>544</v>
      </c>
      <c r="AX687" s="60" t="s">
        <v>544</v>
      </c>
      <c r="AY687" s="60">
        <v>37284569137.68</v>
      </c>
      <c r="AZ687" s="60">
        <v>5302605210.3360004</v>
      </c>
      <c r="BA687" s="60" t="s">
        <v>544</v>
      </c>
      <c r="BB687" s="60" t="s">
        <v>1808</v>
      </c>
      <c r="BC687" s="60">
        <v>59556446224.832001</v>
      </c>
      <c r="BD687" s="60">
        <v>80828323.312000006</v>
      </c>
      <c r="BE687" s="60" t="s">
        <v>544</v>
      </c>
      <c r="BF687" s="60" t="s">
        <v>544</v>
      </c>
      <c r="BG687" s="60">
        <v>50100200.399999999</v>
      </c>
      <c r="BH687" s="60">
        <v>47421509685.279999</v>
      </c>
      <c r="BI687" s="60">
        <v>508350033.39200002</v>
      </c>
      <c r="BJ687" s="60">
        <v>2827655310.5760002</v>
      </c>
      <c r="BK687" s="60">
        <v>396125584.49599999</v>
      </c>
      <c r="BL687" s="85" t="s">
        <v>2635</v>
      </c>
      <c r="BM687" s="60" t="s">
        <v>2636</v>
      </c>
      <c r="BN687" s="60">
        <v>50768203.071999997</v>
      </c>
      <c r="BO687" s="60">
        <v>53453573813.440002</v>
      </c>
      <c r="BP687" s="60">
        <v>47340681361.968002</v>
      </c>
      <c r="BQ687" s="60" t="s">
        <v>544</v>
      </c>
      <c r="BR687" s="60" t="s">
        <v>544</v>
      </c>
      <c r="BS687" s="60">
        <v>204408817.632</v>
      </c>
      <c r="BT687" s="60" t="s">
        <v>544</v>
      </c>
      <c r="BU687" s="60">
        <v>1360053440.1919999</v>
      </c>
      <c r="BV687" s="60" t="s">
        <v>544</v>
      </c>
      <c r="BW687" s="60" t="s">
        <v>544</v>
      </c>
      <c r="BX687" s="60">
        <v>3639278557.0560002</v>
      </c>
      <c r="BY687" s="60" t="s">
        <v>544</v>
      </c>
      <c r="BZ687" s="60" t="s">
        <v>544</v>
      </c>
      <c r="CA687" s="60" t="s">
        <v>544</v>
      </c>
      <c r="CB687" s="60" t="s">
        <v>1979</v>
      </c>
      <c r="CC687" s="60">
        <v>519038076.14399999</v>
      </c>
      <c r="CD687" s="60">
        <v>58116232.464000002</v>
      </c>
      <c r="CE687" s="60">
        <v>561122244.48000002</v>
      </c>
      <c r="CF687" s="60">
        <v>4082832331.2639999</v>
      </c>
      <c r="CG687" s="60">
        <v>218436873.74399999</v>
      </c>
      <c r="CH687" s="60">
        <v>4676018.7039999999</v>
      </c>
      <c r="CI687" s="60" t="s">
        <v>2634</v>
      </c>
      <c r="CJ687" s="60">
        <v>14.7</v>
      </c>
      <c r="CK687" s="60">
        <v>1578490313.9360001</v>
      </c>
      <c r="CL687" s="60">
        <v>150</v>
      </c>
      <c r="CM687" s="85">
        <v>135894</v>
      </c>
      <c r="CN687" s="60" t="s">
        <v>544</v>
      </c>
      <c r="CO687" s="60">
        <v>508350033.39200002</v>
      </c>
      <c r="CP687" s="60">
        <v>955243820.96000004</v>
      </c>
      <c r="CQ687" s="60">
        <v>34580494321.424004</v>
      </c>
      <c r="CR687" s="60" t="s">
        <v>544</v>
      </c>
      <c r="CS687" s="60" t="s">
        <v>544</v>
      </c>
      <c r="CT687" s="60">
        <v>225784903.13600001</v>
      </c>
      <c r="CU687" s="60">
        <v>170340681.36000001</v>
      </c>
      <c r="CV687" s="60">
        <v>561122244.48000002</v>
      </c>
      <c r="CW687" s="60">
        <v>396125584.49599999</v>
      </c>
      <c r="CX687" s="60">
        <v>904475617.88800001</v>
      </c>
      <c r="CY687" s="60">
        <v>14.7</v>
      </c>
      <c r="CZ687" s="60">
        <f t="shared" si="20"/>
        <v>1.4970000000239518</v>
      </c>
      <c r="DA687" s="60" t="str">
        <f t="shared" si="21"/>
        <v>N</v>
      </c>
    </row>
    <row r="688" spans="1:105">
      <c r="A688" s="13" t="s">
        <v>1260</v>
      </c>
      <c r="B688" s="13">
        <v>1005878</v>
      </c>
      <c r="C688" s="13">
        <v>2023</v>
      </c>
      <c r="D688" s="13" t="s">
        <v>1</v>
      </c>
      <c r="E688" s="13" t="s">
        <v>13</v>
      </c>
      <c r="F688" s="84" t="s">
        <v>1804</v>
      </c>
      <c r="G688" s="60" t="s">
        <v>557</v>
      </c>
      <c r="H688" s="60" t="s">
        <v>1814</v>
      </c>
      <c r="I688" s="60" t="s">
        <v>2031</v>
      </c>
      <c r="J688" s="60" t="s">
        <v>2634</v>
      </c>
      <c r="K688" s="85">
        <v>135894</v>
      </c>
      <c r="L688" s="60">
        <v>86981000000</v>
      </c>
      <c r="M688" s="60">
        <v>59495016377.396301</v>
      </c>
      <c r="N688" s="60">
        <v>452124094.06029999</v>
      </c>
      <c r="O688" s="60">
        <v>28044005.8343</v>
      </c>
      <c r="P688" s="60">
        <v>-0.33</v>
      </c>
      <c r="Q688" s="60" t="s">
        <v>544</v>
      </c>
      <c r="R688" s="85">
        <v>2486</v>
      </c>
      <c r="S688" s="85" t="s">
        <v>544</v>
      </c>
      <c r="T688" s="60">
        <v>7531525566.8653002</v>
      </c>
      <c r="U688" s="60" t="s">
        <v>544</v>
      </c>
      <c r="V688" s="60">
        <v>2504124520.9603</v>
      </c>
      <c r="W688" s="60" t="s">
        <v>2032</v>
      </c>
      <c r="X688" s="60">
        <v>1089612226.6839001</v>
      </c>
      <c r="Y688" s="60">
        <v>37567339815.5429</v>
      </c>
      <c r="Z688" s="60">
        <v>10.75</v>
      </c>
      <c r="AA688" s="60">
        <v>634752132.05439997</v>
      </c>
      <c r="AB688" s="60">
        <v>21559684485.296001</v>
      </c>
      <c r="AC688" s="60">
        <v>59495016377.396301</v>
      </c>
      <c r="AD688" s="60">
        <v>5.6</v>
      </c>
      <c r="AE688" s="60">
        <v>302328062.89660001</v>
      </c>
      <c r="AF688" s="60">
        <v>4.29</v>
      </c>
      <c r="AG688" s="60" t="s">
        <v>2033</v>
      </c>
      <c r="AH688" s="60" t="s">
        <v>544</v>
      </c>
      <c r="AI688" s="60">
        <v>3691548767.9931002</v>
      </c>
      <c r="AJ688" s="60">
        <v>40212368365.817001</v>
      </c>
      <c r="AK688" s="60">
        <v>1.96</v>
      </c>
      <c r="AL688" s="60">
        <v>40497596425.156097</v>
      </c>
      <c r="AM688" s="60">
        <v>446652092.92189997</v>
      </c>
      <c r="AN688" s="60">
        <v>1746252363.2918999</v>
      </c>
      <c r="AO688" s="60">
        <v>2553372531.2059002</v>
      </c>
      <c r="AP688" s="60">
        <v>4140936861.4842</v>
      </c>
      <c r="AQ688" s="60">
        <v>59495016377.396301</v>
      </c>
      <c r="AR688" s="60">
        <v>0.89</v>
      </c>
      <c r="AS688" s="60">
        <v>4063644845.4043002</v>
      </c>
      <c r="AT688" s="60">
        <v>7531525566.8653002</v>
      </c>
      <c r="AU688" s="85">
        <v>1005878</v>
      </c>
      <c r="AV688" s="60" t="s">
        <v>544</v>
      </c>
      <c r="AW688" s="60" t="s">
        <v>544</v>
      </c>
      <c r="AX688" s="60" t="s">
        <v>544</v>
      </c>
      <c r="AY688" s="60">
        <v>40514696428.7136</v>
      </c>
      <c r="AZ688" s="60">
        <v>5433013130.2889004</v>
      </c>
      <c r="BA688" s="60" t="s">
        <v>544</v>
      </c>
      <c r="BB688" s="60" t="s">
        <v>1808</v>
      </c>
      <c r="BC688" s="60">
        <v>65651017658.096298</v>
      </c>
      <c r="BD688" s="60">
        <v>109440022.76800001</v>
      </c>
      <c r="BE688" s="60" t="s">
        <v>544</v>
      </c>
      <c r="BF688" s="60" t="s">
        <v>544</v>
      </c>
      <c r="BG688" s="60">
        <v>60192012.522399999</v>
      </c>
      <c r="BH688" s="60">
        <v>50550346516.5392</v>
      </c>
      <c r="BI688" s="60">
        <v>361152075.13440001</v>
      </c>
      <c r="BJ688" s="60">
        <v>2504124520.9603</v>
      </c>
      <c r="BK688" s="60">
        <v>485640101.03299999</v>
      </c>
      <c r="BL688" s="85" t="s">
        <v>2635</v>
      </c>
      <c r="BM688" s="60" t="s">
        <v>2636</v>
      </c>
      <c r="BN688" s="60">
        <v>64980013.5185</v>
      </c>
      <c r="BO688" s="60">
        <v>56489519752.130096</v>
      </c>
      <c r="BP688" s="60">
        <v>50440906493.771202</v>
      </c>
      <c r="BQ688" s="60" t="s">
        <v>544</v>
      </c>
      <c r="BR688" s="60" t="s">
        <v>544</v>
      </c>
      <c r="BS688" s="60">
        <v>206568042.97459999</v>
      </c>
      <c r="BT688" s="60" t="s">
        <v>544</v>
      </c>
      <c r="BU688" s="60">
        <v>2303712479.2663999</v>
      </c>
      <c r="BV688" s="60" t="s">
        <v>544</v>
      </c>
      <c r="BW688" s="60" t="s">
        <v>544</v>
      </c>
      <c r="BX688" s="60">
        <v>3691548767.9931002</v>
      </c>
      <c r="BY688" s="60" t="s">
        <v>544</v>
      </c>
      <c r="BZ688" s="60" t="s">
        <v>544</v>
      </c>
      <c r="CA688" s="60" t="s">
        <v>544</v>
      </c>
      <c r="CB688" s="60" t="s">
        <v>1979</v>
      </c>
      <c r="CC688" s="60">
        <v>1453500302.3875</v>
      </c>
      <c r="CD688" s="60">
        <v>49932010.387900002</v>
      </c>
      <c r="CE688" s="60">
        <v>640908133.33510005</v>
      </c>
      <c r="CF688" s="60">
        <v>4140936861.4842</v>
      </c>
      <c r="CG688" s="60">
        <v>532152110.7094</v>
      </c>
      <c r="CH688" s="60">
        <v>4104000.8538000002</v>
      </c>
      <c r="CI688" s="60" t="s">
        <v>2634</v>
      </c>
      <c r="CJ688" s="60">
        <v>17.100000000000001</v>
      </c>
      <c r="CK688" s="60">
        <v>2835864589.9758</v>
      </c>
      <c r="CL688" s="60">
        <v>163</v>
      </c>
      <c r="CM688" s="85">
        <v>135894</v>
      </c>
      <c r="CN688" s="60" t="s">
        <v>544</v>
      </c>
      <c r="CO688" s="60">
        <v>361152075.13440001</v>
      </c>
      <c r="CP688" s="60">
        <v>1154592240.2024</v>
      </c>
      <c r="CQ688" s="60">
        <v>37567339815.5429</v>
      </c>
      <c r="CR688" s="60" t="s">
        <v>544</v>
      </c>
      <c r="CS688" s="60" t="s">
        <v>544</v>
      </c>
      <c r="CT688" s="60">
        <v>290700060.47750002</v>
      </c>
      <c r="CU688" s="60">
        <v>194940040.5555</v>
      </c>
      <c r="CV688" s="60">
        <v>640908133.33510005</v>
      </c>
      <c r="CW688" s="60">
        <v>485640101.03299999</v>
      </c>
      <c r="CX688" s="60">
        <v>1089612226.6839001</v>
      </c>
      <c r="CY688" s="60">
        <v>17.100000000000001</v>
      </c>
      <c r="CZ688" s="60">
        <f t="shared" si="20"/>
        <v>1.4619879999402157</v>
      </c>
      <c r="DA688" s="60" t="str">
        <f t="shared" si="21"/>
        <v>N</v>
      </c>
    </row>
    <row r="689" spans="1:105">
      <c r="A689" s="13" t="s">
        <v>1261</v>
      </c>
      <c r="B689" s="13">
        <v>112468</v>
      </c>
      <c r="C689" s="13">
        <v>2022</v>
      </c>
      <c r="D689" s="13" t="s">
        <v>10</v>
      </c>
      <c r="E689" s="13" t="s">
        <v>13</v>
      </c>
      <c r="F689" s="84" t="s">
        <v>1812</v>
      </c>
      <c r="G689" s="60" t="s">
        <v>2207</v>
      </c>
      <c r="H689" s="60" t="s">
        <v>2088</v>
      </c>
      <c r="I689" s="60" t="s">
        <v>2209</v>
      </c>
      <c r="J689" s="60" t="s">
        <v>2634</v>
      </c>
      <c r="K689" s="85">
        <v>135894</v>
      </c>
      <c r="L689" s="60">
        <v>107955126000</v>
      </c>
      <c r="M689" s="60">
        <v>5768328117.8074999</v>
      </c>
      <c r="N689" s="60">
        <v>73797431.474900007</v>
      </c>
      <c r="O689" s="60">
        <v>49312081.376699999</v>
      </c>
      <c r="P689" s="60">
        <v>-0.84</v>
      </c>
      <c r="Q689" s="60" t="s">
        <v>544</v>
      </c>
      <c r="R689" s="85" t="s">
        <v>544</v>
      </c>
      <c r="S689" s="85" t="s">
        <v>544</v>
      </c>
      <c r="T689" s="60">
        <v>118359884.8776</v>
      </c>
      <c r="U689" s="60" t="s">
        <v>544</v>
      </c>
      <c r="V689" s="60" t="s">
        <v>544</v>
      </c>
      <c r="W689" s="60" t="s">
        <v>2211</v>
      </c>
      <c r="X689" s="60">
        <v>245975533.13170001</v>
      </c>
      <c r="Y689" s="60">
        <v>3542941359.4879999</v>
      </c>
      <c r="Z689" s="60">
        <v>21.73</v>
      </c>
      <c r="AA689" s="60">
        <v>55730838.3715</v>
      </c>
      <c r="AB689" s="60">
        <v>3962278099.9419999</v>
      </c>
      <c r="AC689" s="60">
        <v>5768328117.8074999</v>
      </c>
      <c r="AD689" s="60">
        <v>9.86</v>
      </c>
      <c r="AE689" s="60">
        <v>686944053.18159997</v>
      </c>
      <c r="AF689" s="60">
        <v>9.0299999999999994</v>
      </c>
      <c r="AG689" s="60" t="s">
        <v>2212</v>
      </c>
      <c r="AH689" s="60" t="s">
        <v>544</v>
      </c>
      <c r="AI689" s="60">
        <v>702858913.59829998</v>
      </c>
      <c r="AJ689" s="60">
        <v>156915974.45339999</v>
      </c>
      <c r="AK689" s="60">
        <v>5.8</v>
      </c>
      <c r="AL689" s="60">
        <v>3818787077.9970999</v>
      </c>
      <c r="AM689" s="60">
        <v>181520799.94980001</v>
      </c>
      <c r="AN689" s="60">
        <v>281502258.79729998</v>
      </c>
      <c r="AO689" s="60">
        <v>806454930.70389998</v>
      </c>
      <c r="AP689" s="60">
        <v>722353761.35070002</v>
      </c>
      <c r="AQ689" s="60">
        <v>5768328117.8074999</v>
      </c>
      <c r="AR689" s="60">
        <v>1.95</v>
      </c>
      <c r="AS689" s="60">
        <v>689575664.46920002</v>
      </c>
      <c r="AT689" s="60">
        <v>118359884.8776</v>
      </c>
      <c r="AU689" s="85">
        <v>112468</v>
      </c>
      <c r="AV689" s="60" t="s">
        <v>544</v>
      </c>
      <c r="AW689" s="60">
        <v>179941491.20840001</v>
      </c>
      <c r="AX689" s="60">
        <v>35265.546900000001</v>
      </c>
      <c r="AY689" s="60">
        <v>843860027.63510001</v>
      </c>
      <c r="AZ689" s="60">
        <v>648816333.13510001</v>
      </c>
      <c r="BA689" s="60">
        <v>2829241549.6129999</v>
      </c>
      <c r="BB689" s="60" t="s">
        <v>1808</v>
      </c>
      <c r="BC689" s="60">
        <v>7143592542.2869997</v>
      </c>
      <c r="BD689" s="60">
        <v>94106432.466499999</v>
      </c>
      <c r="BE689" s="60">
        <v>56382075.470700003</v>
      </c>
      <c r="BF689" s="60">
        <v>146787869.68509999</v>
      </c>
      <c r="BG689" s="60">
        <v>29015423.326499999</v>
      </c>
      <c r="BH689" s="60">
        <v>3791461462.1255999</v>
      </c>
      <c r="BI689" s="60">
        <v>151211184.48519999</v>
      </c>
      <c r="BJ689" s="60" t="s">
        <v>544</v>
      </c>
      <c r="BK689" s="60">
        <v>145052484.18239999</v>
      </c>
      <c r="BL689" s="85" t="s">
        <v>2637</v>
      </c>
      <c r="BM689" s="60" t="s">
        <v>2638</v>
      </c>
      <c r="BN689" s="60">
        <v>132717771.39920001</v>
      </c>
      <c r="BO689" s="60">
        <v>4789360009.3186998</v>
      </c>
      <c r="BP689" s="60">
        <v>3697355029.6591001</v>
      </c>
      <c r="BQ689" s="60">
        <v>181878798.68340001</v>
      </c>
      <c r="BR689" s="60" t="s">
        <v>544</v>
      </c>
      <c r="BS689" s="60">
        <v>109887070.07449999</v>
      </c>
      <c r="BT689" s="60">
        <v>40173388.929200001</v>
      </c>
      <c r="BU689" s="60">
        <v>436855061.16860002</v>
      </c>
      <c r="BV689" s="60" t="s">
        <v>544</v>
      </c>
      <c r="BW689" s="60">
        <v>2829241549.6129999</v>
      </c>
      <c r="BX689" s="60">
        <v>702858913.59829998</v>
      </c>
      <c r="BY689" s="60" t="s">
        <v>544</v>
      </c>
      <c r="BZ689" s="60" t="s">
        <v>544</v>
      </c>
      <c r="CA689" s="60">
        <v>7027087.6786000002</v>
      </c>
      <c r="CB689" s="60" t="s">
        <v>1861</v>
      </c>
      <c r="CC689" s="60">
        <v>235319406.94780001</v>
      </c>
      <c r="CD689" s="60">
        <v>34142125.489</v>
      </c>
      <c r="CE689" s="60">
        <v>189271739.6947</v>
      </c>
      <c r="CF689" s="60">
        <v>722353761.35070002</v>
      </c>
      <c r="CG689" s="60">
        <v>90576084.059799999</v>
      </c>
      <c r="CH689" s="60" t="s">
        <v>544</v>
      </c>
      <c r="CI689" s="60" t="s">
        <v>2634</v>
      </c>
      <c r="CJ689" s="60">
        <v>17.739999999999998</v>
      </c>
      <c r="CK689" s="60">
        <v>527477791.92909998</v>
      </c>
      <c r="CL689" s="60">
        <v>203.36</v>
      </c>
      <c r="CM689" s="85">
        <v>135894</v>
      </c>
      <c r="CN689" s="60" t="s">
        <v>544</v>
      </c>
      <c r="CO689" s="60">
        <v>151211184.48519999</v>
      </c>
      <c r="CP689" s="60">
        <v>378693304.5309</v>
      </c>
      <c r="CQ689" s="60">
        <v>3542941359.4879999</v>
      </c>
      <c r="CR689" s="60">
        <v>46646.700700000001</v>
      </c>
      <c r="CS689" s="60" t="s">
        <v>544</v>
      </c>
      <c r="CT689" s="60">
        <v>77574905.873099998</v>
      </c>
      <c r="CU689" s="60">
        <v>67477578.309300005</v>
      </c>
      <c r="CV689" s="60">
        <v>189271739.6947</v>
      </c>
      <c r="CW689" s="60">
        <v>145052484.18239999</v>
      </c>
      <c r="CX689" s="60">
        <v>245975533.13170001</v>
      </c>
      <c r="CY689" s="60">
        <v>17.739999999999998</v>
      </c>
      <c r="CZ689" s="60">
        <f t="shared" si="20"/>
        <v>18.715150004509965</v>
      </c>
      <c r="DA689" s="60" t="str">
        <f t="shared" si="21"/>
        <v>N</v>
      </c>
    </row>
    <row r="690" spans="1:105">
      <c r="A690" s="13" t="s">
        <v>1261</v>
      </c>
      <c r="B690" s="13">
        <v>112468</v>
      </c>
      <c r="C690" s="13">
        <v>2023</v>
      </c>
      <c r="D690" s="13" t="s">
        <v>10</v>
      </c>
      <c r="E690" s="13" t="s">
        <v>13</v>
      </c>
      <c r="F690" s="84" t="s">
        <v>1804</v>
      </c>
      <c r="G690" s="60" t="s">
        <v>2207</v>
      </c>
      <c r="H690" s="60" t="s">
        <v>2088</v>
      </c>
      <c r="I690" s="60" t="s">
        <v>2209</v>
      </c>
      <c r="J690" s="60" t="s">
        <v>2634</v>
      </c>
      <c r="K690" s="85">
        <v>135894</v>
      </c>
      <c r="L690" s="60">
        <v>152787077000</v>
      </c>
      <c r="M690" s="60">
        <v>5185419078.6039</v>
      </c>
      <c r="N690" s="60">
        <v>33320255.5152</v>
      </c>
      <c r="O690" s="60">
        <v>22837220.716400001</v>
      </c>
      <c r="P690" s="60">
        <v>0.94</v>
      </c>
      <c r="Q690" s="60" t="s">
        <v>544</v>
      </c>
      <c r="R690" s="85" t="s">
        <v>544</v>
      </c>
      <c r="S690" s="85" t="s">
        <v>544</v>
      </c>
      <c r="T690" s="60">
        <v>109458624.1424</v>
      </c>
      <c r="U690" s="60" t="s">
        <v>544</v>
      </c>
      <c r="V690" s="60" t="s">
        <v>544</v>
      </c>
      <c r="W690" s="60" t="s">
        <v>2211</v>
      </c>
      <c r="X690" s="60">
        <v>107344301.09819999</v>
      </c>
      <c r="Y690" s="60">
        <v>3278495078.7365999</v>
      </c>
      <c r="Z690" s="60">
        <v>11.84</v>
      </c>
      <c r="AA690" s="60">
        <v>19346744.8134</v>
      </c>
      <c r="AB690" s="60">
        <v>3080104459.7017999</v>
      </c>
      <c r="AC690" s="60">
        <v>5185419078.6039</v>
      </c>
      <c r="AD690" s="60">
        <v>6.94</v>
      </c>
      <c r="AE690" s="60">
        <v>431888781.78280002</v>
      </c>
      <c r="AF690" s="60">
        <v>19.12</v>
      </c>
      <c r="AG690" s="60" t="s">
        <v>2212</v>
      </c>
      <c r="AH690" s="60" t="s">
        <v>544</v>
      </c>
      <c r="AI690" s="60">
        <v>448055150.04869998</v>
      </c>
      <c r="AJ690" s="60">
        <v>171258876.90450001</v>
      </c>
      <c r="AK690" s="60">
        <v>2.93</v>
      </c>
      <c r="AL690" s="60">
        <v>3428948552.6025</v>
      </c>
      <c r="AM690" s="60">
        <v>305725553.0079</v>
      </c>
      <c r="AN690" s="60">
        <v>541092287.52129996</v>
      </c>
      <c r="AO690" s="60">
        <v>914902789.40289998</v>
      </c>
      <c r="AP690" s="60">
        <v>504604925.55260003</v>
      </c>
      <c r="AQ690" s="60">
        <v>5185419078.6039</v>
      </c>
      <c r="AR690" s="60">
        <v>1.1100000000000001</v>
      </c>
      <c r="AS690" s="60">
        <v>498190141.79409999</v>
      </c>
      <c r="AT690" s="60">
        <v>109458624.1424</v>
      </c>
      <c r="AU690" s="85">
        <v>112468</v>
      </c>
      <c r="AV690" s="60" t="s">
        <v>544</v>
      </c>
      <c r="AW690" s="60">
        <v>6237215.6476999996</v>
      </c>
      <c r="AX690" s="60" t="s">
        <v>544</v>
      </c>
      <c r="AY690" s="60">
        <v>603147658.68729997</v>
      </c>
      <c r="AZ690" s="60">
        <v>483108764.91469997</v>
      </c>
      <c r="BA690" s="60">
        <v>2284908370.5186</v>
      </c>
      <c r="BB690" s="60" t="s">
        <v>1808</v>
      </c>
      <c r="BC690" s="60">
        <v>6784798063.2268</v>
      </c>
      <c r="BD690" s="60">
        <v>52134872.956699997</v>
      </c>
      <c r="BE690" s="60">
        <v>54415564.2883</v>
      </c>
      <c r="BF690" s="60">
        <v>299900592.68169999</v>
      </c>
      <c r="BG690" s="60">
        <v>28587888.879999999</v>
      </c>
      <c r="BH690" s="60">
        <v>2997514653.3483</v>
      </c>
      <c r="BI690" s="60">
        <v>45786880.873000003</v>
      </c>
      <c r="BJ690" s="60" t="s">
        <v>544</v>
      </c>
      <c r="BK690" s="60">
        <v>182946367.8739</v>
      </c>
      <c r="BL690" s="85" t="s">
        <v>2637</v>
      </c>
      <c r="BM690" s="60" t="s">
        <v>2638</v>
      </c>
      <c r="BN690" s="60">
        <v>114510151.80859999</v>
      </c>
      <c r="BO690" s="60">
        <v>3872622874.7185998</v>
      </c>
      <c r="BP690" s="60">
        <v>2945379780.3915</v>
      </c>
      <c r="BQ690" s="60">
        <v>75225277.562000006</v>
      </c>
      <c r="BR690" s="60" t="s">
        <v>544</v>
      </c>
      <c r="BS690" s="60">
        <v>257195903.23679999</v>
      </c>
      <c r="BT690" s="60">
        <v>124869513.4048</v>
      </c>
      <c r="BU690" s="60">
        <v>463521868.73439997</v>
      </c>
      <c r="BV690" s="60" t="s">
        <v>544</v>
      </c>
      <c r="BW690" s="60">
        <v>2284908370.5186</v>
      </c>
      <c r="BX690" s="60">
        <v>448055150.04869998</v>
      </c>
      <c r="BY690" s="60" t="s">
        <v>544</v>
      </c>
      <c r="BZ690" s="60" t="s">
        <v>544</v>
      </c>
      <c r="CA690" s="60">
        <v>14863659.098300001</v>
      </c>
      <c r="CB690" s="60" t="s">
        <v>1833</v>
      </c>
      <c r="CC690" s="60">
        <v>466738661.67760003</v>
      </c>
      <c r="CD690" s="60">
        <v>25797164.3739</v>
      </c>
      <c r="CE690" s="60">
        <v>19782112.497900002</v>
      </c>
      <c r="CF690" s="60">
        <v>504604925.55260003</v>
      </c>
      <c r="CG690" s="60">
        <v>184863166.75819999</v>
      </c>
      <c r="CH690" s="60" t="s">
        <v>544</v>
      </c>
      <c r="CI690" s="60" t="s">
        <v>2634</v>
      </c>
      <c r="CJ690" s="60">
        <v>14.55</v>
      </c>
      <c r="CK690" s="60">
        <v>648436588.61950004</v>
      </c>
      <c r="CL690" s="60">
        <v>259.49</v>
      </c>
      <c r="CM690" s="85">
        <v>135894</v>
      </c>
      <c r="CN690" s="60" t="s">
        <v>544</v>
      </c>
      <c r="CO690" s="60">
        <v>45786880.873000003</v>
      </c>
      <c r="CP690" s="60">
        <v>221854452.9068</v>
      </c>
      <c r="CQ690" s="60">
        <v>3278495078.7365999</v>
      </c>
      <c r="CR690" s="60">
        <v>51553.127</v>
      </c>
      <c r="CS690" s="60" t="s">
        <v>544</v>
      </c>
      <c r="CT690" s="60">
        <v>81935770.599800006</v>
      </c>
      <c r="CU690" s="60">
        <v>101010597.27410001</v>
      </c>
      <c r="CV690" s="60">
        <v>19782112.497900002</v>
      </c>
      <c r="CW690" s="60">
        <v>182946367.8739</v>
      </c>
      <c r="CX690" s="60">
        <v>107344301.09819999</v>
      </c>
      <c r="CY690" s="60">
        <v>14.55</v>
      </c>
      <c r="CZ690" s="60">
        <f t="shared" si="20"/>
        <v>29.464750039284336</v>
      </c>
      <c r="DA690" s="60" t="str">
        <f t="shared" si="21"/>
        <v>N</v>
      </c>
    </row>
    <row r="691" spans="1:105">
      <c r="A691" s="13" t="s">
        <v>1274</v>
      </c>
      <c r="B691" s="13">
        <v>108098</v>
      </c>
      <c r="C691" s="13">
        <v>2022</v>
      </c>
      <c r="D691" s="13" t="s">
        <v>11</v>
      </c>
      <c r="E691" s="13" t="s">
        <v>507</v>
      </c>
      <c r="F691" s="84" t="s">
        <v>1812</v>
      </c>
      <c r="G691" s="60" t="s">
        <v>1840</v>
      </c>
      <c r="H691" s="60" t="s">
        <v>2221</v>
      </c>
      <c r="I691" s="60" t="s">
        <v>540</v>
      </c>
      <c r="J691" s="60" t="s">
        <v>1274</v>
      </c>
      <c r="K691" s="85">
        <v>108098</v>
      </c>
      <c r="L691" s="60">
        <v>9401200000</v>
      </c>
      <c r="M691" s="60">
        <v>9401200000</v>
      </c>
      <c r="N691" s="60">
        <v>30100000</v>
      </c>
      <c r="O691" s="60">
        <v>47800000</v>
      </c>
      <c r="P691" s="60">
        <v>-0.2</v>
      </c>
      <c r="Q691" s="60">
        <v>655900000</v>
      </c>
      <c r="R691" s="85" t="s">
        <v>544</v>
      </c>
      <c r="S691" s="85" t="s">
        <v>544</v>
      </c>
      <c r="T691" s="60">
        <v>2022200000</v>
      </c>
      <c r="U691" s="60" t="s">
        <v>544</v>
      </c>
      <c r="V691" s="60" t="s">
        <v>544</v>
      </c>
      <c r="W691" s="60" t="s">
        <v>1841</v>
      </c>
      <c r="X691" s="60">
        <v>220100000</v>
      </c>
      <c r="Y691" s="60" t="s">
        <v>544</v>
      </c>
      <c r="Z691" s="60">
        <v>3.85</v>
      </c>
      <c r="AA691" s="60" t="s">
        <v>544</v>
      </c>
      <c r="AB691" s="60" t="s">
        <v>544</v>
      </c>
      <c r="AC691" s="60">
        <v>9401200000</v>
      </c>
      <c r="AD691" s="60" t="s">
        <v>544</v>
      </c>
      <c r="AE691" s="60" t="s">
        <v>544</v>
      </c>
      <c r="AF691" s="60">
        <v>38.51</v>
      </c>
      <c r="AG691" s="60" t="s">
        <v>1842</v>
      </c>
      <c r="AH691" s="60" t="s">
        <v>544</v>
      </c>
      <c r="AI691" s="60" t="s">
        <v>544</v>
      </c>
      <c r="AJ691" s="60" t="s">
        <v>544</v>
      </c>
      <c r="AK691" s="60">
        <v>2.74</v>
      </c>
      <c r="AL691" s="60" t="s">
        <v>544</v>
      </c>
      <c r="AM691" s="60">
        <v>139400000</v>
      </c>
      <c r="AN691" s="60">
        <v>112700000</v>
      </c>
      <c r="AO691" s="60">
        <v>57900000</v>
      </c>
      <c r="AP691" s="60">
        <v>2964400000</v>
      </c>
      <c r="AQ691" s="60">
        <v>9401200000</v>
      </c>
      <c r="AR691" s="60">
        <v>0.56999999999999995</v>
      </c>
      <c r="AS691" s="60">
        <v>2899100000</v>
      </c>
      <c r="AT691" s="60">
        <v>5249400000</v>
      </c>
      <c r="AU691" s="85">
        <v>108098</v>
      </c>
      <c r="AV691" s="60" t="s">
        <v>544</v>
      </c>
      <c r="AW691" s="60" t="s">
        <v>544</v>
      </c>
      <c r="AX691" s="60" t="s">
        <v>544</v>
      </c>
      <c r="AY691" s="60" t="s">
        <v>544</v>
      </c>
      <c r="AZ691" s="60">
        <v>3734900000</v>
      </c>
      <c r="BA691" s="60" t="s">
        <v>544</v>
      </c>
      <c r="BB691" s="60" t="s">
        <v>1808</v>
      </c>
      <c r="BC691" s="60" t="s">
        <v>544</v>
      </c>
      <c r="BD691" s="60">
        <v>248900000</v>
      </c>
      <c r="BE691" s="60" t="s">
        <v>544</v>
      </c>
      <c r="BF691" s="60" t="s">
        <v>544</v>
      </c>
      <c r="BG691" s="60">
        <v>80800000</v>
      </c>
      <c r="BH691" s="60">
        <v>5249400000</v>
      </c>
      <c r="BI691" s="60">
        <v>294200000</v>
      </c>
      <c r="BJ691" s="60" t="s">
        <v>544</v>
      </c>
      <c r="BK691" s="60">
        <v>29800000</v>
      </c>
      <c r="BL691" s="85" t="s">
        <v>544</v>
      </c>
      <c r="BM691" s="60" t="s">
        <v>544</v>
      </c>
      <c r="BN691" s="60">
        <v>-21300000</v>
      </c>
      <c r="BO691" s="60">
        <v>8904500000</v>
      </c>
      <c r="BP691" s="60">
        <v>5000500000</v>
      </c>
      <c r="BQ691" s="60" t="s">
        <v>544</v>
      </c>
      <c r="BR691" s="60" t="s">
        <v>544</v>
      </c>
      <c r="BS691" s="60">
        <v>402900000</v>
      </c>
      <c r="BT691" s="60" t="s">
        <v>544</v>
      </c>
      <c r="BU691" s="60" t="s">
        <v>544</v>
      </c>
      <c r="BV691" s="60">
        <v>788800000</v>
      </c>
      <c r="BW691" s="60" t="s">
        <v>544</v>
      </c>
      <c r="BX691" s="60" t="s">
        <v>544</v>
      </c>
      <c r="BY691" s="60" t="s">
        <v>544</v>
      </c>
      <c r="BZ691" s="60" t="s">
        <v>544</v>
      </c>
      <c r="CA691" s="60" t="s">
        <v>544</v>
      </c>
      <c r="CB691" s="60" t="s">
        <v>2482</v>
      </c>
      <c r="CC691" s="60" t="s">
        <v>544</v>
      </c>
      <c r="CD691" s="60">
        <v>35900000</v>
      </c>
      <c r="CE691" s="60">
        <v>104600000</v>
      </c>
      <c r="CF691" s="60">
        <v>2964400000</v>
      </c>
      <c r="CG691" s="60">
        <v>332800000</v>
      </c>
      <c r="CH691" s="60">
        <v>200000</v>
      </c>
      <c r="CI691" s="60" t="s">
        <v>1274</v>
      </c>
      <c r="CJ691" s="60" t="s">
        <v>544</v>
      </c>
      <c r="CK691" s="60">
        <v>332800000</v>
      </c>
      <c r="CL691" s="60" t="s">
        <v>544</v>
      </c>
      <c r="CM691" s="85">
        <v>108098</v>
      </c>
      <c r="CN691" s="60">
        <v>-25100000</v>
      </c>
      <c r="CO691" s="60">
        <v>294200000</v>
      </c>
      <c r="CP691" s="60">
        <v>198800000</v>
      </c>
      <c r="CQ691" s="60" t="s">
        <v>544</v>
      </c>
      <c r="CR691" s="60" t="s">
        <v>544</v>
      </c>
      <c r="CS691" s="60">
        <v>-25100000</v>
      </c>
      <c r="CT691" s="60">
        <v>3500000</v>
      </c>
      <c r="CU691" s="60">
        <v>26300000</v>
      </c>
      <c r="CV691" s="60">
        <v>104600000</v>
      </c>
      <c r="CW691" s="60">
        <v>29800000</v>
      </c>
      <c r="CX691" s="60">
        <v>220100000</v>
      </c>
      <c r="CY691" s="60" t="s">
        <v>544</v>
      </c>
      <c r="CZ691" s="60">
        <f t="shared" si="20"/>
        <v>1</v>
      </c>
      <c r="DA691" s="60" t="str">
        <f t="shared" si="21"/>
        <v>Y</v>
      </c>
    </row>
    <row r="692" spans="1:105">
      <c r="A692" s="13" t="s">
        <v>1274</v>
      </c>
      <c r="B692" s="13">
        <v>108098</v>
      </c>
      <c r="C692" s="13">
        <v>2023</v>
      </c>
      <c r="D692" s="13" t="s">
        <v>11</v>
      </c>
      <c r="E692" s="13" t="s">
        <v>507</v>
      </c>
      <c r="F692" s="84" t="s">
        <v>1804</v>
      </c>
      <c r="G692" s="60" t="s">
        <v>1840</v>
      </c>
      <c r="H692" s="60" t="s">
        <v>2221</v>
      </c>
      <c r="I692" s="60" t="s">
        <v>540</v>
      </c>
      <c r="J692" s="60" t="s">
        <v>1274</v>
      </c>
      <c r="K692" s="85">
        <v>108098</v>
      </c>
      <c r="L692" s="60">
        <v>11328200000</v>
      </c>
      <c r="M692" s="60">
        <v>11328200000</v>
      </c>
      <c r="N692" s="60">
        <v>274100000</v>
      </c>
      <c r="O692" s="60">
        <v>32700000</v>
      </c>
      <c r="P692" s="60">
        <v>0.46</v>
      </c>
      <c r="Q692" s="60">
        <v>752800000</v>
      </c>
      <c r="R692" s="85" t="s">
        <v>544</v>
      </c>
      <c r="S692" s="85" t="s">
        <v>544</v>
      </c>
      <c r="T692" s="60">
        <v>2663300000</v>
      </c>
      <c r="U692" s="60" t="s">
        <v>544</v>
      </c>
      <c r="V692" s="60" t="s">
        <v>544</v>
      </c>
      <c r="W692" s="60" t="s">
        <v>1841</v>
      </c>
      <c r="X692" s="60">
        <v>461000000</v>
      </c>
      <c r="Y692" s="60" t="s">
        <v>544</v>
      </c>
      <c r="Z692" s="60">
        <v>5.22</v>
      </c>
      <c r="AA692" s="60" t="s">
        <v>544</v>
      </c>
      <c r="AB692" s="60" t="s">
        <v>544</v>
      </c>
      <c r="AC692" s="60">
        <v>11328200000</v>
      </c>
      <c r="AD692" s="60" t="s">
        <v>544</v>
      </c>
      <c r="AE692" s="60" t="s">
        <v>544</v>
      </c>
      <c r="AF692" s="60">
        <v>36.33</v>
      </c>
      <c r="AG692" s="60" t="s">
        <v>1842</v>
      </c>
      <c r="AH692" s="60" t="s">
        <v>544</v>
      </c>
      <c r="AI692" s="60" t="s">
        <v>544</v>
      </c>
      <c r="AJ692" s="60" t="s">
        <v>544</v>
      </c>
      <c r="AK692" s="60">
        <v>4.53</v>
      </c>
      <c r="AL692" s="60" t="s">
        <v>544</v>
      </c>
      <c r="AM692" s="60">
        <v>284500000</v>
      </c>
      <c r="AN692" s="60">
        <v>235500000</v>
      </c>
      <c r="AO692" s="60">
        <v>75800000</v>
      </c>
      <c r="AP692" s="60">
        <v>3229900000</v>
      </c>
      <c r="AQ692" s="60">
        <v>11328200000</v>
      </c>
      <c r="AR692" s="60">
        <v>4.18</v>
      </c>
      <c r="AS692" s="60">
        <v>3180700000</v>
      </c>
      <c r="AT692" s="60">
        <v>6558800000</v>
      </c>
      <c r="AU692" s="85">
        <v>108098</v>
      </c>
      <c r="AV692" s="60" t="s">
        <v>544</v>
      </c>
      <c r="AW692" s="60" t="s">
        <v>544</v>
      </c>
      <c r="AX692" s="60" t="s">
        <v>544</v>
      </c>
      <c r="AY692" s="60" t="s">
        <v>544</v>
      </c>
      <c r="AZ692" s="60">
        <v>4205500000</v>
      </c>
      <c r="BA692" s="60" t="s">
        <v>544</v>
      </c>
      <c r="BB692" s="60" t="s">
        <v>1808</v>
      </c>
      <c r="BC692" s="60" t="s">
        <v>544</v>
      </c>
      <c r="BD692" s="60">
        <v>229600000</v>
      </c>
      <c r="BE692" s="60" t="s">
        <v>544</v>
      </c>
      <c r="BF692" s="60" t="s">
        <v>544</v>
      </c>
      <c r="BG692" s="60">
        <v>38300000</v>
      </c>
      <c r="BH692" s="60">
        <v>6558800000</v>
      </c>
      <c r="BI692" s="60">
        <v>147800000</v>
      </c>
      <c r="BJ692" s="60" t="s">
        <v>544</v>
      </c>
      <c r="BK692" s="60">
        <v>378900000</v>
      </c>
      <c r="BL692" s="85" t="s">
        <v>544</v>
      </c>
      <c r="BM692" s="60" t="s">
        <v>544</v>
      </c>
      <c r="BN692" s="60">
        <v>66900000</v>
      </c>
      <c r="BO692" s="60">
        <v>10780200000</v>
      </c>
      <c r="BP692" s="60">
        <v>6329200000</v>
      </c>
      <c r="BQ692" s="60" t="s">
        <v>544</v>
      </c>
      <c r="BR692" s="60" t="s">
        <v>544</v>
      </c>
      <c r="BS692" s="60">
        <v>441900000</v>
      </c>
      <c r="BT692" s="60" t="s">
        <v>544</v>
      </c>
      <c r="BU692" s="60" t="s">
        <v>544</v>
      </c>
      <c r="BV692" s="60">
        <v>818700000</v>
      </c>
      <c r="BW692" s="60" t="s">
        <v>544</v>
      </c>
      <c r="BX692" s="60" t="s">
        <v>544</v>
      </c>
      <c r="BY692" s="60" t="s">
        <v>544</v>
      </c>
      <c r="BZ692" s="60" t="s">
        <v>544</v>
      </c>
      <c r="CA692" s="60" t="s">
        <v>544</v>
      </c>
      <c r="CB692" s="60" t="s">
        <v>2482</v>
      </c>
      <c r="CC692" s="60" t="s">
        <v>544</v>
      </c>
      <c r="CD692" s="60">
        <v>30300000</v>
      </c>
      <c r="CE692" s="60">
        <v>163900000</v>
      </c>
      <c r="CF692" s="60">
        <v>3229900000</v>
      </c>
      <c r="CG692" s="60">
        <v>696500000</v>
      </c>
      <c r="CH692" s="60">
        <v>46700000</v>
      </c>
      <c r="CI692" s="60" t="s">
        <v>1274</v>
      </c>
      <c r="CJ692" s="60" t="s">
        <v>544</v>
      </c>
      <c r="CK692" s="60">
        <v>696500000</v>
      </c>
      <c r="CL692" s="60" t="s">
        <v>544</v>
      </c>
      <c r="CM692" s="85">
        <v>108098</v>
      </c>
      <c r="CN692" s="60">
        <v>-27800000</v>
      </c>
      <c r="CO692" s="60">
        <v>147800000</v>
      </c>
      <c r="CP692" s="60">
        <v>527900000</v>
      </c>
      <c r="CQ692" s="60" t="s">
        <v>544</v>
      </c>
      <c r="CR692" s="60" t="s">
        <v>544</v>
      </c>
      <c r="CS692" s="60">
        <v>-27800000</v>
      </c>
      <c r="CT692" s="60">
        <v>-17600000</v>
      </c>
      <c r="CU692" s="60">
        <v>396500000</v>
      </c>
      <c r="CV692" s="60">
        <v>163900000</v>
      </c>
      <c r="CW692" s="60">
        <v>378900000</v>
      </c>
      <c r="CX692" s="60">
        <v>461000000</v>
      </c>
      <c r="CY692" s="60" t="s">
        <v>544</v>
      </c>
      <c r="CZ692" s="60">
        <f t="shared" si="20"/>
        <v>1</v>
      </c>
      <c r="DA692" s="60" t="str">
        <f t="shared" si="21"/>
        <v>Y</v>
      </c>
    </row>
    <row r="693" spans="1:105">
      <c r="A693" s="13" t="s">
        <v>1275</v>
      </c>
      <c r="B693" s="13">
        <v>1320730</v>
      </c>
      <c r="C693" s="13">
        <v>2022</v>
      </c>
      <c r="D693" s="13" t="s">
        <v>1</v>
      </c>
      <c r="E693" s="13" t="s">
        <v>13</v>
      </c>
      <c r="F693" s="84" t="s">
        <v>1812</v>
      </c>
      <c r="G693" s="60" t="s">
        <v>558</v>
      </c>
      <c r="H693" s="60" t="s">
        <v>559</v>
      </c>
      <c r="I693" s="60" t="s">
        <v>560</v>
      </c>
      <c r="J693" s="60" t="s">
        <v>2639</v>
      </c>
      <c r="K693" s="85">
        <v>1435523</v>
      </c>
      <c r="L693" s="60">
        <v>49188000000</v>
      </c>
      <c r="M693" s="60">
        <v>2533596369.5496001</v>
      </c>
      <c r="N693" s="60">
        <v>26423821.614599999</v>
      </c>
      <c r="O693" s="60">
        <v>17976440.0458</v>
      </c>
      <c r="P693" s="60">
        <v>-1.57762</v>
      </c>
      <c r="Q693" s="60">
        <v>441427195.39399999</v>
      </c>
      <c r="R693" s="85" t="s">
        <v>544</v>
      </c>
      <c r="S693" s="85" t="s">
        <v>544</v>
      </c>
      <c r="T693" s="60">
        <v>112648923.7254</v>
      </c>
      <c r="U693" s="60">
        <v>74326656.1206</v>
      </c>
      <c r="V693" s="60" t="s">
        <v>544</v>
      </c>
      <c r="W693" s="60" t="s">
        <v>1806</v>
      </c>
      <c r="X693" s="60">
        <v>87409795.867400005</v>
      </c>
      <c r="Y693" s="60">
        <v>1607268868.7368</v>
      </c>
      <c r="Z693" s="60">
        <v>40.535850000000003</v>
      </c>
      <c r="AA693" s="60">
        <v>14782917.7454</v>
      </c>
      <c r="AB693" s="60">
        <v>1654862652.6975999</v>
      </c>
      <c r="AC693" s="60">
        <v>2533596369.5496001</v>
      </c>
      <c r="AD693" s="60">
        <v>9.76</v>
      </c>
      <c r="AE693" s="60">
        <v>2060336.9680000001</v>
      </c>
      <c r="AF693" s="60">
        <v>48.160119999999999</v>
      </c>
      <c r="AG693" s="60" t="s">
        <v>1807</v>
      </c>
      <c r="AH693" s="60" t="s">
        <v>544</v>
      </c>
      <c r="AI693" s="60">
        <v>294216119.03039998</v>
      </c>
      <c r="AJ693" s="60" t="s">
        <v>544</v>
      </c>
      <c r="AK693" s="60">
        <v>7.0581899999999997</v>
      </c>
      <c r="AL693" s="60">
        <v>1633332131.382</v>
      </c>
      <c r="AM693" s="60">
        <v>359425784.06760001</v>
      </c>
      <c r="AN693" s="60">
        <v>30338461.853799999</v>
      </c>
      <c r="AO693" s="60">
        <v>779683017.11539996</v>
      </c>
      <c r="AP693" s="60">
        <v>309720154.71460003</v>
      </c>
      <c r="AQ693" s="60">
        <v>2533596369.5496001</v>
      </c>
      <c r="AR693" s="60">
        <v>3.129</v>
      </c>
      <c r="AS693" s="60">
        <v>311162390.59219998</v>
      </c>
      <c r="AT693" s="60">
        <v>768093621.67040002</v>
      </c>
      <c r="AU693" s="85">
        <v>1320730</v>
      </c>
      <c r="AV693" s="60" t="s">
        <v>544</v>
      </c>
      <c r="AW693" s="60">
        <v>11280344.899800001</v>
      </c>
      <c r="AX693" s="60">
        <v>1133185.3324</v>
      </c>
      <c r="AY693" s="60">
        <v>2060336.9680000001</v>
      </c>
      <c r="AZ693" s="60">
        <v>311728983.25840002</v>
      </c>
      <c r="BA693" s="60">
        <v>74326656.1206</v>
      </c>
      <c r="BB693" s="60" t="s">
        <v>1808</v>
      </c>
      <c r="BC693" s="60">
        <v>3013551866.2452002</v>
      </c>
      <c r="BD693" s="60">
        <v>52693117.956600003</v>
      </c>
      <c r="BE693" s="60" t="s">
        <v>544</v>
      </c>
      <c r="BF693" s="60">
        <v>128771060.5</v>
      </c>
      <c r="BG693" s="60">
        <v>1390727.4534</v>
      </c>
      <c r="BH693" s="60">
        <v>844480614.75899994</v>
      </c>
      <c r="BI693" s="60">
        <v>107858640.2748</v>
      </c>
      <c r="BJ693" s="60" t="s">
        <v>544</v>
      </c>
      <c r="BK693" s="60">
        <v>293752543.21259999</v>
      </c>
      <c r="BL693" s="85" t="s">
        <v>2640</v>
      </c>
      <c r="BM693" s="60" t="s">
        <v>2641</v>
      </c>
      <c r="BN693" s="60">
        <v>372611940.66280001</v>
      </c>
      <c r="BO693" s="60">
        <v>1361367651.6059999</v>
      </c>
      <c r="BP693" s="60">
        <v>791787496.80239999</v>
      </c>
      <c r="BQ693" s="60" t="s">
        <v>544</v>
      </c>
      <c r="BR693" s="60">
        <v>23590858.283599999</v>
      </c>
      <c r="BS693" s="60">
        <v>322803294.46139997</v>
      </c>
      <c r="BT693" s="60" t="s">
        <v>544</v>
      </c>
      <c r="BU693" s="60">
        <v>60264856.314000003</v>
      </c>
      <c r="BV693" s="60">
        <v>26835889.008200001</v>
      </c>
      <c r="BW693" s="60" t="s">
        <v>544</v>
      </c>
      <c r="BX693" s="60">
        <v>294216119.03039998</v>
      </c>
      <c r="BY693" s="60" t="s">
        <v>544</v>
      </c>
      <c r="BZ693" s="60" t="s">
        <v>544</v>
      </c>
      <c r="CA693" s="60">
        <v>-103016.8484</v>
      </c>
      <c r="CB693" s="60" t="s">
        <v>544</v>
      </c>
      <c r="CC693" s="60">
        <v>22818231.920600001</v>
      </c>
      <c r="CD693" s="60">
        <v>28123599.613200001</v>
      </c>
      <c r="CE693" s="60">
        <v>148292753.27180001</v>
      </c>
      <c r="CF693" s="60">
        <v>309720154.71460003</v>
      </c>
      <c r="CG693" s="60">
        <v>57483401.407200001</v>
      </c>
      <c r="CH693" s="60" t="s">
        <v>544</v>
      </c>
      <c r="CI693" s="60" t="s">
        <v>2639</v>
      </c>
      <c r="CJ693" s="60">
        <v>17.78</v>
      </c>
      <c r="CK693" s="60">
        <v>117748257.7212</v>
      </c>
      <c r="CL693" s="60">
        <v>302.95999999999998</v>
      </c>
      <c r="CM693" s="85">
        <v>1435523</v>
      </c>
      <c r="CN693" s="60" t="s">
        <v>544</v>
      </c>
      <c r="CO693" s="60">
        <v>107858640.2748</v>
      </c>
      <c r="CP693" s="60">
        <v>460021736.5302</v>
      </c>
      <c r="CQ693" s="60">
        <v>1607268868.7368</v>
      </c>
      <c r="CR693" s="60" t="s">
        <v>544</v>
      </c>
      <c r="CS693" s="60" t="s">
        <v>544</v>
      </c>
      <c r="CT693" s="60" t="s">
        <v>544</v>
      </c>
      <c r="CU693" s="60">
        <v>293752543.21259999</v>
      </c>
      <c r="CV693" s="60">
        <v>148292753.27180001</v>
      </c>
      <c r="CW693" s="60">
        <v>293752543.21259999</v>
      </c>
      <c r="CX693" s="60">
        <v>87409795.867400005</v>
      </c>
      <c r="CY693" s="60">
        <v>17.78</v>
      </c>
      <c r="CZ693" s="60">
        <f t="shared" si="20"/>
        <v>19.414300001047206</v>
      </c>
      <c r="DA693" s="60" t="str">
        <f t="shared" si="21"/>
        <v>N</v>
      </c>
    </row>
    <row r="694" spans="1:105">
      <c r="A694" s="13" t="s">
        <v>1275</v>
      </c>
      <c r="B694" s="13">
        <v>1320730</v>
      </c>
      <c r="C694" s="13">
        <v>2023</v>
      </c>
      <c r="D694" s="13" t="s">
        <v>1</v>
      </c>
      <c r="E694" s="13" t="s">
        <v>13</v>
      </c>
      <c r="F694" s="84" t="s">
        <v>1804</v>
      </c>
      <c r="G694" s="60" t="s">
        <v>558</v>
      </c>
      <c r="H694" s="60" t="s">
        <v>559</v>
      </c>
      <c r="I694" s="60" t="s">
        <v>560</v>
      </c>
      <c r="J694" s="60" t="s">
        <v>2639</v>
      </c>
      <c r="K694" s="85">
        <v>1435523</v>
      </c>
      <c r="L694" s="60">
        <v>54504000000</v>
      </c>
      <c r="M694" s="60">
        <v>3200526141.0120001</v>
      </c>
      <c r="N694" s="60">
        <v>22196515.509</v>
      </c>
      <c r="O694" s="60">
        <v>9160466.7180000003</v>
      </c>
      <c r="P694" s="60">
        <v>-2.26633</v>
      </c>
      <c r="Q694" s="60">
        <v>439702402.46399999</v>
      </c>
      <c r="R694" s="85" t="s">
        <v>544</v>
      </c>
      <c r="S694" s="85" t="s">
        <v>544</v>
      </c>
      <c r="T694" s="60">
        <v>277339001.98150003</v>
      </c>
      <c r="U694" s="60">
        <v>134823279.38800001</v>
      </c>
      <c r="V694" s="60" t="s">
        <v>544</v>
      </c>
      <c r="W694" s="60" t="s">
        <v>1806</v>
      </c>
      <c r="X694" s="60">
        <v>170643053.09299999</v>
      </c>
      <c r="Y694" s="60">
        <v>2045191636.6745</v>
      </c>
      <c r="Z694" s="60">
        <v>38.656039999999997</v>
      </c>
      <c r="AA694" s="60">
        <v>9277908.5989999995</v>
      </c>
      <c r="AB694" s="60">
        <v>2049536986.2715001</v>
      </c>
      <c r="AC694" s="60">
        <v>3200526141.0120001</v>
      </c>
      <c r="AD694" s="60" t="s">
        <v>544</v>
      </c>
      <c r="AE694" s="60">
        <v>13094769.7315</v>
      </c>
      <c r="AF694" s="60">
        <v>48.449660000000002</v>
      </c>
      <c r="AG694" s="60" t="s">
        <v>1807</v>
      </c>
      <c r="AH694" s="60" t="s">
        <v>544</v>
      </c>
      <c r="AI694" s="60">
        <v>479162874.48000002</v>
      </c>
      <c r="AJ694" s="60" t="s">
        <v>544</v>
      </c>
      <c r="AK694" s="60">
        <v>10.52365</v>
      </c>
      <c r="AL694" s="60">
        <v>2113073043.8924999</v>
      </c>
      <c r="AM694" s="60">
        <v>389848323.9795</v>
      </c>
      <c r="AN694" s="60">
        <v>80506409.425500005</v>
      </c>
      <c r="AO694" s="60">
        <v>857736777.88349998</v>
      </c>
      <c r="AP694" s="60">
        <v>500948343.40549999</v>
      </c>
      <c r="AQ694" s="60">
        <v>3200526141.0120001</v>
      </c>
      <c r="AR694" s="60">
        <v>1.92239</v>
      </c>
      <c r="AS694" s="60">
        <v>502651250.68000001</v>
      </c>
      <c r="AT694" s="60">
        <v>1007475176.1585</v>
      </c>
      <c r="AU694" s="85">
        <v>1320730</v>
      </c>
      <c r="AV694" s="60" t="s">
        <v>544</v>
      </c>
      <c r="AW694" s="60">
        <v>58603498.619000003</v>
      </c>
      <c r="AX694" s="60" t="s">
        <v>544</v>
      </c>
      <c r="AY694" s="60">
        <v>13094769.7315</v>
      </c>
      <c r="AZ694" s="60">
        <v>546104746.64999998</v>
      </c>
      <c r="BA694" s="60">
        <v>134059907.16150001</v>
      </c>
      <c r="BB694" s="60" t="s">
        <v>1808</v>
      </c>
      <c r="BC694" s="60" t="s">
        <v>544</v>
      </c>
      <c r="BD694" s="60">
        <v>53553497.736000001</v>
      </c>
      <c r="BE694" s="60" t="s">
        <v>544</v>
      </c>
      <c r="BF694" s="60">
        <v>146802351.25</v>
      </c>
      <c r="BG694" s="60">
        <v>3993023.9539999999</v>
      </c>
      <c r="BH694" s="60">
        <v>1154629853.0515001</v>
      </c>
      <c r="BI694" s="60">
        <v>165123284.68599999</v>
      </c>
      <c r="BJ694" s="60" t="s">
        <v>544</v>
      </c>
      <c r="BK694" s="60">
        <v>391433789.37300003</v>
      </c>
      <c r="BL694" s="85" t="s">
        <v>2640</v>
      </c>
      <c r="BM694" s="60" t="s">
        <v>2641</v>
      </c>
      <c r="BN694" s="60">
        <v>464130313.71200001</v>
      </c>
      <c r="BO694" s="60">
        <v>1836556135.0780001</v>
      </c>
      <c r="BP694" s="60">
        <v>1101076355.3155</v>
      </c>
      <c r="BQ694" s="60" t="s">
        <v>544</v>
      </c>
      <c r="BR694" s="60">
        <v>47916287.447999999</v>
      </c>
      <c r="BS694" s="60">
        <v>418621584.82450002</v>
      </c>
      <c r="BT694" s="60" t="s">
        <v>544</v>
      </c>
      <c r="BU694" s="60">
        <v>107341879.234</v>
      </c>
      <c r="BV694" s="60">
        <v>43629658.791500002</v>
      </c>
      <c r="BW694" s="60" t="s">
        <v>544</v>
      </c>
      <c r="BX694" s="60">
        <v>479162874.48000002</v>
      </c>
      <c r="BY694" s="60" t="s">
        <v>544</v>
      </c>
      <c r="BZ694" s="60" t="s">
        <v>544</v>
      </c>
      <c r="CA694" s="60">
        <v>-352325.64299999998</v>
      </c>
      <c r="CB694" s="60" t="s">
        <v>544</v>
      </c>
      <c r="CC694" s="60">
        <v>51615706.699500002</v>
      </c>
      <c r="CD694" s="60">
        <v>33764540.787500001</v>
      </c>
      <c r="CE694" s="60">
        <v>234179110.71399999</v>
      </c>
      <c r="CF694" s="60">
        <v>500948343.40549999</v>
      </c>
      <c r="CG694" s="60">
        <v>143807583.2845</v>
      </c>
      <c r="CH694" s="60" t="s">
        <v>544</v>
      </c>
      <c r="CI694" s="60" t="s">
        <v>2639</v>
      </c>
      <c r="CJ694" s="60">
        <v>23.38</v>
      </c>
      <c r="CK694" s="60">
        <v>251149462.5185</v>
      </c>
      <c r="CL694" s="60">
        <v>476.66</v>
      </c>
      <c r="CM694" s="85">
        <v>1435523</v>
      </c>
      <c r="CN694" s="60" t="s">
        <v>544</v>
      </c>
      <c r="CO694" s="60">
        <v>165123284.68599999</v>
      </c>
      <c r="CP694" s="60">
        <v>634773366.80499995</v>
      </c>
      <c r="CQ694" s="60">
        <v>2045191636.6745</v>
      </c>
      <c r="CR694" s="60" t="s">
        <v>544</v>
      </c>
      <c r="CS694" s="60" t="s">
        <v>544</v>
      </c>
      <c r="CT694" s="60" t="s">
        <v>544</v>
      </c>
      <c r="CU694" s="60">
        <v>391433789.37300003</v>
      </c>
      <c r="CV694" s="60">
        <v>234179110.71399999</v>
      </c>
      <c r="CW694" s="60">
        <v>391433789.37300003</v>
      </c>
      <c r="CX694" s="60">
        <v>170643053.09299999</v>
      </c>
      <c r="CY694" s="60">
        <v>23.38</v>
      </c>
      <c r="CZ694" s="60">
        <f t="shared" si="20"/>
        <v>17.029699992628693</v>
      </c>
      <c r="DA694" s="60" t="str">
        <f t="shared" si="21"/>
        <v>N</v>
      </c>
    </row>
    <row r="695" spans="1:105">
      <c r="A695" s="13" t="s">
        <v>1276</v>
      </c>
      <c r="B695" s="13">
        <v>1219852</v>
      </c>
      <c r="C695" s="13">
        <v>2022</v>
      </c>
      <c r="D695" s="13" t="s">
        <v>1</v>
      </c>
      <c r="E695" s="13" t="s">
        <v>13</v>
      </c>
      <c r="F695" s="84" t="s">
        <v>1812</v>
      </c>
      <c r="G695" s="60" t="s">
        <v>1813</v>
      </c>
      <c r="H695" s="60" t="s">
        <v>2642</v>
      </c>
      <c r="I695" s="60" t="s">
        <v>2369</v>
      </c>
      <c r="J695" s="60" t="s">
        <v>2643</v>
      </c>
      <c r="K695" s="85">
        <v>1281491</v>
      </c>
      <c r="L695" s="60">
        <v>87482100000</v>
      </c>
      <c r="M695" s="60">
        <v>22967209240.083302</v>
      </c>
      <c r="N695" s="60">
        <v>312444211.06290001</v>
      </c>
      <c r="O695" s="60">
        <v>218062483.58019999</v>
      </c>
      <c r="P695" s="60">
        <v>-0.28000000000000003</v>
      </c>
      <c r="Q695" s="60">
        <v>1276187975.7807</v>
      </c>
      <c r="R695" s="85">
        <v>8076</v>
      </c>
      <c r="S695" s="85">
        <v>164</v>
      </c>
      <c r="T695" s="60">
        <v>1784457862.8638999</v>
      </c>
      <c r="U695" s="60" t="s">
        <v>544</v>
      </c>
      <c r="V695" s="60">
        <v>2438146495.0170002</v>
      </c>
      <c r="W695" s="60" t="s">
        <v>1816</v>
      </c>
      <c r="X695" s="60">
        <v>892333945.8714</v>
      </c>
      <c r="Y695" s="60">
        <v>12741060645.180099</v>
      </c>
      <c r="Z695" s="60">
        <v>17.89</v>
      </c>
      <c r="AA695" s="60">
        <v>489236019.92750001</v>
      </c>
      <c r="AB695" s="60">
        <v>16983486478.512899</v>
      </c>
      <c r="AC695" s="60">
        <v>22967209240.083302</v>
      </c>
      <c r="AD695" s="60" t="s">
        <v>544</v>
      </c>
      <c r="AE695" s="60">
        <v>3929587818.1219001</v>
      </c>
      <c r="AF695" s="60">
        <v>7.56</v>
      </c>
      <c r="AG695" s="60" t="s">
        <v>1817</v>
      </c>
      <c r="AH695" s="60" t="s">
        <v>544</v>
      </c>
      <c r="AI695" s="60">
        <v>1842058282.9187</v>
      </c>
      <c r="AJ695" s="60" t="s">
        <v>544</v>
      </c>
      <c r="AK695" s="60">
        <v>4.62</v>
      </c>
      <c r="AL695" s="60">
        <v>14414649513.563</v>
      </c>
      <c r="AM695" s="60">
        <v>708978734.53939998</v>
      </c>
      <c r="AN695" s="60">
        <v>402074035.1591</v>
      </c>
      <c r="AO695" s="60">
        <v>2686951955.7550001</v>
      </c>
      <c r="AP695" s="60">
        <v>2474717773.5658998</v>
      </c>
      <c r="AQ695" s="60">
        <v>22967209240.083302</v>
      </c>
      <c r="AR695" s="60">
        <v>2.5</v>
      </c>
      <c r="AS695" s="60">
        <v>2606169598.1849999</v>
      </c>
      <c r="AT695" s="60">
        <v>4862457337.6325998</v>
      </c>
      <c r="AU695" s="85">
        <v>1219852</v>
      </c>
      <c r="AV695" s="60" t="s">
        <v>544</v>
      </c>
      <c r="AW695" s="60" t="s">
        <v>544</v>
      </c>
      <c r="AX695" s="60">
        <v>7167235.4945</v>
      </c>
      <c r="AY695" s="60">
        <v>3929587818.1219001</v>
      </c>
      <c r="AZ695" s="60">
        <v>5982567602.7361002</v>
      </c>
      <c r="BA695" s="60">
        <v>1248385402.9284</v>
      </c>
      <c r="BB695" s="60" t="s">
        <v>1808</v>
      </c>
      <c r="BC695" s="60" t="s">
        <v>544</v>
      </c>
      <c r="BD695" s="60">
        <v>532396954.55369997</v>
      </c>
      <c r="BE695" s="60">
        <v>308348647.92320001</v>
      </c>
      <c r="BF695" s="60" t="s">
        <v>544</v>
      </c>
      <c r="BG695" s="60">
        <v>300472564.96219999</v>
      </c>
      <c r="BH695" s="60">
        <v>12478577053.6998</v>
      </c>
      <c r="BI695" s="60">
        <v>327461275.90850002</v>
      </c>
      <c r="BJ695" s="60" t="s">
        <v>544</v>
      </c>
      <c r="BK695" s="60">
        <v>598241008.10769999</v>
      </c>
      <c r="BL695" s="85" t="s">
        <v>544</v>
      </c>
      <c r="BM695" s="60" t="s">
        <v>544</v>
      </c>
      <c r="BN695" s="60">
        <v>424520871.59789997</v>
      </c>
      <c r="BO695" s="60">
        <v>19271672353.952499</v>
      </c>
      <c r="BP695" s="60">
        <v>11946180099.146099</v>
      </c>
      <c r="BQ695" s="60">
        <v>845392491.42390001</v>
      </c>
      <c r="BR695" s="60">
        <v>146363875.0253</v>
      </c>
      <c r="BS695" s="60">
        <v>314308217.36360002</v>
      </c>
      <c r="BT695" s="60">
        <v>1173195064.2607</v>
      </c>
      <c r="BU695" s="60">
        <v>1115384615.3269999</v>
      </c>
      <c r="BV695" s="60">
        <v>496875820.39960003</v>
      </c>
      <c r="BW695" s="60">
        <v>3686531897.9454002</v>
      </c>
      <c r="BX695" s="60" t="s">
        <v>544</v>
      </c>
      <c r="BY695" s="60" t="s">
        <v>544</v>
      </c>
      <c r="BZ695" s="60">
        <v>-3334208.4534999998</v>
      </c>
      <c r="CA695" s="60">
        <v>-13179312.1547</v>
      </c>
      <c r="CB695" s="60" t="s">
        <v>1811</v>
      </c>
      <c r="CC695" s="60">
        <v>226647414.0077</v>
      </c>
      <c r="CD695" s="60">
        <v>207771068.51120001</v>
      </c>
      <c r="CE695" s="60">
        <v>561984772.87720001</v>
      </c>
      <c r="CF695" s="60">
        <v>2474717773.5658998</v>
      </c>
      <c r="CG695" s="60">
        <v>158309267.51609999</v>
      </c>
      <c r="CH695" s="60">
        <v>227461275.91370001</v>
      </c>
      <c r="CI695" s="60" t="s">
        <v>2643</v>
      </c>
      <c r="CJ695" s="60">
        <v>10.85</v>
      </c>
      <c r="CK695" s="60">
        <v>1294407981.0304999</v>
      </c>
      <c r="CL695" s="60" t="s">
        <v>544</v>
      </c>
      <c r="CM695" s="85">
        <v>1281491</v>
      </c>
      <c r="CN695" s="60">
        <v>-80939879.229200006</v>
      </c>
      <c r="CO695" s="60">
        <v>327461275.90850002</v>
      </c>
      <c r="CP695" s="60">
        <v>1316854817.4693</v>
      </c>
      <c r="CQ695" s="60">
        <v>12741060645.180099</v>
      </c>
      <c r="CR695" s="60">
        <v>20714098.187399998</v>
      </c>
      <c r="CS695" s="60">
        <v>-80939879.229200006</v>
      </c>
      <c r="CT695" s="60">
        <v>228537673.91839999</v>
      </c>
      <c r="CU695" s="60">
        <v>369703334.1893</v>
      </c>
      <c r="CV695" s="60">
        <v>561984772.87720001</v>
      </c>
      <c r="CW695" s="60">
        <v>598241008.10769999</v>
      </c>
      <c r="CX695" s="60">
        <v>892333945.8714</v>
      </c>
      <c r="CY695" s="60" t="s">
        <v>544</v>
      </c>
      <c r="CZ695" s="60">
        <f t="shared" si="20"/>
        <v>3.80900000019692</v>
      </c>
      <c r="DA695" s="60" t="str">
        <f t="shared" si="21"/>
        <v>N</v>
      </c>
    </row>
    <row r="696" spans="1:105">
      <c r="A696" s="13" t="s">
        <v>1276</v>
      </c>
      <c r="B696" s="13">
        <v>1219852</v>
      </c>
      <c r="C696" s="13">
        <v>2023</v>
      </c>
      <c r="D696" s="13" t="s">
        <v>1</v>
      </c>
      <c r="E696" s="13" t="s">
        <v>13</v>
      </c>
      <c r="F696" s="84" t="s">
        <v>1804</v>
      </c>
      <c r="G696" s="60" t="s">
        <v>1813</v>
      </c>
      <c r="H696" s="60" t="s">
        <v>2642</v>
      </c>
      <c r="I696" s="60" t="s">
        <v>2369</v>
      </c>
      <c r="J696" s="60" t="s">
        <v>2643</v>
      </c>
      <c r="K696" s="85">
        <v>1281491</v>
      </c>
      <c r="L696" s="60">
        <v>89624800000</v>
      </c>
      <c r="M696" s="60">
        <v>24053891576.734699</v>
      </c>
      <c r="N696" s="60">
        <v>405448201.89249998</v>
      </c>
      <c r="O696" s="60">
        <v>531884058.05949998</v>
      </c>
      <c r="P696" s="60">
        <v>-0.28999999999999998</v>
      </c>
      <c r="Q696" s="60">
        <v>1300295222.9754</v>
      </c>
      <c r="R696" s="85">
        <v>8333</v>
      </c>
      <c r="S696" s="85">
        <v>153</v>
      </c>
      <c r="T696" s="60">
        <v>1492243693.2165999</v>
      </c>
      <c r="U696" s="60" t="s">
        <v>544</v>
      </c>
      <c r="V696" s="60">
        <v>2639398819.5482001</v>
      </c>
      <c r="W696" s="60" t="s">
        <v>1816</v>
      </c>
      <c r="X696" s="60">
        <v>1020719270.1645</v>
      </c>
      <c r="Y696" s="60">
        <v>13201341923.828501</v>
      </c>
      <c r="Z696" s="60">
        <v>11.34</v>
      </c>
      <c r="AA696" s="60">
        <v>540687063.96539998</v>
      </c>
      <c r="AB696" s="60" t="s">
        <v>544</v>
      </c>
      <c r="AC696" s="60">
        <v>24053891576.734699</v>
      </c>
      <c r="AD696" s="60" t="s">
        <v>544</v>
      </c>
      <c r="AE696" s="60">
        <v>4381508320.6431999</v>
      </c>
      <c r="AF696" s="60">
        <v>5.91</v>
      </c>
      <c r="AG696" s="60" t="s">
        <v>1817</v>
      </c>
      <c r="AH696" s="60" t="s">
        <v>544</v>
      </c>
      <c r="AI696" s="60" t="s">
        <v>544</v>
      </c>
      <c r="AJ696" s="60" t="s">
        <v>544</v>
      </c>
      <c r="AK696" s="60">
        <v>5.0599999999999996</v>
      </c>
      <c r="AL696" s="60">
        <v>14762801934.8237</v>
      </c>
      <c r="AM696" s="60">
        <v>854320987.79649997</v>
      </c>
      <c r="AN696" s="60">
        <v>661728395.17180002</v>
      </c>
      <c r="AO696" s="60">
        <v>2203193773.8502002</v>
      </c>
      <c r="AP696" s="60">
        <v>2686017177.0437999</v>
      </c>
      <c r="AQ696" s="60">
        <v>24053891576.734699</v>
      </c>
      <c r="AR696" s="60">
        <v>3.09</v>
      </c>
      <c r="AS696" s="60">
        <v>2793344069.1711998</v>
      </c>
      <c r="AT696" s="60">
        <v>4888432636.3474998</v>
      </c>
      <c r="AU696" s="85">
        <v>1219852</v>
      </c>
      <c r="AV696" s="60" t="s">
        <v>544</v>
      </c>
      <c r="AW696" s="60" t="s">
        <v>544</v>
      </c>
      <c r="AX696" s="60">
        <v>7756307.0329999998</v>
      </c>
      <c r="AY696" s="60">
        <v>4381481482.2105999</v>
      </c>
      <c r="AZ696" s="60">
        <v>7171739131.6281996</v>
      </c>
      <c r="BA696" s="60">
        <v>1206548577.7637999</v>
      </c>
      <c r="BB696" s="60" t="s">
        <v>1808</v>
      </c>
      <c r="BC696" s="60" t="s">
        <v>544</v>
      </c>
      <c r="BD696" s="60">
        <v>630542136.44420004</v>
      </c>
      <c r="BE696" s="60">
        <v>401315083.26590002</v>
      </c>
      <c r="BF696" s="60" t="s">
        <v>544</v>
      </c>
      <c r="BG696" s="60">
        <v>319887278.63620001</v>
      </c>
      <c r="BH696" s="60">
        <v>13115888354.3027</v>
      </c>
      <c r="BI696" s="60">
        <v>325093934.56830001</v>
      </c>
      <c r="BJ696" s="60" t="s">
        <v>544</v>
      </c>
      <c r="BK696" s="60">
        <v>637627482.66110003</v>
      </c>
      <c r="BL696" s="85" t="s">
        <v>544</v>
      </c>
      <c r="BM696" s="60" t="s">
        <v>544</v>
      </c>
      <c r="BN696" s="60">
        <v>508212560.47100002</v>
      </c>
      <c r="BO696" s="60">
        <v>20634084812.8806</v>
      </c>
      <c r="BP696" s="60">
        <v>12485346217.858601</v>
      </c>
      <c r="BQ696" s="60">
        <v>572866344.70079994</v>
      </c>
      <c r="BR696" s="60">
        <v>150053676.89019999</v>
      </c>
      <c r="BS696" s="60">
        <v>411755233.56290001</v>
      </c>
      <c r="BT696" s="60">
        <v>875791733.90849996</v>
      </c>
      <c r="BU696" s="60">
        <v>1429039184.3494</v>
      </c>
      <c r="BV696" s="60">
        <v>508427267.93220001</v>
      </c>
      <c r="BW696" s="60">
        <v>3845974235.7445998</v>
      </c>
      <c r="BX696" s="60" t="s">
        <v>544</v>
      </c>
      <c r="BY696" s="60" t="s">
        <v>544</v>
      </c>
      <c r="BZ696" s="60">
        <v>-939345.14240000001</v>
      </c>
      <c r="CA696" s="60">
        <v>-5904455.1808000002</v>
      </c>
      <c r="CB696" s="60" t="s">
        <v>1811</v>
      </c>
      <c r="CC696" s="60">
        <v>446081588.90939999</v>
      </c>
      <c r="CD696" s="60">
        <v>215995705.8867</v>
      </c>
      <c r="CE696" s="60">
        <v>363633923.83939999</v>
      </c>
      <c r="CF696" s="60">
        <v>2686017177.0437999</v>
      </c>
      <c r="CG696" s="60">
        <v>241921631.817</v>
      </c>
      <c r="CH696" s="60">
        <v>449490069.85470003</v>
      </c>
      <c r="CI696" s="60" t="s">
        <v>2643</v>
      </c>
      <c r="CJ696" s="60" t="s">
        <v>544</v>
      </c>
      <c r="CK696" s="60">
        <v>1682447665.3362999</v>
      </c>
      <c r="CL696" s="60" t="s">
        <v>544</v>
      </c>
      <c r="CM696" s="85">
        <v>1281491</v>
      </c>
      <c r="CN696" s="60">
        <v>4079441.7612999999</v>
      </c>
      <c r="CO696" s="60">
        <v>325093934.56830001</v>
      </c>
      <c r="CP696" s="60">
        <v>1528931830.6355</v>
      </c>
      <c r="CQ696" s="60">
        <v>13201341923.828501</v>
      </c>
      <c r="CR696" s="60">
        <v>11486849.1699</v>
      </c>
      <c r="CS696" s="60">
        <v>4079441.7612999999</v>
      </c>
      <c r="CT696" s="60">
        <v>240821256.07870001</v>
      </c>
      <c r="CU696" s="60">
        <v>396806226.58240002</v>
      </c>
      <c r="CV696" s="60">
        <v>363633923.83939999</v>
      </c>
      <c r="CW696" s="60">
        <v>637627482.66110003</v>
      </c>
      <c r="CX696" s="60">
        <v>1020719270.1645</v>
      </c>
      <c r="CY696" s="60" t="s">
        <v>544</v>
      </c>
      <c r="CZ696" s="60">
        <f t="shared" si="20"/>
        <v>3.7259999993799968</v>
      </c>
      <c r="DA696" s="60" t="str">
        <f t="shared" si="21"/>
        <v>N</v>
      </c>
    </row>
    <row r="697" spans="1:105">
      <c r="A697" s="13" t="s">
        <v>1277</v>
      </c>
      <c r="B697" s="13">
        <v>116297</v>
      </c>
      <c r="C697" s="13">
        <v>2022</v>
      </c>
      <c r="D697" s="13" t="s">
        <v>1</v>
      </c>
      <c r="E697" s="13" t="s">
        <v>507</v>
      </c>
      <c r="F697" s="84" t="s">
        <v>1812</v>
      </c>
      <c r="G697" s="60" t="s">
        <v>2062</v>
      </c>
      <c r="H697" s="60" t="s">
        <v>2597</v>
      </c>
      <c r="I697" s="60" t="s">
        <v>2064</v>
      </c>
      <c r="J697" s="60" t="s">
        <v>1256</v>
      </c>
      <c r="K697" s="85">
        <v>1048030</v>
      </c>
      <c r="L697" s="60">
        <v>276032000000</v>
      </c>
      <c r="M697" s="60">
        <v>8988927977.7280006</v>
      </c>
      <c r="N697" s="60" t="s">
        <v>544</v>
      </c>
      <c r="O697" s="60" t="s">
        <v>544</v>
      </c>
      <c r="P697" s="60">
        <v>-0.14000000000000001</v>
      </c>
      <c r="Q697" s="60" t="s">
        <v>544</v>
      </c>
      <c r="R697" s="85">
        <v>207</v>
      </c>
      <c r="S697" s="85" t="s">
        <v>544</v>
      </c>
      <c r="T697" s="60" t="s">
        <v>544</v>
      </c>
      <c r="U697" s="60" t="s">
        <v>544</v>
      </c>
      <c r="V697" s="60" t="s">
        <v>544</v>
      </c>
      <c r="W697" s="60" t="s">
        <v>2065</v>
      </c>
      <c r="X697" s="60">
        <v>47466458.310400002</v>
      </c>
      <c r="Y697" s="60" t="s">
        <v>544</v>
      </c>
      <c r="Z697" s="60">
        <v>6.14</v>
      </c>
      <c r="AA697" s="60">
        <v>718874561.2608</v>
      </c>
      <c r="AB697" s="60">
        <v>6379848907.1695995</v>
      </c>
      <c r="AC697" s="60">
        <v>8988927977.7280006</v>
      </c>
      <c r="AD697" s="60" t="s">
        <v>544</v>
      </c>
      <c r="AE697" s="60" t="s">
        <v>544</v>
      </c>
      <c r="AF697" s="60">
        <v>63.15</v>
      </c>
      <c r="AG697" s="60" t="s">
        <v>2066</v>
      </c>
      <c r="AH697" s="60">
        <v>6512960.7999999998</v>
      </c>
      <c r="AI697" s="60">
        <v>845476749.77160001</v>
      </c>
      <c r="AJ697" s="60" t="s">
        <v>544</v>
      </c>
      <c r="AK697" s="60">
        <v>0.56000000000000005</v>
      </c>
      <c r="AL697" s="60">
        <v>7974843698.7659998</v>
      </c>
      <c r="AM697" s="60">
        <v>38820502.848399997</v>
      </c>
      <c r="AN697" s="60">
        <v>56779992.2544</v>
      </c>
      <c r="AO697" s="60">
        <v>17480786.7872</v>
      </c>
      <c r="AP697" s="60">
        <v>920577700.75639999</v>
      </c>
      <c r="AQ697" s="60">
        <v>8988927977.7280006</v>
      </c>
      <c r="AR697" s="60" t="s">
        <v>544</v>
      </c>
      <c r="AS697" s="60">
        <v>1010212323.7664</v>
      </c>
      <c r="AT697" s="60" t="s">
        <v>544</v>
      </c>
      <c r="AU697" s="85">
        <v>116297</v>
      </c>
      <c r="AV697" s="60" t="s">
        <v>544</v>
      </c>
      <c r="AW697" s="60">
        <v>7255969137.5052004</v>
      </c>
      <c r="AX697" s="60" t="s">
        <v>544</v>
      </c>
      <c r="AY697" s="60" t="s">
        <v>544</v>
      </c>
      <c r="AZ697" s="60">
        <v>8742415667.9284</v>
      </c>
      <c r="BA697" s="60" t="s">
        <v>544</v>
      </c>
      <c r="BB697" s="60" t="s">
        <v>1808</v>
      </c>
      <c r="BC697" s="60" t="s">
        <v>544</v>
      </c>
      <c r="BD697" s="60" t="s">
        <v>544</v>
      </c>
      <c r="BE697" s="60" t="s">
        <v>544</v>
      </c>
      <c r="BF697" s="60" t="s">
        <v>544</v>
      </c>
      <c r="BG697" s="60">
        <v>49645043.697999999</v>
      </c>
      <c r="BH697" s="60" t="s">
        <v>544</v>
      </c>
      <c r="BI697" s="60">
        <v>-87351830.249599993</v>
      </c>
      <c r="BJ697" s="60" t="s">
        <v>544</v>
      </c>
      <c r="BK697" s="60">
        <v>23107984.918400001</v>
      </c>
      <c r="BL697" s="85" t="s">
        <v>2644</v>
      </c>
      <c r="BM697" s="60" t="s">
        <v>2645</v>
      </c>
      <c r="BN697" s="60">
        <v>45144587.7852</v>
      </c>
      <c r="BO697" s="60">
        <v>8827614964.6336002</v>
      </c>
      <c r="BP697" s="60" t="s">
        <v>544</v>
      </c>
      <c r="BQ697" s="60">
        <v>0</v>
      </c>
      <c r="BR697" s="60" t="s">
        <v>544</v>
      </c>
      <c r="BS697" s="60">
        <v>51175589.486000001</v>
      </c>
      <c r="BT697" s="60" t="s">
        <v>544</v>
      </c>
      <c r="BU697" s="60" t="s">
        <v>544</v>
      </c>
      <c r="BV697" s="60" t="s">
        <v>544</v>
      </c>
      <c r="BW697" s="60" t="s">
        <v>544</v>
      </c>
      <c r="BX697" s="60" t="s">
        <v>544</v>
      </c>
      <c r="BY697" s="60" t="s">
        <v>544</v>
      </c>
      <c r="BZ697" s="60">
        <v>-3989188.49</v>
      </c>
      <c r="CA697" s="60" t="s">
        <v>544</v>
      </c>
      <c r="CB697" s="60" t="s">
        <v>1900</v>
      </c>
      <c r="CC697" s="60" t="s">
        <v>544</v>
      </c>
      <c r="CD697" s="60">
        <v>76071382.143999994</v>
      </c>
      <c r="CE697" s="60">
        <v>73326169.166800007</v>
      </c>
      <c r="CF697" s="60">
        <v>920577700.75639999</v>
      </c>
      <c r="CG697" s="60">
        <v>101618470.882</v>
      </c>
      <c r="CH697" s="60" t="s">
        <v>544</v>
      </c>
      <c r="CI697" s="60" t="s">
        <v>1256</v>
      </c>
      <c r="CJ697" s="60">
        <v>13.25</v>
      </c>
      <c r="CK697" s="60">
        <v>104246450.56479999</v>
      </c>
      <c r="CL697" s="60" t="s">
        <v>544</v>
      </c>
      <c r="CM697" s="85">
        <v>1048030</v>
      </c>
      <c r="CN697" s="60">
        <v>-2598671.3591999998</v>
      </c>
      <c r="CO697" s="60">
        <v>-87351830.249599993</v>
      </c>
      <c r="CP697" s="60">
        <v>92611046.095599994</v>
      </c>
      <c r="CQ697" s="60" t="s">
        <v>544</v>
      </c>
      <c r="CR697" s="60">
        <v>2627979.6828000001</v>
      </c>
      <c r="CS697" s="60">
        <v>-2598671.3591999998</v>
      </c>
      <c r="CT697" s="60">
        <v>15191481.066</v>
      </c>
      <c r="CU697" s="60">
        <v>7916503.8524000002</v>
      </c>
      <c r="CV697" s="60">
        <v>73326169.166800007</v>
      </c>
      <c r="CW697" s="60">
        <v>23107984.918400001</v>
      </c>
      <c r="CX697" s="60">
        <v>47466458.310400002</v>
      </c>
      <c r="CY697" s="60" t="s">
        <v>544</v>
      </c>
      <c r="CZ697" s="60">
        <f t="shared" si="20"/>
        <v>30.70799996216774</v>
      </c>
      <c r="DA697" s="60" t="str">
        <f t="shared" si="21"/>
        <v>N: parent data from row 655</v>
      </c>
    </row>
    <row r="698" spans="1:105">
      <c r="A698" s="13" t="s">
        <v>1277</v>
      </c>
      <c r="B698" s="13">
        <v>116297</v>
      </c>
      <c r="C698" s="13">
        <v>2023</v>
      </c>
      <c r="D698" s="13" t="s">
        <v>1</v>
      </c>
      <c r="E698" s="13" t="s">
        <v>507</v>
      </c>
      <c r="F698" s="84" t="s">
        <v>1804</v>
      </c>
      <c r="G698" s="60" t="s">
        <v>2062</v>
      </c>
      <c r="H698" s="60" t="s">
        <v>2398</v>
      </c>
      <c r="I698" s="60" t="s">
        <v>2064</v>
      </c>
      <c r="J698" s="60" t="s">
        <v>1256</v>
      </c>
      <c r="K698" s="85">
        <v>1048030</v>
      </c>
      <c r="L698" s="60">
        <v>265408994000</v>
      </c>
      <c r="M698" s="60">
        <v>8635399181.6513004</v>
      </c>
      <c r="N698" s="60" t="s">
        <v>544</v>
      </c>
      <c r="O698" s="60" t="s">
        <v>544</v>
      </c>
      <c r="P698" s="60">
        <v>-0.14011999999999999</v>
      </c>
      <c r="Q698" s="60" t="s">
        <v>544</v>
      </c>
      <c r="R698" s="85">
        <v>211</v>
      </c>
      <c r="S698" s="85" t="s">
        <v>544</v>
      </c>
      <c r="T698" s="60" t="s">
        <v>544</v>
      </c>
      <c r="U698" s="60" t="s">
        <v>544</v>
      </c>
      <c r="V698" s="60" t="s">
        <v>544</v>
      </c>
      <c r="W698" s="60" t="s">
        <v>2065</v>
      </c>
      <c r="X698" s="60">
        <v>18533040.497000001</v>
      </c>
      <c r="Y698" s="60" t="s">
        <v>544</v>
      </c>
      <c r="Z698" s="60">
        <v>5.4477599999999997</v>
      </c>
      <c r="AA698" s="60">
        <v>722095623.46819997</v>
      </c>
      <c r="AB698" s="60">
        <v>6847595701.3017998</v>
      </c>
      <c r="AC698" s="60">
        <v>8635399181.6513004</v>
      </c>
      <c r="AD698" s="60" t="s">
        <v>544</v>
      </c>
      <c r="AE698" s="60" t="s">
        <v>544</v>
      </c>
      <c r="AF698" s="60">
        <v>55.355370000000001</v>
      </c>
      <c r="AG698" s="60" t="s">
        <v>2066</v>
      </c>
      <c r="AH698" s="60">
        <v>23029510.3171</v>
      </c>
      <c r="AI698" s="60">
        <v>955582006.93630004</v>
      </c>
      <c r="AJ698" s="60" t="s">
        <v>544</v>
      </c>
      <c r="AK698" s="60">
        <v>0.21940000000000001</v>
      </c>
      <c r="AL698" s="60">
        <v>7487466206.8732996</v>
      </c>
      <c r="AM698" s="60">
        <v>96403611.462599993</v>
      </c>
      <c r="AN698" s="60">
        <v>122058857.9096</v>
      </c>
      <c r="AO698" s="60">
        <v>27428306.475299999</v>
      </c>
      <c r="AP698" s="60">
        <v>1047321001.5153</v>
      </c>
      <c r="AQ698" s="60">
        <v>8635399181.6513004</v>
      </c>
      <c r="AR698" s="60" t="s">
        <v>544</v>
      </c>
      <c r="AS698" s="60">
        <v>1064512704.7753</v>
      </c>
      <c r="AT698" s="60" t="s">
        <v>544</v>
      </c>
      <c r="AU698" s="85">
        <v>116297</v>
      </c>
      <c r="AV698" s="60" t="s">
        <v>544</v>
      </c>
      <c r="AW698" s="60" t="s">
        <v>544</v>
      </c>
      <c r="AX698" s="60" t="s">
        <v>544</v>
      </c>
      <c r="AY698" s="60" t="s">
        <v>544</v>
      </c>
      <c r="AZ698" s="60">
        <v>8375275869.6154003</v>
      </c>
      <c r="BA698" s="60" t="s">
        <v>544</v>
      </c>
      <c r="BB698" s="60" t="s">
        <v>1808</v>
      </c>
      <c r="BC698" s="60" t="s">
        <v>544</v>
      </c>
      <c r="BD698" s="60" t="s">
        <v>544</v>
      </c>
      <c r="BE698" s="60" t="s">
        <v>544</v>
      </c>
      <c r="BF698" s="60" t="s">
        <v>544</v>
      </c>
      <c r="BG698" s="60">
        <v>45539157.286399998</v>
      </c>
      <c r="BH698" s="60" t="s">
        <v>544</v>
      </c>
      <c r="BI698" s="60">
        <v>125429380.1136</v>
      </c>
      <c r="BJ698" s="60" t="s">
        <v>544</v>
      </c>
      <c r="BK698" s="60">
        <v>24578753.849599998</v>
      </c>
      <c r="BL698" s="85" t="s">
        <v>2644</v>
      </c>
      <c r="BM698" s="60" t="s">
        <v>2645</v>
      </c>
      <c r="BN698" s="60">
        <v>70217764.723100007</v>
      </c>
      <c r="BO698" s="60">
        <v>8453556754.5551996</v>
      </c>
      <c r="BP698" s="60" t="s">
        <v>544</v>
      </c>
      <c r="BQ698" s="60" t="s">
        <v>544</v>
      </c>
      <c r="BR698" s="60" t="s">
        <v>544</v>
      </c>
      <c r="BS698" s="60">
        <v>78933235.6796</v>
      </c>
      <c r="BT698" s="60" t="s">
        <v>544</v>
      </c>
      <c r="BU698" s="60" t="s">
        <v>544</v>
      </c>
      <c r="BV698" s="60" t="s">
        <v>544</v>
      </c>
      <c r="BW698" s="60" t="s">
        <v>544</v>
      </c>
      <c r="BX698" s="60" t="s">
        <v>544</v>
      </c>
      <c r="BY698" s="60" t="s">
        <v>544</v>
      </c>
      <c r="BZ698" s="60" t="s">
        <v>544</v>
      </c>
      <c r="CA698" s="60" t="s">
        <v>544</v>
      </c>
      <c r="CB698" s="60" t="s">
        <v>1900</v>
      </c>
      <c r="CC698" s="60" t="s">
        <v>544</v>
      </c>
      <c r="CD698" s="60">
        <v>75163168.982500002</v>
      </c>
      <c r="CE698" s="60">
        <v>64878412.196500003</v>
      </c>
      <c r="CF698" s="60">
        <v>1047321001.5153</v>
      </c>
      <c r="CG698" s="60">
        <v>140591898.4066</v>
      </c>
      <c r="CH698" s="60" t="s">
        <v>544</v>
      </c>
      <c r="CI698" s="60" t="s">
        <v>1256</v>
      </c>
      <c r="CJ698" s="60">
        <v>13.95</v>
      </c>
      <c r="CK698" s="60">
        <v>140591898.4066</v>
      </c>
      <c r="CL698" s="60" t="s">
        <v>544</v>
      </c>
      <c r="CM698" s="85">
        <v>1048030</v>
      </c>
      <c r="CN698" s="60" t="s">
        <v>544</v>
      </c>
      <c r="CO698" s="60">
        <v>125429380.1136</v>
      </c>
      <c r="CP698" s="60">
        <v>88750805.220100001</v>
      </c>
      <c r="CQ698" s="60" t="s">
        <v>544</v>
      </c>
      <c r="CR698" s="60" t="s">
        <v>544</v>
      </c>
      <c r="CS698" s="60" t="s">
        <v>544</v>
      </c>
      <c r="CT698" s="60">
        <v>14882414.177300001</v>
      </c>
      <c r="CU698" s="60">
        <v>9696339.6722999997</v>
      </c>
      <c r="CV698" s="60">
        <v>64878412.196500003</v>
      </c>
      <c r="CW698" s="60">
        <v>24578753.849599998</v>
      </c>
      <c r="CX698" s="60">
        <v>18533040.497000001</v>
      </c>
      <c r="CY698" s="60" t="s">
        <v>544</v>
      </c>
      <c r="CZ698" s="60">
        <f t="shared" si="20"/>
        <v>30.735000017595862</v>
      </c>
      <c r="DA698" s="60" t="str">
        <f t="shared" si="21"/>
        <v>N: parent data from row 655</v>
      </c>
    </row>
    <row r="699" spans="1:105">
      <c r="A699" s="13" t="s">
        <v>1278</v>
      </c>
      <c r="B699" s="13">
        <v>1475505</v>
      </c>
      <c r="C699" s="13">
        <v>2022</v>
      </c>
      <c r="D699" s="13" t="s">
        <v>10</v>
      </c>
      <c r="E699" s="13" t="s">
        <v>507</v>
      </c>
      <c r="F699" s="84" t="s">
        <v>1812</v>
      </c>
      <c r="G699" s="60" t="s">
        <v>568</v>
      </c>
      <c r="H699" s="60" t="s">
        <v>1866</v>
      </c>
      <c r="I699" s="60" t="s">
        <v>1822</v>
      </c>
      <c r="J699" s="60" t="s">
        <v>2646</v>
      </c>
      <c r="K699" s="85">
        <v>112066</v>
      </c>
      <c r="L699" s="60">
        <v>3748238000</v>
      </c>
      <c r="M699" s="60">
        <v>728676296.09879994</v>
      </c>
      <c r="N699" s="60" t="s">
        <v>544</v>
      </c>
      <c r="O699" s="60">
        <v>1373082.6802999999</v>
      </c>
      <c r="P699" s="60">
        <v>-0.84</v>
      </c>
      <c r="Q699" s="60" t="s">
        <v>544</v>
      </c>
      <c r="R699" s="85" t="s">
        <v>544</v>
      </c>
      <c r="S699" s="85" t="s">
        <v>544</v>
      </c>
      <c r="T699" s="60">
        <v>371619977.01090002</v>
      </c>
      <c r="U699" s="60" t="s">
        <v>544</v>
      </c>
      <c r="V699" s="60" t="s">
        <v>544</v>
      </c>
      <c r="W699" s="60" t="s">
        <v>1823</v>
      </c>
      <c r="X699" s="60">
        <v>31163125.250999998</v>
      </c>
      <c r="Y699" s="60">
        <v>5237854.5455</v>
      </c>
      <c r="Z699" s="60">
        <v>8.25</v>
      </c>
      <c r="AA699" s="60" t="s">
        <v>544</v>
      </c>
      <c r="AB699" s="60">
        <v>634069285.86619997</v>
      </c>
      <c r="AC699" s="60">
        <v>728676296.09879994</v>
      </c>
      <c r="AD699" s="60" t="s">
        <v>544</v>
      </c>
      <c r="AE699" s="60" t="s">
        <v>544</v>
      </c>
      <c r="AF699" s="60">
        <v>34.299999999999997</v>
      </c>
      <c r="AG699" s="60" t="s">
        <v>1824</v>
      </c>
      <c r="AH699" s="60" t="s">
        <v>544</v>
      </c>
      <c r="AI699" s="60">
        <v>196813118.4249</v>
      </c>
      <c r="AJ699" s="60" t="s">
        <v>544</v>
      </c>
      <c r="AK699" s="60">
        <v>5.78</v>
      </c>
      <c r="AL699" s="60">
        <v>5237854.5455</v>
      </c>
      <c r="AM699" s="60">
        <v>10374035.263699999</v>
      </c>
      <c r="AN699" s="60">
        <v>39998055.944499999</v>
      </c>
      <c r="AO699" s="60">
        <v>278193.58850000001</v>
      </c>
      <c r="AP699" s="60">
        <v>196841112.7482</v>
      </c>
      <c r="AQ699" s="60">
        <v>728676296.09879994</v>
      </c>
      <c r="AR699" s="60" t="s">
        <v>544</v>
      </c>
      <c r="AS699" s="60">
        <v>197176655.8186</v>
      </c>
      <c r="AT699" s="60">
        <v>371619977.01090002</v>
      </c>
      <c r="AU699" s="85">
        <v>1475505</v>
      </c>
      <c r="AV699" s="60" t="s">
        <v>544</v>
      </c>
      <c r="AW699" s="60" t="s">
        <v>544</v>
      </c>
      <c r="AX699" s="60" t="s">
        <v>544</v>
      </c>
      <c r="AY699" s="60" t="s">
        <v>544</v>
      </c>
      <c r="AZ699" s="60">
        <v>83792841.995900005</v>
      </c>
      <c r="BA699" s="60" t="s">
        <v>544</v>
      </c>
      <c r="BB699" s="60" t="s">
        <v>1808</v>
      </c>
      <c r="BC699" s="60" t="s">
        <v>544</v>
      </c>
      <c r="BD699" s="60">
        <v>1976515.8729000001</v>
      </c>
      <c r="BE699" s="60" t="s">
        <v>544</v>
      </c>
      <c r="BF699" s="60" t="s">
        <v>544</v>
      </c>
      <c r="BG699" s="60">
        <v>1594121.1919</v>
      </c>
      <c r="BH699" s="60">
        <v>371619977.01090002</v>
      </c>
      <c r="BI699" s="60">
        <v>15992923.654999999</v>
      </c>
      <c r="BJ699" s="60" t="s">
        <v>544</v>
      </c>
      <c r="BK699" s="60">
        <v>9878496.8589999992</v>
      </c>
      <c r="BL699" s="85" t="s">
        <v>544</v>
      </c>
      <c r="BM699" s="60" t="s">
        <v>544</v>
      </c>
      <c r="BN699" s="60">
        <v>1580707.2453000001</v>
      </c>
      <c r="BO699" s="60">
        <v>721392134.27699995</v>
      </c>
      <c r="BP699" s="60">
        <v>369643461.13800001</v>
      </c>
      <c r="BQ699" s="60">
        <v>249692645.6248</v>
      </c>
      <c r="BR699" s="60" t="s">
        <v>544</v>
      </c>
      <c r="BS699" s="60">
        <v>3514648.4180000001</v>
      </c>
      <c r="BT699" s="60" t="s">
        <v>544</v>
      </c>
      <c r="BU699" s="60">
        <v>30030132.774599999</v>
      </c>
      <c r="BV699" s="60" t="s">
        <v>544</v>
      </c>
      <c r="BW699" s="60" t="s">
        <v>544</v>
      </c>
      <c r="BX699" s="60">
        <v>196813118.4249</v>
      </c>
      <c r="BY699" s="60" t="s">
        <v>544</v>
      </c>
      <c r="BZ699" s="60" t="s">
        <v>544</v>
      </c>
      <c r="CA699" s="60" t="s">
        <v>544</v>
      </c>
      <c r="CB699" s="60" t="s">
        <v>544</v>
      </c>
      <c r="CC699" s="60" t="s">
        <v>544</v>
      </c>
      <c r="CD699" s="60">
        <v>162911.40960000001</v>
      </c>
      <c r="CE699" s="60">
        <v>21492252.956999999</v>
      </c>
      <c r="CF699" s="60">
        <v>196841112.7482</v>
      </c>
      <c r="CG699" s="60">
        <v>41131048.4208</v>
      </c>
      <c r="CH699" s="60" t="s">
        <v>544</v>
      </c>
      <c r="CI699" s="60" t="s">
        <v>2646</v>
      </c>
      <c r="CJ699" s="60">
        <v>31.04</v>
      </c>
      <c r="CK699" s="60">
        <v>71161181.195500001</v>
      </c>
      <c r="CL699" s="60" t="s">
        <v>544</v>
      </c>
      <c r="CM699" s="85">
        <v>112066</v>
      </c>
      <c r="CN699" s="60" t="s">
        <v>544</v>
      </c>
      <c r="CO699" s="60">
        <v>15992923.654999999</v>
      </c>
      <c r="CP699" s="60">
        <v>32743832.496300001</v>
      </c>
      <c r="CQ699" s="60">
        <v>5237854.5455</v>
      </c>
      <c r="CR699" s="60" t="s">
        <v>544</v>
      </c>
      <c r="CS699" s="60" t="s">
        <v>544</v>
      </c>
      <c r="CT699" s="60">
        <v>5608001.71</v>
      </c>
      <c r="CU699" s="60">
        <v>4270495.1490000002</v>
      </c>
      <c r="CV699" s="60">
        <v>21492252.956999999</v>
      </c>
      <c r="CW699" s="60">
        <v>9878496.8589999992</v>
      </c>
      <c r="CX699" s="60">
        <v>31163125.250999998</v>
      </c>
      <c r="CY699" s="60">
        <v>31.04</v>
      </c>
      <c r="CZ699" s="60">
        <f t="shared" si="20"/>
        <v>5.1439000006825841</v>
      </c>
      <c r="DA699" s="60" t="str">
        <f t="shared" si="21"/>
        <v>N</v>
      </c>
    </row>
    <row r="700" spans="1:105">
      <c r="A700" s="13" t="s">
        <v>1278</v>
      </c>
      <c r="B700" s="13">
        <v>1475505</v>
      </c>
      <c r="C700" s="13">
        <v>2023</v>
      </c>
      <c r="D700" s="13" t="s">
        <v>10</v>
      </c>
      <c r="E700" s="13" t="s">
        <v>507</v>
      </c>
      <c r="F700" s="84" t="s">
        <v>1804</v>
      </c>
      <c r="G700" s="60" t="s">
        <v>568</v>
      </c>
      <c r="H700" s="60" t="s">
        <v>1866</v>
      </c>
      <c r="I700" s="60" t="s">
        <v>1822</v>
      </c>
      <c r="J700" s="60" t="s">
        <v>2646</v>
      </c>
      <c r="K700" s="85">
        <v>112066</v>
      </c>
      <c r="L700" s="60">
        <v>4737205000</v>
      </c>
      <c r="M700" s="60">
        <v>963120603.29770005</v>
      </c>
      <c r="N700" s="60">
        <v>20181555.724599998</v>
      </c>
      <c r="O700" s="60">
        <v>12908957.831800001</v>
      </c>
      <c r="P700" s="60">
        <v>-0.42</v>
      </c>
      <c r="Q700" s="60" t="s">
        <v>544</v>
      </c>
      <c r="R700" s="85" t="s">
        <v>544</v>
      </c>
      <c r="S700" s="85" t="s">
        <v>544</v>
      </c>
      <c r="T700" s="60">
        <v>584614524.38170004</v>
      </c>
      <c r="U700" s="60" t="s">
        <v>544</v>
      </c>
      <c r="V700" s="60" t="s">
        <v>544</v>
      </c>
      <c r="W700" s="60" t="s">
        <v>1823</v>
      </c>
      <c r="X700" s="60">
        <v>37629610.046700001</v>
      </c>
      <c r="Y700" s="60">
        <v>25844549.2586</v>
      </c>
      <c r="Z700" s="60">
        <v>5.33</v>
      </c>
      <c r="AA700" s="60" t="s">
        <v>544</v>
      </c>
      <c r="AB700" s="60">
        <v>650538161.1803</v>
      </c>
      <c r="AC700" s="60">
        <v>963120603.29770005</v>
      </c>
      <c r="AD700" s="60" t="s">
        <v>544</v>
      </c>
      <c r="AE700" s="60" t="s">
        <v>544</v>
      </c>
      <c r="AF700" s="60">
        <v>28.66</v>
      </c>
      <c r="AG700" s="60" t="s">
        <v>1824</v>
      </c>
      <c r="AH700" s="60" t="s">
        <v>544</v>
      </c>
      <c r="AI700" s="60">
        <v>219155044.0896</v>
      </c>
      <c r="AJ700" s="60" t="s">
        <v>544</v>
      </c>
      <c r="AK700" s="60">
        <v>5.03</v>
      </c>
      <c r="AL700" s="60">
        <v>25844549.2586</v>
      </c>
      <c r="AM700" s="60">
        <v>15893953.561899999</v>
      </c>
      <c r="AN700" s="60">
        <v>36251575.646899998</v>
      </c>
      <c r="AO700" s="60">
        <v>2755458.87</v>
      </c>
      <c r="AP700" s="60">
        <v>219180457.82519999</v>
      </c>
      <c r="AQ700" s="60">
        <v>963120603.29770005</v>
      </c>
      <c r="AR700" s="60">
        <v>3.45</v>
      </c>
      <c r="AS700" s="60">
        <v>218815109.96200001</v>
      </c>
      <c r="AT700" s="60">
        <v>584614524.38170004</v>
      </c>
      <c r="AU700" s="85">
        <v>1475505</v>
      </c>
      <c r="AV700" s="60" t="s">
        <v>544</v>
      </c>
      <c r="AW700" s="60" t="s">
        <v>544</v>
      </c>
      <c r="AX700" s="60" t="s">
        <v>544</v>
      </c>
      <c r="AY700" s="60" t="s">
        <v>544</v>
      </c>
      <c r="AZ700" s="60">
        <v>104163379.8099</v>
      </c>
      <c r="BA700" s="60" t="s">
        <v>544</v>
      </c>
      <c r="BB700" s="60" t="s">
        <v>1808</v>
      </c>
      <c r="BC700" s="60" t="s">
        <v>544</v>
      </c>
      <c r="BD700" s="60">
        <v>15202293.3335</v>
      </c>
      <c r="BE700" s="60" t="s">
        <v>544</v>
      </c>
      <c r="BF700" s="60" t="s">
        <v>544</v>
      </c>
      <c r="BG700" s="60">
        <v>1773268.8160999999</v>
      </c>
      <c r="BH700" s="60">
        <v>584614524.38170004</v>
      </c>
      <c r="BI700" s="60">
        <v>12024559.8325</v>
      </c>
      <c r="BJ700" s="60" t="s">
        <v>544</v>
      </c>
      <c r="BK700" s="60">
        <v>11453462.365800001</v>
      </c>
      <c r="BL700" s="85" t="s">
        <v>544</v>
      </c>
      <c r="BM700" s="60" t="s">
        <v>544</v>
      </c>
      <c r="BN700" s="60">
        <v>1655145.773</v>
      </c>
      <c r="BO700" s="60">
        <v>987384011.58140004</v>
      </c>
      <c r="BP700" s="60">
        <v>569412231.04820001</v>
      </c>
      <c r="BQ700" s="60">
        <v>299773309.43910003</v>
      </c>
      <c r="BR700" s="60" t="s">
        <v>544</v>
      </c>
      <c r="BS700" s="60">
        <v>-35194160.935500003</v>
      </c>
      <c r="BT700" s="60" t="s">
        <v>544</v>
      </c>
      <c r="BU700" s="60">
        <v>24354287.802299999</v>
      </c>
      <c r="BV700" s="60" t="s">
        <v>544</v>
      </c>
      <c r="BW700" s="60" t="s">
        <v>544</v>
      </c>
      <c r="BX700" s="60">
        <v>219155044.0896</v>
      </c>
      <c r="BY700" s="60" t="s">
        <v>544</v>
      </c>
      <c r="BZ700" s="60" t="s">
        <v>544</v>
      </c>
      <c r="CA700" s="60" t="s">
        <v>544</v>
      </c>
      <c r="CB700" s="60" t="s">
        <v>544</v>
      </c>
      <c r="CC700" s="60" t="s">
        <v>544</v>
      </c>
      <c r="CD700" s="60">
        <v>144553.32819999999</v>
      </c>
      <c r="CE700" s="60">
        <v>14922335.622</v>
      </c>
      <c r="CF700" s="60">
        <v>219180457.82519999</v>
      </c>
      <c r="CG700" s="60">
        <v>49526897.8913</v>
      </c>
      <c r="CH700" s="60" t="s">
        <v>544</v>
      </c>
      <c r="CI700" s="60" t="s">
        <v>2646</v>
      </c>
      <c r="CJ700" s="60">
        <v>33.69</v>
      </c>
      <c r="CK700" s="60">
        <v>73881185.693599999</v>
      </c>
      <c r="CL700" s="60" t="s">
        <v>544</v>
      </c>
      <c r="CM700" s="85">
        <v>112066</v>
      </c>
      <c r="CN700" s="60" t="s">
        <v>544</v>
      </c>
      <c r="CO700" s="60">
        <v>12024559.8325</v>
      </c>
      <c r="CP700" s="60">
        <v>39284755.819700003</v>
      </c>
      <c r="CQ700" s="60">
        <v>25844549.2586</v>
      </c>
      <c r="CR700" s="60" t="s">
        <v>544</v>
      </c>
      <c r="CS700" s="60" t="s">
        <v>544</v>
      </c>
      <c r="CT700" s="60">
        <v>6370715.2433000002</v>
      </c>
      <c r="CU700" s="60">
        <v>5082747.1224999996</v>
      </c>
      <c r="CV700" s="60">
        <v>14922335.622</v>
      </c>
      <c r="CW700" s="60">
        <v>11453462.365800001</v>
      </c>
      <c r="CX700" s="60">
        <v>37629610.046700001</v>
      </c>
      <c r="CY700" s="60">
        <v>33.69</v>
      </c>
      <c r="CZ700" s="60">
        <f t="shared" si="20"/>
        <v>4.9186000006436705</v>
      </c>
      <c r="DA700" s="60" t="str">
        <f t="shared" si="21"/>
        <v>N</v>
      </c>
    </row>
    <row r="701" spans="1:105">
      <c r="A701" s="13" t="s">
        <v>1280</v>
      </c>
      <c r="B701" s="13">
        <v>1454924</v>
      </c>
      <c r="C701" s="13">
        <v>2022</v>
      </c>
      <c r="D701" s="13" t="s">
        <v>10</v>
      </c>
      <c r="E701" s="13" t="s">
        <v>13</v>
      </c>
      <c r="F701" s="84" t="s">
        <v>1812</v>
      </c>
      <c r="G701" s="60" t="s">
        <v>1851</v>
      </c>
      <c r="H701" s="60" t="s">
        <v>1814</v>
      </c>
      <c r="I701" s="60" t="s">
        <v>1852</v>
      </c>
      <c r="J701" s="60" t="s">
        <v>1280</v>
      </c>
      <c r="K701" s="85">
        <v>1454924</v>
      </c>
      <c r="L701" s="60">
        <v>178712386000</v>
      </c>
      <c r="M701" s="60">
        <v>7265380882.1066999</v>
      </c>
      <c r="N701" s="60">
        <v>76962248.596900001</v>
      </c>
      <c r="O701" s="60">
        <v>55261608.719099998</v>
      </c>
      <c r="P701" s="60">
        <v>-0.28999999999999998</v>
      </c>
      <c r="Q701" s="60" t="s">
        <v>544</v>
      </c>
      <c r="R701" s="85" t="s">
        <v>544</v>
      </c>
      <c r="S701" s="85" t="s">
        <v>544</v>
      </c>
      <c r="T701" s="60">
        <v>3181773164.2470002</v>
      </c>
      <c r="U701" s="60" t="s">
        <v>544</v>
      </c>
      <c r="V701" s="60">
        <v>560344054.7263</v>
      </c>
      <c r="W701" s="60" t="s">
        <v>1853</v>
      </c>
      <c r="X701" s="60">
        <v>300594931.02170002</v>
      </c>
      <c r="Y701" s="60">
        <v>4692851064.3549004</v>
      </c>
      <c r="Z701" s="60">
        <v>9.8800000000000008</v>
      </c>
      <c r="AA701" s="60">
        <v>361120384.47079998</v>
      </c>
      <c r="AB701" s="60" t="s">
        <v>544</v>
      </c>
      <c r="AC701" s="60">
        <v>7265380882.1066999</v>
      </c>
      <c r="AD701" s="60" t="s">
        <v>544</v>
      </c>
      <c r="AE701" s="60">
        <v>574088942.46990001</v>
      </c>
      <c r="AF701" s="60">
        <v>12.88</v>
      </c>
      <c r="AG701" s="60" t="s">
        <v>1854</v>
      </c>
      <c r="AH701" s="60" t="s">
        <v>544</v>
      </c>
      <c r="AI701" s="60" t="s">
        <v>544</v>
      </c>
      <c r="AJ701" s="60">
        <v>342312198.38739997</v>
      </c>
      <c r="AK701" s="60">
        <v>5.49</v>
      </c>
      <c r="AL701" s="60">
        <v>5481251286.5297003</v>
      </c>
      <c r="AM701" s="60">
        <v>117213490.5468</v>
      </c>
      <c r="AN701" s="60">
        <v>178376846.572</v>
      </c>
      <c r="AO701" s="60">
        <v>816356299.52600002</v>
      </c>
      <c r="AP701" s="60">
        <v>717452698.46739995</v>
      </c>
      <c r="AQ701" s="60">
        <v>7265380882.1066999</v>
      </c>
      <c r="AR701" s="60">
        <v>1.52</v>
      </c>
      <c r="AS701" s="60">
        <v>618269153.67420006</v>
      </c>
      <c r="AT701" s="60">
        <v>3547485910.6327</v>
      </c>
      <c r="AU701" s="85">
        <v>1454924</v>
      </c>
      <c r="AV701" s="60" t="s">
        <v>544</v>
      </c>
      <c r="AW701" s="60">
        <v>259940075.74090001</v>
      </c>
      <c r="AX701" s="60">
        <v>22049004.365499999</v>
      </c>
      <c r="AY701" s="60">
        <v>916401140.85730004</v>
      </c>
      <c r="AZ701" s="60">
        <v>920255835.17659998</v>
      </c>
      <c r="BA701" s="60">
        <v>45897641.217</v>
      </c>
      <c r="BB701" s="60" t="s">
        <v>1808</v>
      </c>
      <c r="BC701" s="60" t="s">
        <v>544</v>
      </c>
      <c r="BD701" s="60">
        <v>145725877.8114</v>
      </c>
      <c r="BE701" s="60">
        <v>109919992.7599</v>
      </c>
      <c r="BF701" s="60" t="s">
        <v>544</v>
      </c>
      <c r="BG701" s="60">
        <v>212312401.75799999</v>
      </c>
      <c r="BH701" s="60">
        <v>5070128747.4333</v>
      </c>
      <c r="BI701" s="60">
        <v>68011651.395899996</v>
      </c>
      <c r="BJ701" s="60">
        <v>560344054.7263</v>
      </c>
      <c r="BK701" s="60">
        <v>384889461.3617</v>
      </c>
      <c r="BL701" s="85" t="s">
        <v>544</v>
      </c>
      <c r="BM701" s="60" t="s">
        <v>544</v>
      </c>
      <c r="BN701" s="60">
        <v>228003235.8856</v>
      </c>
      <c r="BO701" s="60">
        <v>5985373199.4819002</v>
      </c>
      <c r="BP701" s="60">
        <v>4924402869.6218996</v>
      </c>
      <c r="BQ701" s="60">
        <v>94494629.527999997</v>
      </c>
      <c r="BR701" s="60" t="s">
        <v>544</v>
      </c>
      <c r="BS701" s="60">
        <v>185761978.56999999</v>
      </c>
      <c r="BT701" s="60">
        <v>167339761.9632</v>
      </c>
      <c r="BU701" s="60">
        <v>425344014.17659998</v>
      </c>
      <c r="BV701" s="60">
        <v>365712746.3858</v>
      </c>
      <c r="BW701" s="60">
        <v>45897641.217</v>
      </c>
      <c r="BX701" s="60" t="s">
        <v>544</v>
      </c>
      <c r="BY701" s="60" t="s">
        <v>544</v>
      </c>
      <c r="BZ701" s="60" t="s">
        <v>544</v>
      </c>
      <c r="CA701" s="60" t="s">
        <v>544</v>
      </c>
      <c r="CB701" s="60" t="s">
        <v>1861</v>
      </c>
      <c r="CC701" s="60">
        <v>112486523.09810001</v>
      </c>
      <c r="CD701" s="60">
        <v>142485466.06979999</v>
      </c>
      <c r="CE701" s="60">
        <v>114616429.023</v>
      </c>
      <c r="CF701" s="60">
        <v>717452698.46739995</v>
      </c>
      <c r="CG701" s="60">
        <v>53140646.683399998</v>
      </c>
      <c r="CH701" s="60">
        <v>30691403.272500001</v>
      </c>
      <c r="CI701" s="60" t="s">
        <v>1280</v>
      </c>
      <c r="CJ701" s="60" t="s">
        <v>544</v>
      </c>
      <c r="CK701" s="60">
        <v>478971777.59369999</v>
      </c>
      <c r="CL701" s="60" t="s">
        <v>544</v>
      </c>
      <c r="CM701" s="85">
        <v>1454924</v>
      </c>
      <c r="CN701" s="60" t="s">
        <v>544</v>
      </c>
      <c r="CO701" s="60">
        <v>68011651.395899996</v>
      </c>
      <c r="CP701" s="60">
        <v>528598166.9073</v>
      </c>
      <c r="CQ701" s="60">
        <v>4692851064.3549004</v>
      </c>
      <c r="CR701" s="60">
        <v>487116.73359999998</v>
      </c>
      <c r="CS701" s="60" t="s">
        <v>544</v>
      </c>
      <c r="CT701" s="60">
        <v>122099781.1869</v>
      </c>
      <c r="CU701" s="60">
        <v>262789680.17480001</v>
      </c>
      <c r="CV701" s="60">
        <v>114616429.023</v>
      </c>
      <c r="CW701" s="60">
        <v>384889461.3617</v>
      </c>
      <c r="CX701" s="60">
        <v>300594931.02170002</v>
      </c>
      <c r="CY701" s="60" t="s">
        <v>544</v>
      </c>
      <c r="CZ701" s="60">
        <f t="shared" si="20"/>
        <v>24.597800019010126</v>
      </c>
      <c r="DA701" s="60" t="str">
        <f t="shared" si="21"/>
        <v>Y</v>
      </c>
    </row>
    <row r="702" spans="1:105">
      <c r="A702" s="13" t="s">
        <v>1280</v>
      </c>
      <c r="B702" s="13">
        <v>1454924</v>
      </c>
      <c r="C702" s="13">
        <v>2023</v>
      </c>
      <c r="D702" s="13" t="s">
        <v>10</v>
      </c>
      <c r="E702" s="13" t="s">
        <v>13</v>
      </c>
      <c r="F702" s="84" t="s">
        <v>1804</v>
      </c>
      <c r="G702" s="60" t="s">
        <v>1851</v>
      </c>
      <c r="H702" s="60" t="s">
        <v>1814</v>
      </c>
      <c r="I702" s="60" t="s">
        <v>1852</v>
      </c>
      <c r="J702" s="60" t="s">
        <v>1280</v>
      </c>
      <c r="K702" s="85">
        <v>1454924</v>
      </c>
      <c r="L702" s="60">
        <v>209529555000</v>
      </c>
      <c r="M702" s="60">
        <v>8478532711.3374996</v>
      </c>
      <c r="N702" s="60">
        <v>94692742.0502</v>
      </c>
      <c r="O702" s="60">
        <v>50257941.678900003</v>
      </c>
      <c r="P702" s="60">
        <v>0.02</v>
      </c>
      <c r="Q702" s="60" t="s">
        <v>544</v>
      </c>
      <c r="R702" s="85" t="s">
        <v>544</v>
      </c>
      <c r="S702" s="85" t="s">
        <v>544</v>
      </c>
      <c r="T702" s="60">
        <v>3564926121.1963</v>
      </c>
      <c r="U702" s="60" t="s">
        <v>544</v>
      </c>
      <c r="V702" s="60">
        <v>711148810.53740001</v>
      </c>
      <c r="W702" s="60" t="s">
        <v>1853</v>
      </c>
      <c r="X702" s="60">
        <v>309744607.53789997</v>
      </c>
      <c r="Y702" s="60">
        <v>5562003280.8479996</v>
      </c>
      <c r="Z702" s="60">
        <v>9.23</v>
      </c>
      <c r="AA702" s="60">
        <v>603592610.26170003</v>
      </c>
      <c r="AB702" s="60" t="s">
        <v>544</v>
      </c>
      <c r="AC702" s="60">
        <v>8478532711.3374996</v>
      </c>
      <c r="AD702" s="60" t="s">
        <v>544</v>
      </c>
      <c r="AE702" s="60">
        <v>717797996.48950005</v>
      </c>
      <c r="AF702" s="60">
        <v>13.55</v>
      </c>
      <c r="AG702" s="60" t="s">
        <v>1854</v>
      </c>
      <c r="AH702" s="60" t="s">
        <v>544</v>
      </c>
      <c r="AI702" s="60" t="s">
        <v>544</v>
      </c>
      <c r="AJ702" s="60">
        <v>388853252.99339998</v>
      </c>
      <c r="AK702" s="60">
        <v>4.92</v>
      </c>
      <c r="AL702" s="60">
        <v>6566520871.6773005</v>
      </c>
      <c r="AM702" s="60">
        <v>137104352.15110001</v>
      </c>
      <c r="AN702" s="60">
        <v>269456904.13340002</v>
      </c>
      <c r="AO702" s="60">
        <v>1008969831.4555</v>
      </c>
      <c r="AP702" s="60">
        <v>779549466.86319995</v>
      </c>
      <c r="AQ702" s="60">
        <v>8478532711.3374996</v>
      </c>
      <c r="AR702" s="60">
        <v>1.63</v>
      </c>
      <c r="AS702" s="60">
        <v>676561357.40569997</v>
      </c>
      <c r="AT702" s="60">
        <v>3948504649.8049998</v>
      </c>
      <c r="AU702" s="85">
        <v>1454924</v>
      </c>
      <c r="AV702" s="60" t="s">
        <v>544</v>
      </c>
      <c r="AW702" s="60">
        <v>160498685.8876</v>
      </c>
      <c r="AX702" s="60">
        <v>9113723.7750000004</v>
      </c>
      <c r="AY702" s="60">
        <v>1106651249.4828999</v>
      </c>
      <c r="AZ702" s="60">
        <v>1108610222.4096999</v>
      </c>
      <c r="BA702" s="60">
        <v>57681701.285599999</v>
      </c>
      <c r="BB702" s="60" t="s">
        <v>1808</v>
      </c>
      <c r="BC702" s="60" t="s">
        <v>544</v>
      </c>
      <c r="BD702" s="60">
        <v>152324752.789</v>
      </c>
      <c r="BE702" s="60">
        <v>158826526.1498</v>
      </c>
      <c r="BF702" s="60" t="s">
        <v>544</v>
      </c>
      <c r="BG702" s="60">
        <v>222935829.15740001</v>
      </c>
      <c r="BH702" s="60">
        <v>5823986411.1108999</v>
      </c>
      <c r="BI702" s="60">
        <v>67970153.290000007</v>
      </c>
      <c r="BJ702" s="60">
        <v>711148810.53740001</v>
      </c>
      <c r="BK702" s="60">
        <v>433149057.4131</v>
      </c>
      <c r="BL702" s="85" t="s">
        <v>544</v>
      </c>
      <c r="BM702" s="60" t="s">
        <v>544</v>
      </c>
      <c r="BN702" s="60">
        <v>240208311.80059999</v>
      </c>
      <c r="BO702" s="60">
        <v>6939909843.8000002</v>
      </c>
      <c r="BP702" s="60">
        <v>5671661658.3219004</v>
      </c>
      <c r="BQ702" s="60">
        <v>103266182.2898</v>
      </c>
      <c r="BR702" s="60" t="s">
        <v>544</v>
      </c>
      <c r="BS702" s="60">
        <v>144924422.19420001</v>
      </c>
      <c r="BT702" s="60">
        <v>240426294.68000001</v>
      </c>
      <c r="BU702" s="60">
        <v>499248774.35329998</v>
      </c>
      <c r="BV702" s="60">
        <v>383578528.60869998</v>
      </c>
      <c r="BW702" s="60">
        <v>57681701.285599999</v>
      </c>
      <c r="BX702" s="60" t="s">
        <v>544</v>
      </c>
      <c r="BY702" s="60" t="s">
        <v>544</v>
      </c>
      <c r="BZ702" s="60" t="s">
        <v>544</v>
      </c>
      <c r="CA702" s="60" t="s">
        <v>544</v>
      </c>
      <c r="CB702" s="60" t="s">
        <v>1833</v>
      </c>
      <c r="CC702" s="60">
        <v>168789683.11660001</v>
      </c>
      <c r="CD702" s="60">
        <v>161435118.00099999</v>
      </c>
      <c r="CE702" s="60">
        <v>113083585.71439999</v>
      </c>
      <c r="CF702" s="60">
        <v>779549466.86319995</v>
      </c>
      <c r="CG702" s="60">
        <v>79655201.006200001</v>
      </c>
      <c r="CH702" s="60">
        <v>41407359.293300003</v>
      </c>
      <c r="CI702" s="60" t="s">
        <v>1280</v>
      </c>
      <c r="CJ702" s="60" t="s">
        <v>544</v>
      </c>
      <c r="CK702" s="60">
        <v>579201511.67130005</v>
      </c>
      <c r="CL702" s="60" t="s">
        <v>544</v>
      </c>
      <c r="CM702" s="85">
        <v>1454924</v>
      </c>
      <c r="CN702" s="60" t="s">
        <v>544</v>
      </c>
      <c r="CO702" s="60">
        <v>67970153.290000007</v>
      </c>
      <c r="CP702" s="60">
        <v>549952919.33850002</v>
      </c>
      <c r="CQ702" s="60">
        <v>5562003280.8479996</v>
      </c>
      <c r="CR702" s="60">
        <v>297536.31189999997</v>
      </c>
      <c r="CS702" s="60" t="s">
        <v>544</v>
      </c>
      <c r="CT702" s="60">
        <v>148506188.02900001</v>
      </c>
      <c r="CU702" s="60">
        <v>284642869.38419998</v>
      </c>
      <c r="CV702" s="60">
        <v>113083585.71439999</v>
      </c>
      <c r="CW702" s="60">
        <v>433149057.4131</v>
      </c>
      <c r="CX702" s="60">
        <v>309744607.53789997</v>
      </c>
      <c r="CY702" s="60" t="s">
        <v>544</v>
      </c>
      <c r="CZ702" s="60">
        <f t="shared" si="20"/>
        <v>24.712950003697802</v>
      </c>
      <c r="DA702" s="60" t="str">
        <f t="shared" si="21"/>
        <v>Y</v>
      </c>
    </row>
    <row r="703" spans="1:105">
      <c r="A703" s="13" t="s">
        <v>1281</v>
      </c>
      <c r="B703" s="13">
        <v>1053756</v>
      </c>
      <c r="C703" s="13">
        <v>2022</v>
      </c>
      <c r="D703" s="13" t="s">
        <v>10</v>
      </c>
      <c r="E703" s="13" t="s">
        <v>13</v>
      </c>
      <c r="F703" s="84" t="s">
        <v>1812</v>
      </c>
      <c r="G703" s="60" t="s">
        <v>2647</v>
      </c>
      <c r="H703" s="60" t="s">
        <v>2648</v>
      </c>
      <c r="I703" s="60" t="s">
        <v>540</v>
      </c>
      <c r="J703" s="60" t="s">
        <v>1217</v>
      </c>
      <c r="K703" s="85">
        <v>1237672</v>
      </c>
      <c r="L703" s="60">
        <v>5573457000</v>
      </c>
      <c r="M703" s="60">
        <v>5573457000</v>
      </c>
      <c r="N703" s="60">
        <v>44757000</v>
      </c>
      <c r="O703" s="60">
        <v>54529000</v>
      </c>
      <c r="P703" s="60">
        <v>-0.32</v>
      </c>
      <c r="Q703" s="60" t="s">
        <v>544</v>
      </c>
      <c r="R703" s="85" t="s">
        <v>544</v>
      </c>
      <c r="S703" s="85" t="s">
        <v>544</v>
      </c>
      <c r="T703" s="60">
        <v>1758101000</v>
      </c>
      <c r="U703" s="60" t="s">
        <v>544</v>
      </c>
      <c r="V703" s="60" t="s">
        <v>544</v>
      </c>
      <c r="W703" s="60" t="s">
        <v>2649</v>
      </c>
      <c r="X703" s="60">
        <v>272795000</v>
      </c>
      <c r="Y703" s="60">
        <v>4132160000</v>
      </c>
      <c r="Z703" s="60">
        <v>19.190000000000001</v>
      </c>
      <c r="AA703" s="60" t="s">
        <v>544</v>
      </c>
      <c r="AB703" s="60" t="s">
        <v>544</v>
      </c>
      <c r="AC703" s="60">
        <v>5573457000</v>
      </c>
      <c r="AD703" s="60" t="s">
        <v>544</v>
      </c>
      <c r="AE703" s="60">
        <v>1614371000</v>
      </c>
      <c r="AF703" s="60">
        <v>13.79</v>
      </c>
      <c r="AG703" s="60" t="s">
        <v>2650</v>
      </c>
      <c r="AH703" s="60" t="s">
        <v>544</v>
      </c>
      <c r="AI703" s="60" t="s">
        <v>544</v>
      </c>
      <c r="AJ703" s="60">
        <v>544143000</v>
      </c>
      <c r="AK703" s="60">
        <v>6.11</v>
      </c>
      <c r="AL703" s="60">
        <v>4132160000</v>
      </c>
      <c r="AM703" s="60">
        <v>112682000</v>
      </c>
      <c r="AN703" s="60">
        <v>75542000</v>
      </c>
      <c r="AO703" s="60">
        <v>674644000</v>
      </c>
      <c r="AP703" s="60">
        <v>624772000</v>
      </c>
      <c r="AQ703" s="60">
        <v>5573457000</v>
      </c>
      <c r="AR703" s="60">
        <v>1.1399999999999999</v>
      </c>
      <c r="AS703" s="60">
        <v>588764000</v>
      </c>
      <c r="AT703" s="60">
        <v>1758101000</v>
      </c>
      <c r="AU703" s="85">
        <v>1053756</v>
      </c>
      <c r="AV703" s="60" t="s">
        <v>544</v>
      </c>
      <c r="AW703" s="60" t="s">
        <v>544</v>
      </c>
      <c r="AX703" s="60">
        <v>1692000</v>
      </c>
      <c r="AY703" s="60">
        <v>2158514000</v>
      </c>
      <c r="AZ703" s="60">
        <v>786125000</v>
      </c>
      <c r="BA703" s="60">
        <v>17037000</v>
      </c>
      <c r="BB703" s="60" t="s">
        <v>1808</v>
      </c>
      <c r="BC703" s="60" t="s">
        <v>544</v>
      </c>
      <c r="BD703" s="60">
        <v>113034000</v>
      </c>
      <c r="BE703" s="60" t="s">
        <v>544</v>
      </c>
      <c r="BF703" s="60" t="s">
        <v>544</v>
      </c>
      <c r="BG703" s="60">
        <v>63606000</v>
      </c>
      <c r="BH703" s="60">
        <v>3933652000</v>
      </c>
      <c r="BI703" s="60">
        <v>114450000</v>
      </c>
      <c r="BJ703" s="60" t="s">
        <v>544</v>
      </c>
      <c r="BK703" s="60">
        <v>169113000</v>
      </c>
      <c r="BL703" s="85" t="s">
        <v>544</v>
      </c>
      <c r="BM703" s="60" t="s">
        <v>544</v>
      </c>
      <c r="BN703" s="60">
        <v>82524000</v>
      </c>
      <c r="BO703" s="60">
        <v>4717162000</v>
      </c>
      <c r="BP703" s="60">
        <v>3820618000</v>
      </c>
      <c r="BQ703" s="60">
        <v>93794000</v>
      </c>
      <c r="BR703" s="60" t="s">
        <v>544</v>
      </c>
      <c r="BS703" s="60">
        <v>96116000</v>
      </c>
      <c r="BT703" s="60" t="s">
        <v>544</v>
      </c>
      <c r="BU703" s="60">
        <v>302076000</v>
      </c>
      <c r="BV703" s="60" t="s">
        <v>544</v>
      </c>
      <c r="BW703" s="60">
        <v>17037000</v>
      </c>
      <c r="BX703" s="60" t="s">
        <v>544</v>
      </c>
      <c r="BY703" s="60" t="s">
        <v>544</v>
      </c>
      <c r="BZ703" s="60">
        <v>46135000</v>
      </c>
      <c r="CA703" s="60" t="s">
        <v>544</v>
      </c>
      <c r="CB703" s="60" t="s">
        <v>544</v>
      </c>
      <c r="CC703" s="60">
        <v>38601000</v>
      </c>
      <c r="CD703" s="60">
        <v>83843000</v>
      </c>
      <c r="CE703" s="60">
        <v>159986000</v>
      </c>
      <c r="CF703" s="60">
        <v>624772000</v>
      </c>
      <c r="CG703" s="60">
        <v>45572000</v>
      </c>
      <c r="CH703" s="60" t="s">
        <v>544</v>
      </c>
      <c r="CI703" s="60" t="s">
        <v>1217</v>
      </c>
      <c r="CJ703" s="60" t="s">
        <v>544</v>
      </c>
      <c r="CK703" s="60">
        <v>348337000</v>
      </c>
      <c r="CL703" s="60" t="s">
        <v>544</v>
      </c>
      <c r="CM703" s="85">
        <v>1237672</v>
      </c>
      <c r="CN703" s="60">
        <v>-30808000</v>
      </c>
      <c r="CO703" s="60">
        <v>114450000</v>
      </c>
      <c r="CP703" s="60">
        <v>355319000</v>
      </c>
      <c r="CQ703" s="60">
        <v>4132160000</v>
      </c>
      <c r="CR703" s="60">
        <v>689000</v>
      </c>
      <c r="CS703" s="60">
        <v>-30808000</v>
      </c>
      <c r="CT703" s="60">
        <v>78400000</v>
      </c>
      <c r="CU703" s="60">
        <v>90713000</v>
      </c>
      <c r="CV703" s="60">
        <v>159986000</v>
      </c>
      <c r="CW703" s="60">
        <v>169113000</v>
      </c>
      <c r="CX703" s="60">
        <v>272795000</v>
      </c>
      <c r="CY703" s="60" t="s">
        <v>544</v>
      </c>
      <c r="CZ703" s="60">
        <f t="shared" si="20"/>
        <v>1</v>
      </c>
      <c r="DA703" s="60" t="str">
        <f t="shared" si="21"/>
        <v>N: parent data from row 585</v>
      </c>
    </row>
    <row r="704" spans="1:105">
      <c r="A704" s="13" t="s">
        <v>1281</v>
      </c>
      <c r="B704" s="13">
        <v>1053756</v>
      </c>
      <c r="C704" s="13">
        <v>2023</v>
      </c>
      <c r="D704" s="13" t="s">
        <v>10</v>
      </c>
      <c r="E704" s="13" t="s">
        <v>13</v>
      </c>
      <c r="F704" s="84" t="s">
        <v>1804</v>
      </c>
      <c r="G704" s="60" t="s">
        <v>2647</v>
      </c>
      <c r="H704" s="60" t="s">
        <v>2648</v>
      </c>
      <c r="I704" s="60" t="s">
        <v>540</v>
      </c>
      <c r="J704" s="60" t="s">
        <v>1217</v>
      </c>
      <c r="K704" s="85">
        <v>1237672</v>
      </c>
      <c r="L704" s="60">
        <v>5664820000</v>
      </c>
      <c r="M704" s="60">
        <v>5664820000</v>
      </c>
      <c r="N704" s="60">
        <v>43888000</v>
      </c>
      <c r="O704" s="60">
        <v>67471000</v>
      </c>
      <c r="P704" s="60">
        <v>-0.12</v>
      </c>
      <c r="Q704" s="60" t="s">
        <v>544</v>
      </c>
      <c r="R704" s="85" t="s">
        <v>544</v>
      </c>
      <c r="S704" s="85" t="s">
        <v>544</v>
      </c>
      <c r="T704" s="60">
        <v>1790162000</v>
      </c>
      <c r="U704" s="60" t="s">
        <v>544</v>
      </c>
      <c r="V704" s="60" t="s">
        <v>544</v>
      </c>
      <c r="W704" s="60" t="s">
        <v>2649</v>
      </c>
      <c r="X704" s="60">
        <v>301914000</v>
      </c>
      <c r="Y704" s="60">
        <v>4203965000</v>
      </c>
      <c r="Z704" s="60">
        <v>19.41</v>
      </c>
      <c r="AA704" s="60">
        <v>433587000</v>
      </c>
      <c r="AB704" s="60" t="s">
        <v>544</v>
      </c>
      <c r="AC704" s="60">
        <v>5664820000</v>
      </c>
      <c r="AD704" s="60" t="s">
        <v>544</v>
      </c>
      <c r="AE704" s="60">
        <v>1671891000</v>
      </c>
      <c r="AF704" s="60">
        <v>5.35</v>
      </c>
      <c r="AG704" s="60" t="s">
        <v>2650</v>
      </c>
      <c r="AH704" s="60" t="s">
        <v>544</v>
      </c>
      <c r="AI704" s="60" t="s">
        <v>544</v>
      </c>
      <c r="AJ704" s="60">
        <v>529360000</v>
      </c>
      <c r="AK704" s="60">
        <v>6.47</v>
      </c>
      <c r="AL704" s="60">
        <v>4637552000</v>
      </c>
      <c r="AM704" s="60">
        <v>130589000</v>
      </c>
      <c r="AN704" s="60">
        <v>107133000</v>
      </c>
      <c r="AO704" s="60">
        <v>726735000</v>
      </c>
      <c r="AP704" s="60">
        <v>625928000</v>
      </c>
      <c r="AQ704" s="60">
        <v>5664820000</v>
      </c>
      <c r="AR704" s="60">
        <v>1.0900000000000001</v>
      </c>
      <c r="AS704" s="60">
        <v>589875000</v>
      </c>
      <c r="AT704" s="60">
        <v>1790162000</v>
      </c>
      <c r="AU704" s="85">
        <v>1053756</v>
      </c>
      <c r="AV704" s="60" t="s">
        <v>544</v>
      </c>
      <c r="AW704" s="60" t="s">
        <v>544</v>
      </c>
      <c r="AX704" s="60">
        <v>1565000</v>
      </c>
      <c r="AY704" s="60">
        <v>2201251000</v>
      </c>
      <c r="AZ704" s="60">
        <v>723984000</v>
      </c>
      <c r="BA704" s="60">
        <v>21331000</v>
      </c>
      <c r="BB704" s="60" t="s">
        <v>1808</v>
      </c>
      <c r="BC704" s="60" t="s">
        <v>544</v>
      </c>
      <c r="BD704" s="60">
        <v>108468000</v>
      </c>
      <c r="BE704" s="60">
        <v>2540000</v>
      </c>
      <c r="BF704" s="60">
        <v>1988000</v>
      </c>
      <c r="BG704" s="60">
        <v>41518000</v>
      </c>
      <c r="BH704" s="60">
        <v>4012744000</v>
      </c>
      <c r="BI704" s="60">
        <v>115264000</v>
      </c>
      <c r="BJ704" s="60" t="s">
        <v>544</v>
      </c>
      <c r="BK704" s="60">
        <v>182437000</v>
      </c>
      <c r="BL704" s="85" t="s">
        <v>544</v>
      </c>
      <c r="BM704" s="60" t="s">
        <v>544</v>
      </c>
      <c r="BN704" s="60">
        <v>70234000</v>
      </c>
      <c r="BO704" s="60">
        <v>4731085000</v>
      </c>
      <c r="BP704" s="60">
        <v>3904276000</v>
      </c>
      <c r="BQ704" s="60">
        <v>87899000</v>
      </c>
      <c r="BR704" s="60" t="s">
        <v>544</v>
      </c>
      <c r="BS704" s="60">
        <v>124849000</v>
      </c>
      <c r="BT704" s="60" t="s">
        <v>544</v>
      </c>
      <c r="BU704" s="60">
        <v>343986000</v>
      </c>
      <c r="BV704" s="60" t="s">
        <v>544</v>
      </c>
      <c r="BW704" s="60">
        <v>21331000</v>
      </c>
      <c r="BX704" s="60" t="s">
        <v>544</v>
      </c>
      <c r="BY704" s="60" t="s">
        <v>544</v>
      </c>
      <c r="BZ704" s="60">
        <v>359000</v>
      </c>
      <c r="CA704" s="60" t="s">
        <v>544</v>
      </c>
      <c r="CB704" s="60" t="s">
        <v>544</v>
      </c>
      <c r="CC704" s="60">
        <v>44043000</v>
      </c>
      <c r="CD704" s="60">
        <v>80586000</v>
      </c>
      <c r="CE704" s="60">
        <v>156072000</v>
      </c>
      <c r="CF704" s="60">
        <v>625928000</v>
      </c>
      <c r="CG704" s="60">
        <v>64410000</v>
      </c>
      <c r="CH704" s="60" t="s">
        <v>544</v>
      </c>
      <c r="CI704" s="60" t="s">
        <v>1217</v>
      </c>
      <c r="CJ704" s="60" t="s">
        <v>544</v>
      </c>
      <c r="CK704" s="60">
        <v>409047000</v>
      </c>
      <c r="CL704" s="60" t="s">
        <v>544</v>
      </c>
      <c r="CM704" s="85">
        <v>1237672</v>
      </c>
      <c r="CN704" s="60">
        <v>-12295000</v>
      </c>
      <c r="CO704" s="60">
        <v>115264000</v>
      </c>
      <c r="CP704" s="60">
        <v>372148000</v>
      </c>
      <c r="CQ704" s="60">
        <v>4203965000</v>
      </c>
      <c r="CR704" s="60">
        <v>651000</v>
      </c>
      <c r="CS704" s="60">
        <v>-12295000</v>
      </c>
      <c r="CT704" s="60">
        <v>87342000</v>
      </c>
      <c r="CU704" s="60">
        <v>95095000</v>
      </c>
      <c r="CV704" s="60">
        <v>156072000</v>
      </c>
      <c r="CW704" s="60">
        <v>182437000</v>
      </c>
      <c r="CX704" s="60">
        <v>301914000</v>
      </c>
      <c r="CY704" s="60" t="s">
        <v>544</v>
      </c>
      <c r="CZ704" s="60">
        <f t="shared" si="20"/>
        <v>1</v>
      </c>
      <c r="DA704" s="60" t="str">
        <f t="shared" si="21"/>
        <v>N: parent data from row 585</v>
      </c>
    </row>
    <row r="705" spans="1:105">
      <c r="A705" s="13" t="s">
        <v>1282</v>
      </c>
      <c r="B705" s="13">
        <v>1108651</v>
      </c>
      <c r="C705" s="13">
        <v>2022</v>
      </c>
      <c r="D705" s="13" t="s">
        <v>10</v>
      </c>
      <c r="E705" s="13" t="s">
        <v>13</v>
      </c>
      <c r="F705" s="84" t="s">
        <v>1812</v>
      </c>
      <c r="G705" s="60" t="s">
        <v>2647</v>
      </c>
      <c r="H705" s="60" t="s">
        <v>2357</v>
      </c>
      <c r="I705" s="60" t="s">
        <v>540</v>
      </c>
      <c r="J705" s="60" t="s">
        <v>2651</v>
      </c>
      <c r="K705" s="85">
        <v>1561545</v>
      </c>
      <c r="L705" s="60">
        <v>3147792100</v>
      </c>
      <c r="M705" s="60">
        <v>3147792100</v>
      </c>
      <c r="N705" s="60">
        <v>32756400</v>
      </c>
      <c r="O705" s="60">
        <v>40563900</v>
      </c>
      <c r="P705" s="60">
        <v>0.11</v>
      </c>
      <c r="Q705" s="60" t="s">
        <v>544</v>
      </c>
      <c r="R705" s="85" t="s">
        <v>544</v>
      </c>
      <c r="S705" s="85" t="s">
        <v>544</v>
      </c>
      <c r="T705" s="60">
        <v>1052392800</v>
      </c>
      <c r="U705" s="60">
        <v>956700</v>
      </c>
      <c r="V705" s="60" t="s">
        <v>544</v>
      </c>
      <c r="W705" s="60" t="s">
        <v>2649</v>
      </c>
      <c r="X705" s="60">
        <v>158851400</v>
      </c>
      <c r="Y705" s="60">
        <v>2448350400</v>
      </c>
      <c r="Z705" s="60">
        <v>13.15</v>
      </c>
      <c r="AA705" s="60">
        <v>54117100</v>
      </c>
      <c r="AB705" s="60" t="s">
        <v>544</v>
      </c>
      <c r="AC705" s="60">
        <v>3147792100</v>
      </c>
      <c r="AD705" s="60" t="s">
        <v>544</v>
      </c>
      <c r="AE705" s="60">
        <v>909001300</v>
      </c>
      <c r="AF705" s="60">
        <v>3.74</v>
      </c>
      <c r="AG705" s="60" t="s">
        <v>2650</v>
      </c>
      <c r="AH705" s="60" t="s">
        <v>544</v>
      </c>
      <c r="AI705" s="60" t="s">
        <v>544</v>
      </c>
      <c r="AJ705" s="60">
        <v>317267500</v>
      </c>
      <c r="AK705" s="60">
        <v>6.35</v>
      </c>
      <c r="AL705" s="60">
        <v>2504973000</v>
      </c>
      <c r="AM705" s="60">
        <v>74314200</v>
      </c>
      <c r="AN705" s="60">
        <v>60586800</v>
      </c>
      <c r="AO705" s="60">
        <v>420948700</v>
      </c>
      <c r="AP705" s="60">
        <v>342314100</v>
      </c>
      <c r="AQ705" s="60">
        <v>3147792100</v>
      </c>
      <c r="AR705" s="60">
        <v>1.42</v>
      </c>
      <c r="AS705" s="60">
        <v>342313800</v>
      </c>
      <c r="AT705" s="60">
        <v>1052392800</v>
      </c>
      <c r="AU705" s="85">
        <v>1108651</v>
      </c>
      <c r="AV705" s="60" t="s">
        <v>544</v>
      </c>
      <c r="AW705" s="60" t="s">
        <v>544</v>
      </c>
      <c r="AX705" s="60">
        <v>1182500</v>
      </c>
      <c r="AY705" s="60">
        <v>1226268800</v>
      </c>
      <c r="AZ705" s="60">
        <v>366062000</v>
      </c>
      <c r="BA705" s="60">
        <v>20144900</v>
      </c>
      <c r="BB705" s="60" t="s">
        <v>1808</v>
      </c>
      <c r="BC705" s="60" t="s">
        <v>544</v>
      </c>
      <c r="BD705" s="60">
        <v>45698200</v>
      </c>
      <c r="BE705" s="60" t="s">
        <v>544</v>
      </c>
      <c r="BF705" s="60" t="s">
        <v>544</v>
      </c>
      <c r="BG705" s="60">
        <v>65181700</v>
      </c>
      <c r="BH705" s="60">
        <v>2298806500</v>
      </c>
      <c r="BI705" s="60">
        <v>42880800</v>
      </c>
      <c r="BJ705" s="60" t="s">
        <v>544</v>
      </c>
      <c r="BK705" s="60">
        <v>147719600</v>
      </c>
      <c r="BL705" s="85" t="s">
        <v>544</v>
      </c>
      <c r="BM705" s="60" t="s">
        <v>544</v>
      </c>
      <c r="BN705" s="60">
        <v>68892200</v>
      </c>
      <c r="BO705" s="60">
        <v>2639756100</v>
      </c>
      <c r="BP705" s="60">
        <v>2253108300</v>
      </c>
      <c r="BQ705" s="60">
        <v>20338300</v>
      </c>
      <c r="BR705" s="60" t="s">
        <v>544</v>
      </c>
      <c r="BS705" s="60">
        <v>37009300</v>
      </c>
      <c r="BT705" s="60" t="s">
        <v>544</v>
      </c>
      <c r="BU705" s="60">
        <v>200725800</v>
      </c>
      <c r="BV705" s="60" t="s">
        <v>544</v>
      </c>
      <c r="BW705" s="60">
        <v>20144900</v>
      </c>
      <c r="BX705" s="60" t="s">
        <v>544</v>
      </c>
      <c r="BY705" s="60" t="s">
        <v>544</v>
      </c>
      <c r="BZ705" s="60">
        <v>-65600</v>
      </c>
      <c r="CA705" s="60" t="s">
        <v>544</v>
      </c>
      <c r="CB705" s="60" t="s">
        <v>544</v>
      </c>
      <c r="CC705" s="60">
        <v>45774300</v>
      </c>
      <c r="CD705" s="60">
        <v>48895500</v>
      </c>
      <c r="CE705" s="60">
        <v>58883800</v>
      </c>
      <c r="CF705" s="60">
        <v>342314100</v>
      </c>
      <c r="CG705" s="60">
        <v>18712400</v>
      </c>
      <c r="CH705" s="60" t="s">
        <v>544</v>
      </c>
      <c r="CI705" s="60" t="s">
        <v>2651</v>
      </c>
      <c r="CJ705" s="60" t="s">
        <v>544</v>
      </c>
      <c r="CK705" s="60">
        <v>219438200</v>
      </c>
      <c r="CL705" s="60" t="s">
        <v>544</v>
      </c>
      <c r="CM705" s="85">
        <v>1561545</v>
      </c>
      <c r="CN705" s="60" t="s">
        <v>544</v>
      </c>
      <c r="CO705" s="60">
        <v>42880800</v>
      </c>
      <c r="CP705" s="60">
        <v>227743600</v>
      </c>
      <c r="CQ705" s="60">
        <v>2448350400</v>
      </c>
      <c r="CR705" s="60" t="s">
        <v>544</v>
      </c>
      <c r="CS705" s="60" t="s">
        <v>544</v>
      </c>
      <c r="CT705" s="60">
        <v>45091400</v>
      </c>
      <c r="CU705" s="60">
        <v>102628200</v>
      </c>
      <c r="CV705" s="60">
        <v>58883800</v>
      </c>
      <c r="CW705" s="60">
        <v>147719600</v>
      </c>
      <c r="CX705" s="60">
        <v>158851400</v>
      </c>
      <c r="CY705" s="60" t="s">
        <v>544</v>
      </c>
      <c r="CZ705" s="60">
        <f t="shared" si="20"/>
        <v>1</v>
      </c>
      <c r="DA705" s="60" t="str">
        <f t="shared" si="21"/>
        <v>N</v>
      </c>
    </row>
    <row r="706" spans="1:105">
      <c r="A706" s="13" t="s">
        <v>1282</v>
      </c>
      <c r="B706" s="13">
        <v>1108651</v>
      </c>
      <c r="C706" s="13">
        <v>2023</v>
      </c>
      <c r="D706" s="13" t="s">
        <v>10</v>
      </c>
      <c r="E706" s="13" t="s">
        <v>13</v>
      </c>
      <c r="F706" s="84" t="s">
        <v>1804</v>
      </c>
      <c r="G706" s="60" t="s">
        <v>2647</v>
      </c>
      <c r="H706" s="60" t="s">
        <v>2357</v>
      </c>
      <c r="I706" s="60" t="s">
        <v>540</v>
      </c>
      <c r="J706" s="60" t="s">
        <v>2651</v>
      </c>
      <c r="K706" s="85">
        <v>1561545</v>
      </c>
      <c r="L706" s="60">
        <v>3363380700</v>
      </c>
      <c r="M706" s="60">
        <v>3363380700</v>
      </c>
      <c r="N706" s="60">
        <v>39301700</v>
      </c>
      <c r="O706" s="60">
        <v>52801000</v>
      </c>
      <c r="P706" s="60">
        <v>0.33</v>
      </c>
      <c r="Q706" s="60" t="s">
        <v>544</v>
      </c>
      <c r="R706" s="85" t="s">
        <v>544</v>
      </c>
      <c r="S706" s="85" t="s">
        <v>544</v>
      </c>
      <c r="T706" s="60">
        <v>1105860600</v>
      </c>
      <c r="U706" s="60">
        <v>930800</v>
      </c>
      <c r="V706" s="60" t="s">
        <v>544</v>
      </c>
      <c r="W706" s="60" t="s">
        <v>2649</v>
      </c>
      <c r="X706" s="60">
        <v>178423400</v>
      </c>
      <c r="Y706" s="60">
        <v>2517216200</v>
      </c>
      <c r="Z706" s="60">
        <v>11.26</v>
      </c>
      <c r="AA706" s="60">
        <v>2705500</v>
      </c>
      <c r="AB706" s="60" t="s">
        <v>544</v>
      </c>
      <c r="AC706" s="60">
        <v>3363380700</v>
      </c>
      <c r="AD706" s="60" t="s">
        <v>544</v>
      </c>
      <c r="AE706" s="60">
        <v>1024535200</v>
      </c>
      <c r="AF706" s="60">
        <v>3.82</v>
      </c>
      <c r="AG706" s="60" t="s">
        <v>2650</v>
      </c>
      <c r="AH706" s="60" t="s">
        <v>544</v>
      </c>
      <c r="AI706" s="60" t="s">
        <v>544</v>
      </c>
      <c r="AJ706" s="60">
        <v>319981400</v>
      </c>
      <c r="AK706" s="60">
        <v>6.58</v>
      </c>
      <c r="AL706" s="60">
        <v>2519921700</v>
      </c>
      <c r="AM706" s="60">
        <v>62638400</v>
      </c>
      <c r="AN706" s="60">
        <v>81700000</v>
      </c>
      <c r="AO706" s="60">
        <v>408260300</v>
      </c>
      <c r="AP706" s="60">
        <v>361386300</v>
      </c>
      <c r="AQ706" s="60">
        <v>3363380700</v>
      </c>
      <c r="AR706" s="60">
        <v>1.59</v>
      </c>
      <c r="AS706" s="60">
        <v>361386000</v>
      </c>
      <c r="AT706" s="60">
        <v>1105860600</v>
      </c>
      <c r="AU706" s="85">
        <v>1108651</v>
      </c>
      <c r="AV706" s="60" t="s">
        <v>544</v>
      </c>
      <c r="AW706" s="60" t="s">
        <v>544</v>
      </c>
      <c r="AX706" s="60">
        <v>503800</v>
      </c>
      <c r="AY706" s="60">
        <v>1344516600</v>
      </c>
      <c r="AZ706" s="60">
        <v>390484800</v>
      </c>
      <c r="BA706" s="60">
        <v>21592300</v>
      </c>
      <c r="BB706" s="60" t="s">
        <v>1808</v>
      </c>
      <c r="BC706" s="60" t="s">
        <v>544</v>
      </c>
      <c r="BD706" s="60">
        <v>52052200</v>
      </c>
      <c r="BE706" s="60" t="s">
        <v>544</v>
      </c>
      <c r="BF706" s="60" t="s">
        <v>544</v>
      </c>
      <c r="BG706" s="60">
        <v>67330400</v>
      </c>
      <c r="BH706" s="60">
        <v>2471969500</v>
      </c>
      <c r="BI706" s="60">
        <v>39363600</v>
      </c>
      <c r="BJ706" s="60" t="s">
        <v>544</v>
      </c>
      <c r="BK706" s="60">
        <v>168309700</v>
      </c>
      <c r="BL706" s="85" t="s">
        <v>544</v>
      </c>
      <c r="BM706" s="60" t="s">
        <v>544</v>
      </c>
      <c r="BN706" s="60">
        <v>71152100</v>
      </c>
      <c r="BO706" s="60">
        <v>2851427000</v>
      </c>
      <c r="BP706" s="60">
        <v>2419917300</v>
      </c>
      <c r="BQ706" s="60">
        <v>40777400</v>
      </c>
      <c r="BR706" s="60" t="s">
        <v>544</v>
      </c>
      <c r="BS706" s="60">
        <v>48697900</v>
      </c>
      <c r="BT706" s="60" t="s">
        <v>544</v>
      </c>
      <c r="BU706" s="60">
        <v>231867200</v>
      </c>
      <c r="BV706" s="60" t="s">
        <v>544</v>
      </c>
      <c r="BW706" s="60">
        <v>21592300</v>
      </c>
      <c r="BX706" s="60" t="s">
        <v>544</v>
      </c>
      <c r="BY706" s="60" t="s">
        <v>544</v>
      </c>
      <c r="BZ706" s="60">
        <v>-337600</v>
      </c>
      <c r="CA706" s="60" t="s">
        <v>544</v>
      </c>
      <c r="CB706" s="60" t="s">
        <v>544</v>
      </c>
      <c r="CC706" s="60">
        <v>58393200</v>
      </c>
      <c r="CD706" s="60">
        <v>54491700</v>
      </c>
      <c r="CE706" s="60">
        <v>52768000</v>
      </c>
      <c r="CF706" s="60">
        <v>361386300</v>
      </c>
      <c r="CG706" s="60">
        <v>28256200</v>
      </c>
      <c r="CH706" s="60" t="s">
        <v>544</v>
      </c>
      <c r="CI706" s="60" t="s">
        <v>2651</v>
      </c>
      <c r="CJ706" s="60" t="s">
        <v>544</v>
      </c>
      <c r="CK706" s="60">
        <v>260123400</v>
      </c>
      <c r="CL706" s="60" t="s">
        <v>544</v>
      </c>
      <c r="CM706" s="85">
        <v>1561545</v>
      </c>
      <c r="CN706" s="60" t="s">
        <v>544</v>
      </c>
      <c r="CO706" s="60">
        <v>39363600</v>
      </c>
      <c r="CP706" s="60">
        <v>249575500</v>
      </c>
      <c r="CQ706" s="60">
        <v>2517216200</v>
      </c>
      <c r="CR706" s="60" t="s">
        <v>544</v>
      </c>
      <c r="CS706" s="60" t="s">
        <v>544</v>
      </c>
      <c r="CT706" s="60">
        <v>49258900</v>
      </c>
      <c r="CU706" s="60">
        <v>119050800</v>
      </c>
      <c r="CV706" s="60">
        <v>52768000</v>
      </c>
      <c r="CW706" s="60">
        <v>168309700</v>
      </c>
      <c r="CX706" s="60">
        <v>178423400</v>
      </c>
      <c r="CY706" s="60" t="s">
        <v>544</v>
      </c>
      <c r="CZ706" s="60">
        <f t="shared" si="20"/>
        <v>1</v>
      </c>
      <c r="DA706" s="60" t="str">
        <f t="shared" si="21"/>
        <v>N</v>
      </c>
    </row>
    <row r="707" spans="1:105">
      <c r="A707" s="13" t="s">
        <v>1283</v>
      </c>
      <c r="B707" s="13">
        <v>1099430</v>
      </c>
      <c r="C707" s="13">
        <v>2022</v>
      </c>
      <c r="D707" s="13" t="s">
        <v>10</v>
      </c>
      <c r="E707" s="13" t="s">
        <v>13</v>
      </c>
      <c r="F707" s="84" t="s">
        <v>1812</v>
      </c>
      <c r="G707" s="60" t="s">
        <v>2647</v>
      </c>
      <c r="H707" s="60" t="s">
        <v>2357</v>
      </c>
      <c r="I707" s="60" t="s">
        <v>540</v>
      </c>
      <c r="J707" s="60" t="s">
        <v>1214</v>
      </c>
      <c r="K707" s="85">
        <v>1178771</v>
      </c>
      <c r="L707" s="60">
        <v>3066551400</v>
      </c>
      <c r="M707" s="60">
        <v>3066551400</v>
      </c>
      <c r="N707" s="60">
        <v>45765800</v>
      </c>
      <c r="O707" s="60">
        <v>49718300</v>
      </c>
      <c r="P707" s="60">
        <v>0.31</v>
      </c>
      <c r="Q707" s="60" t="s">
        <v>544</v>
      </c>
      <c r="R707" s="85" t="s">
        <v>544</v>
      </c>
      <c r="S707" s="85" t="s">
        <v>544</v>
      </c>
      <c r="T707" s="60">
        <v>986189800</v>
      </c>
      <c r="U707" s="60" t="s">
        <v>544</v>
      </c>
      <c r="V707" s="60" t="s">
        <v>544</v>
      </c>
      <c r="W707" s="60" t="s">
        <v>2649</v>
      </c>
      <c r="X707" s="60">
        <v>151431000</v>
      </c>
      <c r="Y707" s="60">
        <v>2161457100</v>
      </c>
      <c r="Z707" s="60">
        <v>13.01</v>
      </c>
      <c r="AA707" s="60" t="s">
        <v>544</v>
      </c>
      <c r="AB707" s="60" t="s">
        <v>544</v>
      </c>
      <c r="AC707" s="60">
        <v>3066551400</v>
      </c>
      <c r="AD707" s="60" t="s">
        <v>544</v>
      </c>
      <c r="AE707" s="60">
        <v>910158700</v>
      </c>
      <c r="AF707" s="60">
        <v>8.26</v>
      </c>
      <c r="AG707" s="60" t="s">
        <v>2650</v>
      </c>
      <c r="AH707" s="60" t="s">
        <v>544</v>
      </c>
      <c r="AI707" s="60" t="s">
        <v>544</v>
      </c>
      <c r="AJ707" s="60">
        <v>400710100</v>
      </c>
      <c r="AK707" s="60">
        <v>5.88</v>
      </c>
      <c r="AL707" s="60">
        <v>2162607100</v>
      </c>
      <c r="AM707" s="60">
        <v>68215300</v>
      </c>
      <c r="AN707" s="60">
        <v>73076500</v>
      </c>
      <c r="AO707" s="60">
        <v>121892000</v>
      </c>
      <c r="AP707" s="60">
        <v>333058200</v>
      </c>
      <c r="AQ707" s="60">
        <v>3066551400</v>
      </c>
      <c r="AR707" s="60">
        <v>1.98</v>
      </c>
      <c r="AS707" s="60">
        <v>327056700</v>
      </c>
      <c r="AT707" s="60">
        <v>986189800</v>
      </c>
      <c r="AU707" s="85">
        <v>1099430</v>
      </c>
      <c r="AV707" s="60" t="s">
        <v>544</v>
      </c>
      <c r="AW707" s="60" t="s">
        <v>544</v>
      </c>
      <c r="AX707" s="60">
        <v>3064200</v>
      </c>
      <c r="AY707" s="60">
        <v>1310868800</v>
      </c>
      <c r="AZ707" s="60">
        <v>341687200</v>
      </c>
      <c r="BA707" s="60">
        <v>9344300</v>
      </c>
      <c r="BB707" s="60" t="s">
        <v>1808</v>
      </c>
      <c r="BC707" s="60" t="s">
        <v>544</v>
      </c>
      <c r="BD707" s="60">
        <v>59990400</v>
      </c>
      <c r="BE707" s="60" t="s">
        <v>544</v>
      </c>
      <c r="BF707" s="60" t="s">
        <v>544</v>
      </c>
      <c r="BG707" s="60">
        <v>21994000</v>
      </c>
      <c r="BH707" s="60">
        <v>2306402900</v>
      </c>
      <c r="BI707" s="60">
        <v>42471300</v>
      </c>
      <c r="BJ707" s="60" t="s">
        <v>544</v>
      </c>
      <c r="BK707" s="60">
        <v>126358700</v>
      </c>
      <c r="BL707" s="85" t="s">
        <v>544</v>
      </c>
      <c r="BM707" s="60" t="s">
        <v>544</v>
      </c>
      <c r="BN707" s="60">
        <v>57735400</v>
      </c>
      <c r="BO707" s="60">
        <v>2856809700</v>
      </c>
      <c r="BP707" s="60">
        <v>2246412500</v>
      </c>
      <c r="BQ707" s="60">
        <v>256836000</v>
      </c>
      <c r="BR707" s="60" t="s">
        <v>544</v>
      </c>
      <c r="BS707" s="60">
        <v>38453600</v>
      </c>
      <c r="BT707" s="60" t="s">
        <v>544</v>
      </c>
      <c r="BU707" s="60">
        <v>199916200</v>
      </c>
      <c r="BV707" s="60" t="s">
        <v>544</v>
      </c>
      <c r="BW707" s="60">
        <v>9344300</v>
      </c>
      <c r="BX707" s="60" t="s">
        <v>544</v>
      </c>
      <c r="BY707" s="60" t="s">
        <v>544</v>
      </c>
      <c r="BZ707" s="60">
        <v>-122700</v>
      </c>
      <c r="CA707" s="60" t="s">
        <v>544</v>
      </c>
      <c r="CB707" s="60" t="s">
        <v>544</v>
      </c>
      <c r="CC707" s="60">
        <v>49480300</v>
      </c>
      <c r="CD707" s="60">
        <v>46331900</v>
      </c>
      <c r="CE707" s="60">
        <v>61246900</v>
      </c>
      <c r="CF707" s="60">
        <v>333058200</v>
      </c>
      <c r="CG707" s="60">
        <v>24561600</v>
      </c>
      <c r="CH707" s="60" t="s">
        <v>544</v>
      </c>
      <c r="CI707" s="60" t="s">
        <v>1214</v>
      </c>
      <c r="CJ707" s="60" t="s">
        <v>544</v>
      </c>
      <c r="CK707" s="60">
        <v>224507500</v>
      </c>
      <c r="CL707" s="60" t="s">
        <v>544</v>
      </c>
      <c r="CM707" s="85">
        <v>1178771</v>
      </c>
      <c r="CN707" s="60">
        <v>-91100</v>
      </c>
      <c r="CO707" s="60">
        <v>42471300</v>
      </c>
      <c r="CP707" s="60">
        <v>209166400</v>
      </c>
      <c r="CQ707" s="60">
        <v>2161457100</v>
      </c>
      <c r="CR707" s="60">
        <v>29700</v>
      </c>
      <c r="CS707" s="60">
        <v>-91100</v>
      </c>
      <c r="CT707" s="60">
        <v>43650600</v>
      </c>
      <c r="CU707" s="60">
        <v>82708100</v>
      </c>
      <c r="CV707" s="60">
        <v>61246900</v>
      </c>
      <c r="CW707" s="60">
        <v>126358700</v>
      </c>
      <c r="CX707" s="60">
        <v>151431000</v>
      </c>
      <c r="CY707" s="60" t="s">
        <v>544</v>
      </c>
      <c r="CZ707" s="60">
        <f t="shared" ref="CZ707:CZ770" si="22">IFERROR(L707/M707,"")</f>
        <v>1</v>
      </c>
      <c r="DA707" s="60" t="str">
        <f t="shared" ref="DA707:DA770" si="23">IF(D707=0,"",IF(K707=B707,"Y",IF(ISERROR(MATCH(K707,B:B,0)),"N","N: parent data from row "&amp; MATCH(K707,B:B,0))))</f>
        <v>N: parent data from row 583</v>
      </c>
    </row>
    <row r="708" spans="1:105">
      <c r="A708" s="13" t="s">
        <v>1283</v>
      </c>
      <c r="B708" s="13">
        <v>1099430</v>
      </c>
      <c r="C708" s="13">
        <v>2023</v>
      </c>
      <c r="D708" s="13" t="s">
        <v>10</v>
      </c>
      <c r="E708" s="13" t="s">
        <v>13</v>
      </c>
      <c r="F708" s="84" t="s">
        <v>1804</v>
      </c>
      <c r="G708" s="60" t="s">
        <v>2647</v>
      </c>
      <c r="H708" s="60" t="s">
        <v>2357</v>
      </c>
      <c r="I708" s="60" t="s">
        <v>540</v>
      </c>
      <c r="J708" s="60" t="s">
        <v>1214</v>
      </c>
      <c r="K708" s="85">
        <v>1178771</v>
      </c>
      <c r="L708" s="60">
        <v>3137779200</v>
      </c>
      <c r="M708" s="60">
        <v>3137779200</v>
      </c>
      <c r="N708" s="60">
        <v>49938900</v>
      </c>
      <c r="O708" s="60">
        <v>63657300</v>
      </c>
      <c r="P708" s="60">
        <v>0.42</v>
      </c>
      <c r="Q708" s="60" t="s">
        <v>544</v>
      </c>
      <c r="R708" s="85" t="s">
        <v>544</v>
      </c>
      <c r="S708" s="85" t="s">
        <v>544</v>
      </c>
      <c r="T708" s="60">
        <v>913205000</v>
      </c>
      <c r="U708" s="60" t="s">
        <v>544</v>
      </c>
      <c r="V708" s="60" t="s">
        <v>544</v>
      </c>
      <c r="W708" s="60" t="s">
        <v>2649</v>
      </c>
      <c r="X708" s="60">
        <v>161045400</v>
      </c>
      <c r="Y708" s="60">
        <v>2345075800</v>
      </c>
      <c r="Z708" s="60">
        <v>10.74</v>
      </c>
      <c r="AA708" s="60" t="s">
        <v>544</v>
      </c>
      <c r="AB708" s="60" t="s">
        <v>544</v>
      </c>
      <c r="AC708" s="60">
        <v>3137779200</v>
      </c>
      <c r="AD708" s="60" t="s">
        <v>544</v>
      </c>
      <c r="AE708" s="60">
        <v>968296600</v>
      </c>
      <c r="AF708" s="60">
        <v>9.32</v>
      </c>
      <c r="AG708" s="60" t="s">
        <v>2650</v>
      </c>
      <c r="AH708" s="60" t="s">
        <v>544</v>
      </c>
      <c r="AI708" s="60" t="s">
        <v>544</v>
      </c>
      <c r="AJ708" s="60">
        <v>434261700</v>
      </c>
      <c r="AK708" s="60">
        <v>5.83</v>
      </c>
      <c r="AL708" s="60">
        <v>2345075800</v>
      </c>
      <c r="AM708" s="60">
        <v>67321700</v>
      </c>
      <c r="AN708" s="60">
        <v>92755000</v>
      </c>
      <c r="AO708" s="60">
        <v>128775700</v>
      </c>
      <c r="AP708" s="60">
        <v>353856700</v>
      </c>
      <c r="AQ708" s="60">
        <v>3137779200</v>
      </c>
      <c r="AR708" s="60">
        <v>2.15</v>
      </c>
      <c r="AS708" s="60">
        <v>347617400</v>
      </c>
      <c r="AT708" s="60">
        <v>913205000</v>
      </c>
      <c r="AU708" s="85">
        <v>1099430</v>
      </c>
      <c r="AV708" s="60" t="s">
        <v>544</v>
      </c>
      <c r="AW708" s="60" t="s">
        <v>544</v>
      </c>
      <c r="AX708" s="60">
        <v>2408400</v>
      </c>
      <c r="AY708" s="60">
        <v>1402558300</v>
      </c>
      <c r="AZ708" s="60">
        <v>347520400</v>
      </c>
      <c r="BA708" s="60">
        <v>10190100</v>
      </c>
      <c r="BB708" s="60" t="s">
        <v>1808</v>
      </c>
      <c r="BC708" s="60" t="s">
        <v>544</v>
      </c>
      <c r="BD708" s="60">
        <v>64275300</v>
      </c>
      <c r="BE708" s="60" t="s">
        <v>544</v>
      </c>
      <c r="BF708" s="60" t="s">
        <v>544</v>
      </c>
      <c r="BG708" s="60">
        <v>23380600</v>
      </c>
      <c r="BH708" s="60">
        <v>2325953400</v>
      </c>
      <c r="BI708" s="60">
        <v>36329200</v>
      </c>
      <c r="BJ708" s="60" t="s">
        <v>544</v>
      </c>
      <c r="BK708" s="60">
        <v>96949300</v>
      </c>
      <c r="BL708" s="85" t="s">
        <v>544</v>
      </c>
      <c r="BM708" s="60" t="s">
        <v>544</v>
      </c>
      <c r="BN708" s="60">
        <v>22986300</v>
      </c>
      <c r="BO708" s="60">
        <v>2919250700</v>
      </c>
      <c r="BP708" s="60">
        <v>2261678100</v>
      </c>
      <c r="BQ708" s="60">
        <v>297178000</v>
      </c>
      <c r="BR708" s="60" t="s">
        <v>544</v>
      </c>
      <c r="BS708" s="60">
        <v>37939700</v>
      </c>
      <c r="BT708" s="60" t="s">
        <v>544</v>
      </c>
      <c r="BU708" s="60">
        <v>220899300</v>
      </c>
      <c r="BV708" s="60" t="s">
        <v>544</v>
      </c>
      <c r="BW708" s="60">
        <v>10190100</v>
      </c>
      <c r="BX708" s="60" t="s">
        <v>544</v>
      </c>
      <c r="BY708" s="60" t="s">
        <v>544</v>
      </c>
      <c r="BZ708" s="60">
        <v>-65300</v>
      </c>
      <c r="CA708" s="60" t="s">
        <v>544</v>
      </c>
      <c r="CB708" s="60" t="s">
        <v>544</v>
      </c>
      <c r="CC708" s="60">
        <v>61791100</v>
      </c>
      <c r="CD708" s="60">
        <v>49404700</v>
      </c>
      <c r="CE708" s="60">
        <v>52480300</v>
      </c>
      <c r="CF708" s="60">
        <v>353856700</v>
      </c>
      <c r="CG708" s="60">
        <v>32859100</v>
      </c>
      <c r="CH708" s="60" t="s">
        <v>544</v>
      </c>
      <c r="CI708" s="60" t="s">
        <v>1214</v>
      </c>
      <c r="CJ708" s="60" t="s">
        <v>544</v>
      </c>
      <c r="CK708" s="60">
        <v>253800400</v>
      </c>
      <c r="CL708" s="60" t="s">
        <v>544</v>
      </c>
      <c r="CM708" s="85">
        <v>1178771</v>
      </c>
      <c r="CN708" s="60" t="s">
        <v>544</v>
      </c>
      <c r="CO708" s="60">
        <v>36329200</v>
      </c>
      <c r="CP708" s="60">
        <v>184031700</v>
      </c>
      <c r="CQ708" s="60">
        <v>2345075800</v>
      </c>
      <c r="CR708" s="60">
        <v>42000</v>
      </c>
      <c r="CS708" s="60" t="s">
        <v>544</v>
      </c>
      <c r="CT708" s="60">
        <v>48361300</v>
      </c>
      <c r="CU708" s="60">
        <v>48588000</v>
      </c>
      <c r="CV708" s="60">
        <v>52480300</v>
      </c>
      <c r="CW708" s="60">
        <v>96949300</v>
      </c>
      <c r="CX708" s="60">
        <v>161045400</v>
      </c>
      <c r="CY708" s="60" t="s">
        <v>544</v>
      </c>
      <c r="CZ708" s="60">
        <f t="shared" si="22"/>
        <v>1</v>
      </c>
      <c r="DA708" s="60" t="str">
        <f t="shared" si="23"/>
        <v>N: parent data from row 583</v>
      </c>
    </row>
    <row r="709" spans="1:105">
      <c r="A709" s="13" t="s">
        <v>1284</v>
      </c>
      <c r="B709" s="13">
        <v>113832</v>
      </c>
      <c r="C709" s="13">
        <v>2022</v>
      </c>
      <c r="D709" s="13" t="s">
        <v>1</v>
      </c>
      <c r="E709" s="13" t="s">
        <v>13</v>
      </c>
      <c r="F709" s="84" t="s">
        <v>1970</v>
      </c>
      <c r="G709" s="60" t="s">
        <v>2508</v>
      </c>
      <c r="H709" s="60" t="s">
        <v>2652</v>
      </c>
      <c r="I709" s="60" t="s">
        <v>2510</v>
      </c>
      <c r="J709" s="60" t="s">
        <v>1285</v>
      </c>
      <c r="K709" s="85">
        <v>111683</v>
      </c>
      <c r="L709" s="60">
        <v>553876000000</v>
      </c>
      <c r="M709" s="60">
        <v>37990445398.725998</v>
      </c>
      <c r="N709" s="60">
        <v>368123407.50449997</v>
      </c>
      <c r="O709" s="60">
        <v>342950.8175</v>
      </c>
      <c r="P709" s="60">
        <v>-0.32</v>
      </c>
      <c r="Q709" s="60" t="s">
        <v>544</v>
      </c>
      <c r="R709" s="85" t="s">
        <v>544</v>
      </c>
      <c r="S709" s="85" t="s">
        <v>544</v>
      </c>
      <c r="T709" s="60">
        <v>6304259107.6120005</v>
      </c>
      <c r="U709" s="60" t="s">
        <v>544</v>
      </c>
      <c r="V709" s="60">
        <v>9516199283.9899998</v>
      </c>
      <c r="W709" s="60" t="s">
        <v>2512</v>
      </c>
      <c r="X709" s="60">
        <v>721088388.87549996</v>
      </c>
      <c r="Y709" s="60">
        <v>28812807161.771999</v>
      </c>
      <c r="Z709" s="60">
        <v>12.64</v>
      </c>
      <c r="AA709" s="60">
        <v>178745966.081</v>
      </c>
      <c r="AB709" s="60">
        <v>19678723678.640499</v>
      </c>
      <c r="AC709" s="60">
        <v>37990445398.725998</v>
      </c>
      <c r="AD709" s="60">
        <v>7.9</v>
      </c>
      <c r="AE709" s="60" t="s">
        <v>544</v>
      </c>
      <c r="AF709" s="60">
        <v>19.14</v>
      </c>
      <c r="AG709" s="60" t="s">
        <v>2513</v>
      </c>
      <c r="AH709" s="60" t="s">
        <v>544</v>
      </c>
      <c r="AI709" s="60">
        <v>3276277749.7410002</v>
      </c>
      <c r="AJ709" s="60">
        <v>511819800.037</v>
      </c>
      <c r="AK709" s="60">
        <v>2.13</v>
      </c>
      <c r="AL709" s="60">
        <v>31104953245.615002</v>
      </c>
      <c r="AM709" s="60">
        <v>469774029.81150001</v>
      </c>
      <c r="AN709" s="60">
        <v>1098814419.27</v>
      </c>
      <c r="AO709" s="60">
        <v>1719486808.7815001</v>
      </c>
      <c r="AP709" s="60">
        <v>3037172439.7800002</v>
      </c>
      <c r="AQ709" s="60">
        <v>37990445398.725998</v>
      </c>
      <c r="AR709" s="60">
        <v>1.68</v>
      </c>
      <c r="AS709" s="60">
        <v>3013920374.3534999</v>
      </c>
      <c r="AT709" s="60">
        <v>5552922456.6330004</v>
      </c>
      <c r="AU709" s="85">
        <v>113832</v>
      </c>
      <c r="AV709" s="60" t="s">
        <v>544</v>
      </c>
      <c r="AW709" s="60" t="s">
        <v>544</v>
      </c>
      <c r="AX709" s="60" t="s">
        <v>544</v>
      </c>
      <c r="AY709" s="60">
        <v>511819800.037</v>
      </c>
      <c r="AZ709" s="60">
        <v>7801102245.6724997</v>
      </c>
      <c r="BA709" s="60">
        <v>6304259107.6120005</v>
      </c>
      <c r="BB709" s="60" t="s">
        <v>1808</v>
      </c>
      <c r="BC709" s="60">
        <v>41707071998.137001</v>
      </c>
      <c r="BD709" s="60">
        <v>184576129.97850001</v>
      </c>
      <c r="BE709" s="60">
        <v>166468326.8145</v>
      </c>
      <c r="BF709" s="60">
        <v>3321821618.3049998</v>
      </c>
      <c r="BG709" s="60">
        <v>210571801.94499999</v>
      </c>
      <c r="BH709" s="60">
        <v>21885200648.271999</v>
      </c>
      <c r="BI709" s="60">
        <v>357560522.32550001</v>
      </c>
      <c r="BJ709" s="60">
        <v>3632397878.6329999</v>
      </c>
      <c r="BK709" s="60">
        <v>487264521.50400001</v>
      </c>
      <c r="BL709" s="85" t="s">
        <v>544</v>
      </c>
      <c r="BM709" s="60" t="s">
        <v>544</v>
      </c>
      <c r="BN709" s="60">
        <v>256390031.16299999</v>
      </c>
      <c r="BO709" s="60">
        <v>35381892890.657501</v>
      </c>
      <c r="BP709" s="60">
        <v>21700624518.293499</v>
      </c>
      <c r="BQ709" s="60">
        <v>1344984516.0715001</v>
      </c>
      <c r="BR709" s="60" t="s">
        <v>544</v>
      </c>
      <c r="BS709" s="60">
        <v>479856783.84600002</v>
      </c>
      <c r="BT709" s="60">
        <v>1284076450.8835001</v>
      </c>
      <c r="BU709" s="60">
        <v>1338742811.1930001</v>
      </c>
      <c r="BV709" s="60" t="s">
        <v>544</v>
      </c>
      <c r="BW709" s="60">
        <v>12188060512.969</v>
      </c>
      <c r="BX709" s="60">
        <v>3100686931.1810002</v>
      </c>
      <c r="BY709" s="60" t="s">
        <v>544</v>
      </c>
      <c r="BZ709" s="60">
        <v>-4252590.1370000001</v>
      </c>
      <c r="CA709" s="60">
        <v>-4801311.4450000003</v>
      </c>
      <c r="CB709" s="60" t="s">
        <v>1825</v>
      </c>
      <c r="CC709" s="60">
        <v>969041829.92799997</v>
      </c>
      <c r="CD709" s="60">
        <v>235058490.3145</v>
      </c>
      <c r="CE709" s="60">
        <v>493369046.05549997</v>
      </c>
      <c r="CF709" s="60">
        <v>3037172439.7800002</v>
      </c>
      <c r="CG709" s="60">
        <v>460377177.412</v>
      </c>
      <c r="CH709" s="60" t="s">
        <v>544</v>
      </c>
      <c r="CI709" s="60" t="s">
        <v>1285</v>
      </c>
      <c r="CJ709" s="60">
        <v>12</v>
      </c>
      <c r="CK709" s="60">
        <v>1819902808.1454999</v>
      </c>
      <c r="CL709" s="60">
        <v>138.9</v>
      </c>
      <c r="CM709" s="85">
        <v>111683</v>
      </c>
      <c r="CN709" s="60" t="s">
        <v>544</v>
      </c>
      <c r="CO709" s="60">
        <v>357560522.32550001</v>
      </c>
      <c r="CP709" s="60">
        <v>977478420.03849995</v>
      </c>
      <c r="CQ709" s="60">
        <v>28812807161.771999</v>
      </c>
      <c r="CR709" s="60">
        <v>20782819.5405</v>
      </c>
      <c r="CS709" s="60" t="s">
        <v>544</v>
      </c>
      <c r="CT709" s="60">
        <v>379783735.29949999</v>
      </c>
      <c r="CU709" s="60">
        <v>107480786.2045</v>
      </c>
      <c r="CV709" s="60">
        <v>493369046.05549997</v>
      </c>
      <c r="CW709" s="60">
        <v>487264521.50400001</v>
      </c>
      <c r="CX709" s="60">
        <v>721088388.87549996</v>
      </c>
      <c r="CY709" s="60">
        <v>12.2</v>
      </c>
      <c r="CZ709" s="60">
        <f t="shared" si="22"/>
        <v>14.579349996738236</v>
      </c>
      <c r="DA709" s="60" t="str">
        <f t="shared" si="23"/>
        <v>N: parent data from row 711</v>
      </c>
    </row>
    <row r="710" spans="1:105">
      <c r="A710" s="13" t="s">
        <v>1284</v>
      </c>
      <c r="B710" s="13">
        <v>113832</v>
      </c>
      <c r="C710" s="13">
        <v>2023</v>
      </c>
      <c r="D710" s="13" t="s">
        <v>1</v>
      </c>
      <c r="E710" s="13" t="s">
        <v>13</v>
      </c>
      <c r="F710" s="84" t="s">
        <v>1966</v>
      </c>
      <c r="G710" s="60" t="s">
        <v>2508</v>
      </c>
      <c r="H710" s="60" t="s">
        <v>2652</v>
      </c>
      <c r="I710" s="60" t="s">
        <v>2510</v>
      </c>
      <c r="J710" s="60" t="s">
        <v>1285</v>
      </c>
      <c r="K710" s="85">
        <v>111683</v>
      </c>
      <c r="L710" s="60">
        <v>594542000000</v>
      </c>
      <c r="M710" s="60">
        <v>33375173326.029598</v>
      </c>
      <c r="N710" s="60">
        <v>483723384.63959998</v>
      </c>
      <c r="O710" s="60">
        <v>15212839.414799999</v>
      </c>
      <c r="P710" s="60">
        <v>-0.31</v>
      </c>
      <c r="Q710" s="60" t="s">
        <v>544</v>
      </c>
      <c r="R710" s="85" t="s">
        <v>544</v>
      </c>
      <c r="S710" s="85" t="s">
        <v>544</v>
      </c>
      <c r="T710" s="60">
        <v>5606801431.4052</v>
      </c>
      <c r="U710" s="60" t="s">
        <v>544</v>
      </c>
      <c r="V710" s="60">
        <v>2999174802.2676001</v>
      </c>
      <c r="W710" s="60" t="s">
        <v>2512</v>
      </c>
      <c r="X710" s="60">
        <v>601889535.81359994</v>
      </c>
      <c r="Y710" s="60">
        <v>25158499827.934799</v>
      </c>
      <c r="Z710" s="60">
        <v>15.26</v>
      </c>
      <c r="AA710" s="60">
        <v>69889243.805999994</v>
      </c>
      <c r="AB710" s="60">
        <v>14666243778.704399</v>
      </c>
      <c r="AC710" s="60">
        <v>33375173326.029598</v>
      </c>
      <c r="AD710" s="60">
        <v>7.2</v>
      </c>
      <c r="AE710" s="60">
        <v>4095453551.0928001</v>
      </c>
      <c r="AF710" s="60">
        <v>17.29</v>
      </c>
      <c r="AG710" s="60" t="s">
        <v>2513</v>
      </c>
      <c r="AH710" s="60">
        <v>2081239931.01</v>
      </c>
      <c r="AI710" s="60">
        <v>2666906180.5103998</v>
      </c>
      <c r="AJ710" s="60">
        <v>5386074920.0436001</v>
      </c>
      <c r="AK710" s="60">
        <v>2.02</v>
      </c>
      <c r="AL710" s="60">
        <v>27718186365.3372</v>
      </c>
      <c r="AM710" s="60">
        <v>383408462.00400001</v>
      </c>
      <c r="AN710" s="60">
        <v>1578767142.8111999</v>
      </c>
      <c r="AO710" s="60">
        <v>1822509389.0808001</v>
      </c>
      <c r="AP710" s="60">
        <v>2428328440.6104002</v>
      </c>
      <c r="AQ710" s="60">
        <v>33375173326.029598</v>
      </c>
      <c r="AR710" s="60">
        <v>2.64</v>
      </c>
      <c r="AS710" s="60">
        <v>2229551081.3196001</v>
      </c>
      <c r="AT710" s="60">
        <v>5606801431.4052</v>
      </c>
      <c r="AU710" s="85">
        <v>113832</v>
      </c>
      <c r="AV710" s="60" t="s">
        <v>544</v>
      </c>
      <c r="AW710" s="60">
        <v>938817440.49119997</v>
      </c>
      <c r="AX710" s="60" t="s">
        <v>544</v>
      </c>
      <c r="AY710" s="60">
        <v>9481528471.1364002</v>
      </c>
      <c r="AZ710" s="60">
        <v>5987796048.0408001</v>
      </c>
      <c r="BA710" s="60">
        <v>204783904.74239999</v>
      </c>
      <c r="BB710" s="60" t="s">
        <v>1808</v>
      </c>
      <c r="BC710" s="60">
        <v>37201398914.637604</v>
      </c>
      <c r="BD710" s="60">
        <v>183901335.5088</v>
      </c>
      <c r="BE710" s="60">
        <v>176322983.77079999</v>
      </c>
      <c r="BF710" s="60">
        <v>3251169031.5408001</v>
      </c>
      <c r="BG710" s="60">
        <v>181431354.20159999</v>
      </c>
      <c r="BH710" s="60">
        <v>18292288609.551601</v>
      </c>
      <c r="BI710" s="60">
        <v>454981783.97399998</v>
      </c>
      <c r="BJ710" s="60">
        <v>2999174802.2676001</v>
      </c>
      <c r="BK710" s="60">
        <v>452287258.91159999</v>
      </c>
      <c r="BL710" s="85" t="s">
        <v>544</v>
      </c>
      <c r="BM710" s="60" t="s">
        <v>544</v>
      </c>
      <c r="BN710" s="60">
        <v>347425325.23320001</v>
      </c>
      <c r="BO710" s="60">
        <v>30920011906.672798</v>
      </c>
      <c r="BP710" s="60">
        <v>18108387274.042801</v>
      </c>
      <c r="BQ710" s="60">
        <v>589539629.27760005</v>
      </c>
      <c r="BR710" s="60" t="s">
        <v>544</v>
      </c>
      <c r="BS710" s="60">
        <v>342653770.43519998</v>
      </c>
      <c r="BT710" s="60">
        <v>1483111503.096</v>
      </c>
      <c r="BU710" s="60">
        <v>1511853103.7616</v>
      </c>
      <c r="BV710" s="60" t="s">
        <v>544</v>
      </c>
      <c r="BW710" s="60">
        <v>204783904.74239999</v>
      </c>
      <c r="BX710" s="60">
        <v>2514777786.3624001</v>
      </c>
      <c r="BY710" s="60" t="s">
        <v>544</v>
      </c>
      <c r="BZ710" s="60">
        <v>6174953.2680000002</v>
      </c>
      <c r="CA710" s="60">
        <v>79993712.790000007</v>
      </c>
      <c r="CB710" s="60" t="s">
        <v>1825</v>
      </c>
      <c r="CC710" s="60">
        <v>1319026153.9835999</v>
      </c>
      <c r="CD710" s="60">
        <v>185585413.6728</v>
      </c>
      <c r="CE710" s="60">
        <v>482039306.4756</v>
      </c>
      <c r="CF710" s="60">
        <v>2428328440.6104002</v>
      </c>
      <c r="CG710" s="60">
        <v>662740893.47280002</v>
      </c>
      <c r="CH710" s="60" t="s">
        <v>544</v>
      </c>
      <c r="CI710" s="60" t="s">
        <v>1285</v>
      </c>
      <c r="CJ710" s="60">
        <v>18.2</v>
      </c>
      <c r="CK710" s="60">
        <v>2180656678.6248002</v>
      </c>
      <c r="CL710" s="60">
        <v>153.6</v>
      </c>
      <c r="CM710" s="85">
        <v>111683</v>
      </c>
      <c r="CN710" s="60" t="s">
        <v>544</v>
      </c>
      <c r="CO710" s="60">
        <v>454981783.97399998</v>
      </c>
      <c r="CP710" s="60">
        <v>949314861.04680002</v>
      </c>
      <c r="CQ710" s="60">
        <v>25158499827.934799</v>
      </c>
      <c r="CR710" s="60">
        <v>6062681.3903999999</v>
      </c>
      <c r="CS710" s="60" t="s">
        <v>544</v>
      </c>
      <c r="CT710" s="60">
        <v>329293417.00080001</v>
      </c>
      <c r="CU710" s="60">
        <v>122993841.9108</v>
      </c>
      <c r="CV710" s="60">
        <v>482039306.4756</v>
      </c>
      <c r="CW710" s="60">
        <v>452287258.91159999</v>
      </c>
      <c r="CX710" s="60">
        <v>601889535.81359994</v>
      </c>
      <c r="CY710" s="60">
        <v>17.100000000000001</v>
      </c>
      <c r="CZ710" s="60">
        <f t="shared" si="22"/>
        <v>17.813899996627473</v>
      </c>
      <c r="DA710" s="60" t="str">
        <f t="shared" si="23"/>
        <v>N: parent data from row 711</v>
      </c>
    </row>
    <row r="711" spans="1:105">
      <c r="A711" s="13" t="s">
        <v>1285</v>
      </c>
      <c r="B711" s="13">
        <v>111683</v>
      </c>
      <c r="C711" s="13">
        <v>2022</v>
      </c>
      <c r="D711" s="13" t="s">
        <v>1</v>
      </c>
      <c r="E711" s="13" t="s">
        <v>13</v>
      </c>
      <c r="F711" s="84" t="s">
        <v>1970</v>
      </c>
      <c r="G711" s="60" t="s">
        <v>2508</v>
      </c>
      <c r="H711" s="60" t="s">
        <v>2652</v>
      </c>
      <c r="I711" s="60" t="s">
        <v>2510</v>
      </c>
      <c r="J711" s="60" t="s">
        <v>1285</v>
      </c>
      <c r="K711" s="85">
        <v>111683</v>
      </c>
      <c r="L711" s="60">
        <v>599981000000</v>
      </c>
      <c r="M711" s="60">
        <v>41152794886.893501</v>
      </c>
      <c r="N711" s="60">
        <v>385819669.6875</v>
      </c>
      <c r="O711" s="60">
        <v>411540.98100000003</v>
      </c>
      <c r="P711" s="60">
        <v>-0.38</v>
      </c>
      <c r="Q711" s="60" t="s">
        <v>544</v>
      </c>
      <c r="R711" s="85" t="s">
        <v>544</v>
      </c>
      <c r="S711" s="85" t="s">
        <v>544</v>
      </c>
      <c r="T711" s="60">
        <v>5457925080.1855001</v>
      </c>
      <c r="U711" s="60" t="s">
        <v>544</v>
      </c>
      <c r="V711" s="60">
        <v>3632397878.6329999</v>
      </c>
      <c r="W711" s="60" t="s">
        <v>2512</v>
      </c>
      <c r="X711" s="60">
        <v>676984913.745</v>
      </c>
      <c r="Y711" s="60">
        <v>28804301981.498001</v>
      </c>
      <c r="Z711" s="60">
        <v>11.36</v>
      </c>
      <c r="AA711" s="60">
        <v>521765373.74449998</v>
      </c>
      <c r="AB711" s="60">
        <v>21883554484.348</v>
      </c>
      <c r="AC711" s="60">
        <v>41152794886.893501</v>
      </c>
      <c r="AD711" s="60">
        <v>7.4</v>
      </c>
      <c r="AE711" s="60">
        <v>4956873935.8179998</v>
      </c>
      <c r="AF711" s="60">
        <v>21.01</v>
      </c>
      <c r="AG711" s="60" t="s">
        <v>2513</v>
      </c>
      <c r="AH711" s="60" t="s">
        <v>544</v>
      </c>
      <c r="AI711" s="60">
        <v>3282313684.1290002</v>
      </c>
      <c r="AJ711" s="60">
        <v>6385264090.7054996</v>
      </c>
      <c r="AK711" s="60">
        <v>1.87</v>
      </c>
      <c r="AL711" s="60">
        <v>31807453700.181999</v>
      </c>
      <c r="AM711" s="60">
        <v>1231536385.6424999</v>
      </c>
      <c r="AN711" s="60">
        <v>1146073041.9215</v>
      </c>
      <c r="AO711" s="60">
        <v>1719486808.7815001</v>
      </c>
      <c r="AP711" s="60">
        <v>3877607713.1455002</v>
      </c>
      <c r="AQ711" s="60">
        <v>41152794886.893501</v>
      </c>
      <c r="AR711" s="60">
        <v>1.87</v>
      </c>
      <c r="AS711" s="60">
        <v>3049930210.191</v>
      </c>
      <c r="AT711" s="60">
        <v>5457925080.1855001</v>
      </c>
      <c r="AU711" s="85">
        <v>111683</v>
      </c>
      <c r="AV711" s="60" t="s">
        <v>544</v>
      </c>
      <c r="AW711" s="60" t="s">
        <v>544</v>
      </c>
      <c r="AX711" s="60" t="s">
        <v>544</v>
      </c>
      <c r="AY711" s="60">
        <v>11342138026.5235</v>
      </c>
      <c r="AZ711" s="60">
        <v>8701416731.7735004</v>
      </c>
      <c r="BA711" s="60">
        <v>227856523.14700001</v>
      </c>
      <c r="BB711" s="60" t="s">
        <v>1808</v>
      </c>
      <c r="BC711" s="60">
        <v>44571808766.877998</v>
      </c>
      <c r="BD711" s="60">
        <v>184850490.63249999</v>
      </c>
      <c r="BE711" s="60" t="s">
        <v>544</v>
      </c>
      <c r="BF711" s="60">
        <v>4172133875.2145</v>
      </c>
      <c r="BG711" s="60">
        <v>448716849.61699998</v>
      </c>
      <c r="BH711" s="60">
        <v>20660317508.488998</v>
      </c>
      <c r="BI711" s="60">
        <v>432872521.84850001</v>
      </c>
      <c r="BJ711" s="60">
        <v>3632397878.6329999</v>
      </c>
      <c r="BK711" s="60">
        <v>644267405.75549996</v>
      </c>
      <c r="BL711" s="85" t="s">
        <v>2653</v>
      </c>
      <c r="BM711" s="60" t="s">
        <v>2654</v>
      </c>
      <c r="BN711" s="60">
        <v>531573767.125</v>
      </c>
      <c r="BO711" s="60">
        <v>37511480287.005501</v>
      </c>
      <c r="BP711" s="60">
        <v>20475467017.856499</v>
      </c>
      <c r="BQ711" s="60">
        <v>1441353695.789</v>
      </c>
      <c r="BR711" s="60" t="s">
        <v>544</v>
      </c>
      <c r="BS711" s="60">
        <v>1467623728.4094999</v>
      </c>
      <c r="BT711" s="60">
        <v>1525170875.586</v>
      </c>
      <c r="BU711" s="60">
        <v>1353695466.836</v>
      </c>
      <c r="BV711" s="60" t="s">
        <v>544</v>
      </c>
      <c r="BW711" s="60">
        <v>227856523.14700001</v>
      </c>
      <c r="BX711" s="60">
        <v>3072153423.165</v>
      </c>
      <c r="BY711" s="60" t="s">
        <v>544</v>
      </c>
      <c r="BZ711" s="60">
        <v>-14129573.681</v>
      </c>
      <c r="CA711" s="60">
        <v>-6310295.0420000004</v>
      </c>
      <c r="CB711" s="60" t="s">
        <v>1825</v>
      </c>
      <c r="CC711" s="60">
        <v>969041829.92799997</v>
      </c>
      <c r="CD711" s="60">
        <v>237939277.18149999</v>
      </c>
      <c r="CE711" s="60">
        <v>579175340.59399998</v>
      </c>
      <c r="CF711" s="60">
        <v>3877607713.1455002</v>
      </c>
      <c r="CG711" s="60">
        <v>435616128.38849998</v>
      </c>
      <c r="CH711" s="60" t="s">
        <v>544</v>
      </c>
      <c r="CI711" s="60" t="s">
        <v>1285</v>
      </c>
      <c r="CJ711" s="60">
        <v>15</v>
      </c>
      <c r="CK711" s="60">
        <v>1823057955.6665001</v>
      </c>
      <c r="CL711" s="60">
        <v>138.9</v>
      </c>
      <c r="CM711" s="85">
        <v>111683</v>
      </c>
      <c r="CN711" s="60" t="s">
        <v>544</v>
      </c>
      <c r="CO711" s="60">
        <v>432872521.84850001</v>
      </c>
      <c r="CP711" s="60">
        <v>1208558680.8699999</v>
      </c>
      <c r="CQ711" s="60">
        <v>28804301981.498001</v>
      </c>
      <c r="CR711" s="60">
        <v>33746360.442000002</v>
      </c>
      <c r="CS711" s="60" t="s">
        <v>544</v>
      </c>
      <c r="CT711" s="60">
        <v>482463210.05900002</v>
      </c>
      <c r="CU711" s="60">
        <v>161804195.6965</v>
      </c>
      <c r="CV711" s="60">
        <v>579175340.59399998</v>
      </c>
      <c r="CW711" s="60">
        <v>644267405.75549996</v>
      </c>
      <c r="CX711" s="60">
        <v>676984913.745</v>
      </c>
      <c r="CY711" s="60">
        <v>14</v>
      </c>
      <c r="CZ711" s="60">
        <f t="shared" si="22"/>
        <v>14.579349996738234</v>
      </c>
      <c r="DA711" s="60" t="str">
        <f t="shared" si="23"/>
        <v>Y</v>
      </c>
    </row>
    <row r="712" spans="1:105">
      <c r="A712" s="13" t="s">
        <v>1285</v>
      </c>
      <c r="B712" s="13">
        <v>111683</v>
      </c>
      <c r="C712" s="13">
        <v>2023</v>
      </c>
      <c r="D712" s="13" t="s">
        <v>1</v>
      </c>
      <c r="E712" s="13" t="s">
        <v>13</v>
      </c>
      <c r="F712" s="84" t="s">
        <v>1966</v>
      </c>
      <c r="G712" s="60" t="s">
        <v>2508</v>
      </c>
      <c r="H712" s="60" t="s">
        <v>2652</v>
      </c>
      <c r="I712" s="60" t="s">
        <v>2510</v>
      </c>
      <c r="J712" s="60" t="s">
        <v>1285</v>
      </c>
      <c r="K712" s="85">
        <v>111683</v>
      </c>
      <c r="L712" s="60">
        <v>638051000000</v>
      </c>
      <c r="M712" s="60">
        <v>35817591887.278801</v>
      </c>
      <c r="N712" s="60">
        <v>497139874.01279998</v>
      </c>
      <c r="O712" s="60">
        <v>14483072.2104</v>
      </c>
      <c r="P712" s="60">
        <v>-0.28999999999999998</v>
      </c>
      <c r="Q712" s="60" t="s">
        <v>544</v>
      </c>
      <c r="R712" s="85" t="s">
        <v>544</v>
      </c>
      <c r="S712" s="85" t="s">
        <v>544</v>
      </c>
      <c r="T712" s="60">
        <v>5398368690.6408005</v>
      </c>
      <c r="U712" s="60" t="s">
        <v>544</v>
      </c>
      <c r="V712" s="60">
        <v>2999174802.2676001</v>
      </c>
      <c r="W712" s="60" t="s">
        <v>2512</v>
      </c>
      <c r="X712" s="60">
        <v>650896210.38600004</v>
      </c>
      <c r="Y712" s="60">
        <v>25177698319.004398</v>
      </c>
      <c r="Z712" s="60">
        <v>12.94</v>
      </c>
      <c r="AA712" s="60">
        <v>434885117.8836</v>
      </c>
      <c r="AB712" s="60">
        <v>15920152243.68</v>
      </c>
      <c r="AC712" s="60">
        <v>35817591887.278801</v>
      </c>
      <c r="AD712" s="60">
        <v>6.5</v>
      </c>
      <c r="AE712" s="60">
        <v>4196835056.5655999</v>
      </c>
      <c r="AF712" s="60">
        <v>23.6</v>
      </c>
      <c r="AG712" s="60" t="s">
        <v>2513</v>
      </c>
      <c r="AH712" s="60" t="s">
        <v>544</v>
      </c>
      <c r="AI712" s="60">
        <v>2527352236.6536002</v>
      </c>
      <c r="AJ712" s="60">
        <v>5386074920.0436001</v>
      </c>
      <c r="AK712" s="60">
        <v>2.06</v>
      </c>
      <c r="AL712" s="60">
        <v>28403774585.9016</v>
      </c>
      <c r="AM712" s="60">
        <v>787418813.54760003</v>
      </c>
      <c r="AN712" s="60">
        <v>1459478272.8612001</v>
      </c>
      <c r="AO712" s="60">
        <v>2071079326.0871999</v>
      </c>
      <c r="AP712" s="60">
        <v>3132441520.9787998</v>
      </c>
      <c r="AQ712" s="60">
        <v>35817591887.278801</v>
      </c>
      <c r="AR712" s="60">
        <v>2.73</v>
      </c>
      <c r="AS712" s="60">
        <v>2454207108.3972001</v>
      </c>
      <c r="AT712" s="60">
        <v>5398368690.6408005</v>
      </c>
      <c r="AU712" s="85">
        <v>111683</v>
      </c>
      <c r="AV712" s="60" t="s">
        <v>544</v>
      </c>
      <c r="AW712" s="60" t="s">
        <v>544</v>
      </c>
      <c r="AX712" s="60" t="s">
        <v>544</v>
      </c>
      <c r="AY712" s="60">
        <v>9582909976.6091995</v>
      </c>
      <c r="AZ712" s="60">
        <v>9065897980.2612</v>
      </c>
      <c r="BA712" s="60">
        <v>205064584.4364</v>
      </c>
      <c r="BB712" s="60" t="s">
        <v>1808</v>
      </c>
      <c r="BC712" s="60">
        <v>39088520769.277199</v>
      </c>
      <c r="BD712" s="60">
        <v>182048849.5284</v>
      </c>
      <c r="BE712" s="60" t="s">
        <v>544</v>
      </c>
      <c r="BF712" s="60">
        <v>2825658615.4368</v>
      </c>
      <c r="BG712" s="60">
        <v>388123880.86320001</v>
      </c>
      <c r="BH712" s="60">
        <v>18185518053.953999</v>
      </c>
      <c r="BI712" s="60">
        <v>497252145.89039999</v>
      </c>
      <c r="BJ712" s="60">
        <v>2999174802.2676001</v>
      </c>
      <c r="BK712" s="60">
        <v>578593121.21159995</v>
      </c>
      <c r="BL712" s="85" t="s">
        <v>2653</v>
      </c>
      <c r="BM712" s="60" t="s">
        <v>2654</v>
      </c>
      <c r="BN712" s="60">
        <v>432527408.454</v>
      </c>
      <c r="BO712" s="60">
        <v>32541891450.482399</v>
      </c>
      <c r="BP712" s="60">
        <v>18003469204.425598</v>
      </c>
      <c r="BQ712" s="60">
        <v>691763173.83239996</v>
      </c>
      <c r="BR712" s="60" t="s">
        <v>544</v>
      </c>
      <c r="BS712" s="60">
        <v>838502517.8556</v>
      </c>
      <c r="BT712" s="60">
        <v>1784505358.5132</v>
      </c>
      <c r="BU712" s="60">
        <v>1527122079.1152</v>
      </c>
      <c r="BV712" s="60" t="s">
        <v>544</v>
      </c>
      <c r="BW712" s="60">
        <v>205064584.4364</v>
      </c>
      <c r="BX712" s="60">
        <v>2347043601.2280002</v>
      </c>
      <c r="BY712" s="60" t="s">
        <v>544</v>
      </c>
      <c r="BZ712" s="60">
        <v>-56977977.881999999</v>
      </c>
      <c r="CA712" s="60">
        <v>83418005.056799993</v>
      </c>
      <c r="CB712" s="60" t="s">
        <v>1825</v>
      </c>
      <c r="CC712" s="60">
        <v>1276699656.1284001</v>
      </c>
      <c r="CD712" s="60">
        <v>194061940.4316</v>
      </c>
      <c r="CE712" s="60">
        <v>508367061.77280003</v>
      </c>
      <c r="CF712" s="60">
        <v>3132441520.9787998</v>
      </c>
      <c r="CG712" s="60">
        <v>574102246.10759997</v>
      </c>
      <c r="CH712" s="60" t="s">
        <v>544</v>
      </c>
      <c r="CI712" s="60" t="s">
        <v>1285</v>
      </c>
      <c r="CJ712" s="60">
        <v>15.9</v>
      </c>
      <c r="CK712" s="60">
        <v>2110374483.2472</v>
      </c>
      <c r="CL712" s="60">
        <v>153.6</v>
      </c>
      <c r="CM712" s="85">
        <v>111683</v>
      </c>
      <c r="CN712" s="60" t="s">
        <v>544</v>
      </c>
      <c r="CO712" s="60">
        <v>497252145.89039999</v>
      </c>
      <c r="CP712" s="60">
        <v>1083423618.8399999</v>
      </c>
      <c r="CQ712" s="60">
        <v>25177698319.004398</v>
      </c>
      <c r="CR712" s="60">
        <v>9150158.0243999995</v>
      </c>
      <c r="CS712" s="60" t="s">
        <v>544</v>
      </c>
      <c r="CT712" s="60">
        <v>415181403.36479998</v>
      </c>
      <c r="CU712" s="60">
        <v>163411717.8468</v>
      </c>
      <c r="CV712" s="60">
        <v>508367061.77280003</v>
      </c>
      <c r="CW712" s="60">
        <v>578593121.21159995</v>
      </c>
      <c r="CX712" s="60">
        <v>650896210.38600004</v>
      </c>
      <c r="CY712" s="60">
        <v>14.7</v>
      </c>
      <c r="CZ712" s="60">
        <f t="shared" si="22"/>
        <v>17.813899996627473</v>
      </c>
      <c r="DA712" s="60" t="str">
        <f t="shared" si="23"/>
        <v>Y</v>
      </c>
    </row>
    <row r="713" spans="1:105">
      <c r="A713" s="13" t="s">
        <v>1286</v>
      </c>
      <c r="B713" s="13">
        <v>1273442</v>
      </c>
      <c r="C713" s="13">
        <v>2022</v>
      </c>
      <c r="D713" s="13" t="s">
        <v>1</v>
      </c>
      <c r="E713" s="13" t="s">
        <v>13</v>
      </c>
      <c r="F713" s="84" t="s">
        <v>1812</v>
      </c>
      <c r="G713" s="60" t="s">
        <v>558</v>
      </c>
      <c r="H713" s="60" t="s">
        <v>2190</v>
      </c>
      <c r="I713" s="60" t="s">
        <v>560</v>
      </c>
      <c r="J713" s="60" t="s">
        <v>1286</v>
      </c>
      <c r="K713" s="85">
        <v>1273442</v>
      </c>
      <c r="L713" s="60">
        <v>170946000000</v>
      </c>
      <c r="M713" s="60">
        <v>8805159083.2931995</v>
      </c>
      <c r="N713" s="60">
        <v>15504035.6842</v>
      </c>
      <c r="O713" s="60">
        <v>50323730.443400003</v>
      </c>
      <c r="P713" s="60" t="s">
        <v>544</v>
      </c>
      <c r="Q713" s="60" t="s">
        <v>544</v>
      </c>
      <c r="R713" s="85" t="s">
        <v>544</v>
      </c>
      <c r="S713" s="85" t="s">
        <v>544</v>
      </c>
      <c r="T713" s="60">
        <v>766239318.39919996</v>
      </c>
      <c r="U713" s="60" t="s">
        <v>544</v>
      </c>
      <c r="V713" s="60" t="s">
        <v>544</v>
      </c>
      <c r="W713" s="60" t="s">
        <v>1806</v>
      </c>
      <c r="X713" s="60">
        <v>106570929.6698</v>
      </c>
      <c r="Y713" s="60">
        <v>1404943778.4791999</v>
      </c>
      <c r="Z713" s="60">
        <v>11.39442</v>
      </c>
      <c r="AA713" s="60">
        <v>125629046.62379999</v>
      </c>
      <c r="AB713" s="60" t="s">
        <v>544</v>
      </c>
      <c r="AC713" s="60">
        <v>8805159083.2931995</v>
      </c>
      <c r="AD713" s="60" t="s">
        <v>544</v>
      </c>
      <c r="AE713" s="60">
        <v>723538834.73740005</v>
      </c>
      <c r="AF713" s="60">
        <v>66.498189999999994</v>
      </c>
      <c r="AG713" s="60" t="s">
        <v>1807</v>
      </c>
      <c r="AH713" s="60" t="s">
        <v>544</v>
      </c>
      <c r="AI713" s="60" t="s">
        <v>544</v>
      </c>
      <c r="AJ713" s="60">
        <v>2575421.21</v>
      </c>
      <c r="AK713" s="60">
        <v>1.2882899999999999</v>
      </c>
      <c r="AL713" s="60">
        <v>6683887649.4645996</v>
      </c>
      <c r="AM713" s="60">
        <v>889498977.50979996</v>
      </c>
      <c r="AN713" s="60">
        <v>625003219.2428</v>
      </c>
      <c r="AO713" s="60">
        <v>207424424.2534</v>
      </c>
      <c r="AP713" s="60">
        <v>640507254.92700005</v>
      </c>
      <c r="AQ713" s="60">
        <v>8805159083.2931995</v>
      </c>
      <c r="AR713" s="60">
        <v>0.99897000000000002</v>
      </c>
      <c r="AS713" s="60">
        <v>566695683.04840004</v>
      </c>
      <c r="AT713" s="60">
        <v>824289312.47259998</v>
      </c>
      <c r="AU713" s="85">
        <v>1273442</v>
      </c>
      <c r="AV713" s="60" t="s">
        <v>544</v>
      </c>
      <c r="AW713" s="60">
        <v>5152902756.9680004</v>
      </c>
      <c r="AX713" s="60">
        <v>8859448.9624000005</v>
      </c>
      <c r="AY713" s="60">
        <v>726114255.94739997</v>
      </c>
      <c r="AZ713" s="60">
        <v>5660569785.8831997</v>
      </c>
      <c r="BA713" s="60">
        <v>1596761.1502</v>
      </c>
      <c r="BB713" s="60" t="s">
        <v>1808</v>
      </c>
      <c r="BC713" s="60" t="s">
        <v>544</v>
      </c>
      <c r="BD713" s="60">
        <v>56298707.650600001</v>
      </c>
      <c r="BE713" s="60" t="s">
        <v>544</v>
      </c>
      <c r="BF713" s="60">
        <v>13340681.867799999</v>
      </c>
      <c r="BG713" s="60">
        <v>128462009.95479999</v>
      </c>
      <c r="BH713" s="60">
        <v>1552000329.5702</v>
      </c>
      <c r="BI713" s="60">
        <v>78550346.905000001</v>
      </c>
      <c r="BJ713" s="60" t="s">
        <v>544</v>
      </c>
      <c r="BK713" s="60">
        <v>205364087.2854</v>
      </c>
      <c r="BL713" s="85" t="s">
        <v>544</v>
      </c>
      <c r="BM713" s="60" t="s">
        <v>544</v>
      </c>
      <c r="BN713" s="60">
        <v>245180099.192</v>
      </c>
      <c r="BO713" s="60">
        <v>7269538432.6185999</v>
      </c>
      <c r="BP713" s="60">
        <v>1495701621.9196</v>
      </c>
      <c r="BQ713" s="60" t="s">
        <v>544</v>
      </c>
      <c r="BR713" s="60" t="s">
        <v>544</v>
      </c>
      <c r="BS713" s="60">
        <v>1111294252.115</v>
      </c>
      <c r="BT713" s="60">
        <v>412067.39360000001</v>
      </c>
      <c r="BU713" s="60">
        <v>213347893.03639999</v>
      </c>
      <c r="BV713" s="60" t="s">
        <v>544</v>
      </c>
      <c r="BW713" s="60">
        <v>1596761.1502</v>
      </c>
      <c r="BX713" s="60" t="s">
        <v>544</v>
      </c>
      <c r="BY713" s="60" t="s">
        <v>544</v>
      </c>
      <c r="BZ713" s="60" t="s">
        <v>544</v>
      </c>
      <c r="CA713" s="60">
        <v>-1596761.1502</v>
      </c>
      <c r="CB713" s="60" t="s">
        <v>544</v>
      </c>
      <c r="CC713" s="60">
        <v>70824083.275000006</v>
      </c>
      <c r="CD713" s="60">
        <v>28690192.279399998</v>
      </c>
      <c r="CE713" s="60">
        <v>94775500.527999997</v>
      </c>
      <c r="CF713" s="60">
        <v>640507254.92700005</v>
      </c>
      <c r="CG713" s="60">
        <v>518226255.87620002</v>
      </c>
      <c r="CH713" s="60">
        <v>35437795.849600002</v>
      </c>
      <c r="CI713" s="60" t="s">
        <v>1286</v>
      </c>
      <c r="CJ713" s="60" t="s">
        <v>544</v>
      </c>
      <c r="CK713" s="60">
        <v>731574148.91260004</v>
      </c>
      <c r="CL713" s="60" t="s">
        <v>544</v>
      </c>
      <c r="CM713" s="85">
        <v>1273442</v>
      </c>
      <c r="CN713" s="60" t="s">
        <v>544</v>
      </c>
      <c r="CO713" s="60">
        <v>78550346.905000001</v>
      </c>
      <c r="CP713" s="60">
        <v>351751028.86180001</v>
      </c>
      <c r="CQ713" s="60">
        <v>1404943778.4791999</v>
      </c>
      <c r="CR713" s="60" t="s">
        <v>544</v>
      </c>
      <c r="CS713" s="60" t="s">
        <v>544</v>
      </c>
      <c r="CT713" s="60" t="s">
        <v>544</v>
      </c>
      <c r="CU713" s="60">
        <v>205364087.2854</v>
      </c>
      <c r="CV713" s="60">
        <v>94775500.527999997</v>
      </c>
      <c r="CW713" s="60">
        <v>205364087.2854</v>
      </c>
      <c r="CX713" s="60">
        <v>106570929.6698</v>
      </c>
      <c r="CY713" s="60" t="s">
        <v>544</v>
      </c>
      <c r="CZ713" s="60">
        <f t="shared" si="22"/>
        <v>19.414300001047209</v>
      </c>
      <c r="DA713" s="60" t="str">
        <f t="shared" si="23"/>
        <v>Y</v>
      </c>
    </row>
    <row r="714" spans="1:105">
      <c r="A714" s="13" t="s">
        <v>1286</v>
      </c>
      <c r="B714" s="13">
        <v>1273442</v>
      </c>
      <c r="C714" s="13">
        <v>2023</v>
      </c>
      <c r="D714" s="13" t="s">
        <v>1</v>
      </c>
      <c r="E714" s="13" t="s">
        <v>13</v>
      </c>
      <c r="F714" s="84" t="s">
        <v>1804</v>
      </c>
      <c r="G714" s="60" t="s">
        <v>558</v>
      </c>
      <c r="H714" s="60" t="s">
        <v>2190</v>
      </c>
      <c r="I714" s="60" t="s">
        <v>560</v>
      </c>
      <c r="J714" s="60" t="s">
        <v>1286</v>
      </c>
      <c r="K714" s="85">
        <v>1273442</v>
      </c>
      <c r="L714" s="60">
        <v>175010000000</v>
      </c>
      <c r="M714" s="60">
        <v>10276751796.905001</v>
      </c>
      <c r="N714" s="60">
        <v>32590121.977499999</v>
      </c>
      <c r="O714" s="60">
        <v>99003505.682999998</v>
      </c>
      <c r="P714" s="60">
        <v>-0.42607</v>
      </c>
      <c r="Q714" s="60" t="s">
        <v>544</v>
      </c>
      <c r="R714" s="85" t="s">
        <v>544</v>
      </c>
      <c r="S714" s="85" t="s">
        <v>544</v>
      </c>
      <c r="T714" s="60">
        <v>868541430.93550003</v>
      </c>
      <c r="U714" s="60" t="s">
        <v>544</v>
      </c>
      <c r="V714" s="60" t="s">
        <v>544</v>
      </c>
      <c r="W714" s="60" t="s">
        <v>1806</v>
      </c>
      <c r="X714" s="60">
        <v>247156438.5645</v>
      </c>
      <c r="Y714" s="60">
        <v>2323587615.585</v>
      </c>
      <c r="Z714" s="60">
        <v>7.36958</v>
      </c>
      <c r="AA714" s="60">
        <v>117030834.4165</v>
      </c>
      <c r="AB714" s="60" t="s">
        <v>544</v>
      </c>
      <c r="AC714" s="60">
        <v>10276751796.905001</v>
      </c>
      <c r="AD714" s="60" t="s">
        <v>544</v>
      </c>
      <c r="AE714" s="60">
        <v>1222863585.9124999</v>
      </c>
      <c r="AF714" s="60">
        <v>70.173699999999997</v>
      </c>
      <c r="AG714" s="60" t="s">
        <v>1807</v>
      </c>
      <c r="AH714" s="60" t="s">
        <v>544</v>
      </c>
      <c r="AI714" s="60" t="s">
        <v>544</v>
      </c>
      <c r="AJ714" s="60">
        <v>3699419.2514999998</v>
      </c>
      <c r="AK714" s="60">
        <v>2.9261699999999999</v>
      </c>
      <c r="AL714" s="60">
        <v>8362449136.6049995</v>
      </c>
      <c r="AM714" s="60">
        <v>562722772.81149995</v>
      </c>
      <c r="AN714" s="60">
        <v>902423413.60399997</v>
      </c>
      <c r="AO714" s="60">
        <v>185734334.80149999</v>
      </c>
      <c r="AP714" s="60">
        <v>777641415.04149997</v>
      </c>
      <c r="AQ714" s="60">
        <v>10276751796.905001</v>
      </c>
      <c r="AR714" s="60">
        <v>1.49769</v>
      </c>
      <c r="AS714" s="60">
        <v>702772215.90400004</v>
      </c>
      <c r="AT714" s="60">
        <v>949400166.00399995</v>
      </c>
      <c r="AU714" s="85">
        <v>1273442</v>
      </c>
      <c r="AV714" s="60" t="s">
        <v>544</v>
      </c>
      <c r="AW714" s="60">
        <v>5920597546.8529997</v>
      </c>
      <c r="AX714" s="60">
        <v>6811629.0980000002</v>
      </c>
      <c r="AY714" s="60">
        <v>1226563005.164</v>
      </c>
      <c r="AZ714" s="60">
        <v>6677275586.1359997</v>
      </c>
      <c r="BA714" s="60">
        <v>58720.940499999997</v>
      </c>
      <c r="BB714" s="60" t="s">
        <v>1808</v>
      </c>
      <c r="BC714" s="60" t="s">
        <v>544</v>
      </c>
      <c r="BD714" s="60">
        <v>94893039.848000005</v>
      </c>
      <c r="BE714" s="60" t="s">
        <v>544</v>
      </c>
      <c r="BF714" s="60">
        <v>359078551.15750003</v>
      </c>
      <c r="BG714" s="60">
        <v>197008755.3775</v>
      </c>
      <c r="BH714" s="60">
        <v>2176021892.1085</v>
      </c>
      <c r="BI714" s="60">
        <v>50265125.068000004</v>
      </c>
      <c r="BJ714" s="60" t="s">
        <v>544</v>
      </c>
      <c r="BK714" s="60">
        <v>294720400.36949998</v>
      </c>
      <c r="BL714" s="85" t="s">
        <v>544</v>
      </c>
      <c r="BM714" s="60" t="s">
        <v>544</v>
      </c>
      <c r="BN714" s="60">
        <v>244925042.82550001</v>
      </c>
      <c r="BO714" s="60">
        <v>9257003944.1819992</v>
      </c>
      <c r="BP714" s="60">
        <v>2081128852.2605</v>
      </c>
      <c r="BQ714" s="60" t="s">
        <v>544</v>
      </c>
      <c r="BR714" s="60" t="s">
        <v>544</v>
      </c>
      <c r="BS714" s="60">
        <v>530661139.2985</v>
      </c>
      <c r="BT714" s="60">
        <v>1233139.7505000001</v>
      </c>
      <c r="BU714" s="60">
        <v>361251225.95599997</v>
      </c>
      <c r="BV714" s="60" t="s">
        <v>544</v>
      </c>
      <c r="BW714" s="60">
        <v>58720.940499999997</v>
      </c>
      <c r="BX714" s="60" t="s">
        <v>544</v>
      </c>
      <c r="BY714" s="60" t="s">
        <v>544</v>
      </c>
      <c r="BZ714" s="60" t="s">
        <v>544</v>
      </c>
      <c r="CA714" s="60">
        <v>-2936047.0249999999</v>
      </c>
      <c r="CB714" s="60" t="s">
        <v>544</v>
      </c>
      <c r="CC714" s="60">
        <v>178159333.477</v>
      </c>
      <c r="CD714" s="60">
        <v>88786062.035999998</v>
      </c>
      <c r="CE714" s="60">
        <v>95362807.371999994</v>
      </c>
      <c r="CF714" s="60">
        <v>777641415.04149997</v>
      </c>
      <c r="CG714" s="60">
        <v>788328626.21249998</v>
      </c>
      <c r="CH714" s="60">
        <v>67646523.456</v>
      </c>
      <c r="CI714" s="60" t="s">
        <v>1286</v>
      </c>
      <c r="CJ714" s="60" t="s">
        <v>544</v>
      </c>
      <c r="CK714" s="60">
        <v>1149579852.1684999</v>
      </c>
      <c r="CL714" s="60">
        <v>157.97</v>
      </c>
      <c r="CM714" s="85">
        <v>1273442</v>
      </c>
      <c r="CN714" s="60" t="s">
        <v>544</v>
      </c>
      <c r="CO714" s="60">
        <v>50265125.068000004</v>
      </c>
      <c r="CP714" s="60">
        <v>492081481.38999999</v>
      </c>
      <c r="CQ714" s="60">
        <v>2323587615.585</v>
      </c>
      <c r="CR714" s="60" t="s">
        <v>544</v>
      </c>
      <c r="CS714" s="60" t="s">
        <v>544</v>
      </c>
      <c r="CT714" s="60" t="s">
        <v>544</v>
      </c>
      <c r="CU714" s="60">
        <v>294720400.36949998</v>
      </c>
      <c r="CV714" s="60">
        <v>95362807.371999994</v>
      </c>
      <c r="CW714" s="60">
        <v>294720400.36949998</v>
      </c>
      <c r="CX714" s="60">
        <v>247156438.5645</v>
      </c>
      <c r="CY714" s="60" t="s">
        <v>544</v>
      </c>
      <c r="CZ714" s="60">
        <f t="shared" si="22"/>
        <v>17.029699992628693</v>
      </c>
      <c r="DA714" s="60" t="str">
        <f t="shared" si="23"/>
        <v>Y</v>
      </c>
    </row>
    <row r="715" spans="1:105">
      <c r="A715" s="13" t="s">
        <v>1287</v>
      </c>
      <c r="B715" s="13">
        <v>1366290</v>
      </c>
      <c r="C715" s="13">
        <v>2022</v>
      </c>
      <c r="D715" s="13" t="s">
        <v>1</v>
      </c>
      <c r="E715" s="13" t="s">
        <v>13</v>
      </c>
      <c r="F715" s="84" t="s">
        <v>1812</v>
      </c>
      <c r="G715" s="60" t="s">
        <v>2281</v>
      </c>
      <c r="H715" s="60" t="s">
        <v>2658</v>
      </c>
      <c r="I715" s="60" t="s">
        <v>2283</v>
      </c>
      <c r="J715" s="60" t="s">
        <v>1287</v>
      </c>
      <c r="K715" s="85">
        <v>1366290</v>
      </c>
      <c r="L715" s="60">
        <v>1337215038000</v>
      </c>
      <c r="M715" s="60">
        <v>922217304.47490001</v>
      </c>
      <c r="N715" s="60">
        <v>40531363.690200001</v>
      </c>
      <c r="O715" s="60" t="s">
        <v>544</v>
      </c>
      <c r="P715" s="60">
        <v>-0.39556000000000002</v>
      </c>
      <c r="Q715" s="60" t="s">
        <v>544</v>
      </c>
      <c r="R715" s="85">
        <v>402</v>
      </c>
      <c r="S715" s="85">
        <v>19</v>
      </c>
      <c r="T715" s="60">
        <v>123213840.7906</v>
      </c>
      <c r="U715" s="60" t="s">
        <v>544</v>
      </c>
      <c r="V715" s="60" t="s">
        <v>544</v>
      </c>
      <c r="W715" s="60" t="s">
        <v>2285</v>
      </c>
      <c r="X715" s="60">
        <v>4409005.0038999999</v>
      </c>
      <c r="Y715" s="60">
        <v>346749569.73210001</v>
      </c>
      <c r="Z715" s="60">
        <v>7.8657500000000002</v>
      </c>
      <c r="AA715" s="60">
        <v>301871171.38520002</v>
      </c>
      <c r="AB715" s="60" t="s">
        <v>544</v>
      </c>
      <c r="AC715" s="60">
        <v>922217304.47490001</v>
      </c>
      <c r="AD715" s="60" t="s">
        <v>544</v>
      </c>
      <c r="AE715" s="60">
        <v>58449636.820699997</v>
      </c>
      <c r="AF715" s="60">
        <v>57.296399999999998</v>
      </c>
      <c r="AG715" s="60" t="s">
        <v>2286</v>
      </c>
      <c r="AH715" s="60" t="s">
        <v>544</v>
      </c>
      <c r="AI715" s="60" t="s">
        <v>544</v>
      </c>
      <c r="AJ715" s="60" t="s">
        <v>544</v>
      </c>
      <c r="AK715" s="60">
        <v>1.9925299999999999</v>
      </c>
      <c r="AL715" s="60">
        <v>648620741.11720002</v>
      </c>
      <c r="AM715" s="60">
        <v>13788833.654999999</v>
      </c>
      <c r="AN715" s="60">
        <v>3881161.5345999999</v>
      </c>
      <c r="AO715" s="60">
        <v>561067781.06340003</v>
      </c>
      <c r="AP715" s="60">
        <v>199399815.56220001</v>
      </c>
      <c r="AQ715" s="60">
        <v>922217304.47490001</v>
      </c>
      <c r="AR715" s="60">
        <v>14.488989999999999</v>
      </c>
      <c r="AS715" s="60">
        <v>195818542.31549999</v>
      </c>
      <c r="AT715" s="60">
        <v>123213840.7906</v>
      </c>
      <c r="AU715" s="85">
        <v>1366290</v>
      </c>
      <c r="AV715" s="60" t="s">
        <v>544</v>
      </c>
      <c r="AW715" s="60" t="s">
        <v>544</v>
      </c>
      <c r="AX715" s="60" t="s">
        <v>544</v>
      </c>
      <c r="AY715" s="60">
        <v>58449636.820699997</v>
      </c>
      <c r="AZ715" s="60">
        <v>24822856.855</v>
      </c>
      <c r="BA715" s="60">
        <v>98075646.681600004</v>
      </c>
      <c r="BB715" s="60" t="s">
        <v>1808</v>
      </c>
      <c r="BC715" s="60" t="s">
        <v>544</v>
      </c>
      <c r="BD715" s="60">
        <v>40522176.793300003</v>
      </c>
      <c r="BE715" s="60" t="s">
        <v>544</v>
      </c>
      <c r="BF715" s="60" t="s">
        <v>544</v>
      </c>
      <c r="BG715" s="60">
        <v>20070322.182100002</v>
      </c>
      <c r="BH715" s="60">
        <v>279739124.29299998</v>
      </c>
      <c r="BI715" s="60">
        <v>14759616.452500001</v>
      </c>
      <c r="BJ715" s="60" t="s">
        <v>544</v>
      </c>
      <c r="BK715" s="60">
        <v>15301750.267200001</v>
      </c>
      <c r="BL715" s="85" t="s">
        <v>2656</v>
      </c>
      <c r="BM715" s="60" t="s">
        <v>2657</v>
      </c>
      <c r="BN715" s="60">
        <v>29198669.443799999</v>
      </c>
      <c r="BO715" s="60">
        <v>264079804.3563</v>
      </c>
      <c r="BP715" s="60">
        <v>239216947.49970001</v>
      </c>
      <c r="BQ715" s="60" t="s">
        <v>544</v>
      </c>
      <c r="BR715" s="60" t="s">
        <v>544</v>
      </c>
      <c r="BS715" s="60">
        <v>46024564.599600002</v>
      </c>
      <c r="BT715" s="60" t="s">
        <v>544</v>
      </c>
      <c r="BU715" s="60">
        <v>8262585.1580999997</v>
      </c>
      <c r="BV715" s="60" t="s">
        <v>544</v>
      </c>
      <c r="BW715" s="60">
        <v>98075646.681600004</v>
      </c>
      <c r="BX715" s="60" t="s">
        <v>544</v>
      </c>
      <c r="BY715" s="60" t="s">
        <v>544</v>
      </c>
      <c r="BZ715" s="60">
        <v>1595309.0293000001</v>
      </c>
      <c r="CA715" s="60" t="s">
        <v>544</v>
      </c>
      <c r="CB715" s="60" t="s">
        <v>1832</v>
      </c>
      <c r="CC715" s="60">
        <v>3881161.5345999999</v>
      </c>
      <c r="CD715" s="60">
        <v>50575974.436800003</v>
      </c>
      <c r="CE715" s="60">
        <v>18305924.180500001</v>
      </c>
      <c r="CF715" s="60">
        <v>199399815.56220001</v>
      </c>
      <c r="CG715" s="60">
        <v>27581.380399999998</v>
      </c>
      <c r="CH715" s="60" t="s">
        <v>544</v>
      </c>
      <c r="CI715" s="60" t="s">
        <v>1287</v>
      </c>
      <c r="CJ715" s="60" t="s">
        <v>544</v>
      </c>
      <c r="CK715" s="60">
        <v>8290166.5384999998</v>
      </c>
      <c r="CL715" s="60">
        <v>109</v>
      </c>
      <c r="CM715" s="85">
        <v>1366290</v>
      </c>
      <c r="CN715" s="60" t="s">
        <v>544</v>
      </c>
      <c r="CO715" s="60">
        <v>14759616.452500001</v>
      </c>
      <c r="CP715" s="60">
        <v>33607674.447800003</v>
      </c>
      <c r="CQ715" s="60">
        <v>346749569.73210001</v>
      </c>
      <c r="CR715" s="60" t="s">
        <v>544</v>
      </c>
      <c r="CS715" s="60" t="s">
        <v>544</v>
      </c>
      <c r="CT715" s="60">
        <v>4287246.3783999998</v>
      </c>
      <c r="CU715" s="60">
        <v>11014503.888900001</v>
      </c>
      <c r="CV715" s="60">
        <v>18305924.180500001</v>
      </c>
      <c r="CW715" s="60">
        <v>15301750.267200001</v>
      </c>
      <c r="CX715" s="60">
        <v>4409005.0038999999</v>
      </c>
      <c r="CY715" s="60" t="s">
        <v>544</v>
      </c>
      <c r="CZ715" s="60">
        <f t="shared" si="22"/>
        <v>1449.9999419999986</v>
      </c>
      <c r="DA715" s="60" t="str">
        <f t="shared" si="23"/>
        <v>Y</v>
      </c>
    </row>
    <row r="716" spans="1:105">
      <c r="A716" s="13" t="s">
        <v>1287</v>
      </c>
      <c r="B716" s="13">
        <v>1366290</v>
      </c>
      <c r="C716" s="13">
        <v>2023</v>
      </c>
      <c r="D716" s="13" t="s">
        <v>1</v>
      </c>
      <c r="E716" s="13" t="s">
        <v>13</v>
      </c>
      <c r="F716" s="84" t="s">
        <v>1804</v>
      </c>
      <c r="G716" s="60" t="s">
        <v>2281</v>
      </c>
      <c r="H716" s="60" t="s">
        <v>2655</v>
      </c>
      <c r="I716" s="60" t="s">
        <v>2283</v>
      </c>
      <c r="J716" s="60" t="s">
        <v>1287</v>
      </c>
      <c r="K716" s="85">
        <v>1366290</v>
      </c>
      <c r="L716" s="60">
        <v>2136134936000</v>
      </c>
      <c r="M716" s="60">
        <v>1630637401.3829999</v>
      </c>
      <c r="N716" s="60">
        <v>48964553.279399998</v>
      </c>
      <c r="O716" s="60">
        <v>6515.2673999999997</v>
      </c>
      <c r="P716" s="60">
        <v>-0.80730999999999997</v>
      </c>
      <c r="Q716" s="60" t="s">
        <v>544</v>
      </c>
      <c r="R716" s="85">
        <v>534</v>
      </c>
      <c r="S716" s="85">
        <v>15</v>
      </c>
      <c r="T716" s="60">
        <v>266943010.52779999</v>
      </c>
      <c r="U716" s="60" t="s">
        <v>544</v>
      </c>
      <c r="V716" s="60" t="s">
        <v>544</v>
      </c>
      <c r="W716" s="60" t="s">
        <v>2285</v>
      </c>
      <c r="X716" s="60">
        <v>16914570.702599999</v>
      </c>
      <c r="Y716" s="60">
        <v>895411737.28530002</v>
      </c>
      <c r="Z716" s="60">
        <v>23.938459999999999</v>
      </c>
      <c r="AA716" s="60">
        <v>350541004.4716</v>
      </c>
      <c r="AB716" s="60" t="s">
        <v>544</v>
      </c>
      <c r="AC716" s="60">
        <v>1630637401.3829999</v>
      </c>
      <c r="AD716" s="60" t="s">
        <v>544</v>
      </c>
      <c r="AE716" s="60">
        <v>119088778.1436</v>
      </c>
      <c r="AF716" s="60">
        <v>58.347639999999998</v>
      </c>
      <c r="AG716" s="60" t="s">
        <v>2286</v>
      </c>
      <c r="AH716" s="60" t="s">
        <v>544</v>
      </c>
      <c r="AI716" s="60" t="s">
        <v>544</v>
      </c>
      <c r="AJ716" s="60" t="s">
        <v>544</v>
      </c>
      <c r="AK716" s="60">
        <v>4.2991799999999998</v>
      </c>
      <c r="AL716" s="60">
        <v>1245952741.7569001</v>
      </c>
      <c r="AM716" s="60">
        <v>34975605.559500001</v>
      </c>
      <c r="AN716" s="60">
        <v>7882233.8085000003</v>
      </c>
      <c r="AO716" s="60">
        <v>1052648587.4894</v>
      </c>
      <c r="AP716" s="60">
        <v>270036445.72899997</v>
      </c>
      <c r="AQ716" s="60">
        <v>1630637401.3829999</v>
      </c>
      <c r="AR716" s="60">
        <v>10.061540000000001</v>
      </c>
      <c r="AS716" s="60">
        <v>266323954.02200001</v>
      </c>
      <c r="AT716" s="60">
        <v>266943010.52779999</v>
      </c>
      <c r="AU716" s="85">
        <v>1366290</v>
      </c>
      <c r="AV716" s="60" t="s">
        <v>544</v>
      </c>
      <c r="AW716" s="60" t="s">
        <v>544</v>
      </c>
      <c r="AX716" s="60" t="s">
        <v>544</v>
      </c>
      <c r="AY716" s="60">
        <v>119088778.1436</v>
      </c>
      <c r="AZ716" s="60">
        <v>64200833.095299996</v>
      </c>
      <c r="BA716" s="60">
        <v>100619134.11499999</v>
      </c>
      <c r="BB716" s="60" t="s">
        <v>1808</v>
      </c>
      <c r="BC716" s="60" t="s">
        <v>544</v>
      </c>
      <c r="BD716" s="60">
        <v>56280267.9881</v>
      </c>
      <c r="BE716" s="60" t="s">
        <v>544</v>
      </c>
      <c r="BF716" s="60" t="s">
        <v>544</v>
      </c>
      <c r="BG716" s="60">
        <v>41484113.375299998</v>
      </c>
      <c r="BH716" s="60">
        <v>486650922.78649998</v>
      </c>
      <c r="BI716" s="60">
        <v>58499391.714299999</v>
      </c>
      <c r="BJ716" s="60" t="s">
        <v>544</v>
      </c>
      <c r="BK716" s="60">
        <v>27671019.858800001</v>
      </c>
      <c r="BL716" s="85" t="s">
        <v>2656</v>
      </c>
      <c r="BM716" s="60" t="s">
        <v>2657</v>
      </c>
      <c r="BN716" s="60">
        <v>80204004.535799995</v>
      </c>
      <c r="BO716" s="60">
        <v>494571487.89380002</v>
      </c>
      <c r="BP716" s="60">
        <v>430370654.7985</v>
      </c>
      <c r="BQ716" s="60" t="s">
        <v>544</v>
      </c>
      <c r="BR716" s="60" t="s">
        <v>544</v>
      </c>
      <c r="BS716" s="60">
        <v>18483558.5328</v>
      </c>
      <c r="BT716" s="60" t="s">
        <v>544</v>
      </c>
      <c r="BU716" s="60">
        <v>24715631.989700001</v>
      </c>
      <c r="BV716" s="60" t="s">
        <v>544</v>
      </c>
      <c r="BW716" s="60">
        <v>100619134.11499999</v>
      </c>
      <c r="BX716" s="60" t="s">
        <v>544</v>
      </c>
      <c r="BY716" s="60" t="s">
        <v>544</v>
      </c>
      <c r="BZ716" s="60">
        <v>4735384.8653999995</v>
      </c>
      <c r="CA716" s="60" t="s">
        <v>544</v>
      </c>
      <c r="CB716" s="60" t="s">
        <v>1832</v>
      </c>
      <c r="CC716" s="60">
        <v>7882233.8085000003</v>
      </c>
      <c r="CD716" s="60">
        <v>64076666.6796</v>
      </c>
      <c r="CE716" s="60">
        <v>69428480.569999993</v>
      </c>
      <c r="CF716" s="60">
        <v>270036445.72899997</v>
      </c>
      <c r="CG716" s="60">
        <v>81172.521399999998</v>
      </c>
      <c r="CH716" s="60" t="s">
        <v>544</v>
      </c>
      <c r="CI716" s="60" t="s">
        <v>1287</v>
      </c>
      <c r="CJ716" s="60" t="s">
        <v>544</v>
      </c>
      <c r="CK716" s="60">
        <v>24796804.511100002</v>
      </c>
      <c r="CL716" s="60">
        <v>126</v>
      </c>
      <c r="CM716" s="85">
        <v>1366290</v>
      </c>
      <c r="CN716" s="60" t="s">
        <v>544</v>
      </c>
      <c r="CO716" s="60">
        <v>58499391.714299999</v>
      </c>
      <c r="CP716" s="60">
        <v>97118575.238399997</v>
      </c>
      <c r="CQ716" s="60">
        <v>895411737.28530002</v>
      </c>
      <c r="CR716" s="60" t="s">
        <v>544</v>
      </c>
      <c r="CS716" s="60" t="s">
        <v>544</v>
      </c>
      <c r="CT716" s="60">
        <v>6096103.2241000002</v>
      </c>
      <c r="CU716" s="60">
        <v>21574916.634599999</v>
      </c>
      <c r="CV716" s="60">
        <v>69428480.569999993</v>
      </c>
      <c r="CW716" s="60">
        <v>27671019.858800001</v>
      </c>
      <c r="CX716" s="60">
        <v>16914570.702599999</v>
      </c>
      <c r="CY716" s="60" t="s">
        <v>544</v>
      </c>
      <c r="CZ716" s="60">
        <f t="shared" si="22"/>
        <v>1309.9999633200307</v>
      </c>
      <c r="DA716" s="60" t="str">
        <f t="shared" si="23"/>
        <v>Y</v>
      </c>
    </row>
    <row r="717" spans="1:105">
      <c r="A717" s="13" t="s">
        <v>1288</v>
      </c>
      <c r="B717" s="13">
        <v>1041006</v>
      </c>
      <c r="C717" s="13">
        <v>2022</v>
      </c>
      <c r="D717" s="13" t="s">
        <v>10</v>
      </c>
      <c r="E717" s="13" t="s">
        <v>13</v>
      </c>
      <c r="F717" s="84" t="s">
        <v>1812</v>
      </c>
      <c r="G717" s="60" t="s">
        <v>1931</v>
      </c>
      <c r="H717" s="60" t="s">
        <v>1967</v>
      </c>
      <c r="I717" s="60" t="s">
        <v>1933</v>
      </c>
      <c r="J717" s="60" t="s">
        <v>1288</v>
      </c>
      <c r="K717" s="85">
        <v>1041006</v>
      </c>
      <c r="L717" s="60">
        <v>77879800000</v>
      </c>
      <c r="M717" s="60">
        <v>2237860983.2586999</v>
      </c>
      <c r="N717" s="60">
        <v>390965777.23900002</v>
      </c>
      <c r="O717" s="60">
        <v>12755380.6054</v>
      </c>
      <c r="P717" s="60">
        <v>-0.25</v>
      </c>
      <c r="Q717" s="60" t="s">
        <v>544</v>
      </c>
      <c r="R717" s="85" t="s">
        <v>544</v>
      </c>
      <c r="S717" s="85" t="s">
        <v>544</v>
      </c>
      <c r="T717" s="60">
        <v>1038763254.975</v>
      </c>
      <c r="U717" s="60">
        <v>9335938.6318999995</v>
      </c>
      <c r="V717" s="60" t="s">
        <v>544</v>
      </c>
      <c r="W717" s="60" t="s">
        <v>1934</v>
      </c>
      <c r="X717" s="60">
        <v>75032326.732800007</v>
      </c>
      <c r="Y717" s="60">
        <v>2146518780.3564999</v>
      </c>
      <c r="Z717" s="60" t="s">
        <v>544</v>
      </c>
      <c r="AA717" s="60" t="s">
        <v>544</v>
      </c>
      <c r="AB717" s="60" t="s">
        <v>544</v>
      </c>
      <c r="AC717" s="60">
        <v>2237860983.2586999</v>
      </c>
      <c r="AD717" s="60" t="s">
        <v>544</v>
      </c>
      <c r="AE717" s="60" t="s">
        <v>544</v>
      </c>
      <c r="AF717" s="60">
        <v>7.23</v>
      </c>
      <c r="AG717" s="60" t="s">
        <v>1935</v>
      </c>
      <c r="AH717" s="60" t="s">
        <v>544</v>
      </c>
      <c r="AI717" s="60" t="s">
        <v>544</v>
      </c>
      <c r="AJ717" s="60">
        <v>299531622.95599997</v>
      </c>
      <c r="AK717" s="60">
        <v>4.47</v>
      </c>
      <c r="AL717" s="60">
        <v>2250231317.4569998</v>
      </c>
      <c r="AM717" s="60">
        <v>21019510.954799999</v>
      </c>
      <c r="AN717" s="60">
        <v>17335708.761500001</v>
      </c>
      <c r="AO717" s="60">
        <v>35717364.479500003</v>
      </c>
      <c r="AP717" s="60">
        <v>-58084537.859099999</v>
      </c>
      <c r="AQ717" s="60">
        <v>2237860983.2586999</v>
      </c>
      <c r="AR717" s="60">
        <v>21.03</v>
      </c>
      <c r="AS717" s="60">
        <v>-86799229.994599998</v>
      </c>
      <c r="AT717" s="60">
        <v>1038763254.975</v>
      </c>
      <c r="AU717" s="85">
        <v>1041006</v>
      </c>
      <c r="AV717" s="60" t="s">
        <v>544</v>
      </c>
      <c r="AW717" s="60" t="s">
        <v>544</v>
      </c>
      <c r="AX717" s="60">
        <v>82109709.573799998</v>
      </c>
      <c r="AY717" s="60">
        <v>299531622.95599997</v>
      </c>
      <c r="AZ717" s="60">
        <v>108933651.44149999</v>
      </c>
      <c r="BA717" s="60">
        <v>521157438.52920002</v>
      </c>
      <c r="BB717" s="60" t="s">
        <v>1808</v>
      </c>
      <c r="BC717" s="60" t="s">
        <v>544</v>
      </c>
      <c r="BD717" s="60">
        <v>299402316.32679999</v>
      </c>
      <c r="BE717" s="60">
        <v>161776960.595</v>
      </c>
      <c r="BF717" s="60" t="s">
        <v>544</v>
      </c>
      <c r="BG717" s="60">
        <v>6175109.9168999996</v>
      </c>
      <c r="BH717" s="60">
        <v>1859452316.4602001</v>
      </c>
      <c r="BI717" s="60">
        <v>8939398.3022000007</v>
      </c>
      <c r="BJ717" s="60" t="s">
        <v>544</v>
      </c>
      <c r="BK717" s="60">
        <v>60960891.989799999</v>
      </c>
      <c r="BL717" s="85" t="s">
        <v>2659</v>
      </c>
      <c r="BM717" s="60" t="s">
        <v>2660</v>
      </c>
      <c r="BN717" s="60">
        <v>11097382.270300001</v>
      </c>
      <c r="BO717" s="60">
        <v>1795005892.4419999</v>
      </c>
      <c r="BP717" s="60">
        <v>1560050000.1335001</v>
      </c>
      <c r="BQ717" s="60">
        <v>126022240.8671</v>
      </c>
      <c r="BR717" s="60" t="s">
        <v>544</v>
      </c>
      <c r="BS717" s="60">
        <v>307402086.45639998</v>
      </c>
      <c r="BT717" s="60">
        <v>103712537.1005</v>
      </c>
      <c r="BU717" s="60">
        <v>90744518.927000001</v>
      </c>
      <c r="BV717" s="60" t="s">
        <v>544</v>
      </c>
      <c r="BW717" s="60">
        <v>521157438.52920002</v>
      </c>
      <c r="BX717" s="60" t="s">
        <v>544</v>
      </c>
      <c r="BY717" s="60" t="s">
        <v>544</v>
      </c>
      <c r="BZ717" s="60">
        <v>-123559.66800000001</v>
      </c>
      <c r="CA717" s="60" t="s">
        <v>544</v>
      </c>
      <c r="CB717" s="60" t="s">
        <v>1902</v>
      </c>
      <c r="CC717" s="60">
        <v>14051320.3785</v>
      </c>
      <c r="CD717" s="60">
        <v>12410562.9274</v>
      </c>
      <c r="CE717" s="60">
        <v>8735381.1760000009</v>
      </c>
      <c r="CF717" s="60">
        <v>-58084537.859099999</v>
      </c>
      <c r="CG717" s="60">
        <v>1479842.5348</v>
      </c>
      <c r="CH717" s="60" t="s">
        <v>544</v>
      </c>
      <c r="CI717" s="60" t="s">
        <v>1288</v>
      </c>
      <c r="CJ717" s="60" t="s">
        <v>544</v>
      </c>
      <c r="CK717" s="60">
        <v>92368035.494299993</v>
      </c>
      <c r="CL717" s="60" t="s">
        <v>544</v>
      </c>
      <c r="CM717" s="85">
        <v>1041006</v>
      </c>
      <c r="CN717" s="60" t="s">
        <v>544</v>
      </c>
      <c r="CO717" s="60">
        <v>8939398.3022000007</v>
      </c>
      <c r="CP717" s="60">
        <v>86129709.003099993</v>
      </c>
      <c r="CQ717" s="60">
        <v>2146518780.3564999</v>
      </c>
      <c r="CR717" s="60">
        <v>143674.0325</v>
      </c>
      <c r="CS717" s="60" t="s">
        <v>544</v>
      </c>
      <c r="CT717" s="60">
        <v>32582397.090399999</v>
      </c>
      <c r="CU717" s="60">
        <v>28378494.8994</v>
      </c>
      <c r="CV717" s="60">
        <v>8735381.1760000009</v>
      </c>
      <c r="CW717" s="60">
        <v>60960891.989799999</v>
      </c>
      <c r="CX717" s="60">
        <v>75032326.732800007</v>
      </c>
      <c r="CY717" s="60" t="s">
        <v>544</v>
      </c>
      <c r="CZ717" s="60">
        <f t="shared" si="22"/>
        <v>34.800999964972796</v>
      </c>
      <c r="DA717" s="60" t="str">
        <f t="shared" si="23"/>
        <v>Y</v>
      </c>
    </row>
    <row r="718" spans="1:105">
      <c r="A718" s="13" t="s">
        <v>1288</v>
      </c>
      <c r="B718" s="13">
        <v>1041006</v>
      </c>
      <c r="C718" s="13">
        <v>2023</v>
      </c>
      <c r="D718" s="13" t="s">
        <v>10</v>
      </c>
      <c r="E718" s="13" t="s">
        <v>13</v>
      </c>
      <c r="F718" s="84" t="s">
        <v>1804</v>
      </c>
      <c r="G718" s="60" t="s">
        <v>1931</v>
      </c>
      <c r="H718" s="60" t="s">
        <v>2041</v>
      </c>
      <c r="I718" s="60" t="s">
        <v>1933</v>
      </c>
      <c r="J718" s="60" t="s">
        <v>1288</v>
      </c>
      <c r="K718" s="85">
        <v>1041006</v>
      </c>
      <c r="L718" s="60">
        <v>81872400000</v>
      </c>
      <c r="M718" s="60">
        <v>2360591646.7572999</v>
      </c>
      <c r="N718" s="60">
        <v>376351527.0729</v>
      </c>
      <c r="O718" s="60">
        <v>14211573.408</v>
      </c>
      <c r="P718" s="60">
        <v>-0.34</v>
      </c>
      <c r="Q718" s="60" t="s">
        <v>544</v>
      </c>
      <c r="R718" s="85" t="s">
        <v>544</v>
      </c>
      <c r="S718" s="85" t="s">
        <v>544</v>
      </c>
      <c r="T718" s="60">
        <v>1166969409.8482001</v>
      </c>
      <c r="U718" s="60">
        <v>8191332.9380999999</v>
      </c>
      <c r="V718" s="60" t="s">
        <v>544</v>
      </c>
      <c r="W718" s="60" t="s">
        <v>1934</v>
      </c>
      <c r="X718" s="60">
        <v>74125652.413399994</v>
      </c>
      <c r="Y718" s="60">
        <v>2244537672.0679002</v>
      </c>
      <c r="Z718" s="60" t="s">
        <v>544</v>
      </c>
      <c r="AA718" s="60" t="s">
        <v>544</v>
      </c>
      <c r="AB718" s="60" t="s">
        <v>544</v>
      </c>
      <c r="AC718" s="60">
        <v>2360591646.7572999</v>
      </c>
      <c r="AD718" s="60" t="s">
        <v>544</v>
      </c>
      <c r="AE718" s="60" t="s">
        <v>544</v>
      </c>
      <c r="AF718" s="60">
        <v>4.96</v>
      </c>
      <c r="AG718" s="60" t="s">
        <v>1935</v>
      </c>
      <c r="AH718" s="60" t="s">
        <v>544</v>
      </c>
      <c r="AI718" s="60" t="s">
        <v>544</v>
      </c>
      <c r="AJ718" s="60">
        <v>336274255.74589998</v>
      </c>
      <c r="AK718" s="60">
        <v>3.92</v>
      </c>
      <c r="AL718" s="60">
        <v>2360421534.5984998</v>
      </c>
      <c r="AM718" s="60">
        <v>27780180.520599999</v>
      </c>
      <c r="AN718" s="60">
        <v>28345298.878800001</v>
      </c>
      <c r="AO718" s="60">
        <v>37770665.783</v>
      </c>
      <c r="AP718" s="60">
        <v>-51030764.404100001</v>
      </c>
      <c r="AQ718" s="60">
        <v>2360591646.7572999</v>
      </c>
      <c r="AR718" s="60">
        <v>17.97</v>
      </c>
      <c r="AS718" s="60">
        <v>-79675922.003600001</v>
      </c>
      <c r="AT718" s="60">
        <v>1166969409.8482001</v>
      </c>
      <c r="AU718" s="85">
        <v>1041006</v>
      </c>
      <c r="AV718" s="60" t="s">
        <v>544</v>
      </c>
      <c r="AW718" s="60" t="s">
        <v>544</v>
      </c>
      <c r="AX718" s="60">
        <v>99463714.314199999</v>
      </c>
      <c r="AY718" s="60">
        <v>336274255.74589998</v>
      </c>
      <c r="AZ718" s="60">
        <v>123691722.29700001</v>
      </c>
      <c r="BA718" s="60">
        <v>591471326.62020004</v>
      </c>
      <c r="BB718" s="60" t="s">
        <v>1808</v>
      </c>
      <c r="BC718" s="60" t="s">
        <v>544</v>
      </c>
      <c r="BD718" s="60">
        <v>316794971.92680001</v>
      </c>
      <c r="BE718" s="60">
        <v>77415448.570500001</v>
      </c>
      <c r="BF718" s="60" t="s">
        <v>544</v>
      </c>
      <c r="BG718" s="60">
        <v>5215811.7863999996</v>
      </c>
      <c r="BH718" s="60">
        <v>2094714992.2142999</v>
      </c>
      <c r="BI718" s="60">
        <v>10342242.607899999</v>
      </c>
      <c r="BJ718" s="60" t="s">
        <v>544</v>
      </c>
      <c r="BK718" s="60">
        <v>53380618.802000001</v>
      </c>
      <c r="BL718" s="85" t="s">
        <v>2659</v>
      </c>
      <c r="BM718" s="60" t="s">
        <v>2660</v>
      </c>
      <c r="BN718" s="60">
        <v>11752155.2467</v>
      </c>
      <c r="BO718" s="60">
        <v>1981036821.2351999</v>
      </c>
      <c r="BP718" s="60">
        <v>1777920020.2874999</v>
      </c>
      <c r="BQ718" s="60">
        <v>79422195.393800005</v>
      </c>
      <c r="BR718" s="60" t="s">
        <v>544</v>
      </c>
      <c r="BS718" s="60">
        <v>224917106.59540001</v>
      </c>
      <c r="BT718" s="60">
        <v>115883862.5306</v>
      </c>
      <c r="BU718" s="60">
        <v>99472364.084999993</v>
      </c>
      <c r="BV718" s="60" t="s">
        <v>544</v>
      </c>
      <c r="BW718" s="60">
        <v>591465560.1063</v>
      </c>
      <c r="BX718" s="60" t="s">
        <v>544</v>
      </c>
      <c r="BY718" s="60" t="s">
        <v>544</v>
      </c>
      <c r="BZ718" s="60">
        <v>-23066.055400000001</v>
      </c>
      <c r="CA718" s="60" t="s">
        <v>544</v>
      </c>
      <c r="CB718" s="60" t="s">
        <v>1902</v>
      </c>
      <c r="CC718" s="60">
        <v>24565349.0436</v>
      </c>
      <c r="CD718" s="60">
        <v>11619525.4279</v>
      </c>
      <c r="CE718" s="60">
        <v>11443646.7552</v>
      </c>
      <c r="CF718" s="60">
        <v>-51030764.404100001</v>
      </c>
      <c r="CG718" s="60">
        <v>2998587.2072000001</v>
      </c>
      <c r="CH718" s="60" t="s">
        <v>544</v>
      </c>
      <c r="CI718" s="60" t="s">
        <v>1288</v>
      </c>
      <c r="CJ718" s="60" t="s">
        <v>544</v>
      </c>
      <c r="CK718" s="60">
        <v>102470951.2922</v>
      </c>
      <c r="CL718" s="60" t="s">
        <v>544</v>
      </c>
      <c r="CM718" s="85">
        <v>1041006</v>
      </c>
      <c r="CN718" s="60" t="s">
        <v>544</v>
      </c>
      <c r="CO718" s="60">
        <v>10342242.607899999</v>
      </c>
      <c r="CP718" s="60">
        <v>85877807.660099998</v>
      </c>
      <c r="CQ718" s="60">
        <v>2244537672.0679002</v>
      </c>
      <c r="CR718" s="60" t="s">
        <v>544</v>
      </c>
      <c r="CS718" s="60" t="s">
        <v>544</v>
      </c>
      <c r="CT718" s="60">
        <v>34302107.696199998</v>
      </c>
      <c r="CU718" s="60">
        <v>19078511.105799999</v>
      </c>
      <c r="CV718" s="60">
        <v>11443646.7552</v>
      </c>
      <c r="CW718" s="60">
        <v>53380618.802000001</v>
      </c>
      <c r="CX718" s="60">
        <v>74125652.413399994</v>
      </c>
      <c r="CY718" s="60" t="s">
        <v>544</v>
      </c>
      <c r="CZ718" s="60">
        <f t="shared" si="22"/>
        <v>34.682999964210907</v>
      </c>
      <c r="DA718" s="60" t="str">
        <f t="shared" si="23"/>
        <v>Y</v>
      </c>
    </row>
    <row r="719" spans="1:105">
      <c r="A719" s="13" t="s">
        <v>1289</v>
      </c>
      <c r="B719" s="13">
        <v>114957</v>
      </c>
      <c r="C719" s="13">
        <v>2022</v>
      </c>
      <c r="D719" s="13" t="s">
        <v>10</v>
      </c>
      <c r="E719" s="13" t="s">
        <v>13</v>
      </c>
      <c r="F719" s="84" t="s">
        <v>1812</v>
      </c>
      <c r="G719" s="60" t="s">
        <v>1972</v>
      </c>
      <c r="H719" s="60" t="s">
        <v>1980</v>
      </c>
      <c r="I719" s="60" t="s">
        <v>1974</v>
      </c>
      <c r="J719" s="60" t="s">
        <v>1289</v>
      </c>
      <c r="K719" s="85">
        <v>114957</v>
      </c>
      <c r="L719" s="60">
        <v>376754000000</v>
      </c>
      <c r="M719" s="60">
        <v>107062801943.5338</v>
      </c>
      <c r="N719" s="60">
        <v>431940892.34399998</v>
      </c>
      <c r="O719" s="60">
        <v>115657857.35789999</v>
      </c>
      <c r="P719" s="60">
        <v>-0.41</v>
      </c>
      <c r="Q719" s="60" t="s">
        <v>544</v>
      </c>
      <c r="R719" s="85">
        <v>8261</v>
      </c>
      <c r="S719" s="85">
        <v>171</v>
      </c>
      <c r="T719" s="60">
        <v>27124751352.644402</v>
      </c>
      <c r="U719" s="60">
        <v>738562091.58029997</v>
      </c>
      <c r="V719" s="60" t="s">
        <v>544</v>
      </c>
      <c r="W719" s="60" t="s">
        <v>1975</v>
      </c>
      <c r="X719" s="60">
        <v>2474282466.8678999</v>
      </c>
      <c r="Y719" s="60">
        <v>83094629164.677002</v>
      </c>
      <c r="Z719" s="60">
        <v>14.74</v>
      </c>
      <c r="AA719" s="60" t="s">
        <v>544</v>
      </c>
      <c r="AB719" s="60">
        <v>70317419728.845901</v>
      </c>
      <c r="AC719" s="60">
        <v>107062801943.5338</v>
      </c>
      <c r="AD719" s="60">
        <v>6.2</v>
      </c>
      <c r="AE719" s="60">
        <v>9690537085.4097004</v>
      </c>
      <c r="AF719" s="60">
        <v>18.29</v>
      </c>
      <c r="AG719" s="60" t="s">
        <v>1976</v>
      </c>
      <c r="AH719" s="60" t="s">
        <v>544</v>
      </c>
      <c r="AI719" s="60">
        <v>7204603581.3141003</v>
      </c>
      <c r="AJ719" s="60">
        <v>18563512363.4025</v>
      </c>
      <c r="AK719" s="60">
        <v>3.05</v>
      </c>
      <c r="AL719" s="60">
        <v>88526570057.542496</v>
      </c>
      <c r="AM719" s="60">
        <v>4291560102.7494001</v>
      </c>
      <c r="AN719" s="60">
        <v>854504120.57790005</v>
      </c>
      <c r="AO719" s="60">
        <v>18673770959.606098</v>
      </c>
      <c r="AP719" s="60">
        <v>7240125036.2765999</v>
      </c>
      <c r="AQ719" s="60">
        <v>107062801943.5338</v>
      </c>
      <c r="AR719" s="60">
        <v>0.62</v>
      </c>
      <c r="AS719" s="60">
        <v>7641943734.8123999</v>
      </c>
      <c r="AT719" s="60">
        <v>41165672070.221397</v>
      </c>
      <c r="AU719" s="85">
        <v>114957</v>
      </c>
      <c r="AV719" s="60" t="s">
        <v>544</v>
      </c>
      <c r="AW719" s="60" t="s">
        <v>544</v>
      </c>
      <c r="AX719" s="60" t="s">
        <v>544</v>
      </c>
      <c r="AY719" s="60">
        <v>28254049448.812199</v>
      </c>
      <c r="AZ719" s="60">
        <v>12729184428.7218</v>
      </c>
      <c r="BA719" s="60">
        <v>738562091.58029997</v>
      </c>
      <c r="BB719" s="60" t="s">
        <v>1808</v>
      </c>
      <c r="BC719" s="60">
        <v>117129866451.54601</v>
      </c>
      <c r="BD719" s="60">
        <v>911906791.79729998</v>
      </c>
      <c r="BE719" s="60" t="s">
        <v>544</v>
      </c>
      <c r="BF719" s="60">
        <v>243535095.2229</v>
      </c>
      <c r="BG719" s="60">
        <v>967320261.5388</v>
      </c>
      <c r="BH719" s="60">
        <v>70158283610.613907</v>
      </c>
      <c r="BI719" s="60">
        <v>797669792.63789999</v>
      </c>
      <c r="BJ719" s="60" t="s">
        <v>544</v>
      </c>
      <c r="BK719" s="60">
        <v>2050866723.7149</v>
      </c>
      <c r="BL719" s="85" t="s">
        <v>2662</v>
      </c>
      <c r="BM719" s="60" t="s">
        <v>2663</v>
      </c>
      <c r="BN719" s="60">
        <v>1097186700.8817</v>
      </c>
      <c r="BO719" s="60">
        <v>85848536525.009705</v>
      </c>
      <c r="BP719" s="60">
        <v>69246376818.816605</v>
      </c>
      <c r="BQ719" s="60" t="s">
        <v>544</v>
      </c>
      <c r="BR719" s="60">
        <v>10021597045.6602</v>
      </c>
      <c r="BS719" s="60">
        <v>400113668.69760001</v>
      </c>
      <c r="BT719" s="60">
        <v>4369423132.0271997</v>
      </c>
      <c r="BU719" s="60">
        <v>2916169366.6013999</v>
      </c>
      <c r="BV719" s="60" t="s">
        <v>544</v>
      </c>
      <c r="BW719" s="60">
        <v>738562091.58029997</v>
      </c>
      <c r="BX719" s="60">
        <v>7204603581.3141003</v>
      </c>
      <c r="BY719" s="60" t="s">
        <v>544</v>
      </c>
      <c r="BZ719" s="60">
        <v>13356067.0659</v>
      </c>
      <c r="CA719" s="60">
        <v>137539073.61480001</v>
      </c>
      <c r="CB719" s="60" t="s">
        <v>544</v>
      </c>
      <c r="CC719" s="60">
        <v>655583972.78789997</v>
      </c>
      <c r="CD719" s="60">
        <v>1093208297.9259</v>
      </c>
      <c r="CE719" s="60">
        <v>1519465757.4758999</v>
      </c>
      <c r="CF719" s="60">
        <v>7240125036.2765999</v>
      </c>
      <c r="CG719" s="60">
        <v>408638817.88859999</v>
      </c>
      <c r="CH719" s="60">
        <v>71327081.564700007</v>
      </c>
      <c r="CI719" s="60" t="s">
        <v>1289</v>
      </c>
      <c r="CJ719" s="60">
        <v>10.25</v>
      </c>
      <c r="CK719" s="60">
        <v>3328786587.4457998</v>
      </c>
      <c r="CL719" s="60">
        <v>130.5</v>
      </c>
      <c r="CM719" s="85">
        <v>114957</v>
      </c>
      <c r="CN719" s="60">
        <v>-7956805.9116000002</v>
      </c>
      <c r="CO719" s="60">
        <v>797669792.63789999</v>
      </c>
      <c r="CP719" s="60">
        <v>3571469167.7495999</v>
      </c>
      <c r="CQ719" s="60">
        <v>83094629164.677002</v>
      </c>
      <c r="CR719" s="60">
        <v>3978402.9558000001</v>
      </c>
      <c r="CS719" s="60">
        <v>-7956805.9116000002</v>
      </c>
      <c r="CT719" s="60">
        <v>1052855925.0885</v>
      </c>
      <c r="CU719" s="60">
        <v>998010798.62639999</v>
      </c>
      <c r="CV719" s="60">
        <v>1519465757.4758999</v>
      </c>
      <c r="CW719" s="60">
        <v>2050866723.7149</v>
      </c>
      <c r="CX719" s="60">
        <v>2474282466.8678999</v>
      </c>
      <c r="CY719" s="60">
        <v>10.25</v>
      </c>
      <c r="CZ719" s="60">
        <f t="shared" si="22"/>
        <v>3.5189999996329684</v>
      </c>
      <c r="DA719" s="60" t="str">
        <f t="shared" si="23"/>
        <v>Y</v>
      </c>
    </row>
    <row r="720" spans="1:105">
      <c r="A720" s="13" t="s">
        <v>1289</v>
      </c>
      <c r="B720" s="13">
        <v>114957</v>
      </c>
      <c r="C720" s="13">
        <v>2023</v>
      </c>
      <c r="D720" s="13" t="s">
        <v>10</v>
      </c>
      <c r="E720" s="13" t="s">
        <v>13</v>
      </c>
      <c r="F720" s="84" t="s">
        <v>1804</v>
      </c>
      <c r="G720" s="60" t="s">
        <v>1972</v>
      </c>
      <c r="H720" s="60" t="s">
        <v>2661</v>
      </c>
      <c r="I720" s="60" t="s">
        <v>1974</v>
      </c>
      <c r="J720" s="60" t="s">
        <v>1289</v>
      </c>
      <c r="K720" s="85">
        <v>114957</v>
      </c>
      <c r="L720" s="60">
        <v>395724000000</v>
      </c>
      <c r="M720" s="60">
        <v>109105045480.5444</v>
      </c>
      <c r="N720" s="60">
        <v>657292528.1904</v>
      </c>
      <c r="O720" s="60">
        <v>411634959.97829998</v>
      </c>
      <c r="P720" s="60">
        <v>-0.52</v>
      </c>
      <c r="Q720" s="60" t="s">
        <v>544</v>
      </c>
      <c r="R720" s="85">
        <v>8404</v>
      </c>
      <c r="S720" s="85">
        <v>173</v>
      </c>
      <c r="T720" s="60">
        <v>23654535426.2145</v>
      </c>
      <c r="U720" s="60">
        <v>847256685.87629998</v>
      </c>
      <c r="V720" s="60">
        <v>15399779430.400499</v>
      </c>
      <c r="W720" s="60" t="s">
        <v>1975</v>
      </c>
      <c r="X720" s="60">
        <v>3020678246.1636</v>
      </c>
      <c r="Y720" s="60">
        <v>82071408869.136307</v>
      </c>
      <c r="Z720" s="60">
        <v>15.56</v>
      </c>
      <c r="AA720" s="60" t="s">
        <v>544</v>
      </c>
      <c r="AB720" s="60">
        <v>74377998337.833893</v>
      </c>
      <c r="AC720" s="60">
        <v>109105045480.5444</v>
      </c>
      <c r="AD720" s="60">
        <v>6.7</v>
      </c>
      <c r="AE720" s="60">
        <v>9379101184.5557995</v>
      </c>
      <c r="AF720" s="60">
        <v>15.09</v>
      </c>
      <c r="AG720" s="60" t="s">
        <v>1976</v>
      </c>
      <c r="AH720" s="60" t="s">
        <v>544</v>
      </c>
      <c r="AI720" s="60">
        <v>7965260545.059</v>
      </c>
      <c r="AJ720" s="60">
        <v>19162117450.403099</v>
      </c>
      <c r="AK720" s="60">
        <v>3.4</v>
      </c>
      <c r="AL720" s="60">
        <v>88680176444.943298</v>
      </c>
      <c r="AM720" s="60">
        <v>4340501791.6533003</v>
      </c>
      <c r="AN720" s="60">
        <v>2695340501.5056</v>
      </c>
      <c r="AO720" s="60">
        <v>14092914252.706499</v>
      </c>
      <c r="AP720" s="60">
        <v>8061207608.7377996</v>
      </c>
      <c r="AQ720" s="60">
        <v>109105045480.5444</v>
      </c>
      <c r="AR720" s="60">
        <v>0.9</v>
      </c>
      <c r="AS720" s="60">
        <v>8278467051.7805996</v>
      </c>
      <c r="AT720" s="60">
        <v>28554452712.707699</v>
      </c>
      <c r="AU720" s="85">
        <v>114957</v>
      </c>
      <c r="AV720" s="60">
        <v>3669975185.7140999</v>
      </c>
      <c r="AW720" s="60" t="s">
        <v>544</v>
      </c>
      <c r="AX720" s="60" t="s">
        <v>544</v>
      </c>
      <c r="AY720" s="60">
        <v>28541218634.9589</v>
      </c>
      <c r="AZ720" s="60">
        <v>16340777500.330799</v>
      </c>
      <c r="BA720" s="60">
        <v>847256685.87629998</v>
      </c>
      <c r="BB720" s="60" t="s">
        <v>1808</v>
      </c>
      <c r="BC720" s="60">
        <v>119711331666.3483</v>
      </c>
      <c r="BD720" s="60">
        <v>1161841742.3634</v>
      </c>
      <c r="BE720" s="60" t="s">
        <v>544</v>
      </c>
      <c r="BF720" s="60">
        <v>234629170.08809999</v>
      </c>
      <c r="BG720" s="60">
        <v>963606286.08449996</v>
      </c>
      <c r="BH720" s="60">
        <v>73342707463.943405</v>
      </c>
      <c r="BI720" s="60">
        <v>1305762337.8815999</v>
      </c>
      <c r="BJ720" s="60">
        <v>4157430382.7948999</v>
      </c>
      <c r="BK720" s="60">
        <v>2196305486.3945999</v>
      </c>
      <c r="BL720" s="85" t="s">
        <v>2662</v>
      </c>
      <c r="BM720" s="60" t="s">
        <v>2663</v>
      </c>
      <c r="BN720" s="60">
        <v>1325613454.5048001</v>
      </c>
      <c r="BO720" s="60">
        <v>92196305476.827606</v>
      </c>
      <c r="BP720" s="60">
        <v>72180865721.580002</v>
      </c>
      <c r="BQ720" s="60" t="s">
        <v>544</v>
      </c>
      <c r="BR720" s="60">
        <v>7572373861.8915005</v>
      </c>
      <c r="BS720" s="60">
        <v>555004135.59029996</v>
      </c>
      <c r="BT720" s="60">
        <v>3123242348.7168002</v>
      </c>
      <c r="BU720" s="60">
        <v>4587813619.5839996</v>
      </c>
      <c r="BV720" s="60" t="s">
        <v>544</v>
      </c>
      <c r="BW720" s="60">
        <v>847256685.87629998</v>
      </c>
      <c r="BX720" s="60">
        <v>7965260545.059</v>
      </c>
      <c r="BY720" s="60" t="s">
        <v>544</v>
      </c>
      <c r="BZ720" s="60">
        <v>-8822718.4991999995</v>
      </c>
      <c r="CA720" s="60">
        <v>40805073.058799997</v>
      </c>
      <c r="CB720" s="60" t="s">
        <v>1979</v>
      </c>
      <c r="CC720" s="60">
        <v>2294458229.6982002</v>
      </c>
      <c r="CD720" s="60">
        <v>1146401984.9898</v>
      </c>
      <c r="CE720" s="60">
        <v>1818307140.6945</v>
      </c>
      <c r="CF720" s="60">
        <v>8061207608.7377996</v>
      </c>
      <c r="CG720" s="60">
        <v>1122690929.0232</v>
      </c>
      <c r="CH720" s="60">
        <v>121312379.36399999</v>
      </c>
      <c r="CI720" s="60" t="s">
        <v>1289</v>
      </c>
      <c r="CJ720" s="60">
        <v>10.71</v>
      </c>
      <c r="CK720" s="60">
        <v>5716018747.6691999</v>
      </c>
      <c r="CL720" s="60">
        <v>130.69999999999999</v>
      </c>
      <c r="CM720" s="85">
        <v>114957</v>
      </c>
      <c r="CN720" s="60" t="s">
        <v>544</v>
      </c>
      <c r="CO720" s="60">
        <v>1305762337.8815999</v>
      </c>
      <c r="CP720" s="60">
        <v>4346291700.6683998</v>
      </c>
      <c r="CQ720" s="60">
        <v>82071408869.136307</v>
      </c>
      <c r="CR720" s="60">
        <v>5514199.0619999999</v>
      </c>
      <c r="CS720" s="60" t="s">
        <v>544</v>
      </c>
      <c r="CT720" s="60">
        <v>1101185552.6814001</v>
      </c>
      <c r="CU720" s="60">
        <v>1095119933.7132001</v>
      </c>
      <c r="CV720" s="60">
        <v>1818307140.6945</v>
      </c>
      <c r="CW720" s="60">
        <v>2196305486.3945999</v>
      </c>
      <c r="CX720" s="60">
        <v>3020678246.1636</v>
      </c>
      <c r="CY720" s="60">
        <v>10.71</v>
      </c>
      <c r="CZ720" s="60">
        <f t="shared" si="22"/>
        <v>3.62700000038555</v>
      </c>
      <c r="DA720" s="60" t="str">
        <f t="shared" si="23"/>
        <v>Y</v>
      </c>
    </row>
    <row r="721" spans="1:105">
      <c r="A721" s="13" t="s">
        <v>1290</v>
      </c>
      <c r="B721" s="13">
        <v>112015</v>
      </c>
      <c r="C721" s="13">
        <v>2022</v>
      </c>
      <c r="D721" s="13" t="s">
        <v>1</v>
      </c>
      <c r="E721" s="13" t="s">
        <v>13</v>
      </c>
      <c r="F721" s="84" t="s">
        <v>1812</v>
      </c>
      <c r="G721" s="60" t="s">
        <v>1834</v>
      </c>
      <c r="H721" s="60" t="s">
        <v>1922</v>
      </c>
      <c r="I721" s="60" t="s">
        <v>1835</v>
      </c>
      <c r="J721" s="60" t="s">
        <v>2664</v>
      </c>
      <c r="K721" s="85">
        <v>1006088</v>
      </c>
      <c r="L721" s="60">
        <v>30905000000000</v>
      </c>
      <c r="M721" s="60">
        <v>6424889898</v>
      </c>
      <c r="N721" s="60">
        <v>131387491.2</v>
      </c>
      <c r="O721" s="60">
        <v>69872366.799999997</v>
      </c>
      <c r="P721" s="60">
        <v>0</v>
      </c>
      <c r="Q721" s="60">
        <v>401563414.60000002</v>
      </c>
      <c r="R721" s="85">
        <v>2302</v>
      </c>
      <c r="S721" s="85" t="s">
        <v>544</v>
      </c>
      <c r="T721" s="60">
        <v>2225874572</v>
      </c>
      <c r="U721" s="60">
        <v>6507007.0999999996</v>
      </c>
      <c r="V721" s="60" t="s">
        <v>544</v>
      </c>
      <c r="W721" s="60" t="s">
        <v>1836</v>
      </c>
      <c r="X721" s="60">
        <v>202507207.59999999</v>
      </c>
      <c r="Y721" s="60">
        <v>3818012390.5999999</v>
      </c>
      <c r="Z721" s="60">
        <v>1.83</v>
      </c>
      <c r="AA721" s="60">
        <v>59415419.299999997</v>
      </c>
      <c r="AB721" s="60">
        <v>4110869287.5999999</v>
      </c>
      <c r="AC721" s="60">
        <v>6424889898</v>
      </c>
      <c r="AD721" s="60">
        <v>6.44</v>
      </c>
      <c r="AE721" s="60">
        <v>918485878</v>
      </c>
      <c r="AF721" s="60">
        <v>9.17</v>
      </c>
      <c r="AG721" s="60" t="s">
        <v>1837</v>
      </c>
      <c r="AH721" s="60" t="s">
        <v>544</v>
      </c>
      <c r="AI721" s="60">
        <v>440605457</v>
      </c>
      <c r="AJ721" s="60">
        <v>763170063.60000002</v>
      </c>
      <c r="AK721" s="60">
        <v>3.36</v>
      </c>
      <c r="AL721" s="60">
        <v>3971706650.5</v>
      </c>
      <c r="AM721" s="60">
        <v>143736252.19999999</v>
      </c>
      <c r="AN721" s="60">
        <v>287389347.80000001</v>
      </c>
      <c r="AO721" s="60">
        <v>231009145.90000001</v>
      </c>
      <c r="AP721" s="60">
        <v>599413850.29999995</v>
      </c>
      <c r="AQ721" s="60">
        <v>6424889898</v>
      </c>
      <c r="AR721" s="60">
        <v>2.8</v>
      </c>
      <c r="AS721" s="60">
        <v>566171983.39999998</v>
      </c>
      <c r="AT721" s="60">
        <v>3010249578.8000002</v>
      </c>
      <c r="AU721" s="85">
        <v>112015</v>
      </c>
      <c r="AV721" s="60" t="s">
        <v>544</v>
      </c>
      <c r="AW721" s="60">
        <v>77481199.299999997</v>
      </c>
      <c r="AX721" s="60">
        <v>9417489.5</v>
      </c>
      <c r="AY721" s="60">
        <v>1681655941.5999999</v>
      </c>
      <c r="AZ721" s="60">
        <v>842148082.39999998</v>
      </c>
      <c r="BA721" s="60">
        <v>-20789.2</v>
      </c>
      <c r="BB721" s="60" t="s">
        <v>1808</v>
      </c>
      <c r="BC721" s="60">
        <v>6844914086.6000004</v>
      </c>
      <c r="BD721" s="60">
        <v>215043071</v>
      </c>
      <c r="BE721" s="60" t="s">
        <v>544</v>
      </c>
      <c r="BF721" s="60">
        <v>150908512.40000001</v>
      </c>
      <c r="BG721" s="60">
        <v>22244401.199999999</v>
      </c>
      <c r="BH721" s="60">
        <v>4691884731.1999998</v>
      </c>
      <c r="BI721" s="60">
        <v>13450586.5</v>
      </c>
      <c r="BJ721" s="60" t="s">
        <v>544</v>
      </c>
      <c r="BK721" s="60">
        <v>229200489</v>
      </c>
      <c r="BL721" s="85" t="s">
        <v>544</v>
      </c>
      <c r="BM721" s="60" t="s">
        <v>544</v>
      </c>
      <c r="BN721" s="60">
        <v>107105752.3</v>
      </c>
      <c r="BO721" s="60">
        <v>5903102771.1999998</v>
      </c>
      <c r="BP721" s="60">
        <v>4476841660.1999998</v>
      </c>
      <c r="BQ721" s="60">
        <v>188661627</v>
      </c>
      <c r="BR721" s="60">
        <v>223504259.19999999</v>
      </c>
      <c r="BS721" s="60">
        <v>75672542.400000006</v>
      </c>
      <c r="BT721" s="60">
        <v>16797641.300000001</v>
      </c>
      <c r="BU721" s="60">
        <v>474554155.30000001</v>
      </c>
      <c r="BV721" s="60">
        <v>77917771.700000003</v>
      </c>
      <c r="BW721" s="60">
        <v>6507007.0999999996</v>
      </c>
      <c r="BX721" s="60">
        <v>440605457</v>
      </c>
      <c r="BY721" s="60" t="s">
        <v>544</v>
      </c>
      <c r="BZ721" s="60">
        <v>29624553</v>
      </c>
      <c r="CA721" s="60">
        <v>11766664.6</v>
      </c>
      <c r="CB721" s="60" t="s">
        <v>1986</v>
      </c>
      <c r="CC721" s="60">
        <v>184794843.19999999</v>
      </c>
      <c r="CD721" s="60">
        <v>43199874.5</v>
      </c>
      <c r="CE721" s="60">
        <v>10020375.1</v>
      </c>
      <c r="CF721" s="60">
        <v>599413850.29999995</v>
      </c>
      <c r="CG721" s="60">
        <v>13928737.199999999</v>
      </c>
      <c r="CH721" s="60">
        <v>135836371.40000001</v>
      </c>
      <c r="CI721" s="60" t="s">
        <v>2664</v>
      </c>
      <c r="CJ721" s="60">
        <v>9.9</v>
      </c>
      <c r="CK721" s="60">
        <v>489896555.39999998</v>
      </c>
      <c r="CL721" s="60">
        <v>182.54</v>
      </c>
      <c r="CM721" s="85">
        <v>1006088</v>
      </c>
      <c r="CN721" s="60">
        <v>-12224026.1</v>
      </c>
      <c r="CO721" s="60">
        <v>13450586.5</v>
      </c>
      <c r="CP721" s="60">
        <v>309612959.89999998</v>
      </c>
      <c r="CQ721" s="60">
        <v>3818012390.5999999</v>
      </c>
      <c r="CR721" s="60">
        <v>1413662.9</v>
      </c>
      <c r="CS721" s="60">
        <v>-12224026.1</v>
      </c>
      <c r="CT721" s="60">
        <v>94133316.5</v>
      </c>
      <c r="CU721" s="60">
        <v>135067172.5</v>
      </c>
      <c r="CV721" s="60">
        <v>10020375.1</v>
      </c>
      <c r="CW721" s="60">
        <v>229200489</v>
      </c>
      <c r="CX721" s="60">
        <v>202507207.59999999</v>
      </c>
      <c r="CY721" s="60">
        <v>9.9</v>
      </c>
      <c r="CZ721" s="60">
        <f t="shared" si="22"/>
        <v>4810.1991614860817</v>
      </c>
      <c r="DA721" s="60" t="str">
        <f t="shared" si="23"/>
        <v>N</v>
      </c>
    </row>
    <row r="722" spans="1:105">
      <c r="A722" s="13" t="s">
        <v>1290</v>
      </c>
      <c r="B722" s="13">
        <v>112015</v>
      </c>
      <c r="C722" s="13">
        <v>2023</v>
      </c>
      <c r="D722" s="13" t="s">
        <v>1</v>
      </c>
      <c r="E722" s="13" t="s">
        <v>13</v>
      </c>
      <c r="F722" s="84" t="s">
        <v>1804</v>
      </c>
      <c r="G722" s="60" t="s">
        <v>1834</v>
      </c>
      <c r="H722" s="60" t="s">
        <v>1922</v>
      </c>
      <c r="I722" s="60" t="s">
        <v>1835</v>
      </c>
      <c r="J722" s="60" t="s">
        <v>2664</v>
      </c>
      <c r="K722" s="85">
        <v>1006088</v>
      </c>
      <c r="L722" s="60">
        <v>29710300000000</v>
      </c>
      <c r="M722" s="60">
        <v>7773393978.8999996</v>
      </c>
      <c r="N722" s="60">
        <v>193822689.80000001</v>
      </c>
      <c r="O722" s="60">
        <v>164126583.80000001</v>
      </c>
      <c r="P722" s="60">
        <v>0.21</v>
      </c>
      <c r="Q722" s="60">
        <v>460852167.60000002</v>
      </c>
      <c r="R722" s="85">
        <v>2142</v>
      </c>
      <c r="S722" s="85" t="s">
        <v>544</v>
      </c>
      <c r="T722" s="60">
        <v>2564906307</v>
      </c>
      <c r="U722" s="60">
        <v>7142763.7999999998</v>
      </c>
      <c r="V722" s="60" t="s">
        <v>544</v>
      </c>
      <c r="W722" s="60" t="s">
        <v>1836</v>
      </c>
      <c r="X722" s="60">
        <v>182886150.30000001</v>
      </c>
      <c r="Y722" s="60">
        <v>5067359217.6999998</v>
      </c>
      <c r="Z722" s="60">
        <v>-1.27</v>
      </c>
      <c r="AA722" s="60">
        <v>747347639.10000002</v>
      </c>
      <c r="AB722" s="60">
        <v>4719273760.8000002</v>
      </c>
      <c r="AC722" s="60">
        <v>7773393978.8999996</v>
      </c>
      <c r="AD722" s="60">
        <v>7.03</v>
      </c>
      <c r="AE722" s="60">
        <v>985439766.10000002</v>
      </c>
      <c r="AF722" s="60">
        <v>9.7100000000000009</v>
      </c>
      <c r="AG722" s="60" t="s">
        <v>1837</v>
      </c>
      <c r="AH722" s="60" t="s">
        <v>544</v>
      </c>
      <c r="AI722" s="60">
        <v>564461488.79999995</v>
      </c>
      <c r="AJ722" s="60">
        <v>915451146.29999995</v>
      </c>
      <c r="AK722" s="60">
        <v>2.48</v>
      </c>
      <c r="AL722" s="60">
        <v>5866982468.8000002</v>
      </c>
      <c r="AM722" s="60">
        <v>171086199.80000001</v>
      </c>
      <c r="AN722" s="60">
        <v>655250464.70000005</v>
      </c>
      <c r="AO722" s="60">
        <v>282832515.69999999</v>
      </c>
      <c r="AP722" s="60">
        <v>750278003.70000005</v>
      </c>
      <c r="AQ722" s="60">
        <v>7773393978.8999996</v>
      </c>
      <c r="AR722" s="60">
        <v>3.57</v>
      </c>
      <c r="AS722" s="60">
        <v>701299051.89999998</v>
      </c>
      <c r="AT722" s="60">
        <v>3524522234.6999998</v>
      </c>
      <c r="AU722" s="85">
        <v>112015</v>
      </c>
      <c r="AV722" s="60" t="s">
        <v>544</v>
      </c>
      <c r="AW722" s="60">
        <v>31292108.100000001</v>
      </c>
      <c r="AX722" s="60">
        <v>16928088.600000001</v>
      </c>
      <c r="AY722" s="60">
        <v>1900890912.4000001</v>
      </c>
      <c r="AZ722" s="60">
        <v>1320574057.8</v>
      </c>
      <c r="BA722" s="60">
        <v>26164</v>
      </c>
      <c r="BB722" s="60" t="s">
        <v>1808</v>
      </c>
      <c r="BC722" s="60">
        <v>8031449215</v>
      </c>
      <c r="BD722" s="60">
        <v>287071078.80000001</v>
      </c>
      <c r="BE722" s="60">
        <v>4212399.2</v>
      </c>
      <c r="BF722" s="60">
        <v>158030378.80000001</v>
      </c>
      <c r="BG722" s="60">
        <v>40397169.700000003</v>
      </c>
      <c r="BH722" s="60">
        <v>5425439311.1000004</v>
      </c>
      <c r="BI722" s="60">
        <v>-2721052.9</v>
      </c>
      <c r="BJ722" s="60" t="s">
        <v>544</v>
      </c>
      <c r="BK722" s="60">
        <v>287254226.60000002</v>
      </c>
      <c r="BL722" s="85" t="s">
        <v>544</v>
      </c>
      <c r="BM722" s="60" t="s">
        <v>544</v>
      </c>
      <c r="BN722" s="60">
        <v>241885902.69999999</v>
      </c>
      <c r="BO722" s="60">
        <v>7079891790.1000004</v>
      </c>
      <c r="BP722" s="60">
        <v>5138368232.3000002</v>
      </c>
      <c r="BQ722" s="60">
        <v>201985848.40000001</v>
      </c>
      <c r="BR722" s="60">
        <v>239478817.40000001</v>
      </c>
      <c r="BS722" s="60">
        <v>101202236</v>
      </c>
      <c r="BT722" s="60">
        <v>20983503.899999999</v>
      </c>
      <c r="BU722" s="60">
        <v>804489749.60000002</v>
      </c>
      <c r="BV722" s="60">
        <v>106356538.09999999</v>
      </c>
      <c r="BW722" s="60">
        <v>7142763.7999999998</v>
      </c>
      <c r="BX722" s="60">
        <v>564461488.79999995</v>
      </c>
      <c r="BY722" s="60" t="s">
        <v>544</v>
      </c>
      <c r="BZ722" s="60">
        <v>86314937</v>
      </c>
      <c r="CA722" s="60">
        <v>-22945801.699999999</v>
      </c>
      <c r="CB722" s="60" t="s">
        <v>1986</v>
      </c>
      <c r="CC722" s="60" t="s">
        <v>544</v>
      </c>
      <c r="CD722" s="60">
        <v>49528395.200000003</v>
      </c>
      <c r="CE722" s="60">
        <v>-31579911.800000001</v>
      </c>
      <c r="CF722" s="60">
        <v>750278003.70000005</v>
      </c>
      <c r="CG722" s="60">
        <v>31501419.899999999</v>
      </c>
      <c r="CH722" s="60">
        <v>-27079709</v>
      </c>
      <c r="CI722" s="60" t="s">
        <v>2664</v>
      </c>
      <c r="CJ722" s="60">
        <v>10.82</v>
      </c>
      <c r="CK722" s="60">
        <v>838136615</v>
      </c>
      <c r="CL722" s="60">
        <v>220.18</v>
      </c>
      <c r="CM722" s="85">
        <v>1006088</v>
      </c>
      <c r="CN722" s="60">
        <v>49162099.600000001</v>
      </c>
      <c r="CO722" s="60">
        <v>-2721052.9</v>
      </c>
      <c r="CP722" s="60">
        <v>424772053</v>
      </c>
      <c r="CQ722" s="60">
        <v>5067359217.6999998</v>
      </c>
      <c r="CR722" s="60">
        <v>2145445.5</v>
      </c>
      <c r="CS722" s="60">
        <v>49162099.600000001</v>
      </c>
      <c r="CT722" s="60">
        <v>109025263</v>
      </c>
      <c r="CU722" s="60">
        <v>178228963.59999999</v>
      </c>
      <c r="CV722" s="60">
        <v>-31579911.800000001</v>
      </c>
      <c r="CW722" s="60">
        <v>287254226.60000002</v>
      </c>
      <c r="CX722" s="60">
        <v>182886150.30000001</v>
      </c>
      <c r="CY722" s="60">
        <v>10.82</v>
      </c>
      <c r="CZ722" s="60">
        <f t="shared" si="22"/>
        <v>3822.0499412026788</v>
      </c>
      <c r="DA722" s="60" t="str">
        <f t="shared" si="23"/>
        <v>N</v>
      </c>
    </row>
    <row r="723" spans="1:105">
      <c r="A723" s="13" t="s">
        <v>1291</v>
      </c>
      <c r="B723" s="13">
        <v>146523</v>
      </c>
      <c r="C723" s="13">
        <v>2022</v>
      </c>
      <c r="D723" s="13" t="s">
        <v>1</v>
      </c>
      <c r="E723" s="13" t="s">
        <v>13</v>
      </c>
      <c r="F723" s="84" t="s">
        <v>1812</v>
      </c>
      <c r="G723" s="60" t="s">
        <v>568</v>
      </c>
      <c r="H723" s="60" t="s">
        <v>1821</v>
      </c>
      <c r="I723" s="60" t="s">
        <v>1822</v>
      </c>
      <c r="J723" s="60" t="s">
        <v>2664</v>
      </c>
      <c r="K723" s="85">
        <v>1006088</v>
      </c>
      <c r="L723" s="60">
        <v>2321066000000</v>
      </c>
      <c r="M723" s="60">
        <v>451226890042.9444</v>
      </c>
      <c r="N723" s="60">
        <v>11502556424.5312</v>
      </c>
      <c r="O723" s="60">
        <v>5472501408.71</v>
      </c>
      <c r="P723" s="60">
        <v>-0.28000000000000003</v>
      </c>
      <c r="Q723" s="60" t="s">
        <v>544</v>
      </c>
      <c r="R723" s="85" t="s">
        <v>544</v>
      </c>
      <c r="S723" s="85" t="s">
        <v>544</v>
      </c>
      <c r="T723" s="60">
        <v>59131009537.437599</v>
      </c>
      <c r="U723" s="60" t="s">
        <v>544</v>
      </c>
      <c r="V723" s="60">
        <v>20424969378.497601</v>
      </c>
      <c r="W723" s="60" t="s">
        <v>1823</v>
      </c>
      <c r="X723" s="60">
        <v>14078422984.5812</v>
      </c>
      <c r="Y723" s="60">
        <v>168460506597.12961</v>
      </c>
      <c r="Z723" s="60">
        <v>17.87</v>
      </c>
      <c r="AA723" s="60">
        <v>840024106.11140001</v>
      </c>
      <c r="AB723" s="60">
        <v>240786562692.81879</v>
      </c>
      <c r="AC723" s="60">
        <v>451226890042.9444</v>
      </c>
      <c r="AD723" s="60">
        <v>7.2</v>
      </c>
      <c r="AE723" s="60">
        <v>57357063698.912598</v>
      </c>
      <c r="AF723" s="60">
        <v>35.28</v>
      </c>
      <c r="AG723" s="60" t="s">
        <v>1824</v>
      </c>
      <c r="AH723" s="60" t="s">
        <v>544</v>
      </c>
      <c r="AI723" s="60">
        <v>32439977444.711201</v>
      </c>
      <c r="AJ723" s="60" t="s">
        <v>544</v>
      </c>
      <c r="AK723" s="60">
        <v>3.98</v>
      </c>
      <c r="AL723" s="60">
        <v>227298158954.25659</v>
      </c>
      <c r="AM723" s="60">
        <v>40504481030.413399</v>
      </c>
      <c r="AN723" s="60">
        <v>22696203266.879799</v>
      </c>
      <c r="AO723" s="60">
        <v>29380236781.418598</v>
      </c>
      <c r="AP723" s="60">
        <v>34430490479.303802</v>
      </c>
      <c r="AQ723" s="60">
        <v>451226890042.9444</v>
      </c>
      <c r="AR723" s="60">
        <v>6.51</v>
      </c>
      <c r="AS723" s="60">
        <v>34657361141.611603</v>
      </c>
      <c r="AT723" s="60">
        <v>59131009537.437599</v>
      </c>
      <c r="AU723" s="85">
        <v>146523</v>
      </c>
      <c r="AV723" s="60" t="s">
        <v>544</v>
      </c>
      <c r="AW723" s="60">
        <v>57046210066.496002</v>
      </c>
      <c r="AX723" s="60" t="s">
        <v>544</v>
      </c>
      <c r="AY723" s="60">
        <v>77782033077.410202</v>
      </c>
      <c r="AZ723" s="60">
        <v>141186259434.20319</v>
      </c>
      <c r="BA723" s="60">
        <v>39883162575.626999</v>
      </c>
      <c r="BB723" s="60" t="s">
        <v>1808</v>
      </c>
      <c r="BC723" s="60">
        <v>451494585760.1662</v>
      </c>
      <c r="BD723" s="60">
        <v>10172048444.381599</v>
      </c>
      <c r="BE723" s="60" t="s">
        <v>544</v>
      </c>
      <c r="BF723" s="60">
        <v>43114951684.628601</v>
      </c>
      <c r="BG723" s="60">
        <v>8663854272.8444004</v>
      </c>
      <c r="BH723" s="60">
        <v>176796205190.47479</v>
      </c>
      <c r="BI723" s="60">
        <v>4763311883.3467999</v>
      </c>
      <c r="BJ723" s="60" t="s">
        <v>544</v>
      </c>
      <c r="BK723" s="60">
        <v>15238826569.2558</v>
      </c>
      <c r="BL723" s="85" t="s">
        <v>2665</v>
      </c>
      <c r="BM723" s="60" t="s">
        <v>2666</v>
      </c>
      <c r="BN723" s="60">
        <v>13581329339.7474</v>
      </c>
      <c r="BO723" s="60">
        <v>379165807994.14941</v>
      </c>
      <c r="BP723" s="60">
        <v>166624156746.0932</v>
      </c>
      <c r="BQ723" s="60">
        <v>11584984154.452801</v>
      </c>
      <c r="BR723" s="60" t="s">
        <v>544</v>
      </c>
      <c r="BS723" s="60">
        <v>24331149513.673801</v>
      </c>
      <c r="BT723" s="60">
        <v>951418184.51960003</v>
      </c>
      <c r="BU723" s="60">
        <v>22715060554.149601</v>
      </c>
      <c r="BV723" s="60" t="s">
        <v>544</v>
      </c>
      <c r="BW723" s="60">
        <v>39883162575.626999</v>
      </c>
      <c r="BX723" s="60">
        <v>28729368763.075401</v>
      </c>
      <c r="BY723" s="60" t="s">
        <v>544</v>
      </c>
      <c r="BZ723" s="60" t="s">
        <v>544</v>
      </c>
      <c r="CA723" s="60">
        <v>-588269600.80840003</v>
      </c>
      <c r="CB723" s="60" t="s">
        <v>1986</v>
      </c>
      <c r="CC723" s="60">
        <v>10178658215.1772</v>
      </c>
      <c r="CD723" s="60">
        <v>2260930422.1420002</v>
      </c>
      <c r="CE723" s="60">
        <v>7133497928.6395998</v>
      </c>
      <c r="CF723" s="60">
        <v>34430490479.303802</v>
      </c>
      <c r="CG723" s="60">
        <v>14059565697.311399</v>
      </c>
      <c r="CH723" s="60">
        <v>3915705981.3228002</v>
      </c>
      <c r="CI723" s="60" t="s">
        <v>2664</v>
      </c>
      <c r="CJ723" s="60">
        <v>13.5</v>
      </c>
      <c r="CK723" s="60">
        <v>36774626251.460999</v>
      </c>
      <c r="CL723" s="60">
        <v>164.4</v>
      </c>
      <c r="CM723" s="85">
        <v>1006088</v>
      </c>
      <c r="CN723" s="60">
        <v>1914500670.4432001</v>
      </c>
      <c r="CO723" s="60">
        <v>4763311883.3467999</v>
      </c>
      <c r="CP723" s="60">
        <v>27659752324.328602</v>
      </c>
      <c r="CQ723" s="60">
        <v>168460506597.12961</v>
      </c>
      <c r="CR723" s="60" t="s">
        <v>544</v>
      </c>
      <c r="CS723" s="60">
        <v>1914500670.4432001</v>
      </c>
      <c r="CT723" s="60">
        <v>6088182117.8177996</v>
      </c>
      <c r="CU723" s="60">
        <v>9150644451.4379997</v>
      </c>
      <c r="CV723" s="60">
        <v>7133497928.6395998</v>
      </c>
      <c r="CW723" s="60">
        <v>15238826569.2558</v>
      </c>
      <c r="CX723" s="60">
        <v>14078422984.5812</v>
      </c>
      <c r="CY723" s="60">
        <v>11.9</v>
      </c>
      <c r="CZ723" s="60">
        <f t="shared" si="22"/>
        <v>5.1439000006828017</v>
      </c>
      <c r="DA723" s="60" t="str">
        <f t="shared" si="23"/>
        <v>N</v>
      </c>
    </row>
    <row r="724" spans="1:105">
      <c r="A724" s="13" t="s">
        <v>1291</v>
      </c>
      <c r="B724" s="13">
        <v>146523</v>
      </c>
      <c r="C724" s="13">
        <v>2023</v>
      </c>
      <c r="D724" s="13" t="s">
        <v>1</v>
      </c>
      <c r="E724" s="13" t="s">
        <v>13</v>
      </c>
      <c r="F724" s="84" t="s">
        <v>1804</v>
      </c>
      <c r="G724" s="60" t="s">
        <v>568</v>
      </c>
      <c r="H724" s="60" t="s">
        <v>1821</v>
      </c>
      <c r="I724" s="60" t="s">
        <v>1822</v>
      </c>
      <c r="J724" s="60" t="s">
        <v>2664</v>
      </c>
      <c r="K724" s="85">
        <v>1006088</v>
      </c>
      <c r="L724" s="60">
        <v>2543100000000</v>
      </c>
      <c r="M724" s="60">
        <v>517037368289.19</v>
      </c>
      <c r="N724" s="60">
        <v>12246777536.7213</v>
      </c>
      <c r="O724" s="60">
        <v>6417069897.0986996</v>
      </c>
      <c r="P724" s="60">
        <v>-0.26</v>
      </c>
      <c r="Q724" s="60" t="s">
        <v>544</v>
      </c>
      <c r="R724" s="85" t="s">
        <v>544</v>
      </c>
      <c r="S724" s="85" t="s">
        <v>544</v>
      </c>
      <c r="T724" s="60">
        <v>62125604838.777901</v>
      </c>
      <c r="U724" s="60" t="s">
        <v>544</v>
      </c>
      <c r="V724" s="60">
        <v>22874598459.983898</v>
      </c>
      <c r="W724" s="60" t="s">
        <v>1823</v>
      </c>
      <c r="X724" s="60">
        <v>13039279468.061501</v>
      </c>
      <c r="Y724" s="60">
        <v>192108323481.54959</v>
      </c>
      <c r="Z724" s="60">
        <v>18.03</v>
      </c>
      <c r="AA724" s="60">
        <v>2078233643.4477999</v>
      </c>
      <c r="AB724" s="60">
        <v>247025373041.31311</v>
      </c>
      <c r="AC724" s="60">
        <v>517037368289.19</v>
      </c>
      <c r="AD724" s="60">
        <v>7.4</v>
      </c>
      <c r="AE724" s="60">
        <v>61827552547.514503</v>
      </c>
      <c r="AF724" s="60">
        <v>32.81</v>
      </c>
      <c r="AG724" s="60" t="s">
        <v>1824</v>
      </c>
      <c r="AH724" s="60" t="s">
        <v>544</v>
      </c>
      <c r="AI724" s="60">
        <v>37640995400.270897</v>
      </c>
      <c r="AJ724" s="60" t="s">
        <v>544</v>
      </c>
      <c r="AK724" s="60">
        <v>3.14</v>
      </c>
      <c r="AL724" s="60">
        <v>269255479166.164</v>
      </c>
      <c r="AM724" s="60">
        <v>44043426985.656799</v>
      </c>
      <c r="AN724" s="60">
        <v>32173789285.424999</v>
      </c>
      <c r="AO724" s="60">
        <v>36068190130.684502</v>
      </c>
      <c r="AP724" s="60">
        <v>40468832589.345001</v>
      </c>
      <c r="AQ724" s="60">
        <v>517037368289.19</v>
      </c>
      <c r="AR724" s="60">
        <v>6.62</v>
      </c>
      <c r="AS724" s="60">
        <v>40232789812.976097</v>
      </c>
      <c r="AT724" s="60">
        <v>62125604838.777901</v>
      </c>
      <c r="AU724" s="85">
        <v>146523</v>
      </c>
      <c r="AV724" s="60" t="s">
        <v>544</v>
      </c>
      <c r="AW724" s="60">
        <v>73757979903.331406</v>
      </c>
      <c r="AX724" s="60" t="s">
        <v>544</v>
      </c>
      <c r="AY724" s="60">
        <v>84702151007.498398</v>
      </c>
      <c r="AZ724" s="60">
        <v>183768755312.83649</v>
      </c>
      <c r="BA724" s="60">
        <v>38304192244.814697</v>
      </c>
      <c r="BB724" s="60" t="s">
        <v>1808</v>
      </c>
      <c r="BC724" s="60">
        <v>505855121309.80511</v>
      </c>
      <c r="BD724" s="60">
        <v>10340950675.668699</v>
      </c>
      <c r="BE724" s="60" t="s">
        <v>544</v>
      </c>
      <c r="BF724" s="60">
        <v>48453015079.252899</v>
      </c>
      <c r="BG724" s="60">
        <v>9297564346.3619003</v>
      </c>
      <c r="BH724" s="60">
        <v>185131948091.091</v>
      </c>
      <c r="BI724" s="60">
        <v>7701581749.8969002</v>
      </c>
      <c r="BJ724" s="60" t="s">
        <v>544</v>
      </c>
      <c r="BK724" s="60">
        <v>17108730124.2199</v>
      </c>
      <c r="BL724" s="85" t="s">
        <v>2665</v>
      </c>
      <c r="BM724" s="60" t="s">
        <v>2666</v>
      </c>
      <c r="BN724" s="60">
        <v>18467856704.776402</v>
      </c>
      <c r="BO724" s="60">
        <v>430534095011.36249</v>
      </c>
      <c r="BP724" s="60">
        <v>174790997415.4223</v>
      </c>
      <c r="BQ724" s="60">
        <v>10370227299.094299</v>
      </c>
      <c r="BR724" s="60" t="s">
        <v>544</v>
      </c>
      <c r="BS724" s="60">
        <v>30028666689.8451</v>
      </c>
      <c r="BT724" s="60">
        <v>1310942137.8352001</v>
      </c>
      <c r="BU724" s="60">
        <v>26524214203.823799</v>
      </c>
      <c r="BV724" s="60" t="s">
        <v>544</v>
      </c>
      <c r="BW724" s="60">
        <v>38304192244.814697</v>
      </c>
      <c r="BX724" s="60">
        <v>33828528438.626099</v>
      </c>
      <c r="BY724" s="60" t="s">
        <v>544</v>
      </c>
      <c r="BZ724" s="60" t="s">
        <v>544</v>
      </c>
      <c r="CA724" s="60">
        <v>-66482332.362300001</v>
      </c>
      <c r="CB724" s="60" t="s">
        <v>1917</v>
      </c>
      <c r="CC724" s="60">
        <v>14538283249.429199</v>
      </c>
      <c r="CD724" s="60">
        <v>2538527222.8614001</v>
      </c>
      <c r="CE724" s="60">
        <v>8071402430.5299997</v>
      </c>
      <c r="CF724" s="60">
        <v>40468832589.345001</v>
      </c>
      <c r="CG724" s="60">
        <v>18688854549.662701</v>
      </c>
      <c r="CH724" s="60">
        <v>6714105638.9376001</v>
      </c>
      <c r="CI724" s="60" t="s">
        <v>2664</v>
      </c>
      <c r="CJ724" s="60">
        <v>15.2</v>
      </c>
      <c r="CK724" s="60">
        <v>45213068753.486504</v>
      </c>
      <c r="CL724" s="60">
        <v>191.8</v>
      </c>
      <c r="CM724" s="85">
        <v>1006088</v>
      </c>
      <c r="CN724" s="60">
        <v>6526043995.4050999</v>
      </c>
      <c r="CO724" s="60">
        <v>7701581749.8969002</v>
      </c>
      <c r="CP724" s="60">
        <v>31507136172.837898</v>
      </c>
      <c r="CQ724" s="60">
        <v>192108323481.54959</v>
      </c>
      <c r="CR724" s="60" t="s">
        <v>544</v>
      </c>
      <c r="CS724" s="60">
        <v>6526043995.4050999</v>
      </c>
      <c r="CT724" s="60">
        <v>6587240270.7600002</v>
      </c>
      <c r="CU724" s="60">
        <v>10521489853.4599</v>
      </c>
      <c r="CV724" s="60">
        <v>8071402430.5299997</v>
      </c>
      <c r="CW724" s="60">
        <v>17108730124.2199</v>
      </c>
      <c r="CX724" s="60">
        <v>13039279468.061501</v>
      </c>
      <c r="CY724" s="60">
        <v>13.7</v>
      </c>
      <c r="CZ724" s="60">
        <f t="shared" si="22"/>
        <v>4.9186000006436483</v>
      </c>
      <c r="DA724" s="60" t="str">
        <f t="shared" si="23"/>
        <v>N</v>
      </c>
    </row>
    <row r="725" spans="1:105">
      <c r="A725" s="13" t="s">
        <v>1292</v>
      </c>
      <c r="B725" s="13">
        <v>107471</v>
      </c>
      <c r="C725" s="13">
        <v>2022</v>
      </c>
      <c r="D725" s="13" t="s">
        <v>10</v>
      </c>
      <c r="E725" s="13" t="s">
        <v>507</v>
      </c>
      <c r="F725" s="84" t="s">
        <v>1812</v>
      </c>
      <c r="G725" s="60" t="s">
        <v>568</v>
      </c>
      <c r="H725" s="60" t="s">
        <v>1821</v>
      </c>
      <c r="I725" s="60" t="s">
        <v>1822</v>
      </c>
      <c r="J725" s="60" t="s">
        <v>2664</v>
      </c>
      <c r="K725" s="85">
        <v>1006088</v>
      </c>
      <c r="L725" s="60">
        <v>1795934300000</v>
      </c>
      <c r="M725" s="60">
        <v>349138649616.36261</v>
      </c>
      <c r="N725" s="60">
        <v>5480880265.2185001</v>
      </c>
      <c r="O725" s="60">
        <v>2374793444.3474002</v>
      </c>
      <c r="P725" s="60">
        <v>-0.1</v>
      </c>
      <c r="Q725" s="60" t="s">
        <v>544</v>
      </c>
      <c r="R725" s="85" t="s">
        <v>544</v>
      </c>
      <c r="S725" s="85" t="s">
        <v>544</v>
      </c>
      <c r="T725" s="60">
        <v>25975446642.0933</v>
      </c>
      <c r="U725" s="60" t="s">
        <v>544</v>
      </c>
      <c r="V725" s="60" t="s">
        <v>544</v>
      </c>
      <c r="W725" s="60" t="s">
        <v>1823</v>
      </c>
      <c r="X725" s="60">
        <v>10147417327.9168</v>
      </c>
      <c r="Y725" s="60">
        <v>136575186124.68089</v>
      </c>
      <c r="Z725" s="60">
        <v>22.31</v>
      </c>
      <c r="AA725" s="60">
        <v>840024106.11140001</v>
      </c>
      <c r="AB725" s="60" t="s">
        <v>544</v>
      </c>
      <c r="AC725" s="60">
        <v>349138649616.36261</v>
      </c>
      <c r="AD725" s="60" t="s">
        <v>544</v>
      </c>
      <c r="AE725" s="60">
        <v>39442465828.081497</v>
      </c>
      <c r="AF725" s="60">
        <v>28.56</v>
      </c>
      <c r="AG725" s="60" t="s">
        <v>1824</v>
      </c>
      <c r="AH725" s="60" t="s">
        <v>544</v>
      </c>
      <c r="AI725" s="60" t="s">
        <v>544</v>
      </c>
      <c r="AJ725" s="60">
        <v>22084993873.3102</v>
      </c>
      <c r="AK725" s="60">
        <v>3.6</v>
      </c>
      <c r="AL725" s="60">
        <v>222661132574.11041</v>
      </c>
      <c r="AM725" s="60">
        <v>33158148482.155499</v>
      </c>
      <c r="AN725" s="60">
        <v>19910243198.041401</v>
      </c>
      <c r="AO725" s="60">
        <v>2055036061.8591001</v>
      </c>
      <c r="AP725" s="60">
        <v>25175158922.7649</v>
      </c>
      <c r="AQ725" s="60">
        <v>349138649616.36261</v>
      </c>
      <c r="AR725" s="60">
        <v>6.26</v>
      </c>
      <c r="AS725" s="60">
        <v>25978071109.909199</v>
      </c>
      <c r="AT725" s="60">
        <v>25975427201.591</v>
      </c>
      <c r="AU725" s="85">
        <v>107471</v>
      </c>
      <c r="AV725" s="60" t="s">
        <v>544</v>
      </c>
      <c r="AW725" s="60">
        <v>75535527508.004501</v>
      </c>
      <c r="AX725" s="60" t="s">
        <v>544</v>
      </c>
      <c r="AY725" s="60">
        <v>61527459701.391701</v>
      </c>
      <c r="AZ725" s="60">
        <v>96083769111.839996</v>
      </c>
      <c r="BA725" s="60">
        <v>19440.5023</v>
      </c>
      <c r="BB725" s="60" t="s">
        <v>1808</v>
      </c>
      <c r="BC725" s="60" t="s">
        <v>544</v>
      </c>
      <c r="BD725" s="60">
        <v>5072513073.0644999</v>
      </c>
      <c r="BE725" s="60" t="s">
        <v>544</v>
      </c>
      <c r="BF725" s="60">
        <v>41494585814.5896</v>
      </c>
      <c r="BG725" s="60">
        <v>3201403603.8442001</v>
      </c>
      <c r="BH725" s="60">
        <v>87502906343.485107</v>
      </c>
      <c r="BI725" s="60">
        <v>4886914597.2244997</v>
      </c>
      <c r="BJ725" s="60" t="s">
        <v>544</v>
      </c>
      <c r="BK725" s="60">
        <v>6719784598.3421001</v>
      </c>
      <c r="BL725" s="85" t="s">
        <v>544</v>
      </c>
      <c r="BM725" s="60" t="s">
        <v>544</v>
      </c>
      <c r="BN725" s="60">
        <v>3111530161.5264001</v>
      </c>
      <c r="BO725" s="60">
        <v>306914850558.99957</v>
      </c>
      <c r="BP725" s="60">
        <v>82430393270.420593</v>
      </c>
      <c r="BQ725" s="60">
        <v>51919127503.363098</v>
      </c>
      <c r="BR725" s="60" t="s">
        <v>544</v>
      </c>
      <c r="BS725" s="60">
        <v>28697291934.214401</v>
      </c>
      <c r="BT725" s="60">
        <v>9710394835.3136005</v>
      </c>
      <c r="BU725" s="60">
        <v>13314080754.079399</v>
      </c>
      <c r="BV725" s="60" t="s">
        <v>544</v>
      </c>
      <c r="BW725" s="60" t="s">
        <v>544</v>
      </c>
      <c r="BX725" s="60" t="s">
        <v>544</v>
      </c>
      <c r="BY725" s="60" t="s">
        <v>544</v>
      </c>
      <c r="BZ725" s="60" t="s">
        <v>544</v>
      </c>
      <c r="CA725" s="60">
        <v>-508291374.18159997</v>
      </c>
      <c r="CB725" s="60" t="s">
        <v>1986</v>
      </c>
      <c r="CC725" s="60">
        <v>19649915431.206501</v>
      </c>
      <c r="CD725" s="60">
        <v>1041583234.3724999</v>
      </c>
      <c r="CE725" s="60">
        <v>5772993253.3794003</v>
      </c>
      <c r="CF725" s="60">
        <v>25175158922.7649</v>
      </c>
      <c r="CG725" s="60">
        <v>16743579771.878799</v>
      </c>
      <c r="CH725" s="60">
        <v>2132953595.2377999</v>
      </c>
      <c r="CI725" s="60" t="s">
        <v>2664</v>
      </c>
      <c r="CJ725" s="60" t="s">
        <v>544</v>
      </c>
      <c r="CK725" s="60">
        <v>30057660525.958199</v>
      </c>
      <c r="CL725" s="60" t="s">
        <v>544</v>
      </c>
      <c r="CM725" s="85">
        <v>1006088</v>
      </c>
      <c r="CN725" s="60" t="s">
        <v>544</v>
      </c>
      <c r="CO725" s="60">
        <v>4886914597.2244997</v>
      </c>
      <c r="CP725" s="60">
        <v>13258947489.443199</v>
      </c>
      <c r="CQ725" s="60">
        <v>136575186124.68089</v>
      </c>
      <c r="CR725" s="60" t="s">
        <v>544</v>
      </c>
      <c r="CS725" s="60" t="s">
        <v>544</v>
      </c>
      <c r="CT725" s="60">
        <v>2615447422.8141999</v>
      </c>
      <c r="CU725" s="60">
        <v>4104337175.5278001</v>
      </c>
      <c r="CV725" s="60">
        <v>5772993253.3794003</v>
      </c>
      <c r="CW725" s="60">
        <v>6719784598.3421001</v>
      </c>
      <c r="CX725" s="60">
        <v>10147417327.9168</v>
      </c>
      <c r="CY725" s="60" t="s">
        <v>544</v>
      </c>
      <c r="CZ725" s="60">
        <f t="shared" si="22"/>
        <v>5.1439000006828017</v>
      </c>
      <c r="DA725" s="60" t="str">
        <f t="shared" si="23"/>
        <v>N</v>
      </c>
    </row>
    <row r="726" spans="1:105">
      <c r="A726" s="13" t="s">
        <v>1292</v>
      </c>
      <c r="B726" s="13">
        <v>107471</v>
      </c>
      <c r="C726" s="13">
        <v>2023</v>
      </c>
      <c r="D726" s="13" t="s">
        <v>10</v>
      </c>
      <c r="E726" s="13" t="s">
        <v>507</v>
      </c>
      <c r="F726" s="84" t="s">
        <v>1804</v>
      </c>
      <c r="G726" s="60" t="s">
        <v>568</v>
      </c>
      <c r="H726" s="60" t="s">
        <v>1821</v>
      </c>
      <c r="I726" s="60" t="s">
        <v>1822</v>
      </c>
      <c r="J726" s="60" t="s">
        <v>2664</v>
      </c>
      <c r="K726" s="85">
        <v>1006088</v>
      </c>
      <c r="L726" s="60">
        <v>2008271000000</v>
      </c>
      <c r="M726" s="60">
        <v>408301345858.00787</v>
      </c>
      <c r="N726" s="60">
        <v>5299475459.8034</v>
      </c>
      <c r="O726" s="60">
        <v>2655633716.5637999</v>
      </c>
      <c r="P726" s="60">
        <v>-0.02</v>
      </c>
      <c r="Q726" s="60" t="s">
        <v>544</v>
      </c>
      <c r="R726" s="85" t="s">
        <v>544</v>
      </c>
      <c r="S726" s="85" t="s">
        <v>544</v>
      </c>
      <c r="T726" s="60">
        <v>25216118404.377201</v>
      </c>
      <c r="U726" s="60" t="s">
        <v>544</v>
      </c>
      <c r="V726" s="60" t="s">
        <v>544</v>
      </c>
      <c r="W726" s="60" t="s">
        <v>1823</v>
      </c>
      <c r="X726" s="60">
        <v>11236327408.768299</v>
      </c>
      <c r="Y726" s="60">
        <v>162216687654.12711</v>
      </c>
      <c r="Z726" s="60">
        <v>20.8</v>
      </c>
      <c r="AA726" s="60">
        <v>2078233643.4477999</v>
      </c>
      <c r="AB726" s="60" t="s">
        <v>544</v>
      </c>
      <c r="AC726" s="60">
        <v>408301345858.00787</v>
      </c>
      <c r="AD726" s="60" t="s">
        <v>544</v>
      </c>
      <c r="AE726" s="60">
        <v>43925100632.644997</v>
      </c>
      <c r="AF726" s="60">
        <v>30.85</v>
      </c>
      <c r="AG726" s="60" t="s">
        <v>1824</v>
      </c>
      <c r="AH726" s="60" t="s">
        <v>544</v>
      </c>
      <c r="AI726" s="60" t="s">
        <v>544</v>
      </c>
      <c r="AJ726" s="60">
        <v>25183588822.793201</v>
      </c>
      <c r="AK726" s="60">
        <v>3.3</v>
      </c>
      <c r="AL726" s="60">
        <v>270379782829.66101</v>
      </c>
      <c r="AM726" s="60">
        <v>36180213877.264397</v>
      </c>
      <c r="AN726" s="60">
        <v>29597243114.087299</v>
      </c>
      <c r="AO726" s="60">
        <v>1903997072.0885</v>
      </c>
      <c r="AP726" s="60">
        <v>28781360545.983601</v>
      </c>
      <c r="AQ726" s="60">
        <v>408301345858.00787</v>
      </c>
      <c r="AR726" s="60">
        <v>5.62</v>
      </c>
      <c r="AS726" s="60">
        <v>29337209771.300201</v>
      </c>
      <c r="AT726" s="60">
        <v>25216118404.377201</v>
      </c>
      <c r="AU726" s="85">
        <v>107471</v>
      </c>
      <c r="AV726" s="60" t="s">
        <v>544</v>
      </c>
      <c r="AW726" s="60">
        <v>98905379566.612396</v>
      </c>
      <c r="AX726" s="60" t="s">
        <v>544</v>
      </c>
      <c r="AY726" s="60">
        <v>69108689455.438202</v>
      </c>
      <c r="AZ726" s="60">
        <v>125520269979.10159</v>
      </c>
      <c r="BA726" s="60" t="s">
        <v>544</v>
      </c>
      <c r="BB726" s="60" t="s">
        <v>1808</v>
      </c>
      <c r="BC726" s="60" t="s">
        <v>544</v>
      </c>
      <c r="BD726" s="60">
        <v>5426950757.6357002</v>
      </c>
      <c r="BE726" s="60" t="s">
        <v>544</v>
      </c>
      <c r="BF726" s="60">
        <v>47058309268.838898</v>
      </c>
      <c r="BG726" s="60">
        <v>3004106859.2824001</v>
      </c>
      <c r="BH726" s="60">
        <v>94324807859.815399</v>
      </c>
      <c r="BI726" s="60">
        <v>6045622737.3864002</v>
      </c>
      <c r="BJ726" s="60" t="s">
        <v>544</v>
      </c>
      <c r="BK726" s="60">
        <v>7775586548.0004997</v>
      </c>
      <c r="BL726" s="85" t="s">
        <v>544</v>
      </c>
      <c r="BM726" s="60" t="s">
        <v>544</v>
      </c>
      <c r="BN726" s="60">
        <v>2501321513.9246998</v>
      </c>
      <c r="BO726" s="60">
        <v>360449721418.28918</v>
      </c>
      <c r="BP726" s="60">
        <v>88897857102.179703</v>
      </c>
      <c r="BQ726" s="60">
        <v>61259098109.334099</v>
      </c>
      <c r="BR726" s="60" t="s">
        <v>544</v>
      </c>
      <c r="BS726" s="60">
        <v>32522872357.798302</v>
      </c>
      <c r="BT726" s="60">
        <v>7179481965.4736996</v>
      </c>
      <c r="BU726" s="60">
        <v>15830927497.6234</v>
      </c>
      <c r="BV726" s="60" t="s">
        <v>544</v>
      </c>
      <c r="BW726" s="60" t="s">
        <v>544</v>
      </c>
      <c r="BX726" s="60" t="s">
        <v>544</v>
      </c>
      <c r="BY726" s="60" t="s">
        <v>544</v>
      </c>
      <c r="BZ726" s="60" t="s">
        <v>544</v>
      </c>
      <c r="CA726" s="60">
        <v>-65465782.937799998</v>
      </c>
      <c r="CB726" s="60" t="s">
        <v>1917</v>
      </c>
      <c r="CC726" s="60">
        <v>29257308986.5345</v>
      </c>
      <c r="CD726" s="60">
        <v>1507746106.4184</v>
      </c>
      <c r="CE726" s="60">
        <v>5664416703.1989002</v>
      </c>
      <c r="CF726" s="60">
        <v>28781360545.983601</v>
      </c>
      <c r="CG726" s="60">
        <v>25002643025.232201</v>
      </c>
      <c r="CH726" s="60">
        <v>2545846378.7178001</v>
      </c>
      <c r="CI726" s="60" t="s">
        <v>2664</v>
      </c>
      <c r="CJ726" s="60" t="s">
        <v>544</v>
      </c>
      <c r="CK726" s="60">
        <v>40833570522.855598</v>
      </c>
      <c r="CL726" s="60" t="s">
        <v>544</v>
      </c>
      <c r="CM726" s="85">
        <v>1006088</v>
      </c>
      <c r="CN726" s="60" t="s">
        <v>544</v>
      </c>
      <c r="CO726" s="60">
        <v>6045622737.3864002</v>
      </c>
      <c r="CP726" s="60">
        <v>13737648922.693001</v>
      </c>
      <c r="CQ726" s="60">
        <v>162216687654.12711</v>
      </c>
      <c r="CR726" s="60" t="s">
        <v>544</v>
      </c>
      <c r="CS726" s="60" t="s">
        <v>544</v>
      </c>
      <c r="CT726" s="60">
        <v>2871548814.3276</v>
      </c>
      <c r="CU726" s="60">
        <v>4904037733.6729002</v>
      </c>
      <c r="CV726" s="60">
        <v>5664416703.1989002</v>
      </c>
      <c r="CW726" s="60">
        <v>7775586548.0004997</v>
      </c>
      <c r="CX726" s="60">
        <v>11236327408.768299</v>
      </c>
      <c r="CY726" s="60" t="s">
        <v>544</v>
      </c>
      <c r="CZ726" s="60">
        <f t="shared" si="22"/>
        <v>4.9186000006436483</v>
      </c>
      <c r="DA726" s="60" t="str">
        <f t="shared" si="23"/>
        <v>N</v>
      </c>
    </row>
    <row r="727" spans="1:105">
      <c r="A727" s="13" t="s">
        <v>1293</v>
      </c>
      <c r="B727" s="13">
        <v>147123</v>
      </c>
      <c r="C727" s="13">
        <v>2022</v>
      </c>
      <c r="D727" s="13" t="s">
        <v>12</v>
      </c>
      <c r="E727" s="13" t="s">
        <v>13</v>
      </c>
      <c r="F727" s="84" t="s">
        <v>1812</v>
      </c>
      <c r="G727" s="60" t="s">
        <v>1871</v>
      </c>
      <c r="H727" s="60" t="s">
        <v>1827</v>
      </c>
      <c r="I727" s="60" t="s">
        <v>1873</v>
      </c>
      <c r="J727" s="60" t="s">
        <v>1296</v>
      </c>
      <c r="K727" s="85">
        <v>14528</v>
      </c>
      <c r="L727" s="60">
        <v>3595557000000</v>
      </c>
      <c r="M727" s="60">
        <v>4147076611.8000002</v>
      </c>
      <c r="N727" s="60" t="s">
        <v>544</v>
      </c>
      <c r="O727" s="60">
        <v>32294.9</v>
      </c>
      <c r="P727" s="60">
        <v>-0.69799999999999995</v>
      </c>
      <c r="Q727" s="60" t="s">
        <v>544</v>
      </c>
      <c r="R727" s="85" t="s">
        <v>544</v>
      </c>
      <c r="S727" s="85" t="s">
        <v>544</v>
      </c>
      <c r="T727" s="60" t="s">
        <v>544</v>
      </c>
      <c r="U727" s="60" t="s">
        <v>544</v>
      </c>
      <c r="V727" s="60" t="s">
        <v>544</v>
      </c>
      <c r="W727" s="60" t="s">
        <v>1875</v>
      </c>
      <c r="X727" s="60">
        <v>103181044.40000001</v>
      </c>
      <c r="Y727" s="60">
        <v>2851692514</v>
      </c>
      <c r="Z727" s="60">
        <v>25.018999999999998</v>
      </c>
      <c r="AA727" s="60">
        <v>305412846.60000002</v>
      </c>
      <c r="AB727" s="60">
        <v>1252083560.5</v>
      </c>
      <c r="AC727" s="60">
        <v>4147076611.8000002</v>
      </c>
      <c r="AD727" s="60">
        <v>10.984</v>
      </c>
      <c r="AE727" s="60" t="s">
        <v>544</v>
      </c>
      <c r="AF727" s="60">
        <v>90.915000000000006</v>
      </c>
      <c r="AG727" s="60" t="s">
        <v>1876</v>
      </c>
      <c r="AH727" s="60" t="s">
        <v>544</v>
      </c>
      <c r="AI727" s="60">
        <v>438441296.80000001</v>
      </c>
      <c r="AJ727" s="60" t="s">
        <v>544</v>
      </c>
      <c r="AK727" s="60">
        <v>13.122999999999999</v>
      </c>
      <c r="AL727" s="60">
        <v>3157105360.5999999</v>
      </c>
      <c r="AM727" s="60">
        <v>8360918.2999999998</v>
      </c>
      <c r="AN727" s="60">
        <v>20295036.399999999</v>
      </c>
      <c r="AO727" s="60">
        <v>3328223335.6999998</v>
      </c>
      <c r="AP727" s="60">
        <v>438441296.80000001</v>
      </c>
      <c r="AQ727" s="60">
        <v>4147076611.8000002</v>
      </c>
      <c r="AR727" s="60" t="s">
        <v>544</v>
      </c>
      <c r="AS727" s="60">
        <v>438441296.80000001</v>
      </c>
      <c r="AT727" s="60">
        <v>12104819.699999999</v>
      </c>
      <c r="AU727" s="85">
        <v>147123</v>
      </c>
      <c r="AV727" s="60" t="s">
        <v>544</v>
      </c>
      <c r="AW727" s="60" t="s">
        <v>544</v>
      </c>
      <c r="AX727" s="60" t="s">
        <v>544</v>
      </c>
      <c r="AY727" s="60" t="s">
        <v>544</v>
      </c>
      <c r="AZ727" s="60">
        <v>134261423.19999999</v>
      </c>
      <c r="BA727" s="60" t="s">
        <v>544</v>
      </c>
      <c r="BB727" s="60" t="s">
        <v>1808</v>
      </c>
      <c r="BC727" s="60">
        <v>3991757761.9000001</v>
      </c>
      <c r="BD727" s="60">
        <v>4613.6000000000004</v>
      </c>
      <c r="BE727" s="60" t="s">
        <v>544</v>
      </c>
      <c r="BF727" s="60" t="s">
        <v>544</v>
      </c>
      <c r="BG727" s="60">
        <v>11867221.5</v>
      </c>
      <c r="BH727" s="60">
        <v>12104819.699999999</v>
      </c>
      <c r="BI727" s="60">
        <v>96228414.299999997</v>
      </c>
      <c r="BJ727" s="60" t="s">
        <v>544</v>
      </c>
      <c r="BK727" s="60">
        <v>23480697.300000001</v>
      </c>
      <c r="BL727" s="85" t="s">
        <v>544</v>
      </c>
      <c r="BM727" s="60" t="s">
        <v>544</v>
      </c>
      <c r="BN727" s="60">
        <v>35778133</v>
      </c>
      <c r="BO727" s="60">
        <v>796854683.89999998</v>
      </c>
      <c r="BP727" s="60">
        <v>12100206.1</v>
      </c>
      <c r="BQ727" s="60">
        <v>307810742.80000001</v>
      </c>
      <c r="BR727" s="60" t="s">
        <v>544</v>
      </c>
      <c r="BS727" s="60">
        <v>9424343.1999999993</v>
      </c>
      <c r="BT727" s="60" t="s">
        <v>544</v>
      </c>
      <c r="BU727" s="60">
        <v>311415.09999999998</v>
      </c>
      <c r="BV727" s="60" t="s">
        <v>544</v>
      </c>
      <c r="BW727" s="60" t="s">
        <v>544</v>
      </c>
      <c r="BX727" s="60">
        <v>438441296.80000001</v>
      </c>
      <c r="BY727" s="60" t="s">
        <v>544</v>
      </c>
      <c r="BZ727" s="60" t="s">
        <v>544</v>
      </c>
      <c r="CA727" s="60" t="s">
        <v>544</v>
      </c>
      <c r="CB727" s="60" t="s">
        <v>544</v>
      </c>
      <c r="CC727" s="60">
        <v>20295036.399999999</v>
      </c>
      <c r="CD727" s="60">
        <v>6424377.7999999998</v>
      </c>
      <c r="CE727" s="60">
        <v>115446185.2</v>
      </c>
      <c r="CF727" s="60">
        <v>438441296.80000001</v>
      </c>
      <c r="CG727" s="60">
        <v>123164665.7</v>
      </c>
      <c r="CH727" s="60" t="s">
        <v>544</v>
      </c>
      <c r="CI727" s="60" t="s">
        <v>1296</v>
      </c>
      <c r="CJ727" s="60">
        <v>35.017000000000003</v>
      </c>
      <c r="CK727" s="60">
        <v>123476080.8</v>
      </c>
      <c r="CL727" s="60" t="s">
        <v>544</v>
      </c>
      <c r="CM727" s="85">
        <v>14528</v>
      </c>
      <c r="CN727" s="60" t="s">
        <v>544</v>
      </c>
      <c r="CO727" s="60">
        <v>96228414.299999997</v>
      </c>
      <c r="CP727" s="60">
        <v>138959177.40000001</v>
      </c>
      <c r="CQ727" s="60">
        <v>2851692514</v>
      </c>
      <c r="CR727" s="60" t="s">
        <v>544</v>
      </c>
      <c r="CS727" s="60" t="s">
        <v>544</v>
      </c>
      <c r="CT727" s="60">
        <v>17033251.699999999</v>
      </c>
      <c r="CU727" s="60">
        <v>6447445.5999999996</v>
      </c>
      <c r="CV727" s="60">
        <v>115446185.2</v>
      </c>
      <c r="CW727" s="60">
        <v>23480697.300000001</v>
      </c>
      <c r="CX727" s="60">
        <v>103181044.40000001</v>
      </c>
      <c r="CY727" s="60">
        <v>35.017000000000003</v>
      </c>
      <c r="CZ727" s="60">
        <f t="shared" si="22"/>
        <v>867.01002575387236</v>
      </c>
      <c r="DA727" s="60" t="str">
        <f t="shared" si="23"/>
        <v>N: parent data from row 763</v>
      </c>
    </row>
    <row r="728" spans="1:105">
      <c r="A728" s="13" t="s">
        <v>1293</v>
      </c>
      <c r="B728" s="13">
        <v>147123</v>
      </c>
      <c r="C728" s="13">
        <v>2023</v>
      </c>
      <c r="D728" s="13" t="s">
        <v>12</v>
      </c>
      <c r="E728" s="13" t="s">
        <v>13</v>
      </c>
      <c r="F728" s="84" t="s">
        <v>1804</v>
      </c>
      <c r="G728" s="60" t="s">
        <v>1871</v>
      </c>
      <c r="H728" s="60" t="s">
        <v>545</v>
      </c>
      <c r="I728" s="60" t="s">
        <v>1873</v>
      </c>
      <c r="J728" s="60" t="s">
        <v>1296</v>
      </c>
      <c r="K728" s="85">
        <v>14528</v>
      </c>
      <c r="L728" s="60">
        <v>1036361000000</v>
      </c>
      <c r="M728" s="60">
        <v>1187194016.3</v>
      </c>
      <c r="N728" s="60" t="s">
        <v>544</v>
      </c>
      <c r="O728" s="60">
        <v>152357</v>
      </c>
      <c r="P728" s="60">
        <v>-0.749</v>
      </c>
      <c r="Q728" s="60" t="s">
        <v>544</v>
      </c>
      <c r="R728" s="85" t="s">
        <v>544</v>
      </c>
      <c r="S728" s="85" t="s">
        <v>544</v>
      </c>
      <c r="T728" s="60" t="s">
        <v>544</v>
      </c>
      <c r="U728" s="60" t="s">
        <v>544</v>
      </c>
      <c r="V728" s="60" t="s">
        <v>544</v>
      </c>
      <c r="W728" s="60" t="s">
        <v>1875</v>
      </c>
      <c r="X728" s="60">
        <v>117627586.5</v>
      </c>
      <c r="Y728" s="60">
        <v>285034657.19999999</v>
      </c>
      <c r="Z728" s="60">
        <v>16.518000000000001</v>
      </c>
      <c r="AA728" s="60">
        <v>68024515.700000003</v>
      </c>
      <c r="AB728" s="60">
        <v>1093987072.8</v>
      </c>
      <c r="AC728" s="60">
        <v>1187194016.3</v>
      </c>
      <c r="AD728" s="60">
        <v>28.417000000000002</v>
      </c>
      <c r="AE728" s="60" t="s">
        <v>544</v>
      </c>
      <c r="AF728" s="60">
        <v>74.546999999999997</v>
      </c>
      <c r="AG728" s="60" t="s">
        <v>1876</v>
      </c>
      <c r="AH728" s="60" t="s">
        <v>544</v>
      </c>
      <c r="AI728" s="60">
        <v>514483082.80000001</v>
      </c>
      <c r="AJ728" s="60" t="s">
        <v>544</v>
      </c>
      <c r="AK728" s="60">
        <v>17.317</v>
      </c>
      <c r="AL728" s="60">
        <v>353059172.80000001</v>
      </c>
      <c r="AM728" s="60">
        <v>7546824.0999999996</v>
      </c>
      <c r="AN728" s="60">
        <v>51319091.299999997</v>
      </c>
      <c r="AO728" s="60">
        <v>734882880.20000005</v>
      </c>
      <c r="AP728" s="60">
        <v>514483082.80000001</v>
      </c>
      <c r="AQ728" s="60">
        <v>1187194016.3</v>
      </c>
      <c r="AR728" s="60" t="s">
        <v>544</v>
      </c>
      <c r="AS728" s="60">
        <v>514483082.80000001</v>
      </c>
      <c r="AT728" s="60">
        <v>37218627.100000001</v>
      </c>
      <c r="AU728" s="85">
        <v>147123</v>
      </c>
      <c r="AV728" s="60" t="s">
        <v>544</v>
      </c>
      <c r="AW728" s="60" t="s">
        <v>544</v>
      </c>
      <c r="AX728" s="60" t="s">
        <v>544</v>
      </c>
      <c r="AY728" s="60" t="s">
        <v>544</v>
      </c>
      <c r="AZ728" s="60">
        <v>83035684.900000006</v>
      </c>
      <c r="BA728" s="60" t="s">
        <v>544</v>
      </c>
      <c r="BB728" s="60" t="s">
        <v>1808</v>
      </c>
      <c r="BC728" s="60">
        <v>1810453090.3</v>
      </c>
      <c r="BD728" s="60">
        <v>13746.5</v>
      </c>
      <c r="BE728" s="60" t="s">
        <v>544</v>
      </c>
      <c r="BF728" s="60" t="s">
        <v>544</v>
      </c>
      <c r="BG728" s="60">
        <v>12340913.199999999</v>
      </c>
      <c r="BH728" s="60">
        <v>37218627.100000001</v>
      </c>
      <c r="BI728" s="60">
        <v>79025145.900000006</v>
      </c>
      <c r="BJ728" s="60" t="s">
        <v>544</v>
      </c>
      <c r="BK728" s="60">
        <v>30463371.800000001</v>
      </c>
      <c r="BL728" s="85" t="s">
        <v>544</v>
      </c>
      <c r="BM728" s="60" t="s">
        <v>544</v>
      </c>
      <c r="BN728" s="60">
        <v>11881551.300000001</v>
      </c>
      <c r="BO728" s="60">
        <v>429014268.80000001</v>
      </c>
      <c r="BP728" s="60">
        <v>37204880.600000001</v>
      </c>
      <c r="BQ728" s="60">
        <v>67102355.200000003</v>
      </c>
      <c r="BR728" s="60" t="s">
        <v>544</v>
      </c>
      <c r="BS728" s="60">
        <v>2761899.4</v>
      </c>
      <c r="BT728" s="60" t="s">
        <v>544</v>
      </c>
      <c r="BU728" s="60">
        <v>3025373.8</v>
      </c>
      <c r="BV728" s="60" t="s">
        <v>544</v>
      </c>
      <c r="BW728" s="60" t="s">
        <v>544</v>
      </c>
      <c r="BX728" s="60">
        <v>514483082.80000001</v>
      </c>
      <c r="BY728" s="60" t="s">
        <v>544</v>
      </c>
      <c r="BZ728" s="60" t="s">
        <v>544</v>
      </c>
      <c r="CA728" s="60" t="s">
        <v>544</v>
      </c>
      <c r="CB728" s="60" t="s">
        <v>544</v>
      </c>
      <c r="CC728" s="60">
        <v>51316800.200000003</v>
      </c>
      <c r="CD728" s="60">
        <v>5921301.4000000004</v>
      </c>
      <c r="CE728" s="60">
        <v>98893409</v>
      </c>
      <c r="CF728" s="60">
        <v>514483082.80000001</v>
      </c>
      <c r="CG728" s="60">
        <v>165921304</v>
      </c>
      <c r="CH728" s="60" t="s">
        <v>544</v>
      </c>
      <c r="CI728" s="60" t="s">
        <v>1296</v>
      </c>
      <c r="CJ728" s="60">
        <v>47.027999999999999</v>
      </c>
      <c r="CK728" s="60">
        <v>168946677.80000001</v>
      </c>
      <c r="CL728" s="60" t="s">
        <v>544</v>
      </c>
      <c r="CM728" s="85">
        <v>14528</v>
      </c>
      <c r="CN728" s="60" t="s">
        <v>544</v>
      </c>
      <c r="CO728" s="60">
        <v>79025145.900000006</v>
      </c>
      <c r="CP728" s="60">
        <v>129509137.8</v>
      </c>
      <c r="CQ728" s="60">
        <v>285034657.19999999</v>
      </c>
      <c r="CR728" s="60" t="s">
        <v>544</v>
      </c>
      <c r="CS728" s="60" t="s">
        <v>544</v>
      </c>
      <c r="CT728" s="60">
        <v>21644997.199999999</v>
      </c>
      <c r="CU728" s="60">
        <v>8818374.5999999996</v>
      </c>
      <c r="CV728" s="60">
        <v>98893409</v>
      </c>
      <c r="CW728" s="60">
        <v>30463371.800000001</v>
      </c>
      <c r="CX728" s="60">
        <v>117627586.5</v>
      </c>
      <c r="CY728" s="60">
        <v>47.027999999999999</v>
      </c>
      <c r="CZ728" s="60">
        <f t="shared" si="22"/>
        <v>872.9499860771831</v>
      </c>
      <c r="DA728" s="60" t="str">
        <f t="shared" si="23"/>
        <v>N: parent data from row 763</v>
      </c>
    </row>
    <row r="729" spans="1:105">
      <c r="A729" s="13" t="s">
        <v>1294</v>
      </c>
      <c r="B729" s="13">
        <v>1322590</v>
      </c>
      <c r="C729" s="13">
        <v>2022</v>
      </c>
      <c r="D729" s="13" t="s">
        <v>11</v>
      </c>
      <c r="E729" s="13" t="s">
        <v>13</v>
      </c>
      <c r="F729" s="84" t="s">
        <v>1812</v>
      </c>
      <c r="G729" s="60" t="s">
        <v>1840</v>
      </c>
      <c r="H729" s="60" t="s">
        <v>1919</v>
      </c>
      <c r="I729" s="60" t="s">
        <v>540</v>
      </c>
      <c r="J729" s="60" t="s">
        <v>1296</v>
      </c>
      <c r="K729" s="85">
        <v>14528</v>
      </c>
      <c r="L729" s="60">
        <v>631135000000</v>
      </c>
      <c r="M729" s="60">
        <v>631135000000</v>
      </c>
      <c r="N729" s="60" t="s">
        <v>544</v>
      </c>
      <c r="O729" s="60" t="s">
        <v>544</v>
      </c>
      <c r="P729" s="60" t="s">
        <v>544</v>
      </c>
      <c r="Q729" s="60" t="s">
        <v>544</v>
      </c>
      <c r="R729" s="85" t="s">
        <v>544</v>
      </c>
      <c r="S729" s="85" t="s">
        <v>544</v>
      </c>
      <c r="T729" s="60" t="s">
        <v>544</v>
      </c>
      <c r="U729" s="60" t="s">
        <v>544</v>
      </c>
      <c r="V729" s="60" t="s">
        <v>544</v>
      </c>
      <c r="W729" s="60" t="s">
        <v>1841</v>
      </c>
      <c r="X729" s="60" t="s">
        <v>544</v>
      </c>
      <c r="Y729" s="60" t="s">
        <v>544</v>
      </c>
      <c r="Z729" s="60" t="s">
        <v>544</v>
      </c>
      <c r="AA729" s="60">
        <v>48745000000</v>
      </c>
      <c r="AB729" s="60" t="s">
        <v>544</v>
      </c>
      <c r="AC729" s="60">
        <v>631135000000</v>
      </c>
      <c r="AD729" s="60" t="s">
        <v>544</v>
      </c>
      <c r="AE729" s="60" t="s">
        <v>544</v>
      </c>
      <c r="AF729" s="60">
        <v>82.09</v>
      </c>
      <c r="AG729" s="60" t="s">
        <v>1842</v>
      </c>
      <c r="AH729" s="60" t="s">
        <v>544</v>
      </c>
      <c r="AI729" s="60" t="s">
        <v>544</v>
      </c>
      <c r="AJ729" s="60" t="s">
        <v>544</v>
      </c>
      <c r="AK729" s="60" t="s">
        <v>544</v>
      </c>
      <c r="AL729" s="60">
        <v>322292000000</v>
      </c>
      <c r="AM729" s="60">
        <v>167919000000</v>
      </c>
      <c r="AN729" s="60" t="s">
        <v>544</v>
      </c>
      <c r="AO729" s="60">
        <v>11357000000</v>
      </c>
      <c r="AP729" s="60">
        <v>14979000000</v>
      </c>
      <c r="AQ729" s="60">
        <v>631135000000</v>
      </c>
      <c r="AR729" s="60" t="s">
        <v>544</v>
      </c>
      <c r="AS729" s="60">
        <v>14964000000</v>
      </c>
      <c r="AT729" s="60" t="s">
        <v>544</v>
      </c>
      <c r="AU729" s="85">
        <v>1322590</v>
      </c>
      <c r="AV729" s="60" t="s">
        <v>544</v>
      </c>
      <c r="AW729" s="60" t="s">
        <v>544</v>
      </c>
      <c r="AX729" s="60" t="s">
        <v>544</v>
      </c>
      <c r="AY729" s="60" t="s">
        <v>544</v>
      </c>
      <c r="AZ729" s="60">
        <v>176260000000</v>
      </c>
      <c r="BA729" s="60" t="s">
        <v>544</v>
      </c>
      <c r="BB729" s="60" t="s">
        <v>1808</v>
      </c>
      <c r="BC729" s="60" t="s">
        <v>544</v>
      </c>
      <c r="BD729" s="60" t="s">
        <v>544</v>
      </c>
      <c r="BE729" s="60" t="s">
        <v>544</v>
      </c>
      <c r="BF729" s="60">
        <v>336474000000</v>
      </c>
      <c r="BG729" s="60" t="s">
        <v>544</v>
      </c>
      <c r="BH729" s="60" t="s">
        <v>544</v>
      </c>
      <c r="BI729" s="60" t="s">
        <v>544</v>
      </c>
      <c r="BJ729" s="60" t="s">
        <v>544</v>
      </c>
      <c r="BK729" s="60" t="s">
        <v>544</v>
      </c>
      <c r="BL729" s="85" t="s">
        <v>544</v>
      </c>
      <c r="BM729" s="60" t="s">
        <v>544</v>
      </c>
      <c r="BN729" s="60" t="s">
        <v>544</v>
      </c>
      <c r="BO729" s="60">
        <v>515944000000</v>
      </c>
      <c r="BP729" s="60" t="s">
        <v>544</v>
      </c>
      <c r="BQ729" s="60" t="s">
        <v>544</v>
      </c>
      <c r="BR729" s="60" t="s">
        <v>544</v>
      </c>
      <c r="BS729" s="60">
        <v>102478000000</v>
      </c>
      <c r="BT729" s="60" t="s">
        <v>544</v>
      </c>
      <c r="BU729" s="60" t="s">
        <v>544</v>
      </c>
      <c r="BV729" s="60" t="s">
        <v>544</v>
      </c>
      <c r="BW729" s="60" t="s">
        <v>544</v>
      </c>
      <c r="BX729" s="60" t="s">
        <v>544</v>
      </c>
      <c r="BY729" s="60" t="s">
        <v>544</v>
      </c>
      <c r="BZ729" s="60" t="s">
        <v>544</v>
      </c>
      <c r="CA729" s="60" t="s">
        <v>544</v>
      </c>
      <c r="CB729" s="60" t="s">
        <v>1993</v>
      </c>
      <c r="CC729" s="60" t="s">
        <v>544</v>
      </c>
      <c r="CD729" s="60" t="s">
        <v>544</v>
      </c>
      <c r="CE729" s="60" t="s">
        <v>544</v>
      </c>
      <c r="CF729" s="60">
        <v>14979000000</v>
      </c>
      <c r="CG729" s="60" t="s">
        <v>544</v>
      </c>
      <c r="CH729" s="60" t="s">
        <v>544</v>
      </c>
      <c r="CI729" s="60" t="s">
        <v>1296</v>
      </c>
      <c r="CJ729" s="60" t="s">
        <v>544</v>
      </c>
      <c r="CK729" s="60" t="s">
        <v>544</v>
      </c>
      <c r="CL729" s="60" t="s">
        <v>544</v>
      </c>
      <c r="CM729" s="85">
        <v>14528</v>
      </c>
      <c r="CN729" s="60" t="s">
        <v>544</v>
      </c>
      <c r="CO729" s="60" t="s">
        <v>544</v>
      </c>
      <c r="CP729" s="60" t="s">
        <v>544</v>
      </c>
      <c r="CQ729" s="60" t="s">
        <v>544</v>
      </c>
      <c r="CR729" s="60" t="s">
        <v>544</v>
      </c>
      <c r="CS729" s="60" t="s">
        <v>544</v>
      </c>
      <c r="CT729" s="60" t="s">
        <v>544</v>
      </c>
      <c r="CU729" s="60" t="s">
        <v>544</v>
      </c>
      <c r="CV729" s="60" t="s">
        <v>544</v>
      </c>
      <c r="CW729" s="60" t="s">
        <v>544</v>
      </c>
      <c r="CX729" s="60" t="s">
        <v>544</v>
      </c>
      <c r="CY729" s="60" t="s">
        <v>544</v>
      </c>
      <c r="CZ729" s="60">
        <f t="shared" si="22"/>
        <v>1</v>
      </c>
      <c r="DA729" s="60" t="str">
        <f t="shared" si="23"/>
        <v>N: parent data from row 763</v>
      </c>
    </row>
    <row r="730" spans="1:105">
      <c r="A730" s="13" t="s">
        <v>1294</v>
      </c>
      <c r="B730" s="13">
        <v>1322590</v>
      </c>
      <c r="C730" s="13">
        <v>2023</v>
      </c>
      <c r="D730" s="13" t="s">
        <v>11</v>
      </c>
      <c r="E730" s="13" t="s">
        <v>13</v>
      </c>
      <c r="F730" s="84" t="s">
        <v>1804</v>
      </c>
      <c r="G730" s="60" t="s">
        <v>1840</v>
      </c>
      <c r="H730" s="60" t="s">
        <v>1919</v>
      </c>
      <c r="I730" s="60" t="s">
        <v>540</v>
      </c>
      <c r="J730" s="60" t="s">
        <v>1296</v>
      </c>
      <c r="K730" s="85">
        <v>14528</v>
      </c>
      <c r="L730" s="60">
        <v>638700000000</v>
      </c>
      <c r="M730" s="60">
        <v>638700000000</v>
      </c>
      <c r="N730" s="60" t="s">
        <v>544</v>
      </c>
      <c r="O730" s="60" t="s">
        <v>544</v>
      </c>
      <c r="P730" s="60" t="s">
        <v>544</v>
      </c>
      <c r="Q730" s="60" t="s">
        <v>544</v>
      </c>
      <c r="R730" s="85" t="s">
        <v>544</v>
      </c>
      <c r="S730" s="85" t="s">
        <v>544</v>
      </c>
      <c r="T730" s="60" t="s">
        <v>544</v>
      </c>
      <c r="U730" s="60" t="s">
        <v>544</v>
      </c>
      <c r="V730" s="60" t="s">
        <v>544</v>
      </c>
      <c r="W730" s="60" t="s">
        <v>1841</v>
      </c>
      <c r="X730" s="60" t="s">
        <v>544</v>
      </c>
      <c r="Y730" s="60" t="s">
        <v>544</v>
      </c>
      <c r="Z730" s="60" t="s">
        <v>544</v>
      </c>
      <c r="AA730" s="60">
        <v>133326000000</v>
      </c>
      <c r="AB730" s="60" t="s">
        <v>544</v>
      </c>
      <c r="AC730" s="60">
        <v>638700000000</v>
      </c>
      <c r="AD730" s="60" t="s">
        <v>544</v>
      </c>
      <c r="AE730" s="60" t="s">
        <v>544</v>
      </c>
      <c r="AF730" s="60">
        <v>83.29</v>
      </c>
      <c r="AG730" s="60" t="s">
        <v>1842</v>
      </c>
      <c r="AH730" s="60" t="s">
        <v>544</v>
      </c>
      <c r="AI730" s="60" t="s">
        <v>544</v>
      </c>
      <c r="AJ730" s="60" t="s">
        <v>544</v>
      </c>
      <c r="AK730" s="60" t="s">
        <v>544</v>
      </c>
      <c r="AL730" s="60">
        <v>427344000000</v>
      </c>
      <c r="AM730" s="60">
        <v>140894000000</v>
      </c>
      <c r="AN730" s="60" t="s">
        <v>544</v>
      </c>
      <c r="AO730" s="60">
        <v>35316000000</v>
      </c>
      <c r="AP730" s="60">
        <v>12454000000</v>
      </c>
      <c r="AQ730" s="60">
        <v>638700000000</v>
      </c>
      <c r="AR730" s="60" t="s">
        <v>544</v>
      </c>
      <c r="AS730" s="60">
        <v>12516000000</v>
      </c>
      <c r="AT730" s="60" t="s">
        <v>544</v>
      </c>
      <c r="AU730" s="85">
        <v>1322590</v>
      </c>
      <c r="AV730" s="60" t="s">
        <v>544</v>
      </c>
      <c r="AW730" s="60" t="s">
        <v>544</v>
      </c>
      <c r="AX730" s="60" t="s">
        <v>544</v>
      </c>
      <c r="AY730" s="60" t="s">
        <v>544</v>
      </c>
      <c r="AZ730" s="60">
        <v>191644000000</v>
      </c>
      <c r="BA730" s="60" t="s">
        <v>544</v>
      </c>
      <c r="BB730" s="60" t="s">
        <v>1808</v>
      </c>
      <c r="BC730" s="60" t="s">
        <v>544</v>
      </c>
      <c r="BD730" s="60" t="s">
        <v>544</v>
      </c>
      <c r="BE730" s="60" t="s">
        <v>544</v>
      </c>
      <c r="BF730" s="60">
        <v>338698000000</v>
      </c>
      <c r="BG730" s="60" t="s">
        <v>544</v>
      </c>
      <c r="BH730" s="60" t="s">
        <v>544</v>
      </c>
      <c r="BI730" s="60" t="s">
        <v>544</v>
      </c>
      <c r="BJ730" s="60" t="s">
        <v>544</v>
      </c>
      <c r="BK730" s="60" t="s">
        <v>544</v>
      </c>
      <c r="BL730" s="85" t="s">
        <v>544</v>
      </c>
      <c r="BM730" s="60" t="s">
        <v>544</v>
      </c>
      <c r="BN730" s="60" t="s">
        <v>544</v>
      </c>
      <c r="BO730" s="60">
        <v>530793000000</v>
      </c>
      <c r="BP730" s="60" t="s">
        <v>544</v>
      </c>
      <c r="BQ730" s="60" t="s">
        <v>544</v>
      </c>
      <c r="BR730" s="60" t="s">
        <v>544</v>
      </c>
      <c r="BS730" s="60">
        <v>71158000000</v>
      </c>
      <c r="BT730" s="60" t="s">
        <v>544</v>
      </c>
      <c r="BU730" s="60" t="s">
        <v>544</v>
      </c>
      <c r="BV730" s="60" t="s">
        <v>544</v>
      </c>
      <c r="BW730" s="60" t="s">
        <v>544</v>
      </c>
      <c r="BX730" s="60" t="s">
        <v>544</v>
      </c>
      <c r="BY730" s="60" t="s">
        <v>544</v>
      </c>
      <c r="BZ730" s="60" t="s">
        <v>544</v>
      </c>
      <c r="CA730" s="60" t="s">
        <v>544</v>
      </c>
      <c r="CB730" s="60" t="s">
        <v>1993</v>
      </c>
      <c r="CC730" s="60" t="s">
        <v>544</v>
      </c>
      <c r="CD730" s="60" t="s">
        <v>544</v>
      </c>
      <c r="CE730" s="60" t="s">
        <v>544</v>
      </c>
      <c r="CF730" s="60">
        <v>12454000000</v>
      </c>
      <c r="CG730" s="60" t="s">
        <v>544</v>
      </c>
      <c r="CH730" s="60" t="s">
        <v>544</v>
      </c>
      <c r="CI730" s="60" t="s">
        <v>1296</v>
      </c>
      <c r="CJ730" s="60" t="s">
        <v>544</v>
      </c>
      <c r="CK730" s="60" t="s">
        <v>544</v>
      </c>
      <c r="CL730" s="60" t="s">
        <v>544</v>
      </c>
      <c r="CM730" s="85">
        <v>14528</v>
      </c>
      <c r="CN730" s="60" t="s">
        <v>544</v>
      </c>
      <c r="CO730" s="60" t="s">
        <v>544</v>
      </c>
      <c r="CP730" s="60" t="s">
        <v>544</v>
      </c>
      <c r="CQ730" s="60" t="s">
        <v>544</v>
      </c>
      <c r="CR730" s="60" t="s">
        <v>544</v>
      </c>
      <c r="CS730" s="60" t="s">
        <v>544</v>
      </c>
      <c r="CT730" s="60" t="s">
        <v>544</v>
      </c>
      <c r="CU730" s="60" t="s">
        <v>544</v>
      </c>
      <c r="CV730" s="60" t="s">
        <v>544</v>
      </c>
      <c r="CW730" s="60" t="s">
        <v>544</v>
      </c>
      <c r="CX730" s="60" t="s">
        <v>544</v>
      </c>
      <c r="CY730" s="60" t="s">
        <v>544</v>
      </c>
      <c r="CZ730" s="60">
        <f t="shared" si="22"/>
        <v>1</v>
      </c>
      <c r="DA730" s="60" t="str">
        <f t="shared" si="23"/>
        <v>N: parent data from row 763</v>
      </c>
    </row>
    <row r="731" spans="1:105">
      <c r="A731" s="13" t="s">
        <v>1308</v>
      </c>
      <c r="B731" s="13">
        <v>1417336</v>
      </c>
      <c r="C731" s="13">
        <v>2022</v>
      </c>
      <c r="D731" s="13" t="s">
        <v>1</v>
      </c>
      <c r="E731" s="13" t="s">
        <v>507</v>
      </c>
      <c r="F731" s="84" t="s">
        <v>1812</v>
      </c>
      <c r="G731" s="60" t="s">
        <v>2055</v>
      </c>
      <c r="H731" s="60" t="s">
        <v>2244</v>
      </c>
      <c r="I731" s="60" t="s">
        <v>2057</v>
      </c>
      <c r="J731" s="60" t="s">
        <v>1308</v>
      </c>
      <c r="K731" s="85">
        <v>1417336</v>
      </c>
      <c r="L731" s="60">
        <v>379819000000</v>
      </c>
      <c r="M731" s="60">
        <v>846770719.5</v>
      </c>
      <c r="N731" s="60">
        <v>31236206.100000001</v>
      </c>
      <c r="O731" s="60">
        <v>3395385.2</v>
      </c>
      <c r="P731" s="60">
        <v>0.08</v>
      </c>
      <c r="Q731" s="60" t="s">
        <v>544</v>
      </c>
      <c r="R731" s="85">
        <v>823</v>
      </c>
      <c r="S731" s="85" t="s">
        <v>544</v>
      </c>
      <c r="T731" s="60">
        <v>192852528</v>
      </c>
      <c r="U731" s="60" t="s">
        <v>544</v>
      </c>
      <c r="V731" s="60" t="s">
        <v>544</v>
      </c>
      <c r="W731" s="60" t="s">
        <v>2058</v>
      </c>
      <c r="X731" s="60">
        <v>54722997.200000003</v>
      </c>
      <c r="Y731" s="60">
        <v>649775955.39999998</v>
      </c>
      <c r="Z731" s="60">
        <v>27.41</v>
      </c>
      <c r="AA731" s="60" t="s">
        <v>544</v>
      </c>
      <c r="AB731" s="60">
        <v>284423145.89999998</v>
      </c>
      <c r="AC731" s="60">
        <v>846770719.5</v>
      </c>
      <c r="AD731" s="60" t="s">
        <v>544</v>
      </c>
      <c r="AE731" s="60">
        <v>21344332.100000001</v>
      </c>
      <c r="AF731" s="60">
        <v>11.17</v>
      </c>
      <c r="AG731" s="60" t="s">
        <v>2059</v>
      </c>
      <c r="AH731" s="60" t="s">
        <v>544</v>
      </c>
      <c r="AI731" s="60">
        <v>55213466.5</v>
      </c>
      <c r="AJ731" s="60">
        <v>20064.7</v>
      </c>
      <c r="AK731" s="60">
        <v>10.99</v>
      </c>
      <c r="AL731" s="60">
        <v>649775955.39999998</v>
      </c>
      <c r="AM731" s="60">
        <v>56504292.5</v>
      </c>
      <c r="AN731" s="60">
        <v>15394047.699999999</v>
      </c>
      <c r="AO731" s="60">
        <v>207299078.19999999</v>
      </c>
      <c r="AP731" s="60">
        <v>66447442.799999997</v>
      </c>
      <c r="AQ731" s="60">
        <v>846770719.5</v>
      </c>
      <c r="AR731" s="60">
        <v>9.73</v>
      </c>
      <c r="AS731" s="60">
        <v>66195520</v>
      </c>
      <c r="AT731" s="60">
        <v>193989525</v>
      </c>
      <c r="AU731" s="85">
        <v>1417336</v>
      </c>
      <c r="AV731" s="60" t="s">
        <v>544</v>
      </c>
      <c r="AW731" s="60" t="s">
        <v>544</v>
      </c>
      <c r="AX731" s="60" t="s">
        <v>544</v>
      </c>
      <c r="AY731" s="60">
        <v>21364396.699999999</v>
      </c>
      <c r="AZ731" s="60">
        <v>168665703.40000001</v>
      </c>
      <c r="BA731" s="60">
        <v>105548992.90000001</v>
      </c>
      <c r="BB731" s="60" t="s">
        <v>1808</v>
      </c>
      <c r="BC731" s="60" t="s">
        <v>544</v>
      </c>
      <c r="BD731" s="60">
        <v>15525582.699999999</v>
      </c>
      <c r="BE731" s="60">
        <v>84485566</v>
      </c>
      <c r="BF731" s="60" t="s">
        <v>544</v>
      </c>
      <c r="BG731" s="60">
        <v>3653996.3</v>
      </c>
      <c r="BH731" s="60">
        <v>320902914.69999999</v>
      </c>
      <c r="BI731" s="60">
        <v>15340542</v>
      </c>
      <c r="BJ731" s="60" t="s">
        <v>544</v>
      </c>
      <c r="BK731" s="60">
        <v>40633151.899999999</v>
      </c>
      <c r="BL731" s="85" t="s">
        <v>2668</v>
      </c>
      <c r="BM731" s="60" t="s">
        <v>2669</v>
      </c>
      <c r="BN731" s="60">
        <v>4093189.2</v>
      </c>
      <c r="BO731" s="60">
        <v>528868585.19999999</v>
      </c>
      <c r="BP731" s="60">
        <v>305377332</v>
      </c>
      <c r="BQ731" s="60">
        <v>53726452.799999997</v>
      </c>
      <c r="BR731" s="60" t="s">
        <v>544</v>
      </c>
      <c r="BS731" s="60">
        <v>84922529.5</v>
      </c>
      <c r="BT731" s="60" t="s">
        <v>544</v>
      </c>
      <c r="BU731" s="60">
        <v>48130644</v>
      </c>
      <c r="BV731" s="60">
        <v>1136997</v>
      </c>
      <c r="BW731" s="60">
        <v>105548992.90000001</v>
      </c>
      <c r="BX731" s="60" t="s">
        <v>544</v>
      </c>
      <c r="BY731" s="60" t="s">
        <v>544</v>
      </c>
      <c r="BZ731" s="60" t="s">
        <v>544</v>
      </c>
      <c r="CA731" s="60" t="s">
        <v>544</v>
      </c>
      <c r="CB731" s="60" t="s">
        <v>1833</v>
      </c>
      <c r="CC731" s="60">
        <v>15394047.699999999</v>
      </c>
      <c r="CD731" s="60">
        <v>20392375.800000001</v>
      </c>
      <c r="CE731" s="60">
        <v>14787649.300000001</v>
      </c>
      <c r="CF731" s="60">
        <v>66447442.799999997</v>
      </c>
      <c r="CG731" s="60">
        <v>21986401</v>
      </c>
      <c r="CH731" s="60" t="s">
        <v>544</v>
      </c>
      <c r="CI731" s="60" t="s">
        <v>1308</v>
      </c>
      <c r="CJ731" s="60" t="s">
        <v>544</v>
      </c>
      <c r="CK731" s="60">
        <v>70117045</v>
      </c>
      <c r="CL731" s="60" t="s">
        <v>544</v>
      </c>
      <c r="CM731" s="85">
        <v>1417336</v>
      </c>
      <c r="CN731" s="60" t="s">
        <v>544</v>
      </c>
      <c r="CO731" s="60">
        <v>15340542</v>
      </c>
      <c r="CP731" s="60">
        <v>58816186.5</v>
      </c>
      <c r="CQ731" s="60">
        <v>649775955.39999998</v>
      </c>
      <c r="CR731" s="60" t="s">
        <v>544</v>
      </c>
      <c r="CS731" s="60" t="s">
        <v>544</v>
      </c>
      <c r="CT731" s="60">
        <v>20465946.199999999</v>
      </c>
      <c r="CU731" s="60">
        <v>20167205.800000001</v>
      </c>
      <c r="CV731" s="60">
        <v>14787649.300000001</v>
      </c>
      <c r="CW731" s="60">
        <v>40633151.899999999</v>
      </c>
      <c r="CX731" s="60">
        <v>54722997.200000003</v>
      </c>
      <c r="CY731" s="60" t="s">
        <v>544</v>
      </c>
      <c r="CZ731" s="60">
        <f t="shared" si="22"/>
        <v>448.54999264059933</v>
      </c>
      <c r="DA731" s="60" t="str">
        <f t="shared" si="23"/>
        <v>Y</v>
      </c>
    </row>
    <row r="732" spans="1:105">
      <c r="A732" s="13" t="s">
        <v>1308</v>
      </c>
      <c r="B732" s="13">
        <v>1417336</v>
      </c>
      <c r="C732" s="13">
        <v>2023</v>
      </c>
      <c r="D732" s="13" t="s">
        <v>1</v>
      </c>
      <c r="E732" s="13" t="s">
        <v>507</v>
      </c>
      <c r="F732" s="84" t="s">
        <v>1804</v>
      </c>
      <c r="G732" s="60" t="s">
        <v>2055</v>
      </c>
      <c r="H732" s="60" t="s">
        <v>2667</v>
      </c>
      <c r="I732" s="60" t="s">
        <v>2057</v>
      </c>
      <c r="J732" s="60" t="s">
        <v>1308</v>
      </c>
      <c r="K732" s="85">
        <v>1417336</v>
      </c>
      <c r="L732" s="60">
        <v>580131000000</v>
      </c>
      <c r="M732" s="60">
        <v>645025033.79999995</v>
      </c>
      <c r="N732" s="60">
        <v>18057734.5</v>
      </c>
      <c r="O732" s="60">
        <v>2865265.8</v>
      </c>
      <c r="P732" s="60">
        <v>0.02</v>
      </c>
      <c r="Q732" s="60" t="s">
        <v>544</v>
      </c>
      <c r="R732" s="85">
        <v>846</v>
      </c>
      <c r="S732" s="85" t="s">
        <v>544</v>
      </c>
      <c r="T732" s="60">
        <v>112562583.90000001</v>
      </c>
      <c r="U732" s="60" t="s">
        <v>544</v>
      </c>
      <c r="V732" s="60" t="s">
        <v>544</v>
      </c>
      <c r="W732" s="60" t="s">
        <v>2058</v>
      </c>
      <c r="X732" s="60">
        <v>37152835.299999997</v>
      </c>
      <c r="Y732" s="60">
        <v>518762098.60000002</v>
      </c>
      <c r="Z732" s="60">
        <v>35.83</v>
      </c>
      <c r="AA732" s="60" t="s">
        <v>544</v>
      </c>
      <c r="AB732" s="60">
        <v>193558322.19999999</v>
      </c>
      <c r="AC732" s="60">
        <v>645025033.79999995</v>
      </c>
      <c r="AD732" s="60" t="s">
        <v>544</v>
      </c>
      <c r="AE732" s="60">
        <v>16891392.300000001</v>
      </c>
      <c r="AF732" s="60">
        <v>11.01</v>
      </c>
      <c r="AG732" s="60" t="s">
        <v>2059</v>
      </c>
      <c r="AH732" s="60" t="s">
        <v>544</v>
      </c>
      <c r="AI732" s="60">
        <v>34636693.899999999</v>
      </c>
      <c r="AJ732" s="60">
        <v>6671.2</v>
      </c>
      <c r="AK732" s="60">
        <v>10.81</v>
      </c>
      <c r="AL732" s="60">
        <v>518762098.60000002</v>
      </c>
      <c r="AM732" s="60">
        <v>35678507.600000001</v>
      </c>
      <c r="AN732" s="60">
        <v>12341657.1</v>
      </c>
      <c r="AO732" s="60">
        <v>192762229.69999999</v>
      </c>
      <c r="AP732" s="60">
        <v>43712815.200000003</v>
      </c>
      <c r="AQ732" s="60">
        <v>645025033.79999995</v>
      </c>
      <c r="AR732" s="60">
        <v>8.92</v>
      </c>
      <c r="AS732" s="60">
        <v>43588286.799999997</v>
      </c>
      <c r="AT732" s="60">
        <v>113059585.8</v>
      </c>
      <c r="AU732" s="85">
        <v>1417336</v>
      </c>
      <c r="AV732" s="60" t="s">
        <v>544</v>
      </c>
      <c r="AW732" s="60" t="s">
        <v>544</v>
      </c>
      <c r="AX732" s="60" t="s">
        <v>544</v>
      </c>
      <c r="AY732" s="60">
        <v>16898063.5</v>
      </c>
      <c r="AZ732" s="60">
        <v>169230803.5</v>
      </c>
      <c r="BA732" s="60">
        <v>72592292.799999997</v>
      </c>
      <c r="BB732" s="60" t="s">
        <v>1808</v>
      </c>
      <c r="BC732" s="60" t="s">
        <v>544</v>
      </c>
      <c r="BD732" s="60">
        <v>10603818.4</v>
      </c>
      <c r="BE732" s="60">
        <v>67714558.599999994</v>
      </c>
      <c r="BF732" s="60" t="s">
        <v>544</v>
      </c>
      <c r="BG732" s="60">
        <v>2596195.4</v>
      </c>
      <c r="BH732" s="60">
        <v>202549942.09999999</v>
      </c>
      <c r="BI732" s="60">
        <v>12493982.1</v>
      </c>
      <c r="BJ732" s="60" t="s">
        <v>544</v>
      </c>
      <c r="BK732" s="60">
        <v>24924588</v>
      </c>
      <c r="BL732" s="85" t="s">
        <v>2668</v>
      </c>
      <c r="BM732" s="60" t="s">
        <v>2669</v>
      </c>
      <c r="BN732" s="60">
        <v>3026485.6</v>
      </c>
      <c r="BO732" s="60">
        <v>402365818</v>
      </c>
      <c r="BP732" s="60">
        <v>191946123.69999999</v>
      </c>
      <c r="BQ732" s="60">
        <v>40093707.700000003</v>
      </c>
      <c r="BR732" s="60" t="s">
        <v>544</v>
      </c>
      <c r="BS732" s="60">
        <v>33120115.5</v>
      </c>
      <c r="BT732" s="60" t="s">
        <v>544</v>
      </c>
      <c r="BU732" s="60">
        <v>31929312.300000001</v>
      </c>
      <c r="BV732" s="60">
        <v>497001.9</v>
      </c>
      <c r="BW732" s="60">
        <v>72592292.799999997</v>
      </c>
      <c r="BX732" s="60" t="s">
        <v>544</v>
      </c>
      <c r="BY732" s="60" t="s">
        <v>544</v>
      </c>
      <c r="BZ732" s="60" t="s">
        <v>544</v>
      </c>
      <c r="CA732" s="60" t="s">
        <v>544</v>
      </c>
      <c r="CB732" s="60" t="s">
        <v>1833</v>
      </c>
      <c r="CC732" s="60">
        <v>12341657.1</v>
      </c>
      <c r="CD732" s="60">
        <v>13393477.6</v>
      </c>
      <c r="CE732" s="60">
        <v>12290511.5</v>
      </c>
      <c r="CF732" s="60">
        <v>43712815.200000003</v>
      </c>
      <c r="CG732" s="60">
        <v>17565180.100000001</v>
      </c>
      <c r="CH732" s="60" t="s">
        <v>544</v>
      </c>
      <c r="CI732" s="60" t="s">
        <v>1308</v>
      </c>
      <c r="CJ732" s="60" t="s">
        <v>544</v>
      </c>
      <c r="CK732" s="60">
        <v>49494492.399999999</v>
      </c>
      <c r="CL732" s="60" t="s">
        <v>544</v>
      </c>
      <c r="CM732" s="85">
        <v>1417336</v>
      </c>
      <c r="CN732" s="60" t="s">
        <v>544</v>
      </c>
      <c r="CO732" s="60">
        <v>12493982.1</v>
      </c>
      <c r="CP732" s="60">
        <v>40179321</v>
      </c>
      <c r="CQ732" s="60">
        <v>518762098.60000002</v>
      </c>
      <c r="CR732" s="60" t="s">
        <v>544</v>
      </c>
      <c r="CS732" s="60" t="s">
        <v>544</v>
      </c>
      <c r="CT732" s="60">
        <v>11790174</v>
      </c>
      <c r="CU732" s="60">
        <v>13134414</v>
      </c>
      <c r="CV732" s="60">
        <v>12290511.5</v>
      </c>
      <c r="CW732" s="60">
        <v>24924588</v>
      </c>
      <c r="CX732" s="60">
        <v>37152835.299999997</v>
      </c>
      <c r="CY732" s="60" t="s">
        <v>544</v>
      </c>
      <c r="CZ732" s="60">
        <f t="shared" si="22"/>
        <v>899.39299965197733</v>
      </c>
      <c r="DA732" s="60" t="str">
        <f t="shared" si="23"/>
        <v>Y</v>
      </c>
    </row>
    <row r="733" spans="1:105">
      <c r="A733" s="13" t="s">
        <v>1309</v>
      </c>
      <c r="B733" s="13">
        <v>114972</v>
      </c>
      <c r="C733" s="13">
        <v>2022</v>
      </c>
      <c r="D733" s="13" t="s">
        <v>10</v>
      </c>
      <c r="E733" s="13" t="s">
        <v>13</v>
      </c>
      <c r="F733" s="84" t="s">
        <v>1970</v>
      </c>
      <c r="G733" s="60" t="s">
        <v>2005</v>
      </c>
      <c r="H733" s="60" t="s">
        <v>2670</v>
      </c>
      <c r="I733" s="60" t="s">
        <v>2007</v>
      </c>
      <c r="J733" s="60" t="s">
        <v>1309</v>
      </c>
      <c r="K733" s="85">
        <v>114972</v>
      </c>
      <c r="L733" s="60">
        <v>1305760300000</v>
      </c>
      <c r="M733" s="60">
        <v>17224775736.053001</v>
      </c>
      <c r="N733" s="60">
        <v>860148981.23310006</v>
      </c>
      <c r="O733" s="60">
        <v>33420352.362799998</v>
      </c>
      <c r="P733" s="60">
        <v>-0.28000000000000003</v>
      </c>
      <c r="Q733" s="60" t="s">
        <v>544</v>
      </c>
      <c r="R733" s="85" t="s">
        <v>544</v>
      </c>
      <c r="S733" s="85" t="s">
        <v>544</v>
      </c>
      <c r="T733" s="60">
        <v>3904227958.2273002</v>
      </c>
      <c r="U733" s="60">
        <v>99521020.866600007</v>
      </c>
      <c r="V733" s="60">
        <v>344706497.59680003</v>
      </c>
      <c r="W733" s="60" t="s">
        <v>2008</v>
      </c>
      <c r="X733" s="60">
        <v>515999159.72460002</v>
      </c>
      <c r="Y733" s="60">
        <v>14911698206.943899</v>
      </c>
      <c r="Z733" s="60">
        <v>6.63</v>
      </c>
      <c r="AA733" s="60">
        <v>1427306.9373000001</v>
      </c>
      <c r="AB733" s="60">
        <v>9561388025.2441998</v>
      </c>
      <c r="AC733" s="60">
        <v>17224775736.053001</v>
      </c>
      <c r="AD733" s="60">
        <v>6.26</v>
      </c>
      <c r="AE733" s="60">
        <v>2594895458.3797998</v>
      </c>
      <c r="AF733" s="60">
        <v>11.62</v>
      </c>
      <c r="AG733" s="60" t="s">
        <v>2009</v>
      </c>
      <c r="AH733" s="60" t="s">
        <v>544</v>
      </c>
      <c r="AI733" s="60">
        <v>1119753951.6155</v>
      </c>
      <c r="AJ733" s="60">
        <v>1268265106.5278001</v>
      </c>
      <c r="AK733" s="60">
        <v>3.77</v>
      </c>
      <c r="AL733" s="60">
        <v>15132300234.428699</v>
      </c>
      <c r="AM733" s="60">
        <v>651981145.23720002</v>
      </c>
      <c r="AN733" s="60">
        <v>541023200.94509995</v>
      </c>
      <c r="AO733" s="60">
        <v>192181206.81560001</v>
      </c>
      <c r="AP733" s="60">
        <v>1065483309.5568</v>
      </c>
      <c r="AQ733" s="60">
        <v>17224775736.053001</v>
      </c>
      <c r="AR733" s="60">
        <v>8.68</v>
      </c>
      <c r="AS733" s="60">
        <v>935201317.82990003</v>
      </c>
      <c r="AT733" s="60">
        <v>5077949150.2419004</v>
      </c>
      <c r="AU733" s="85">
        <v>114972</v>
      </c>
      <c r="AV733" s="60" t="s">
        <v>544</v>
      </c>
      <c r="AW733" s="60" t="s">
        <v>544</v>
      </c>
      <c r="AX733" s="60">
        <v>1224159.7392</v>
      </c>
      <c r="AY733" s="60">
        <v>3863160564.9074998</v>
      </c>
      <c r="AZ733" s="60">
        <v>3618428871.5289001</v>
      </c>
      <c r="BA733" s="60">
        <v>618059520.5675</v>
      </c>
      <c r="BB733" s="60" t="s">
        <v>1808</v>
      </c>
      <c r="BC733" s="60">
        <v>83105.672000000006</v>
      </c>
      <c r="BD733" s="60">
        <v>618059520.5675</v>
      </c>
      <c r="BE733" s="60" t="s">
        <v>544</v>
      </c>
      <c r="BF733" s="60">
        <v>838311976.57500005</v>
      </c>
      <c r="BG733" s="60">
        <v>26484326.599100001</v>
      </c>
      <c r="BH733" s="60">
        <v>9903875733.3136997</v>
      </c>
      <c r="BI733" s="60">
        <v>65277526.610299997</v>
      </c>
      <c r="BJ733" s="60">
        <v>344706497.59680003</v>
      </c>
      <c r="BK733" s="60">
        <v>474711470.41729999</v>
      </c>
      <c r="BL733" s="85" t="s">
        <v>544</v>
      </c>
      <c r="BM733" s="60" t="s">
        <v>544</v>
      </c>
      <c r="BN733" s="60">
        <v>104227704.0018</v>
      </c>
      <c r="BO733" s="60">
        <v>14710148484.538099</v>
      </c>
      <c r="BP733" s="60">
        <v>9285816212.7462006</v>
      </c>
      <c r="BQ733" s="60">
        <v>967591423.68799996</v>
      </c>
      <c r="BR733" s="60" t="s">
        <v>544</v>
      </c>
      <c r="BS733" s="60">
        <v>1997210018.8166001</v>
      </c>
      <c r="BT733" s="60">
        <v>219174720.54750001</v>
      </c>
      <c r="BU733" s="60">
        <v>793445466.82319999</v>
      </c>
      <c r="BV733" s="60">
        <v>1141811252.2611001</v>
      </c>
      <c r="BW733" s="60">
        <v>618059520.5675</v>
      </c>
      <c r="BX733" s="60">
        <v>987840186.61549997</v>
      </c>
      <c r="BY733" s="60" t="s">
        <v>544</v>
      </c>
      <c r="BZ733" s="60" t="s">
        <v>544</v>
      </c>
      <c r="CA733" s="60" t="s">
        <v>544</v>
      </c>
      <c r="CB733" s="60" t="s">
        <v>544</v>
      </c>
      <c r="CC733" s="60">
        <v>514640447.94510001</v>
      </c>
      <c r="CD733" s="60">
        <v>257751581.98410001</v>
      </c>
      <c r="CE733" s="60">
        <v>97087211.902400002</v>
      </c>
      <c r="CF733" s="60">
        <v>1065483309.5568</v>
      </c>
      <c r="CG733" s="60">
        <v>263576893.84650001</v>
      </c>
      <c r="CH733" s="60" t="s">
        <v>544</v>
      </c>
      <c r="CI733" s="60" t="s">
        <v>1309</v>
      </c>
      <c r="CJ733" s="60">
        <v>11.71</v>
      </c>
      <c r="CK733" s="60">
        <v>1057022360.6697</v>
      </c>
      <c r="CL733" s="60">
        <v>209.16</v>
      </c>
      <c r="CM733" s="85">
        <v>114972</v>
      </c>
      <c r="CN733" s="60" t="s">
        <v>544</v>
      </c>
      <c r="CO733" s="60">
        <v>65277526.610299997</v>
      </c>
      <c r="CP733" s="60">
        <v>620226863.72640002</v>
      </c>
      <c r="CQ733" s="60">
        <v>14911698206.943899</v>
      </c>
      <c r="CR733" s="60" t="s">
        <v>544</v>
      </c>
      <c r="CS733" s="60" t="s">
        <v>544</v>
      </c>
      <c r="CT733" s="60">
        <v>353156893.38270003</v>
      </c>
      <c r="CU733" s="60">
        <v>121554577.0346</v>
      </c>
      <c r="CV733" s="60">
        <v>97087211.902400002</v>
      </c>
      <c r="CW733" s="60">
        <v>474711470.41729999</v>
      </c>
      <c r="CX733" s="60">
        <v>515999159.72460002</v>
      </c>
      <c r="CY733" s="60">
        <v>10.33</v>
      </c>
      <c r="CZ733" s="60">
        <f t="shared" si="22"/>
        <v>75.807100191552948</v>
      </c>
      <c r="DA733" s="60" t="str">
        <f t="shared" si="23"/>
        <v>Y</v>
      </c>
    </row>
    <row r="734" spans="1:105">
      <c r="A734" s="13" t="s">
        <v>1309</v>
      </c>
      <c r="B734" s="13">
        <v>114972</v>
      </c>
      <c r="C734" s="13">
        <v>2023</v>
      </c>
      <c r="D734" s="13" t="s">
        <v>10</v>
      </c>
      <c r="E734" s="13" t="s">
        <v>13</v>
      </c>
      <c r="F734" s="84" t="s">
        <v>1966</v>
      </c>
      <c r="G734" s="60" t="s">
        <v>2005</v>
      </c>
      <c r="H734" s="60" t="s">
        <v>2670</v>
      </c>
      <c r="I734" s="60" t="s">
        <v>2007</v>
      </c>
      <c r="J734" s="60" t="s">
        <v>1309</v>
      </c>
      <c r="K734" s="85">
        <v>114972</v>
      </c>
      <c r="L734" s="60">
        <v>1459125900000</v>
      </c>
      <c r="M734" s="60">
        <v>17747274635.842098</v>
      </c>
      <c r="N734" s="60">
        <v>633012192.66289997</v>
      </c>
      <c r="O734" s="60">
        <v>-4956401.9212999996</v>
      </c>
      <c r="P734" s="60">
        <v>-0.51</v>
      </c>
      <c r="Q734" s="60">
        <v>951191302.69799995</v>
      </c>
      <c r="R734" s="85" t="s">
        <v>544</v>
      </c>
      <c r="S734" s="85" t="s">
        <v>544</v>
      </c>
      <c r="T734" s="60">
        <v>2367295538.1992002</v>
      </c>
      <c r="U734" s="60">
        <v>78039916.581900001</v>
      </c>
      <c r="V734" s="60" t="s">
        <v>544</v>
      </c>
      <c r="W734" s="60" t="s">
        <v>2008</v>
      </c>
      <c r="X734" s="60">
        <v>577228041.07609999</v>
      </c>
      <c r="Y734" s="60">
        <v>14565769364.803801</v>
      </c>
      <c r="Z734" s="60">
        <v>13.58</v>
      </c>
      <c r="AA734" s="60">
        <v>1375629.5885000001</v>
      </c>
      <c r="AB734" s="60">
        <v>9392570166.4860001</v>
      </c>
      <c r="AC734" s="60">
        <v>17747274635.842098</v>
      </c>
      <c r="AD734" s="60">
        <v>6.34</v>
      </c>
      <c r="AE734" s="60">
        <v>2643036901.1339002</v>
      </c>
      <c r="AF734" s="60">
        <v>6.1</v>
      </c>
      <c r="AG734" s="60" t="s">
        <v>2009</v>
      </c>
      <c r="AH734" s="60" t="s">
        <v>544</v>
      </c>
      <c r="AI734" s="60">
        <v>1160645807.1526999</v>
      </c>
      <c r="AJ734" s="60">
        <v>1417099164.7702999</v>
      </c>
      <c r="AK734" s="60">
        <v>4.25</v>
      </c>
      <c r="AL734" s="60">
        <v>14843479909.2626</v>
      </c>
      <c r="AM734" s="60">
        <v>1283275096.6015999</v>
      </c>
      <c r="AN734" s="60">
        <v>560642643.13789999</v>
      </c>
      <c r="AO734" s="60">
        <v>955983504.801</v>
      </c>
      <c r="AP734" s="60">
        <v>1203685620.2534001</v>
      </c>
      <c r="AQ734" s="60">
        <v>17747274635.842098</v>
      </c>
      <c r="AR734" s="60">
        <v>6.01</v>
      </c>
      <c r="AS734" s="60">
        <v>1022354287.6325999</v>
      </c>
      <c r="AT734" s="60">
        <v>5947248088.2028999</v>
      </c>
      <c r="AU734" s="85">
        <v>114972</v>
      </c>
      <c r="AV734" s="60" t="s">
        <v>544</v>
      </c>
      <c r="AW734" s="60" t="s">
        <v>544</v>
      </c>
      <c r="AX734" s="60" t="s">
        <v>544</v>
      </c>
      <c r="AY734" s="60">
        <v>4060136065.9040999</v>
      </c>
      <c r="AZ734" s="60">
        <v>4230322487.8979998</v>
      </c>
      <c r="BA734" s="60">
        <v>523501860.54470003</v>
      </c>
      <c r="BB734" s="60" t="s">
        <v>1808</v>
      </c>
      <c r="BC734" s="60">
        <v>18304112708.376301</v>
      </c>
      <c r="BD734" s="60">
        <v>523501860.54470003</v>
      </c>
      <c r="BE734" s="60" t="s">
        <v>544</v>
      </c>
      <c r="BF734" s="60" t="s">
        <v>544</v>
      </c>
      <c r="BG734" s="60">
        <v>10752047.357999999</v>
      </c>
      <c r="BH734" s="60">
        <v>10530886014.6516</v>
      </c>
      <c r="BI734" s="60">
        <v>143586051.43740001</v>
      </c>
      <c r="BJ734" s="60" t="s">
        <v>544</v>
      </c>
      <c r="BK734" s="60">
        <v>443841839.08939999</v>
      </c>
      <c r="BL734" s="85" t="s">
        <v>544</v>
      </c>
      <c r="BM734" s="60" t="s">
        <v>544</v>
      </c>
      <c r="BN734" s="60">
        <v>92931015.654799998</v>
      </c>
      <c r="BO734" s="60">
        <v>14364086985.0797</v>
      </c>
      <c r="BP734" s="60">
        <v>10007384154.107</v>
      </c>
      <c r="BQ734" s="60">
        <v>126380343.0747</v>
      </c>
      <c r="BR734" s="60" t="s">
        <v>544</v>
      </c>
      <c r="BS734" s="60">
        <v>2105895509.0199001</v>
      </c>
      <c r="BT734" s="60">
        <v>276334914.87029999</v>
      </c>
      <c r="BU734" s="60">
        <v>851108472.73730004</v>
      </c>
      <c r="BV734" s="60">
        <v>1200550011.8722999</v>
      </c>
      <c r="BW734" s="60">
        <v>523501860.54470003</v>
      </c>
      <c r="BX734" s="60">
        <v>1039016312.1526999</v>
      </c>
      <c r="BY734" s="60" t="s">
        <v>544</v>
      </c>
      <c r="BZ734" s="60">
        <v>4760578.4342999998</v>
      </c>
      <c r="CA734" s="60" t="s">
        <v>544</v>
      </c>
      <c r="CB734" s="60" t="s">
        <v>544</v>
      </c>
      <c r="CC734" s="60">
        <v>529239123.82380003</v>
      </c>
      <c r="CD734" s="60">
        <v>276311805.26630002</v>
      </c>
      <c r="CE734" s="60">
        <v>215036081.98019999</v>
      </c>
      <c r="CF734" s="60">
        <v>1203685620.2534001</v>
      </c>
      <c r="CG734" s="60">
        <v>286762211.47670001</v>
      </c>
      <c r="CH734" s="60">
        <v>40090297.847000003</v>
      </c>
      <c r="CI734" s="60" t="s">
        <v>1309</v>
      </c>
      <c r="CJ734" s="60">
        <v>12.36</v>
      </c>
      <c r="CK734" s="60">
        <v>1137870684.2139001</v>
      </c>
      <c r="CL734" s="60">
        <v>201.97</v>
      </c>
      <c r="CM734" s="85">
        <v>114972</v>
      </c>
      <c r="CN734" s="60" t="s">
        <v>544</v>
      </c>
      <c r="CO734" s="60">
        <v>143586051.43740001</v>
      </c>
      <c r="CP734" s="60">
        <v>670159056.73080003</v>
      </c>
      <c r="CQ734" s="60">
        <v>14565769364.803801</v>
      </c>
      <c r="CR734" s="60" t="s">
        <v>544</v>
      </c>
      <c r="CS734" s="60" t="s">
        <v>544</v>
      </c>
      <c r="CT734" s="60">
        <v>329774049.79350001</v>
      </c>
      <c r="CU734" s="60">
        <v>114067789.2959</v>
      </c>
      <c r="CV734" s="60">
        <v>215036081.98019999</v>
      </c>
      <c r="CW734" s="60">
        <v>443841839.08939999</v>
      </c>
      <c r="CX734" s="60">
        <v>577228041.07609999</v>
      </c>
      <c r="CY734" s="60">
        <v>11.06</v>
      </c>
      <c r="CZ734" s="60">
        <f t="shared" si="22"/>
        <v>82.216899774186956</v>
      </c>
      <c r="DA734" s="60" t="str">
        <f t="shared" si="23"/>
        <v>Y</v>
      </c>
    </row>
    <row r="735" spans="1:105">
      <c r="A735" s="13" t="s">
        <v>1310</v>
      </c>
      <c r="B735" s="13">
        <v>112994</v>
      </c>
      <c r="C735" s="13">
        <v>2022</v>
      </c>
      <c r="D735" s="13" t="s">
        <v>10</v>
      </c>
      <c r="E735" s="13" t="s">
        <v>13</v>
      </c>
      <c r="F735" s="84" t="s">
        <v>1812</v>
      </c>
      <c r="G735" s="60" t="s">
        <v>2575</v>
      </c>
      <c r="H735" s="60" t="s">
        <v>2671</v>
      </c>
      <c r="I735" s="60" t="s">
        <v>2577</v>
      </c>
      <c r="J735" s="60" t="s">
        <v>1310</v>
      </c>
      <c r="K735" s="85">
        <v>112994</v>
      </c>
      <c r="L735" s="60">
        <v>1813815200000000</v>
      </c>
      <c r="M735" s="60">
        <v>76817431679.800003</v>
      </c>
      <c r="N735" s="60">
        <v>331204106.5</v>
      </c>
      <c r="O735" s="60">
        <v>8008630.7999999998</v>
      </c>
      <c r="P735" s="60">
        <v>-0.88</v>
      </c>
      <c r="Q735" s="60">
        <v>10320308778.4</v>
      </c>
      <c r="R735" s="85">
        <v>22599</v>
      </c>
      <c r="S735" s="85">
        <v>121</v>
      </c>
      <c r="T735" s="60">
        <v>16395958514.299999</v>
      </c>
      <c r="U735" s="60" t="s">
        <v>544</v>
      </c>
      <c r="V735" s="60" t="s">
        <v>544</v>
      </c>
      <c r="W735" s="60" t="s">
        <v>2578</v>
      </c>
      <c r="X735" s="60">
        <v>2235797124.1999998</v>
      </c>
      <c r="Y735" s="60">
        <v>53128376019.199997</v>
      </c>
      <c r="Z735" s="60">
        <v>24.39</v>
      </c>
      <c r="AA735" s="60">
        <v>443430816.39999998</v>
      </c>
      <c r="AB735" s="60" t="s">
        <v>544</v>
      </c>
      <c r="AC735" s="60">
        <v>76817431679.800003</v>
      </c>
      <c r="AD735" s="60" t="s">
        <v>544</v>
      </c>
      <c r="AE735" s="60">
        <v>22884516484.700001</v>
      </c>
      <c r="AF735" s="60">
        <v>23.49</v>
      </c>
      <c r="AG735" s="60" t="s">
        <v>2579</v>
      </c>
      <c r="AH735" s="60" t="s">
        <v>544</v>
      </c>
      <c r="AI735" s="60">
        <v>5706837675</v>
      </c>
      <c r="AJ735" s="60" t="s">
        <v>544</v>
      </c>
      <c r="AK735" s="60">
        <v>3.55</v>
      </c>
      <c r="AL735" s="60">
        <v>62975514898.400002</v>
      </c>
      <c r="AM735" s="60">
        <v>4102367144.8000002</v>
      </c>
      <c r="AN735" s="60">
        <v>1476628896.0999999</v>
      </c>
      <c r="AO735" s="60">
        <v>4697025983.1999998</v>
      </c>
      <c r="AP735" s="60">
        <v>5744788674.8999996</v>
      </c>
      <c r="AQ735" s="60">
        <v>76817431679.800003</v>
      </c>
      <c r="AR735" s="60">
        <v>0.68</v>
      </c>
      <c r="AS735" s="60">
        <v>5777598227</v>
      </c>
      <c r="AT735" s="60">
        <v>14948420726.299999</v>
      </c>
      <c r="AU735" s="85">
        <v>112994</v>
      </c>
      <c r="AV735" s="60" t="s">
        <v>544</v>
      </c>
      <c r="AW735" s="60" t="s">
        <v>544</v>
      </c>
      <c r="AX735" s="60" t="s">
        <v>544</v>
      </c>
      <c r="AY735" s="60" t="s">
        <v>544</v>
      </c>
      <c r="AZ735" s="60">
        <v>8431381506.6000004</v>
      </c>
      <c r="BA735" s="60">
        <v>10662104945.1</v>
      </c>
      <c r="BB735" s="60" t="s">
        <v>1808</v>
      </c>
      <c r="BC735" s="60" t="s">
        <v>544</v>
      </c>
      <c r="BD735" s="60">
        <v>1049439803.2</v>
      </c>
      <c r="BE735" s="60">
        <v>211379573.40000001</v>
      </c>
      <c r="BF735" s="60" t="s">
        <v>544</v>
      </c>
      <c r="BG735" s="60">
        <v>313869719.39999998</v>
      </c>
      <c r="BH735" s="60">
        <v>48495042156.099998</v>
      </c>
      <c r="BI735" s="60">
        <v>1230775364.4000001</v>
      </c>
      <c r="BJ735" s="60" t="s">
        <v>544</v>
      </c>
      <c r="BK735" s="60">
        <v>899982065.5</v>
      </c>
      <c r="BL735" s="85" t="s">
        <v>2672</v>
      </c>
      <c r="BM735" s="60" t="s">
        <v>2673</v>
      </c>
      <c r="BN735" s="60">
        <v>539530151.20000005</v>
      </c>
      <c r="BO735" s="60">
        <v>69199699113.600006</v>
      </c>
      <c r="BP735" s="60">
        <v>47445602352.800003</v>
      </c>
      <c r="BQ735" s="60">
        <v>13282951618.6</v>
      </c>
      <c r="BR735" s="60" t="s">
        <v>544</v>
      </c>
      <c r="BS735" s="60">
        <v>2540002277</v>
      </c>
      <c r="BT735" s="60">
        <v>9403708062.7999992</v>
      </c>
      <c r="BU735" s="60">
        <v>3205536016</v>
      </c>
      <c r="BV735" s="60">
        <v>1528911575.9000001</v>
      </c>
      <c r="BW735" s="60">
        <v>20249863287.400002</v>
      </c>
      <c r="BX735" s="60" t="s">
        <v>544</v>
      </c>
      <c r="BY735" s="60">
        <v>465864300</v>
      </c>
      <c r="BZ735" s="60">
        <v>-215991.6</v>
      </c>
      <c r="CA735" s="60">
        <v>-36337415.399999999</v>
      </c>
      <c r="CB735" s="60" t="s">
        <v>1986</v>
      </c>
      <c r="CC735" s="60">
        <v>1409904422.9000001</v>
      </c>
      <c r="CD735" s="60">
        <v>218960456.09999999</v>
      </c>
      <c r="CE735" s="60">
        <v>1582587613.5</v>
      </c>
      <c r="CF735" s="60">
        <v>5744788674.8999996</v>
      </c>
      <c r="CG735" s="60">
        <v>501926432</v>
      </c>
      <c r="CH735" s="60">
        <v>149512794.40000001</v>
      </c>
      <c r="CI735" s="60" t="s">
        <v>1310</v>
      </c>
      <c r="CJ735" s="60">
        <v>9.0500000000000007</v>
      </c>
      <c r="CK735" s="60">
        <v>3712426020.3000002</v>
      </c>
      <c r="CL735" s="60" t="s">
        <v>544</v>
      </c>
      <c r="CM735" s="85">
        <v>112994</v>
      </c>
      <c r="CN735" s="60" t="s">
        <v>544</v>
      </c>
      <c r="CO735" s="60">
        <v>1230775364.4000001</v>
      </c>
      <c r="CP735" s="60">
        <v>2775327275.4000001</v>
      </c>
      <c r="CQ735" s="60">
        <v>53128376019.199997</v>
      </c>
      <c r="CR735" s="60">
        <v>4963572.4000000004</v>
      </c>
      <c r="CS735" s="60" t="s">
        <v>544</v>
      </c>
      <c r="CT735" s="60">
        <v>453349490.89999998</v>
      </c>
      <c r="CU735" s="60">
        <v>446632574.69999999</v>
      </c>
      <c r="CV735" s="60">
        <v>1582587613.5</v>
      </c>
      <c r="CW735" s="60">
        <v>899982065.5</v>
      </c>
      <c r="CX735" s="60">
        <v>2235797124.1999998</v>
      </c>
      <c r="CY735" s="60" t="s">
        <v>544</v>
      </c>
      <c r="CZ735" s="60">
        <f t="shared" si="22"/>
        <v>23612.026077109302</v>
      </c>
      <c r="DA735" s="60" t="str">
        <f t="shared" si="23"/>
        <v>Y</v>
      </c>
    </row>
    <row r="736" spans="1:105">
      <c r="A736" s="13" t="s">
        <v>1310</v>
      </c>
      <c r="B736" s="13">
        <v>112994</v>
      </c>
      <c r="C736" s="13">
        <v>2023</v>
      </c>
      <c r="D736" s="13" t="s">
        <v>10</v>
      </c>
      <c r="E736" s="13" t="s">
        <v>13</v>
      </c>
      <c r="F736" s="84" t="s">
        <v>1804</v>
      </c>
      <c r="G736" s="60" t="s">
        <v>2575</v>
      </c>
      <c r="H736" s="60" t="s">
        <v>2671</v>
      </c>
      <c r="I736" s="60" t="s">
        <v>2577</v>
      </c>
      <c r="J736" s="60" t="s">
        <v>1310</v>
      </c>
      <c r="K736" s="85">
        <v>112994</v>
      </c>
      <c r="L736" s="60">
        <v>1839613200000000</v>
      </c>
      <c r="M736" s="60">
        <v>77080896847.899994</v>
      </c>
      <c r="N736" s="60">
        <v>521871973</v>
      </c>
      <c r="O736" s="60">
        <v>317417995.30000001</v>
      </c>
      <c r="P736" s="60">
        <v>-0.17</v>
      </c>
      <c r="Q736" s="60">
        <v>11748345821.700001</v>
      </c>
      <c r="R736" s="85">
        <v>23493</v>
      </c>
      <c r="S736" s="85">
        <v>126</v>
      </c>
      <c r="T736" s="60">
        <v>17335036620.900002</v>
      </c>
      <c r="U736" s="60" t="s">
        <v>544</v>
      </c>
      <c r="V736" s="60" t="s">
        <v>544</v>
      </c>
      <c r="W736" s="60" t="s">
        <v>2578</v>
      </c>
      <c r="X736" s="60">
        <v>2236951522.3000002</v>
      </c>
      <c r="Y736" s="60">
        <v>58815650146.800003</v>
      </c>
      <c r="Z736" s="60">
        <v>21.85</v>
      </c>
      <c r="AA736" s="60">
        <v>832807945.5</v>
      </c>
      <c r="AB736" s="60" t="s">
        <v>544</v>
      </c>
      <c r="AC736" s="60">
        <v>77080896847.899994</v>
      </c>
      <c r="AD736" s="60" t="s">
        <v>544</v>
      </c>
      <c r="AE736" s="60">
        <v>23729407575.700001</v>
      </c>
      <c r="AF736" s="60">
        <v>22.37</v>
      </c>
      <c r="AG736" s="60" t="s">
        <v>2579</v>
      </c>
      <c r="AH736" s="60" t="s">
        <v>544</v>
      </c>
      <c r="AI736" s="60" t="s">
        <v>544</v>
      </c>
      <c r="AJ736" s="60" t="s">
        <v>544</v>
      </c>
      <c r="AK736" s="60">
        <v>3.23</v>
      </c>
      <c r="AL736" s="60">
        <v>67775758252</v>
      </c>
      <c r="AM736" s="60">
        <v>1345491116.9000001</v>
      </c>
      <c r="AN736" s="60">
        <v>2283641360.8000002</v>
      </c>
      <c r="AO736" s="60">
        <v>3042377425.5999999</v>
      </c>
      <c r="AP736" s="60">
        <v>6914131137.6000004</v>
      </c>
      <c r="AQ736" s="60">
        <v>77080896847.899994</v>
      </c>
      <c r="AR736" s="60">
        <v>0.98</v>
      </c>
      <c r="AS736" s="60">
        <v>6951389151.1000004</v>
      </c>
      <c r="AT736" s="60">
        <v>16632845415.799999</v>
      </c>
      <c r="AU736" s="85">
        <v>112994</v>
      </c>
      <c r="AV736" s="60" t="s">
        <v>544</v>
      </c>
      <c r="AW736" s="60" t="s">
        <v>544</v>
      </c>
      <c r="AX736" s="60" t="s">
        <v>544</v>
      </c>
      <c r="AY736" s="60" t="s">
        <v>544</v>
      </c>
      <c r="AZ736" s="60">
        <v>6270935977.3000002</v>
      </c>
      <c r="BA736" s="60">
        <v>12866551323.9</v>
      </c>
      <c r="BB736" s="60" t="s">
        <v>1808</v>
      </c>
      <c r="BC736" s="60" t="s">
        <v>544</v>
      </c>
      <c r="BD736" s="60">
        <v>1201864240.2</v>
      </c>
      <c r="BE736" s="60">
        <v>253724893.19999999</v>
      </c>
      <c r="BF736" s="60" t="s">
        <v>544</v>
      </c>
      <c r="BG736" s="60">
        <v>257642599.30000001</v>
      </c>
      <c r="BH736" s="60">
        <v>53228804315.400002</v>
      </c>
      <c r="BI736" s="60">
        <v>1379962740.5</v>
      </c>
      <c r="BJ736" s="60" t="s">
        <v>544</v>
      </c>
      <c r="BK736" s="60">
        <v>918243268.89999998</v>
      </c>
      <c r="BL736" s="85" t="s">
        <v>2672</v>
      </c>
      <c r="BM736" s="60" t="s">
        <v>2673</v>
      </c>
      <c r="BN736" s="60">
        <v>506456742.30000001</v>
      </c>
      <c r="BO736" s="60">
        <v>72431233356.600006</v>
      </c>
      <c r="BP736" s="60">
        <v>52026940075.199997</v>
      </c>
      <c r="BQ736" s="60">
        <v>14098236221.200001</v>
      </c>
      <c r="BR736" s="60" t="s">
        <v>544</v>
      </c>
      <c r="BS736" s="60">
        <v>1226866328.2</v>
      </c>
      <c r="BT736" s="60">
        <v>8127300159.6999998</v>
      </c>
      <c r="BU736" s="60">
        <v>3894597919.0999999</v>
      </c>
      <c r="BV736" s="60">
        <v>1622923369.5999999</v>
      </c>
      <c r="BW736" s="60">
        <v>22522498503.299999</v>
      </c>
      <c r="BX736" s="60" t="s">
        <v>544</v>
      </c>
      <c r="BY736" s="60">
        <v>259783720</v>
      </c>
      <c r="BZ736" s="60" t="s">
        <v>544</v>
      </c>
      <c r="CA736" s="60">
        <v>-5036452.0999999996</v>
      </c>
      <c r="CB736" s="60" t="s">
        <v>1986</v>
      </c>
      <c r="CC736" s="60">
        <v>2192017318.8000002</v>
      </c>
      <c r="CD736" s="60">
        <v>214346709.40000001</v>
      </c>
      <c r="CE736" s="60">
        <v>1728135776.2</v>
      </c>
      <c r="CF736" s="60">
        <v>6914131137.6000004</v>
      </c>
      <c r="CG736" s="60">
        <v>620321622.79999995</v>
      </c>
      <c r="CH736" s="60">
        <v>241272034.90000001</v>
      </c>
      <c r="CI736" s="60" t="s">
        <v>1310</v>
      </c>
      <c r="CJ736" s="60" t="s">
        <v>544</v>
      </c>
      <c r="CK736" s="60">
        <v>4520592883.1000004</v>
      </c>
      <c r="CL736" s="60" t="s">
        <v>544</v>
      </c>
      <c r="CM736" s="85">
        <v>112994</v>
      </c>
      <c r="CN736" s="60" t="s">
        <v>544</v>
      </c>
      <c r="CO736" s="60">
        <v>1379962740.5</v>
      </c>
      <c r="CP736" s="60">
        <v>2743408264.5</v>
      </c>
      <c r="CQ736" s="60">
        <v>58815650146.800003</v>
      </c>
      <c r="CR736" s="60">
        <v>5673341.2000000002</v>
      </c>
      <c r="CS736" s="60" t="s">
        <v>544</v>
      </c>
      <c r="CT736" s="60">
        <v>491007991</v>
      </c>
      <c r="CU736" s="60">
        <v>427235277.80000001</v>
      </c>
      <c r="CV736" s="60">
        <v>1728135776.2</v>
      </c>
      <c r="CW736" s="60">
        <v>918243268.89999998</v>
      </c>
      <c r="CX736" s="60">
        <v>2236951522.3000002</v>
      </c>
      <c r="CY736" s="60" t="s">
        <v>544</v>
      </c>
      <c r="CZ736" s="60">
        <f t="shared" si="22"/>
        <v>23866.006692034473</v>
      </c>
      <c r="DA736" s="60" t="str">
        <f t="shared" si="23"/>
        <v>Y</v>
      </c>
    </row>
    <row r="737" spans="1:105">
      <c r="A737" s="13" t="s">
        <v>1311</v>
      </c>
      <c r="B737" s="13">
        <v>1579476</v>
      </c>
      <c r="C737" s="13">
        <v>2022</v>
      </c>
      <c r="D737" s="13" t="s">
        <v>1</v>
      </c>
      <c r="E737" s="13" t="s">
        <v>13</v>
      </c>
      <c r="F737" s="84" t="s">
        <v>1812</v>
      </c>
      <c r="G737" s="60" t="s">
        <v>2674</v>
      </c>
      <c r="H737" s="60" t="s">
        <v>2679</v>
      </c>
      <c r="I737" s="60" t="s">
        <v>2675</v>
      </c>
      <c r="J737" s="60" t="s">
        <v>2676</v>
      </c>
      <c r="K737" s="85">
        <v>1498411</v>
      </c>
      <c r="L737" s="60">
        <v>2103664439000</v>
      </c>
      <c r="M737" s="60">
        <v>187401159.95230001</v>
      </c>
      <c r="N737" s="60">
        <v>3644972.1291999999</v>
      </c>
      <c r="O737" s="60">
        <v>5392778.8119000001</v>
      </c>
      <c r="P737" s="60">
        <v>1.39273</v>
      </c>
      <c r="Q737" s="60" t="s">
        <v>544</v>
      </c>
      <c r="R737" s="85" t="s">
        <v>544</v>
      </c>
      <c r="S737" s="85">
        <v>10</v>
      </c>
      <c r="T737" s="60" t="s">
        <v>544</v>
      </c>
      <c r="U737" s="60" t="s">
        <v>544</v>
      </c>
      <c r="V737" s="60" t="s">
        <v>544</v>
      </c>
      <c r="W737" s="60" t="s">
        <v>2677</v>
      </c>
      <c r="X737" s="60">
        <v>16463546.277799999</v>
      </c>
      <c r="Y737" s="60">
        <v>123779186.21160001</v>
      </c>
      <c r="Z737" s="60">
        <v>-17.866350000000001</v>
      </c>
      <c r="AA737" s="60" t="s">
        <v>544</v>
      </c>
      <c r="AB737" s="60">
        <v>271432021.76480001</v>
      </c>
      <c r="AC737" s="60">
        <v>187401159.95230001</v>
      </c>
      <c r="AD737" s="60" t="s">
        <v>544</v>
      </c>
      <c r="AE737" s="60">
        <v>128954721.0307</v>
      </c>
      <c r="AF737" s="60">
        <v>10.57133</v>
      </c>
      <c r="AG737" s="60" t="s">
        <v>2678</v>
      </c>
      <c r="AH737" s="60" t="s">
        <v>544</v>
      </c>
      <c r="AI737" s="60">
        <v>47356316.883400001</v>
      </c>
      <c r="AJ737" s="60" t="s">
        <v>544</v>
      </c>
      <c r="AK737" s="60">
        <v>17.17775</v>
      </c>
      <c r="AL737" s="60">
        <v>123779186.21160001</v>
      </c>
      <c r="AM737" s="60">
        <v>3996023.5425999998</v>
      </c>
      <c r="AN737" s="60">
        <v>20194583.646400001</v>
      </c>
      <c r="AO737" s="60">
        <v>20714003.733100001</v>
      </c>
      <c r="AP737" s="60">
        <v>55385003.977899998</v>
      </c>
      <c r="AQ737" s="60">
        <v>187401159.95230001</v>
      </c>
      <c r="AR737" s="60">
        <v>2.6222799999999999</v>
      </c>
      <c r="AS737" s="60">
        <v>55385003.977899998</v>
      </c>
      <c r="AT737" s="60" t="s">
        <v>544</v>
      </c>
      <c r="AU737" s="85">
        <v>1579476</v>
      </c>
      <c r="AV737" s="60" t="s">
        <v>544</v>
      </c>
      <c r="AW737" s="60" t="s">
        <v>544</v>
      </c>
      <c r="AX737" s="60" t="s">
        <v>544</v>
      </c>
      <c r="AY737" s="60">
        <v>128954721.0307</v>
      </c>
      <c r="AZ737" s="60">
        <v>12452360.6855</v>
      </c>
      <c r="BA737" s="60">
        <v>10045272.579399999</v>
      </c>
      <c r="BB737" s="60" t="s">
        <v>1808</v>
      </c>
      <c r="BC737" s="60" t="s">
        <v>544</v>
      </c>
      <c r="BD737" s="60">
        <v>5508856.7158000004</v>
      </c>
      <c r="BE737" s="60">
        <v>10045272.579399999</v>
      </c>
      <c r="BF737" s="60" t="s">
        <v>544</v>
      </c>
      <c r="BG737" s="60">
        <v>506927.59330000001</v>
      </c>
      <c r="BH737" s="60">
        <v>138999993.61000001</v>
      </c>
      <c r="BI737" s="60">
        <v>-7538179.7620999999</v>
      </c>
      <c r="BJ737" s="60" t="s">
        <v>544</v>
      </c>
      <c r="BK737" s="60">
        <v>21099490.435600001</v>
      </c>
      <c r="BL737" s="85" t="s">
        <v>544</v>
      </c>
      <c r="BM737" s="60" t="s">
        <v>544</v>
      </c>
      <c r="BN737" s="60">
        <v>509546.72840000002</v>
      </c>
      <c r="BO737" s="60">
        <v>145943497.57969999</v>
      </c>
      <c r="BP737" s="60">
        <v>133491136.8942</v>
      </c>
      <c r="BQ737" s="60" t="s">
        <v>544</v>
      </c>
      <c r="BR737" s="60" t="s">
        <v>544</v>
      </c>
      <c r="BS737" s="60">
        <v>1674040.8044</v>
      </c>
      <c r="BT737" s="60" t="s">
        <v>544</v>
      </c>
      <c r="BU737" s="60">
        <v>32175834.153499998</v>
      </c>
      <c r="BV737" s="60" t="s">
        <v>544</v>
      </c>
      <c r="BW737" s="60">
        <v>10045272.579399999</v>
      </c>
      <c r="BX737" s="60">
        <v>47356316.883400001</v>
      </c>
      <c r="BY737" s="60" t="s">
        <v>544</v>
      </c>
      <c r="BZ737" s="60" t="s">
        <v>544</v>
      </c>
      <c r="CA737" s="60" t="s">
        <v>544</v>
      </c>
      <c r="CB737" s="60" t="s">
        <v>544</v>
      </c>
      <c r="CC737" s="60">
        <v>19716496.204599999</v>
      </c>
      <c r="CD737" s="60">
        <v>7087989.5261000004</v>
      </c>
      <c r="CE737" s="60">
        <v>-9519176.2412999999</v>
      </c>
      <c r="CF737" s="60">
        <v>55385003.977899998</v>
      </c>
      <c r="CG737" s="60">
        <v>4482295.7706000004</v>
      </c>
      <c r="CH737" s="60">
        <v>797456.59329999995</v>
      </c>
      <c r="CI737" s="60" t="s">
        <v>2676</v>
      </c>
      <c r="CJ737" s="60">
        <v>17.45</v>
      </c>
      <c r="CK737" s="60">
        <v>36658129.924199998</v>
      </c>
      <c r="CL737" s="60" t="s">
        <v>544</v>
      </c>
      <c r="CM737" s="85">
        <v>1498411</v>
      </c>
      <c r="CN737" s="60" t="s">
        <v>544</v>
      </c>
      <c r="CO737" s="60">
        <v>-7538179.7620999999</v>
      </c>
      <c r="CP737" s="60">
        <v>16973093.006200001</v>
      </c>
      <c r="CQ737" s="60">
        <v>123779186.21160001</v>
      </c>
      <c r="CR737" s="60" t="s">
        <v>544</v>
      </c>
      <c r="CS737" s="60" t="s">
        <v>544</v>
      </c>
      <c r="CT737" s="60">
        <v>8817922.0210999995</v>
      </c>
      <c r="CU737" s="60">
        <v>12281568.4146</v>
      </c>
      <c r="CV737" s="60">
        <v>-9519176.2412999999</v>
      </c>
      <c r="CW737" s="60">
        <v>21099490.435600001</v>
      </c>
      <c r="CX737" s="60">
        <v>16463546.277799999</v>
      </c>
      <c r="CY737" s="60">
        <v>17.45</v>
      </c>
      <c r="CZ737" s="60">
        <f t="shared" si="22"/>
        <v>11225.461141945196</v>
      </c>
      <c r="DA737" s="60" t="str">
        <f t="shared" si="23"/>
        <v>N</v>
      </c>
    </row>
    <row r="738" spans="1:105">
      <c r="A738" s="13" t="s">
        <v>1311</v>
      </c>
      <c r="B738" s="13">
        <v>1579476</v>
      </c>
      <c r="C738" s="13">
        <v>2023</v>
      </c>
      <c r="D738" s="13" t="s">
        <v>1</v>
      </c>
      <c r="E738" s="13" t="s">
        <v>13</v>
      </c>
      <c r="F738" s="84" t="s">
        <v>1804</v>
      </c>
      <c r="G738" s="60" t="s">
        <v>2674</v>
      </c>
      <c r="H738" s="60" t="s">
        <v>1919</v>
      </c>
      <c r="I738" s="60" t="s">
        <v>2675</v>
      </c>
      <c r="J738" s="60" t="s">
        <v>2676</v>
      </c>
      <c r="K738" s="85">
        <v>1498411</v>
      </c>
      <c r="L738" s="60">
        <v>4572452921000</v>
      </c>
      <c r="M738" s="60">
        <v>370576275.96359998</v>
      </c>
      <c r="N738" s="60">
        <v>6781190.4292000001</v>
      </c>
      <c r="O738" s="60">
        <v>12504613.9027</v>
      </c>
      <c r="P738" s="60">
        <v>-0.76971999999999996</v>
      </c>
      <c r="Q738" s="60" t="s">
        <v>544</v>
      </c>
      <c r="R738" s="85" t="s">
        <v>544</v>
      </c>
      <c r="S738" s="85">
        <v>8</v>
      </c>
      <c r="T738" s="60" t="s">
        <v>544</v>
      </c>
      <c r="U738" s="60" t="s">
        <v>544</v>
      </c>
      <c r="V738" s="60" t="s">
        <v>544</v>
      </c>
      <c r="W738" s="60" t="s">
        <v>2677</v>
      </c>
      <c r="X738" s="60">
        <v>49977231.787199996</v>
      </c>
      <c r="Y738" s="60">
        <v>216767153.32839999</v>
      </c>
      <c r="Z738" s="60">
        <v>7.1911699999999996</v>
      </c>
      <c r="AA738" s="60" t="s">
        <v>544</v>
      </c>
      <c r="AB738" s="60">
        <v>594146453.91929996</v>
      </c>
      <c r="AC738" s="60">
        <v>370576275.96359998</v>
      </c>
      <c r="AD738" s="60" t="s">
        <v>544</v>
      </c>
      <c r="AE738" s="60">
        <v>308016907.51200002</v>
      </c>
      <c r="AF738" s="60">
        <v>8.0471000000000004</v>
      </c>
      <c r="AG738" s="60" t="s">
        <v>2678</v>
      </c>
      <c r="AH738" s="60" t="s">
        <v>544</v>
      </c>
      <c r="AI738" s="60">
        <v>91645384.192599997</v>
      </c>
      <c r="AJ738" s="60" t="s">
        <v>544</v>
      </c>
      <c r="AK738" s="60">
        <v>22.183759999999999</v>
      </c>
      <c r="AL738" s="60">
        <v>224889794.6564</v>
      </c>
      <c r="AM738" s="60">
        <v>4830753.6968999999</v>
      </c>
      <c r="AN738" s="60">
        <v>42030408.242799997</v>
      </c>
      <c r="AO738" s="60">
        <v>31519807.644099999</v>
      </c>
      <c r="AP738" s="60">
        <v>104215673.3973</v>
      </c>
      <c r="AQ738" s="60">
        <v>370576275.96359998</v>
      </c>
      <c r="AR738" s="60">
        <v>2.2015600000000002</v>
      </c>
      <c r="AS738" s="60">
        <v>104227787.09110001</v>
      </c>
      <c r="AT738" s="60" t="s">
        <v>544</v>
      </c>
      <c r="AU738" s="85">
        <v>1579476</v>
      </c>
      <c r="AV738" s="60" t="s">
        <v>544</v>
      </c>
      <c r="AW738" s="60" t="s">
        <v>544</v>
      </c>
      <c r="AX738" s="60" t="s">
        <v>544</v>
      </c>
      <c r="AY738" s="60">
        <v>308016907.51200002</v>
      </c>
      <c r="AZ738" s="60">
        <v>22945694.081500001</v>
      </c>
      <c r="BA738" s="60" t="s">
        <v>544</v>
      </c>
      <c r="BB738" s="60" t="s">
        <v>1808</v>
      </c>
      <c r="BC738" s="60" t="s">
        <v>544</v>
      </c>
      <c r="BD738" s="60">
        <v>13163064.661599999</v>
      </c>
      <c r="BE738" s="60">
        <v>11608003.536699999</v>
      </c>
      <c r="BF738" s="60" t="s">
        <v>544</v>
      </c>
      <c r="BG738" s="60">
        <v>1661812.0186000001</v>
      </c>
      <c r="BH738" s="60">
        <v>308016907.51200002</v>
      </c>
      <c r="BI738" s="60">
        <v>5546786.7262000004</v>
      </c>
      <c r="BJ738" s="60" t="s">
        <v>544</v>
      </c>
      <c r="BK738" s="60">
        <v>31420345.730599999</v>
      </c>
      <c r="BL738" s="85" t="s">
        <v>544</v>
      </c>
      <c r="BM738" s="60" t="s">
        <v>544</v>
      </c>
      <c r="BN738" s="60">
        <v>1588979.7594000001</v>
      </c>
      <c r="BO738" s="60">
        <v>317799536.93190002</v>
      </c>
      <c r="BP738" s="60">
        <v>294853842.85039997</v>
      </c>
      <c r="BQ738" s="60" t="s">
        <v>544</v>
      </c>
      <c r="BR738" s="60" t="s">
        <v>544</v>
      </c>
      <c r="BS738" s="60">
        <v>2897049.3547</v>
      </c>
      <c r="BT738" s="60">
        <v>8122641.3279999997</v>
      </c>
      <c r="BU738" s="60">
        <v>86716297.139300004</v>
      </c>
      <c r="BV738" s="60" t="s">
        <v>544</v>
      </c>
      <c r="BW738" s="60" t="s">
        <v>544</v>
      </c>
      <c r="BX738" s="60">
        <v>91645384.192599997</v>
      </c>
      <c r="BY738" s="60" t="s">
        <v>544</v>
      </c>
      <c r="BZ738" s="60" t="s">
        <v>544</v>
      </c>
      <c r="CA738" s="60" t="s">
        <v>544</v>
      </c>
      <c r="CB738" s="60" t="s">
        <v>544</v>
      </c>
      <c r="CC738" s="60">
        <v>39166274.504799999</v>
      </c>
      <c r="CD738" s="60">
        <v>5259855.7801999999</v>
      </c>
      <c r="CE738" s="60">
        <v>7641251.9133000001</v>
      </c>
      <c r="CF738" s="60">
        <v>104215673.3973</v>
      </c>
      <c r="CG738" s="60">
        <v>5291342.8907000003</v>
      </c>
      <c r="CH738" s="60">
        <v>4282884.3614999996</v>
      </c>
      <c r="CI738" s="60" t="s">
        <v>2676</v>
      </c>
      <c r="CJ738" s="60">
        <v>15.97</v>
      </c>
      <c r="CK738" s="60">
        <v>92007640.030000001</v>
      </c>
      <c r="CL738" s="60" t="s">
        <v>544</v>
      </c>
      <c r="CM738" s="85">
        <v>1498411</v>
      </c>
      <c r="CN738" s="60" t="s">
        <v>544</v>
      </c>
      <c r="CO738" s="60">
        <v>5546786.7262000004</v>
      </c>
      <c r="CP738" s="60">
        <v>51566211.546599999</v>
      </c>
      <c r="CQ738" s="60">
        <v>216767153.32839999</v>
      </c>
      <c r="CR738" s="60" t="s">
        <v>544</v>
      </c>
      <c r="CS738" s="60" t="s">
        <v>544</v>
      </c>
      <c r="CT738" s="60">
        <v>10911953.9527</v>
      </c>
      <c r="CU738" s="60">
        <v>20508391.777800001</v>
      </c>
      <c r="CV738" s="60">
        <v>7641251.9133000001</v>
      </c>
      <c r="CW738" s="60">
        <v>31420345.730599999</v>
      </c>
      <c r="CX738" s="60">
        <v>49977231.787199996</v>
      </c>
      <c r="CY738" s="60">
        <v>15.97</v>
      </c>
      <c r="CZ738" s="60">
        <f t="shared" si="22"/>
        <v>12338.763211731155</v>
      </c>
      <c r="DA738" s="60" t="str">
        <f t="shared" si="23"/>
        <v>N</v>
      </c>
    </row>
    <row r="739" spans="1:105">
      <c r="A739" s="13" t="s">
        <v>1312</v>
      </c>
      <c r="B739" s="13">
        <v>1315910</v>
      </c>
      <c r="C739" s="13">
        <v>2022</v>
      </c>
      <c r="D739" s="13" t="s">
        <v>1</v>
      </c>
      <c r="E739" s="13" t="s">
        <v>507</v>
      </c>
      <c r="F739" s="84" t="s">
        <v>1812</v>
      </c>
      <c r="G739" s="60" t="s">
        <v>2674</v>
      </c>
      <c r="H739" s="60" t="s">
        <v>2680</v>
      </c>
      <c r="I739" s="60" t="s">
        <v>2675</v>
      </c>
      <c r="J739" s="60" t="s">
        <v>1312</v>
      </c>
      <c r="K739" s="85">
        <v>1315910</v>
      </c>
      <c r="L739" s="60">
        <v>1910982300000</v>
      </c>
      <c r="M739" s="60">
        <v>170236418.42739999</v>
      </c>
      <c r="N739" s="60">
        <v>2930374.0474</v>
      </c>
      <c r="O739" s="60">
        <v>1424618.5344</v>
      </c>
      <c r="P739" s="60">
        <v>-2.13</v>
      </c>
      <c r="Q739" s="60">
        <v>6103731.4309999999</v>
      </c>
      <c r="R739" s="85">
        <v>541</v>
      </c>
      <c r="S739" s="85">
        <v>7</v>
      </c>
      <c r="T739" s="60">
        <v>15022064.3827</v>
      </c>
      <c r="U739" s="60" t="s">
        <v>544</v>
      </c>
      <c r="V739" s="60" t="s">
        <v>544</v>
      </c>
      <c r="W739" s="60" t="s">
        <v>2677</v>
      </c>
      <c r="X739" s="60">
        <v>6201616.0511999996</v>
      </c>
      <c r="Y739" s="60">
        <v>129190211.579</v>
      </c>
      <c r="Z739" s="60">
        <v>53.41</v>
      </c>
      <c r="AA739" s="60" t="s">
        <v>544</v>
      </c>
      <c r="AB739" s="60" t="s">
        <v>544</v>
      </c>
      <c r="AC739" s="60">
        <v>170236418.42739999</v>
      </c>
      <c r="AD739" s="60" t="s">
        <v>544</v>
      </c>
      <c r="AE739" s="60">
        <v>16110848.1614</v>
      </c>
      <c r="AF739" s="60">
        <v>39.96</v>
      </c>
      <c r="AG739" s="60" t="s">
        <v>2678</v>
      </c>
      <c r="AH739" s="60" t="s">
        <v>544</v>
      </c>
      <c r="AI739" s="60">
        <v>17045999.053399999</v>
      </c>
      <c r="AJ739" s="60" t="s">
        <v>544</v>
      </c>
      <c r="AK739" s="60">
        <v>7.5</v>
      </c>
      <c r="AL739" s="60">
        <v>133736234.1749</v>
      </c>
      <c r="AM739" s="60">
        <v>4154207.9572999999</v>
      </c>
      <c r="AN739" s="60">
        <v>10470055.3958</v>
      </c>
      <c r="AO739" s="60">
        <v>69454687.886899993</v>
      </c>
      <c r="AP739" s="60">
        <v>29611416.029800002</v>
      </c>
      <c r="AQ739" s="60">
        <v>170236418.42739999</v>
      </c>
      <c r="AR739" s="60">
        <v>3.67</v>
      </c>
      <c r="AS739" s="60">
        <v>29611416.029800002</v>
      </c>
      <c r="AT739" s="60">
        <v>63719930.161899999</v>
      </c>
      <c r="AU739" s="85">
        <v>1315910</v>
      </c>
      <c r="AV739" s="60" t="s">
        <v>544</v>
      </c>
      <c r="AW739" s="60" t="s">
        <v>544</v>
      </c>
      <c r="AX739" s="60" t="s">
        <v>544</v>
      </c>
      <c r="AY739" s="60">
        <v>16110848.1614</v>
      </c>
      <c r="AZ739" s="60">
        <v>272567.86700000003</v>
      </c>
      <c r="BA739" s="60">
        <v>8.9083000000000006</v>
      </c>
      <c r="BB739" s="60" t="s">
        <v>1808</v>
      </c>
      <c r="BC739" s="60" t="s">
        <v>544</v>
      </c>
      <c r="BD739" s="60">
        <v>2871659.3102000002</v>
      </c>
      <c r="BE739" s="60" t="s">
        <v>544</v>
      </c>
      <c r="BF739" s="60" t="s">
        <v>544</v>
      </c>
      <c r="BG739" s="60">
        <v>16464624.273600001</v>
      </c>
      <c r="BH739" s="60">
        <v>79830787.231700003</v>
      </c>
      <c r="BI739" s="60">
        <v>12292840.200999999</v>
      </c>
      <c r="BJ739" s="60" t="s">
        <v>544</v>
      </c>
      <c r="BK739" s="60">
        <v>12079753.1866</v>
      </c>
      <c r="BL739" s="85" t="s">
        <v>2681</v>
      </c>
      <c r="BM739" s="60" t="s">
        <v>2682</v>
      </c>
      <c r="BN739" s="60">
        <v>22848477.827</v>
      </c>
      <c r="BO739" s="60">
        <v>77365792.729399994</v>
      </c>
      <c r="BP739" s="60">
        <v>76959127.921399996</v>
      </c>
      <c r="BQ739" s="60">
        <v>134096.94099999999</v>
      </c>
      <c r="BR739" s="60">
        <v>7967966.6491</v>
      </c>
      <c r="BS739" s="60">
        <v>6695395.3205000004</v>
      </c>
      <c r="BT739" s="60">
        <v>4546022.5958000002</v>
      </c>
      <c r="BU739" s="60">
        <v>14642079.993100001</v>
      </c>
      <c r="BV739" s="60">
        <v>421960.3934</v>
      </c>
      <c r="BW739" s="60" t="s">
        <v>544</v>
      </c>
      <c r="BX739" s="60" t="s">
        <v>544</v>
      </c>
      <c r="BY739" s="60" t="s">
        <v>544</v>
      </c>
      <c r="BZ739" s="60" t="s">
        <v>544</v>
      </c>
      <c r="CA739" s="60" t="s">
        <v>544</v>
      </c>
      <c r="CB739" s="60" t="s">
        <v>1833</v>
      </c>
      <c r="CC739" s="60">
        <v>10013593.079</v>
      </c>
      <c r="CD739" s="60">
        <v>15028024.048800001</v>
      </c>
      <c r="CE739" s="60">
        <v>15398298.3696</v>
      </c>
      <c r="CF739" s="60">
        <v>29611416.029800002</v>
      </c>
      <c r="CG739" s="60">
        <v>2029591.4539000001</v>
      </c>
      <c r="CH739" s="60" t="s">
        <v>544</v>
      </c>
      <c r="CI739" s="60" t="s">
        <v>1312</v>
      </c>
      <c r="CJ739" s="60">
        <v>10.76</v>
      </c>
      <c r="CK739" s="60">
        <v>16671671.447000001</v>
      </c>
      <c r="CL739" s="60" t="s">
        <v>544</v>
      </c>
      <c r="CM739" s="85">
        <v>1315910</v>
      </c>
      <c r="CN739" s="60" t="s">
        <v>544</v>
      </c>
      <c r="CO739" s="60">
        <v>12292840.200999999</v>
      </c>
      <c r="CP739" s="60">
        <v>29050093.878199998</v>
      </c>
      <c r="CQ739" s="60">
        <v>129190211.579</v>
      </c>
      <c r="CR739" s="60" t="s">
        <v>544</v>
      </c>
      <c r="CS739" s="60" t="s">
        <v>544</v>
      </c>
      <c r="CT739" s="60">
        <v>6348683.5060999999</v>
      </c>
      <c r="CU739" s="60">
        <v>5731069.6804999998</v>
      </c>
      <c r="CV739" s="60">
        <v>15398298.3696</v>
      </c>
      <c r="CW739" s="60">
        <v>12079753.1866</v>
      </c>
      <c r="CX739" s="60">
        <v>6201616.0511999996</v>
      </c>
      <c r="CY739" s="60" t="s">
        <v>544</v>
      </c>
      <c r="CZ739" s="60">
        <f t="shared" si="22"/>
        <v>11225.461141941074</v>
      </c>
      <c r="DA739" s="60" t="str">
        <f t="shared" si="23"/>
        <v>Y</v>
      </c>
    </row>
    <row r="740" spans="1:105">
      <c r="A740" s="13" t="s">
        <v>1312</v>
      </c>
      <c r="B740" s="13">
        <v>1315910</v>
      </c>
      <c r="C740" s="13">
        <v>2023</v>
      </c>
      <c r="D740" s="13" t="s">
        <v>1</v>
      </c>
      <c r="E740" s="13" t="s">
        <v>507</v>
      </c>
      <c r="F740" s="84" t="s">
        <v>1804</v>
      </c>
      <c r="G740" s="60" t="s">
        <v>2674</v>
      </c>
      <c r="H740" s="60" t="s">
        <v>2680</v>
      </c>
      <c r="I740" s="60" t="s">
        <v>2675</v>
      </c>
      <c r="J740" s="60" t="s">
        <v>1312</v>
      </c>
      <c r="K740" s="85">
        <v>1315910</v>
      </c>
      <c r="L740" s="60">
        <v>2392406700000</v>
      </c>
      <c r="M740" s="60">
        <v>193893557.96419999</v>
      </c>
      <c r="N740" s="60">
        <v>1162823.1901</v>
      </c>
      <c r="O740" s="60">
        <v>442499.7795</v>
      </c>
      <c r="P740" s="60">
        <v>-1.46</v>
      </c>
      <c r="Q740" s="60">
        <v>8425633.7703000009</v>
      </c>
      <c r="R740" s="85">
        <v>596</v>
      </c>
      <c r="S740" s="85">
        <v>2</v>
      </c>
      <c r="T740" s="60">
        <v>7448096.5735999998</v>
      </c>
      <c r="U740" s="60" t="s">
        <v>544</v>
      </c>
      <c r="V740" s="60" t="s">
        <v>544</v>
      </c>
      <c r="W740" s="60" t="s">
        <v>2677</v>
      </c>
      <c r="X740" s="60">
        <v>10316390.5341</v>
      </c>
      <c r="Y740" s="60">
        <v>141100827.5404</v>
      </c>
      <c r="Z740" s="60">
        <v>27.15</v>
      </c>
      <c r="AA740" s="60" t="s">
        <v>544</v>
      </c>
      <c r="AB740" s="60" t="s">
        <v>544</v>
      </c>
      <c r="AC740" s="60">
        <v>193893557.96419999</v>
      </c>
      <c r="AD740" s="60" t="s">
        <v>544</v>
      </c>
      <c r="AE740" s="60">
        <v>19545954.149700001</v>
      </c>
      <c r="AF740" s="60">
        <v>35.57</v>
      </c>
      <c r="AG740" s="60" t="s">
        <v>2678</v>
      </c>
      <c r="AH740" s="60" t="s">
        <v>544</v>
      </c>
      <c r="AI740" s="60">
        <v>25159385.480799999</v>
      </c>
      <c r="AJ740" s="60" t="s">
        <v>544</v>
      </c>
      <c r="AK740" s="60">
        <v>11.82</v>
      </c>
      <c r="AL740" s="60">
        <v>148667339.54789999</v>
      </c>
      <c r="AM740" s="60">
        <v>5127312.9173999997</v>
      </c>
      <c r="AN740" s="60">
        <v>12365607.264</v>
      </c>
      <c r="AO740" s="60">
        <v>65795411.263599999</v>
      </c>
      <c r="AP740" s="60">
        <v>34658887.0101</v>
      </c>
      <c r="AQ740" s="60">
        <v>193893557.96419999</v>
      </c>
      <c r="AR740" s="60">
        <v>1.21</v>
      </c>
      <c r="AS740" s="60">
        <v>34658887.0101</v>
      </c>
      <c r="AT740" s="60">
        <v>76281000.279300004</v>
      </c>
      <c r="AU740" s="85">
        <v>1315910</v>
      </c>
      <c r="AV740" s="60" t="s">
        <v>544</v>
      </c>
      <c r="AW740" s="60" t="s">
        <v>544</v>
      </c>
      <c r="AX740" s="60" t="s">
        <v>544</v>
      </c>
      <c r="AY740" s="60">
        <v>19545954.149700001</v>
      </c>
      <c r="AZ740" s="60">
        <v>6224302.9291000003</v>
      </c>
      <c r="BA740" s="60">
        <v>-8.1044999999999998</v>
      </c>
      <c r="BB740" s="60" t="s">
        <v>1808</v>
      </c>
      <c r="BC740" s="60" t="s">
        <v>544</v>
      </c>
      <c r="BD740" s="60">
        <v>1948760.9565999999</v>
      </c>
      <c r="BE740" s="60" t="s">
        <v>544</v>
      </c>
      <c r="BF740" s="60" t="s">
        <v>544</v>
      </c>
      <c r="BG740" s="60">
        <v>12257387.341399999</v>
      </c>
      <c r="BH740" s="60">
        <v>95826946.324399993</v>
      </c>
      <c r="BI740" s="60">
        <v>8359087.3923000004</v>
      </c>
      <c r="BJ740" s="60" t="s">
        <v>544</v>
      </c>
      <c r="BK740" s="60">
        <v>16626642.1099</v>
      </c>
      <c r="BL740" s="85" t="s">
        <v>2681</v>
      </c>
      <c r="BM740" s="60" t="s">
        <v>2682</v>
      </c>
      <c r="BN740" s="60">
        <v>17667086.745999999</v>
      </c>
      <c r="BO740" s="60">
        <v>104201716.0016</v>
      </c>
      <c r="BP740" s="60">
        <v>93878185.367799997</v>
      </c>
      <c r="BQ740" s="60">
        <v>4099227.7047999999</v>
      </c>
      <c r="BR740" s="60">
        <v>8657601.9141000006</v>
      </c>
      <c r="BS740" s="60">
        <v>5211470.4606999997</v>
      </c>
      <c r="BT740" s="60">
        <v>7566512.0076000001</v>
      </c>
      <c r="BU740" s="60">
        <v>18595550.9529</v>
      </c>
      <c r="BV740" s="60">
        <v>983421.09270000004</v>
      </c>
      <c r="BW740" s="60" t="s">
        <v>544</v>
      </c>
      <c r="BX740" s="60" t="s">
        <v>544</v>
      </c>
      <c r="BY740" s="60" t="s">
        <v>544</v>
      </c>
      <c r="BZ740" s="60" t="s">
        <v>544</v>
      </c>
      <c r="CA740" s="60" t="s">
        <v>544</v>
      </c>
      <c r="CB740" s="60" t="s">
        <v>1833</v>
      </c>
      <c r="CC740" s="60">
        <v>11725980.758099999</v>
      </c>
      <c r="CD740" s="60">
        <v>17637586.220400002</v>
      </c>
      <c r="CE740" s="60">
        <v>10874533.9948</v>
      </c>
      <c r="CF740" s="60">
        <v>34658887.0101</v>
      </c>
      <c r="CG740" s="60">
        <v>4086446.8451999999</v>
      </c>
      <c r="CH740" s="60" t="s">
        <v>544</v>
      </c>
      <c r="CI740" s="60" t="s">
        <v>1312</v>
      </c>
      <c r="CJ740" s="60">
        <v>10.11</v>
      </c>
      <c r="CK740" s="60">
        <v>22681997.798099998</v>
      </c>
      <c r="CL740" s="60" t="s">
        <v>544</v>
      </c>
      <c r="CM740" s="85">
        <v>1315910</v>
      </c>
      <c r="CN740" s="60" t="s">
        <v>544</v>
      </c>
      <c r="CO740" s="60">
        <v>8359087.3923000004</v>
      </c>
      <c r="CP740" s="60">
        <v>27983477.280099999</v>
      </c>
      <c r="CQ740" s="60">
        <v>141100827.5404</v>
      </c>
      <c r="CR740" s="60" t="s">
        <v>544</v>
      </c>
      <c r="CS740" s="60" t="s">
        <v>544</v>
      </c>
      <c r="CT740" s="60">
        <v>7547612.2203000002</v>
      </c>
      <c r="CU740" s="60">
        <v>9079029.8895999994</v>
      </c>
      <c r="CV740" s="60">
        <v>10874533.9948</v>
      </c>
      <c r="CW740" s="60">
        <v>16626642.1099</v>
      </c>
      <c r="CX740" s="60">
        <v>10316390.5341</v>
      </c>
      <c r="CY740" s="60" t="s">
        <v>544</v>
      </c>
      <c r="CZ740" s="60">
        <f t="shared" si="22"/>
        <v>12338.763211729436</v>
      </c>
      <c r="DA740" s="60" t="str">
        <f t="shared" si="23"/>
        <v>Y</v>
      </c>
    </row>
    <row r="741" spans="1:105">
      <c r="A741" s="13" t="s">
        <v>1313</v>
      </c>
      <c r="B741" s="13">
        <v>1476029</v>
      </c>
      <c r="C741" s="13">
        <v>2022</v>
      </c>
      <c r="D741" s="13" t="s">
        <v>1</v>
      </c>
      <c r="E741" s="13" t="s">
        <v>13</v>
      </c>
      <c r="F741" s="84" t="s">
        <v>1812</v>
      </c>
      <c r="G741" s="60" t="s">
        <v>2674</v>
      </c>
      <c r="H741" s="60" t="s">
        <v>2686</v>
      </c>
      <c r="I741" s="60" t="s">
        <v>2675</v>
      </c>
      <c r="J741" s="60" t="s">
        <v>1313</v>
      </c>
      <c r="K741" s="85">
        <v>1476029</v>
      </c>
      <c r="L741" s="60">
        <v>28859932000000</v>
      </c>
      <c r="M741" s="60">
        <v>2570935094.3424001</v>
      </c>
      <c r="N741" s="60">
        <v>550360196.51040006</v>
      </c>
      <c r="O741" s="60">
        <v>151492039.25760001</v>
      </c>
      <c r="P741" s="60">
        <v>0.53</v>
      </c>
      <c r="Q741" s="60">
        <v>524726505.71039999</v>
      </c>
      <c r="R741" s="85" t="s">
        <v>544</v>
      </c>
      <c r="S741" s="85">
        <v>191</v>
      </c>
      <c r="T741" s="60">
        <v>197461553.87040001</v>
      </c>
      <c r="U741" s="60">
        <v>94252519.9296</v>
      </c>
      <c r="V741" s="60">
        <v>304989341.34719998</v>
      </c>
      <c r="W741" s="60" t="s">
        <v>2677</v>
      </c>
      <c r="X741" s="60">
        <v>240183362.2608</v>
      </c>
      <c r="Y741" s="60">
        <v>537831357.09599996</v>
      </c>
      <c r="Z741" s="60">
        <v>-12.04</v>
      </c>
      <c r="AA741" s="60" t="s">
        <v>544</v>
      </c>
      <c r="AB741" s="60" t="s">
        <v>544</v>
      </c>
      <c r="AC741" s="60">
        <v>2570935094.3424001</v>
      </c>
      <c r="AD741" s="60">
        <v>15.76</v>
      </c>
      <c r="AE741" s="60">
        <v>663647212.86720002</v>
      </c>
      <c r="AF741" s="60">
        <v>16.36</v>
      </c>
      <c r="AG741" s="60" t="s">
        <v>2678</v>
      </c>
      <c r="AH741" s="60" t="s">
        <v>544</v>
      </c>
      <c r="AI741" s="60">
        <v>466009541.5104</v>
      </c>
      <c r="AJ741" s="60" t="s">
        <v>544</v>
      </c>
      <c r="AK741" s="60">
        <v>12.42</v>
      </c>
      <c r="AL741" s="60">
        <v>794892155.17920005</v>
      </c>
      <c r="AM741" s="60">
        <v>11001775.199999999</v>
      </c>
      <c r="AN741" s="60">
        <v>114819069.2304</v>
      </c>
      <c r="AO741" s="60">
        <v>265859723.9136</v>
      </c>
      <c r="AP741" s="60">
        <v>244068993.2784</v>
      </c>
      <c r="AQ741" s="60">
        <v>2570935094.3424001</v>
      </c>
      <c r="AR741" s="60">
        <v>26.82</v>
      </c>
      <c r="AS741" s="60">
        <v>244068993.2784</v>
      </c>
      <c r="AT741" s="60">
        <v>1083102497.6400001</v>
      </c>
      <c r="AU741" s="85">
        <v>1476029</v>
      </c>
      <c r="AV741" s="60" t="s">
        <v>544</v>
      </c>
      <c r="AW741" s="60" t="s">
        <v>544</v>
      </c>
      <c r="AX741" s="60">
        <v>3435226.3583999998</v>
      </c>
      <c r="AY741" s="60">
        <v>968636554.21440005</v>
      </c>
      <c r="AZ741" s="60">
        <v>367438000.79519999</v>
      </c>
      <c r="BA741" s="60" t="s">
        <v>544</v>
      </c>
      <c r="BB741" s="60" t="s">
        <v>1808</v>
      </c>
      <c r="BC741" s="60" t="s">
        <v>544</v>
      </c>
      <c r="BD741" s="60">
        <v>488535564.87840003</v>
      </c>
      <c r="BE741" s="60" t="s">
        <v>544</v>
      </c>
      <c r="BF741" s="60" t="s">
        <v>544</v>
      </c>
      <c r="BG741" s="60">
        <v>57534651.969599999</v>
      </c>
      <c r="BH741" s="60">
        <v>2051739051.8543999</v>
      </c>
      <c r="BI741" s="60">
        <v>-32015967.580800001</v>
      </c>
      <c r="BJ741" s="60" t="s">
        <v>544</v>
      </c>
      <c r="BK741" s="60">
        <v>207944063.09760001</v>
      </c>
      <c r="BL741" s="85" t="s">
        <v>2684</v>
      </c>
      <c r="BM741" s="60" t="s">
        <v>2685</v>
      </c>
      <c r="BN741" s="60">
        <v>74556937.075200006</v>
      </c>
      <c r="BO741" s="60">
        <v>2086685500.3824</v>
      </c>
      <c r="BP741" s="60">
        <v>1563203486.9760001</v>
      </c>
      <c r="BQ741" s="60">
        <v>155879119.60800001</v>
      </c>
      <c r="BR741" s="60">
        <v>19151819.001600001</v>
      </c>
      <c r="BS741" s="60">
        <v>12871453.4016</v>
      </c>
      <c r="BT741" s="60">
        <v>199843460.472</v>
      </c>
      <c r="BU741" s="60">
        <v>270493386.56160003</v>
      </c>
      <c r="BV741" s="60">
        <v>117469116.264</v>
      </c>
      <c r="BW741" s="60">
        <v>94252519.9296</v>
      </c>
      <c r="BX741" s="60" t="s">
        <v>544</v>
      </c>
      <c r="BY741" s="60">
        <v>0</v>
      </c>
      <c r="BZ741" s="60" t="s">
        <v>544</v>
      </c>
      <c r="CA741" s="60" t="s">
        <v>544</v>
      </c>
      <c r="CB741" s="60" t="s">
        <v>1825</v>
      </c>
      <c r="CC741" s="60">
        <v>43205262.9168</v>
      </c>
      <c r="CD741" s="60">
        <v>95508682.132799998</v>
      </c>
      <c r="CE741" s="60">
        <v>-38568660.523199998</v>
      </c>
      <c r="CF741" s="60">
        <v>244068993.2784</v>
      </c>
      <c r="CG741" s="60">
        <v>84260413.718400002</v>
      </c>
      <c r="CH741" s="60">
        <v>189400860.51840001</v>
      </c>
      <c r="CI741" s="60" t="s">
        <v>1313</v>
      </c>
      <c r="CJ741" s="60">
        <v>16.86</v>
      </c>
      <c r="CK741" s="60">
        <v>355002431.49119997</v>
      </c>
      <c r="CL741" s="60" t="s">
        <v>544</v>
      </c>
      <c r="CM741" s="85">
        <v>1476029</v>
      </c>
      <c r="CN741" s="60" t="s">
        <v>544</v>
      </c>
      <c r="CO741" s="60">
        <v>-32015967.580800001</v>
      </c>
      <c r="CP741" s="60">
        <v>314740299.33600003</v>
      </c>
      <c r="CQ741" s="60">
        <v>537831357.09599996</v>
      </c>
      <c r="CR741" s="60">
        <v>248631.21119999999</v>
      </c>
      <c r="CS741" s="60" t="s">
        <v>544</v>
      </c>
      <c r="CT741" s="60">
        <v>83891252.937600002</v>
      </c>
      <c r="CU741" s="60">
        <v>124052810.16</v>
      </c>
      <c r="CV741" s="60">
        <v>-38568660.523199998</v>
      </c>
      <c r="CW741" s="60">
        <v>207944063.09760001</v>
      </c>
      <c r="CX741" s="60">
        <v>240183362.2608</v>
      </c>
      <c r="CY741" s="60" t="s">
        <v>544</v>
      </c>
      <c r="CZ741" s="60">
        <f t="shared" si="22"/>
        <v>11225.461141943711</v>
      </c>
      <c r="DA741" s="60" t="str">
        <f t="shared" si="23"/>
        <v>Y</v>
      </c>
    </row>
    <row r="742" spans="1:105">
      <c r="A742" s="13" t="s">
        <v>1313</v>
      </c>
      <c r="B742" s="13">
        <v>1476029</v>
      </c>
      <c r="C742" s="13">
        <v>2023</v>
      </c>
      <c r="D742" s="13" t="s">
        <v>1</v>
      </c>
      <c r="E742" s="13" t="s">
        <v>13</v>
      </c>
      <c r="F742" s="84" t="s">
        <v>1804</v>
      </c>
      <c r="G742" s="60" t="s">
        <v>2674</v>
      </c>
      <c r="H742" s="60" t="s">
        <v>2683</v>
      </c>
      <c r="I742" s="60" t="s">
        <v>2675</v>
      </c>
      <c r="J742" s="60" t="s">
        <v>1313</v>
      </c>
      <c r="K742" s="85">
        <v>1476029</v>
      </c>
      <c r="L742" s="60">
        <v>34063796000000</v>
      </c>
      <c r="M742" s="60">
        <v>2760713972.3383999</v>
      </c>
      <c r="N742" s="60">
        <v>467842108.72219998</v>
      </c>
      <c r="O742" s="60">
        <v>48542709.647799999</v>
      </c>
      <c r="P742" s="60">
        <v>-0.17</v>
      </c>
      <c r="Q742" s="60">
        <v>425004265.8258</v>
      </c>
      <c r="R742" s="85" t="s">
        <v>544</v>
      </c>
      <c r="S742" s="85">
        <v>271</v>
      </c>
      <c r="T742" s="60">
        <v>159724598.5016</v>
      </c>
      <c r="U742" s="60">
        <v>55901631.967799999</v>
      </c>
      <c r="V742" s="60">
        <v>544302608.35339999</v>
      </c>
      <c r="W742" s="60" t="s">
        <v>2677</v>
      </c>
      <c r="X742" s="60">
        <v>254501601.669</v>
      </c>
      <c r="Y742" s="60">
        <v>473878045.93260002</v>
      </c>
      <c r="Z742" s="60">
        <v>15.51</v>
      </c>
      <c r="AA742" s="60" t="s">
        <v>544</v>
      </c>
      <c r="AB742" s="60" t="s">
        <v>544</v>
      </c>
      <c r="AC742" s="60">
        <v>2760713972.3383999</v>
      </c>
      <c r="AD742" s="60">
        <v>14.12</v>
      </c>
      <c r="AE742" s="60">
        <v>748306199.05420005</v>
      </c>
      <c r="AF742" s="60">
        <v>15.89</v>
      </c>
      <c r="AG742" s="60" t="s">
        <v>2678</v>
      </c>
      <c r="AH742" s="60" t="s">
        <v>544</v>
      </c>
      <c r="AI742" s="60">
        <v>449827337.21020001</v>
      </c>
      <c r="AJ742" s="60" t="s">
        <v>544</v>
      </c>
      <c r="AK742" s="60">
        <v>12.15</v>
      </c>
      <c r="AL742" s="60">
        <v>688309180.93359995</v>
      </c>
      <c r="AM742" s="60">
        <v>13132596.616</v>
      </c>
      <c r="AN742" s="60">
        <v>134474823.0862</v>
      </c>
      <c r="AO742" s="60">
        <v>237052932.27599999</v>
      </c>
      <c r="AP742" s="60">
        <v>294519713.0086</v>
      </c>
      <c r="AQ742" s="60">
        <v>2760713972.3383999</v>
      </c>
      <c r="AR742" s="60">
        <v>22.03</v>
      </c>
      <c r="AS742" s="60">
        <v>294519713.0086</v>
      </c>
      <c r="AT742" s="60">
        <v>830913830.1846</v>
      </c>
      <c r="AU742" s="85">
        <v>1476029</v>
      </c>
      <c r="AV742" s="60" t="s">
        <v>544</v>
      </c>
      <c r="AW742" s="60" t="s">
        <v>544</v>
      </c>
      <c r="AX742" s="60">
        <v>40197140.628200002</v>
      </c>
      <c r="AY742" s="60">
        <v>1292608807.4075999</v>
      </c>
      <c r="AZ742" s="60">
        <v>356431104.5226</v>
      </c>
      <c r="BA742" s="60" t="s">
        <v>544</v>
      </c>
      <c r="BB742" s="60" t="s">
        <v>1808</v>
      </c>
      <c r="BC742" s="60" t="s">
        <v>544</v>
      </c>
      <c r="BD742" s="60">
        <v>393835339.6214</v>
      </c>
      <c r="BE742" s="60" t="s">
        <v>544</v>
      </c>
      <c r="BF742" s="60" t="s">
        <v>544</v>
      </c>
      <c r="BG742" s="60">
        <v>39320796.718000002</v>
      </c>
      <c r="BH742" s="60">
        <v>2123522637.5922</v>
      </c>
      <c r="BI742" s="60">
        <v>40054419.678800002</v>
      </c>
      <c r="BJ742" s="60" t="s">
        <v>544</v>
      </c>
      <c r="BK742" s="60">
        <v>217444727.15459999</v>
      </c>
      <c r="BL742" s="85" t="s">
        <v>2684</v>
      </c>
      <c r="BM742" s="60" t="s">
        <v>2685</v>
      </c>
      <c r="BN742" s="60">
        <v>56001479.900600001</v>
      </c>
      <c r="BO742" s="60">
        <v>2289578745.8779998</v>
      </c>
      <c r="BP742" s="60">
        <v>1729687297.9707999</v>
      </c>
      <c r="BQ742" s="60">
        <v>203326456.3838</v>
      </c>
      <c r="BR742" s="60">
        <v>15868203.047599999</v>
      </c>
      <c r="BS742" s="60">
        <v>17493568.544599999</v>
      </c>
      <c r="BT742" s="60">
        <v>73527547.650600001</v>
      </c>
      <c r="BU742" s="60">
        <v>295392004.64880002</v>
      </c>
      <c r="BV742" s="60">
        <v>75892533.467999995</v>
      </c>
      <c r="BW742" s="60">
        <v>55901631.967799999</v>
      </c>
      <c r="BX742" s="60" t="s">
        <v>544</v>
      </c>
      <c r="BY742" s="60" t="s">
        <v>544</v>
      </c>
      <c r="BZ742" s="60" t="s">
        <v>544</v>
      </c>
      <c r="CA742" s="60" t="s">
        <v>544</v>
      </c>
      <c r="CB742" s="60" t="s">
        <v>1825</v>
      </c>
      <c r="CC742" s="60">
        <v>41676948.586800002</v>
      </c>
      <c r="CD742" s="60">
        <v>85113879.079999998</v>
      </c>
      <c r="CE742" s="60">
        <v>45911651.782200001</v>
      </c>
      <c r="CF742" s="60">
        <v>294519713.0086</v>
      </c>
      <c r="CG742" s="60">
        <v>93383103.332800001</v>
      </c>
      <c r="CH742" s="60">
        <v>121914731.1758</v>
      </c>
      <c r="CI742" s="60" t="s">
        <v>1313</v>
      </c>
      <c r="CJ742" s="60">
        <v>15.65</v>
      </c>
      <c r="CK742" s="60">
        <v>388976424.75520003</v>
      </c>
      <c r="CL742" s="60" t="s">
        <v>544</v>
      </c>
      <c r="CM742" s="85">
        <v>1476029</v>
      </c>
      <c r="CN742" s="60" t="s">
        <v>544</v>
      </c>
      <c r="CO742" s="60">
        <v>40054419.678800002</v>
      </c>
      <c r="CP742" s="60">
        <v>310503081.56959999</v>
      </c>
      <c r="CQ742" s="60">
        <v>473878045.93260002</v>
      </c>
      <c r="CR742" s="60">
        <v>201316.77359999999</v>
      </c>
      <c r="CS742" s="60" t="s">
        <v>544</v>
      </c>
      <c r="CT742" s="60">
        <v>88305446.931999996</v>
      </c>
      <c r="CU742" s="60">
        <v>129139280.2226</v>
      </c>
      <c r="CV742" s="60">
        <v>45911651.782200001</v>
      </c>
      <c r="CW742" s="60">
        <v>217444727.15459999</v>
      </c>
      <c r="CX742" s="60">
        <v>254501601.669</v>
      </c>
      <c r="CY742" s="60" t="s">
        <v>544</v>
      </c>
      <c r="CZ742" s="60">
        <f t="shared" si="22"/>
        <v>12338.763211730709</v>
      </c>
      <c r="DA742" s="60" t="str">
        <f t="shared" si="23"/>
        <v>Y</v>
      </c>
    </row>
    <row r="743" spans="1:105">
      <c r="A743" s="13" t="s">
        <v>1314</v>
      </c>
      <c r="B743" s="13">
        <v>1081990</v>
      </c>
      <c r="C743" s="13">
        <v>2022</v>
      </c>
      <c r="D743" s="13" t="s">
        <v>1</v>
      </c>
      <c r="E743" s="13" t="s">
        <v>507</v>
      </c>
      <c r="F743" s="84" t="s">
        <v>1812</v>
      </c>
      <c r="G743" s="60" t="s">
        <v>2674</v>
      </c>
      <c r="H743" s="60" t="s">
        <v>2683</v>
      </c>
      <c r="I743" s="60" t="s">
        <v>2675</v>
      </c>
      <c r="J743" s="60" t="s">
        <v>1314</v>
      </c>
      <c r="K743" s="85">
        <v>1081990</v>
      </c>
      <c r="L743" s="60">
        <v>13125912000000</v>
      </c>
      <c r="M743" s="60">
        <v>1169298243.8784001</v>
      </c>
      <c r="N743" s="60">
        <v>28824027.441599999</v>
      </c>
      <c r="O743" s="60">
        <v>11527811.495999999</v>
      </c>
      <c r="P743" s="60">
        <v>-1.1299999999999999</v>
      </c>
      <c r="Q743" s="60">
        <v>121253905.0992</v>
      </c>
      <c r="R743" s="85" t="s">
        <v>544</v>
      </c>
      <c r="S743" s="85">
        <v>17</v>
      </c>
      <c r="T743" s="60">
        <v>81348729.326399997</v>
      </c>
      <c r="U743" s="60">
        <v>6345930.8351999996</v>
      </c>
      <c r="V743" s="60" t="s">
        <v>544</v>
      </c>
      <c r="W743" s="60" t="s">
        <v>2677</v>
      </c>
      <c r="X743" s="60">
        <v>81982556.294400007</v>
      </c>
      <c r="Y743" s="60">
        <v>601831845.88800001</v>
      </c>
      <c r="Z743" s="60">
        <v>29.36</v>
      </c>
      <c r="AA743" s="60">
        <v>1067038.5696</v>
      </c>
      <c r="AB743" s="60" t="s">
        <v>544</v>
      </c>
      <c r="AC743" s="60">
        <v>1169298243.8784001</v>
      </c>
      <c r="AD743" s="60" t="s">
        <v>544</v>
      </c>
      <c r="AE743" s="60">
        <v>100405941.96960001</v>
      </c>
      <c r="AF743" s="60">
        <v>21.61</v>
      </c>
      <c r="AG743" s="60" t="s">
        <v>2678</v>
      </c>
      <c r="AH743" s="60" t="s">
        <v>544</v>
      </c>
      <c r="AI743" s="60">
        <v>128349649.2288</v>
      </c>
      <c r="AJ743" s="60" t="s">
        <v>544</v>
      </c>
      <c r="AK743" s="60">
        <v>11.07</v>
      </c>
      <c r="AL743" s="60">
        <v>625278098.71200001</v>
      </c>
      <c r="AM743" s="60">
        <v>13841213.116800001</v>
      </c>
      <c r="AN743" s="60">
        <v>50247289.876800001</v>
      </c>
      <c r="AO743" s="60">
        <v>215319884.808</v>
      </c>
      <c r="AP743" s="60">
        <v>190014376.51679999</v>
      </c>
      <c r="AQ743" s="60">
        <v>1169298243.8784001</v>
      </c>
      <c r="AR743" s="60">
        <v>3.92</v>
      </c>
      <c r="AS743" s="60">
        <v>187935798.2112</v>
      </c>
      <c r="AT743" s="60">
        <v>629043912.82560003</v>
      </c>
      <c r="AU743" s="85">
        <v>1081990</v>
      </c>
      <c r="AV743" s="60" t="s">
        <v>544</v>
      </c>
      <c r="AW743" s="60" t="s">
        <v>544</v>
      </c>
      <c r="AX743" s="60">
        <v>4808087.5536000002</v>
      </c>
      <c r="AY743" s="60">
        <v>100405941.96960001</v>
      </c>
      <c r="AZ743" s="60">
        <v>139800492.84</v>
      </c>
      <c r="BA743" s="60">
        <v>6345930.8351999996</v>
      </c>
      <c r="BB743" s="60" t="s">
        <v>1808</v>
      </c>
      <c r="BC743" s="60" t="s">
        <v>544</v>
      </c>
      <c r="BD743" s="60">
        <v>28470188.9712</v>
      </c>
      <c r="BE743" s="60" t="s">
        <v>544</v>
      </c>
      <c r="BF743" s="60" t="s">
        <v>544</v>
      </c>
      <c r="BG743" s="60">
        <v>28720067.347199999</v>
      </c>
      <c r="BH743" s="60">
        <v>735795785.63039994</v>
      </c>
      <c r="BI743" s="60">
        <v>46687347.038400002</v>
      </c>
      <c r="BJ743" s="60" t="s">
        <v>544</v>
      </c>
      <c r="BK743" s="60">
        <v>66083877.590400003</v>
      </c>
      <c r="BL743" s="85" t="s">
        <v>2688</v>
      </c>
      <c r="BM743" s="60" t="s">
        <v>2689</v>
      </c>
      <c r="BN743" s="60">
        <v>53590849.622400001</v>
      </c>
      <c r="BO743" s="60">
        <v>892414741.21440005</v>
      </c>
      <c r="BP743" s="60">
        <v>707325596.65919995</v>
      </c>
      <c r="BQ743" s="60">
        <v>45288651.7152</v>
      </c>
      <c r="BR743" s="60">
        <v>77896220.827199996</v>
      </c>
      <c r="BS743" s="60">
        <v>6563561.0927999998</v>
      </c>
      <c r="BT743" s="60">
        <v>22379214.2544</v>
      </c>
      <c r="BU743" s="60">
        <v>117602028.39839999</v>
      </c>
      <c r="BV743" s="60">
        <v>52295758.060800001</v>
      </c>
      <c r="BW743" s="60">
        <v>6345930.8351999996</v>
      </c>
      <c r="BX743" s="60" t="s">
        <v>544</v>
      </c>
      <c r="BY743" s="60" t="s">
        <v>544</v>
      </c>
      <c r="BZ743" s="60" t="s">
        <v>544</v>
      </c>
      <c r="CA743" s="60" t="s">
        <v>544</v>
      </c>
      <c r="CB743" s="60" t="s">
        <v>1861</v>
      </c>
      <c r="CC743" s="60">
        <v>19502717.726399999</v>
      </c>
      <c r="CD743" s="60">
        <v>45947867.395199999</v>
      </c>
      <c r="CE743" s="60">
        <v>58040288.212800004</v>
      </c>
      <c r="CF743" s="60">
        <v>190014376.51679999</v>
      </c>
      <c r="CG743" s="60">
        <v>14281818.624</v>
      </c>
      <c r="CH743" s="60">
        <v>5934633.7007999998</v>
      </c>
      <c r="CI743" s="60" t="s">
        <v>1314</v>
      </c>
      <c r="CJ743" s="60">
        <v>12.38</v>
      </c>
      <c r="CK743" s="60">
        <v>132229846.17120001</v>
      </c>
      <c r="CL743" s="60" t="s">
        <v>544</v>
      </c>
      <c r="CM743" s="85">
        <v>1081990</v>
      </c>
      <c r="CN743" s="60" t="s">
        <v>544</v>
      </c>
      <c r="CO743" s="60">
        <v>46687347.038400002</v>
      </c>
      <c r="CP743" s="60">
        <v>135573405.91679999</v>
      </c>
      <c r="CQ743" s="60">
        <v>601831845.88800001</v>
      </c>
      <c r="CR743" s="60">
        <v>345999.14880000002</v>
      </c>
      <c r="CS743" s="60" t="s">
        <v>544</v>
      </c>
      <c r="CT743" s="60">
        <v>37745264.505599998</v>
      </c>
      <c r="CU743" s="60">
        <v>28338613.084800001</v>
      </c>
      <c r="CV743" s="60">
        <v>58040288.212800004</v>
      </c>
      <c r="CW743" s="60">
        <v>66083877.590400003</v>
      </c>
      <c r="CX743" s="60">
        <v>81982556.294400007</v>
      </c>
      <c r="CY743" s="60" t="s">
        <v>544</v>
      </c>
      <c r="CZ743" s="60">
        <f t="shared" si="22"/>
        <v>11225.46114194371</v>
      </c>
      <c r="DA743" s="60" t="str">
        <f t="shared" si="23"/>
        <v>Y</v>
      </c>
    </row>
    <row r="744" spans="1:105">
      <c r="A744" s="13" t="s">
        <v>1314</v>
      </c>
      <c r="B744" s="13">
        <v>1081990</v>
      </c>
      <c r="C744" s="13">
        <v>2023</v>
      </c>
      <c r="D744" s="13" t="s">
        <v>1</v>
      </c>
      <c r="E744" s="13" t="s">
        <v>507</v>
      </c>
      <c r="F744" s="84" t="s">
        <v>1804</v>
      </c>
      <c r="G744" s="60" t="s">
        <v>2674</v>
      </c>
      <c r="H744" s="60" t="s">
        <v>2687</v>
      </c>
      <c r="I744" s="60" t="s">
        <v>2675</v>
      </c>
      <c r="J744" s="60" t="s">
        <v>1314</v>
      </c>
      <c r="K744" s="85">
        <v>1081990</v>
      </c>
      <c r="L744" s="60">
        <v>16914336000000</v>
      </c>
      <c r="M744" s="60">
        <v>1370829126.8543999</v>
      </c>
      <c r="N744" s="60">
        <v>36014549.625</v>
      </c>
      <c r="O744" s="60">
        <v>6268537.5083999997</v>
      </c>
      <c r="P744" s="60">
        <v>-0.97</v>
      </c>
      <c r="Q744" s="60">
        <v>106974660.04899999</v>
      </c>
      <c r="R744" s="85" t="s">
        <v>544</v>
      </c>
      <c r="S744" s="85">
        <v>17</v>
      </c>
      <c r="T744" s="60">
        <v>175312789.69220001</v>
      </c>
      <c r="U744" s="60">
        <v>14986429.0956</v>
      </c>
      <c r="V744" s="60" t="s">
        <v>544</v>
      </c>
      <c r="W744" s="60" t="s">
        <v>2677</v>
      </c>
      <c r="X744" s="60">
        <v>101522979.12720001</v>
      </c>
      <c r="Y744" s="60">
        <v>655294202.60800004</v>
      </c>
      <c r="Z744" s="60">
        <v>29.53</v>
      </c>
      <c r="AA744" s="60">
        <v>828608.16960000002</v>
      </c>
      <c r="AB744" s="60" t="s">
        <v>544</v>
      </c>
      <c r="AC744" s="60">
        <v>1370829126.8543999</v>
      </c>
      <c r="AD744" s="60" t="s">
        <v>544</v>
      </c>
      <c r="AE744" s="60">
        <v>205362397.87720001</v>
      </c>
      <c r="AF744" s="60">
        <v>19.48</v>
      </c>
      <c r="AG744" s="60" t="s">
        <v>2678</v>
      </c>
      <c r="AH744" s="60" t="s">
        <v>544</v>
      </c>
      <c r="AI744" s="60">
        <v>185338672.99000001</v>
      </c>
      <c r="AJ744" s="60" t="s">
        <v>544</v>
      </c>
      <c r="AK744" s="60">
        <v>10.54</v>
      </c>
      <c r="AL744" s="60">
        <v>681667591.449</v>
      </c>
      <c r="AM744" s="60">
        <v>16773074.9386</v>
      </c>
      <c r="AN744" s="60">
        <v>68404262.689600006</v>
      </c>
      <c r="AO744" s="60">
        <v>189596717.2606</v>
      </c>
      <c r="AP744" s="60">
        <v>228359435.35420001</v>
      </c>
      <c r="AQ744" s="60">
        <v>1370829126.8543999</v>
      </c>
      <c r="AR744" s="60">
        <v>3.71</v>
      </c>
      <c r="AS744" s="60">
        <v>226393517.0864</v>
      </c>
      <c r="AT744" s="60">
        <v>749383130.32939994</v>
      </c>
      <c r="AU744" s="85">
        <v>1081990</v>
      </c>
      <c r="AV744" s="60" t="s">
        <v>544</v>
      </c>
      <c r="AW744" s="60" t="s">
        <v>544</v>
      </c>
      <c r="AX744" s="60">
        <v>1772138.7164</v>
      </c>
      <c r="AY744" s="60">
        <v>205362397.87720001</v>
      </c>
      <c r="AZ744" s="60">
        <v>89235037.670000002</v>
      </c>
      <c r="BA744" s="60">
        <v>14986429.0956</v>
      </c>
      <c r="BB744" s="60" t="s">
        <v>1808</v>
      </c>
      <c r="BC744" s="60" t="s">
        <v>544</v>
      </c>
      <c r="BD744" s="60">
        <v>34849359.909199998</v>
      </c>
      <c r="BE744" s="60" t="s">
        <v>544</v>
      </c>
      <c r="BF744" s="60">
        <v>22507847.442600001</v>
      </c>
      <c r="BG744" s="60">
        <v>25135825.583000001</v>
      </c>
      <c r="BH744" s="60">
        <v>969731957.30219996</v>
      </c>
      <c r="BI744" s="60">
        <v>59346790.876400001</v>
      </c>
      <c r="BJ744" s="60" t="s">
        <v>544</v>
      </c>
      <c r="BK744" s="60">
        <v>71386652.364199996</v>
      </c>
      <c r="BL744" s="85" t="s">
        <v>2688</v>
      </c>
      <c r="BM744" s="60" t="s">
        <v>2689</v>
      </c>
      <c r="BN744" s="60">
        <v>47218346.766400002</v>
      </c>
      <c r="BO744" s="60">
        <v>1109446365.4984</v>
      </c>
      <c r="BP744" s="60">
        <v>934882597.39300001</v>
      </c>
      <c r="BQ744" s="60">
        <v>62820882.992799997</v>
      </c>
      <c r="BR744" s="60">
        <v>65423088.696000002</v>
      </c>
      <c r="BS744" s="60">
        <v>14514744.8676</v>
      </c>
      <c r="BT744" s="60">
        <v>25544780.671399999</v>
      </c>
      <c r="BU744" s="60">
        <v>145668084.3256</v>
      </c>
      <c r="BV744" s="60">
        <v>62131024.548</v>
      </c>
      <c r="BW744" s="60">
        <v>14986429.0956</v>
      </c>
      <c r="BX744" s="60" t="s">
        <v>544</v>
      </c>
      <c r="BY744" s="60" t="s">
        <v>544</v>
      </c>
      <c r="BZ744" s="60">
        <v>80072.855200000005</v>
      </c>
      <c r="CA744" s="60" t="s">
        <v>544</v>
      </c>
      <c r="CB744" s="60" t="s">
        <v>1861</v>
      </c>
      <c r="CC744" s="60">
        <v>25249208.097600002</v>
      </c>
      <c r="CD744" s="60">
        <v>49203391.748599999</v>
      </c>
      <c r="CE744" s="60">
        <v>70760171.422199994</v>
      </c>
      <c r="CF744" s="60">
        <v>228359435.35420001</v>
      </c>
      <c r="CG744" s="60">
        <v>23962450.281800002</v>
      </c>
      <c r="CH744" s="60">
        <v>-818234.35840000003</v>
      </c>
      <c r="CI744" s="60" t="s">
        <v>1314</v>
      </c>
      <c r="CJ744" s="60">
        <v>12.06</v>
      </c>
      <c r="CK744" s="60">
        <v>169927241.8168</v>
      </c>
      <c r="CL744" s="60" t="s">
        <v>544</v>
      </c>
      <c r="CM744" s="85">
        <v>1081990</v>
      </c>
      <c r="CN744" s="60" t="s">
        <v>544</v>
      </c>
      <c r="CO744" s="60">
        <v>59346790.876400001</v>
      </c>
      <c r="CP744" s="60">
        <v>148741325.89359999</v>
      </c>
      <c r="CQ744" s="60">
        <v>655294202.60800004</v>
      </c>
      <c r="CR744" s="60">
        <v>296707.20939999999</v>
      </c>
      <c r="CS744" s="60" t="s">
        <v>544</v>
      </c>
      <c r="CT744" s="60">
        <v>39389523.217200004</v>
      </c>
      <c r="CU744" s="60">
        <v>31997129.147</v>
      </c>
      <c r="CV744" s="60">
        <v>70760171.422199994</v>
      </c>
      <c r="CW744" s="60">
        <v>71386652.364199996</v>
      </c>
      <c r="CX744" s="60">
        <v>101522979.12720001</v>
      </c>
      <c r="CY744" s="60" t="s">
        <v>544</v>
      </c>
      <c r="CZ744" s="60">
        <f t="shared" si="22"/>
        <v>12338.763211730709</v>
      </c>
      <c r="DA744" s="60" t="str">
        <f t="shared" si="23"/>
        <v>Y</v>
      </c>
    </row>
    <row r="745" spans="1:105">
      <c r="A745" s="13" t="s">
        <v>1315</v>
      </c>
      <c r="B745" s="13">
        <v>1578312</v>
      </c>
      <c r="C745" s="13">
        <v>2022</v>
      </c>
      <c r="D745" s="13" t="s">
        <v>1</v>
      </c>
      <c r="E745" s="13" t="s">
        <v>13</v>
      </c>
      <c r="F745" s="84" t="s">
        <v>1812</v>
      </c>
      <c r="G745" s="60" t="s">
        <v>2674</v>
      </c>
      <c r="H745" s="60" t="s">
        <v>2679</v>
      </c>
      <c r="I745" s="60" t="s">
        <v>2675</v>
      </c>
      <c r="J745" s="60" t="s">
        <v>1315</v>
      </c>
      <c r="K745" s="85">
        <v>1578312</v>
      </c>
      <c r="L745" s="60">
        <v>15866298000000</v>
      </c>
      <c r="M745" s="60">
        <v>1413420597.9935999</v>
      </c>
      <c r="N745" s="60">
        <v>86655950.049600005</v>
      </c>
      <c r="O745" s="60">
        <v>4236886.0751999998</v>
      </c>
      <c r="P745" s="60">
        <v>-0.47376000000000001</v>
      </c>
      <c r="Q745" s="60">
        <v>393401566.68480003</v>
      </c>
      <c r="R745" s="85" t="s">
        <v>544</v>
      </c>
      <c r="S745" s="85" t="s">
        <v>544</v>
      </c>
      <c r="T745" s="60">
        <v>134218361.36160001</v>
      </c>
      <c r="U745" s="60" t="s">
        <v>544</v>
      </c>
      <c r="V745" s="60">
        <v>49363495.449600004</v>
      </c>
      <c r="W745" s="60" t="s">
        <v>2677</v>
      </c>
      <c r="X745" s="60">
        <v>49287062.064000003</v>
      </c>
      <c r="Y745" s="60">
        <v>680553957.06239998</v>
      </c>
      <c r="Z745" s="60">
        <v>11.5891</v>
      </c>
      <c r="AA745" s="60" t="s">
        <v>544</v>
      </c>
      <c r="AB745" s="60">
        <v>1387790559.6048</v>
      </c>
      <c r="AC745" s="60">
        <v>1413420597.9935999</v>
      </c>
      <c r="AD745" s="60" t="s">
        <v>544</v>
      </c>
      <c r="AE745" s="60">
        <v>179081017.21439999</v>
      </c>
      <c r="AF745" s="60">
        <v>22.24315</v>
      </c>
      <c r="AG745" s="60" t="s">
        <v>2678</v>
      </c>
      <c r="AH745" s="60" t="s">
        <v>544</v>
      </c>
      <c r="AI745" s="60">
        <v>130392861.50399999</v>
      </c>
      <c r="AJ745" s="60" t="s">
        <v>544</v>
      </c>
      <c r="AK745" s="60">
        <v>5.4908799999999998</v>
      </c>
      <c r="AL745" s="60">
        <v>950473113.3168</v>
      </c>
      <c r="AM745" s="60">
        <v>11300203.92</v>
      </c>
      <c r="AN745" s="60">
        <v>85323710.793599993</v>
      </c>
      <c r="AO745" s="60">
        <v>279634035.54720002</v>
      </c>
      <c r="AP745" s="60">
        <v>160259696.88479999</v>
      </c>
      <c r="AQ745" s="60">
        <v>1413420597.9935999</v>
      </c>
      <c r="AR745" s="60">
        <v>9.9444700000000008</v>
      </c>
      <c r="AS745" s="60">
        <v>160174533.34560001</v>
      </c>
      <c r="AT745" s="60">
        <v>642953987.25600004</v>
      </c>
      <c r="AU745" s="85">
        <v>1578312</v>
      </c>
      <c r="AV745" s="60" t="s">
        <v>544</v>
      </c>
      <c r="AW745" s="60" t="s">
        <v>544</v>
      </c>
      <c r="AX745" s="60">
        <v>6699323.8896000003</v>
      </c>
      <c r="AY745" s="60">
        <v>228444512.664</v>
      </c>
      <c r="AZ745" s="60">
        <v>71211862.915199995</v>
      </c>
      <c r="BA745" s="60" t="s">
        <v>544</v>
      </c>
      <c r="BB745" s="60" t="s">
        <v>1808</v>
      </c>
      <c r="BC745" s="60" t="s">
        <v>544</v>
      </c>
      <c r="BD745" s="60">
        <v>12687585.6768</v>
      </c>
      <c r="BE745" s="60">
        <v>879607.51679999998</v>
      </c>
      <c r="BF745" s="60" t="s">
        <v>544</v>
      </c>
      <c r="BG745" s="60">
        <v>13520869.9296</v>
      </c>
      <c r="BH745" s="60">
        <v>871398499.91999996</v>
      </c>
      <c r="BI745" s="60">
        <v>17567741.5392</v>
      </c>
      <c r="BJ745" s="60" t="s">
        <v>544</v>
      </c>
      <c r="BK745" s="60">
        <v>43733348.126400001</v>
      </c>
      <c r="BL745" s="85" t="s">
        <v>2690</v>
      </c>
      <c r="BM745" s="60" t="s">
        <v>2691</v>
      </c>
      <c r="BN745" s="60">
        <v>22226258.399999999</v>
      </c>
      <c r="BO745" s="60">
        <v>975803297.65439999</v>
      </c>
      <c r="BP745" s="60">
        <v>858710914.24319994</v>
      </c>
      <c r="BQ745" s="60">
        <v>40644120.9168</v>
      </c>
      <c r="BR745" s="60">
        <v>28975023.465599999</v>
      </c>
      <c r="BS745" s="60">
        <v>6510734.7551999995</v>
      </c>
      <c r="BT745" s="60">
        <v>269919156.25440001</v>
      </c>
      <c r="BU745" s="60">
        <v>124241132.0448</v>
      </c>
      <c r="BV745" s="60">
        <v>15977250.0864</v>
      </c>
      <c r="BW745" s="60" t="s">
        <v>544</v>
      </c>
      <c r="BX745" s="60" t="s">
        <v>544</v>
      </c>
      <c r="BY745" s="60" t="s">
        <v>544</v>
      </c>
      <c r="BZ745" s="60" t="s">
        <v>544</v>
      </c>
      <c r="CA745" s="60" t="s">
        <v>544</v>
      </c>
      <c r="CB745" s="60" t="s">
        <v>544</v>
      </c>
      <c r="CC745" s="60">
        <v>57222771.686399996</v>
      </c>
      <c r="CD745" s="60">
        <v>142249924.5072</v>
      </c>
      <c r="CE745" s="60">
        <v>23641612.281599998</v>
      </c>
      <c r="CF745" s="60">
        <v>160259696.88479999</v>
      </c>
      <c r="CG745" s="60">
        <v>10284566.356799999</v>
      </c>
      <c r="CH745" s="60">
        <v>4018810.4016</v>
      </c>
      <c r="CI745" s="60" t="s">
        <v>1315</v>
      </c>
      <c r="CJ745" s="60">
        <v>9.4</v>
      </c>
      <c r="CK745" s="60">
        <v>134610772.8576</v>
      </c>
      <c r="CL745" s="60" t="s">
        <v>544</v>
      </c>
      <c r="CM745" s="85">
        <v>1578312</v>
      </c>
      <c r="CN745" s="60">
        <v>25299.628799999999</v>
      </c>
      <c r="CO745" s="60">
        <v>17567741.5392</v>
      </c>
      <c r="CP745" s="60">
        <v>71513320.464000002</v>
      </c>
      <c r="CQ745" s="60">
        <v>680553957.06239998</v>
      </c>
      <c r="CR745" s="60">
        <v>85074.456000000006</v>
      </c>
      <c r="CS745" s="60">
        <v>25299.628799999999</v>
      </c>
      <c r="CT745" s="60">
        <v>27118707.743999999</v>
      </c>
      <c r="CU745" s="60">
        <v>16614640.3824</v>
      </c>
      <c r="CV745" s="60">
        <v>23641612.281599998</v>
      </c>
      <c r="CW745" s="60">
        <v>43733348.126400001</v>
      </c>
      <c r="CX745" s="60">
        <v>49287062.064000003</v>
      </c>
      <c r="CY745" s="60" t="s">
        <v>544</v>
      </c>
      <c r="CZ745" s="60">
        <f t="shared" si="22"/>
        <v>11225.461141943711</v>
      </c>
      <c r="DA745" s="60" t="str">
        <f t="shared" si="23"/>
        <v>Y</v>
      </c>
    </row>
    <row r="746" spans="1:105">
      <c r="A746" s="13" t="s">
        <v>1315</v>
      </c>
      <c r="B746" s="13">
        <v>1578312</v>
      </c>
      <c r="C746" s="13">
        <v>2023</v>
      </c>
      <c r="D746" s="13" t="s">
        <v>1</v>
      </c>
      <c r="E746" s="13" t="s">
        <v>13</v>
      </c>
      <c r="F746" s="84" t="s">
        <v>1804</v>
      </c>
      <c r="G746" s="60" t="s">
        <v>2674</v>
      </c>
      <c r="H746" s="60" t="s">
        <v>2679</v>
      </c>
      <c r="I746" s="60" t="s">
        <v>2675</v>
      </c>
      <c r="J746" s="60" t="s">
        <v>1315</v>
      </c>
      <c r="K746" s="85">
        <v>1578312</v>
      </c>
      <c r="L746" s="60">
        <v>15778166000000</v>
      </c>
      <c r="M746" s="60">
        <v>1278747774.7363999</v>
      </c>
      <c r="N746" s="60">
        <v>52660383.285599999</v>
      </c>
      <c r="O746" s="60">
        <v>10500323.069399999</v>
      </c>
      <c r="P746" s="60">
        <v>0.92164999999999997</v>
      </c>
      <c r="Q746" s="60">
        <v>383226496.76139998</v>
      </c>
      <c r="R746" s="85" t="s">
        <v>544</v>
      </c>
      <c r="S746" s="85">
        <v>88</v>
      </c>
      <c r="T746" s="60">
        <v>94984803.572999999</v>
      </c>
      <c r="U746" s="60" t="s">
        <v>544</v>
      </c>
      <c r="V746" s="60">
        <v>55341040.935999997</v>
      </c>
      <c r="W746" s="60" t="s">
        <v>2677</v>
      </c>
      <c r="X746" s="60">
        <v>52892983.5836</v>
      </c>
      <c r="Y746" s="60">
        <v>690403556.16040003</v>
      </c>
      <c r="Z746" s="60">
        <v>17.085329999999999</v>
      </c>
      <c r="AA746" s="60" t="s">
        <v>544</v>
      </c>
      <c r="AB746" s="60">
        <v>1430249750.0901999</v>
      </c>
      <c r="AC746" s="60">
        <v>1278747774.7363999</v>
      </c>
      <c r="AD746" s="60" t="s">
        <v>544</v>
      </c>
      <c r="AE746" s="60">
        <v>219892946.59779999</v>
      </c>
      <c r="AF746" s="60">
        <v>13.158950000000001</v>
      </c>
      <c r="AG746" s="60" t="s">
        <v>2678</v>
      </c>
      <c r="AH746" s="60" t="s">
        <v>544</v>
      </c>
      <c r="AI746" s="60">
        <v>164560739.61039999</v>
      </c>
      <c r="AJ746" s="60" t="s">
        <v>544</v>
      </c>
      <c r="AK746" s="60">
        <v>5.8227599999999997</v>
      </c>
      <c r="AL746" s="60">
        <v>783182060.80920005</v>
      </c>
      <c r="AM746" s="60">
        <v>23096074.955800001</v>
      </c>
      <c r="AN746" s="60">
        <v>104556832.63079999</v>
      </c>
      <c r="AO746" s="60">
        <v>119485314.26540001</v>
      </c>
      <c r="AP746" s="60">
        <v>194321420.94440001</v>
      </c>
      <c r="AQ746" s="60">
        <v>1278747774.7363999</v>
      </c>
      <c r="AR746" s="60">
        <v>6.1058700000000004</v>
      </c>
      <c r="AS746" s="60">
        <v>194294594.917</v>
      </c>
      <c r="AT746" s="60">
        <v>587220443.0596</v>
      </c>
      <c r="AU746" s="85">
        <v>1578312</v>
      </c>
      <c r="AV746" s="60" t="s">
        <v>544</v>
      </c>
      <c r="AW746" s="60" t="s">
        <v>544</v>
      </c>
      <c r="AX746" s="60">
        <v>11489401.130999999</v>
      </c>
      <c r="AY746" s="60">
        <v>275233987.53380001</v>
      </c>
      <c r="AZ746" s="60">
        <v>20868623.1822</v>
      </c>
      <c r="BA746" s="60" t="s">
        <v>544</v>
      </c>
      <c r="BB746" s="60" t="s">
        <v>1808</v>
      </c>
      <c r="BC746" s="60" t="s">
        <v>544</v>
      </c>
      <c r="BD746" s="60">
        <v>12662047.023600001</v>
      </c>
      <c r="BE746" s="60" t="s">
        <v>544</v>
      </c>
      <c r="BF746" s="60" t="s">
        <v>544</v>
      </c>
      <c r="BG746" s="60">
        <v>14307592.825200001</v>
      </c>
      <c r="BH746" s="60">
        <v>862454430.5934</v>
      </c>
      <c r="BI746" s="60">
        <v>29055424.2632</v>
      </c>
      <c r="BJ746" s="60" t="s">
        <v>544</v>
      </c>
      <c r="BK746" s="60">
        <v>52708524.253200002</v>
      </c>
      <c r="BL746" s="85" t="s">
        <v>2690</v>
      </c>
      <c r="BM746" s="60" t="s">
        <v>2691</v>
      </c>
      <c r="BN746" s="60">
        <v>27597579.607999999</v>
      </c>
      <c r="BO746" s="60">
        <v>929007373.21080005</v>
      </c>
      <c r="BP746" s="60">
        <v>849792383.56980002</v>
      </c>
      <c r="BQ746" s="60">
        <v>53150870.046400003</v>
      </c>
      <c r="BR746" s="60">
        <v>39905296.142800003</v>
      </c>
      <c r="BS746" s="60">
        <v>12706784.0844</v>
      </c>
      <c r="BT746" s="60">
        <v>92778504.648800001</v>
      </c>
      <c r="BU746" s="60">
        <v>146299752.17320001</v>
      </c>
      <c r="BV746" s="60">
        <v>17321914.387400001</v>
      </c>
      <c r="BW746" s="60" t="s">
        <v>544</v>
      </c>
      <c r="BX746" s="60" t="s">
        <v>544</v>
      </c>
      <c r="BY746" s="60" t="s">
        <v>544</v>
      </c>
      <c r="BZ746" s="60" t="s">
        <v>544</v>
      </c>
      <c r="CA746" s="60" t="s">
        <v>544</v>
      </c>
      <c r="CB746" s="60" t="s">
        <v>544</v>
      </c>
      <c r="CC746" s="60">
        <v>75376193.224600002</v>
      </c>
      <c r="CD746" s="60">
        <v>198355374.68399999</v>
      </c>
      <c r="CE746" s="60">
        <v>37710748.801600002</v>
      </c>
      <c r="CF746" s="60">
        <v>194321420.94440001</v>
      </c>
      <c r="CG746" s="60">
        <v>11095439.4416</v>
      </c>
      <c r="CH746" s="60">
        <v>9543825.2586000003</v>
      </c>
      <c r="CI746" s="60" t="s">
        <v>1315</v>
      </c>
      <c r="CJ746" s="60">
        <v>11.5</v>
      </c>
      <c r="CK746" s="60">
        <v>157449816.21439999</v>
      </c>
      <c r="CL746" s="60" t="s">
        <v>544</v>
      </c>
      <c r="CM746" s="85">
        <v>1578312</v>
      </c>
      <c r="CN746" s="60">
        <v>18073.124199999998</v>
      </c>
      <c r="CO746" s="60">
        <v>29055424.2632</v>
      </c>
      <c r="CP746" s="60">
        <v>80490563.191599995</v>
      </c>
      <c r="CQ746" s="60">
        <v>690403556.16040003</v>
      </c>
      <c r="CR746" s="60">
        <v>54624.599600000001</v>
      </c>
      <c r="CS746" s="60">
        <v>18073.124199999998</v>
      </c>
      <c r="CT746" s="60">
        <v>32435179.534000002</v>
      </c>
      <c r="CU746" s="60">
        <v>20273344.7192</v>
      </c>
      <c r="CV746" s="60">
        <v>37710748.801600002</v>
      </c>
      <c r="CW746" s="60">
        <v>52708524.253200002</v>
      </c>
      <c r="CX746" s="60">
        <v>52892983.5836</v>
      </c>
      <c r="CY746" s="60" t="s">
        <v>544</v>
      </c>
      <c r="CZ746" s="60">
        <f t="shared" si="22"/>
        <v>12338.763211730709</v>
      </c>
      <c r="DA746" s="60" t="str">
        <f t="shared" si="23"/>
        <v>Y</v>
      </c>
    </row>
    <row r="747" spans="1:105">
      <c r="A747" s="13" t="s">
        <v>1316</v>
      </c>
      <c r="B747" s="13">
        <v>115301</v>
      </c>
      <c r="C747" s="13">
        <v>2022</v>
      </c>
      <c r="D747" s="13" t="s">
        <v>1</v>
      </c>
      <c r="E747" s="13" t="s">
        <v>13</v>
      </c>
      <c r="F747" s="84" t="s">
        <v>1812</v>
      </c>
      <c r="G747" s="60" t="s">
        <v>2674</v>
      </c>
      <c r="H747" s="60" t="s">
        <v>2694</v>
      </c>
      <c r="I747" s="60" t="s">
        <v>2675</v>
      </c>
      <c r="J747" s="60" t="s">
        <v>1316</v>
      </c>
      <c r="K747" s="85">
        <v>115301</v>
      </c>
      <c r="L747" s="60">
        <v>52947668000000</v>
      </c>
      <c r="M747" s="60">
        <v>4716747697.9776001</v>
      </c>
      <c r="N747" s="60">
        <v>294609099.6336</v>
      </c>
      <c r="O747" s="60">
        <v>110599821.6288</v>
      </c>
      <c r="P747" s="60">
        <v>-0.23</v>
      </c>
      <c r="Q747" s="60">
        <v>1493303196.0144</v>
      </c>
      <c r="R747" s="85" t="s">
        <v>544</v>
      </c>
      <c r="S747" s="85">
        <v>171</v>
      </c>
      <c r="T747" s="60">
        <v>309420072.46560001</v>
      </c>
      <c r="U747" s="60">
        <v>284629465.0704</v>
      </c>
      <c r="V747" s="60" t="s">
        <v>544</v>
      </c>
      <c r="W747" s="60" t="s">
        <v>2677</v>
      </c>
      <c r="X747" s="60">
        <v>201663073.9152</v>
      </c>
      <c r="Y747" s="60">
        <v>1215331185.7296</v>
      </c>
      <c r="Z747" s="60">
        <v>2.17</v>
      </c>
      <c r="AA747" s="60">
        <v>24052553.0832</v>
      </c>
      <c r="AB747" s="60" t="s">
        <v>544</v>
      </c>
      <c r="AC747" s="60">
        <v>4716747697.9776001</v>
      </c>
      <c r="AD747" s="60">
        <v>16</v>
      </c>
      <c r="AE747" s="60">
        <v>702134985.8448</v>
      </c>
      <c r="AF747" s="60">
        <v>8.5500000000000007</v>
      </c>
      <c r="AG747" s="60" t="s">
        <v>2678</v>
      </c>
      <c r="AH747" s="60" t="s">
        <v>544</v>
      </c>
      <c r="AI747" s="60">
        <v>778635540.17760003</v>
      </c>
      <c r="AJ747" s="60">
        <v>58248208.401600003</v>
      </c>
      <c r="AK747" s="60">
        <v>5.65</v>
      </c>
      <c r="AL747" s="60">
        <v>1476731850.0671999</v>
      </c>
      <c r="AM747" s="60">
        <v>14323776.8112</v>
      </c>
      <c r="AN747" s="60">
        <v>272192826.76800001</v>
      </c>
      <c r="AO747" s="60">
        <v>400166099.47680002</v>
      </c>
      <c r="AP747" s="60">
        <v>803574471.10080004</v>
      </c>
      <c r="AQ747" s="60">
        <v>4716747697.9776001</v>
      </c>
      <c r="AR747" s="60">
        <v>7.17</v>
      </c>
      <c r="AS747" s="60">
        <v>801086822.74080002</v>
      </c>
      <c r="AT747" s="60">
        <v>3063547819.1184001</v>
      </c>
      <c r="AU747" s="85">
        <v>115301</v>
      </c>
      <c r="AV747" s="60" t="s">
        <v>544</v>
      </c>
      <c r="AW747" s="60" t="s">
        <v>544</v>
      </c>
      <c r="AX747" s="60" t="s">
        <v>544</v>
      </c>
      <c r="AY747" s="60">
        <v>760383194.2464</v>
      </c>
      <c r="AZ747" s="60">
        <v>80751960.969600007</v>
      </c>
      <c r="BA747" s="60">
        <v>284629465.0704</v>
      </c>
      <c r="BB747" s="60" t="s">
        <v>1808</v>
      </c>
      <c r="BC747" s="60" t="s">
        <v>544</v>
      </c>
      <c r="BD747" s="60">
        <v>114564914.8608</v>
      </c>
      <c r="BE747" s="60" t="s">
        <v>544</v>
      </c>
      <c r="BF747" s="60" t="s">
        <v>544</v>
      </c>
      <c r="BG747" s="60">
        <v>33424640.222399998</v>
      </c>
      <c r="BH747" s="60">
        <v>4108560478.4352002</v>
      </c>
      <c r="BI747" s="60">
        <v>17233857.705600001</v>
      </c>
      <c r="BJ747" s="60" t="s">
        <v>544</v>
      </c>
      <c r="BK747" s="60">
        <v>171588318.34560001</v>
      </c>
      <c r="BL747" s="85" t="s">
        <v>2692</v>
      </c>
      <c r="BM747" s="60" t="s">
        <v>2693</v>
      </c>
      <c r="BN747" s="60">
        <v>107351135.4912</v>
      </c>
      <c r="BO747" s="60">
        <v>4089428703.1536002</v>
      </c>
      <c r="BP747" s="60">
        <v>3993995563.5743999</v>
      </c>
      <c r="BQ747" s="60">
        <v>10003330.694399999</v>
      </c>
      <c r="BR747" s="60">
        <v>145556514.72479999</v>
      </c>
      <c r="BS747" s="60">
        <v>22109113.991999999</v>
      </c>
      <c r="BT747" s="60">
        <v>237347844.00479999</v>
      </c>
      <c r="BU747" s="60">
        <v>441543820.5456</v>
      </c>
      <c r="BV747" s="60">
        <v>1115268035.9136</v>
      </c>
      <c r="BW747" s="60">
        <v>284629465.0704</v>
      </c>
      <c r="BX747" s="60" t="s">
        <v>544</v>
      </c>
      <c r="BY747" s="60" t="s">
        <v>544</v>
      </c>
      <c r="BZ747" s="60" t="s">
        <v>544</v>
      </c>
      <c r="CA747" s="60" t="s">
        <v>544</v>
      </c>
      <c r="CB747" s="60" t="s">
        <v>1825</v>
      </c>
      <c r="CC747" s="60">
        <v>132237240.0768</v>
      </c>
      <c r="CD747" s="60">
        <v>173699322.93599999</v>
      </c>
      <c r="CE747" s="60">
        <v>26748567.048</v>
      </c>
      <c r="CF747" s="60">
        <v>803574471.10080004</v>
      </c>
      <c r="CG747" s="60">
        <v>31744976.486400001</v>
      </c>
      <c r="CH747" s="60">
        <v>77256603.451199993</v>
      </c>
      <c r="CI747" s="60" t="s">
        <v>1316</v>
      </c>
      <c r="CJ747" s="60">
        <v>16</v>
      </c>
      <c r="CK747" s="60">
        <v>473855900.6832</v>
      </c>
      <c r="CL747" s="60" t="s">
        <v>544</v>
      </c>
      <c r="CM747" s="85">
        <v>115301</v>
      </c>
      <c r="CN747" s="60" t="s">
        <v>544</v>
      </c>
      <c r="CO747" s="60">
        <v>17233857.705600001</v>
      </c>
      <c r="CP747" s="60">
        <v>309014209.40640002</v>
      </c>
      <c r="CQ747" s="60">
        <v>1215331185.7296</v>
      </c>
      <c r="CR747" s="60">
        <v>567103.65119999996</v>
      </c>
      <c r="CS747" s="60" t="s">
        <v>544</v>
      </c>
      <c r="CT747" s="60">
        <v>96742306.286400005</v>
      </c>
      <c r="CU747" s="60">
        <v>74846012.059200004</v>
      </c>
      <c r="CV747" s="60">
        <v>26748567.048</v>
      </c>
      <c r="CW747" s="60">
        <v>171588318.34560001</v>
      </c>
      <c r="CX747" s="60">
        <v>201663073.9152</v>
      </c>
      <c r="CY747" s="60" t="s">
        <v>544</v>
      </c>
      <c r="CZ747" s="60">
        <f t="shared" si="22"/>
        <v>11225.461141943711</v>
      </c>
      <c r="DA747" s="60" t="str">
        <f t="shared" si="23"/>
        <v>Y</v>
      </c>
    </row>
    <row r="748" spans="1:105">
      <c r="A748" s="13" t="s">
        <v>1316</v>
      </c>
      <c r="B748" s="13">
        <v>115301</v>
      </c>
      <c r="C748" s="13">
        <v>2023</v>
      </c>
      <c r="D748" s="13" t="s">
        <v>1</v>
      </c>
      <c r="E748" s="13" t="s">
        <v>13</v>
      </c>
      <c r="F748" s="84" t="s">
        <v>1804</v>
      </c>
      <c r="G748" s="60" t="s">
        <v>2674</v>
      </c>
      <c r="H748" s="60" t="s">
        <v>2679</v>
      </c>
      <c r="I748" s="60" t="s">
        <v>2675</v>
      </c>
      <c r="J748" s="60" t="s">
        <v>1316</v>
      </c>
      <c r="K748" s="85">
        <v>115301</v>
      </c>
      <c r="L748" s="60">
        <v>66674018000000</v>
      </c>
      <c r="M748" s="60">
        <v>5403622458.4172001</v>
      </c>
      <c r="N748" s="60">
        <v>254644484.70919999</v>
      </c>
      <c r="O748" s="60">
        <v>168906961.2762</v>
      </c>
      <c r="P748" s="60">
        <v>-0.23</v>
      </c>
      <c r="Q748" s="60">
        <v>1719767178.9200001</v>
      </c>
      <c r="R748" s="85" t="s">
        <v>544</v>
      </c>
      <c r="S748" s="85">
        <v>171</v>
      </c>
      <c r="T748" s="60">
        <v>320835316.47939998</v>
      </c>
      <c r="U748" s="60">
        <v>306604635.73879999</v>
      </c>
      <c r="V748" s="60" t="s">
        <v>544</v>
      </c>
      <c r="W748" s="60" t="s">
        <v>2677</v>
      </c>
      <c r="X748" s="60">
        <v>300642287.75160003</v>
      </c>
      <c r="Y748" s="60">
        <v>1299161246.9521999</v>
      </c>
      <c r="Z748" s="60">
        <v>2.2799999999999998</v>
      </c>
      <c r="AA748" s="60">
        <v>12967345.045399999</v>
      </c>
      <c r="AB748" s="60" t="s">
        <v>544</v>
      </c>
      <c r="AC748" s="60">
        <v>5403622458.4172001</v>
      </c>
      <c r="AD748" s="60">
        <v>15.7</v>
      </c>
      <c r="AE748" s="60">
        <v>811229118.20560002</v>
      </c>
      <c r="AF748" s="60">
        <v>7.51</v>
      </c>
      <c r="AG748" s="60" t="s">
        <v>2678</v>
      </c>
      <c r="AH748" s="60" t="s">
        <v>544</v>
      </c>
      <c r="AI748" s="60">
        <v>868278434.08280003</v>
      </c>
      <c r="AJ748" s="60">
        <v>66074936.848200001</v>
      </c>
      <c r="AK748" s="60">
        <v>7.14</v>
      </c>
      <c r="AL748" s="60">
        <v>1782755906.9361999</v>
      </c>
      <c r="AM748" s="60">
        <v>23209133.288800001</v>
      </c>
      <c r="AN748" s="60">
        <v>405814173.92299998</v>
      </c>
      <c r="AO748" s="60">
        <v>397973355.65460002</v>
      </c>
      <c r="AP748" s="60">
        <v>931308171.07140005</v>
      </c>
      <c r="AQ748" s="60">
        <v>5403622458.4172001</v>
      </c>
      <c r="AR748" s="60">
        <v>5.31</v>
      </c>
      <c r="AS748" s="60">
        <v>928587314.90260005</v>
      </c>
      <c r="AT748" s="60">
        <v>3614027940.6290002</v>
      </c>
      <c r="AU748" s="85">
        <v>115301</v>
      </c>
      <c r="AV748" s="60" t="s">
        <v>544</v>
      </c>
      <c r="AW748" s="60" t="s">
        <v>544</v>
      </c>
      <c r="AX748" s="60" t="s">
        <v>544</v>
      </c>
      <c r="AY748" s="60">
        <v>877304055.05379999</v>
      </c>
      <c r="AZ748" s="60">
        <v>28550025.148800001</v>
      </c>
      <c r="BA748" s="60">
        <v>306604635.73879999</v>
      </c>
      <c r="BB748" s="60" t="s">
        <v>1808</v>
      </c>
      <c r="BC748" s="60" t="s">
        <v>544</v>
      </c>
      <c r="BD748" s="60">
        <v>138515098.36700001</v>
      </c>
      <c r="BE748" s="60" t="s">
        <v>544</v>
      </c>
      <c r="BF748" s="60" t="s">
        <v>544</v>
      </c>
      <c r="BG748" s="60">
        <v>29421182.1534</v>
      </c>
      <c r="BH748" s="60">
        <v>4797936631.4216003</v>
      </c>
      <c r="BI748" s="60">
        <v>20635131.384799998</v>
      </c>
      <c r="BJ748" s="60" t="s">
        <v>544</v>
      </c>
      <c r="BK748" s="60">
        <v>211108516.73719999</v>
      </c>
      <c r="BL748" s="85" t="s">
        <v>2692</v>
      </c>
      <c r="BM748" s="60" t="s">
        <v>2693</v>
      </c>
      <c r="BN748" s="60">
        <v>109285183.3576</v>
      </c>
      <c r="BO748" s="60">
        <v>4704758897.1323996</v>
      </c>
      <c r="BP748" s="60">
        <v>4659421533.0545998</v>
      </c>
      <c r="BQ748" s="60">
        <v>13682813.8366</v>
      </c>
      <c r="BR748" s="60">
        <v>158549845.42860001</v>
      </c>
      <c r="BS748" s="60">
        <v>49432588.139799997</v>
      </c>
      <c r="BT748" s="60">
        <v>455826155.62739998</v>
      </c>
      <c r="BU748" s="60">
        <v>682956942.71759999</v>
      </c>
      <c r="BV748" s="60">
        <v>1414875599.8010001</v>
      </c>
      <c r="BW748" s="60">
        <v>306604635.73879999</v>
      </c>
      <c r="BX748" s="60" t="s">
        <v>544</v>
      </c>
      <c r="BY748" s="60" t="s">
        <v>544</v>
      </c>
      <c r="BZ748" s="60" t="s">
        <v>544</v>
      </c>
      <c r="CA748" s="60" t="s">
        <v>544</v>
      </c>
      <c r="CB748" s="60" t="s">
        <v>1825</v>
      </c>
      <c r="CC748" s="60">
        <v>153726671.58379999</v>
      </c>
      <c r="CD748" s="60">
        <v>227127059.0018</v>
      </c>
      <c r="CE748" s="60">
        <v>31144045.266600002</v>
      </c>
      <c r="CF748" s="60">
        <v>931308171.07140005</v>
      </c>
      <c r="CG748" s="60">
        <v>23303551.1798</v>
      </c>
      <c r="CH748" s="60">
        <v>135459767.83239999</v>
      </c>
      <c r="CI748" s="60" t="s">
        <v>1316</v>
      </c>
      <c r="CJ748" s="60">
        <v>15.2</v>
      </c>
      <c r="CK748" s="60">
        <v>706456461.67460001</v>
      </c>
      <c r="CL748" s="60" t="s">
        <v>544</v>
      </c>
      <c r="CM748" s="85">
        <v>115301</v>
      </c>
      <c r="CN748" s="60" t="s">
        <v>544</v>
      </c>
      <c r="CO748" s="60">
        <v>20635131.384799998</v>
      </c>
      <c r="CP748" s="60">
        <v>409927471.1092</v>
      </c>
      <c r="CQ748" s="60">
        <v>1299161246.9521999</v>
      </c>
      <c r="CR748" s="60">
        <v>195967.77720000001</v>
      </c>
      <c r="CS748" s="60" t="s">
        <v>544</v>
      </c>
      <c r="CT748" s="60">
        <v>123007709.4402</v>
      </c>
      <c r="CU748" s="60">
        <v>88100807.297000006</v>
      </c>
      <c r="CV748" s="60">
        <v>31144045.266600002</v>
      </c>
      <c r="CW748" s="60">
        <v>211108516.73719999</v>
      </c>
      <c r="CX748" s="60">
        <v>300642287.75160003</v>
      </c>
      <c r="CY748" s="60" t="s">
        <v>544</v>
      </c>
      <c r="CZ748" s="60">
        <f t="shared" si="22"/>
        <v>12338.763211730709</v>
      </c>
      <c r="DA748" s="60" t="str">
        <f t="shared" si="23"/>
        <v>Y</v>
      </c>
    </row>
    <row r="749" spans="1:105">
      <c r="A749" s="13" t="s">
        <v>1317</v>
      </c>
      <c r="B749" s="13">
        <v>1508238</v>
      </c>
      <c r="C749" s="13">
        <v>2022</v>
      </c>
      <c r="D749" s="13" t="s">
        <v>1</v>
      </c>
      <c r="E749" s="13" t="s">
        <v>13</v>
      </c>
      <c r="F749" s="84" t="s">
        <v>1812</v>
      </c>
      <c r="G749" s="60" t="s">
        <v>2674</v>
      </c>
      <c r="H749" s="60" t="s">
        <v>2694</v>
      </c>
      <c r="I749" s="60" t="s">
        <v>2675</v>
      </c>
      <c r="J749" s="60" t="s">
        <v>1317</v>
      </c>
      <c r="K749" s="85">
        <v>1508238</v>
      </c>
      <c r="L749" s="60">
        <v>23956442000000</v>
      </c>
      <c r="M749" s="60">
        <v>2134116513.9744</v>
      </c>
      <c r="N749" s="60">
        <v>313864789.64639997</v>
      </c>
      <c r="O749" s="60">
        <v>65897693.702399999</v>
      </c>
      <c r="P749" s="60">
        <v>0.24</v>
      </c>
      <c r="Q749" s="60">
        <v>307296596.22719997</v>
      </c>
      <c r="R749" s="85" t="s">
        <v>544</v>
      </c>
      <c r="S749" s="85">
        <v>43</v>
      </c>
      <c r="T749" s="60">
        <v>144443152.89120001</v>
      </c>
      <c r="U749" s="60" t="s">
        <v>544</v>
      </c>
      <c r="V749" s="60" t="s">
        <v>544</v>
      </c>
      <c r="W749" s="60" t="s">
        <v>2677</v>
      </c>
      <c r="X749" s="60">
        <v>95753928.182400003</v>
      </c>
      <c r="Y749" s="60">
        <v>437551378.7712</v>
      </c>
      <c r="Z749" s="60">
        <v>-10.130000000000001</v>
      </c>
      <c r="AA749" s="60">
        <v>9309016.2335999999</v>
      </c>
      <c r="AB749" s="60">
        <v>2020304975.7360001</v>
      </c>
      <c r="AC749" s="60">
        <v>2134116513.9744</v>
      </c>
      <c r="AD749" s="60">
        <v>9.8000000000000007</v>
      </c>
      <c r="AE749" s="60">
        <v>398683844.11199999</v>
      </c>
      <c r="AF749" s="60">
        <v>10.75</v>
      </c>
      <c r="AG749" s="60" t="s">
        <v>2678</v>
      </c>
      <c r="AH749" s="60" t="s">
        <v>544</v>
      </c>
      <c r="AI749" s="60">
        <v>221580741.18720001</v>
      </c>
      <c r="AJ749" s="60">
        <v>525419840.25599998</v>
      </c>
      <c r="AK749" s="60">
        <v>5.52</v>
      </c>
      <c r="AL749" s="60">
        <v>651068932.27680004</v>
      </c>
      <c r="AM749" s="60">
        <v>4077605.3136</v>
      </c>
      <c r="AN749" s="60">
        <v>137269015.5456</v>
      </c>
      <c r="AO749" s="60">
        <v>182384400.4368</v>
      </c>
      <c r="AP749" s="60">
        <v>169439631.5616</v>
      </c>
      <c r="AQ749" s="60">
        <v>2134116513.9744</v>
      </c>
      <c r="AR749" s="60">
        <v>16.86</v>
      </c>
      <c r="AS749" s="60">
        <v>169101917.15040001</v>
      </c>
      <c r="AT749" s="60">
        <v>927971587.82879996</v>
      </c>
      <c r="AU749" s="85">
        <v>1508238</v>
      </c>
      <c r="AV749" s="60" t="s">
        <v>544</v>
      </c>
      <c r="AW749" s="60" t="s">
        <v>544</v>
      </c>
      <c r="AX749" s="60" t="s">
        <v>544</v>
      </c>
      <c r="AY749" s="60">
        <v>924103684.36800003</v>
      </c>
      <c r="AZ749" s="60">
        <v>112953399.7728</v>
      </c>
      <c r="BA749" s="60">
        <v>9088089.8976000007</v>
      </c>
      <c r="BB749" s="60" t="s">
        <v>1808</v>
      </c>
      <c r="BC749" s="60" t="s">
        <v>544</v>
      </c>
      <c r="BD749" s="60">
        <v>145861713.76800001</v>
      </c>
      <c r="BE749" s="60">
        <v>9088089.8976000007</v>
      </c>
      <c r="BF749" s="60" t="s">
        <v>544</v>
      </c>
      <c r="BG749" s="60">
        <v>13058260.872</v>
      </c>
      <c r="BH749" s="60">
        <v>1861163362.0943999</v>
      </c>
      <c r="BI749" s="60">
        <v>-17990352.239999998</v>
      </c>
      <c r="BJ749" s="60" t="s">
        <v>544</v>
      </c>
      <c r="BK749" s="60">
        <v>70085940.350400001</v>
      </c>
      <c r="BL749" s="85" t="s">
        <v>2695</v>
      </c>
      <c r="BM749" s="60" t="s">
        <v>2696</v>
      </c>
      <c r="BN749" s="60">
        <v>17208647.16</v>
      </c>
      <c r="BO749" s="60">
        <v>1882682478.0527999</v>
      </c>
      <c r="BP749" s="60">
        <v>1715301648.3264</v>
      </c>
      <c r="BQ749" s="60">
        <v>54427429.953599997</v>
      </c>
      <c r="BR749" s="60">
        <v>163597377.1392</v>
      </c>
      <c r="BS749" s="60">
        <v>3198443.2127999999</v>
      </c>
      <c r="BT749" s="60">
        <v>204208537.27200001</v>
      </c>
      <c r="BU749" s="60">
        <v>215366920.7376</v>
      </c>
      <c r="BV749" s="60">
        <v>109677988.6752</v>
      </c>
      <c r="BW749" s="60">
        <v>9088089.8976000007</v>
      </c>
      <c r="BX749" s="60" t="s">
        <v>544</v>
      </c>
      <c r="BY749" s="60" t="s">
        <v>544</v>
      </c>
      <c r="BZ749" s="60" t="s">
        <v>544</v>
      </c>
      <c r="CA749" s="60" t="s">
        <v>544</v>
      </c>
      <c r="CB749" s="60" t="s">
        <v>1825</v>
      </c>
      <c r="CC749" s="60">
        <v>45449803.223999999</v>
      </c>
      <c r="CD749" s="60">
        <v>31050929.275199998</v>
      </c>
      <c r="CE749" s="60">
        <v>-22972330.199999999</v>
      </c>
      <c r="CF749" s="60">
        <v>169439631.5616</v>
      </c>
      <c r="CG749" s="60">
        <v>17448013.718400002</v>
      </c>
      <c r="CH749" s="60" t="s">
        <v>544</v>
      </c>
      <c r="CI749" s="60" t="s">
        <v>1317</v>
      </c>
      <c r="CJ749" s="60">
        <v>11</v>
      </c>
      <c r="CK749" s="60">
        <v>233022943.72799999</v>
      </c>
      <c r="CL749" s="60" t="s">
        <v>544</v>
      </c>
      <c r="CM749" s="85">
        <v>1508238</v>
      </c>
      <c r="CN749" s="60" t="s">
        <v>544</v>
      </c>
      <c r="CO749" s="60">
        <v>-17990352.239999998</v>
      </c>
      <c r="CP749" s="60">
        <v>112962575.3424</v>
      </c>
      <c r="CQ749" s="60">
        <v>437551378.7712</v>
      </c>
      <c r="CR749" s="60">
        <v>208009.272</v>
      </c>
      <c r="CS749" s="60" t="s">
        <v>544</v>
      </c>
      <c r="CT749" s="60">
        <v>44089680.926399998</v>
      </c>
      <c r="CU749" s="60">
        <v>25996259.423999999</v>
      </c>
      <c r="CV749" s="60">
        <v>-22972330.199999999</v>
      </c>
      <c r="CW749" s="60">
        <v>70085940.350400001</v>
      </c>
      <c r="CX749" s="60">
        <v>95753928.182400003</v>
      </c>
      <c r="CY749" s="60" t="s">
        <v>544</v>
      </c>
      <c r="CZ749" s="60">
        <f t="shared" si="22"/>
        <v>11225.461141943711</v>
      </c>
      <c r="DA749" s="60" t="str">
        <f t="shared" si="23"/>
        <v>Y</v>
      </c>
    </row>
    <row r="750" spans="1:105">
      <c r="A750" s="13" t="s">
        <v>1317</v>
      </c>
      <c r="B750" s="13">
        <v>1508238</v>
      </c>
      <c r="C750" s="13">
        <v>2023</v>
      </c>
      <c r="D750" s="13" t="s">
        <v>1</v>
      </c>
      <c r="E750" s="13" t="s">
        <v>13</v>
      </c>
      <c r="F750" s="84" t="s">
        <v>1804</v>
      </c>
      <c r="G750" s="60" t="s">
        <v>2674</v>
      </c>
      <c r="H750" s="60" t="s">
        <v>2694</v>
      </c>
      <c r="I750" s="60" t="s">
        <v>2675</v>
      </c>
      <c r="J750" s="60" t="s">
        <v>1317</v>
      </c>
      <c r="K750" s="85">
        <v>1508238</v>
      </c>
      <c r="L750" s="60">
        <v>26679865000000</v>
      </c>
      <c r="M750" s="60">
        <v>2162280330.8709998</v>
      </c>
      <c r="N750" s="60">
        <v>369863325.9824</v>
      </c>
      <c r="O750" s="60">
        <v>108668427.8636</v>
      </c>
      <c r="P750" s="60">
        <v>0.59</v>
      </c>
      <c r="Q750" s="60">
        <v>336609831.04460001</v>
      </c>
      <c r="R750" s="85" t="s">
        <v>544</v>
      </c>
      <c r="S750" s="85" t="s">
        <v>544</v>
      </c>
      <c r="T750" s="60">
        <v>129884573.721</v>
      </c>
      <c r="U750" s="60" t="s">
        <v>544</v>
      </c>
      <c r="V750" s="60" t="s">
        <v>544</v>
      </c>
      <c r="W750" s="60" t="s">
        <v>2677</v>
      </c>
      <c r="X750" s="60">
        <v>112968939.92380001</v>
      </c>
      <c r="Y750" s="60">
        <v>479494249.01639998</v>
      </c>
      <c r="Z750" s="60">
        <v>-28.92</v>
      </c>
      <c r="AA750" s="60">
        <v>7034659.6745999996</v>
      </c>
      <c r="AB750" s="60">
        <v>2075980676.5436001</v>
      </c>
      <c r="AC750" s="60">
        <v>2162280330.8709998</v>
      </c>
      <c r="AD750" s="60">
        <v>10.4</v>
      </c>
      <c r="AE750" s="60">
        <v>445627726.67299998</v>
      </c>
      <c r="AF750" s="60">
        <v>14.07</v>
      </c>
      <c r="AG750" s="60" t="s">
        <v>2678</v>
      </c>
      <c r="AH750" s="60" t="s">
        <v>544</v>
      </c>
      <c r="AI750" s="60">
        <v>237170853.333</v>
      </c>
      <c r="AJ750" s="60">
        <v>428855786.37</v>
      </c>
      <c r="AK750" s="60">
        <v>6.47</v>
      </c>
      <c r="AL750" s="60">
        <v>584314398.15180004</v>
      </c>
      <c r="AM750" s="60">
        <v>81943869.304399997</v>
      </c>
      <c r="AN750" s="60">
        <v>159903222.5632</v>
      </c>
      <c r="AO750" s="60">
        <v>257491366.47499999</v>
      </c>
      <c r="AP750" s="60">
        <v>118877230.6292</v>
      </c>
      <c r="AQ750" s="60">
        <v>2162280330.8709998</v>
      </c>
      <c r="AR750" s="60">
        <v>19.79</v>
      </c>
      <c r="AS750" s="60">
        <v>118593490.6838</v>
      </c>
      <c r="AT750" s="60">
        <v>968574791.08099997</v>
      </c>
      <c r="AU750" s="85">
        <v>1508238</v>
      </c>
      <c r="AV750" s="60" t="s">
        <v>544</v>
      </c>
      <c r="AW750" s="60" t="s">
        <v>544</v>
      </c>
      <c r="AX750" s="60">
        <v>7420841.0055999998</v>
      </c>
      <c r="AY750" s="60">
        <v>874483513.04299998</v>
      </c>
      <c r="AZ750" s="60">
        <v>125090738.311</v>
      </c>
      <c r="BA750" s="60">
        <v>25675750.037799999</v>
      </c>
      <c r="BB750" s="60" t="s">
        <v>1808</v>
      </c>
      <c r="BC750" s="60" t="s">
        <v>544</v>
      </c>
      <c r="BD750" s="60">
        <v>232616912.30700001</v>
      </c>
      <c r="BE750" s="60">
        <v>6595879.8789999997</v>
      </c>
      <c r="BF750" s="60" t="s">
        <v>544</v>
      </c>
      <c r="BG750" s="60">
        <v>12048533.3456</v>
      </c>
      <c r="BH750" s="60">
        <v>1868734054.1617999</v>
      </c>
      <c r="BI750" s="60">
        <v>-38146448.872000001</v>
      </c>
      <c r="BJ750" s="60" t="s">
        <v>544</v>
      </c>
      <c r="BK750" s="60">
        <v>70716974.224000007</v>
      </c>
      <c r="BL750" s="85" t="s">
        <v>2695</v>
      </c>
      <c r="BM750" s="60" t="s">
        <v>2696</v>
      </c>
      <c r="BN750" s="60">
        <v>16108097.431600001</v>
      </c>
      <c r="BO750" s="60">
        <v>1815320191.7923999</v>
      </c>
      <c r="BP750" s="60">
        <v>1636117141.8548</v>
      </c>
      <c r="BQ750" s="60">
        <v>54112311.626599997</v>
      </c>
      <c r="BR750" s="60">
        <v>145406226.63820001</v>
      </c>
      <c r="BS750" s="60">
        <v>6142106.6843999997</v>
      </c>
      <c r="BT750" s="60">
        <v>97785489.460800007</v>
      </c>
      <c r="BU750" s="60">
        <v>248621190.5812</v>
      </c>
      <c r="BV750" s="60">
        <v>148695454.1972</v>
      </c>
      <c r="BW750" s="60">
        <v>25675750.037799999</v>
      </c>
      <c r="BX750" s="60" t="s">
        <v>544</v>
      </c>
      <c r="BY750" s="60">
        <v>50734.420400000003</v>
      </c>
      <c r="BZ750" s="60" t="s">
        <v>544</v>
      </c>
      <c r="CA750" s="60" t="s">
        <v>544</v>
      </c>
      <c r="CB750" s="60" t="s">
        <v>1825</v>
      </c>
      <c r="CC750" s="60">
        <v>45479598.754799999</v>
      </c>
      <c r="CD750" s="60">
        <v>34233414.869199999</v>
      </c>
      <c r="CE750" s="60">
        <v>-49012124.604599997</v>
      </c>
      <c r="CF750" s="60">
        <v>118877230.6292</v>
      </c>
      <c r="CG750" s="60">
        <v>23884970.8794</v>
      </c>
      <c r="CH750" s="60" t="s">
        <v>544</v>
      </c>
      <c r="CI750" s="60" t="s">
        <v>1317</v>
      </c>
      <c r="CJ750" s="60">
        <v>11.4</v>
      </c>
      <c r="CK750" s="60">
        <v>272872162.48699999</v>
      </c>
      <c r="CL750" s="60" t="s">
        <v>544</v>
      </c>
      <c r="CM750" s="85">
        <v>1508238</v>
      </c>
      <c r="CN750" s="60" t="s">
        <v>544</v>
      </c>
      <c r="CO750" s="60">
        <v>-38146448.872000001</v>
      </c>
      <c r="CP750" s="60">
        <v>129077037.3554</v>
      </c>
      <c r="CQ750" s="60">
        <v>479494249.01639998</v>
      </c>
      <c r="CR750" s="60">
        <v>366001.02639999997</v>
      </c>
      <c r="CS750" s="60" t="s">
        <v>544</v>
      </c>
      <c r="CT750" s="60">
        <v>39676504.978600003</v>
      </c>
      <c r="CU750" s="60">
        <v>31040469.2454</v>
      </c>
      <c r="CV750" s="60">
        <v>-49012124.604599997</v>
      </c>
      <c r="CW750" s="60">
        <v>70716974.224000007</v>
      </c>
      <c r="CX750" s="60">
        <v>112968939.92380001</v>
      </c>
      <c r="CY750" s="60" t="s">
        <v>544</v>
      </c>
      <c r="CZ750" s="60">
        <f t="shared" si="22"/>
        <v>12338.763211730709</v>
      </c>
      <c r="DA750" s="60" t="str">
        <f t="shared" si="23"/>
        <v>Y</v>
      </c>
    </row>
    <row r="751" spans="1:105">
      <c r="A751" s="13" t="s">
        <v>1318</v>
      </c>
      <c r="B751" s="13">
        <v>1108772</v>
      </c>
      <c r="C751" s="13">
        <v>2022</v>
      </c>
      <c r="D751" s="13" t="s">
        <v>1</v>
      </c>
      <c r="E751" s="13" t="s">
        <v>13</v>
      </c>
      <c r="F751" s="84" t="s">
        <v>1812</v>
      </c>
      <c r="G751" s="60" t="s">
        <v>2674</v>
      </c>
      <c r="H751" s="60" t="s">
        <v>2413</v>
      </c>
      <c r="I751" s="60" t="s">
        <v>2675</v>
      </c>
      <c r="J751" s="60" t="s">
        <v>2697</v>
      </c>
      <c r="K751" s="85">
        <v>111805</v>
      </c>
      <c r="L751" s="60">
        <v>44051197000000</v>
      </c>
      <c r="M751" s="60">
        <v>3924221592.5904002</v>
      </c>
      <c r="N751" s="60">
        <v>218171259.87360001</v>
      </c>
      <c r="O751" s="60">
        <v>77374905.940799996</v>
      </c>
      <c r="P751" s="60">
        <v>-0.4</v>
      </c>
      <c r="Q751" s="60">
        <v>1124173505.2512</v>
      </c>
      <c r="R751" s="85">
        <v>4145</v>
      </c>
      <c r="S751" s="85">
        <v>39</v>
      </c>
      <c r="T751" s="60">
        <v>251168835.23519999</v>
      </c>
      <c r="U751" s="60">
        <v>10627893.0096</v>
      </c>
      <c r="V751" s="60" t="s">
        <v>544</v>
      </c>
      <c r="W751" s="60" t="s">
        <v>2677</v>
      </c>
      <c r="X751" s="60">
        <v>242490082.64160001</v>
      </c>
      <c r="Y751" s="60">
        <v>1119762550.6032</v>
      </c>
      <c r="Z751" s="60">
        <v>17.670000000000002</v>
      </c>
      <c r="AA751" s="60" t="s">
        <v>544</v>
      </c>
      <c r="AB751" s="60" t="s">
        <v>544</v>
      </c>
      <c r="AC751" s="60">
        <v>3924221592.5904002</v>
      </c>
      <c r="AD751" s="60">
        <v>9.9</v>
      </c>
      <c r="AE751" s="60">
        <v>1684567053.4944</v>
      </c>
      <c r="AF751" s="60">
        <v>15.59</v>
      </c>
      <c r="AG751" s="60" t="s">
        <v>2678</v>
      </c>
      <c r="AH751" s="60" t="s">
        <v>544</v>
      </c>
      <c r="AI751" s="60">
        <v>410746065.72479999</v>
      </c>
      <c r="AJ751" s="60">
        <v>1106377087.1375999</v>
      </c>
      <c r="AK751" s="60">
        <v>7.76</v>
      </c>
      <c r="AL751" s="60">
        <v>1278668361.0144</v>
      </c>
      <c r="AM751" s="60">
        <v>16262583.575999999</v>
      </c>
      <c r="AN751" s="60">
        <v>187093071.1392</v>
      </c>
      <c r="AO751" s="60">
        <v>465591117.72000003</v>
      </c>
      <c r="AP751" s="60">
        <v>504953420.472</v>
      </c>
      <c r="AQ751" s="60">
        <v>3924221592.5904002</v>
      </c>
      <c r="AR751" s="60">
        <v>7.05</v>
      </c>
      <c r="AS751" s="60">
        <v>504710312.4192</v>
      </c>
      <c r="AT751" s="60">
        <v>303773890.16640002</v>
      </c>
      <c r="AU751" s="85">
        <v>1108772</v>
      </c>
      <c r="AV751" s="60" t="s">
        <v>544</v>
      </c>
      <c r="AW751" s="60" t="s">
        <v>544</v>
      </c>
      <c r="AX751" s="60">
        <v>7202376.7199999997</v>
      </c>
      <c r="AY751" s="60">
        <v>1410150977.3039999</v>
      </c>
      <c r="AZ751" s="60">
        <v>349861440.01920003</v>
      </c>
      <c r="BA751" s="60" t="s">
        <v>544</v>
      </c>
      <c r="BB751" s="60" t="s">
        <v>1808</v>
      </c>
      <c r="BC751" s="60" t="s">
        <v>544</v>
      </c>
      <c r="BD751" s="60">
        <v>216621835.77599999</v>
      </c>
      <c r="BE751" s="60">
        <v>25130727.0528</v>
      </c>
      <c r="BF751" s="60" t="s">
        <v>544</v>
      </c>
      <c r="BG751" s="60">
        <v>26236784.063999999</v>
      </c>
      <c r="BH751" s="60">
        <v>3094718030.7983999</v>
      </c>
      <c r="BI751" s="60">
        <v>84311636.558400005</v>
      </c>
      <c r="BJ751" s="60" t="s">
        <v>544</v>
      </c>
      <c r="BK751" s="60">
        <v>102692974.9632</v>
      </c>
      <c r="BL751" s="85" t="s">
        <v>2698</v>
      </c>
      <c r="BM751" s="60" t="s">
        <v>2699</v>
      </c>
      <c r="BN751" s="60">
        <v>36421577.2368</v>
      </c>
      <c r="BO751" s="60">
        <v>3390756826.7087998</v>
      </c>
      <c r="BP751" s="60">
        <v>2878096195.0223999</v>
      </c>
      <c r="BQ751" s="60">
        <v>160037968.80000001</v>
      </c>
      <c r="BR751" s="60">
        <v>137848412.67840001</v>
      </c>
      <c r="BS751" s="60">
        <v>17310291.091200002</v>
      </c>
      <c r="BT751" s="60">
        <v>158905810.41119999</v>
      </c>
      <c r="BU751" s="60">
        <v>372803303.76480001</v>
      </c>
      <c r="BV751" s="60">
        <v>160748407.31999999</v>
      </c>
      <c r="BW751" s="60">
        <v>10627893.0096</v>
      </c>
      <c r="BX751" s="60" t="s">
        <v>544</v>
      </c>
      <c r="BY751" s="60" t="s">
        <v>544</v>
      </c>
      <c r="BZ751" s="60" t="s">
        <v>544</v>
      </c>
      <c r="CA751" s="60" t="s">
        <v>544</v>
      </c>
      <c r="CB751" s="60" t="s">
        <v>1825</v>
      </c>
      <c r="CC751" s="60">
        <v>54730491</v>
      </c>
      <c r="CD751" s="60">
        <v>28294427.817600001</v>
      </c>
      <c r="CE751" s="60">
        <v>101001017.7456</v>
      </c>
      <c r="CF751" s="60">
        <v>504953420.472</v>
      </c>
      <c r="CG751" s="60">
        <v>56520083.404799998</v>
      </c>
      <c r="CH751" s="60">
        <v>-9245054.4959999993</v>
      </c>
      <c r="CI751" s="60" t="s">
        <v>2697</v>
      </c>
      <c r="CJ751" s="60">
        <v>12.3</v>
      </c>
      <c r="CK751" s="60">
        <v>429583153.78079998</v>
      </c>
      <c r="CL751" s="60" t="s">
        <v>544</v>
      </c>
      <c r="CM751" s="85">
        <v>111805</v>
      </c>
      <c r="CN751" s="60" t="s">
        <v>544</v>
      </c>
      <c r="CO751" s="60">
        <v>84311636.558400005</v>
      </c>
      <c r="CP751" s="60">
        <v>278911659.87840003</v>
      </c>
      <c r="CQ751" s="60">
        <v>1119762550.6032</v>
      </c>
      <c r="CR751" s="60">
        <v>259766.61120000001</v>
      </c>
      <c r="CS751" s="60" t="s">
        <v>544</v>
      </c>
      <c r="CT751" s="60">
        <v>70526367.691200003</v>
      </c>
      <c r="CU751" s="60">
        <v>32166607.272</v>
      </c>
      <c r="CV751" s="60">
        <v>101001017.7456</v>
      </c>
      <c r="CW751" s="60">
        <v>102692974.9632</v>
      </c>
      <c r="CX751" s="60">
        <v>242490082.64160001</v>
      </c>
      <c r="CY751" s="60" t="s">
        <v>544</v>
      </c>
      <c r="CZ751" s="60">
        <f t="shared" si="22"/>
        <v>11225.46114194371</v>
      </c>
      <c r="DA751" s="60" t="str">
        <f t="shared" si="23"/>
        <v>N</v>
      </c>
    </row>
    <row r="752" spans="1:105">
      <c r="A752" s="13" t="s">
        <v>1318</v>
      </c>
      <c r="B752" s="13">
        <v>1108772</v>
      </c>
      <c r="C752" s="13">
        <v>2023</v>
      </c>
      <c r="D752" s="13" t="s">
        <v>1</v>
      </c>
      <c r="E752" s="13" t="s">
        <v>13</v>
      </c>
      <c r="F752" s="84" t="s">
        <v>1804</v>
      </c>
      <c r="G752" s="60" t="s">
        <v>2674</v>
      </c>
      <c r="H752" s="60" t="s">
        <v>2683</v>
      </c>
      <c r="I752" s="60" t="s">
        <v>2675</v>
      </c>
      <c r="J752" s="60" t="s">
        <v>2697</v>
      </c>
      <c r="K752" s="85">
        <v>111805</v>
      </c>
      <c r="L752" s="60">
        <v>44573924000000</v>
      </c>
      <c r="M752" s="60">
        <v>3612511500.1496</v>
      </c>
      <c r="N752" s="60">
        <v>606092431.76740003</v>
      </c>
      <c r="O752" s="60">
        <v>346504826.02139997</v>
      </c>
      <c r="P752" s="60">
        <v>0.22</v>
      </c>
      <c r="Q752" s="60">
        <v>1063243193.4124</v>
      </c>
      <c r="R752" s="85" t="s">
        <v>544</v>
      </c>
      <c r="S752" s="85">
        <v>39</v>
      </c>
      <c r="T752" s="60">
        <v>204914135.76980001</v>
      </c>
      <c r="U752" s="60">
        <v>5568872.5702</v>
      </c>
      <c r="V752" s="60" t="s">
        <v>544</v>
      </c>
      <c r="W752" s="60" t="s">
        <v>2677</v>
      </c>
      <c r="X752" s="60">
        <v>272984977.68379998</v>
      </c>
      <c r="Y752" s="60">
        <v>989742714.92540002</v>
      </c>
      <c r="Z752" s="60">
        <v>-29.99</v>
      </c>
      <c r="AA752" s="60" t="s">
        <v>544</v>
      </c>
      <c r="AB752" s="60" t="s">
        <v>544</v>
      </c>
      <c r="AC752" s="60">
        <v>3612511500.1496</v>
      </c>
      <c r="AD752" s="60">
        <v>13.5</v>
      </c>
      <c r="AE752" s="60">
        <v>618042738.08819997</v>
      </c>
      <c r="AF752" s="60">
        <v>15.41</v>
      </c>
      <c r="AG752" s="60" t="s">
        <v>2678</v>
      </c>
      <c r="AH752" s="60" t="s">
        <v>544</v>
      </c>
      <c r="AI752" s="60">
        <v>538383133.38279998</v>
      </c>
      <c r="AJ752" s="60">
        <v>1138888376.3196001</v>
      </c>
      <c r="AK752" s="60">
        <v>8.67</v>
      </c>
      <c r="AL752" s="60">
        <v>1080943751.9086001</v>
      </c>
      <c r="AM752" s="60">
        <v>32505526.941199999</v>
      </c>
      <c r="AN752" s="60">
        <v>211755745.30160001</v>
      </c>
      <c r="AO752" s="60">
        <v>191430369.43560001</v>
      </c>
      <c r="AP752" s="60">
        <v>403123304.55220002</v>
      </c>
      <c r="AQ752" s="60">
        <v>3612511500.1496</v>
      </c>
      <c r="AR752" s="60">
        <v>18.7</v>
      </c>
      <c r="AS752" s="60">
        <v>402825948.97960001</v>
      </c>
      <c r="AT752" s="60">
        <v>1484098664.1668</v>
      </c>
      <c r="AU752" s="85">
        <v>1108772</v>
      </c>
      <c r="AV752" s="60" t="s">
        <v>544</v>
      </c>
      <c r="AW752" s="60" t="s">
        <v>544</v>
      </c>
      <c r="AX752" s="60">
        <v>10694426.8024</v>
      </c>
      <c r="AY752" s="60">
        <v>1756931114.4078</v>
      </c>
      <c r="AZ752" s="60">
        <v>196512240.1972</v>
      </c>
      <c r="BA752" s="60" t="s">
        <v>544</v>
      </c>
      <c r="BB752" s="60" t="s">
        <v>1808</v>
      </c>
      <c r="BC752" s="60" t="s">
        <v>544</v>
      </c>
      <c r="BD752" s="60">
        <v>514926082.21539998</v>
      </c>
      <c r="BE752" s="60">
        <v>25496882.84</v>
      </c>
      <c r="BF752" s="60" t="s">
        <v>544</v>
      </c>
      <c r="BG752" s="60">
        <v>27419766.000399999</v>
      </c>
      <c r="BH752" s="60">
        <v>3241029778.5746002</v>
      </c>
      <c r="BI752" s="60">
        <v>-130862062.2904</v>
      </c>
      <c r="BJ752" s="60" t="s">
        <v>544</v>
      </c>
      <c r="BK752" s="60">
        <v>111514742.3116</v>
      </c>
      <c r="BL752" s="85" t="s">
        <v>2698</v>
      </c>
      <c r="BM752" s="60" t="s">
        <v>2699</v>
      </c>
      <c r="BN752" s="60">
        <v>45727030.361000001</v>
      </c>
      <c r="BO752" s="60">
        <v>3303360661.079</v>
      </c>
      <c r="BP752" s="60">
        <v>2726103696.3592</v>
      </c>
      <c r="BQ752" s="60">
        <v>376808916.76239997</v>
      </c>
      <c r="BR752" s="60">
        <v>97264043.357199997</v>
      </c>
      <c r="BS752" s="60">
        <v>37946509.870200001</v>
      </c>
      <c r="BT752" s="60">
        <v>91201036.983199999</v>
      </c>
      <c r="BU752" s="60">
        <v>409819032.36400002</v>
      </c>
      <c r="BV752" s="60">
        <v>113108419.0572</v>
      </c>
      <c r="BW752" s="60">
        <v>5568872.5702</v>
      </c>
      <c r="BX752" s="60" t="s">
        <v>544</v>
      </c>
      <c r="BY752" s="60" t="s">
        <v>544</v>
      </c>
      <c r="BZ752" s="60" t="s">
        <v>544</v>
      </c>
      <c r="CA752" s="60" t="s">
        <v>544</v>
      </c>
      <c r="CB752" s="60" t="s">
        <v>1825</v>
      </c>
      <c r="CC752" s="60">
        <v>58497759.266000003</v>
      </c>
      <c r="CD752" s="60">
        <v>23999893.2566</v>
      </c>
      <c r="CE752" s="60">
        <v>-138319616.86219999</v>
      </c>
      <c r="CF752" s="60">
        <v>403123304.55220002</v>
      </c>
      <c r="CG752" s="60">
        <v>74894459.366999999</v>
      </c>
      <c r="CH752" s="60">
        <v>-24186459.7674</v>
      </c>
      <c r="CI752" s="60" t="s">
        <v>2697</v>
      </c>
      <c r="CJ752" s="60">
        <v>14.3</v>
      </c>
      <c r="CK752" s="60">
        <v>484740722.98540002</v>
      </c>
      <c r="CL752" s="60" t="s">
        <v>544</v>
      </c>
      <c r="CM752" s="85">
        <v>111805</v>
      </c>
      <c r="CN752" s="60" t="s">
        <v>544</v>
      </c>
      <c r="CO752" s="60">
        <v>-130862062.2904</v>
      </c>
      <c r="CP752" s="60">
        <v>318712008.04479998</v>
      </c>
      <c r="CQ752" s="60">
        <v>989742714.92540002</v>
      </c>
      <c r="CR752" s="60">
        <v>27231.254400000002</v>
      </c>
      <c r="CS752" s="60" t="s">
        <v>544</v>
      </c>
      <c r="CT752" s="60">
        <v>75207861.928800002</v>
      </c>
      <c r="CU752" s="60">
        <v>36306880.382799998</v>
      </c>
      <c r="CV752" s="60">
        <v>-138319616.86219999</v>
      </c>
      <c r="CW752" s="60">
        <v>111514742.3116</v>
      </c>
      <c r="CX752" s="60">
        <v>272984977.68379998</v>
      </c>
      <c r="CY752" s="60" t="s">
        <v>544</v>
      </c>
      <c r="CZ752" s="60">
        <f t="shared" si="22"/>
        <v>12338.763211730709</v>
      </c>
      <c r="DA752" s="60" t="str">
        <f t="shared" si="23"/>
        <v>N</v>
      </c>
    </row>
    <row r="753" spans="1:105">
      <c r="A753" s="13" t="s">
        <v>1320</v>
      </c>
      <c r="B753" s="13">
        <v>1570890</v>
      </c>
      <c r="C753" s="13">
        <v>2022</v>
      </c>
      <c r="D753" s="13" t="s">
        <v>1</v>
      </c>
      <c r="E753" s="13" t="s">
        <v>507</v>
      </c>
      <c r="F753" s="84" t="s">
        <v>1812</v>
      </c>
      <c r="G753" s="60" t="s">
        <v>2674</v>
      </c>
      <c r="H753" s="60" t="s">
        <v>2702</v>
      </c>
      <c r="I753" s="60" t="s">
        <v>2675</v>
      </c>
      <c r="J753" s="60" t="s">
        <v>1320</v>
      </c>
      <c r="K753" s="85">
        <v>1570890</v>
      </c>
      <c r="L753" s="60">
        <v>3425884826000</v>
      </c>
      <c r="M753" s="60">
        <v>305188783.13150001</v>
      </c>
      <c r="N753" s="60">
        <v>4931000.1879000003</v>
      </c>
      <c r="O753" s="60">
        <v>4118590.6231999998</v>
      </c>
      <c r="P753" s="60">
        <v>0.16569999999999999</v>
      </c>
      <c r="Q753" s="60" t="s">
        <v>544</v>
      </c>
      <c r="R753" s="85" t="s">
        <v>544</v>
      </c>
      <c r="S753" s="85" t="s">
        <v>544</v>
      </c>
      <c r="T753" s="60">
        <v>9951891.1150000002</v>
      </c>
      <c r="U753" s="60" t="s">
        <v>544</v>
      </c>
      <c r="V753" s="60">
        <v>523750.42109999998</v>
      </c>
      <c r="W753" s="60" t="s">
        <v>2677</v>
      </c>
      <c r="X753" s="60">
        <v>17996087.772700001</v>
      </c>
      <c r="Y753" s="60">
        <v>273278405.51139998</v>
      </c>
      <c r="Z753" s="60">
        <v>-1.54823</v>
      </c>
      <c r="AA753" s="60" t="s">
        <v>544</v>
      </c>
      <c r="AB753" s="60">
        <v>235234191.5054</v>
      </c>
      <c r="AC753" s="60">
        <v>305188783.13150001</v>
      </c>
      <c r="AD753" s="60" t="s">
        <v>544</v>
      </c>
      <c r="AE753" s="60">
        <v>180199356.75</v>
      </c>
      <c r="AF753" s="60">
        <v>27.685860000000002</v>
      </c>
      <c r="AG753" s="60" t="s">
        <v>2678</v>
      </c>
      <c r="AH753" s="60" t="s">
        <v>544</v>
      </c>
      <c r="AI753" s="60">
        <v>24220200.717099998</v>
      </c>
      <c r="AJ753" s="60" t="s">
        <v>544</v>
      </c>
      <c r="AK753" s="60">
        <v>14.29078</v>
      </c>
      <c r="AL753" s="60">
        <v>278868030.84670001</v>
      </c>
      <c r="AM753" s="60">
        <v>2036401.9535999999</v>
      </c>
      <c r="AN753" s="60">
        <v>33572521.006899998</v>
      </c>
      <c r="AO753" s="60">
        <v>77491379.819600001</v>
      </c>
      <c r="AP753" s="60">
        <v>24059148.357900001</v>
      </c>
      <c r="AQ753" s="60">
        <v>305188783.13150001</v>
      </c>
      <c r="AR753" s="60">
        <v>2.5382099999999999</v>
      </c>
      <c r="AS753" s="60">
        <v>24059148.357900001</v>
      </c>
      <c r="AT753" s="60">
        <v>13547732.345000001</v>
      </c>
      <c r="AU753" s="85">
        <v>1570890</v>
      </c>
      <c r="AV753" s="60" t="s">
        <v>544</v>
      </c>
      <c r="AW753" s="60" t="s">
        <v>544</v>
      </c>
      <c r="AX753" s="60" t="s">
        <v>544</v>
      </c>
      <c r="AY753" s="60">
        <v>180723107.17109999</v>
      </c>
      <c r="AZ753" s="60" t="s">
        <v>544</v>
      </c>
      <c r="BA753" s="60" t="s">
        <v>544</v>
      </c>
      <c r="BB753" s="60" t="s">
        <v>1808</v>
      </c>
      <c r="BC753" s="60" t="s">
        <v>544</v>
      </c>
      <c r="BD753" s="60">
        <v>5737794.5712000001</v>
      </c>
      <c r="BE753" s="60" t="s">
        <v>544</v>
      </c>
      <c r="BF753" s="60" t="s">
        <v>544</v>
      </c>
      <c r="BG753" s="60">
        <v>2877831.1724999999</v>
      </c>
      <c r="BH753" s="60">
        <v>194270839.516</v>
      </c>
      <c r="BI753" s="60">
        <v>-294778.80310000002</v>
      </c>
      <c r="BJ753" s="60" t="s">
        <v>544</v>
      </c>
      <c r="BK753" s="60">
        <v>18996483.645799998</v>
      </c>
      <c r="BL753" s="85" t="s">
        <v>2700</v>
      </c>
      <c r="BM753" s="60" t="s">
        <v>2701</v>
      </c>
      <c r="BN753" s="60">
        <v>4490845.6198000005</v>
      </c>
      <c r="BO753" s="60">
        <v>198157054.20680001</v>
      </c>
      <c r="BP753" s="60">
        <v>188533044.94479999</v>
      </c>
      <c r="BQ753" s="60">
        <v>9624009.2620000001</v>
      </c>
      <c r="BR753" s="60">
        <v>1830357.8570000001</v>
      </c>
      <c r="BS753" s="60">
        <v>6410252.9143000003</v>
      </c>
      <c r="BT753" s="60">
        <v>5589625.3354000002</v>
      </c>
      <c r="BU753" s="60">
        <v>43887347.412299998</v>
      </c>
      <c r="BV753" s="60">
        <v>42541.682200000003</v>
      </c>
      <c r="BW753" s="60" t="s">
        <v>544</v>
      </c>
      <c r="BX753" s="60" t="s">
        <v>544</v>
      </c>
      <c r="BY753" s="60" t="s">
        <v>544</v>
      </c>
      <c r="BZ753" s="60" t="s">
        <v>544</v>
      </c>
      <c r="CA753" s="60" t="s">
        <v>544</v>
      </c>
      <c r="CB753" s="60" t="s">
        <v>544</v>
      </c>
      <c r="CC753" s="60">
        <v>32903816.362599999</v>
      </c>
      <c r="CD753" s="60">
        <v>11506446.494000001</v>
      </c>
      <c r="CE753" s="60">
        <v>-841784.57169999997</v>
      </c>
      <c r="CF753" s="60">
        <v>24059148.357900001</v>
      </c>
      <c r="CG753" s="60">
        <v>7681261.3673</v>
      </c>
      <c r="CH753" s="60">
        <v>93327.48</v>
      </c>
      <c r="CI753" s="60" t="s">
        <v>1320</v>
      </c>
      <c r="CJ753" s="60">
        <v>10.3</v>
      </c>
      <c r="CK753" s="60">
        <v>51568608.779600002</v>
      </c>
      <c r="CL753" s="60">
        <v>164</v>
      </c>
      <c r="CM753" s="85">
        <v>1570890</v>
      </c>
      <c r="CN753" s="60" t="s">
        <v>544</v>
      </c>
      <c r="CO753" s="60">
        <v>-294778.80310000002</v>
      </c>
      <c r="CP753" s="60">
        <v>22486933.3926</v>
      </c>
      <c r="CQ753" s="60">
        <v>273278405.51139998</v>
      </c>
      <c r="CR753" s="60" t="s">
        <v>544</v>
      </c>
      <c r="CS753" s="60" t="s">
        <v>544</v>
      </c>
      <c r="CT753" s="60">
        <v>9239485.1925000008</v>
      </c>
      <c r="CU753" s="60">
        <v>9756998.4532999992</v>
      </c>
      <c r="CV753" s="60">
        <v>-841784.57169999997</v>
      </c>
      <c r="CW753" s="60">
        <v>18996483.645799998</v>
      </c>
      <c r="CX753" s="60">
        <v>17996087.772700001</v>
      </c>
      <c r="CY753" s="60" t="s">
        <v>544</v>
      </c>
      <c r="CZ753" s="60">
        <f t="shared" si="22"/>
        <v>11225.461141944565</v>
      </c>
      <c r="DA753" s="60" t="str">
        <f t="shared" si="23"/>
        <v>Y</v>
      </c>
    </row>
    <row r="754" spans="1:105">
      <c r="A754" s="13" t="s">
        <v>1320</v>
      </c>
      <c r="B754" s="13">
        <v>1570890</v>
      </c>
      <c r="C754" s="13">
        <v>2023</v>
      </c>
      <c r="D754" s="13" t="s">
        <v>1</v>
      </c>
      <c r="E754" s="13" t="s">
        <v>507</v>
      </c>
      <c r="F754" s="84" t="s">
        <v>1804</v>
      </c>
      <c r="G754" s="60" t="s">
        <v>2674</v>
      </c>
      <c r="H754" s="60" t="s">
        <v>2683</v>
      </c>
      <c r="I754" s="60" t="s">
        <v>2675</v>
      </c>
      <c r="J754" s="60" t="s">
        <v>1320</v>
      </c>
      <c r="K754" s="85">
        <v>1570890</v>
      </c>
      <c r="L754" s="60">
        <v>4244236278000</v>
      </c>
      <c r="M754" s="60">
        <v>343975826.84500003</v>
      </c>
      <c r="N754" s="60">
        <v>15514358.588099999</v>
      </c>
      <c r="O754" s="60">
        <v>4217153.2193</v>
      </c>
      <c r="P754" s="60">
        <v>-0.48154999999999998</v>
      </c>
      <c r="Q754" s="60" t="s">
        <v>544</v>
      </c>
      <c r="R754" s="85" t="s">
        <v>544</v>
      </c>
      <c r="S754" s="85" t="s">
        <v>544</v>
      </c>
      <c r="T754" s="60">
        <v>26255522.732799999</v>
      </c>
      <c r="U754" s="60" t="s">
        <v>544</v>
      </c>
      <c r="V754" s="60">
        <v>453670.75319999998</v>
      </c>
      <c r="W754" s="60" t="s">
        <v>2677</v>
      </c>
      <c r="X754" s="60">
        <v>36299103.104099996</v>
      </c>
      <c r="Y754" s="60">
        <v>302263128.80809999</v>
      </c>
      <c r="Z754" s="60">
        <v>22.26952</v>
      </c>
      <c r="AA754" s="60" t="s">
        <v>544</v>
      </c>
      <c r="AB754" s="60">
        <v>350009172.3046</v>
      </c>
      <c r="AC754" s="60">
        <v>343975826.84500003</v>
      </c>
      <c r="AD754" s="60" t="s">
        <v>544</v>
      </c>
      <c r="AE754" s="60">
        <v>222904550.5456</v>
      </c>
      <c r="AF754" s="60">
        <v>11.571009999999999</v>
      </c>
      <c r="AG754" s="60" t="s">
        <v>2678</v>
      </c>
      <c r="AH754" s="60" t="s">
        <v>544</v>
      </c>
      <c r="AI754" s="60">
        <v>47018182.377300002</v>
      </c>
      <c r="AJ754" s="60" t="s">
        <v>544</v>
      </c>
      <c r="AK754" s="60">
        <v>16.479320000000001</v>
      </c>
      <c r="AL754" s="60">
        <v>302283343.96219999</v>
      </c>
      <c r="AM754" s="60">
        <v>4841465.8726000004</v>
      </c>
      <c r="AN754" s="60">
        <v>51582605.167000003</v>
      </c>
      <c r="AO754" s="60">
        <v>36333594.405500002</v>
      </c>
      <c r="AP754" s="60">
        <v>36402363.372400001</v>
      </c>
      <c r="AQ754" s="60">
        <v>343975826.84500003</v>
      </c>
      <c r="AR754" s="60">
        <v>5.8978599999999997</v>
      </c>
      <c r="AS754" s="60">
        <v>36402363.372400001</v>
      </c>
      <c r="AT754" s="60">
        <v>39692286.706200004</v>
      </c>
      <c r="AU754" s="85">
        <v>1570890</v>
      </c>
      <c r="AV754" s="60" t="s">
        <v>544</v>
      </c>
      <c r="AW754" s="60" t="s">
        <v>544</v>
      </c>
      <c r="AX754" s="60" t="s">
        <v>544</v>
      </c>
      <c r="AY754" s="60">
        <v>223358221.29890001</v>
      </c>
      <c r="AZ754" s="60" t="s">
        <v>544</v>
      </c>
      <c r="BA754" s="60" t="s">
        <v>544</v>
      </c>
      <c r="BB754" s="60" t="s">
        <v>1808</v>
      </c>
      <c r="BC754" s="60" t="s">
        <v>544</v>
      </c>
      <c r="BD754" s="60">
        <v>9437237.9956</v>
      </c>
      <c r="BE754" s="60" t="s">
        <v>544</v>
      </c>
      <c r="BF754" s="60" t="s">
        <v>544</v>
      </c>
      <c r="BG754" s="60">
        <v>3220901.7483000001</v>
      </c>
      <c r="BH754" s="60">
        <v>263050508.00510001</v>
      </c>
      <c r="BI754" s="60">
        <v>6490529.5308999997</v>
      </c>
      <c r="BJ754" s="60" t="s">
        <v>544</v>
      </c>
      <c r="BK754" s="60">
        <v>30705258.663199998</v>
      </c>
      <c r="BL754" s="85" t="s">
        <v>2700</v>
      </c>
      <c r="BM754" s="60" t="s">
        <v>2701</v>
      </c>
      <c r="BN754" s="60">
        <v>6610561.8205000004</v>
      </c>
      <c r="BO754" s="60">
        <v>260263485.07499999</v>
      </c>
      <c r="BP754" s="60">
        <v>253613270.0095</v>
      </c>
      <c r="BQ754" s="60">
        <v>6650215.0654999996</v>
      </c>
      <c r="BR754" s="60">
        <v>3582868.5778000001</v>
      </c>
      <c r="BS754" s="60">
        <v>13768712.7214</v>
      </c>
      <c r="BT754" s="60">
        <v>20215.1541</v>
      </c>
      <c r="BU754" s="60">
        <v>83437423.454300001</v>
      </c>
      <c r="BV754" s="60">
        <v>78303.066800000001</v>
      </c>
      <c r="BW754" s="60" t="s">
        <v>544</v>
      </c>
      <c r="BX754" s="60" t="s">
        <v>544</v>
      </c>
      <c r="BY754" s="60" t="s">
        <v>544</v>
      </c>
      <c r="BZ754" s="60" t="s">
        <v>544</v>
      </c>
      <c r="CA754" s="60" t="s">
        <v>544</v>
      </c>
      <c r="CB754" s="60" t="s">
        <v>1833</v>
      </c>
      <c r="CC754" s="60">
        <v>50878541.732900001</v>
      </c>
      <c r="CD754" s="60">
        <v>13030081.722200001</v>
      </c>
      <c r="CE754" s="60">
        <v>7697348.2164000003</v>
      </c>
      <c r="CF754" s="60">
        <v>36402363.372400001</v>
      </c>
      <c r="CG754" s="60">
        <v>4444284.8168000001</v>
      </c>
      <c r="CH754" s="60" t="s">
        <v>544</v>
      </c>
      <c r="CI754" s="60" t="s">
        <v>1320</v>
      </c>
      <c r="CJ754" s="60">
        <v>13.43</v>
      </c>
      <c r="CK754" s="60">
        <v>87881708.2711</v>
      </c>
      <c r="CL754" s="60">
        <v>133</v>
      </c>
      <c r="CM754" s="85">
        <v>1570890</v>
      </c>
      <c r="CN754" s="60" t="s">
        <v>544</v>
      </c>
      <c r="CO754" s="60">
        <v>6490529.5308999997</v>
      </c>
      <c r="CP754" s="60">
        <v>42909664.924699999</v>
      </c>
      <c r="CQ754" s="60">
        <v>302263128.80809999</v>
      </c>
      <c r="CR754" s="60" t="s">
        <v>544</v>
      </c>
      <c r="CS754" s="60" t="s">
        <v>544</v>
      </c>
      <c r="CT754" s="60">
        <v>11900998.2994</v>
      </c>
      <c r="CU754" s="60">
        <v>18804260.363699999</v>
      </c>
      <c r="CV754" s="60">
        <v>7697348.2164000003</v>
      </c>
      <c r="CW754" s="60">
        <v>30705258.663199998</v>
      </c>
      <c r="CX754" s="60">
        <v>36299103.104099996</v>
      </c>
      <c r="CY754" s="60" t="s">
        <v>544</v>
      </c>
      <c r="CZ754" s="60">
        <f t="shared" si="22"/>
        <v>12338.763211731468</v>
      </c>
      <c r="DA754" s="60" t="str">
        <f t="shared" si="23"/>
        <v>Y</v>
      </c>
    </row>
    <row r="755" spans="1:105">
      <c r="A755" s="13" t="s">
        <v>1319</v>
      </c>
      <c r="B755" s="13">
        <v>107408</v>
      </c>
      <c r="C755" s="13">
        <v>2022</v>
      </c>
      <c r="D755" s="13" t="s">
        <v>1</v>
      </c>
      <c r="E755" s="13" t="s">
        <v>13</v>
      </c>
      <c r="F755" s="84" t="s">
        <v>1812</v>
      </c>
      <c r="G755" s="60" t="s">
        <v>2674</v>
      </c>
      <c r="H755" s="60" t="s">
        <v>2702</v>
      </c>
      <c r="I755" s="60" t="s">
        <v>2675</v>
      </c>
      <c r="J755" s="60" t="s">
        <v>1319</v>
      </c>
      <c r="K755" s="85">
        <v>107408</v>
      </c>
      <c r="L755" s="60">
        <v>50246523000000</v>
      </c>
      <c r="M755" s="60">
        <v>4476121057.7136002</v>
      </c>
      <c r="N755" s="60" t="s">
        <v>544</v>
      </c>
      <c r="O755" s="60">
        <v>30821540.0352</v>
      </c>
      <c r="P755" s="60">
        <v>-0.1</v>
      </c>
      <c r="Q755" s="60" t="s">
        <v>544</v>
      </c>
      <c r="R755" s="85" t="s">
        <v>544</v>
      </c>
      <c r="S755" s="85" t="s">
        <v>544</v>
      </c>
      <c r="T755" s="60" t="s">
        <v>544</v>
      </c>
      <c r="U755" s="60" t="s">
        <v>544</v>
      </c>
      <c r="V755" s="60" t="s">
        <v>544</v>
      </c>
      <c r="W755" s="60" t="s">
        <v>2677</v>
      </c>
      <c r="X755" s="60">
        <v>112208753.30400001</v>
      </c>
      <c r="Y755" s="60">
        <v>1052175215.8464</v>
      </c>
      <c r="Z755" s="60">
        <v>3.05</v>
      </c>
      <c r="AA755" s="60" t="s">
        <v>544</v>
      </c>
      <c r="AB755" s="60" t="s">
        <v>544</v>
      </c>
      <c r="AC755" s="60">
        <v>4476121057.7136002</v>
      </c>
      <c r="AD755" s="60" t="s">
        <v>544</v>
      </c>
      <c r="AE755" s="60" t="s">
        <v>544</v>
      </c>
      <c r="AF755" s="60">
        <v>15.15</v>
      </c>
      <c r="AG755" s="60" t="s">
        <v>2678</v>
      </c>
      <c r="AH755" s="60" t="s">
        <v>544</v>
      </c>
      <c r="AI755" s="60" t="s">
        <v>544</v>
      </c>
      <c r="AJ755" s="60" t="s">
        <v>544</v>
      </c>
      <c r="AK755" s="60">
        <v>3.2</v>
      </c>
      <c r="AL755" s="60">
        <v>1163588278.0079999</v>
      </c>
      <c r="AM755" s="60">
        <v>11379755.217599999</v>
      </c>
      <c r="AN755" s="60">
        <v>188748326.07839999</v>
      </c>
      <c r="AO755" s="60">
        <v>612073028.72640002</v>
      </c>
      <c r="AP755" s="60">
        <v>501417530.09759998</v>
      </c>
      <c r="AQ755" s="60">
        <v>4476121057.7136002</v>
      </c>
      <c r="AR755" s="60" t="s">
        <v>544</v>
      </c>
      <c r="AS755" s="60">
        <v>494141392.48799998</v>
      </c>
      <c r="AT755" s="60" t="s">
        <v>544</v>
      </c>
      <c r="AU755" s="85">
        <v>107408</v>
      </c>
      <c r="AV755" s="60" t="s">
        <v>544</v>
      </c>
      <c r="AW755" s="60" t="s">
        <v>544</v>
      </c>
      <c r="AX755" s="60" t="s">
        <v>544</v>
      </c>
      <c r="AY755" s="60" t="s">
        <v>544</v>
      </c>
      <c r="AZ755" s="60">
        <v>107456431.8336</v>
      </c>
      <c r="BA755" s="60">
        <v>3235843279.9056001</v>
      </c>
      <c r="BB755" s="60" t="s">
        <v>1808</v>
      </c>
      <c r="BC755" s="60" t="s">
        <v>544</v>
      </c>
      <c r="BD755" s="60" t="s">
        <v>544</v>
      </c>
      <c r="BE755" s="60" t="s">
        <v>544</v>
      </c>
      <c r="BF755" s="60" t="s">
        <v>544</v>
      </c>
      <c r="BG755" s="60">
        <v>12989488.6416</v>
      </c>
      <c r="BH755" s="60">
        <v>3235843279.9056001</v>
      </c>
      <c r="BI755" s="60">
        <v>14772934.305600001</v>
      </c>
      <c r="BJ755" s="60" t="s">
        <v>544</v>
      </c>
      <c r="BK755" s="60">
        <v>85341883.766399994</v>
      </c>
      <c r="BL755" s="85" t="s">
        <v>2704</v>
      </c>
      <c r="BM755" s="60" t="s">
        <v>2705</v>
      </c>
      <c r="BN755" s="60">
        <v>19142999.764800001</v>
      </c>
      <c r="BO755" s="60">
        <v>3456065947.7087998</v>
      </c>
      <c r="BP755" s="60">
        <v>3235843279.9056001</v>
      </c>
      <c r="BQ755" s="60">
        <v>66118174.622400001</v>
      </c>
      <c r="BR755" s="60" t="s">
        <v>544</v>
      </c>
      <c r="BS755" s="60">
        <v>377759803.9296</v>
      </c>
      <c r="BT755" s="60">
        <v>111413062.16159999</v>
      </c>
      <c r="BU755" s="60" t="s">
        <v>544</v>
      </c>
      <c r="BV755" s="60" t="s">
        <v>544</v>
      </c>
      <c r="BW755" s="60">
        <v>3235843279.9056001</v>
      </c>
      <c r="BX755" s="60" t="s">
        <v>544</v>
      </c>
      <c r="BY755" s="60" t="s">
        <v>544</v>
      </c>
      <c r="BZ755" s="60" t="s">
        <v>544</v>
      </c>
      <c r="CA755" s="60" t="s">
        <v>544</v>
      </c>
      <c r="CB755" s="60" t="s">
        <v>1825</v>
      </c>
      <c r="CC755" s="60" t="s">
        <v>544</v>
      </c>
      <c r="CD755" s="60" t="s">
        <v>544</v>
      </c>
      <c r="CE755" s="60">
        <v>19334974.060800001</v>
      </c>
      <c r="CF755" s="60">
        <v>501417530.09759998</v>
      </c>
      <c r="CG755" s="60">
        <v>300957079.38239998</v>
      </c>
      <c r="CH755" s="60" t="s">
        <v>544</v>
      </c>
      <c r="CI755" s="60" t="s">
        <v>1319</v>
      </c>
      <c r="CJ755" s="60" t="s">
        <v>544</v>
      </c>
      <c r="CK755" s="60">
        <v>300957079.38239998</v>
      </c>
      <c r="CL755" s="60" t="s">
        <v>544</v>
      </c>
      <c r="CM755" s="85">
        <v>107408</v>
      </c>
      <c r="CN755" s="60">
        <v>-34742.447999999997</v>
      </c>
      <c r="CO755" s="60">
        <v>14772934.305600001</v>
      </c>
      <c r="CP755" s="60">
        <v>131351753.0688</v>
      </c>
      <c r="CQ755" s="60">
        <v>1052175215.8464</v>
      </c>
      <c r="CR755" s="60" t="s">
        <v>544</v>
      </c>
      <c r="CS755" s="60">
        <v>-34742.447999999997</v>
      </c>
      <c r="CT755" s="60">
        <v>46387225.737599999</v>
      </c>
      <c r="CU755" s="60">
        <v>38954658.028800003</v>
      </c>
      <c r="CV755" s="60">
        <v>19334974.060800001</v>
      </c>
      <c r="CW755" s="60">
        <v>85341883.766399994</v>
      </c>
      <c r="CX755" s="60">
        <v>112208753.30400001</v>
      </c>
      <c r="CY755" s="60" t="s">
        <v>544</v>
      </c>
      <c r="CZ755" s="60">
        <f t="shared" si="22"/>
        <v>11225.461141943711</v>
      </c>
      <c r="DA755" s="60" t="str">
        <f t="shared" si="23"/>
        <v>Y</v>
      </c>
    </row>
    <row r="756" spans="1:105">
      <c r="A756" s="13" t="s">
        <v>1319</v>
      </c>
      <c r="B756" s="13">
        <v>107408</v>
      </c>
      <c r="C756" s="13">
        <v>2023</v>
      </c>
      <c r="D756" s="13" t="s">
        <v>1</v>
      </c>
      <c r="E756" s="13" t="s">
        <v>13</v>
      </c>
      <c r="F756" s="84" t="s">
        <v>1804</v>
      </c>
      <c r="G756" s="60" t="s">
        <v>2674</v>
      </c>
      <c r="H756" s="60" t="s">
        <v>2703</v>
      </c>
      <c r="I756" s="60" t="s">
        <v>2675</v>
      </c>
      <c r="J756" s="60" t="s">
        <v>1319</v>
      </c>
      <c r="K756" s="85">
        <v>107408</v>
      </c>
      <c r="L756" s="60">
        <v>56826144000000</v>
      </c>
      <c r="M756" s="60">
        <v>4605497570.9376001</v>
      </c>
      <c r="N756" s="60" t="s">
        <v>544</v>
      </c>
      <c r="O756" s="60">
        <v>42253181.380800001</v>
      </c>
      <c r="P756" s="60">
        <v>-0.11</v>
      </c>
      <c r="Q756" s="60" t="s">
        <v>544</v>
      </c>
      <c r="R756" s="85" t="s">
        <v>544</v>
      </c>
      <c r="S756" s="85" t="s">
        <v>544</v>
      </c>
      <c r="T756" s="60" t="s">
        <v>544</v>
      </c>
      <c r="U756" s="60" t="s">
        <v>544</v>
      </c>
      <c r="V756" s="60" t="s">
        <v>544</v>
      </c>
      <c r="W756" s="60" t="s">
        <v>2677</v>
      </c>
      <c r="X756" s="60">
        <v>98404595.271400005</v>
      </c>
      <c r="Y756" s="60">
        <v>992581735.28740001</v>
      </c>
      <c r="Z756" s="60">
        <v>2.11</v>
      </c>
      <c r="AA756" s="60" t="s">
        <v>544</v>
      </c>
      <c r="AB756" s="60" t="s">
        <v>544</v>
      </c>
      <c r="AC756" s="60">
        <v>4605497570.9376001</v>
      </c>
      <c r="AD756" s="60" t="s">
        <v>544</v>
      </c>
      <c r="AE756" s="60" t="s">
        <v>544</v>
      </c>
      <c r="AF756" s="60">
        <v>17.64</v>
      </c>
      <c r="AG756" s="60" t="s">
        <v>2678</v>
      </c>
      <c r="AH756" s="60" t="s">
        <v>544</v>
      </c>
      <c r="AI756" s="60" t="s">
        <v>544</v>
      </c>
      <c r="AJ756" s="60" t="s">
        <v>544</v>
      </c>
      <c r="AK756" s="60">
        <v>3.01</v>
      </c>
      <c r="AL756" s="60">
        <v>1192308803.3664</v>
      </c>
      <c r="AM756" s="60">
        <v>13683219.0636</v>
      </c>
      <c r="AN756" s="60">
        <v>243098675.97979999</v>
      </c>
      <c r="AO756" s="60">
        <v>754515006.10280001</v>
      </c>
      <c r="AP756" s="60">
        <v>474930501.49699998</v>
      </c>
      <c r="AQ756" s="60">
        <v>4605497570.9376001</v>
      </c>
      <c r="AR756" s="60" t="s">
        <v>544</v>
      </c>
      <c r="AS756" s="60">
        <v>462623109.14380002</v>
      </c>
      <c r="AT756" s="60" t="s">
        <v>544</v>
      </c>
      <c r="AU756" s="85">
        <v>107408</v>
      </c>
      <c r="AV756" s="60" t="s">
        <v>544</v>
      </c>
      <c r="AW756" s="60" t="s">
        <v>544</v>
      </c>
      <c r="AX756" s="60" t="s">
        <v>544</v>
      </c>
      <c r="AY756" s="60" t="s">
        <v>544</v>
      </c>
      <c r="AZ756" s="60">
        <v>17480439.189800002</v>
      </c>
      <c r="BA756" s="60">
        <v>3272687732.7226</v>
      </c>
      <c r="BB756" s="60" t="s">
        <v>1808</v>
      </c>
      <c r="BC756" s="60" t="s">
        <v>544</v>
      </c>
      <c r="BD756" s="60" t="s">
        <v>544</v>
      </c>
      <c r="BE756" s="60" t="s">
        <v>544</v>
      </c>
      <c r="BF756" s="60" t="s">
        <v>544</v>
      </c>
      <c r="BG756" s="60">
        <v>11582765.4318</v>
      </c>
      <c r="BH756" s="60">
        <v>3272687732.7226</v>
      </c>
      <c r="BI756" s="60">
        <v>9805520.8552000001</v>
      </c>
      <c r="BJ756" s="60" t="s">
        <v>544</v>
      </c>
      <c r="BK756" s="60">
        <v>81301503.464000002</v>
      </c>
      <c r="BL756" s="85" t="s">
        <v>2704</v>
      </c>
      <c r="BM756" s="60" t="s">
        <v>2705</v>
      </c>
      <c r="BN756" s="60">
        <v>35188696.998999998</v>
      </c>
      <c r="BO756" s="60">
        <v>3398906298.8200002</v>
      </c>
      <c r="BP756" s="60">
        <v>3272687732.7226</v>
      </c>
      <c r="BQ756" s="60">
        <v>57990820.288999997</v>
      </c>
      <c r="BR756" s="60" t="s">
        <v>544</v>
      </c>
      <c r="BS756" s="60">
        <v>223304957.93779999</v>
      </c>
      <c r="BT756" s="60">
        <v>199727068.079</v>
      </c>
      <c r="BU756" s="60" t="s">
        <v>544</v>
      </c>
      <c r="BV756" s="60" t="s">
        <v>544</v>
      </c>
      <c r="BW756" s="60">
        <v>3272687732.7226</v>
      </c>
      <c r="BX756" s="60" t="s">
        <v>544</v>
      </c>
      <c r="BY756" s="60" t="s">
        <v>544</v>
      </c>
      <c r="BZ756" s="60" t="s">
        <v>544</v>
      </c>
      <c r="CA756" s="60" t="s">
        <v>544</v>
      </c>
      <c r="CB756" s="60" t="s">
        <v>1825</v>
      </c>
      <c r="CC756" s="60" t="s">
        <v>544</v>
      </c>
      <c r="CD756" s="60">
        <v>201477405.5828</v>
      </c>
      <c r="CE756" s="60">
        <v>14378993.8226</v>
      </c>
      <c r="CF756" s="60">
        <v>474930501.49699998</v>
      </c>
      <c r="CG756" s="60">
        <v>341503271.25120002</v>
      </c>
      <c r="CH756" s="60" t="s">
        <v>544</v>
      </c>
      <c r="CI756" s="60" t="s">
        <v>1319</v>
      </c>
      <c r="CJ756" s="60" t="s">
        <v>544</v>
      </c>
      <c r="CK756" s="60">
        <v>341503271.25120002</v>
      </c>
      <c r="CL756" s="60" t="s">
        <v>544</v>
      </c>
      <c r="CM756" s="85">
        <v>107408</v>
      </c>
      <c r="CN756" s="60">
        <v>443561.4742</v>
      </c>
      <c r="CO756" s="60">
        <v>9805520.8552000001</v>
      </c>
      <c r="CP756" s="60">
        <v>133593292.2704</v>
      </c>
      <c r="CQ756" s="60">
        <v>992581735.28740001</v>
      </c>
      <c r="CR756" s="60" t="s">
        <v>544</v>
      </c>
      <c r="CS756" s="60">
        <v>443561.4742</v>
      </c>
      <c r="CT756" s="60">
        <v>44936594.5748</v>
      </c>
      <c r="CU756" s="60">
        <v>36364908.889200002</v>
      </c>
      <c r="CV756" s="60">
        <v>14378993.8226</v>
      </c>
      <c r="CW756" s="60">
        <v>81301503.464000002</v>
      </c>
      <c r="CX756" s="60">
        <v>98404595.271400005</v>
      </c>
      <c r="CY756" s="60" t="s">
        <v>544</v>
      </c>
      <c r="CZ756" s="60">
        <f t="shared" si="22"/>
        <v>12338.763211730709</v>
      </c>
      <c r="DA756" s="60" t="str">
        <f t="shared" si="23"/>
        <v>Y</v>
      </c>
    </row>
    <row r="757" spans="1:105">
      <c r="A757" s="13" t="s">
        <v>1321</v>
      </c>
      <c r="B757" s="13">
        <v>1006166</v>
      </c>
      <c r="C757" s="13">
        <v>2022</v>
      </c>
      <c r="D757" s="13" t="s">
        <v>1</v>
      </c>
      <c r="E757" s="13" t="s">
        <v>13</v>
      </c>
      <c r="F757" s="84" t="s">
        <v>1812</v>
      </c>
      <c r="G757" s="60" t="s">
        <v>1942</v>
      </c>
      <c r="H757" s="60" t="s">
        <v>1943</v>
      </c>
      <c r="I757" s="60" t="s">
        <v>1944</v>
      </c>
      <c r="J757" s="60" t="s">
        <v>1321</v>
      </c>
      <c r="K757" s="85">
        <v>1006166</v>
      </c>
      <c r="L757" s="60">
        <v>3062500000</v>
      </c>
      <c r="M757" s="60">
        <v>4313380281.6125002</v>
      </c>
      <c r="N757" s="60">
        <v>153943661.9691</v>
      </c>
      <c r="O757" s="60">
        <v>4929577.4647000004</v>
      </c>
      <c r="P757" s="60">
        <v>-0.38</v>
      </c>
      <c r="Q757" s="60" t="s">
        <v>544</v>
      </c>
      <c r="R757" s="85" t="s">
        <v>544</v>
      </c>
      <c r="S757" s="85">
        <v>58</v>
      </c>
      <c r="T757" s="60">
        <v>1336056338.0041001</v>
      </c>
      <c r="U757" s="60">
        <v>42394366.196400002</v>
      </c>
      <c r="V757" s="60">
        <v>464507042.24519998</v>
      </c>
      <c r="W757" s="60" t="s">
        <v>1945</v>
      </c>
      <c r="X757" s="60">
        <v>126056338.02590001</v>
      </c>
      <c r="Y757" s="60">
        <v>2855915492.9063001</v>
      </c>
      <c r="Z757" s="60">
        <v>5.16</v>
      </c>
      <c r="AA757" s="60">
        <v>464647887.31559998</v>
      </c>
      <c r="AB757" s="60">
        <v>2861690140.7936001</v>
      </c>
      <c r="AC757" s="60">
        <v>4313380281.6125002</v>
      </c>
      <c r="AD757" s="60" t="s">
        <v>544</v>
      </c>
      <c r="AE757" s="60">
        <v>550985915.48300004</v>
      </c>
      <c r="AF757" s="60">
        <v>7.27</v>
      </c>
      <c r="AG757" s="60" t="s">
        <v>1946</v>
      </c>
      <c r="AH757" s="60" t="s">
        <v>544</v>
      </c>
      <c r="AI757" s="60">
        <v>402112676.04909998</v>
      </c>
      <c r="AJ757" s="60" t="s">
        <v>544</v>
      </c>
      <c r="AK757" s="60">
        <v>3.5</v>
      </c>
      <c r="AL757" s="60">
        <v>3537605633.7391</v>
      </c>
      <c r="AM757" s="60">
        <v>71830985.914199993</v>
      </c>
      <c r="AN757" s="60">
        <v>95211267.6039</v>
      </c>
      <c r="AO757" s="60">
        <v>309999999.99440002</v>
      </c>
      <c r="AP757" s="60">
        <v>465211267.59729999</v>
      </c>
      <c r="AQ757" s="60">
        <v>4313380281.6125002</v>
      </c>
      <c r="AR757" s="60">
        <v>6.43</v>
      </c>
      <c r="AS757" s="60">
        <v>473521126.75199997</v>
      </c>
      <c r="AT757" s="60">
        <v>1336056338.0041001</v>
      </c>
      <c r="AU757" s="85">
        <v>1006166</v>
      </c>
      <c r="AV757" s="60" t="s">
        <v>544</v>
      </c>
      <c r="AW757" s="60" t="s">
        <v>544</v>
      </c>
      <c r="AX757" s="60">
        <v>114507042.2515</v>
      </c>
      <c r="AY757" s="60">
        <v>1015492957.7282</v>
      </c>
      <c r="AZ757" s="60">
        <v>1279859154.9065001</v>
      </c>
      <c r="BA757" s="60">
        <v>42394366.196400002</v>
      </c>
      <c r="BB757" s="60" t="s">
        <v>1808</v>
      </c>
      <c r="BC757" s="60" t="s">
        <v>544</v>
      </c>
      <c r="BD757" s="60">
        <v>147042253.5185</v>
      </c>
      <c r="BE757" s="60" t="s">
        <v>544</v>
      </c>
      <c r="BF757" s="60" t="s">
        <v>544</v>
      </c>
      <c r="BG757" s="60">
        <v>19718309.858800001</v>
      </c>
      <c r="BH757" s="60">
        <v>2393943661.9287</v>
      </c>
      <c r="BI757" s="60">
        <v>23521126.7601</v>
      </c>
      <c r="BJ757" s="60" t="s">
        <v>544</v>
      </c>
      <c r="BK757" s="60">
        <v>106619718.3079</v>
      </c>
      <c r="BL757" s="85" t="s">
        <v>2706</v>
      </c>
      <c r="BM757" s="60" t="s">
        <v>2707</v>
      </c>
      <c r="BN757" s="60">
        <v>25492957.745999999</v>
      </c>
      <c r="BO757" s="60">
        <v>3666338028.1030002</v>
      </c>
      <c r="BP757" s="60">
        <v>2246901408.4102998</v>
      </c>
      <c r="BQ757" s="60">
        <v>139577464.78619999</v>
      </c>
      <c r="BR757" s="60" t="s">
        <v>544</v>
      </c>
      <c r="BS757" s="60">
        <v>63239436.618600003</v>
      </c>
      <c r="BT757" s="60">
        <v>164647887.32100001</v>
      </c>
      <c r="BU757" s="60">
        <v>163943661.9689</v>
      </c>
      <c r="BV757" s="60" t="s">
        <v>544</v>
      </c>
      <c r="BW757" s="60">
        <v>42394366.196400002</v>
      </c>
      <c r="BX757" s="60">
        <v>402112676.04909998</v>
      </c>
      <c r="BY757" s="60" t="s">
        <v>544</v>
      </c>
      <c r="BZ757" s="60" t="s">
        <v>544</v>
      </c>
      <c r="CA757" s="60" t="s">
        <v>544</v>
      </c>
      <c r="CB757" s="60" t="s">
        <v>544</v>
      </c>
      <c r="CC757" s="60">
        <v>65070422.534000002</v>
      </c>
      <c r="CD757" s="60">
        <v>129859154.9272</v>
      </c>
      <c r="CE757" s="60">
        <v>39859154.928900003</v>
      </c>
      <c r="CF757" s="60">
        <v>465211267.59729999</v>
      </c>
      <c r="CG757" s="60">
        <v>56760563.379299998</v>
      </c>
      <c r="CH757" s="60">
        <v>-4225352.1125999996</v>
      </c>
      <c r="CI757" s="60" t="s">
        <v>1321</v>
      </c>
      <c r="CJ757" s="60">
        <v>14.05</v>
      </c>
      <c r="CK757" s="60">
        <v>221267605.62979999</v>
      </c>
      <c r="CL757" s="60">
        <v>212.2</v>
      </c>
      <c r="CM757" s="85">
        <v>1006166</v>
      </c>
      <c r="CN757" s="60" t="s">
        <v>544</v>
      </c>
      <c r="CO757" s="60">
        <v>23521126.7601</v>
      </c>
      <c r="CP757" s="60">
        <v>151549295.7719</v>
      </c>
      <c r="CQ757" s="60">
        <v>2855915492.9063001</v>
      </c>
      <c r="CR757" s="60">
        <v>563380.28170000005</v>
      </c>
      <c r="CS757" s="60" t="s">
        <v>544</v>
      </c>
      <c r="CT757" s="60">
        <v>53098591.548299998</v>
      </c>
      <c r="CU757" s="60">
        <v>53521126.759599999</v>
      </c>
      <c r="CV757" s="60">
        <v>39859154.928900003</v>
      </c>
      <c r="CW757" s="60">
        <v>106619718.3079</v>
      </c>
      <c r="CX757" s="60">
        <v>126056338.02590001</v>
      </c>
      <c r="CY757" s="60">
        <v>14.05</v>
      </c>
      <c r="CZ757" s="60">
        <f t="shared" si="22"/>
        <v>0.71000000001277996</v>
      </c>
      <c r="DA757" s="60" t="str">
        <f t="shared" si="23"/>
        <v>Y</v>
      </c>
    </row>
    <row r="758" spans="1:105">
      <c r="A758" s="13" t="s">
        <v>1321</v>
      </c>
      <c r="B758" s="13">
        <v>1006166</v>
      </c>
      <c r="C758" s="13">
        <v>2023</v>
      </c>
      <c r="D758" s="13" t="s">
        <v>1</v>
      </c>
      <c r="E758" s="13" t="s">
        <v>13</v>
      </c>
      <c r="F758" s="84" t="s">
        <v>1804</v>
      </c>
      <c r="G758" s="60" t="s">
        <v>1942</v>
      </c>
      <c r="H758" s="60" t="s">
        <v>1943</v>
      </c>
      <c r="I758" s="60" t="s">
        <v>1944</v>
      </c>
      <c r="J758" s="60" t="s">
        <v>1321</v>
      </c>
      <c r="K758" s="85">
        <v>1006166</v>
      </c>
      <c r="L758" s="60">
        <v>3282400000</v>
      </c>
      <c r="M758" s="60">
        <v>4623098591.4660997</v>
      </c>
      <c r="N758" s="60">
        <v>150422535.20860001</v>
      </c>
      <c r="O758" s="60">
        <v>12816901.408199999</v>
      </c>
      <c r="P758" s="60">
        <v>-0.41</v>
      </c>
      <c r="Q758" s="60" t="s">
        <v>544</v>
      </c>
      <c r="R758" s="85" t="s">
        <v>544</v>
      </c>
      <c r="S758" s="85">
        <v>59</v>
      </c>
      <c r="T758" s="60">
        <v>23943661.9714</v>
      </c>
      <c r="U758" s="60">
        <v>62394366.196099997</v>
      </c>
      <c r="V758" s="60">
        <v>463380281.68180001</v>
      </c>
      <c r="W758" s="60" t="s">
        <v>1945</v>
      </c>
      <c r="X758" s="60">
        <v>134788732.3919</v>
      </c>
      <c r="Y758" s="60">
        <v>3110704225.2961001</v>
      </c>
      <c r="Z758" s="60">
        <v>5.69</v>
      </c>
      <c r="AA758" s="60">
        <v>485211267.59689999</v>
      </c>
      <c r="AB758" s="60">
        <v>3020985915.4386001</v>
      </c>
      <c r="AC758" s="60">
        <v>4623098591.4660997</v>
      </c>
      <c r="AD758" s="60" t="s">
        <v>544</v>
      </c>
      <c r="AE758" s="60">
        <v>595070422.52450001</v>
      </c>
      <c r="AF758" s="60">
        <v>9.66</v>
      </c>
      <c r="AG758" s="60" t="s">
        <v>1946</v>
      </c>
      <c r="AH758" s="60" t="s">
        <v>544</v>
      </c>
      <c r="AI758" s="60">
        <v>411126760.55599999</v>
      </c>
      <c r="AJ758" s="60" t="s">
        <v>544</v>
      </c>
      <c r="AK758" s="60">
        <v>3.56</v>
      </c>
      <c r="AL758" s="60">
        <v>3786056337.96</v>
      </c>
      <c r="AM758" s="60">
        <v>73380281.688800007</v>
      </c>
      <c r="AN758" s="60">
        <v>148732394.3635</v>
      </c>
      <c r="AO758" s="60">
        <v>452112676.04820001</v>
      </c>
      <c r="AP758" s="60">
        <v>470140845.06199998</v>
      </c>
      <c r="AQ758" s="60">
        <v>4623098591.4660997</v>
      </c>
      <c r="AR758" s="60">
        <v>5.94</v>
      </c>
      <c r="AS758" s="60">
        <v>477042253.51249999</v>
      </c>
      <c r="AT758" s="60">
        <v>1412535211.2421999</v>
      </c>
      <c r="AU758" s="85">
        <v>1006166</v>
      </c>
      <c r="AV758" s="60" t="s">
        <v>544</v>
      </c>
      <c r="AW758" s="60" t="s">
        <v>544</v>
      </c>
      <c r="AX758" s="60">
        <v>101267605.632</v>
      </c>
      <c r="AY758" s="60">
        <v>1058450704.2063</v>
      </c>
      <c r="AZ758" s="60">
        <v>1312676056.3144</v>
      </c>
      <c r="BA758" s="60">
        <v>62394366.196099997</v>
      </c>
      <c r="BB758" s="60" t="s">
        <v>1808</v>
      </c>
      <c r="BC758" s="60" t="s">
        <v>544</v>
      </c>
      <c r="BD758" s="60">
        <v>166056338.02520001</v>
      </c>
      <c r="BE758" s="60" t="s">
        <v>544</v>
      </c>
      <c r="BF758" s="60" t="s">
        <v>544</v>
      </c>
      <c r="BG758" s="60">
        <v>20704225.3517</v>
      </c>
      <c r="BH758" s="60">
        <v>2533380281.6444998</v>
      </c>
      <c r="BI758" s="60">
        <v>27605633.802299999</v>
      </c>
      <c r="BJ758" s="60" t="s">
        <v>544</v>
      </c>
      <c r="BK758" s="60">
        <v>106056338.0263</v>
      </c>
      <c r="BL758" s="85" t="s">
        <v>2706</v>
      </c>
      <c r="BM758" s="60" t="s">
        <v>2707</v>
      </c>
      <c r="BN758" s="60">
        <v>28591549.295299999</v>
      </c>
      <c r="BO758" s="60">
        <v>3821690140.7763</v>
      </c>
      <c r="BP758" s="60">
        <v>2367323943.6194</v>
      </c>
      <c r="BQ758" s="60">
        <v>141690140.8425</v>
      </c>
      <c r="BR758" s="60">
        <v>690422535.19879997</v>
      </c>
      <c r="BS758" s="60">
        <v>79577464.787300006</v>
      </c>
      <c r="BT758" s="60">
        <v>190140845.067</v>
      </c>
      <c r="BU758" s="60">
        <v>213661971.82710001</v>
      </c>
      <c r="BV758" s="60">
        <v>94225352.111000001</v>
      </c>
      <c r="BW758" s="60">
        <v>62394366.196099997</v>
      </c>
      <c r="BX758" s="60">
        <v>411126760.55599999</v>
      </c>
      <c r="BY758" s="60" t="s">
        <v>544</v>
      </c>
      <c r="BZ758" s="60" t="s">
        <v>544</v>
      </c>
      <c r="CA758" s="60" t="s">
        <v>544</v>
      </c>
      <c r="CB758" s="60" t="s">
        <v>2004</v>
      </c>
      <c r="CC758" s="60">
        <v>100704225.3503</v>
      </c>
      <c r="CD758" s="60">
        <v>141830985.9129</v>
      </c>
      <c r="CE758" s="60">
        <v>45352112.6752</v>
      </c>
      <c r="CF758" s="60">
        <v>470140845.06199998</v>
      </c>
      <c r="CG758" s="60">
        <v>68732394.364999995</v>
      </c>
      <c r="CH758" s="60">
        <v>-3943661.9717999999</v>
      </c>
      <c r="CI758" s="60" t="s">
        <v>1321</v>
      </c>
      <c r="CJ758" s="60">
        <v>13.61</v>
      </c>
      <c r="CK758" s="60">
        <v>283521126.75550002</v>
      </c>
      <c r="CL758" s="60">
        <v>192.5</v>
      </c>
      <c r="CM758" s="85">
        <v>1006166</v>
      </c>
      <c r="CN758" s="60" t="s">
        <v>544</v>
      </c>
      <c r="CO758" s="60">
        <v>27605633.802299999</v>
      </c>
      <c r="CP758" s="60">
        <v>163380281.68720001</v>
      </c>
      <c r="CQ758" s="60">
        <v>3110704225.2961001</v>
      </c>
      <c r="CR758" s="60">
        <v>1126760.5634000001</v>
      </c>
      <c r="CS758" s="60" t="s">
        <v>544</v>
      </c>
      <c r="CT758" s="60">
        <v>52394366.196199998</v>
      </c>
      <c r="CU758" s="60">
        <v>53661971.829999998</v>
      </c>
      <c r="CV758" s="60">
        <v>45352112.6752</v>
      </c>
      <c r="CW758" s="60">
        <v>106056338.0263</v>
      </c>
      <c r="CX758" s="60">
        <v>134788732.3919</v>
      </c>
      <c r="CY758" s="60">
        <v>13.61</v>
      </c>
      <c r="CZ758" s="60">
        <f t="shared" si="22"/>
        <v>0.71000000001277697</v>
      </c>
      <c r="DA758" s="60" t="str">
        <f t="shared" si="23"/>
        <v>Y</v>
      </c>
    </row>
    <row r="759" spans="1:105">
      <c r="A759" s="13" t="s">
        <v>1322</v>
      </c>
      <c r="B759" s="13">
        <v>1006179</v>
      </c>
      <c r="C759" s="13">
        <v>2022</v>
      </c>
      <c r="D759" s="13" t="s">
        <v>1</v>
      </c>
      <c r="E759" s="13" t="s">
        <v>13</v>
      </c>
      <c r="F759" s="84" t="s">
        <v>1812</v>
      </c>
      <c r="G759" s="60" t="s">
        <v>1942</v>
      </c>
      <c r="H759" s="60" t="s">
        <v>546</v>
      </c>
      <c r="I759" s="60" t="s">
        <v>1944</v>
      </c>
      <c r="J759" s="60" t="s">
        <v>2708</v>
      </c>
      <c r="K759" s="85">
        <v>1579335</v>
      </c>
      <c r="L759" s="60">
        <v>5463600000</v>
      </c>
      <c r="M759" s="60">
        <v>7695211267.4671001</v>
      </c>
      <c r="N759" s="60">
        <v>162535211.2647</v>
      </c>
      <c r="O759" s="60">
        <v>1267605.6338</v>
      </c>
      <c r="P759" s="60">
        <v>-0.64</v>
      </c>
      <c r="Q759" s="60" t="s">
        <v>544</v>
      </c>
      <c r="R759" s="85" t="s">
        <v>544</v>
      </c>
      <c r="S759" s="85">
        <v>111</v>
      </c>
      <c r="T759" s="60">
        <v>1117042253.5009999</v>
      </c>
      <c r="U759" s="60">
        <v>1547887323.9158001</v>
      </c>
      <c r="V759" s="60">
        <v>819718309.84440005</v>
      </c>
      <c r="W759" s="60" t="s">
        <v>1945</v>
      </c>
      <c r="X759" s="60">
        <v>170422535.20820001</v>
      </c>
      <c r="Y759" s="60">
        <v>6585633802.6983995</v>
      </c>
      <c r="Z759" s="60">
        <v>11.95</v>
      </c>
      <c r="AA759" s="60">
        <v>81830985.914000005</v>
      </c>
      <c r="AB759" s="60">
        <v>3115774647.8312001</v>
      </c>
      <c r="AC759" s="60">
        <v>7695211267.4671001</v>
      </c>
      <c r="AD759" s="60">
        <v>18.46</v>
      </c>
      <c r="AE759" s="60">
        <v>1371408450.6795001</v>
      </c>
      <c r="AF759" s="60">
        <v>11.99</v>
      </c>
      <c r="AG759" s="60" t="s">
        <v>1946</v>
      </c>
      <c r="AH759" s="60" t="s">
        <v>544</v>
      </c>
      <c r="AI759" s="60">
        <v>646619718.29820001</v>
      </c>
      <c r="AJ759" s="60" t="s">
        <v>544</v>
      </c>
      <c r="AK759" s="60">
        <v>2.78</v>
      </c>
      <c r="AL759" s="60">
        <v>6808450704.1028004</v>
      </c>
      <c r="AM759" s="60">
        <v>62957746.477700002</v>
      </c>
      <c r="AN759" s="60">
        <v>118309859.15279999</v>
      </c>
      <c r="AO759" s="60">
        <v>1061549295.7555</v>
      </c>
      <c r="AP759" s="60">
        <v>733239436.60650003</v>
      </c>
      <c r="AQ759" s="60">
        <v>7695211267.4671001</v>
      </c>
      <c r="AR759" s="60">
        <v>2.84</v>
      </c>
      <c r="AS759" s="60">
        <v>729014084.49389994</v>
      </c>
      <c r="AT759" s="60">
        <v>1117042253.5009999</v>
      </c>
      <c r="AU759" s="85">
        <v>1006179</v>
      </c>
      <c r="AV759" s="60" t="s">
        <v>544</v>
      </c>
      <c r="AW759" s="60" t="s">
        <v>544</v>
      </c>
      <c r="AX759" s="60">
        <v>60281690.139799997</v>
      </c>
      <c r="AY759" s="60">
        <v>2191126760.5239</v>
      </c>
      <c r="AZ759" s="60">
        <v>631408450.69289994</v>
      </c>
      <c r="BA759" s="60">
        <v>2415352112.6325998</v>
      </c>
      <c r="BB759" s="60" t="s">
        <v>1808</v>
      </c>
      <c r="BC759" s="60" t="s">
        <v>544</v>
      </c>
      <c r="BD759" s="60">
        <v>195070422.53169999</v>
      </c>
      <c r="BE759" s="60" t="s">
        <v>544</v>
      </c>
      <c r="BF759" s="60" t="s">
        <v>544</v>
      </c>
      <c r="BG759" s="60">
        <v>39014084.506300002</v>
      </c>
      <c r="BH759" s="60">
        <v>5723521126.6575003</v>
      </c>
      <c r="BI759" s="60">
        <v>85915492.956200004</v>
      </c>
      <c r="BJ759" s="60" t="s">
        <v>544</v>
      </c>
      <c r="BK759" s="60">
        <v>123380281.68790001</v>
      </c>
      <c r="BL759" s="85" t="s">
        <v>2709</v>
      </c>
      <c r="BM759" s="60" t="s">
        <v>2710</v>
      </c>
      <c r="BN759" s="60">
        <v>86056338.026600003</v>
      </c>
      <c r="BO759" s="60">
        <v>6397323943.5467997</v>
      </c>
      <c r="BP759" s="60">
        <v>5528450704.1258001</v>
      </c>
      <c r="BQ759" s="60">
        <v>64225352.111500002</v>
      </c>
      <c r="BR759" s="60" t="s">
        <v>544</v>
      </c>
      <c r="BS759" s="60">
        <v>29295774.647399999</v>
      </c>
      <c r="BT759" s="60">
        <v>140985915.49039999</v>
      </c>
      <c r="BU759" s="60">
        <v>286338028.16390002</v>
      </c>
      <c r="BV759" s="60" t="s">
        <v>544</v>
      </c>
      <c r="BW759" s="60">
        <v>2415352112.6325998</v>
      </c>
      <c r="BX759" s="60">
        <v>646619718.29820001</v>
      </c>
      <c r="BY759" s="60" t="s">
        <v>544</v>
      </c>
      <c r="BZ759" s="60">
        <v>32957746.478300001</v>
      </c>
      <c r="CA759" s="60" t="s">
        <v>544</v>
      </c>
      <c r="CB759" s="60" t="s">
        <v>1902</v>
      </c>
      <c r="CC759" s="60">
        <v>114647887.3219</v>
      </c>
      <c r="CD759" s="60">
        <v>135633802.8145</v>
      </c>
      <c r="CE759" s="60">
        <v>134507042.2511</v>
      </c>
      <c r="CF759" s="60">
        <v>733239436.60650003</v>
      </c>
      <c r="CG759" s="60" t="s">
        <v>544</v>
      </c>
      <c r="CH759" s="60">
        <v>2676056.338</v>
      </c>
      <c r="CI759" s="60" t="s">
        <v>2708</v>
      </c>
      <c r="CJ759" s="60">
        <v>20.75</v>
      </c>
      <c r="CK759" s="60">
        <v>288732394.361</v>
      </c>
      <c r="CL759" s="60">
        <v>202.4</v>
      </c>
      <c r="CM759" s="85">
        <v>1579335</v>
      </c>
      <c r="CN759" s="60">
        <v>0</v>
      </c>
      <c r="CO759" s="60">
        <v>85915492.956200004</v>
      </c>
      <c r="CP759" s="60">
        <v>256478873.23480001</v>
      </c>
      <c r="CQ759" s="60">
        <v>6585633802.6983995</v>
      </c>
      <c r="CR759" s="60">
        <v>2394366.1971</v>
      </c>
      <c r="CS759" s="60">
        <v>0</v>
      </c>
      <c r="CT759" s="60">
        <v>62676056.336900003</v>
      </c>
      <c r="CU759" s="60">
        <v>60704225.351000004</v>
      </c>
      <c r="CV759" s="60">
        <v>134507042.2511</v>
      </c>
      <c r="CW759" s="60">
        <v>123380281.68790001</v>
      </c>
      <c r="CX759" s="60">
        <v>170422535.20820001</v>
      </c>
      <c r="CY759" s="60">
        <v>20.75</v>
      </c>
      <c r="CZ759" s="60">
        <f t="shared" si="22"/>
        <v>0.71000000001278185</v>
      </c>
      <c r="DA759" s="60" t="str">
        <f t="shared" si="23"/>
        <v>N</v>
      </c>
    </row>
    <row r="760" spans="1:105">
      <c r="A760" s="13" t="s">
        <v>1322</v>
      </c>
      <c r="B760" s="13">
        <v>1006179</v>
      </c>
      <c r="C760" s="13">
        <v>2023</v>
      </c>
      <c r="D760" s="13" t="s">
        <v>1</v>
      </c>
      <c r="E760" s="13" t="s">
        <v>13</v>
      </c>
      <c r="F760" s="84" t="s">
        <v>1804</v>
      </c>
      <c r="G760" s="60" t="s">
        <v>1942</v>
      </c>
      <c r="H760" s="60" t="s">
        <v>546</v>
      </c>
      <c r="I760" s="60" t="s">
        <v>1944</v>
      </c>
      <c r="J760" s="60" t="s">
        <v>2708</v>
      </c>
      <c r="K760" s="85">
        <v>1579335</v>
      </c>
      <c r="L760" s="60">
        <v>5625800000</v>
      </c>
      <c r="M760" s="60">
        <v>7923661971.6884003</v>
      </c>
      <c r="N760" s="60">
        <v>162394366.1943</v>
      </c>
      <c r="O760" s="60">
        <v>-704225.35210000002</v>
      </c>
      <c r="P760" s="60">
        <v>-0.57999999999999996</v>
      </c>
      <c r="Q760" s="60" t="s">
        <v>544</v>
      </c>
      <c r="R760" s="85" t="s">
        <v>544</v>
      </c>
      <c r="S760" s="85">
        <v>111</v>
      </c>
      <c r="T760" s="60">
        <v>1257042253.4985001</v>
      </c>
      <c r="U760" s="60">
        <v>1313521126.7369001</v>
      </c>
      <c r="V760" s="60">
        <v>820845070.40779996</v>
      </c>
      <c r="W760" s="60" t="s">
        <v>1945</v>
      </c>
      <c r="X760" s="60">
        <v>150704225.34940001</v>
      </c>
      <c r="Y760" s="60">
        <v>6809859154.8070002</v>
      </c>
      <c r="Z760" s="60">
        <v>11.92</v>
      </c>
      <c r="AA760" s="60">
        <v>87887323.942100003</v>
      </c>
      <c r="AB760" s="60">
        <v>3317042253.4614</v>
      </c>
      <c r="AC760" s="60">
        <v>7923661971.6884003</v>
      </c>
      <c r="AD760" s="60">
        <v>18.78</v>
      </c>
      <c r="AE760" s="60">
        <v>1494366197.1561999</v>
      </c>
      <c r="AF760" s="60">
        <v>13.43</v>
      </c>
      <c r="AG760" s="60" t="s">
        <v>1946</v>
      </c>
      <c r="AH760" s="60" t="s">
        <v>544</v>
      </c>
      <c r="AI760" s="60">
        <v>670140845.05840003</v>
      </c>
      <c r="AJ760" s="60" t="s">
        <v>544</v>
      </c>
      <c r="AK760" s="60">
        <v>2.34</v>
      </c>
      <c r="AL760" s="60">
        <v>7020281690.0144997</v>
      </c>
      <c r="AM760" s="60">
        <v>70422535.209999993</v>
      </c>
      <c r="AN760" s="60">
        <v>155774647.8845</v>
      </c>
      <c r="AO760" s="60">
        <v>1152816901.3877001</v>
      </c>
      <c r="AP760" s="60">
        <v>751830985.90199995</v>
      </c>
      <c r="AQ760" s="60">
        <v>7923661971.6884003</v>
      </c>
      <c r="AR760" s="60">
        <v>2.82</v>
      </c>
      <c r="AS760" s="60">
        <v>746478873.22599995</v>
      </c>
      <c r="AT760" s="60">
        <v>1257042253.4985001</v>
      </c>
      <c r="AU760" s="85">
        <v>1006179</v>
      </c>
      <c r="AV760" s="60" t="s">
        <v>544</v>
      </c>
      <c r="AW760" s="60" t="s">
        <v>544</v>
      </c>
      <c r="AX760" s="60">
        <v>74084507.040900007</v>
      </c>
      <c r="AY760" s="60">
        <v>2315211267.5640001</v>
      </c>
      <c r="AZ760" s="60">
        <v>647183098.57990003</v>
      </c>
      <c r="BA760" s="60">
        <v>2184084507.0029001</v>
      </c>
      <c r="BB760" s="60" t="s">
        <v>1808</v>
      </c>
      <c r="BC760" s="60" t="s">
        <v>544</v>
      </c>
      <c r="BD760" s="60">
        <v>189154929.57409999</v>
      </c>
      <c r="BE760" s="60" t="s">
        <v>544</v>
      </c>
      <c r="BF760" s="60" t="s">
        <v>544</v>
      </c>
      <c r="BG760" s="60">
        <v>40563380.281000003</v>
      </c>
      <c r="BH760" s="60">
        <v>5756338028.0654001</v>
      </c>
      <c r="BI760" s="60">
        <v>89014084.505400002</v>
      </c>
      <c r="BJ760" s="60" t="s">
        <v>544</v>
      </c>
      <c r="BK760" s="60">
        <v>124929577.46250001</v>
      </c>
      <c r="BL760" s="85" t="s">
        <v>2709</v>
      </c>
      <c r="BM760" s="60" t="s">
        <v>2710</v>
      </c>
      <c r="BN760" s="60">
        <v>104507042.2516</v>
      </c>
      <c r="BO760" s="60">
        <v>6505211267.4884996</v>
      </c>
      <c r="BP760" s="60">
        <v>5567183098.4912996</v>
      </c>
      <c r="BQ760" s="60">
        <v>121549295.77249999</v>
      </c>
      <c r="BR760" s="60" t="s">
        <v>544</v>
      </c>
      <c r="BS760" s="60">
        <v>43661971.830200002</v>
      </c>
      <c r="BT760" s="60">
        <v>122535211.26540001</v>
      </c>
      <c r="BU760" s="60">
        <v>303661971.82550001</v>
      </c>
      <c r="BV760" s="60" t="s">
        <v>544</v>
      </c>
      <c r="BW760" s="60">
        <v>2184084507.0029001</v>
      </c>
      <c r="BX760" s="60">
        <v>670140845.05840003</v>
      </c>
      <c r="BY760" s="60" t="s">
        <v>544</v>
      </c>
      <c r="BZ760" s="60">
        <v>48732394.3653</v>
      </c>
      <c r="CA760" s="60" t="s">
        <v>544</v>
      </c>
      <c r="CB760" s="60" t="s">
        <v>1902</v>
      </c>
      <c r="CC760" s="60">
        <v>151126760.5607</v>
      </c>
      <c r="CD760" s="60">
        <v>134507042.2511</v>
      </c>
      <c r="CE760" s="60">
        <v>133239436.6173</v>
      </c>
      <c r="CF760" s="60">
        <v>751830985.90199995</v>
      </c>
      <c r="CG760" s="60" t="s">
        <v>544</v>
      </c>
      <c r="CH760" s="60">
        <v>9295774.6477000006</v>
      </c>
      <c r="CI760" s="60" t="s">
        <v>2708</v>
      </c>
      <c r="CJ760" s="60">
        <v>20.2</v>
      </c>
      <c r="CK760" s="60">
        <v>306478873.23390001</v>
      </c>
      <c r="CL760" s="60">
        <v>342.1</v>
      </c>
      <c r="CM760" s="85">
        <v>1579335</v>
      </c>
      <c r="CN760" s="60">
        <v>422535.21130000002</v>
      </c>
      <c r="CO760" s="60">
        <v>89014084.505400002</v>
      </c>
      <c r="CP760" s="60">
        <v>255211267.60100001</v>
      </c>
      <c r="CQ760" s="60">
        <v>6809859154.8070002</v>
      </c>
      <c r="CR760" s="60">
        <v>2816901.4084000001</v>
      </c>
      <c r="CS760" s="60">
        <v>422535.21130000002</v>
      </c>
      <c r="CT760" s="60">
        <v>64366197.181900002</v>
      </c>
      <c r="CU760" s="60">
        <v>60563380.280599996</v>
      </c>
      <c r="CV760" s="60">
        <v>133239436.6173</v>
      </c>
      <c r="CW760" s="60">
        <v>124929577.46250001</v>
      </c>
      <c r="CX760" s="60">
        <v>150704225.34940001</v>
      </c>
      <c r="CY760" s="60">
        <v>20.2</v>
      </c>
      <c r="CZ760" s="60">
        <f t="shared" si="22"/>
        <v>0.71000000001277641</v>
      </c>
      <c r="DA760" s="60" t="str">
        <f t="shared" si="23"/>
        <v>N</v>
      </c>
    </row>
    <row r="761" spans="1:105">
      <c r="A761" s="13" t="s">
        <v>1323</v>
      </c>
      <c r="B761" s="13">
        <v>1006164</v>
      </c>
      <c r="C761" s="13">
        <v>2022</v>
      </c>
      <c r="D761" s="13" t="s">
        <v>1</v>
      </c>
      <c r="E761" s="13" t="s">
        <v>13</v>
      </c>
      <c r="F761" s="84" t="s">
        <v>1812</v>
      </c>
      <c r="G761" s="60" t="s">
        <v>1942</v>
      </c>
      <c r="H761" s="60" t="s">
        <v>546</v>
      </c>
      <c r="I761" s="60" t="s">
        <v>1944</v>
      </c>
      <c r="J761" s="60" t="s">
        <v>2210</v>
      </c>
      <c r="K761" s="85">
        <v>1006437</v>
      </c>
      <c r="L761" s="60">
        <v>3546900000</v>
      </c>
      <c r="M761" s="60">
        <v>4995633802.7270002</v>
      </c>
      <c r="N761" s="60">
        <v>193943661.96830001</v>
      </c>
      <c r="O761" s="60">
        <v>39718309.858400002</v>
      </c>
      <c r="P761" s="60">
        <v>-0.37</v>
      </c>
      <c r="Q761" s="60" t="s">
        <v>544</v>
      </c>
      <c r="R761" s="85" t="s">
        <v>544</v>
      </c>
      <c r="S761" s="85">
        <v>66</v>
      </c>
      <c r="T761" s="60">
        <v>573943661.96150005</v>
      </c>
      <c r="U761" s="60">
        <v>256338028.16440001</v>
      </c>
      <c r="V761" s="60">
        <v>370422535.20459998</v>
      </c>
      <c r="W761" s="60" t="s">
        <v>1945</v>
      </c>
      <c r="X761" s="60">
        <v>144788732.39179999</v>
      </c>
      <c r="Y761" s="60">
        <v>3406619718.2484999</v>
      </c>
      <c r="Z761" s="60">
        <v>3.99</v>
      </c>
      <c r="AA761" s="60">
        <v>166056338.02520001</v>
      </c>
      <c r="AB761" s="60">
        <v>3508450704.1622</v>
      </c>
      <c r="AC761" s="60">
        <v>4995633802.7270002</v>
      </c>
      <c r="AD761" s="60" t="s">
        <v>544</v>
      </c>
      <c r="AE761" s="60">
        <v>435492957.73860002</v>
      </c>
      <c r="AF761" s="60">
        <v>15.08</v>
      </c>
      <c r="AG761" s="60" t="s">
        <v>1946</v>
      </c>
      <c r="AH761" s="60" t="s">
        <v>544</v>
      </c>
      <c r="AI761" s="60">
        <v>557887323.93359995</v>
      </c>
      <c r="AJ761" s="60" t="s">
        <v>544</v>
      </c>
      <c r="AK761" s="60">
        <v>3.87</v>
      </c>
      <c r="AL761" s="60">
        <v>3723661971.7639999</v>
      </c>
      <c r="AM761" s="60">
        <v>88732394.364600003</v>
      </c>
      <c r="AN761" s="60">
        <v>91690140.843400002</v>
      </c>
      <c r="AO761" s="60">
        <v>270845070.41769999</v>
      </c>
      <c r="AP761" s="60">
        <v>672676056.32589996</v>
      </c>
      <c r="AQ761" s="60">
        <v>4995633802.7270002</v>
      </c>
      <c r="AR761" s="60">
        <v>6.54</v>
      </c>
      <c r="AS761" s="60">
        <v>659014084.49520004</v>
      </c>
      <c r="AT761" s="60">
        <v>1902676056.3038001</v>
      </c>
      <c r="AU761" s="85">
        <v>1006164</v>
      </c>
      <c r="AV761" s="60" t="s">
        <v>544</v>
      </c>
      <c r="AW761" s="60" t="s">
        <v>544</v>
      </c>
      <c r="AX761" s="60">
        <v>176478873.23629999</v>
      </c>
      <c r="AY761" s="60">
        <v>805915492.94319999</v>
      </c>
      <c r="AZ761" s="60">
        <v>1033802816.8828</v>
      </c>
      <c r="BA761" s="60">
        <v>256197183.09400001</v>
      </c>
      <c r="BB761" s="60" t="s">
        <v>1808</v>
      </c>
      <c r="BC761" s="60" t="s">
        <v>544</v>
      </c>
      <c r="BD761" s="60">
        <v>256901408.4461</v>
      </c>
      <c r="BE761" s="60" t="s">
        <v>544</v>
      </c>
      <c r="BF761" s="60" t="s">
        <v>544</v>
      </c>
      <c r="BG761" s="60">
        <v>14507042.2533</v>
      </c>
      <c r="BH761" s="60">
        <v>2964788732.3410001</v>
      </c>
      <c r="BI761" s="60">
        <v>26619718.3094</v>
      </c>
      <c r="BJ761" s="60" t="s">
        <v>544</v>
      </c>
      <c r="BK761" s="60">
        <v>112253521.12469999</v>
      </c>
      <c r="BL761" s="85" t="s">
        <v>2711</v>
      </c>
      <c r="BM761" s="60" t="s">
        <v>2712</v>
      </c>
      <c r="BN761" s="60">
        <v>50563380.2808</v>
      </c>
      <c r="BO761" s="60">
        <v>4321830985.8376999</v>
      </c>
      <c r="BP761" s="60">
        <v>2707887323.8948998</v>
      </c>
      <c r="BQ761" s="60">
        <v>580140845.05999994</v>
      </c>
      <c r="BR761" s="60" t="s">
        <v>544</v>
      </c>
      <c r="BS761" s="60">
        <v>71549295.773399994</v>
      </c>
      <c r="BT761" s="60">
        <v>150985915.49020001</v>
      </c>
      <c r="BU761" s="60">
        <v>186619718.30649999</v>
      </c>
      <c r="BV761" s="60">
        <v>89718309.857500002</v>
      </c>
      <c r="BW761" s="60">
        <v>256338028.16440001</v>
      </c>
      <c r="BX761" s="60">
        <v>557887323.93359995</v>
      </c>
      <c r="BY761" s="60" t="s">
        <v>544</v>
      </c>
      <c r="BZ761" s="60">
        <v>0</v>
      </c>
      <c r="CA761" s="60" t="s">
        <v>544</v>
      </c>
      <c r="CB761" s="60" t="s">
        <v>544</v>
      </c>
      <c r="CC761" s="60">
        <v>67183098.590299994</v>
      </c>
      <c r="CD761" s="60">
        <v>65492957.745300002</v>
      </c>
      <c r="CE761" s="60">
        <v>38450704.224699996</v>
      </c>
      <c r="CF761" s="60">
        <v>672676056.32589996</v>
      </c>
      <c r="CG761" s="60">
        <v>47464788.7315</v>
      </c>
      <c r="CH761" s="60">
        <v>-29154929.576900002</v>
      </c>
      <c r="CI761" s="60" t="s">
        <v>2210</v>
      </c>
      <c r="CJ761" s="60">
        <v>15.9</v>
      </c>
      <c r="CK761" s="60">
        <v>236478873.23519999</v>
      </c>
      <c r="CL761" s="60">
        <v>230.7</v>
      </c>
      <c r="CM761" s="85">
        <v>1006437</v>
      </c>
      <c r="CN761" s="60">
        <v>7042253.5209999997</v>
      </c>
      <c r="CO761" s="60">
        <v>26619718.3094</v>
      </c>
      <c r="CP761" s="60">
        <v>195352112.67250001</v>
      </c>
      <c r="CQ761" s="60">
        <v>3406619718.2484999</v>
      </c>
      <c r="CR761" s="60">
        <v>2394366.1971</v>
      </c>
      <c r="CS761" s="60">
        <v>7042253.5209999997</v>
      </c>
      <c r="CT761" s="60">
        <v>47042253.520300001</v>
      </c>
      <c r="CU761" s="60">
        <v>65211267.604500003</v>
      </c>
      <c r="CV761" s="60">
        <v>38450704.224699996</v>
      </c>
      <c r="CW761" s="60">
        <v>112253521.12469999</v>
      </c>
      <c r="CX761" s="60">
        <v>144788732.39179999</v>
      </c>
      <c r="CY761" s="60">
        <v>15.9</v>
      </c>
      <c r="CZ761" s="60">
        <f t="shared" si="22"/>
        <v>0.71000000001277708</v>
      </c>
      <c r="DA761" s="60" t="str">
        <f t="shared" si="23"/>
        <v>N</v>
      </c>
    </row>
    <row r="762" spans="1:105">
      <c r="A762" s="13" t="s">
        <v>1323</v>
      </c>
      <c r="B762" s="13">
        <v>1006164</v>
      </c>
      <c r="C762" s="13">
        <v>2023</v>
      </c>
      <c r="D762" s="13" t="s">
        <v>1</v>
      </c>
      <c r="E762" s="13" t="s">
        <v>13</v>
      </c>
      <c r="F762" s="84" t="s">
        <v>1804</v>
      </c>
      <c r="G762" s="60" t="s">
        <v>1942</v>
      </c>
      <c r="H762" s="60" t="s">
        <v>546</v>
      </c>
      <c r="I762" s="60" t="s">
        <v>1944</v>
      </c>
      <c r="J762" s="60" t="s">
        <v>2210</v>
      </c>
      <c r="K762" s="85">
        <v>1006437</v>
      </c>
      <c r="L762" s="60">
        <v>5244400000</v>
      </c>
      <c r="M762" s="60">
        <v>7386478873.1064997</v>
      </c>
      <c r="N762" s="60">
        <v>238309859.15059999</v>
      </c>
      <c r="O762" s="60">
        <v>48028169.0132</v>
      </c>
      <c r="P762" s="60">
        <v>-1.19</v>
      </c>
      <c r="Q762" s="60" t="s">
        <v>544</v>
      </c>
      <c r="R762" s="85" t="s">
        <v>544</v>
      </c>
      <c r="S762" s="85">
        <v>66</v>
      </c>
      <c r="T762" s="60">
        <v>1307464788.7089</v>
      </c>
      <c r="U762" s="60">
        <v>247605633.79840001</v>
      </c>
      <c r="V762" s="60">
        <v>317605633.79710001</v>
      </c>
      <c r="W762" s="60" t="s">
        <v>1945</v>
      </c>
      <c r="X762" s="60">
        <v>191126760.55989999</v>
      </c>
      <c r="Y762" s="60">
        <v>5221267605.5397997</v>
      </c>
      <c r="Z762" s="60">
        <v>15.39</v>
      </c>
      <c r="AA762" s="60">
        <v>197183098.588</v>
      </c>
      <c r="AB762" s="60">
        <v>4532253521.0452003</v>
      </c>
      <c r="AC762" s="60">
        <v>7386478873.1064997</v>
      </c>
      <c r="AD762" s="60" t="s">
        <v>544</v>
      </c>
      <c r="AE762" s="60">
        <v>434929577.45700002</v>
      </c>
      <c r="AF762" s="60">
        <v>25.19</v>
      </c>
      <c r="AG762" s="60" t="s">
        <v>1946</v>
      </c>
      <c r="AH762" s="60" t="s">
        <v>544</v>
      </c>
      <c r="AI762" s="60">
        <v>775774647.87339997</v>
      </c>
      <c r="AJ762" s="60" t="s">
        <v>544</v>
      </c>
      <c r="AK762" s="60">
        <v>3.99</v>
      </c>
      <c r="AL762" s="60">
        <v>5516478873.1400995</v>
      </c>
      <c r="AM762" s="60">
        <v>149295774.64520001</v>
      </c>
      <c r="AN762" s="60">
        <v>168732394.36320001</v>
      </c>
      <c r="AO762" s="60">
        <v>1961690140.8097999</v>
      </c>
      <c r="AP762" s="60">
        <v>899295774.63170004</v>
      </c>
      <c r="AQ762" s="60">
        <v>7386478873.1064997</v>
      </c>
      <c r="AR762" s="60">
        <v>7.57</v>
      </c>
      <c r="AS762" s="60">
        <v>719154929.56449997</v>
      </c>
      <c r="AT762" s="60">
        <v>2150140845.0317001</v>
      </c>
      <c r="AU762" s="85">
        <v>1006164</v>
      </c>
      <c r="AV762" s="60" t="s">
        <v>544</v>
      </c>
      <c r="AW762" s="60" t="s">
        <v>544</v>
      </c>
      <c r="AX762" s="60">
        <v>145492957.7439</v>
      </c>
      <c r="AY762" s="60">
        <v>752676056.32449996</v>
      </c>
      <c r="AZ762" s="60">
        <v>1780140845.0383999</v>
      </c>
      <c r="BA762" s="60">
        <v>247464788.7279</v>
      </c>
      <c r="BB762" s="60" t="s">
        <v>1808</v>
      </c>
      <c r="BC762" s="60" t="s">
        <v>544</v>
      </c>
      <c r="BD762" s="60">
        <v>323802816.89560002</v>
      </c>
      <c r="BE762" s="60" t="s">
        <v>544</v>
      </c>
      <c r="BF762" s="60" t="s">
        <v>544</v>
      </c>
      <c r="BG762" s="60">
        <v>122676056.33580001</v>
      </c>
      <c r="BH762" s="60">
        <v>3150140845.0137</v>
      </c>
      <c r="BI762" s="60">
        <v>134366197.1807</v>
      </c>
      <c r="BJ762" s="60" t="s">
        <v>544</v>
      </c>
      <c r="BK762" s="60">
        <v>155633802.8141</v>
      </c>
      <c r="BL762" s="85" t="s">
        <v>2711</v>
      </c>
      <c r="BM762" s="60" t="s">
        <v>2712</v>
      </c>
      <c r="BN762" s="60">
        <v>212676056.33419999</v>
      </c>
      <c r="BO762" s="60">
        <v>4916056337.9397001</v>
      </c>
      <c r="BP762" s="60">
        <v>2826338028.1181002</v>
      </c>
      <c r="BQ762" s="60">
        <v>309577464.78320003</v>
      </c>
      <c r="BR762" s="60" t="s">
        <v>544</v>
      </c>
      <c r="BS762" s="60">
        <v>100563380.2799</v>
      </c>
      <c r="BT762" s="60">
        <v>98028169.0123</v>
      </c>
      <c r="BU762" s="60">
        <v>249436619.71380001</v>
      </c>
      <c r="BV762" s="60">
        <v>44788732.393600002</v>
      </c>
      <c r="BW762" s="60">
        <v>247605633.79840001</v>
      </c>
      <c r="BX762" s="60">
        <v>646056338.0165</v>
      </c>
      <c r="BY762" s="60" t="s">
        <v>544</v>
      </c>
      <c r="BZ762" s="60">
        <v>140845.0704</v>
      </c>
      <c r="CA762" s="60">
        <v>-10281690.140699999</v>
      </c>
      <c r="CB762" s="60" t="s">
        <v>544</v>
      </c>
      <c r="CC762" s="60">
        <v>127746478.87090001</v>
      </c>
      <c r="CD762" s="60">
        <v>130985915.4906</v>
      </c>
      <c r="CE762" s="60">
        <v>171408450.70109999</v>
      </c>
      <c r="CF762" s="60">
        <v>899295774.63170004</v>
      </c>
      <c r="CG762" s="60">
        <v>106901408.4488</v>
      </c>
      <c r="CH762" s="60">
        <v>-4366197.1830000002</v>
      </c>
      <c r="CI762" s="60" t="s">
        <v>2210</v>
      </c>
      <c r="CJ762" s="60">
        <v>17.12</v>
      </c>
      <c r="CK762" s="60">
        <v>359859154.92309999</v>
      </c>
      <c r="CL762" s="60">
        <v>340.4</v>
      </c>
      <c r="CM762" s="85">
        <v>1006437</v>
      </c>
      <c r="CN762" s="60">
        <v>4507042.2533999998</v>
      </c>
      <c r="CO762" s="60">
        <v>134366197.1807</v>
      </c>
      <c r="CP762" s="60">
        <v>403802816.89410001</v>
      </c>
      <c r="CQ762" s="60">
        <v>5221267605.5397997</v>
      </c>
      <c r="CR762" s="60">
        <v>3521126.7604999999</v>
      </c>
      <c r="CS762" s="60">
        <v>4507042.2533999998</v>
      </c>
      <c r="CT762" s="60">
        <v>69577464.787499994</v>
      </c>
      <c r="CU762" s="60">
        <v>86056338.026600003</v>
      </c>
      <c r="CV762" s="60">
        <v>171408450.70109999</v>
      </c>
      <c r="CW762" s="60">
        <v>155633802.8141</v>
      </c>
      <c r="CX762" s="60">
        <v>191126760.55989999</v>
      </c>
      <c r="CY762" s="60">
        <v>14.25</v>
      </c>
      <c r="CZ762" s="60">
        <f t="shared" si="22"/>
        <v>0.71000000001277808</v>
      </c>
      <c r="DA762" s="60" t="str">
        <f t="shared" si="23"/>
        <v>N</v>
      </c>
    </row>
    <row r="763" spans="1:105">
      <c r="A763" s="13" t="s">
        <v>1296</v>
      </c>
      <c r="B763" s="13">
        <v>14528</v>
      </c>
      <c r="C763" s="13">
        <v>2022</v>
      </c>
      <c r="D763" s="13" t="s">
        <v>12</v>
      </c>
      <c r="E763" s="13" t="s">
        <v>13</v>
      </c>
      <c r="F763" s="84" t="s">
        <v>1812</v>
      </c>
      <c r="G763" s="60" t="s">
        <v>1840</v>
      </c>
      <c r="H763" s="60" t="s">
        <v>1827</v>
      </c>
      <c r="I763" s="60" t="s">
        <v>540</v>
      </c>
      <c r="J763" s="60" t="s">
        <v>1296</v>
      </c>
      <c r="K763" s="85">
        <v>14528</v>
      </c>
      <c r="L763" s="60">
        <v>3665743000000</v>
      </c>
      <c r="M763" s="60">
        <v>3665743000000</v>
      </c>
      <c r="N763" s="60">
        <v>11441000000</v>
      </c>
      <c r="O763" s="60">
        <v>6189000000</v>
      </c>
      <c r="P763" s="60">
        <v>-0.23</v>
      </c>
      <c r="Q763" s="60" t="s">
        <v>544</v>
      </c>
      <c r="R763" s="85">
        <v>289073</v>
      </c>
      <c r="S763" s="85" t="s">
        <v>544</v>
      </c>
      <c r="T763" s="60">
        <v>203114000000</v>
      </c>
      <c r="U763" s="60" t="s">
        <v>544</v>
      </c>
      <c r="V763" s="60">
        <v>52410000000</v>
      </c>
      <c r="W763" s="60" t="s">
        <v>1841</v>
      </c>
      <c r="X763" s="60">
        <v>67129000000</v>
      </c>
      <c r="Y763" s="60">
        <v>2340179000000</v>
      </c>
      <c r="Z763" s="60">
        <v>13.13</v>
      </c>
      <c r="AA763" s="60">
        <v>84548000000</v>
      </c>
      <c r="AB763" s="60">
        <v>1653538175000</v>
      </c>
      <c r="AC763" s="60">
        <v>3665743000000</v>
      </c>
      <c r="AD763" s="60">
        <v>6.63</v>
      </c>
      <c r="AE763" s="60">
        <v>246411000000</v>
      </c>
      <c r="AF763" s="60">
        <v>39.64</v>
      </c>
      <c r="AG763" s="60" t="s">
        <v>1842</v>
      </c>
      <c r="AH763" s="60">
        <v>91000000</v>
      </c>
      <c r="AI763" s="60">
        <v>245631000000</v>
      </c>
      <c r="AJ763" s="60">
        <v>327286000000</v>
      </c>
      <c r="AK763" s="60">
        <v>1.89</v>
      </c>
      <c r="AL763" s="60">
        <v>2627340000000</v>
      </c>
      <c r="AM763" s="60">
        <v>298115000000</v>
      </c>
      <c r="AN763" s="60">
        <v>26097000000</v>
      </c>
      <c r="AO763" s="60">
        <v>27697000000</v>
      </c>
      <c r="AP763" s="60">
        <v>265148000000</v>
      </c>
      <c r="AQ763" s="60">
        <v>3665743000000</v>
      </c>
      <c r="AR763" s="60">
        <v>0.97</v>
      </c>
      <c r="AS763" s="60">
        <v>282269000000</v>
      </c>
      <c r="AT763" s="60">
        <v>401548000000</v>
      </c>
      <c r="AU763" s="85">
        <v>14528</v>
      </c>
      <c r="AV763" s="60" t="s">
        <v>544</v>
      </c>
      <c r="AW763" s="60" t="s">
        <v>544</v>
      </c>
      <c r="AX763" s="60">
        <v>214000000</v>
      </c>
      <c r="AY763" s="60">
        <v>573697000000</v>
      </c>
      <c r="AZ763" s="60">
        <v>1014793000000</v>
      </c>
      <c r="BA763" s="60">
        <v>157273000000</v>
      </c>
      <c r="BB763" s="60" t="s">
        <v>1808</v>
      </c>
      <c r="BC763" s="60">
        <v>3703873000000</v>
      </c>
      <c r="BD763" s="60">
        <v>19726000000</v>
      </c>
      <c r="BE763" s="60">
        <v>129000000</v>
      </c>
      <c r="BF763" s="60">
        <v>500870000000</v>
      </c>
      <c r="BG763" s="60">
        <v>17523000000</v>
      </c>
      <c r="BH763" s="60">
        <v>1184928000000</v>
      </c>
      <c r="BI763" s="60">
        <v>37724000000</v>
      </c>
      <c r="BJ763" s="60">
        <v>52410000000</v>
      </c>
      <c r="BK763" s="60">
        <v>75701000000</v>
      </c>
      <c r="BL763" s="85" t="s">
        <v>2713</v>
      </c>
      <c r="BM763" s="60" t="s">
        <v>2714</v>
      </c>
      <c r="BN763" s="60">
        <v>61175000000</v>
      </c>
      <c r="BO763" s="60">
        <v>3345648000000</v>
      </c>
      <c r="BP763" s="60">
        <v>1165202000000</v>
      </c>
      <c r="BQ763" s="60">
        <v>542121000000</v>
      </c>
      <c r="BR763" s="60" t="s">
        <v>544</v>
      </c>
      <c r="BS763" s="60">
        <v>201162000000</v>
      </c>
      <c r="BT763" s="60" t="s">
        <v>544</v>
      </c>
      <c r="BU763" s="60">
        <v>54884000000</v>
      </c>
      <c r="BV763" s="60">
        <v>867000000</v>
      </c>
      <c r="BW763" s="60">
        <v>157273000000</v>
      </c>
      <c r="BX763" s="60">
        <v>218934000000</v>
      </c>
      <c r="BY763" s="60" t="s">
        <v>544</v>
      </c>
      <c r="BZ763" s="60">
        <v>-2380000000</v>
      </c>
      <c r="CA763" s="60" t="s">
        <v>544</v>
      </c>
      <c r="CB763" s="60" t="s">
        <v>1994</v>
      </c>
      <c r="CC763" s="60">
        <v>10082000000</v>
      </c>
      <c r="CD763" s="60">
        <v>24287000000</v>
      </c>
      <c r="CE763" s="60">
        <v>46214000000</v>
      </c>
      <c r="CF763" s="60">
        <v>265148000000</v>
      </c>
      <c r="CG763" s="60">
        <v>38342000000</v>
      </c>
      <c r="CH763" s="60">
        <v>2853000000</v>
      </c>
      <c r="CI763" s="60" t="s">
        <v>1296</v>
      </c>
      <c r="CJ763" s="60">
        <v>14.85</v>
      </c>
      <c r="CK763" s="60">
        <v>93226000000</v>
      </c>
      <c r="CL763" s="60" t="s">
        <v>544</v>
      </c>
      <c r="CM763" s="85">
        <v>14528</v>
      </c>
      <c r="CN763" s="60">
        <v>818000000</v>
      </c>
      <c r="CO763" s="60">
        <v>37724000000</v>
      </c>
      <c r="CP763" s="60">
        <v>128304000000</v>
      </c>
      <c r="CQ763" s="60">
        <v>2340179000000</v>
      </c>
      <c r="CR763" s="60" t="s">
        <v>544</v>
      </c>
      <c r="CS763" s="60">
        <v>818000000</v>
      </c>
      <c r="CT763" s="60">
        <v>41331000000</v>
      </c>
      <c r="CU763" s="60">
        <v>34370000000</v>
      </c>
      <c r="CV763" s="60">
        <v>46214000000</v>
      </c>
      <c r="CW763" s="60">
        <v>75701000000</v>
      </c>
      <c r="CX763" s="60">
        <v>67129000000</v>
      </c>
      <c r="CY763" s="60">
        <v>13.24</v>
      </c>
      <c r="CZ763" s="60">
        <f t="shared" si="22"/>
        <v>1</v>
      </c>
      <c r="DA763" s="60" t="str">
        <f t="shared" si="23"/>
        <v>Y</v>
      </c>
    </row>
    <row r="764" spans="1:105">
      <c r="A764" s="13" t="s">
        <v>1296</v>
      </c>
      <c r="B764" s="13">
        <v>14528</v>
      </c>
      <c r="C764" s="13">
        <v>2023</v>
      </c>
      <c r="D764" s="13" t="s">
        <v>12</v>
      </c>
      <c r="E764" s="13" t="s">
        <v>13</v>
      </c>
      <c r="F764" s="84" t="s">
        <v>1804</v>
      </c>
      <c r="G764" s="60" t="s">
        <v>1840</v>
      </c>
      <c r="H764" s="60" t="s">
        <v>1827</v>
      </c>
      <c r="I764" s="60" t="s">
        <v>540</v>
      </c>
      <c r="J764" s="60" t="s">
        <v>1296</v>
      </c>
      <c r="K764" s="85">
        <v>14528</v>
      </c>
      <c r="L764" s="60">
        <v>3875393000000</v>
      </c>
      <c r="M764" s="60">
        <v>3875393000000</v>
      </c>
      <c r="N764" s="60">
        <v>11465000000</v>
      </c>
      <c r="O764" s="60">
        <v>9693000000</v>
      </c>
      <c r="P764" s="60">
        <v>-0.31</v>
      </c>
      <c r="Q764" s="60" t="s">
        <v>544</v>
      </c>
      <c r="R764" s="85">
        <v>305471</v>
      </c>
      <c r="S764" s="85" t="s">
        <v>544</v>
      </c>
      <c r="T764" s="60">
        <v>203463000000</v>
      </c>
      <c r="U764" s="60" t="s">
        <v>544</v>
      </c>
      <c r="V764" s="60">
        <v>67691000000</v>
      </c>
      <c r="W764" s="60" t="s">
        <v>1841</v>
      </c>
      <c r="X764" s="60">
        <v>89699000000</v>
      </c>
      <c r="Y764" s="60">
        <v>2400688000000</v>
      </c>
      <c r="Z764" s="60">
        <v>15.4</v>
      </c>
      <c r="AA764" s="60">
        <v>112390000000</v>
      </c>
      <c r="AB764" s="60">
        <v>1671995555000</v>
      </c>
      <c r="AC764" s="60">
        <v>3875393000000</v>
      </c>
      <c r="AD764" s="60">
        <v>7.24</v>
      </c>
      <c r="AE764" s="60">
        <v>275548000000</v>
      </c>
      <c r="AF764" s="60">
        <v>41</v>
      </c>
      <c r="AG764" s="60" t="s">
        <v>1842</v>
      </c>
      <c r="AH764" s="60">
        <v>24000000</v>
      </c>
      <c r="AI764" s="60">
        <v>277306000000</v>
      </c>
      <c r="AJ764" s="60">
        <v>436609000000</v>
      </c>
      <c r="AK764" s="60">
        <v>2.42</v>
      </c>
      <c r="AL764" s="60">
        <v>2729613000000</v>
      </c>
      <c r="AM764" s="60">
        <v>288312000000</v>
      </c>
      <c r="AN764" s="60">
        <v>81321000000</v>
      </c>
      <c r="AO764" s="60">
        <v>29066000000</v>
      </c>
      <c r="AP764" s="60">
        <v>300634000000</v>
      </c>
      <c r="AQ764" s="60">
        <v>3875393000000</v>
      </c>
      <c r="AR764" s="60">
        <v>0.84</v>
      </c>
      <c r="AS764" s="60">
        <v>310917000000</v>
      </c>
      <c r="AT764" s="60">
        <v>417290000000</v>
      </c>
      <c r="AU764" s="85">
        <v>14528</v>
      </c>
      <c r="AV764" s="60" t="s">
        <v>544</v>
      </c>
      <c r="AW764" s="60" t="s">
        <v>544</v>
      </c>
      <c r="AX764" s="60">
        <v>282000000</v>
      </c>
      <c r="AY764" s="60">
        <v>712157000000</v>
      </c>
      <c r="AZ764" s="60">
        <v>1058860000000</v>
      </c>
      <c r="BA764" s="60">
        <v>174449000000</v>
      </c>
      <c r="BB764" s="60" t="s">
        <v>1808</v>
      </c>
      <c r="BC764" s="60">
        <v>3831200000000</v>
      </c>
      <c r="BD764" s="60">
        <v>22645000000</v>
      </c>
      <c r="BE764" s="60">
        <v>266000000</v>
      </c>
      <c r="BF764" s="60">
        <v>476564000000</v>
      </c>
      <c r="BG764" s="60">
        <v>15737000000</v>
      </c>
      <c r="BH764" s="60">
        <v>1371587000000</v>
      </c>
      <c r="BI764" s="60">
        <v>49529000000</v>
      </c>
      <c r="BJ764" s="60">
        <v>67691000000</v>
      </c>
      <c r="BK764" s="60">
        <v>87705000000</v>
      </c>
      <c r="BL764" s="85" t="s">
        <v>2713</v>
      </c>
      <c r="BM764" s="60" t="s">
        <v>2714</v>
      </c>
      <c r="BN764" s="60">
        <v>68915000000</v>
      </c>
      <c r="BO764" s="60">
        <v>3591092000000</v>
      </c>
      <c r="BP764" s="60">
        <v>1348942000000</v>
      </c>
      <c r="BQ764" s="60">
        <v>597918000000</v>
      </c>
      <c r="BR764" s="60" t="s">
        <v>544</v>
      </c>
      <c r="BS764" s="60">
        <v>154172000000</v>
      </c>
      <c r="BT764" s="60" t="s">
        <v>544</v>
      </c>
      <c r="BU764" s="60">
        <v>86440000000</v>
      </c>
      <c r="BV764" s="60">
        <v>536000000</v>
      </c>
      <c r="BW764" s="60">
        <v>174449000000</v>
      </c>
      <c r="BX764" s="60">
        <v>250585000000</v>
      </c>
      <c r="BY764" s="60" t="s">
        <v>544</v>
      </c>
      <c r="BZ764" s="60">
        <v>-3180000000</v>
      </c>
      <c r="CA764" s="60" t="s">
        <v>544</v>
      </c>
      <c r="CB764" s="60" t="s">
        <v>1994</v>
      </c>
      <c r="CC764" s="60">
        <v>40016000000</v>
      </c>
      <c r="CD764" s="60">
        <v>26252000000</v>
      </c>
      <c r="CE764" s="60">
        <v>61589000000</v>
      </c>
      <c r="CF764" s="60">
        <v>300634000000</v>
      </c>
      <c r="CG764" s="60">
        <v>84580000000</v>
      </c>
      <c r="CH764" s="60">
        <v>6209000000</v>
      </c>
      <c r="CI764" s="60" t="s">
        <v>1296</v>
      </c>
      <c r="CJ764" s="60">
        <v>16.59</v>
      </c>
      <c r="CK764" s="60">
        <v>171020000000</v>
      </c>
      <c r="CL764" s="60" t="s">
        <v>544</v>
      </c>
      <c r="CM764" s="85">
        <v>14528</v>
      </c>
      <c r="CN764" s="60">
        <v>306000000</v>
      </c>
      <c r="CO764" s="60">
        <v>49529000000</v>
      </c>
      <c r="CP764" s="60">
        <v>158614000000</v>
      </c>
      <c r="CQ764" s="60">
        <v>2400688000000</v>
      </c>
      <c r="CR764" s="60" t="s">
        <v>544</v>
      </c>
      <c r="CS764" s="60">
        <v>306000000</v>
      </c>
      <c r="CT764" s="60">
        <v>47021000000</v>
      </c>
      <c r="CU764" s="60">
        <v>40684000000</v>
      </c>
      <c r="CV764" s="60">
        <v>61589000000</v>
      </c>
      <c r="CW764" s="60">
        <v>87705000000</v>
      </c>
      <c r="CX764" s="60">
        <v>89699000000</v>
      </c>
      <c r="CY764" s="60">
        <v>14.99</v>
      </c>
      <c r="CZ764" s="60">
        <f t="shared" si="22"/>
        <v>1</v>
      </c>
      <c r="DA764" s="60" t="str">
        <f t="shared" si="23"/>
        <v>Y</v>
      </c>
    </row>
    <row r="765" spans="1:105">
      <c r="A765" s="13" t="s">
        <v>1297</v>
      </c>
      <c r="B765" s="13">
        <v>1126690</v>
      </c>
      <c r="C765" s="13">
        <v>2022</v>
      </c>
      <c r="D765" s="13" t="s">
        <v>12</v>
      </c>
      <c r="E765" s="13" t="s">
        <v>13</v>
      </c>
      <c r="F765" s="84" t="s">
        <v>1812</v>
      </c>
      <c r="G765" s="60" t="s">
        <v>1840</v>
      </c>
      <c r="H765" s="60" t="s">
        <v>1827</v>
      </c>
      <c r="I765" s="60" t="s">
        <v>540</v>
      </c>
      <c r="J765" s="60" t="s">
        <v>1296</v>
      </c>
      <c r="K765" s="85">
        <v>14528</v>
      </c>
      <c r="L765" s="60">
        <v>62920000</v>
      </c>
      <c r="M765" s="60">
        <v>62920000</v>
      </c>
      <c r="N765" s="60" t="s">
        <v>544</v>
      </c>
      <c r="O765" s="60" t="s">
        <v>544</v>
      </c>
      <c r="P765" s="60">
        <v>-0.5</v>
      </c>
      <c r="Q765" s="60" t="s">
        <v>544</v>
      </c>
      <c r="R765" s="85">
        <v>0</v>
      </c>
      <c r="S765" s="85" t="s">
        <v>544</v>
      </c>
      <c r="T765" s="60" t="s">
        <v>544</v>
      </c>
      <c r="U765" s="60" t="s">
        <v>544</v>
      </c>
      <c r="V765" s="60" t="s">
        <v>544</v>
      </c>
      <c r="W765" s="60" t="s">
        <v>1841</v>
      </c>
      <c r="X765" s="60">
        <v>1306000</v>
      </c>
      <c r="Y765" s="60">
        <v>500000</v>
      </c>
      <c r="Z765" s="60">
        <v>1.61</v>
      </c>
      <c r="AA765" s="60" t="s">
        <v>544</v>
      </c>
      <c r="AB765" s="60">
        <v>12258000</v>
      </c>
      <c r="AC765" s="60">
        <v>62920000</v>
      </c>
      <c r="AD765" s="60">
        <v>99.49</v>
      </c>
      <c r="AE765" s="60" t="s">
        <v>544</v>
      </c>
      <c r="AF765" s="60">
        <v>97.01</v>
      </c>
      <c r="AG765" s="60" t="s">
        <v>1842</v>
      </c>
      <c r="AH765" s="60" t="s">
        <v>544</v>
      </c>
      <c r="AI765" s="60">
        <v>62337000</v>
      </c>
      <c r="AJ765" s="60" t="s">
        <v>544</v>
      </c>
      <c r="AK765" s="60">
        <v>2.33</v>
      </c>
      <c r="AL765" s="60">
        <v>500000</v>
      </c>
      <c r="AM765" s="60">
        <v>83000</v>
      </c>
      <c r="AN765" s="60">
        <v>10000</v>
      </c>
      <c r="AO765" s="60">
        <v>5037000</v>
      </c>
      <c r="AP765" s="60">
        <v>62337000</v>
      </c>
      <c r="AQ765" s="60">
        <v>62920000</v>
      </c>
      <c r="AR765" s="60" t="s">
        <v>544</v>
      </c>
      <c r="AS765" s="60">
        <v>62337000</v>
      </c>
      <c r="AT765" s="60" t="s">
        <v>544</v>
      </c>
      <c r="AU765" s="85">
        <v>1126690</v>
      </c>
      <c r="AV765" s="60" t="s">
        <v>544</v>
      </c>
      <c r="AW765" s="60" t="s">
        <v>544</v>
      </c>
      <c r="AX765" s="60" t="s">
        <v>544</v>
      </c>
      <c r="AY765" s="60" t="s">
        <v>544</v>
      </c>
      <c r="AZ765" s="60" t="s">
        <v>544</v>
      </c>
      <c r="BA765" s="60" t="s">
        <v>544</v>
      </c>
      <c r="BB765" s="60" t="s">
        <v>1808</v>
      </c>
      <c r="BC765" s="60">
        <v>62656000</v>
      </c>
      <c r="BD765" s="60" t="s">
        <v>544</v>
      </c>
      <c r="BE765" s="60" t="s">
        <v>544</v>
      </c>
      <c r="BF765" s="60" t="s">
        <v>544</v>
      </c>
      <c r="BG765" s="60" t="s">
        <v>544</v>
      </c>
      <c r="BH765" s="60" t="s">
        <v>544</v>
      </c>
      <c r="BI765" s="60">
        <v>993000</v>
      </c>
      <c r="BJ765" s="60" t="s">
        <v>544</v>
      </c>
      <c r="BK765" s="60" t="s">
        <v>544</v>
      </c>
      <c r="BL765" s="85" t="s">
        <v>544</v>
      </c>
      <c r="BM765" s="60" t="s">
        <v>544</v>
      </c>
      <c r="BN765" s="60">
        <v>0</v>
      </c>
      <c r="BO765" s="60">
        <v>56000000</v>
      </c>
      <c r="BP765" s="60" t="s">
        <v>544</v>
      </c>
      <c r="BQ765" s="60">
        <v>56000000</v>
      </c>
      <c r="BR765" s="60" t="s">
        <v>544</v>
      </c>
      <c r="BS765" s="60">
        <v>1880000</v>
      </c>
      <c r="BT765" s="60" t="s">
        <v>544</v>
      </c>
      <c r="BU765" s="60" t="s">
        <v>544</v>
      </c>
      <c r="BV765" s="60" t="s">
        <v>544</v>
      </c>
      <c r="BW765" s="60" t="s">
        <v>544</v>
      </c>
      <c r="BX765" s="60">
        <v>62337000</v>
      </c>
      <c r="BY765" s="60" t="s">
        <v>544</v>
      </c>
      <c r="BZ765" s="60" t="s">
        <v>544</v>
      </c>
      <c r="CA765" s="60" t="s">
        <v>544</v>
      </c>
      <c r="CB765" s="60" t="s">
        <v>1993</v>
      </c>
      <c r="CC765" s="60">
        <v>10000</v>
      </c>
      <c r="CD765" s="60" t="s">
        <v>544</v>
      </c>
      <c r="CE765" s="60">
        <v>1306000</v>
      </c>
      <c r="CF765" s="60">
        <v>62337000</v>
      </c>
      <c r="CG765" s="60">
        <v>1316000</v>
      </c>
      <c r="CH765" s="60" t="s">
        <v>544</v>
      </c>
      <c r="CI765" s="60" t="s">
        <v>1296</v>
      </c>
      <c r="CJ765" s="60">
        <v>508.54</v>
      </c>
      <c r="CK765" s="60">
        <v>1316000</v>
      </c>
      <c r="CL765" s="60" t="s">
        <v>544</v>
      </c>
      <c r="CM765" s="85">
        <v>14528</v>
      </c>
      <c r="CN765" s="60" t="s">
        <v>544</v>
      </c>
      <c r="CO765" s="60">
        <v>993000</v>
      </c>
      <c r="CP765" s="60">
        <v>1306000</v>
      </c>
      <c r="CQ765" s="60">
        <v>500000</v>
      </c>
      <c r="CR765" s="60" t="s">
        <v>544</v>
      </c>
      <c r="CS765" s="60" t="s">
        <v>544</v>
      </c>
      <c r="CT765" s="60" t="s">
        <v>544</v>
      </c>
      <c r="CU765" s="60" t="s">
        <v>544</v>
      </c>
      <c r="CV765" s="60">
        <v>1306000</v>
      </c>
      <c r="CW765" s="60" t="s">
        <v>544</v>
      </c>
      <c r="CX765" s="60">
        <v>1306000</v>
      </c>
      <c r="CY765" s="60">
        <v>508.54</v>
      </c>
      <c r="CZ765" s="60">
        <f t="shared" si="22"/>
        <v>1</v>
      </c>
      <c r="DA765" s="60" t="str">
        <f t="shared" si="23"/>
        <v>N: parent data from row 763</v>
      </c>
    </row>
    <row r="766" spans="1:105">
      <c r="A766" s="13" t="s">
        <v>1297</v>
      </c>
      <c r="B766" s="13">
        <v>1126690</v>
      </c>
      <c r="C766" s="13">
        <v>2023</v>
      </c>
      <c r="D766" s="13" t="s">
        <v>12</v>
      </c>
      <c r="E766" s="13" t="s">
        <v>13</v>
      </c>
      <c r="F766" s="84" t="s">
        <v>1804</v>
      </c>
      <c r="G766" s="60" t="s">
        <v>1840</v>
      </c>
      <c r="H766" s="60" t="s">
        <v>1827</v>
      </c>
      <c r="I766" s="60" t="s">
        <v>540</v>
      </c>
      <c r="J766" s="60" t="s">
        <v>1296</v>
      </c>
      <c r="K766" s="85">
        <v>14528</v>
      </c>
      <c r="L766" s="60">
        <v>65411000</v>
      </c>
      <c r="M766" s="60">
        <v>65411000</v>
      </c>
      <c r="N766" s="60" t="s">
        <v>544</v>
      </c>
      <c r="O766" s="60" t="s">
        <v>544</v>
      </c>
      <c r="P766" s="60">
        <v>-1.27</v>
      </c>
      <c r="Q766" s="60" t="s">
        <v>544</v>
      </c>
      <c r="R766" s="85">
        <v>0</v>
      </c>
      <c r="S766" s="85" t="s">
        <v>544</v>
      </c>
      <c r="T766" s="60" t="s">
        <v>544</v>
      </c>
      <c r="U766" s="60" t="s">
        <v>544</v>
      </c>
      <c r="V766" s="60" t="s">
        <v>544</v>
      </c>
      <c r="W766" s="60" t="s">
        <v>1841</v>
      </c>
      <c r="X766" s="60">
        <v>3355000</v>
      </c>
      <c r="Y766" s="60">
        <v>500000</v>
      </c>
      <c r="Z766" s="60">
        <v>4</v>
      </c>
      <c r="AA766" s="60" t="s">
        <v>544</v>
      </c>
      <c r="AB766" s="60">
        <v>12789000</v>
      </c>
      <c r="AC766" s="60">
        <v>65411000</v>
      </c>
      <c r="AD766" s="60">
        <v>99.67</v>
      </c>
      <c r="AE766" s="60" t="s">
        <v>544</v>
      </c>
      <c r="AF766" s="60">
        <v>97.06</v>
      </c>
      <c r="AG766" s="60" t="s">
        <v>1842</v>
      </c>
      <c r="AH766" s="60" t="s">
        <v>544</v>
      </c>
      <c r="AI766" s="60">
        <v>64880000</v>
      </c>
      <c r="AJ766" s="60" t="s">
        <v>544</v>
      </c>
      <c r="AK766" s="60">
        <v>5.5</v>
      </c>
      <c r="AL766" s="60">
        <v>500000</v>
      </c>
      <c r="AM766" s="60">
        <v>31000</v>
      </c>
      <c r="AN766" s="60">
        <v>27000</v>
      </c>
      <c r="AO766" s="60">
        <v>2487000</v>
      </c>
      <c r="AP766" s="60">
        <v>64880000</v>
      </c>
      <c r="AQ766" s="60">
        <v>65411000</v>
      </c>
      <c r="AR766" s="60" t="s">
        <v>544</v>
      </c>
      <c r="AS766" s="60">
        <v>64880000</v>
      </c>
      <c r="AT766" s="60" t="s">
        <v>544</v>
      </c>
      <c r="AU766" s="85">
        <v>1126690</v>
      </c>
      <c r="AV766" s="60" t="s">
        <v>544</v>
      </c>
      <c r="AW766" s="60" t="s">
        <v>544</v>
      </c>
      <c r="AX766" s="60" t="s">
        <v>544</v>
      </c>
      <c r="AY766" s="60" t="s">
        <v>544</v>
      </c>
      <c r="AZ766" s="60" t="s">
        <v>544</v>
      </c>
      <c r="BA766" s="60" t="s">
        <v>544</v>
      </c>
      <c r="BB766" s="60" t="s">
        <v>1808</v>
      </c>
      <c r="BC766" s="60">
        <v>65098000</v>
      </c>
      <c r="BD766" s="60" t="s">
        <v>544</v>
      </c>
      <c r="BE766" s="60" t="s">
        <v>544</v>
      </c>
      <c r="BF766" s="60" t="s">
        <v>544</v>
      </c>
      <c r="BG766" s="60" t="s">
        <v>544</v>
      </c>
      <c r="BH766" s="60" t="s">
        <v>544</v>
      </c>
      <c r="BI766" s="60">
        <v>2543000</v>
      </c>
      <c r="BJ766" s="60" t="s">
        <v>544</v>
      </c>
      <c r="BK766" s="60" t="s">
        <v>544</v>
      </c>
      <c r="BL766" s="85" t="s">
        <v>544</v>
      </c>
      <c r="BM766" s="60" t="s">
        <v>544</v>
      </c>
      <c r="BN766" s="60">
        <v>0</v>
      </c>
      <c r="BO766" s="60">
        <v>61000000</v>
      </c>
      <c r="BP766" s="60" t="s">
        <v>544</v>
      </c>
      <c r="BQ766" s="60">
        <v>61000000</v>
      </c>
      <c r="BR766" s="60" t="s">
        <v>544</v>
      </c>
      <c r="BS766" s="60">
        <v>1917000</v>
      </c>
      <c r="BT766" s="60" t="s">
        <v>544</v>
      </c>
      <c r="BU766" s="60" t="s">
        <v>544</v>
      </c>
      <c r="BV766" s="60" t="s">
        <v>544</v>
      </c>
      <c r="BW766" s="60" t="s">
        <v>544</v>
      </c>
      <c r="BX766" s="60">
        <v>64880000</v>
      </c>
      <c r="BY766" s="60" t="s">
        <v>544</v>
      </c>
      <c r="BZ766" s="60" t="s">
        <v>544</v>
      </c>
      <c r="CA766" s="60" t="s">
        <v>544</v>
      </c>
      <c r="CB766" s="60" t="s">
        <v>1993</v>
      </c>
      <c r="CC766" s="60">
        <v>27000</v>
      </c>
      <c r="CD766" s="60" t="s">
        <v>544</v>
      </c>
      <c r="CE766" s="60">
        <v>3355000</v>
      </c>
      <c r="CF766" s="60">
        <v>64880000</v>
      </c>
      <c r="CG766" s="60">
        <v>3382000</v>
      </c>
      <c r="CH766" s="60" t="s">
        <v>544</v>
      </c>
      <c r="CI766" s="60" t="s">
        <v>1296</v>
      </c>
      <c r="CJ766" s="60">
        <v>507.31</v>
      </c>
      <c r="CK766" s="60">
        <v>3382000</v>
      </c>
      <c r="CL766" s="60" t="s">
        <v>544</v>
      </c>
      <c r="CM766" s="85">
        <v>14528</v>
      </c>
      <c r="CN766" s="60" t="s">
        <v>544</v>
      </c>
      <c r="CO766" s="60">
        <v>2543000</v>
      </c>
      <c r="CP766" s="60">
        <v>3355000</v>
      </c>
      <c r="CQ766" s="60">
        <v>500000</v>
      </c>
      <c r="CR766" s="60" t="s">
        <v>544</v>
      </c>
      <c r="CS766" s="60" t="s">
        <v>544</v>
      </c>
      <c r="CT766" s="60" t="s">
        <v>544</v>
      </c>
      <c r="CU766" s="60" t="s">
        <v>544</v>
      </c>
      <c r="CV766" s="60">
        <v>3355000</v>
      </c>
      <c r="CW766" s="60" t="s">
        <v>544</v>
      </c>
      <c r="CX766" s="60">
        <v>3355000</v>
      </c>
      <c r="CY766" s="60">
        <v>507.31</v>
      </c>
      <c r="CZ766" s="60">
        <f t="shared" si="22"/>
        <v>1</v>
      </c>
      <c r="DA766" s="60" t="str">
        <f t="shared" si="23"/>
        <v>N: parent data from row 763</v>
      </c>
    </row>
    <row r="767" spans="1:105">
      <c r="A767" s="13" t="s">
        <v>1298</v>
      </c>
      <c r="B767" s="13">
        <v>105279</v>
      </c>
      <c r="C767" s="13">
        <v>2022</v>
      </c>
      <c r="D767" s="13" t="s">
        <v>12</v>
      </c>
      <c r="E767" s="13" t="s">
        <v>13</v>
      </c>
      <c r="F767" s="84" t="s">
        <v>1812</v>
      </c>
      <c r="G767" s="60" t="s">
        <v>1840</v>
      </c>
      <c r="H767" s="60" t="s">
        <v>545</v>
      </c>
      <c r="I767" s="60" t="s">
        <v>540</v>
      </c>
      <c r="J767" s="60" t="s">
        <v>1296</v>
      </c>
      <c r="K767" s="85">
        <v>14528</v>
      </c>
      <c r="L767" s="60">
        <v>3201942000000</v>
      </c>
      <c r="M767" s="60">
        <v>3201942000000</v>
      </c>
      <c r="N767" s="60">
        <v>11430000000</v>
      </c>
      <c r="O767" s="60">
        <v>6159000000</v>
      </c>
      <c r="P767" s="60">
        <v>-0.3</v>
      </c>
      <c r="Q767" s="60" t="s">
        <v>544</v>
      </c>
      <c r="R767" s="85">
        <v>220271</v>
      </c>
      <c r="S767" s="85" t="s">
        <v>544</v>
      </c>
      <c r="T767" s="60">
        <v>202886000000</v>
      </c>
      <c r="U767" s="60" t="s">
        <v>544</v>
      </c>
      <c r="V767" s="60">
        <v>52615000000</v>
      </c>
      <c r="W767" s="60" t="s">
        <v>1841</v>
      </c>
      <c r="X767" s="60">
        <v>68798000000</v>
      </c>
      <c r="Y767" s="60">
        <v>2440722000000</v>
      </c>
      <c r="Z767" s="60">
        <v>11.44</v>
      </c>
      <c r="AA767" s="60">
        <v>87110000000</v>
      </c>
      <c r="AB767" s="60">
        <v>1597072175000</v>
      </c>
      <c r="AC767" s="60">
        <v>3201942000000</v>
      </c>
      <c r="AD767" s="60">
        <v>8.3000000000000007</v>
      </c>
      <c r="AE767" s="60">
        <v>246411000000</v>
      </c>
      <c r="AF767" s="60">
        <v>34.4</v>
      </c>
      <c r="AG767" s="60" t="s">
        <v>1842</v>
      </c>
      <c r="AH767" s="60">
        <v>91000000</v>
      </c>
      <c r="AI767" s="60">
        <v>269672000000</v>
      </c>
      <c r="AJ767" s="60">
        <v>330425000000</v>
      </c>
      <c r="AK767" s="60">
        <v>2.2799999999999998</v>
      </c>
      <c r="AL767" s="60">
        <v>2613734000000</v>
      </c>
      <c r="AM767" s="60">
        <v>154687000000</v>
      </c>
      <c r="AN767" s="60">
        <v>15675000000</v>
      </c>
      <c r="AO767" s="60">
        <v>27258000000</v>
      </c>
      <c r="AP767" s="60">
        <v>303672000000</v>
      </c>
      <c r="AQ767" s="60">
        <v>3201942000000</v>
      </c>
      <c r="AR767" s="60">
        <v>1</v>
      </c>
      <c r="AS767" s="60">
        <v>321584000000</v>
      </c>
      <c r="AT767" s="60">
        <v>317689000000</v>
      </c>
      <c r="AU767" s="85">
        <v>105279</v>
      </c>
      <c r="AV767" s="60" t="s">
        <v>544</v>
      </c>
      <c r="AW767" s="60" t="s">
        <v>544</v>
      </c>
      <c r="AX767" s="60">
        <v>211000000</v>
      </c>
      <c r="AY767" s="60">
        <v>576836000000</v>
      </c>
      <c r="AZ767" s="60">
        <v>851136000000</v>
      </c>
      <c r="BA767" s="60">
        <v>196814000000</v>
      </c>
      <c r="BB767" s="60" t="s">
        <v>1808</v>
      </c>
      <c r="BC767" s="60">
        <v>3249912000000</v>
      </c>
      <c r="BD767" s="60">
        <v>19714000000</v>
      </c>
      <c r="BE767" s="60">
        <v>118000000</v>
      </c>
      <c r="BF767" s="60">
        <v>313011000000</v>
      </c>
      <c r="BG767" s="60">
        <v>5825000000</v>
      </c>
      <c r="BH767" s="60">
        <v>1143954000000</v>
      </c>
      <c r="BI767" s="60">
        <v>34337000000</v>
      </c>
      <c r="BJ767" s="60">
        <v>52615000000</v>
      </c>
      <c r="BK767" s="60">
        <v>68538000000</v>
      </c>
      <c r="BL767" s="85" t="s">
        <v>544</v>
      </c>
      <c r="BM767" s="60" t="s">
        <v>544</v>
      </c>
      <c r="BN767" s="60">
        <v>49976000000</v>
      </c>
      <c r="BO767" s="60">
        <v>2934327000000</v>
      </c>
      <c r="BP767" s="60">
        <v>1124240000000</v>
      </c>
      <c r="BQ767" s="60">
        <v>541288000000</v>
      </c>
      <c r="BR767" s="60" t="s">
        <v>544</v>
      </c>
      <c r="BS767" s="60">
        <v>161567000000</v>
      </c>
      <c r="BT767" s="60" t="s">
        <v>544</v>
      </c>
      <c r="BU767" s="60">
        <v>52975000000</v>
      </c>
      <c r="BV767" s="60">
        <v>867000000</v>
      </c>
      <c r="BW767" s="60">
        <v>196814000000</v>
      </c>
      <c r="BX767" s="60">
        <v>269668000000</v>
      </c>
      <c r="BY767" s="60" t="s">
        <v>544</v>
      </c>
      <c r="BZ767" s="60">
        <v>-2380000000</v>
      </c>
      <c r="CA767" s="60" t="s">
        <v>544</v>
      </c>
      <c r="CB767" s="60" t="s">
        <v>1993</v>
      </c>
      <c r="CC767" s="60">
        <v>11210000000</v>
      </c>
      <c r="CD767" s="60">
        <v>23378000000</v>
      </c>
      <c r="CE767" s="60">
        <v>43889000000</v>
      </c>
      <c r="CF767" s="60">
        <v>303672000000</v>
      </c>
      <c r="CG767" s="60">
        <v>31498000000</v>
      </c>
      <c r="CH767" s="60">
        <v>2826000000</v>
      </c>
      <c r="CI767" s="60" t="s">
        <v>1296</v>
      </c>
      <c r="CJ767" s="60">
        <v>16.89</v>
      </c>
      <c r="CK767" s="60">
        <v>84473000000</v>
      </c>
      <c r="CL767" s="60" t="s">
        <v>544</v>
      </c>
      <c r="CM767" s="85">
        <v>14528</v>
      </c>
      <c r="CN767" s="60">
        <v>1110000000</v>
      </c>
      <c r="CO767" s="60">
        <v>34337000000</v>
      </c>
      <c r="CP767" s="60">
        <v>118774000000</v>
      </c>
      <c r="CQ767" s="60">
        <v>2440722000000</v>
      </c>
      <c r="CR767" s="60" t="s">
        <v>544</v>
      </c>
      <c r="CS767" s="60">
        <v>1110000000</v>
      </c>
      <c r="CT767" s="60">
        <v>33883000000</v>
      </c>
      <c r="CU767" s="60">
        <v>34655000000</v>
      </c>
      <c r="CV767" s="60">
        <v>43889000000</v>
      </c>
      <c r="CW767" s="60">
        <v>68538000000</v>
      </c>
      <c r="CX767" s="60">
        <v>68798000000</v>
      </c>
      <c r="CY767" s="60">
        <v>16.89</v>
      </c>
      <c r="CZ767" s="60">
        <f t="shared" si="22"/>
        <v>1</v>
      </c>
      <c r="DA767" s="60" t="str">
        <f t="shared" si="23"/>
        <v>N: parent data from row 763</v>
      </c>
    </row>
    <row r="768" spans="1:105">
      <c r="A768" s="13" t="s">
        <v>1298</v>
      </c>
      <c r="B768" s="13">
        <v>105279</v>
      </c>
      <c r="C768" s="13">
        <v>2023</v>
      </c>
      <c r="D768" s="13" t="s">
        <v>12</v>
      </c>
      <c r="E768" s="13" t="s">
        <v>13</v>
      </c>
      <c r="F768" s="84" t="s">
        <v>1804</v>
      </c>
      <c r="G768" s="60" t="s">
        <v>1840</v>
      </c>
      <c r="H768" s="60" t="s">
        <v>545</v>
      </c>
      <c r="I768" s="60" t="s">
        <v>540</v>
      </c>
      <c r="J768" s="60" t="s">
        <v>1296</v>
      </c>
      <c r="K768" s="85">
        <v>14528</v>
      </c>
      <c r="L768" s="60">
        <v>3395126000000</v>
      </c>
      <c r="M768" s="60">
        <v>3395126000000</v>
      </c>
      <c r="N768" s="60">
        <v>11259000000</v>
      </c>
      <c r="O768" s="60">
        <v>9358000000</v>
      </c>
      <c r="P768" s="60">
        <v>-0.35</v>
      </c>
      <c r="Q768" s="60" t="s">
        <v>544</v>
      </c>
      <c r="R768" s="85">
        <v>226822</v>
      </c>
      <c r="S768" s="85" t="s">
        <v>544</v>
      </c>
      <c r="T768" s="60">
        <v>202426000000</v>
      </c>
      <c r="U768" s="60" t="s">
        <v>544</v>
      </c>
      <c r="V768" s="60">
        <v>67665000000</v>
      </c>
      <c r="W768" s="60" t="s">
        <v>1841</v>
      </c>
      <c r="X768" s="60">
        <v>93321000000</v>
      </c>
      <c r="Y768" s="60">
        <v>2498231000000</v>
      </c>
      <c r="Z768" s="60">
        <v>15.37</v>
      </c>
      <c r="AA768" s="60">
        <v>166889000000</v>
      </c>
      <c r="AB768" s="60">
        <v>1621789305000</v>
      </c>
      <c r="AC768" s="60">
        <v>3395126000000</v>
      </c>
      <c r="AD768" s="60">
        <v>7.85</v>
      </c>
      <c r="AE768" s="60">
        <v>274517000000</v>
      </c>
      <c r="AF768" s="60">
        <v>34.97</v>
      </c>
      <c r="AG768" s="60" t="s">
        <v>1842</v>
      </c>
      <c r="AH768" s="60">
        <v>24000000</v>
      </c>
      <c r="AI768" s="60">
        <v>262032000000</v>
      </c>
      <c r="AJ768" s="60">
        <v>439482000000</v>
      </c>
      <c r="AK768" s="60">
        <v>2.98</v>
      </c>
      <c r="AL768" s="60">
        <v>2739729000000</v>
      </c>
      <c r="AM768" s="60">
        <v>168257000000</v>
      </c>
      <c r="AN768" s="60">
        <v>58431000000</v>
      </c>
      <c r="AO768" s="60">
        <v>28784000000</v>
      </c>
      <c r="AP768" s="60">
        <v>299323000000</v>
      </c>
      <c r="AQ768" s="60">
        <v>3395126000000</v>
      </c>
      <c r="AR768" s="60">
        <v>0.85</v>
      </c>
      <c r="AS768" s="60">
        <v>309473000000</v>
      </c>
      <c r="AT768" s="60">
        <v>334661000000</v>
      </c>
      <c r="AU768" s="85">
        <v>105279</v>
      </c>
      <c r="AV768" s="60" t="s">
        <v>544</v>
      </c>
      <c r="AW768" s="60" t="s">
        <v>544</v>
      </c>
      <c r="AX768" s="60">
        <v>282000000</v>
      </c>
      <c r="AY768" s="60">
        <v>713999000000</v>
      </c>
      <c r="AZ768" s="60">
        <v>846186000000</v>
      </c>
      <c r="BA768" s="60">
        <v>214729000000</v>
      </c>
      <c r="BB768" s="60" t="s">
        <v>1808</v>
      </c>
      <c r="BC768" s="60">
        <v>3337842000000</v>
      </c>
      <c r="BD768" s="60">
        <v>22335000000</v>
      </c>
      <c r="BE768" s="60">
        <v>259000000</v>
      </c>
      <c r="BF768" s="60">
        <v>287858000000</v>
      </c>
      <c r="BG768" s="60">
        <v>4170000000</v>
      </c>
      <c r="BH768" s="60">
        <v>1331054000000</v>
      </c>
      <c r="BI768" s="60">
        <v>47493000000</v>
      </c>
      <c r="BJ768" s="60">
        <v>67665000000</v>
      </c>
      <c r="BK768" s="60">
        <v>78648000000</v>
      </c>
      <c r="BL768" s="85" t="s">
        <v>544</v>
      </c>
      <c r="BM768" s="60" t="s">
        <v>544</v>
      </c>
      <c r="BN768" s="60">
        <v>53885000000</v>
      </c>
      <c r="BO768" s="60">
        <v>3134934000000</v>
      </c>
      <c r="BP768" s="60">
        <v>1308719000000</v>
      </c>
      <c r="BQ768" s="60">
        <v>596560000000</v>
      </c>
      <c r="BR768" s="60" t="s">
        <v>544</v>
      </c>
      <c r="BS768" s="60">
        <v>145956000000</v>
      </c>
      <c r="BT768" s="60" t="s">
        <v>544</v>
      </c>
      <c r="BU768" s="60">
        <v>84084000000</v>
      </c>
      <c r="BV768" s="60">
        <v>536000000</v>
      </c>
      <c r="BW768" s="60">
        <v>214729000000</v>
      </c>
      <c r="BX768" s="60">
        <v>262030000000</v>
      </c>
      <c r="BY768" s="60" t="s">
        <v>544</v>
      </c>
      <c r="BZ768" s="60">
        <v>-3180000000</v>
      </c>
      <c r="CA768" s="60" t="s">
        <v>544</v>
      </c>
      <c r="CB768" s="60" t="s">
        <v>1993</v>
      </c>
      <c r="CC768" s="60">
        <v>43566000000</v>
      </c>
      <c r="CD768" s="60">
        <v>25284000000</v>
      </c>
      <c r="CE768" s="60">
        <v>59562000000</v>
      </c>
      <c r="CF768" s="60">
        <v>299323000000</v>
      </c>
      <c r="CG768" s="60">
        <v>67668000000</v>
      </c>
      <c r="CH768" s="60">
        <v>6172000000</v>
      </c>
      <c r="CI768" s="60" t="s">
        <v>1296</v>
      </c>
      <c r="CJ768" s="60">
        <v>16.16</v>
      </c>
      <c r="CK768" s="60">
        <v>151752000000</v>
      </c>
      <c r="CL768" s="60" t="s">
        <v>544</v>
      </c>
      <c r="CM768" s="85">
        <v>14528</v>
      </c>
      <c r="CN768" s="60">
        <v>275000000</v>
      </c>
      <c r="CO768" s="60">
        <v>47493000000</v>
      </c>
      <c r="CP768" s="60">
        <v>147206000000</v>
      </c>
      <c r="CQ768" s="60">
        <v>2498231000000</v>
      </c>
      <c r="CR768" s="60" t="s">
        <v>544</v>
      </c>
      <c r="CS768" s="60">
        <v>275000000</v>
      </c>
      <c r="CT768" s="60">
        <v>37835000000</v>
      </c>
      <c r="CU768" s="60">
        <v>40813000000</v>
      </c>
      <c r="CV768" s="60">
        <v>59562000000</v>
      </c>
      <c r="CW768" s="60">
        <v>78648000000</v>
      </c>
      <c r="CX768" s="60">
        <v>93321000000</v>
      </c>
      <c r="CY768" s="60">
        <v>16.16</v>
      </c>
      <c r="CZ768" s="60">
        <f t="shared" si="22"/>
        <v>1</v>
      </c>
      <c r="DA768" s="60" t="str">
        <f t="shared" si="23"/>
        <v>N: parent data from row 763</v>
      </c>
    </row>
    <row r="769" spans="1:105">
      <c r="A769" s="13" t="s">
        <v>1301</v>
      </c>
      <c r="B769" s="13">
        <v>1263610</v>
      </c>
      <c r="C769" s="13">
        <v>2022</v>
      </c>
      <c r="D769" s="13" t="s">
        <v>1</v>
      </c>
      <c r="E769" s="13" t="s">
        <v>507</v>
      </c>
      <c r="F769" s="84" t="s">
        <v>1812</v>
      </c>
      <c r="G769" s="60" t="s">
        <v>2180</v>
      </c>
      <c r="H769" s="60" t="s">
        <v>1919</v>
      </c>
      <c r="I769" s="60" t="s">
        <v>2182</v>
      </c>
      <c r="J769" s="60" t="s">
        <v>953</v>
      </c>
      <c r="K769" s="85">
        <v>113968</v>
      </c>
      <c r="L769" s="60">
        <v>550684200000</v>
      </c>
      <c r="M769" s="60">
        <v>1190282476.6846001</v>
      </c>
      <c r="N769" s="60">
        <v>0</v>
      </c>
      <c r="O769" s="60">
        <v>-79325.622399999993</v>
      </c>
      <c r="P769" s="60">
        <v>-0.78</v>
      </c>
      <c r="Q769" s="60">
        <v>1302064.1666000001</v>
      </c>
      <c r="R769" s="85" t="s">
        <v>544</v>
      </c>
      <c r="S769" s="85">
        <v>2</v>
      </c>
      <c r="T769" s="60">
        <v>56051873.829599999</v>
      </c>
      <c r="U769" s="60" t="s">
        <v>544</v>
      </c>
      <c r="V769" s="60">
        <v>7565.1139000000003</v>
      </c>
      <c r="W769" s="60" t="s">
        <v>2184</v>
      </c>
      <c r="X769" s="60">
        <v>35942288.193599999</v>
      </c>
      <c r="Y769" s="60">
        <v>753682032.42009997</v>
      </c>
      <c r="Z769" s="60">
        <v>23.76</v>
      </c>
      <c r="AA769" s="60" t="s">
        <v>544</v>
      </c>
      <c r="AB769" s="60" t="s">
        <v>544</v>
      </c>
      <c r="AC769" s="60">
        <v>1190282476.6846001</v>
      </c>
      <c r="AD769" s="60" t="s">
        <v>544</v>
      </c>
      <c r="AE769" s="60">
        <v>48632.874799999998</v>
      </c>
      <c r="AF769" s="60">
        <v>80.97</v>
      </c>
      <c r="AG769" s="60" t="s">
        <v>2185</v>
      </c>
      <c r="AH769" s="60" t="s">
        <v>544</v>
      </c>
      <c r="AI769" s="60">
        <v>171651568.67210001</v>
      </c>
      <c r="AJ769" s="60" t="s">
        <v>544</v>
      </c>
      <c r="AK769" s="60">
        <v>8.5299999999999994</v>
      </c>
      <c r="AL769" s="60">
        <v>896068714.67480004</v>
      </c>
      <c r="AM769" s="60">
        <v>1732627.2178</v>
      </c>
      <c r="AN769" s="60">
        <v>5229655.1315000001</v>
      </c>
      <c r="AO769" s="60">
        <v>358962058.42919999</v>
      </c>
      <c r="AP769" s="60">
        <v>171994376.4025</v>
      </c>
      <c r="AQ769" s="60">
        <v>1190282476.6846001</v>
      </c>
      <c r="AR769" s="60">
        <v>0</v>
      </c>
      <c r="AS769" s="60">
        <v>171994376.4025</v>
      </c>
      <c r="AT769" s="60">
        <v>57353721.850199997</v>
      </c>
      <c r="AU769" s="85">
        <v>1263610</v>
      </c>
      <c r="AV769" s="60" t="s">
        <v>544</v>
      </c>
      <c r="AW769" s="60" t="s">
        <v>544</v>
      </c>
      <c r="AX769" s="60" t="s">
        <v>544</v>
      </c>
      <c r="AY769" s="60">
        <v>56197.988599999997</v>
      </c>
      <c r="AZ769" s="60">
        <v>135251699.1636</v>
      </c>
      <c r="BA769" s="60">
        <v>216.14609999999999</v>
      </c>
      <c r="BB769" s="60" t="s">
        <v>1808</v>
      </c>
      <c r="BC769" s="60" t="s">
        <v>544</v>
      </c>
      <c r="BD769" s="60">
        <v>18156.2732</v>
      </c>
      <c r="BE769" s="60" t="s">
        <v>544</v>
      </c>
      <c r="BF769" s="60" t="s">
        <v>544</v>
      </c>
      <c r="BG769" s="60">
        <v>3565978.5227999999</v>
      </c>
      <c r="BH769" s="60">
        <v>57410135.984899998</v>
      </c>
      <c r="BI769" s="60">
        <v>36268884.965800002</v>
      </c>
      <c r="BJ769" s="60" t="s">
        <v>544</v>
      </c>
      <c r="BK769" s="60">
        <v>4221765.8205000004</v>
      </c>
      <c r="BL769" s="85" t="s">
        <v>2715</v>
      </c>
      <c r="BM769" s="60" t="s">
        <v>2716</v>
      </c>
      <c r="BN769" s="60">
        <v>12989300.4805</v>
      </c>
      <c r="BO769" s="60">
        <v>826011221.35549998</v>
      </c>
      <c r="BP769" s="60">
        <v>57391979.711599998</v>
      </c>
      <c r="BQ769" s="60">
        <v>633367542.48029995</v>
      </c>
      <c r="BR769" s="60" t="s">
        <v>544</v>
      </c>
      <c r="BS769" s="60">
        <v>122338.6983</v>
      </c>
      <c r="BT769" s="60">
        <v>142386682.25470001</v>
      </c>
      <c r="BU769" s="60">
        <v>7449907.9733999996</v>
      </c>
      <c r="BV769" s="60" t="s">
        <v>544</v>
      </c>
      <c r="BW769" s="60" t="s">
        <v>544</v>
      </c>
      <c r="BX769" s="60" t="s">
        <v>544</v>
      </c>
      <c r="BY769" s="60" t="s">
        <v>544</v>
      </c>
      <c r="BZ769" s="60" t="s">
        <v>544</v>
      </c>
      <c r="CA769" s="60" t="s">
        <v>544</v>
      </c>
      <c r="CB769" s="60" t="s">
        <v>1898</v>
      </c>
      <c r="CC769" s="60">
        <v>4510537.0235000001</v>
      </c>
      <c r="CD769" s="60">
        <v>4812276.9929999998</v>
      </c>
      <c r="CE769" s="60">
        <v>44788283.891400002</v>
      </c>
      <c r="CF769" s="60">
        <v>171994376.4025</v>
      </c>
      <c r="CG769" s="60">
        <v>33722035.3517</v>
      </c>
      <c r="CH769" s="60" t="s">
        <v>544</v>
      </c>
      <c r="CI769" s="60" t="s">
        <v>953</v>
      </c>
      <c r="CJ769" s="60">
        <v>111.8</v>
      </c>
      <c r="CK769" s="60">
        <v>41171943.325000003</v>
      </c>
      <c r="CL769" s="60" t="s">
        <v>544</v>
      </c>
      <c r="CM769" s="85">
        <v>113968</v>
      </c>
      <c r="CN769" s="60" t="s">
        <v>544</v>
      </c>
      <c r="CO769" s="60">
        <v>36268884.965800002</v>
      </c>
      <c r="CP769" s="60">
        <v>48931588.674000002</v>
      </c>
      <c r="CQ769" s="60">
        <v>753682032.42009997</v>
      </c>
      <c r="CR769" s="60" t="s">
        <v>544</v>
      </c>
      <c r="CS769" s="60" t="s">
        <v>544</v>
      </c>
      <c r="CT769" s="60">
        <v>2539932.9386</v>
      </c>
      <c r="CU769" s="60">
        <v>1681832.8818999999</v>
      </c>
      <c r="CV769" s="60">
        <v>44788283.891400002</v>
      </c>
      <c r="CW769" s="60">
        <v>4221765.8205000004</v>
      </c>
      <c r="CX769" s="60">
        <v>35942288.193599999</v>
      </c>
      <c r="CY769" s="60" t="s">
        <v>544</v>
      </c>
      <c r="CZ769" s="60">
        <f t="shared" si="22"/>
        <v>462.65001021763322</v>
      </c>
      <c r="DA769" s="60" t="str">
        <f t="shared" si="23"/>
        <v>N: parent data from row 127</v>
      </c>
    </row>
    <row r="770" spans="1:105">
      <c r="A770" s="13" t="s">
        <v>1301</v>
      </c>
      <c r="B770" s="13">
        <v>1263610</v>
      </c>
      <c r="C770" s="13">
        <v>2023</v>
      </c>
      <c r="D770" s="13" t="s">
        <v>1</v>
      </c>
      <c r="E770" s="13" t="s">
        <v>507</v>
      </c>
      <c r="F770" s="84" t="s">
        <v>1804</v>
      </c>
      <c r="G770" s="60" t="s">
        <v>2180</v>
      </c>
      <c r="H770" s="60" t="s">
        <v>1919</v>
      </c>
      <c r="I770" s="60" t="s">
        <v>2182</v>
      </c>
      <c r="J770" s="60" t="s">
        <v>953</v>
      </c>
      <c r="K770" s="85">
        <v>113968</v>
      </c>
      <c r="L770" s="60">
        <v>416647700000</v>
      </c>
      <c r="M770" s="60">
        <v>916595608.00189996</v>
      </c>
      <c r="N770" s="60">
        <v>0</v>
      </c>
      <c r="O770" s="60">
        <v>-305790.2144</v>
      </c>
      <c r="P770" s="60">
        <v>-1.02</v>
      </c>
      <c r="Q770" s="60">
        <v>9344420.9690000005</v>
      </c>
      <c r="R770" s="85" t="s">
        <v>544</v>
      </c>
      <c r="S770" s="85">
        <v>2</v>
      </c>
      <c r="T770" s="60">
        <v>46914818.6778</v>
      </c>
      <c r="U770" s="60" t="s">
        <v>544</v>
      </c>
      <c r="V770" s="60">
        <v>3079.9014000000002</v>
      </c>
      <c r="W770" s="60" t="s">
        <v>2184</v>
      </c>
      <c r="X770" s="60">
        <v>54874163.970600002</v>
      </c>
      <c r="Y770" s="60">
        <v>660966208.40450001</v>
      </c>
      <c r="Z770" s="60">
        <v>24.63</v>
      </c>
      <c r="AA770" s="60" t="s">
        <v>544</v>
      </c>
      <c r="AB770" s="60" t="s">
        <v>544</v>
      </c>
      <c r="AC770" s="60">
        <v>916595608.00189996</v>
      </c>
      <c r="AD770" s="60" t="s">
        <v>544</v>
      </c>
      <c r="AE770" s="60">
        <v>13199.577600000001</v>
      </c>
      <c r="AF770" s="60">
        <v>70.709999999999994</v>
      </c>
      <c r="AG770" s="60" t="s">
        <v>2185</v>
      </c>
      <c r="AH770" s="60" t="s">
        <v>544</v>
      </c>
      <c r="AI770" s="60">
        <v>224078229.26719999</v>
      </c>
      <c r="AJ770" s="60" t="s">
        <v>544</v>
      </c>
      <c r="AK770" s="60">
        <v>10.72</v>
      </c>
      <c r="AL770" s="60">
        <v>690959828.57790005</v>
      </c>
      <c r="AM770" s="60">
        <v>1284978.8794</v>
      </c>
      <c r="AN770" s="60">
        <v>8851416.7456</v>
      </c>
      <c r="AO770" s="60">
        <v>150306670.03259999</v>
      </c>
      <c r="AP770" s="60">
        <v>224347500.65020001</v>
      </c>
      <c r="AQ770" s="60">
        <v>916595608.00189996</v>
      </c>
      <c r="AR770" s="60">
        <v>0</v>
      </c>
      <c r="AS770" s="60">
        <v>224347500.65020001</v>
      </c>
      <c r="AT770" s="60">
        <v>102732312.46080001</v>
      </c>
      <c r="AU770" s="85">
        <v>1263610</v>
      </c>
      <c r="AV770" s="60" t="s">
        <v>544</v>
      </c>
      <c r="AW770" s="60" t="s">
        <v>544</v>
      </c>
      <c r="AX770" s="60" t="s">
        <v>544</v>
      </c>
      <c r="AY770" s="60">
        <v>16279.478999999999</v>
      </c>
      <c r="AZ770" s="60">
        <v>132918866.4602</v>
      </c>
      <c r="BA770" s="60" t="s">
        <v>544</v>
      </c>
      <c r="BB770" s="60" t="s">
        <v>1808</v>
      </c>
      <c r="BC770" s="60" t="s">
        <v>544</v>
      </c>
      <c r="BD770" s="60">
        <v>54118.268199999999</v>
      </c>
      <c r="BE770" s="60" t="s">
        <v>544</v>
      </c>
      <c r="BF770" s="60" t="s">
        <v>544</v>
      </c>
      <c r="BG770" s="60">
        <v>3442229.8451</v>
      </c>
      <c r="BH770" s="60">
        <v>102748591.93979999</v>
      </c>
      <c r="BI770" s="60">
        <v>49291842.610600002</v>
      </c>
      <c r="BJ770" s="60" t="s">
        <v>544</v>
      </c>
      <c r="BK770" s="60">
        <v>5665698.6918000001</v>
      </c>
      <c r="BL770" s="85" t="s">
        <v>2715</v>
      </c>
      <c r="BM770" s="60" t="s">
        <v>2716</v>
      </c>
      <c r="BN770" s="60">
        <v>10605860.601600001</v>
      </c>
      <c r="BO770" s="60">
        <v>760931669.40740001</v>
      </c>
      <c r="BP770" s="60">
        <v>102694473.6717</v>
      </c>
      <c r="BQ770" s="60">
        <v>525318329.2755</v>
      </c>
      <c r="BR770" s="60" t="s">
        <v>544</v>
      </c>
      <c r="BS770" s="60">
        <v>136615.62820000001</v>
      </c>
      <c r="BT770" s="60">
        <v>29993620.1734</v>
      </c>
      <c r="BU770" s="60">
        <v>10586721.2141</v>
      </c>
      <c r="BV770" s="60" t="s">
        <v>544</v>
      </c>
      <c r="BW770" s="60" t="s">
        <v>544</v>
      </c>
      <c r="BX770" s="60" t="s">
        <v>544</v>
      </c>
      <c r="BY770" s="60" t="s">
        <v>544</v>
      </c>
      <c r="BZ770" s="60" t="s">
        <v>544</v>
      </c>
      <c r="CA770" s="60" t="s">
        <v>544</v>
      </c>
      <c r="CB770" s="60" t="s">
        <v>1898</v>
      </c>
      <c r="CC770" s="60">
        <v>8803898.2662000004</v>
      </c>
      <c r="CD770" s="60">
        <v>4898143.2544</v>
      </c>
      <c r="CE770" s="60">
        <v>60139915.461099997</v>
      </c>
      <c r="CF770" s="60">
        <v>224347500.65020001</v>
      </c>
      <c r="CG770" s="60">
        <v>53138859.502099998</v>
      </c>
      <c r="CH770" s="60" t="s">
        <v>544</v>
      </c>
      <c r="CI770" s="60" t="s">
        <v>953</v>
      </c>
      <c r="CJ770" s="60">
        <v>111.5</v>
      </c>
      <c r="CK770" s="60">
        <v>63725580.716200002</v>
      </c>
      <c r="CL770" s="60" t="s">
        <v>544</v>
      </c>
      <c r="CM770" s="85">
        <v>113968</v>
      </c>
      <c r="CN770" s="60" t="s">
        <v>544</v>
      </c>
      <c r="CO770" s="60">
        <v>49291842.610600002</v>
      </c>
      <c r="CP770" s="60">
        <v>65480024.5722</v>
      </c>
      <c r="CQ770" s="60">
        <v>660966208.40450001</v>
      </c>
      <c r="CR770" s="60" t="s">
        <v>544</v>
      </c>
      <c r="CS770" s="60" t="s">
        <v>544</v>
      </c>
      <c r="CT770" s="60">
        <v>2991024.2842000001</v>
      </c>
      <c r="CU770" s="60">
        <v>2674674.4076999999</v>
      </c>
      <c r="CV770" s="60">
        <v>60139915.461099997</v>
      </c>
      <c r="CW770" s="60">
        <v>5665698.6918000001</v>
      </c>
      <c r="CX770" s="60">
        <v>54874163.970600002</v>
      </c>
      <c r="CY770" s="60" t="s">
        <v>544</v>
      </c>
      <c r="CZ770" s="60">
        <f t="shared" si="22"/>
        <v>454.56000046547939</v>
      </c>
      <c r="DA770" s="60" t="str">
        <f t="shared" si="23"/>
        <v>N: parent data from row 127</v>
      </c>
    </row>
    <row r="771" spans="1:105">
      <c r="A771" s="13" t="s">
        <v>1302</v>
      </c>
      <c r="B771" s="13">
        <v>115006</v>
      </c>
      <c r="C771" s="13">
        <v>2022</v>
      </c>
      <c r="D771" s="13" t="s">
        <v>1</v>
      </c>
      <c r="E771" s="13" t="s">
        <v>13</v>
      </c>
      <c r="F771" s="84" t="s">
        <v>1812</v>
      </c>
      <c r="G771" s="60" t="s">
        <v>2180</v>
      </c>
      <c r="H771" s="60" t="s">
        <v>2620</v>
      </c>
      <c r="I771" s="60" t="s">
        <v>2182</v>
      </c>
      <c r="J771" s="60" t="s">
        <v>1302</v>
      </c>
      <c r="K771" s="85">
        <v>115006</v>
      </c>
      <c r="L771" s="60">
        <v>14395102000000</v>
      </c>
      <c r="M771" s="60">
        <v>31114453003.5322</v>
      </c>
      <c r="N771" s="60">
        <v>1268317274.4856999</v>
      </c>
      <c r="O771" s="60">
        <v>230320971.89379999</v>
      </c>
      <c r="P771" s="60">
        <v>-0.95</v>
      </c>
      <c r="Q771" s="60" t="s">
        <v>544</v>
      </c>
      <c r="R771" s="85">
        <v>16325</v>
      </c>
      <c r="S771" s="85">
        <v>24</v>
      </c>
      <c r="T771" s="60">
        <v>6979414089.8886003</v>
      </c>
      <c r="U771" s="60" t="s">
        <v>544</v>
      </c>
      <c r="V771" s="60">
        <v>1568347528.3155999</v>
      </c>
      <c r="W771" s="60" t="s">
        <v>2184</v>
      </c>
      <c r="X771" s="60">
        <v>1447024716.7725999</v>
      </c>
      <c r="Y771" s="60">
        <v>22721382833.332802</v>
      </c>
      <c r="Z771" s="60">
        <v>32.19</v>
      </c>
      <c r="AA771" s="60">
        <v>6687560.6434000004</v>
      </c>
      <c r="AB771" s="60">
        <v>22206401757.491199</v>
      </c>
      <c r="AC771" s="60">
        <v>31114453003.5322</v>
      </c>
      <c r="AD771" s="60" t="s">
        <v>544</v>
      </c>
      <c r="AE771" s="60">
        <v>4643769485.684</v>
      </c>
      <c r="AF771" s="60">
        <v>18.079999999999998</v>
      </c>
      <c r="AG771" s="60" t="s">
        <v>2185</v>
      </c>
      <c r="AH771" s="60" t="s">
        <v>544</v>
      </c>
      <c r="AI771" s="60">
        <v>4258017846.0892</v>
      </c>
      <c r="AJ771" s="60" t="s">
        <v>544</v>
      </c>
      <c r="AK771" s="60">
        <v>5.6</v>
      </c>
      <c r="AL771" s="60">
        <v>24204080304.0998</v>
      </c>
      <c r="AM771" s="60">
        <v>418037384.04549998</v>
      </c>
      <c r="AN771" s="60">
        <v>1249717901.7202001</v>
      </c>
      <c r="AO771" s="60">
        <v>2887115466.3364</v>
      </c>
      <c r="AP771" s="60">
        <v>4349382806.7861996</v>
      </c>
      <c r="AQ771" s="60">
        <v>31114453003.5322</v>
      </c>
      <c r="AR771" s="60">
        <v>7.09</v>
      </c>
      <c r="AS771" s="60">
        <v>4400369512.6740999</v>
      </c>
      <c r="AT771" s="60">
        <v>11496359845.5301</v>
      </c>
      <c r="AU771" s="85">
        <v>115006</v>
      </c>
      <c r="AV771" s="60" t="s">
        <v>544</v>
      </c>
      <c r="AW771" s="60" t="s">
        <v>544</v>
      </c>
      <c r="AX771" s="60">
        <v>217142543.56709999</v>
      </c>
      <c r="AY771" s="60">
        <v>5483315560.3016005</v>
      </c>
      <c r="AZ771" s="60">
        <v>7708965570.5882998</v>
      </c>
      <c r="BA771" s="60">
        <v>189047872.1893</v>
      </c>
      <c r="BB771" s="60" t="s">
        <v>1808</v>
      </c>
      <c r="BC771" s="60" t="s">
        <v>544</v>
      </c>
      <c r="BD771" s="60">
        <v>912975231.10679996</v>
      </c>
      <c r="BE771" s="60" t="s">
        <v>544</v>
      </c>
      <c r="BF771" s="60" t="s">
        <v>544</v>
      </c>
      <c r="BG771" s="60">
        <v>181491404.1837</v>
      </c>
      <c r="BH771" s="60">
        <v>17897524731.719002</v>
      </c>
      <c r="BI771" s="60">
        <v>1058091406.4385999</v>
      </c>
      <c r="BJ771" s="60">
        <v>728801453.69799995</v>
      </c>
      <c r="BK771" s="60">
        <v>408427527.99489999</v>
      </c>
      <c r="BL771" s="85" t="s">
        <v>544</v>
      </c>
      <c r="BM771" s="60" t="s">
        <v>544</v>
      </c>
      <c r="BN771" s="60">
        <v>672374350.22140002</v>
      </c>
      <c r="BO771" s="60">
        <v>27206183339.495098</v>
      </c>
      <c r="BP771" s="60">
        <v>16984549500.6122</v>
      </c>
      <c r="BQ771" s="60">
        <v>2352331083.8965998</v>
      </c>
      <c r="BR771" s="60">
        <v>620438762.91059995</v>
      </c>
      <c r="BS771" s="60">
        <v>344340206.37989998</v>
      </c>
      <c r="BT771" s="60">
        <v>1476009910.1236</v>
      </c>
      <c r="BU771" s="60">
        <v>2125621913.5009</v>
      </c>
      <c r="BV771" s="60">
        <v>579775195.23629999</v>
      </c>
      <c r="BW771" s="60">
        <v>189047872.1893</v>
      </c>
      <c r="BX771" s="60">
        <v>4258017846.0892</v>
      </c>
      <c r="BY771" s="60" t="s">
        <v>544</v>
      </c>
      <c r="BZ771" s="60">
        <v>-2755862.9024999999</v>
      </c>
      <c r="CA771" s="60">
        <v>13314600.376</v>
      </c>
      <c r="CB771" s="60" t="s">
        <v>1811</v>
      </c>
      <c r="CC771" s="60">
        <v>1032830410.5628999</v>
      </c>
      <c r="CD771" s="60">
        <v>418184363.40030003</v>
      </c>
      <c r="CE771" s="60">
        <v>1459409888.8756001</v>
      </c>
      <c r="CF771" s="60">
        <v>4349382806.7861996</v>
      </c>
      <c r="CG771" s="60">
        <v>571120704.99189997</v>
      </c>
      <c r="CH771" s="60">
        <v>59723331.654100001</v>
      </c>
      <c r="CI771" s="60" t="s">
        <v>1302</v>
      </c>
      <c r="CJ771" s="60">
        <v>19.170000000000002</v>
      </c>
      <c r="CK771" s="60">
        <v>2696742618.4928002</v>
      </c>
      <c r="CL771" s="60" t="s">
        <v>544</v>
      </c>
      <c r="CM771" s="85">
        <v>115006</v>
      </c>
      <c r="CN771" s="60" t="s">
        <v>544</v>
      </c>
      <c r="CO771" s="60">
        <v>1058091406.4385999</v>
      </c>
      <c r="CP771" s="60">
        <v>2119399066.994</v>
      </c>
      <c r="CQ771" s="60">
        <v>22721382833.332802</v>
      </c>
      <c r="CR771" s="60" t="s">
        <v>544</v>
      </c>
      <c r="CS771" s="60" t="s">
        <v>544</v>
      </c>
      <c r="CT771" s="60">
        <v>234434232.3671</v>
      </c>
      <c r="CU771" s="60">
        <v>173993295.62779999</v>
      </c>
      <c r="CV771" s="60">
        <v>1459409888.8756001</v>
      </c>
      <c r="CW771" s="60">
        <v>408427527.99489999</v>
      </c>
      <c r="CX771" s="60">
        <v>1447024716.7725999</v>
      </c>
      <c r="CY771" s="60">
        <v>19.170000000000002</v>
      </c>
      <c r="CZ771" s="60">
        <f t="shared" ref="CZ771:CZ834" si="24">IFERROR(L771/M771,"")</f>
        <v>462.65001021762549</v>
      </c>
      <c r="DA771" s="60" t="str">
        <f t="shared" ref="DA771:DA834" si="25">IF(D771=0,"",IF(K771=B771,"Y",IF(ISERROR(MATCH(K771,B:B,0)),"N","N: parent data from row "&amp; MATCH(K771,B:B,0))))</f>
        <v>Y</v>
      </c>
    </row>
    <row r="772" spans="1:105">
      <c r="A772" s="13" t="s">
        <v>1302</v>
      </c>
      <c r="B772" s="13">
        <v>115006</v>
      </c>
      <c r="C772" s="13">
        <v>2023</v>
      </c>
      <c r="D772" s="13" t="s">
        <v>1</v>
      </c>
      <c r="E772" s="13" t="s">
        <v>13</v>
      </c>
      <c r="F772" s="84" t="s">
        <v>1804</v>
      </c>
      <c r="G772" s="60" t="s">
        <v>2180</v>
      </c>
      <c r="H772" s="60" t="s">
        <v>2620</v>
      </c>
      <c r="I772" s="60" t="s">
        <v>2182</v>
      </c>
      <c r="J772" s="60" t="s">
        <v>1302</v>
      </c>
      <c r="K772" s="85">
        <v>115006</v>
      </c>
      <c r="L772" s="60">
        <v>15494368000000</v>
      </c>
      <c r="M772" s="60">
        <v>34086518796.492802</v>
      </c>
      <c r="N772" s="60">
        <v>1541090283.5328</v>
      </c>
      <c r="O772" s="60">
        <v>197934265.90079999</v>
      </c>
      <c r="P772" s="60">
        <v>-0.81</v>
      </c>
      <c r="Q772" s="60" t="s">
        <v>544</v>
      </c>
      <c r="R772" s="85">
        <v>16833</v>
      </c>
      <c r="S772" s="85">
        <v>25</v>
      </c>
      <c r="T772" s="60">
        <v>8392548829.8431997</v>
      </c>
      <c r="U772" s="60" t="s">
        <v>544</v>
      </c>
      <c r="V772" s="60">
        <v>1595604539.0208001</v>
      </c>
      <c r="W772" s="60" t="s">
        <v>2184</v>
      </c>
      <c r="X772" s="60">
        <v>1783036341.0112</v>
      </c>
      <c r="Y772" s="60">
        <v>24044139362.9184</v>
      </c>
      <c r="Z772" s="60">
        <v>32.090000000000003</v>
      </c>
      <c r="AA772" s="60">
        <v>79243664.121600002</v>
      </c>
      <c r="AB772" s="60">
        <v>27887983955.9552</v>
      </c>
      <c r="AC772" s="60">
        <v>34086518796.492802</v>
      </c>
      <c r="AD772" s="60" t="s">
        <v>544</v>
      </c>
      <c r="AE772" s="60">
        <v>5984083503.1999998</v>
      </c>
      <c r="AF772" s="60">
        <v>13.65</v>
      </c>
      <c r="AG772" s="60" t="s">
        <v>2185</v>
      </c>
      <c r="AH772" s="60" t="s">
        <v>544</v>
      </c>
      <c r="AI772" s="60">
        <v>5392971219.3984003</v>
      </c>
      <c r="AJ772" s="60" t="s">
        <v>544</v>
      </c>
      <c r="AK772" s="60">
        <v>6.33</v>
      </c>
      <c r="AL772" s="60">
        <v>25340975862.822399</v>
      </c>
      <c r="AM772" s="60">
        <v>534046109.97759998</v>
      </c>
      <c r="AN772" s="60">
        <v>1890366506.336</v>
      </c>
      <c r="AO772" s="60">
        <v>2574575410.9503999</v>
      </c>
      <c r="AP772" s="60">
        <v>5449124422.4384003</v>
      </c>
      <c r="AQ772" s="60">
        <v>34086518796.492802</v>
      </c>
      <c r="AR772" s="60">
        <v>7.17</v>
      </c>
      <c r="AS772" s="60">
        <v>5406676780.8064003</v>
      </c>
      <c r="AT772" s="60">
        <v>13684448683.628799</v>
      </c>
      <c r="AU772" s="85">
        <v>115006</v>
      </c>
      <c r="AV772" s="60" t="s">
        <v>544</v>
      </c>
      <c r="AW772" s="60" t="s">
        <v>544</v>
      </c>
      <c r="AX772" s="60">
        <v>410119675.75040001</v>
      </c>
      <c r="AY772" s="60">
        <v>6847071886.6879997</v>
      </c>
      <c r="AZ772" s="60">
        <v>8176634539.3216</v>
      </c>
      <c r="BA772" s="60">
        <v>239730728.3712</v>
      </c>
      <c r="BB772" s="60" t="s">
        <v>1808</v>
      </c>
      <c r="BC772" s="60" t="s">
        <v>544</v>
      </c>
      <c r="BD772" s="60">
        <v>1077802709.2096</v>
      </c>
      <c r="BE772" s="60" t="s">
        <v>544</v>
      </c>
      <c r="BF772" s="60" t="s">
        <v>544</v>
      </c>
      <c r="BG772" s="60">
        <v>220776134.93759999</v>
      </c>
      <c r="BH772" s="60">
        <v>21503867454.220798</v>
      </c>
      <c r="BI772" s="60">
        <v>1624678808.6143999</v>
      </c>
      <c r="BJ772" s="60">
        <v>732616155.53279996</v>
      </c>
      <c r="BK772" s="60">
        <v>484393698.90560001</v>
      </c>
      <c r="BL772" s="85" t="s">
        <v>544</v>
      </c>
      <c r="BM772" s="60" t="s">
        <v>544</v>
      </c>
      <c r="BN772" s="60">
        <v>659917281.97119999</v>
      </c>
      <c r="BO772" s="60">
        <v>30203946642.777599</v>
      </c>
      <c r="BP772" s="60">
        <v>20426064745.0112</v>
      </c>
      <c r="BQ772" s="60">
        <v>1371955296.0256</v>
      </c>
      <c r="BR772" s="60">
        <v>604003871.25759995</v>
      </c>
      <c r="BS772" s="60">
        <v>375323389.26719999</v>
      </c>
      <c r="BT772" s="60">
        <v>1217592835.7823999</v>
      </c>
      <c r="BU772" s="60">
        <v>2969544171.5455999</v>
      </c>
      <c r="BV772" s="60">
        <v>657644754.69439995</v>
      </c>
      <c r="BW772" s="60">
        <v>239730728.3712</v>
      </c>
      <c r="BX772" s="60">
        <v>5392971219.3984003</v>
      </c>
      <c r="BY772" s="60" t="s">
        <v>544</v>
      </c>
      <c r="BZ772" s="60">
        <v>-8920714.5280000009</v>
      </c>
      <c r="CA772" s="60">
        <v>-18222016.876800001</v>
      </c>
      <c r="CB772" s="60" t="s">
        <v>1811</v>
      </c>
      <c r="CC772" s="60">
        <v>1697157689.2160001</v>
      </c>
      <c r="CD772" s="60">
        <v>468195617.2608</v>
      </c>
      <c r="CE772" s="60">
        <v>1792445439.9103999</v>
      </c>
      <c r="CF772" s="60">
        <v>5449124422.4384003</v>
      </c>
      <c r="CG772" s="60">
        <v>703858675.80159998</v>
      </c>
      <c r="CH772" s="60">
        <v>29276663.116799999</v>
      </c>
      <c r="CI772" s="60" t="s">
        <v>1302</v>
      </c>
      <c r="CJ772" s="60">
        <v>19.34</v>
      </c>
      <c r="CK772" s="60">
        <v>3673402847.3471999</v>
      </c>
      <c r="CL772" s="60" t="s">
        <v>544</v>
      </c>
      <c r="CM772" s="85">
        <v>115006</v>
      </c>
      <c r="CN772" s="60" t="s">
        <v>544</v>
      </c>
      <c r="CO772" s="60">
        <v>1624678808.6143999</v>
      </c>
      <c r="CP772" s="60">
        <v>2442953622.9823999</v>
      </c>
      <c r="CQ772" s="60">
        <v>24044139362.9184</v>
      </c>
      <c r="CR772" s="60" t="s">
        <v>544</v>
      </c>
      <c r="CS772" s="60" t="s">
        <v>544</v>
      </c>
      <c r="CT772" s="60">
        <v>279234864.19840002</v>
      </c>
      <c r="CU772" s="60">
        <v>205158834.70719999</v>
      </c>
      <c r="CV772" s="60">
        <v>1792445439.9103999</v>
      </c>
      <c r="CW772" s="60">
        <v>484393698.90560001</v>
      </c>
      <c r="CX772" s="60">
        <v>1783036341.0112</v>
      </c>
      <c r="CY772" s="60">
        <v>19.34</v>
      </c>
      <c r="CZ772" s="60">
        <f t="shared" si="24"/>
        <v>454.56000046546944</v>
      </c>
      <c r="DA772" s="60" t="str">
        <f t="shared" si="25"/>
        <v>Y</v>
      </c>
    </row>
    <row r="773" spans="1:105">
      <c r="A773" s="13" t="s">
        <v>1303</v>
      </c>
      <c r="B773" s="13">
        <v>1398271</v>
      </c>
      <c r="C773" s="13">
        <v>2022</v>
      </c>
      <c r="D773" s="13" t="s">
        <v>1</v>
      </c>
      <c r="E773" s="13" t="s">
        <v>507</v>
      </c>
      <c r="F773" s="84" t="s">
        <v>1812</v>
      </c>
      <c r="G773" s="60" t="s">
        <v>2180</v>
      </c>
      <c r="H773" s="60" t="s">
        <v>2413</v>
      </c>
      <c r="I773" s="60" t="s">
        <v>2182</v>
      </c>
      <c r="J773" s="60" t="s">
        <v>1303</v>
      </c>
      <c r="K773" s="85">
        <v>1398271</v>
      </c>
      <c r="L773" s="60">
        <v>542689500000</v>
      </c>
      <c r="M773" s="60">
        <v>1173002243.6285</v>
      </c>
      <c r="N773" s="60">
        <v>91693718.930299997</v>
      </c>
      <c r="O773" s="60">
        <v>26666161.7368</v>
      </c>
      <c r="P773" s="60">
        <v>-1</v>
      </c>
      <c r="Q773" s="60" t="s">
        <v>544</v>
      </c>
      <c r="R773" s="85" t="s">
        <v>544</v>
      </c>
      <c r="S773" s="85">
        <v>17</v>
      </c>
      <c r="T773" s="60" t="s">
        <v>544</v>
      </c>
      <c r="U773" s="60" t="s">
        <v>544</v>
      </c>
      <c r="V773" s="60" t="s">
        <v>544</v>
      </c>
      <c r="W773" s="60" t="s">
        <v>2184</v>
      </c>
      <c r="X773" s="60">
        <v>171916563.80289999</v>
      </c>
      <c r="Y773" s="60">
        <v>574957514.5905</v>
      </c>
      <c r="Z773" s="60">
        <v>13.84</v>
      </c>
      <c r="AA773" s="60">
        <v>105164592.9438</v>
      </c>
      <c r="AB773" s="60">
        <v>1484415183.9031999</v>
      </c>
      <c r="AC773" s="60">
        <v>1173002243.6285</v>
      </c>
      <c r="AD773" s="60" t="s">
        <v>544</v>
      </c>
      <c r="AE773" s="60">
        <v>896248764.38450003</v>
      </c>
      <c r="AF773" s="60">
        <v>18.350000000000001</v>
      </c>
      <c r="AG773" s="60" t="s">
        <v>2185</v>
      </c>
      <c r="AH773" s="60" t="s">
        <v>544</v>
      </c>
      <c r="AI773" s="60">
        <v>274745914.17430001</v>
      </c>
      <c r="AJ773" s="60" t="s">
        <v>544</v>
      </c>
      <c r="AK773" s="60">
        <v>18.66</v>
      </c>
      <c r="AL773" s="60">
        <v>690657068.93579996</v>
      </c>
      <c r="AM773" s="60">
        <v>29130227.390799999</v>
      </c>
      <c r="AN773" s="60">
        <v>75474547.128099993</v>
      </c>
      <c r="AO773" s="60">
        <v>157174966.8087</v>
      </c>
      <c r="AP773" s="60">
        <v>284395541.1092</v>
      </c>
      <c r="AQ773" s="60">
        <v>1173002243.6285</v>
      </c>
      <c r="AR773" s="60">
        <v>10.23</v>
      </c>
      <c r="AS773" s="60">
        <v>285541980.07660002</v>
      </c>
      <c r="AT773" s="60" t="s">
        <v>544</v>
      </c>
      <c r="AU773" s="85">
        <v>1398271</v>
      </c>
      <c r="AV773" s="60" t="s">
        <v>544</v>
      </c>
      <c r="AW773" s="60" t="s">
        <v>544</v>
      </c>
      <c r="AX773" s="60" t="s">
        <v>544</v>
      </c>
      <c r="AY773" s="60">
        <v>896248764.38450003</v>
      </c>
      <c r="AZ773" s="60">
        <v>11194207.036900001</v>
      </c>
      <c r="BA773" s="60" t="s">
        <v>544</v>
      </c>
      <c r="BB773" s="60" t="s">
        <v>1808</v>
      </c>
      <c r="BC773" s="60" t="s">
        <v>544</v>
      </c>
      <c r="BD773" s="60">
        <v>34219603.696900003</v>
      </c>
      <c r="BE773" s="60" t="s">
        <v>544</v>
      </c>
      <c r="BF773" s="60" t="s">
        <v>544</v>
      </c>
      <c r="BG773" s="60">
        <v>-15963254.8079</v>
      </c>
      <c r="BH773" s="60">
        <v>896248764.38450003</v>
      </c>
      <c r="BI773" s="60">
        <v>36757591.320500001</v>
      </c>
      <c r="BJ773" s="60" t="s">
        <v>544</v>
      </c>
      <c r="BK773" s="60">
        <v>77341617.226300001</v>
      </c>
      <c r="BL773" s="85" t="s">
        <v>544</v>
      </c>
      <c r="BM773" s="60" t="s">
        <v>544</v>
      </c>
      <c r="BN773" s="60">
        <v>-19190100.084100001</v>
      </c>
      <c r="BO773" s="60">
        <v>946999222.57410002</v>
      </c>
      <c r="BP773" s="60">
        <v>862029160.68760002</v>
      </c>
      <c r="BQ773" s="60">
        <v>71390682.525800005</v>
      </c>
      <c r="BR773" s="60" t="s">
        <v>544</v>
      </c>
      <c r="BS773" s="60">
        <v>30382361.806000002</v>
      </c>
      <c r="BT773" s="60">
        <v>10534961.4014</v>
      </c>
      <c r="BU773" s="60">
        <v>233193553.69569999</v>
      </c>
      <c r="BV773" s="60" t="s">
        <v>544</v>
      </c>
      <c r="BW773" s="60" t="s">
        <v>544</v>
      </c>
      <c r="BX773" s="60" t="s">
        <v>544</v>
      </c>
      <c r="BY773" s="60" t="s">
        <v>544</v>
      </c>
      <c r="BZ773" s="60" t="s">
        <v>544</v>
      </c>
      <c r="CA773" s="60" t="s">
        <v>544</v>
      </c>
      <c r="CB773" s="60" t="s">
        <v>1902</v>
      </c>
      <c r="CC773" s="60">
        <v>42328325.013499998</v>
      </c>
      <c r="CD773" s="60">
        <v>15760293.6107</v>
      </c>
      <c r="CE773" s="60">
        <v>48918619.907399997</v>
      </c>
      <c r="CF773" s="60">
        <v>284395541.1092</v>
      </c>
      <c r="CG773" s="60">
        <v>14197557.235400001</v>
      </c>
      <c r="CH773" s="60">
        <v>25487949.291200001</v>
      </c>
      <c r="CI773" s="60" t="s">
        <v>1303</v>
      </c>
      <c r="CJ773" s="60">
        <v>18.5</v>
      </c>
      <c r="CK773" s="60">
        <v>247391110.93110001</v>
      </c>
      <c r="CL773" s="60" t="s">
        <v>544</v>
      </c>
      <c r="CM773" s="85">
        <v>1398271</v>
      </c>
      <c r="CN773" s="60" t="s">
        <v>544</v>
      </c>
      <c r="CO773" s="60">
        <v>36757591.320500001</v>
      </c>
      <c r="CP773" s="60">
        <v>152726463.71880001</v>
      </c>
      <c r="CQ773" s="60">
        <v>574957514.5905</v>
      </c>
      <c r="CR773" s="60" t="s">
        <v>544</v>
      </c>
      <c r="CS773" s="60" t="s">
        <v>544</v>
      </c>
      <c r="CT773" s="60">
        <v>35807629.167000003</v>
      </c>
      <c r="CU773" s="60">
        <v>41533988.059299998</v>
      </c>
      <c r="CV773" s="60">
        <v>48918619.907399997</v>
      </c>
      <c r="CW773" s="60">
        <v>77341617.226300001</v>
      </c>
      <c r="CX773" s="60">
        <v>171916563.80289999</v>
      </c>
      <c r="CY773" s="60" t="s">
        <v>544</v>
      </c>
      <c r="CZ773" s="60">
        <f t="shared" si="24"/>
        <v>462.65001021760577</v>
      </c>
      <c r="DA773" s="60" t="str">
        <f t="shared" si="25"/>
        <v>Y</v>
      </c>
    </row>
    <row r="774" spans="1:105">
      <c r="A774" s="13" t="s">
        <v>1303</v>
      </c>
      <c r="B774" s="13">
        <v>1398271</v>
      </c>
      <c r="C774" s="13">
        <v>2023</v>
      </c>
      <c r="D774" s="13" t="s">
        <v>1</v>
      </c>
      <c r="E774" s="13" t="s">
        <v>507</v>
      </c>
      <c r="F774" s="84" t="s">
        <v>1804</v>
      </c>
      <c r="G774" s="60" t="s">
        <v>2180</v>
      </c>
      <c r="H774" s="60" t="s">
        <v>2181</v>
      </c>
      <c r="I774" s="60" t="s">
        <v>2182</v>
      </c>
      <c r="J774" s="60" t="s">
        <v>1303</v>
      </c>
      <c r="K774" s="85">
        <v>1398271</v>
      </c>
      <c r="L774" s="60">
        <v>792951500000</v>
      </c>
      <c r="M774" s="60">
        <v>1744437476.2144001</v>
      </c>
      <c r="N774" s="60">
        <v>141039246.5997</v>
      </c>
      <c r="O774" s="60">
        <v>53109160.452500001</v>
      </c>
      <c r="P774" s="60">
        <v>-1.1000000000000001</v>
      </c>
      <c r="Q774" s="60" t="s">
        <v>544</v>
      </c>
      <c r="R774" s="85" t="s">
        <v>544</v>
      </c>
      <c r="S774" s="85">
        <v>17</v>
      </c>
      <c r="T774" s="60" t="s">
        <v>544</v>
      </c>
      <c r="U774" s="60" t="s">
        <v>544</v>
      </c>
      <c r="V774" s="60" t="s">
        <v>544</v>
      </c>
      <c r="W774" s="60" t="s">
        <v>2184</v>
      </c>
      <c r="X774" s="60">
        <v>235051038.1261</v>
      </c>
      <c r="Y774" s="60">
        <v>834779346.20609999</v>
      </c>
      <c r="Z774" s="60">
        <v>17.02</v>
      </c>
      <c r="AA774" s="60">
        <v>152017335.28960001</v>
      </c>
      <c r="AB774" s="60">
        <v>2075493882.0704</v>
      </c>
      <c r="AC774" s="60">
        <v>1744437476.2144001</v>
      </c>
      <c r="AD774" s="60" t="s">
        <v>544</v>
      </c>
      <c r="AE774" s="60">
        <v>1309834783.9456</v>
      </c>
      <c r="AF774" s="60">
        <v>22.54</v>
      </c>
      <c r="AG774" s="60" t="s">
        <v>2185</v>
      </c>
      <c r="AH774" s="60" t="s">
        <v>544</v>
      </c>
      <c r="AI774" s="60">
        <v>318733280.20859998</v>
      </c>
      <c r="AJ774" s="60" t="s">
        <v>544</v>
      </c>
      <c r="AK774" s="60">
        <v>19.57</v>
      </c>
      <c r="AL774" s="60">
        <v>989449356.60739994</v>
      </c>
      <c r="AM774" s="60">
        <v>34570133.720299996</v>
      </c>
      <c r="AN774" s="60">
        <v>139480816.47099999</v>
      </c>
      <c r="AO774" s="60">
        <v>216831001.1859</v>
      </c>
      <c r="AP774" s="60">
        <v>344977780.35780001</v>
      </c>
      <c r="AQ774" s="60">
        <v>1744437476.2144001</v>
      </c>
      <c r="AR774" s="60">
        <v>10.77</v>
      </c>
      <c r="AS774" s="60">
        <v>344977780.35780001</v>
      </c>
      <c r="AT774" s="60" t="s">
        <v>544</v>
      </c>
      <c r="AU774" s="85">
        <v>1398271</v>
      </c>
      <c r="AV774" s="60" t="s">
        <v>544</v>
      </c>
      <c r="AW774" s="60" t="s">
        <v>544</v>
      </c>
      <c r="AX774" s="60" t="s">
        <v>544</v>
      </c>
      <c r="AY774" s="60">
        <v>1309834783.9456</v>
      </c>
      <c r="AZ774" s="60" t="s">
        <v>544</v>
      </c>
      <c r="BA774" s="60" t="s">
        <v>544</v>
      </c>
      <c r="BB774" s="60" t="s">
        <v>1808</v>
      </c>
      <c r="BC774" s="60" t="s">
        <v>544</v>
      </c>
      <c r="BD774" s="60">
        <v>58707761.291500002</v>
      </c>
      <c r="BE774" s="60" t="s">
        <v>544</v>
      </c>
      <c r="BF774" s="60" t="s">
        <v>544</v>
      </c>
      <c r="BG774" s="60">
        <v>-20170274.5306</v>
      </c>
      <c r="BH774" s="60">
        <v>1309834783.9456</v>
      </c>
      <c r="BI774" s="60">
        <v>55520723.280000001</v>
      </c>
      <c r="BJ774" s="60" t="s">
        <v>544</v>
      </c>
      <c r="BK774" s="60">
        <v>95007699.656299993</v>
      </c>
      <c r="BL774" s="85" t="s">
        <v>544</v>
      </c>
      <c r="BM774" s="60" t="s">
        <v>544</v>
      </c>
      <c r="BN774" s="60">
        <v>-16358676.5056</v>
      </c>
      <c r="BO774" s="60">
        <v>1446222059.4131</v>
      </c>
      <c r="BP774" s="60">
        <v>1251127022.6540999</v>
      </c>
      <c r="BQ774" s="60">
        <v>193936553.8317</v>
      </c>
      <c r="BR774" s="60" t="s">
        <v>544</v>
      </c>
      <c r="BS774" s="60">
        <v>34782646.919699997</v>
      </c>
      <c r="BT774" s="60">
        <v>2652675.1116999998</v>
      </c>
      <c r="BU774" s="60">
        <v>348376671.5898</v>
      </c>
      <c r="BV774" s="60" t="s">
        <v>544</v>
      </c>
      <c r="BW774" s="60" t="s">
        <v>544</v>
      </c>
      <c r="BX774" s="60" t="s">
        <v>544</v>
      </c>
      <c r="BY774" s="60" t="s">
        <v>544</v>
      </c>
      <c r="BZ774" s="60" t="s">
        <v>544</v>
      </c>
      <c r="CA774" s="60" t="s">
        <v>544</v>
      </c>
      <c r="CB774" s="60" t="s">
        <v>1825</v>
      </c>
      <c r="CC774" s="60">
        <v>72148011.189799994</v>
      </c>
      <c r="CD774" s="60">
        <v>13544526.5613</v>
      </c>
      <c r="CE774" s="60">
        <v>69494456.106199995</v>
      </c>
      <c r="CF774" s="60">
        <v>344977780.35780001</v>
      </c>
      <c r="CG774" s="60">
        <v>26155183.007399999</v>
      </c>
      <c r="CH774" s="60">
        <v>40488164.337300003</v>
      </c>
      <c r="CI774" s="60" t="s">
        <v>1303</v>
      </c>
      <c r="CJ774" s="60">
        <v>15.4</v>
      </c>
      <c r="CK774" s="60">
        <v>374531854.59710002</v>
      </c>
      <c r="CL774" s="60" t="s">
        <v>544</v>
      </c>
      <c r="CM774" s="85">
        <v>1398271</v>
      </c>
      <c r="CN774" s="60" t="s">
        <v>544</v>
      </c>
      <c r="CO774" s="60">
        <v>55520723.280000001</v>
      </c>
      <c r="CP774" s="60">
        <v>218692361.6205</v>
      </c>
      <c r="CQ774" s="60">
        <v>834779346.20609999</v>
      </c>
      <c r="CR774" s="60" t="s">
        <v>544</v>
      </c>
      <c r="CS774" s="60" t="s">
        <v>544</v>
      </c>
      <c r="CT774" s="60">
        <v>43272175.246100001</v>
      </c>
      <c r="CU774" s="60">
        <v>51735524.4102</v>
      </c>
      <c r="CV774" s="60">
        <v>69494456.106199995</v>
      </c>
      <c r="CW774" s="60">
        <v>95007699.656299993</v>
      </c>
      <c r="CX774" s="60">
        <v>235051038.1261</v>
      </c>
      <c r="CY774" s="60" t="s">
        <v>544</v>
      </c>
      <c r="CZ774" s="60">
        <f t="shared" si="24"/>
        <v>454.56000046546944</v>
      </c>
      <c r="DA774" s="60" t="str">
        <f t="shared" si="25"/>
        <v>Y</v>
      </c>
    </row>
    <row r="775" spans="1:105">
      <c r="A775" s="13" t="s">
        <v>1304</v>
      </c>
      <c r="B775" s="13">
        <v>115008</v>
      </c>
      <c r="C775" s="13">
        <v>2022</v>
      </c>
      <c r="D775" s="13" t="s">
        <v>1</v>
      </c>
      <c r="E775" s="13" t="s">
        <v>13</v>
      </c>
      <c r="F775" s="84" t="s">
        <v>1812</v>
      </c>
      <c r="G775" s="60" t="s">
        <v>2180</v>
      </c>
      <c r="H775" s="60" t="s">
        <v>2620</v>
      </c>
      <c r="I775" s="60" t="s">
        <v>2182</v>
      </c>
      <c r="J775" s="60" t="s">
        <v>1304</v>
      </c>
      <c r="K775" s="85">
        <v>115008</v>
      </c>
      <c r="L775" s="60">
        <v>5121647000000</v>
      </c>
      <c r="M775" s="60">
        <v>11070240758.4317</v>
      </c>
      <c r="N775" s="60">
        <v>572629404.83969998</v>
      </c>
      <c r="O775" s="60">
        <v>115086996.2695</v>
      </c>
      <c r="P775" s="60">
        <v>-3.03</v>
      </c>
      <c r="Q775" s="60" t="s">
        <v>544</v>
      </c>
      <c r="R775" s="85" t="s">
        <v>544</v>
      </c>
      <c r="S775" s="85" t="s">
        <v>544</v>
      </c>
      <c r="T775" s="60" t="s">
        <v>544</v>
      </c>
      <c r="U775" s="60" t="s">
        <v>544</v>
      </c>
      <c r="V775" s="60" t="s">
        <v>544</v>
      </c>
      <c r="W775" s="60" t="s">
        <v>2184</v>
      </c>
      <c r="X775" s="60">
        <v>639252120.32500005</v>
      </c>
      <c r="Y775" s="60">
        <v>8647335808.1590004</v>
      </c>
      <c r="Z775" s="60">
        <v>86.65</v>
      </c>
      <c r="AA775" s="60" t="s">
        <v>544</v>
      </c>
      <c r="AB775" s="60" t="s">
        <v>544</v>
      </c>
      <c r="AC775" s="60">
        <v>11070240758.4317</v>
      </c>
      <c r="AD775" s="60" t="s">
        <v>544</v>
      </c>
      <c r="AE775" s="60" t="s">
        <v>544</v>
      </c>
      <c r="AF775" s="60">
        <v>12.52</v>
      </c>
      <c r="AG775" s="60" t="s">
        <v>2185</v>
      </c>
      <c r="AH775" s="60" t="s">
        <v>544</v>
      </c>
      <c r="AI775" s="60" t="s">
        <v>544</v>
      </c>
      <c r="AJ775" s="60" t="s">
        <v>544</v>
      </c>
      <c r="AK775" s="60">
        <v>8.4499999999999993</v>
      </c>
      <c r="AL775" s="60">
        <v>8682852936.9542007</v>
      </c>
      <c r="AM775" s="60">
        <v>123160053.478</v>
      </c>
      <c r="AN775" s="60">
        <v>602347333.5036</v>
      </c>
      <c r="AO775" s="60">
        <v>1401201741.4526</v>
      </c>
      <c r="AP775" s="60">
        <v>1784694654.1979001</v>
      </c>
      <c r="AQ775" s="60">
        <v>11070240758.4317</v>
      </c>
      <c r="AR775" s="60">
        <v>7.86</v>
      </c>
      <c r="AS775" s="60">
        <v>1790480885.5625999</v>
      </c>
      <c r="AT775" s="60" t="s">
        <v>544</v>
      </c>
      <c r="AU775" s="85">
        <v>115008</v>
      </c>
      <c r="AV775" s="60" t="s">
        <v>544</v>
      </c>
      <c r="AW775" s="60" t="s">
        <v>544</v>
      </c>
      <c r="AX775" s="60" t="s">
        <v>544</v>
      </c>
      <c r="AY775" s="60" t="s">
        <v>544</v>
      </c>
      <c r="AZ775" s="60">
        <v>2326255217.1862001</v>
      </c>
      <c r="BA775" s="60">
        <v>7283069113.9832001</v>
      </c>
      <c r="BB775" s="60" t="s">
        <v>1808</v>
      </c>
      <c r="BC775" s="60" t="s">
        <v>544</v>
      </c>
      <c r="BD775" s="60">
        <v>464070021.09219998</v>
      </c>
      <c r="BE775" s="60" t="s">
        <v>544</v>
      </c>
      <c r="BF775" s="60">
        <v>21638387.072099999</v>
      </c>
      <c r="BG775" s="60">
        <v>1421363850.5934</v>
      </c>
      <c r="BH775" s="60">
        <v>7283069113.9832001</v>
      </c>
      <c r="BI775" s="60">
        <v>1246992299.2730999</v>
      </c>
      <c r="BJ775" s="60" t="s">
        <v>544</v>
      </c>
      <c r="BK775" s="60">
        <v>422116061.14120001</v>
      </c>
      <c r="BL775" s="85" t="s">
        <v>544</v>
      </c>
      <c r="BM775" s="60" t="s">
        <v>544</v>
      </c>
      <c r="BN775" s="60">
        <v>1456777229.2558</v>
      </c>
      <c r="BO775" s="60">
        <v>9258813153.3490009</v>
      </c>
      <c r="BP775" s="60">
        <v>6818999092.8909998</v>
      </c>
      <c r="BQ775" s="60">
        <v>55480383.514799997</v>
      </c>
      <c r="BR775" s="60" t="s">
        <v>544</v>
      </c>
      <c r="BS775" s="60">
        <v>125258832.2061</v>
      </c>
      <c r="BT775" s="60">
        <v>676537.32429999998</v>
      </c>
      <c r="BU775" s="60" t="s">
        <v>544</v>
      </c>
      <c r="BV775" s="60" t="s">
        <v>544</v>
      </c>
      <c r="BW775" s="60">
        <v>7283069113.9832001</v>
      </c>
      <c r="BX775" s="60" t="s">
        <v>544</v>
      </c>
      <c r="BY775" s="60" t="s">
        <v>544</v>
      </c>
      <c r="BZ775" s="60" t="s">
        <v>544</v>
      </c>
      <c r="CA775" s="60">
        <v>-347995.23710000003</v>
      </c>
      <c r="CB775" s="60" t="s">
        <v>1902</v>
      </c>
      <c r="CC775" s="60" t="s">
        <v>544</v>
      </c>
      <c r="CD775" s="60">
        <v>251890192.21070001</v>
      </c>
      <c r="CE775" s="60">
        <v>1557492670.6714001</v>
      </c>
      <c r="CF775" s="60">
        <v>1784694654.1979001</v>
      </c>
      <c r="CG775" s="60">
        <v>1241599453.8285999</v>
      </c>
      <c r="CH775" s="60">
        <v>-41130443.271899998</v>
      </c>
      <c r="CI775" s="60" t="s">
        <v>1304</v>
      </c>
      <c r="CJ775" s="60">
        <v>17</v>
      </c>
      <c r="CK775" s="60">
        <v>1241599453.8285999</v>
      </c>
      <c r="CL775" s="60" t="s">
        <v>544</v>
      </c>
      <c r="CM775" s="85">
        <v>115008</v>
      </c>
      <c r="CN775" s="60">
        <v>24794120.278099999</v>
      </c>
      <c r="CO775" s="60">
        <v>1246992299.2730999</v>
      </c>
      <c r="CP775" s="60">
        <v>2096029349.5808001</v>
      </c>
      <c r="CQ775" s="60">
        <v>8647335808.1590004</v>
      </c>
      <c r="CR775" s="60" t="s">
        <v>544</v>
      </c>
      <c r="CS775" s="60">
        <v>24794120.278099999</v>
      </c>
      <c r="CT775" s="60">
        <v>148079538.49990001</v>
      </c>
      <c r="CU775" s="60">
        <v>274036522.64130002</v>
      </c>
      <c r="CV775" s="60">
        <v>1557492670.6714001</v>
      </c>
      <c r="CW775" s="60">
        <v>422116061.14120001</v>
      </c>
      <c r="CX775" s="60">
        <v>639252120.32500005</v>
      </c>
      <c r="CY775" s="60" t="s">
        <v>544</v>
      </c>
      <c r="CZ775" s="60">
        <f t="shared" si="24"/>
        <v>462.65001021762549</v>
      </c>
      <c r="DA775" s="60" t="str">
        <f t="shared" si="25"/>
        <v>Y</v>
      </c>
    </row>
    <row r="776" spans="1:105">
      <c r="A776" s="13" t="s">
        <v>1304</v>
      </c>
      <c r="B776" s="13">
        <v>115008</v>
      </c>
      <c r="C776" s="13">
        <v>2023</v>
      </c>
      <c r="D776" s="13" t="s">
        <v>1</v>
      </c>
      <c r="E776" s="13" t="s">
        <v>13</v>
      </c>
      <c r="F776" s="84" t="s">
        <v>1804</v>
      </c>
      <c r="G776" s="60" t="s">
        <v>2180</v>
      </c>
      <c r="H776" s="60" t="s">
        <v>2620</v>
      </c>
      <c r="I776" s="60" t="s">
        <v>2182</v>
      </c>
      <c r="J776" s="60" t="s">
        <v>1304</v>
      </c>
      <c r="K776" s="85">
        <v>115008</v>
      </c>
      <c r="L776" s="60">
        <v>6821932000000</v>
      </c>
      <c r="M776" s="60">
        <v>15007770135.9872</v>
      </c>
      <c r="N776" s="60">
        <v>823229055.82720006</v>
      </c>
      <c r="O776" s="60">
        <v>169148187.0848</v>
      </c>
      <c r="P776" s="60">
        <v>-2.91</v>
      </c>
      <c r="Q776" s="60" t="s">
        <v>544</v>
      </c>
      <c r="R776" s="85" t="s">
        <v>544</v>
      </c>
      <c r="S776" s="85" t="s">
        <v>544</v>
      </c>
      <c r="T776" s="60" t="s">
        <v>544</v>
      </c>
      <c r="U776" s="60" t="s">
        <v>544</v>
      </c>
      <c r="V776" s="60" t="s">
        <v>544</v>
      </c>
      <c r="W776" s="60" t="s">
        <v>2184</v>
      </c>
      <c r="X776" s="60">
        <v>782088172.37759995</v>
      </c>
      <c r="Y776" s="60">
        <v>11970820121.497601</v>
      </c>
      <c r="Z776" s="60">
        <v>87.32</v>
      </c>
      <c r="AA776" s="60" t="s">
        <v>544</v>
      </c>
      <c r="AB776" s="60">
        <v>9369500166.3999996</v>
      </c>
      <c r="AC776" s="60">
        <v>15007770135.9872</v>
      </c>
      <c r="AD776" s="60" t="s">
        <v>544</v>
      </c>
      <c r="AE776" s="60" t="s">
        <v>544</v>
      </c>
      <c r="AF776" s="60">
        <v>12.48</v>
      </c>
      <c r="AG776" s="60" t="s">
        <v>2185</v>
      </c>
      <c r="AH776" s="60" t="s">
        <v>544</v>
      </c>
      <c r="AI776" s="60" t="s">
        <v>544</v>
      </c>
      <c r="AJ776" s="60" t="s">
        <v>544</v>
      </c>
      <c r="AK776" s="60">
        <v>7.14</v>
      </c>
      <c r="AL776" s="60">
        <v>11971158910.656</v>
      </c>
      <c r="AM776" s="60">
        <v>200640179.30880001</v>
      </c>
      <c r="AN776" s="60">
        <v>1051588348.096</v>
      </c>
      <c r="AO776" s="60">
        <v>1754443856</v>
      </c>
      <c r="AP776" s="60">
        <v>2426990933.8048</v>
      </c>
      <c r="AQ776" s="60">
        <v>15007770135.9872</v>
      </c>
      <c r="AR776" s="60">
        <v>8.36</v>
      </c>
      <c r="AS776" s="60">
        <v>2350413584.3583999</v>
      </c>
      <c r="AT776" s="60" t="s">
        <v>544</v>
      </c>
      <c r="AU776" s="85">
        <v>115008</v>
      </c>
      <c r="AV776" s="60" t="s">
        <v>544</v>
      </c>
      <c r="AW776" s="60" t="s">
        <v>544</v>
      </c>
      <c r="AX776" s="60" t="s">
        <v>544</v>
      </c>
      <c r="AY776" s="60" t="s">
        <v>544</v>
      </c>
      <c r="AZ776" s="60">
        <v>3029589050.0479999</v>
      </c>
      <c r="BA776" s="60">
        <v>9852360514.3743992</v>
      </c>
      <c r="BB776" s="60" t="s">
        <v>1808</v>
      </c>
      <c r="BC776" s="60" t="s">
        <v>544</v>
      </c>
      <c r="BD776" s="60">
        <v>533553325.74720001</v>
      </c>
      <c r="BE776" s="60" t="s">
        <v>544</v>
      </c>
      <c r="BF776" s="60">
        <v>154162266.6496</v>
      </c>
      <c r="BG776" s="60">
        <v>2113025781.0112</v>
      </c>
      <c r="BH776" s="60">
        <v>9852360514.3743992</v>
      </c>
      <c r="BI776" s="60">
        <v>1909299100.4735999</v>
      </c>
      <c r="BJ776" s="60" t="s">
        <v>544</v>
      </c>
      <c r="BK776" s="60">
        <v>678528686.3872</v>
      </c>
      <c r="BL776" s="85" t="s">
        <v>544</v>
      </c>
      <c r="BM776" s="60" t="s">
        <v>544</v>
      </c>
      <c r="BN776" s="60">
        <v>2315434703.7184</v>
      </c>
      <c r="BO776" s="60">
        <v>12606813169.0688</v>
      </c>
      <c r="BP776" s="60">
        <v>9318807188.6271992</v>
      </c>
      <c r="BQ776" s="60">
        <v>67500439.916800007</v>
      </c>
      <c r="BR776" s="60" t="s">
        <v>544</v>
      </c>
      <c r="BS776" s="60">
        <v>187994983.96799999</v>
      </c>
      <c r="BT776" s="60" t="s">
        <v>544</v>
      </c>
      <c r="BU776" s="60" t="s">
        <v>544</v>
      </c>
      <c r="BV776" s="60" t="s">
        <v>544</v>
      </c>
      <c r="BW776" s="60">
        <v>9852360514.3743992</v>
      </c>
      <c r="BX776" s="60" t="s">
        <v>544</v>
      </c>
      <c r="BY776" s="60" t="s">
        <v>544</v>
      </c>
      <c r="BZ776" s="60" t="s">
        <v>544</v>
      </c>
      <c r="CA776" s="60">
        <v>-28599.084800000001</v>
      </c>
      <c r="CB776" s="60" t="s">
        <v>1902</v>
      </c>
      <c r="CC776" s="60" t="s">
        <v>544</v>
      </c>
      <c r="CD776" s="60">
        <v>313993751.87840003</v>
      </c>
      <c r="CE776" s="60">
        <v>2248336850.9183998</v>
      </c>
      <c r="CF776" s="60">
        <v>2426990933.8048</v>
      </c>
      <c r="CG776" s="60">
        <v>1833676520.4735999</v>
      </c>
      <c r="CH776" s="60">
        <v>107917546.528</v>
      </c>
      <c r="CI776" s="60" t="s">
        <v>1304</v>
      </c>
      <c r="CJ776" s="60">
        <v>17.399999999999999</v>
      </c>
      <c r="CK776" s="60">
        <v>1833676520.4735999</v>
      </c>
      <c r="CL776" s="60" t="s">
        <v>544</v>
      </c>
      <c r="CM776" s="85">
        <v>115008</v>
      </c>
      <c r="CN776" s="60">
        <v>9646691.2960000001</v>
      </c>
      <c r="CO776" s="60">
        <v>1909299100.4735999</v>
      </c>
      <c r="CP776" s="60">
        <v>3097522876.0960002</v>
      </c>
      <c r="CQ776" s="60">
        <v>11970820121.497601</v>
      </c>
      <c r="CR776" s="60" t="s">
        <v>544</v>
      </c>
      <c r="CS776" s="60">
        <v>9646691.2960000001</v>
      </c>
      <c r="CT776" s="60">
        <v>189911122.6496</v>
      </c>
      <c r="CU776" s="60">
        <v>488617563.73760003</v>
      </c>
      <c r="CV776" s="60">
        <v>2248336850.9183998</v>
      </c>
      <c r="CW776" s="60">
        <v>678528686.3872</v>
      </c>
      <c r="CX776" s="60">
        <v>782088172.37759995</v>
      </c>
      <c r="CY776" s="60" t="s">
        <v>544</v>
      </c>
      <c r="CZ776" s="60">
        <f t="shared" si="24"/>
        <v>454.56000046546944</v>
      </c>
      <c r="DA776" s="60" t="str">
        <f t="shared" si="25"/>
        <v>Y</v>
      </c>
    </row>
    <row r="777" spans="1:105">
      <c r="A777" s="13" t="s">
        <v>1305</v>
      </c>
      <c r="B777" s="13">
        <v>115302</v>
      </c>
      <c r="C777" s="13">
        <v>2022</v>
      </c>
      <c r="D777" s="13" t="s">
        <v>1</v>
      </c>
      <c r="E777" s="13" t="s">
        <v>13</v>
      </c>
      <c r="F777" s="84" t="s">
        <v>1812</v>
      </c>
      <c r="G777" s="60" t="s">
        <v>2674</v>
      </c>
      <c r="H777" s="60" t="s">
        <v>2702</v>
      </c>
      <c r="I777" s="60" t="s">
        <v>2675</v>
      </c>
      <c r="J777" s="60" t="s">
        <v>1305</v>
      </c>
      <c r="K777" s="85">
        <v>115302</v>
      </c>
      <c r="L777" s="60">
        <v>121277449000000</v>
      </c>
      <c r="M777" s="60">
        <v>10803783244.7568</v>
      </c>
      <c r="N777" s="60">
        <v>305604282.67680001</v>
      </c>
      <c r="O777" s="60">
        <v>189365316.32159999</v>
      </c>
      <c r="P777" s="60">
        <v>-1.03</v>
      </c>
      <c r="Q777" s="60">
        <v>2831484390.5376</v>
      </c>
      <c r="R777" s="85" t="s">
        <v>544</v>
      </c>
      <c r="S777" s="85">
        <v>68</v>
      </c>
      <c r="T777" s="60">
        <v>3387758375.2800002</v>
      </c>
      <c r="U777" s="60">
        <v>685064684.8944</v>
      </c>
      <c r="V777" s="60">
        <v>665018381.48160005</v>
      </c>
      <c r="W777" s="60" t="s">
        <v>2677</v>
      </c>
      <c r="X777" s="60">
        <v>476956708.70880002</v>
      </c>
      <c r="Y777" s="60">
        <v>3469955622.0864</v>
      </c>
      <c r="Z777" s="60">
        <v>22.79</v>
      </c>
      <c r="AA777" s="60">
        <v>392589.66239999997</v>
      </c>
      <c r="AB777" s="60">
        <v>6976747770.9552002</v>
      </c>
      <c r="AC777" s="60">
        <v>10803783244.7568</v>
      </c>
      <c r="AD777" s="60">
        <v>10.33</v>
      </c>
      <c r="AE777" s="60">
        <v>164593149.14879999</v>
      </c>
      <c r="AF777" s="60">
        <v>25.85</v>
      </c>
      <c r="AG777" s="60" t="s">
        <v>2678</v>
      </c>
      <c r="AH777" s="60" t="s">
        <v>544</v>
      </c>
      <c r="AI777" s="60">
        <v>1209657387.6384001</v>
      </c>
      <c r="AJ777" s="60" t="s">
        <v>544</v>
      </c>
      <c r="AK777" s="60">
        <v>5.75</v>
      </c>
      <c r="AL777" s="60">
        <v>4955571828.7728004</v>
      </c>
      <c r="AM777" s="60">
        <v>11846551.1856</v>
      </c>
      <c r="AN777" s="60">
        <v>307412938.88639998</v>
      </c>
      <c r="AO777" s="60">
        <v>1618471327.8383999</v>
      </c>
      <c r="AP777" s="60">
        <v>1462771087.296</v>
      </c>
      <c r="AQ777" s="60">
        <v>10803783244.7568</v>
      </c>
      <c r="AR777" s="60">
        <v>3.73</v>
      </c>
      <c r="AS777" s="60">
        <v>1441997508.6384001</v>
      </c>
      <c r="AT777" s="60">
        <v>7364716242.3551998</v>
      </c>
      <c r="AU777" s="85">
        <v>115302</v>
      </c>
      <c r="AV777" s="60" t="s">
        <v>544</v>
      </c>
      <c r="AW777" s="60" t="s">
        <v>544</v>
      </c>
      <c r="AX777" s="60">
        <v>12711994.4736</v>
      </c>
      <c r="AY777" s="60">
        <v>829611530.63039994</v>
      </c>
      <c r="AZ777" s="60">
        <v>155606881.3488</v>
      </c>
      <c r="BA777" s="60" t="s">
        <v>544</v>
      </c>
      <c r="BB777" s="60" t="s">
        <v>1808</v>
      </c>
      <c r="BC777" s="60" t="s">
        <v>544</v>
      </c>
      <c r="BD777" s="60">
        <v>561685878.2256</v>
      </c>
      <c r="BE777" s="60">
        <v>19126252.123199999</v>
      </c>
      <c r="BF777" s="60" t="s">
        <v>544</v>
      </c>
      <c r="BG777" s="60">
        <v>38196559.996799998</v>
      </c>
      <c r="BH777" s="60">
        <v>8194327772.9856005</v>
      </c>
      <c r="BI777" s="60">
        <v>312692811.06720001</v>
      </c>
      <c r="BJ777" s="60" t="s">
        <v>544</v>
      </c>
      <c r="BK777" s="60">
        <v>154026278.13119999</v>
      </c>
      <c r="BL777" s="85" t="s">
        <v>2718</v>
      </c>
      <c r="BM777" s="60" t="s">
        <v>2719</v>
      </c>
      <c r="BN777" s="60">
        <v>259939343.5248</v>
      </c>
      <c r="BO777" s="60">
        <v>9028658575.2192001</v>
      </c>
      <c r="BP777" s="60">
        <v>7632641894.7600002</v>
      </c>
      <c r="BQ777" s="60">
        <v>1211743894.3487999</v>
      </c>
      <c r="BR777" s="60">
        <v>165477210.8256</v>
      </c>
      <c r="BS777" s="60">
        <v>21594836.678399999</v>
      </c>
      <c r="BT777" s="60">
        <v>1485223617.0239999</v>
      </c>
      <c r="BU777" s="60">
        <v>616425633.87839997</v>
      </c>
      <c r="BV777" s="60">
        <v>282197671.8768</v>
      </c>
      <c r="BW777" s="60">
        <v>685064684.8944</v>
      </c>
      <c r="BX777" s="60">
        <v>1209657387.6384001</v>
      </c>
      <c r="BY777" s="60" t="s">
        <v>544</v>
      </c>
      <c r="BZ777" s="60" t="s">
        <v>544</v>
      </c>
      <c r="CA777" s="60">
        <v>-1346581.6512</v>
      </c>
      <c r="CB777" s="60" t="s">
        <v>1825</v>
      </c>
      <c r="CC777" s="60">
        <v>102039193.3584</v>
      </c>
      <c r="CD777" s="60">
        <v>95555628.979200006</v>
      </c>
      <c r="CE777" s="60">
        <v>391005674.02079999</v>
      </c>
      <c r="CF777" s="60">
        <v>1462771087.296</v>
      </c>
      <c r="CG777" s="60">
        <v>159874857.46079999</v>
      </c>
      <c r="CH777" s="60" t="s">
        <v>544</v>
      </c>
      <c r="CI777" s="60" t="s">
        <v>1305</v>
      </c>
      <c r="CJ777" s="60">
        <v>17.34</v>
      </c>
      <c r="CK777" s="60">
        <v>784369647.59519994</v>
      </c>
      <c r="CL777" s="60" t="s">
        <v>544</v>
      </c>
      <c r="CM777" s="85">
        <v>115302</v>
      </c>
      <c r="CN777" s="60">
        <v>11926102.483200001</v>
      </c>
      <c r="CO777" s="60">
        <v>312692811.06720001</v>
      </c>
      <c r="CP777" s="60">
        <v>736896052.23360002</v>
      </c>
      <c r="CQ777" s="60">
        <v>3469955622.0864</v>
      </c>
      <c r="CR777" s="60">
        <v>8069156.2560000001</v>
      </c>
      <c r="CS777" s="60">
        <v>11926102.483200001</v>
      </c>
      <c r="CT777" s="60">
        <v>73389947.155200005</v>
      </c>
      <c r="CU777" s="60">
        <v>80636330.975999996</v>
      </c>
      <c r="CV777" s="60">
        <v>391005674.02079999</v>
      </c>
      <c r="CW777" s="60">
        <v>154026278.13119999</v>
      </c>
      <c r="CX777" s="60">
        <v>476956708.70880002</v>
      </c>
      <c r="CY777" s="60">
        <v>17.34</v>
      </c>
      <c r="CZ777" s="60">
        <f t="shared" si="24"/>
        <v>11225.461141943711</v>
      </c>
      <c r="DA777" s="60" t="str">
        <f t="shared" si="25"/>
        <v>Y</v>
      </c>
    </row>
    <row r="778" spans="1:105">
      <c r="A778" s="13" t="s">
        <v>1305</v>
      </c>
      <c r="B778" s="13">
        <v>115302</v>
      </c>
      <c r="C778" s="13">
        <v>2023</v>
      </c>
      <c r="D778" s="13" t="s">
        <v>1</v>
      </c>
      <c r="E778" s="13" t="s">
        <v>13</v>
      </c>
      <c r="F778" s="84" t="s">
        <v>1804</v>
      </c>
      <c r="G778" s="60" t="s">
        <v>2674</v>
      </c>
      <c r="H778" s="60" t="s">
        <v>2717</v>
      </c>
      <c r="I778" s="60" t="s">
        <v>2675</v>
      </c>
      <c r="J778" s="60" t="s">
        <v>1305</v>
      </c>
      <c r="K778" s="85">
        <v>115302</v>
      </c>
      <c r="L778" s="60">
        <v>126489406000000</v>
      </c>
      <c r="M778" s="60">
        <v>10251384505.0324</v>
      </c>
      <c r="N778" s="60">
        <v>375958831.5618</v>
      </c>
      <c r="O778" s="60">
        <v>139367858.06580001</v>
      </c>
      <c r="P778" s="60">
        <v>-0.67</v>
      </c>
      <c r="Q778" s="60">
        <v>2548489946.7156</v>
      </c>
      <c r="R778" s="85" t="s">
        <v>544</v>
      </c>
      <c r="S778" s="85" t="s">
        <v>544</v>
      </c>
      <c r="T778" s="60">
        <v>3603987307.0683999</v>
      </c>
      <c r="U778" s="60">
        <v>541254815.04100001</v>
      </c>
      <c r="V778" s="60">
        <v>727378493.77540004</v>
      </c>
      <c r="W778" s="60" t="s">
        <v>2677</v>
      </c>
      <c r="X778" s="60">
        <v>454255333.6846</v>
      </c>
      <c r="Y778" s="60">
        <v>2753011903.7947998</v>
      </c>
      <c r="Z778" s="60">
        <v>13.22</v>
      </c>
      <c r="AA778" s="60">
        <v>895470.62459999998</v>
      </c>
      <c r="AB778" s="60">
        <v>7764905878.809</v>
      </c>
      <c r="AC778" s="60">
        <v>10251384505.0324</v>
      </c>
      <c r="AD778" s="60">
        <v>11.32</v>
      </c>
      <c r="AE778" s="60">
        <v>413828996.6652</v>
      </c>
      <c r="AF778" s="60">
        <v>16.440000000000001</v>
      </c>
      <c r="AG778" s="60" t="s">
        <v>2678</v>
      </c>
      <c r="AH778" s="60" t="s">
        <v>544</v>
      </c>
      <c r="AI778" s="60">
        <v>1260142992.7124</v>
      </c>
      <c r="AJ778" s="60" t="s">
        <v>544</v>
      </c>
      <c r="AK778" s="60">
        <v>5.2</v>
      </c>
      <c r="AL778" s="60">
        <v>3770452613.5788002</v>
      </c>
      <c r="AM778" s="60">
        <v>27910414.852000002</v>
      </c>
      <c r="AN778" s="60">
        <v>410824805.778</v>
      </c>
      <c r="AO778" s="60">
        <v>842210586.39979994</v>
      </c>
      <c r="AP778" s="60">
        <v>1498238249.8778</v>
      </c>
      <c r="AQ778" s="60">
        <v>10251384505.0324</v>
      </c>
      <c r="AR778" s="60">
        <v>4.49</v>
      </c>
      <c r="AS778" s="60">
        <v>1480939352.3840001</v>
      </c>
      <c r="AT778" s="60">
        <v>7227630960.2257996</v>
      </c>
      <c r="AU778" s="85">
        <v>115302</v>
      </c>
      <c r="AV778" s="60" t="s">
        <v>544</v>
      </c>
      <c r="AW778" s="60" t="s">
        <v>544</v>
      </c>
      <c r="AX778" s="60">
        <v>15777189.0634</v>
      </c>
      <c r="AY778" s="60">
        <v>1141207490.4405999</v>
      </c>
      <c r="AZ778" s="60">
        <v>578732882.49919999</v>
      </c>
      <c r="BA778" s="60" t="s">
        <v>544</v>
      </c>
      <c r="BB778" s="60" t="s">
        <v>1808</v>
      </c>
      <c r="BC778" s="60" t="s">
        <v>544</v>
      </c>
      <c r="BD778" s="60">
        <v>687093499.93359995</v>
      </c>
      <c r="BE778" s="60">
        <v>19126309.173</v>
      </c>
      <c r="BF778" s="60" t="s">
        <v>544</v>
      </c>
      <c r="BG778" s="60">
        <v>49796806.167400002</v>
      </c>
      <c r="BH778" s="60">
        <v>8368838450.6664</v>
      </c>
      <c r="BI778" s="60">
        <v>184234510.46039999</v>
      </c>
      <c r="BJ778" s="60" t="s">
        <v>544</v>
      </c>
      <c r="BK778" s="60">
        <v>196342693.22040001</v>
      </c>
      <c r="BL778" s="85" t="s">
        <v>2718</v>
      </c>
      <c r="BM778" s="60" t="s">
        <v>2719</v>
      </c>
      <c r="BN778" s="60">
        <v>143777376.18900001</v>
      </c>
      <c r="BO778" s="60">
        <v>9177910059.2786007</v>
      </c>
      <c r="BP778" s="60">
        <v>7681744950.7327995</v>
      </c>
      <c r="BQ778" s="60">
        <v>885780512.3944</v>
      </c>
      <c r="BR778" s="60">
        <v>237209268.85260001</v>
      </c>
      <c r="BS778" s="60">
        <v>33887351.011200003</v>
      </c>
      <c r="BT778" s="60">
        <v>1016545239.1594</v>
      </c>
      <c r="BU778" s="60">
        <v>708608379.13540006</v>
      </c>
      <c r="BV778" s="60">
        <v>282151779.74159998</v>
      </c>
      <c r="BW778" s="60">
        <v>541254815.04100001</v>
      </c>
      <c r="BX778" s="60">
        <v>1260142992.7124</v>
      </c>
      <c r="BY778" s="60" t="s">
        <v>544</v>
      </c>
      <c r="BZ778" s="60" t="s">
        <v>544</v>
      </c>
      <c r="CA778" s="60">
        <v>-6725147.2920000004</v>
      </c>
      <c r="CB778" s="60" t="s">
        <v>1825</v>
      </c>
      <c r="CC778" s="60">
        <v>125649708.4348</v>
      </c>
      <c r="CD778" s="60">
        <v>162458665.0706</v>
      </c>
      <c r="CE778" s="60">
        <v>247357449.65900001</v>
      </c>
      <c r="CF778" s="60">
        <v>1498238249.8778</v>
      </c>
      <c r="CG778" s="60">
        <v>150983852.11160001</v>
      </c>
      <c r="CH778" s="60" t="s">
        <v>544</v>
      </c>
      <c r="CI778" s="60" t="s">
        <v>1305</v>
      </c>
      <c r="CJ778" s="60">
        <v>16.23</v>
      </c>
      <c r="CK778" s="60">
        <v>865080139.46259999</v>
      </c>
      <c r="CL778" s="60" t="s">
        <v>544</v>
      </c>
      <c r="CM778" s="85">
        <v>115302</v>
      </c>
      <c r="CN778" s="60">
        <v>7022908.0915999999</v>
      </c>
      <c r="CO778" s="60">
        <v>184234510.46039999</v>
      </c>
      <c r="CP778" s="60">
        <v>598032709.87360001</v>
      </c>
      <c r="CQ778" s="60">
        <v>2753011903.7947998</v>
      </c>
      <c r="CR778" s="60">
        <v>5487908.2155999998</v>
      </c>
      <c r="CS778" s="60">
        <v>7022908.0915999999</v>
      </c>
      <c r="CT778" s="60">
        <v>82105554.877399996</v>
      </c>
      <c r="CU778" s="60">
        <v>114237138.34299999</v>
      </c>
      <c r="CV778" s="60">
        <v>247357449.65900001</v>
      </c>
      <c r="CW778" s="60">
        <v>196342693.22040001</v>
      </c>
      <c r="CX778" s="60">
        <v>454255333.6846</v>
      </c>
      <c r="CY778" s="60">
        <v>16.23</v>
      </c>
      <c r="CZ778" s="60">
        <f t="shared" si="24"/>
        <v>12338.763211730709</v>
      </c>
      <c r="DA778" s="60" t="str">
        <f t="shared" si="25"/>
        <v>Y</v>
      </c>
    </row>
    <row r="779" spans="1:105">
      <c r="A779" s="13" t="s">
        <v>1306</v>
      </c>
      <c r="B779" s="13">
        <v>1455397</v>
      </c>
      <c r="C779" s="13">
        <v>2022</v>
      </c>
      <c r="D779" s="13" t="s">
        <v>1</v>
      </c>
      <c r="E779" s="13" t="s">
        <v>507</v>
      </c>
      <c r="F779" s="84" t="s">
        <v>1812</v>
      </c>
      <c r="G779" s="60" t="s">
        <v>2180</v>
      </c>
      <c r="H779" s="60" t="s">
        <v>1919</v>
      </c>
      <c r="I779" s="60" t="s">
        <v>2182</v>
      </c>
      <c r="J779" s="60" t="s">
        <v>2414</v>
      </c>
      <c r="K779" s="85">
        <v>1434296</v>
      </c>
      <c r="L779" s="60">
        <v>3440021600000</v>
      </c>
      <c r="M779" s="60">
        <v>7435472871.5598001</v>
      </c>
      <c r="N779" s="60">
        <v>17330811.245900001</v>
      </c>
      <c r="O779" s="60">
        <v>26168377.245499998</v>
      </c>
      <c r="P779" s="60">
        <v>-0.43</v>
      </c>
      <c r="Q779" s="60" t="s">
        <v>544</v>
      </c>
      <c r="R779" s="85" t="s">
        <v>544</v>
      </c>
      <c r="S779" s="85">
        <v>18</v>
      </c>
      <c r="T779" s="60" t="s">
        <v>544</v>
      </c>
      <c r="U779" s="60" t="s">
        <v>544</v>
      </c>
      <c r="V779" s="60" t="s">
        <v>544</v>
      </c>
      <c r="W779" s="60" t="s">
        <v>2184</v>
      </c>
      <c r="X779" s="60">
        <v>355982268.15670002</v>
      </c>
      <c r="Y779" s="60">
        <v>4972322380.1894999</v>
      </c>
      <c r="Z779" s="60">
        <v>23.13</v>
      </c>
      <c r="AA779" s="60" t="s">
        <v>544</v>
      </c>
      <c r="AB779" s="60">
        <v>3409255949.7795</v>
      </c>
      <c r="AC779" s="60">
        <v>7435472871.5598001</v>
      </c>
      <c r="AD779" s="60" t="s">
        <v>544</v>
      </c>
      <c r="AE779" s="60" t="s">
        <v>544</v>
      </c>
      <c r="AF779" s="60">
        <v>10.98</v>
      </c>
      <c r="AG779" s="60" t="s">
        <v>2185</v>
      </c>
      <c r="AH779" s="60" t="s">
        <v>544</v>
      </c>
      <c r="AI779" s="60">
        <v>984533859.16009998</v>
      </c>
      <c r="AJ779" s="60">
        <v>6231883791.9052</v>
      </c>
      <c r="AK779" s="60">
        <v>6.31</v>
      </c>
      <c r="AL779" s="60">
        <v>5138191175.8346004</v>
      </c>
      <c r="AM779" s="60">
        <v>12924240.5013</v>
      </c>
      <c r="AN779" s="60">
        <v>186585103.412</v>
      </c>
      <c r="AO779" s="60">
        <v>672707863.66910005</v>
      </c>
      <c r="AP779" s="60">
        <v>999159601.83930004</v>
      </c>
      <c r="AQ779" s="60">
        <v>7435472871.5598001</v>
      </c>
      <c r="AR779" s="60">
        <v>0.28000000000000003</v>
      </c>
      <c r="AS779" s="60">
        <v>1008952965.9373</v>
      </c>
      <c r="AT779" s="60" t="s">
        <v>544</v>
      </c>
      <c r="AU779" s="85">
        <v>1455397</v>
      </c>
      <c r="AV779" s="60" t="s">
        <v>544</v>
      </c>
      <c r="AW779" s="60" t="s">
        <v>544</v>
      </c>
      <c r="AX779" s="60" t="s">
        <v>544</v>
      </c>
      <c r="AY779" s="60">
        <v>6231883791.9052</v>
      </c>
      <c r="AZ779" s="60">
        <v>298987781.14139998</v>
      </c>
      <c r="BA779" s="60" t="s">
        <v>544</v>
      </c>
      <c r="BB779" s="60" t="s">
        <v>1808</v>
      </c>
      <c r="BC779" s="60" t="s">
        <v>544</v>
      </c>
      <c r="BD779" s="60">
        <v>12682156.858100001</v>
      </c>
      <c r="BE779" s="60" t="s">
        <v>544</v>
      </c>
      <c r="BF779" s="60">
        <v>35203500.7896</v>
      </c>
      <c r="BG779" s="60">
        <v>-9069490.7755999994</v>
      </c>
      <c r="BH779" s="60">
        <v>6231883791.9052</v>
      </c>
      <c r="BI779" s="60">
        <v>201464817.7705</v>
      </c>
      <c r="BJ779" s="60" t="s">
        <v>544</v>
      </c>
      <c r="BK779" s="60">
        <v>57808493.265600003</v>
      </c>
      <c r="BL779" s="85" t="s">
        <v>2720</v>
      </c>
      <c r="BM779" s="60" t="s">
        <v>2721</v>
      </c>
      <c r="BN779" s="60">
        <v>-35182102.324699998</v>
      </c>
      <c r="BO779" s="60">
        <v>6716441870.4721003</v>
      </c>
      <c r="BP779" s="60">
        <v>6219201635.0471001</v>
      </c>
      <c r="BQ779" s="60">
        <v>163048953.4941</v>
      </c>
      <c r="BR779" s="60" t="s">
        <v>544</v>
      </c>
      <c r="BS779" s="60">
        <v>20388630.2641</v>
      </c>
      <c r="BT779" s="60">
        <v>165868795.6451</v>
      </c>
      <c r="BU779" s="60">
        <v>380541221.46710002</v>
      </c>
      <c r="BV779" s="60" t="s">
        <v>544</v>
      </c>
      <c r="BW779" s="60" t="s">
        <v>544</v>
      </c>
      <c r="BX779" s="60">
        <v>984533859.16009998</v>
      </c>
      <c r="BY779" s="60" t="s">
        <v>544</v>
      </c>
      <c r="BZ779" s="60">
        <v>20750.026600000001</v>
      </c>
      <c r="CA779" s="60" t="s">
        <v>544</v>
      </c>
      <c r="CB779" s="60" t="s">
        <v>544</v>
      </c>
      <c r="CC779" s="60">
        <v>115468494.15369999</v>
      </c>
      <c r="CD779" s="60">
        <v>11427212.543500001</v>
      </c>
      <c r="CE779" s="60">
        <v>236826321.36649999</v>
      </c>
      <c r="CF779" s="60">
        <v>999159601.83930004</v>
      </c>
      <c r="CG779" s="60">
        <v>162026150.1015</v>
      </c>
      <c r="CH779" s="60">
        <v>70247.485799999995</v>
      </c>
      <c r="CI779" s="60" t="s">
        <v>2414</v>
      </c>
      <c r="CJ779" s="60">
        <v>28.7</v>
      </c>
      <c r="CK779" s="60">
        <v>542567371.56869996</v>
      </c>
      <c r="CL779" s="60" t="s">
        <v>544</v>
      </c>
      <c r="CM779" s="85">
        <v>1434296</v>
      </c>
      <c r="CN779" s="60" t="s">
        <v>544</v>
      </c>
      <c r="CO779" s="60">
        <v>201464817.7705</v>
      </c>
      <c r="CP779" s="60">
        <v>320800165.83200002</v>
      </c>
      <c r="CQ779" s="60">
        <v>4972322380.1894999</v>
      </c>
      <c r="CR779" s="60" t="s">
        <v>544</v>
      </c>
      <c r="CS779" s="60" t="s">
        <v>544</v>
      </c>
      <c r="CT779" s="60">
        <v>28331783.660500001</v>
      </c>
      <c r="CU779" s="60">
        <v>29476709.605099998</v>
      </c>
      <c r="CV779" s="60">
        <v>236826321.36649999</v>
      </c>
      <c r="CW779" s="60">
        <v>57808493.265600003</v>
      </c>
      <c r="CX779" s="60">
        <v>355982268.15670002</v>
      </c>
      <c r="CY779" s="60">
        <v>28.7</v>
      </c>
      <c r="CZ779" s="60">
        <f t="shared" si="24"/>
        <v>462.65001021762299</v>
      </c>
      <c r="DA779" s="60" t="str">
        <f t="shared" si="25"/>
        <v>N</v>
      </c>
    </row>
    <row r="780" spans="1:105">
      <c r="A780" s="13" t="s">
        <v>1306</v>
      </c>
      <c r="B780" s="13">
        <v>1455397</v>
      </c>
      <c r="C780" s="13">
        <v>2023</v>
      </c>
      <c r="D780" s="13" t="s">
        <v>1</v>
      </c>
      <c r="E780" s="13" t="s">
        <v>507</v>
      </c>
      <c r="F780" s="84" t="s">
        <v>1804</v>
      </c>
      <c r="G780" s="60" t="s">
        <v>2180</v>
      </c>
      <c r="H780" s="60" t="s">
        <v>1919</v>
      </c>
      <c r="I780" s="60" t="s">
        <v>2182</v>
      </c>
      <c r="J780" s="60" t="s">
        <v>2414</v>
      </c>
      <c r="K780" s="85">
        <v>1434296</v>
      </c>
      <c r="L780" s="60">
        <v>3996059400000</v>
      </c>
      <c r="M780" s="60">
        <v>8791049357.4181995</v>
      </c>
      <c r="N780" s="60">
        <v>13376231.946900001</v>
      </c>
      <c r="O780" s="60">
        <v>-36231520.554200001</v>
      </c>
      <c r="P780" s="60">
        <v>-0.62</v>
      </c>
      <c r="Q780" s="60" t="s">
        <v>544</v>
      </c>
      <c r="R780" s="85" t="s">
        <v>544</v>
      </c>
      <c r="S780" s="85">
        <v>19</v>
      </c>
      <c r="T780" s="60" t="s">
        <v>544</v>
      </c>
      <c r="U780" s="60" t="s">
        <v>544</v>
      </c>
      <c r="V780" s="60" t="s">
        <v>544</v>
      </c>
      <c r="W780" s="60" t="s">
        <v>2184</v>
      </c>
      <c r="X780" s="60">
        <v>444116507.81699997</v>
      </c>
      <c r="Y780" s="60">
        <v>3429147083.7817998</v>
      </c>
      <c r="Z780" s="60">
        <v>28.39</v>
      </c>
      <c r="AA780" s="60" t="s">
        <v>544</v>
      </c>
      <c r="AB780" s="60">
        <v>3718477204.9215999</v>
      </c>
      <c r="AC780" s="60">
        <v>8791049357.4181995</v>
      </c>
      <c r="AD780" s="60" t="s">
        <v>544</v>
      </c>
      <c r="AE780" s="60" t="s">
        <v>544</v>
      </c>
      <c r="AF780" s="60">
        <v>17.11</v>
      </c>
      <c r="AG780" s="60" t="s">
        <v>2185</v>
      </c>
      <c r="AH780" s="60" t="s">
        <v>544</v>
      </c>
      <c r="AI780" s="60">
        <v>1293693680.4774001</v>
      </c>
      <c r="AJ780" s="60">
        <v>6833845029.9610004</v>
      </c>
      <c r="AK780" s="60">
        <v>6.27</v>
      </c>
      <c r="AL780" s="60">
        <v>3604352337.0342002</v>
      </c>
      <c r="AM780" s="60">
        <v>2443904212.5626001</v>
      </c>
      <c r="AN780" s="60">
        <v>242337644.9472</v>
      </c>
      <c r="AO780" s="60">
        <v>1275096795.5968001</v>
      </c>
      <c r="AP780" s="60">
        <v>1309550773.0342</v>
      </c>
      <c r="AQ780" s="60">
        <v>8791049357.4181995</v>
      </c>
      <c r="AR780" s="60">
        <v>0.2</v>
      </c>
      <c r="AS780" s="60">
        <v>1316794921.2140999</v>
      </c>
      <c r="AT780" s="60" t="s">
        <v>544</v>
      </c>
      <c r="AU780" s="85">
        <v>1455397</v>
      </c>
      <c r="AV780" s="60" t="s">
        <v>544</v>
      </c>
      <c r="AW780" s="60" t="s">
        <v>544</v>
      </c>
      <c r="AX780" s="60" t="s">
        <v>544</v>
      </c>
      <c r="AY780" s="60">
        <v>6833845029.9610004</v>
      </c>
      <c r="AZ780" s="60">
        <v>363597544.50620002</v>
      </c>
      <c r="BA780" s="60" t="s">
        <v>544</v>
      </c>
      <c r="BB780" s="60" t="s">
        <v>1808</v>
      </c>
      <c r="BC780" s="60" t="s">
        <v>544</v>
      </c>
      <c r="BD780" s="60">
        <v>11885119.664000001</v>
      </c>
      <c r="BE780" s="60" t="s">
        <v>544</v>
      </c>
      <c r="BF780" s="60">
        <v>24886043.621100001</v>
      </c>
      <c r="BG780" s="60">
        <v>-4901003.1628999999</v>
      </c>
      <c r="BH780" s="60">
        <v>6833845029.9610004</v>
      </c>
      <c r="BI780" s="60">
        <v>327273626.90880001</v>
      </c>
      <c r="BJ780" s="60" t="s">
        <v>544</v>
      </c>
      <c r="BK780" s="60">
        <v>65962689.126400001</v>
      </c>
      <c r="BL780" s="85" t="s">
        <v>2720</v>
      </c>
      <c r="BM780" s="60" t="s">
        <v>2721</v>
      </c>
      <c r="BN780" s="60">
        <v>-39081089.365099996</v>
      </c>
      <c r="BO780" s="60">
        <v>7427747484.4742002</v>
      </c>
      <c r="BP780" s="60">
        <v>6821959910.2969999</v>
      </c>
      <c r="BQ780" s="60">
        <v>217303986.0499</v>
      </c>
      <c r="BR780" s="60" t="s">
        <v>544</v>
      </c>
      <c r="BS780" s="60">
        <v>37025475.146899998</v>
      </c>
      <c r="BT780" s="60">
        <v>175205253.2525</v>
      </c>
      <c r="BU780" s="60">
        <v>487967704.53380001</v>
      </c>
      <c r="BV780" s="60" t="s">
        <v>544</v>
      </c>
      <c r="BW780" s="60" t="s">
        <v>544</v>
      </c>
      <c r="BX780" s="60">
        <v>1293693680.4774001</v>
      </c>
      <c r="BY780" s="60" t="s">
        <v>544</v>
      </c>
      <c r="BZ780" s="60">
        <v>1759.9437</v>
      </c>
      <c r="CA780" s="60" t="s">
        <v>544</v>
      </c>
      <c r="CB780" s="60" t="s">
        <v>544</v>
      </c>
      <c r="CC780" s="60">
        <v>145814193.7965</v>
      </c>
      <c r="CD780" s="60">
        <v>15776795.126399999</v>
      </c>
      <c r="CE780" s="60">
        <v>375252331.54110003</v>
      </c>
      <c r="CF780" s="60">
        <v>1309550773.0342</v>
      </c>
      <c r="CG780" s="60">
        <v>198486448.2304</v>
      </c>
      <c r="CH780" s="60">
        <v>17159.4509</v>
      </c>
      <c r="CI780" s="60" t="s">
        <v>2414</v>
      </c>
      <c r="CJ780" s="60">
        <v>34.799999999999997</v>
      </c>
      <c r="CK780" s="60">
        <v>686454152.76419997</v>
      </c>
      <c r="CL780" s="60" t="s">
        <v>544</v>
      </c>
      <c r="CM780" s="85">
        <v>1434296</v>
      </c>
      <c r="CN780" s="60" t="s">
        <v>544</v>
      </c>
      <c r="CO780" s="60">
        <v>327273626.90880001</v>
      </c>
      <c r="CP780" s="60">
        <v>405035418.45179999</v>
      </c>
      <c r="CQ780" s="60">
        <v>3429147083.7817998</v>
      </c>
      <c r="CR780" s="60" t="s">
        <v>544</v>
      </c>
      <c r="CS780" s="60" t="s">
        <v>544</v>
      </c>
      <c r="CT780" s="60">
        <v>33415830.659200002</v>
      </c>
      <c r="CU780" s="60">
        <v>32546858.4672</v>
      </c>
      <c r="CV780" s="60">
        <v>375252331.54110003</v>
      </c>
      <c r="CW780" s="60">
        <v>65962689.126400001</v>
      </c>
      <c r="CX780" s="60">
        <v>444116507.81699997</v>
      </c>
      <c r="CY780" s="60">
        <v>34.799999999999997</v>
      </c>
      <c r="CZ780" s="60">
        <f t="shared" si="24"/>
        <v>454.56000046547155</v>
      </c>
      <c r="DA780" s="60" t="str">
        <f t="shared" si="25"/>
        <v>N</v>
      </c>
    </row>
    <row r="781" spans="1:105">
      <c r="A781" s="13" t="s">
        <v>1307</v>
      </c>
      <c r="B781" s="13">
        <v>1065095</v>
      </c>
      <c r="C781" s="13">
        <v>2022</v>
      </c>
      <c r="D781" s="13" t="s">
        <v>1</v>
      </c>
      <c r="E781" s="13" t="s">
        <v>13</v>
      </c>
      <c r="F781" s="84" t="s">
        <v>1812</v>
      </c>
      <c r="G781" s="60" t="s">
        <v>2674</v>
      </c>
      <c r="H781" s="60" t="s">
        <v>2702</v>
      </c>
      <c r="I781" s="60" t="s">
        <v>2675</v>
      </c>
      <c r="J781" s="60" t="s">
        <v>1307</v>
      </c>
      <c r="K781" s="85">
        <v>1065095</v>
      </c>
      <c r="L781" s="60">
        <v>28596594000000</v>
      </c>
      <c r="M781" s="60">
        <v>2547476102.6208</v>
      </c>
      <c r="N781" s="60">
        <v>38891587.123199999</v>
      </c>
      <c r="O781" s="60">
        <v>21534438.268800002</v>
      </c>
      <c r="P781" s="60">
        <v>-1.06</v>
      </c>
      <c r="Q781" s="60">
        <v>248862382.104</v>
      </c>
      <c r="R781" s="85">
        <v>2495</v>
      </c>
      <c r="S781" s="85">
        <v>16</v>
      </c>
      <c r="T781" s="60">
        <v>265079889.5808</v>
      </c>
      <c r="U781" s="60" t="s">
        <v>544</v>
      </c>
      <c r="V781" s="60" t="s">
        <v>544</v>
      </c>
      <c r="W781" s="60" t="s">
        <v>2677</v>
      </c>
      <c r="X781" s="60">
        <v>120354253.8624</v>
      </c>
      <c r="Y781" s="60">
        <v>2232029106.2592001</v>
      </c>
      <c r="Z781" s="60">
        <v>49.33</v>
      </c>
      <c r="AA781" s="60" t="s">
        <v>544</v>
      </c>
      <c r="AB781" s="60">
        <v>1683360956.0495999</v>
      </c>
      <c r="AC781" s="60">
        <v>2547476102.6208</v>
      </c>
      <c r="AD781" s="60" t="s">
        <v>544</v>
      </c>
      <c r="AE781" s="60">
        <v>934941724.64639997</v>
      </c>
      <c r="AF781" s="60">
        <v>26.47</v>
      </c>
      <c r="AG781" s="60" t="s">
        <v>2678</v>
      </c>
      <c r="AH781" s="60" t="s">
        <v>544</v>
      </c>
      <c r="AI781" s="60">
        <v>206215136.352</v>
      </c>
      <c r="AJ781" s="60" t="s">
        <v>544</v>
      </c>
      <c r="AK781" s="60">
        <v>8.6199999999999992</v>
      </c>
      <c r="AL781" s="60">
        <v>2252022672.4176002</v>
      </c>
      <c r="AM781" s="60">
        <v>18153998.078400001</v>
      </c>
      <c r="AN781" s="60">
        <v>95877931.996800005</v>
      </c>
      <c r="AO781" s="60">
        <v>562117486.32959998</v>
      </c>
      <c r="AP781" s="60">
        <v>218614359.71039999</v>
      </c>
      <c r="AQ781" s="60">
        <v>2547476102.6208</v>
      </c>
      <c r="AR781" s="60">
        <v>2.57</v>
      </c>
      <c r="AS781" s="60">
        <v>211398531.42719999</v>
      </c>
      <c r="AT781" s="60">
        <v>580118795.80320001</v>
      </c>
      <c r="AU781" s="85">
        <v>1065095</v>
      </c>
      <c r="AV781" s="60" t="s">
        <v>544</v>
      </c>
      <c r="AW781" s="60" t="s">
        <v>544</v>
      </c>
      <c r="AX781" s="60">
        <v>2052120.5952000001</v>
      </c>
      <c r="AY781" s="60">
        <v>934941724.64639997</v>
      </c>
      <c r="AZ781" s="60">
        <v>241585977.2448</v>
      </c>
      <c r="BA781" s="60" t="s">
        <v>544</v>
      </c>
      <c r="BB781" s="60" t="s">
        <v>1808</v>
      </c>
      <c r="BC781" s="60" t="s">
        <v>544</v>
      </c>
      <c r="BD781" s="60">
        <v>43694240.601599999</v>
      </c>
      <c r="BE781" s="60" t="s">
        <v>544</v>
      </c>
      <c r="BF781" s="60" t="s">
        <v>544</v>
      </c>
      <c r="BG781" s="60">
        <v>34297566.499200001</v>
      </c>
      <c r="BH781" s="60">
        <v>1515060520.4496</v>
      </c>
      <c r="BI781" s="60">
        <v>89656450.392000005</v>
      </c>
      <c r="BJ781" s="60" t="s">
        <v>544</v>
      </c>
      <c r="BK781" s="60">
        <v>79287344.078400001</v>
      </c>
      <c r="BL781" s="85" t="s">
        <v>544</v>
      </c>
      <c r="BM781" s="60" t="s">
        <v>544</v>
      </c>
      <c r="BN781" s="60">
        <v>85305626.903999999</v>
      </c>
      <c r="BO781" s="60">
        <v>1866712710.9552</v>
      </c>
      <c r="BP781" s="60">
        <v>1471366279.848</v>
      </c>
      <c r="BQ781" s="60">
        <v>153760453.8624</v>
      </c>
      <c r="BR781" s="60">
        <v>33510605.510400001</v>
      </c>
      <c r="BS781" s="60">
        <v>25491424.9296</v>
      </c>
      <c r="BT781" s="60">
        <v>19993566.158399999</v>
      </c>
      <c r="BU781" s="60">
        <v>189098244.88800001</v>
      </c>
      <c r="BV781" s="60">
        <v>5455900.5839999998</v>
      </c>
      <c r="BW781" s="60" t="s">
        <v>544</v>
      </c>
      <c r="BX781" s="60" t="s">
        <v>544</v>
      </c>
      <c r="BY781" s="60" t="s">
        <v>544</v>
      </c>
      <c r="BZ781" s="60">
        <v>-2969053.9728000001</v>
      </c>
      <c r="CA781" s="60" t="s">
        <v>544</v>
      </c>
      <c r="CB781" s="60" t="s">
        <v>544</v>
      </c>
      <c r="CC781" s="60">
        <v>85880480.793599993</v>
      </c>
      <c r="CD781" s="60">
        <v>75393784.656000003</v>
      </c>
      <c r="CE781" s="60">
        <v>103180705.4832</v>
      </c>
      <c r="CF781" s="60">
        <v>218614359.71039999</v>
      </c>
      <c r="CG781" s="60">
        <v>27133940.9712</v>
      </c>
      <c r="CH781" s="60">
        <v>2913020.64</v>
      </c>
      <c r="CI781" s="60" t="s">
        <v>1307</v>
      </c>
      <c r="CJ781" s="60">
        <v>12.25</v>
      </c>
      <c r="CK781" s="60">
        <v>216232185.8592</v>
      </c>
      <c r="CL781" s="60" t="s">
        <v>544</v>
      </c>
      <c r="CM781" s="85">
        <v>1065095</v>
      </c>
      <c r="CN781" s="60" t="s">
        <v>544</v>
      </c>
      <c r="CO781" s="60">
        <v>89656450.392000005</v>
      </c>
      <c r="CP781" s="60">
        <v>205659880.76640001</v>
      </c>
      <c r="CQ781" s="60">
        <v>2232029106.2592001</v>
      </c>
      <c r="CR781" s="60" t="s">
        <v>544</v>
      </c>
      <c r="CS781" s="60" t="s">
        <v>544</v>
      </c>
      <c r="CT781" s="60">
        <v>42619897.209600002</v>
      </c>
      <c r="CU781" s="60">
        <v>36667446.868799999</v>
      </c>
      <c r="CV781" s="60">
        <v>103180705.4832</v>
      </c>
      <c r="CW781" s="60">
        <v>79287344.078400001</v>
      </c>
      <c r="CX781" s="60">
        <v>120354253.8624</v>
      </c>
      <c r="CY781" s="60" t="s">
        <v>544</v>
      </c>
      <c r="CZ781" s="60">
        <f t="shared" si="24"/>
        <v>11225.461141943711</v>
      </c>
      <c r="DA781" s="60" t="str">
        <f t="shared" si="25"/>
        <v>Y</v>
      </c>
    </row>
    <row r="782" spans="1:105">
      <c r="A782" s="13" t="s">
        <v>1307</v>
      </c>
      <c r="B782" s="13">
        <v>1065095</v>
      </c>
      <c r="C782" s="13">
        <v>2023</v>
      </c>
      <c r="D782" s="13" t="s">
        <v>1</v>
      </c>
      <c r="E782" s="13" t="s">
        <v>13</v>
      </c>
      <c r="F782" s="84" t="s">
        <v>1804</v>
      </c>
      <c r="G782" s="60" t="s">
        <v>2674</v>
      </c>
      <c r="H782" s="60" t="s">
        <v>2722</v>
      </c>
      <c r="I782" s="60" t="s">
        <v>2675</v>
      </c>
      <c r="J782" s="60" t="s">
        <v>1307</v>
      </c>
      <c r="K782" s="85">
        <v>1065095</v>
      </c>
      <c r="L782" s="60">
        <v>41511004000000</v>
      </c>
      <c r="M782" s="60">
        <v>3364275923.5816002</v>
      </c>
      <c r="N782" s="60">
        <v>40620278.661600001</v>
      </c>
      <c r="O782" s="60">
        <v>6302090.3039999995</v>
      </c>
      <c r="P782" s="60">
        <v>-1.07</v>
      </c>
      <c r="Q782" s="60">
        <v>484337360.02960002</v>
      </c>
      <c r="R782" s="85">
        <v>3215</v>
      </c>
      <c r="S782" s="85">
        <v>16</v>
      </c>
      <c r="T782" s="60">
        <v>322812175.87620002</v>
      </c>
      <c r="U782" s="60" t="s">
        <v>544</v>
      </c>
      <c r="V782" s="60" t="s">
        <v>544</v>
      </c>
      <c r="W782" s="60" t="s">
        <v>2677</v>
      </c>
      <c r="X782" s="60">
        <v>211745533.5812</v>
      </c>
      <c r="Y782" s="60">
        <v>2716680466.6557999</v>
      </c>
      <c r="Z782" s="60">
        <v>50.77</v>
      </c>
      <c r="AA782" s="60" t="s">
        <v>544</v>
      </c>
      <c r="AB782" s="60">
        <v>2788779508.086</v>
      </c>
      <c r="AC782" s="60">
        <v>3364275923.5816002</v>
      </c>
      <c r="AD782" s="60" t="s">
        <v>544</v>
      </c>
      <c r="AE782" s="60">
        <v>1571673810.9993999</v>
      </c>
      <c r="AF782" s="60">
        <v>17.329999999999998</v>
      </c>
      <c r="AG782" s="60" t="s">
        <v>2678</v>
      </c>
      <c r="AH782" s="60" t="s">
        <v>544</v>
      </c>
      <c r="AI782" s="60">
        <v>310298685.07080001</v>
      </c>
      <c r="AJ782" s="60" t="s">
        <v>544</v>
      </c>
      <c r="AK782" s="60">
        <v>9.66</v>
      </c>
      <c r="AL782" s="60">
        <v>2869782440.2964001</v>
      </c>
      <c r="AM782" s="60">
        <v>38534089.020199999</v>
      </c>
      <c r="AN782" s="60">
        <v>181396300.55239999</v>
      </c>
      <c r="AO782" s="60">
        <v>504741674.11519998</v>
      </c>
      <c r="AP782" s="60">
        <v>335423569.5248</v>
      </c>
      <c r="AQ782" s="60">
        <v>3364275923.5816002</v>
      </c>
      <c r="AR782" s="60">
        <v>1.65</v>
      </c>
      <c r="AS782" s="60">
        <v>327355175.77319998</v>
      </c>
      <c r="AT782" s="60">
        <v>885584463.57179999</v>
      </c>
      <c r="AU782" s="85">
        <v>1065095</v>
      </c>
      <c r="AV782" s="60" t="s">
        <v>544</v>
      </c>
      <c r="AW782" s="60" t="s">
        <v>544</v>
      </c>
      <c r="AX782" s="60">
        <v>2151593.2792000002</v>
      </c>
      <c r="AY782" s="60">
        <v>1571673810.9993999</v>
      </c>
      <c r="AZ782" s="60">
        <v>157855286.3506</v>
      </c>
      <c r="BA782" s="60" t="s">
        <v>544</v>
      </c>
      <c r="BB782" s="60" t="s">
        <v>1808</v>
      </c>
      <c r="BC782" s="60" t="s">
        <v>544</v>
      </c>
      <c r="BD782" s="60">
        <v>46239156.243600003</v>
      </c>
      <c r="BE782" s="60" t="s">
        <v>544</v>
      </c>
      <c r="BF782" s="60" t="s">
        <v>544</v>
      </c>
      <c r="BG782" s="60">
        <v>45319777.226000004</v>
      </c>
      <c r="BH782" s="60">
        <v>2457258274.5711999</v>
      </c>
      <c r="BI782" s="60">
        <v>137211888.33500001</v>
      </c>
      <c r="BJ782" s="60" t="s">
        <v>544</v>
      </c>
      <c r="BK782" s="60">
        <v>126628412.68520001</v>
      </c>
      <c r="BL782" s="85" t="s">
        <v>544</v>
      </c>
      <c r="BM782" s="60" t="s">
        <v>544</v>
      </c>
      <c r="BN782" s="60">
        <v>87225922.203999996</v>
      </c>
      <c r="BO782" s="60">
        <v>2686455719.3614001</v>
      </c>
      <c r="BP782" s="60">
        <v>2411019118.3276</v>
      </c>
      <c r="BQ782" s="60">
        <v>117581314.6832</v>
      </c>
      <c r="BR782" s="60">
        <v>12650862.758400001</v>
      </c>
      <c r="BS782" s="60">
        <v>55899119.560400002</v>
      </c>
      <c r="BT782" s="60">
        <v>153101973.6406</v>
      </c>
      <c r="BU782" s="60">
        <v>367631821.93879998</v>
      </c>
      <c r="BV782" s="60">
        <v>3911899.3672000002</v>
      </c>
      <c r="BW782" s="60" t="s">
        <v>544</v>
      </c>
      <c r="BX782" s="60" t="s">
        <v>544</v>
      </c>
      <c r="BY782" s="60" t="s">
        <v>544</v>
      </c>
      <c r="BZ782" s="60">
        <v>1010311.9564</v>
      </c>
      <c r="CA782" s="60" t="s">
        <v>544</v>
      </c>
      <c r="CB782" s="60" t="s">
        <v>544</v>
      </c>
      <c r="CC782" s="60">
        <v>149754879.66600001</v>
      </c>
      <c r="CD782" s="60">
        <v>86646528.639400005</v>
      </c>
      <c r="CE782" s="60">
        <v>166364242.89660001</v>
      </c>
      <c r="CF782" s="60">
        <v>335423569.5248</v>
      </c>
      <c r="CG782" s="60">
        <v>25510012.194800001</v>
      </c>
      <c r="CH782" s="60">
        <v>1447795.0256000001</v>
      </c>
      <c r="CI782" s="60" t="s">
        <v>1307</v>
      </c>
      <c r="CJ782" s="60">
        <v>11.13</v>
      </c>
      <c r="CK782" s="60">
        <v>393141834.1336</v>
      </c>
      <c r="CL782" s="60" t="s">
        <v>544</v>
      </c>
      <c r="CM782" s="85">
        <v>1065095</v>
      </c>
      <c r="CN782" s="60" t="s">
        <v>544</v>
      </c>
      <c r="CO782" s="60">
        <v>137211888.33500001</v>
      </c>
      <c r="CP782" s="60">
        <v>298971455.7852</v>
      </c>
      <c r="CQ782" s="60">
        <v>2716680466.6557999</v>
      </c>
      <c r="CR782" s="60" t="s">
        <v>544</v>
      </c>
      <c r="CS782" s="60" t="s">
        <v>544</v>
      </c>
      <c r="CT782" s="60">
        <v>69519690.529799998</v>
      </c>
      <c r="CU782" s="60">
        <v>57108722.155400001</v>
      </c>
      <c r="CV782" s="60">
        <v>166364242.89660001</v>
      </c>
      <c r="CW782" s="60">
        <v>126628412.68520001</v>
      </c>
      <c r="CX782" s="60">
        <v>211745533.5812</v>
      </c>
      <c r="CY782" s="60" t="s">
        <v>544</v>
      </c>
      <c r="CZ782" s="60">
        <f t="shared" si="24"/>
        <v>12338.763211730708</v>
      </c>
      <c r="DA782" s="60" t="str">
        <f t="shared" si="25"/>
        <v>Y</v>
      </c>
    </row>
    <row r="783" spans="1:105">
      <c r="A783" s="13" t="s">
        <v>1324</v>
      </c>
      <c r="B783" s="13">
        <v>111758</v>
      </c>
      <c r="C783" s="13">
        <v>2022</v>
      </c>
      <c r="D783" s="13" t="s">
        <v>10</v>
      </c>
      <c r="E783" s="13" t="s">
        <v>13</v>
      </c>
      <c r="F783" s="84" t="s">
        <v>1812</v>
      </c>
      <c r="G783" s="60" t="s">
        <v>1931</v>
      </c>
      <c r="H783" s="60" t="s">
        <v>2723</v>
      </c>
      <c r="I783" s="60" t="s">
        <v>1933</v>
      </c>
      <c r="J783" s="60" t="s">
        <v>1324</v>
      </c>
      <c r="K783" s="85">
        <v>111758</v>
      </c>
      <c r="L783" s="60">
        <v>4246369000000</v>
      </c>
      <c r="M783" s="60">
        <v>122018591542.60001</v>
      </c>
      <c r="N783" s="60">
        <v>2682221777.9000001</v>
      </c>
      <c r="O783" s="60">
        <v>1825349848.0999999</v>
      </c>
      <c r="P783" s="60">
        <v>7.0000000000000007E-2</v>
      </c>
      <c r="Q783" s="60" t="s">
        <v>544</v>
      </c>
      <c r="R783" s="85" t="s">
        <v>544</v>
      </c>
      <c r="S783" s="85" t="s">
        <v>544</v>
      </c>
      <c r="T783" s="60">
        <v>47661216679.699997</v>
      </c>
      <c r="U783" s="60" t="s">
        <v>544</v>
      </c>
      <c r="V783" s="60" t="s">
        <v>544</v>
      </c>
      <c r="W783" s="60" t="s">
        <v>1934</v>
      </c>
      <c r="X783" s="60">
        <v>3920720672.9000001</v>
      </c>
      <c r="Y783" s="60">
        <v>78982931604.5</v>
      </c>
      <c r="Z783" s="60">
        <v>7.09</v>
      </c>
      <c r="AA783" s="60" t="s">
        <v>544</v>
      </c>
      <c r="AB783" s="60">
        <v>78925117173.800003</v>
      </c>
      <c r="AC783" s="60">
        <v>122018591542.60001</v>
      </c>
      <c r="AD783" s="60" t="s">
        <v>544</v>
      </c>
      <c r="AE783" s="60" t="s">
        <v>544</v>
      </c>
      <c r="AF783" s="60">
        <v>14.29</v>
      </c>
      <c r="AG783" s="60" t="s">
        <v>1935</v>
      </c>
      <c r="AH783" s="60" t="s">
        <v>544</v>
      </c>
      <c r="AI783" s="60">
        <v>13288008978.6</v>
      </c>
      <c r="AJ783" s="60">
        <v>10905031475.6</v>
      </c>
      <c r="AK783" s="60">
        <v>3.49</v>
      </c>
      <c r="AL783" s="60">
        <v>83443722965.5</v>
      </c>
      <c r="AM783" s="60">
        <v>3086290626.9000001</v>
      </c>
      <c r="AN783" s="60">
        <v>526823942.39999998</v>
      </c>
      <c r="AO783" s="60">
        <v>1641188473.2</v>
      </c>
      <c r="AP783" s="60">
        <v>15848107828.9</v>
      </c>
      <c r="AQ783" s="60">
        <v>122018591542.60001</v>
      </c>
      <c r="AR783" s="60">
        <v>3.72</v>
      </c>
      <c r="AS783" s="60">
        <v>13414298453.200001</v>
      </c>
      <c r="AT783" s="60">
        <v>47661216679.699997</v>
      </c>
      <c r="AU783" s="85">
        <v>111758</v>
      </c>
      <c r="AV783" s="60" t="s">
        <v>544</v>
      </c>
      <c r="AW783" s="60" t="s">
        <v>544</v>
      </c>
      <c r="AX783" s="60">
        <v>1465676275.0999999</v>
      </c>
      <c r="AY783" s="60">
        <v>10905031475.6</v>
      </c>
      <c r="AZ783" s="60">
        <v>29327375679.599998</v>
      </c>
      <c r="BA783" s="60">
        <v>13595557612.6</v>
      </c>
      <c r="BB783" s="60" t="s">
        <v>1808</v>
      </c>
      <c r="BC783" s="60" t="s">
        <v>544</v>
      </c>
      <c r="BD783" s="60">
        <v>3836929977.0999999</v>
      </c>
      <c r="BE783" s="60">
        <v>577023649.29999995</v>
      </c>
      <c r="BF783" s="60" t="s">
        <v>544</v>
      </c>
      <c r="BG783" s="60">
        <v>944857907.29999995</v>
      </c>
      <c r="BH783" s="60">
        <v>72161805767.899994</v>
      </c>
      <c r="BI783" s="60">
        <v>1002930951.3</v>
      </c>
      <c r="BJ783" s="60" t="s">
        <v>544</v>
      </c>
      <c r="BK783" s="60">
        <v>2148070459.9000001</v>
      </c>
      <c r="BL783" s="85" t="s">
        <v>2724</v>
      </c>
      <c r="BM783" s="60" t="s">
        <v>2725</v>
      </c>
      <c r="BN783" s="60">
        <v>1054538663.7</v>
      </c>
      <c r="BO783" s="60">
        <v>114214620384.5</v>
      </c>
      <c r="BP783" s="60">
        <v>68324875790.699997</v>
      </c>
      <c r="BQ783" s="60">
        <v>14440274719.299999</v>
      </c>
      <c r="BR783" s="60" t="s">
        <v>544</v>
      </c>
      <c r="BS783" s="60">
        <v>1949196864.0999999</v>
      </c>
      <c r="BT783" s="60">
        <v>4460791361.1000004</v>
      </c>
      <c r="BU783" s="60">
        <v>3533547890.0999999</v>
      </c>
      <c r="BV783" s="60" t="s">
        <v>544</v>
      </c>
      <c r="BW783" s="60">
        <v>13595557612.6</v>
      </c>
      <c r="BX783" s="60">
        <v>12518663269.4</v>
      </c>
      <c r="BY783" s="60" t="s">
        <v>544</v>
      </c>
      <c r="BZ783" s="60">
        <v>-3735524.8</v>
      </c>
      <c r="CA783" s="60">
        <v>9051464</v>
      </c>
      <c r="CB783" s="60" t="s">
        <v>1900</v>
      </c>
      <c r="CC783" s="60">
        <v>222637280.80000001</v>
      </c>
      <c r="CD783" s="60">
        <v>1726904401</v>
      </c>
      <c r="CE783" s="60">
        <v>1338610960.8</v>
      </c>
      <c r="CF783" s="60">
        <v>15848107828.9</v>
      </c>
      <c r="CG783" s="60">
        <v>814976582</v>
      </c>
      <c r="CH783" s="60">
        <v>821815465.89999998</v>
      </c>
      <c r="CI783" s="60" t="s">
        <v>1324</v>
      </c>
      <c r="CJ783" s="60">
        <v>16.84</v>
      </c>
      <c r="CK783" s="60">
        <v>4447544615.3000002</v>
      </c>
      <c r="CL783" s="60" t="s">
        <v>544</v>
      </c>
      <c r="CM783" s="85">
        <v>111758</v>
      </c>
      <c r="CN783" s="60">
        <v>-103186690.09999999</v>
      </c>
      <c r="CO783" s="60">
        <v>1002930951.3</v>
      </c>
      <c r="CP783" s="60">
        <v>4975259336.6000004</v>
      </c>
      <c r="CQ783" s="60">
        <v>78982931604.5</v>
      </c>
      <c r="CR783" s="60">
        <v>99020143.200000003</v>
      </c>
      <c r="CS783" s="60">
        <v>-103186690.09999999</v>
      </c>
      <c r="CT783" s="60">
        <v>998735669.5</v>
      </c>
      <c r="CU783" s="60">
        <v>1149334790.4000001</v>
      </c>
      <c r="CV783" s="60">
        <v>1338610960.8</v>
      </c>
      <c r="CW783" s="60">
        <v>2148070459.9000001</v>
      </c>
      <c r="CX783" s="60">
        <v>3920720672.9000001</v>
      </c>
      <c r="CY783" s="60">
        <v>15.86</v>
      </c>
      <c r="CZ783" s="60">
        <f t="shared" si="24"/>
        <v>34.800999964972362</v>
      </c>
      <c r="DA783" s="60" t="str">
        <f t="shared" si="25"/>
        <v>Y</v>
      </c>
    </row>
    <row r="784" spans="1:105">
      <c r="A784" s="13" t="s">
        <v>1324</v>
      </c>
      <c r="B784" s="13">
        <v>111758</v>
      </c>
      <c r="C784" s="13">
        <v>2023</v>
      </c>
      <c r="D784" s="13" t="s">
        <v>10</v>
      </c>
      <c r="E784" s="13" t="s">
        <v>13</v>
      </c>
      <c r="F784" s="84" t="s">
        <v>1804</v>
      </c>
      <c r="G784" s="60" t="s">
        <v>1931</v>
      </c>
      <c r="H784" s="60" t="s">
        <v>2723</v>
      </c>
      <c r="I784" s="60" t="s">
        <v>1933</v>
      </c>
      <c r="J784" s="60" t="s">
        <v>1324</v>
      </c>
      <c r="K784" s="85">
        <v>111758</v>
      </c>
      <c r="L784" s="60">
        <v>4283556000000</v>
      </c>
      <c r="M784" s="60">
        <v>123505925220.39999</v>
      </c>
      <c r="N784" s="60">
        <v>2654441660</v>
      </c>
      <c r="O784" s="60">
        <v>1471239513.7</v>
      </c>
      <c r="P784" s="60">
        <v>-0.27</v>
      </c>
      <c r="Q784" s="60" t="s">
        <v>544</v>
      </c>
      <c r="R784" s="85" t="s">
        <v>544</v>
      </c>
      <c r="S784" s="85" t="s">
        <v>544</v>
      </c>
      <c r="T784" s="60">
        <v>47321713856.699997</v>
      </c>
      <c r="U784" s="60" t="s">
        <v>544</v>
      </c>
      <c r="V784" s="60" t="s">
        <v>544</v>
      </c>
      <c r="W784" s="60" t="s">
        <v>1934</v>
      </c>
      <c r="X784" s="60">
        <v>4382925357</v>
      </c>
      <c r="Y784" s="60">
        <v>77835308444.600006</v>
      </c>
      <c r="Z784" s="60">
        <v>7.95</v>
      </c>
      <c r="AA784" s="60" t="s">
        <v>544</v>
      </c>
      <c r="AB784" s="60">
        <v>79898740099.199997</v>
      </c>
      <c r="AC784" s="60">
        <v>123505925220.39999</v>
      </c>
      <c r="AD784" s="60" t="s">
        <v>544</v>
      </c>
      <c r="AE784" s="60" t="s">
        <v>544</v>
      </c>
      <c r="AF784" s="60">
        <v>15.55</v>
      </c>
      <c r="AG784" s="60" t="s">
        <v>1935</v>
      </c>
      <c r="AH784" s="60" t="s">
        <v>544</v>
      </c>
      <c r="AI784" s="60">
        <v>13937635167.1</v>
      </c>
      <c r="AJ784" s="60">
        <v>10495574211.4</v>
      </c>
      <c r="AK784" s="60">
        <v>3.81</v>
      </c>
      <c r="AL784" s="60">
        <v>83002306691.199997</v>
      </c>
      <c r="AM784" s="60">
        <v>3474151605.1999998</v>
      </c>
      <c r="AN784" s="60">
        <v>1013868466.9</v>
      </c>
      <c r="AO784" s="60">
        <v>1403857799.2</v>
      </c>
      <c r="AP784" s="60">
        <v>16759968878.1</v>
      </c>
      <c r="AQ784" s="60">
        <v>123505925220.39999</v>
      </c>
      <c r="AR784" s="60">
        <v>3.67</v>
      </c>
      <c r="AS784" s="60">
        <v>14392324784.9</v>
      </c>
      <c r="AT784" s="60">
        <v>47321713856.699997</v>
      </c>
      <c r="AU784" s="85">
        <v>111758</v>
      </c>
      <c r="AV784" s="60" t="s">
        <v>544</v>
      </c>
      <c r="AW784" s="60" t="s">
        <v>544</v>
      </c>
      <c r="AX784" s="60">
        <v>1578669666.9000001</v>
      </c>
      <c r="AY784" s="60">
        <v>10495574211.4</v>
      </c>
      <c r="AZ784" s="60">
        <v>29167027103.900002</v>
      </c>
      <c r="BA784" s="60">
        <v>14418908413.799999</v>
      </c>
      <c r="BB784" s="60" t="s">
        <v>1808</v>
      </c>
      <c r="BC784" s="60" t="s">
        <v>544</v>
      </c>
      <c r="BD784" s="60">
        <v>3859989047.5999999</v>
      </c>
      <c r="BE784" s="60">
        <v>4542542460.6000004</v>
      </c>
      <c r="BF784" s="60" t="s">
        <v>544</v>
      </c>
      <c r="BG784" s="60">
        <v>899028343.29999995</v>
      </c>
      <c r="BH784" s="60">
        <v>72236196482</v>
      </c>
      <c r="BI784" s="60">
        <v>1116310585.5999999</v>
      </c>
      <c r="BJ784" s="60" t="s">
        <v>544</v>
      </c>
      <c r="BK784" s="60">
        <v>2449874580.9000001</v>
      </c>
      <c r="BL784" s="85" t="s">
        <v>2724</v>
      </c>
      <c r="BM784" s="60" t="s">
        <v>2725</v>
      </c>
      <c r="BN784" s="60">
        <v>1172793588.8</v>
      </c>
      <c r="BO784" s="60">
        <v>115563157862.2</v>
      </c>
      <c r="BP784" s="60">
        <v>68376207434.400002</v>
      </c>
      <c r="BQ784" s="60">
        <v>16405962592.299999</v>
      </c>
      <c r="BR784" s="60" t="s">
        <v>544</v>
      </c>
      <c r="BS784" s="60">
        <v>2119511001.8</v>
      </c>
      <c r="BT784" s="60">
        <v>5166998246.5</v>
      </c>
      <c r="BU784" s="60">
        <v>4221145810.6999998</v>
      </c>
      <c r="BV784" s="60" t="s">
        <v>544</v>
      </c>
      <c r="BW784" s="60">
        <v>14418908413.799999</v>
      </c>
      <c r="BX784" s="60">
        <v>13161318238.6</v>
      </c>
      <c r="BY784" s="60" t="s">
        <v>544</v>
      </c>
      <c r="BZ784" s="60">
        <v>-16953550.699999999</v>
      </c>
      <c r="CA784" s="60">
        <v>-18741170</v>
      </c>
      <c r="CB784" s="60" t="s">
        <v>1900</v>
      </c>
      <c r="CC784" s="60">
        <v>405904910.60000002</v>
      </c>
      <c r="CD784" s="60">
        <v>1728397199.3</v>
      </c>
      <c r="CE784" s="60">
        <v>1610154832.5999999</v>
      </c>
      <c r="CF784" s="60">
        <v>16759968878.1</v>
      </c>
      <c r="CG784" s="60">
        <v>1072744573.4</v>
      </c>
      <c r="CH784" s="60">
        <v>354669435</v>
      </c>
      <c r="CI784" s="60" t="s">
        <v>1324</v>
      </c>
      <c r="CJ784" s="60">
        <v>17.440000000000001</v>
      </c>
      <c r="CK784" s="60">
        <v>5396793823.8999996</v>
      </c>
      <c r="CL784" s="60" t="s">
        <v>544</v>
      </c>
      <c r="CM784" s="85">
        <v>111758</v>
      </c>
      <c r="CN784" s="60">
        <v>41778392.899999999</v>
      </c>
      <c r="CO784" s="60">
        <v>1116310585.5999999</v>
      </c>
      <c r="CP784" s="60">
        <v>5555718945.8000002</v>
      </c>
      <c r="CQ784" s="60">
        <v>77835308444.600006</v>
      </c>
      <c r="CR784" s="60">
        <v>102903439.8</v>
      </c>
      <c r="CS784" s="60">
        <v>41778392.899999999</v>
      </c>
      <c r="CT784" s="60">
        <v>1165902604.8</v>
      </c>
      <c r="CU784" s="60">
        <v>1283971976.0999999</v>
      </c>
      <c r="CV784" s="60">
        <v>1610154832.5999999</v>
      </c>
      <c r="CW784" s="60">
        <v>2449874580.9000001</v>
      </c>
      <c r="CX784" s="60">
        <v>4382925357</v>
      </c>
      <c r="CY784" s="60">
        <v>16.47</v>
      </c>
      <c r="CZ784" s="60">
        <f t="shared" si="24"/>
        <v>34.682999964219263</v>
      </c>
      <c r="DA784" s="60" t="str">
        <f t="shared" si="25"/>
        <v>Y</v>
      </c>
    </row>
    <row r="785" spans="1:105">
      <c r="A785" s="13" t="s">
        <v>1333</v>
      </c>
      <c r="B785" s="13">
        <v>1578242</v>
      </c>
      <c r="C785" s="13">
        <v>2022</v>
      </c>
      <c r="D785" s="13" t="s">
        <v>1</v>
      </c>
      <c r="E785" s="13" t="s">
        <v>13</v>
      </c>
      <c r="F785" s="84" t="s">
        <v>1812</v>
      </c>
      <c r="G785" s="60" t="s">
        <v>2180</v>
      </c>
      <c r="H785" s="60" t="s">
        <v>2620</v>
      </c>
      <c r="I785" s="60" t="s">
        <v>2182</v>
      </c>
      <c r="J785" s="60" t="s">
        <v>1304</v>
      </c>
      <c r="K785" s="85">
        <v>115008</v>
      </c>
      <c r="L785" s="60">
        <v>5064758000000</v>
      </c>
      <c r="M785" s="60">
        <v>10947277397.913799</v>
      </c>
      <c r="N785" s="60">
        <v>582904990.90910006</v>
      </c>
      <c r="O785" s="60">
        <v>115056735.8141</v>
      </c>
      <c r="P785" s="60">
        <v>-1.63</v>
      </c>
      <c r="Q785" s="60" t="s">
        <v>544</v>
      </c>
      <c r="R785" s="85" t="s">
        <v>544</v>
      </c>
      <c r="S785" s="85">
        <v>113</v>
      </c>
      <c r="T785" s="60" t="s">
        <v>544</v>
      </c>
      <c r="U785" s="60" t="s">
        <v>544</v>
      </c>
      <c r="V785" s="60" t="s">
        <v>544</v>
      </c>
      <c r="W785" s="60" t="s">
        <v>2184</v>
      </c>
      <c r="X785" s="60">
        <v>601945301.73899996</v>
      </c>
      <c r="Y785" s="60">
        <v>9178287920.0685005</v>
      </c>
      <c r="Z785" s="60">
        <v>81.150000000000006</v>
      </c>
      <c r="AA785" s="60" t="s">
        <v>544</v>
      </c>
      <c r="AB785" s="60" t="s">
        <v>544</v>
      </c>
      <c r="AC785" s="60">
        <v>10947277397.913799</v>
      </c>
      <c r="AD785" s="60" t="s">
        <v>544</v>
      </c>
      <c r="AE785" s="60" t="s">
        <v>544</v>
      </c>
      <c r="AF785" s="60">
        <v>12.53</v>
      </c>
      <c r="AG785" s="60" t="s">
        <v>2185</v>
      </c>
      <c r="AH785" s="60" t="s">
        <v>544</v>
      </c>
      <c r="AI785" s="60" t="s">
        <v>544</v>
      </c>
      <c r="AJ785" s="60" t="s">
        <v>544</v>
      </c>
      <c r="AK785" s="60">
        <v>7.67</v>
      </c>
      <c r="AL785" s="60">
        <v>9213128511.5394001</v>
      </c>
      <c r="AM785" s="60">
        <v>90046469.425999999</v>
      </c>
      <c r="AN785" s="60">
        <v>639399099.67980003</v>
      </c>
      <c r="AO785" s="60">
        <v>893811716.99419999</v>
      </c>
      <c r="AP785" s="60">
        <v>1170046445.5741999</v>
      </c>
      <c r="AQ785" s="60">
        <v>10947277397.913799</v>
      </c>
      <c r="AR785" s="60">
        <v>8</v>
      </c>
      <c r="AS785" s="60">
        <v>1189966471.0718</v>
      </c>
      <c r="AT785" s="60" t="s">
        <v>544</v>
      </c>
      <c r="AU785" s="85">
        <v>1578242</v>
      </c>
      <c r="AV785" s="60" t="s">
        <v>544</v>
      </c>
      <c r="AW785" s="60" t="s">
        <v>544</v>
      </c>
      <c r="AX785" s="60" t="s">
        <v>544</v>
      </c>
      <c r="AY785" s="60" t="s">
        <v>544</v>
      </c>
      <c r="AZ785" s="60">
        <v>2326255217.1862001</v>
      </c>
      <c r="BA785" s="60">
        <v>7283056145.2166004</v>
      </c>
      <c r="BB785" s="60" t="s">
        <v>1808</v>
      </c>
      <c r="BC785" s="60" t="s">
        <v>544</v>
      </c>
      <c r="BD785" s="60">
        <v>464070021.09219998</v>
      </c>
      <c r="BE785" s="60" t="s">
        <v>544</v>
      </c>
      <c r="BF785" s="60">
        <v>21638387.072099999</v>
      </c>
      <c r="BG785" s="60">
        <v>673280002.42229998</v>
      </c>
      <c r="BH785" s="60">
        <v>7283056145.2166004</v>
      </c>
      <c r="BI785" s="60">
        <v>758718236.78310001</v>
      </c>
      <c r="BJ785" s="60" t="s">
        <v>544</v>
      </c>
      <c r="BK785" s="60">
        <v>286808596.28119999</v>
      </c>
      <c r="BL785" s="85" t="s">
        <v>544</v>
      </c>
      <c r="BM785" s="60" t="s">
        <v>544</v>
      </c>
      <c r="BN785" s="60">
        <v>736174197.51010001</v>
      </c>
      <c r="BO785" s="60">
        <v>9752836702.3649998</v>
      </c>
      <c r="BP785" s="60">
        <v>6818986124.1244001</v>
      </c>
      <c r="BQ785" s="60">
        <v>549516901.2974</v>
      </c>
      <c r="BR785" s="60" t="s">
        <v>544</v>
      </c>
      <c r="BS785" s="60">
        <v>114907594.9982</v>
      </c>
      <c r="BT785" s="60" t="s">
        <v>544</v>
      </c>
      <c r="BU785" s="60">
        <v>1027342460.83</v>
      </c>
      <c r="BV785" s="60" t="s">
        <v>544</v>
      </c>
      <c r="BW785" s="60">
        <v>7283056145.2166004</v>
      </c>
      <c r="BX785" s="60" t="s">
        <v>544</v>
      </c>
      <c r="BY785" s="60" t="s">
        <v>544</v>
      </c>
      <c r="BZ785" s="60">
        <v>15130.227699999999</v>
      </c>
      <c r="CA785" s="60" t="s">
        <v>544</v>
      </c>
      <c r="CB785" s="60" t="s">
        <v>544</v>
      </c>
      <c r="CC785" s="60">
        <v>559861654.12199998</v>
      </c>
      <c r="CD785" s="60">
        <v>162371119.2931</v>
      </c>
      <c r="CE785" s="60">
        <v>934890285.1997</v>
      </c>
      <c r="CF785" s="60">
        <v>1170046445.5741999</v>
      </c>
      <c r="CG785" s="60">
        <v>214001940.58880001</v>
      </c>
      <c r="CH785" s="60">
        <v>-41130443.271899998</v>
      </c>
      <c r="CI785" s="60" t="s">
        <v>1304</v>
      </c>
      <c r="CJ785" s="60">
        <v>17</v>
      </c>
      <c r="CK785" s="60">
        <v>1241344401.4188001</v>
      </c>
      <c r="CL785" s="60" t="s">
        <v>544</v>
      </c>
      <c r="CM785" s="85">
        <v>115008</v>
      </c>
      <c r="CN785" s="60">
        <v>24794120.278099999</v>
      </c>
      <c r="CO785" s="60">
        <v>758718236.78310001</v>
      </c>
      <c r="CP785" s="60">
        <v>1338119499.2491</v>
      </c>
      <c r="CQ785" s="60">
        <v>9178287920.0685005</v>
      </c>
      <c r="CR785" s="60" t="s">
        <v>544</v>
      </c>
      <c r="CS785" s="60">
        <v>24794120.278099999</v>
      </c>
      <c r="CT785" s="60">
        <v>99239163.484300002</v>
      </c>
      <c r="CU785" s="60">
        <v>187569432.7969</v>
      </c>
      <c r="CV785" s="60">
        <v>934890285.1997</v>
      </c>
      <c r="CW785" s="60">
        <v>286808596.28119999</v>
      </c>
      <c r="CX785" s="60">
        <v>601945301.73899996</v>
      </c>
      <c r="CY785" s="60" t="s">
        <v>544</v>
      </c>
      <c r="CZ785" s="60">
        <f t="shared" si="24"/>
        <v>462.65001021762549</v>
      </c>
      <c r="DA785" s="60" t="str">
        <f t="shared" si="25"/>
        <v>N: parent data from row 775</v>
      </c>
    </row>
    <row r="786" spans="1:105">
      <c r="A786" s="13" t="s">
        <v>1333</v>
      </c>
      <c r="B786" s="13">
        <v>1578242</v>
      </c>
      <c r="C786" s="13">
        <v>2023</v>
      </c>
      <c r="D786" s="13" t="s">
        <v>1</v>
      </c>
      <c r="E786" s="13" t="s">
        <v>13</v>
      </c>
      <c r="F786" s="84" t="s">
        <v>1804</v>
      </c>
      <c r="G786" s="60" t="s">
        <v>2180</v>
      </c>
      <c r="H786" s="60" t="s">
        <v>2620</v>
      </c>
      <c r="I786" s="60" t="s">
        <v>2182</v>
      </c>
      <c r="J786" s="60" t="s">
        <v>1304</v>
      </c>
      <c r="K786" s="85">
        <v>115008</v>
      </c>
      <c r="L786" s="60">
        <v>6657727000000</v>
      </c>
      <c r="M786" s="60">
        <v>14646530696.019199</v>
      </c>
      <c r="N786" s="60">
        <v>823229055.82720006</v>
      </c>
      <c r="O786" s="60">
        <v>169148187.0848</v>
      </c>
      <c r="P786" s="60">
        <v>-1.28</v>
      </c>
      <c r="Q786" s="60" t="s">
        <v>544</v>
      </c>
      <c r="R786" s="85" t="s">
        <v>544</v>
      </c>
      <c r="S786" s="85" t="s">
        <v>544</v>
      </c>
      <c r="T786" s="60" t="s">
        <v>544</v>
      </c>
      <c r="U786" s="60" t="s">
        <v>544</v>
      </c>
      <c r="V786" s="60" t="s">
        <v>544</v>
      </c>
      <c r="W786" s="60" t="s">
        <v>2184</v>
      </c>
      <c r="X786" s="60">
        <v>727626715.20000005</v>
      </c>
      <c r="Y786" s="60">
        <v>12467689621.164801</v>
      </c>
      <c r="Z786" s="60">
        <v>76.23</v>
      </c>
      <c r="AA786" s="60" t="s">
        <v>544</v>
      </c>
      <c r="AB786" s="60" t="s">
        <v>544</v>
      </c>
      <c r="AC786" s="60">
        <v>14646530696.019199</v>
      </c>
      <c r="AD786" s="60" t="s">
        <v>544</v>
      </c>
      <c r="AE786" s="60" t="s">
        <v>544</v>
      </c>
      <c r="AF786" s="60">
        <v>12.58</v>
      </c>
      <c r="AG786" s="60" t="s">
        <v>2185</v>
      </c>
      <c r="AH786" s="60" t="s">
        <v>544</v>
      </c>
      <c r="AI786" s="60" t="s">
        <v>544</v>
      </c>
      <c r="AJ786" s="60" t="s">
        <v>544</v>
      </c>
      <c r="AK786" s="60">
        <v>6.37</v>
      </c>
      <c r="AL786" s="60">
        <v>12468028410.3232</v>
      </c>
      <c r="AM786" s="60">
        <v>152672914.31040001</v>
      </c>
      <c r="AN786" s="60">
        <v>1103403289.9647999</v>
      </c>
      <c r="AO786" s="60">
        <v>1255411825.536</v>
      </c>
      <c r="AP786" s="60">
        <v>1650138593.8752</v>
      </c>
      <c r="AQ786" s="60">
        <v>14646530696.019199</v>
      </c>
      <c r="AR786" s="60">
        <v>8.36</v>
      </c>
      <c r="AS786" s="60">
        <v>1628137097.9456</v>
      </c>
      <c r="AT786" s="60" t="s">
        <v>544</v>
      </c>
      <c r="AU786" s="85">
        <v>1578242</v>
      </c>
      <c r="AV786" s="60" t="s">
        <v>544</v>
      </c>
      <c r="AW786" s="60" t="s">
        <v>544</v>
      </c>
      <c r="AX786" s="60" t="s">
        <v>544</v>
      </c>
      <c r="AY786" s="60" t="s">
        <v>544</v>
      </c>
      <c r="AZ786" s="60">
        <v>3029589050.0479999</v>
      </c>
      <c r="BA786" s="60">
        <v>9852296716.4160004</v>
      </c>
      <c r="BB786" s="60" t="s">
        <v>1808</v>
      </c>
      <c r="BC786" s="60" t="s">
        <v>544</v>
      </c>
      <c r="BD786" s="60">
        <v>533553325.74720001</v>
      </c>
      <c r="BE786" s="60" t="s">
        <v>544</v>
      </c>
      <c r="BF786" s="60">
        <v>154162266.6496</v>
      </c>
      <c r="BG786" s="60">
        <v>894339580.21759999</v>
      </c>
      <c r="BH786" s="60">
        <v>9852296716.4160004</v>
      </c>
      <c r="BI786" s="60">
        <v>1089273142.1440001</v>
      </c>
      <c r="BJ786" s="60" t="s">
        <v>544</v>
      </c>
      <c r="BK786" s="60">
        <v>325743575.87199998</v>
      </c>
      <c r="BL786" s="85" t="s">
        <v>544</v>
      </c>
      <c r="BM786" s="60" t="s">
        <v>544</v>
      </c>
      <c r="BN786" s="60">
        <v>979749647.00800002</v>
      </c>
      <c r="BO786" s="60">
        <v>13075285977.4592</v>
      </c>
      <c r="BP786" s="60">
        <v>9318743390.6688004</v>
      </c>
      <c r="BQ786" s="60">
        <v>536037046.26560003</v>
      </c>
      <c r="BR786" s="60" t="s">
        <v>544</v>
      </c>
      <c r="BS786" s="60">
        <v>114444737.6512</v>
      </c>
      <c r="BT786" s="60" t="s">
        <v>544</v>
      </c>
      <c r="BU786" s="60">
        <v>1370943328.4096</v>
      </c>
      <c r="BV786" s="60" t="s">
        <v>544</v>
      </c>
      <c r="BW786" s="60">
        <v>9852296716.4160004</v>
      </c>
      <c r="BX786" s="60" t="s">
        <v>544</v>
      </c>
      <c r="BY786" s="60" t="s">
        <v>544</v>
      </c>
      <c r="BZ786" s="60">
        <v>6936378.0288000004</v>
      </c>
      <c r="CA786" s="60" t="s">
        <v>544</v>
      </c>
      <c r="CB786" s="60" t="s">
        <v>544</v>
      </c>
      <c r="CC786" s="60">
        <v>1024562212.96</v>
      </c>
      <c r="CD786" s="60">
        <v>172001495.77599999</v>
      </c>
      <c r="CE786" s="60">
        <v>1211023845.9967999</v>
      </c>
      <c r="CF786" s="60">
        <v>1650138593.8752</v>
      </c>
      <c r="CG786" s="60">
        <v>460086676.75520003</v>
      </c>
      <c r="CH786" s="60">
        <v>107917546.528</v>
      </c>
      <c r="CI786" s="60" t="s">
        <v>1304</v>
      </c>
      <c r="CJ786" s="60">
        <v>17.399999999999999</v>
      </c>
      <c r="CK786" s="60">
        <v>1831030005.1647999</v>
      </c>
      <c r="CL786" s="60" t="s">
        <v>544</v>
      </c>
      <c r="CM786" s="85">
        <v>115008</v>
      </c>
      <c r="CN786" s="60">
        <v>9646691.2960000001</v>
      </c>
      <c r="CO786" s="60">
        <v>1089273142.1440001</v>
      </c>
      <c r="CP786" s="60">
        <v>1707376362.2079999</v>
      </c>
      <c r="CQ786" s="60">
        <v>12467689621.164801</v>
      </c>
      <c r="CR786" s="60" t="s">
        <v>544</v>
      </c>
      <c r="CS786" s="60">
        <v>9646691.2960000001</v>
      </c>
      <c r="CT786" s="60">
        <v>119973160.736</v>
      </c>
      <c r="CU786" s="60">
        <v>205770415.13600001</v>
      </c>
      <c r="CV786" s="60">
        <v>1211023845.9967999</v>
      </c>
      <c r="CW786" s="60">
        <v>325743575.87199998</v>
      </c>
      <c r="CX786" s="60">
        <v>727626715.20000005</v>
      </c>
      <c r="CY786" s="60" t="s">
        <v>544</v>
      </c>
      <c r="CZ786" s="60">
        <f t="shared" si="24"/>
        <v>454.56000046546944</v>
      </c>
      <c r="DA786" s="60" t="str">
        <f t="shared" si="25"/>
        <v>N: parent data from row 775</v>
      </c>
    </row>
    <row r="787" spans="1:105">
      <c r="A787" s="13" t="s">
        <v>1325</v>
      </c>
      <c r="B787" s="13">
        <v>1479911</v>
      </c>
      <c r="C787" s="13">
        <v>2022</v>
      </c>
      <c r="D787" s="13" t="s">
        <v>1</v>
      </c>
      <c r="E787" s="13" t="s">
        <v>507</v>
      </c>
      <c r="F787" s="84" t="s">
        <v>1812</v>
      </c>
      <c r="G787" s="60" t="s">
        <v>2598</v>
      </c>
      <c r="H787" s="60" t="s">
        <v>1919</v>
      </c>
      <c r="I787" s="60" t="s">
        <v>2600</v>
      </c>
      <c r="J787" s="60" t="s">
        <v>1326</v>
      </c>
      <c r="K787" s="85">
        <v>114987</v>
      </c>
      <c r="L787" s="60">
        <v>971352800000</v>
      </c>
      <c r="M787" s="60">
        <v>7873267482.9459</v>
      </c>
      <c r="N787" s="60">
        <v>1046500009.0906</v>
      </c>
      <c r="O787" s="60">
        <v>69385224.023900002</v>
      </c>
      <c r="P787" s="60">
        <v>-1.58</v>
      </c>
      <c r="Q787" s="60" t="s">
        <v>544</v>
      </c>
      <c r="R787" s="85" t="s">
        <v>544</v>
      </c>
      <c r="S787" s="85" t="s">
        <v>544</v>
      </c>
      <c r="T787" s="60" t="s">
        <v>544</v>
      </c>
      <c r="U787" s="60" t="s">
        <v>544</v>
      </c>
      <c r="V787" s="60" t="s">
        <v>544</v>
      </c>
      <c r="W787" s="60" t="s">
        <v>2601</v>
      </c>
      <c r="X787" s="60">
        <v>497524875.28500003</v>
      </c>
      <c r="Y787" s="60">
        <v>5629372860.0757999</v>
      </c>
      <c r="Z787" s="60">
        <v>26.79</v>
      </c>
      <c r="AA787" s="60" t="s">
        <v>544</v>
      </c>
      <c r="AB787" s="60">
        <v>6420686849.4019003</v>
      </c>
      <c r="AC787" s="60">
        <v>7873267482.9459</v>
      </c>
      <c r="AD787" s="60" t="s">
        <v>544</v>
      </c>
      <c r="AE787" s="60" t="s">
        <v>544</v>
      </c>
      <c r="AF787" s="60">
        <v>6.95</v>
      </c>
      <c r="AG787" s="60" t="s">
        <v>2602</v>
      </c>
      <c r="AH787" s="60" t="s">
        <v>544</v>
      </c>
      <c r="AI787" s="60">
        <v>696778313.60959995</v>
      </c>
      <c r="AJ787" s="60" t="s">
        <v>544</v>
      </c>
      <c r="AK787" s="60">
        <v>7.69</v>
      </c>
      <c r="AL787" s="60">
        <v>6138552585.4974003</v>
      </c>
      <c r="AM787" s="60">
        <v>287451449.86299998</v>
      </c>
      <c r="AN787" s="60">
        <v>177912555.84009999</v>
      </c>
      <c r="AO787" s="60">
        <v>343265691.49339998</v>
      </c>
      <c r="AP787" s="60">
        <v>1000168352.6015</v>
      </c>
      <c r="AQ787" s="60">
        <v>7873267482.9459</v>
      </c>
      <c r="AR787" s="60">
        <v>19.079999999999998</v>
      </c>
      <c r="AS787" s="60">
        <v>1034175647.4294</v>
      </c>
      <c r="AT787" s="60" t="s">
        <v>544</v>
      </c>
      <c r="AU787" s="85">
        <v>1479911</v>
      </c>
      <c r="AV787" s="60" t="s">
        <v>544</v>
      </c>
      <c r="AW787" s="60" t="s">
        <v>544</v>
      </c>
      <c r="AX787" s="60" t="s">
        <v>544</v>
      </c>
      <c r="AY787" s="60" t="s">
        <v>544</v>
      </c>
      <c r="AZ787" s="60">
        <v>1668830424.3627999</v>
      </c>
      <c r="BA787" s="60">
        <v>5484550060.2671003</v>
      </c>
      <c r="BB787" s="60" t="s">
        <v>1808</v>
      </c>
      <c r="BC787" s="60" t="s">
        <v>544</v>
      </c>
      <c r="BD787" s="60">
        <v>508668270.49169999</v>
      </c>
      <c r="BE787" s="60" t="s">
        <v>544</v>
      </c>
      <c r="BF787" s="60" t="s">
        <v>544</v>
      </c>
      <c r="BG787" s="60">
        <v>139234080.72589999</v>
      </c>
      <c r="BH787" s="60">
        <v>5484550060.2671003</v>
      </c>
      <c r="BI787" s="60">
        <v>256020882.8037</v>
      </c>
      <c r="BJ787" s="60" t="s">
        <v>544</v>
      </c>
      <c r="BK787" s="60">
        <v>285953559.67220002</v>
      </c>
      <c r="BL787" s="85" t="s">
        <v>544</v>
      </c>
      <c r="BM787" s="60" t="s">
        <v>544</v>
      </c>
      <c r="BN787" s="60">
        <v>254259564.95500001</v>
      </c>
      <c r="BO787" s="60">
        <v>7037071094.5230999</v>
      </c>
      <c r="BP787" s="60">
        <v>4975881789.7754002</v>
      </c>
      <c r="BQ787" s="60">
        <v>203697665.55180001</v>
      </c>
      <c r="BR787" s="60" t="s">
        <v>544</v>
      </c>
      <c r="BS787" s="60">
        <v>203661190.95300001</v>
      </c>
      <c r="BT787" s="60">
        <v>509179725.42150003</v>
      </c>
      <c r="BU787" s="60">
        <v>483292486.83319998</v>
      </c>
      <c r="BV787" s="60" t="s">
        <v>544</v>
      </c>
      <c r="BW787" s="60">
        <v>5484550060.2671003</v>
      </c>
      <c r="BX787" s="60">
        <v>696778313.60959995</v>
      </c>
      <c r="BY787" s="60" t="s">
        <v>544</v>
      </c>
      <c r="BZ787" s="60" t="s">
        <v>544</v>
      </c>
      <c r="CA787" s="60" t="s">
        <v>544</v>
      </c>
      <c r="CB787" s="60" t="s">
        <v>2004</v>
      </c>
      <c r="CC787" s="60">
        <v>144556940.5108</v>
      </c>
      <c r="CD787" s="60">
        <v>79532457.410099998</v>
      </c>
      <c r="CE787" s="60">
        <v>396445656.5438</v>
      </c>
      <c r="CF787" s="60">
        <v>1000168352.6015</v>
      </c>
      <c r="CG787" s="60">
        <v>192144944.29179999</v>
      </c>
      <c r="CH787" s="60" t="s">
        <v>544</v>
      </c>
      <c r="CI787" s="60" t="s">
        <v>1326</v>
      </c>
      <c r="CJ787" s="60">
        <v>10.9</v>
      </c>
      <c r="CK787" s="60">
        <v>675437431.125</v>
      </c>
      <c r="CL787" s="60" t="s">
        <v>544</v>
      </c>
      <c r="CM787" s="85">
        <v>114987</v>
      </c>
      <c r="CN787" s="60" t="s">
        <v>544</v>
      </c>
      <c r="CO787" s="60">
        <v>256020882.8037</v>
      </c>
      <c r="CP787" s="60">
        <v>751784440.23989999</v>
      </c>
      <c r="CQ787" s="60">
        <v>5629372860.0757999</v>
      </c>
      <c r="CR787" s="60" t="s">
        <v>544</v>
      </c>
      <c r="CS787" s="60" t="s">
        <v>544</v>
      </c>
      <c r="CT787" s="60">
        <v>153614799.2128</v>
      </c>
      <c r="CU787" s="60">
        <v>132338760.4594</v>
      </c>
      <c r="CV787" s="60">
        <v>396445656.5438</v>
      </c>
      <c r="CW787" s="60">
        <v>285953559.67220002</v>
      </c>
      <c r="CX787" s="60">
        <v>497524875.28500003</v>
      </c>
      <c r="CY787" s="60">
        <v>10.9</v>
      </c>
      <c r="CZ787" s="60">
        <f t="shared" si="24"/>
        <v>123.37352974530899</v>
      </c>
      <c r="DA787" s="60" t="str">
        <f t="shared" si="25"/>
        <v>N: parent data from row 789</v>
      </c>
    </row>
    <row r="788" spans="1:105">
      <c r="A788" s="13" t="s">
        <v>1325</v>
      </c>
      <c r="B788" s="13">
        <v>1479911</v>
      </c>
      <c r="C788" s="13">
        <v>2023</v>
      </c>
      <c r="D788" s="13" t="s">
        <v>1</v>
      </c>
      <c r="E788" s="13" t="s">
        <v>507</v>
      </c>
      <c r="F788" s="84" t="s">
        <v>1804</v>
      </c>
      <c r="G788" s="60" t="s">
        <v>2598</v>
      </c>
      <c r="H788" s="60" t="s">
        <v>1919</v>
      </c>
      <c r="I788" s="60" t="s">
        <v>2600</v>
      </c>
      <c r="J788" s="60" t="s">
        <v>1326</v>
      </c>
      <c r="K788" s="85">
        <v>114987</v>
      </c>
      <c r="L788" s="60">
        <v>1425369800000</v>
      </c>
      <c r="M788" s="60">
        <v>9110017886.2007008</v>
      </c>
      <c r="N788" s="60">
        <v>1062635733.4032</v>
      </c>
      <c r="O788" s="60">
        <v>160187342.4605</v>
      </c>
      <c r="P788" s="60">
        <v>-0.65</v>
      </c>
      <c r="Q788" s="60" t="s">
        <v>544</v>
      </c>
      <c r="R788" s="85" t="s">
        <v>544</v>
      </c>
      <c r="S788" s="85" t="s">
        <v>544</v>
      </c>
      <c r="T788" s="60" t="s">
        <v>544</v>
      </c>
      <c r="U788" s="60" t="s">
        <v>544</v>
      </c>
      <c r="V788" s="60" t="s">
        <v>544</v>
      </c>
      <c r="W788" s="60" t="s">
        <v>2601</v>
      </c>
      <c r="X788" s="60">
        <v>413997537.04269999</v>
      </c>
      <c r="Y788" s="60">
        <v>7138326398.2846003</v>
      </c>
      <c r="Z788" s="60">
        <v>19.41</v>
      </c>
      <c r="AA788" s="60" t="s">
        <v>544</v>
      </c>
      <c r="AB788" s="60">
        <v>6210996534.7367001</v>
      </c>
      <c r="AC788" s="60">
        <v>9110017886.2007008</v>
      </c>
      <c r="AD788" s="60" t="s">
        <v>544</v>
      </c>
      <c r="AE788" s="60" t="s">
        <v>544</v>
      </c>
      <c r="AF788" s="60">
        <v>19.059999999999999</v>
      </c>
      <c r="AG788" s="60" t="s">
        <v>2602</v>
      </c>
      <c r="AH788" s="60" t="s">
        <v>544</v>
      </c>
      <c r="AI788" s="60">
        <v>730731716.75020003</v>
      </c>
      <c r="AJ788" s="60" t="s">
        <v>544</v>
      </c>
      <c r="AK788" s="60">
        <v>6.03</v>
      </c>
      <c r="AL788" s="60">
        <v>7499233660.3870001</v>
      </c>
      <c r="AM788" s="60">
        <v>239225804.05109999</v>
      </c>
      <c r="AN788" s="60">
        <v>287768643.14270002</v>
      </c>
      <c r="AO788" s="60">
        <v>313370419.36019999</v>
      </c>
      <c r="AP788" s="60">
        <v>886592124.46790004</v>
      </c>
      <c r="AQ788" s="60">
        <v>9110017886.2007008</v>
      </c>
      <c r="AR788" s="60">
        <v>19.72</v>
      </c>
      <c r="AS788" s="60">
        <v>949845902.55139995</v>
      </c>
      <c r="AT788" s="60" t="s">
        <v>544</v>
      </c>
      <c r="AU788" s="85">
        <v>1479911</v>
      </c>
      <c r="AV788" s="60" t="s">
        <v>544</v>
      </c>
      <c r="AW788" s="60" t="s">
        <v>544</v>
      </c>
      <c r="AX788" s="60" t="s">
        <v>544</v>
      </c>
      <c r="AY788" s="60" t="s">
        <v>544</v>
      </c>
      <c r="AZ788" s="60">
        <v>1939748866.8562</v>
      </c>
      <c r="BA788" s="60">
        <v>5387902976.5363998</v>
      </c>
      <c r="BB788" s="60" t="s">
        <v>1808</v>
      </c>
      <c r="BC788" s="60" t="s">
        <v>544</v>
      </c>
      <c r="BD788" s="60">
        <v>656769254.52849996</v>
      </c>
      <c r="BE788" s="60" t="s">
        <v>544</v>
      </c>
      <c r="BF788" s="60" t="s">
        <v>544</v>
      </c>
      <c r="BG788" s="60">
        <v>138796817.79699999</v>
      </c>
      <c r="BH788" s="60">
        <v>5387902976.5363998</v>
      </c>
      <c r="BI788" s="60">
        <v>125965570.84029999</v>
      </c>
      <c r="BJ788" s="60" t="s">
        <v>544</v>
      </c>
      <c r="BK788" s="60">
        <v>254281236.0749</v>
      </c>
      <c r="BL788" s="85" t="s">
        <v>544</v>
      </c>
      <c r="BM788" s="60" t="s">
        <v>544</v>
      </c>
      <c r="BN788" s="60">
        <v>212997037.73280001</v>
      </c>
      <c r="BO788" s="60">
        <v>8178063251.6337996</v>
      </c>
      <c r="BP788" s="60">
        <v>4731133722.0079002</v>
      </c>
      <c r="BQ788" s="60">
        <v>1422871266.05</v>
      </c>
      <c r="BR788" s="60" t="s">
        <v>544</v>
      </c>
      <c r="BS788" s="60">
        <v>335335525.16610003</v>
      </c>
      <c r="BT788" s="60">
        <v>360907262.10250002</v>
      </c>
      <c r="BU788" s="60">
        <v>477247480.32440001</v>
      </c>
      <c r="BV788" s="60" t="s">
        <v>544</v>
      </c>
      <c r="BW788" s="60">
        <v>5387902976.5363998</v>
      </c>
      <c r="BX788" s="60">
        <v>730731716.75020003</v>
      </c>
      <c r="BY788" s="60" t="s">
        <v>544</v>
      </c>
      <c r="BZ788" s="60" t="s">
        <v>544</v>
      </c>
      <c r="CA788" s="60" t="s">
        <v>544</v>
      </c>
      <c r="CB788" s="60" t="s">
        <v>1861</v>
      </c>
      <c r="CC788" s="60">
        <v>206063076.87239999</v>
      </c>
      <c r="CD788" s="60">
        <v>72787095.457800001</v>
      </c>
      <c r="CE788" s="60">
        <v>212525996.2401</v>
      </c>
      <c r="CF788" s="60">
        <v>886592124.46790004</v>
      </c>
      <c r="CG788" s="60">
        <v>224518699.861</v>
      </c>
      <c r="CH788" s="60" t="s">
        <v>544</v>
      </c>
      <c r="CI788" s="60" t="s">
        <v>1326</v>
      </c>
      <c r="CJ788" s="60">
        <v>11.8</v>
      </c>
      <c r="CK788" s="60">
        <v>701766180.18540001</v>
      </c>
      <c r="CL788" s="60" t="s">
        <v>544</v>
      </c>
      <c r="CM788" s="85">
        <v>114987</v>
      </c>
      <c r="CN788" s="60" t="s">
        <v>544</v>
      </c>
      <c r="CO788" s="60">
        <v>125965570.84029999</v>
      </c>
      <c r="CP788" s="60">
        <v>626994574.77550006</v>
      </c>
      <c r="CQ788" s="60">
        <v>7138326398.2846003</v>
      </c>
      <c r="CR788" s="60" t="s">
        <v>544</v>
      </c>
      <c r="CS788" s="60" t="s">
        <v>544</v>
      </c>
      <c r="CT788" s="60">
        <v>130001060.6433</v>
      </c>
      <c r="CU788" s="60">
        <v>124280175.4316</v>
      </c>
      <c r="CV788" s="60">
        <v>212525996.2401</v>
      </c>
      <c r="CW788" s="60">
        <v>254281236.0749</v>
      </c>
      <c r="CX788" s="60">
        <v>413997537.04269999</v>
      </c>
      <c r="CY788" s="60">
        <v>11.8</v>
      </c>
      <c r="CZ788" s="60">
        <f t="shared" si="24"/>
        <v>156.46180038340685</v>
      </c>
      <c r="DA788" s="60" t="str">
        <f t="shared" si="25"/>
        <v>N: parent data from row 789</v>
      </c>
    </row>
    <row r="789" spans="1:105">
      <c r="A789" s="13" t="s">
        <v>1326</v>
      </c>
      <c r="B789" s="13">
        <v>114987</v>
      </c>
      <c r="C789" s="13">
        <v>2022</v>
      </c>
      <c r="D789" s="13" t="s">
        <v>1</v>
      </c>
      <c r="E789" s="13" t="s">
        <v>13</v>
      </c>
      <c r="F789" s="84" t="s">
        <v>1812</v>
      </c>
      <c r="G789" s="60" t="s">
        <v>2598</v>
      </c>
      <c r="H789" s="60" t="s">
        <v>1919</v>
      </c>
      <c r="I789" s="60" t="s">
        <v>2600</v>
      </c>
      <c r="J789" s="60" t="s">
        <v>1326</v>
      </c>
      <c r="K789" s="85">
        <v>114987</v>
      </c>
      <c r="L789" s="60">
        <v>1554030000000</v>
      </c>
      <c r="M789" s="60">
        <v>12596137949.591999</v>
      </c>
      <c r="N789" s="60">
        <v>987416022.31439996</v>
      </c>
      <c r="O789" s="60">
        <v>83486303.920000002</v>
      </c>
      <c r="P789" s="60">
        <v>-1.21</v>
      </c>
      <c r="Q789" s="60">
        <v>974155479.28400004</v>
      </c>
      <c r="R789" s="85">
        <v>9194</v>
      </c>
      <c r="S789" s="85">
        <v>603</v>
      </c>
      <c r="T789" s="60">
        <v>417382886.80159998</v>
      </c>
      <c r="U789" s="60">
        <v>869189689.40400004</v>
      </c>
      <c r="V789" s="60">
        <v>310658210.71280003</v>
      </c>
      <c r="W789" s="60" t="s">
        <v>2601</v>
      </c>
      <c r="X789" s="60">
        <v>817882087.09200001</v>
      </c>
      <c r="Y789" s="60">
        <v>9203084343.4888</v>
      </c>
      <c r="Z789" s="60">
        <v>21.83</v>
      </c>
      <c r="AA789" s="60" t="s">
        <v>544</v>
      </c>
      <c r="AB789" s="60" t="s">
        <v>544</v>
      </c>
      <c r="AC789" s="60">
        <v>12596137949.591999</v>
      </c>
      <c r="AD789" s="60" t="s">
        <v>544</v>
      </c>
      <c r="AE789" s="60">
        <v>2874149752.6416001</v>
      </c>
      <c r="AF789" s="60">
        <v>14.61</v>
      </c>
      <c r="AG789" s="60" t="s">
        <v>2602</v>
      </c>
      <c r="AH789" s="60" t="s">
        <v>544</v>
      </c>
      <c r="AI789" s="60" t="s">
        <v>544</v>
      </c>
      <c r="AJ789" s="60">
        <v>528646624.07440001</v>
      </c>
      <c r="AK789" s="60">
        <v>9.09</v>
      </c>
      <c r="AL789" s="60">
        <v>9955166254.3456001</v>
      </c>
      <c r="AM789" s="60">
        <v>412268337.50319999</v>
      </c>
      <c r="AN789" s="60">
        <v>252063794.1072</v>
      </c>
      <c r="AO789" s="60">
        <v>738659258.49839997</v>
      </c>
      <c r="AP789" s="60">
        <v>1671963187.1264</v>
      </c>
      <c r="AQ789" s="60">
        <v>12596137949.591999</v>
      </c>
      <c r="AR789" s="60">
        <v>13.03</v>
      </c>
      <c r="AS789" s="60">
        <v>1712214933.2688</v>
      </c>
      <c r="AT789" s="60">
        <v>3842177499.3271999</v>
      </c>
      <c r="AU789" s="85">
        <v>114987</v>
      </c>
      <c r="AV789" s="60" t="s">
        <v>544</v>
      </c>
      <c r="AW789" s="60" t="s">
        <v>544</v>
      </c>
      <c r="AX789" s="60" t="s">
        <v>544</v>
      </c>
      <c r="AY789" s="60">
        <v>3402796376.7160001</v>
      </c>
      <c r="AZ789" s="60">
        <v>2394541200.2872</v>
      </c>
      <c r="BA789" s="60">
        <v>20976947.043200001</v>
      </c>
      <c r="BB789" s="60" t="s">
        <v>1808</v>
      </c>
      <c r="BC789" s="60" t="s">
        <v>544</v>
      </c>
      <c r="BD789" s="60">
        <v>579419265.60399997</v>
      </c>
      <c r="BE789" s="60" t="s">
        <v>544</v>
      </c>
      <c r="BF789" s="60" t="s">
        <v>544</v>
      </c>
      <c r="BG789" s="60">
        <v>100823896.54960001</v>
      </c>
      <c r="BH789" s="60">
        <v>7576609033.7992001</v>
      </c>
      <c r="BI789" s="60">
        <v>312214460.26160002</v>
      </c>
      <c r="BJ789" s="60">
        <v>310658210.71280003</v>
      </c>
      <c r="BK789" s="60">
        <v>481189118.30239999</v>
      </c>
      <c r="BL789" s="85" t="s">
        <v>2726</v>
      </c>
      <c r="BM789" s="60" t="s">
        <v>2727</v>
      </c>
      <c r="BN789" s="60">
        <v>208983240.19119999</v>
      </c>
      <c r="BO789" s="60">
        <v>10828911215.8664</v>
      </c>
      <c r="BP789" s="60">
        <v>6997189768.1952</v>
      </c>
      <c r="BQ789" s="60">
        <v>1326313677.9647999</v>
      </c>
      <c r="BR789" s="60">
        <v>544338807.02479994</v>
      </c>
      <c r="BS789" s="60">
        <v>403149687.80320001</v>
      </c>
      <c r="BT789" s="60">
        <v>752081910.85679996</v>
      </c>
      <c r="BU789" s="60">
        <v>797788635.88639998</v>
      </c>
      <c r="BV789" s="60">
        <v>209728943.09999999</v>
      </c>
      <c r="BW789" s="60">
        <v>890166636.44719994</v>
      </c>
      <c r="BX789" s="60" t="s">
        <v>544</v>
      </c>
      <c r="BY789" s="60" t="s">
        <v>544</v>
      </c>
      <c r="BZ789" s="60" t="s">
        <v>544</v>
      </c>
      <c r="CA789" s="60">
        <v>6379002.0568000004</v>
      </c>
      <c r="CB789" s="60" t="s">
        <v>2004</v>
      </c>
      <c r="CC789" s="60" t="s">
        <v>544</v>
      </c>
      <c r="CD789" s="60">
        <v>241956277.50639999</v>
      </c>
      <c r="CE789" s="60">
        <v>464694494.17839998</v>
      </c>
      <c r="CF789" s="60">
        <v>1671963187.1264</v>
      </c>
      <c r="CG789" s="60">
        <v>272157245.31279999</v>
      </c>
      <c r="CH789" s="60">
        <v>69390897.850400001</v>
      </c>
      <c r="CI789" s="60" t="s">
        <v>1326</v>
      </c>
      <c r="CJ789" s="60" t="s">
        <v>544</v>
      </c>
      <c r="CK789" s="60">
        <v>1069945881.1992</v>
      </c>
      <c r="CL789" s="60" t="s">
        <v>544</v>
      </c>
      <c r="CM789" s="85">
        <v>114987</v>
      </c>
      <c r="CN789" s="60" t="s">
        <v>544</v>
      </c>
      <c r="CO789" s="60">
        <v>312214460.26160002</v>
      </c>
      <c r="CP789" s="60">
        <v>1026865327.2832</v>
      </c>
      <c r="CQ789" s="60">
        <v>9203084343.4888</v>
      </c>
      <c r="CR789" s="60" t="s">
        <v>544</v>
      </c>
      <c r="CS789" s="60" t="s">
        <v>544</v>
      </c>
      <c r="CT789" s="60">
        <v>246584498.82080001</v>
      </c>
      <c r="CU789" s="60">
        <v>234604619.48159999</v>
      </c>
      <c r="CV789" s="60">
        <v>464694494.17839998</v>
      </c>
      <c r="CW789" s="60">
        <v>481189118.30239999</v>
      </c>
      <c r="CX789" s="60">
        <v>817882087.09200001</v>
      </c>
      <c r="CY789" s="60" t="s">
        <v>544</v>
      </c>
      <c r="CZ789" s="60">
        <f t="shared" si="24"/>
        <v>123.37352974530869</v>
      </c>
      <c r="DA789" s="60" t="str">
        <f t="shared" si="25"/>
        <v>Y</v>
      </c>
    </row>
    <row r="790" spans="1:105">
      <c r="A790" s="13" t="s">
        <v>1326</v>
      </c>
      <c r="B790" s="13">
        <v>114987</v>
      </c>
      <c r="C790" s="13">
        <v>2023</v>
      </c>
      <c r="D790" s="13" t="s">
        <v>1</v>
      </c>
      <c r="E790" s="13" t="s">
        <v>13</v>
      </c>
      <c r="F790" s="84" t="s">
        <v>1804</v>
      </c>
      <c r="G790" s="60" t="s">
        <v>2598</v>
      </c>
      <c r="H790" s="60" t="s">
        <v>1919</v>
      </c>
      <c r="I790" s="60" t="s">
        <v>2600</v>
      </c>
      <c r="J790" s="60" t="s">
        <v>1326</v>
      </c>
      <c r="K790" s="85">
        <v>114987</v>
      </c>
      <c r="L790" s="60">
        <v>2170874000000</v>
      </c>
      <c r="M790" s="60">
        <v>13874786016.013599</v>
      </c>
      <c r="N790" s="60">
        <v>1105579761.8083999</v>
      </c>
      <c r="O790" s="60">
        <v>175218487.40599999</v>
      </c>
      <c r="P790" s="60">
        <v>-0.59</v>
      </c>
      <c r="Q790" s="60">
        <v>1387463262.3940001</v>
      </c>
      <c r="R790" s="85">
        <v>9611</v>
      </c>
      <c r="S790" s="85" t="s">
        <v>544</v>
      </c>
      <c r="T790" s="60">
        <v>511115171.90799999</v>
      </c>
      <c r="U790" s="60">
        <v>282503460.21640003</v>
      </c>
      <c r="V790" s="60">
        <v>493417561.41640002</v>
      </c>
      <c r="W790" s="60" t="s">
        <v>2601</v>
      </c>
      <c r="X790" s="60">
        <v>771510999.51680005</v>
      </c>
      <c r="Y790" s="60">
        <v>10807161849.4512</v>
      </c>
      <c r="Z790" s="60">
        <v>17.02</v>
      </c>
      <c r="AA790" s="60" t="s">
        <v>544</v>
      </c>
      <c r="AB790" s="60" t="s">
        <v>544</v>
      </c>
      <c r="AC790" s="60">
        <v>13874786016.013599</v>
      </c>
      <c r="AD790" s="60" t="s">
        <v>544</v>
      </c>
      <c r="AE790" s="60">
        <v>2578891454.7272</v>
      </c>
      <c r="AF790" s="60">
        <v>20.86</v>
      </c>
      <c r="AG790" s="60" t="s">
        <v>2602</v>
      </c>
      <c r="AH790" s="60" t="s">
        <v>544</v>
      </c>
      <c r="AI790" s="60" t="s">
        <v>544</v>
      </c>
      <c r="AJ790" s="60">
        <v>590623396.72399998</v>
      </c>
      <c r="AK790" s="60">
        <v>7.38</v>
      </c>
      <c r="AL790" s="60">
        <v>11368378707.3988</v>
      </c>
      <c r="AM790" s="60">
        <v>384828755.98040003</v>
      </c>
      <c r="AN790" s="60">
        <v>388855297.91240001</v>
      </c>
      <c r="AO790" s="60">
        <v>869931188.74039996</v>
      </c>
      <c r="AP790" s="60">
        <v>1505543202.3840001</v>
      </c>
      <c r="AQ790" s="60">
        <v>13874786016.013599</v>
      </c>
      <c r="AR790" s="60">
        <v>14.36</v>
      </c>
      <c r="AS790" s="60">
        <v>1560802696.8984001</v>
      </c>
      <c r="AT790" s="60">
        <v>4025148620.6648002</v>
      </c>
      <c r="AU790" s="85">
        <v>114987</v>
      </c>
      <c r="AV790" s="60" t="s">
        <v>544</v>
      </c>
      <c r="AW790" s="60" t="s">
        <v>544</v>
      </c>
      <c r="AX790" s="60" t="s">
        <v>544</v>
      </c>
      <c r="AY790" s="60">
        <v>3169514851.4512</v>
      </c>
      <c r="AZ790" s="60">
        <v>2538657992.0892</v>
      </c>
      <c r="BA790" s="60">
        <v>10577661.742000001</v>
      </c>
      <c r="BB790" s="60" t="s">
        <v>1808</v>
      </c>
      <c r="BC790" s="60" t="s">
        <v>544</v>
      </c>
      <c r="BD790" s="60">
        <v>694111915.71280003</v>
      </c>
      <c r="BE790" s="60" t="s">
        <v>544</v>
      </c>
      <c r="BF790" s="60" t="s">
        <v>544</v>
      </c>
      <c r="BG790" s="60">
        <v>172987911.00240001</v>
      </c>
      <c r="BH790" s="60">
        <v>7698658695.2743998</v>
      </c>
      <c r="BI790" s="60">
        <v>207692867.65439999</v>
      </c>
      <c r="BJ790" s="60">
        <v>493417561.41640002</v>
      </c>
      <c r="BK790" s="60">
        <v>531433230.32359999</v>
      </c>
      <c r="BL790" s="85" t="s">
        <v>2726</v>
      </c>
      <c r="BM790" s="60" t="s">
        <v>2727</v>
      </c>
      <c r="BN790" s="60">
        <v>243676091.5864</v>
      </c>
      <c r="BO790" s="60">
        <v>12043303831.2388</v>
      </c>
      <c r="BP790" s="60">
        <v>7004546779.5615997</v>
      </c>
      <c r="BQ790" s="60">
        <v>2367344611.2235999</v>
      </c>
      <c r="BR790" s="60">
        <v>640264906.54279995</v>
      </c>
      <c r="BS790" s="60">
        <v>419610408.6692</v>
      </c>
      <c r="BT790" s="60">
        <v>561216857.94760001</v>
      </c>
      <c r="BU790" s="60">
        <v>862900718.70039999</v>
      </c>
      <c r="BV790" s="60">
        <v>282624895.60799998</v>
      </c>
      <c r="BW790" s="60">
        <v>293081121.95840001</v>
      </c>
      <c r="BX790" s="60" t="s">
        <v>544</v>
      </c>
      <c r="BY790" s="60" t="s">
        <v>544</v>
      </c>
      <c r="BZ790" s="60" t="s">
        <v>544</v>
      </c>
      <c r="CA790" s="60">
        <v>12507845.334799999</v>
      </c>
      <c r="CB790" s="60" t="s">
        <v>1861</v>
      </c>
      <c r="CC790" s="60" t="s">
        <v>544</v>
      </c>
      <c r="CD790" s="60">
        <v>172598039.48199999</v>
      </c>
      <c r="CE790" s="60">
        <v>309679422.58920002</v>
      </c>
      <c r="CF790" s="60">
        <v>1505543202.3840001</v>
      </c>
      <c r="CG790" s="60">
        <v>297465578.7288</v>
      </c>
      <c r="CH790" s="60">
        <v>63203925.659599997</v>
      </c>
      <c r="CI790" s="60" t="s">
        <v>1326</v>
      </c>
      <c r="CJ790" s="60" t="s">
        <v>544</v>
      </c>
      <c r="CK790" s="60">
        <v>1160366297.4291999</v>
      </c>
      <c r="CL790" s="60" t="s">
        <v>544</v>
      </c>
      <c r="CM790" s="85">
        <v>114987</v>
      </c>
      <c r="CN790" s="60" t="s">
        <v>544</v>
      </c>
      <c r="CO790" s="60">
        <v>207692867.65439999</v>
      </c>
      <c r="CP790" s="60">
        <v>1015187091.1032</v>
      </c>
      <c r="CQ790" s="60">
        <v>10807161849.4512</v>
      </c>
      <c r="CR790" s="60" t="s">
        <v>544</v>
      </c>
      <c r="CS790" s="60" t="s">
        <v>544</v>
      </c>
      <c r="CT790" s="60">
        <v>245868319.9716</v>
      </c>
      <c r="CU790" s="60">
        <v>285564910.352</v>
      </c>
      <c r="CV790" s="60">
        <v>309679422.58920002</v>
      </c>
      <c r="CW790" s="60">
        <v>531433230.32359999</v>
      </c>
      <c r="CX790" s="60">
        <v>771510999.51680005</v>
      </c>
      <c r="CY790" s="60" t="s">
        <v>544</v>
      </c>
      <c r="CZ790" s="60">
        <f t="shared" si="24"/>
        <v>156.46180038340651</v>
      </c>
      <c r="DA790" s="60" t="str">
        <f t="shared" si="25"/>
        <v>Y</v>
      </c>
    </row>
    <row r="791" spans="1:105">
      <c r="A791" s="13" t="s">
        <v>1327</v>
      </c>
      <c r="B791" s="13">
        <v>111616</v>
      </c>
      <c r="C791" s="13">
        <v>2022</v>
      </c>
      <c r="D791" s="13" t="s">
        <v>1</v>
      </c>
      <c r="E791" s="13" t="s">
        <v>13</v>
      </c>
      <c r="F791" s="84" t="s">
        <v>1812</v>
      </c>
      <c r="G791" s="60" t="s">
        <v>2293</v>
      </c>
      <c r="H791" s="60" t="s">
        <v>2728</v>
      </c>
      <c r="I791" s="60" t="s">
        <v>2295</v>
      </c>
      <c r="J791" s="60" t="s">
        <v>2729</v>
      </c>
      <c r="K791" s="85">
        <v>1116650</v>
      </c>
      <c r="L791" s="60">
        <v>485308700000000</v>
      </c>
      <c r="M791" s="60">
        <v>380306144927.09998</v>
      </c>
      <c r="N791" s="60">
        <v>704803657.39999998</v>
      </c>
      <c r="O791" s="60">
        <v>442833607.80000001</v>
      </c>
      <c r="P791" s="60">
        <v>-0.23</v>
      </c>
      <c r="Q791" s="60">
        <v>40179764119.800003</v>
      </c>
      <c r="R791" s="85" t="s">
        <v>544</v>
      </c>
      <c r="S791" s="85" t="s">
        <v>544</v>
      </c>
      <c r="T791" s="60">
        <v>39574404073.800003</v>
      </c>
      <c r="U791" s="60" t="s">
        <v>544</v>
      </c>
      <c r="V791" s="60" t="s">
        <v>544</v>
      </c>
      <c r="W791" s="60" t="s">
        <v>2296</v>
      </c>
      <c r="X791" s="60">
        <v>5974296334.8999996</v>
      </c>
      <c r="Y791" s="60">
        <v>281998651279.59998</v>
      </c>
      <c r="Z791" s="60">
        <v>10.87</v>
      </c>
      <c r="AA791" s="60">
        <v>1079382430.2</v>
      </c>
      <c r="AB791" s="60">
        <v>149206087951.39999</v>
      </c>
      <c r="AC791" s="60">
        <v>380306144927.09998</v>
      </c>
      <c r="AD791" s="60">
        <v>5.2</v>
      </c>
      <c r="AE791" s="60">
        <v>103864032777.8</v>
      </c>
      <c r="AF791" s="60">
        <v>7.69</v>
      </c>
      <c r="AG791" s="60" t="s">
        <v>2297</v>
      </c>
      <c r="AH791" s="60">
        <v>3629339180.5999999</v>
      </c>
      <c r="AI791" s="60">
        <v>22135568014.700001</v>
      </c>
      <c r="AJ791" s="60" t="s">
        <v>544</v>
      </c>
      <c r="AK791" s="60">
        <v>1.86</v>
      </c>
      <c r="AL791" s="60">
        <v>283460213767.40002</v>
      </c>
      <c r="AM791" s="60">
        <v>23728389800.5</v>
      </c>
      <c r="AN791" s="60">
        <v>4566961569</v>
      </c>
      <c r="AO791" s="60">
        <v>32198023345</v>
      </c>
      <c r="AP791" s="60">
        <v>23063943479.400002</v>
      </c>
      <c r="AQ791" s="60">
        <v>380306144927.09998</v>
      </c>
      <c r="AR791" s="60">
        <v>0.28000000000000003</v>
      </c>
      <c r="AS791" s="60">
        <v>24071779796.799999</v>
      </c>
      <c r="AT791" s="60">
        <v>145600806445.10001</v>
      </c>
      <c r="AU791" s="85">
        <v>111616</v>
      </c>
      <c r="AV791" s="60" t="s">
        <v>544</v>
      </c>
      <c r="AW791" s="60">
        <v>382180057.5</v>
      </c>
      <c r="AX791" s="60" t="s">
        <v>544</v>
      </c>
      <c r="AY791" s="60">
        <v>103864032777.8</v>
      </c>
      <c r="AZ791" s="60">
        <v>62023192037.300003</v>
      </c>
      <c r="BA791" s="60">
        <v>279210076.89999998</v>
      </c>
      <c r="BB791" s="60" t="s">
        <v>1808</v>
      </c>
      <c r="BC791" s="60">
        <v>425554633771.29999</v>
      </c>
      <c r="BD791" s="60">
        <v>1306010424.2</v>
      </c>
      <c r="BE791" s="60" t="s">
        <v>544</v>
      </c>
      <c r="BF791" s="60">
        <v>9228664923.8999996</v>
      </c>
      <c r="BG791" s="60">
        <v>604733135.89999998</v>
      </c>
      <c r="BH791" s="60">
        <v>249744049299.79999</v>
      </c>
      <c r="BI791" s="60">
        <v>1918501572.3</v>
      </c>
      <c r="BJ791" s="60">
        <v>34899613971</v>
      </c>
      <c r="BK791" s="60">
        <v>3311339042.5999999</v>
      </c>
      <c r="BL791" s="85" t="s">
        <v>2730</v>
      </c>
      <c r="BM791" s="60" t="s">
        <v>2731</v>
      </c>
      <c r="BN791" s="60">
        <v>1056108393.5</v>
      </c>
      <c r="BO791" s="60">
        <v>334964795027.40002</v>
      </c>
      <c r="BP791" s="60">
        <v>248438038875.70001</v>
      </c>
      <c r="BQ791" s="60">
        <v>1079774249</v>
      </c>
      <c r="BR791" s="60">
        <v>4216910653.0999999</v>
      </c>
      <c r="BS791" s="60">
        <v>10672673929.4</v>
      </c>
      <c r="BT791" s="60" t="s">
        <v>544</v>
      </c>
      <c r="BU791" s="60">
        <v>9216831996.2000008</v>
      </c>
      <c r="BV791" s="60" t="s">
        <v>544</v>
      </c>
      <c r="BW791" s="60">
        <v>279288440.60000002</v>
      </c>
      <c r="BX791" s="60">
        <v>21845465375.200001</v>
      </c>
      <c r="BY791" s="60" t="s">
        <v>544</v>
      </c>
      <c r="BZ791" s="60">
        <v>1724002.7</v>
      </c>
      <c r="CA791" s="60">
        <v>-2115821.5</v>
      </c>
      <c r="CB791" s="60" t="s">
        <v>1979</v>
      </c>
      <c r="CC791" s="60">
        <v>3572290363.4000001</v>
      </c>
      <c r="CD791" s="60">
        <v>1901104817.5999999</v>
      </c>
      <c r="CE791" s="60">
        <v>3268944248.4000001</v>
      </c>
      <c r="CF791" s="60">
        <v>23063943479.400002</v>
      </c>
      <c r="CG791" s="60">
        <v>1315962621.7</v>
      </c>
      <c r="CH791" s="60">
        <v>265026236.30000001</v>
      </c>
      <c r="CI791" s="60" t="s">
        <v>2729</v>
      </c>
      <c r="CJ791" s="60">
        <v>14.84</v>
      </c>
      <c r="CK791" s="60">
        <v>10541257903.9</v>
      </c>
      <c r="CL791" s="60">
        <v>100.99</v>
      </c>
      <c r="CM791" s="85">
        <v>1116650</v>
      </c>
      <c r="CN791" s="60">
        <v>-121542191.8</v>
      </c>
      <c r="CO791" s="60">
        <v>1918501572.3</v>
      </c>
      <c r="CP791" s="60">
        <v>7030404728.3999996</v>
      </c>
      <c r="CQ791" s="60">
        <v>281998651279.59998</v>
      </c>
      <c r="CR791" s="60">
        <v>8463286.0999999996</v>
      </c>
      <c r="CS791" s="60">
        <v>-121542191.8</v>
      </c>
      <c r="CT791" s="60">
        <v>1596583246.2</v>
      </c>
      <c r="CU791" s="60">
        <v>1714755796.3</v>
      </c>
      <c r="CV791" s="60">
        <v>3268944248.4000001</v>
      </c>
      <c r="CW791" s="60">
        <v>3311339042.5999999</v>
      </c>
      <c r="CX791" s="60">
        <v>5974296334.8999996</v>
      </c>
      <c r="CY791" s="60">
        <v>14.64</v>
      </c>
      <c r="CZ791" s="60">
        <f t="shared" si="24"/>
        <v>1276.1000748305755</v>
      </c>
      <c r="DA791" s="60" t="str">
        <f t="shared" si="25"/>
        <v>N</v>
      </c>
    </row>
    <row r="792" spans="1:105">
      <c r="A792" s="13" t="s">
        <v>1327</v>
      </c>
      <c r="B792" s="13">
        <v>111616</v>
      </c>
      <c r="C792" s="13">
        <v>2023</v>
      </c>
      <c r="D792" s="13" t="s">
        <v>1</v>
      </c>
      <c r="E792" s="13" t="s">
        <v>13</v>
      </c>
      <c r="F792" s="84" t="s">
        <v>1804</v>
      </c>
      <c r="G792" s="60" t="s">
        <v>2293</v>
      </c>
      <c r="H792" s="60" t="s">
        <v>2728</v>
      </c>
      <c r="I792" s="60" t="s">
        <v>2295</v>
      </c>
      <c r="J792" s="60" t="s">
        <v>2729</v>
      </c>
      <c r="K792" s="85">
        <v>1116650</v>
      </c>
      <c r="L792" s="60">
        <v>498843400000000</v>
      </c>
      <c r="M792" s="60">
        <v>382607300753.90002</v>
      </c>
      <c r="N792" s="60">
        <v>1019711609.6</v>
      </c>
      <c r="O792" s="60">
        <v>498696117.80000001</v>
      </c>
      <c r="P792" s="60">
        <v>-0.22</v>
      </c>
      <c r="Q792" s="60">
        <v>42269673154.599998</v>
      </c>
      <c r="R792" s="85" t="s">
        <v>544</v>
      </c>
      <c r="S792" s="85" t="s">
        <v>544</v>
      </c>
      <c r="T792" s="60">
        <v>41533440605.400002</v>
      </c>
      <c r="U792" s="60" t="s">
        <v>544</v>
      </c>
      <c r="V792" s="60" t="s">
        <v>544</v>
      </c>
      <c r="W792" s="60" t="s">
        <v>2296</v>
      </c>
      <c r="X792" s="60">
        <v>6089047384.3000002</v>
      </c>
      <c r="Y792" s="60">
        <v>283593725305.59998</v>
      </c>
      <c r="Z792" s="60">
        <v>11.39</v>
      </c>
      <c r="AA792" s="60">
        <v>943396224</v>
      </c>
      <c r="AB792" s="60">
        <v>143629467342.10001</v>
      </c>
      <c r="AC792" s="60">
        <v>382607300753.90002</v>
      </c>
      <c r="AD792" s="60">
        <v>5.45</v>
      </c>
      <c r="AE792" s="60">
        <v>101185611031</v>
      </c>
      <c r="AF792" s="60">
        <v>7.9</v>
      </c>
      <c r="AG792" s="60" t="s">
        <v>2297</v>
      </c>
      <c r="AH792" s="60">
        <v>3557140656.5999999</v>
      </c>
      <c r="AI792" s="60">
        <v>23349056544</v>
      </c>
      <c r="AJ792" s="60" t="s">
        <v>544</v>
      </c>
      <c r="AK792" s="60">
        <v>1.82</v>
      </c>
      <c r="AL792" s="60">
        <v>285412179051.5</v>
      </c>
      <c r="AM792" s="60">
        <v>27462800972.799999</v>
      </c>
      <c r="AN792" s="60">
        <v>9215523829.7999992</v>
      </c>
      <c r="AO792" s="60">
        <v>23442475779.799999</v>
      </c>
      <c r="AP792" s="60">
        <v>24337014817.299999</v>
      </c>
      <c r="AQ792" s="60">
        <v>382607300753.90002</v>
      </c>
      <c r="AR792" s="60">
        <v>0.4</v>
      </c>
      <c r="AS792" s="60">
        <v>24952446630.400002</v>
      </c>
      <c r="AT792" s="60">
        <v>154809402886.39999</v>
      </c>
      <c r="AU792" s="85">
        <v>111616</v>
      </c>
      <c r="AV792" s="60" t="s">
        <v>544</v>
      </c>
      <c r="AW792" s="60">
        <v>875057521.89999998</v>
      </c>
      <c r="AX792" s="60" t="s">
        <v>544</v>
      </c>
      <c r="AY792" s="60">
        <v>101185611031</v>
      </c>
      <c r="AZ792" s="60">
        <v>65026077452.800003</v>
      </c>
      <c r="BA792" s="60">
        <v>294140204.80000001</v>
      </c>
      <c r="BB792" s="60" t="s">
        <v>1808</v>
      </c>
      <c r="BC792" s="60">
        <v>428727411082.20001</v>
      </c>
      <c r="BD792" s="60">
        <v>1568338698.2</v>
      </c>
      <c r="BE792" s="60" t="s">
        <v>544</v>
      </c>
      <c r="BF792" s="60">
        <v>10549240654.1</v>
      </c>
      <c r="BG792" s="60">
        <v>668277341.39999998</v>
      </c>
      <c r="BH792" s="60">
        <v>256289154122.20001</v>
      </c>
      <c r="BI792" s="60">
        <v>3074704701.4000001</v>
      </c>
      <c r="BJ792" s="60">
        <v>38031293045.800003</v>
      </c>
      <c r="BK792" s="60">
        <v>3553459110.4000001</v>
      </c>
      <c r="BL792" s="85" t="s">
        <v>2730</v>
      </c>
      <c r="BM792" s="60" t="s">
        <v>2731</v>
      </c>
      <c r="BN792" s="60">
        <v>1477220428.8</v>
      </c>
      <c r="BO792" s="60">
        <v>342528837902.09998</v>
      </c>
      <c r="BP792" s="60">
        <v>254720815424</v>
      </c>
      <c r="BQ792" s="60">
        <v>1064503755.5</v>
      </c>
      <c r="BR792" s="60">
        <v>4887712826.8999996</v>
      </c>
      <c r="BS792" s="60">
        <v>14323055646.700001</v>
      </c>
      <c r="BT792" s="60" t="s">
        <v>544</v>
      </c>
      <c r="BU792" s="60">
        <v>13130541460.5</v>
      </c>
      <c r="BV792" s="60" t="s">
        <v>544</v>
      </c>
      <c r="BW792" s="60">
        <v>294063505.89999998</v>
      </c>
      <c r="BX792" s="60">
        <v>23064503699.200001</v>
      </c>
      <c r="BY792" s="60" t="s">
        <v>544</v>
      </c>
      <c r="BZ792" s="60">
        <v>64963951.399999999</v>
      </c>
      <c r="CA792" s="60">
        <v>54226108.200000003</v>
      </c>
      <c r="CB792" s="60" t="s">
        <v>1979</v>
      </c>
      <c r="CC792" s="60">
        <v>7495628144.6000004</v>
      </c>
      <c r="CD792" s="60">
        <v>1852431349.8</v>
      </c>
      <c r="CE792" s="60">
        <v>3538196033.3000002</v>
      </c>
      <c r="CF792" s="60">
        <v>24337014817.299999</v>
      </c>
      <c r="CG792" s="60">
        <v>2165209382.4000001</v>
      </c>
      <c r="CH792" s="60">
        <v>228946156.80000001</v>
      </c>
      <c r="CI792" s="60" t="s">
        <v>2729</v>
      </c>
      <c r="CJ792" s="60">
        <v>16.260000000000002</v>
      </c>
      <c r="CK792" s="60">
        <v>15304571214.1</v>
      </c>
      <c r="CL792" s="60">
        <v>101.67</v>
      </c>
      <c r="CM792" s="85">
        <v>1116650</v>
      </c>
      <c r="CN792" s="60">
        <v>461957354.19999999</v>
      </c>
      <c r="CO792" s="60">
        <v>3074704701.4000001</v>
      </c>
      <c r="CP792" s="60">
        <v>7566267813.1000004</v>
      </c>
      <c r="CQ792" s="60">
        <v>283593725305.59998</v>
      </c>
      <c r="CR792" s="60">
        <v>8820371.1999999993</v>
      </c>
      <c r="CS792" s="60">
        <v>461957354.19999999</v>
      </c>
      <c r="CT792" s="60">
        <v>1544792142.0999999</v>
      </c>
      <c r="CU792" s="60">
        <v>2008666968.3</v>
      </c>
      <c r="CV792" s="60">
        <v>3538196033.3000002</v>
      </c>
      <c r="CW792" s="60">
        <v>3553459110.4000001</v>
      </c>
      <c r="CX792" s="60">
        <v>6089047384.3000002</v>
      </c>
      <c r="CY792" s="60">
        <v>16.059999999999999</v>
      </c>
      <c r="CZ792" s="60">
        <f t="shared" si="24"/>
        <v>1303.8000033377962</v>
      </c>
      <c r="DA792" s="60" t="str">
        <f t="shared" si="25"/>
        <v>N</v>
      </c>
    </row>
    <row r="793" spans="1:105">
      <c r="A793" s="13" t="s">
        <v>1334</v>
      </c>
      <c r="B793" s="13">
        <v>100486</v>
      </c>
      <c r="C793" s="13">
        <v>2022</v>
      </c>
      <c r="D793" s="13" t="s">
        <v>12</v>
      </c>
      <c r="E793" s="13" t="s">
        <v>13</v>
      </c>
      <c r="F793" s="84" t="s">
        <v>1812</v>
      </c>
      <c r="G793" s="60" t="s">
        <v>1840</v>
      </c>
      <c r="H793" s="60" t="s">
        <v>1827</v>
      </c>
      <c r="I793" s="60" t="s">
        <v>540</v>
      </c>
      <c r="J793" s="60" t="s">
        <v>1335</v>
      </c>
      <c r="K793" s="85">
        <v>102880</v>
      </c>
      <c r="L793" s="60">
        <v>187590465000</v>
      </c>
      <c r="M793" s="60">
        <v>187590465000</v>
      </c>
      <c r="N793" s="60">
        <v>600678000</v>
      </c>
      <c r="O793" s="60">
        <v>436843000</v>
      </c>
      <c r="P793" s="60">
        <v>-0.3</v>
      </c>
      <c r="Q793" s="60" t="s">
        <v>544</v>
      </c>
      <c r="R793" s="85">
        <v>18496</v>
      </c>
      <c r="S793" s="85" t="s">
        <v>544</v>
      </c>
      <c r="T793" s="60">
        <v>47814218000</v>
      </c>
      <c r="U793" s="60" t="s">
        <v>544</v>
      </c>
      <c r="V793" s="60">
        <v>12153313000</v>
      </c>
      <c r="W793" s="60" t="s">
        <v>1841</v>
      </c>
      <c r="X793" s="60">
        <v>4654570000</v>
      </c>
      <c r="Y793" s="60">
        <v>145991717000</v>
      </c>
      <c r="Z793" s="60">
        <v>14.82</v>
      </c>
      <c r="AA793" s="60">
        <v>13206463000</v>
      </c>
      <c r="AB793" s="60">
        <v>160627475000</v>
      </c>
      <c r="AC793" s="60">
        <v>187590465000</v>
      </c>
      <c r="AD793" s="60">
        <v>8.7799999999999994</v>
      </c>
      <c r="AE793" s="60">
        <v>8011148000</v>
      </c>
      <c r="AF793" s="60">
        <v>1.83</v>
      </c>
      <c r="AG793" s="60" t="s">
        <v>1842</v>
      </c>
      <c r="AH793" s="60" t="s">
        <v>544</v>
      </c>
      <c r="AI793" s="60">
        <v>16801412000</v>
      </c>
      <c r="AJ793" s="60">
        <v>36530846000</v>
      </c>
      <c r="AK793" s="60">
        <v>2.61</v>
      </c>
      <c r="AL793" s="60">
        <v>163275557000</v>
      </c>
      <c r="AM793" s="60">
        <v>2702166000</v>
      </c>
      <c r="AN793" s="60">
        <v>721472000</v>
      </c>
      <c r="AO793" s="60">
        <v>986590000</v>
      </c>
      <c r="AP793" s="60">
        <v>13033651000</v>
      </c>
      <c r="AQ793" s="60">
        <v>187590465000</v>
      </c>
      <c r="AR793" s="60">
        <v>0.5</v>
      </c>
      <c r="AS793" s="60">
        <v>19041924000</v>
      </c>
      <c r="AT793" s="60">
        <v>54439311000</v>
      </c>
      <c r="AU793" s="85">
        <v>100486</v>
      </c>
      <c r="AV793" s="60" t="s">
        <v>544</v>
      </c>
      <c r="AW793" s="60" t="s">
        <v>544</v>
      </c>
      <c r="AX793" s="60">
        <v>21688000</v>
      </c>
      <c r="AY793" s="60">
        <v>44541994000</v>
      </c>
      <c r="AZ793" s="60">
        <v>47852001000</v>
      </c>
      <c r="BA793" s="60">
        <v>9656788000</v>
      </c>
      <c r="BB793" s="60" t="s">
        <v>1808</v>
      </c>
      <c r="BC793" s="60">
        <v>191430419000</v>
      </c>
      <c r="BD793" s="60">
        <v>1357948000</v>
      </c>
      <c r="BE793" s="60">
        <v>3970985000</v>
      </c>
      <c r="BF793" s="60">
        <v>8270000</v>
      </c>
      <c r="BG793" s="60">
        <v>231088000</v>
      </c>
      <c r="BH793" s="60">
        <v>120791406000</v>
      </c>
      <c r="BI793" s="60">
        <v>-2428862000</v>
      </c>
      <c r="BJ793" s="60">
        <v>12153313000</v>
      </c>
      <c r="BK793" s="60">
        <v>3823838000</v>
      </c>
      <c r="BL793" s="85" t="s">
        <v>544</v>
      </c>
      <c r="BM793" s="60" t="s">
        <v>544</v>
      </c>
      <c r="BN793" s="60">
        <v>2286918000</v>
      </c>
      <c r="BO793" s="60">
        <v>176657064000</v>
      </c>
      <c r="BP793" s="60">
        <v>119433458000</v>
      </c>
      <c r="BQ793" s="60">
        <v>2408331000</v>
      </c>
      <c r="BR793" s="60" t="s">
        <v>544</v>
      </c>
      <c r="BS793" s="60">
        <v>3528509000</v>
      </c>
      <c r="BT793" s="60" t="s">
        <v>544</v>
      </c>
      <c r="BU793" s="60">
        <v>4297962000</v>
      </c>
      <c r="BV793" s="60">
        <v>582776000</v>
      </c>
      <c r="BW793" s="60">
        <v>9656788000</v>
      </c>
      <c r="BX793" s="60">
        <v>16801412000</v>
      </c>
      <c r="BY793" s="60" t="s">
        <v>544</v>
      </c>
      <c r="BZ793" s="60" t="s">
        <v>544</v>
      </c>
      <c r="CA793" s="60" t="s">
        <v>544</v>
      </c>
      <c r="CB793" s="60" t="s">
        <v>1958</v>
      </c>
      <c r="CC793" s="60">
        <v>279317000</v>
      </c>
      <c r="CD793" s="60">
        <v>1142259000</v>
      </c>
      <c r="CE793" s="60">
        <v>2615981000</v>
      </c>
      <c r="CF793" s="60">
        <v>13033651000</v>
      </c>
      <c r="CG793" s="60">
        <v>1078080000</v>
      </c>
      <c r="CH793" s="60">
        <v>164534000</v>
      </c>
      <c r="CI793" s="60" t="s">
        <v>1335</v>
      </c>
      <c r="CJ793" s="60">
        <v>10.46</v>
      </c>
      <c r="CK793" s="60">
        <v>5376042000</v>
      </c>
      <c r="CL793" s="60" t="s">
        <v>544</v>
      </c>
      <c r="CM793" s="85">
        <v>102880</v>
      </c>
      <c r="CN793" s="60">
        <v>173526000</v>
      </c>
      <c r="CO793" s="60">
        <v>-2428862000</v>
      </c>
      <c r="CP793" s="60">
        <v>6941488000</v>
      </c>
      <c r="CQ793" s="60">
        <v>145991717000</v>
      </c>
      <c r="CR793" s="60" t="s">
        <v>544</v>
      </c>
      <c r="CS793" s="60">
        <v>173526000</v>
      </c>
      <c r="CT793" s="60">
        <v>2136007000</v>
      </c>
      <c r="CU793" s="60">
        <v>1687831000</v>
      </c>
      <c r="CV793" s="60">
        <v>2615981000</v>
      </c>
      <c r="CW793" s="60">
        <v>3823838000</v>
      </c>
      <c r="CX793" s="60">
        <v>4654570000</v>
      </c>
      <c r="CY793" s="60">
        <v>10.46</v>
      </c>
      <c r="CZ793" s="60">
        <f t="shared" si="24"/>
        <v>1</v>
      </c>
      <c r="DA793" s="60" t="str">
        <f t="shared" si="25"/>
        <v>N: parent data from row 795</v>
      </c>
    </row>
    <row r="794" spans="1:105">
      <c r="A794" s="13" t="s">
        <v>1334</v>
      </c>
      <c r="B794" s="13">
        <v>100486</v>
      </c>
      <c r="C794" s="13">
        <v>2023</v>
      </c>
      <c r="D794" s="13" t="s">
        <v>12</v>
      </c>
      <c r="E794" s="13" t="s">
        <v>13</v>
      </c>
      <c r="F794" s="84" t="s">
        <v>1804</v>
      </c>
      <c r="G794" s="60" t="s">
        <v>1840</v>
      </c>
      <c r="H794" s="60" t="s">
        <v>1827</v>
      </c>
      <c r="I794" s="60" t="s">
        <v>540</v>
      </c>
      <c r="J794" s="60" t="s">
        <v>1335</v>
      </c>
      <c r="K794" s="85">
        <v>102880</v>
      </c>
      <c r="L794" s="60">
        <v>185890386000</v>
      </c>
      <c r="M794" s="60">
        <v>185890386000</v>
      </c>
      <c r="N794" s="60">
        <v>808106000</v>
      </c>
      <c r="O794" s="60">
        <v>414516000</v>
      </c>
      <c r="P794" s="60">
        <v>-0.2</v>
      </c>
      <c r="Q794" s="60" t="s">
        <v>544</v>
      </c>
      <c r="R794" s="85">
        <v>17857</v>
      </c>
      <c r="S794" s="85" t="s">
        <v>544</v>
      </c>
      <c r="T794" s="60">
        <v>43611725000</v>
      </c>
      <c r="U794" s="60" t="s">
        <v>544</v>
      </c>
      <c r="V794" s="60">
        <v>12100793000</v>
      </c>
      <c r="W794" s="60" t="s">
        <v>1841</v>
      </c>
      <c r="X794" s="60">
        <v>4164938000</v>
      </c>
      <c r="Y794" s="60">
        <v>148528430000</v>
      </c>
      <c r="Z794" s="60">
        <v>9.36</v>
      </c>
      <c r="AA794" s="60">
        <v>11156715000</v>
      </c>
      <c r="AB794" s="60">
        <v>146403324000</v>
      </c>
      <c r="AC794" s="60">
        <v>185890386000</v>
      </c>
      <c r="AD794" s="60">
        <v>9.2200000000000006</v>
      </c>
      <c r="AE794" s="60">
        <v>7255430000</v>
      </c>
      <c r="AF794" s="60">
        <v>6.37</v>
      </c>
      <c r="AG794" s="60" t="s">
        <v>1842</v>
      </c>
      <c r="AH794" s="60" t="s">
        <v>544</v>
      </c>
      <c r="AI794" s="60">
        <v>17486563000</v>
      </c>
      <c r="AJ794" s="60">
        <v>34683223000</v>
      </c>
      <c r="AK794" s="60">
        <v>2.37</v>
      </c>
      <c r="AL794" s="60">
        <v>159723207000</v>
      </c>
      <c r="AM794" s="60">
        <v>3207014000</v>
      </c>
      <c r="AN794" s="60">
        <v>3690977000</v>
      </c>
      <c r="AO794" s="60">
        <v>1026979000</v>
      </c>
      <c r="AP794" s="60">
        <v>14788665000</v>
      </c>
      <c r="AQ794" s="60">
        <v>185890386000</v>
      </c>
      <c r="AR794" s="60">
        <v>0.71</v>
      </c>
      <c r="AS794" s="60">
        <v>19732597000</v>
      </c>
      <c r="AT794" s="60">
        <v>50366941000</v>
      </c>
      <c r="AU794" s="85">
        <v>100486</v>
      </c>
      <c r="AV794" s="60" t="s">
        <v>544</v>
      </c>
      <c r="AW794" s="60" t="s">
        <v>544</v>
      </c>
      <c r="AX794" s="60">
        <v>22839000</v>
      </c>
      <c r="AY794" s="60">
        <v>41938653000</v>
      </c>
      <c r="AZ794" s="60">
        <v>45773325000</v>
      </c>
      <c r="BA794" s="60">
        <v>9021062000</v>
      </c>
      <c r="BB794" s="60" t="s">
        <v>1808</v>
      </c>
      <c r="BC794" s="60">
        <v>189667793000</v>
      </c>
      <c r="BD794" s="60">
        <v>1524738000</v>
      </c>
      <c r="BE794" s="60">
        <v>3522781000</v>
      </c>
      <c r="BF794" s="60">
        <v>7355000</v>
      </c>
      <c r="BG794" s="60">
        <v>294208000</v>
      </c>
      <c r="BH794" s="60">
        <v>113427449000</v>
      </c>
      <c r="BI794" s="60">
        <v>1853526000</v>
      </c>
      <c r="BJ794" s="60">
        <v>12100793000</v>
      </c>
      <c r="BK794" s="60">
        <v>4128647000</v>
      </c>
      <c r="BL794" s="85" t="s">
        <v>544</v>
      </c>
      <c r="BM794" s="60" t="s">
        <v>544</v>
      </c>
      <c r="BN794" s="60">
        <v>2040426000</v>
      </c>
      <c r="BO794" s="60">
        <v>175156940000</v>
      </c>
      <c r="BP794" s="60">
        <v>111902711000</v>
      </c>
      <c r="BQ794" s="60">
        <v>10791776000</v>
      </c>
      <c r="BR794" s="60" t="s">
        <v>544</v>
      </c>
      <c r="BS794" s="60">
        <v>3589950000</v>
      </c>
      <c r="BT794" s="60" t="s">
        <v>544</v>
      </c>
      <c r="BU794" s="60">
        <v>6280745000</v>
      </c>
      <c r="BV794" s="60">
        <v>684043000</v>
      </c>
      <c r="BW794" s="60">
        <v>9021062000</v>
      </c>
      <c r="BX794" s="60">
        <v>17486563000</v>
      </c>
      <c r="BY794" s="60" t="s">
        <v>544</v>
      </c>
      <c r="BZ794" s="60">
        <v>-4032000</v>
      </c>
      <c r="CA794" s="60" t="s">
        <v>544</v>
      </c>
      <c r="CB794" s="60" t="s">
        <v>1898</v>
      </c>
      <c r="CC794" s="60">
        <v>2321778000</v>
      </c>
      <c r="CD794" s="60">
        <v>1101096000</v>
      </c>
      <c r="CE794" s="60">
        <v>1588138000</v>
      </c>
      <c r="CF794" s="60">
        <v>14788665000</v>
      </c>
      <c r="CG794" s="60">
        <v>1575170000</v>
      </c>
      <c r="CH794" s="60">
        <v>247175000</v>
      </c>
      <c r="CI794" s="60" t="s">
        <v>1335</v>
      </c>
      <c r="CJ794" s="60">
        <v>11.94</v>
      </c>
      <c r="CK794" s="60">
        <v>7855915000</v>
      </c>
      <c r="CL794" s="60" t="s">
        <v>544</v>
      </c>
      <c r="CM794" s="85">
        <v>102880</v>
      </c>
      <c r="CN794" s="60">
        <v>163182000</v>
      </c>
      <c r="CO794" s="60">
        <v>1853526000</v>
      </c>
      <c r="CP794" s="60">
        <v>6205364000</v>
      </c>
      <c r="CQ794" s="60">
        <v>148528430000</v>
      </c>
      <c r="CR794" s="60" t="s">
        <v>544</v>
      </c>
      <c r="CS794" s="60">
        <v>163182000</v>
      </c>
      <c r="CT794" s="60">
        <v>2223222000</v>
      </c>
      <c r="CU794" s="60">
        <v>1905425000</v>
      </c>
      <c r="CV794" s="60">
        <v>1588138000</v>
      </c>
      <c r="CW794" s="60">
        <v>4128647000</v>
      </c>
      <c r="CX794" s="60">
        <v>4164938000</v>
      </c>
      <c r="CY794" s="60">
        <v>11.94</v>
      </c>
      <c r="CZ794" s="60">
        <f t="shared" si="24"/>
        <v>1</v>
      </c>
      <c r="DA794" s="60" t="str">
        <f t="shared" si="25"/>
        <v>N: parent data from row 795</v>
      </c>
    </row>
    <row r="795" spans="1:105">
      <c r="A795" s="13" t="s">
        <v>1335</v>
      </c>
      <c r="B795" s="13">
        <v>102880</v>
      </c>
      <c r="C795" s="13">
        <v>2022</v>
      </c>
      <c r="D795" s="13" t="s">
        <v>12</v>
      </c>
      <c r="E795" s="13" t="s">
        <v>13</v>
      </c>
      <c r="F795" s="84" t="s">
        <v>1812</v>
      </c>
      <c r="G795" s="60" t="s">
        <v>1840</v>
      </c>
      <c r="H795" s="60" t="s">
        <v>1827</v>
      </c>
      <c r="I795" s="60" t="s">
        <v>540</v>
      </c>
      <c r="J795" s="60" t="s">
        <v>1335</v>
      </c>
      <c r="K795" s="85">
        <v>102880</v>
      </c>
      <c r="L795" s="60">
        <v>189915515000</v>
      </c>
      <c r="M795" s="60">
        <v>189915515000</v>
      </c>
      <c r="N795" s="60">
        <v>600678000</v>
      </c>
      <c r="O795" s="60">
        <v>436843000</v>
      </c>
      <c r="P795" s="60">
        <v>-0.26</v>
      </c>
      <c r="Q795" s="60" t="s">
        <v>544</v>
      </c>
      <c r="R795" s="85">
        <v>20012</v>
      </c>
      <c r="S795" s="85" t="s">
        <v>544</v>
      </c>
      <c r="T795" s="60">
        <v>47814218000</v>
      </c>
      <c r="U795" s="60" t="s">
        <v>544</v>
      </c>
      <c r="V795" s="60">
        <v>12153313000</v>
      </c>
      <c r="W795" s="60" t="s">
        <v>1841</v>
      </c>
      <c r="X795" s="60">
        <v>4526918000</v>
      </c>
      <c r="Y795" s="60">
        <v>142696585000</v>
      </c>
      <c r="Z795" s="60">
        <v>14.56</v>
      </c>
      <c r="AA795" s="60">
        <v>8705395000</v>
      </c>
      <c r="AB795" s="60">
        <v>162471483000</v>
      </c>
      <c r="AC795" s="60">
        <v>189915515000</v>
      </c>
      <c r="AD795" s="60">
        <v>8.8800000000000008</v>
      </c>
      <c r="AE795" s="60">
        <v>8011148000</v>
      </c>
      <c r="AF795" s="60">
        <v>2.2400000000000002</v>
      </c>
      <c r="AG795" s="60" t="s">
        <v>1842</v>
      </c>
      <c r="AH795" s="60" t="s">
        <v>544</v>
      </c>
      <c r="AI795" s="60">
        <v>17225091000</v>
      </c>
      <c r="AJ795" s="60">
        <v>36530846000</v>
      </c>
      <c r="AK795" s="60">
        <v>2.5099999999999998</v>
      </c>
      <c r="AL795" s="60">
        <v>155479357000</v>
      </c>
      <c r="AM795" s="60">
        <v>3285475000</v>
      </c>
      <c r="AN795" s="60">
        <v>884604000</v>
      </c>
      <c r="AO795" s="60">
        <v>987652000</v>
      </c>
      <c r="AP795" s="60">
        <v>11008354000</v>
      </c>
      <c r="AQ795" s="60">
        <v>189915515000</v>
      </c>
      <c r="AR795" s="60">
        <v>0.5</v>
      </c>
      <c r="AS795" s="60">
        <v>17302748000</v>
      </c>
      <c r="AT795" s="60">
        <v>54439311000</v>
      </c>
      <c r="AU795" s="85">
        <v>102880</v>
      </c>
      <c r="AV795" s="60" t="s">
        <v>544</v>
      </c>
      <c r="AW795" s="60" t="s">
        <v>544</v>
      </c>
      <c r="AX795" s="60">
        <v>21688000</v>
      </c>
      <c r="AY795" s="60">
        <v>44541994000</v>
      </c>
      <c r="AZ795" s="60">
        <v>48660029000</v>
      </c>
      <c r="BA795" s="60">
        <v>9656788000</v>
      </c>
      <c r="BB795" s="60" t="s">
        <v>1808</v>
      </c>
      <c r="BC795" s="60">
        <v>193985668000</v>
      </c>
      <c r="BD795" s="60">
        <v>1357948000</v>
      </c>
      <c r="BE795" s="60">
        <v>3970985000</v>
      </c>
      <c r="BF795" s="60">
        <v>8270000</v>
      </c>
      <c r="BG795" s="60">
        <v>976529000</v>
      </c>
      <c r="BH795" s="60">
        <v>120791406000</v>
      </c>
      <c r="BI795" s="60">
        <v>-2640052000</v>
      </c>
      <c r="BJ795" s="60">
        <v>12153313000</v>
      </c>
      <c r="BK795" s="60">
        <v>4412047000</v>
      </c>
      <c r="BL795" s="85" t="s">
        <v>2732</v>
      </c>
      <c r="BM795" s="60" t="s">
        <v>2733</v>
      </c>
      <c r="BN795" s="60">
        <v>2719442000</v>
      </c>
      <c r="BO795" s="60">
        <v>177718207000</v>
      </c>
      <c r="BP795" s="60">
        <v>119433458000</v>
      </c>
      <c r="BQ795" s="60">
        <v>2424343000</v>
      </c>
      <c r="BR795" s="60" t="s">
        <v>544</v>
      </c>
      <c r="BS795" s="60">
        <v>4369336000</v>
      </c>
      <c r="BT795" s="60" t="s">
        <v>544</v>
      </c>
      <c r="BU795" s="60">
        <v>4297962000</v>
      </c>
      <c r="BV795" s="60">
        <v>582776000</v>
      </c>
      <c r="BW795" s="60">
        <v>9656788000</v>
      </c>
      <c r="BX795" s="60">
        <v>14779428000</v>
      </c>
      <c r="BY795" s="60" t="s">
        <v>544</v>
      </c>
      <c r="BZ795" s="60" t="s">
        <v>544</v>
      </c>
      <c r="CA795" s="60" t="s">
        <v>544</v>
      </c>
      <c r="CB795" s="60" t="s">
        <v>1958</v>
      </c>
      <c r="CC795" s="60">
        <v>279269000</v>
      </c>
      <c r="CD795" s="60">
        <v>1174869000</v>
      </c>
      <c r="CE795" s="60">
        <v>2332644000</v>
      </c>
      <c r="CF795" s="60">
        <v>11008354000</v>
      </c>
      <c r="CG795" s="60">
        <v>1113560000</v>
      </c>
      <c r="CH795" s="60">
        <v>164534000</v>
      </c>
      <c r="CI795" s="60" t="s">
        <v>1335</v>
      </c>
      <c r="CJ795" s="60">
        <v>10.6</v>
      </c>
      <c r="CK795" s="60">
        <v>5411522000</v>
      </c>
      <c r="CL795" s="60" t="s">
        <v>544</v>
      </c>
      <c r="CM795" s="85">
        <v>102880</v>
      </c>
      <c r="CN795" s="60">
        <v>161431000</v>
      </c>
      <c r="CO795" s="60">
        <v>-2640052000</v>
      </c>
      <c r="CP795" s="60">
        <v>7246360000</v>
      </c>
      <c r="CQ795" s="60">
        <v>142696585000</v>
      </c>
      <c r="CR795" s="60" t="s">
        <v>544</v>
      </c>
      <c r="CS795" s="60">
        <v>161431000</v>
      </c>
      <c r="CT795" s="60">
        <v>2566163000</v>
      </c>
      <c r="CU795" s="60">
        <v>1845884000</v>
      </c>
      <c r="CV795" s="60">
        <v>2332644000</v>
      </c>
      <c r="CW795" s="60">
        <v>4412047000</v>
      </c>
      <c r="CX795" s="60">
        <v>4526918000</v>
      </c>
      <c r="CY795" s="60">
        <v>9.1</v>
      </c>
      <c r="CZ795" s="60">
        <f t="shared" si="24"/>
        <v>1</v>
      </c>
      <c r="DA795" s="60" t="str">
        <f t="shared" si="25"/>
        <v>Y</v>
      </c>
    </row>
    <row r="796" spans="1:105">
      <c r="A796" s="13" t="s">
        <v>1335</v>
      </c>
      <c r="B796" s="13">
        <v>102880</v>
      </c>
      <c r="C796" s="13">
        <v>2023</v>
      </c>
      <c r="D796" s="13" t="s">
        <v>12</v>
      </c>
      <c r="E796" s="13" t="s">
        <v>13</v>
      </c>
      <c r="F796" s="84" t="s">
        <v>1804</v>
      </c>
      <c r="G796" s="60" t="s">
        <v>1840</v>
      </c>
      <c r="H796" s="60" t="s">
        <v>1827</v>
      </c>
      <c r="I796" s="60" t="s">
        <v>540</v>
      </c>
      <c r="J796" s="60" t="s">
        <v>1335</v>
      </c>
      <c r="K796" s="85">
        <v>102880</v>
      </c>
      <c r="L796" s="60">
        <v>188368904000</v>
      </c>
      <c r="M796" s="60">
        <v>188368904000</v>
      </c>
      <c r="N796" s="60">
        <v>808106000</v>
      </c>
      <c r="O796" s="60">
        <v>414516000</v>
      </c>
      <c r="P796" s="60">
        <v>-0.14000000000000001</v>
      </c>
      <c r="Q796" s="60" t="s">
        <v>544</v>
      </c>
      <c r="R796" s="85">
        <v>18996</v>
      </c>
      <c r="S796" s="85" t="s">
        <v>544</v>
      </c>
      <c r="T796" s="60">
        <v>43611725000</v>
      </c>
      <c r="U796" s="60" t="s">
        <v>544</v>
      </c>
      <c r="V796" s="60">
        <v>12100793000</v>
      </c>
      <c r="W796" s="60" t="s">
        <v>1841</v>
      </c>
      <c r="X796" s="60">
        <v>3913367000</v>
      </c>
      <c r="Y796" s="60">
        <v>145674982000</v>
      </c>
      <c r="Z796" s="60">
        <v>7.18</v>
      </c>
      <c r="AA796" s="60">
        <v>10955160000</v>
      </c>
      <c r="AB796" s="60">
        <v>148574849000</v>
      </c>
      <c r="AC796" s="60">
        <v>188368904000</v>
      </c>
      <c r="AD796" s="60">
        <v>9.0299999999999994</v>
      </c>
      <c r="AE796" s="60">
        <v>7255430000</v>
      </c>
      <c r="AF796" s="60">
        <v>6.89</v>
      </c>
      <c r="AG796" s="60" t="s">
        <v>1842</v>
      </c>
      <c r="AH796" s="60" t="s">
        <v>544</v>
      </c>
      <c r="AI796" s="60">
        <v>17339863000</v>
      </c>
      <c r="AJ796" s="60">
        <v>34683223000</v>
      </c>
      <c r="AK796" s="60">
        <v>2.19</v>
      </c>
      <c r="AL796" s="60">
        <v>156668204000</v>
      </c>
      <c r="AM796" s="60">
        <v>3809911000</v>
      </c>
      <c r="AN796" s="60">
        <v>4014463000</v>
      </c>
      <c r="AO796" s="60">
        <v>1028013000</v>
      </c>
      <c r="AP796" s="60">
        <v>12191591000</v>
      </c>
      <c r="AQ796" s="60">
        <v>188368904000</v>
      </c>
      <c r="AR796" s="60">
        <v>0.71</v>
      </c>
      <c r="AS796" s="60">
        <v>17420548000</v>
      </c>
      <c r="AT796" s="60">
        <v>50366941000</v>
      </c>
      <c r="AU796" s="85">
        <v>102880</v>
      </c>
      <c r="AV796" s="60" t="s">
        <v>544</v>
      </c>
      <c r="AW796" s="60" t="s">
        <v>544</v>
      </c>
      <c r="AX796" s="60">
        <v>22839000</v>
      </c>
      <c r="AY796" s="60">
        <v>41938653000</v>
      </c>
      <c r="AZ796" s="60">
        <v>46902473000</v>
      </c>
      <c r="BA796" s="60">
        <v>9021062000</v>
      </c>
      <c r="BB796" s="60" t="s">
        <v>1808</v>
      </c>
      <c r="BC796" s="60">
        <v>191947757000</v>
      </c>
      <c r="BD796" s="60">
        <v>1524738000</v>
      </c>
      <c r="BE796" s="60">
        <v>3522781000</v>
      </c>
      <c r="BF796" s="60">
        <v>7355000</v>
      </c>
      <c r="BG796" s="60">
        <v>938465000</v>
      </c>
      <c r="BH796" s="60">
        <v>113427449000</v>
      </c>
      <c r="BI796" s="60">
        <v>1529496000</v>
      </c>
      <c r="BJ796" s="60">
        <v>12100793000</v>
      </c>
      <c r="BK796" s="60">
        <v>4732519000</v>
      </c>
      <c r="BL796" s="85" t="s">
        <v>2732</v>
      </c>
      <c r="BM796" s="60" t="s">
        <v>2733</v>
      </c>
      <c r="BN796" s="60">
        <v>2468437000</v>
      </c>
      <c r="BO796" s="60">
        <v>176532482000</v>
      </c>
      <c r="BP796" s="60">
        <v>111902711000</v>
      </c>
      <c r="BQ796" s="60">
        <v>10810049000</v>
      </c>
      <c r="BR796" s="60" t="s">
        <v>544</v>
      </c>
      <c r="BS796" s="60">
        <v>4266665000</v>
      </c>
      <c r="BT796" s="60" t="s">
        <v>544</v>
      </c>
      <c r="BU796" s="60">
        <v>6280745000</v>
      </c>
      <c r="BV796" s="60">
        <v>684043000</v>
      </c>
      <c r="BW796" s="60">
        <v>9021062000</v>
      </c>
      <c r="BX796" s="60">
        <v>14894199000</v>
      </c>
      <c r="BY796" s="60" t="s">
        <v>544</v>
      </c>
      <c r="BZ796" s="60">
        <v>-4032000</v>
      </c>
      <c r="CA796" s="60" t="s">
        <v>544</v>
      </c>
      <c r="CB796" s="60" t="s">
        <v>1898</v>
      </c>
      <c r="CC796" s="60">
        <v>2321494000</v>
      </c>
      <c r="CD796" s="60">
        <v>1140767000</v>
      </c>
      <c r="CE796" s="60">
        <v>1160706000</v>
      </c>
      <c r="CF796" s="60">
        <v>12191591000</v>
      </c>
      <c r="CG796" s="60">
        <v>1647085000</v>
      </c>
      <c r="CH796" s="60">
        <v>247175000</v>
      </c>
      <c r="CI796" s="60" t="s">
        <v>1335</v>
      </c>
      <c r="CJ796" s="60">
        <v>11.67</v>
      </c>
      <c r="CK796" s="60">
        <v>7927830000</v>
      </c>
      <c r="CL796" s="60" t="s">
        <v>544</v>
      </c>
      <c r="CM796" s="85">
        <v>102880</v>
      </c>
      <c r="CN796" s="60">
        <v>151672000</v>
      </c>
      <c r="CO796" s="60">
        <v>1529496000</v>
      </c>
      <c r="CP796" s="60">
        <v>6381804000</v>
      </c>
      <c r="CQ796" s="60">
        <v>145674982000</v>
      </c>
      <c r="CR796" s="60" t="s">
        <v>544</v>
      </c>
      <c r="CS796" s="60">
        <v>151672000</v>
      </c>
      <c r="CT796" s="60">
        <v>2659650000</v>
      </c>
      <c r="CU796" s="60">
        <v>2072869000</v>
      </c>
      <c r="CV796" s="60">
        <v>1160706000</v>
      </c>
      <c r="CW796" s="60">
        <v>4732519000</v>
      </c>
      <c r="CX796" s="60">
        <v>3913367000</v>
      </c>
      <c r="CY796" s="60">
        <v>10.02</v>
      </c>
      <c r="CZ796" s="60">
        <f t="shared" si="24"/>
        <v>1</v>
      </c>
      <c r="DA796" s="60" t="str">
        <f t="shared" si="25"/>
        <v>Y</v>
      </c>
    </row>
    <row r="797" spans="1:105">
      <c r="A797" s="13" t="s">
        <v>1339</v>
      </c>
      <c r="B797" s="13">
        <v>1000158</v>
      </c>
      <c r="C797" s="13">
        <v>2022</v>
      </c>
      <c r="D797" s="13" t="s">
        <v>1</v>
      </c>
      <c r="E797" s="13" t="s">
        <v>507</v>
      </c>
      <c r="F797" s="84" t="s">
        <v>1812</v>
      </c>
      <c r="G797" s="60" t="s">
        <v>2415</v>
      </c>
      <c r="H797" s="60" t="s">
        <v>2734</v>
      </c>
      <c r="I797" s="60" t="s">
        <v>2417</v>
      </c>
      <c r="J797" s="60" t="s">
        <v>2735</v>
      </c>
      <c r="K797" s="85">
        <v>1417578</v>
      </c>
      <c r="L797" s="60">
        <v>14952713300000</v>
      </c>
      <c r="M797" s="60">
        <v>4340914721.7664003</v>
      </c>
      <c r="N797" s="60">
        <v>122114510.7182</v>
      </c>
      <c r="O797" s="60">
        <v>42836211.839199997</v>
      </c>
      <c r="P797" s="60">
        <v>-1.04</v>
      </c>
      <c r="Q797" s="60" t="s">
        <v>544</v>
      </c>
      <c r="R797" s="85" t="s">
        <v>544</v>
      </c>
      <c r="S797" s="85" t="s">
        <v>544</v>
      </c>
      <c r="T797" s="60">
        <v>554921906.23609996</v>
      </c>
      <c r="U797" s="60" t="s">
        <v>544</v>
      </c>
      <c r="V797" s="60" t="s">
        <v>544</v>
      </c>
      <c r="W797" s="60" t="s">
        <v>2418</v>
      </c>
      <c r="X797" s="60">
        <v>257295910.09330001</v>
      </c>
      <c r="Y797" s="60">
        <v>3173311715.0098</v>
      </c>
      <c r="Z797" s="60">
        <v>30.6</v>
      </c>
      <c r="AA797" s="60">
        <v>18105993.8651</v>
      </c>
      <c r="AB797" s="60" t="s">
        <v>544</v>
      </c>
      <c r="AC797" s="60">
        <v>4340914721.7664003</v>
      </c>
      <c r="AD797" s="60" t="s">
        <v>544</v>
      </c>
      <c r="AE797" s="60">
        <v>917360369.18239999</v>
      </c>
      <c r="AF797" s="60">
        <v>30.91</v>
      </c>
      <c r="AG797" s="60" t="s">
        <v>2419</v>
      </c>
      <c r="AH797" s="60">
        <v>12367039.545299999</v>
      </c>
      <c r="AI797" s="60">
        <v>418293778.49870002</v>
      </c>
      <c r="AJ797" s="60" t="s">
        <v>544</v>
      </c>
      <c r="AK797" s="60">
        <v>9.83</v>
      </c>
      <c r="AL797" s="60">
        <v>3353511321.4570999</v>
      </c>
      <c r="AM797" s="60">
        <v>43892125.552599996</v>
      </c>
      <c r="AN797" s="60">
        <v>139663342.5909</v>
      </c>
      <c r="AO797" s="60">
        <v>1550983439.0114999</v>
      </c>
      <c r="AP797" s="60">
        <v>439925174.80800003</v>
      </c>
      <c r="AQ797" s="60">
        <v>4340914721.7664003</v>
      </c>
      <c r="AR797" s="60">
        <v>5.27</v>
      </c>
      <c r="AS797" s="60">
        <v>418293778.49870002</v>
      </c>
      <c r="AT797" s="60">
        <v>1398661557.1064999</v>
      </c>
      <c r="AU797" s="85">
        <v>1000158</v>
      </c>
      <c r="AV797" s="60" t="s">
        <v>544</v>
      </c>
      <c r="AW797" s="60">
        <v>106621186.22939999</v>
      </c>
      <c r="AX797" s="60">
        <v>1010451.2457</v>
      </c>
      <c r="AY797" s="60">
        <v>917360369.18239999</v>
      </c>
      <c r="AZ797" s="60">
        <v>429183055.59609997</v>
      </c>
      <c r="BA797" s="60" t="s">
        <v>544</v>
      </c>
      <c r="BB797" s="60" t="s">
        <v>1808</v>
      </c>
      <c r="BC797" s="60" t="s">
        <v>544</v>
      </c>
      <c r="BD797" s="60">
        <v>164519641.98089999</v>
      </c>
      <c r="BE797" s="60" t="s">
        <v>544</v>
      </c>
      <c r="BF797" s="60" t="s">
        <v>544</v>
      </c>
      <c r="BG797" s="60">
        <v>62613604.588600002</v>
      </c>
      <c r="BH797" s="60">
        <v>2316021926.2888999</v>
      </c>
      <c r="BI797" s="60">
        <v>125124962.17129999</v>
      </c>
      <c r="BJ797" s="60">
        <v>49627073.601300001</v>
      </c>
      <c r="BK797" s="60">
        <v>119675475.454</v>
      </c>
      <c r="BL797" s="85" t="s">
        <v>544</v>
      </c>
      <c r="BM797" s="60" t="s">
        <v>544</v>
      </c>
      <c r="BN797" s="60">
        <v>78208914.804800004</v>
      </c>
      <c r="BO797" s="60">
        <v>2630485989.5555</v>
      </c>
      <c r="BP797" s="60">
        <v>2151502284.3080001</v>
      </c>
      <c r="BQ797" s="60" t="s">
        <v>544</v>
      </c>
      <c r="BR797" s="60">
        <v>190203904.06490001</v>
      </c>
      <c r="BS797" s="60">
        <v>9801400.3081</v>
      </c>
      <c r="BT797" s="60">
        <v>55472426.352899998</v>
      </c>
      <c r="BU797" s="60">
        <v>318197211.18900001</v>
      </c>
      <c r="BV797" s="60">
        <v>118166475.70389999</v>
      </c>
      <c r="BW797" s="60" t="s">
        <v>544</v>
      </c>
      <c r="BX797" s="60" t="s">
        <v>544</v>
      </c>
      <c r="BY797" s="60" t="s">
        <v>544</v>
      </c>
      <c r="BZ797" s="60">
        <v>-2358996.9350999999</v>
      </c>
      <c r="CA797" s="60" t="s">
        <v>544</v>
      </c>
      <c r="CB797" s="60" t="s">
        <v>1861</v>
      </c>
      <c r="CC797" s="60">
        <v>106890767.6311</v>
      </c>
      <c r="CD797" s="60">
        <v>135196176.12869999</v>
      </c>
      <c r="CE797" s="60">
        <v>171524490.87540001</v>
      </c>
      <c r="CF797" s="60">
        <v>439925174.80800003</v>
      </c>
      <c r="CG797" s="60">
        <v>78762041.495199993</v>
      </c>
      <c r="CH797" s="60">
        <v>442315.55420000001</v>
      </c>
      <c r="CI797" s="60" t="s">
        <v>2735</v>
      </c>
      <c r="CJ797" s="60">
        <v>16.690000000000001</v>
      </c>
      <c r="CK797" s="60">
        <v>396959252.68419999</v>
      </c>
      <c r="CL797" s="60" t="s">
        <v>544</v>
      </c>
      <c r="CM797" s="85">
        <v>1417578</v>
      </c>
      <c r="CN797" s="60" t="s">
        <v>544</v>
      </c>
      <c r="CO797" s="60">
        <v>125124962.17129999</v>
      </c>
      <c r="CP797" s="60">
        <v>335504824.89810002</v>
      </c>
      <c r="CQ797" s="60">
        <v>3173311715.0098</v>
      </c>
      <c r="CR797" s="60" t="s">
        <v>544</v>
      </c>
      <c r="CS797" s="60" t="s">
        <v>544</v>
      </c>
      <c r="CT797" s="60">
        <v>45160661.943800002</v>
      </c>
      <c r="CU797" s="60">
        <v>74514813.510199994</v>
      </c>
      <c r="CV797" s="60">
        <v>171524490.87540001</v>
      </c>
      <c r="CW797" s="60">
        <v>119675475.454</v>
      </c>
      <c r="CX797" s="60">
        <v>257295910.09330001</v>
      </c>
      <c r="CY797" s="60" t="s">
        <v>544</v>
      </c>
      <c r="CZ797" s="60">
        <f t="shared" si="24"/>
        <v>3444.5996427949772</v>
      </c>
      <c r="DA797" s="60" t="str">
        <f t="shared" si="25"/>
        <v>N</v>
      </c>
    </row>
    <row r="798" spans="1:105">
      <c r="A798" s="13" t="s">
        <v>1339</v>
      </c>
      <c r="B798" s="13">
        <v>1000158</v>
      </c>
      <c r="C798" s="13">
        <v>2023</v>
      </c>
      <c r="D798" s="13" t="s">
        <v>1</v>
      </c>
      <c r="E798" s="13" t="s">
        <v>507</v>
      </c>
      <c r="F798" s="84" t="s">
        <v>1804</v>
      </c>
      <c r="G798" s="60" t="s">
        <v>2415</v>
      </c>
      <c r="H798" s="60" t="s">
        <v>2734</v>
      </c>
      <c r="I798" s="60" t="s">
        <v>2417</v>
      </c>
      <c r="J798" s="60" t="s">
        <v>2735</v>
      </c>
      <c r="K798" s="85">
        <v>1417578</v>
      </c>
      <c r="L798" s="60">
        <v>17350642100000</v>
      </c>
      <c r="M798" s="60">
        <v>5087135391.0232</v>
      </c>
      <c r="N798" s="60">
        <v>149986070.66479999</v>
      </c>
      <c r="O798" s="60">
        <v>25162649.9476</v>
      </c>
      <c r="P798" s="60">
        <v>-1.1599999999999999</v>
      </c>
      <c r="Q798" s="60" t="s">
        <v>544</v>
      </c>
      <c r="R798" s="85" t="s">
        <v>544</v>
      </c>
      <c r="S798" s="85" t="s">
        <v>544</v>
      </c>
      <c r="T798" s="60">
        <v>541489689.41530001</v>
      </c>
      <c r="U798" s="60" t="s">
        <v>544</v>
      </c>
      <c r="V798" s="60" t="s">
        <v>544</v>
      </c>
      <c r="W798" s="60" t="s">
        <v>2418</v>
      </c>
      <c r="X798" s="60">
        <v>318827240.71219999</v>
      </c>
      <c r="Y798" s="60">
        <v>3629257361.6575999</v>
      </c>
      <c r="Z798" s="60">
        <v>31.41</v>
      </c>
      <c r="AA798" s="60">
        <v>16205870.092599999</v>
      </c>
      <c r="AB798" s="60" t="s">
        <v>544</v>
      </c>
      <c r="AC798" s="60">
        <v>5087135391.0232</v>
      </c>
      <c r="AD798" s="60" t="s">
        <v>544</v>
      </c>
      <c r="AE798" s="60">
        <v>1287283607.0732999</v>
      </c>
      <c r="AF798" s="60">
        <v>30.61</v>
      </c>
      <c r="AG798" s="60" t="s">
        <v>2419</v>
      </c>
      <c r="AH798" s="60">
        <v>14279427.0887</v>
      </c>
      <c r="AI798" s="60">
        <v>587715730.87199998</v>
      </c>
      <c r="AJ798" s="60" t="s">
        <v>544</v>
      </c>
      <c r="AK798" s="60">
        <v>10.34</v>
      </c>
      <c r="AL798" s="60">
        <v>3729993134.8278999</v>
      </c>
      <c r="AM798" s="60">
        <v>56149722.420900002</v>
      </c>
      <c r="AN798" s="60">
        <v>240657692.76300001</v>
      </c>
      <c r="AO798" s="60">
        <v>1773448245.8943</v>
      </c>
      <c r="AP798" s="60">
        <v>613288033.99129999</v>
      </c>
      <c r="AQ798" s="60">
        <v>5087135391.0232</v>
      </c>
      <c r="AR798" s="60">
        <v>5.29</v>
      </c>
      <c r="AS798" s="60">
        <v>587715730.87199998</v>
      </c>
      <c r="AT798" s="60">
        <v>1547751132.7025001</v>
      </c>
      <c r="AU798" s="85">
        <v>1000158</v>
      </c>
      <c r="AV798" s="60" t="s">
        <v>544</v>
      </c>
      <c r="AW798" s="60">
        <v>17645138.955200002</v>
      </c>
      <c r="AX798" s="60" t="s">
        <v>544</v>
      </c>
      <c r="AY798" s="60">
        <v>1287283607.0732999</v>
      </c>
      <c r="AZ798" s="60">
        <v>471343385.89399999</v>
      </c>
      <c r="BA798" s="60" t="s">
        <v>544</v>
      </c>
      <c r="BB798" s="60" t="s">
        <v>1808</v>
      </c>
      <c r="BC798" s="60" t="s">
        <v>544</v>
      </c>
      <c r="BD798" s="60">
        <v>191295570.39039999</v>
      </c>
      <c r="BE798" s="60" t="s">
        <v>544</v>
      </c>
      <c r="BF798" s="60" t="s">
        <v>544</v>
      </c>
      <c r="BG798" s="60">
        <v>65072931.356899999</v>
      </c>
      <c r="BH798" s="60">
        <v>2835034739.7758002</v>
      </c>
      <c r="BI798" s="60">
        <v>168204143.53279999</v>
      </c>
      <c r="BJ798" s="60">
        <v>57196108.911600001</v>
      </c>
      <c r="BK798" s="60">
        <v>149398418.3229</v>
      </c>
      <c r="BL798" s="85" t="s">
        <v>544</v>
      </c>
      <c r="BM798" s="60" t="s">
        <v>544</v>
      </c>
      <c r="BN798" s="60">
        <v>74302178.068900004</v>
      </c>
      <c r="BO798" s="60">
        <v>3147326851.3431001</v>
      </c>
      <c r="BP798" s="60">
        <v>2643739169.3853998</v>
      </c>
      <c r="BQ798" s="60">
        <v>4025050.5816000002</v>
      </c>
      <c r="BR798" s="60">
        <v>195637770.86880001</v>
      </c>
      <c r="BS798" s="60">
        <v>17412839.922800001</v>
      </c>
      <c r="BT798" s="60">
        <v>66884764.122599997</v>
      </c>
      <c r="BU798" s="60">
        <v>407877636.63440001</v>
      </c>
      <c r="BV798" s="60">
        <v>148785287.26589999</v>
      </c>
      <c r="BW798" s="60" t="s">
        <v>544</v>
      </c>
      <c r="BX798" s="60" t="s">
        <v>544</v>
      </c>
      <c r="BY798" s="60" t="s">
        <v>544</v>
      </c>
      <c r="BZ798" s="60">
        <v>2435430.9127000002</v>
      </c>
      <c r="CA798" s="60" t="s">
        <v>544</v>
      </c>
      <c r="CB798" s="60" t="s">
        <v>1861</v>
      </c>
      <c r="CC798" s="60">
        <v>172184833.5898</v>
      </c>
      <c r="CD798" s="60">
        <v>136184845.92590001</v>
      </c>
      <c r="CE798" s="60">
        <v>217773613.97510001</v>
      </c>
      <c r="CF798" s="60">
        <v>613288033.99129999</v>
      </c>
      <c r="CG798" s="60">
        <v>151607296.8409</v>
      </c>
      <c r="CH798" s="60">
        <v>4134.0608000000002</v>
      </c>
      <c r="CI798" s="60" t="s">
        <v>2735</v>
      </c>
      <c r="CJ798" s="60">
        <v>18.63</v>
      </c>
      <c r="CK798" s="60">
        <v>559484933.47529995</v>
      </c>
      <c r="CL798" s="60" t="s">
        <v>544</v>
      </c>
      <c r="CM798" s="85">
        <v>1417578</v>
      </c>
      <c r="CN798" s="60">
        <v>296186.39720000001</v>
      </c>
      <c r="CO798" s="60">
        <v>168204143.53279999</v>
      </c>
      <c r="CP798" s="60">
        <v>393129418.78109998</v>
      </c>
      <c r="CQ798" s="60">
        <v>3629257361.6575999</v>
      </c>
      <c r="CR798" s="60" t="s">
        <v>544</v>
      </c>
      <c r="CS798" s="60">
        <v>296186.39720000001</v>
      </c>
      <c r="CT798" s="60">
        <v>55676357.801799998</v>
      </c>
      <c r="CU798" s="60">
        <v>93722060.520999998</v>
      </c>
      <c r="CV798" s="60">
        <v>217773613.97510001</v>
      </c>
      <c r="CW798" s="60">
        <v>149398418.3229</v>
      </c>
      <c r="CX798" s="60">
        <v>318827240.71219999</v>
      </c>
      <c r="CY798" s="60" t="s">
        <v>544</v>
      </c>
      <c r="CZ798" s="60">
        <f t="shared" si="24"/>
        <v>3410.6900576338271</v>
      </c>
      <c r="DA798" s="60" t="str">
        <f t="shared" si="25"/>
        <v>N</v>
      </c>
    </row>
    <row r="799" spans="1:105">
      <c r="A799" s="13" t="s">
        <v>1340</v>
      </c>
      <c r="B799" s="13">
        <v>1102550</v>
      </c>
      <c r="C799" s="13">
        <v>2022</v>
      </c>
      <c r="D799" s="13" t="s">
        <v>1</v>
      </c>
      <c r="E799" s="13" t="s">
        <v>13</v>
      </c>
      <c r="F799" s="84" t="s">
        <v>1812</v>
      </c>
      <c r="G799" s="60" t="s">
        <v>2062</v>
      </c>
      <c r="H799" s="60" t="s">
        <v>2000</v>
      </c>
      <c r="I799" s="60" t="s">
        <v>2064</v>
      </c>
      <c r="J799" s="60" t="s">
        <v>1340</v>
      </c>
      <c r="K799" s="85">
        <v>1102550</v>
      </c>
      <c r="L799" s="60">
        <v>379986800000</v>
      </c>
      <c r="M799" s="60">
        <v>12374195664.5872</v>
      </c>
      <c r="N799" s="60">
        <v>2292562.2015999998</v>
      </c>
      <c r="O799" s="60">
        <v>706656.24679999996</v>
      </c>
      <c r="P799" s="60">
        <v>-0.61</v>
      </c>
      <c r="Q799" s="60" t="s">
        <v>544</v>
      </c>
      <c r="R799" s="85">
        <v>1099</v>
      </c>
      <c r="S799" s="85" t="s">
        <v>544</v>
      </c>
      <c r="T799" s="60">
        <v>6061843826.6683998</v>
      </c>
      <c r="U799" s="60" t="s">
        <v>544</v>
      </c>
      <c r="V799" s="60" t="s">
        <v>544</v>
      </c>
      <c r="W799" s="60" t="s">
        <v>2065</v>
      </c>
      <c r="X799" s="60">
        <v>203302071.37200001</v>
      </c>
      <c r="Y799" s="60">
        <v>9232447582.0400009</v>
      </c>
      <c r="Z799" s="60">
        <v>5.03</v>
      </c>
      <c r="AA799" s="60">
        <v>315152403.67079997</v>
      </c>
      <c r="AB799" s="60">
        <v>10664637892.518801</v>
      </c>
      <c r="AC799" s="60">
        <v>12374195664.5872</v>
      </c>
      <c r="AD799" s="60">
        <v>10.72</v>
      </c>
      <c r="AE799" s="60">
        <v>123788589.4452</v>
      </c>
      <c r="AF799" s="60">
        <v>15.15</v>
      </c>
      <c r="AG799" s="60" t="s">
        <v>2066</v>
      </c>
      <c r="AH799" s="60" t="s">
        <v>544</v>
      </c>
      <c r="AI799" s="60">
        <v>1377556338.8080001</v>
      </c>
      <c r="AJ799" s="60">
        <v>443552169.3624</v>
      </c>
      <c r="AK799" s="60">
        <v>1.85</v>
      </c>
      <c r="AL799" s="60">
        <v>10847567422.5084</v>
      </c>
      <c r="AM799" s="60">
        <v>108509183.4084</v>
      </c>
      <c r="AN799" s="60">
        <v>72013807.565599993</v>
      </c>
      <c r="AO799" s="60">
        <v>166337762.35159999</v>
      </c>
      <c r="AP799" s="60">
        <v>1381291521.8268001</v>
      </c>
      <c r="AQ799" s="60">
        <v>12374195664.5872</v>
      </c>
      <c r="AR799" s="60">
        <v>0.03</v>
      </c>
      <c r="AS799" s="60">
        <v>1429038037.4516001</v>
      </c>
      <c r="AT799" s="60">
        <v>7440719040.0383997</v>
      </c>
      <c r="AU799" s="85">
        <v>1102550</v>
      </c>
      <c r="AV799" s="60" t="s">
        <v>544</v>
      </c>
      <c r="AW799" s="60">
        <v>515406409.38840002</v>
      </c>
      <c r="AX799" s="60" t="s">
        <v>544</v>
      </c>
      <c r="AY799" s="60">
        <v>1946219228.658</v>
      </c>
      <c r="AZ799" s="60">
        <v>3181330601.8091998</v>
      </c>
      <c r="BA799" s="60" t="s">
        <v>544</v>
      </c>
      <c r="BB799" s="60" t="s">
        <v>1808</v>
      </c>
      <c r="BC799" s="60" t="s">
        <v>544</v>
      </c>
      <c r="BD799" s="60">
        <v>116468021.506</v>
      </c>
      <c r="BE799" s="60" t="s">
        <v>544</v>
      </c>
      <c r="BF799" s="60" t="s">
        <v>544</v>
      </c>
      <c r="BG799" s="60">
        <v>74785072.386000007</v>
      </c>
      <c r="BH799" s="60">
        <v>8008059798.8459997</v>
      </c>
      <c r="BI799" s="60">
        <v>-122417611.19679999</v>
      </c>
      <c r="BJ799" s="60" t="s">
        <v>544</v>
      </c>
      <c r="BK799" s="60">
        <v>71365767.966000006</v>
      </c>
      <c r="BL799" s="85" t="s">
        <v>2737</v>
      </c>
      <c r="BM799" s="60" t="s">
        <v>2738</v>
      </c>
      <c r="BN799" s="60">
        <v>12169467.254799999</v>
      </c>
      <c r="BO799" s="60">
        <v>11577006006.1868</v>
      </c>
      <c r="BP799" s="60">
        <v>7891591777.3400002</v>
      </c>
      <c r="BQ799" s="60">
        <v>495193435.5456</v>
      </c>
      <c r="BR799" s="60" t="s">
        <v>544</v>
      </c>
      <c r="BS799" s="60">
        <v>455037775.73320001</v>
      </c>
      <c r="BT799" s="60">
        <v>784561027.40919995</v>
      </c>
      <c r="BU799" s="60">
        <v>185326299.56400001</v>
      </c>
      <c r="BV799" s="60" t="s">
        <v>544</v>
      </c>
      <c r="BW799" s="60" t="s">
        <v>544</v>
      </c>
      <c r="BX799" s="60">
        <v>1377556338.8080001</v>
      </c>
      <c r="BY799" s="60" t="s">
        <v>544</v>
      </c>
      <c r="BZ799" s="60">
        <v>-14758369.172800001</v>
      </c>
      <c r="CA799" s="60">
        <v>950892.27679999999</v>
      </c>
      <c r="CB799" s="60" t="s">
        <v>1900</v>
      </c>
      <c r="CC799" s="60">
        <v>49185879.961599998</v>
      </c>
      <c r="CD799" s="60">
        <v>161270678.84920001</v>
      </c>
      <c r="CE799" s="60">
        <v>95877295.936800003</v>
      </c>
      <c r="CF799" s="60">
        <v>1381291521.8268001</v>
      </c>
      <c r="CG799" s="60">
        <v>82509443.894800007</v>
      </c>
      <c r="CH799" s="60">
        <v>-12524423.6184</v>
      </c>
      <c r="CI799" s="60" t="s">
        <v>1340</v>
      </c>
      <c r="CJ799" s="60">
        <v>12.92</v>
      </c>
      <c r="CK799" s="60">
        <v>275315878.93760002</v>
      </c>
      <c r="CL799" s="60" t="s">
        <v>544</v>
      </c>
      <c r="CM799" s="85">
        <v>1102550</v>
      </c>
      <c r="CN799" s="60">
        <v>-60049498.575999998</v>
      </c>
      <c r="CO799" s="60">
        <v>-122417611.19679999</v>
      </c>
      <c r="CP799" s="60">
        <v>215471538.6268</v>
      </c>
      <c r="CQ799" s="60">
        <v>9232447582.0400009</v>
      </c>
      <c r="CR799" s="60">
        <v>7480135.4787999997</v>
      </c>
      <c r="CS799" s="60">
        <v>-60049498.575999998</v>
      </c>
      <c r="CT799" s="60">
        <v>37843558.728399999</v>
      </c>
      <c r="CU799" s="60">
        <v>33522209.237599999</v>
      </c>
      <c r="CV799" s="60">
        <v>95877295.936800003</v>
      </c>
      <c r="CW799" s="60">
        <v>71365767.966000006</v>
      </c>
      <c r="CX799" s="60">
        <v>203302071.37200001</v>
      </c>
      <c r="CY799" s="60">
        <v>12.92</v>
      </c>
      <c r="CZ799" s="60">
        <f t="shared" si="24"/>
        <v>30.707999962167744</v>
      </c>
      <c r="DA799" s="60" t="str">
        <f t="shared" si="25"/>
        <v>Y</v>
      </c>
    </row>
    <row r="800" spans="1:105">
      <c r="A800" s="13" t="s">
        <v>1340</v>
      </c>
      <c r="B800" s="13">
        <v>1102550</v>
      </c>
      <c r="C800" s="13">
        <v>2023</v>
      </c>
      <c r="D800" s="13" t="s">
        <v>1</v>
      </c>
      <c r="E800" s="13" t="s">
        <v>13</v>
      </c>
      <c r="F800" s="84" t="s">
        <v>1804</v>
      </c>
      <c r="G800" s="60" t="s">
        <v>2062</v>
      </c>
      <c r="H800" s="60" t="s">
        <v>2736</v>
      </c>
      <c r="I800" s="60" t="s">
        <v>2064</v>
      </c>
      <c r="J800" s="60" t="s">
        <v>1340</v>
      </c>
      <c r="K800" s="85">
        <v>1102550</v>
      </c>
      <c r="L800" s="60">
        <v>384348100000</v>
      </c>
      <c r="M800" s="60">
        <v>12505225306.001699</v>
      </c>
      <c r="N800" s="60">
        <v>2261265.6568</v>
      </c>
      <c r="O800" s="60">
        <v>-575890.67810000002</v>
      </c>
      <c r="P800" s="60">
        <v>-0.57999999999999996</v>
      </c>
      <c r="Q800" s="60" t="s">
        <v>544</v>
      </c>
      <c r="R800" s="85">
        <v>1075</v>
      </c>
      <c r="S800" s="85" t="s">
        <v>544</v>
      </c>
      <c r="T800" s="60">
        <v>5671133883.2019997</v>
      </c>
      <c r="U800" s="60" t="s">
        <v>544</v>
      </c>
      <c r="V800" s="60" t="s">
        <v>544</v>
      </c>
      <c r="W800" s="60" t="s">
        <v>2065</v>
      </c>
      <c r="X800" s="60">
        <v>190642589.7721</v>
      </c>
      <c r="Y800" s="60">
        <v>9685534401.4829006</v>
      </c>
      <c r="Z800" s="60">
        <v>13.6</v>
      </c>
      <c r="AA800" s="60">
        <v>355754026.15069997</v>
      </c>
      <c r="AB800" s="60">
        <v>10486201393.053101</v>
      </c>
      <c r="AC800" s="60">
        <v>12505225306.001699</v>
      </c>
      <c r="AD800" s="60">
        <v>12.55</v>
      </c>
      <c r="AE800" s="60">
        <v>96912314.894899994</v>
      </c>
      <c r="AF800" s="60">
        <v>19.010000000000002</v>
      </c>
      <c r="AG800" s="60" t="s">
        <v>2066</v>
      </c>
      <c r="AH800" s="60" t="s">
        <v>544</v>
      </c>
      <c r="AI800" s="60">
        <v>1617722465.3176</v>
      </c>
      <c r="AJ800" s="60">
        <v>444786074.25330001</v>
      </c>
      <c r="AK800" s="60">
        <v>1.63</v>
      </c>
      <c r="AL800" s="60">
        <v>10705261096.848301</v>
      </c>
      <c r="AM800" s="60">
        <v>139772246.54440001</v>
      </c>
      <c r="AN800" s="60">
        <v>157205140.62909999</v>
      </c>
      <c r="AO800" s="60">
        <v>135741011.79800001</v>
      </c>
      <c r="AP800" s="60">
        <v>1630538473.1189001</v>
      </c>
      <c r="AQ800" s="60">
        <v>12505225306.001699</v>
      </c>
      <c r="AR800" s="60">
        <v>0.03</v>
      </c>
      <c r="AS800" s="60">
        <v>1589214249.9442999</v>
      </c>
      <c r="AT800" s="60">
        <v>7062284036.9525003</v>
      </c>
      <c r="AU800" s="85">
        <v>1102550</v>
      </c>
      <c r="AV800" s="60" t="s">
        <v>544</v>
      </c>
      <c r="AW800" s="60">
        <v>230971205.3339</v>
      </c>
      <c r="AX800" s="60">
        <v>8527737.1027000006</v>
      </c>
      <c r="AY800" s="60">
        <v>1932848542.8987</v>
      </c>
      <c r="AZ800" s="60">
        <v>3338304862.2501998</v>
      </c>
      <c r="BA800" s="60" t="s">
        <v>544</v>
      </c>
      <c r="BB800" s="60" t="s">
        <v>1808</v>
      </c>
      <c r="BC800" s="60" t="s">
        <v>544</v>
      </c>
      <c r="BD800" s="60">
        <v>117852610.9623</v>
      </c>
      <c r="BE800" s="60" t="s">
        <v>544</v>
      </c>
      <c r="BF800" s="60" t="s">
        <v>544</v>
      </c>
      <c r="BG800" s="60">
        <v>76596713.800300002</v>
      </c>
      <c r="BH800" s="60">
        <v>7603982426.1006002</v>
      </c>
      <c r="BI800" s="60">
        <v>290229380.01929998</v>
      </c>
      <c r="BJ800" s="60" t="s">
        <v>544</v>
      </c>
      <c r="BK800" s="60">
        <v>82407678.495199993</v>
      </c>
      <c r="BL800" s="85" t="s">
        <v>2737</v>
      </c>
      <c r="BM800" s="60" t="s">
        <v>2738</v>
      </c>
      <c r="BN800" s="60">
        <v>165222059.44670001</v>
      </c>
      <c r="BO800" s="60">
        <v>11691813886.2624</v>
      </c>
      <c r="BP800" s="60">
        <v>7486129815.1382999</v>
      </c>
      <c r="BQ800" s="60">
        <v>833401658.86889994</v>
      </c>
      <c r="BR800" s="60" t="s">
        <v>544</v>
      </c>
      <c r="BS800" s="60">
        <v>482954286.36739999</v>
      </c>
      <c r="BT800" s="60">
        <v>433001463.88099998</v>
      </c>
      <c r="BU800" s="60">
        <v>250209858.32429999</v>
      </c>
      <c r="BV800" s="60" t="s">
        <v>544</v>
      </c>
      <c r="BW800" s="60" t="s">
        <v>544</v>
      </c>
      <c r="BX800" s="60">
        <v>1617722465.3176</v>
      </c>
      <c r="BY800" s="60" t="s">
        <v>544</v>
      </c>
      <c r="BZ800" s="60">
        <v>-9754351.7106999997</v>
      </c>
      <c r="CA800" s="60">
        <v>-130144.78599999999</v>
      </c>
      <c r="CB800" s="60" t="s">
        <v>1900</v>
      </c>
      <c r="CC800" s="60">
        <v>113844151.5535</v>
      </c>
      <c r="CD800" s="60">
        <v>171921262.30599999</v>
      </c>
      <c r="CE800" s="60">
        <v>239433870.04350001</v>
      </c>
      <c r="CF800" s="60">
        <v>1630538473.1189001</v>
      </c>
      <c r="CG800" s="60">
        <v>93609890.950200006</v>
      </c>
      <c r="CH800" s="60">
        <v>-2066048.4778</v>
      </c>
      <c r="CI800" s="60" t="s">
        <v>1340</v>
      </c>
      <c r="CJ800" s="60">
        <v>15.43</v>
      </c>
      <c r="CK800" s="60">
        <v>347847730.4012</v>
      </c>
      <c r="CL800" s="60" t="s">
        <v>544</v>
      </c>
      <c r="CM800" s="85">
        <v>1102550</v>
      </c>
      <c r="CN800" s="60">
        <v>88814055.586099997</v>
      </c>
      <c r="CO800" s="60">
        <v>290229380.01929998</v>
      </c>
      <c r="CP800" s="60">
        <v>355864649.21880001</v>
      </c>
      <c r="CQ800" s="60">
        <v>9685534401.4829006</v>
      </c>
      <c r="CR800" s="60">
        <v>4027981.1266999999</v>
      </c>
      <c r="CS800" s="60">
        <v>88814055.586099997</v>
      </c>
      <c r="CT800" s="60">
        <v>45179762.459899999</v>
      </c>
      <c r="CU800" s="60">
        <v>37227916.035300002</v>
      </c>
      <c r="CV800" s="60">
        <v>239433870.04350001</v>
      </c>
      <c r="CW800" s="60">
        <v>82407678.495199993</v>
      </c>
      <c r="CX800" s="60">
        <v>190642589.7721</v>
      </c>
      <c r="CY800" s="60">
        <v>15.43</v>
      </c>
      <c r="CZ800" s="60">
        <f t="shared" si="24"/>
        <v>30.735000017595667</v>
      </c>
      <c r="DA800" s="60" t="str">
        <f t="shared" si="25"/>
        <v>Y</v>
      </c>
    </row>
    <row r="801" spans="1:105">
      <c r="A801" s="13" t="s">
        <v>1341</v>
      </c>
      <c r="B801" s="13">
        <v>1049247</v>
      </c>
      <c r="C801" s="13">
        <v>2022</v>
      </c>
      <c r="D801" s="13" t="s">
        <v>1</v>
      </c>
      <c r="E801" s="13" t="s">
        <v>13</v>
      </c>
      <c r="F801" s="84" t="s">
        <v>2179</v>
      </c>
      <c r="G801" s="60" t="s">
        <v>2012</v>
      </c>
      <c r="H801" s="60" t="s">
        <v>547</v>
      </c>
      <c r="I801" s="60" t="s">
        <v>2013</v>
      </c>
      <c r="J801" s="60" t="s">
        <v>2739</v>
      </c>
      <c r="K801" s="85">
        <v>1580158</v>
      </c>
      <c r="L801" s="60">
        <v>31547000000</v>
      </c>
      <c r="M801" s="60">
        <v>19602932952.316399</v>
      </c>
      <c r="N801" s="60">
        <v>15534704.529999999</v>
      </c>
      <c r="O801" s="60">
        <v>9942210.8991999999</v>
      </c>
      <c r="P801" s="60">
        <v>-0.18</v>
      </c>
      <c r="Q801" s="60" t="s">
        <v>544</v>
      </c>
      <c r="R801" s="85" t="s">
        <v>544</v>
      </c>
      <c r="S801" s="85" t="s">
        <v>544</v>
      </c>
      <c r="T801" s="60">
        <v>1957372770.78</v>
      </c>
      <c r="U801" s="60" t="s">
        <v>544</v>
      </c>
      <c r="V801" s="60" t="s">
        <v>544</v>
      </c>
      <c r="W801" s="60" t="s">
        <v>2014</v>
      </c>
      <c r="X801" s="60">
        <v>391474554.15600002</v>
      </c>
      <c r="Y801" s="60">
        <v>15047536195.939199</v>
      </c>
      <c r="Z801" s="60">
        <v>7.14</v>
      </c>
      <c r="AA801" s="60">
        <v>256633318.83559999</v>
      </c>
      <c r="AB801" s="60">
        <v>10177717019.8748</v>
      </c>
      <c r="AC801" s="60">
        <v>19602932952.316399</v>
      </c>
      <c r="AD801" s="60" t="s">
        <v>544</v>
      </c>
      <c r="AE801" s="60">
        <v>228670850.6816</v>
      </c>
      <c r="AF801" s="60">
        <v>5.26</v>
      </c>
      <c r="AG801" s="60" t="s">
        <v>2015</v>
      </c>
      <c r="AH801" s="60" t="s">
        <v>544</v>
      </c>
      <c r="AI801" s="60">
        <v>1216056670.6084001</v>
      </c>
      <c r="AJ801" s="60">
        <v>15099732803.16</v>
      </c>
      <c r="AK801" s="60">
        <v>2.19</v>
      </c>
      <c r="AL801" s="60">
        <v>16446902380.0016</v>
      </c>
      <c r="AM801" s="60">
        <v>89479898.092800006</v>
      </c>
      <c r="AN801" s="60">
        <v>172124526.19240001</v>
      </c>
      <c r="AO801" s="60">
        <v>945752811.78639996</v>
      </c>
      <c r="AP801" s="60">
        <v>1215435282.4272001</v>
      </c>
      <c r="AQ801" s="60">
        <v>19602932952.316399</v>
      </c>
      <c r="AR801" s="60">
        <v>0.09</v>
      </c>
      <c r="AS801" s="60">
        <v>1125333996.1531999</v>
      </c>
      <c r="AT801" s="60">
        <v>1957372770.78</v>
      </c>
      <c r="AU801" s="85">
        <v>1049247</v>
      </c>
      <c r="AV801" s="60" t="s">
        <v>544</v>
      </c>
      <c r="AW801" s="60">
        <v>970608339.03439999</v>
      </c>
      <c r="AX801" s="60" t="s">
        <v>544</v>
      </c>
      <c r="AY801" s="60">
        <v>15328403653.8416</v>
      </c>
      <c r="AZ801" s="60">
        <v>889206487.29719996</v>
      </c>
      <c r="BA801" s="60" t="s">
        <v>544</v>
      </c>
      <c r="BB801" s="60" t="s">
        <v>1808</v>
      </c>
      <c r="BC801" s="60" t="s">
        <v>544</v>
      </c>
      <c r="BD801" s="60">
        <v>41633008.1404</v>
      </c>
      <c r="BE801" s="60" t="s">
        <v>544</v>
      </c>
      <c r="BF801" s="60">
        <v>85751569.005600005</v>
      </c>
      <c r="BG801" s="60">
        <v>26098303.610399999</v>
      </c>
      <c r="BH801" s="60">
        <v>17285776424.621601</v>
      </c>
      <c r="BI801" s="60">
        <v>159075374.3872</v>
      </c>
      <c r="BJ801" s="60" t="s">
        <v>544</v>
      </c>
      <c r="BK801" s="60">
        <v>298266326.97600001</v>
      </c>
      <c r="BL801" s="85" t="s">
        <v>2740</v>
      </c>
      <c r="BM801" s="60" t="s">
        <v>2741</v>
      </c>
      <c r="BN801" s="60">
        <v>31069409.059999999</v>
      </c>
      <c r="BO801" s="60">
        <v>18515503635.2164</v>
      </c>
      <c r="BP801" s="60">
        <v>17244143416.481201</v>
      </c>
      <c r="BQ801" s="60" t="s">
        <v>544</v>
      </c>
      <c r="BR801" s="60" t="s">
        <v>544</v>
      </c>
      <c r="BS801" s="60">
        <v>31690797.2412</v>
      </c>
      <c r="BT801" s="60">
        <v>4971105.4495999999</v>
      </c>
      <c r="BU801" s="60">
        <v>546821599.45599997</v>
      </c>
      <c r="BV801" s="60" t="s">
        <v>544</v>
      </c>
      <c r="BW801" s="60" t="s">
        <v>544</v>
      </c>
      <c r="BX801" s="60">
        <v>1063195178.0332</v>
      </c>
      <c r="BY801" s="60" t="s">
        <v>544</v>
      </c>
      <c r="BZ801" s="60">
        <v>1242776.3624</v>
      </c>
      <c r="CA801" s="60" t="s">
        <v>544</v>
      </c>
      <c r="CB801" s="60" t="s">
        <v>1993</v>
      </c>
      <c r="CC801" s="60">
        <v>124277636.23999999</v>
      </c>
      <c r="CD801" s="60">
        <v>88237121.730399996</v>
      </c>
      <c r="CE801" s="60">
        <v>114335425.3408</v>
      </c>
      <c r="CF801" s="60">
        <v>1215435282.4272001</v>
      </c>
      <c r="CG801" s="60">
        <v>16777480.8924</v>
      </c>
      <c r="CH801" s="60" t="s">
        <v>544</v>
      </c>
      <c r="CI801" s="60" t="s">
        <v>2739</v>
      </c>
      <c r="CJ801" s="60">
        <v>12</v>
      </c>
      <c r="CK801" s="60">
        <v>563599080.3484</v>
      </c>
      <c r="CL801" s="60" t="s">
        <v>544</v>
      </c>
      <c r="CM801" s="85">
        <v>1580158</v>
      </c>
      <c r="CN801" s="60">
        <v>621388.18119999999</v>
      </c>
      <c r="CO801" s="60">
        <v>159075374.3872</v>
      </c>
      <c r="CP801" s="60">
        <v>422543963.21600002</v>
      </c>
      <c r="CQ801" s="60">
        <v>15047536195.939199</v>
      </c>
      <c r="CR801" s="60" t="s">
        <v>544</v>
      </c>
      <c r="CS801" s="60">
        <v>621388.18119999999</v>
      </c>
      <c r="CT801" s="60">
        <v>167153420.7428</v>
      </c>
      <c r="CU801" s="60">
        <v>131112906.2332</v>
      </c>
      <c r="CV801" s="60">
        <v>114335425.3408</v>
      </c>
      <c r="CW801" s="60">
        <v>298266326.97600001</v>
      </c>
      <c r="CX801" s="60">
        <v>391474554.15600002</v>
      </c>
      <c r="CY801" s="60">
        <v>10.5</v>
      </c>
      <c r="CZ801" s="60">
        <f t="shared" si="24"/>
        <v>1.6092999999916962</v>
      </c>
      <c r="DA801" s="60" t="str">
        <f t="shared" si="25"/>
        <v>N</v>
      </c>
    </row>
    <row r="802" spans="1:105">
      <c r="A802" s="13" t="s">
        <v>1341</v>
      </c>
      <c r="B802" s="13">
        <v>1049247</v>
      </c>
      <c r="C802" s="13">
        <v>2023</v>
      </c>
      <c r="D802" s="13" t="s">
        <v>1</v>
      </c>
      <c r="E802" s="13" t="s">
        <v>13</v>
      </c>
      <c r="F802" s="84" t="s">
        <v>2176</v>
      </c>
      <c r="G802" s="60" t="s">
        <v>2012</v>
      </c>
      <c r="H802" s="60" t="s">
        <v>547</v>
      </c>
      <c r="I802" s="60" t="s">
        <v>2013</v>
      </c>
      <c r="J802" s="60" t="s">
        <v>2739</v>
      </c>
      <c r="K802" s="85">
        <v>1580158</v>
      </c>
      <c r="L802" s="60">
        <v>33838000000</v>
      </c>
      <c r="M802" s="60">
        <v>20556579193.3992</v>
      </c>
      <c r="N802" s="60">
        <v>34019990.3904</v>
      </c>
      <c r="O802" s="60">
        <v>22477493.650800001</v>
      </c>
      <c r="P802" s="60">
        <v>-0.21</v>
      </c>
      <c r="Q802" s="60" t="s">
        <v>544</v>
      </c>
      <c r="R802" s="85" t="s">
        <v>544</v>
      </c>
      <c r="S802" s="85" t="s">
        <v>544</v>
      </c>
      <c r="T802" s="60">
        <v>2433036812.7420001</v>
      </c>
      <c r="U802" s="60" t="s">
        <v>544</v>
      </c>
      <c r="V802" s="60" t="s">
        <v>544</v>
      </c>
      <c r="W802" s="60" t="s">
        <v>2014</v>
      </c>
      <c r="X802" s="60">
        <v>482354863.74959999</v>
      </c>
      <c r="Y802" s="60">
        <v>15646765580.270399</v>
      </c>
      <c r="Z802" s="60">
        <v>8.64</v>
      </c>
      <c r="AA802" s="60">
        <v>283702419.8628</v>
      </c>
      <c r="AB802" s="60">
        <v>10875461928.0168</v>
      </c>
      <c r="AC802" s="60">
        <v>20556579193.3992</v>
      </c>
      <c r="AD802" s="60" t="s">
        <v>544</v>
      </c>
      <c r="AE802" s="60">
        <v>224774936.50799999</v>
      </c>
      <c r="AF802" s="60">
        <v>3.42</v>
      </c>
      <c r="AG802" s="60" t="s">
        <v>2015</v>
      </c>
      <c r="AH802" s="60" t="s">
        <v>544</v>
      </c>
      <c r="AI802" s="60">
        <v>1273319640.3264</v>
      </c>
      <c r="AJ802" s="60">
        <v>15435355639.9872</v>
      </c>
      <c r="AK802" s="60">
        <v>2.5299999999999998</v>
      </c>
      <c r="AL802" s="60">
        <v>17004527696.7444</v>
      </c>
      <c r="AM802" s="60">
        <v>91124974.260000005</v>
      </c>
      <c r="AN802" s="60">
        <v>361462397.898</v>
      </c>
      <c r="AO802" s="60">
        <v>623902323.76680005</v>
      </c>
      <c r="AP802" s="60">
        <v>1254487145.6459999</v>
      </c>
      <c r="AQ802" s="60">
        <v>20556579193.3992</v>
      </c>
      <c r="AR802" s="60">
        <v>0.19</v>
      </c>
      <c r="AS802" s="60">
        <v>1192522163.1492</v>
      </c>
      <c r="AT802" s="60">
        <v>2433036812.7420001</v>
      </c>
      <c r="AU802" s="85">
        <v>1049247</v>
      </c>
      <c r="AV802" s="60" t="s">
        <v>544</v>
      </c>
      <c r="AW802" s="60">
        <v>920969739.85440004</v>
      </c>
      <c r="AX802" s="60" t="s">
        <v>544</v>
      </c>
      <c r="AY802" s="60">
        <v>15660130576.495199</v>
      </c>
      <c r="AZ802" s="60">
        <v>1396642105.4916</v>
      </c>
      <c r="BA802" s="60" t="s">
        <v>544</v>
      </c>
      <c r="BB802" s="60" t="s">
        <v>1808</v>
      </c>
      <c r="BC802" s="60" t="s">
        <v>544</v>
      </c>
      <c r="BD802" s="60">
        <v>61357482.668399997</v>
      </c>
      <c r="BE802" s="60" t="s">
        <v>544</v>
      </c>
      <c r="BF802" s="60">
        <v>47992486.443599999</v>
      </c>
      <c r="BG802" s="60">
        <v>20047494.337200001</v>
      </c>
      <c r="BH802" s="60">
        <v>18093167389.237202</v>
      </c>
      <c r="BI802" s="60">
        <v>80189977.348800004</v>
      </c>
      <c r="BJ802" s="60" t="s">
        <v>544</v>
      </c>
      <c r="BK802" s="60">
        <v>324404908.36559999</v>
      </c>
      <c r="BL802" s="85" t="s">
        <v>2740</v>
      </c>
      <c r="BM802" s="60" t="s">
        <v>2741</v>
      </c>
      <c r="BN802" s="60">
        <v>13364996.2248</v>
      </c>
      <c r="BO802" s="60">
        <v>19778371913.2188</v>
      </c>
      <c r="BP802" s="60">
        <v>18031809906.568802</v>
      </c>
      <c r="BQ802" s="60">
        <v>30374991.420000002</v>
      </c>
      <c r="BR802" s="60" t="s">
        <v>544</v>
      </c>
      <c r="BS802" s="60">
        <v>37664989.360799998</v>
      </c>
      <c r="BT802" s="60">
        <v>17009995.1952</v>
      </c>
      <c r="BU802" s="60">
        <v>782459778.97920001</v>
      </c>
      <c r="BV802" s="60" t="s">
        <v>544</v>
      </c>
      <c r="BW802" s="60" t="s">
        <v>544</v>
      </c>
      <c r="BX802" s="60">
        <v>1123874682.54</v>
      </c>
      <c r="BY802" s="60" t="s">
        <v>544</v>
      </c>
      <c r="BZ802" s="60">
        <v>-17617495.023600001</v>
      </c>
      <c r="CA802" s="60" t="s">
        <v>544</v>
      </c>
      <c r="CB802" s="60" t="s">
        <v>1993</v>
      </c>
      <c r="CC802" s="60">
        <v>219914937.88080001</v>
      </c>
      <c r="CD802" s="60">
        <v>78367477.863600001</v>
      </c>
      <c r="CE802" s="60">
        <v>148837457.958</v>
      </c>
      <c r="CF802" s="60">
        <v>1254487145.6459999</v>
      </c>
      <c r="CG802" s="60">
        <v>61357482.668399997</v>
      </c>
      <c r="CH802" s="60" t="s">
        <v>544</v>
      </c>
      <c r="CI802" s="60" t="s">
        <v>2739</v>
      </c>
      <c r="CJ802" s="60">
        <v>11.7</v>
      </c>
      <c r="CK802" s="60">
        <v>843817261.64760005</v>
      </c>
      <c r="CL802" s="60" t="s">
        <v>544</v>
      </c>
      <c r="CM802" s="85">
        <v>1580158</v>
      </c>
      <c r="CN802" s="60">
        <v>-1214999.6568</v>
      </c>
      <c r="CO802" s="60">
        <v>80189977.348800004</v>
      </c>
      <c r="CP802" s="60">
        <v>495719859.97439998</v>
      </c>
      <c r="CQ802" s="60">
        <v>15646765580.270399</v>
      </c>
      <c r="CR802" s="60" t="s">
        <v>544</v>
      </c>
      <c r="CS802" s="60">
        <v>-1214999.6568</v>
      </c>
      <c r="CT802" s="60">
        <v>188932446.63240001</v>
      </c>
      <c r="CU802" s="60">
        <v>135472461.73320001</v>
      </c>
      <c r="CV802" s="60">
        <v>148837457.958</v>
      </c>
      <c r="CW802" s="60">
        <v>324404908.36559999</v>
      </c>
      <c r="CX802" s="60">
        <v>482354863.74959999</v>
      </c>
      <c r="CY802" s="60">
        <v>10.3</v>
      </c>
      <c r="CZ802" s="60">
        <f t="shared" si="24"/>
        <v>1.6460909999493261</v>
      </c>
      <c r="DA802" s="60" t="str">
        <f t="shared" si="25"/>
        <v>N</v>
      </c>
    </row>
    <row r="803" spans="1:105">
      <c r="A803" s="13" t="s">
        <v>1343</v>
      </c>
      <c r="B803" s="13">
        <v>108148</v>
      </c>
      <c r="C803" s="13">
        <v>2022</v>
      </c>
      <c r="D803" s="13" t="s">
        <v>1</v>
      </c>
      <c r="E803" s="13" t="s">
        <v>13</v>
      </c>
      <c r="F803" s="84" t="s">
        <v>1812</v>
      </c>
      <c r="G803" s="60" t="s">
        <v>2293</v>
      </c>
      <c r="H803" s="60" t="s">
        <v>2294</v>
      </c>
      <c r="I803" s="60" t="s">
        <v>2295</v>
      </c>
      <c r="J803" s="60" t="s">
        <v>2743</v>
      </c>
      <c r="K803" s="85">
        <v>1231250</v>
      </c>
      <c r="L803" s="60">
        <v>517769500000000</v>
      </c>
      <c r="M803" s="60">
        <v>405743648333.20001</v>
      </c>
      <c r="N803" s="60">
        <v>2063709619.5999999</v>
      </c>
      <c r="O803" s="60">
        <v>945458764.39999998</v>
      </c>
      <c r="P803" s="60">
        <v>-0.21</v>
      </c>
      <c r="Q803" s="60">
        <v>41083455000.199997</v>
      </c>
      <c r="R803" s="85" t="s">
        <v>544</v>
      </c>
      <c r="S803" s="85" t="s">
        <v>544</v>
      </c>
      <c r="T803" s="60">
        <v>71563823089.800003</v>
      </c>
      <c r="U803" s="60">
        <v>1296058226.5999999</v>
      </c>
      <c r="V803" s="60" t="s">
        <v>544</v>
      </c>
      <c r="W803" s="60" t="s">
        <v>2296</v>
      </c>
      <c r="X803" s="60">
        <v>7288534953.8000002</v>
      </c>
      <c r="Y803" s="60">
        <v>299151067795.90002</v>
      </c>
      <c r="Z803" s="60">
        <v>8.4600000000000009</v>
      </c>
      <c r="AA803" s="60">
        <v>2604811382.4000001</v>
      </c>
      <c r="AB803" s="60">
        <v>162650174617</v>
      </c>
      <c r="AC803" s="60">
        <v>405743648333.20001</v>
      </c>
      <c r="AD803" s="60">
        <v>5.49</v>
      </c>
      <c r="AE803" s="60">
        <v>59808710543.400002</v>
      </c>
      <c r="AF803" s="60">
        <v>7.9</v>
      </c>
      <c r="AG803" s="60" t="s">
        <v>2297</v>
      </c>
      <c r="AH803" s="60" t="s">
        <v>544</v>
      </c>
      <c r="AI803" s="60">
        <v>24263849372.599998</v>
      </c>
      <c r="AJ803" s="60">
        <v>73806907356</v>
      </c>
      <c r="AK803" s="60">
        <v>1.98</v>
      </c>
      <c r="AL803" s="60">
        <v>305622268733</v>
      </c>
      <c r="AM803" s="60">
        <v>15117936579.200001</v>
      </c>
      <c r="AN803" s="60">
        <v>4754877865.5</v>
      </c>
      <c r="AO803" s="60">
        <v>19691088885.299999</v>
      </c>
      <c r="AP803" s="60">
        <v>25742024977.400002</v>
      </c>
      <c r="AQ803" s="60">
        <v>405743648333.20001</v>
      </c>
      <c r="AR803" s="60">
        <v>0.72</v>
      </c>
      <c r="AS803" s="60">
        <v>25767101380.599998</v>
      </c>
      <c r="AT803" s="60">
        <v>152634972634</v>
      </c>
      <c r="AU803" s="85">
        <v>108148</v>
      </c>
      <c r="AV803" s="60" t="s">
        <v>544</v>
      </c>
      <c r="AW803" s="60">
        <v>3866389554.5999999</v>
      </c>
      <c r="AX803" s="60" t="s">
        <v>544</v>
      </c>
      <c r="AY803" s="60">
        <v>133615617899.39999</v>
      </c>
      <c r="AZ803" s="60">
        <v>75592503991.399994</v>
      </c>
      <c r="BA803" s="60" t="s">
        <v>544</v>
      </c>
      <c r="BB803" s="60" t="s">
        <v>1808</v>
      </c>
      <c r="BC803" s="60">
        <v>442351592272.20001</v>
      </c>
      <c r="BD803" s="60">
        <v>2164955597.5</v>
      </c>
      <c r="BE803" s="60" t="s">
        <v>544</v>
      </c>
      <c r="BF803" s="60">
        <v>1787790820.5999999</v>
      </c>
      <c r="BG803" s="60">
        <v>859336992.20000005</v>
      </c>
      <c r="BH803" s="60">
        <v>286250590533.40002</v>
      </c>
      <c r="BI803" s="60">
        <v>1254290342.5999999</v>
      </c>
      <c r="BJ803" s="60" t="s">
        <v>544</v>
      </c>
      <c r="BK803" s="60">
        <v>5120914988.5</v>
      </c>
      <c r="BL803" s="85" t="s">
        <v>2744</v>
      </c>
      <c r="BM803" s="60" t="s">
        <v>2745</v>
      </c>
      <c r="BN803" s="60">
        <v>1733876553.8</v>
      </c>
      <c r="BO803" s="60">
        <v>375972393907.79999</v>
      </c>
      <c r="BP803" s="60">
        <v>284085634935.90002</v>
      </c>
      <c r="BQ803" s="60">
        <v>7733641110.6000004</v>
      </c>
      <c r="BR803" s="60">
        <v>3966616803.6999998</v>
      </c>
      <c r="BS803" s="60">
        <v>5953921757.3000002</v>
      </c>
      <c r="BT803" s="60" t="s">
        <v>544</v>
      </c>
      <c r="BU803" s="60">
        <v>10462580688.9</v>
      </c>
      <c r="BV803" s="60" t="s">
        <v>544</v>
      </c>
      <c r="BW803" s="60">
        <v>1296058226.5999999</v>
      </c>
      <c r="BX803" s="60">
        <v>23579106837.700001</v>
      </c>
      <c r="BY803" s="60" t="s">
        <v>544</v>
      </c>
      <c r="BZ803" s="60">
        <v>-10657471.4</v>
      </c>
      <c r="CA803" s="60">
        <v>114411089.59999999</v>
      </c>
      <c r="CB803" s="60" t="s">
        <v>1979</v>
      </c>
      <c r="CC803" s="60">
        <v>3491418963</v>
      </c>
      <c r="CD803" s="60">
        <v>3007209290</v>
      </c>
      <c r="CE803" s="60">
        <v>2985502528.5</v>
      </c>
      <c r="CF803" s="60">
        <v>25742024977.400002</v>
      </c>
      <c r="CG803" s="60">
        <v>1573074118.2</v>
      </c>
      <c r="CH803" s="60">
        <v>453255987.80000001</v>
      </c>
      <c r="CI803" s="60" t="s">
        <v>2743</v>
      </c>
      <c r="CJ803" s="60">
        <v>14.92</v>
      </c>
      <c r="CK803" s="60">
        <v>12043412819.4</v>
      </c>
      <c r="CL803" s="60">
        <v>99.74</v>
      </c>
      <c r="CM803" s="85">
        <v>1231250</v>
      </c>
      <c r="CN803" s="60">
        <v>-376851321.80000001</v>
      </c>
      <c r="CO803" s="60">
        <v>1254290342.5999999</v>
      </c>
      <c r="CP803" s="60">
        <v>9022411507.6000004</v>
      </c>
      <c r="CQ803" s="60">
        <v>299151067795.90002</v>
      </c>
      <c r="CR803" s="60">
        <v>7758012.2000000002</v>
      </c>
      <c r="CS803" s="60">
        <v>-376851321.80000001</v>
      </c>
      <c r="CT803" s="60">
        <v>2316746200.5999999</v>
      </c>
      <c r="CU803" s="60">
        <v>2804168787.8000002</v>
      </c>
      <c r="CV803" s="60">
        <v>2985502528.5</v>
      </c>
      <c r="CW803" s="60">
        <v>5120914988.5</v>
      </c>
      <c r="CX803" s="60">
        <v>7288534953.8000002</v>
      </c>
      <c r="CY803" s="60">
        <v>14.5</v>
      </c>
      <c r="CZ803" s="60">
        <f t="shared" si="24"/>
        <v>1276.1000748305084</v>
      </c>
      <c r="DA803" s="60" t="str">
        <f t="shared" si="25"/>
        <v>N</v>
      </c>
    </row>
    <row r="804" spans="1:105">
      <c r="A804" s="13" t="s">
        <v>1343</v>
      </c>
      <c r="B804" s="13">
        <v>108148</v>
      </c>
      <c r="C804" s="13">
        <v>2023</v>
      </c>
      <c r="D804" s="13" t="s">
        <v>1</v>
      </c>
      <c r="E804" s="13" t="s">
        <v>13</v>
      </c>
      <c r="F804" s="84" t="s">
        <v>1804</v>
      </c>
      <c r="G804" s="60" t="s">
        <v>2293</v>
      </c>
      <c r="H804" s="60" t="s">
        <v>2742</v>
      </c>
      <c r="I804" s="60" t="s">
        <v>2295</v>
      </c>
      <c r="J804" s="60" t="s">
        <v>2743</v>
      </c>
      <c r="K804" s="85">
        <v>1231250</v>
      </c>
      <c r="L804" s="60">
        <v>530012900000000</v>
      </c>
      <c r="M804" s="60">
        <v>406513958155.5</v>
      </c>
      <c r="N804" s="60">
        <v>2601319214.0999999</v>
      </c>
      <c r="O804" s="60">
        <v>1227182080</v>
      </c>
      <c r="P804" s="60">
        <v>-0.22</v>
      </c>
      <c r="Q804" s="60">
        <v>38726338296.300003</v>
      </c>
      <c r="R804" s="85" t="s">
        <v>544</v>
      </c>
      <c r="S804" s="85" t="s">
        <v>544</v>
      </c>
      <c r="T804" s="60">
        <v>77094876317.399994</v>
      </c>
      <c r="U804" s="60">
        <v>1402899214.0999999</v>
      </c>
      <c r="V804" s="60" t="s">
        <v>544</v>
      </c>
      <c r="W804" s="60" t="s">
        <v>2296</v>
      </c>
      <c r="X804" s="60">
        <v>7573630905.6000004</v>
      </c>
      <c r="Y804" s="60">
        <v>301615814537</v>
      </c>
      <c r="Z804" s="60">
        <v>9.31</v>
      </c>
      <c r="AA804" s="60">
        <v>1545865926.4000001</v>
      </c>
      <c r="AB804" s="60">
        <v>165640588623.39999</v>
      </c>
      <c r="AC804" s="60">
        <v>406513958155.5</v>
      </c>
      <c r="AD804" s="60">
        <v>5.77</v>
      </c>
      <c r="AE804" s="60">
        <v>57117349140.5</v>
      </c>
      <c r="AF804" s="60">
        <v>7.91</v>
      </c>
      <c r="AG804" s="60" t="s">
        <v>2297</v>
      </c>
      <c r="AH804" s="60" t="s">
        <v>544</v>
      </c>
      <c r="AI804" s="60">
        <v>25677787938.599998</v>
      </c>
      <c r="AJ804" s="60">
        <v>74086132652.800003</v>
      </c>
      <c r="AK804" s="60">
        <v>2.0499999999999998</v>
      </c>
      <c r="AL804" s="60">
        <v>308174335765.79999</v>
      </c>
      <c r="AM804" s="60">
        <v>21014265937.900002</v>
      </c>
      <c r="AN804" s="60">
        <v>9569795956.5</v>
      </c>
      <c r="AO804" s="60">
        <v>18129314265.599998</v>
      </c>
      <c r="AP804" s="60">
        <v>27048473623</v>
      </c>
      <c r="AQ804" s="60">
        <v>406513958155.5</v>
      </c>
      <c r="AR804" s="60">
        <v>0.9</v>
      </c>
      <c r="AS804" s="60">
        <v>26442475772.200001</v>
      </c>
      <c r="AT804" s="60">
        <v>156391624081.89999</v>
      </c>
      <c r="AU804" s="85">
        <v>108148</v>
      </c>
      <c r="AV804" s="60" t="s">
        <v>544</v>
      </c>
      <c r="AW804" s="60">
        <v>5012655302.3999996</v>
      </c>
      <c r="AX804" s="60" t="s">
        <v>544</v>
      </c>
      <c r="AY804" s="60">
        <v>131203481793.3</v>
      </c>
      <c r="AZ804" s="60">
        <v>75204402323.199997</v>
      </c>
      <c r="BA804" s="60" t="s">
        <v>544</v>
      </c>
      <c r="BB804" s="60" t="s">
        <v>1808</v>
      </c>
      <c r="BC804" s="60">
        <v>444863628252.20001</v>
      </c>
      <c r="BD804" s="60">
        <v>2753029598.6999998</v>
      </c>
      <c r="BE804" s="60" t="s">
        <v>544</v>
      </c>
      <c r="BF804" s="60">
        <v>1694048162.5999999</v>
      </c>
      <c r="BG804" s="60">
        <v>896073015</v>
      </c>
      <c r="BH804" s="60">
        <v>287595105875.20001</v>
      </c>
      <c r="BI804" s="60">
        <v>2884568177.9000001</v>
      </c>
      <c r="BJ804" s="60" t="s">
        <v>544</v>
      </c>
      <c r="BK804" s="60">
        <v>4922457419.5</v>
      </c>
      <c r="BL804" s="85" t="s">
        <v>2744</v>
      </c>
      <c r="BM804" s="60" t="s">
        <v>2745</v>
      </c>
      <c r="BN804" s="60">
        <v>1895306023.7</v>
      </c>
      <c r="BO804" s="60">
        <v>375388325469.40002</v>
      </c>
      <c r="BP804" s="60">
        <v>284842076276.5</v>
      </c>
      <c r="BQ804" s="60">
        <v>9064427036.2000008</v>
      </c>
      <c r="BR804" s="60">
        <v>4127243431.6999998</v>
      </c>
      <c r="BS804" s="60">
        <v>8956818507.5</v>
      </c>
      <c r="BT804" s="60" t="s">
        <v>544</v>
      </c>
      <c r="BU804" s="60">
        <v>14571023125.799999</v>
      </c>
      <c r="BV804" s="60" t="s">
        <v>544</v>
      </c>
      <c r="BW804" s="60">
        <v>1402899214.0999999</v>
      </c>
      <c r="BX804" s="60">
        <v>24693741308.200001</v>
      </c>
      <c r="BY804" s="60" t="s">
        <v>544</v>
      </c>
      <c r="BZ804" s="60">
        <v>-57140665.600000001</v>
      </c>
      <c r="CA804" s="60">
        <v>-26000920.300000001</v>
      </c>
      <c r="CB804" s="60" t="s">
        <v>1979</v>
      </c>
      <c r="CC804" s="60">
        <v>7419005963.5</v>
      </c>
      <c r="CD804" s="60">
        <v>2890473991.6999998</v>
      </c>
      <c r="CE804" s="60">
        <v>3244209226.1999998</v>
      </c>
      <c r="CF804" s="60">
        <v>27048473623</v>
      </c>
      <c r="CG804" s="60">
        <v>2568952286.6999998</v>
      </c>
      <c r="CH804" s="60">
        <v>468860253.39999998</v>
      </c>
      <c r="CI804" s="60" t="s">
        <v>2743</v>
      </c>
      <c r="CJ804" s="60">
        <v>15.5</v>
      </c>
      <c r="CK804" s="60">
        <v>17143426862.1</v>
      </c>
      <c r="CL804" s="60">
        <v>102.9</v>
      </c>
      <c r="CM804" s="85">
        <v>1231250</v>
      </c>
      <c r="CN804" s="60">
        <v>691670499.79999995</v>
      </c>
      <c r="CO804" s="60">
        <v>2884568177.9000001</v>
      </c>
      <c r="CP804" s="60">
        <v>9468936929.2999992</v>
      </c>
      <c r="CQ804" s="60">
        <v>301615814537</v>
      </c>
      <c r="CR804" s="60">
        <v>3451449.6</v>
      </c>
      <c r="CS804" s="60">
        <v>691670499.79999995</v>
      </c>
      <c r="CT804" s="60">
        <v>2103006590.7</v>
      </c>
      <c r="CU804" s="60">
        <v>2819450828.8000002</v>
      </c>
      <c r="CV804" s="60">
        <v>3244209226.1999998</v>
      </c>
      <c r="CW804" s="60">
        <v>4922457419.5</v>
      </c>
      <c r="CX804" s="60">
        <v>7573630905.6000004</v>
      </c>
      <c r="CY804" s="60">
        <v>14.91</v>
      </c>
      <c r="CZ804" s="60">
        <f t="shared" si="24"/>
        <v>1303.8000033377921</v>
      </c>
      <c r="DA804" s="60" t="str">
        <f t="shared" si="25"/>
        <v>N</v>
      </c>
    </row>
    <row r="805" spans="1:105">
      <c r="A805" s="13" t="s">
        <v>1344</v>
      </c>
      <c r="B805" s="13">
        <v>111757</v>
      </c>
      <c r="C805" s="13">
        <v>2022</v>
      </c>
      <c r="D805" s="13" t="s">
        <v>1</v>
      </c>
      <c r="E805" s="13" t="s">
        <v>13</v>
      </c>
      <c r="F805" s="84" t="s">
        <v>1812</v>
      </c>
      <c r="G805" s="60" t="s">
        <v>2293</v>
      </c>
      <c r="H805" s="60" t="s">
        <v>2746</v>
      </c>
      <c r="I805" s="60" t="s">
        <v>2295</v>
      </c>
      <c r="J805" s="60" t="s">
        <v>1344</v>
      </c>
      <c r="K805" s="85">
        <v>111757</v>
      </c>
      <c r="L805" s="60">
        <v>352605400000000</v>
      </c>
      <c r="M805" s="60">
        <v>276314849403</v>
      </c>
      <c r="N805" s="60">
        <v>2460700427.8000002</v>
      </c>
      <c r="O805" s="60">
        <v>449024344.80000001</v>
      </c>
      <c r="P805" s="60">
        <v>-2.2799999999999998</v>
      </c>
      <c r="Q805" s="60" t="s">
        <v>544</v>
      </c>
      <c r="R805" s="85">
        <v>3391</v>
      </c>
      <c r="S805" s="85">
        <v>86</v>
      </c>
      <c r="T805" s="60">
        <v>150309136237.20001</v>
      </c>
      <c r="U805" s="60" t="s">
        <v>544</v>
      </c>
      <c r="V805" s="60" t="s">
        <v>544</v>
      </c>
      <c r="W805" s="60" t="s">
        <v>2296</v>
      </c>
      <c r="X805" s="60">
        <v>2505681226</v>
      </c>
      <c r="Y805" s="60">
        <v>55080397992.599998</v>
      </c>
      <c r="Z805" s="60">
        <v>-19.11</v>
      </c>
      <c r="AA805" s="60" t="s">
        <v>544</v>
      </c>
      <c r="AB805" s="60">
        <v>224162121484.10001</v>
      </c>
      <c r="AC805" s="60">
        <v>276314849403</v>
      </c>
      <c r="AD805" s="60">
        <v>9.6</v>
      </c>
      <c r="AE805" s="60">
        <v>325758150.30000001</v>
      </c>
      <c r="AF805" s="60">
        <v>10.79</v>
      </c>
      <c r="AG805" s="60" t="s">
        <v>2297</v>
      </c>
      <c r="AH805" s="60" t="s">
        <v>544</v>
      </c>
      <c r="AI805" s="60">
        <v>27525505791.299999</v>
      </c>
      <c r="AJ805" s="60" t="s">
        <v>544</v>
      </c>
      <c r="AK805" s="60">
        <v>1.05</v>
      </c>
      <c r="AL805" s="60">
        <v>55080397992.599998</v>
      </c>
      <c r="AM805" s="60">
        <v>13443303028</v>
      </c>
      <c r="AN805" s="60">
        <v>4207271910.5999999</v>
      </c>
      <c r="AO805" s="60">
        <v>8993887099</v>
      </c>
      <c r="AP805" s="60">
        <v>28857768075</v>
      </c>
      <c r="AQ805" s="60">
        <v>276314849403</v>
      </c>
      <c r="AR805" s="60">
        <v>1.52</v>
      </c>
      <c r="AS805" s="60">
        <v>24185172157.5</v>
      </c>
      <c r="AT805" s="60">
        <v>150309136237.20001</v>
      </c>
      <c r="AU805" s="85">
        <v>111757</v>
      </c>
      <c r="AV805" s="60" t="s">
        <v>544</v>
      </c>
      <c r="AW805" s="60" t="s">
        <v>544</v>
      </c>
      <c r="AX805" s="60" t="s">
        <v>544</v>
      </c>
      <c r="AY805" s="60">
        <v>325836514.10000002</v>
      </c>
      <c r="AZ805" s="60">
        <v>60204290803.900002</v>
      </c>
      <c r="BA805" s="60">
        <v>11306871839.1</v>
      </c>
      <c r="BB805" s="60" t="s">
        <v>1808</v>
      </c>
      <c r="BC805" s="60">
        <v>286773355176.40002</v>
      </c>
      <c r="BD805" s="60">
        <v>2569155871.5999999</v>
      </c>
      <c r="BE805" s="60" t="s">
        <v>544</v>
      </c>
      <c r="BF805" s="60" t="s">
        <v>544</v>
      </c>
      <c r="BG805" s="60">
        <v>433038137.80000001</v>
      </c>
      <c r="BH805" s="60">
        <v>161941766226.60001</v>
      </c>
      <c r="BI805" s="60">
        <v>-6742809729.1999998</v>
      </c>
      <c r="BJ805" s="60" t="s">
        <v>544</v>
      </c>
      <c r="BK805" s="60">
        <v>1267925636.8</v>
      </c>
      <c r="BL805" s="85" t="s">
        <v>544</v>
      </c>
      <c r="BM805" s="60" t="s">
        <v>544</v>
      </c>
      <c r="BN805" s="60">
        <v>8228194.7999999998</v>
      </c>
      <c r="BO805" s="60">
        <v>250146603935</v>
      </c>
      <c r="BP805" s="60">
        <v>159372610355</v>
      </c>
      <c r="BQ805" s="60">
        <v>5446046228.6999998</v>
      </c>
      <c r="BR805" s="60" t="s">
        <v>544</v>
      </c>
      <c r="BS805" s="60">
        <v>15869915220.200001</v>
      </c>
      <c r="BT805" s="60" t="s">
        <v>544</v>
      </c>
      <c r="BU805" s="60">
        <v>5218948052.1999998</v>
      </c>
      <c r="BV805" s="60" t="s">
        <v>544</v>
      </c>
      <c r="BW805" s="60">
        <v>11306793475.4</v>
      </c>
      <c r="BX805" s="60">
        <v>27525505791.299999</v>
      </c>
      <c r="BY805" s="60" t="s">
        <v>544</v>
      </c>
      <c r="BZ805" s="60">
        <v>-59086275</v>
      </c>
      <c r="CA805" s="60">
        <v>314552132.60000002</v>
      </c>
      <c r="CB805" s="60" t="s">
        <v>1994</v>
      </c>
      <c r="CC805" s="60">
        <v>914348351.70000005</v>
      </c>
      <c r="CD805" s="60">
        <v>875401563</v>
      </c>
      <c r="CE805" s="60">
        <v>-7139957264.8999996</v>
      </c>
      <c r="CF805" s="60">
        <v>28857768075</v>
      </c>
      <c r="CG805" s="60">
        <v>1113313938.3</v>
      </c>
      <c r="CH805" s="60">
        <v>51641717.799999997</v>
      </c>
      <c r="CI805" s="60" t="s">
        <v>1344</v>
      </c>
      <c r="CJ805" s="60">
        <v>12.28</v>
      </c>
      <c r="CK805" s="60">
        <v>6712953136.6000004</v>
      </c>
      <c r="CL805" s="60">
        <v>148</v>
      </c>
      <c r="CM805" s="85">
        <v>111757</v>
      </c>
      <c r="CN805" s="60">
        <v>227646722.80000001</v>
      </c>
      <c r="CO805" s="60">
        <v>-6742809729.1999998</v>
      </c>
      <c r="CP805" s="60">
        <v>2513909420.8000002</v>
      </c>
      <c r="CQ805" s="60">
        <v>55080397992.599998</v>
      </c>
      <c r="CR805" s="60">
        <v>380691146.10000002</v>
      </c>
      <c r="CS805" s="60">
        <v>227646722.80000001</v>
      </c>
      <c r="CT805" s="60">
        <v>436721234.5</v>
      </c>
      <c r="CU805" s="60">
        <v>831204402.29999995</v>
      </c>
      <c r="CV805" s="60">
        <v>-7139957264.8999996</v>
      </c>
      <c r="CW805" s="60">
        <v>1267925636.8</v>
      </c>
      <c r="CX805" s="60">
        <v>2505681226</v>
      </c>
      <c r="CY805" s="60">
        <v>12.28</v>
      </c>
      <c r="CZ805" s="60">
        <f t="shared" si="24"/>
        <v>1276.1000748306931</v>
      </c>
      <c r="DA805" s="60" t="str">
        <f t="shared" si="25"/>
        <v>Y</v>
      </c>
    </row>
    <row r="806" spans="1:105">
      <c r="A806" s="13" t="s">
        <v>1344</v>
      </c>
      <c r="B806" s="13">
        <v>111757</v>
      </c>
      <c r="C806" s="13">
        <v>2023</v>
      </c>
      <c r="D806" s="13" t="s">
        <v>1</v>
      </c>
      <c r="E806" s="13" t="s">
        <v>13</v>
      </c>
      <c r="F806" s="84" t="s">
        <v>1804</v>
      </c>
      <c r="G806" s="60" t="s">
        <v>2293</v>
      </c>
      <c r="H806" s="60" t="s">
        <v>2746</v>
      </c>
      <c r="I806" s="60" t="s">
        <v>2295</v>
      </c>
      <c r="J806" s="60" t="s">
        <v>1344</v>
      </c>
      <c r="K806" s="85">
        <v>111757</v>
      </c>
      <c r="L806" s="60">
        <v>346830500000000</v>
      </c>
      <c r="M806" s="60">
        <v>266015108998.39999</v>
      </c>
      <c r="N806" s="60">
        <v>2051081449</v>
      </c>
      <c r="O806" s="60">
        <v>337475072</v>
      </c>
      <c r="P806" s="60">
        <v>-0.13</v>
      </c>
      <c r="Q806" s="60" t="s">
        <v>544</v>
      </c>
      <c r="R806" s="85">
        <v>3710</v>
      </c>
      <c r="S806" s="85">
        <v>86</v>
      </c>
      <c r="T806" s="60">
        <v>150075624711.70001</v>
      </c>
      <c r="U806" s="60" t="s">
        <v>544</v>
      </c>
      <c r="V806" s="60" t="s">
        <v>544</v>
      </c>
      <c r="W806" s="60" t="s">
        <v>2296</v>
      </c>
      <c r="X806" s="60">
        <v>2110753177.5999999</v>
      </c>
      <c r="Y806" s="60">
        <v>51826660398.099998</v>
      </c>
      <c r="Z806" s="60">
        <v>9.1999999999999993</v>
      </c>
      <c r="AA806" s="60" t="s">
        <v>544</v>
      </c>
      <c r="AB806" s="60">
        <v>231045328446.70001</v>
      </c>
      <c r="AC806" s="60">
        <v>266015108998.39999</v>
      </c>
      <c r="AD806" s="60">
        <v>10.06</v>
      </c>
      <c r="AE806" s="60">
        <v>262156771.80000001</v>
      </c>
      <c r="AF806" s="60">
        <v>11.11</v>
      </c>
      <c r="AG806" s="60" t="s">
        <v>2297</v>
      </c>
      <c r="AH806" s="60" t="s">
        <v>544</v>
      </c>
      <c r="AI806" s="60">
        <v>28698650026.200001</v>
      </c>
      <c r="AJ806" s="60" t="s">
        <v>544</v>
      </c>
      <c r="AK806" s="60">
        <v>0.86</v>
      </c>
      <c r="AL806" s="60">
        <v>51826660398.099998</v>
      </c>
      <c r="AM806" s="60">
        <v>9928133123.7999992</v>
      </c>
      <c r="AN806" s="60">
        <v>7973845661.3999996</v>
      </c>
      <c r="AO806" s="60">
        <v>6370915768.3000002</v>
      </c>
      <c r="AP806" s="60">
        <v>29843074014.700001</v>
      </c>
      <c r="AQ806" s="60">
        <v>266015108998.39999</v>
      </c>
      <c r="AR806" s="60">
        <v>1.27</v>
      </c>
      <c r="AS806" s="60">
        <v>27312164372.5</v>
      </c>
      <c r="AT806" s="60">
        <v>150075624711.70001</v>
      </c>
      <c r="AU806" s="85">
        <v>111757</v>
      </c>
      <c r="AV806" s="60" t="s">
        <v>544</v>
      </c>
      <c r="AW806" s="60" t="s">
        <v>544</v>
      </c>
      <c r="AX806" s="60" t="s">
        <v>544</v>
      </c>
      <c r="AY806" s="60">
        <v>262080073</v>
      </c>
      <c r="AZ806" s="60">
        <v>61161297588.5</v>
      </c>
      <c r="BA806" s="60">
        <v>11667510324.5</v>
      </c>
      <c r="BB806" s="60" t="s">
        <v>1808</v>
      </c>
      <c r="BC806" s="60">
        <v>285192896953.59998</v>
      </c>
      <c r="BD806" s="60">
        <v>2571790145.3000002</v>
      </c>
      <c r="BE806" s="60" t="s">
        <v>544</v>
      </c>
      <c r="BF806" s="60" t="s">
        <v>544</v>
      </c>
      <c r="BG806" s="60">
        <v>342997391.39999998</v>
      </c>
      <c r="BH806" s="60">
        <v>162005291808</v>
      </c>
      <c r="BI806" s="60">
        <v>2564963945</v>
      </c>
      <c r="BJ806" s="60" t="s">
        <v>544</v>
      </c>
      <c r="BK806" s="60">
        <v>1136293907.2</v>
      </c>
      <c r="BL806" s="85" t="s">
        <v>544</v>
      </c>
      <c r="BM806" s="60" t="s">
        <v>544</v>
      </c>
      <c r="BN806" s="60">
        <v>589737688.29999995</v>
      </c>
      <c r="BO806" s="60">
        <v>247455283919.39999</v>
      </c>
      <c r="BP806" s="60">
        <v>159433501662.70001</v>
      </c>
      <c r="BQ806" s="60">
        <v>4951756391.6999998</v>
      </c>
      <c r="BR806" s="60" t="s">
        <v>544</v>
      </c>
      <c r="BS806" s="60">
        <v>11020938766.1</v>
      </c>
      <c r="BT806" s="60" t="s">
        <v>544</v>
      </c>
      <c r="BU806" s="60">
        <v>8305798414.1000004</v>
      </c>
      <c r="BV806" s="60" t="s">
        <v>544</v>
      </c>
      <c r="BW806" s="60">
        <v>11667587023.4</v>
      </c>
      <c r="BX806" s="60">
        <v>28698650026.200001</v>
      </c>
      <c r="BY806" s="60" t="s">
        <v>544</v>
      </c>
      <c r="BZ806" s="60">
        <v>-6289308.2000000002</v>
      </c>
      <c r="CA806" s="60">
        <v>61205706.200000003</v>
      </c>
      <c r="CB806" s="60" t="s">
        <v>1994</v>
      </c>
      <c r="CC806" s="60">
        <v>1786010119.7</v>
      </c>
      <c r="CD806" s="60">
        <v>756404354.60000002</v>
      </c>
      <c r="CE806" s="60">
        <v>348443011.80000001</v>
      </c>
      <c r="CF806" s="60">
        <v>29843074014.700001</v>
      </c>
      <c r="CG806" s="60">
        <v>1536431964.2</v>
      </c>
      <c r="CH806" s="60">
        <v>141356035.80000001</v>
      </c>
      <c r="CI806" s="60" t="s">
        <v>1344</v>
      </c>
      <c r="CJ806" s="60">
        <v>12.42</v>
      </c>
      <c r="CK806" s="60">
        <v>10084598839</v>
      </c>
      <c r="CL806" s="60">
        <v>135</v>
      </c>
      <c r="CM806" s="85">
        <v>111757</v>
      </c>
      <c r="CN806" s="60">
        <v>456588432.60000002</v>
      </c>
      <c r="CO806" s="60">
        <v>2564963945</v>
      </c>
      <c r="CP806" s="60">
        <v>2700490865.9000001</v>
      </c>
      <c r="CQ806" s="60">
        <v>51826660398.099998</v>
      </c>
      <c r="CR806" s="60">
        <v>242368460.80000001</v>
      </c>
      <c r="CS806" s="60">
        <v>456588432.60000002</v>
      </c>
      <c r="CT806" s="60">
        <v>390167202.60000002</v>
      </c>
      <c r="CU806" s="60">
        <v>746126704.60000002</v>
      </c>
      <c r="CV806" s="60">
        <v>348443011.80000001</v>
      </c>
      <c r="CW806" s="60">
        <v>1136293907.2</v>
      </c>
      <c r="CX806" s="60">
        <v>2110753177.5999999</v>
      </c>
      <c r="CY806" s="60">
        <v>12.42</v>
      </c>
      <c r="CZ806" s="60">
        <f t="shared" si="24"/>
        <v>1303.800003337728</v>
      </c>
      <c r="DA806" s="60" t="str">
        <f t="shared" si="25"/>
        <v>Y</v>
      </c>
    </row>
    <row r="807" spans="1:105">
      <c r="A807" s="13" t="s">
        <v>1345</v>
      </c>
      <c r="B807" s="13">
        <v>1561652</v>
      </c>
      <c r="C807" s="13">
        <v>2022</v>
      </c>
      <c r="D807" s="13" t="s">
        <v>1</v>
      </c>
      <c r="E807" s="13" t="s">
        <v>507</v>
      </c>
      <c r="F807" s="84" t="s">
        <v>1812</v>
      </c>
      <c r="G807" s="60" t="s">
        <v>2035</v>
      </c>
      <c r="H807" s="60" t="s">
        <v>545</v>
      </c>
      <c r="I807" s="60" t="s">
        <v>2036</v>
      </c>
      <c r="J807" s="60" t="s">
        <v>1344</v>
      </c>
      <c r="K807" s="85">
        <v>111757</v>
      </c>
      <c r="L807" s="60">
        <v>8321623000</v>
      </c>
      <c r="M807" s="60">
        <v>1065781634.2895</v>
      </c>
      <c r="N807" s="60" t="s">
        <v>544</v>
      </c>
      <c r="O807" s="60">
        <v>987320.69680000003</v>
      </c>
      <c r="P807" s="60" t="s">
        <v>544</v>
      </c>
      <c r="Q807" s="60">
        <v>113768186.48270001</v>
      </c>
      <c r="R807" s="85" t="s">
        <v>544</v>
      </c>
      <c r="S807" s="85" t="s">
        <v>544</v>
      </c>
      <c r="T807" s="60" t="s">
        <v>544</v>
      </c>
      <c r="U807" s="60" t="s">
        <v>544</v>
      </c>
      <c r="V807" s="60" t="s">
        <v>544</v>
      </c>
      <c r="W807" s="60" t="s">
        <v>2037</v>
      </c>
      <c r="X807" s="60">
        <v>810578.89350000001</v>
      </c>
      <c r="Y807" s="60" t="s">
        <v>544</v>
      </c>
      <c r="Z807" s="60" t="s">
        <v>544</v>
      </c>
      <c r="AA807" s="60">
        <v>147481301.23890001</v>
      </c>
      <c r="AB807" s="60" t="s">
        <v>544</v>
      </c>
      <c r="AC807" s="60">
        <v>1065781634.2895</v>
      </c>
      <c r="AD807" s="60" t="s">
        <v>544</v>
      </c>
      <c r="AE807" s="60" t="s">
        <v>544</v>
      </c>
      <c r="AF807" s="60">
        <v>28.857060000000001</v>
      </c>
      <c r="AG807" s="60" t="s">
        <v>2038</v>
      </c>
      <c r="AH807" s="60" t="s">
        <v>544</v>
      </c>
      <c r="AI807" s="60" t="s">
        <v>544</v>
      </c>
      <c r="AJ807" s="60" t="s">
        <v>544</v>
      </c>
      <c r="AK807" s="60" t="s">
        <v>544</v>
      </c>
      <c r="AL807" s="60">
        <v>663768186.51789999</v>
      </c>
      <c r="AM807" s="60">
        <v>405105404.73900002</v>
      </c>
      <c r="AN807" s="60">
        <v>11780993.8532</v>
      </c>
      <c r="AO807" s="60">
        <v>47971695.6998</v>
      </c>
      <c r="AP807" s="60">
        <v>-3091956.9674</v>
      </c>
      <c r="AQ807" s="60">
        <v>1065781634.2895</v>
      </c>
      <c r="AR807" s="60" t="s">
        <v>544</v>
      </c>
      <c r="AS807" s="60">
        <v>-3091956.9674</v>
      </c>
      <c r="AT807" s="60">
        <v>2951075.8199</v>
      </c>
      <c r="AU807" s="85">
        <v>1561652</v>
      </c>
      <c r="AV807" s="60">
        <v>99257172.137500003</v>
      </c>
      <c r="AW807" s="60" t="s">
        <v>544</v>
      </c>
      <c r="AX807" s="60" t="s">
        <v>544</v>
      </c>
      <c r="AY807" s="60" t="s">
        <v>544</v>
      </c>
      <c r="AZ807" s="60">
        <v>154698898.57550001</v>
      </c>
      <c r="BA807" s="60">
        <v>583462602.4964</v>
      </c>
      <c r="BB807" s="60" t="s">
        <v>1808</v>
      </c>
      <c r="BC807" s="60" t="s">
        <v>544</v>
      </c>
      <c r="BD807" s="60">
        <v>938780.7378</v>
      </c>
      <c r="BE807" s="60" t="s">
        <v>544</v>
      </c>
      <c r="BF807" s="60" t="s">
        <v>544</v>
      </c>
      <c r="BG807" s="60">
        <v>75179.3033</v>
      </c>
      <c r="BH807" s="60">
        <v>586413678.31620002</v>
      </c>
      <c r="BI807" s="60">
        <v>-2959528.6886999998</v>
      </c>
      <c r="BJ807" s="60" t="s">
        <v>544</v>
      </c>
      <c r="BK807" s="60">
        <v>3124871.9264000002</v>
      </c>
      <c r="BL807" s="85" t="s">
        <v>544</v>
      </c>
      <c r="BM807" s="60" t="s">
        <v>544</v>
      </c>
      <c r="BN807" s="60">
        <v>342085.04100000003</v>
      </c>
      <c r="BO807" s="60">
        <v>999755379.16229999</v>
      </c>
      <c r="BP807" s="60">
        <v>585474897.57850003</v>
      </c>
      <c r="BQ807" s="60">
        <v>259581583.00839999</v>
      </c>
      <c r="BR807" s="60" t="s">
        <v>544</v>
      </c>
      <c r="BS807" s="60">
        <v>17751152.665100001</v>
      </c>
      <c r="BT807" s="60">
        <v>516286885.27890003</v>
      </c>
      <c r="BU807" s="60" t="s">
        <v>544</v>
      </c>
      <c r="BV807" s="60" t="s">
        <v>544</v>
      </c>
      <c r="BW807" s="60">
        <v>224559682.39140001</v>
      </c>
      <c r="BX807" s="60" t="s">
        <v>544</v>
      </c>
      <c r="BY807" s="60" t="s">
        <v>544</v>
      </c>
      <c r="BZ807" s="60" t="s">
        <v>544</v>
      </c>
      <c r="CA807" s="60" t="s">
        <v>544</v>
      </c>
      <c r="CB807" s="60" t="s">
        <v>1994</v>
      </c>
      <c r="CC807" s="60" t="s">
        <v>544</v>
      </c>
      <c r="CD807" s="60">
        <v>303406.7623</v>
      </c>
      <c r="CE807" s="60">
        <v>-2959528.6886999998</v>
      </c>
      <c r="CF807" s="60">
        <v>-3091956.9674</v>
      </c>
      <c r="CG807" s="60">
        <v>12591572.7467</v>
      </c>
      <c r="CH807" s="60" t="s">
        <v>544</v>
      </c>
      <c r="CI807" s="60" t="s">
        <v>1344</v>
      </c>
      <c r="CJ807" s="60" t="s">
        <v>544</v>
      </c>
      <c r="CK807" s="60">
        <v>12591572.7467</v>
      </c>
      <c r="CL807" s="60" t="s">
        <v>544</v>
      </c>
      <c r="CM807" s="85">
        <v>111757</v>
      </c>
      <c r="CN807" s="60" t="s">
        <v>544</v>
      </c>
      <c r="CO807" s="60">
        <v>-2959528.6886999998</v>
      </c>
      <c r="CP807" s="60">
        <v>1152663.9345</v>
      </c>
      <c r="CQ807" s="60" t="s">
        <v>544</v>
      </c>
      <c r="CR807" s="60" t="s">
        <v>544</v>
      </c>
      <c r="CS807" s="60" t="s">
        <v>544</v>
      </c>
      <c r="CT807" s="60">
        <v>2020876.0247</v>
      </c>
      <c r="CU807" s="60">
        <v>1103995.9017</v>
      </c>
      <c r="CV807" s="60">
        <v>-2959528.6886999998</v>
      </c>
      <c r="CW807" s="60">
        <v>3124871.9264000002</v>
      </c>
      <c r="CX807" s="60">
        <v>810578.89350000001</v>
      </c>
      <c r="CY807" s="60" t="s">
        <v>544</v>
      </c>
      <c r="CZ807" s="60">
        <f t="shared" si="24"/>
        <v>7.8079999995004457</v>
      </c>
      <c r="DA807" s="60" t="str">
        <f t="shared" si="25"/>
        <v>N: parent data from row 805</v>
      </c>
    </row>
    <row r="808" spans="1:105">
      <c r="A808" s="13" t="s">
        <v>1345</v>
      </c>
      <c r="B808" s="13">
        <v>1561652</v>
      </c>
      <c r="C808" s="13">
        <v>2023</v>
      </c>
      <c r="D808" s="13" t="s">
        <v>1</v>
      </c>
      <c r="E808" s="13" t="s">
        <v>507</v>
      </c>
      <c r="F808" s="84" t="s">
        <v>1804</v>
      </c>
      <c r="G808" s="60" t="s">
        <v>2035</v>
      </c>
      <c r="H808" s="60" t="s">
        <v>545</v>
      </c>
      <c r="I808" s="60" t="s">
        <v>2036</v>
      </c>
      <c r="J808" s="60" t="s">
        <v>1344</v>
      </c>
      <c r="K808" s="85">
        <v>111757</v>
      </c>
      <c r="L808" s="60">
        <v>13932762000</v>
      </c>
      <c r="M808" s="60">
        <v>1783736013.0429001</v>
      </c>
      <c r="N808" s="60" t="s">
        <v>544</v>
      </c>
      <c r="O808" s="60">
        <v>1904749.7117000001</v>
      </c>
      <c r="P808" s="60">
        <v>-4.8509999999999998E-2</v>
      </c>
      <c r="Q808" s="60">
        <v>312498655.6943</v>
      </c>
      <c r="R808" s="85" t="s">
        <v>544</v>
      </c>
      <c r="S808" s="85" t="s">
        <v>544</v>
      </c>
      <c r="T808" s="60">
        <v>5991550.3767999997</v>
      </c>
      <c r="U808" s="60" t="s">
        <v>544</v>
      </c>
      <c r="V808" s="60" t="s">
        <v>544</v>
      </c>
      <c r="W808" s="60" t="s">
        <v>2037</v>
      </c>
      <c r="X808" s="60">
        <v>10541928.048599999</v>
      </c>
      <c r="Y808" s="60" t="s">
        <v>544</v>
      </c>
      <c r="Z808" s="60" t="s">
        <v>544</v>
      </c>
      <c r="AA808" s="60">
        <v>218562539.97440001</v>
      </c>
      <c r="AB808" s="60" t="s">
        <v>544</v>
      </c>
      <c r="AC808" s="60">
        <v>1783736013.0429001</v>
      </c>
      <c r="AD808" s="60" t="s">
        <v>544</v>
      </c>
      <c r="AE808" s="60" t="s">
        <v>544</v>
      </c>
      <c r="AF808" s="60">
        <v>17.219919999999998</v>
      </c>
      <c r="AG808" s="60" t="s">
        <v>2038</v>
      </c>
      <c r="AH808" s="60" t="s">
        <v>544</v>
      </c>
      <c r="AI808" s="60" t="s">
        <v>544</v>
      </c>
      <c r="AJ808" s="60" t="s">
        <v>544</v>
      </c>
      <c r="AK808" s="60">
        <v>0.77188000000000001</v>
      </c>
      <c r="AL808" s="60">
        <v>611070797.50010002</v>
      </c>
      <c r="AM808" s="60">
        <v>401020355.84729999</v>
      </c>
      <c r="AN808" s="60">
        <v>84658046.332000002</v>
      </c>
      <c r="AO808" s="60">
        <v>29097938.799800001</v>
      </c>
      <c r="AP808" s="60">
        <v>3416335.9360000002</v>
      </c>
      <c r="AQ808" s="60">
        <v>1783736013.0429001</v>
      </c>
      <c r="AR808" s="60" t="s">
        <v>544</v>
      </c>
      <c r="AS808" s="60">
        <v>3416335.9360000002</v>
      </c>
      <c r="AT808" s="60">
        <v>15864806.0403</v>
      </c>
      <c r="AU808" s="85">
        <v>1561652</v>
      </c>
      <c r="AV808" s="60">
        <v>76814748.420000002</v>
      </c>
      <c r="AW808" s="60" t="s">
        <v>544</v>
      </c>
      <c r="AX808" s="60" t="s">
        <v>544</v>
      </c>
      <c r="AY808" s="60" t="s">
        <v>544</v>
      </c>
      <c r="AZ808" s="60">
        <v>363036486.95020002</v>
      </c>
      <c r="BA808" s="60">
        <v>1072853283.6671</v>
      </c>
      <c r="BB808" s="60" t="s">
        <v>1808</v>
      </c>
      <c r="BC808" s="60" t="s">
        <v>544</v>
      </c>
      <c r="BD808" s="60">
        <v>2279093.5855999999</v>
      </c>
      <c r="BE808" s="60" t="s">
        <v>544</v>
      </c>
      <c r="BF808" s="60" t="s">
        <v>544</v>
      </c>
      <c r="BG808" s="60">
        <v>2452054.7941000001</v>
      </c>
      <c r="BH808" s="60">
        <v>1088718089.7074001</v>
      </c>
      <c r="BI808" s="60">
        <v>6785942.9000000004</v>
      </c>
      <c r="BJ808" s="60" t="s">
        <v>544</v>
      </c>
      <c r="BK808" s="60">
        <v>4836768.6588000003</v>
      </c>
      <c r="BL808" s="85" t="s">
        <v>544</v>
      </c>
      <c r="BM808" s="60" t="s">
        <v>544</v>
      </c>
      <c r="BN808" s="60">
        <v>3676609.9084999999</v>
      </c>
      <c r="BO808" s="60">
        <v>1727535398.5335</v>
      </c>
      <c r="BP808" s="60">
        <v>1086438996.1217999</v>
      </c>
      <c r="BQ808" s="60">
        <v>278059915.46139997</v>
      </c>
      <c r="BR808" s="60" t="s">
        <v>544</v>
      </c>
      <c r="BS808" s="60">
        <v>26872231.464299999</v>
      </c>
      <c r="BT808" s="60">
        <v>392508257.52569997</v>
      </c>
      <c r="BU808" s="60" t="s">
        <v>544</v>
      </c>
      <c r="BV808" s="60" t="s">
        <v>544</v>
      </c>
      <c r="BW808" s="60">
        <v>575991166.21619999</v>
      </c>
      <c r="BX808" s="60" t="s">
        <v>544</v>
      </c>
      <c r="BY808" s="60" t="s">
        <v>544</v>
      </c>
      <c r="BZ808" s="60" t="s">
        <v>544</v>
      </c>
      <c r="CA808" s="60" t="s">
        <v>544</v>
      </c>
      <c r="CB808" s="60" t="s">
        <v>1994</v>
      </c>
      <c r="CC808" s="60" t="s">
        <v>544</v>
      </c>
      <c r="CD808" s="60">
        <v>230444.24530000001</v>
      </c>
      <c r="CE808" s="60">
        <v>7477019.5866</v>
      </c>
      <c r="CF808" s="60">
        <v>3416335.9360000002</v>
      </c>
      <c r="CG808" s="60">
        <v>95199974.380600005</v>
      </c>
      <c r="CH808" s="60" t="s">
        <v>544</v>
      </c>
      <c r="CI808" s="60" t="s">
        <v>1344</v>
      </c>
      <c r="CJ808" s="60" t="s">
        <v>544</v>
      </c>
      <c r="CK808" s="60">
        <v>95199974.380600005</v>
      </c>
      <c r="CL808" s="60" t="s">
        <v>544</v>
      </c>
      <c r="CM808" s="85">
        <v>111757</v>
      </c>
      <c r="CN808" s="60" t="s">
        <v>544</v>
      </c>
      <c r="CO808" s="60">
        <v>6785942.9000000004</v>
      </c>
      <c r="CP808" s="60">
        <v>14218537.9571</v>
      </c>
      <c r="CQ808" s="60" t="s">
        <v>544</v>
      </c>
      <c r="CR808" s="60" t="s">
        <v>544</v>
      </c>
      <c r="CS808" s="60" t="s">
        <v>544</v>
      </c>
      <c r="CT808" s="60">
        <v>3585328.3824999998</v>
      </c>
      <c r="CU808" s="60">
        <v>1251440.2763</v>
      </c>
      <c r="CV808" s="60">
        <v>7477019.5866</v>
      </c>
      <c r="CW808" s="60">
        <v>4836768.6588000003</v>
      </c>
      <c r="CX808" s="60">
        <v>10541928.048599999</v>
      </c>
      <c r="CY808" s="60" t="s">
        <v>544</v>
      </c>
      <c r="CZ808" s="60">
        <f t="shared" si="24"/>
        <v>7.8110000011895862</v>
      </c>
      <c r="DA808" s="60" t="str">
        <f t="shared" si="25"/>
        <v>N: parent data from row 805</v>
      </c>
    </row>
    <row r="809" spans="1:105">
      <c r="A809" s="13" t="s">
        <v>1348</v>
      </c>
      <c r="B809" s="13">
        <v>1518207</v>
      </c>
      <c r="C809" s="13">
        <v>2022</v>
      </c>
      <c r="D809" s="13" t="s">
        <v>10</v>
      </c>
      <c r="E809" s="13" t="s">
        <v>507</v>
      </c>
      <c r="F809" s="84" t="s">
        <v>1812</v>
      </c>
      <c r="G809" s="60" t="s">
        <v>2391</v>
      </c>
      <c r="H809" s="60" t="s">
        <v>545</v>
      </c>
      <c r="I809" s="60" t="s">
        <v>2393</v>
      </c>
      <c r="J809" s="60" t="s">
        <v>1344</v>
      </c>
      <c r="K809" s="85">
        <v>111757</v>
      </c>
      <c r="L809" s="60">
        <v>285536000000</v>
      </c>
      <c r="M809" s="60">
        <v>2152551826.1279998</v>
      </c>
      <c r="N809" s="60" t="s">
        <v>544</v>
      </c>
      <c r="O809" s="60">
        <v>-753863.55</v>
      </c>
      <c r="P809" s="60" t="s">
        <v>544</v>
      </c>
      <c r="Q809" s="60" t="s">
        <v>544</v>
      </c>
      <c r="R809" s="85" t="s">
        <v>544</v>
      </c>
      <c r="S809" s="85" t="s">
        <v>544</v>
      </c>
      <c r="T809" s="60" t="s">
        <v>544</v>
      </c>
      <c r="U809" s="60" t="s">
        <v>544</v>
      </c>
      <c r="V809" s="60" t="s">
        <v>544</v>
      </c>
      <c r="W809" s="60" t="s">
        <v>2394</v>
      </c>
      <c r="X809" s="60">
        <v>10885789.662</v>
      </c>
      <c r="Y809" s="60">
        <v>46211835.615000002</v>
      </c>
      <c r="Z809" s="60" t="s">
        <v>544</v>
      </c>
      <c r="AA809" s="60">
        <v>324131171.958</v>
      </c>
      <c r="AB809" s="60" t="s">
        <v>544</v>
      </c>
      <c r="AC809" s="60">
        <v>2152551826.1279998</v>
      </c>
      <c r="AD809" s="60" t="s">
        <v>544</v>
      </c>
      <c r="AE809" s="60" t="s">
        <v>544</v>
      </c>
      <c r="AF809" s="60">
        <v>5.8115300000000003</v>
      </c>
      <c r="AG809" s="60" t="s">
        <v>2395</v>
      </c>
      <c r="AH809" s="60">
        <v>118213343.2755</v>
      </c>
      <c r="AI809" s="60" t="s">
        <v>544</v>
      </c>
      <c r="AJ809" s="60" t="s">
        <v>544</v>
      </c>
      <c r="AK809" s="60" t="s">
        <v>544</v>
      </c>
      <c r="AL809" s="60">
        <v>935914058.68949997</v>
      </c>
      <c r="AM809" s="60">
        <v>14730493.767000001</v>
      </c>
      <c r="AN809" s="60">
        <v>32084432.688000001</v>
      </c>
      <c r="AO809" s="60">
        <v>19984922.710499998</v>
      </c>
      <c r="AP809" s="60">
        <v>16705616.267999999</v>
      </c>
      <c r="AQ809" s="60">
        <v>2152551826.1279998</v>
      </c>
      <c r="AR809" s="60" t="s">
        <v>544</v>
      </c>
      <c r="AS809" s="60">
        <v>19796456.822999999</v>
      </c>
      <c r="AT809" s="60" t="s">
        <v>544</v>
      </c>
      <c r="AU809" s="85">
        <v>1518207</v>
      </c>
      <c r="AV809" s="60" t="s">
        <v>544</v>
      </c>
      <c r="AW809" s="60" t="s">
        <v>544</v>
      </c>
      <c r="AX809" s="60" t="s">
        <v>544</v>
      </c>
      <c r="AY809" s="60" t="s">
        <v>544</v>
      </c>
      <c r="AZ809" s="60">
        <v>320799095.06699997</v>
      </c>
      <c r="BA809" s="60">
        <v>1596584996.6385</v>
      </c>
      <c r="BB809" s="60" t="s">
        <v>1808</v>
      </c>
      <c r="BC809" s="60" t="s">
        <v>544</v>
      </c>
      <c r="BD809" s="60">
        <v>43882397.245499998</v>
      </c>
      <c r="BE809" s="60" t="s">
        <v>544</v>
      </c>
      <c r="BF809" s="60" t="s">
        <v>544</v>
      </c>
      <c r="BG809" s="60">
        <v>2706370.1444999999</v>
      </c>
      <c r="BH809" s="60">
        <v>1596584996.6385</v>
      </c>
      <c r="BI809" s="60">
        <v>4719185.8229999999</v>
      </c>
      <c r="BJ809" s="60" t="s">
        <v>544</v>
      </c>
      <c r="BK809" s="60">
        <v>3226535.9939999999</v>
      </c>
      <c r="BL809" s="85" t="s">
        <v>544</v>
      </c>
      <c r="BM809" s="60" t="s">
        <v>544</v>
      </c>
      <c r="BN809" s="60">
        <v>4304560.8705000002</v>
      </c>
      <c r="BO809" s="60">
        <v>2096826232.5120001</v>
      </c>
      <c r="BP809" s="60">
        <v>1552702599.3929999</v>
      </c>
      <c r="BQ809" s="60">
        <v>105111194.7765</v>
      </c>
      <c r="BR809" s="60" t="s">
        <v>544</v>
      </c>
      <c r="BS809" s="60">
        <v>34956652.813500002</v>
      </c>
      <c r="BT809" s="60">
        <v>565571051.11650002</v>
      </c>
      <c r="BU809" s="60">
        <v>34738032.384000003</v>
      </c>
      <c r="BV809" s="60" t="s">
        <v>544</v>
      </c>
      <c r="BW809" s="60">
        <v>1596584996.6385</v>
      </c>
      <c r="BX809" s="60" t="s">
        <v>544</v>
      </c>
      <c r="BY809" s="60" t="s">
        <v>544</v>
      </c>
      <c r="BZ809" s="60">
        <v>-16132679.970000001</v>
      </c>
      <c r="CA809" s="60" t="s">
        <v>544</v>
      </c>
      <c r="CB809" s="60" t="s">
        <v>1994</v>
      </c>
      <c r="CC809" s="60">
        <v>459856.76549999998</v>
      </c>
      <c r="CD809" s="60">
        <v>226159.065</v>
      </c>
      <c r="CE809" s="60">
        <v>12755371.266000001</v>
      </c>
      <c r="CF809" s="60">
        <v>16705616.267999999</v>
      </c>
      <c r="CG809" s="60">
        <v>8232189.966</v>
      </c>
      <c r="CH809" s="60">
        <v>-753863.55</v>
      </c>
      <c r="CI809" s="60" t="s">
        <v>1344</v>
      </c>
      <c r="CJ809" s="60" t="s">
        <v>544</v>
      </c>
      <c r="CK809" s="60">
        <v>42970222.350000001</v>
      </c>
      <c r="CL809" s="60" t="s">
        <v>544</v>
      </c>
      <c r="CM809" s="85">
        <v>111757</v>
      </c>
      <c r="CN809" s="60" t="s">
        <v>544</v>
      </c>
      <c r="CO809" s="60">
        <v>4719185.8229999999</v>
      </c>
      <c r="CP809" s="60">
        <v>15190350.532500001</v>
      </c>
      <c r="CQ809" s="60">
        <v>46211835.615000002</v>
      </c>
      <c r="CR809" s="60" t="s">
        <v>544</v>
      </c>
      <c r="CS809" s="60" t="s">
        <v>544</v>
      </c>
      <c r="CT809" s="60" t="s">
        <v>544</v>
      </c>
      <c r="CU809" s="60">
        <v>3226535.9939999999</v>
      </c>
      <c r="CV809" s="60">
        <v>12755371.266000001</v>
      </c>
      <c r="CW809" s="60">
        <v>3226535.9939999999</v>
      </c>
      <c r="CX809" s="60">
        <v>10885789.662</v>
      </c>
      <c r="CY809" s="60" t="s">
        <v>544</v>
      </c>
      <c r="CZ809" s="60">
        <f t="shared" si="24"/>
        <v>132.65000012270127</v>
      </c>
      <c r="DA809" s="60" t="str">
        <f t="shared" si="25"/>
        <v>N: parent data from row 805</v>
      </c>
    </row>
    <row r="810" spans="1:105">
      <c r="A810" s="13" t="s">
        <v>1348</v>
      </c>
      <c r="B810" s="13">
        <v>1518207</v>
      </c>
      <c r="C810" s="13">
        <v>2023</v>
      </c>
      <c r="D810" s="13" t="s">
        <v>10</v>
      </c>
      <c r="E810" s="13" t="s">
        <v>507</v>
      </c>
      <c r="F810" s="84" t="s">
        <v>1804</v>
      </c>
      <c r="G810" s="60" t="s">
        <v>2391</v>
      </c>
      <c r="H810" s="60" t="s">
        <v>545</v>
      </c>
      <c r="I810" s="60" t="s">
        <v>2393</v>
      </c>
      <c r="J810" s="60" t="s">
        <v>1344</v>
      </c>
      <c r="K810" s="85">
        <v>111757</v>
      </c>
      <c r="L810" s="60">
        <v>375709000000</v>
      </c>
      <c r="M810" s="60">
        <v>2621469421.7788</v>
      </c>
      <c r="N810" s="60">
        <v>25258163.384</v>
      </c>
      <c r="O810" s="60">
        <v>-13054702.677200001</v>
      </c>
      <c r="P810" s="60">
        <v>-0.33966000000000002</v>
      </c>
      <c r="Q810" s="60" t="s">
        <v>544</v>
      </c>
      <c r="R810" s="85">
        <v>28</v>
      </c>
      <c r="S810" s="85" t="s">
        <v>544</v>
      </c>
      <c r="T810" s="60" t="s">
        <v>544</v>
      </c>
      <c r="U810" s="60" t="s">
        <v>544</v>
      </c>
      <c r="V810" s="60" t="s">
        <v>544</v>
      </c>
      <c r="W810" s="60" t="s">
        <v>2394</v>
      </c>
      <c r="X810" s="60">
        <v>22676527.899999999</v>
      </c>
      <c r="Y810" s="60">
        <v>28795701.736400001</v>
      </c>
      <c r="Z810" s="60">
        <v>71.171170000000004</v>
      </c>
      <c r="AA810" s="60">
        <v>306998323.40679997</v>
      </c>
      <c r="AB810" s="60" t="s">
        <v>544</v>
      </c>
      <c r="AC810" s="60">
        <v>2621469421.7788</v>
      </c>
      <c r="AD810" s="60" t="s">
        <v>544</v>
      </c>
      <c r="AE810" s="60" t="s">
        <v>544</v>
      </c>
      <c r="AF810" s="60">
        <v>3.0981399999999999</v>
      </c>
      <c r="AG810" s="60" t="s">
        <v>2395</v>
      </c>
      <c r="AH810" s="60">
        <v>61212670.5436</v>
      </c>
      <c r="AI810" s="60" t="s">
        <v>544</v>
      </c>
      <c r="AJ810" s="60" t="s">
        <v>544</v>
      </c>
      <c r="AK810" s="60">
        <v>1.0059499999999999</v>
      </c>
      <c r="AL810" s="60">
        <v>1096950871.938</v>
      </c>
      <c r="AM810" s="60">
        <v>23248674.1424</v>
      </c>
      <c r="AN810" s="60">
        <v>92624894.730000004</v>
      </c>
      <c r="AO810" s="60">
        <v>46581077.003200002</v>
      </c>
      <c r="AP810" s="60">
        <v>29981858.580400001</v>
      </c>
      <c r="AQ810" s="60">
        <v>2621469421.7788</v>
      </c>
      <c r="AR810" s="60">
        <v>1.22438</v>
      </c>
      <c r="AS810" s="60">
        <v>32137873.0792</v>
      </c>
      <c r="AT810" s="60" t="s">
        <v>544</v>
      </c>
      <c r="AU810" s="85">
        <v>1518207</v>
      </c>
      <c r="AV810" s="60" t="s">
        <v>544</v>
      </c>
      <c r="AW810" s="60" t="s">
        <v>544</v>
      </c>
      <c r="AX810" s="60" t="s">
        <v>544</v>
      </c>
      <c r="AY810" s="60" t="s">
        <v>544</v>
      </c>
      <c r="AZ810" s="60">
        <v>395883335.38160002</v>
      </c>
      <c r="BA810" s="60">
        <v>2062929096.1187999</v>
      </c>
      <c r="BB810" s="60" t="s">
        <v>1808</v>
      </c>
      <c r="BC810" s="60" t="s">
        <v>544</v>
      </c>
      <c r="BD810" s="60">
        <v>30895897.089600001</v>
      </c>
      <c r="BE810" s="60" t="s">
        <v>544</v>
      </c>
      <c r="BF810" s="60" t="s">
        <v>544</v>
      </c>
      <c r="BG810" s="60">
        <v>2218811.0375999999</v>
      </c>
      <c r="BH810" s="60">
        <v>2062929096.1187999</v>
      </c>
      <c r="BI810" s="60">
        <v>18190064.0724</v>
      </c>
      <c r="BJ810" s="60" t="s">
        <v>544</v>
      </c>
      <c r="BK810" s="60">
        <v>3321239.1631999998</v>
      </c>
      <c r="BL810" s="85" t="s">
        <v>544</v>
      </c>
      <c r="BM810" s="60" t="s">
        <v>544</v>
      </c>
      <c r="BN810" s="60">
        <v>-6384314.7779999999</v>
      </c>
      <c r="BO810" s="60">
        <v>2523764984.7992001</v>
      </c>
      <c r="BP810" s="60">
        <v>2032033199.0292001</v>
      </c>
      <c r="BQ810" s="60">
        <v>34635779.844800003</v>
      </c>
      <c r="BR810" s="60" t="s">
        <v>544</v>
      </c>
      <c r="BS810" s="60">
        <v>50369801.510799997</v>
      </c>
      <c r="BT810" s="60">
        <v>761156846.79480004</v>
      </c>
      <c r="BU810" s="60">
        <v>91466647.458800003</v>
      </c>
      <c r="BV810" s="60" t="s">
        <v>544</v>
      </c>
      <c r="BW810" s="60">
        <v>2062929096.1187999</v>
      </c>
      <c r="BX810" s="60" t="s">
        <v>544</v>
      </c>
      <c r="BY810" s="60" t="s">
        <v>544</v>
      </c>
      <c r="BZ810" s="60">
        <v>-809377.61120000004</v>
      </c>
      <c r="CA810" s="60" t="s">
        <v>544</v>
      </c>
      <c r="CB810" s="60" t="s">
        <v>1994</v>
      </c>
      <c r="CC810" s="60">
        <v>1569913.47</v>
      </c>
      <c r="CD810" s="60">
        <v>216299.18919999999</v>
      </c>
      <c r="CE810" s="60">
        <v>26004744.4564</v>
      </c>
      <c r="CF810" s="60">
        <v>29981858.580400001</v>
      </c>
      <c r="CG810" s="60">
        <v>23834775.1712</v>
      </c>
      <c r="CH810" s="60">
        <v>-13054702.677200001</v>
      </c>
      <c r="CI810" s="60" t="s">
        <v>1344</v>
      </c>
      <c r="CJ810" s="60" t="s">
        <v>544</v>
      </c>
      <c r="CK810" s="60">
        <v>115301422.63</v>
      </c>
      <c r="CL810" s="60" t="s">
        <v>544</v>
      </c>
      <c r="CM810" s="85">
        <v>111757</v>
      </c>
      <c r="CN810" s="60" t="s">
        <v>544</v>
      </c>
      <c r="CO810" s="60">
        <v>18190064.0724</v>
      </c>
      <c r="CP810" s="60">
        <v>16292213.122</v>
      </c>
      <c r="CQ810" s="60">
        <v>28795701.736400001</v>
      </c>
      <c r="CR810" s="60" t="s">
        <v>544</v>
      </c>
      <c r="CS810" s="60" t="s">
        <v>544</v>
      </c>
      <c r="CT810" s="60" t="s">
        <v>544</v>
      </c>
      <c r="CU810" s="60">
        <v>3321239.1631999998</v>
      </c>
      <c r="CV810" s="60">
        <v>26004744.4564</v>
      </c>
      <c r="CW810" s="60">
        <v>3321239.1631999998</v>
      </c>
      <c r="CX810" s="60">
        <v>22676527.899999999</v>
      </c>
      <c r="CY810" s="60" t="s">
        <v>544</v>
      </c>
      <c r="CZ810" s="60">
        <f t="shared" si="24"/>
        <v>143.32000094247232</v>
      </c>
      <c r="DA810" s="60" t="str">
        <f t="shared" si="25"/>
        <v>N: parent data from row 805</v>
      </c>
    </row>
    <row r="811" spans="1:105">
      <c r="A811" s="13" t="s">
        <v>1349</v>
      </c>
      <c r="B811" s="13">
        <v>148224</v>
      </c>
      <c r="C811" s="13">
        <v>2022</v>
      </c>
      <c r="D811" s="13" t="s">
        <v>10</v>
      </c>
      <c r="E811" s="13" t="s">
        <v>13</v>
      </c>
      <c r="F811" s="84" t="s">
        <v>1970</v>
      </c>
      <c r="G811" s="60" t="s">
        <v>2005</v>
      </c>
      <c r="H811" s="60" t="s">
        <v>2747</v>
      </c>
      <c r="I811" s="60" t="s">
        <v>2007</v>
      </c>
      <c r="J811" s="60" t="s">
        <v>1349</v>
      </c>
      <c r="K811" s="85">
        <v>148224</v>
      </c>
      <c r="L811" s="60">
        <v>5464979100000</v>
      </c>
      <c r="M811" s="60">
        <v>72090596872.731201</v>
      </c>
      <c r="N811" s="60">
        <v>967462148.1983</v>
      </c>
      <c r="O811" s="60">
        <v>27407722.954100002</v>
      </c>
      <c r="P811" s="60">
        <v>-0.85</v>
      </c>
      <c r="Q811" s="60" t="s">
        <v>544</v>
      </c>
      <c r="R811" s="85" t="s">
        <v>544</v>
      </c>
      <c r="S811" s="85" t="s">
        <v>544</v>
      </c>
      <c r="T811" s="60" t="s">
        <v>544</v>
      </c>
      <c r="U811" s="60">
        <v>18887412.872699998</v>
      </c>
      <c r="V811" s="60" t="s">
        <v>544</v>
      </c>
      <c r="W811" s="60" t="s">
        <v>2008</v>
      </c>
      <c r="X811" s="60">
        <v>2926781257.1561999</v>
      </c>
      <c r="Y811" s="60">
        <v>40772847031.344498</v>
      </c>
      <c r="Z811" s="60">
        <v>13.43</v>
      </c>
      <c r="AA811" s="60">
        <v>6543239337.0360003</v>
      </c>
      <c r="AB811" s="60">
        <v>51487663954.133301</v>
      </c>
      <c r="AC811" s="60">
        <v>72090596872.731201</v>
      </c>
      <c r="AD811" s="60">
        <v>16.399999999999999</v>
      </c>
      <c r="AE811" s="60" t="s">
        <v>544</v>
      </c>
      <c r="AF811" s="60">
        <v>9.64</v>
      </c>
      <c r="AG811" s="60" t="s">
        <v>2009</v>
      </c>
      <c r="AH811" s="60" t="s">
        <v>544</v>
      </c>
      <c r="AI811" s="60">
        <v>11755915972.885401</v>
      </c>
      <c r="AJ811" s="60" t="s">
        <v>544</v>
      </c>
      <c r="AK811" s="60">
        <v>4.76</v>
      </c>
      <c r="AL811" s="60">
        <v>47447969793.2145</v>
      </c>
      <c r="AM811" s="60">
        <v>4086610610.5787001</v>
      </c>
      <c r="AN811" s="60">
        <v>1524070960.4781001</v>
      </c>
      <c r="AO811" s="60">
        <v>5483771295.1632004</v>
      </c>
      <c r="AP811" s="60">
        <v>12751488944.4051</v>
      </c>
      <c r="AQ811" s="60">
        <v>72090596872.731201</v>
      </c>
      <c r="AR811" s="60">
        <v>2.37</v>
      </c>
      <c r="AS811" s="60">
        <v>12472785499.126101</v>
      </c>
      <c r="AT811" s="60">
        <v>895311914.43149996</v>
      </c>
      <c r="AU811" s="85">
        <v>148224</v>
      </c>
      <c r="AV811" s="60" t="s">
        <v>544</v>
      </c>
      <c r="AW811" s="60" t="s">
        <v>544</v>
      </c>
      <c r="AX811" s="60" t="s">
        <v>544</v>
      </c>
      <c r="AY811" s="60" t="s">
        <v>544</v>
      </c>
      <c r="AZ811" s="60">
        <v>21531214040.315899</v>
      </c>
      <c r="BA811" s="60">
        <v>39952963407.739998</v>
      </c>
      <c r="BB811" s="60" t="s">
        <v>1808</v>
      </c>
      <c r="BC811" s="60">
        <v>71743485587.198395</v>
      </c>
      <c r="BD811" s="60">
        <v>684016403.0675</v>
      </c>
      <c r="BE811" s="60" t="s">
        <v>544</v>
      </c>
      <c r="BF811" s="60" t="s">
        <v>544</v>
      </c>
      <c r="BG811" s="60">
        <v>971551474.91330004</v>
      </c>
      <c r="BH811" s="60">
        <v>40848275322.171501</v>
      </c>
      <c r="BI811" s="60">
        <v>1594756951.4533999</v>
      </c>
      <c r="BJ811" s="60" t="s">
        <v>544</v>
      </c>
      <c r="BK811" s="60">
        <v>2026424960.3511</v>
      </c>
      <c r="BL811" s="85" t="s">
        <v>544</v>
      </c>
      <c r="BM811" s="60" t="s">
        <v>544</v>
      </c>
      <c r="BN811" s="60">
        <v>1277923832.4010999</v>
      </c>
      <c r="BO811" s="60">
        <v>63331483302.6017</v>
      </c>
      <c r="BP811" s="60">
        <v>40164258919.103996</v>
      </c>
      <c r="BQ811" s="60">
        <v>1463530457.1689999</v>
      </c>
      <c r="BR811" s="60" t="s">
        <v>544</v>
      </c>
      <c r="BS811" s="60">
        <v>2801852326.013</v>
      </c>
      <c r="BT811" s="60">
        <v>131883424.83409999</v>
      </c>
      <c r="BU811" s="60">
        <v>2981689042.6998</v>
      </c>
      <c r="BV811" s="60" t="s">
        <v>544</v>
      </c>
      <c r="BW811" s="60">
        <v>40848275322.171501</v>
      </c>
      <c r="BX811" s="60">
        <v>11689959090.385401</v>
      </c>
      <c r="BY811" s="60" t="s">
        <v>544</v>
      </c>
      <c r="BZ811" s="60" t="s">
        <v>544</v>
      </c>
      <c r="CA811" s="60" t="s">
        <v>544</v>
      </c>
      <c r="CB811" s="60" t="s">
        <v>544</v>
      </c>
      <c r="CC811" s="60">
        <v>1223719147.2249</v>
      </c>
      <c r="CD811" s="60">
        <v>217166993.0442</v>
      </c>
      <c r="CE811" s="60">
        <v>2124579354.6122999</v>
      </c>
      <c r="CF811" s="60">
        <v>12751488944.4051</v>
      </c>
      <c r="CG811" s="60">
        <v>1469163174.9345</v>
      </c>
      <c r="CH811" s="60">
        <v>450658314.5072</v>
      </c>
      <c r="CI811" s="60" t="s">
        <v>1349</v>
      </c>
      <c r="CJ811" s="60">
        <v>22.8</v>
      </c>
      <c r="CK811" s="60">
        <v>4450852217.6343002</v>
      </c>
      <c r="CL811" s="60">
        <v>129.66</v>
      </c>
      <c r="CM811" s="85">
        <v>148224</v>
      </c>
      <c r="CN811" s="60" t="s">
        <v>544</v>
      </c>
      <c r="CO811" s="60">
        <v>1594756951.4533999</v>
      </c>
      <c r="CP811" s="60">
        <v>4204705089.5573001</v>
      </c>
      <c r="CQ811" s="60">
        <v>40772847031.344498</v>
      </c>
      <c r="CR811" s="60" t="s">
        <v>544</v>
      </c>
      <c r="CS811" s="60" t="s">
        <v>544</v>
      </c>
      <c r="CT811" s="60">
        <v>942843082.23629999</v>
      </c>
      <c r="CU811" s="60">
        <v>1083581878.1148</v>
      </c>
      <c r="CV811" s="60">
        <v>2124579354.6122999</v>
      </c>
      <c r="CW811" s="60">
        <v>2026424960.3511</v>
      </c>
      <c r="CX811" s="60">
        <v>2926781257.1561999</v>
      </c>
      <c r="CY811" s="60">
        <v>22.7</v>
      </c>
      <c r="CZ811" s="60">
        <f t="shared" si="24"/>
        <v>75.807100191553118</v>
      </c>
      <c r="DA811" s="60" t="str">
        <f t="shared" si="25"/>
        <v>Y</v>
      </c>
    </row>
    <row r="812" spans="1:105">
      <c r="A812" s="13" t="s">
        <v>1349</v>
      </c>
      <c r="B812" s="13">
        <v>148224</v>
      </c>
      <c r="C812" s="13">
        <v>2023</v>
      </c>
      <c r="D812" s="13" t="s">
        <v>10</v>
      </c>
      <c r="E812" s="13" t="s">
        <v>13</v>
      </c>
      <c r="F812" s="84" t="s">
        <v>1966</v>
      </c>
      <c r="G812" s="60" t="s">
        <v>2005</v>
      </c>
      <c r="H812" s="60" t="s">
        <v>2559</v>
      </c>
      <c r="I812" s="60" t="s">
        <v>2007</v>
      </c>
      <c r="J812" s="60" t="s">
        <v>1349</v>
      </c>
      <c r="K812" s="85">
        <v>148224</v>
      </c>
      <c r="L812" s="60">
        <v>6204297300000</v>
      </c>
      <c r="M812" s="60">
        <v>75462554742.886398</v>
      </c>
      <c r="N812" s="60">
        <v>780699590.6717</v>
      </c>
      <c r="O812" s="60">
        <v>41046305.677699998</v>
      </c>
      <c r="P812" s="60">
        <v>-0.85</v>
      </c>
      <c r="Q812" s="60" t="s">
        <v>544</v>
      </c>
      <c r="R812" s="85" t="s">
        <v>544</v>
      </c>
      <c r="S812" s="85" t="s">
        <v>544</v>
      </c>
      <c r="T812" s="60" t="s">
        <v>544</v>
      </c>
      <c r="U812" s="60">
        <v>49789033.778300002</v>
      </c>
      <c r="V812" s="60" t="s">
        <v>544</v>
      </c>
      <c r="W812" s="60" t="s">
        <v>2008</v>
      </c>
      <c r="X812" s="60">
        <v>3373993677.2354002</v>
      </c>
      <c r="Y812" s="60">
        <v>43594647935.451599</v>
      </c>
      <c r="Z812" s="60">
        <v>14.35</v>
      </c>
      <c r="AA812" s="60">
        <v>6388429890.2365999</v>
      </c>
      <c r="AB812" s="60">
        <v>55561682726.380402</v>
      </c>
      <c r="AC812" s="60">
        <v>75462554742.886398</v>
      </c>
      <c r="AD812" s="60">
        <v>16.5</v>
      </c>
      <c r="AE812" s="60" t="s">
        <v>544</v>
      </c>
      <c r="AF812" s="60">
        <v>6.92</v>
      </c>
      <c r="AG812" s="60" t="s">
        <v>2009</v>
      </c>
      <c r="AH812" s="60" t="s">
        <v>544</v>
      </c>
      <c r="AI812" s="60">
        <v>12431811498.6975</v>
      </c>
      <c r="AJ812" s="60" t="s">
        <v>544</v>
      </c>
      <c r="AK812" s="60">
        <v>5.32</v>
      </c>
      <c r="AL812" s="60">
        <v>50329836218.163498</v>
      </c>
      <c r="AM812" s="60">
        <v>3541543171.7776999</v>
      </c>
      <c r="AN812" s="60">
        <v>1752818464.2794001</v>
      </c>
      <c r="AO812" s="60">
        <v>2783938589.6166</v>
      </c>
      <c r="AP812" s="60">
        <v>13599929005.728001</v>
      </c>
      <c r="AQ812" s="60">
        <v>75462554742.886398</v>
      </c>
      <c r="AR812" s="60">
        <v>1.76</v>
      </c>
      <c r="AS812" s="60">
        <v>13258448117.0408</v>
      </c>
      <c r="AT812" s="60" t="s">
        <v>544</v>
      </c>
      <c r="AU812" s="85">
        <v>148224</v>
      </c>
      <c r="AV812" s="60" t="s">
        <v>544</v>
      </c>
      <c r="AW812" s="60" t="s">
        <v>544</v>
      </c>
      <c r="AX812" s="60" t="s">
        <v>544</v>
      </c>
      <c r="AY812" s="60" t="s">
        <v>544</v>
      </c>
      <c r="AZ812" s="60">
        <v>23582242888.3256</v>
      </c>
      <c r="BA812" s="60">
        <v>44278911148.4226</v>
      </c>
      <c r="BB812" s="60" t="s">
        <v>1808</v>
      </c>
      <c r="BC812" s="60">
        <v>75148779836.865204</v>
      </c>
      <c r="BD812" s="60">
        <v>600852137.88989997</v>
      </c>
      <c r="BE812" s="60" t="s">
        <v>544</v>
      </c>
      <c r="BF812" s="60" t="s">
        <v>544</v>
      </c>
      <c r="BG812" s="60">
        <v>1001841473.3009</v>
      </c>
      <c r="BH812" s="60">
        <v>44278911148.4226</v>
      </c>
      <c r="BI812" s="60">
        <v>1815321429.1700001</v>
      </c>
      <c r="BJ812" s="60" t="s">
        <v>544</v>
      </c>
      <c r="BK812" s="60">
        <v>2356229686.7441001</v>
      </c>
      <c r="BL812" s="85" t="s">
        <v>544</v>
      </c>
      <c r="BM812" s="60" t="s">
        <v>544</v>
      </c>
      <c r="BN812" s="60">
        <v>1423957851.9933</v>
      </c>
      <c r="BO812" s="60">
        <v>69873968925.834503</v>
      </c>
      <c r="BP812" s="60">
        <v>43678059010.5327</v>
      </c>
      <c r="BQ812" s="60">
        <v>2437050053.5816998</v>
      </c>
      <c r="BR812" s="60" t="s">
        <v>544</v>
      </c>
      <c r="BS812" s="60">
        <v>2317849499.5967999</v>
      </c>
      <c r="BT812" s="60">
        <v>346758392.47530001</v>
      </c>
      <c r="BU812" s="60">
        <v>3738289826.5946999</v>
      </c>
      <c r="BV812" s="60" t="s">
        <v>544</v>
      </c>
      <c r="BW812" s="60">
        <v>43603760417.217003</v>
      </c>
      <c r="BX812" s="60">
        <v>12370996751.1975</v>
      </c>
      <c r="BY812" s="60" t="s">
        <v>544</v>
      </c>
      <c r="BZ812" s="60" t="s">
        <v>544</v>
      </c>
      <c r="CA812" s="60" t="s">
        <v>544</v>
      </c>
      <c r="CB812" s="60" t="s">
        <v>544</v>
      </c>
      <c r="CC812" s="60">
        <v>1431063447.0912001</v>
      </c>
      <c r="CD812" s="60">
        <v>228068682.36950001</v>
      </c>
      <c r="CE812" s="60">
        <v>2407138928.1712999</v>
      </c>
      <c r="CF812" s="60">
        <v>13599929005.728001</v>
      </c>
      <c r="CG812" s="60">
        <v>1388522314.9200001</v>
      </c>
      <c r="CH812" s="60" t="s">
        <v>544</v>
      </c>
      <c r="CI812" s="60" t="s">
        <v>1349</v>
      </c>
      <c r="CJ812" s="60">
        <v>22.4</v>
      </c>
      <c r="CK812" s="60">
        <v>5126812141.5146999</v>
      </c>
      <c r="CL812" s="60">
        <v>123.69</v>
      </c>
      <c r="CM812" s="85">
        <v>148224</v>
      </c>
      <c r="CN812" s="60" t="s">
        <v>544</v>
      </c>
      <c r="CO812" s="60">
        <v>1815321429.1700001</v>
      </c>
      <c r="CP812" s="60">
        <v>4797951529.2286997</v>
      </c>
      <c r="CQ812" s="60">
        <v>43594647935.451599</v>
      </c>
      <c r="CR812" s="60" t="s">
        <v>544</v>
      </c>
      <c r="CS812" s="60" t="s">
        <v>544</v>
      </c>
      <c r="CT812" s="60">
        <v>1032308445.5034</v>
      </c>
      <c r="CU812" s="60">
        <v>1323921241.2407</v>
      </c>
      <c r="CV812" s="60">
        <v>2407138928.1712999</v>
      </c>
      <c r="CW812" s="60">
        <v>2356229686.7441001</v>
      </c>
      <c r="CX812" s="60">
        <v>3373993677.2354002</v>
      </c>
      <c r="CY812" s="60">
        <v>22.3</v>
      </c>
      <c r="CZ812" s="60">
        <f t="shared" si="24"/>
        <v>82.216899774187127</v>
      </c>
      <c r="DA812" s="60" t="str">
        <f t="shared" si="25"/>
        <v>Y</v>
      </c>
    </row>
    <row r="813" spans="1:105">
      <c r="A813" s="13" t="s">
        <v>1350</v>
      </c>
      <c r="B813" s="13">
        <v>111756</v>
      </c>
      <c r="C813" s="13">
        <v>2022</v>
      </c>
      <c r="D813" s="13" t="s">
        <v>10</v>
      </c>
      <c r="E813" s="13" t="s">
        <v>13</v>
      </c>
      <c r="F813" s="84" t="s">
        <v>1812</v>
      </c>
      <c r="G813" s="60" t="s">
        <v>1931</v>
      </c>
      <c r="H813" s="60" t="s">
        <v>2748</v>
      </c>
      <c r="I813" s="60" t="s">
        <v>1933</v>
      </c>
      <c r="J813" s="60" t="s">
        <v>1350</v>
      </c>
      <c r="K813" s="85">
        <v>111756</v>
      </c>
      <c r="L813" s="60">
        <v>3592419000000</v>
      </c>
      <c r="M813" s="60">
        <v>103227464831.89999</v>
      </c>
      <c r="N813" s="60">
        <v>3124392980.4000001</v>
      </c>
      <c r="O813" s="60">
        <v>692250223.39999998</v>
      </c>
      <c r="P813" s="60">
        <v>-0.26</v>
      </c>
      <c r="Q813" s="60" t="s">
        <v>544</v>
      </c>
      <c r="R813" s="85" t="s">
        <v>544</v>
      </c>
      <c r="S813" s="85" t="s">
        <v>544</v>
      </c>
      <c r="T813" s="60">
        <v>30290738802.400002</v>
      </c>
      <c r="U813" s="60">
        <v>12282060872.700001</v>
      </c>
      <c r="V813" s="60" t="s">
        <v>544</v>
      </c>
      <c r="W813" s="60" t="s">
        <v>1934</v>
      </c>
      <c r="X813" s="60">
        <v>2607884833.5</v>
      </c>
      <c r="Y813" s="60">
        <v>74429930249.300003</v>
      </c>
      <c r="Z813" s="60">
        <v>9.84</v>
      </c>
      <c r="AA813" s="60" t="s">
        <v>544</v>
      </c>
      <c r="AB813" s="60">
        <v>61265365999.400002</v>
      </c>
      <c r="AC813" s="60">
        <v>103227464831.89999</v>
      </c>
      <c r="AD813" s="60" t="s">
        <v>544</v>
      </c>
      <c r="AE813" s="60">
        <v>18355593248.599998</v>
      </c>
      <c r="AF813" s="60">
        <v>17.989999999999998</v>
      </c>
      <c r="AG813" s="60" t="s">
        <v>1935</v>
      </c>
      <c r="AH813" s="60" t="s">
        <v>544</v>
      </c>
      <c r="AI813" s="60">
        <v>10225855589.200001</v>
      </c>
      <c r="AJ813" s="60">
        <v>13581218944.200001</v>
      </c>
      <c r="AK813" s="60">
        <v>2.66</v>
      </c>
      <c r="AL813" s="60">
        <v>82392316395.699997</v>
      </c>
      <c r="AM813" s="60">
        <v>2195798973.5</v>
      </c>
      <c r="AN813" s="60">
        <v>662911986</v>
      </c>
      <c r="AO813" s="60">
        <v>1769805467.0999999</v>
      </c>
      <c r="AP813" s="60">
        <v>11279675882.700001</v>
      </c>
      <c r="AQ813" s="60">
        <v>103227464831.89999</v>
      </c>
      <c r="AR813" s="60">
        <v>4.1500000000000004</v>
      </c>
      <c r="AS813" s="60">
        <v>10297692605.4</v>
      </c>
      <c r="AT813" s="60">
        <v>30290738802.400002</v>
      </c>
      <c r="AU813" s="85">
        <v>111756</v>
      </c>
      <c r="AV813" s="60" t="s">
        <v>544</v>
      </c>
      <c r="AW813" s="60" t="s">
        <v>544</v>
      </c>
      <c r="AX813" s="60">
        <v>1173213414.5999999</v>
      </c>
      <c r="AY813" s="60">
        <v>31936812192.700001</v>
      </c>
      <c r="AZ813" s="60">
        <v>8925691799.3999996</v>
      </c>
      <c r="BA813" s="60">
        <v>13006235466.1</v>
      </c>
      <c r="BB813" s="60" t="s">
        <v>1808</v>
      </c>
      <c r="BC813" s="60" t="s">
        <v>544</v>
      </c>
      <c r="BD813" s="60">
        <v>5010746822.6999998</v>
      </c>
      <c r="BE813" s="60">
        <v>11551392.199999999</v>
      </c>
      <c r="BF813" s="60" t="s">
        <v>544</v>
      </c>
      <c r="BG813" s="60">
        <v>583776328.89999998</v>
      </c>
      <c r="BH813" s="60">
        <v>75233786461.199997</v>
      </c>
      <c r="BI813" s="60">
        <v>735984598.89999998</v>
      </c>
      <c r="BJ813" s="60" t="s">
        <v>544</v>
      </c>
      <c r="BK813" s="60">
        <v>1573862821.5999999</v>
      </c>
      <c r="BL813" s="85" t="s">
        <v>2749</v>
      </c>
      <c r="BM813" s="60" t="s">
        <v>2750</v>
      </c>
      <c r="BN813" s="60">
        <v>963794144.79999995</v>
      </c>
      <c r="BO813" s="60">
        <v>97723801138.600006</v>
      </c>
      <c r="BP813" s="60">
        <v>70223039638.5</v>
      </c>
      <c r="BQ813" s="60">
        <v>15831183027.9</v>
      </c>
      <c r="BR813" s="60" t="s">
        <v>544</v>
      </c>
      <c r="BS813" s="60">
        <v>993994426.39999998</v>
      </c>
      <c r="BT813" s="60">
        <v>7962386146.3000002</v>
      </c>
      <c r="BU813" s="60">
        <v>3000287351.0999999</v>
      </c>
      <c r="BV813" s="60" t="s">
        <v>544</v>
      </c>
      <c r="BW813" s="60">
        <v>13006235466.1</v>
      </c>
      <c r="BX813" s="60">
        <v>9643429796.2000008</v>
      </c>
      <c r="BY813" s="60" t="s">
        <v>544</v>
      </c>
      <c r="BZ813" s="60">
        <v>6867618.7999999998</v>
      </c>
      <c r="CA813" s="60">
        <v>-1580414.4</v>
      </c>
      <c r="CB813" s="60" t="s">
        <v>1898</v>
      </c>
      <c r="CC813" s="60">
        <v>277319617.5</v>
      </c>
      <c r="CD813" s="60">
        <v>1001551680.6</v>
      </c>
      <c r="CE813" s="60">
        <v>1329933049.2</v>
      </c>
      <c r="CF813" s="60">
        <v>11279675882.700001</v>
      </c>
      <c r="CG813" s="60">
        <v>260394816.5</v>
      </c>
      <c r="CH813" s="60">
        <v>655900693.20000005</v>
      </c>
      <c r="CI813" s="60" t="s">
        <v>1350</v>
      </c>
      <c r="CJ813" s="60">
        <v>16.690000000000001</v>
      </c>
      <c r="CK813" s="60">
        <v>3270796819.5</v>
      </c>
      <c r="CL813" s="60" t="s">
        <v>544</v>
      </c>
      <c r="CM813" s="85">
        <v>111756</v>
      </c>
      <c r="CN813" s="60" t="s">
        <v>544</v>
      </c>
      <c r="CO813" s="60">
        <v>735984598.89999998</v>
      </c>
      <c r="CP813" s="60">
        <v>3571678978.3000002</v>
      </c>
      <c r="CQ813" s="60">
        <v>74429930249.300003</v>
      </c>
      <c r="CR813" s="60">
        <v>10114651.9</v>
      </c>
      <c r="CS813" s="60" t="s">
        <v>544</v>
      </c>
      <c r="CT813" s="60">
        <v>751127841.89999998</v>
      </c>
      <c r="CU813" s="60">
        <v>822734979.70000005</v>
      </c>
      <c r="CV813" s="60">
        <v>1329933049.2</v>
      </c>
      <c r="CW813" s="60">
        <v>1573862821.5999999</v>
      </c>
      <c r="CX813" s="60">
        <v>2607884833.5</v>
      </c>
      <c r="CY813" s="60">
        <v>15.74</v>
      </c>
      <c r="CZ813" s="60">
        <f t="shared" si="24"/>
        <v>34.800999964980718</v>
      </c>
      <c r="DA813" s="60" t="str">
        <f t="shared" si="25"/>
        <v>Y</v>
      </c>
    </row>
    <row r="814" spans="1:105">
      <c r="A814" s="13" t="s">
        <v>1350</v>
      </c>
      <c r="B814" s="13">
        <v>111756</v>
      </c>
      <c r="C814" s="13">
        <v>2023</v>
      </c>
      <c r="D814" s="13" t="s">
        <v>10</v>
      </c>
      <c r="E814" s="13" t="s">
        <v>13</v>
      </c>
      <c r="F814" s="84" t="s">
        <v>1804</v>
      </c>
      <c r="G814" s="60" t="s">
        <v>1931</v>
      </c>
      <c r="H814" s="60" t="s">
        <v>2748</v>
      </c>
      <c r="I814" s="60" t="s">
        <v>1933</v>
      </c>
      <c r="J814" s="60" t="s">
        <v>1350</v>
      </c>
      <c r="K814" s="85">
        <v>111756</v>
      </c>
      <c r="L814" s="60">
        <v>3677684000000</v>
      </c>
      <c r="M814" s="60">
        <v>106037078793.5</v>
      </c>
      <c r="N814" s="60">
        <v>2848513684</v>
      </c>
      <c r="O814" s="60">
        <v>1080356371.7</v>
      </c>
      <c r="P814" s="60">
        <v>-0.26</v>
      </c>
      <c r="Q814" s="60" t="s">
        <v>544</v>
      </c>
      <c r="R814" s="85" t="s">
        <v>544</v>
      </c>
      <c r="S814" s="85" t="s">
        <v>544</v>
      </c>
      <c r="T814" s="60">
        <v>29739526599.900002</v>
      </c>
      <c r="U814" s="60">
        <v>10894818798.5</v>
      </c>
      <c r="V814" s="60" t="s">
        <v>544</v>
      </c>
      <c r="W814" s="60" t="s">
        <v>1934</v>
      </c>
      <c r="X814" s="60">
        <v>3279358767</v>
      </c>
      <c r="Y814" s="60">
        <v>76316120368.199997</v>
      </c>
      <c r="Z814" s="60">
        <v>9.92</v>
      </c>
      <c r="AA814" s="60">
        <v>2306605.5</v>
      </c>
      <c r="AB814" s="60">
        <v>61447971692.199997</v>
      </c>
      <c r="AC814" s="60">
        <v>106037078793.5</v>
      </c>
      <c r="AD814" s="60" t="s">
        <v>544</v>
      </c>
      <c r="AE814" s="60">
        <v>19690280561.200001</v>
      </c>
      <c r="AF814" s="60">
        <v>21.28</v>
      </c>
      <c r="AG814" s="60" t="s">
        <v>1935</v>
      </c>
      <c r="AH814" s="60" t="s">
        <v>544</v>
      </c>
      <c r="AI814" s="60">
        <v>10824294334</v>
      </c>
      <c r="AJ814" s="60">
        <v>13971974757.1</v>
      </c>
      <c r="AK814" s="60">
        <v>3.31</v>
      </c>
      <c r="AL814" s="60">
        <v>84469278984.600006</v>
      </c>
      <c r="AM814" s="60">
        <v>2242539575</v>
      </c>
      <c r="AN814" s="60">
        <v>1123028574.2</v>
      </c>
      <c r="AO814" s="60">
        <v>1603840499.9000001</v>
      </c>
      <c r="AP814" s="60">
        <v>12133264147.700001</v>
      </c>
      <c r="AQ814" s="60">
        <v>106037078793.5</v>
      </c>
      <c r="AR814" s="60">
        <v>3.8</v>
      </c>
      <c r="AS814" s="60">
        <v>11134475114.6</v>
      </c>
      <c r="AT814" s="60">
        <v>29739526599.900002</v>
      </c>
      <c r="AU814" s="85">
        <v>111756</v>
      </c>
      <c r="AV814" s="60" t="s">
        <v>544</v>
      </c>
      <c r="AW814" s="60" t="s">
        <v>544</v>
      </c>
      <c r="AX814" s="60">
        <v>1005103365.8</v>
      </c>
      <c r="AY814" s="60">
        <v>33662255318.299999</v>
      </c>
      <c r="AZ814" s="60">
        <v>8351469028</v>
      </c>
      <c r="BA814" s="60">
        <v>11545944711</v>
      </c>
      <c r="BB814" s="60" t="s">
        <v>1808</v>
      </c>
      <c r="BC814" s="60" t="s">
        <v>544</v>
      </c>
      <c r="BD814" s="60">
        <v>4997174413.3999996</v>
      </c>
      <c r="BE814" s="60">
        <v>107112994.90000001</v>
      </c>
      <c r="BF814" s="60" t="s">
        <v>544</v>
      </c>
      <c r="BG814" s="60">
        <v>601793386.39999998</v>
      </c>
      <c r="BH814" s="60">
        <v>74947726629.300003</v>
      </c>
      <c r="BI814" s="60">
        <v>1133523629.5</v>
      </c>
      <c r="BJ814" s="60" t="s">
        <v>544</v>
      </c>
      <c r="BK814" s="60">
        <v>1792088344.8</v>
      </c>
      <c r="BL814" s="85" t="s">
        <v>2749</v>
      </c>
      <c r="BM814" s="60" t="s">
        <v>2750</v>
      </c>
      <c r="BN814" s="60">
        <v>991033072</v>
      </c>
      <c r="BO814" s="60">
        <v>100911253455.89999</v>
      </c>
      <c r="BP814" s="60">
        <v>69950552215.899994</v>
      </c>
      <c r="BQ814" s="60">
        <v>20216301955.5</v>
      </c>
      <c r="BR814" s="60" t="s">
        <v>544</v>
      </c>
      <c r="BS814" s="60">
        <v>768099646.20000005</v>
      </c>
      <c r="BT814" s="60">
        <v>8150852010.8000002</v>
      </c>
      <c r="BU814" s="60">
        <v>3888533291.1999998</v>
      </c>
      <c r="BV814" s="60" t="s">
        <v>544</v>
      </c>
      <c r="BW814" s="60">
        <v>11546319534.4</v>
      </c>
      <c r="BX814" s="60">
        <v>10243087402.1</v>
      </c>
      <c r="BY814" s="60" t="s">
        <v>544</v>
      </c>
      <c r="BZ814" s="60">
        <v>5622351</v>
      </c>
      <c r="CA814" s="60">
        <v>-836144.5</v>
      </c>
      <c r="CB814" s="60" t="s">
        <v>1898</v>
      </c>
      <c r="CC814" s="60">
        <v>443819739.19999999</v>
      </c>
      <c r="CD814" s="60">
        <v>1005074533.2</v>
      </c>
      <c r="CE814" s="60">
        <v>1448058128</v>
      </c>
      <c r="CF814" s="60">
        <v>12133264147.700001</v>
      </c>
      <c r="CG814" s="60">
        <v>504656460.5</v>
      </c>
      <c r="CH814" s="60">
        <v>844880778.20000005</v>
      </c>
      <c r="CI814" s="60" t="s">
        <v>1350</v>
      </c>
      <c r="CJ814" s="60">
        <v>17.62</v>
      </c>
      <c r="CK814" s="60">
        <v>4402387341.3000002</v>
      </c>
      <c r="CL814" s="60" t="s">
        <v>544</v>
      </c>
      <c r="CM814" s="85">
        <v>111756</v>
      </c>
      <c r="CN814" s="60" t="s">
        <v>544</v>
      </c>
      <c r="CO814" s="60">
        <v>1133523629.5</v>
      </c>
      <c r="CP814" s="60">
        <v>4270391839</v>
      </c>
      <c r="CQ814" s="60">
        <v>76316120368.199997</v>
      </c>
      <c r="CR814" s="60">
        <v>9197589.5999999996</v>
      </c>
      <c r="CS814" s="60" t="s">
        <v>544</v>
      </c>
      <c r="CT814" s="60">
        <v>753481533.5</v>
      </c>
      <c r="CU814" s="60">
        <v>1038606811.3</v>
      </c>
      <c r="CV814" s="60">
        <v>1448058128</v>
      </c>
      <c r="CW814" s="60">
        <v>1792088344.8</v>
      </c>
      <c r="CX814" s="60">
        <v>3279358767</v>
      </c>
      <c r="CY814" s="60">
        <v>16.670000000000002</v>
      </c>
      <c r="CZ814" s="60">
        <f t="shared" si="24"/>
        <v>34.682999964211007</v>
      </c>
      <c r="DA814" s="60" t="str">
        <f t="shared" si="25"/>
        <v>Y</v>
      </c>
    </row>
    <row r="815" spans="1:105">
      <c r="A815" s="13" t="s">
        <v>1351</v>
      </c>
      <c r="B815" s="13">
        <v>115479</v>
      </c>
      <c r="C815" s="13">
        <v>2022</v>
      </c>
      <c r="D815" s="13" t="s">
        <v>10</v>
      </c>
      <c r="E815" s="13" t="s">
        <v>13</v>
      </c>
      <c r="F815" s="84" t="s">
        <v>1812</v>
      </c>
      <c r="G815" s="60" t="s">
        <v>2207</v>
      </c>
      <c r="H815" s="60" t="s">
        <v>2088</v>
      </c>
      <c r="I815" s="60" t="s">
        <v>2209</v>
      </c>
      <c r="J815" s="60" t="s">
        <v>1352</v>
      </c>
      <c r="K815" s="85">
        <v>108155</v>
      </c>
      <c r="L815" s="60">
        <v>403980511000</v>
      </c>
      <c r="M815" s="60">
        <v>21585747958.3465</v>
      </c>
      <c r="N815" s="60">
        <v>174873137.4962</v>
      </c>
      <c r="O815" s="60">
        <v>357128529.47420001</v>
      </c>
      <c r="P815" s="60">
        <v>-1.1100000000000001</v>
      </c>
      <c r="Q815" s="60" t="s">
        <v>544</v>
      </c>
      <c r="R815" s="85">
        <v>6536</v>
      </c>
      <c r="S815" s="85">
        <v>449</v>
      </c>
      <c r="T815" s="60">
        <v>2313354207.1299</v>
      </c>
      <c r="U815" s="60" t="s">
        <v>544</v>
      </c>
      <c r="V815" s="60" t="s">
        <v>544</v>
      </c>
      <c r="W815" s="60" t="s">
        <v>2211</v>
      </c>
      <c r="X815" s="60">
        <v>1386207056.5156</v>
      </c>
      <c r="Y815" s="60">
        <v>16598092664.239599</v>
      </c>
      <c r="Z815" s="60">
        <v>70.7</v>
      </c>
      <c r="AA815" s="60">
        <v>1332294477.6821001</v>
      </c>
      <c r="AB815" s="60">
        <v>8694078645.4176998</v>
      </c>
      <c r="AC815" s="60">
        <v>21585747958.3465</v>
      </c>
      <c r="AD815" s="60">
        <v>7.14</v>
      </c>
      <c r="AE815" s="60">
        <v>370719283.48570001</v>
      </c>
      <c r="AF815" s="60">
        <v>18.18</v>
      </c>
      <c r="AG815" s="60" t="s">
        <v>2212</v>
      </c>
      <c r="AH815" s="60" t="s">
        <v>544</v>
      </c>
      <c r="AI815" s="60">
        <v>1865201560.8525</v>
      </c>
      <c r="AJ815" s="60">
        <v>694863252.3312</v>
      </c>
      <c r="AK815" s="60">
        <v>10.01</v>
      </c>
      <c r="AL815" s="60">
        <v>18031849326.277199</v>
      </c>
      <c r="AM815" s="60">
        <v>360652733.12660003</v>
      </c>
      <c r="AN815" s="60">
        <v>634671268.84570003</v>
      </c>
      <c r="AO815" s="60">
        <v>4246028590.7860999</v>
      </c>
      <c r="AP815" s="60">
        <v>1644140441.9727001</v>
      </c>
      <c r="AQ815" s="60">
        <v>21585747958.3465</v>
      </c>
      <c r="AR815" s="60">
        <v>1.57</v>
      </c>
      <c r="AS815" s="60">
        <v>1387760503.8559999</v>
      </c>
      <c r="AT815" s="60">
        <v>2313354207.1299</v>
      </c>
      <c r="AU815" s="85">
        <v>115479</v>
      </c>
      <c r="AV815" s="60" t="s">
        <v>544</v>
      </c>
      <c r="AW815" s="60">
        <v>14687085.058599999</v>
      </c>
      <c r="AX815" s="60">
        <v>6290037.7485999996</v>
      </c>
      <c r="AY815" s="60">
        <v>1065582535.8169</v>
      </c>
      <c r="AZ815" s="60">
        <v>5282635296.8677998</v>
      </c>
      <c r="BA815" s="60">
        <v>7754734050.4898996</v>
      </c>
      <c r="BB815" s="60" t="s">
        <v>1808</v>
      </c>
      <c r="BC815" s="60">
        <v>24748958030.706799</v>
      </c>
      <c r="BD815" s="60">
        <v>739781620.59420002</v>
      </c>
      <c r="BE815" s="60">
        <v>1114786790.1124001</v>
      </c>
      <c r="BF815" s="60" t="s">
        <v>544</v>
      </c>
      <c r="BG815" s="60">
        <v>45282672.048900001</v>
      </c>
      <c r="BH815" s="60">
        <v>11133670793.436701</v>
      </c>
      <c r="BI815" s="60">
        <v>1043407666.7991</v>
      </c>
      <c r="BJ815" s="60" t="s">
        <v>544</v>
      </c>
      <c r="BK815" s="60">
        <v>385870484.51440001</v>
      </c>
      <c r="BL815" s="85" t="s">
        <v>544</v>
      </c>
      <c r="BM815" s="60" t="s">
        <v>544</v>
      </c>
      <c r="BN815" s="60">
        <v>352007437.7396</v>
      </c>
      <c r="BO815" s="60">
        <v>16879425220.9506</v>
      </c>
      <c r="BP815" s="60">
        <v>10393889172.842501</v>
      </c>
      <c r="BQ815" s="60">
        <v>1148843637.0971999</v>
      </c>
      <c r="BR815" s="60" t="s">
        <v>544</v>
      </c>
      <c r="BS815" s="60">
        <v>269930457.34509999</v>
      </c>
      <c r="BT815" s="60">
        <v>86775099.297000006</v>
      </c>
      <c r="BU815" s="60">
        <v>1166860698.1368999</v>
      </c>
      <c r="BV815" s="60" t="s">
        <v>544</v>
      </c>
      <c r="BW815" s="60">
        <v>7754734050.4898996</v>
      </c>
      <c r="BX815" s="60">
        <v>1615231456.4786</v>
      </c>
      <c r="BY815" s="60" t="s">
        <v>544</v>
      </c>
      <c r="BZ815" s="60" t="s">
        <v>544</v>
      </c>
      <c r="CA815" s="60">
        <v>27761091.942899998</v>
      </c>
      <c r="CB815" s="60" t="s">
        <v>1861</v>
      </c>
      <c r="CC815" s="60">
        <v>539320657.19850004</v>
      </c>
      <c r="CD815" s="60">
        <v>88241558.288399994</v>
      </c>
      <c r="CE815" s="60">
        <v>1022070942.2789</v>
      </c>
      <c r="CF815" s="60">
        <v>1644140441.9727001</v>
      </c>
      <c r="CG815" s="60">
        <v>853851398.26020002</v>
      </c>
      <c r="CH815" s="60" t="s">
        <v>544</v>
      </c>
      <c r="CI815" s="60" t="s">
        <v>1352</v>
      </c>
      <c r="CJ815" s="60">
        <v>21.45</v>
      </c>
      <c r="CK815" s="60">
        <v>2020878325.3613</v>
      </c>
      <c r="CL815" s="60">
        <v>377.84</v>
      </c>
      <c r="CM815" s="85">
        <v>108155</v>
      </c>
      <c r="CN815" s="60" t="s">
        <v>544</v>
      </c>
      <c r="CO815" s="60">
        <v>1043407666.7991</v>
      </c>
      <c r="CP815" s="60">
        <v>1738214494.2551999</v>
      </c>
      <c r="CQ815" s="60">
        <v>16598092664.239599</v>
      </c>
      <c r="CR815" s="60">
        <v>166228.96419999999</v>
      </c>
      <c r="CS815" s="60" t="s">
        <v>544</v>
      </c>
      <c r="CT815" s="60">
        <v>192615127.27020001</v>
      </c>
      <c r="CU815" s="60">
        <v>193255357.24419999</v>
      </c>
      <c r="CV815" s="60">
        <v>1022070942.2789</v>
      </c>
      <c r="CW815" s="60">
        <v>385870484.51440001</v>
      </c>
      <c r="CX815" s="60">
        <v>1386207056.5156</v>
      </c>
      <c r="CY815" s="60">
        <v>18.579999999999998</v>
      </c>
      <c r="CZ815" s="60">
        <f t="shared" si="24"/>
        <v>18.71515000450999</v>
      </c>
      <c r="DA815" s="60" t="str">
        <f t="shared" si="25"/>
        <v>N: parent data from row 817</v>
      </c>
    </row>
    <row r="816" spans="1:105">
      <c r="A816" s="13" t="s">
        <v>1351</v>
      </c>
      <c r="B816" s="13">
        <v>115479</v>
      </c>
      <c r="C816" s="13">
        <v>2023</v>
      </c>
      <c r="D816" s="13" t="s">
        <v>10</v>
      </c>
      <c r="E816" s="13" t="s">
        <v>13</v>
      </c>
      <c r="F816" s="84" t="s">
        <v>1804</v>
      </c>
      <c r="G816" s="60" t="s">
        <v>2207</v>
      </c>
      <c r="H816" s="60" t="s">
        <v>2088</v>
      </c>
      <c r="I816" s="60" t="s">
        <v>2209</v>
      </c>
      <c r="J816" s="60" t="s">
        <v>1352</v>
      </c>
      <c r="K816" s="85">
        <v>108155</v>
      </c>
      <c r="L816" s="60">
        <v>691857437000</v>
      </c>
      <c r="M816" s="60">
        <v>23480852071.6301</v>
      </c>
      <c r="N816" s="60">
        <v>144011301.4481</v>
      </c>
      <c r="O816" s="60">
        <v>231861223.69580001</v>
      </c>
      <c r="P816" s="60">
        <v>-1.1100000000000001</v>
      </c>
      <c r="Q816" s="60" t="s">
        <v>544</v>
      </c>
      <c r="R816" s="85">
        <v>6844</v>
      </c>
      <c r="S816" s="85">
        <v>450</v>
      </c>
      <c r="T816" s="60">
        <v>2189360096.8611999</v>
      </c>
      <c r="U816" s="60" t="s">
        <v>544</v>
      </c>
      <c r="V816" s="60" t="s">
        <v>544</v>
      </c>
      <c r="W816" s="60" t="s">
        <v>2211</v>
      </c>
      <c r="X816" s="60">
        <v>1323101127.5515001</v>
      </c>
      <c r="Y816" s="60">
        <v>17531609306.4179</v>
      </c>
      <c r="Z816" s="60">
        <v>72.400000000000006</v>
      </c>
      <c r="AA816" s="60">
        <v>2099171956.9158001</v>
      </c>
      <c r="AB816" s="60">
        <v>9583877773.3903008</v>
      </c>
      <c r="AC816" s="60">
        <v>23480852071.6301</v>
      </c>
      <c r="AD816" s="60">
        <v>6.87</v>
      </c>
      <c r="AE816" s="60">
        <v>578141371.54690003</v>
      </c>
      <c r="AF816" s="60">
        <v>20.239999999999998</v>
      </c>
      <c r="AG816" s="60" t="s">
        <v>2212</v>
      </c>
      <c r="AH816" s="60" t="s">
        <v>544</v>
      </c>
      <c r="AI816" s="60">
        <v>1998478484.3411</v>
      </c>
      <c r="AJ816" s="60">
        <v>503773389.56580001</v>
      </c>
      <c r="AK816" s="60">
        <v>9.17</v>
      </c>
      <c r="AL816" s="60">
        <v>19836442773.847801</v>
      </c>
      <c r="AM816" s="60">
        <v>309119337.1013</v>
      </c>
      <c r="AN816" s="60">
        <v>963004130.77219999</v>
      </c>
      <c r="AO816" s="60">
        <v>4893485870.6679001</v>
      </c>
      <c r="AP816" s="60">
        <v>1797845898.2130001</v>
      </c>
      <c r="AQ816" s="60">
        <v>23480852071.6301</v>
      </c>
      <c r="AR816" s="60">
        <v>1.2</v>
      </c>
      <c r="AS816" s="60">
        <v>1814897493.7409</v>
      </c>
      <c r="AT816" s="60">
        <v>2189360096.8611999</v>
      </c>
      <c r="AU816" s="85">
        <v>115479</v>
      </c>
      <c r="AV816" s="60" t="s">
        <v>544</v>
      </c>
      <c r="AW816" s="60">
        <v>152311015.50209999</v>
      </c>
      <c r="AX816" s="60">
        <v>14545685.9274</v>
      </c>
      <c r="AY816" s="60">
        <v>1081914761.1127999</v>
      </c>
      <c r="AZ816" s="60">
        <v>5722435852.1689997</v>
      </c>
      <c r="BA816" s="60">
        <v>8728350644.6553993</v>
      </c>
      <c r="BB816" s="60" t="s">
        <v>1808</v>
      </c>
      <c r="BC816" s="60">
        <v>27296404922.0737</v>
      </c>
      <c r="BD816" s="60">
        <v>609103690.88730001</v>
      </c>
      <c r="BE816" s="60">
        <v>1259803085.0596001</v>
      </c>
      <c r="BF816" s="60">
        <v>10207926.4069</v>
      </c>
      <c r="BG816" s="60">
        <v>103521801.33660001</v>
      </c>
      <c r="BH816" s="60">
        <v>11999625502.6294</v>
      </c>
      <c r="BI816" s="60">
        <v>798447330.06840003</v>
      </c>
      <c r="BJ816" s="60" t="s">
        <v>544</v>
      </c>
      <c r="BK816" s="60">
        <v>398058934.29820001</v>
      </c>
      <c r="BL816" s="85" t="s">
        <v>544</v>
      </c>
      <c r="BM816" s="60" t="s">
        <v>544</v>
      </c>
      <c r="BN816" s="60">
        <v>487266207.27679998</v>
      </c>
      <c r="BO816" s="60">
        <v>18031970856.417301</v>
      </c>
      <c r="BP816" s="60">
        <v>11390521811.7421</v>
      </c>
      <c r="BQ816" s="60">
        <v>828952832.36530006</v>
      </c>
      <c r="BR816" s="60" t="s">
        <v>544</v>
      </c>
      <c r="BS816" s="60">
        <v>174029204.15630001</v>
      </c>
      <c r="BT816" s="60">
        <v>53350495.012000002</v>
      </c>
      <c r="BU816" s="60">
        <v>1443166391.8175001</v>
      </c>
      <c r="BV816" s="60" t="s">
        <v>544</v>
      </c>
      <c r="BW816" s="60">
        <v>8728350644.6553993</v>
      </c>
      <c r="BX816" s="60">
        <v>1748750419.783</v>
      </c>
      <c r="BY816" s="60" t="s">
        <v>544</v>
      </c>
      <c r="BZ816" s="60" t="s">
        <v>544</v>
      </c>
      <c r="CA816" s="60">
        <v>68367557.753399998</v>
      </c>
      <c r="CB816" s="60" t="s">
        <v>1833</v>
      </c>
      <c r="CC816" s="60">
        <v>786016679.90129995</v>
      </c>
      <c r="CD816" s="60">
        <v>119880263.5451</v>
      </c>
      <c r="CE816" s="60">
        <v>1234364281.0989001</v>
      </c>
      <c r="CF816" s="60">
        <v>1797845898.2130001</v>
      </c>
      <c r="CG816" s="60">
        <v>842758922.67509997</v>
      </c>
      <c r="CH816" s="60" t="s">
        <v>544</v>
      </c>
      <c r="CI816" s="60" t="s">
        <v>1352</v>
      </c>
      <c r="CJ816" s="60">
        <v>20.85</v>
      </c>
      <c r="CK816" s="60">
        <v>2286105258.3235998</v>
      </c>
      <c r="CL816" s="60">
        <v>223.78</v>
      </c>
      <c r="CM816" s="85">
        <v>108155</v>
      </c>
      <c r="CN816" s="60" t="s">
        <v>544</v>
      </c>
      <c r="CO816" s="60">
        <v>798447330.06840003</v>
      </c>
      <c r="CP816" s="60">
        <v>1810367334.8282001</v>
      </c>
      <c r="CQ816" s="60">
        <v>17531609306.4179</v>
      </c>
      <c r="CR816" s="60">
        <v>179943.8309</v>
      </c>
      <c r="CS816" s="60" t="s">
        <v>544</v>
      </c>
      <c r="CT816" s="60">
        <v>239039156.63999999</v>
      </c>
      <c r="CU816" s="60">
        <v>159019777.65810001</v>
      </c>
      <c r="CV816" s="60">
        <v>1234364281.0989001</v>
      </c>
      <c r="CW816" s="60">
        <v>398058934.29820001</v>
      </c>
      <c r="CX816" s="60">
        <v>1323101127.5515001</v>
      </c>
      <c r="CY816" s="60">
        <v>18.25</v>
      </c>
      <c r="CZ816" s="60">
        <f t="shared" si="24"/>
        <v>29.464750039284649</v>
      </c>
      <c r="DA816" s="60" t="str">
        <f t="shared" si="25"/>
        <v>N: parent data from row 817</v>
      </c>
    </row>
    <row r="817" spans="1:105">
      <c r="A817" s="13" t="s">
        <v>1352</v>
      </c>
      <c r="B817" s="13">
        <v>108155</v>
      </c>
      <c r="C817" s="13">
        <v>2022</v>
      </c>
      <c r="D817" s="13" t="s">
        <v>1</v>
      </c>
      <c r="E817" s="13" t="s">
        <v>13</v>
      </c>
      <c r="F817" s="84" t="s">
        <v>1812</v>
      </c>
      <c r="G817" s="60" t="s">
        <v>2193</v>
      </c>
      <c r="H817" s="60" t="s">
        <v>2194</v>
      </c>
      <c r="I817" s="60" t="s">
        <v>2195</v>
      </c>
      <c r="J817" s="60" t="s">
        <v>1352</v>
      </c>
      <c r="K817" s="85">
        <v>108155</v>
      </c>
      <c r="L817" s="60">
        <v>36969400000</v>
      </c>
      <c r="M817" s="60">
        <v>120795294886.7995</v>
      </c>
      <c r="N817" s="60">
        <v>1362522463.6536</v>
      </c>
      <c r="O817" s="60">
        <v>18951151.772599999</v>
      </c>
      <c r="P817" s="60">
        <v>-0.41</v>
      </c>
      <c r="Q817" s="60" t="s">
        <v>544</v>
      </c>
      <c r="R817" s="85" t="s">
        <v>544</v>
      </c>
      <c r="S817" s="85" t="s">
        <v>544</v>
      </c>
      <c r="T817" s="60" t="s">
        <v>544</v>
      </c>
      <c r="U817" s="60" t="s">
        <v>544</v>
      </c>
      <c r="V817" s="60" t="s">
        <v>544</v>
      </c>
      <c r="W817" s="60" t="s">
        <v>2196</v>
      </c>
      <c r="X817" s="60">
        <v>2627348472.4793</v>
      </c>
      <c r="Y817" s="60">
        <v>73461525894.670303</v>
      </c>
      <c r="Z817" s="60">
        <v>15.28</v>
      </c>
      <c r="AA817" s="60" t="s">
        <v>544</v>
      </c>
      <c r="AB817" s="60">
        <v>73688939715.942001</v>
      </c>
      <c r="AC817" s="60">
        <v>120795294886.7995</v>
      </c>
      <c r="AD817" s="60">
        <v>8.31</v>
      </c>
      <c r="AE817" s="60" t="s">
        <v>544</v>
      </c>
      <c r="AF817" s="60">
        <v>16.21</v>
      </c>
      <c r="AG817" s="60" t="s">
        <v>2197</v>
      </c>
      <c r="AH817" s="60" t="s">
        <v>544</v>
      </c>
      <c r="AI817" s="60">
        <v>11779774546.676201</v>
      </c>
      <c r="AJ817" s="60" t="s">
        <v>544</v>
      </c>
      <c r="AK817" s="60">
        <v>3.73</v>
      </c>
      <c r="AL817" s="60">
        <v>93656918804.382996</v>
      </c>
      <c r="AM817" s="60">
        <v>2962261068.4612999</v>
      </c>
      <c r="AN817" s="60">
        <v>1704950171.5453999</v>
      </c>
      <c r="AO817" s="60">
        <v>10311387028.292601</v>
      </c>
      <c r="AP817" s="60">
        <v>18900179709.251499</v>
      </c>
      <c r="AQ817" s="60">
        <v>120795294886.7995</v>
      </c>
      <c r="AR817" s="60">
        <v>2.11</v>
      </c>
      <c r="AS817" s="60">
        <v>19324293416.163399</v>
      </c>
      <c r="AT817" s="60" t="s">
        <v>544</v>
      </c>
      <c r="AU817" s="85">
        <v>108155</v>
      </c>
      <c r="AV817" s="60" t="s">
        <v>544</v>
      </c>
      <c r="AW817" s="60" t="s">
        <v>544</v>
      </c>
      <c r="AX817" s="60" t="s">
        <v>544</v>
      </c>
      <c r="AY817" s="60" t="s">
        <v>544</v>
      </c>
      <c r="AZ817" s="60">
        <v>20689756575.7817</v>
      </c>
      <c r="BA817" s="60">
        <v>64455154386.721199</v>
      </c>
      <c r="BB817" s="60" t="s">
        <v>1808</v>
      </c>
      <c r="BC817" s="60">
        <v>141726188531.6882</v>
      </c>
      <c r="BD817" s="60">
        <v>2897565757.2374001</v>
      </c>
      <c r="BE817" s="60">
        <v>9131187714.4517002</v>
      </c>
      <c r="BF817" s="60" t="s">
        <v>544</v>
      </c>
      <c r="BG817" s="60">
        <v>295049828.46020001</v>
      </c>
      <c r="BH817" s="60">
        <v>64455154386.721199</v>
      </c>
      <c r="BI817" s="60">
        <v>745303055.05850005</v>
      </c>
      <c r="BJ817" s="60" t="s">
        <v>544</v>
      </c>
      <c r="BK817" s="60">
        <v>1659859500.0864</v>
      </c>
      <c r="BL817" s="85" t="s">
        <v>2752</v>
      </c>
      <c r="BM817" s="60" t="s">
        <v>2753</v>
      </c>
      <c r="BN817" s="60">
        <v>845286717.85899997</v>
      </c>
      <c r="BO817" s="60">
        <v>98927626205.149399</v>
      </c>
      <c r="BP817" s="60">
        <v>61557588629.483803</v>
      </c>
      <c r="BQ817" s="60">
        <v>12644665904.2999</v>
      </c>
      <c r="BR817" s="60" t="s">
        <v>544</v>
      </c>
      <c r="BS817" s="60">
        <v>2322169580.1406002</v>
      </c>
      <c r="BT817" s="60">
        <v>20195392909.712601</v>
      </c>
      <c r="BU817" s="60">
        <v>4320535860.1658001</v>
      </c>
      <c r="BV817" s="60" t="s">
        <v>544</v>
      </c>
      <c r="BW817" s="60">
        <v>64455154386.721199</v>
      </c>
      <c r="BX817" s="60">
        <v>9996079072.0753994</v>
      </c>
      <c r="BY817" s="60" t="s">
        <v>544</v>
      </c>
      <c r="BZ817" s="60">
        <v>81032511.027799994</v>
      </c>
      <c r="CA817" s="60">
        <v>-755432118.93700004</v>
      </c>
      <c r="CB817" s="60" t="s">
        <v>1979</v>
      </c>
      <c r="CC817" s="60" t="s">
        <v>544</v>
      </c>
      <c r="CD817" s="60">
        <v>1093285410.8836999</v>
      </c>
      <c r="CE817" s="60">
        <v>1739911779.1259999</v>
      </c>
      <c r="CF817" s="60">
        <v>18900179709.251499</v>
      </c>
      <c r="CG817" s="60" t="s">
        <v>544</v>
      </c>
      <c r="CH817" s="60">
        <v>-118281326.581</v>
      </c>
      <c r="CI817" s="60" t="s">
        <v>1352</v>
      </c>
      <c r="CJ817" s="60">
        <v>15.99</v>
      </c>
      <c r="CK817" s="60">
        <v>4332298644.0247002</v>
      </c>
      <c r="CL817" s="60">
        <v>181.77</v>
      </c>
      <c r="CM817" s="85">
        <v>108155</v>
      </c>
      <c r="CN817" s="60" t="s">
        <v>544</v>
      </c>
      <c r="CO817" s="60">
        <v>745303055.05850005</v>
      </c>
      <c r="CP817" s="60">
        <v>3472635190.3382001</v>
      </c>
      <c r="CQ817" s="60">
        <v>73461525894.670303</v>
      </c>
      <c r="CR817" s="60">
        <v>11762783.858899999</v>
      </c>
      <c r="CS817" s="60" t="s">
        <v>544</v>
      </c>
      <c r="CT817" s="60">
        <v>686815879.76020002</v>
      </c>
      <c r="CU817" s="60">
        <v>973043620.32620001</v>
      </c>
      <c r="CV817" s="60">
        <v>1739911779.1259999</v>
      </c>
      <c r="CW817" s="60">
        <v>1659859500.0864</v>
      </c>
      <c r="CX817" s="60">
        <v>2627348472.4793</v>
      </c>
      <c r="CY817" s="60">
        <v>13.57</v>
      </c>
      <c r="CZ817" s="60">
        <f t="shared" si="24"/>
        <v>0.30604999999913085</v>
      </c>
      <c r="DA817" s="60" t="str">
        <f t="shared" si="25"/>
        <v>Y</v>
      </c>
    </row>
    <row r="818" spans="1:105">
      <c r="A818" s="13" t="s">
        <v>1352</v>
      </c>
      <c r="B818" s="13">
        <v>108155</v>
      </c>
      <c r="C818" s="13">
        <v>2023</v>
      </c>
      <c r="D818" s="13" t="s">
        <v>1</v>
      </c>
      <c r="E818" s="13" t="s">
        <v>13</v>
      </c>
      <c r="F818" s="84" t="s">
        <v>1804</v>
      </c>
      <c r="G818" s="60" t="s">
        <v>2193</v>
      </c>
      <c r="H818" s="60" t="s">
        <v>2751</v>
      </c>
      <c r="I818" s="60" t="s">
        <v>2195</v>
      </c>
      <c r="J818" s="60" t="s">
        <v>1352</v>
      </c>
      <c r="K818" s="85">
        <v>108155</v>
      </c>
      <c r="L818" s="60">
        <v>38009900000</v>
      </c>
      <c r="M818" s="60">
        <v>123790587851.81329</v>
      </c>
      <c r="N818" s="60">
        <v>1333659013.1865001</v>
      </c>
      <c r="O818" s="60">
        <v>-37127503.663800001</v>
      </c>
      <c r="P818" s="60">
        <v>-0.42</v>
      </c>
      <c r="Q818" s="60" t="s">
        <v>544</v>
      </c>
      <c r="R818" s="85">
        <v>17865</v>
      </c>
      <c r="S818" s="85">
        <v>628</v>
      </c>
      <c r="T818" s="60" t="s">
        <v>544</v>
      </c>
      <c r="U818" s="60" t="s">
        <v>544</v>
      </c>
      <c r="V818" s="60" t="s">
        <v>544</v>
      </c>
      <c r="W818" s="60" t="s">
        <v>2196</v>
      </c>
      <c r="X818" s="60">
        <v>3163002768.2704</v>
      </c>
      <c r="Y818" s="60">
        <v>71039895782.257599</v>
      </c>
      <c r="Z818" s="60">
        <v>11.96</v>
      </c>
      <c r="AA818" s="60" t="s">
        <v>544</v>
      </c>
      <c r="AB818" s="60">
        <v>71210226347.311707</v>
      </c>
      <c r="AC818" s="60">
        <v>123790587851.81329</v>
      </c>
      <c r="AD818" s="60">
        <v>8.14</v>
      </c>
      <c r="AE818" s="60" t="s">
        <v>544</v>
      </c>
      <c r="AF818" s="60">
        <v>14.01</v>
      </c>
      <c r="AG818" s="60" t="s">
        <v>2197</v>
      </c>
      <c r="AH818" s="60">
        <v>342940889.10509998</v>
      </c>
      <c r="AI818" s="60">
        <v>11698094772.807301</v>
      </c>
      <c r="AJ818" s="60" t="s">
        <v>544</v>
      </c>
      <c r="AK818" s="60">
        <v>3.18</v>
      </c>
      <c r="AL818" s="60">
        <v>97041524181.472198</v>
      </c>
      <c r="AM818" s="60">
        <v>3768767301.7323999</v>
      </c>
      <c r="AN818" s="60">
        <v>4000325679.8460999</v>
      </c>
      <c r="AO818" s="60">
        <v>11763882103.860701</v>
      </c>
      <c r="AP818" s="60">
        <v>18436411007.930302</v>
      </c>
      <c r="AQ818" s="60">
        <v>123790587851.81329</v>
      </c>
      <c r="AR818" s="60">
        <v>2.0099999999999998</v>
      </c>
      <c r="AS818" s="60">
        <v>19924442273.1926</v>
      </c>
      <c r="AT818" s="60" t="s">
        <v>544</v>
      </c>
      <c r="AU818" s="85">
        <v>108155</v>
      </c>
      <c r="AV818" s="60" t="s">
        <v>544</v>
      </c>
      <c r="AW818" s="60" t="s">
        <v>544</v>
      </c>
      <c r="AX818" s="60" t="s">
        <v>544</v>
      </c>
      <c r="AY818" s="60" t="s">
        <v>544</v>
      </c>
      <c r="AZ818" s="60">
        <v>23828692395.312199</v>
      </c>
      <c r="BA818" s="60">
        <v>66350431525.6343</v>
      </c>
      <c r="BB818" s="60" t="s">
        <v>1808</v>
      </c>
      <c r="BC818" s="60">
        <v>143626119524.1268</v>
      </c>
      <c r="BD818" s="60">
        <v>3086468001.9459</v>
      </c>
      <c r="BE818" s="60">
        <v>9513759973.9204006</v>
      </c>
      <c r="BF818" s="60" t="s">
        <v>544</v>
      </c>
      <c r="BG818" s="60">
        <v>444553004.3955</v>
      </c>
      <c r="BH818" s="60">
        <v>66350431525.6343</v>
      </c>
      <c r="BI818" s="60">
        <v>1017423872.3308001</v>
      </c>
      <c r="BJ818" s="60" t="s">
        <v>544</v>
      </c>
      <c r="BK818" s="60">
        <v>2041361341.7955999</v>
      </c>
      <c r="BL818" s="85" t="s">
        <v>2752</v>
      </c>
      <c r="BM818" s="60" t="s">
        <v>2753</v>
      </c>
      <c r="BN818" s="60">
        <v>1458720078.1593001</v>
      </c>
      <c r="BO818" s="60">
        <v>100689138576.51221</v>
      </c>
      <c r="BP818" s="60">
        <v>63263963523.6884</v>
      </c>
      <c r="BQ818" s="60">
        <v>9677251261.9838009</v>
      </c>
      <c r="BR818" s="60" t="s">
        <v>544</v>
      </c>
      <c r="BS818" s="60">
        <v>2116919068.55</v>
      </c>
      <c r="BT818" s="60">
        <v>26001628399.2146</v>
      </c>
      <c r="BU818" s="60">
        <v>7146067415.7114</v>
      </c>
      <c r="BV818" s="60" t="s">
        <v>544</v>
      </c>
      <c r="BW818" s="60">
        <v>66350431525.6343</v>
      </c>
      <c r="BX818" s="60">
        <v>9923139553.7922993</v>
      </c>
      <c r="BY818" s="60" t="s">
        <v>544</v>
      </c>
      <c r="BZ818" s="60">
        <v>273245399.77130002</v>
      </c>
      <c r="CA818" s="60">
        <v>-855235303.69420004</v>
      </c>
      <c r="CB818" s="60" t="s">
        <v>1979</v>
      </c>
      <c r="CC818" s="60" t="s">
        <v>544</v>
      </c>
      <c r="CD818" s="60">
        <v>1168213645.9828999</v>
      </c>
      <c r="CE818" s="60">
        <v>2693046735.0523</v>
      </c>
      <c r="CF818" s="60">
        <v>18436411007.930302</v>
      </c>
      <c r="CG818" s="60" t="s">
        <v>544</v>
      </c>
      <c r="CH818" s="60">
        <v>-255007327.79609999</v>
      </c>
      <c r="CI818" s="60" t="s">
        <v>1352</v>
      </c>
      <c r="CJ818" s="60">
        <v>16.43</v>
      </c>
      <c r="CK818" s="60">
        <v>7163328448.1164999</v>
      </c>
      <c r="CL818" s="60">
        <v>158.51</v>
      </c>
      <c r="CM818" s="85">
        <v>108155</v>
      </c>
      <c r="CN818" s="60" t="s">
        <v>544</v>
      </c>
      <c r="CO818" s="60">
        <v>1017423872.3308001</v>
      </c>
      <c r="CP818" s="60">
        <v>4621722846.4296999</v>
      </c>
      <c r="CQ818" s="60">
        <v>71039895782.257599</v>
      </c>
      <c r="CR818" s="60">
        <v>17261032.405099999</v>
      </c>
      <c r="CS818" s="60" t="s">
        <v>544</v>
      </c>
      <c r="CT818" s="60">
        <v>938283667.15269995</v>
      </c>
      <c r="CU818" s="60">
        <v>1103077674.6429</v>
      </c>
      <c r="CV818" s="60">
        <v>2693046735.0523</v>
      </c>
      <c r="CW818" s="60">
        <v>2041361341.7955999</v>
      </c>
      <c r="CX818" s="60">
        <v>3163002768.2704</v>
      </c>
      <c r="CY818" s="60">
        <v>13.94</v>
      </c>
      <c r="CZ818" s="60">
        <f t="shared" si="24"/>
        <v>0.30705000000081367</v>
      </c>
      <c r="DA818" s="60" t="str">
        <f t="shared" si="25"/>
        <v>Y</v>
      </c>
    </row>
    <row r="819" spans="1:105">
      <c r="A819" s="13" t="s">
        <v>1353</v>
      </c>
      <c r="B819" s="13">
        <v>138782</v>
      </c>
      <c r="C819" s="13">
        <v>2022</v>
      </c>
      <c r="D819" s="13" t="s">
        <v>1</v>
      </c>
      <c r="E819" s="13" t="s">
        <v>13</v>
      </c>
      <c r="F819" s="84" t="s">
        <v>1812</v>
      </c>
      <c r="G819" s="60" t="s">
        <v>2193</v>
      </c>
      <c r="H819" s="60" t="s">
        <v>2194</v>
      </c>
      <c r="I819" s="60" t="s">
        <v>2195</v>
      </c>
      <c r="J819" s="60" t="s">
        <v>1353</v>
      </c>
      <c r="K819" s="85">
        <v>138782</v>
      </c>
      <c r="L819" s="60">
        <v>3580700000</v>
      </c>
      <c r="M819" s="60">
        <v>11699722267.6366</v>
      </c>
      <c r="N819" s="60">
        <v>201274301.5853</v>
      </c>
      <c r="O819" s="60">
        <v>8168599.9019999998</v>
      </c>
      <c r="P819" s="60">
        <v>-0.03</v>
      </c>
      <c r="Q819" s="60" t="s">
        <v>544</v>
      </c>
      <c r="R819" s="85">
        <v>740</v>
      </c>
      <c r="S819" s="85">
        <v>16</v>
      </c>
      <c r="T819" s="60">
        <v>7643195556.3034</v>
      </c>
      <c r="U819" s="60" t="s">
        <v>544</v>
      </c>
      <c r="V819" s="60" t="s">
        <v>544</v>
      </c>
      <c r="W819" s="60" t="s">
        <v>2196</v>
      </c>
      <c r="X819" s="60">
        <v>147361542.23210001</v>
      </c>
      <c r="Y819" s="60">
        <v>7642215324.3150997</v>
      </c>
      <c r="Z819" s="60">
        <v>5.34</v>
      </c>
      <c r="AA819" s="60" t="s">
        <v>544</v>
      </c>
      <c r="AB819" s="60">
        <v>9043620323.5021992</v>
      </c>
      <c r="AC819" s="60">
        <v>11699722267.6366</v>
      </c>
      <c r="AD819" s="60">
        <v>8.0399999999999991</v>
      </c>
      <c r="AE819" s="60">
        <v>1158307466.1036</v>
      </c>
      <c r="AF819" s="60">
        <v>14.88</v>
      </c>
      <c r="AG819" s="60" t="s">
        <v>2197</v>
      </c>
      <c r="AH819" s="60" t="s">
        <v>544</v>
      </c>
      <c r="AI819" s="60">
        <v>1092305178.8954</v>
      </c>
      <c r="AJ819" s="60" t="s">
        <v>544</v>
      </c>
      <c r="AK819" s="60">
        <v>1.39</v>
      </c>
      <c r="AL819" s="60">
        <v>10015683711.8402</v>
      </c>
      <c r="AM819" s="60">
        <v>198006861.62450001</v>
      </c>
      <c r="AN819" s="60">
        <v>229047541.25209999</v>
      </c>
      <c r="AO819" s="60">
        <v>479986930.24150002</v>
      </c>
      <c r="AP819" s="60">
        <v>842019277.89820004</v>
      </c>
      <c r="AQ819" s="60">
        <v>11699722267.6366</v>
      </c>
      <c r="AR819" s="60">
        <v>2.29</v>
      </c>
      <c r="AS819" s="60">
        <v>778304198.66260004</v>
      </c>
      <c r="AT819" s="60">
        <v>7643195556.3034</v>
      </c>
      <c r="AU819" s="85">
        <v>138782</v>
      </c>
      <c r="AV819" s="60" t="s">
        <v>544</v>
      </c>
      <c r="AW819" s="60" t="s">
        <v>544</v>
      </c>
      <c r="AX819" s="60" t="s">
        <v>544</v>
      </c>
      <c r="AY819" s="60">
        <v>1158307466.1036</v>
      </c>
      <c r="AZ819" s="60">
        <v>1006698251.9225</v>
      </c>
      <c r="BA819" s="60" t="s">
        <v>544</v>
      </c>
      <c r="BB819" s="60" t="s">
        <v>1808</v>
      </c>
      <c r="BC819" s="60">
        <v>13583074661.0417</v>
      </c>
      <c r="BD819" s="60">
        <v>250939388.9894</v>
      </c>
      <c r="BE819" s="60" t="s">
        <v>544</v>
      </c>
      <c r="BF819" s="60" t="s">
        <v>544</v>
      </c>
      <c r="BG819" s="60">
        <v>39862767.521799996</v>
      </c>
      <c r="BH819" s="60">
        <v>8801503022.4069996</v>
      </c>
      <c r="BI819" s="60">
        <v>1306975.9842999999</v>
      </c>
      <c r="BJ819" s="60" t="s">
        <v>544</v>
      </c>
      <c r="BK819" s="60">
        <v>148015030.22420001</v>
      </c>
      <c r="BL819" s="85" t="s">
        <v>544</v>
      </c>
      <c r="BM819" s="60" t="s">
        <v>544</v>
      </c>
      <c r="BN819" s="60">
        <v>56526711.321800001</v>
      </c>
      <c r="BO819" s="60">
        <v>10954745956.5742</v>
      </c>
      <c r="BP819" s="60">
        <v>8550563633.4174995</v>
      </c>
      <c r="BQ819" s="60">
        <v>1252082992.9786</v>
      </c>
      <c r="BR819" s="60" t="s">
        <v>544</v>
      </c>
      <c r="BS819" s="60">
        <v>122528998.53</v>
      </c>
      <c r="BT819" s="60">
        <v>2373468387.5251002</v>
      </c>
      <c r="BU819" s="60">
        <v>371834667.53899997</v>
      </c>
      <c r="BV819" s="60" t="s">
        <v>544</v>
      </c>
      <c r="BW819" s="60" t="s">
        <v>544</v>
      </c>
      <c r="BX819" s="60">
        <v>820454174.15690005</v>
      </c>
      <c r="BY819" s="60" t="s">
        <v>544</v>
      </c>
      <c r="BZ819" s="60">
        <v>-653487.99219999998</v>
      </c>
      <c r="CA819" s="60">
        <v>3594183.9569000001</v>
      </c>
      <c r="CB819" s="60" t="s">
        <v>1979</v>
      </c>
      <c r="CC819" s="60">
        <v>229047541.25209999</v>
      </c>
      <c r="CD819" s="60">
        <v>142460382.29089999</v>
      </c>
      <c r="CE819" s="60">
        <v>47051135.435500003</v>
      </c>
      <c r="CF819" s="60">
        <v>842019277.89820004</v>
      </c>
      <c r="CG819" s="60" t="s">
        <v>544</v>
      </c>
      <c r="CH819" s="60">
        <v>5881391.9293999998</v>
      </c>
      <c r="CI819" s="60" t="s">
        <v>1353</v>
      </c>
      <c r="CJ819" s="60">
        <v>12.08</v>
      </c>
      <c r="CK819" s="60">
        <v>376409083.4842</v>
      </c>
      <c r="CL819" s="60">
        <v>155.16</v>
      </c>
      <c r="CM819" s="85">
        <v>138782</v>
      </c>
      <c r="CN819" s="60">
        <v>0</v>
      </c>
      <c r="CO819" s="60">
        <v>1306975.9842999999</v>
      </c>
      <c r="CP819" s="60">
        <v>203888253.5539</v>
      </c>
      <c r="CQ819" s="60">
        <v>7642215324.3150997</v>
      </c>
      <c r="CR819" s="60">
        <v>4574415.9451000001</v>
      </c>
      <c r="CS819" s="60">
        <v>0</v>
      </c>
      <c r="CT819" s="60">
        <v>81032511.027799994</v>
      </c>
      <c r="CU819" s="60">
        <v>66982519.196400002</v>
      </c>
      <c r="CV819" s="60">
        <v>47051135.435500003</v>
      </c>
      <c r="CW819" s="60">
        <v>148015030.22420001</v>
      </c>
      <c r="CX819" s="60">
        <v>147361542.23210001</v>
      </c>
      <c r="CY819" s="60">
        <v>9.07</v>
      </c>
      <c r="CZ819" s="60">
        <f t="shared" si="24"/>
        <v>0.30604999999912974</v>
      </c>
      <c r="DA819" s="60" t="str">
        <f t="shared" si="25"/>
        <v>Y</v>
      </c>
    </row>
    <row r="820" spans="1:105">
      <c r="A820" s="13" t="s">
        <v>1353</v>
      </c>
      <c r="B820" s="13">
        <v>138782</v>
      </c>
      <c r="C820" s="13">
        <v>2023</v>
      </c>
      <c r="D820" s="13" t="s">
        <v>1</v>
      </c>
      <c r="E820" s="13" t="s">
        <v>13</v>
      </c>
      <c r="F820" s="84" t="s">
        <v>1804</v>
      </c>
      <c r="G820" s="60" t="s">
        <v>2193</v>
      </c>
      <c r="H820" s="60" t="s">
        <v>2754</v>
      </c>
      <c r="I820" s="60" t="s">
        <v>2195</v>
      </c>
      <c r="J820" s="60" t="s">
        <v>1353</v>
      </c>
      <c r="K820" s="85">
        <v>138782</v>
      </c>
      <c r="L820" s="60">
        <v>3615100000</v>
      </c>
      <c r="M820" s="60">
        <v>11773652499.561701</v>
      </c>
      <c r="N820" s="60">
        <v>154697931.9325</v>
      </c>
      <c r="O820" s="60">
        <v>15306953.264900001</v>
      </c>
      <c r="P820" s="60">
        <v>-0.03</v>
      </c>
      <c r="Q820" s="60" t="s">
        <v>544</v>
      </c>
      <c r="R820" s="85">
        <v>743</v>
      </c>
      <c r="S820" s="85">
        <v>17</v>
      </c>
      <c r="T820" s="60">
        <v>7205992509.3442001</v>
      </c>
      <c r="U820" s="60" t="s">
        <v>544</v>
      </c>
      <c r="V820" s="60" t="s">
        <v>544</v>
      </c>
      <c r="W820" s="60" t="s">
        <v>2196</v>
      </c>
      <c r="X820" s="60">
        <v>178798241.3283</v>
      </c>
      <c r="Y820" s="60">
        <v>6900830483.6162996</v>
      </c>
      <c r="Z820" s="60">
        <v>6.49</v>
      </c>
      <c r="AA820" s="60" t="s">
        <v>544</v>
      </c>
      <c r="AB820" s="60">
        <v>8885197850.4894009</v>
      </c>
      <c r="AC820" s="60">
        <v>11773652499.561701</v>
      </c>
      <c r="AD820" s="60">
        <v>9.98</v>
      </c>
      <c r="AE820" s="60">
        <v>1106008793.3532</v>
      </c>
      <c r="AF820" s="60">
        <v>17.25</v>
      </c>
      <c r="AG820" s="60" t="s">
        <v>2197</v>
      </c>
      <c r="AH820" s="60" t="s">
        <v>544</v>
      </c>
      <c r="AI820" s="60">
        <v>1350268685.8782001</v>
      </c>
      <c r="AJ820" s="60" t="s">
        <v>544</v>
      </c>
      <c r="AK820" s="60">
        <v>1.67</v>
      </c>
      <c r="AL820" s="60">
        <v>9793518970.8257008</v>
      </c>
      <c r="AM820" s="60">
        <v>240677414.1013</v>
      </c>
      <c r="AN820" s="60">
        <v>386581989.90289998</v>
      </c>
      <c r="AO820" s="60">
        <v>581012864.35280001</v>
      </c>
      <c r="AP820" s="60">
        <v>1096889757.3656001</v>
      </c>
      <c r="AQ820" s="60">
        <v>11773652499.561701</v>
      </c>
      <c r="AR820" s="60">
        <v>1.86</v>
      </c>
      <c r="AS820" s="60">
        <v>1003419638.4927</v>
      </c>
      <c r="AT820" s="60">
        <v>7205992509.3442001</v>
      </c>
      <c r="AU820" s="85">
        <v>138782</v>
      </c>
      <c r="AV820" s="60" t="s">
        <v>544</v>
      </c>
      <c r="AW820" s="60" t="s">
        <v>544</v>
      </c>
      <c r="AX820" s="60" t="s">
        <v>544</v>
      </c>
      <c r="AY820" s="60">
        <v>1106008793.3532</v>
      </c>
      <c r="AZ820" s="60">
        <v>1180915160.3942001</v>
      </c>
      <c r="BA820" s="60" t="s">
        <v>544</v>
      </c>
      <c r="BB820" s="60" t="s">
        <v>1808</v>
      </c>
      <c r="BC820" s="60">
        <v>13535254844.452</v>
      </c>
      <c r="BD820" s="60">
        <v>216577104.70550001</v>
      </c>
      <c r="BE820" s="60" t="s">
        <v>544</v>
      </c>
      <c r="BF820" s="60" t="s">
        <v>544</v>
      </c>
      <c r="BG820" s="60">
        <v>39732942.517399997</v>
      </c>
      <c r="BH820" s="60">
        <v>8312001302.6974001</v>
      </c>
      <c r="BI820" s="60">
        <v>94447158.443000004</v>
      </c>
      <c r="BJ820" s="60" t="s">
        <v>544</v>
      </c>
      <c r="BK820" s="60">
        <v>155674971.50260001</v>
      </c>
      <c r="BL820" s="85" t="s">
        <v>544</v>
      </c>
      <c r="BM820" s="60" t="s">
        <v>544</v>
      </c>
      <c r="BN820" s="60">
        <v>57319654.779200003</v>
      </c>
      <c r="BO820" s="60">
        <v>10929490310.9953</v>
      </c>
      <c r="BP820" s="60">
        <v>8095424197.9919004</v>
      </c>
      <c r="BQ820" s="60">
        <v>1441133365.8975</v>
      </c>
      <c r="BR820" s="60" t="s">
        <v>544</v>
      </c>
      <c r="BS820" s="60">
        <v>110079791.56460001</v>
      </c>
      <c r="BT820" s="60">
        <v>2892688487.2094002</v>
      </c>
      <c r="BU820" s="60">
        <v>558866634.09720004</v>
      </c>
      <c r="BV820" s="60" t="s">
        <v>544</v>
      </c>
      <c r="BW820" s="60" t="s">
        <v>544</v>
      </c>
      <c r="BX820" s="60">
        <v>1062367692.5554</v>
      </c>
      <c r="BY820" s="60" t="s">
        <v>544</v>
      </c>
      <c r="BZ820" s="60">
        <v>-977039.57010000001</v>
      </c>
      <c r="CA820" s="60">
        <v>325679.8567</v>
      </c>
      <c r="CB820" s="60" t="s">
        <v>1979</v>
      </c>
      <c r="CC820" s="60">
        <v>386581989.90289998</v>
      </c>
      <c r="CD820" s="60">
        <v>153069532.64899999</v>
      </c>
      <c r="CE820" s="60">
        <v>65787331.053400002</v>
      </c>
      <c r="CF820" s="60">
        <v>1096889757.3656001</v>
      </c>
      <c r="CG820" s="60" t="s">
        <v>544</v>
      </c>
      <c r="CH820" s="60">
        <v>85979482.168799996</v>
      </c>
      <c r="CI820" s="60" t="s">
        <v>1353</v>
      </c>
      <c r="CJ820" s="60">
        <v>15.2</v>
      </c>
      <c r="CK820" s="60">
        <v>565380231.23119998</v>
      </c>
      <c r="CL820" s="60">
        <v>240.27</v>
      </c>
      <c r="CM820" s="85">
        <v>138782</v>
      </c>
      <c r="CN820" s="60">
        <v>0</v>
      </c>
      <c r="CO820" s="60">
        <v>94447158.443000004</v>
      </c>
      <c r="CP820" s="60">
        <v>236117896.10749999</v>
      </c>
      <c r="CQ820" s="60">
        <v>6900830483.6162996</v>
      </c>
      <c r="CR820" s="60">
        <v>6513597.1339999996</v>
      </c>
      <c r="CS820" s="60">
        <v>0</v>
      </c>
      <c r="CT820" s="60">
        <v>78814525.321400002</v>
      </c>
      <c r="CU820" s="60">
        <v>76860446.181199998</v>
      </c>
      <c r="CV820" s="60">
        <v>65787331.053400002</v>
      </c>
      <c r="CW820" s="60">
        <v>155674971.50260001</v>
      </c>
      <c r="CX820" s="60">
        <v>178798241.3283</v>
      </c>
      <c r="CY820" s="60">
        <v>11.96</v>
      </c>
      <c r="CZ820" s="60">
        <f t="shared" si="24"/>
        <v>0.30705000000081367</v>
      </c>
      <c r="DA820" s="60" t="str">
        <f t="shared" si="25"/>
        <v>Y</v>
      </c>
    </row>
    <row r="821" spans="1:105">
      <c r="A821" s="13" t="s">
        <v>1356</v>
      </c>
      <c r="B821" s="13">
        <v>1454686</v>
      </c>
      <c r="C821" s="13">
        <v>2022</v>
      </c>
      <c r="D821" s="13" t="s">
        <v>12</v>
      </c>
      <c r="E821" s="13" t="s">
        <v>507</v>
      </c>
      <c r="F821" s="84" t="s">
        <v>1812</v>
      </c>
      <c r="G821" s="60" t="s">
        <v>1834</v>
      </c>
      <c r="H821" s="60" t="s">
        <v>545</v>
      </c>
      <c r="I821" s="60" t="s">
        <v>1835</v>
      </c>
      <c r="J821" s="60" t="s">
        <v>2755</v>
      </c>
      <c r="K821" s="85">
        <v>1146552</v>
      </c>
      <c r="L821" s="60">
        <v>415006964000</v>
      </c>
      <c r="M821" s="60">
        <v>86276461.799999997</v>
      </c>
      <c r="N821" s="60">
        <v>3047321.8</v>
      </c>
      <c r="O821" s="60">
        <v>718406.8</v>
      </c>
      <c r="P821" s="60">
        <v>-0.35</v>
      </c>
      <c r="Q821" s="60" t="s">
        <v>544</v>
      </c>
      <c r="R821" s="85" t="s">
        <v>544</v>
      </c>
      <c r="S821" s="85" t="s">
        <v>544</v>
      </c>
      <c r="T821" s="60" t="s">
        <v>544</v>
      </c>
      <c r="U821" s="60" t="s">
        <v>544</v>
      </c>
      <c r="V821" s="60" t="s">
        <v>544</v>
      </c>
      <c r="W821" s="60" t="s">
        <v>1836</v>
      </c>
      <c r="X821" s="60">
        <v>4107827.4</v>
      </c>
      <c r="Y821" s="60">
        <v>29879849.899999999</v>
      </c>
      <c r="Z821" s="60">
        <v>7.99</v>
      </c>
      <c r="AA821" s="60" t="s">
        <v>544</v>
      </c>
      <c r="AB821" s="60">
        <v>33166088.5</v>
      </c>
      <c r="AC821" s="60">
        <v>86276461.799999997</v>
      </c>
      <c r="AD821" s="60">
        <v>17.239999999999998</v>
      </c>
      <c r="AE821" s="60">
        <v>9309247</v>
      </c>
      <c r="AF821" s="60">
        <v>13.95</v>
      </c>
      <c r="AG821" s="60" t="s">
        <v>1837</v>
      </c>
      <c r="AH821" s="60" t="s">
        <v>544</v>
      </c>
      <c r="AI821" s="60" t="s">
        <v>544</v>
      </c>
      <c r="AJ821" s="60">
        <v>61599050.700000003</v>
      </c>
      <c r="AK821" s="60">
        <v>6.07</v>
      </c>
      <c r="AL821" s="60">
        <v>60806627.600000001</v>
      </c>
      <c r="AM821" s="60">
        <v>745164.6</v>
      </c>
      <c r="AN821" s="60">
        <v>4667872</v>
      </c>
      <c r="AO821" s="60">
        <v>10639392.1</v>
      </c>
      <c r="AP821" s="60">
        <v>16376841.699999999</v>
      </c>
      <c r="AQ821" s="60">
        <v>86276461.799999997</v>
      </c>
      <c r="AR821" s="60">
        <v>4.3</v>
      </c>
      <c r="AS821" s="60">
        <v>16713216.699999999</v>
      </c>
      <c r="AT821" s="60" t="s">
        <v>544</v>
      </c>
      <c r="AU821" s="85">
        <v>1454686</v>
      </c>
      <c r="AV821" s="60" t="s">
        <v>544</v>
      </c>
      <c r="AW821" s="60" t="s">
        <v>544</v>
      </c>
      <c r="AX821" s="60">
        <v>67879.100000000006</v>
      </c>
      <c r="AY821" s="60" t="s">
        <v>544</v>
      </c>
      <c r="AZ821" s="60">
        <v>3666091.4</v>
      </c>
      <c r="BA821" s="60" t="s">
        <v>544</v>
      </c>
      <c r="BB821" s="60" t="s">
        <v>1808</v>
      </c>
      <c r="BC821" s="60" t="s">
        <v>544</v>
      </c>
      <c r="BD821" s="60">
        <v>2583701.1</v>
      </c>
      <c r="BE821" s="60" t="s">
        <v>544</v>
      </c>
      <c r="BF821" s="60" t="s">
        <v>544</v>
      </c>
      <c r="BG821" s="60">
        <v>52257.7</v>
      </c>
      <c r="BH821" s="60">
        <v>70908297.700000003</v>
      </c>
      <c r="BI821" s="60">
        <v>1023665.9</v>
      </c>
      <c r="BJ821" s="60" t="s">
        <v>544</v>
      </c>
      <c r="BK821" s="60">
        <v>2499137.5</v>
      </c>
      <c r="BL821" s="85" t="s">
        <v>544</v>
      </c>
      <c r="BM821" s="60" t="s">
        <v>544</v>
      </c>
      <c r="BN821" s="60">
        <v>666688.80000000005</v>
      </c>
      <c r="BO821" s="60">
        <v>71990688</v>
      </c>
      <c r="BP821" s="60">
        <v>68324596.5</v>
      </c>
      <c r="BQ821" s="60" t="s">
        <v>544</v>
      </c>
      <c r="BR821" s="60" t="s">
        <v>544</v>
      </c>
      <c r="BS821" s="60">
        <v>2638503.2000000002</v>
      </c>
      <c r="BT821" s="60">
        <v>30926777.699999999</v>
      </c>
      <c r="BU821" s="60">
        <v>8775699.4000000004</v>
      </c>
      <c r="BV821" s="60" t="s">
        <v>544</v>
      </c>
      <c r="BW821" s="60" t="s">
        <v>544</v>
      </c>
      <c r="BX821" s="60">
        <v>16179913.6</v>
      </c>
      <c r="BY821" s="60" t="s">
        <v>544</v>
      </c>
      <c r="BZ821" s="60">
        <v>24569</v>
      </c>
      <c r="CA821" s="60" t="s">
        <v>544</v>
      </c>
      <c r="CB821" s="60" t="s">
        <v>544</v>
      </c>
      <c r="CC821" s="60">
        <v>2047510.6</v>
      </c>
      <c r="CD821" s="60">
        <v>743071.1</v>
      </c>
      <c r="CE821" s="60">
        <v>1576138.7</v>
      </c>
      <c r="CF821" s="60">
        <v>16376841.699999999</v>
      </c>
      <c r="CG821" s="60" t="s">
        <v>544</v>
      </c>
      <c r="CH821" s="60" t="s">
        <v>544</v>
      </c>
      <c r="CI821" s="60" t="s">
        <v>2755</v>
      </c>
      <c r="CJ821" s="60" t="s">
        <v>544</v>
      </c>
      <c r="CK821" s="60">
        <v>8775699.4000000004</v>
      </c>
      <c r="CL821" s="60" t="s">
        <v>544</v>
      </c>
      <c r="CM821" s="85">
        <v>1146552</v>
      </c>
      <c r="CN821" s="60">
        <v>216360.7</v>
      </c>
      <c r="CO821" s="60">
        <v>1023665.9</v>
      </c>
      <c r="CP821" s="60">
        <v>4774516.2</v>
      </c>
      <c r="CQ821" s="60">
        <v>29879849.899999999</v>
      </c>
      <c r="CR821" s="60" t="s">
        <v>544</v>
      </c>
      <c r="CS821" s="60">
        <v>216360.7</v>
      </c>
      <c r="CT821" s="60">
        <v>1056277.5</v>
      </c>
      <c r="CU821" s="60">
        <v>1442860</v>
      </c>
      <c r="CV821" s="60">
        <v>1576138.7</v>
      </c>
      <c r="CW821" s="60">
        <v>2499137.5</v>
      </c>
      <c r="CX821" s="60">
        <v>4107827.4</v>
      </c>
      <c r="CY821" s="60">
        <v>48.78</v>
      </c>
      <c r="CZ821" s="60">
        <f t="shared" si="24"/>
        <v>4810.199159094399</v>
      </c>
      <c r="DA821" s="60" t="str">
        <f t="shared" si="25"/>
        <v>N</v>
      </c>
    </row>
    <row r="822" spans="1:105">
      <c r="A822" s="13" t="s">
        <v>1356</v>
      </c>
      <c r="B822" s="13">
        <v>1454686</v>
      </c>
      <c r="C822" s="13">
        <v>2023</v>
      </c>
      <c r="D822" s="13" t="s">
        <v>12</v>
      </c>
      <c r="E822" s="13" t="s">
        <v>507</v>
      </c>
      <c r="F822" s="84" t="s">
        <v>1804</v>
      </c>
      <c r="G822" s="60" t="s">
        <v>1834</v>
      </c>
      <c r="H822" s="60" t="s">
        <v>545</v>
      </c>
      <c r="I822" s="60" t="s">
        <v>1835</v>
      </c>
      <c r="J822" s="60" t="s">
        <v>2755</v>
      </c>
      <c r="K822" s="85">
        <v>1146552</v>
      </c>
      <c r="L822" s="60">
        <v>396926186000</v>
      </c>
      <c r="M822" s="60">
        <v>103851648.2</v>
      </c>
      <c r="N822" s="60">
        <v>5171293.8</v>
      </c>
      <c r="O822" s="60">
        <v>899141.8</v>
      </c>
      <c r="P822" s="60">
        <v>-0.03</v>
      </c>
      <c r="Q822" s="60" t="s">
        <v>544</v>
      </c>
      <c r="R822" s="85" t="s">
        <v>544</v>
      </c>
      <c r="S822" s="85" t="s">
        <v>544</v>
      </c>
      <c r="T822" s="60" t="s">
        <v>544</v>
      </c>
      <c r="U822" s="60" t="s">
        <v>544</v>
      </c>
      <c r="V822" s="60" t="s">
        <v>544</v>
      </c>
      <c r="W822" s="60" t="s">
        <v>1836</v>
      </c>
      <c r="X822" s="60">
        <v>1832776.7</v>
      </c>
      <c r="Y822" s="60">
        <v>49888179.899999999</v>
      </c>
      <c r="Z822" s="60">
        <v>-5.0199999999999996</v>
      </c>
      <c r="AA822" s="60" t="s">
        <v>544</v>
      </c>
      <c r="AB822" s="60">
        <v>41324664.899999999</v>
      </c>
      <c r="AC822" s="60">
        <v>103851648.2</v>
      </c>
      <c r="AD822" s="60">
        <v>18.079999999999998</v>
      </c>
      <c r="AE822" s="60">
        <v>9457465.0999999996</v>
      </c>
      <c r="AF822" s="60">
        <v>8.4</v>
      </c>
      <c r="AG822" s="60" t="s">
        <v>1837</v>
      </c>
      <c r="AH822" s="60" t="s">
        <v>544</v>
      </c>
      <c r="AI822" s="60" t="s">
        <v>544</v>
      </c>
      <c r="AJ822" s="60">
        <v>82603238.299999997</v>
      </c>
      <c r="AK822" s="60">
        <v>1.98</v>
      </c>
      <c r="AL822" s="60">
        <v>76813039.200000003</v>
      </c>
      <c r="AM822" s="60">
        <v>812800.7</v>
      </c>
      <c r="AN822" s="60">
        <v>10034674.699999999</v>
      </c>
      <c r="AO822" s="60">
        <v>5461650.7999999998</v>
      </c>
      <c r="AP822" s="60">
        <v>19895263.600000001</v>
      </c>
      <c r="AQ822" s="60">
        <v>103851648.2</v>
      </c>
      <c r="AR822" s="60">
        <v>5.62</v>
      </c>
      <c r="AS822" s="60">
        <v>22072538.600000001</v>
      </c>
      <c r="AT822" s="60" t="s">
        <v>544</v>
      </c>
      <c r="AU822" s="85">
        <v>1454686</v>
      </c>
      <c r="AV822" s="60" t="s">
        <v>544</v>
      </c>
      <c r="AW822" s="60" t="s">
        <v>544</v>
      </c>
      <c r="AX822" s="60">
        <v>34866.6</v>
      </c>
      <c r="AY822" s="60" t="s">
        <v>544</v>
      </c>
      <c r="AZ822" s="60">
        <v>6385186.0999999996</v>
      </c>
      <c r="BA822" s="60" t="s">
        <v>544</v>
      </c>
      <c r="BB822" s="60" t="s">
        <v>1808</v>
      </c>
      <c r="BC822" s="60" t="s">
        <v>544</v>
      </c>
      <c r="BD822" s="60">
        <v>3582777.1</v>
      </c>
      <c r="BE822" s="60" t="s">
        <v>544</v>
      </c>
      <c r="BF822" s="60" t="s">
        <v>544</v>
      </c>
      <c r="BG822" s="60">
        <v>73041.7</v>
      </c>
      <c r="BH822" s="60">
        <v>92060703.400000006</v>
      </c>
      <c r="BI822" s="60">
        <v>-715631.7</v>
      </c>
      <c r="BJ822" s="60" t="s">
        <v>544</v>
      </c>
      <c r="BK822" s="60">
        <v>3263115.1</v>
      </c>
      <c r="BL822" s="85" t="s">
        <v>544</v>
      </c>
      <c r="BM822" s="60" t="s">
        <v>544</v>
      </c>
      <c r="BN822" s="60">
        <v>1320646.8</v>
      </c>
      <c r="BO822" s="60">
        <v>94863112.400000006</v>
      </c>
      <c r="BP822" s="60">
        <v>88477926.299999997</v>
      </c>
      <c r="BQ822" s="60" t="s">
        <v>544</v>
      </c>
      <c r="BR822" s="60" t="s">
        <v>544</v>
      </c>
      <c r="BS822" s="60">
        <v>2518547.7000000002</v>
      </c>
      <c r="BT822" s="60">
        <v>26924859.300000001</v>
      </c>
      <c r="BU822" s="60">
        <v>11867451.4</v>
      </c>
      <c r="BV822" s="60" t="s">
        <v>544</v>
      </c>
      <c r="BW822" s="60" t="s">
        <v>544</v>
      </c>
      <c r="BX822" s="60">
        <v>19723402.399999999</v>
      </c>
      <c r="BY822" s="60" t="s">
        <v>544</v>
      </c>
      <c r="BZ822" s="60">
        <v>51676.7</v>
      </c>
      <c r="CA822" s="60" t="s">
        <v>544</v>
      </c>
      <c r="CB822" s="60" t="s">
        <v>544</v>
      </c>
      <c r="CC822" s="60">
        <v>6285243.9000000004</v>
      </c>
      <c r="CD822" s="60">
        <v>801609.6</v>
      </c>
      <c r="CE822" s="60">
        <v>-926586.3</v>
      </c>
      <c r="CF822" s="60">
        <v>19895263.600000001</v>
      </c>
      <c r="CG822" s="60" t="s">
        <v>544</v>
      </c>
      <c r="CH822" s="60" t="s">
        <v>544</v>
      </c>
      <c r="CI822" s="60" t="s">
        <v>2755</v>
      </c>
      <c r="CJ822" s="60" t="s">
        <v>544</v>
      </c>
      <c r="CK822" s="60">
        <v>11867451.4</v>
      </c>
      <c r="CL822" s="60" t="s">
        <v>544</v>
      </c>
      <c r="CM822" s="85">
        <v>1146552</v>
      </c>
      <c r="CN822" s="60">
        <v>538795.69999999995</v>
      </c>
      <c r="CO822" s="60">
        <v>-715631.7</v>
      </c>
      <c r="CP822" s="60">
        <v>3153423.5</v>
      </c>
      <c r="CQ822" s="60">
        <v>49888179.899999999</v>
      </c>
      <c r="CR822" s="60" t="s">
        <v>544</v>
      </c>
      <c r="CS822" s="60">
        <v>538795.69999999995</v>
      </c>
      <c r="CT822" s="60">
        <v>1377268</v>
      </c>
      <c r="CU822" s="60">
        <v>1885847.2</v>
      </c>
      <c r="CV822" s="60">
        <v>-926586.3</v>
      </c>
      <c r="CW822" s="60">
        <v>3263115.1</v>
      </c>
      <c r="CX822" s="60">
        <v>1832776.7</v>
      </c>
      <c r="CY822" s="60">
        <v>47.73</v>
      </c>
      <c r="CZ822" s="60">
        <f t="shared" si="24"/>
        <v>3822.0499421982213</v>
      </c>
      <c r="DA822" s="60" t="str">
        <f t="shared" si="25"/>
        <v>N</v>
      </c>
    </row>
    <row r="823" spans="1:105">
      <c r="A823" s="13" t="s">
        <v>1357</v>
      </c>
      <c r="B823" s="13">
        <v>1202174</v>
      </c>
      <c r="C823" s="13">
        <v>2022</v>
      </c>
      <c r="D823" s="13" t="s">
        <v>12</v>
      </c>
      <c r="E823" s="13" t="s">
        <v>13</v>
      </c>
      <c r="F823" s="84" t="s">
        <v>1812</v>
      </c>
      <c r="G823" s="60" t="s">
        <v>1840</v>
      </c>
      <c r="H823" s="60" t="s">
        <v>1827</v>
      </c>
      <c r="I823" s="60" t="s">
        <v>540</v>
      </c>
      <c r="J823" s="60" t="s">
        <v>1712</v>
      </c>
      <c r="K823" s="85">
        <v>1012744</v>
      </c>
      <c r="L823" s="60">
        <v>7602722000</v>
      </c>
      <c r="M823" s="60">
        <v>7602722000</v>
      </c>
      <c r="N823" s="60">
        <v>24374000</v>
      </c>
      <c r="O823" s="60">
        <v>397000</v>
      </c>
      <c r="P823" s="60">
        <v>-0.75</v>
      </c>
      <c r="Q823" s="60" t="s">
        <v>544</v>
      </c>
      <c r="R823" s="85">
        <v>653</v>
      </c>
      <c r="S823" s="85" t="s">
        <v>544</v>
      </c>
      <c r="T823" s="60">
        <v>3691374000</v>
      </c>
      <c r="U823" s="60" t="s">
        <v>544</v>
      </c>
      <c r="V823" s="60" t="s">
        <v>544</v>
      </c>
      <c r="W823" s="60" t="s">
        <v>1841</v>
      </c>
      <c r="X823" s="60">
        <v>221802000</v>
      </c>
      <c r="Y823" s="60">
        <v>5842965000</v>
      </c>
      <c r="Z823" s="60">
        <v>22.13</v>
      </c>
      <c r="AA823" s="60">
        <v>434722000</v>
      </c>
      <c r="AB823" s="60">
        <v>6388711000</v>
      </c>
      <c r="AC823" s="60">
        <v>7602722000</v>
      </c>
      <c r="AD823" s="60">
        <v>8.8000000000000007</v>
      </c>
      <c r="AE823" s="60">
        <v>664111000</v>
      </c>
      <c r="AF823" s="60">
        <v>6.03</v>
      </c>
      <c r="AG823" s="60" t="s">
        <v>1842</v>
      </c>
      <c r="AH823" s="60">
        <v>3000</v>
      </c>
      <c r="AI823" s="60">
        <v>689320000</v>
      </c>
      <c r="AJ823" s="60" t="s">
        <v>544</v>
      </c>
      <c r="AK823" s="60">
        <v>3.08</v>
      </c>
      <c r="AL823" s="60">
        <v>6417687000</v>
      </c>
      <c r="AM823" s="60">
        <v>137988000</v>
      </c>
      <c r="AN823" s="60">
        <v>48120000</v>
      </c>
      <c r="AO823" s="60">
        <v>138470000</v>
      </c>
      <c r="AP823" s="60">
        <v>669362000</v>
      </c>
      <c r="AQ823" s="60">
        <v>7602722000</v>
      </c>
      <c r="AR823" s="60">
        <v>0.45</v>
      </c>
      <c r="AS823" s="60">
        <v>774215000</v>
      </c>
      <c r="AT823" s="60">
        <v>3713876000</v>
      </c>
      <c r="AU823" s="85">
        <v>1202174</v>
      </c>
      <c r="AV823" s="60" t="s">
        <v>544</v>
      </c>
      <c r="AW823" s="60" t="s">
        <v>544</v>
      </c>
      <c r="AX823" s="60">
        <v>544000</v>
      </c>
      <c r="AY823" s="60">
        <v>664111000</v>
      </c>
      <c r="AZ823" s="60">
        <v>971750000</v>
      </c>
      <c r="BA823" s="60">
        <v>1069244000</v>
      </c>
      <c r="BB823" s="60" t="s">
        <v>1808</v>
      </c>
      <c r="BC823" s="60">
        <v>7829030000</v>
      </c>
      <c r="BD823" s="60">
        <v>29831000</v>
      </c>
      <c r="BE823" s="60">
        <v>110299000</v>
      </c>
      <c r="BF823" s="60" t="s">
        <v>544</v>
      </c>
      <c r="BG823" s="60">
        <v>32041000</v>
      </c>
      <c r="BH823" s="60">
        <v>5447231000</v>
      </c>
      <c r="BI823" s="60">
        <v>93654000</v>
      </c>
      <c r="BJ823" s="60" t="s">
        <v>544</v>
      </c>
      <c r="BK823" s="60">
        <v>154227000</v>
      </c>
      <c r="BL823" s="85" t="s">
        <v>544</v>
      </c>
      <c r="BM823" s="60" t="s">
        <v>544</v>
      </c>
      <c r="BN823" s="60">
        <v>133446000</v>
      </c>
      <c r="BO823" s="60">
        <v>6910869000</v>
      </c>
      <c r="BP823" s="60">
        <v>5417400000</v>
      </c>
      <c r="BQ823" s="60">
        <v>319617000</v>
      </c>
      <c r="BR823" s="60" t="s">
        <v>544</v>
      </c>
      <c r="BS823" s="60">
        <v>434756000</v>
      </c>
      <c r="BT823" s="60" t="s">
        <v>544</v>
      </c>
      <c r="BU823" s="60">
        <v>234589000</v>
      </c>
      <c r="BV823" s="60" t="s">
        <v>544</v>
      </c>
      <c r="BW823" s="60">
        <v>1069244000</v>
      </c>
      <c r="BX823" s="60">
        <v>689320000</v>
      </c>
      <c r="BY823" s="60" t="s">
        <v>544</v>
      </c>
      <c r="BZ823" s="60">
        <v>8000</v>
      </c>
      <c r="CA823" s="60" t="s">
        <v>544</v>
      </c>
      <c r="CB823" s="60" t="s">
        <v>1898</v>
      </c>
      <c r="CC823" s="60">
        <v>35805000</v>
      </c>
      <c r="CD823" s="60">
        <v>65096000</v>
      </c>
      <c r="CE823" s="60">
        <v>197728000</v>
      </c>
      <c r="CF823" s="60">
        <v>669362000</v>
      </c>
      <c r="CG823" s="60">
        <v>35333000</v>
      </c>
      <c r="CH823" s="60">
        <v>-938000</v>
      </c>
      <c r="CI823" s="60" t="s">
        <v>1712</v>
      </c>
      <c r="CJ823" s="60">
        <v>10.79</v>
      </c>
      <c r="CK823" s="60">
        <v>269922000</v>
      </c>
      <c r="CL823" s="60" t="s">
        <v>544</v>
      </c>
      <c r="CM823" s="85">
        <v>1012744</v>
      </c>
      <c r="CN823" s="60">
        <v>57115000</v>
      </c>
      <c r="CO823" s="60">
        <v>93654000</v>
      </c>
      <c r="CP823" s="60">
        <v>355248000</v>
      </c>
      <c r="CQ823" s="60">
        <v>5842965000</v>
      </c>
      <c r="CR823" s="60" t="s">
        <v>544</v>
      </c>
      <c r="CS823" s="60">
        <v>57115000</v>
      </c>
      <c r="CT823" s="60">
        <v>93742000</v>
      </c>
      <c r="CU823" s="60">
        <v>60485000</v>
      </c>
      <c r="CV823" s="60">
        <v>197728000</v>
      </c>
      <c r="CW823" s="60">
        <v>154227000</v>
      </c>
      <c r="CX823" s="60">
        <v>221802000</v>
      </c>
      <c r="CY823" s="60">
        <v>10.79</v>
      </c>
      <c r="CZ823" s="60">
        <f t="shared" si="24"/>
        <v>1</v>
      </c>
      <c r="DA823" s="60" t="str">
        <f t="shared" si="25"/>
        <v>N: parent data from row 1399</v>
      </c>
    </row>
    <row r="824" spans="1:105">
      <c r="A824" s="13" t="s">
        <v>1357</v>
      </c>
      <c r="B824" s="13">
        <v>1202174</v>
      </c>
      <c r="C824" s="13">
        <v>2023</v>
      </c>
      <c r="D824" s="13" t="s">
        <v>12</v>
      </c>
      <c r="E824" s="13" t="s">
        <v>13</v>
      </c>
      <c r="F824" s="84" t="s">
        <v>1804</v>
      </c>
      <c r="G824" s="60" t="s">
        <v>1840</v>
      </c>
      <c r="H824" s="60" t="s">
        <v>1827</v>
      </c>
      <c r="I824" s="60" t="s">
        <v>540</v>
      </c>
      <c r="J824" s="60" t="s">
        <v>1712</v>
      </c>
      <c r="K824" s="85">
        <v>1012744</v>
      </c>
      <c r="L824" s="60">
        <v>8066255000</v>
      </c>
      <c r="M824" s="60">
        <v>8066255000</v>
      </c>
      <c r="N824" s="60">
        <v>28525000</v>
      </c>
      <c r="O824" s="60">
        <v>15449000</v>
      </c>
      <c r="P824" s="60">
        <v>-0.76</v>
      </c>
      <c r="Q824" s="60" t="s">
        <v>544</v>
      </c>
      <c r="R824" s="85">
        <v>714</v>
      </c>
      <c r="S824" s="85" t="s">
        <v>544</v>
      </c>
      <c r="T824" s="60">
        <v>3691822000</v>
      </c>
      <c r="U824" s="60" t="s">
        <v>544</v>
      </c>
      <c r="V824" s="60" t="s">
        <v>544</v>
      </c>
      <c r="W824" s="60" t="s">
        <v>1841</v>
      </c>
      <c r="X824" s="60">
        <v>267267000</v>
      </c>
      <c r="Y824" s="60">
        <v>6193328000</v>
      </c>
      <c r="Z824" s="60">
        <v>22.99</v>
      </c>
      <c r="AA824" s="60">
        <v>397491000</v>
      </c>
      <c r="AB824" s="60">
        <v>6834602000</v>
      </c>
      <c r="AC824" s="60">
        <v>8066255000</v>
      </c>
      <c r="AD824" s="60">
        <v>9.93</v>
      </c>
      <c r="AE824" s="60">
        <v>683366000</v>
      </c>
      <c r="AF824" s="60">
        <v>7.44</v>
      </c>
      <c r="AG824" s="60" t="s">
        <v>1842</v>
      </c>
      <c r="AH824" s="60">
        <v>54003000</v>
      </c>
      <c r="AI824" s="60">
        <v>804011000</v>
      </c>
      <c r="AJ824" s="60" t="s">
        <v>544</v>
      </c>
      <c r="AK824" s="60">
        <v>3.58</v>
      </c>
      <c r="AL824" s="60">
        <v>6590823000</v>
      </c>
      <c r="AM824" s="60">
        <v>233725000</v>
      </c>
      <c r="AN824" s="60">
        <v>152635000</v>
      </c>
      <c r="AO824" s="60">
        <v>106535000</v>
      </c>
      <c r="AP824" s="60">
        <v>787307000</v>
      </c>
      <c r="AQ824" s="60">
        <v>8066255000</v>
      </c>
      <c r="AR824" s="60">
        <v>0.5</v>
      </c>
      <c r="AS824" s="60">
        <v>883824000</v>
      </c>
      <c r="AT824" s="60">
        <v>3724117000</v>
      </c>
      <c r="AU824" s="85">
        <v>1202174</v>
      </c>
      <c r="AV824" s="60" t="s">
        <v>544</v>
      </c>
      <c r="AW824" s="60" t="s">
        <v>544</v>
      </c>
      <c r="AX824" s="60">
        <v>544000</v>
      </c>
      <c r="AY824" s="60">
        <v>683366000</v>
      </c>
      <c r="AZ824" s="60">
        <v>995277000</v>
      </c>
      <c r="BA824" s="60">
        <v>1264537000</v>
      </c>
      <c r="BB824" s="60" t="s">
        <v>1808</v>
      </c>
      <c r="BC824" s="60">
        <v>8098841000</v>
      </c>
      <c r="BD824" s="60">
        <v>42567000</v>
      </c>
      <c r="BE824" s="60">
        <v>81347000</v>
      </c>
      <c r="BF824" s="60" t="s">
        <v>544</v>
      </c>
      <c r="BG824" s="60">
        <v>33643000</v>
      </c>
      <c r="BH824" s="60">
        <v>5672020000</v>
      </c>
      <c r="BI824" s="60">
        <v>170098000</v>
      </c>
      <c r="BJ824" s="60" t="s">
        <v>544</v>
      </c>
      <c r="BK824" s="60">
        <v>184952000</v>
      </c>
      <c r="BL824" s="85" t="s">
        <v>544</v>
      </c>
      <c r="BM824" s="60" t="s">
        <v>544</v>
      </c>
      <c r="BN824" s="60">
        <v>158074000</v>
      </c>
      <c r="BO824" s="60">
        <v>7330081000</v>
      </c>
      <c r="BP824" s="60">
        <v>5629453000</v>
      </c>
      <c r="BQ824" s="60">
        <v>493496000</v>
      </c>
      <c r="BR824" s="60" t="s">
        <v>544</v>
      </c>
      <c r="BS824" s="60">
        <v>505882000</v>
      </c>
      <c r="BT824" s="60" t="s">
        <v>544</v>
      </c>
      <c r="BU824" s="60">
        <v>369746000</v>
      </c>
      <c r="BV824" s="60">
        <v>17736000</v>
      </c>
      <c r="BW824" s="60">
        <v>1264537000</v>
      </c>
      <c r="BX824" s="60">
        <v>804011000</v>
      </c>
      <c r="BY824" s="60" t="s">
        <v>544</v>
      </c>
      <c r="BZ824" s="60">
        <v>48000</v>
      </c>
      <c r="CA824" s="60" t="s">
        <v>544</v>
      </c>
      <c r="CB824" s="60" t="s">
        <v>1898</v>
      </c>
      <c r="CC824" s="60">
        <v>113934000</v>
      </c>
      <c r="CD824" s="60">
        <v>65261000</v>
      </c>
      <c r="CE824" s="60">
        <v>225857000</v>
      </c>
      <c r="CF824" s="60">
        <v>787307000</v>
      </c>
      <c r="CG824" s="60">
        <v>50156000</v>
      </c>
      <c r="CH824" s="60">
        <v>2713000</v>
      </c>
      <c r="CI824" s="60" t="s">
        <v>1712</v>
      </c>
      <c r="CJ824" s="60">
        <v>11.76</v>
      </c>
      <c r="CK824" s="60">
        <v>419902000</v>
      </c>
      <c r="CL824" s="60" t="s">
        <v>544</v>
      </c>
      <c r="CM824" s="85">
        <v>1012744</v>
      </c>
      <c r="CN824" s="60">
        <v>71545000</v>
      </c>
      <c r="CO824" s="60">
        <v>170098000</v>
      </c>
      <c r="CP824" s="60">
        <v>425341000</v>
      </c>
      <c r="CQ824" s="60">
        <v>6193328000</v>
      </c>
      <c r="CR824" s="60" t="s">
        <v>544</v>
      </c>
      <c r="CS824" s="60">
        <v>71545000</v>
      </c>
      <c r="CT824" s="60">
        <v>106827000</v>
      </c>
      <c r="CU824" s="60">
        <v>78125000</v>
      </c>
      <c r="CV824" s="60">
        <v>225857000</v>
      </c>
      <c r="CW824" s="60">
        <v>184952000</v>
      </c>
      <c r="CX824" s="60">
        <v>267267000</v>
      </c>
      <c r="CY824" s="60">
        <v>11.76</v>
      </c>
      <c r="CZ824" s="60">
        <f t="shared" si="24"/>
        <v>1</v>
      </c>
      <c r="DA824" s="60" t="str">
        <f t="shared" si="25"/>
        <v>N: parent data from row 1399</v>
      </c>
    </row>
    <row r="825" spans="1:105">
      <c r="A825" s="13" t="s">
        <v>1359</v>
      </c>
      <c r="B825" s="13">
        <v>1131670</v>
      </c>
      <c r="C825" s="13">
        <v>2022</v>
      </c>
      <c r="D825" s="13" t="s">
        <v>10</v>
      </c>
      <c r="E825" s="13" t="s">
        <v>507</v>
      </c>
      <c r="F825" s="84" t="s">
        <v>1812</v>
      </c>
      <c r="G825" s="60" t="s">
        <v>1931</v>
      </c>
      <c r="H825" s="60" t="s">
        <v>2748</v>
      </c>
      <c r="I825" s="60" t="s">
        <v>1933</v>
      </c>
      <c r="J825" s="60" t="s">
        <v>1014</v>
      </c>
      <c r="K825" s="85">
        <v>115353</v>
      </c>
      <c r="L825" s="60">
        <v>295846100000</v>
      </c>
      <c r="M825" s="60">
        <v>8501080437.2797003</v>
      </c>
      <c r="N825" s="60">
        <v>162314301.47659999</v>
      </c>
      <c r="O825" s="60">
        <v>70615786.973800004</v>
      </c>
      <c r="P825" s="60">
        <v>-0.12</v>
      </c>
      <c r="Q825" s="60" t="s">
        <v>544</v>
      </c>
      <c r="R825" s="85" t="s">
        <v>544</v>
      </c>
      <c r="S825" s="85">
        <v>73</v>
      </c>
      <c r="T825" s="60" t="s">
        <v>544</v>
      </c>
      <c r="U825" s="60" t="s">
        <v>544</v>
      </c>
      <c r="V825" s="60" t="s">
        <v>544</v>
      </c>
      <c r="W825" s="60" t="s">
        <v>1934</v>
      </c>
      <c r="X825" s="60">
        <v>192750208.5214</v>
      </c>
      <c r="Y825" s="60">
        <v>6650153737.908</v>
      </c>
      <c r="Z825" s="60">
        <v>3.14</v>
      </c>
      <c r="AA825" s="60" t="s">
        <v>544</v>
      </c>
      <c r="AB825" s="60" t="s">
        <v>544</v>
      </c>
      <c r="AC825" s="60">
        <v>8501080437.2797003</v>
      </c>
      <c r="AD825" s="60" t="s">
        <v>544</v>
      </c>
      <c r="AE825" s="60" t="s">
        <v>544</v>
      </c>
      <c r="AF825" s="60">
        <v>12.38</v>
      </c>
      <c r="AG825" s="60" t="s">
        <v>1935</v>
      </c>
      <c r="AH825" s="60">
        <v>1695353.5834999999</v>
      </c>
      <c r="AI825" s="60">
        <v>947136577.4885</v>
      </c>
      <c r="AJ825" s="60" t="s">
        <v>544</v>
      </c>
      <c r="AK825" s="60">
        <v>2.56</v>
      </c>
      <c r="AL825" s="60">
        <v>7328777916.0572004</v>
      </c>
      <c r="AM825" s="60">
        <v>57121921.841399997</v>
      </c>
      <c r="AN825" s="60">
        <v>70451998.576700002</v>
      </c>
      <c r="AO825" s="60">
        <v>20255165.1019</v>
      </c>
      <c r="AP825" s="60">
        <v>1015194966.6837</v>
      </c>
      <c r="AQ825" s="60">
        <v>8501080437.2797003</v>
      </c>
      <c r="AR825" s="60">
        <v>2.5499999999999998</v>
      </c>
      <c r="AS825" s="60">
        <v>1080934456.9944</v>
      </c>
      <c r="AT825" s="60" t="s">
        <v>544</v>
      </c>
      <c r="AU825" s="85">
        <v>1131670</v>
      </c>
      <c r="AV825" s="60" t="s">
        <v>544</v>
      </c>
      <c r="AW825" s="60" t="s">
        <v>544</v>
      </c>
      <c r="AX825" s="60">
        <v>22597051.831599999</v>
      </c>
      <c r="AY825" s="60" t="s">
        <v>544</v>
      </c>
      <c r="AZ825" s="60">
        <v>1275132899.7634001</v>
      </c>
      <c r="BA825" s="60">
        <v>6376693204.8894997</v>
      </c>
      <c r="BB825" s="60" t="s">
        <v>1808</v>
      </c>
      <c r="BC825" s="60" t="s">
        <v>544</v>
      </c>
      <c r="BD825" s="60">
        <v>335016235.5029</v>
      </c>
      <c r="BE825" s="60">
        <v>7971035.3230999997</v>
      </c>
      <c r="BF825" s="60" t="s">
        <v>544</v>
      </c>
      <c r="BG825" s="60">
        <v>7913565.7100999998</v>
      </c>
      <c r="BH825" s="60">
        <v>6376693204.8894997</v>
      </c>
      <c r="BI825" s="60">
        <v>6629119.8596000001</v>
      </c>
      <c r="BJ825" s="60" t="s">
        <v>544</v>
      </c>
      <c r="BK825" s="60">
        <v>89810637.715800002</v>
      </c>
      <c r="BL825" s="85" t="s">
        <v>2756</v>
      </c>
      <c r="BM825" s="60" t="s">
        <v>2757</v>
      </c>
      <c r="BN825" s="60">
        <v>8195166.8137999997</v>
      </c>
      <c r="BO825" s="60">
        <v>8362256840.1169004</v>
      </c>
      <c r="BP825" s="60">
        <v>6041676969.3865995</v>
      </c>
      <c r="BQ825" s="60">
        <v>1032547916.3291</v>
      </c>
      <c r="BR825" s="60" t="s">
        <v>544</v>
      </c>
      <c r="BS825" s="60">
        <v>28010689.376200002</v>
      </c>
      <c r="BT825" s="60">
        <v>678624178.14919996</v>
      </c>
      <c r="BU825" s="60">
        <v>215490934.38550001</v>
      </c>
      <c r="BV825" s="60" t="s">
        <v>544</v>
      </c>
      <c r="BW825" s="60">
        <v>6376693204.8894997</v>
      </c>
      <c r="BX825" s="60">
        <v>947136577.4885</v>
      </c>
      <c r="BY825" s="60" t="s">
        <v>544</v>
      </c>
      <c r="BZ825" s="60" t="s">
        <v>544</v>
      </c>
      <c r="CA825" s="60" t="s">
        <v>544</v>
      </c>
      <c r="CB825" s="60" t="s">
        <v>544</v>
      </c>
      <c r="CC825" s="60">
        <v>48745725.746600002</v>
      </c>
      <c r="CD825" s="60">
        <v>23154507.0777</v>
      </c>
      <c r="CE825" s="60">
        <v>37849487.121799998</v>
      </c>
      <c r="CF825" s="60">
        <v>1015194966.6837</v>
      </c>
      <c r="CG825" s="60">
        <v>35536335.198600002</v>
      </c>
      <c r="CH825" s="60" t="s">
        <v>544</v>
      </c>
      <c r="CI825" s="60" t="s">
        <v>1014</v>
      </c>
      <c r="CJ825" s="60">
        <v>13.5</v>
      </c>
      <c r="CK825" s="60">
        <v>263202207.09810001</v>
      </c>
      <c r="CL825" s="60" t="s">
        <v>544</v>
      </c>
      <c r="CM825" s="85">
        <v>115353</v>
      </c>
      <c r="CN825" s="60" t="s">
        <v>544</v>
      </c>
      <c r="CO825" s="60">
        <v>6629119.8596000001</v>
      </c>
      <c r="CP825" s="60">
        <v>200945375.33520001</v>
      </c>
      <c r="CQ825" s="60">
        <v>6650153737.908</v>
      </c>
      <c r="CR825" s="60">
        <v>12174937.5141</v>
      </c>
      <c r="CS825" s="60" t="s">
        <v>544</v>
      </c>
      <c r="CT825" s="60">
        <v>43053360.579000004</v>
      </c>
      <c r="CU825" s="60">
        <v>46757277.136799999</v>
      </c>
      <c r="CV825" s="60">
        <v>37849487.121799998</v>
      </c>
      <c r="CW825" s="60">
        <v>89810637.715800002</v>
      </c>
      <c r="CX825" s="60">
        <v>192750208.5214</v>
      </c>
      <c r="CY825" s="60">
        <v>13.5</v>
      </c>
      <c r="CZ825" s="60">
        <f t="shared" si="24"/>
        <v>34.80099996497259</v>
      </c>
      <c r="DA825" s="60" t="str">
        <f t="shared" si="25"/>
        <v>N: parent data from row 442</v>
      </c>
    </row>
    <row r="826" spans="1:105">
      <c r="A826" s="13" t="s">
        <v>1359</v>
      </c>
      <c r="B826" s="13">
        <v>1131670</v>
      </c>
      <c r="C826" s="13">
        <v>2023</v>
      </c>
      <c r="D826" s="13" t="s">
        <v>10</v>
      </c>
      <c r="E826" s="13" t="s">
        <v>507</v>
      </c>
      <c r="F826" s="84" t="s">
        <v>1804</v>
      </c>
      <c r="G826" s="60" t="s">
        <v>1931</v>
      </c>
      <c r="H826" s="60" t="s">
        <v>2748</v>
      </c>
      <c r="I826" s="60" t="s">
        <v>1933</v>
      </c>
      <c r="J826" s="60" t="s">
        <v>1014</v>
      </c>
      <c r="K826" s="85">
        <v>115353</v>
      </c>
      <c r="L826" s="60">
        <v>316339100000</v>
      </c>
      <c r="M826" s="60">
        <v>9120869023.0496006</v>
      </c>
      <c r="N826" s="60">
        <v>199976934.15090001</v>
      </c>
      <c r="O826" s="60">
        <v>42530922.974399999</v>
      </c>
      <c r="P826" s="60">
        <v>-0.34</v>
      </c>
      <c r="Q826" s="60" t="s">
        <v>544</v>
      </c>
      <c r="R826" s="85" t="s">
        <v>544</v>
      </c>
      <c r="S826" s="85">
        <v>71</v>
      </c>
      <c r="T826" s="60" t="s">
        <v>544</v>
      </c>
      <c r="U826" s="60" t="s">
        <v>544</v>
      </c>
      <c r="V826" s="60" t="s">
        <v>544</v>
      </c>
      <c r="W826" s="60" t="s">
        <v>1934</v>
      </c>
      <c r="X826" s="60">
        <v>215393708.95570001</v>
      </c>
      <c r="Y826" s="60">
        <v>7250047581.2206001</v>
      </c>
      <c r="Z826" s="60">
        <v>4.76</v>
      </c>
      <c r="AA826" s="60">
        <v>19087160.876600001</v>
      </c>
      <c r="AB826" s="60" t="s">
        <v>544</v>
      </c>
      <c r="AC826" s="60">
        <v>9120869023.0496006</v>
      </c>
      <c r="AD826" s="60" t="s">
        <v>544</v>
      </c>
      <c r="AE826" s="60" t="s">
        <v>544</v>
      </c>
      <c r="AF826" s="60">
        <v>10.7</v>
      </c>
      <c r="AG826" s="60" t="s">
        <v>1935</v>
      </c>
      <c r="AH826" s="60">
        <v>4422916.1305999998</v>
      </c>
      <c r="AI826" s="60">
        <v>934555835.23479998</v>
      </c>
      <c r="AJ826" s="60" t="s">
        <v>544</v>
      </c>
      <c r="AK826" s="60">
        <v>2.65</v>
      </c>
      <c r="AL826" s="60">
        <v>7886419868.0116997</v>
      </c>
      <c r="AM826" s="60">
        <v>94616959.414900005</v>
      </c>
      <c r="AN826" s="60">
        <v>133200703.6521</v>
      </c>
      <c r="AO826" s="60">
        <v>19934838.414000001</v>
      </c>
      <c r="AP826" s="60">
        <v>1026935387.272</v>
      </c>
      <c r="AQ826" s="60">
        <v>9120869023.0496006</v>
      </c>
      <c r="AR826" s="60">
        <v>2.89</v>
      </c>
      <c r="AS826" s="60">
        <v>1107075513.6413</v>
      </c>
      <c r="AT826" s="60" t="s">
        <v>544</v>
      </c>
      <c r="AU826" s="85">
        <v>1131670</v>
      </c>
      <c r="AV826" s="60" t="s">
        <v>544</v>
      </c>
      <c r="AW826" s="60" t="s">
        <v>544</v>
      </c>
      <c r="AX826" s="60">
        <v>239445838.26570001</v>
      </c>
      <c r="AY826" s="60" t="s">
        <v>544</v>
      </c>
      <c r="AZ826" s="60">
        <v>1235887900.2460001</v>
      </c>
      <c r="BA826" s="60">
        <v>6922258750.6197004</v>
      </c>
      <c r="BB826" s="60" t="s">
        <v>1808</v>
      </c>
      <c r="BC826" s="60" t="s">
        <v>544</v>
      </c>
      <c r="BD826" s="60">
        <v>386840815.78420001</v>
      </c>
      <c r="BE826" s="60">
        <v>17339907.177000001</v>
      </c>
      <c r="BF826" s="60" t="s">
        <v>544</v>
      </c>
      <c r="BG826" s="60">
        <v>8067352.8901000004</v>
      </c>
      <c r="BH826" s="60">
        <v>6922258750.6197004</v>
      </c>
      <c r="BI826" s="60">
        <v>22705648.323800001</v>
      </c>
      <c r="BJ826" s="60" t="s">
        <v>544</v>
      </c>
      <c r="BK826" s="60">
        <v>103886630.4448</v>
      </c>
      <c r="BL826" s="85" t="s">
        <v>2756</v>
      </c>
      <c r="BM826" s="60" t="s">
        <v>2757</v>
      </c>
      <c r="BN826" s="60">
        <v>9909754.0683999993</v>
      </c>
      <c r="BO826" s="60">
        <v>8751915933.2591</v>
      </c>
      <c r="BP826" s="60">
        <v>6535417934.8354998</v>
      </c>
      <c r="BQ826" s="60">
        <v>955909236.05830002</v>
      </c>
      <c r="BR826" s="60" t="s">
        <v>544</v>
      </c>
      <c r="BS826" s="60">
        <v>22832511.628699999</v>
      </c>
      <c r="BT826" s="60">
        <v>617285125.9145</v>
      </c>
      <c r="BU826" s="60">
        <v>303736701.29089999</v>
      </c>
      <c r="BV826" s="60" t="s">
        <v>544</v>
      </c>
      <c r="BW826" s="60">
        <v>6922596091.6805</v>
      </c>
      <c r="BX826" s="60">
        <v>934555835.23479998</v>
      </c>
      <c r="BY826" s="60" t="s">
        <v>544</v>
      </c>
      <c r="BZ826" s="60">
        <v>314275.00540000002</v>
      </c>
      <c r="CA826" s="60" t="s">
        <v>544</v>
      </c>
      <c r="CB826" s="60" t="s">
        <v>544</v>
      </c>
      <c r="CC826" s="60">
        <v>93420407.788900003</v>
      </c>
      <c r="CD826" s="60">
        <v>29262174.582600001</v>
      </c>
      <c r="CE826" s="60">
        <v>59997693.4564</v>
      </c>
      <c r="CF826" s="60">
        <v>1026935387.272</v>
      </c>
      <c r="CG826" s="60">
        <v>34328057.008599997</v>
      </c>
      <c r="CH826" s="60">
        <v>247960.09599999999</v>
      </c>
      <c r="CI826" s="60" t="s">
        <v>1014</v>
      </c>
      <c r="CJ826" s="60">
        <v>12.88</v>
      </c>
      <c r="CK826" s="60">
        <v>348594412.60780001</v>
      </c>
      <c r="CL826" s="60">
        <v>164.89</v>
      </c>
      <c r="CM826" s="85">
        <v>115353</v>
      </c>
      <c r="CN826" s="60" t="s">
        <v>544</v>
      </c>
      <c r="CO826" s="60">
        <v>22705648.323800001</v>
      </c>
      <c r="CP826" s="60">
        <v>225303463.02410001</v>
      </c>
      <c r="CQ826" s="60">
        <v>7250047581.2206001</v>
      </c>
      <c r="CR826" s="60">
        <v>10529654.3084</v>
      </c>
      <c r="CS826" s="60" t="s">
        <v>544</v>
      </c>
      <c r="CT826" s="60">
        <v>47735201.733099997</v>
      </c>
      <c r="CU826" s="60">
        <v>56151428.711800002</v>
      </c>
      <c r="CV826" s="60">
        <v>59997693.4564</v>
      </c>
      <c r="CW826" s="60">
        <v>103886630.4448</v>
      </c>
      <c r="CX826" s="60">
        <v>215393708.95570001</v>
      </c>
      <c r="CY826" s="60">
        <v>12.88</v>
      </c>
      <c r="CZ826" s="60">
        <f t="shared" si="24"/>
        <v>34.682999964210723</v>
      </c>
      <c r="DA826" s="60" t="str">
        <f t="shared" si="25"/>
        <v>N: parent data from row 442</v>
      </c>
    </row>
    <row r="827" spans="1:105">
      <c r="A827" s="13" t="s">
        <v>1358</v>
      </c>
      <c r="B827" s="13">
        <v>111848</v>
      </c>
      <c r="C827" s="13">
        <v>2022</v>
      </c>
      <c r="D827" s="13" t="s">
        <v>1</v>
      </c>
      <c r="E827" s="13" t="s">
        <v>13</v>
      </c>
      <c r="F827" s="84" t="s">
        <v>1812</v>
      </c>
      <c r="G827" s="60" t="s">
        <v>2103</v>
      </c>
      <c r="H827" s="60" t="s">
        <v>2430</v>
      </c>
      <c r="I827" s="60" t="s">
        <v>2105</v>
      </c>
      <c r="J827" s="60" t="s">
        <v>1358</v>
      </c>
      <c r="K827" s="85">
        <v>111848</v>
      </c>
      <c r="L827" s="60">
        <v>3159241600000</v>
      </c>
      <c r="M827" s="60">
        <v>56294397805.191002</v>
      </c>
      <c r="N827" s="60" t="s">
        <v>544</v>
      </c>
      <c r="O827" s="60">
        <v>358754455.28799999</v>
      </c>
      <c r="P827" s="60">
        <v>0.08</v>
      </c>
      <c r="Q827" s="60" t="s">
        <v>544</v>
      </c>
      <c r="R827" s="85" t="s">
        <v>544</v>
      </c>
      <c r="S827" s="85" t="s">
        <v>544</v>
      </c>
      <c r="T827" s="60">
        <v>10411936936.793301</v>
      </c>
      <c r="U827" s="60">
        <v>2975707417.2340002</v>
      </c>
      <c r="V827" s="60" t="s">
        <v>544</v>
      </c>
      <c r="W827" s="60" t="s">
        <v>2106</v>
      </c>
      <c r="X827" s="60">
        <v>1415577336.4467001</v>
      </c>
      <c r="Y827" s="60">
        <v>49310780545.767403</v>
      </c>
      <c r="Z827" s="60">
        <v>11.46</v>
      </c>
      <c r="AA827" s="60" t="s">
        <v>544</v>
      </c>
      <c r="AB827" s="60">
        <v>23887598040.776798</v>
      </c>
      <c r="AC827" s="60">
        <v>56294397805.191002</v>
      </c>
      <c r="AD827" s="60">
        <v>5.79</v>
      </c>
      <c r="AE827" s="60">
        <v>1121038847.0444</v>
      </c>
      <c r="AF827" s="60">
        <v>23.17</v>
      </c>
      <c r="AG827" s="60" t="s">
        <v>2107</v>
      </c>
      <c r="AH827" s="60">
        <v>32638987.932999998</v>
      </c>
      <c r="AI827" s="60">
        <v>3326657168.3048</v>
      </c>
      <c r="AJ827" s="60">
        <v>570377762.81019998</v>
      </c>
      <c r="AK827" s="60">
        <v>2.72</v>
      </c>
      <c r="AL827" s="60">
        <v>49598560303.869301</v>
      </c>
      <c r="AM827" s="60">
        <v>2287359233.7160001</v>
      </c>
      <c r="AN827" s="60">
        <v>277393086.66759998</v>
      </c>
      <c r="AO827" s="60">
        <v>910440129.68770003</v>
      </c>
      <c r="AP827" s="60">
        <v>3988241274.8038998</v>
      </c>
      <c r="AQ827" s="60">
        <v>56294397805.191002</v>
      </c>
      <c r="AR827" s="60" t="s">
        <v>544</v>
      </c>
      <c r="AS827" s="60">
        <v>4200172850.3238001</v>
      </c>
      <c r="AT827" s="60">
        <v>10411936936.793301</v>
      </c>
      <c r="AU827" s="85">
        <v>111848</v>
      </c>
      <c r="AV827" s="60" t="s">
        <v>544</v>
      </c>
      <c r="AW827" s="60">
        <v>287346757.38849998</v>
      </c>
      <c r="AX827" s="60">
        <v>260983606.9562</v>
      </c>
      <c r="AY827" s="60">
        <v>1691416609.8546</v>
      </c>
      <c r="AZ827" s="60">
        <v>23270351069.056702</v>
      </c>
      <c r="BA827" s="60">
        <v>7750882050.3323002</v>
      </c>
      <c r="BB827" s="60" t="s">
        <v>1808</v>
      </c>
      <c r="BC827" s="60">
        <v>57466571720.025597</v>
      </c>
      <c r="BD827" s="60">
        <v>1101751605.3898001</v>
      </c>
      <c r="BE827" s="60" t="s">
        <v>544</v>
      </c>
      <c r="BF827" s="60">
        <v>520310050.68809998</v>
      </c>
      <c r="BG827" s="60">
        <v>61828225.326099999</v>
      </c>
      <c r="BH827" s="60">
        <v>19854235596.980202</v>
      </c>
      <c r="BI827" s="60">
        <v>136970777.11590001</v>
      </c>
      <c r="BJ827" s="60" t="s">
        <v>544</v>
      </c>
      <c r="BK827" s="60">
        <v>834460086.80610001</v>
      </c>
      <c r="BL827" s="85" t="s">
        <v>2758</v>
      </c>
      <c r="BM827" s="60" t="s">
        <v>2759</v>
      </c>
      <c r="BN827" s="60">
        <v>203403421.551</v>
      </c>
      <c r="BO827" s="60">
        <v>53999157245.732399</v>
      </c>
      <c r="BP827" s="60">
        <v>18752483991.590401</v>
      </c>
      <c r="BQ827" s="60">
        <v>11348344636.0145</v>
      </c>
      <c r="BR827" s="60" t="s">
        <v>544</v>
      </c>
      <c r="BS827" s="60">
        <v>593023878.31169999</v>
      </c>
      <c r="BT827" s="60">
        <v>433000.71340000001</v>
      </c>
      <c r="BU827" s="60">
        <v>920212047.02260005</v>
      </c>
      <c r="BV827" s="60" t="s">
        <v>544</v>
      </c>
      <c r="BW827" s="60">
        <v>7750882050.3323002</v>
      </c>
      <c r="BX827" s="60">
        <v>3326657168.3048</v>
      </c>
      <c r="BY827" s="60" t="s">
        <v>544</v>
      </c>
      <c r="BZ827" s="60">
        <v>782252.31770000001</v>
      </c>
      <c r="CA827" s="60">
        <v>2455452.6052999999</v>
      </c>
      <c r="CB827" s="60" t="s">
        <v>1900</v>
      </c>
      <c r="CC827" s="60">
        <v>242138275.49470001</v>
      </c>
      <c r="CD827" s="60">
        <v>252396650.42129999</v>
      </c>
      <c r="CE827" s="60">
        <v>425766215.90359998</v>
      </c>
      <c r="CF827" s="60">
        <v>3988241274.8038998</v>
      </c>
      <c r="CG827" s="60">
        <v>753790093.81040001</v>
      </c>
      <c r="CH827" s="60" t="s">
        <v>544</v>
      </c>
      <c r="CI827" s="60" t="s">
        <v>1358</v>
      </c>
      <c r="CJ827" s="60">
        <v>13.93</v>
      </c>
      <c r="CK827" s="60">
        <v>1692970423.1143</v>
      </c>
      <c r="CL827" s="60">
        <v>212.06</v>
      </c>
      <c r="CM827" s="85">
        <v>111848</v>
      </c>
      <c r="CN827" s="60">
        <v>-58004276.638899997</v>
      </c>
      <c r="CO827" s="60">
        <v>136970777.11590001</v>
      </c>
      <c r="CP827" s="60">
        <v>1618980757.9977</v>
      </c>
      <c r="CQ827" s="60">
        <v>49310780545.767403</v>
      </c>
      <c r="CR827" s="60">
        <v>18968282.281300001</v>
      </c>
      <c r="CS827" s="60">
        <v>-58004276.638899997</v>
      </c>
      <c r="CT827" s="60">
        <v>346831789.5535</v>
      </c>
      <c r="CU827" s="60">
        <v>487628297.25260001</v>
      </c>
      <c r="CV827" s="60">
        <v>425766215.90359998</v>
      </c>
      <c r="CW827" s="60">
        <v>834460086.80610001</v>
      </c>
      <c r="CX827" s="60">
        <v>1415577336.4467001</v>
      </c>
      <c r="CY827" s="60">
        <v>13.93</v>
      </c>
      <c r="CZ827" s="60">
        <f t="shared" si="24"/>
        <v>56.11999991424868</v>
      </c>
      <c r="DA827" s="60" t="str">
        <f t="shared" si="25"/>
        <v>Y</v>
      </c>
    </row>
    <row r="828" spans="1:105">
      <c r="A828" s="13" t="s">
        <v>1358</v>
      </c>
      <c r="B828" s="13">
        <v>111848</v>
      </c>
      <c r="C828" s="13">
        <v>2023</v>
      </c>
      <c r="D828" s="13" t="s">
        <v>1</v>
      </c>
      <c r="E828" s="13" t="s">
        <v>13</v>
      </c>
      <c r="F828" s="84" t="s">
        <v>1804</v>
      </c>
      <c r="G828" s="60" t="s">
        <v>2103</v>
      </c>
      <c r="H828" s="60" t="s">
        <v>2430</v>
      </c>
      <c r="I828" s="60" t="s">
        <v>2105</v>
      </c>
      <c r="J828" s="60" t="s">
        <v>1358</v>
      </c>
      <c r="K828" s="85">
        <v>111848</v>
      </c>
      <c r="L828" s="60">
        <v>3301493800000</v>
      </c>
      <c r="M828" s="60">
        <v>59414649102.184601</v>
      </c>
      <c r="N828" s="60" t="s">
        <v>544</v>
      </c>
      <c r="O828" s="60">
        <v>138533662.34509999</v>
      </c>
      <c r="P828" s="60">
        <v>0.04</v>
      </c>
      <c r="Q828" s="60" t="s">
        <v>544</v>
      </c>
      <c r="R828" s="85" t="s">
        <v>544</v>
      </c>
      <c r="S828" s="85" t="s">
        <v>544</v>
      </c>
      <c r="T828" s="60">
        <v>12708420491.024599</v>
      </c>
      <c r="U828" s="60">
        <v>3735306934.3094001</v>
      </c>
      <c r="V828" s="60" t="s">
        <v>544</v>
      </c>
      <c r="W828" s="60" t="s">
        <v>2106</v>
      </c>
      <c r="X828" s="60">
        <v>1657838288.6580999</v>
      </c>
      <c r="Y828" s="60">
        <v>52130732374.331497</v>
      </c>
      <c r="Z828" s="60">
        <v>16.64</v>
      </c>
      <c r="AA828" s="60" t="s">
        <v>544</v>
      </c>
      <c r="AB828" s="60">
        <v>27159591179.0256</v>
      </c>
      <c r="AC828" s="60">
        <v>59414649102.184601</v>
      </c>
      <c r="AD828" s="60">
        <v>6.94</v>
      </c>
      <c r="AE828" s="60">
        <v>1301911208.9182</v>
      </c>
      <c r="AF828" s="60">
        <v>24.56</v>
      </c>
      <c r="AG828" s="60" t="s">
        <v>2107</v>
      </c>
      <c r="AH828" s="60">
        <v>30636888.8627</v>
      </c>
      <c r="AI828" s="60">
        <v>4221570365.0240002</v>
      </c>
      <c r="AJ828" s="60">
        <v>515984308.27380002</v>
      </c>
      <c r="AK828" s="60">
        <v>3</v>
      </c>
      <c r="AL828" s="60">
        <v>52131153487.583</v>
      </c>
      <c r="AM828" s="60">
        <v>1801508092.9683001</v>
      </c>
      <c r="AN828" s="60">
        <v>626112622.06340003</v>
      </c>
      <c r="AO828" s="60">
        <v>882199868.60739994</v>
      </c>
      <c r="AP828" s="60">
        <v>5073318706.5845003</v>
      </c>
      <c r="AQ828" s="60">
        <v>59414649102.184601</v>
      </c>
      <c r="AR828" s="60" t="s">
        <v>544</v>
      </c>
      <c r="AS828" s="60">
        <v>5031243374.0180998</v>
      </c>
      <c r="AT828" s="60">
        <v>12708420491.024599</v>
      </c>
      <c r="AU828" s="85">
        <v>111848</v>
      </c>
      <c r="AV828" s="60" t="s">
        <v>544</v>
      </c>
      <c r="AW828" s="60" t="s">
        <v>544</v>
      </c>
      <c r="AX828" s="60">
        <v>272768010.34030002</v>
      </c>
      <c r="AY828" s="60">
        <v>1817895517.1919999</v>
      </c>
      <c r="AZ828" s="60">
        <v>22721356246.465302</v>
      </c>
      <c r="BA828" s="60">
        <v>6509289699.4577999</v>
      </c>
      <c r="BB828" s="60" t="s">
        <v>1808</v>
      </c>
      <c r="BC828" s="60">
        <v>60807328213.098198</v>
      </c>
      <c r="BD828" s="60">
        <v>1075757196.1884999</v>
      </c>
      <c r="BE828" s="60" t="s">
        <v>544</v>
      </c>
      <c r="BF828" s="60">
        <v>4504873405.1694002</v>
      </c>
      <c r="BG828" s="60">
        <v>60778879.6734</v>
      </c>
      <c r="BH828" s="60">
        <v>21035605707.6744</v>
      </c>
      <c r="BI828" s="60">
        <v>1013423436.8171</v>
      </c>
      <c r="BJ828" s="60" t="s">
        <v>544</v>
      </c>
      <c r="BK828" s="60">
        <v>874349885.68799996</v>
      </c>
      <c r="BL828" s="85" t="s">
        <v>2758</v>
      </c>
      <c r="BM828" s="60" t="s">
        <v>2759</v>
      </c>
      <c r="BN828" s="60">
        <v>88822502.743699998</v>
      </c>
      <c r="BO828" s="60">
        <v>56125162529.780296</v>
      </c>
      <c r="BP828" s="60">
        <v>19959848511.485901</v>
      </c>
      <c r="BQ828" s="60">
        <v>8871970791.9206009</v>
      </c>
      <c r="BR828" s="60" t="s">
        <v>544</v>
      </c>
      <c r="BS828" s="60">
        <v>1534988395.4881999</v>
      </c>
      <c r="BT828" s="60">
        <v>421113.25150000001</v>
      </c>
      <c r="BU828" s="60">
        <v>1371367900.9798</v>
      </c>
      <c r="BV828" s="60" t="s">
        <v>544</v>
      </c>
      <c r="BW828" s="60">
        <v>6509289699.4577999</v>
      </c>
      <c r="BX828" s="60">
        <v>4221570365.0240002</v>
      </c>
      <c r="BY828" s="60" t="s">
        <v>544</v>
      </c>
      <c r="BZ828" s="60">
        <v>10797.7757</v>
      </c>
      <c r="CA828" s="60">
        <v>-4079759.5778000001</v>
      </c>
      <c r="CB828" s="60" t="s">
        <v>1900</v>
      </c>
      <c r="CC828" s="60">
        <v>593262189.18620002</v>
      </c>
      <c r="CD828" s="60">
        <v>257723109.55950001</v>
      </c>
      <c r="CE828" s="60">
        <v>733777243.36860001</v>
      </c>
      <c r="CF828" s="60">
        <v>5073318706.5845003</v>
      </c>
      <c r="CG828" s="60">
        <v>892565733.26020002</v>
      </c>
      <c r="CH828" s="60" t="s">
        <v>544</v>
      </c>
      <c r="CI828" s="60" t="s">
        <v>1358</v>
      </c>
      <c r="CJ828" s="60">
        <v>15.54</v>
      </c>
      <c r="CK828" s="60">
        <v>2283950910.7213998</v>
      </c>
      <c r="CL828" s="60">
        <v>191.88</v>
      </c>
      <c r="CM828" s="85">
        <v>111848</v>
      </c>
      <c r="CN828" s="60">
        <v>24282397.875</v>
      </c>
      <c r="CO828" s="60">
        <v>1013423436.8171</v>
      </c>
      <c r="CP828" s="60">
        <v>1746660791.4017999</v>
      </c>
      <c r="CQ828" s="60">
        <v>52130732374.331497</v>
      </c>
      <c r="CR828" s="60">
        <v>20017276.481400002</v>
      </c>
      <c r="CS828" s="60">
        <v>24282397.875</v>
      </c>
      <c r="CT828" s="60">
        <v>403183545.00340003</v>
      </c>
      <c r="CU828" s="60">
        <v>471166340.6846</v>
      </c>
      <c r="CV828" s="60">
        <v>733777243.36860001</v>
      </c>
      <c r="CW828" s="60">
        <v>874349885.68799996</v>
      </c>
      <c r="CX828" s="60">
        <v>1657838288.6580999</v>
      </c>
      <c r="CY828" s="60">
        <v>15.54</v>
      </c>
      <c r="CZ828" s="60">
        <f t="shared" si="24"/>
        <v>55.566999887888059</v>
      </c>
      <c r="DA828" s="60" t="str">
        <f t="shared" si="25"/>
        <v>Y</v>
      </c>
    </row>
    <row r="829" spans="1:105">
      <c r="A829" s="13" t="s">
        <v>1360</v>
      </c>
      <c r="B829" s="13">
        <v>1003713</v>
      </c>
      <c r="C829" s="13">
        <v>2022</v>
      </c>
      <c r="D829" s="13" t="s">
        <v>10</v>
      </c>
      <c r="E829" s="13" t="s">
        <v>13</v>
      </c>
      <c r="F829" s="84" t="s">
        <v>1812</v>
      </c>
      <c r="G829" s="60" t="s">
        <v>2760</v>
      </c>
      <c r="H829" s="60" t="s">
        <v>2761</v>
      </c>
      <c r="I829" s="60" t="s">
        <v>2762</v>
      </c>
      <c r="J829" s="60" t="s">
        <v>1360</v>
      </c>
      <c r="K829" s="85">
        <v>1003713</v>
      </c>
      <c r="L829" s="60">
        <v>83815752000000</v>
      </c>
      <c r="M829" s="60">
        <v>5328058394.1624002</v>
      </c>
      <c r="N829" s="60">
        <v>1414978998.8724</v>
      </c>
      <c r="O829" s="60">
        <v>126182852.4008</v>
      </c>
      <c r="P829" s="60">
        <v>-1.3908</v>
      </c>
      <c r="Q829" s="60">
        <v>2494660566.9232001</v>
      </c>
      <c r="R829" s="85">
        <v>516</v>
      </c>
      <c r="S829" s="85" t="s">
        <v>544</v>
      </c>
      <c r="T829" s="60">
        <v>1919739332.2341001</v>
      </c>
      <c r="U829" s="60">
        <v>913269581.69850004</v>
      </c>
      <c r="V829" s="60" t="s">
        <v>544</v>
      </c>
      <c r="W829" s="60" t="s">
        <v>2763</v>
      </c>
      <c r="X829" s="60">
        <v>49269365.915899999</v>
      </c>
      <c r="Y829" s="60" t="s">
        <v>544</v>
      </c>
      <c r="Z829" s="60">
        <v>-10.573700000000001</v>
      </c>
      <c r="AA829" s="60" t="s">
        <v>544</v>
      </c>
      <c r="AB829" s="60">
        <v>5294045706.9525995</v>
      </c>
      <c r="AC829" s="60">
        <v>5328058394.1624002</v>
      </c>
      <c r="AD829" s="60" t="s">
        <v>544</v>
      </c>
      <c r="AE829" s="60">
        <v>8743493.2728000004</v>
      </c>
      <c r="AF829" s="60">
        <v>15.201129999999999</v>
      </c>
      <c r="AG829" s="60" t="s">
        <v>35</v>
      </c>
      <c r="AH829" s="60" t="s">
        <v>544</v>
      </c>
      <c r="AI829" s="60">
        <v>1700185946.8801999</v>
      </c>
      <c r="AJ829" s="60" t="s">
        <v>544</v>
      </c>
      <c r="AK829" s="60">
        <v>0.93832000000000004</v>
      </c>
      <c r="AL829" s="60" t="s">
        <v>544</v>
      </c>
      <c r="AM829" s="60">
        <v>108789057.5694</v>
      </c>
      <c r="AN829" s="60">
        <v>186668534.01949999</v>
      </c>
      <c r="AO829" s="60">
        <v>29495.876799999998</v>
      </c>
      <c r="AP829" s="60">
        <v>1707979405.9315</v>
      </c>
      <c r="AQ829" s="60">
        <v>5328058394.1624002</v>
      </c>
      <c r="AR829" s="60">
        <v>26.6142</v>
      </c>
      <c r="AS829" s="60">
        <v>1700401508.3419001</v>
      </c>
      <c r="AT829" s="60">
        <v>2794403578.8539</v>
      </c>
      <c r="AU829" s="85">
        <v>1003713</v>
      </c>
      <c r="AV829" s="60" t="s">
        <v>544</v>
      </c>
      <c r="AW829" s="60" t="s">
        <v>544</v>
      </c>
      <c r="AX829" s="60">
        <v>172398.3144</v>
      </c>
      <c r="AY829" s="60" t="s">
        <v>544</v>
      </c>
      <c r="AZ829" s="60">
        <v>125237967.244</v>
      </c>
      <c r="BA829" s="60">
        <v>2513484911.7793999</v>
      </c>
      <c r="BB829" s="60" t="s">
        <v>1808</v>
      </c>
      <c r="BC829" s="60" t="s">
        <v>544</v>
      </c>
      <c r="BD829" s="60">
        <v>1136795820.0962999</v>
      </c>
      <c r="BE829" s="60" t="s">
        <v>544</v>
      </c>
      <c r="BF829" s="60" t="s">
        <v>544</v>
      </c>
      <c r="BG829" s="60">
        <v>3253191.7911999999</v>
      </c>
      <c r="BH829" s="60">
        <v>5316631983.9061003</v>
      </c>
      <c r="BI829" s="60">
        <v>-199690772.9206</v>
      </c>
      <c r="BJ829" s="60" t="s">
        <v>544</v>
      </c>
      <c r="BK829" s="60">
        <v>56519312.582199998</v>
      </c>
      <c r="BL829" s="85" t="s">
        <v>544</v>
      </c>
      <c r="BM829" s="60" t="s">
        <v>544</v>
      </c>
      <c r="BN829" s="60">
        <v>11857024.630100001</v>
      </c>
      <c r="BO829" s="60">
        <v>5115245960.8938999</v>
      </c>
      <c r="BP829" s="60">
        <v>4179836163.8098001</v>
      </c>
      <c r="BQ829" s="60">
        <v>809922513.3987</v>
      </c>
      <c r="BR829" s="60" t="s">
        <v>544</v>
      </c>
      <c r="BS829" s="60">
        <v>50403685.798699997</v>
      </c>
      <c r="BT829" s="60" t="s">
        <v>544</v>
      </c>
      <c r="BU829" s="60">
        <v>212674107.7773</v>
      </c>
      <c r="BV829" s="60">
        <v>885341309.04050004</v>
      </c>
      <c r="BW829" s="60">
        <v>16890775.708299998</v>
      </c>
      <c r="BX829" s="60">
        <v>1700185946.8801999</v>
      </c>
      <c r="BY829" s="60" t="s">
        <v>544</v>
      </c>
      <c r="BZ829" s="60" t="s">
        <v>544</v>
      </c>
      <c r="CA829" s="60" t="s">
        <v>544</v>
      </c>
      <c r="CB829" s="60" t="s">
        <v>1900</v>
      </c>
      <c r="CC829" s="60" t="s">
        <v>544</v>
      </c>
      <c r="CD829" s="60">
        <v>63431073.7645</v>
      </c>
      <c r="CE829" s="60">
        <v>-120295182.9755</v>
      </c>
      <c r="CF829" s="60">
        <v>1707979405.9315</v>
      </c>
      <c r="CG829" s="60">
        <v>23263792.158100002</v>
      </c>
      <c r="CH829" s="60">
        <v>170175889.07929999</v>
      </c>
      <c r="CI829" s="60" t="s">
        <v>1360</v>
      </c>
      <c r="CJ829" s="60">
        <v>32.11506</v>
      </c>
      <c r="CK829" s="60">
        <v>235937899.93540001</v>
      </c>
      <c r="CL829" s="60" t="s">
        <v>544</v>
      </c>
      <c r="CM829" s="85">
        <v>1003713</v>
      </c>
      <c r="CN829" s="60" t="s">
        <v>544</v>
      </c>
      <c r="CO829" s="60">
        <v>-199690772.9206</v>
      </c>
      <c r="CP829" s="60">
        <v>61126390.545999996</v>
      </c>
      <c r="CQ829" s="60" t="s">
        <v>544</v>
      </c>
      <c r="CR829" s="60" t="s">
        <v>544</v>
      </c>
      <c r="CS829" s="60" t="s">
        <v>544</v>
      </c>
      <c r="CT829" s="60">
        <v>29789754.9001</v>
      </c>
      <c r="CU829" s="60">
        <v>26729557.682100002</v>
      </c>
      <c r="CV829" s="60">
        <v>-120295182.9755</v>
      </c>
      <c r="CW829" s="60">
        <v>56519312.582199998</v>
      </c>
      <c r="CX829" s="60">
        <v>49269365.915899999</v>
      </c>
      <c r="CY829" s="60">
        <v>32.11506</v>
      </c>
      <c r="CZ829" s="60">
        <f t="shared" si="24"/>
        <v>15731.012274908877</v>
      </c>
      <c r="DA829" s="60" t="str">
        <f t="shared" si="25"/>
        <v>Y</v>
      </c>
    </row>
    <row r="830" spans="1:105">
      <c r="A830" s="13" t="s">
        <v>1360</v>
      </c>
      <c r="B830" s="13">
        <v>1003713</v>
      </c>
      <c r="C830" s="13">
        <v>2023</v>
      </c>
      <c r="D830" s="13" t="s">
        <v>10</v>
      </c>
      <c r="E830" s="13" t="s">
        <v>13</v>
      </c>
      <c r="F830" s="84" t="s">
        <v>1804</v>
      </c>
      <c r="G830" s="60" t="s">
        <v>2760</v>
      </c>
      <c r="H830" s="60" t="s">
        <v>2761</v>
      </c>
      <c r="I830" s="60" t="s">
        <v>2762</v>
      </c>
      <c r="J830" s="60" t="s">
        <v>1360</v>
      </c>
      <c r="K830" s="85">
        <v>1003713</v>
      </c>
      <c r="L830" s="60">
        <v>51349279000000</v>
      </c>
      <c r="M830" s="60">
        <v>3330909625.3882999</v>
      </c>
      <c r="N830" s="60">
        <v>2082110331.3246</v>
      </c>
      <c r="O830" s="60">
        <v>1100587562.2049999</v>
      </c>
      <c r="P830" s="60">
        <v>-2.2720600000000002</v>
      </c>
      <c r="Q830" s="60">
        <v>2360631736.9313998</v>
      </c>
      <c r="R830" s="85">
        <v>521</v>
      </c>
      <c r="S830" s="85" t="s">
        <v>544</v>
      </c>
      <c r="T830" s="60">
        <v>1540263297.7776</v>
      </c>
      <c r="U830" s="60">
        <v>590476531.94140005</v>
      </c>
      <c r="V830" s="60" t="s">
        <v>544</v>
      </c>
      <c r="W830" s="60" t="s">
        <v>2763</v>
      </c>
      <c r="X830" s="60">
        <v>59859913.560000002</v>
      </c>
      <c r="Y830" s="60" t="s">
        <v>544</v>
      </c>
      <c r="Z830" s="60">
        <v>-77.813410000000005</v>
      </c>
      <c r="AA830" s="60" t="s">
        <v>544</v>
      </c>
      <c r="AB830" s="60">
        <v>3249197794.5970001</v>
      </c>
      <c r="AC830" s="60">
        <v>3330909625.3882999</v>
      </c>
      <c r="AD830" s="60" t="s">
        <v>544</v>
      </c>
      <c r="AE830" s="60">
        <v>8187795.6971000005</v>
      </c>
      <c r="AF830" s="60">
        <v>14.649839999999999</v>
      </c>
      <c r="AG830" s="60" t="s">
        <v>35</v>
      </c>
      <c r="AH830" s="60" t="s">
        <v>544</v>
      </c>
      <c r="AI830" s="60">
        <v>558589905.85860002</v>
      </c>
      <c r="AJ830" s="60" t="s">
        <v>544</v>
      </c>
      <c r="AK830" s="60">
        <v>1.2999799999999999</v>
      </c>
      <c r="AL830" s="60" t="s">
        <v>544</v>
      </c>
      <c r="AM830" s="60">
        <v>106015487.6118</v>
      </c>
      <c r="AN830" s="60">
        <v>202986147.47409999</v>
      </c>
      <c r="AO830" s="60">
        <v>41385.592600000004</v>
      </c>
      <c r="AP830" s="60">
        <v>568336212.91589999</v>
      </c>
      <c r="AQ830" s="60">
        <v>3330909625.3882999</v>
      </c>
      <c r="AR830" s="60">
        <v>43.479280000000003</v>
      </c>
      <c r="AS830" s="60">
        <v>560113777.86699998</v>
      </c>
      <c r="AT830" s="60">
        <v>2407387077.7374001</v>
      </c>
      <c r="AU830" s="85">
        <v>1003713</v>
      </c>
      <c r="AV830" s="60" t="s">
        <v>544</v>
      </c>
      <c r="AW830" s="60" t="s">
        <v>544</v>
      </c>
      <c r="AX830" s="60">
        <v>149520.0485</v>
      </c>
      <c r="AY830" s="60" t="s">
        <v>544</v>
      </c>
      <c r="AZ830" s="60">
        <v>93015286.987100005</v>
      </c>
      <c r="BA830" s="60">
        <v>2373167030.7501998</v>
      </c>
      <c r="BB830" s="60" t="s">
        <v>1808</v>
      </c>
      <c r="BC830" s="60" t="s">
        <v>544</v>
      </c>
      <c r="BD830" s="60">
        <v>2116892327.1968999</v>
      </c>
      <c r="BE830" s="60" t="s">
        <v>544</v>
      </c>
      <c r="BF830" s="60" t="s">
        <v>544</v>
      </c>
      <c r="BG830" s="60">
        <v>3423652.3382999999</v>
      </c>
      <c r="BH830" s="60">
        <v>4788741904.1847</v>
      </c>
      <c r="BI830" s="60">
        <v>-1174545043.2706001</v>
      </c>
      <c r="BJ830" s="60" t="s">
        <v>544</v>
      </c>
      <c r="BK830" s="60">
        <v>51511440.57</v>
      </c>
      <c r="BL830" s="85" t="s">
        <v>544</v>
      </c>
      <c r="BM830" s="60" t="s">
        <v>544</v>
      </c>
      <c r="BN830" s="60">
        <v>16809880.6457</v>
      </c>
      <c r="BO830" s="60">
        <v>3253552622.7687998</v>
      </c>
      <c r="BP830" s="60">
        <v>2671849576.9878001</v>
      </c>
      <c r="BQ830" s="60">
        <v>487967532.72079998</v>
      </c>
      <c r="BR830" s="60" t="s">
        <v>544</v>
      </c>
      <c r="BS830" s="60">
        <v>17835828.188900001</v>
      </c>
      <c r="BT830" s="60" t="s">
        <v>544</v>
      </c>
      <c r="BU830" s="60">
        <v>231138794.14179999</v>
      </c>
      <c r="BV830" s="60">
        <v>858910815.59510005</v>
      </c>
      <c r="BW830" s="60">
        <v>28936053.880600002</v>
      </c>
      <c r="BX830" s="60">
        <v>558589905.85860002</v>
      </c>
      <c r="BY830" s="60" t="s">
        <v>544</v>
      </c>
      <c r="BZ830" s="60">
        <v>787429.01029999997</v>
      </c>
      <c r="CA830" s="60" t="s">
        <v>544</v>
      </c>
      <c r="CB830" s="60" t="s">
        <v>1900</v>
      </c>
      <c r="CC830" s="60" t="s">
        <v>544</v>
      </c>
      <c r="CD830" s="60">
        <v>59330268.789499998</v>
      </c>
      <c r="CE830" s="60">
        <v>-1072306153.1528</v>
      </c>
      <c r="CF830" s="60">
        <v>568336212.91589999</v>
      </c>
      <c r="CG830" s="60">
        <v>31707266.892299999</v>
      </c>
      <c r="CH830" s="60">
        <v>141493124.69890001</v>
      </c>
      <c r="CI830" s="60" t="s">
        <v>1360</v>
      </c>
      <c r="CJ830" s="60">
        <v>17.19163</v>
      </c>
      <c r="CK830" s="60">
        <v>262846061.0341</v>
      </c>
      <c r="CL830" s="60" t="s">
        <v>544</v>
      </c>
      <c r="CM830" s="85">
        <v>1003713</v>
      </c>
      <c r="CN830" s="60" t="s">
        <v>544</v>
      </c>
      <c r="CO830" s="60">
        <v>-1174545043.2706001</v>
      </c>
      <c r="CP830" s="60">
        <v>76669794.205699995</v>
      </c>
      <c r="CQ830" s="60" t="s">
        <v>544</v>
      </c>
      <c r="CR830" s="60" t="s">
        <v>544</v>
      </c>
      <c r="CS830" s="60" t="s">
        <v>544</v>
      </c>
      <c r="CT830" s="60">
        <v>31284978.1653</v>
      </c>
      <c r="CU830" s="60">
        <v>20226462.4047</v>
      </c>
      <c r="CV830" s="60">
        <v>-1072306153.1528</v>
      </c>
      <c r="CW830" s="60">
        <v>51511440.57</v>
      </c>
      <c r="CX830" s="60">
        <v>59859913.560000002</v>
      </c>
      <c r="CY830" s="60">
        <v>17.19163</v>
      </c>
      <c r="CZ830" s="60">
        <f t="shared" si="24"/>
        <v>15415.992859312108</v>
      </c>
      <c r="DA830" s="60" t="str">
        <f t="shared" si="25"/>
        <v>Y</v>
      </c>
    </row>
    <row r="831" spans="1:105">
      <c r="A831" s="13" t="s">
        <v>1354</v>
      </c>
      <c r="B831" s="13">
        <v>1463233</v>
      </c>
      <c r="C831" s="13">
        <v>2022</v>
      </c>
      <c r="D831" s="13" t="s">
        <v>10</v>
      </c>
      <c r="E831" s="13" t="s">
        <v>13</v>
      </c>
      <c r="F831" s="84" t="s">
        <v>1812</v>
      </c>
      <c r="G831" s="60" t="s">
        <v>1931</v>
      </c>
      <c r="H831" s="60" t="s">
        <v>2748</v>
      </c>
      <c r="I831" s="60" t="s">
        <v>1933</v>
      </c>
      <c r="J831" s="60" t="s">
        <v>1014</v>
      </c>
      <c r="K831" s="85">
        <v>115353</v>
      </c>
      <c r="L831" s="60">
        <v>301556500000</v>
      </c>
      <c r="M831" s="60">
        <v>8665167676.3173008</v>
      </c>
      <c r="N831" s="60">
        <v>162314301.47659999</v>
      </c>
      <c r="O831" s="60">
        <v>70693370.951299995</v>
      </c>
      <c r="P831" s="60">
        <v>-0.17</v>
      </c>
      <c r="Q831" s="60" t="s">
        <v>544</v>
      </c>
      <c r="R831" s="85">
        <v>1741</v>
      </c>
      <c r="S831" s="85" t="s">
        <v>544</v>
      </c>
      <c r="T831" s="60" t="s">
        <v>544</v>
      </c>
      <c r="U831" s="60" t="s">
        <v>544</v>
      </c>
      <c r="V831" s="60" t="s">
        <v>544</v>
      </c>
      <c r="W831" s="60" t="s">
        <v>1934</v>
      </c>
      <c r="X831" s="60">
        <v>211241056.50409999</v>
      </c>
      <c r="Y831" s="60">
        <v>6649475596.4745998</v>
      </c>
      <c r="Z831" s="60">
        <v>4.24</v>
      </c>
      <c r="AA831" s="60">
        <v>85911324.473700002</v>
      </c>
      <c r="AB831" s="60" t="s">
        <v>544</v>
      </c>
      <c r="AC831" s="60">
        <v>8665167676.3173008</v>
      </c>
      <c r="AD831" s="60" t="s">
        <v>544</v>
      </c>
      <c r="AE831" s="60" t="s">
        <v>544</v>
      </c>
      <c r="AF831" s="60">
        <v>11.32</v>
      </c>
      <c r="AG831" s="60" t="s">
        <v>1935</v>
      </c>
      <c r="AH831" s="60" t="s">
        <v>544</v>
      </c>
      <c r="AI831" s="60">
        <v>976575386.74769998</v>
      </c>
      <c r="AJ831" s="60" t="s">
        <v>544</v>
      </c>
      <c r="AK831" s="60">
        <v>2.73</v>
      </c>
      <c r="AL831" s="60">
        <v>7422835558.1737003</v>
      </c>
      <c r="AM831" s="60">
        <v>77265021.197899997</v>
      </c>
      <c r="AN831" s="60">
        <v>72673199.119200006</v>
      </c>
      <c r="AO831" s="60">
        <v>20260912.063200001</v>
      </c>
      <c r="AP831" s="60">
        <v>1059469556.5389</v>
      </c>
      <c r="AQ831" s="60">
        <v>8665167676.3173008</v>
      </c>
      <c r="AR831" s="60">
        <v>2.58</v>
      </c>
      <c r="AS831" s="60">
        <v>1254667970.5741</v>
      </c>
      <c r="AT831" s="60" t="s">
        <v>544</v>
      </c>
      <c r="AU831" s="85">
        <v>1463233</v>
      </c>
      <c r="AV831" s="60" t="s">
        <v>544</v>
      </c>
      <c r="AW831" s="60" t="s">
        <v>544</v>
      </c>
      <c r="AX831" s="60">
        <v>22597051.831599999</v>
      </c>
      <c r="AY831" s="60" t="s">
        <v>544</v>
      </c>
      <c r="AZ831" s="60">
        <v>1563831500.6689</v>
      </c>
      <c r="BA831" s="60">
        <v>6298362122.3704996</v>
      </c>
      <c r="BB831" s="60" t="s">
        <v>1808</v>
      </c>
      <c r="BC831" s="60" t="s">
        <v>544</v>
      </c>
      <c r="BD831" s="60">
        <v>335125427.7676</v>
      </c>
      <c r="BE831" s="60" t="s">
        <v>544</v>
      </c>
      <c r="BF831" s="60" t="s">
        <v>544</v>
      </c>
      <c r="BG831" s="60">
        <v>21634435.813900001</v>
      </c>
      <c r="BH831" s="60">
        <v>6298362122.3704996</v>
      </c>
      <c r="BI831" s="60">
        <v>-32070917.534699999</v>
      </c>
      <c r="BJ831" s="60" t="s">
        <v>544</v>
      </c>
      <c r="BK831" s="60">
        <v>103146461.41240001</v>
      </c>
      <c r="BL831" s="85" t="s">
        <v>544</v>
      </c>
      <c r="BM831" s="60" t="s">
        <v>544</v>
      </c>
      <c r="BN831" s="60">
        <v>22180397.137400001</v>
      </c>
      <c r="BO831" s="60">
        <v>8487997479.8802004</v>
      </c>
      <c r="BP831" s="60">
        <v>5963236694.6028996</v>
      </c>
      <c r="BQ831" s="60">
        <v>949725583.55410004</v>
      </c>
      <c r="BR831" s="60" t="s">
        <v>544</v>
      </c>
      <c r="BS831" s="60">
        <v>58897732.883100003</v>
      </c>
      <c r="BT831" s="60">
        <v>687448637.22539997</v>
      </c>
      <c r="BU831" s="60">
        <v>216479411.72909999</v>
      </c>
      <c r="BV831" s="60" t="s">
        <v>544</v>
      </c>
      <c r="BW831" s="60">
        <v>6298362122.3704996</v>
      </c>
      <c r="BX831" s="60">
        <v>976575386.74769998</v>
      </c>
      <c r="BY831" s="60" t="s">
        <v>544</v>
      </c>
      <c r="BZ831" s="60" t="s">
        <v>544</v>
      </c>
      <c r="CA831" s="60" t="s">
        <v>544</v>
      </c>
      <c r="CB831" s="60" t="s">
        <v>544</v>
      </c>
      <c r="CC831" s="60">
        <v>48742852.266000003</v>
      </c>
      <c r="CD831" s="60">
        <v>26372805.405699998</v>
      </c>
      <c r="CE831" s="60">
        <v>52581822.414399996</v>
      </c>
      <c r="CF831" s="60">
        <v>1059469556.5389</v>
      </c>
      <c r="CG831" s="60">
        <v>34200166.6963</v>
      </c>
      <c r="CH831" s="60" t="s">
        <v>544</v>
      </c>
      <c r="CI831" s="60" t="s">
        <v>1014</v>
      </c>
      <c r="CJ831" s="60">
        <v>13.44</v>
      </c>
      <c r="CK831" s="60">
        <v>283914255.62330002</v>
      </c>
      <c r="CL831" s="60" t="s">
        <v>544</v>
      </c>
      <c r="CM831" s="85">
        <v>115353</v>
      </c>
      <c r="CN831" s="60" t="s">
        <v>544</v>
      </c>
      <c r="CO831" s="60">
        <v>-32070917.534699999</v>
      </c>
      <c r="CP831" s="60">
        <v>233421453.6415</v>
      </c>
      <c r="CQ831" s="60">
        <v>6649475596.4745998</v>
      </c>
      <c r="CR831" s="60">
        <v>33234677.197900001</v>
      </c>
      <c r="CS831" s="60" t="s">
        <v>544</v>
      </c>
      <c r="CT831" s="60">
        <v>60363208.014600001</v>
      </c>
      <c r="CU831" s="60">
        <v>42783253.3979</v>
      </c>
      <c r="CV831" s="60">
        <v>52581822.414399996</v>
      </c>
      <c r="CW831" s="60">
        <v>103146461.41240001</v>
      </c>
      <c r="CX831" s="60">
        <v>211241056.50409999</v>
      </c>
      <c r="CY831" s="60">
        <v>13.44</v>
      </c>
      <c r="CZ831" s="60">
        <f t="shared" si="24"/>
        <v>34.80099996497259</v>
      </c>
      <c r="DA831" s="60" t="str">
        <f t="shared" si="25"/>
        <v>N: parent data from row 442</v>
      </c>
    </row>
    <row r="832" spans="1:105">
      <c r="A832" s="13" t="s">
        <v>1354</v>
      </c>
      <c r="B832" s="13">
        <v>1463233</v>
      </c>
      <c r="C832" s="13">
        <v>2023</v>
      </c>
      <c r="D832" s="13" t="s">
        <v>10</v>
      </c>
      <c r="E832" s="13" t="s">
        <v>13</v>
      </c>
      <c r="F832" s="84" t="s">
        <v>1804</v>
      </c>
      <c r="G832" s="60" t="s">
        <v>1931</v>
      </c>
      <c r="H832" s="60" t="s">
        <v>2748</v>
      </c>
      <c r="I832" s="60" t="s">
        <v>1933</v>
      </c>
      <c r="J832" s="60" t="s">
        <v>1014</v>
      </c>
      <c r="K832" s="85">
        <v>115353</v>
      </c>
      <c r="L832" s="60">
        <v>323322500000</v>
      </c>
      <c r="M832" s="60">
        <v>9322218387.4993</v>
      </c>
      <c r="N832" s="60">
        <v>199976934.15090001</v>
      </c>
      <c r="O832" s="60">
        <v>42496323.8913</v>
      </c>
      <c r="P832" s="60">
        <v>-0.36</v>
      </c>
      <c r="Q832" s="60" t="s">
        <v>544</v>
      </c>
      <c r="R832" s="85">
        <v>1789</v>
      </c>
      <c r="S832" s="85" t="s">
        <v>544</v>
      </c>
      <c r="T832" s="60" t="s">
        <v>544</v>
      </c>
      <c r="U832" s="60" t="s">
        <v>544</v>
      </c>
      <c r="V832" s="60" t="s">
        <v>544</v>
      </c>
      <c r="W832" s="60" t="s">
        <v>1934</v>
      </c>
      <c r="X832" s="60">
        <v>229994522.0492</v>
      </c>
      <c r="Y832" s="60">
        <v>7249563194.0564003</v>
      </c>
      <c r="Z832" s="60">
        <v>5.78</v>
      </c>
      <c r="AA832" s="60">
        <v>188276677.52900001</v>
      </c>
      <c r="AB832" s="60" t="s">
        <v>544</v>
      </c>
      <c r="AC832" s="60">
        <v>9322218387.4993</v>
      </c>
      <c r="AD832" s="60" t="s">
        <v>544</v>
      </c>
      <c r="AE832" s="60" t="s">
        <v>544</v>
      </c>
      <c r="AF832" s="60">
        <v>9.74</v>
      </c>
      <c r="AG832" s="60" t="s">
        <v>1935</v>
      </c>
      <c r="AH832" s="60" t="s">
        <v>544</v>
      </c>
      <c r="AI832" s="60">
        <v>932283828.77390003</v>
      </c>
      <c r="AJ832" s="60" t="s">
        <v>544</v>
      </c>
      <c r="AK832" s="60">
        <v>2.78</v>
      </c>
      <c r="AL832" s="60">
        <v>8066510979.1163998</v>
      </c>
      <c r="AM832" s="60">
        <v>110039500.7335</v>
      </c>
      <c r="AN832" s="60">
        <v>136228123.42860001</v>
      </c>
      <c r="AO832" s="60">
        <v>19937721.671</v>
      </c>
      <c r="AP832" s="60">
        <v>1036845141.3404</v>
      </c>
      <c r="AQ832" s="60">
        <v>9322218387.4993</v>
      </c>
      <c r="AR832" s="60">
        <v>2.86</v>
      </c>
      <c r="AS832" s="60">
        <v>1267845920.0581</v>
      </c>
      <c r="AT832" s="60" t="s">
        <v>544</v>
      </c>
      <c r="AU832" s="85">
        <v>1463233</v>
      </c>
      <c r="AV832" s="60" t="s">
        <v>544</v>
      </c>
      <c r="AW832" s="60" t="s">
        <v>544</v>
      </c>
      <c r="AX832" s="60">
        <v>239445838.26570001</v>
      </c>
      <c r="AY832" s="60" t="s">
        <v>544</v>
      </c>
      <c r="AZ832" s="60">
        <v>1428867169.8278</v>
      </c>
      <c r="BA832" s="60">
        <v>6980852297.9511995</v>
      </c>
      <c r="BB832" s="60" t="s">
        <v>1808</v>
      </c>
      <c r="BC832" s="60" t="s">
        <v>544</v>
      </c>
      <c r="BD832" s="60">
        <v>386915780.46439999</v>
      </c>
      <c r="BE832" s="60">
        <v>17339907.177000001</v>
      </c>
      <c r="BF832" s="60" t="s">
        <v>544</v>
      </c>
      <c r="BG832" s="60">
        <v>19914655.615499999</v>
      </c>
      <c r="BH832" s="60">
        <v>6980852297.9511995</v>
      </c>
      <c r="BI832" s="60">
        <v>-20122250.114500001</v>
      </c>
      <c r="BJ832" s="60" t="s">
        <v>544</v>
      </c>
      <c r="BK832" s="60">
        <v>116699824.2418</v>
      </c>
      <c r="BL832" s="85" t="s">
        <v>544</v>
      </c>
      <c r="BM832" s="60" t="s">
        <v>544</v>
      </c>
      <c r="BN832" s="60">
        <v>21728224.2245</v>
      </c>
      <c r="BO832" s="60">
        <v>8928945025.5042</v>
      </c>
      <c r="BP832" s="60">
        <v>6593936517.4868002</v>
      </c>
      <c r="BQ832" s="60">
        <v>885863392.20089996</v>
      </c>
      <c r="BR832" s="60" t="s">
        <v>544</v>
      </c>
      <c r="BS832" s="60">
        <v>39330507.782099999</v>
      </c>
      <c r="BT832" s="60">
        <v>628671107.53110003</v>
      </c>
      <c r="BU832" s="60">
        <v>303993311.15759999</v>
      </c>
      <c r="BV832" s="60" t="s">
        <v>544</v>
      </c>
      <c r="BW832" s="60">
        <v>6980852297.9511995</v>
      </c>
      <c r="BX832" s="60">
        <v>932283828.77390003</v>
      </c>
      <c r="BY832" s="60" t="s">
        <v>544</v>
      </c>
      <c r="BZ832" s="60">
        <v>314275.00540000002</v>
      </c>
      <c r="CA832" s="60" t="s">
        <v>544</v>
      </c>
      <c r="CB832" s="60" t="s">
        <v>544</v>
      </c>
      <c r="CC832" s="60">
        <v>93414641.275099993</v>
      </c>
      <c r="CD832" s="60">
        <v>32171380.824900001</v>
      </c>
      <c r="CE832" s="60">
        <v>72646541.6083</v>
      </c>
      <c r="CF832" s="60">
        <v>1036845141.3404</v>
      </c>
      <c r="CG832" s="60">
        <v>32427990.6917</v>
      </c>
      <c r="CH832" s="60" t="s">
        <v>544</v>
      </c>
      <c r="CI832" s="60" t="s">
        <v>1014</v>
      </c>
      <c r="CJ832" s="60">
        <v>12.36</v>
      </c>
      <c r="CK832" s="60">
        <v>366222645.47780001</v>
      </c>
      <c r="CL832" s="60" t="s">
        <v>544</v>
      </c>
      <c r="CM832" s="85">
        <v>115353</v>
      </c>
      <c r="CN832" s="60" t="s">
        <v>544</v>
      </c>
      <c r="CO832" s="60">
        <v>-20122250.114500001</v>
      </c>
      <c r="CP832" s="60">
        <v>251722746.2737</v>
      </c>
      <c r="CQ832" s="60">
        <v>7249563194.0564003</v>
      </c>
      <c r="CR832" s="60">
        <v>29801343.6285</v>
      </c>
      <c r="CS832" s="60" t="s">
        <v>544</v>
      </c>
      <c r="CT832" s="60">
        <v>65265403.8675</v>
      </c>
      <c r="CU832" s="60">
        <v>51434420.374300003</v>
      </c>
      <c r="CV832" s="60">
        <v>72646541.6083</v>
      </c>
      <c r="CW832" s="60">
        <v>116699824.2418</v>
      </c>
      <c r="CX832" s="60">
        <v>229994522.0492</v>
      </c>
      <c r="CY832" s="60">
        <v>12.36</v>
      </c>
      <c r="CZ832" s="60">
        <f t="shared" si="24"/>
        <v>34.682999964210424</v>
      </c>
      <c r="DA832" s="60" t="str">
        <f t="shared" si="25"/>
        <v>N: parent data from row 442</v>
      </c>
    </row>
    <row r="833" spans="1:105">
      <c r="A833" s="13" t="s">
        <v>1361</v>
      </c>
      <c r="B833" s="13">
        <v>1208150</v>
      </c>
      <c r="C833" s="13">
        <v>2022</v>
      </c>
      <c r="D833" s="13" t="s">
        <v>12</v>
      </c>
      <c r="E833" s="13" t="s">
        <v>13</v>
      </c>
      <c r="F833" s="84" t="s">
        <v>1812</v>
      </c>
      <c r="G833" s="60" t="s">
        <v>1840</v>
      </c>
      <c r="H833" s="60" t="s">
        <v>1827</v>
      </c>
      <c r="I833" s="60" t="s">
        <v>540</v>
      </c>
      <c r="J833" s="60" t="s">
        <v>1712</v>
      </c>
      <c r="K833" s="85">
        <v>1012744</v>
      </c>
      <c r="L833" s="60">
        <v>2437042000</v>
      </c>
      <c r="M833" s="60">
        <v>2437042000</v>
      </c>
      <c r="N833" s="60">
        <v>13074000</v>
      </c>
      <c r="O833" s="60">
        <v>2682000</v>
      </c>
      <c r="P833" s="60">
        <v>-0.53</v>
      </c>
      <c r="Q833" s="60" t="s">
        <v>544</v>
      </c>
      <c r="R833" s="85">
        <v>85</v>
      </c>
      <c r="S833" s="85" t="s">
        <v>544</v>
      </c>
      <c r="T833" s="60">
        <v>703134000</v>
      </c>
      <c r="U833" s="60" t="s">
        <v>544</v>
      </c>
      <c r="V833" s="60">
        <v>466659000</v>
      </c>
      <c r="W833" s="60" t="s">
        <v>1841</v>
      </c>
      <c r="X833" s="60">
        <v>67945000</v>
      </c>
      <c r="Y833" s="60">
        <v>1974730000</v>
      </c>
      <c r="Z833" s="60">
        <v>15.4</v>
      </c>
      <c r="AA833" s="60">
        <v>55005000</v>
      </c>
      <c r="AB833" s="60">
        <v>2016947000</v>
      </c>
      <c r="AC833" s="60">
        <v>2437042000</v>
      </c>
      <c r="AD833" s="60">
        <v>9.2899999999999991</v>
      </c>
      <c r="AE833" s="60">
        <v>330071000</v>
      </c>
      <c r="AF833" s="60">
        <v>2.82</v>
      </c>
      <c r="AG833" s="60" t="s">
        <v>1842</v>
      </c>
      <c r="AH833" s="60">
        <v>5000</v>
      </c>
      <c r="AI833" s="60">
        <v>225766000</v>
      </c>
      <c r="AJ833" s="60">
        <v>294578000</v>
      </c>
      <c r="AK833" s="60">
        <v>2.87</v>
      </c>
      <c r="AL833" s="60">
        <v>2074735000</v>
      </c>
      <c r="AM833" s="60">
        <v>8310000</v>
      </c>
      <c r="AN833" s="60">
        <v>10782000</v>
      </c>
      <c r="AO833" s="60">
        <v>15657000</v>
      </c>
      <c r="AP833" s="60">
        <v>210103000</v>
      </c>
      <c r="AQ833" s="60">
        <v>2437042000</v>
      </c>
      <c r="AR833" s="60">
        <v>0.72</v>
      </c>
      <c r="AS833" s="60">
        <v>230015000</v>
      </c>
      <c r="AT833" s="60">
        <v>703269000</v>
      </c>
      <c r="AU833" s="85">
        <v>1208150</v>
      </c>
      <c r="AV833" s="60" t="s">
        <v>544</v>
      </c>
      <c r="AW833" s="60" t="s">
        <v>544</v>
      </c>
      <c r="AX833" s="60">
        <v>521000</v>
      </c>
      <c r="AY833" s="60">
        <v>624649000</v>
      </c>
      <c r="AZ833" s="60">
        <v>449980000</v>
      </c>
      <c r="BA833" s="60">
        <v>16384000</v>
      </c>
      <c r="BB833" s="60" t="s">
        <v>1808</v>
      </c>
      <c r="BC833" s="60">
        <v>2429502000</v>
      </c>
      <c r="BD833" s="60">
        <v>14133000</v>
      </c>
      <c r="BE833" s="60">
        <v>14548000</v>
      </c>
      <c r="BF833" s="60" t="s">
        <v>544</v>
      </c>
      <c r="BG833" s="60" t="s">
        <v>544</v>
      </c>
      <c r="BH833" s="60">
        <v>1810961000</v>
      </c>
      <c r="BI833" s="60">
        <v>10584000</v>
      </c>
      <c r="BJ833" s="60">
        <v>466659000</v>
      </c>
      <c r="BK833" s="60">
        <v>26885000</v>
      </c>
      <c r="BL833" s="85" t="s">
        <v>544</v>
      </c>
      <c r="BM833" s="60" t="s">
        <v>544</v>
      </c>
      <c r="BN833" s="60">
        <v>4854000</v>
      </c>
      <c r="BO833" s="60">
        <v>2317856000</v>
      </c>
      <c r="BP833" s="60">
        <v>1796828000</v>
      </c>
      <c r="BQ833" s="60">
        <v>53117000</v>
      </c>
      <c r="BR833" s="60" t="s">
        <v>544</v>
      </c>
      <c r="BS833" s="60">
        <v>64022000</v>
      </c>
      <c r="BT833" s="60" t="s">
        <v>544</v>
      </c>
      <c r="BU833" s="60">
        <v>67566000</v>
      </c>
      <c r="BV833" s="60">
        <v>135000</v>
      </c>
      <c r="BW833" s="60">
        <v>16384000</v>
      </c>
      <c r="BX833" s="60">
        <v>225766000</v>
      </c>
      <c r="BY833" s="60" t="s">
        <v>544</v>
      </c>
      <c r="BZ833" s="60">
        <v>74000</v>
      </c>
      <c r="CA833" s="60" t="s">
        <v>544</v>
      </c>
      <c r="CB833" s="60" t="s">
        <v>1898</v>
      </c>
      <c r="CC833" s="60">
        <v>7598000</v>
      </c>
      <c r="CD833" s="60">
        <v>24371000</v>
      </c>
      <c r="CE833" s="60">
        <v>41881000</v>
      </c>
      <c r="CF833" s="60">
        <v>210103000</v>
      </c>
      <c r="CG833" s="60">
        <v>11161000</v>
      </c>
      <c r="CH833" s="60">
        <v>-88000</v>
      </c>
      <c r="CI833" s="60" t="s">
        <v>1712</v>
      </c>
      <c r="CJ833" s="60">
        <v>11.19</v>
      </c>
      <c r="CK833" s="60">
        <v>78727000</v>
      </c>
      <c r="CL833" s="60" t="s">
        <v>544</v>
      </c>
      <c r="CM833" s="85">
        <v>1012744</v>
      </c>
      <c r="CN833" s="60">
        <v>-141000</v>
      </c>
      <c r="CO833" s="60">
        <v>10584000</v>
      </c>
      <c r="CP833" s="60">
        <v>72799000</v>
      </c>
      <c r="CQ833" s="60">
        <v>1974730000</v>
      </c>
      <c r="CR833" s="60" t="s">
        <v>544</v>
      </c>
      <c r="CS833" s="60">
        <v>-141000</v>
      </c>
      <c r="CT833" s="60">
        <v>12777000</v>
      </c>
      <c r="CU833" s="60">
        <v>14108000</v>
      </c>
      <c r="CV833" s="60">
        <v>41881000</v>
      </c>
      <c r="CW833" s="60">
        <v>26885000</v>
      </c>
      <c r="CX833" s="60">
        <v>67945000</v>
      </c>
      <c r="CY833" s="60">
        <v>11.19</v>
      </c>
      <c r="CZ833" s="60">
        <f t="shared" si="24"/>
        <v>1</v>
      </c>
      <c r="DA833" s="60" t="str">
        <f t="shared" si="25"/>
        <v>N: parent data from row 1399</v>
      </c>
    </row>
    <row r="834" spans="1:105">
      <c r="A834" s="13" t="s">
        <v>1361</v>
      </c>
      <c r="B834" s="13">
        <v>1208150</v>
      </c>
      <c r="C834" s="13">
        <v>2023</v>
      </c>
      <c r="D834" s="13" t="s">
        <v>12</v>
      </c>
      <c r="E834" s="13" t="s">
        <v>13</v>
      </c>
      <c r="F834" s="84" t="s">
        <v>1804</v>
      </c>
      <c r="G834" s="60" t="s">
        <v>1840</v>
      </c>
      <c r="H834" s="60" t="s">
        <v>1827</v>
      </c>
      <c r="I834" s="60" t="s">
        <v>540</v>
      </c>
      <c r="J834" s="60" t="s">
        <v>1712</v>
      </c>
      <c r="K834" s="85">
        <v>1012744</v>
      </c>
      <c r="L834" s="60">
        <v>2600302000</v>
      </c>
      <c r="M834" s="60">
        <v>2600302000</v>
      </c>
      <c r="N834" s="60">
        <v>10341000</v>
      </c>
      <c r="O834" s="60">
        <v>2793000</v>
      </c>
      <c r="P834" s="60">
        <v>-0.56000000000000005</v>
      </c>
      <c r="Q834" s="60" t="s">
        <v>544</v>
      </c>
      <c r="R834" s="85">
        <v>89</v>
      </c>
      <c r="S834" s="85" t="s">
        <v>544</v>
      </c>
      <c r="T834" s="60">
        <v>747480000</v>
      </c>
      <c r="U834" s="60" t="s">
        <v>544</v>
      </c>
      <c r="V834" s="60">
        <v>539174000</v>
      </c>
      <c r="W834" s="60" t="s">
        <v>1841</v>
      </c>
      <c r="X834" s="60">
        <v>86689000</v>
      </c>
      <c r="Y834" s="60">
        <v>2182408000</v>
      </c>
      <c r="Z834" s="60">
        <v>19.11</v>
      </c>
      <c r="AA834" s="60" t="s">
        <v>544</v>
      </c>
      <c r="AB834" s="60">
        <v>2215093000</v>
      </c>
      <c r="AC834" s="60">
        <v>2600302000</v>
      </c>
      <c r="AD834" s="60">
        <v>9.7200000000000006</v>
      </c>
      <c r="AE834" s="60">
        <v>344969000</v>
      </c>
      <c r="AF834" s="60">
        <v>4.7699999999999996</v>
      </c>
      <c r="AG834" s="60" t="s">
        <v>1842</v>
      </c>
      <c r="AH834" s="60">
        <v>5000</v>
      </c>
      <c r="AI834" s="60">
        <v>253576000</v>
      </c>
      <c r="AJ834" s="60">
        <v>305367000</v>
      </c>
      <c r="AK834" s="60">
        <v>3.42</v>
      </c>
      <c r="AL834" s="60">
        <v>2182408000</v>
      </c>
      <c r="AM834" s="60">
        <v>12049000</v>
      </c>
      <c r="AN834" s="60">
        <v>47319000</v>
      </c>
      <c r="AO834" s="60">
        <v>19190000</v>
      </c>
      <c r="AP834" s="60">
        <v>241087000</v>
      </c>
      <c r="AQ834" s="60">
        <v>2600302000</v>
      </c>
      <c r="AR834" s="60">
        <v>0.52</v>
      </c>
      <c r="AS834" s="60">
        <v>258216000</v>
      </c>
      <c r="AT834" s="60">
        <v>751914000</v>
      </c>
      <c r="AU834" s="85">
        <v>1208150</v>
      </c>
      <c r="AV834" s="60" t="s">
        <v>544</v>
      </c>
      <c r="AW834" s="60" t="s">
        <v>544</v>
      </c>
      <c r="AX834" s="60">
        <v>521000</v>
      </c>
      <c r="AY834" s="60">
        <v>650336000</v>
      </c>
      <c r="AZ834" s="60">
        <v>427737000</v>
      </c>
      <c r="BA834" s="60">
        <v>33209000</v>
      </c>
      <c r="BB834" s="60" t="s">
        <v>1808</v>
      </c>
      <c r="BC834" s="60">
        <v>2607915000</v>
      </c>
      <c r="BD834" s="60">
        <v>16083000</v>
      </c>
      <c r="BE834" s="60">
        <v>30060000</v>
      </c>
      <c r="BF834" s="60" t="s">
        <v>544</v>
      </c>
      <c r="BG834" s="60" t="s">
        <v>544</v>
      </c>
      <c r="BH834" s="60">
        <v>1974633000</v>
      </c>
      <c r="BI834" s="60">
        <v>44555000</v>
      </c>
      <c r="BJ834" s="60">
        <v>539174000</v>
      </c>
      <c r="BK834" s="60">
        <v>32609000</v>
      </c>
      <c r="BL834" s="85" t="s">
        <v>544</v>
      </c>
      <c r="BM834" s="60" t="s">
        <v>544</v>
      </c>
      <c r="BN834" s="60">
        <v>5308000</v>
      </c>
      <c r="BO834" s="60">
        <v>2505442000</v>
      </c>
      <c r="BP834" s="60">
        <v>1958550000</v>
      </c>
      <c r="BQ834" s="60">
        <v>104911000</v>
      </c>
      <c r="BR834" s="60" t="s">
        <v>544</v>
      </c>
      <c r="BS834" s="60">
        <v>40096000</v>
      </c>
      <c r="BT834" s="60" t="s">
        <v>544</v>
      </c>
      <c r="BU834" s="60">
        <v>117435000</v>
      </c>
      <c r="BV834" s="60">
        <v>4434000</v>
      </c>
      <c r="BW834" s="60">
        <v>33209000</v>
      </c>
      <c r="BX834" s="60">
        <v>253576000</v>
      </c>
      <c r="BY834" s="60" t="s">
        <v>544</v>
      </c>
      <c r="BZ834" s="60">
        <v>16000</v>
      </c>
      <c r="CA834" s="60" t="s">
        <v>544</v>
      </c>
      <c r="CB834" s="60" t="s">
        <v>1898</v>
      </c>
      <c r="CC834" s="60">
        <v>41017000</v>
      </c>
      <c r="CD834" s="60">
        <v>23646000</v>
      </c>
      <c r="CE834" s="60">
        <v>56998000</v>
      </c>
      <c r="CF834" s="60">
        <v>241087000</v>
      </c>
      <c r="CG834" s="60">
        <v>16573000</v>
      </c>
      <c r="CH834" s="60">
        <v>588000</v>
      </c>
      <c r="CI834" s="60" t="s">
        <v>1712</v>
      </c>
      <c r="CJ834" s="60">
        <v>11.45</v>
      </c>
      <c r="CK834" s="60">
        <v>134008000</v>
      </c>
      <c r="CL834" s="60" t="s">
        <v>544</v>
      </c>
      <c r="CM834" s="85">
        <v>1012744</v>
      </c>
      <c r="CN834" s="60">
        <v>329000</v>
      </c>
      <c r="CO834" s="60">
        <v>44555000</v>
      </c>
      <c r="CP834" s="60">
        <v>91997000</v>
      </c>
      <c r="CQ834" s="60">
        <v>2182408000</v>
      </c>
      <c r="CR834" s="60" t="s">
        <v>544</v>
      </c>
      <c r="CS834" s="60">
        <v>329000</v>
      </c>
      <c r="CT834" s="60">
        <v>15398000</v>
      </c>
      <c r="CU834" s="60">
        <v>17211000</v>
      </c>
      <c r="CV834" s="60">
        <v>56998000</v>
      </c>
      <c r="CW834" s="60">
        <v>32609000</v>
      </c>
      <c r="CX834" s="60">
        <v>86689000</v>
      </c>
      <c r="CY834" s="60">
        <v>11.45</v>
      </c>
      <c r="CZ834" s="60">
        <f t="shared" si="24"/>
        <v>1</v>
      </c>
      <c r="DA834" s="60" t="str">
        <f t="shared" si="25"/>
        <v>N: parent data from row 1399</v>
      </c>
    </row>
    <row r="835" spans="1:105">
      <c r="A835" s="13" t="s">
        <v>1355</v>
      </c>
      <c r="B835" s="13">
        <v>1525303</v>
      </c>
      <c r="C835" s="13">
        <v>2022</v>
      </c>
      <c r="D835" s="13" t="s">
        <v>1</v>
      </c>
      <c r="E835" s="13" t="s">
        <v>507</v>
      </c>
      <c r="F835" s="84" t="s">
        <v>1812</v>
      </c>
      <c r="G835" s="60" t="s">
        <v>2062</v>
      </c>
      <c r="H835" s="60" t="s">
        <v>2117</v>
      </c>
      <c r="I835" s="60" t="s">
        <v>2064</v>
      </c>
      <c r="J835" s="60" t="s">
        <v>1355</v>
      </c>
      <c r="K835" s="85">
        <v>1525303</v>
      </c>
      <c r="L835" s="60">
        <v>55492762000</v>
      </c>
      <c r="M835" s="60">
        <v>1807110917.9486001</v>
      </c>
      <c r="N835" s="60">
        <v>195193.43520000001</v>
      </c>
      <c r="O835" s="60">
        <v>6255991.9315999998</v>
      </c>
      <c r="P835" s="60">
        <v>1.1483000000000001</v>
      </c>
      <c r="Q835" s="60" t="s">
        <v>544</v>
      </c>
      <c r="R835" s="85">
        <v>399</v>
      </c>
      <c r="S835" s="85" t="s">
        <v>544</v>
      </c>
      <c r="T835" s="60" t="s">
        <v>544</v>
      </c>
      <c r="U835" s="60" t="s">
        <v>544</v>
      </c>
      <c r="V835" s="60" t="s">
        <v>544</v>
      </c>
      <c r="W835" s="60" t="s">
        <v>2065</v>
      </c>
      <c r="X835" s="60">
        <v>33606.877699999997</v>
      </c>
      <c r="Y835" s="60">
        <v>1359573272.4839001</v>
      </c>
      <c r="Z835" s="60">
        <v>-17.773219999999998</v>
      </c>
      <c r="AA835" s="60" t="s">
        <v>544</v>
      </c>
      <c r="AB835" s="60">
        <v>726035561.66040003</v>
      </c>
      <c r="AC835" s="60">
        <v>1807110917.9486001</v>
      </c>
      <c r="AD835" s="60">
        <v>19.100000000000001</v>
      </c>
      <c r="AE835" s="60">
        <v>698571969.07739997</v>
      </c>
      <c r="AF835" s="60">
        <v>5.4306900000000002</v>
      </c>
      <c r="AG835" s="60" t="s">
        <v>2066</v>
      </c>
      <c r="AH835" s="60" t="s">
        <v>544</v>
      </c>
      <c r="AI835" s="60">
        <v>324037743.00700003</v>
      </c>
      <c r="AJ835" s="60" t="s">
        <v>544</v>
      </c>
      <c r="AK835" s="60">
        <v>2.5100000000000001E-3</v>
      </c>
      <c r="AL835" s="60">
        <v>1359573272.4839001</v>
      </c>
      <c r="AM835" s="60">
        <v>12923505.2914</v>
      </c>
      <c r="AN835" s="60">
        <v>15054187.852299999</v>
      </c>
      <c r="AO835" s="60">
        <v>4345968.4825999998</v>
      </c>
      <c r="AP835" s="60">
        <v>434614140.17330003</v>
      </c>
      <c r="AQ835" s="60">
        <v>1807110917.9486001</v>
      </c>
      <c r="AR835" s="60">
        <v>2.794E-2</v>
      </c>
      <c r="AS835" s="60">
        <v>437047447.45779997</v>
      </c>
      <c r="AT835" s="60" t="s">
        <v>544</v>
      </c>
      <c r="AU835" s="85">
        <v>1525303</v>
      </c>
      <c r="AV835" s="60" t="s">
        <v>544</v>
      </c>
      <c r="AW835" s="60" t="s">
        <v>544</v>
      </c>
      <c r="AX835" s="60" t="s">
        <v>544</v>
      </c>
      <c r="AY835" s="60">
        <v>698571969.07739997</v>
      </c>
      <c r="AZ835" s="60">
        <v>869447864.82000005</v>
      </c>
      <c r="BA835" s="60" t="s">
        <v>544</v>
      </c>
      <c r="BB835" s="60" t="s">
        <v>1808</v>
      </c>
      <c r="BC835" s="60">
        <v>1696660286.0553999</v>
      </c>
      <c r="BD835" s="60">
        <v>7419760.3322000001</v>
      </c>
      <c r="BE835" s="60" t="s">
        <v>544</v>
      </c>
      <c r="BF835" s="60" t="s">
        <v>544</v>
      </c>
      <c r="BG835" s="60">
        <v>-13008857.6427</v>
      </c>
      <c r="BH835" s="60">
        <v>698571969.07739997</v>
      </c>
      <c r="BI835" s="60">
        <v>-67675850.024800003</v>
      </c>
      <c r="BJ835" s="60" t="s">
        <v>544</v>
      </c>
      <c r="BK835" s="60">
        <v>62550573.217600003</v>
      </c>
      <c r="BL835" s="85" t="s">
        <v>544</v>
      </c>
      <c r="BM835" s="60" t="s">
        <v>544</v>
      </c>
      <c r="BN835" s="60">
        <v>-12913051.9893</v>
      </c>
      <c r="BO835" s="60">
        <v>1654392635.8796</v>
      </c>
      <c r="BP835" s="60">
        <v>691152208.74520004</v>
      </c>
      <c r="BQ835" s="60">
        <v>93792562.314300001</v>
      </c>
      <c r="BR835" s="60" t="s">
        <v>544</v>
      </c>
      <c r="BS835" s="60">
        <v>13604109.695</v>
      </c>
      <c r="BT835" s="60" t="s">
        <v>544</v>
      </c>
      <c r="BU835" s="60">
        <v>9466230.3100000005</v>
      </c>
      <c r="BV835" s="60" t="s">
        <v>544</v>
      </c>
      <c r="BW835" s="60" t="s">
        <v>544</v>
      </c>
      <c r="BX835" s="60">
        <v>324037743.00700003</v>
      </c>
      <c r="BY835" s="60" t="s">
        <v>544</v>
      </c>
      <c r="BZ835" s="60" t="s">
        <v>544</v>
      </c>
      <c r="CA835" s="60" t="s">
        <v>544</v>
      </c>
      <c r="CB835" s="60" t="s">
        <v>544</v>
      </c>
      <c r="CC835" s="60">
        <v>15025595.954399999</v>
      </c>
      <c r="CD835" s="60">
        <v>23946235.538199998</v>
      </c>
      <c r="CE835" s="60">
        <v>-81707242.513099998</v>
      </c>
      <c r="CF835" s="60">
        <v>434614140.17330003</v>
      </c>
      <c r="CG835" s="60">
        <v>5621564.4200999998</v>
      </c>
      <c r="CH835" s="60">
        <v>5014.9798000000001</v>
      </c>
      <c r="CI835" s="60" t="s">
        <v>1355</v>
      </c>
      <c r="CJ835" s="60">
        <v>44.63</v>
      </c>
      <c r="CK835" s="60">
        <v>15087794.7301</v>
      </c>
      <c r="CL835" s="60">
        <v>6743.69</v>
      </c>
      <c r="CM835" s="85">
        <v>1525303</v>
      </c>
      <c r="CN835" s="60" t="s">
        <v>544</v>
      </c>
      <c r="CO835" s="60">
        <v>-67675850.024800003</v>
      </c>
      <c r="CP835" s="60">
        <v>-12879445.1116</v>
      </c>
      <c r="CQ835" s="60">
        <v>1359573272.4839001</v>
      </c>
      <c r="CR835" s="60" t="s">
        <v>544</v>
      </c>
      <c r="CS835" s="60" t="s">
        <v>544</v>
      </c>
      <c r="CT835" s="60">
        <v>22409828.0854</v>
      </c>
      <c r="CU835" s="60">
        <v>40140745.132200003</v>
      </c>
      <c r="CV835" s="60">
        <v>-81707242.513099998</v>
      </c>
      <c r="CW835" s="60">
        <v>62550573.217600003</v>
      </c>
      <c r="CX835" s="60">
        <v>33606.877699999997</v>
      </c>
      <c r="CY835" s="60">
        <v>44.63</v>
      </c>
      <c r="CZ835" s="60">
        <f t="shared" ref="CZ835:CZ898" si="26">IFERROR(L835/M835,"")</f>
        <v>30.707999962168557</v>
      </c>
      <c r="DA835" s="60" t="str">
        <f t="shared" ref="DA835:DA898" si="27">IF(D835=0,"",IF(K835=B835,"Y",IF(ISERROR(MATCH(K835,B:B,0)),"N","N: parent data from row "&amp; MATCH(K835,B:B,0))))</f>
        <v>Y</v>
      </c>
    </row>
    <row r="836" spans="1:105">
      <c r="A836" s="13" t="s">
        <v>1355</v>
      </c>
      <c r="B836" s="13">
        <v>1525303</v>
      </c>
      <c r="C836" s="13">
        <v>2023</v>
      </c>
      <c r="D836" s="13" t="s">
        <v>1</v>
      </c>
      <c r="E836" s="13" t="s">
        <v>507</v>
      </c>
      <c r="F836" s="84" t="s">
        <v>1804</v>
      </c>
      <c r="G836" s="60" t="s">
        <v>2062</v>
      </c>
      <c r="H836" s="60" t="s">
        <v>2117</v>
      </c>
      <c r="I836" s="60" t="s">
        <v>2064</v>
      </c>
      <c r="J836" s="60" t="s">
        <v>1355</v>
      </c>
      <c r="K836" s="85">
        <v>1525303</v>
      </c>
      <c r="L836" s="60">
        <v>72616830000</v>
      </c>
      <c r="M836" s="60">
        <v>2362675450.0871</v>
      </c>
      <c r="N836" s="60">
        <v>1963396.7778</v>
      </c>
      <c r="O836" s="60">
        <v>5430974.4560000002</v>
      </c>
      <c r="P836" s="60">
        <v>0.45429000000000003</v>
      </c>
      <c r="Q836" s="60" t="s">
        <v>544</v>
      </c>
      <c r="R836" s="85">
        <v>430</v>
      </c>
      <c r="S836" s="85" t="s">
        <v>544</v>
      </c>
      <c r="T836" s="60" t="s">
        <v>544</v>
      </c>
      <c r="U836" s="60" t="s">
        <v>544</v>
      </c>
      <c r="V836" s="60" t="s">
        <v>544</v>
      </c>
      <c r="W836" s="60" t="s">
        <v>2065</v>
      </c>
      <c r="X836" s="60">
        <v>14070571.0022</v>
      </c>
      <c r="Y836" s="60">
        <v>1926843662.4726</v>
      </c>
      <c r="Z836" s="60">
        <v>-9.2320200000000003</v>
      </c>
      <c r="AA836" s="60" t="s">
        <v>544</v>
      </c>
      <c r="AB836" s="60">
        <v>1245995899.7258999</v>
      </c>
      <c r="AC836" s="60">
        <v>2362675450.0871</v>
      </c>
      <c r="AD836" s="60">
        <v>12.51</v>
      </c>
      <c r="AE836" s="60">
        <v>1214329590.9755001</v>
      </c>
      <c r="AF836" s="60">
        <v>6.6934800000000001</v>
      </c>
      <c r="AG836" s="60" t="s">
        <v>2066</v>
      </c>
      <c r="AH836" s="60" t="s">
        <v>544</v>
      </c>
      <c r="AI836" s="60">
        <v>280980640.80220002</v>
      </c>
      <c r="AJ836" s="60" t="s">
        <v>544</v>
      </c>
      <c r="AK836" s="60">
        <v>0.73807999999999996</v>
      </c>
      <c r="AL836" s="60">
        <v>1947339579.1682</v>
      </c>
      <c r="AM836" s="60">
        <v>18114299.647999998</v>
      </c>
      <c r="AN836" s="60">
        <v>21714234.5735</v>
      </c>
      <c r="AO836" s="60">
        <v>885993.16689999995</v>
      </c>
      <c r="AP836" s="60">
        <v>397221571.27090001</v>
      </c>
      <c r="AQ836" s="60">
        <v>2362675450.0871</v>
      </c>
      <c r="AR836" s="60">
        <v>0.16169</v>
      </c>
      <c r="AS836" s="60">
        <v>398231071.83969998</v>
      </c>
      <c r="AT836" s="60" t="s">
        <v>544</v>
      </c>
      <c r="AU836" s="85">
        <v>1525303</v>
      </c>
      <c r="AV836" s="60" t="s">
        <v>544</v>
      </c>
      <c r="AW836" s="60" t="s">
        <v>544</v>
      </c>
      <c r="AX836" s="60" t="s">
        <v>544</v>
      </c>
      <c r="AY836" s="60">
        <v>1214329590.9755001</v>
      </c>
      <c r="AZ836" s="60">
        <v>843031201.72979999</v>
      </c>
      <c r="BA836" s="60" t="s">
        <v>544</v>
      </c>
      <c r="BB836" s="60" t="s">
        <v>1808</v>
      </c>
      <c r="BC836" s="60">
        <v>2246541823.9945002</v>
      </c>
      <c r="BD836" s="60">
        <v>12400292.818700001</v>
      </c>
      <c r="BE836" s="60" t="s">
        <v>544</v>
      </c>
      <c r="BF836" s="60" t="s">
        <v>544</v>
      </c>
      <c r="BG836" s="60">
        <v>5023263.3776000002</v>
      </c>
      <c r="BH836" s="60">
        <v>1214329590.9755001</v>
      </c>
      <c r="BI836" s="60">
        <v>-37010769.459899999</v>
      </c>
      <c r="BJ836" s="60" t="s">
        <v>544</v>
      </c>
      <c r="BK836" s="60">
        <v>61629933.265500002</v>
      </c>
      <c r="BL836" s="85" t="s">
        <v>544</v>
      </c>
      <c r="BM836" s="60" t="s">
        <v>544</v>
      </c>
      <c r="BN836" s="60">
        <v>5090027.6529000001</v>
      </c>
      <c r="BO836" s="60">
        <v>2202219618.0657001</v>
      </c>
      <c r="BP836" s="60">
        <v>1201929298.1568999</v>
      </c>
      <c r="BQ836" s="60">
        <v>157259118.17899999</v>
      </c>
      <c r="BR836" s="60" t="s">
        <v>544</v>
      </c>
      <c r="BS836" s="60">
        <v>16384219.9353</v>
      </c>
      <c r="BT836" s="60">
        <v>20495916.695599999</v>
      </c>
      <c r="BU836" s="60">
        <v>26493281.260299999</v>
      </c>
      <c r="BV836" s="60" t="s">
        <v>544</v>
      </c>
      <c r="BW836" s="60" t="s">
        <v>544</v>
      </c>
      <c r="BX836" s="60">
        <v>280980640.80220002</v>
      </c>
      <c r="BY836" s="60" t="s">
        <v>544</v>
      </c>
      <c r="BZ836" s="60" t="s">
        <v>544</v>
      </c>
      <c r="CA836" s="60" t="s">
        <v>544</v>
      </c>
      <c r="CB836" s="60" t="s">
        <v>544</v>
      </c>
      <c r="CC836" s="60">
        <v>21662599.629700001</v>
      </c>
      <c r="CD836" s="60">
        <v>25846754.499600001</v>
      </c>
      <c r="CE836" s="60">
        <v>-47936684.534100004</v>
      </c>
      <c r="CF836" s="60">
        <v>397221571.27090001</v>
      </c>
      <c r="CG836" s="60">
        <v>9291524.3155000005</v>
      </c>
      <c r="CH836" s="60">
        <v>443923.86499999999</v>
      </c>
      <c r="CI836" s="60" t="s">
        <v>1355</v>
      </c>
      <c r="CJ836" s="60">
        <v>22.55</v>
      </c>
      <c r="CK836" s="60">
        <v>35784805.5757</v>
      </c>
      <c r="CL836" s="60">
        <v>3005.47</v>
      </c>
      <c r="CM836" s="85">
        <v>1525303</v>
      </c>
      <c r="CN836" s="60" t="s">
        <v>544</v>
      </c>
      <c r="CO836" s="60">
        <v>-37010769.459899999</v>
      </c>
      <c r="CP836" s="60">
        <v>19160598.655000001</v>
      </c>
      <c r="CQ836" s="60">
        <v>1926843662.4726</v>
      </c>
      <c r="CR836" s="60" t="s">
        <v>544</v>
      </c>
      <c r="CS836" s="60" t="s">
        <v>544</v>
      </c>
      <c r="CT836" s="60">
        <v>25632763.935199998</v>
      </c>
      <c r="CU836" s="60">
        <v>35997169.330300003</v>
      </c>
      <c r="CV836" s="60">
        <v>-47936684.534100004</v>
      </c>
      <c r="CW836" s="60">
        <v>61629933.265500002</v>
      </c>
      <c r="CX836" s="60">
        <v>14070571.0022</v>
      </c>
      <c r="CY836" s="60">
        <v>22.55</v>
      </c>
      <c r="CZ836" s="60">
        <f t="shared" si="26"/>
        <v>30.735000017595723</v>
      </c>
      <c r="DA836" s="60" t="str">
        <f t="shared" si="27"/>
        <v>Y</v>
      </c>
    </row>
    <row r="837" spans="1:105">
      <c r="A837" s="13" t="s">
        <v>1364</v>
      </c>
      <c r="B837" s="13">
        <v>112924</v>
      </c>
      <c r="C837" s="13">
        <v>2022</v>
      </c>
      <c r="D837" s="13" t="s">
        <v>12</v>
      </c>
      <c r="E837" s="13" t="s">
        <v>13</v>
      </c>
      <c r="F837" s="84" t="s">
        <v>1812</v>
      </c>
      <c r="G837" s="60" t="s">
        <v>1840</v>
      </c>
      <c r="H837" s="60" t="s">
        <v>1827</v>
      </c>
      <c r="I837" s="60" t="s">
        <v>540</v>
      </c>
      <c r="J837" s="60" t="s">
        <v>1364</v>
      </c>
      <c r="K837" s="85">
        <v>112924</v>
      </c>
      <c r="L837" s="60">
        <v>200729841000</v>
      </c>
      <c r="M837" s="60">
        <v>200729841000</v>
      </c>
      <c r="N837" s="60">
        <v>2921246000</v>
      </c>
      <c r="O837" s="60">
        <v>517000000</v>
      </c>
      <c r="P837" s="60">
        <v>-0.35</v>
      </c>
      <c r="Q837" s="60" t="s">
        <v>544</v>
      </c>
      <c r="R837" s="85">
        <v>22488</v>
      </c>
      <c r="S837" s="85" t="s">
        <v>544</v>
      </c>
      <c r="T837" s="60">
        <v>30117153000</v>
      </c>
      <c r="U837" s="60" t="s">
        <v>544</v>
      </c>
      <c r="V837" s="60">
        <v>38772573000</v>
      </c>
      <c r="W837" s="60" t="s">
        <v>1841</v>
      </c>
      <c r="X837" s="60">
        <v>5821956000</v>
      </c>
      <c r="Y837" s="60">
        <v>163518587000</v>
      </c>
      <c r="Z837" s="60">
        <v>7.86</v>
      </c>
      <c r="AA837" s="60">
        <v>3944202000</v>
      </c>
      <c r="AB837" s="60">
        <v>149020780000</v>
      </c>
      <c r="AC837" s="60">
        <v>200729841000</v>
      </c>
      <c r="AD837" s="60">
        <v>9.23</v>
      </c>
      <c r="AE837" s="60">
        <v>15583188000</v>
      </c>
      <c r="AF837" s="60">
        <v>13.25</v>
      </c>
      <c r="AG837" s="60" t="s">
        <v>1842</v>
      </c>
      <c r="AH837" s="60">
        <v>3000000</v>
      </c>
      <c r="AI837" s="60">
        <v>17572586000</v>
      </c>
      <c r="AJ837" s="60">
        <v>34472817000</v>
      </c>
      <c r="AK837" s="60">
        <v>3.25</v>
      </c>
      <c r="AL837" s="60">
        <v>167817459000</v>
      </c>
      <c r="AM837" s="60">
        <v>4317301000</v>
      </c>
      <c r="AN837" s="60">
        <v>425164000</v>
      </c>
      <c r="AO837" s="60">
        <v>1517244000</v>
      </c>
      <c r="AP837" s="60">
        <v>23307390000</v>
      </c>
      <c r="AQ837" s="60">
        <v>200729841000</v>
      </c>
      <c r="AR837" s="60">
        <v>2.2200000000000002</v>
      </c>
      <c r="AS837" s="60">
        <v>24097420000</v>
      </c>
      <c r="AT837" s="60">
        <v>36398992000</v>
      </c>
      <c r="AU837" s="85">
        <v>112924</v>
      </c>
      <c r="AV837" s="60" t="s">
        <v>544</v>
      </c>
      <c r="AW837" s="60" t="s">
        <v>544</v>
      </c>
      <c r="AX837" s="60">
        <v>41375000</v>
      </c>
      <c r="AY837" s="60">
        <v>50056005000</v>
      </c>
      <c r="AZ837" s="60">
        <v>24548235000</v>
      </c>
      <c r="BA837" s="60">
        <v>6413444000</v>
      </c>
      <c r="BB837" s="60" t="s">
        <v>1808</v>
      </c>
      <c r="BC837" s="60">
        <v>190417945000</v>
      </c>
      <c r="BD837" s="60">
        <v>1925331000</v>
      </c>
      <c r="BE837" s="60">
        <v>2415247000</v>
      </c>
      <c r="BF837" s="60" t="s">
        <v>544</v>
      </c>
      <c r="BG837" s="60">
        <v>652903000</v>
      </c>
      <c r="BH837" s="60">
        <v>131641014000</v>
      </c>
      <c r="BI837" s="60">
        <v>1583561000</v>
      </c>
      <c r="BJ837" s="60">
        <v>38772573000</v>
      </c>
      <c r="BK837" s="60">
        <v>4986522000</v>
      </c>
      <c r="BL837" s="85" t="s">
        <v>2764</v>
      </c>
      <c r="BM837" s="60" t="s">
        <v>2765</v>
      </c>
      <c r="BN837" s="60">
        <v>2292689000</v>
      </c>
      <c r="BO837" s="60">
        <v>183419489000</v>
      </c>
      <c r="BP837" s="60">
        <v>129715683000</v>
      </c>
      <c r="BQ837" s="60">
        <v>24958719000</v>
      </c>
      <c r="BR837" s="60" t="s">
        <v>544</v>
      </c>
      <c r="BS837" s="60">
        <v>4595290000</v>
      </c>
      <c r="BT837" s="60" t="s">
        <v>544</v>
      </c>
      <c r="BU837" s="60">
        <v>5237405000</v>
      </c>
      <c r="BV837" s="60">
        <v>61242000</v>
      </c>
      <c r="BW837" s="60">
        <v>6413444000</v>
      </c>
      <c r="BX837" s="60">
        <v>15562037000</v>
      </c>
      <c r="BY837" s="60" t="s">
        <v>544</v>
      </c>
      <c r="BZ837" s="60">
        <v>5000</v>
      </c>
      <c r="CA837" s="60" t="s">
        <v>544</v>
      </c>
      <c r="CB837" s="60" t="s">
        <v>1979</v>
      </c>
      <c r="CC837" s="60">
        <v>294632000</v>
      </c>
      <c r="CD837" s="60">
        <v>1649804000</v>
      </c>
      <c r="CE837" s="60">
        <v>2611123000</v>
      </c>
      <c r="CF837" s="60">
        <v>23307390000</v>
      </c>
      <c r="CG837" s="60">
        <v>1009715000</v>
      </c>
      <c r="CH837" s="60">
        <v>159895000</v>
      </c>
      <c r="CI837" s="60" t="s">
        <v>1364</v>
      </c>
      <c r="CJ837" s="60">
        <v>11.79</v>
      </c>
      <c r="CK837" s="60">
        <v>6247120000</v>
      </c>
      <c r="CL837" s="60" t="s">
        <v>544</v>
      </c>
      <c r="CM837" s="85">
        <v>112924</v>
      </c>
      <c r="CN837" s="60">
        <v>58318000</v>
      </c>
      <c r="CO837" s="60">
        <v>1583561000</v>
      </c>
      <c r="CP837" s="60">
        <v>8114645000</v>
      </c>
      <c r="CQ837" s="60">
        <v>163518587000</v>
      </c>
      <c r="CR837" s="60" t="s">
        <v>544</v>
      </c>
      <c r="CS837" s="60">
        <v>58318000</v>
      </c>
      <c r="CT837" s="60">
        <v>2787351000</v>
      </c>
      <c r="CU837" s="60">
        <v>2199171000</v>
      </c>
      <c r="CV837" s="60">
        <v>2611123000</v>
      </c>
      <c r="CW837" s="60">
        <v>4986522000</v>
      </c>
      <c r="CX837" s="60">
        <v>5821956000</v>
      </c>
      <c r="CY837" s="60">
        <v>10.44</v>
      </c>
      <c r="CZ837" s="60">
        <f t="shared" si="26"/>
        <v>1</v>
      </c>
      <c r="DA837" s="60" t="str">
        <f t="shared" si="27"/>
        <v>Y</v>
      </c>
    </row>
    <row r="838" spans="1:105">
      <c r="A838" s="13" t="s">
        <v>1364</v>
      </c>
      <c r="B838" s="13">
        <v>112924</v>
      </c>
      <c r="C838" s="13">
        <v>2023</v>
      </c>
      <c r="D838" s="13" t="s">
        <v>12</v>
      </c>
      <c r="E838" s="13" t="s">
        <v>13</v>
      </c>
      <c r="F838" s="84" t="s">
        <v>1804</v>
      </c>
      <c r="G838" s="60" t="s">
        <v>1840</v>
      </c>
      <c r="H838" s="60" t="s">
        <v>1827</v>
      </c>
      <c r="I838" s="60" t="s">
        <v>540</v>
      </c>
      <c r="J838" s="60" t="s">
        <v>1364</v>
      </c>
      <c r="K838" s="85">
        <v>112924</v>
      </c>
      <c r="L838" s="60">
        <v>208263598000</v>
      </c>
      <c r="M838" s="60">
        <v>208263598000</v>
      </c>
      <c r="N838" s="60">
        <v>3471300000</v>
      </c>
      <c r="O838" s="60">
        <v>645000000</v>
      </c>
      <c r="P838" s="60">
        <v>-0.43</v>
      </c>
      <c r="Q838" s="60" t="s">
        <v>544</v>
      </c>
      <c r="R838" s="85">
        <v>22035</v>
      </c>
      <c r="S838" s="85" t="s">
        <v>544</v>
      </c>
      <c r="T838" s="60">
        <v>32253179000</v>
      </c>
      <c r="U838" s="60" t="s">
        <v>544</v>
      </c>
      <c r="V838" s="60">
        <v>35425589000</v>
      </c>
      <c r="W838" s="60" t="s">
        <v>1841</v>
      </c>
      <c r="X838" s="60">
        <v>7114597000</v>
      </c>
      <c r="Y838" s="60">
        <v>163263237000</v>
      </c>
      <c r="Z838" s="60">
        <v>10.34</v>
      </c>
      <c r="AA838" s="60">
        <v>5049335000</v>
      </c>
      <c r="AB838" s="60">
        <v>153932876000</v>
      </c>
      <c r="AC838" s="60">
        <v>208263598000</v>
      </c>
      <c r="AD838" s="60">
        <v>9.43</v>
      </c>
      <c r="AE838" s="60">
        <v>16141505000</v>
      </c>
      <c r="AF838" s="60">
        <v>14.36</v>
      </c>
      <c r="AG838" s="60" t="s">
        <v>1842</v>
      </c>
      <c r="AH838" s="60" t="s">
        <v>544</v>
      </c>
      <c r="AI838" s="60">
        <v>18918089000</v>
      </c>
      <c r="AJ838" s="60">
        <v>34113770000</v>
      </c>
      <c r="AK838" s="60">
        <v>3.75</v>
      </c>
      <c r="AL838" s="60">
        <v>168628169000</v>
      </c>
      <c r="AM838" s="60">
        <v>4468955000</v>
      </c>
      <c r="AN838" s="60">
        <v>3109710000</v>
      </c>
      <c r="AO838" s="60">
        <v>1731221000</v>
      </c>
      <c r="AP838" s="60">
        <v>24946955000</v>
      </c>
      <c r="AQ838" s="60">
        <v>208263598000</v>
      </c>
      <c r="AR838" s="60">
        <v>2.59</v>
      </c>
      <c r="AS838" s="60">
        <v>25406205000</v>
      </c>
      <c r="AT838" s="60">
        <v>41665778000</v>
      </c>
      <c r="AU838" s="85">
        <v>112924</v>
      </c>
      <c r="AV838" s="60" t="s">
        <v>544</v>
      </c>
      <c r="AW838" s="60" t="s">
        <v>544</v>
      </c>
      <c r="AX838" s="60">
        <v>32313000</v>
      </c>
      <c r="AY838" s="60">
        <v>50255275000</v>
      </c>
      <c r="AZ838" s="60">
        <v>26144085000</v>
      </c>
      <c r="BA838" s="60">
        <v>6833644000</v>
      </c>
      <c r="BB838" s="60" t="s">
        <v>1808</v>
      </c>
      <c r="BC838" s="60">
        <v>200557654000</v>
      </c>
      <c r="BD838" s="60">
        <v>2128829000</v>
      </c>
      <c r="BE838" s="60">
        <v>2551244000</v>
      </c>
      <c r="BF838" s="60" t="s">
        <v>544</v>
      </c>
      <c r="BG838" s="60">
        <v>643958000</v>
      </c>
      <c r="BH838" s="60">
        <v>134180286000</v>
      </c>
      <c r="BI838" s="60">
        <v>2883175000</v>
      </c>
      <c r="BJ838" s="60">
        <v>35425589000</v>
      </c>
      <c r="BK838" s="60">
        <v>5254686000</v>
      </c>
      <c r="BL838" s="85" t="s">
        <v>2764</v>
      </c>
      <c r="BM838" s="60" t="s">
        <v>2765</v>
      </c>
      <c r="BN838" s="60">
        <v>2403836000</v>
      </c>
      <c r="BO838" s="60">
        <v>190421013000</v>
      </c>
      <c r="BP838" s="60">
        <v>132051457000</v>
      </c>
      <c r="BQ838" s="60">
        <v>28068787000</v>
      </c>
      <c r="BR838" s="60" t="s">
        <v>544</v>
      </c>
      <c r="BS838" s="60">
        <v>4626881000</v>
      </c>
      <c r="BT838" s="60" t="s">
        <v>544</v>
      </c>
      <c r="BU838" s="60">
        <v>8021242000</v>
      </c>
      <c r="BV838" s="60">
        <v>62392000</v>
      </c>
      <c r="BW838" s="60">
        <v>6833644000</v>
      </c>
      <c r="BX838" s="60">
        <v>16907540000</v>
      </c>
      <c r="BY838" s="60" t="s">
        <v>544</v>
      </c>
      <c r="BZ838" s="60" t="s">
        <v>544</v>
      </c>
      <c r="CA838" s="60" t="s">
        <v>544</v>
      </c>
      <c r="CB838" s="60" t="s">
        <v>1979</v>
      </c>
      <c r="CC838" s="60">
        <v>2417257000</v>
      </c>
      <c r="CD838" s="60">
        <v>1737914000</v>
      </c>
      <c r="CE838" s="60">
        <v>3618747000</v>
      </c>
      <c r="CF838" s="60">
        <v>24946955000</v>
      </c>
      <c r="CG838" s="60">
        <v>2203065000</v>
      </c>
      <c r="CH838" s="60">
        <v>441502000</v>
      </c>
      <c r="CI838" s="60" t="s">
        <v>1364</v>
      </c>
      <c r="CJ838" s="60">
        <v>12.29</v>
      </c>
      <c r="CK838" s="60">
        <v>10224307000</v>
      </c>
      <c r="CL838" s="60" t="s">
        <v>544</v>
      </c>
      <c r="CM838" s="85">
        <v>112924</v>
      </c>
      <c r="CN838" s="60">
        <v>104873000</v>
      </c>
      <c r="CO838" s="60">
        <v>2883175000</v>
      </c>
      <c r="CP838" s="60">
        <v>9518433000</v>
      </c>
      <c r="CQ838" s="60">
        <v>163263237000</v>
      </c>
      <c r="CR838" s="60" t="s">
        <v>544</v>
      </c>
      <c r="CS838" s="60">
        <v>104873000</v>
      </c>
      <c r="CT838" s="60">
        <v>2997158000</v>
      </c>
      <c r="CU838" s="60">
        <v>2257528000</v>
      </c>
      <c r="CV838" s="60">
        <v>3618747000</v>
      </c>
      <c r="CW838" s="60">
        <v>5254686000</v>
      </c>
      <c r="CX838" s="60">
        <v>7114597000</v>
      </c>
      <c r="CY838" s="60">
        <v>10.98</v>
      </c>
      <c r="CZ838" s="60">
        <f t="shared" si="26"/>
        <v>1</v>
      </c>
      <c r="DA838" s="60" t="str">
        <f t="shared" si="27"/>
        <v>Y</v>
      </c>
    </row>
    <row r="839" spans="1:105">
      <c r="A839" s="13" t="s">
        <v>1369</v>
      </c>
      <c r="B839" s="13">
        <v>111127</v>
      </c>
      <c r="C839" s="13">
        <v>2022</v>
      </c>
      <c r="D839" s="13" t="s">
        <v>1</v>
      </c>
      <c r="E839" s="13" t="s">
        <v>13</v>
      </c>
      <c r="F839" s="84" t="s">
        <v>1970</v>
      </c>
      <c r="G839" s="60" t="s">
        <v>557</v>
      </c>
      <c r="H839" s="60" t="s">
        <v>547</v>
      </c>
      <c r="I839" s="60" t="s">
        <v>2031</v>
      </c>
      <c r="J839" s="60" t="s">
        <v>1371</v>
      </c>
      <c r="K839" s="85">
        <v>1167911</v>
      </c>
      <c r="L839" s="60">
        <v>349628000000</v>
      </c>
      <c r="M839" s="60">
        <v>261591675823.37839</v>
      </c>
      <c r="N839" s="60">
        <v>751941017.88900006</v>
      </c>
      <c r="O839" s="60">
        <v>-59107801.406199999</v>
      </c>
      <c r="P839" s="60">
        <v>-0.2</v>
      </c>
      <c r="Q839" s="60" t="s">
        <v>544</v>
      </c>
      <c r="R839" s="85" t="s">
        <v>544</v>
      </c>
      <c r="S839" s="85" t="s">
        <v>544</v>
      </c>
      <c r="T839" s="60">
        <v>13909038330.902</v>
      </c>
      <c r="U839" s="60" t="s">
        <v>544</v>
      </c>
      <c r="V839" s="60" t="s">
        <v>544</v>
      </c>
      <c r="W839" s="60" t="s">
        <v>2032</v>
      </c>
      <c r="X839" s="60">
        <v>1835334643.6633999</v>
      </c>
      <c r="Y839" s="60">
        <v>76027596608.729202</v>
      </c>
      <c r="Z839" s="60">
        <v>16.95</v>
      </c>
      <c r="AA839" s="60">
        <v>26786308837.257801</v>
      </c>
      <c r="AB839" s="60">
        <v>97744850325.391998</v>
      </c>
      <c r="AC839" s="60">
        <v>261591675823.37839</v>
      </c>
      <c r="AD839" s="60">
        <v>5</v>
      </c>
      <c r="AE839" s="60" t="s">
        <v>544</v>
      </c>
      <c r="AF839" s="60">
        <v>28.71</v>
      </c>
      <c r="AG839" s="60" t="s">
        <v>2033</v>
      </c>
      <c r="AH839" s="60" t="s">
        <v>544</v>
      </c>
      <c r="AI839" s="60">
        <v>12922910707.441601</v>
      </c>
      <c r="AJ839" s="60">
        <v>71020642089.611603</v>
      </c>
      <c r="AK839" s="60">
        <v>1.06</v>
      </c>
      <c r="AL839" s="60">
        <v>115493651147.6436</v>
      </c>
      <c r="AM839" s="60">
        <v>28091169668.300999</v>
      </c>
      <c r="AN839" s="60">
        <v>763912218.17379999</v>
      </c>
      <c r="AO839" s="60">
        <v>36640851271.701599</v>
      </c>
      <c r="AP839" s="60">
        <v>13443657919.8304</v>
      </c>
      <c r="AQ839" s="60">
        <v>261591675823.37839</v>
      </c>
      <c r="AR839" s="60">
        <v>0.81</v>
      </c>
      <c r="AS839" s="60">
        <v>13120435512.1408</v>
      </c>
      <c r="AT839" s="60">
        <v>13909038330.902</v>
      </c>
      <c r="AU839" s="85">
        <v>111127</v>
      </c>
      <c r="AV839" s="60" t="s">
        <v>544</v>
      </c>
      <c r="AW839" s="60">
        <v>12679745701.656601</v>
      </c>
      <c r="AX839" s="60" t="s">
        <v>544</v>
      </c>
      <c r="AY839" s="60">
        <v>71020642089.611603</v>
      </c>
      <c r="AZ839" s="60">
        <v>11306798668.993601</v>
      </c>
      <c r="BA839" s="60">
        <v>7543352579.4596004</v>
      </c>
      <c r="BB839" s="60" t="s">
        <v>1808</v>
      </c>
      <c r="BC839" s="60">
        <v>260549433198.58301</v>
      </c>
      <c r="BD839" s="60">
        <v>441438010.50199997</v>
      </c>
      <c r="BE839" s="60" t="s">
        <v>544</v>
      </c>
      <c r="BF839" s="60">
        <v>31834414357.354401</v>
      </c>
      <c r="BG839" s="60">
        <v>1084141825.7922001</v>
      </c>
      <c r="BH839" s="60">
        <v>92473032999.973206</v>
      </c>
      <c r="BI839" s="60">
        <v>2136111050.819</v>
      </c>
      <c r="BJ839" s="60" t="s">
        <v>544</v>
      </c>
      <c r="BK839" s="60">
        <v>4044769296.2268</v>
      </c>
      <c r="BL839" s="85" t="s">
        <v>2766</v>
      </c>
      <c r="BM839" s="60" t="s">
        <v>2767</v>
      </c>
      <c r="BN839" s="60">
        <v>4581976909.0072002</v>
      </c>
      <c r="BO839" s="60">
        <v>198766068528.73019</v>
      </c>
      <c r="BP839" s="60">
        <v>92031594989.471207</v>
      </c>
      <c r="BQ839" s="60" t="s">
        <v>544</v>
      </c>
      <c r="BR839" s="60" t="s">
        <v>544</v>
      </c>
      <c r="BS839" s="60">
        <v>22657741139.037399</v>
      </c>
      <c r="BT839" s="60" t="s">
        <v>544</v>
      </c>
      <c r="BU839" s="60" t="s">
        <v>544</v>
      </c>
      <c r="BV839" s="60" t="s">
        <v>544</v>
      </c>
      <c r="BW839" s="60">
        <v>7543352579.4596004</v>
      </c>
      <c r="BX839" s="60">
        <v>11204295266.555</v>
      </c>
      <c r="BY839" s="60" t="s">
        <v>544</v>
      </c>
      <c r="BZ839" s="60" t="s">
        <v>544</v>
      </c>
      <c r="CA839" s="60">
        <v>30676200.729800001</v>
      </c>
      <c r="CB839" s="60" t="s">
        <v>1979</v>
      </c>
      <c r="CC839" s="60" t="s">
        <v>544</v>
      </c>
      <c r="CD839" s="60">
        <v>2645635262.9408002</v>
      </c>
      <c r="CE839" s="60">
        <v>2743649465.2726002</v>
      </c>
      <c r="CF839" s="60">
        <v>13443657919.8304</v>
      </c>
      <c r="CG839" s="60">
        <v>2599246861.8372002</v>
      </c>
      <c r="CH839" s="60">
        <v>55366801.317199998</v>
      </c>
      <c r="CI839" s="60" t="s">
        <v>1371</v>
      </c>
      <c r="CJ839" s="60">
        <v>13.2</v>
      </c>
      <c r="CK839" s="60">
        <v>2599246861.8372002</v>
      </c>
      <c r="CL839" s="60">
        <v>195</v>
      </c>
      <c r="CM839" s="85">
        <v>1167911</v>
      </c>
      <c r="CN839" s="60" t="s">
        <v>544</v>
      </c>
      <c r="CO839" s="60">
        <v>2136111050.819</v>
      </c>
      <c r="CP839" s="60">
        <v>6417311552.6705999</v>
      </c>
      <c r="CQ839" s="60">
        <v>76027596608.729202</v>
      </c>
      <c r="CR839" s="60" t="s">
        <v>544</v>
      </c>
      <c r="CS839" s="60" t="s">
        <v>544</v>
      </c>
      <c r="CT839" s="60">
        <v>2765347265.7887998</v>
      </c>
      <c r="CU839" s="60">
        <v>1279422030.438</v>
      </c>
      <c r="CV839" s="60">
        <v>2743649465.2726002</v>
      </c>
      <c r="CW839" s="60">
        <v>4044769296.2268</v>
      </c>
      <c r="CX839" s="60">
        <v>1835334643.6633999</v>
      </c>
      <c r="CY839" s="60">
        <v>11.5</v>
      </c>
      <c r="CZ839" s="60">
        <f t="shared" si="26"/>
        <v>1.3365410000127911</v>
      </c>
      <c r="DA839" s="60" t="str">
        <f t="shared" si="27"/>
        <v>N: parent data from row 843</v>
      </c>
    </row>
    <row r="840" spans="1:105">
      <c r="A840" s="13" t="s">
        <v>1369</v>
      </c>
      <c r="B840" s="13">
        <v>111127</v>
      </c>
      <c r="C840" s="13">
        <v>2023</v>
      </c>
      <c r="D840" s="13" t="s">
        <v>1</v>
      </c>
      <c r="E840" s="13" t="s">
        <v>13</v>
      </c>
      <c r="F840" s="84" t="s">
        <v>1966</v>
      </c>
      <c r="G840" s="60" t="s">
        <v>557</v>
      </c>
      <c r="H840" s="60" t="s">
        <v>547</v>
      </c>
      <c r="I840" s="60" t="s">
        <v>2031</v>
      </c>
      <c r="J840" s="60" t="s">
        <v>1371</v>
      </c>
      <c r="K840" s="85">
        <v>1167911</v>
      </c>
      <c r="L840" s="60">
        <v>330823000000</v>
      </c>
      <c r="M840" s="60">
        <v>222048381422.75531</v>
      </c>
      <c r="N840" s="60">
        <v>787988742.59140003</v>
      </c>
      <c r="O840" s="60">
        <v>65106395.256700002</v>
      </c>
      <c r="P840" s="60">
        <v>-0.44</v>
      </c>
      <c r="Q840" s="60" t="s">
        <v>544</v>
      </c>
      <c r="R840" s="85" t="s">
        <v>544</v>
      </c>
      <c r="S840" s="85" t="s">
        <v>544</v>
      </c>
      <c r="T840" s="60">
        <v>16100744426.986799</v>
      </c>
      <c r="U840" s="60" t="s">
        <v>544</v>
      </c>
      <c r="V840" s="60" t="s">
        <v>544</v>
      </c>
      <c r="W840" s="60" t="s">
        <v>2032</v>
      </c>
      <c r="X840" s="60">
        <v>1771967870.904</v>
      </c>
      <c r="Y840" s="60">
        <v>90375731015.712799</v>
      </c>
      <c r="Z840" s="60">
        <v>19.850000000000001</v>
      </c>
      <c r="AA840" s="60">
        <v>17276686741.313999</v>
      </c>
      <c r="AB840" s="60">
        <v>83883885088.673599</v>
      </c>
      <c r="AC840" s="60">
        <v>222048381422.75531</v>
      </c>
      <c r="AD840" s="60">
        <v>5.2</v>
      </c>
      <c r="AE840" s="60">
        <v>4017802907.2845998</v>
      </c>
      <c r="AF840" s="60">
        <v>30.02</v>
      </c>
      <c r="AG840" s="60" t="s">
        <v>2033</v>
      </c>
      <c r="AH840" s="60" t="s">
        <v>544</v>
      </c>
      <c r="AI840" s="60">
        <v>13073632647.525801</v>
      </c>
      <c r="AJ840" s="60">
        <v>73249393063.445206</v>
      </c>
      <c r="AK840" s="60">
        <v>0.92</v>
      </c>
      <c r="AL840" s="60">
        <v>120228691240.78751</v>
      </c>
      <c r="AM840" s="60">
        <v>28379005132.459099</v>
      </c>
      <c r="AN840" s="60">
        <v>3758048526.2089</v>
      </c>
      <c r="AO840" s="60">
        <v>27929972365.173199</v>
      </c>
      <c r="AP840" s="60">
        <v>13660261404.787201</v>
      </c>
      <c r="AQ840" s="60">
        <v>222048381422.75531</v>
      </c>
      <c r="AR840" s="60">
        <v>0.82</v>
      </c>
      <c r="AS840" s="60">
        <v>12950803056.474501</v>
      </c>
      <c r="AT840" s="60">
        <v>16100744426.986799</v>
      </c>
      <c r="AU840" s="85">
        <v>111127</v>
      </c>
      <c r="AV840" s="60" t="s">
        <v>544</v>
      </c>
      <c r="AW840" s="60">
        <v>12576273483.7607</v>
      </c>
      <c r="AX840" s="60" t="s">
        <v>544</v>
      </c>
      <c r="AY840" s="60">
        <v>77267195970.729797</v>
      </c>
      <c r="AZ840" s="60">
        <v>20856196080.5303</v>
      </c>
      <c r="BA840" s="60">
        <v>2200193439.7058001</v>
      </c>
      <c r="BB840" s="60" t="s">
        <v>1808</v>
      </c>
      <c r="BC840" s="60">
        <v>252076524835.06711</v>
      </c>
      <c r="BD840" s="60">
        <v>418828769.48640001</v>
      </c>
      <c r="BE840" s="60">
        <v>1432340695.6473999</v>
      </c>
      <c r="BF840" s="60">
        <v>28996509087.4711</v>
      </c>
      <c r="BG840" s="60">
        <v>1259171108.2636001</v>
      </c>
      <c r="BH840" s="60">
        <v>95568133837.422394</v>
      </c>
      <c r="BI840" s="60">
        <v>3043220578.2873998</v>
      </c>
      <c r="BJ840" s="60" t="s">
        <v>544</v>
      </c>
      <c r="BK840" s="60">
        <v>4603089264.6437998</v>
      </c>
      <c r="BL840" s="85" t="s">
        <v>2766</v>
      </c>
      <c r="BM840" s="60" t="s">
        <v>2767</v>
      </c>
      <c r="BN840" s="60">
        <v>6496544326.6969004</v>
      </c>
      <c r="BO840" s="60">
        <v>169320926864.1926</v>
      </c>
      <c r="BP840" s="60">
        <v>95149305067.936005</v>
      </c>
      <c r="BQ840" s="60" t="s">
        <v>544</v>
      </c>
      <c r="BR840" s="60" t="s">
        <v>544</v>
      </c>
      <c r="BS840" s="60">
        <v>20725312090.0658</v>
      </c>
      <c r="BT840" s="60" t="s">
        <v>544</v>
      </c>
      <c r="BU840" s="60" t="s">
        <v>544</v>
      </c>
      <c r="BV840" s="60" t="s">
        <v>544</v>
      </c>
      <c r="BW840" s="60">
        <v>2200193439.7058001</v>
      </c>
      <c r="BX840" s="60">
        <v>11450671165.766001</v>
      </c>
      <c r="BY840" s="60" t="s">
        <v>544</v>
      </c>
      <c r="BZ840" s="60" t="s">
        <v>544</v>
      </c>
      <c r="CA840" s="60">
        <v>377214372.51819998</v>
      </c>
      <c r="CB840" s="60" t="s">
        <v>1979</v>
      </c>
      <c r="CC840" s="60" t="s">
        <v>544</v>
      </c>
      <c r="CD840" s="60">
        <v>3072082176.1847</v>
      </c>
      <c r="CE840" s="60">
        <v>3631862935.4021001</v>
      </c>
      <c r="CF840" s="60">
        <v>13660261404.787201</v>
      </c>
      <c r="CG840" s="60">
        <v>5530016397.1128998</v>
      </c>
      <c r="CH840" s="60">
        <v>48326396.479199998</v>
      </c>
      <c r="CI840" s="60" t="s">
        <v>1371</v>
      </c>
      <c r="CJ840" s="60">
        <v>15.6</v>
      </c>
      <c r="CK840" s="60">
        <v>5530016397.1128998</v>
      </c>
      <c r="CL840" s="60">
        <v>214</v>
      </c>
      <c r="CM840" s="85">
        <v>1167911</v>
      </c>
      <c r="CN840" s="60" t="s">
        <v>544</v>
      </c>
      <c r="CO840" s="60">
        <v>3043220578.2873998</v>
      </c>
      <c r="CP840" s="60">
        <v>8268512197.6008997</v>
      </c>
      <c r="CQ840" s="60">
        <v>90375731015.712799</v>
      </c>
      <c r="CR840" s="60" t="s">
        <v>544</v>
      </c>
      <c r="CS840" s="60" t="s">
        <v>544</v>
      </c>
      <c r="CT840" s="60">
        <v>3193569367.3337998</v>
      </c>
      <c r="CU840" s="60">
        <v>1409519897.3099999</v>
      </c>
      <c r="CV840" s="60">
        <v>3631862935.4021001</v>
      </c>
      <c r="CW840" s="60">
        <v>4603089264.6437998</v>
      </c>
      <c r="CX840" s="60">
        <v>1771967870.904</v>
      </c>
      <c r="CY840" s="60">
        <v>13.7</v>
      </c>
      <c r="CZ840" s="60">
        <f t="shared" si="26"/>
        <v>1.4898690000813379</v>
      </c>
      <c r="DA840" s="60" t="str">
        <f t="shared" si="27"/>
        <v>N: parent data from row 843</v>
      </c>
    </row>
    <row r="841" spans="1:105">
      <c r="A841" s="13" t="s">
        <v>1370</v>
      </c>
      <c r="B841" s="13">
        <v>1167912</v>
      </c>
      <c r="C841" s="13">
        <v>2022</v>
      </c>
      <c r="D841" s="13" t="s">
        <v>1</v>
      </c>
      <c r="E841" s="13" t="s">
        <v>13</v>
      </c>
      <c r="F841" s="84" t="s">
        <v>1970</v>
      </c>
      <c r="G841" s="60" t="s">
        <v>557</v>
      </c>
      <c r="H841" s="60" t="s">
        <v>547</v>
      </c>
      <c r="I841" s="60" t="s">
        <v>2031</v>
      </c>
      <c r="J841" s="60" t="s">
        <v>1371</v>
      </c>
      <c r="K841" s="85">
        <v>1167911</v>
      </c>
      <c r="L841" s="60">
        <v>60984000000</v>
      </c>
      <c r="M841" s="60">
        <v>45628229885.515198</v>
      </c>
      <c r="N841" s="60">
        <v>483337211.49879998</v>
      </c>
      <c r="O841" s="60">
        <v>133927803.18619999</v>
      </c>
      <c r="P841" s="60">
        <v>2.82</v>
      </c>
      <c r="Q841" s="60" t="s">
        <v>544</v>
      </c>
      <c r="R841" s="85" t="s">
        <v>544</v>
      </c>
      <c r="S841" s="85" t="s">
        <v>544</v>
      </c>
      <c r="T841" s="60">
        <v>8657422405.9638004</v>
      </c>
      <c r="U841" s="60" t="s">
        <v>544</v>
      </c>
      <c r="V841" s="60" t="s">
        <v>544</v>
      </c>
      <c r="W841" s="60" t="s">
        <v>2032</v>
      </c>
      <c r="X841" s="60">
        <v>300028207.13779998</v>
      </c>
      <c r="Y841" s="60" t="s">
        <v>544</v>
      </c>
      <c r="Z841" s="60">
        <v>20.010000000000002</v>
      </c>
      <c r="AA841" s="60" t="s">
        <v>544</v>
      </c>
      <c r="AB841" s="60" t="s">
        <v>544</v>
      </c>
      <c r="AC841" s="60">
        <v>45628229885.515198</v>
      </c>
      <c r="AD841" s="60" t="s">
        <v>544</v>
      </c>
      <c r="AE841" s="60" t="s">
        <v>544</v>
      </c>
      <c r="AF841" s="60">
        <v>25.25</v>
      </c>
      <c r="AG841" s="60" t="s">
        <v>2033</v>
      </c>
      <c r="AH841" s="60" t="s">
        <v>544</v>
      </c>
      <c r="AI841" s="60" t="s">
        <v>544</v>
      </c>
      <c r="AJ841" s="60">
        <v>318733207.58279997</v>
      </c>
      <c r="AK841" s="60">
        <v>1.85</v>
      </c>
      <c r="AL841" s="60" t="s">
        <v>544</v>
      </c>
      <c r="AM841" s="60">
        <v>33413116394.912399</v>
      </c>
      <c r="AN841" s="60">
        <v>413006409.82560003</v>
      </c>
      <c r="AO841" s="60">
        <v>2264801453.8806</v>
      </c>
      <c r="AP841" s="60">
        <v>6597627756.9603996</v>
      </c>
      <c r="AQ841" s="60">
        <v>45628229885.515198</v>
      </c>
      <c r="AR841" s="60">
        <v>5.32</v>
      </c>
      <c r="AS841" s="60">
        <v>6792907961.6062002</v>
      </c>
      <c r="AT841" s="60">
        <v>8657422405.9638004</v>
      </c>
      <c r="AU841" s="85">
        <v>1167912</v>
      </c>
      <c r="AV841" s="60" t="s">
        <v>544</v>
      </c>
      <c r="AW841" s="60" t="s">
        <v>544</v>
      </c>
      <c r="AX841" s="60" t="s">
        <v>544</v>
      </c>
      <c r="AY841" s="60">
        <v>318733207.58279997</v>
      </c>
      <c r="AZ841" s="60">
        <v>5526205331.4708004</v>
      </c>
      <c r="BA841" s="60">
        <v>115222802.7412</v>
      </c>
      <c r="BB841" s="60" t="s">
        <v>1808</v>
      </c>
      <c r="BC841" s="60" t="s">
        <v>544</v>
      </c>
      <c r="BD841" s="60">
        <v>329208007.83200002</v>
      </c>
      <c r="BE841" s="60">
        <v>115971002.759</v>
      </c>
      <c r="BF841" s="60">
        <v>6471181953.9521999</v>
      </c>
      <c r="BG841" s="60">
        <v>1681205439.9965999</v>
      </c>
      <c r="BH841" s="60">
        <v>9091378416.2877998</v>
      </c>
      <c r="BI841" s="60">
        <v>1357234832.2892001</v>
      </c>
      <c r="BJ841" s="60" t="s">
        <v>544</v>
      </c>
      <c r="BK841" s="60">
        <v>2543880060.52</v>
      </c>
      <c r="BL841" s="85" t="s">
        <v>544</v>
      </c>
      <c r="BM841" s="60" t="s">
        <v>544</v>
      </c>
      <c r="BN841" s="60">
        <v>2279765454.2365999</v>
      </c>
      <c r="BO841" s="60">
        <v>22934575145.623402</v>
      </c>
      <c r="BP841" s="60">
        <v>8762170408.4557991</v>
      </c>
      <c r="BQ841" s="60" t="s">
        <v>544</v>
      </c>
      <c r="BR841" s="60" t="s">
        <v>544</v>
      </c>
      <c r="BS841" s="60">
        <v>17669491620.364799</v>
      </c>
      <c r="BT841" s="60" t="s">
        <v>544</v>
      </c>
      <c r="BU841" s="60" t="s">
        <v>544</v>
      </c>
      <c r="BV841" s="60" t="s">
        <v>544</v>
      </c>
      <c r="BW841" s="60">
        <v>115222802.7412</v>
      </c>
      <c r="BX841" s="60" t="s">
        <v>544</v>
      </c>
      <c r="BY841" s="60" t="s">
        <v>544</v>
      </c>
      <c r="BZ841" s="60">
        <v>169093204.0228</v>
      </c>
      <c r="CA841" s="60">
        <v>-44143801.0502</v>
      </c>
      <c r="CB841" s="60" t="s">
        <v>1979</v>
      </c>
      <c r="CC841" s="60" t="s">
        <v>544</v>
      </c>
      <c r="CD841" s="60">
        <v>1181407828.1062</v>
      </c>
      <c r="CE841" s="60">
        <v>1413349833.6242001</v>
      </c>
      <c r="CF841" s="60">
        <v>6597627756.9603996</v>
      </c>
      <c r="CG841" s="60">
        <v>713034616.96340001</v>
      </c>
      <c r="CH841" s="60">
        <v>66589801.584200002</v>
      </c>
      <c r="CI841" s="60" t="s">
        <v>1371</v>
      </c>
      <c r="CJ841" s="60" t="s">
        <v>544</v>
      </c>
      <c r="CK841" s="60">
        <v>713034616.96340001</v>
      </c>
      <c r="CL841" s="60" t="s">
        <v>544</v>
      </c>
      <c r="CM841" s="85">
        <v>1167911</v>
      </c>
      <c r="CN841" s="60" t="s">
        <v>544</v>
      </c>
      <c r="CO841" s="60">
        <v>1357234832.2892001</v>
      </c>
      <c r="CP841" s="60">
        <v>2579793661.3744001</v>
      </c>
      <c r="CQ841" s="60" t="s">
        <v>544</v>
      </c>
      <c r="CR841" s="60" t="s">
        <v>544</v>
      </c>
      <c r="CS841" s="60" t="s">
        <v>544</v>
      </c>
      <c r="CT841" s="60">
        <v>1247249429.6726</v>
      </c>
      <c r="CU841" s="60">
        <v>1296630630.8474</v>
      </c>
      <c r="CV841" s="60">
        <v>1413349833.6242001</v>
      </c>
      <c r="CW841" s="60">
        <v>2543880060.52</v>
      </c>
      <c r="CX841" s="60">
        <v>300028207.13779998</v>
      </c>
      <c r="CY841" s="60" t="s">
        <v>544</v>
      </c>
      <c r="CZ841" s="60">
        <f t="shared" si="26"/>
        <v>1.3365410000127911</v>
      </c>
      <c r="DA841" s="60" t="str">
        <f t="shared" si="27"/>
        <v>N: parent data from row 843</v>
      </c>
    </row>
    <row r="842" spans="1:105">
      <c r="A842" s="13" t="s">
        <v>1370</v>
      </c>
      <c r="B842" s="13">
        <v>1167912</v>
      </c>
      <c r="C842" s="13">
        <v>2023</v>
      </c>
      <c r="D842" s="13" t="s">
        <v>1</v>
      </c>
      <c r="E842" s="13" t="s">
        <v>13</v>
      </c>
      <c r="F842" s="84" t="s">
        <v>1966</v>
      </c>
      <c r="G842" s="60" t="s">
        <v>557</v>
      </c>
      <c r="H842" s="60" t="s">
        <v>547</v>
      </c>
      <c r="I842" s="60" t="s">
        <v>2031</v>
      </c>
      <c r="J842" s="60" t="s">
        <v>1371</v>
      </c>
      <c r="K842" s="85">
        <v>1167911</v>
      </c>
      <c r="L842" s="60">
        <v>72518000000</v>
      </c>
      <c r="M842" s="60">
        <v>48674078053.869797</v>
      </c>
      <c r="N842" s="60">
        <v>571191158.38610005</v>
      </c>
      <c r="O842" s="60">
        <v>163101588.1173</v>
      </c>
      <c r="P842" s="60">
        <v>0.22</v>
      </c>
      <c r="Q842" s="60" t="s">
        <v>544</v>
      </c>
      <c r="R842" s="85" t="s">
        <v>544</v>
      </c>
      <c r="S842" s="85" t="s">
        <v>544</v>
      </c>
      <c r="T842" s="60">
        <v>11335224774.1768</v>
      </c>
      <c r="U842" s="60" t="s">
        <v>544</v>
      </c>
      <c r="V842" s="60" t="s">
        <v>544</v>
      </c>
      <c r="W842" s="60" t="s">
        <v>2032</v>
      </c>
      <c r="X842" s="60">
        <v>351037574.4253</v>
      </c>
      <c r="Y842" s="60" t="s">
        <v>544</v>
      </c>
      <c r="Z842" s="60">
        <v>12.29</v>
      </c>
      <c r="AA842" s="60" t="s">
        <v>544</v>
      </c>
      <c r="AB842" s="60" t="s">
        <v>544</v>
      </c>
      <c r="AC842" s="60">
        <v>48674078053.869797</v>
      </c>
      <c r="AD842" s="60" t="s">
        <v>544</v>
      </c>
      <c r="AE842" s="60" t="s">
        <v>544</v>
      </c>
      <c r="AF842" s="60">
        <v>23.86</v>
      </c>
      <c r="AG842" s="60" t="s">
        <v>2033</v>
      </c>
      <c r="AH842" s="60">
        <v>13727381399.8972</v>
      </c>
      <c r="AI842" s="60" t="s">
        <v>544</v>
      </c>
      <c r="AJ842" s="60">
        <v>272507180.14660001</v>
      </c>
      <c r="AK842" s="60">
        <v>1.21</v>
      </c>
      <c r="AL842" s="60" t="s">
        <v>544</v>
      </c>
      <c r="AM842" s="60">
        <v>5297110014.0811996</v>
      </c>
      <c r="AN842" s="60">
        <v>1214871911.4909999</v>
      </c>
      <c r="AO842" s="60">
        <v>2226370237.7986999</v>
      </c>
      <c r="AP842" s="60">
        <v>6658303514.9119997</v>
      </c>
      <c r="AQ842" s="60">
        <v>48674078053.869797</v>
      </c>
      <c r="AR842" s="60">
        <v>4.87</v>
      </c>
      <c r="AS842" s="60">
        <v>6224037146.5502996</v>
      </c>
      <c r="AT842" s="60">
        <v>11335224774.1768</v>
      </c>
      <c r="AU842" s="85">
        <v>1167912</v>
      </c>
      <c r="AV842" s="60" t="s">
        <v>544</v>
      </c>
      <c r="AW842" s="60" t="s">
        <v>544</v>
      </c>
      <c r="AX842" s="60" t="s">
        <v>544</v>
      </c>
      <c r="AY842" s="60">
        <v>272507180.14660001</v>
      </c>
      <c r="AZ842" s="60">
        <v>3527826942.9815998</v>
      </c>
      <c r="BA842" s="60">
        <v>122158391.1002</v>
      </c>
      <c r="BB842" s="60" t="s">
        <v>1808</v>
      </c>
      <c r="BC842" s="60" t="s">
        <v>544</v>
      </c>
      <c r="BD842" s="60">
        <v>464470366.16119999</v>
      </c>
      <c r="BE842" s="60">
        <v>121487191.14910001</v>
      </c>
      <c r="BF842" s="60">
        <v>7465085856.1342001</v>
      </c>
      <c r="BG842" s="60">
        <v>1092713520.3908</v>
      </c>
      <c r="BH842" s="60">
        <v>11729890345.423599</v>
      </c>
      <c r="BI842" s="60">
        <v>1366563100.4396</v>
      </c>
      <c r="BJ842" s="60" t="s">
        <v>544</v>
      </c>
      <c r="BK842" s="60">
        <v>2398197425.2803001</v>
      </c>
      <c r="BL842" s="85" t="s">
        <v>544</v>
      </c>
      <c r="BM842" s="60" t="s">
        <v>544</v>
      </c>
      <c r="BN842" s="60">
        <v>1636385480.7818</v>
      </c>
      <c r="BO842" s="60">
        <v>37573102062.6269</v>
      </c>
      <c r="BP842" s="60">
        <v>11265419979.2624</v>
      </c>
      <c r="BQ842" s="60" t="s">
        <v>544</v>
      </c>
      <c r="BR842" s="60" t="s">
        <v>544</v>
      </c>
      <c r="BS842" s="60">
        <v>5178307622.7364998</v>
      </c>
      <c r="BT842" s="60" t="s">
        <v>544</v>
      </c>
      <c r="BU842" s="60" t="s">
        <v>544</v>
      </c>
      <c r="BV842" s="60" t="s">
        <v>544</v>
      </c>
      <c r="BW842" s="60">
        <v>122158391.1002</v>
      </c>
      <c r="BX842" s="60" t="s">
        <v>544</v>
      </c>
      <c r="BY842" s="60" t="s">
        <v>544</v>
      </c>
      <c r="BZ842" s="60">
        <v>-50339996.332500003</v>
      </c>
      <c r="CA842" s="60">
        <v>424869569.04629999</v>
      </c>
      <c r="CB842" s="60" t="s">
        <v>1979</v>
      </c>
      <c r="CC842" s="60" t="s">
        <v>544</v>
      </c>
      <c r="CD842" s="60">
        <v>1370590300.1461999</v>
      </c>
      <c r="CE842" s="60">
        <v>621531154.71860003</v>
      </c>
      <c r="CF842" s="60">
        <v>6658303514.9119997</v>
      </c>
      <c r="CG842" s="60">
        <v>1565909485.9163001</v>
      </c>
      <c r="CH842" s="60" t="s">
        <v>544</v>
      </c>
      <c r="CI842" s="60" t="s">
        <v>1371</v>
      </c>
      <c r="CJ842" s="60" t="s">
        <v>544</v>
      </c>
      <c r="CK842" s="60">
        <v>1565909485.9163001</v>
      </c>
      <c r="CL842" s="60" t="s">
        <v>544</v>
      </c>
      <c r="CM842" s="85">
        <v>1167911</v>
      </c>
      <c r="CN842" s="60" t="s">
        <v>544</v>
      </c>
      <c r="CO842" s="60">
        <v>1366563100.4396</v>
      </c>
      <c r="CP842" s="60">
        <v>1987423055.2070999</v>
      </c>
      <c r="CQ842" s="60" t="s">
        <v>544</v>
      </c>
      <c r="CR842" s="60" t="s">
        <v>544</v>
      </c>
      <c r="CS842" s="60" t="s">
        <v>544</v>
      </c>
      <c r="CT842" s="60">
        <v>957131130.26859999</v>
      </c>
      <c r="CU842" s="60">
        <v>1441066295.0116999</v>
      </c>
      <c r="CV842" s="60">
        <v>621531154.71860003</v>
      </c>
      <c r="CW842" s="60">
        <v>2398197425.2803001</v>
      </c>
      <c r="CX842" s="60">
        <v>351037574.4253</v>
      </c>
      <c r="CY842" s="60" t="s">
        <v>544</v>
      </c>
      <c r="CZ842" s="60">
        <f t="shared" si="26"/>
        <v>1.4898690000813382</v>
      </c>
      <c r="DA842" s="60" t="str">
        <f t="shared" si="27"/>
        <v>N: parent data from row 843</v>
      </c>
    </row>
    <row r="843" spans="1:105">
      <c r="A843" s="13" t="s">
        <v>1371</v>
      </c>
      <c r="B843" s="13">
        <v>1167911</v>
      </c>
      <c r="C843" s="13">
        <v>2022</v>
      </c>
      <c r="D843" s="13" t="s">
        <v>1</v>
      </c>
      <c r="E843" s="13" t="s">
        <v>13</v>
      </c>
      <c r="F843" s="84" t="s">
        <v>1970</v>
      </c>
      <c r="G843" s="60" t="s">
        <v>557</v>
      </c>
      <c r="H843" s="60" t="s">
        <v>547</v>
      </c>
      <c r="I843" s="60" t="s">
        <v>2031</v>
      </c>
      <c r="J843" s="60" t="s">
        <v>1371</v>
      </c>
      <c r="K843" s="85">
        <v>1167911</v>
      </c>
      <c r="L843" s="60">
        <v>399176000000</v>
      </c>
      <c r="M843" s="60">
        <v>298663490305.33282</v>
      </c>
      <c r="N843" s="60">
        <v>1248745829.7082</v>
      </c>
      <c r="O843" s="60">
        <v>75568201.797800004</v>
      </c>
      <c r="P843" s="60">
        <v>0.27</v>
      </c>
      <c r="Q843" s="60" t="s">
        <v>544</v>
      </c>
      <c r="R843" s="85">
        <v>18133</v>
      </c>
      <c r="S843" s="85" t="s">
        <v>544</v>
      </c>
      <c r="T843" s="60">
        <v>22563467936.794601</v>
      </c>
      <c r="U843" s="60" t="s">
        <v>544</v>
      </c>
      <c r="V843" s="60" t="s">
        <v>544</v>
      </c>
      <c r="W843" s="60" t="s">
        <v>2032</v>
      </c>
      <c r="X843" s="60">
        <v>2139852050.908</v>
      </c>
      <c r="Y843" s="60">
        <v>76067251209.672607</v>
      </c>
      <c r="Z843" s="60">
        <v>19.66</v>
      </c>
      <c r="AA843" s="60">
        <v>26786308837.257801</v>
      </c>
      <c r="AB843" s="60" t="s">
        <v>544</v>
      </c>
      <c r="AC843" s="60">
        <v>298663490305.33282</v>
      </c>
      <c r="AD843" s="60" t="s">
        <v>544</v>
      </c>
      <c r="AE843" s="60" t="s">
        <v>544</v>
      </c>
      <c r="AF843" s="60">
        <v>29.19</v>
      </c>
      <c r="AG843" s="60" t="s">
        <v>2033</v>
      </c>
      <c r="AH843" s="60" t="s">
        <v>544</v>
      </c>
      <c r="AI843" s="60" t="s">
        <v>544</v>
      </c>
      <c r="AJ843" s="60">
        <v>71339375297.194397</v>
      </c>
      <c r="AK843" s="60">
        <v>1.1200000000000001</v>
      </c>
      <c r="AL843" s="60">
        <v>115533305748.58701</v>
      </c>
      <c r="AM843" s="60">
        <v>26760121836.6348</v>
      </c>
      <c r="AN843" s="60">
        <v>1096113026.0769999</v>
      </c>
      <c r="AO843" s="60">
        <v>39470543739.021202</v>
      </c>
      <c r="AP843" s="60">
        <v>21552649712.746799</v>
      </c>
      <c r="AQ843" s="60">
        <v>298663490305.33282</v>
      </c>
      <c r="AR843" s="60">
        <v>1.23</v>
      </c>
      <c r="AS843" s="60">
        <v>20217860880.9916</v>
      </c>
      <c r="AT843" s="60">
        <v>22563467936.794601</v>
      </c>
      <c r="AU843" s="85">
        <v>1167911</v>
      </c>
      <c r="AV843" s="60" t="s">
        <v>544</v>
      </c>
      <c r="AW843" s="60">
        <v>12679745701.656601</v>
      </c>
      <c r="AX843" s="60" t="s">
        <v>544</v>
      </c>
      <c r="AY843" s="60">
        <v>71339375297.194397</v>
      </c>
      <c r="AZ843" s="60">
        <v>16820284600.1618</v>
      </c>
      <c r="BA843" s="60">
        <v>7684014182.8059998</v>
      </c>
      <c r="BB843" s="60" t="s">
        <v>1808</v>
      </c>
      <c r="BC843" s="60" t="s">
        <v>544</v>
      </c>
      <c r="BD843" s="60">
        <v>771394218.35179996</v>
      </c>
      <c r="BE843" s="60">
        <v>2008168847.7751999</v>
      </c>
      <c r="BF843" s="60">
        <v>38305596311.306602</v>
      </c>
      <c r="BG843" s="60">
        <v>4382955704.2723999</v>
      </c>
      <c r="BH843" s="60">
        <v>101586857416.795</v>
      </c>
      <c r="BI843" s="60">
        <v>3744741089.0890002</v>
      </c>
      <c r="BJ843" s="60" t="s">
        <v>544</v>
      </c>
      <c r="BK843" s="60">
        <v>7358547175.0629997</v>
      </c>
      <c r="BL843" s="85" t="s">
        <v>2768</v>
      </c>
      <c r="BM843" s="60" t="s">
        <v>2769</v>
      </c>
      <c r="BN843" s="60">
        <v>8024445190.9049997</v>
      </c>
      <c r="BO843" s="60">
        <v>223288324112.12521</v>
      </c>
      <c r="BP843" s="60">
        <v>100815463198.44321</v>
      </c>
      <c r="BQ843" s="60" t="s">
        <v>544</v>
      </c>
      <c r="BR843" s="60" t="s">
        <v>544</v>
      </c>
      <c r="BS843" s="60">
        <v>27599602256.6064</v>
      </c>
      <c r="BT843" s="60" t="s">
        <v>544</v>
      </c>
      <c r="BU843" s="60" t="s">
        <v>544</v>
      </c>
      <c r="BV843" s="60" t="s">
        <v>544</v>
      </c>
      <c r="BW843" s="60">
        <v>7684014182.8059998</v>
      </c>
      <c r="BX843" s="60" t="s">
        <v>544</v>
      </c>
      <c r="BY843" s="60" t="s">
        <v>544</v>
      </c>
      <c r="BZ843" s="60">
        <v>185553604.41440001</v>
      </c>
      <c r="CA843" s="60" t="s">
        <v>544</v>
      </c>
      <c r="CB843" s="60" t="s">
        <v>1958</v>
      </c>
      <c r="CC843" s="60" t="s">
        <v>544</v>
      </c>
      <c r="CD843" s="60">
        <v>3847992691.5454001</v>
      </c>
      <c r="CE843" s="60">
        <v>4892479916.3942003</v>
      </c>
      <c r="CF843" s="60">
        <v>21552649712.746799</v>
      </c>
      <c r="CG843" s="60">
        <v>3235965076.9850001</v>
      </c>
      <c r="CH843" s="60">
        <v>121956602.9014</v>
      </c>
      <c r="CI843" s="60" t="s">
        <v>1371</v>
      </c>
      <c r="CJ843" s="60" t="s">
        <v>544</v>
      </c>
      <c r="CK843" s="60">
        <v>3235965076.9850001</v>
      </c>
      <c r="CL843" s="60" t="s">
        <v>544</v>
      </c>
      <c r="CM843" s="85">
        <v>1167911</v>
      </c>
      <c r="CN843" s="60" t="s">
        <v>544</v>
      </c>
      <c r="CO843" s="60">
        <v>3744741089.0890002</v>
      </c>
      <c r="CP843" s="60">
        <v>10164297241.813</v>
      </c>
      <c r="CQ843" s="60">
        <v>76067251209.672607</v>
      </c>
      <c r="CR843" s="60" t="s">
        <v>544</v>
      </c>
      <c r="CS843" s="60" t="s">
        <v>544</v>
      </c>
      <c r="CT843" s="60">
        <v>5031645119.7049999</v>
      </c>
      <c r="CU843" s="60">
        <v>2326902055.3579998</v>
      </c>
      <c r="CV843" s="60">
        <v>4892479916.3942003</v>
      </c>
      <c r="CW843" s="60">
        <v>7358547175.0629997</v>
      </c>
      <c r="CX843" s="60">
        <v>2139852050.908</v>
      </c>
      <c r="CY843" s="60" t="s">
        <v>544</v>
      </c>
      <c r="CZ843" s="60">
        <f t="shared" si="26"/>
        <v>1.3365410000127909</v>
      </c>
      <c r="DA843" s="60" t="str">
        <f t="shared" si="27"/>
        <v>Y</v>
      </c>
    </row>
    <row r="844" spans="1:105">
      <c r="A844" s="13" t="s">
        <v>1371</v>
      </c>
      <c r="B844" s="13">
        <v>1167911</v>
      </c>
      <c r="C844" s="13">
        <v>2023</v>
      </c>
      <c r="D844" s="13" t="s">
        <v>1</v>
      </c>
      <c r="E844" s="13" t="s">
        <v>13</v>
      </c>
      <c r="F844" s="84" t="s">
        <v>1966</v>
      </c>
      <c r="G844" s="60" t="s">
        <v>557</v>
      </c>
      <c r="H844" s="60" t="s">
        <v>546</v>
      </c>
      <c r="I844" s="60" t="s">
        <v>2031</v>
      </c>
      <c r="J844" s="60" t="s">
        <v>1371</v>
      </c>
      <c r="K844" s="85">
        <v>1167911</v>
      </c>
      <c r="L844" s="60">
        <v>387872000000</v>
      </c>
      <c r="M844" s="60">
        <v>260339667433.0592</v>
      </c>
      <c r="N844" s="60">
        <v>1359179900.9775</v>
      </c>
      <c r="O844" s="60">
        <v>226865583.4718</v>
      </c>
      <c r="P844" s="60">
        <v>-0.38</v>
      </c>
      <c r="Q844" s="60" t="s">
        <v>544</v>
      </c>
      <c r="R844" s="85">
        <v>20509</v>
      </c>
      <c r="S844" s="85" t="s">
        <v>544</v>
      </c>
      <c r="T844" s="60">
        <v>25321018155.247501</v>
      </c>
      <c r="U844" s="60" t="s">
        <v>544</v>
      </c>
      <c r="V844" s="60" t="s">
        <v>544</v>
      </c>
      <c r="W844" s="60" t="s">
        <v>2032</v>
      </c>
      <c r="X844" s="60">
        <v>2032393451.9308</v>
      </c>
      <c r="Y844" s="60">
        <v>90420030212.485397</v>
      </c>
      <c r="Z844" s="60">
        <v>16.39</v>
      </c>
      <c r="AA844" s="60">
        <v>17276686741.313999</v>
      </c>
      <c r="AB844" s="60" t="s">
        <v>544</v>
      </c>
      <c r="AC844" s="60">
        <v>260339667433.0592</v>
      </c>
      <c r="AD844" s="60" t="s">
        <v>544</v>
      </c>
      <c r="AE844" s="60" t="s">
        <v>544</v>
      </c>
      <c r="AF844" s="60">
        <v>30.25</v>
      </c>
      <c r="AG844" s="60" t="s">
        <v>2033</v>
      </c>
      <c r="AH844" s="60" t="s">
        <v>544</v>
      </c>
      <c r="AI844" s="60" t="s">
        <v>544</v>
      </c>
      <c r="AJ844" s="60">
        <v>77113491181.927902</v>
      </c>
      <c r="AK844" s="60">
        <v>0.94</v>
      </c>
      <c r="AL844" s="60">
        <v>120272990437.5601</v>
      </c>
      <c r="AM844" s="60">
        <v>24895477386.250099</v>
      </c>
      <c r="AN844" s="60">
        <v>4772902852.2721004</v>
      </c>
      <c r="AO844" s="60">
        <v>30644304967.4216</v>
      </c>
      <c r="AP844" s="60">
        <v>22891945532.216599</v>
      </c>
      <c r="AQ844" s="60">
        <v>260339667433.0592</v>
      </c>
      <c r="AR844" s="60">
        <v>1.27</v>
      </c>
      <c r="AS844" s="60">
        <v>20017196141.6553</v>
      </c>
      <c r="AT844" s="60">
        <v>25321018155.247501</v>
      </c>
      <c r="AU844" s="85">
        <v>1167911</v>
      </c>
      <c r="AV844" s="60" t="s">
        <v>544</v>
      </c>
      <c r="AW844" s="60">
        <v>12576273483.7607</v>
      </c>
      <c r="AX844" s="60" t="s">
        <v>544</v>
      </c>
      <c r="AY844" s="60">
        <v>77113491181.927902</v>
      </c>
      <c r="AZ844" s="60">
        <v>24397447022.533901</v>
      </c>
      <c r="BA844" s="60">
        <v>4882308444.3014002</v>
      </c>
      <c r="BB844" s="60" t="s">
        <v>1808</v>
      </c>
      <c r="BC844" s="60" t="s">
        <v>544</v>
      </c>
      <c r="BD844" s="60">
        <v>883299135.64760005</v>
      </c>
      <c r="BE844" s="60">
        <v>1543759887.53</v>
      </c>
      <c r="BF844" s="60">
        <v>36461594943.605301</v>
      </c>
      <c r="BG844" s="60">
        <v>3711735729.5830002</v>
      </c>
      <c r="BH844" s="60">
        <v>107316817781.47681</v>
      </c>
      <c r="BI844" s="60">
        <v>4558118867.9201002</v>
      </c>
      <c r="BJ844" s="60" t="s">
        <v>544</v>
      </c>
      <c r="BK844" s="60">
        <v>7464414656.1830997</v>
      </c>
      <c r="BL844" s="85" t="s">
        <v>2768</v>
      </c>
      <c r="BM844" s="60" t="s">
        <v>2769</v>
      </c>
      <c r="BN844" s="60">
        <v>9007503343.7619991</v>
      </c>
      <c r="BO844" s="60">
        <v>195889034528.58389</v>
      </c>
      <c r="BP844" s="60">
        <v>106433518645.82919</v>
      </c>
      <c r="BQ844" s="60" t="s">
        <v>544</v>
      </c>
      <c r="BR844" s="60" t="s">
        <v>544</v>
      </c>
      <c r="BS844" s="60">
        <v>25151875767.570301</v>
      </c>
      <c r="BT844" s="60" t="s">
        <v>544</v>
      </c>
      <c r="BU844" s="60" t="s">
        <v>544</v>
      </c>
      <c r="BV844" s="60" t="s">
        <v>544</v>
      </c>
      <c r="BW844" s="60">
        <v>4882308444.3014002</v>
      </c>
      <c r="BX844" s="60" t="s">
        <v>544</v>
      </c>
      <c r="BY844" s="60" t="s">
        <v>544</v>
      </c>
      <c r="BZ844" s="60">
        <v>-56380795.892399997</v>
      </c>
      <c r="CA844" s="60">
        <v>898065534.57179999</v>
      </c>
      <c r="CB844" s="60" t="s">
        <v>1979</v>
      </c>
      <c r="CC844" s="60" t="s">
        <v>544</v>
      </c>
      <c r="CD844" s="60">
        <v>4456096475.3528996</v>
      </c>
      <c r="CE844" s="60">
        <v>4693030058.0911999</v>
      </c>
      <c r="CF844" s="60">
        <v>22891945532.216599</v>
      </c>
      <c r="CG844" s="60">
        <v>6805296304.2028999</v>
      </c>
      <c r="CH844" s="60">
        <v>49668796.381399997</v>
      </c>
      <c r="CI844" s="60" t="s">
        <v>1371</v>
      </c>
      <c r="CJ844" s="60" t="s">
        <v>544</v>
      </c>
      <c r="CK844" s="60">
        <v>6805296304.2028999</v>
      </c>
      <c r="CL844" s="60" t="s">
        <v>544</v>
      </c>
      <c r="CM844" s="85">
        <v>1167911</v>
      </c>
      <c r="CN844" s="60" t="s">
        <v>544</v>
      </c>
      <c r="CO844" s="60">
        <v>4558118867.9201002</v>
      </c>
      <c r="CP844" s="60">
        <v>11039896795.692801</v>
      </c>
      <c r="CQ844" s="60">
        <v>90420030212.485397</v>
      </c>
      <c r="CR844" s="60" t="s">
        <v>544</v>
      </c>
      <c r="CS844" s="60" t="s">
        <v>544</v>
      </c>
      <c r="CT844" s="60">
        <v>5170253223.3233004</v>
      </c>
      <c r="CU844" s="60">
        <v>2294161432.8597999</v>
      </c>
      <c r="CV844" s="60">
        <v>4693030058.0911999</v>
      </c>
      <c r="CW844" s="60">
        <v>7464414656.1830997</v>
      </c>
      <c r="CX844" s="60">
        <v>2032393451.9308</v>
      </c>
      <c r="CY844" s="60" t="s">
        <v>544</v>
      </c>
      <c r="CZ844" s="60">
        <f t="shared" si="26"/>
        <v>1.4898690000813379</v>
      </c>
      <c r="DA844" s="60" t="str">
        <f t="shared" si="27"/>
        <v>Y</v>
      </c>
    </row>
    <row r="845" spans="1:105">
      <c r="A845" s="13" t="s">
        <v>1372</v>
      </c>
      <c r="B845" s="13">
        <v>1341871</v>
      </c>
      <c r="C845" s="13">
        <v>2022</v>
      </c>
      <c r="D845" s="13" t="s">
        <v>1</v>
      </c>
      <c r="E845" s="13" t="s">
        <v>507</v>
      </c>
      <c r="F845" s="84" t="s">
        <v>1812</v>
      </c>
      <c r="G845" s="60" t="s">
        <v>2281</v>
      </c>
      <c r="H845" s="60" t="s">
        <v>2773</v>
      </c>
      <c r="I845" s="60" t="s">
        <v>2283</v>
      </c>
      <c r="J845" s="60" t="s">
        <v>1507</v>
      </c>
      <c r="K845" s="85">
        <v>115068</v>
      </c>
      <c r="L845" s="60">
        <v>736839536901</v>
      </c>
      <c r="M845" s="60">
        <v>508165218.18940002</v>
      </c>
      <c r="N845" s="60">
        <v>24660647.426399998</v>
      </c>
      <c r="O845" s="60">
        <v>-137931.04</v>
      </c>
      <c r="P845" s="60">
        <v>-0.31401000000000001</v>
      </c>
      <c r="Q845" s="60" t="s">
        <v>544</v>
      </c>
      <c r="R845" s="85">
        <v>179</v>
      </c>
      <c r="S845" s="85">
        <v>8</v>
      </c>
      <c r="T845" s="60">
        <v>45111799.187899999</v>
      </c>
      <c r="U845" s="60" t="s">
        <v>544</v>
      </c>
      <c r="V845" s="60">
        <v>11905097.0272</v>
      </c>
      <c r="W845" s="60" t="s">
        <v>2285</v>
      </c>
      <c r="X845" s="60">
        <v>11029856.093599999</v>
      </c>
      <c r="Y845" s="60">
        <v>294625482.93669999</v>
      </c>
      <c r="Z845" s="60">
        <v>4.4542599999999997</v>
      </c>
      <c r="AA845" s="60" t="s">
        <v>544</v>
      </c>
      <c r="AB845" s="60">
        <v>196670937.9675</v>
      </c>
      <c r="AC845" s="60">
        <v>508165218.18940002</v>
      </c>
      <c r="AD845" s="60" t="s">
        <v>544</v>
      </c>
      <c r="AE845" s="60">
        <v>64484.718399999998</v>
      </c>
      <c r="AF845" s="60">
        <v>53.571019999999997</v>
      </c>
      <c r="AG845" s="60" t="s">
        <v>2286</v>
      </c>
      <c r="AH845" s="60" t="s">
        <v>544</v>
      </c>
      <c r="AI845" s="60">
        <v>188665553.7218</v>
      </c>
      <c r="AJ845" s="60" t="s">
        <v>544</v>
      </c>
      <c r="AK845" s="60">
        <v>5.1475999999999997</v>
      </c>
      <c r="AL845" s="60">
        <v>298379075.94340003</v>
      </c>
      <c r="AM845" s="60">
        <v>6257841.5116999997</v>
      </c>
      <c r="AN845" s="60">
        <v>2212210.2195000001</v>
      </c>
      <c r="AO845" s="60">
        <v>196602947.73519999</v>
      </c>
      <c r="AP845" s="60">
        <v>195210334.74219999</v>
      </c>
      <c r="AQ845" s="60">
        <v>508165218.18940002</v>
      </c>
      <c r="AR845" s="60">
        <v>18.640910000000002</v>
      </c>
      <c r="AS845" s="60">
        <v>194780324.81189999</v>
      </c>
      <c r="AT845" s="60">
        <v>120323605.6654</v>
      </c>
      <c r="AU845" s="85">
        <v>1341871</v>
      </c>
      <c r="AV845" s="60" t="s">
        <v>544</v>
      </c>
      <c r="AW845" s="60" t="s">
        <v>544</v>
      </c>
      <c r="AX845" s="60" t="s">
        <v>544</v>
      </c>
      <c r="AY845" s="60">
        <v>64484.718399999998</v>
      </c>
      <c r="AZ845" s="60">
        <v>63188461.868900001</v>
      </c>
      <c r="BA845" s="60" t="s">
        <v>544</v>
      </c>
      <c r="BB845" s="60" t="s">
        <v>1808</v>
      </c>
      <c r="BC845" s="60" t="s">
        <v>544</v>
      </c>
      <c r="BD845" s="60">
        <v>16949196.064199999</v>
      </c>
      <c r="BE845" s="60" t="s">
        <v>544</v>
      </c>
      <c r="BF845" s="60" t="s">
        <v>544</v>
      </c>
      <c r="BG845" s="60">
        <v>6417490.2236000001</v>
      </c>
      <c r="BH845" s="60">
        <v>132293187.411</v>
      </c>
      <c r="BI845" s="60">
        <v>8934798.7705000006</v>
      </c>
      <c r="BJ845" s="60">
        <v>11905097.0272</v>
      </c>
      <c r="BK845" s="60">
        <v>8466476.5165999997</v>
      </c>
      <c r="BL845" s="85" t="s">
        <v>2771</v>
      </c>
      <c r="BM845" s="60" t="s">
        <v>2772</v>
      </c>
      <c r="BN845" s="60">
        <v>7577437.1934000002</v>
      </c>
      <c r="BO845" s="60">
        <v>285627324.4975</v>
      </c>
      <c r="BP845" s="60">
        <v>115343991.3469</v>
      </c>
      <c r="BQ845" s="60">
        <v>107094871.2817</v>
      </c>
      <c r="BR845" s="60" t="s">
        <v>544</v>
      </c>
      <c r="BS845" s="60">
        <v>5556018.6188000003</v>
      </c>
      <c r="BT845" s="60">
        <v>3753593.0066999998</v>
      </c>
      <c r="BU845" s="60">
        <v>7885412.3009000001</v>
      </c>
      <c r="BV845" s="60" t="s">
        <v>544</v>
      </c>
      <c r="BW845" s="60" t="s">
        <v>544</v>
      </c>
      <c r="BX845" s="60">
        <v>188665553.7218</v>
      </c>
      <c r="BY845" s="60" t="s">
        <v>544</v>
      </c>
      <c r="BZ845" s="60" t="s">
        <v>544</v>
      </c>
      <c r="CA845" s="60" t="s">
        <v>544</v>
      </c>
      <c r="CB845" s="60" t="s">
        <v>544</v>
      </c>
      <c r="CC845" s="60">
        <v>2212210.2195000001</v>
      </c>
      <c r="CD845" s="60">
        <v>19912616.940000001</v>
      </c>
      <c r="CE845" s="60">
        <v>10278747.8105</v>
      </c>
      <c r="CF845" s="60">
        <v>195210334.74219999</v>
      </c>
      <c r="CG845" s="60">
        <v>5300709.4982000003</v>
      </c>
      <c r="CH845" s="60" t="s">
        <v>544</v>
      </c>
      <c r="CI845" s="60" t="s">
        <v>1507</v>
      </c>
      <c r="CJ845" s="60">
        <v>95.93</v>
      </c>
      <c r="CK845" s="60">
        <v>13242066.313100001</v>
      </c>
      <c r="CL845" s="60" t="s">
        <v>544</v>
      </c>
      <c r="CM845" s="85">
        <v>115068</v>
      </c>
      <c r="CN845" s="60" t="s">
        <v>544</v>
      </c>
      <c r="CO845" s="60">
        <v>8934798.7705000006</v>
      </c>
      <c r="CP845" s="60">
        <v>18607293.287099998</v>
      </c>
      <c r="CQ845" s="60">
        <v>294625482.93669999</v>
      </c>
      <c r="CR845" s="60">
        <v>55944.514000000003</v>
      </c>
      <c r="CS845" s="60" t="s">
        <v>544</v>
      </c>
      <c r="CT845" s="60">
        <v>3690134.7303999998</v>
      </c>
      <c r="CU845" s="60">
        <v>4776341.7862</v>
      </c>
      <c r="CV845" s="60">
        <v>10278747.8105</v>
      </c>
      <c r="CW845" s="60">
        <v>8466476.5165999997</v>
      </c>
      <c r="CX845" s="60">
        <v>11029856.093599999</v>
      </c>
      <c r="CY845" s="60">
        <v>95.93</v>
      </c>
      <c r="CZ845" s="60">
        <f t="shared" si="26"/>
        <v>1449.9999419999067</v>
      </c>
      <c r="DA845" s="60" t="str">
        <f t="shared" si="27"/>
        <v>N: parent data from row 1071</v>
      </c>
    </row>
    <row r="846" spans="1:105">
      <c r="A846" s="13" t="s">
        <v>1372</v>
      </c>
      <c r="B846" s="13">
        <v>1341871</v>
      </c>
      <c r="C846" s="13">
        <v>2023</v>
      </c>
      <c r="D846" s="13" t="s">
        <v>1</v>
      </c>
      <c r="E846" s="13" t="s">
        <v>507</v>
      </c>
      <c r="F846" s="84" t="s">
        <v>1804</v>
      </c>
      <c r="G846" s="60" t="s">
        <v>2281</v>
      </c>
      <c r="H846" s="60" t="s">
        <v>2770</v>
      </c>
      <c r="I846" s="60" t="s">
        <v>2283</v>
      </c>
      <c r="J846" s="60" t="s">
        <v>1507</v>
      </c>
      <c r="K846" s="85">
        <v>115068</v>
      </c>
      <c r="L846" s="60">
        <v>1135357307283</v>
      </c>
      <c r="M846" s="60">
        <v>866684991.65880001</v>
      </c>
      <c r="N846" s="60">
        <v>26582440.084800001</v>
      </c>
      <c r="O846" s="60">
        <v>2290076.4</v>
      </c>
      <c r="P846" s="60">
        <v>-0.71997</v>
      </c>
      <c r="Q846" s="60" t="s">
        <v>544</v>
      </c>
      <c r="R846" s="85">
        <v>228</v>
      </c>
      <c r="S846" s="85">
        <v>8</v>
      </c>
      <c r="T846" s="60">
        <v>55288231.7733</v>
      </c>
      <c r="U846" s="60" t="s">
        <v>544</v>
      </c>
      <c r="V846" s="60">
        <v>19587489.853</v>
      </c>
      <c r="W846" s="60" t="s">
        <v>2285</v>
      </c>
      <c r="X846" s="60">
        <v>20942507.82</v>
      </c>
      <c r="Y846" s="60">
        <v>603164328.87259996</v>
      </c>
      <c r="Z846" s="60">
        <v>13.44013</v>
      </c>
      <c r="AA846" s="60" t="s">
        <v>544</v>
      </c>
      <c r="AB846" s="60">
        <v>278944871.79140002</v>
      </c>
      <c r="AC846" s="60">
        <v>866684991.65880001</v>
      </c>
      <c r="AD846" s="60" t="s">
        <v>544</v>
      </c>
      <c r="AE846" s="60">
        <v>99761.653200000001</v>
      </c>
      <c r="AF846" s="60">
        <v>56.525820000000003</v>
      </c>
      <c r="AG846" s="60" t="s">
        <v>2286</v>
      </c>
      <c r="AH846" s="60" t="s">
        <v>544</v>
      </c>
      <c r="AI846" s="60">
        <v>230459582.2094</v>
      </c>
      <c r="AJ846" s="60" t="s">
        <v>544</v>
      </c>
      <c r="AK846" s="60">
        <v>6.4799699999999998</v>
      </c>
      <c r="AL846" s="60">
        <v>607873433.56239998</v>
      </c>
      <c r="AM846" s="60">
        <v>13404249.111199999</v>
      </c>
      <c r="AN846" s="60">
        <v>3113787.9833999998</v>
      </c>
      <c r="AO846" s="60">
        <v>529171707.13510001</v>
      </c>
      <c r="AP846" s="60">
        <v>238050088.50889999</v>
      </c>
      <c r="AQ846" s="60">
        <v>866684991.65880001</v>
      </c>
      <c r="AR846" s="60">
        <v>15.5778</v>
      </c>
      <c r="AS846" s="60">
        <v>237578660.8308</v>
      </c>
      <c r="AT846" s="60">
        <v>150955836.34200001</v>
      </c>
      <c r="AU846" s="85">
        <v>1341871</v>
      </c>
      <c r="AV846" s="60" t="s">
        <v>544</v>
      </c>
      <c r="AW846" s="60" t="s">
        <v>544</v>
      </c>
      <c r="AX846" s="60" t="s">
        <v>544</v>
      </c>
      <c r="AY846" s="60">
        <v>99761.653200000001</v>
      </c>
      <c r="AZ846" s="60">
        <v>112608686.4095</v>
      </c>
      <c r="BA846" s="60" t="s">
        <v>544</v>
      </c>
      <c r="BB846" s="60" t="s">
        <v>1808</v>
      </c>
      <c r="BC846" s="60" t="s">
        <v>544</v>
      </c>
      <c r="BD846" s="60">
        <v>21790729.840700001</v>
      </c>
      <c r="BE846" s="60" t="s">
        <v>544</v>
      </c>
      <c r="BF846" s="60" t="s">
        <v>544</v>
      </c>
      <c r="BG846" s="60">
        <v>22879686.066599999</v>
      </c>
      <c r="BH846" s="60">
        <v>170643087.84819999</v>
      </c>
      <c r="BI846" s="60">
        <v>30088270.431000002</v>
      </c>
      <c r="BJ846" s="60">
        <v>19587489.853</v>
      </c>
      <c r="BK846" s="60">
        <v>12384466.358200001</v>
      </c>
      <c r="BL846" s="85" t="s">
        <v>2771</v>
      </c>
      <c r="BM846" s="60" t="s">
        <v>2772</v>
      </c>
      <c r="BN846" s="60">
        <v>29142084.828200001</v>
      </c>
      <c r="BO846" s="60">
        <v>306882902.6645</v>
      </c>
      <c r="BP846" s="60">
        <v>148852358.00760001</v>
      </c>
      <c r="BQ846" s="60">
        <v>45421858.247400001</v>
      </c>
      <c r="BR846" s="60" t="s">
        <v>544</v>
      </c>
      <c r="BS846" s="60">
        <v>6245340.4138000002</v>
      </c>
      <c r="BT846" s="60">
        <v>4709104.6898999996</v>
      </c>
      <c r="BU846" s="60">
        <v>11220099.7447</v>
      </c>
      <c r="BV846" s="60" t="s">
        <v>544</v>
      </c>
      <c r="BW846" s="60" t="s">
        <v>544</v>
      </c>
      <c r="BX846" s="60">
        <v>230459582.2094</v>
      </c>
      <c r="BY846" s="60" t="s">
        <v>544</v>
      </c>
      <c r="BZ846" s="60" t="s">
        <v>544</v>
      </c>
      <c r="CA846" s="60" t="s">
        <v>544</v>
      </c>
      <c r="CB846" s="60" t="s">
        <v>544</v>
      </c>
      <c r="CC846" s="60">
        <v>3113787.9833999998</v>
      </c>
      <c r="CD846" s="60">
        <v>23345598.200199999</v>
      </c>
      <c r="CE846" s="60">
        <v>35328185.299099997</v>
      </c>
      <c r="CF846" s="60">
        <v>238050088.50889999</v>
      </c>
      <c r="CG846" s="60">
        <v>12811529.596899999</v>
      </c>
      <c r="CH846" s="60" t="s">
        <v>544</v>
      </c>
      <c r="CI846" s="60" t="s">
        <v>1507</v>
      </c>
      <c r="CJ846" s="60">
        <v>82.62</v>
      </c>
      <c r="CK846" s="60">
        <v>24056295.803300001</v>
      </c>
      <c r="CL846" s="60" t="s">
        <v>544</v>
      </c>
      <c r="CM846" s="85">
        <v>115068</v>
      </c>
      <c r="CN846" s="60" t="s">
        <v>544</v>
      </c>
      <c r="CO846" s="60">
        <v>30088270.431000002</v>
      </c>
      <c r="CP846" s="60">
        <v>50084592.648199998</v>
      </c>
      <c r="CQ846" s="60">
        <v>603164328.87259996</v>
      </c>
      <c r="CR846" s="60">
        <v>24666.461800000001</v>
      </c>
      <c r="CS846" s="60" t="s">
        <v>544</v>
      </c>
      <c r="CT846" s="60">
        <v>5173890.0968000004</v>
      </c>
      <c r="CU846" s="60">
        <v>7210576.2614000002</v>
      </c>
      <c r="CV846" s="60">
        <v>35328185.299099997</v>
      </c>
      <c r="CW846" s="60">
        <v>12384466.358200001</v>
      </c>
      <c r="CX846" s="60">
        <v>20942507.82</v>
      </c>
      <c r="CY846" s="60">
        <v>82.62</v>
      </c>
      <c r="CZ846" s="60">
        <f t="shared" si="26"/>
        <v>1309.9999633199741</v>
      </c>
      <c r="DA846" s="60" t="str">
        <f t="shared" si="27"/>
        <v>N: parent data from row 1071</v>
      </c>
    </row>
    <row r="847" spans="1:105">
      <c r="A847" s="13" t="s">
        <v>1373</v>
      </c>
      <c r="B847" s="13">
        <v>104195</v>
      </c>
      <c r="C847" s="13">
        <v>2022</v>
      </c>
      <c r="D847" s="13" t="s">
        <v>12</v>
      </c>
      <c r="E847" s="13" t="s">
        <v>13</v>
      </c>
      <c r="F847" s="84" t="s">
        <v>1812</v>
      </c>
      <c r="G847" s="60" t="s">
        <v>1840</v>
      </c>
      <c r="H847" s="60" t="s">
        <v>1827</v>
      </c>
      <c r="I847" s="60" t="s">
        <v>540</v>
      </c>
      <c r="J847" s="60" t="s">
        <v>1364</v>
      </c>
      <c r="K847" s="85">
        <v>112924</v>
      </c>
      <c r="L847" s="60">
        <v>200262969000</v>
      </c>
      <c r="M847" s="60">
        <v>200262969000</v>
      </c>
      <c r="N847" s="60">
        <v>2916771000</v>
      </c>
      <c r="O847" s="60">
        <v>517550000</v>
      </c>
      <c r="P847" s="60">
        <v>-0.35</v>
      </c>
      <c r="Q847" s="60" t="s">
        <v>544</v>
      </c>
      <c r="R847" s="85">
        <v>21627</v>
      </c>
      <c r="S847" s="85" t="s">
        <v>544</v>
      </c>
      <c r="T847" s="60">
        <v>30117153000</v>
      </c>
      <c r="U847" s="60" t="s">
        <v>544</v>
      </c>
      <c r="V847" s="60">
        <v>38830164000</v>
      </c>
      <c r="W847" s="60" t="s">
        <v>1841</v>
      </c>
      <c r="X847" s="60">
        <v>5880267000</v>
      </c>
      <c r="Y847" s="60">
        <v>165980984000</v>
      </c>
      <c r="Z847" s="60">
        <v>9.32</v>
      </c>
      <c r="AA847" s="60">
        <v>3200281000</v>
      </c>
      <c r="AB847" s="60">
        <v>148475260000</v>
      </c>
      <c r="AC847" s="60">
        <v>200262969000</v>
      </c>
      <c r="AD847" s="60">
        <v>8.77</v>
      </c>
      <c r="AE847" s="60">
        <v>15583188000</v>
      </c>
      <c r="AF847" s="60">
        <v>13.21</v>
      </c>
      <c r="AG847" s="60" t="s">
        <v>1842</v>
      </c>
      <c r="AH847" s="60">
        <v>3000000</v>
      </c>
      <c r="AI847" s="60">
        <v>16673578000</v>
      </c>
      <c r="AJ847" s="60">
        <v>34412577000</v>
      </c>
      <c r="AK847" s="60">
        <v>3.28</v>
      </c>
      <c r="AL847" s="60">
        <v>169535935000</v>
      </c>
      <c r="AM847" s="60">
        <v>4120613000</v>
      </c>
      <c r="AN847" s="60">
        <v>362138000</v>
      </c>
      <c r="AO847" s="60">
        <v>1440649000</v>
      </c>
      <c r="AP847" s="60">
        <v>24419791000</v>
      </c>
      <c r="AQ847" s="60">
        <v>200262969000</v>
      </c>
      <c r="AR847" s="60">
        <v>2.2200000000000002</v>
      </c>
      <c r="AS847" s="60">
        <v>25199813000</v>
      </c>
      <c r="AT847" s="60">
        <v>36230022000</v>
      </c>
      <c r="AU847" s="85">
        <v>104195</v>
      </c>
      <c r="AV847" s="60" t="s">
        <v>544</v>
      </c>
      <c r="AW847" s="60" t="s">
        <v>544</v>
      </c>
      <c r="AX847" s="60">
        <v>40966000</v>
      </c>
      <c r="AY847" s="60">
        <v>49995765000</v>
      </c>
      <c r="AZ847" s="60">
        <v>24483274000</v>
      </c>
      <c r="BA847" s="60">
        <v>6524823000</v>
      </c>
      <c r="BB847" s="60" t="s">
        <v>1808</v>
      </c>
      <c r="BC847" s="60">
        <v>190015169000</v>
      </c>
      <c r="BD847" s="60">
        <v>1924175000</v>
      </c>
      <c r="BE847" s="60">
        <v>2415247000</v>
      </c>
      <c r="BF847" s="60" t="s">
        <v>544</v>
      </c>
      <c r="BG847" s="60">
        <v>319117000</v>
      </c>
      <c r="BH847" s="60">
        <v>131580774000</v>
      </c>
      <c r="BI847" s="60">
        <v>1578591000</v>
      </c>
      <c r="BJ847" s="60">
        <v>38830164000</v>
      </c>
      <c r="BK847" s="60">
        <v>4636255000</v>
      </c>
      <c r="BL847" s="85" t="s">
        <v>544</v>
      </c>
      <c r="BM847" s="60" t="s">
        <v>544</v>
      </c>
      <c r="BN847" s="60">
        <v>1873320000</v>
      </c>
      <c r="BO847" s="60">
        <v>183108830000</v>
      </c>
      <c r="BP847" s="60">
        <v>129656599000</v>
      </c>
      <c r="BQ847" s="60">
        <v>24943288000</v>
      </c>
      <c r="BR847" s="60" t="s">
        <v>544</v>
      </c>
      <c r="BS847" s="60">
        <v>4544299000</v>
      </c>
      <c r="BT847" s="60" t="s">
        <v>544</v>
      </c>
      <c r="BU847" s="60">
        <v>5234309000</v>
      </c>
      <c r="BV847" s="60">
        <v>61242000</v>
      </c>
      <c r="BW847" s="60">
        <v>6524823000</v>
      </c>
      <c r="BX847" s="60">
        <v>16673578000</v>
      </c>
      <c r="BY847" s="60" t="s">
        <v>544</v>
      </c>
      <c r="BZ847" s="60" t="s">
        <v>544</v>
      </c>
      <c r="CA847" s="60" t="s">
        <v>544</v>
      </c>
      <c r="CB847" s="60" t="s">
        <v>1979</v>
      </c>
      <c r="CC847" s="60">
        <v>295194000</v>
      </c>
      <c r="CD847" s="60">
        <v>1613336000</v>
      </c>
      <c r="CE847" s="60">
        <v>2599782000</v>
      </c>
      <c r="CF847" s="60">
        <v>24419791000</v>
      </c>
      <c r="CG847" s="60">
        <v>1008096000</v>
      </c>
      <c r="CH847" s="60">
        <v>160005000</v>
      </c>
      <c r="CI847" s="60" t="s">
        <v>1364</v>
      </c>
      <c r="CJ847" s="60">
        <v>11.23</v>
      </c>
      <c r="CK847" s="60">
        <v>6242405000</v>
      </c>
      <c r="CL847" s="60" t="s">
        <v>544</v>
      </c>
      <c r="CM847" s="85">
        <v>112924</v>
      </c>
      <c r="CN847" s="60">
        <v>59111000</v>
      </c>
      <c r="CO847" s="60">
        <v>1578591000</v>
      </c>
      <c r="CP847" s="60">
        <v>7753587000</v>
      </c>
      <c r="CQ847" s="60">
        <v>165980984000</v>
      </c>
      <c r="CR847" s="60" t="s">
        <v>544</v>
      </c>
      <c r="CS847" s="60">
        <v>59111000</v>
      </c>
      <c r="CT847" s="60">
        <v>2626072000</v>
      </c>
      <c r="CU847" s="60">
        <v>2010183000</v>
      </c>
      <c r="CV847" s="60">
        <v>2599782000</v>
      </c>
      <c r="CW847" s="60">
        <v>4636255000</v>
      </c>
      <c r="CX847" s="60">
        <v>5880267000</v>
      </c>
      <c r="CY847" s="60">
        <v>11.23</v>
      </c>
      <c r="CZ847" s="60">
        <f t="shared" si="26"/>
        <v>1</v>
      </c>
      <c r="DA847" s="60" t="str">
        <f t="shared" si="27"/>
        <v>N: parent data from row 837</v>
      </c>
    </row>
    <row r="848" spans="1:105">
      <c r="A848" s="13" t="s">
        <v>1373</v>
      </c>
      <c r="B848" s="13">
        <v>104195</v>
      </c>
      <c r="C848" s="13">
        <v>2023</v>
      </c>
      <c r="D848" s="13" t="s">
        <v>12</v>
      </c>
      <c r="E848" s="13" t="s">
        <v>13</v>
      </c>
      <c r="F848" s="84" t="s">
        <v>1804</v>
      </c>
      <c r="G848" s="60" t="s">
        <v>1840</v>
      </c>
      <c r="H848" s="60" t="s">
        <v>1827</v>
      </c>
      <c r="I848" s="60" t="s">
        <v>540</v>
      </c>
      <c r="J848" s="60" t="s">
        <v>1364</v>
      </c>
      <c r="K848" s="85">
        <v>112924</v>
      </c>
      <c r="L848" s="60">
        <v>207770947000</v>
      </c>
      <c r="M848" s="60">
        <v>207770947000</v>
      </c>
      <c r="N848" s="60">
        <v>3469221000</v>
      </c>
      <c r="O848" s="60">
        <v>645400000</v>
      </c>
      <c r="P848" s="60">
        <v>-0.41</v>
      </c>
      <c r="Q848" s="60" t="s">
        <v>544</v>
      </c>
      <c r="R848" s="85">
        <v>21208</v>
      </c>
      <c r="S848" s="85" t="s">
        <v>544</v>
      </c>
      <c r="T848" s="60">
        <v>32253179000</v>
      </c>
      <c r="U848" s="60" t="s">
        <v>544</v>
      </c>
      <c r="V848" s="60">
        <v>35490368000</v>
      </c>
      <c r="W848" s="60" t="s">
        <v>1841</v>
      </c>
      <c r="X848" s="60">
        <v>7282020000</v>
      </c>
      <c r="Y848" s="60">
        <v>167315431000</v>
      </c>
      <c r="Z848" s="60">
        <v>10.54</v>
      </c>
      <c r="AA848" s="60">
        <v>5049335000</v>
      </c>
      <c r="AB848" s="60">
        <v>153281234000</v>
      </c>
      <c r="AC848" s="60">
        <v>207770947000</v>
      </c>
      <c r="AD848" s="60">
        <v>8.83</v>
      </c>
      <c r="AE848" s="60">
        <v>16141505000</v>
      </c>
      <c r="AF848" s="60">
        <v>14.32</v>
      </c>
      <c r="AG848" s="60" t="s">
        <v>1842</v>
      </c>
      <c r="AH848" s="60" t="s">
        <v>544</v>
      </c>
      <c r="AI848" s="60">
        <v>17667114000</v>
      </c>
      <c r="AJ848" s="60">
        <v>34067829000</v>
      </c>
      <c r="AK848" s="60">
        <v>3.84</v>
      </c>
      <c r="AL848" s="60">
        <v>172680363000</v>
      </c>
      <c r="AM848" s="60">
        <v>4272296000</v>
      </c>
      <c r="AN848" s="60">
        <v>2930374000</v>
      </c>
      <c r="AO848" s="60">
        <v>1729743000</v>
      </c>
      <c r="AP848" s="60">
        <v>25707178000</v>
      </c>
      <c r="AQ848" s="60">
        <v>207770947000</v>
      </c>
      <c r="AR848" s="60">
        <v>2.59</v>
      </c>
      <c r="AS848" s="60">
        <v>26160040000</v>
      </c>
      <c r="AT848" s="60">
        <v>41487602000</v>
      </c>
      <c r="AU848" s="85">
        <v>104195</v>
      </c>
      <c r="AV848" s="60" t="s">
        <v>544</v>
      </c>
      <c r="AW848" s="60" t="s">
        <v>544</v>
      </c>
      <c r="AX848" s="60">
        <v>32103000</v>
      </c>
      <c r="AY848" s="60">
        <v>50209334000</v>
      </c>
      <c r="AZ848" s="60">
        <v>26044494000</v>
      </c>
      <c r="BA848" s="60">
        <v>6947041000</v>
      </c>
      <c r="BB848" s="60" t="s">
        <v>1808</v>
      </c>
      <c r="BC848" s="60">
        <v>200036804000</v>
      </c>
      <c r="BD848" s="60">
        <v>2127843000</v>
      </c>
      <c r="BE848" s="60">
        <v>2551244000</v>
      </c>
      <c r="BF848" s="60" t="s">
        <v>544</v>
      </c>
      <c r="BG848" s="60">
        <v>276576000</v>
      </c>
      <c r="BH848" s="60">
        <v>134134345000</v>
      </c>
      <c r="BI848" s="60">
        <v>2792161000</v>
      </c>
      <c r="BJ848" s="60">
        <v>35490368000</v>
      </c>
      <c r="BK848" s="60">
        <v>4965981000</v>
      </c>
      <c r="BL848" s="85" t="s">
        <v>544</v>
      </c>
      <c r="BM848" s="60" t="s">
        <v>544</v>
      </c>
      <c r="BN848" s="60">
        <v>1818124000</v>
      </c>
      <c r="BO848" s="60">
        <v>190080866000</v>
      </c>
      <c r="BP848" s="60">
        <v>132006502000</v>
      </c>
      <c r="BQ848" s="60">
        <v>27964689000</v>
      </c>
      <c r="BR848" s="60" t="s">
        <v>544</v>
      </c>
      <c r="BS848" s="60">
        <v>4531953000</v>
      </c>
      <c r="BT848" s="60" t="s">
        <v>544</v>
      </c>
      <c r="BU848" s="60">
        <v>8017844000</v>
      </c>
      <c r="BV848" s="60">
        <v>62392000</v>
      </c>
      <c r="BW848" s="60">
        <v>6947041000</v>
      </c>
      <c r="BX848" s="60">
        <v>17667114000</v>
      </c>
      <c r="BY848" s="60" t="s">
        <v>544</v>
      </c>
      <c r="BZ848" s="60" t="s">
        <v>544</v>
      </c>
      <c r="CA848" s="60" t="s">
        <v>544</v>
      </c>
      <c r="CB848" s="60" t="s">
        <v>1979</v>
      </c>
      <c r="CC848" s="60">
        <v>2419373000</v>
      </c>
      <c r="CD848" s="60">
        <v>1698112000</v>
      </c>
      <c r="CE848" s="60">
        <v>3488763000</v>
      </c>
      <c r="CF848" s="60">
        <v>25707178000</v>
      </c>
      <c r="CG848" s="60">
        <v>2194550000</v>
      </c>
      <c r="CH848" s="60">
        <v>441732000</v>
      </c>
      <c r="CI848" s="60" t="s">
        <v>1364</v>
      </c>
      <c r="CJ848" s="60">
        <v>11.53</v>
      </c>
      <c r="CK848" s="60">
        <v>10212394000</v>
      </c>
      <c r="CL848" s="60" t="s">
        <v>544</v>
      </c>
      <c r="CM848" s="85">
        <v>112924</v>
      </c>
      <c r="CN848" s="60">
        <v>104800000</v>
      </c>
      <c r="CO848" s="60">
        <v>2792161000</v>
      </c>
      <c r="CP848" s="60">
        <v>9100144000</v>
      </c>
      <c r="CQ848" s="60">
        <v>167315431000</v>
      </c>
      <c r="CR848" s="60" t="s">
        <v>544</v>
      </c>
      <c r="CS848" s="60">
        <v>104800000</v>
      </c>
      <c r="CT848" s="60">
        <v>2806751000</v>
      </c>
      <c r="CU848" s="60">
        <v>2159230000</v>
      </c>
      <c r="CV848" s="60">
        <v>3488763000</v>
      </c>
      <c r="CW848" s="60">
        <v>4965981000</v>
      </c>
      <c r="CX848" s="60">
        <v>7282020000</v>
      </c>
      <c r="CY848" s="60">
        <v>11.53</v>
      </c>
      <c r="CZ848" s="60">
        <f t="shared" si="26"/>
        <v>1</v>
      </c>
      <c r="DA848" s="60" t="str">
        <f t="shared" si="27"/>
        <v>N: parent data from row 837</v>
      </c>
    </row>
    <row r="849" spans="1:105">
      <c r="A849" s="13" t="s">
        <v>1374</v>
      </c>
      <c r="B849" s="13">
        <v>108229</v>
      </c>
      <c r="C849" s="13">
        <v>2022</v>
      </c>
      <c r="D849" s="13" t="s">
        <v>1</v>
      </c>
      <c r="E849" s="13" t="s">
        <v>13</v>
      </c>
      <c r="F849" s="84" t="s">
        <v>1812</v>
      </c>
      <c r="G849" s="60" t="s">
        <v>2096</v>
      </c>
      <c r="H849" s="60" t="s">
        <v>547</v>
      </c>
      <c r="I849" s="60" t="s">
        <v>2098</v>
      </c>
      <c r="J849" s="60" t="s">
        <v>1374</v>
      </c>
      <c r="K849" s="85">
        <v>108229</v>
      </c>
      <c r="L849" s="60">
        <v>198811200000</v>
      </c>
      <c r="M849" s="60">
        <v>54135112320.549103</v>
      </c>
      <c r="N849" s="60">
        <v>779441797.13</v>
      </c>
      <c r="O849" s="60">
        <v>41824370.319399998</v>
      </c>
      <c r="P849" s="60">
        <v>-0.26</v>
      </c>
      <c r="Q849" s="60">
        <v>4829788972.0221996</v>
      </c>
      <c r="R849" s="85" t="s">
        <v>544</v>
      </c>
      <c r="S849" s="85" t="s">
        <v>544</v>
      </c>
      <c r="T849" s="60">
        <v>4417835262.0212002</v>
      </c>
      <c r="U849" s="60">
        <v>3281606535.0118999</v>
      </c>
      <c r="V849" s="60" t="s">
        <v>544</v>
      </c>
      <c r="W849" s="60" t="s">
        <v>2099</v>
      </c>
      <c r="X849" s="60">
        <v>1254594962.5420001</v>
      </c>
      <c r="Y849" s="60">
        <v>30988781483.568901</v>
      </c>
      <c r="Z849" s="60">
        <v>17.28</v>
      </c>
      <c r="AA849" s="60" t="s">
        <v>544</v>
      </c>
      <c r="AB849" s="60">
        <v>42752130700.558701</v>
      </c>
      <c r="AC849" s="60">
        <v>54135112320.549103</v>
      </c>
      <c r="AD849" s="60">
        <v>6.19</v>
      </c>
      <c r="AE849" s="60">
        <v>4167025187.1437998</v>
      </c>
      <c r="AF849" s="60">
        <v>29.28</v>
      </c>
      <c r="AG849" s="60" t="s">
        <v>2100</v>
      </c>
      <c r="AH849" s="60" t="s">
        <v>544</v>
      </c>
      <c r="AI849" s="60">
        <v>5860176991.0684004</v>
      </c>
      <c r="AJ849" s="60">
        <v>2775166780.0837002</v>
      </c>
      <c r="AK849" s="60">
        <v>3.06</v>
      </c>
      <c r="AL849" s="60">
        <v>39246289992.643204</v>
      </c>
      <c r="AM849" s="60">
        <v>3751449965.9106998</v>
      </c>
      <c r="AN849" s="60">
        <v>684710687.53299999</v>
      </c>
      <c r="AO849" s="60">
        <v>8559809394.0257998</v>
      </c>
      <c r="AP849" s="60">
        <v>6348999319.1759005</v>
      </c>
      <c r="AQ849" s="60">
        <v>54135112320.549103</v>
      </c>
      <c r="AR849" s="60">
        <v>2.95</v>
      </c>
      <c r="AS849" s="60">
        <v>6639618788.1983995</v>
      </c>
      <c r="AT849" s="60">
        <v>16370156568.8654</v>
      </c>
      <c r="AU849" s="85">
        <v>108229</v>
      </c>
      <c r="AV849" s="60" t="s">
        <v>544</v>
      </c>
      <c r="AW849" s="60" t="s">
        <v>544</v>
      </c>
      <c r="AX849" s="60">
        <v>78093941.455699995</v>
      </c>
      <c r="AY849" s="60">
        <v>6942191967.2275</v>
      </c>
      <c r="AZ849" s="60">
        <v>7311831177.5695</v>
      </c>
      <c r="BA849" s="60">
        <v>3146276378.4446998</v>
      </c>
      <c r="BB849" s="60" t="s">
        <v>1808</v>
      </c>
      <c r="BC849" s="60">
        <v>63782164737.024002</v>
      </c>
      <c r="BD849" s="60">
        <v>2004928522.7765999</v>
      </c>
      <c r="BE849" s="60">
        <v>1192838665.7423</v>
      </c>
      <c r="BF849" s="60">
        <v>135330156.56720001</v>
      </c>
      <c r="BG849" s="60">
        <v>506249149.07389998</v>
      </c>
      <c r="BH849" s="60">
        <v>26458624914.537701</v>
      </c>
      <c r="BI849" s="60">
        <v>688686181.06589997</v>
      </c>
      <c r="BJ849" s="60" t="s">
        <v>544</v>
      </c>
      <c r="BK849" s="60">
        <v>834935330.14489996</v>
      </c>
      <c r="BL849" s="85" t="s">
        <v>2774</v>
      </c>
      <c r="BM849" s="60" t="s">
        <v>2775</v>
      </c>
      <c r="BN849" s="60">
        <v>786466984.33210003</v>
      </c>
      <c r="BO849" s="60">
        <v>41699659631.819199</v>
      </c>
      <c r="BP849" s="60">
        <v>24453696391.761101</v>
      </c>
      <c r="BQ849" s="60">
        <v>7854703880.0805998</v>
      </c>
      <c r="BR849" s="60">
        <v>1858869979.5518999</v>
      </c>
      <c r="BS849" s="60">
        <v>3326889040.1167998</v>
      </c>
      <c r="BT849" s="60">
        <v>7733015656.8011999</v>
      </c>
      <c r="BU849" s="60">
        <v>1226548672.5492001</v>
      </c>
      <c r="BV849" s="60" t="s">
        <v>544</v>
      </c>
      <c r="BW849" s="60">
        <v>3146276378.4446998</v>
      </c>
      <c r="BX849" s="60">
        <v>5560136146.9610004</v>
      </c>
      <c r="BY849" s="60">
        <v>6861810.7555</v>
      </c>
      <c r="BZ849" s="60">
        <v>14649421.3749</v>
      </c>
      <c r="CA849" s="60">
        <v>2368958.4750999999</v>
      </c>
      <c r="CB849" s="60" t="s">
        <v>1979</v>
      </c>
      <c r="CC849" s="60">
        <v>446371681.40969998</v>
      </c>
      <c r="CD849" s="60">
        <v>379986385.29079998</v>
      </c>
      <c r="CE849" s="60">
        <v>1070742001.3465</v>
      </c>
      <c r="CF849" s="60">
        <v>6348999319.1759005</v>
      </c>
      <c r="CG849" s="60">
        <v>703090537.77100003</v>
      </c>
      <c r="CH849" s="60">
        <v>564601769.90359998</v>
      </c>
      <c r="CI849" s="60" t="s">
        <v>1374</v>
      </c>
      <c r="CJ849" s="60">
        <v>13.7</v>
      </c>
      <c r="CK849" s="60">
        <v>1939305650.075</v>
      </c>
      <c r="CL849" s="60">
        <v>151.80000000000001</v>
      </c>
      <c r="CM849" s="85">
        <v>108229</v>
      </c>
      <c r="CN849" s="60">
        <v>707964.60179999995</v>
      </c>
      <c r="CO849" s="60">
        <v>688686181.06589997</v>
      </c>
      <c r="CP849" s="60">
        <v>2041061946.8741</v>
      </c>
      <c r="CQ849" s="60">
        <v>30988781483.568901</v>
      </c>
      <c r="CR849" s="60">
        <v>9666439.7547999993</v>
      </c>
      <c r="CS849" s="60">
        <v>707964.60179999995</v>
      </c>
      <c r="CT849" s="60">
        <v>480680735.18730003</v>
      </c>
      <c r="CU849" s="60">
        <v>354254594.9576</v>
      </c>
      <c r="CV849" s="60">
        <v>1070742001.3465</v>
      </c>
      <c r="CW849" s="60">
        <v>834935330.14489996</v>
      </c>
      <c r="CX849" s="60">
        <v>1254594962.5420001</v>
      </c>
      <c r="CY849" s="60">
        <v>13.01</v>
      </c>
      <c r="CZ849" s="60">
        <f t="shared" si="26"/>
        <v>3.6725000000514161</v>
      </c>
      <c r="DA849" s="60" t="str">
        <f t="shared" si="27"/>
        <v>Y</v>
      </c>
    </row>
    <row r="850" spans="1:105">
      <c r="A850" s="13" t="s">
        <v>1374</v>
      </c>
      <c r="B850" s="13">
        <v>108229</v>
      </c>
      <c r="C850" s="13">
        <v>2023</v>
      </c>
      <c r="D850" s="13" t="s">
        <v>1</v>
      </c>
      <c r="E850" s="13" t="s">
        <v>13</v>
      </c>
      <c r="F850" s="84" t="s">
        <v>1804</v>
      </c>
      <c r="G850" s="60" t="s">
        <v>2096</v>
      </c>
      <c r="H850" s="60" t="s">
        <v>1943</v>
      </c>
      <c r="I850" s="60" t="s">
        <v>2098</v>
      </c>
      <c r="J850" s="60" t="s">
        <v>1374</v>
      </c>
      <c r="K850" s="85">
        <v>108229</v>
      </c>
      <c r="L850" s="60">
        <v>239980600000</v>
      </c>
      <c r="M850" s="60">
        <v>65345296118.8946</v>
      </c>
      <c r="N850" s="60">
        <v>533015656.90200001</v>
      </c>
      <c r="O850" s="60">
        <v>-362940776.03299999</v>
      </c>
      <c r="P850" s="60">
        <v>-0.03</v>
      </c>
      <c r="Q850" s="60">
        <v>5250374404.2832003</v>
      </c>
      <c r="R850" s="85" t="s">
        <v>544</v>
      </c>
      <c r="S850" s="85" t="s">
        <v>544</v>
      </c>
      <c r="T850" s="60">
        <v>3326562287.2237</v>
      </c>
      <c r="U850" s="60">
        <v>4422437031.9326</v>
      </c>
      <c r="V850" s="60" t="s">
        <v>544</v>
      </c>
      <c r="W850" s="60" t="s">
        <v>2099</v>
      </c>
      <c r="X850" s="60">
        <v>2112893124.5450001</v>
      </c>
      <c r="Y850" s="60">
        <v>39818162014.418701</v>
      </c>
      <c r="Z850" s="60">
        <v>33.729999999999997</v>
      </c>
      <c r="AA850" s="60" t="s">
        <v>544</v>
      </c>
      <c r="AB850" s="60">
        <v>47796215111.652199</v>
      </c>
      <c r="AC850" s="60">
        <v>65345296118.8946</v>
      </c>
      <c r="AD850" s="60">
        <v>9.14</v>
      </c>
      <c r="AE850" s="60">
        <v>4393056500.9596004</v>
      </c>
      <c r="AF850" s="60">
        <v>30.62</v>
      </c>
      <c r="AG850" s="60" t="s">
        <v>2100</v>
      </c>
      <c r="AH850" s="60" t="s">
        <v>544</v>
      </c>
      <c r="AI850" s="60">
        <v>6853560244.9687004</v>
      </c>
      <c r="AJ850" s="60">
        <v>3226575901.9289999</v>
      </c>
      <c r="AK850" s="60">
        <v>4.53</v>
      </c>
      <c r="AL850" s="60">
        <v>50273710006.1035</v>
      </c>
      <c r="AM850" s="60">
        <v>2490918992.4770002</v>
      </c>
      <c r="AN850" s="60">
        <v>1510605854.3015001</v>
      </c>
      <c r="AO850" s="60">
        <v>11343852961.039301</v>
      </c>
      <c r="AP850" s="60">
        <v>8227610619.3537998</v>
      </c>
      <c r="AQ850" s="60">
        <v>65345296118.8946</v>
      </c>
      <c r="AR850" s="60">
        <v>1.73</v>
      </c>
      <c r="AS850" s="60">
        <v>8479836623.4347</v>
      </c>
      <c r="AT850" s="60">
        <v>19511259359.8358</v>
      </c>
      <c r="AU850" s="85">
        <v>108229</v>
      </c>
      <c r="AV850" s="60" t="s">
        <v>544</v>
      </c>
      <c r="AW850" s="60" t="s">
        <v>544</v>
      </c>
      <c r="AX850" s="60">
        <v>108917.63099999999</v>
      </c>
      <c r="AY850" s="60">
        <v>7619632402.8886003</v>
      </c>
      <c r="AZ850" s="60">
        <v>9798066711.9118004</v>
      </c>
      <c r="BA850" s="60">
        <v>3728005445.8294001</v>
      </c>
      <c r="BB850" s="60" t="s">
        <v>1808</v>
      </c>
      <c r="BC850" s="60">
        <v>74972062626.588196</v>
      </c>
      <c r="BD850" s="60">
        <v>809748127.96689999</v>
      </c>
      <c r="BE850" s="60">
        <v>1168441116.3894</v>
      </c>
      <c r="BF850" s="60" t="s">
        <v>544</v>
      </c>
      <c r="BG850" s="60">
        <v>549081007.48039997</v>
      </c>
      <c r="BH850" s="60">
        <v>30858897208.553699</v>
      </c>
      <c r="BI850" s="60">
        <v>2377372362.1178002</v>
      </c>
      <c r="BJ850" s="60" t="s">
        <v>544</v>
      </c>
      <c r="BK850" s="60">
        <v>908835942.80550003</v>
      </c>
      <c r="BL850" s="85" t="s">
        <v>2774</v>
      </c>
      <c r="BM850" s="60" t="s">
        <v>2775</v>
      </c>
      <c r="BN850" s="60">
        <v>813396868.60669994</v>
      </c>
      <c r="BO850" s="60">
        <v>51973641932.560303</v>
      </c>
      <c r="BP850" s="60">
        <v>30049149080.5868</v>
      </c>
      <c r="BQ850" s="60">
        <v>10681279782.0152</v>
      </c>
      <c r="BR850" s="60">
        <v>2518965282.4698</v>
      </c>
      <c r="BS850" s="60">
        <v>1553274336.2614</v>
      </c>
      <c r="BT850" s="60">
        <v>10166099387.195999</v>
      </c>
      <c r="BU850" s="60">
        <v>2075180394.7974</v>
      </c>
      <c r="BV850" s="60" t="s">
        <v>544</v>
      </c>
      <c r="BW850" s="60">
        <v>4422437031.9326</v>
      </c>
      <c r="BX850" s="60">
        <v>6553519400.8613005</v>
      </c>
      <c r="BY850" s="60">
        <v>2641252.5526999999</v>
      </c>
      <c r="BZ850" s="60">
        <v>-27147719.536699999</v>
      </c>
      <c r="CA850" s="60">
        <v>-353982.30089999997</v>
      </c>
      <c r="CB850" s="60" t="s">
        <v>1979</v>
      </c>
      <c r="CC850" s="60">
        <v>1029135466.2891999</v>
      </c>
      <c r="CD850" s="60">
        <v>376228727.01990002</v>
      </c>
      <c r="CE850" s="60">
        <v>2404356705.2080002</v>
      </c>
      <c r="CF850" s="60">
        <v>8227610619.3537998</v>
      </c>
      <c r="CG850" s="60">
        <v>1534731109.5769</v>
      </c>
      <c r="CH850" s="60">
        <v>152893124.5724</v>
      </c>
      <c r="CI850" s="60" t="s">
        <v>1374</v>
      </c>
      <c r="CJ850" s="60">
        <v>14.34</v>
      </c>
      <c r="CK850" s="60">
        <v>3623498978.8464999</v>
      </c>
      <c r="CL850" s="60">
        <v>130.38999999999999</v>
      </c>
      <c r="CM850" s="85">
        <v>108229</v>
      </c>
      <c r="CN850" s="60">
        <v>21647379.169199999</v>
      </c>
      <c r="CO850" s="60">
        <v>2377372362.1178002</v>
      </c>
      <c r="CP850" s="60">
        <v>2926289993.1517</v>
      </c>
      <c r="CQ850" s="60">
        <v>39818162014.418701</v>
      </c>
      <c r="CR850" s="60">
        <v>13587474.472200001</v>
      </c>
      <c r="CS850" s="60">
        <v>21647379.169199999</v>
      </c>
      <c r="CT850" s="60">
        <v>525255275.6904</v>
      </c>
      <c r="CU850" s="60">
        <v>383580667.11510003</v>
      </c>
      <c r="CV850" s="60">
        <v>2404356705.2080002</v>
      </c>
      <c r="CW850" s="60">
        <v>908835942.80550003</v>
      </c>
      <c r="CX850" s="60">
        <v>2112893124.5450001</v>
      </c>
      <c r="CY850" s="60">
        <v>13.71</v>
      </c>
      <c r="CZ850" s="60">
        <f t="shared" si="26"/>
        <v>3.672500000051413</v>
      </c>
      <c r="DA850" s="60" t="str">
        <f t="shared" si="27"/>
        <v>Y</v>
      </c>
    </row>
    <row r="851" spans="1:105">
      <c r="A851" s="13" t="s">
        <v>1365</v>
      </c>
      <c r="B851" s="13">
        <v>1473815</v>
      </c>
      <c r="C851" s="13">
        <v>2022</v>
      </c>
      <c r="D851" s="13" t="s">
        <v>1</v>
      </c>
      <c r="E851" s="13" t="s">
        <v>507</v>
      </c>
      <c r="F851" s="84" t="s">
        <v>1812</v>
      </c>
      <c r="G851" s="60" t="s">
        <v>2022</v>
      </c>
      <c r="H851" s="60" t="s">
        <v>2000</v>
      </c>
      <c r="I851" s="60" t="s">
        <v>2024</v>
      </c>
      <c r="J851" s="60" t="s">
        <v>2776</v>
      </c>
      <c r="K851" s="85">
        <v>115062</v>
      </c>
      <c r="L851" s="60">
        <v>26053600000</v>
      </c>
      <c r="M851" s="60">
        <v>71751260.070999995</v>
      </c>
      <c r="N851" s="60">
        <v>3491779.3566000001</v>
      </c>
      <c r="O851" s="60">
        <v>1098289.7763</v>
      </c>
      <c r="P851" s="60">
        <v>-2.17</v>
      </c>
      <c r="Q851" s="60">
        <v>5981658.4607999995</v>
      </c>
      <c r="R851" s="85" t="s">
        <v>544</v>
      </c>
      <c r="S851" s="85" t="s">
        <v>544</v>
      </c>
      <c r="T851" s="60">
        <v>20328550.6116</v>
      </c>
      <c r="U851" s="60" t="s">
        <v>544</v>
      </c>
      <c r="V851" s="60" t="s">
        <v>544</v>
      </c>
      <c r="W851" s="60" t="s">
        <v>2025</v>
      </c>
      <c r="X851" s="60">
        <v>5925201.7396</v>
      </c>
      <c r="Y851" s="60">
        <v>43263198.553499997</v>
      </c>
      <c r="Z851" s="60">
        <v>9.17</v>
      </c>
      <c r="AA851" s="60" t="s">
        <v>544</v>
      </c>
      <c r="AB851" s="60">
        <v>49486381.621600002</v>
      </c>
      <c r="AC851" s="60">
        <v>71751260.070999995</v>
      </c>
      <c r="AD851" s="60">
        <v>22.93</v>
      </c>
      <c r="AE851" s="60" t="s">
        <v>544</v>
      </c>
      <c r="AF851" s="60">
        <v>27.24</v>
      </c>
      <c r="AG851" s="60" t="s">
        <v>2026</v>
      </c>
      <c r="AH851" s="60" t="s">
        <v>544</v>
      </c>
      <c r="AI851" s="60">
        <v>16801520.2291</v>
      </c>
      <c r="AJ851" s="60" t="s">
        <v>544</v>
      </c>
      <c r="AK851" s="60">
        <v>8.82</v>
      </c>
      <c r="AL851" s="60">
        <v>43263198.553499997</v>
      </c>
      <c r="AM851" s="60">
        <v>3500592.1129999999</v>
      </c>
      <c r="AN851" s="60">
        <v>2779873.8722000001</v>
      </c>
      <c r="AO851" s="60">
        <v>4624493.9628999997</v>
      </c>
      <c r="AP851" s="60">
        <v>23919748.8772</v>
      </c>
      <c r="AQ851" s="60">
        <v>71751260.070999995</v>
      </c>
      <c r="AR851" s="60">
        <v>10.73</v>
      </c>
      <c r="AS851" s="60">
        <v>20025061.3103</v>
      </c>
      <c r="AT851" s="60">
        <v>31380022.6362</v>
      </c>
      <c r="AU851" s="85">
        <v>1473815</v>
      </c>
      <c r="AV851" s="60" t="s">
        <v>544</v>
      </c>
      <c r="AW851" s="60" t="s">
        <v>544</v>
      </c>
      <c r="AX851" s="60" t="s">
        <v>544</v>
      </c>
      <c r="AY851" s="60" t="s">
        <v>544</v>
      </c>
      <c r="AZ851" s="60">
        <v>18456115.258200001</v>
      </c>
      <c r="BA851" s="60">
        <v>1176778.3887</v>
      </c>
      <c r="BB851" s="60" t="s">
        <v>1808</v>
      </c>
      <c r="BC851" s="60">
        <v>73286607.488999993</v>
      </c>
      <c r="BD851" s="60">
        <v>3452121.9523999998</v>
      </c>
      <c r="BE851" s="60">
        <v>15697.7225</v>
      </c>
      <c r="BF851" s="60" t="s">
        <v>544</v>
      </c>
      <c r="BG851" s="60">
        <v>113739.63830000001</v>
      </c>
      <c r="BH851" s="60">
        <v>32556801.024900001</v>
      </c>
      <c r="BI851" s="60">
        <v>4620913.7806000002</v>
      </c>
      <c r="BJ851" s="60" t="s">
        <v>544</v>
      </c>
      <c r="BK851" s="60">
        <v>2380821.2428000001</v>
      </c>
      <c r="BL851" s="85" t="s">
        <v>544</v>
      </c>
      <c r="BM851" s="60" t="s">
        <v>544</v>
      </c>
      <c r="BN851" s="60">
        <v>1111233.5123999999</v>
      </c>
      <c r="BO851" s="60">
        <v>65012806.147500001</v>
      </c>
      <c r="BP851" s="60">
        <v>29104679.072500002</v>
      </c>
      <c r="BQ851" s="60">
        <v>17452011.816799998</v>
      </c>
      <c r="BR851" s="60">
        <v>728980.20010000002</v>
      </c>
      <c r="BS851" s="60">
        <v>266585.8835</v>
      </c>
      <c r="BT851" s="60" t="s">
        <v>544</v>
      </c>
      <c r="BU851" s="60">
        <v>4086365.0203</v>
      </c>
      <c r="BV851" s="60">
        <v>4340833.3636999996</v>
      </c>
      <c r="BW851" s="60">
        <v>1176778.3887</v>
      </c>
      <c r="BX851" s="60">
        <v>16801520.2291</v>
      </c>
      <c r="BY851" s="60" t="s">
        <v>544</v>
      </c>
      <c r="BZ851" s="60" t="s">
        <v>544</v>
      </c>
      <c r="CA851" s="60">
        <v>2375864.0673000002</v>
      </c>
      <c r="CB851" s="60" t="s">
        <v>544</v>
      </c>
      <c r="CC851" s="60">
        <v>2428740.6061999998</v>
      </c>
      <c r="CD851" s="60">
        <v>1416375.2054999999</v>
      </c>
      <c r="CE851" s="60">
        <v>3539147.9226000002</v>
      </c>
      <c r="CF851" s="60">
        <v>23919748.8772</v>
      </c>
      <c r="CG851" s="60">
        <v>4614579.6118000001</v>
      </c>
      <c r="CH851" s="60">
        <v>-275.39859999999999</v>
      </c>
      <c r="CI851" s="60" t="s">
        <v>2776</v>
      </c>
      <c r="CJ851" s="60">
        <v>33.950000000000003</v>
      </c>
      <c r="CK851" s="60">
        <v>8705075.6118000001</v>
      </c>
      <c r="CL851" s="60">
        <v>671.72</v>
      </c>
      <c r="CM851" s="85">
        <v>115062</v>
      </c>
      <c r="CN851" s="60" t="s">
        <v>544</v>
      </c>
      <c r="CO851" s="60">
        <v>4620913.7806000002</v>
      </c>
      <c r="CP851" s="60">
        <v>7036435.2520000003</v>
      </c>
      <c r="CQ851" s="60">
        <v>43263198.553499997</v>
      </c>
      <c r="CR851" s="60">
        <v>4130.9795999999997</v>
      </c>
      <c r="CS851" s="60" t="s">
        <v>544</v>
      </c>
      <c r="CT851" s="60">
        <v>1090303.2157999999</v>
      </c>
      <c r="CU851" s="60">
        <v>1290518.027</v>
      </c>
      <c r="CV851" s="60">
        <v>3539147.9226000002</v>
      </c>
      <c r="CW851" s="60">
        <v>2380821.2428000001</v>
      </c>
      <c r="CX851" s="60">
        <v>5925201.7396</v>
      </c>
      <c r="CY851" s="60">
        <v>33.950000000000003</v>
      </c>
      <c r="CZ851" s="60">
        <f t="shared" si="26"/>
        <v>363.10999938146301</v>
      </c>
      <c r="DA851" s="60" t="str">
        <f t="shared" si="27"/>
        <v>N</v>
      </c>
    </row>
    <row r="852" spans="1:105">
      <c r="A852" s="13" t="s">
        <v>1365</v>
      </c>
      <c r="B852" s="13">
        <v>1473815</v>
      </c>
      <c r="C852" s="13">
        <v>2023</v>
      </c>
      <c r="D852" s="13" t="s">
        <v>1</v>
      </c>
      <c r="E852" s="13" t="s">
        <v>507</v>
      </c>
      <c r="F852" s="84" t="s">
        <v>1804</v>
      </c>
      <c r="G852" s="60" t="s">
        <v>2022</v>
      </c>
      <c r="H852" s="60" t="s">
        <v>2000</v>
      </c>
      <c r="I852" s="60" t="s">
        <v>2024</v>
      </c>
      <c r="J852" s="60" t="s">
        <v>2776</v>
      </c>
      <c r="K852" s="85">
        <v>115062</v>
      </c>
      <c r="L852" s="60">
        <v>28801900000</v>
      </c>
      <c r="M852" s="60">
        <v>88915802.866099998</v>
      </c>
      <c r="N852" s="60">
        <v>3226381.0921</v>
      </c>
      <c r="O852" s="60">
        <v>934789.20169999998</v>
      </c>
      <c r="P852" s="60">
        <v>-3.6</v>
      </c>
      <c r="Q852" s="60">
        <v>4357513.0718999999</v>
      </c>
      <c r="R852" s="85" t="s">
        <v>544</v>
      </c>
      <c r="S852" s="85" t="s">
        <v>544</v>
      </c>
      <c r="T852" s="60">
        <v>9752308.7454000004</v>
      </c>
      <c r="U852" s="60" t="s">
        <v>544</v>
      </c>
      <c r="V852" s="60" t="s">
        <v>544</v>
      </c>
      <c r="W852" s="60" t="s">
        <v>2025</v>
      </c>
      <c r="X852" s="60">
        <v>8543998.0006000008</v>
      </c>
      <c r="Y852" s="60">
        <v>51596474.123000003</v>
      </c>
      <c r="Z852" s="60">
        <v>11.09</v>
      </c>
      <c r="AA852" s="60" t="s">
        <v>544</v>
      </c>
      <c r="AB852" s="60">
        <v>46950312.469999999</v>
      </c>
      <c r="AC852" s="60">
        <v>88915802.866099998</v>
      </c>
      <c r="AD852" s="60">
        <v>24.33</v>
      </c>
      <c r="AE852" s="60" t="s">
        <v>544</v>
      </c>
      <c r="AF852" s="60">
        <v>16.82</v>
      </c>
      <c r="AG852" s="60" t="s">
        <v>2026</v>
      </c>
      <c r="AH852" s="60" t="s">
        <v>544</v>
      </c>
      <c r="AI852" s="60">
        <v>25254435.4833</v>
      </c>
      <c r="AJ852" s="60" t="s">
        <v>544</v>
      </c>
      <c r="AK852" s="60">
        <v>11.43</v>
      </c>
      <c r="AL852" s="60">
        <v>57466690.988899998</v>
      </c>
      <c r="AM852" s="60">
        <v>2872284.9182000002</v>
      </c>
      <c r="AN852" s="60">
        <v>4239892.6339999996</v>
      </c>
      <c r="AO852" s="60">
        <v>4204699.1172000002</v>
      </c>
      <c r="AP852" s="60">
        <v>27205514.662500001</v>
      </c>
      <c r="AQ852" s="60">
        <v>88915802.866099998</v>
      </c>
      <c r="AR852" s="60">
        <v>9.41</v>
      </c>
      <c r="AS852" s="60">
        <v>23368495.1818</v>
      </c>
      <c r="AT852" s="60">
        <v>32391001.5253</v>
      </c>
      <c r="AU852" s="85">
        <v>1473815</v>
      </c>
      <c r="AV852" s="60" t="s">
        <v>544</v>
      </c>
      <c r="AW852" s="60">
        <v>5870216.8658999996</v>
      </c>
      <c r="AX852" s="60" t="s">
        <v>544</v>
      </c>
      <c r="AY852" s="60" t="s">
        <v>544</v>
      </c>
      <c r="AZ852" s="60">
        <v>39927971.000200003</v>
      </c>
      <c r="BA852" s="60">
        <v>1884396.7261999999</v>
      </c>
      <c r="BB852" s="60" t="s">
        <v>1808</v>
      </c>
      <c r="BC852" s="60">
        <v>90148810.815799996</v>
      </c>
      <c r="BD852" s="60">
        <v>4804532.4787999997</v>
      </c>
      <c r="BE852" s="60">
        <v>4939.4409999999998</v>
      </c>
      <c r="BF852" s="60" t="s">
        <v>544</v>
      </c>
      <c r="BG852" s="60">
        <v>227522.99919999999</v>
      </c>
      <c r="BH852" s="60">
        <v>34275398.251599997</v>
      </c>
      <c r="BI852" s="60">
        <v>2459532.8829999999</v>
      </c>
      <c r="BJ852" s="60" t="s">
        <v>544</v>
      </c>
      <c r="BK852" s="60">
        <v>3132531.7138</v>
      </c>
      <c r="BL852" s="85" t="s">
        <v>544</v>
      </c>
      <c r="BM852" s="60" t="s">
        <v>544</v>
      </c>
      <c r="BN852" s="60">
        <v>1583708.2578</v>
      </c>
      <c r="BO852" s="60">
        <v>82241383.268900007</v>
      </c>
      <c r="BP852" s="60">
        <v>29470865.772799999</v>
      </c>
      <c r="BQ852" s="60">
        <v>12842546.495999999</v>
      </c>
      <c r="BR852" s="60">
        <v>735050.55790000001</v>
      </c>
      <c r="BS852" s="60">
        <v>384041.53460000001</v>
      </c>
      <c r="BT852" s="60" t="s">
        <v>544</v>
      </c>
      <c r="BU852" s="60">
        <v>4354117.2061999999</v>
      </c>
      <c r="BV852" s="60">
        <v>6274633.5944999997</v>
      </c>
      <c r="BW852" s="60">
        <v>1884396.7261999999</v>
      </c>
      <c r="BX852" s="60">
        <v>25254435.4833</v>
      </c>
      <c r="BY852" s="60" t="s">
        <v>544</v>
      </c>
      <c r="BZ852" s="60">
        <v>0</v>
      </c>
      <c r="CA852" s="60">
        <v>-718997.37470000004</v>
      </c>
      <c r="CB852" s="60" t="s">
        <v>544</v>
      </c>
      <c r="CC852" s="60">
        <v>3983350.4191999999</v>
      </c>
      <c r="CD852" s="60">
        <v>1343836.6562000001</v>
      </c>
      <c r="CE852" s="60">
        <v>6023030.8206000002</v>
      </c>
      <c r="CF852" s="60">
        <v>27205514.662500001</v>
      </c>
      <c r="CG852" s="60">
        <v>8424833.9874000009</v>
      </c>
      <c r="CH852" s="60" t="s">
        <v>544</v>
      </c>
      <c r="CI852" s="60" t="s">
        <v>2776</v>
      </c>
      <c r="CJ852" s="60">
        <v>53.79</v>
      </c>
      <c r="CK852" s="60">
        <v>12783890.6346</v>
      </c>
      <c r="CL852" s="60">
        <v>731.73</v>
      </c>
      <c r="CM852" s="85">
        <v>115062</v>
      </c>
      <c r="CN852" s="60" t="s">
        <v>544</v>
      </c>
      <c r="CO852" s="60">
        <v>2459532.8829999999</v>
      </c>
      <c r="CP852" s="60">
        <v>10127706.258400001</v>
      </c>
      <c r="CQ852" s="60">
        <v>51596474.123000003</v>
      </c>
      <c r="CR852" s="60">
        <v>4939.4409999999998</v>
      </c>
      <c r="CS852" s="60" t="s">
        <v>544</v>
      </c>
      <c r="CT852" s="60">
        <v>1497885.4711</v>
      </c>
      <c r="CU852" s="60">
        <v>1634646.2427000001</v>
      </c>
      <c r="CV852" s="60">
        <v>6023030.8206000002</v>
      </c>
      <c r="CW852" s="60">
        <v>3132531.7138</v>
      </c>
      <c r="CX852" s="60">
        <v>8543998.0006000008</v>
      </c>
      <c r="CY852" s="60">
        <v>53.79</v>
      </c>
      <c r="CZ852" s="60">
        <f t="shared" si="26"/>
        <v>323.9232967774393</v>
      </c>
      <c r="DA852" s="60" t="str">
        <f t="shared" si="27"/>
        <v>N</v>
      </c>
    </row>
    <row r="853" spans="1:105">
      <c r="A853" s="13" t="s">
        <v>1377</v>
      </c>
      <c r="B853" s="13">
        <v>1002174</v>
      </c>
      <c r="C853" s="13">
        <v>2022</v>
      </c>
      <c r="D853" s="13" t="s">
        <v>1</v>
      </c>
      <c r="E853" s="13" t="s">
        <v>13</v>
      </c>
      <c r="F853" s="84" t="s">
        <v>1812</v>
      </c>
      <c r="G853" s="60" t="s">
        <v>1813</v>
      </c>
      <c r="H853" s="60" t="s">
        <v>545</v>
      </c>
      <c r="I853" s="60" t="s">
        <v>540</v>
      </c>
      <c r="J853" s="60" t="s">
        <v>2777</v>
      </c>
      <c r="K853" s="85">
        <v>1524827</v>
      </c>
      <c r="L853" s="60">
        <v>1305329148</v>
      </c>
      <c r="M853" s="60">
        <v>1305329148</v>
      </c>
      <c r="N853" s="60">
        <v>27803000</v>
      </c>
      <c r="O853" s="60">
        <v>2197154</v>
      </c>
      <c r="P853" s="60">
        <v>-0.10716000000000001</v>
      </c>
      <c r="Q853" s="60" t="s">
        <v>544</v>
      </c>
      <c r="R853" s="85">
        <v>207</v>
      </c>
      <c r="S853" s="85" t="s">
        <v>544</v>
      </c>
      <c r="T853" s="60">
        <v>580126920</v>
      </c>
      <c r="U853" s="60" t="s">
        <v>544</v>
      </c>
      <c r="V853" s="60" t="s">
        <v>544</v>
      </c>
      <c r="W853" s="60" t="s">
        <v>1816</v>
      </c>
      <c r="X853" s="60">
        <v>31043441</v>
      </c>
      <c r="Y853" s="60">
        <v>1064653172</v>
      </c>
      <c r="Z853" s="60">
        <v>8.1846099999999993</v>
      </c>
      <c r="AA853" s="60">
        <v>29935222</v>
      </c>
      <c r="AB853" s="60">
        <v>835752849</v>
      </c>
      <c r="AC853" s="60">
        <v>1305329148</v>
      </c>
      <c r="AD853" s="60" t="s">
        <v>544</v>
      </c>
      <c r="AE853" s="60">
        <v>32326075</v>
      </c>
      <c r="AF853" s="60">
        <v>6.4678399999999998</v>
      </c>
      <c r="AG853" s="60" t="s">
        <v>1817</v>
      </c>
      <c r="AH853" s="60" t="s">
        <v>544</v>
      </c>
      <c r="AI853" s="60" t="s">
        <v>544</v>
      </c>
      <c r="AJ853" s="60">
        <v>158185306</v>
      </c>
      <c r="AK853" s="60">
        <v>2.42306</v>
      </c>
      <c r="AL853" s="60">
        <v>1094588394</v>
      </c>
      <c r="AM853" s="60">
        <v>16514540</v>
      </c>
      <c r="AN853" s="60">
        <v>22526488</v>
      </c>
      <c r="AO853" s="60">
        <v>1022852</v>
      </c>
      <c r="AP853" s="60">
        <v>109516340</v>
      </c>
      <c r="AQ853" s="60">
        <v>1305329148</v>
      </c>
      <c r="AR853" s="60">
        <v>2.91147</v>
      </c>
      <c r="AS853" s="60">
        <v>121028607</v>
      </c>
      <c r="AT853" s="60">
        <v>764436974</v>
      </c>
      <c r="AU853" s="85">
        <v>1002174</v>
      </c>
      <c r="AV853" s="60" t="s">
        <v>544</v>
      </c>
      <c r="AW853" s="60" t="s">
        <v>544</v>
      </c>
      <c r="AX853" s="60">
        <v>1015668</v>
      </c>
      <c r="AY853" s="60">
        <v>190511381</v>
      </c>
      <c r="AZ853" s="60">
        <v>258560666</v>
      </c>
      <c r="BA853" s="60" t="s">
        <v>544</v>
      </c>
      <c r="BB853" s="60" t="s">
        <v>1808</v>
      </c>
      <c r="BC853" s="60" t="s">
        <v>544</v>
      </c>
      <c r="BD853" s="60">
        <v>14479576</v>
      </c>
      <c r="BE853" s="60" t="s">
        <v>544</v>
      </c>
      <c r="BF853" s="60" t="s">
        <v>544</v>
      </c>
      <c r="BG853" s="60">
        <v>2765387</v>
      </c>
      <c r="BH853" s="60">
        <v>954948355</v>
      </c>
      <c r="BI853" s="60">
        <v>-2169382</v>
      </c>
      <c r="BJ853" s="60" t="s">
        <v>544</v>
      </c>
      <c r="BK853" s="60">
        <v>32709601</v>
      </c>
      <c r="BL853" s="85" t="s">
        <v>2778</v>
      </c>
      <c r="BM853" s="60" t="s">
        <v>2779</v>
      </c>
      <c r="BN853" s="60">
        <v>14225587</v>
      </c>
      <c r="BO853" s="60">
        <v>1281169445</v>
      </c>
      <c r="BP853" s="60">
        <v>940468779</v>
      </c>
      <c r="BQ853" s="60">
        <v>82140000</v>
      </c>
      <c r="BR853" s="60">
        <v>49681667</v>
      </c>
      <c r="BS853" s="60">
        <v>8950517</v>
      </c>
      <c r="BT853" s="60" t="s">
        <v>544</v>
      </c>
      <c r="BU853" s="60">
        <v>46766361</v>
      </c>
      <c r="BV853" s="60">
        <v>56005360</v>
      </c>
      <c r="BW853" s="60" t="s">
        <v>544</v>
      </c>
      <c r="BX853" s="60" t="s">
        <v>544</v>
      </c>
      <c r="BY853" s="60" t="s">
        <v>544</v>
      </c>
      <c r="BZ853" s="60">
        <v>-349546</v>
      </c>
      <c r="CA853" s="60" t="s">
        <v>544</v>
      </c>
      <c r="CB853" s="60" t="s">
        <v>544</v>
      </c>
      <c r="CC853" s="60">
        <v>19735359</v>
      </c>
      <c r="CD853" s="60">
        <v>5539255</v>
      </c>
      <c r="CE853" s="60">
        <v>10444187</v>
      </c>
      <c r="CF853" s="60">
        <v>109516340</v>
      </c>
      <c r="CG853" s="60">
        <v>6803568</v>
      </c>
      <c r="CH853" s="60">
        <v>1205163</v>
      </c>
      <c r="CI853" s="60" t="s">
        <v>2777</v>
      </c>
      <c r="CJ853" s="60" t="s">
        <v>544</v>
      </c>
      <c r="CK853" s="60">
        <v>53569929</v>
      </c>
      <c r="CL853" s="60" t="s">
        <v>544</v>
      </c>
      <c r="CM853" s="85">
        <v>1524827</v>
      </c>
      <c r="CN853" s="60">
        <v>-559070</v>
      </c>
      <c r="CO853" s="60">
        <v>-2169382</v>
      </c>
      <c r="CP853" s="60">
        <v>45269028</v>
      </c>
      <c r="CQ853" s="60">
        <v>1064653172</v>
      </c>
      <c r="CR853" s="60" t="s">
        <v>544</v>
      </c>
      <c r="CS853" s="60">
        <v>-559070</v>
      </c>
      <c r="CT853" s="60">
        <v>16121398</v>
      </c>
      <c r="CU853" s="60">
        <v>16588203</v>
      </c>
      <c r="CV853" s="60">
        <v>10444187</v>
      </c>
      <c r="CW853" s="60">
        <v>32709601</v>
      </c>
      <c r="CX853" s="60">
        <v>31043441</v>
      </c>
      <c r="CY853" s="60" t="s">
        <v>544</v>
      </c>
      <c r="CZ853" s="60">
        <f t="shared" si="26"/>
        <v>1</v>
      </c>
      <c r="DA853" s="60" t="str">
        <f t="shared" si="27"/>
        <v>N</v>
      </c>
    </row>
    <row r="854" spans="1:105">
      <c r="A854" s="13" t="s">
        <v>1377</v>
      </c>
      <c r="B854" s="13">
        <v>1002174</v>
      </c>
      <c r="C854" s="13">
        <v>2023</v>
      </c>
      <c r="D854" s="13" t="s">
        <v>1</v>
      </c>
      <c r="E854" s="13" t="s">
        <v>13</v>
      </c>
      <c r="F854" s="84" t="s">
        <v>1804</v>
      </c>
      <c r="G854" s="60" t="s">
        <v>1813</v>
      </c>
      <c r="H854" s="60" t="s">
        <v>545</v>
      </c>
      <c r="I854" s="60" t="s">
        <v>540</v>
      </c>
      <c r="J854" s="60" t="s">
        <v>2777</v>
      </c>
      <c r="K854" s="85">
        <v>1524827</v>
      </c>
      <c r="L854" s="60">
        <v>3335053832</v>
      </c>
      <c r="M854" s="60">
        <v>3335053832</v>
      </c>
      <c r="N854" s="60">
        <v>80170000</v>
      </c>
      <c r="O854" s="60">
        <v>16721281</v>
      </c>
      <c r="P854" s="60">
        <v>-8.6150000000000004E-2</v>
      </c>
      <c r="Q854" s="60" t="s">
        <v>544</v>
      </c>
      <c r="R854" s="85">
        <v>532</v>
      </c>
      <c r="S854" s="85" t="s">
        <v>544</v>
      </c>
      <c r="T854" s="60">
        <v>1387470480</v>
      </c>
      <c r="U854" s="60" t="s">
        <v>544</v>
      </c>
      <c r="V854" s="60" t="s">
        <v>544</v>
      </c>
      <c r="W854" s="60" t="s">
        <v>1816</v>
      </c>
      <c r="X854" s="60">
        <v>73890692</v>
      </c>
      <c r="Y854" s="60">
        <v>2699492469</v>
      </c>
      <c r="Z854" s="60">
        <v>9.7655499999999993</v>
      </c>
      <c r="AA854" s="60">
        <v>39411609</v>
      </c>
      <c r="AB854" s="60">
        <v>2277643088</v>
      </c>
      <c r="AC854" s="60">
        <v>3335053832</v>
      </c>
      <c r="AD854" s="60" t="s">
        <v>544</v>
      </c>
      <c r="AE854" s="60">
        <v>96833344</v>
      </c>
      <c r="AF854" s="60">
        <v>6.6363000000000003</v>
      </c>
      <c r="AG854" s="60" t="s">
        <v>1817</v>
      </c>
      <c r="AH854" s="60" t="s">
        <v>544</v>
      </c>
      <c r="AI854" s="60" t="s">
        <v>544</v>
      </c>
      <c r="AJ854" s="60">
        <v>278845213</v>
      </c>
      <c r="AK854" s="60">
        <v>3.2965599999999999</v>
      </c>
      <c r="AL854" s="60">
        <v>2764249791</v>
      </c>
      <c r="AM854" s="60">
        <v>41022878</v>
      </c>
      <c r="AN854" s="60">
        <v>98575405</v>
      </c>
      <c r="AO854" s="60">
        <v>12479687</v>
      </c>
      <c r="AP854" s="60">
        <v>238746369</v>
      </c>
      <c r="AQ854" s="60">
        <v>3335053832</v>
      </c>
      <c r="AR854" s="60">
        <v>3.4449999999999998</v>
      </c>
      <c r="AS854" s="60">
        <v>254906162</v>
      </c>
      <c r="AT854" s="60">
        <v>1951461136</v>
      </c>
      <c r="AU854" s="85">
        <v>1002174</v>
      </c>
      <c r="AV854" s="60" t="s">
        <v>544</v>
      </c>
      <c r="AW854" s="60">
        <v>25345713</v>
      </c>
      <c r="AX854" s="60">
        <v>25597432</v>
      </c>
      <c r="AY854" s="60">
        <v>375678557</v>
      </c>
      <c r="AZ854" s="60">
        <v>723626397</v>
      </c>
      <c r="BA854" s="60" t="s">
        <v>544</v>
      </c>
      <c r="BB854" s="60" t="s">
        <v>1808</v>
      </c>
      <c r="BC854" s="60" t="s">
        <v>544</v>
      </c>
      <c r="BD854" s="60">
        <v>45172488</v>
      </c>
      <c r="BE854" s="60" t="s">
        <v>544</v>
      </c>
      <c r="BF854" s="60" t="s">
        <v>544</v>
      </c>
      <c r="BG854" s="60">
        <v>950519</v>
      </c>
      <c r="BH854" s="60">
        <v>2327139693</v>
      </c>
      <c r="BI854" s="60">
        <v>10767345</v>
      </c>
      <c r="BJ854" s="60" t="s">
        <v>544</v>
      </c>
      <c r="BK854" s="60">
        <v>83713362</v>
      </c>
      <c r="BL854" s="85" t="s">
        <v>2778</v>
      </c>
      <c r="BM854" s="60" t="s">
        <v>2779</v>
      </c>
      <c r="BN854" s="60">
        <v>45547793</v>
      </c>
      <c r="BO854" s="60">
        <v>3201728623</v>
      </c>
      <c r="BP854" s="60">
        <v>2281967205</v>
      </c>
      <c r="BQ854" s="60">
        <v>173459063</v>
      </c>
      <c r="BR854" s="60">
        <v>336922814</v>
      </c>
      <c r="BS854" s="60">
        <v>25195820</v>
      </c>
      <c r="BT854" s="60" t="s">
        <v>544</v>
      </c>
      <c r="BU854" s="60">
        <v>145027719</v>
      </c>
      <c r="BV854" s="60">
        <v>94238113</v>
      </c>
      <c r="BW854" s="60" t="s">
        <v>544</v>
      </c>
      <c r="BX854" s="60" t="s">
        <v>544</v>
      </c>
      <c r="BY854" s="60" t="s">
        <v>544</v>
      </c>
      <c r="BZ854" s="60">
        <v>-797962</v>
      </c>
      <c r="CA854" s="60" t="s">
        <v>544</v>
      </c>
      <c r="CB854" s="60" t="s">
        <v>544</v>
      </c>
      <c r="CC854" s="60">
        <v>83106333</v>
      </c>
      <c r="CD854" s="60">
        <v>46257179</v>
      </c>
      <c r="CE854" s="60">
        <v>18494563</v>
      </c>
      <c r="CF854" s="60">
        <v>238746369</v>
      </c>
      <c r="CG854" s="60">
        <v>27438378</v>
      </c>
      <c r="CH854" s="60">
        <v>20322583</v>
      </c>
      <c r="CI854" s="60" t="s">
        <v>2777</v>
      </c>
      <c r="CJ854" s="60" t="s">
        <v>544</v>
      </c>
      <c r="CK854" s="60">
        <v>172466097</v>
      </c>
      <c r="CL854" s="60" t="s">
        <v>544</v>
      </c>
      <c r="CM854" s="85">
        <v>1524827</v>
      </c>
      <c r="CN854" s="60">
        <v>228035</v>
      </c>
      <c r="CO854" s="60">
        <v>10767345</v>
      </c>
      <c r="CP854" s="60">
        <v>119438485</v>
      </c>
      <c r="CQ854" s="60">
        <v>2699492469</v>
      </c>
      <c r="CR854" s="60" t="s">
        <v>544</v>
      </c>
      <c r="CS854" s="60">
        <v>228035</v>
      </c>
      <c r="CT854" s="60">
        <v>34344884</v>
      </c>
      <c r="CU854" s="60">
        <v>49368478</v>
      </c>
      <c r="CV854" s="60">
        <v>18494563</v>
      </c>
      <c r="CW854" s="60">
        <v>83713362</v>
      </c>
      <c r="CX854" s="60">
        <v>73890692</v>
      </c>
      <c r="CY854" s="60" t="s">
        <v>544</v>
      </c>
      <c r="CZ854" s="60">
        <f t="shared" si="26"/>
        <v>1</v>
      </c>
      <c r="DA854" s="60" t="str">
        <f t="shared" si="27"/>
        <v>N</v>
      </c>
    </row>
    <row r="855" spans="1:105">
      <c r="A855" s="13" t="s">
        <v>1378</v>
      </c>
      <c r="B855" s="13">
        <v>1509348</v>
      </c>
      <c r="C855" s="13">
        <v>2022</v>
      </c>
      <c r="D855" s="13" t="s">
        <v>1</v>
      </c>
      <c r="E855" s="13" t="s">
        <v>13</v>
      </c>
      <c r="F855" s="84" t="s">
        <v>1812</v>
      </c>
      <c r="G855" s="60" t="s">
        <v>1813</v>
      </c>
      <c r="H855" s="60" t="s">
        <v>2626</v>
      </c>
      <c r="I855" s="60" t="s">
        <v>540</v>
      </c>
      <c r="J855" s="60" t="s">
        <v>2777</v>
      </c>
      <c r="K855" s="85">
        <v>1524827</v>
      </c>
      <c r="L855" s="60">
        <v>3553067000</v>
      </c>
      <c r="M855" s="60">
        <v>3553067000</v>
      </c>
      <c r="N855" s="60">
        <v>99820000</v>
      </c>
      <c r="O855" s="60">
        <v>1168000</v>
      </c>
      <c r="P855" s="60">
        <v>-7.1940000000000004E-2</v>
      </c>
      <c r="Q855" s="60" t="s">
        <v>544</v>
      </c>
      <c r="R855" s="85" t="s">
        <v>544</v>
      </c>
      <c r="S855" s="85" t="s">
        <v>544</v>
      </c>
      <c r="T855" s="60">
        <v>1495308000</v>
      </c>
      <c r="U855" s="60" t="s">
        <v>544</v>
      </c>
      <c r="V855" s="60" t="s">
        <v>544</v>
      </c>
      <c r="W855" s="60" t="s">
        <v>1816</v>
      </c>
      <c r="X855" s="60">
        <v>36904000</v>
      </c>
      <c r="Y855" s="60">
        <v>2503032000</v>
      </c>
      <c r="Z855" s="60">
        <v>9.4683899999999994</v>
      </c>
      <c r="AA855" s="60">
        <v>39376000</v>
      </c>
      <c r="AB855" s="60">
        <v>3095261000</v>
      </c>
      <c r="AC855" s="60">
        <v>3553067000</v>
      </c>
      <c r="AD855" s="60" t="s">
        <v>544</v>
      </c>
      <c r="AE855" s="60">
        <v>137276000</v>
      </c>
      <c r="AF855" s="60">
        <v>9.7007700000000003</v>
      </c>
      <c r="AG855" s="60" t="s">
        <v>1817</v>
      </c>
      <c r="AH855" s="60" t="s">
        <v>544</v>
      </c>
      <c r="AI855" s="60" t="s">
        <v>544</v>
      </c>
      <c r="AJ855" s="60">
        <v>158185000</v>
      </c>
      <c r="AK855" s="60">
        <v>1.84619</v>
      </c>
      <c r="AL855" s="60">
        <v>2548206000</v>
      </c>
      <c r="AM855" s="60">
        <v>125279000</v>
      </c>
      <c r="AN855" s="60">
        <v>32807000</v>
      </c>
      <c r="AO855" s="60">
        <v>13476000</v>
      </c>
      <c r="AP855" s="60">
        <v>321096000</v>
      </c>
      <c r="AQ855" s="60">
        <v>3553067000</v>
      </c>
      <c r="AR855" s="60">
        <v>4.5988199999999999</v>
      </c>
      <c r="AS855" s="60">
        <v>312589000</v>
      </c>
      <c r="AT855" s="60">
        <v>1875098000</v>
      </c>
      <c r="AU855" s="85">
        <v>1509348</v>
      </c>
      <c r="AV855" s="60" t="s">
        <v>544</v>
      </c>
      <c r="AW855" s="60" t="s">
        <v>544</v>
      </c>
      <c r="AX855" s="60">
        <v>12306000</v>
      </c>
      <c r="AY855" s="60">
        <v>295461000</v>
      </c>
      <c r="AZ855" s="60">
        <v>745144000</v>
      </c>
      <c r="BA855" s="60" t="s">
        <v>544</v>
      </c>
      <c r="BB855" s="60" t="s">
        <v>1808</v>
      </c>
      <c r="BC855" s="60" t="s">
        <v>544</v>
      </c>
      <c r="BD855" s="60">
        <v>46497000</v>
      </c>
      <c r="BE855" s="60" t="s">
        <v>544</v>
      </c>
      <c r="BF855" s="60">
        <v>675000</v>
      </c>
      <c r="BG855" s="60">
        <v>11032000</v>
      </c>
      <c r="BH855" s="60">
        <v>2170559000</v>
      </c>
      <c r="BI855" s="60">
        <v>9996000</v>
      </c>
      <c r="BJ855" s="60" t="s">
        <v>544</v>
      </c>
      <c r="BK855" s="60">
        <v>53422000</v>
      </c>
      <c r="BL855" s="85" t="s">
        <v>2780</v>
      </c>
      <c r="BM855" s="60" t="s">
        <v>2781</v>
      </c>
      <c r="BN855" s="60">
        <v>44074000</v>
      </c>
      <c r="BO855" s="60">
        <v>3306624000</v>
      </c>
      <c r="BP855" s="60">
        <v>2124062000</v>
      </c>
      <c r="BQ855" s="60">
        <v>264805000</v>
      </c>
      <c r="BR855" s="60">
        <v>245161000</v>
      </c>
      <c r="BS855" s="60">
        <v>90709000</v>
      </c>
      <c r="BT855" s="60" t="s">
        <v>544</v>
      </c>
      <c r="BU855" s="60">
        <v>54382000</v>
      </c>
      <c r="BV855" s="60">
        <v>56005000</v>
      </c>
      <c r="BW855" s="60" t="s">
        <v>544</v>
      </c>
      <c r="BX855" s="60" t="s">
        <v>544</v>
      </c>
      <c r="BY855" s="60" t="s">
        <v>544</v>
      </c>
      <c r="BZ855" s="60">
        <v>-2696000</v>
      </c>
      <c r="CA855" s="60">
        <v>-228000</v>
      </c>
      <c r="CB855" s="60" t="s">
        <v>544</v>
      </c>
      <c r="CC855" s="60">
        <v>22677000</v>
      </c>
      <c r="CD855" s="60">
        <v>77544000</v>
      </c>
      <c r="CE855" s="60">
        <v>26099000</v>
      </c>
      <c r="CF855" s="60">
        <v>321096000</v>
      </c>
      <c r="CG855" s="60">
        <v>15329000</v>
      </c>
      <c r="CH855" s="60">
        <v>5886000</v>
      </c>
      <c r="CI855" s="60" t="s">
        <v>2777</v>
      </c>
      <c r="CJ855" s="60" t="s">
        <v>544</v>
      </c>
      <c r="CK855" s="60">
        <v>69711000</v>
      </c>
      <c r="CL855" s="60" t="s">
        <v>544</v>
      </c>
      <c r="CM855" s="85">
        <v>1524827</v>
      </c>
      <c r="CN855" s="60">
        <v>-3004000</v>
      </c>
      <c r="CO855" s="60">
        <v>9996000</v>
      </c>
      <c r="CP855" s="60">
        <v>80978000</v>
      </c>
      <c r="CQ855" s="60">
        <v>2503032000</v>
      </c>
      <c r="CR855" s="60" t="s">
        <v>544</v>
      </c>
      <c r="CS855" s="60">
        <v>-3004000</v>
      </c>
      <c r="CT855" s="60">
        <v>25475000</v>
      </c>
      <c r="CU855" s="60">
        <v>27947000</v>
      </c>
      <c r="CV855" s="60">
        <v>26099000</v>
      </c>
      <c r="CW855" s="60">
        <v>53422000</v>
      </c>
      <c r="CX855" s="60">
        <v>36904000</v>
      </c>
      <c r="CY855" s="60" t="s">
        <v>544</v>
      </c>
      <c r="CZ855" s="60">
        <f t="shared" si="26"/>
        <v>1</v>
      </c>
      <c r="DA855" s="60" t="str">
        <f t="shared" si="27"/>
        <v>N</v>
      </c>
    </row>
    <row r="856" spans="1:105">
      <c r="A856" s="13" t="s">
        <v>1378</v>
      </c>
      <c r="B856" s="13">
        <v>1509348</v>
      </c>
      <c r="C856" s="13">
        <v>2023</v>
      </c>
      <c r="D856" s="13" t="s">
        <v>1</v>
      </c>
      <c r="E856" s="13" t="s">
        <v>13</v>
      </c>
      <c r="F856" s="84" t="s">
        <v>1804</v>
      </c>
      <c r="G856" s="60" t="s">
        <v>1813</v>
      </c>
      <c r="H856" s="60" t="s">
        <v>545</v>
      </c>
      <c r="I856" s="60" t="s">
        <v>540</v>
      </c>
      <c r="J856" s="60" t="s">
        <v>2777</v>
      </c>
      <c r="K856" s="85">
        <v>1524827</v>
      </c>
      <c r="L856" s="60">
        <v>3878987000</v>
      </c>
      <c r="M856" s="60">
        <v>3878987000</v>
      </c>
      <c r="N856" s="60">
        <v>79067000</v>
      </c>
      <c r="O856" s="60">
        <v>16732000</v>
      </c>
      <c r="P856" s="60">
        <v>-0.15048</v>
      </c>
      <c r="Q856" s="60" t="s">
        <v>544</v>
      </c>
      <c r="R856" s="85" t="s">
        <v>544</v>
      </c>
      <c r="S856" s="85" t="s">
        <v>544</v>
      </c>
      <c r="T856" s="60">
        <v>1473658000</v>
      </c>
      <c r="U856" s="60" t="s">
        <v>544</v>
      </c>
      <c r="V856" s="60" t="s">
        <v>544</v>
      </c>
      <c r="W856" s="60" t="s">
        <v>1816</v>
      </c>
      <c r="X856" s="60">
        <v>74538000</v>
      </c>
      <c r="Y856" s="60">
        <v>2818457000</v>
      </c>
      <c r="Z856" s="60">
        <v>8.7884100000000007</v>
      </c>
      <c r="AA856" s="60">
        <v>38911000</v>
      </c>
      <c r="AB856" s="60">
        <v>2567860000</v>
      </c>
      <c r="AC856" s="60">
        <v>3878987000</v>
      </c>
      <c r="AD856" s="60" t="s">
        <v>544</v>
      </c>
      <c r="AE856" s="60">
        <v>96833000</v>
      </c>
      <c r="AF856" s="60">
        <v>7.28559</v>
      </c>
      <c r="AG856" s="60" t="s">
        <v>1817</v>
      </c>
      <c r="AH856" s="60">
        <v>9457000</v>
      </c>
      <c r="AI856" s="60" t="s">
        <v>544</v>
      </c>
      <c r="AJ856" s="60">
        <v>278845000</v>
      </c>
      <c r="AK856" s="60">
        <v>2.1796099999999998</v>
      </c>
      <c r="AL856" s="60">
        <v>2884729000</v>
      </c>
      <c r="AM856" s="60">
        <v>135824000</v>
      </c>
      <c r="AN856" s="60">
        <v>109590000</v>
      </c>
      <c r="AO856" s="60">
        <v>12495000</v>
      </c>
      <c r="AP856" s="60">
        <v>347521000</v>
      </c>
      <c r="AQ856" s="60">
        <v>3878987000</v>
      </c>
      <c r="AR856" s="60">
        <v>3.2536100000000001</v>
      </c>
      <c r="AS856" s="60">
        <v>332056000</v>
      </c>
      <c r="AT856" s="60">
        <v>2037650000</v>
      </c>
      <c r="AU856" s="85">
        <v>1509348</v>
      </c>
      <c r="AV856" s="60" t="s">
        <v>544</v>
      </c>
      <c r="AW856" s="60">
        <v>27361000</v>
      </c>
      <c r="AX856" s="60">
        <v>18128000</v>
      </c>
      <c r="AY856" s="60">
        <v>375678000</v>
      </c>
      <c r="AZ856" s="60">
        <v>884120000</v>
      </c>
      <c r="BA856" s="60">
        <v>16801000</v>
      </c>
      <c r="BB856" s="60" t="s">
        <v>1808</v>
      </c>
      <c r="BC856" s="60" t="s">
        <v>544</v>
      </c>
      <c r="BD856" s="60">
        <v>45057000</v>
      </c>
      <c r="BE856" s="60" t="s">
        <v>544</v>
      </c>
      <c r="BF856" s="60" t="s">
        <v>544</v>
      </c>
      <c r="BG856" s="60">
        <v>50660000</v>
      </c>
      <c r="BH856" s="60">
        <v>2430129000</v>
      </c>
      <c r="BI856" s="60">
        <v>36062000</v>
      </c>
      <c r="BJ856" s="60" t="s">
        <v>544</v>
      </c>
      <c r="BK856" s="60">
        <v>103565000</v>
      </c>
      <c r="BL856" s="85" t="s">
        <v>2780</v>
      </c>
      <c r="BM856" s="60" t="s">
        <v>2781</v>
      </c>
      <c r="BN856" s="60">
        <v>80451000</v>
      </c>
      <c r="BO856" s="60">
        <v>3565488000</v>
      </c>
      <c r="BP856" s="60">
        <v>2385072000</v>
      </c>
      <c r="BQ856" s="60">
        <v>192243000</v>
      </c>
      <c r="BR856" s="60">
        <v>336923000</v>
      </c>
      <c r="BS856" s="60">
        <v>163145000</v>
      </c>
      <c r="BT856" s="60" t="s">
        <v>544</v>
      </c>
      <c r="BU856" s="60">
        <v>149255000</v>
      </c>
      <c r="BV856" s="60">
        <v>94239000</v>
      </c>
      <c r="BW856" s="60">
        <v>16801000</v>
      </c>
      <c r="BX856" s="60" t="s">
        <v>544</v>
      </c>
      <c r="BY856" s="60" t="s">
        <v>544</v>
      </c>
      <c r="BZ856" s="60" t="s">
        <v>544</v>
      </c>
      <c r="CA856" s="60">
        <v>2834000</v>
      </c>
      <c r="CB856" s="60" t="s">
        <v>544</v>
      </c>
      <c r="CC856" s="60">
        <v>82521000</v>
      </c>
      <c r="CD856" s="60">
        <v>59489000</v>
      </c>
      <c r="CE856" s="60">
        <v>34177000</v>
      </c>
      <c r="CF856" s="60">
        <v>347521000</v>
      </c>
      <c r="CG856" s="60">
        <v>34873000</v>
      </c>
      <c r="CH856" s="60">
        <v>20367000</v>
      </c>
      <c r="CI856" s="60" t="s">
        <v>2777</v>
      </c>
      <c r="CJ856" s="60" t="s">
        <v>544</v>
      </c>
      <c r="CK856" s="60">
        <v>184128000</v>
      </c>
      <c r="CL856" s="60" t="s">
        <v>544</v>
      </c>
      <c r="CM856" s="85">
        <v>1524827</v>
      </c>
      <c r="CN856" s="60" t="s">
        <v>544</v>
      </c>
      <c r="CO856" s="60">
        <v>36062000</v>
      </c>
      <c r="CP856" s="60">
        <v>154989000</v>
      </c>
      <c r="CQ856" s="60">
        <v>2818457000</v>
      </c>
      <c r="CR856" s="60" t="s">
        <v>544</v>
      </c>
      <c r="CS856" s="60" t="s">
        <v>544</v>
      </c>
      <c r="CT856" s="60">
        <v>43431000</v>
      </c>
      <c r="CU856" s="60">
        <v>60134000</v>
      </c>
      <c r="CV856" s="60">
        <v>34177000</v>
      </c>
      <c r="CW856" s="60">
        <v>103565000</v>
      </c>
      <c r="CX856" s="60">
        <v>74538000</v>
      </c>
      <c r="CY856" s="60" t="s">
        <v>544</v>
      </c>
      <c r="CZ856" s="60">
        <f t="shared" si="26"/>
        <v>1</v>
      </c>
      <c r="DA856" s="60" t="str">
        <f t="shared" si="27"/>
        <v>N</v>
      </c>
    </row>
    <row r="857" spans="1:105">
      <c r="A857" s="13" t="s">
        <v>1379</v>
      </c>
      <c r="B857" s="13">
        <v>108798</v>
      </c>
      <c r="C857" s="13">
        <v>2022</v>
      </c>
      <c r="D857" s="13" t="s">
        <v>10</v>
      </c>
      <c r="E857" s="13" t="s">
        <v>13</v>
      </c>
      <c r="F857" s="84" t="s">
        <v>1812</v>
      </c>
      <c r="G857" s="60" t="s">
        <v>2360</v>
      </c>
      <c r="H857" s="60" t="s">
        <v>545</v>
      </c>
      <c r="I857" s="60" t="s">
        <v>2782</v>
      </c>
      <c r="J857" s="60" t="s">
        <v>2783</v>
      </c>
      <c r="K857" s="85">
        <v>1007460</v>
      </c>
      <c r="L857" s="60">
        <v>7436700000</v>
      </c>
      <c r="M857" s="60">
        <v>426286736.03899997</v>
      </c>
      <c r="N857" s="60">
        <v>871294.8469</v>
      </c>
      <c r="O857" s="60">
        <v>1238155.835</v>
      </c>
      <c r="P857" s="60">
        <v>-1.23</v>
      </c>
      <c r="Q857" s="60" t="s">
        <v>544</v>
      </c>
      <c r="R857" s="85">
        <v>2512</v>
      </c>
      <c r="S857" s="85">
        <v>203</v>
      </c>
      <c r="T857" s="60" t="s">
        <v>544</v>
      </c>
      <c r="U857" s="60" t="s">
        <v>544</v>
      </c>
      <c r="V857" s="60" t="s">
        <v>544</v>
      </c>
      <c r="W857" s="60" t="s">
        <v>2361</v>
      </c>
      <c r="X857" s="60">
        <v>23335798.168699998</v>
      </c>
      <c r="Y857" s="60">
        <v>291505448.31080002</v>
      </c>
      <c r="Z857" s="60">
        <v>66.930000000000007</v>
      </c>
      <c r="AA857" s="60">
        <v>160501.68229999999</v>
      </c>
      <c r="AB857" s="60" t="s">
        <v>544</v>
      </c>
      <c r="AC857" s="60">
        <v>426286736.03899997</v>
      </c>
      <c r="AD857" s="60" t="s">
        <v>544</v>
      </c>
      <c r="AE857" s="60" t="s">
        <v>544</v>
      </c>
      <c r="AF857" s="60">
        <v>62.54</v>
      </c>
      <c r="AG857" s="60" t="s">
        <v>2362</v>
      </c>
      <c r="AH857" s="60">
        <v>3301748.8933999999</v>
      </c>
      <c r="AI857" s="60" t="s">
        <v>544</v>
      </c>
      <c r="AJ857" s="60" t="s">
        <v>544</v>
      </c>
      <c r="AK857" s="60">
        <v>36.5</v>
      </c>
      <c r="AL857" s="60">
        <v>291694611.00779998</v>
      </c>
      <c r="AM857" s="60">
        <v>32048746.637499999</v>
      </c>
      <c r="AN857" s="60">
        <v>5972955.4634999996</v>
      </c>
      <c r="AO857" s="60">
        <v>249740617.68990001</v>
      </c>
      <c r="AP857" s="60">
        <v>102543378.3937</v>
      </c>
      <c r="AQ857" s="60">
        <v>426286736.03899997</v>
      </c>
      <c r="AR857" s="60">
        <v>0.69</v>
      </c>
      <c r="AS857" s="60">
        <v>102543378.3937</v>
      </c>
      <c r="AT857" s="60" t="s">
        <v>544</v>
      </c>
      <c r="AU857" s="85">
        <v>108798</v>
      </c>
      <c r="AV857" s="60" t="s">
        <v>544</v>
      </c>
      <c r="AW857" s="60" t="s">
        <v>544</v>
      </c>
      <c r="AX857" s="60" t="s">
        <v>544</v>
      </c>
      <c r="AY857" s="60" t="s">
        <v>544</v>
      </c>
      <c r="AZ857" s="60">
        <v>17231002.037599999</v>
      </c>
      <c r="BA857" s="60">
        <v>126200179.927</v>
      </c>
      <c r="BB857" s="60" t="s">
        <v>1808</v>
      </c>
      <c r="BC857" s="60" t="s">
        <v>544</v>
      </c>
      <c r="BD857" s="60">
        <v>3118318.3994</v>
      </c>
      <c r="BE857" s="60" t="s">
        <v>544</v>
      </c>
      <c r="BF857" s="60" t="s">
        <v>544</v>
      </c>
      <c r="BG857" s="60" t="s">
        <v>544</v>
      </c>
      <c r="BH857" s="60">
        <v>126200179.927</v>
      </c>
      <c r="BI857" s="60">
        <v>21661994.910300002</v>
      </c>
      <c r="BJ857" s="60" t="s">
        <v>544</v>
      </c>
      <c r="BK857" s="60">
        <v>33848658.360699996</v>
      </c>
      <c r="BL857" s="85" t="s">
        <v>544</v>
      </c>
      <c r="BM857" s="60" t="s">
        <v>544</v>
      </c>
      <c r="BN857" s="60">
        <v>36559990.351300001</v>
      </c>
      <c r="BO857" s="60">
        <v>160473021.3053</v>
      </c>
      <c r="BP857" s="60">
        <v>123081861.52770001</v>
      </c>
      <c r="BQ857" s="60">
        <v>16858408.846500002</v>
      </c>
      <c r="BR857" s="60" t="s">
        <v>544</v>
      </c>
      <c r="BS857" s="60">
        <v>15511341.1556</v>
      </c>
      <c r="BT857" s="60">
        <v>28661.0147</v>
      </c>
      <c r="BU857" s="60">
        <v>28838712.991099998</v>
      </c>
      <c r="BV857" s="60" t="s">
        <v>544</v>
      </c>
      <c r="BW857" s="60">
        <v>126200179.927</v>
      </c>
      <c r="BX857" s="60" t="s">
        <v>544</v>
      </c>
      <c r="BY857" s="60" t="s">
        <v>544</v>
      </c>
      <c r="BZ857" s="60" t="s">
        <v>544</v>
      </c>
      <c r="CA857" s="60" t="s">
        <v>544</v>
      </c>
      <c r="CB857" s="60" t="s">
        <v>2029</v>
      </c>
      <c r="CC857" s="60">
        <v>3634216.6639999999</v>
      </c>
      <c r="CD857" s="60">
        <v>561755.88809999998</v>
      </c>
      <c r="CE857" s="60">
        <v>24734455.686099999</v>
      </c>
      <c r="CF857" s="60">
        <v>102543378.3937</v>
      </c>
      <c r="CG857" s="60">
        <v>470040.64110000001</v>
      </c>
      <c r="CH857" s="60" t="s">
        <v>544</v>
      </c>
      <c r="CI857" s="60" t="s">
        <v>2783</v>
      </c>
      <c r="CJ857" s="60" t="s">
        <v>544</v>
      </c>
      <c r="CK857" s="60">
        <v>29308753.632199999</v>
      </c>
      <c r="CL857" s="60" t="s">
        <v>544</v>
      </c>
      <c r="CM857" s="85">
        <v>1007460</v>
      </c>
      <c r="CN857" s="60" t="s">
        <v>544</v>
      </c>
      <c r="CO857" s="60">
        <v>21661994.910300002</v>
      </c>
      <c r="CP857" s="60">
        <v>59895788.520099998</v>
      </c>
      <c r="CQ857" s="60">
        <v>291505448.31080002</v>
      </c>
      <c r="CR857" s="60" t="s">
        <v>544</v>
      </c>
      <c r="CS857" s="60" t="s">
        <v>544</v>
      </c>
      <c r="CT857" s="60">
        <v>8374748.4952999996</v>
      </c>
      <c r="CU857" s="60">
        <v>25473909.865400001</v>
      </c>
      <c r="CV857" s="60">
        <v>24734455.686099999</v>
      </c>
      <c r="CW857" s="60">
        <v>33848658.360699996</v>
      </c>
      <c r="CX857" s="60">
        <v>23335798.168699998</v>
      </c>
      <c r="CY857" s="60" t="s">
        <v>544</v>
      </c>
      <c r="CZ857" s="60">
        <f t="shared" si="26"/>
        <v>17.445300008864535</v>
      </c>
      <c r="DA857" s="60" t="str">
        <f t="shared" si="27"/>
        <v>N</v>
      </c>
    </row>
    <row r="858" spans="1:105">
      <c r="A858" s="13" t="s">
        <v>1379</v>
      </c>
      <c r="B858" s="13">
        <v>108798</v>
      </c>
      <c r="C858" s="13">
        <v>2023</v>
      </c>
      <c r="D858" s="13" t="s">
        <v>10</v>
      </c>
      <c r="E858" s="13" t="s">
        <v>13</v>
      </c>
      <c r="F858" s="84" t="s">
        <v>1804</v>
      </c>
      <c r="G858" s="60" t="s">
        <v>2360</v>
      </c>
      <c r="H858" s="60" t="s">
        <v>545</v>
      </c>
      <c r="I858" s="60" t="s">
        <v>2782</v>
      </c>
      <c r="J858" s="60" t="s">
        <v>2783</v>
      </c>
      <c r="K858" s="85">
        <v>1007460</v>
      </c>
      <c r="L858" s="60">
        <v>19822800000</v>
      </c>
      <c r="M858" s="60">
        <v>551946505.07120001</v>
      </c>
      <c r="N858" s="60">
        <v>2191324.6337000001</v>
      </c>
      <c r="O858" s="60">
        <v>4112562.2414000002</v>
      </c>
      <c r="P858" s="60">
        <v>-1.1499999999999999</v>
      </c>
      <c r="Q858" s="60" t="s">
        <v>544</v>
      </c>
      <c r="R858" s="85">
        <v>2552</v>
      </c>
      <c r="S858" s="85">
        <v>193</v>
      </c>
      <c r="T858" s="60" t="s">
        <v>544</v>
      </c>
      <c r="U858" s="60" t="s">
        <v>544</v>
      </c>
      <c r="V858" s="60" t="s">
        <v>544</v>
      </c>
      <c r="W858" s="60" t="s">
        <v>2361</v>
      </c>
      <c r="X858" s="60">
        <v>57297431.146700002</v>
      </c>
      <c r="Y858" s="60">
        <v>362200623.89109999</v>
      </c>
      <c r="Z858" s="60">
        <v>32.950000000000003</v>
      </c>
      <c r="AA858" s="60">
        <v>47733009.143200003</v>
      </c>
      <c r="AB858" s="60" t="s">
        <v>544</v>
      </c>
      <c r="AC858" s="60">
        <v>551946505.07120001</v>
      </c>
      <c r="AD858" s="60" t="s">
        <v>544</v>
      </c>
      <c r="AE858" s="60" t="s">
        <v>544</v>
      </c>
      <c r="AF858" s="60">
        <v>48.42</v>
      </c>
      <c r="AG858" s="60" t="s">
        <v>2362</v>
      </c>
      <c r="AH858" s="60" t="s">
        <v>544</v>
      </c>
      <c r="AI858" s="60" t="s">
        <v>544</v>
      </c>
      <c r="AJ858" s="60" t="s">
        <v>544</v>
      </c>
      <c r="AK858" s="60">
        <v>33.049999999999997</v>
      </c>
      <c r="AL858" s="60">
        <v>409978183.47149998</v>
      </c>
      <c r="AM858" s="60">
        <v>41236998.507299997</v>
      </c>
      <c r="AN858" s="60">
        <v>25388180.444899999</v>
      </c>
      <c r="AO858" s="60">
        <v>245161056.35179999</v>
      </c>
      <c r="AP858" s="60">
        <v>100731323.0924</v>
      </c>
      <c r="AQ858" s="60">
        <v>551946505.07120001</v>
      </c>
      <c r="AR858" s="60">
        <v>0.91</v>
      </c>
      <c r="AS858" s="60">
        <v>100731323.0924</v>
      </c>
      <c r="AT858" s="60" t="s">
        <v>544</v>
      </c>
      <c r="AU858" s="85">
        <v>108798</v>
      </c>
      <c r="AV858" s="60" t="s">
        <v>544</v>
      </c>
      <c r="AW858" s="60" t="s">
        <v>544</v>
      </c>
      <c r="AX858" s="60" t="s">
        <v>544</v>
      </c>
      <c r="AY858" s="60" t="s">
        <v>544</v>
      </c>
      <c r="AZ858" s="60">
        <v>10360761.0699</v>
      </c>
      <c r="BA858" s="60">
        <v>241761301.10690001</v>
      </c>
      <c r="BB858" s="60" t="s">
        <v>1808</v>
      </c>
      <c r="BC858" s="60" t="s">
        <v>544</v>
      </c>
      <c r="BD858" s="60">
        <v>6106194.3097000001</v>
      </c>
      <c r="BE858" s="60" t="s">
        <v>544</v>
      </c>
      <c r="BF858" s="60" t="s">
        <v>544</v>
      </c>
      <c r="BG858" s="60" t="s">
        <v>544</v>
      </c>
      <c r="BH858" s="60">
        <v>241761301.10690001</v>
      </c>
      <c r="BI858" s="60">
        <v>24371873.594500002</v>
      </c>
      <c r="BJ858" s="60" t="s">
        <v>544</v>
      </c>
      <c r="BK858" s="60">
        <v>90810497.590599999</v>
      </c>
      <c r="BL858" s="85" t="s">
        <v>544</v>
      </c>
      <c r="BM858" s="60" t="s">
        <v>544</v>
      </c>
      <c r="BN858" s="60">
        <v>66366229.535599999</v>
      </c>
      <c r="BO858" s="60">
        <v>272824093.50040001</v>
      </c>
      <c r="BP858" s="60">
        <v>235655106.79719999</v>
      </c>
      <c r="BQ858" s="60">
        <v>22116507.707199998</v>
      </c>
      <c r="BR858" s="60" t="s">
        <v>544</v>
      </c>
      <c r="BS858" s="60">
        <v>33412827.960000001</v>
      </c>
      <c r="BT858" s="60">
        <v>44550.437299999998</v>
      </c>
      <c r="BU858" s="60">
        <v>81708286.373899996</v>
      </c>
      <c r="BV858" s="60" t="s">
        <v>544</v>
      </c>
      <c r="BW858" s="60">
        <v>241761301.10690001</v>
      </c>
      <c r="BX858" s="60" t="s">
        <v>544</v>
      </c>
      <c r="BY858" s="60" t="s">
        <v>544</v>
      </c>
      <c r="BZ858" s="60" t="s">
        <v>544</v>
      </c>
      <c r="CA858" s="60" t="s">
        <v>544</v>
      </c>
      <c r="CB858" s="60" t="s">
        <v>2029</v>
      </c>
      <c r="CC858" s="60">
        <v>7787973.3169999998</v>
      </c>
      <c r="CD858" s="60">
        <v>548527.25899999996</v>
      </c>
      <c r="CE858" s="60">
        <v>28634793.561700001</v>
      </c>
      <c r="CF858" s="60">
        <v>100731323.0924</v>
      </c>
      <c r="CG858" s="60">
        <v>977325.21779999998</v>
      </c>
      <c r="CH858" s="60" t="s">
        <v>544</v>
      </c>
      <c r="CI858" s="60" t="s">
        <v>2783</v>
      </c>
      <c r="CJ858" s="60" t="s">
        <v>544</v>
      </c>
      <c r="CK858" s="60">
        <v>82685611.591700003</v>
      </c>
      <c r="CL858" s="60" t="s">
        <v>544</v>
      </c>
      <c r="CM858" s="85">
        <v>1007460</v>
      </c>
      <c r="CN858" s="60" t="s">
        <v>544</v>
      </c>
      <c r="CO858" s="60">
        <v>24371873.594500002</v>
      </c>
      <c r="CP858" s="60">
        <v>123663660.6823</v>
      </c>
      <c r="CQ858" s="60">
        <v>362200623.89109999</v>
      </c>
      <c r="CR858" s="60" t="s">
        <v>544</v>
      </c>
      <c r="CS858" s="60" t="s">
        <v>544</v>
      </c>
      <c r="CT858" s="60">
        <v>28595811.929099999</v>
      </c>
      <c r="CU858" s="60">
        <v>62214685.661499999</v>
      </c>
      <c r="CV858" s="60">
        <v>28634793.561700001</v>
      </c>
      <c r="CW858" s="60">
        <v>90810497.590599999</v>
      </c>
      <c r="CX858" s="60">
        <v>57297431.146700002</v>
      </c>
      <c r="CY858" s="60" t="s">
        <v>544</v>
      </c>
      <c r="CZ858" s="60">
        <f t="shared" si="26"/>
        <v>35.914350064492027</v>
      </c>
      <c r="DA858" s="60" t="str">
        <f t="shared" si="27"/>
        <v>N</v>
      </c>
    </row>
    <row r="859" spans="1:105">
      <c r="A859" s="13" t="s">
        <v>1380</v>
      </c>
      <c r="B859" s="13">
        <v>3283</v>
      </c>
      <c r="C859" s="13">
        <v>2022</v>
      </c>
      <c r="D859" s="13" t="s">
        <v>11</v>
      </c>
      <c r="E859" s="13" t="s">
        <v>13</v>
      </c>
      <c r="F859" s="84" t="s">
        <v>1812</v>
      </c>
      <c r="G859" s="60" t="s">
        <v>1840</v>
      </c>
      <c r="H859" s="60" t="s">
        <v>1919</v>
      </c>
      <c r="I859" s="60" t="s">
        <v>540</v>
      </c>
      <c r="J859" s="60" t="s">
        <v>940</v>
      </c>
      <c r="K859" s="85">
        <v>110631</v>
      </c>
      <c r="L859" s="60">
        <v>33914000000</v>
      </c>
      <c r="M859" s="60">
        <v>33914000000</v>
      </c>
      <c r="N859" s="60" t="s">
        <v>544</v>
      </c>
      <c r="O859" s="60" t="s">
        <v>544</v>
      </c>
      <c r="P859" s="60" t="s">
        <v>544</v>
      </c>
      <c r="Q859" s="60" t="s">
        <v>544</v>
      </c>
      <c r="R859" s="85" t="s">
        <v>544</v>
      </c>
      <c r="S859" s="85" t="s">
        <v>544</v>
      </c>
      <c r="T859" s="60" t="s">
        <v>544</v>
      </c>
      <c r="U859" s="60" t="s">
        <v>544</v>
      </c>
      <c r="V859" s="60" t="s">
        <v>544</v>
      </c>
      <c r="W859" s="60" t="s">
        <v>1841</v>
      </c>
      <c r="X859" s="60" t="s">
        <v>544</v>
      </c>
      <c r="Y859" s="60" t="s">
        <v>544</v>
      </c>
      <c r="Z859" s="60" t="s">
        <v>544</v>
      </c>
      <c r="AA859" s="60" t="s">
        <v>544</v>
      </c>
      <c r="AB859" s="60" t="s">
        <v>544</v>
      </c>
      <c r="AC859" s="60">
        <v>33914000000</v>
      </c>
      <c r="AD859" s="60" t="s">
        <v>544</v>
      </c>
      <c r="AE859" s="60" t="s">
        <v>544</v>
      </c>
      <c r="AF859" s="60">
        <v>65.069999999999993</v>
      </c>
      <c r="AG859" s="60" t="s">
        <v>1842</v>
      </c>
      <c r="AH859" s="60" t="s">
        <v>544</v>
      </c>
      <c r="AI859" s="60" t="s">
        <v>544</v>
      </c>
      <c r="AJ859" s="60" t="s">
        <v>544</v>
      </c>
      <c r="AK859" s="60" t="s">
        <v>544</v>
      </c>
      <c r="AL859" s="60">
        <v>2073000000</v>
      </c>
      <c r="AM859" s="60">
        <v>21974000000</v>
      </c>
      <c r="AN859" s="60" t="s">
        <v>544</v>
      </c>
      <c r="AO859" s="60">
        <v>3600000000</v>
      </c>
      <c r="AP859" s="60">
        <v>9600000000</v>
      </c>
      <c r="AQ859" s="60">
        <v>33914000000</v>
      </c>
      <c r="AR859" s="60" t="s">
        <v>544</v>
      </c>
      <c r="AS859" s="60">
        <v>9600000000</v>
      </c>
      <c r="AT859" s="60" t="s">
        <v>544</v>
      </c>
      <c r="AU859" s="85">
        <v>3283</v>
      </c>
      <c r="AV859" s="60" t="s">
        <v>544</v>
      </c>
      <c r="AW859" s="60" t="s">
        <v>544</v>
      </c>
      <c r="AX859" s="60" t="s">
        <v>544</v>
      </c>
      <c r="AY859" s="60" t="s">
        <v>544</v>
      </c>
      <c r="AZ859" s="60">
        <v>217000000</v>
      </c>
      <c r="BA859" s="60" t="s">
        <v>544</v>
      </c>
      <c r="BB859" s="60" t="s">
        <v>1808</v>
      </c>
      <c r="BC859" s="60" t="s">
        <v>544</v>
      </c>
      <c r="BD859" s="60" t="s">
        <v>544</v>
      </c>
      <c r="BE859" s="60" t="s">
        <v>544</v>
      </c>
      <c r="BF859" s="60">
        <v>18252000000</v>
      </c>
      <c r="BG859" s="60" t="s">
        <v>544</v>
      </c>
      <c r="BH859" s="60" t="s">
        <v>544</v>
      </c>
      <c r="BI859" s="60" t="s">
        <v>544</v>
      </c>
      <c r="BJ859" s="60" t="s">
        <v>544</v>
      </c>
      <c r="BK859" s="60" t="s">
        <v>544</v>
      </c>
      <c r="BL859" s="85" t="s">
        <v>544</v>
      </c>
      <c r="BM859" s="60" t="s">
        <v>544</v>
      </c>
      <c r="BN859" s="60" t="s">
        <v>544</v>
      </c>
      <c r="BO859" s="60">
        <v>18469000000</v>
      </c>
      <c r="BP859" s="60" t="s">
        <v>544</v>
      </c>
      <c r="BQ859" s="60" t="s">
        <v>544</v>
      </c>
      <c r="BR859" s="60" t="s">
        <v>544</v>
      </c>
      <c r="BS859" s="60">
        <v>8719000000</v>
      </c>
      <c r="BT859" s="60" t="s">
        <v>544</v>
      </c>
      <c r="BU859" s="60" t="s">
        <v>544</v>
      </c>
      <c r="BV859" s="60" t="s">
        <v>544</v>
      </c>
      <c r="BW859" s="60" t="s">
        <v>544</v>
      </c>
      <c r="BX859" s="60" t="s">
        <v>544</v>
      </c>
      <c r="BY859" s="60" t="s">
        <v>544</v>
      </c>
      <c r="BZ859" s="60" t="s">
        <v>544</v>
      </c>
      <c r="CA859" s="60" t="s">
        <v>544</v>
      </c>
      <c r="CB859" s="60" t="s">
        <v>1993</v>
      </c>
      <c r="CC859" s="60" t="s">
        <v>544</v>
      </c>
      <c r="CD859" s="60">
        <v>1313000000</v>
      </c>
      <c r="CE859" s="60" t="s">
        <v>544</v>
      </c>
      <c r="CF859" s="60">
        <v>9600000000</v>
      </c>
      <c r="CG859" s="60" t="s">
        <v>544</v>
      </c>
      <c r="CH859" s="60" t="s">
        <v>544</v>
      </c>
      <c r="CI859" s="60" t="s">
        <v>940</v>
      </c>
      <c r="CJ859" s="60" t="s">
        <v>544</v>
      </c>
      <c r="CK859" s="60" t="s">
        <v>544</v>
      </c>
      <c r="CL859" s="60" t="s">
        <v>544</v>
      </c>
      <c r="CM859" s="85">
        <v>110631</v>
      </c>
      <c r="CN859" s="60" t="s">
        <v>544</v>
      </c>
      <c r="CO859" s="60" t="s">
        <v>544</v>
      </c>
      <c r="CP859" s="60" t="s">
        <v>544</v>
      </c>
      <c r="CQ859" s="60" t="s">
        <v>544</v>
      </c>
      <c r="CR859" s="60" t="s">
        <v>544</v>
      </c>
      <c r="CS859" s="60" t="s">
        <v>544</v>
      </c>
      <c r="CT859" s="60" t="s">
        <v>544</v>
      </c>
      <c r="CU859" s="60" t="s">
        <v>544</v>
      </c>
      <c r="CV859" s="60" t="s">
        <v>544</v>
      </c>
      <c r="CW859" s="60" t="s">
        <v>544</v>
      </c>
      <c r="CX859" s="60" t="s">
        <v>544</v>
      </c>
      <c r="CY859" s="60" t="s">
        <v>544</v>
      </c>
      <c r="CZ859" s="60">
        <f t="shared" si="26"/>
        <v>1</v>
      </c>
      <c r="DA859" s="60" t="str">
        <f t="shared" si="27"/>
        <v>N: parent data from row 101</v>
      </c>
    </row>
    <row r="860" spans="1:105">
      <c r="A860" s="13" t="s">
        <v>1380</v>
      </c>
      <c r="B860" s="13">
        <v>3283</v>
      </c>
      <c r="C860" s="13">
        <v>2023</v>
      </c>
      <c r="D860" s="13" t="s">
        <v>11</v>
      </c>
      <c r="E860" s="13" t="s">
        <v>13</v>
      </c>
      <c r="F860" s="84" t="s">
        <v>1804</v>
      </c>
      <c r="G860" s="60" t="s">
        <v>1840</v>
      </c>
      <c r="H860" s="60" t="s">
        <v>1919</v>
      </c>
      <c r="I860" s="60" t="s">
        <v>540</v>
      </c>
      <c r="J860" s="60" t="s">
        <v>940</v>
      </c>
      <c r="K860" s="85">
        <v>110631</v>
      </c>
      <c r="L860" s="60" t="s">
        <v>544</v>
      </c>
      <c r="M860" s="60" t="s">
        <v>544</v>
      </c>
      <c r="N860" s="60" t="s">
        <v>544</v>
      </c>
      <c r="O860" s="60" t="s">
        <v>544</v>
      </c>
      <c r="P860" s="60" t="s">
        <v>544</v>
      </c>
      <c r="Q860" s="60" t="s">
        <v>544</v>
      </c>
      <c r="R860" s="85" t="s">
        <v>544</v>
      </c>
      <c r="S860" s="85" t="s">
        <v>544</v>
      </c>
      <c r="T860" s="60" t="s">
        <v>544</v>
      </c>
      <c r="U860" s="60" t="s">
        <v>544</v>
      </c>
      <c r="V860" s="60" t="s">
        <v>544</v>
      </c>
      <c r="W860" s="60" t="s">
        <v>1841</v>
      </c>
      <c r="X860" s="60" t="s">
        <v>544</v>
      </c>
      <c r="Y860" s="60" t="s">
        <v>544</v>
      </c>
      <c r="Z860" s="60" t="s">
        <v>544</v>
      </c>
      <c r="AA860" s="60" t="s">
        <v>544</v>
      </c>
      <c r="AB860" s="60" t="s">
        <v>544</v>
      </c>
      <c r="AC860" s="60" t="s">
        <v>544</v>
      </c>
      <c r="AD860" s="60" t="s">
        <v>544</v>
      </c>
      <c r="AE860" s="60" t="s">
        <v>544</v>
      </c>
      <c r="AF860" s="60" t="s">
        <v>544</v>
      </c>
      <c r="AG860" s="60" t="s">
        <v>1842</v>
      </c>
      <c r="AH860" s="60" t="s">
        <v>544</v>
      </c>
      <c r="AI860" s="60" t="s">
        <v>544</v>
      </c>
      <c r="AJ860" s="60" t="s">
        <v>544</v>
      </c>
      <c r="AK860" s="60" t="s">
        <v>544</v>
      </c>
      <c r="AL860" s="60" t="s">
        <v>544</v>
      </c>
      <c r="AM860" s="60" t="s">
        <v>544</v>
      </c>
      <c r="AN860" s="60" t="s">
        <v>544</v>
      </c>
      <c r="AO860" s="60" t="s">
        <v>544</v>
      </c>
      <c r="AP860" s="60" t="s">
        <v>544</v>
      </c>
      <c r="AQ860" s="60" t="s">
        <v>544</v>
      </c>
      <c r="AR860" s="60" t="s">
        <v>544</v>
      </c>
      <c r="AS860" s="60" t="s">
        <v>544</v>
      </c>
      <c r="AT860" s="60" t="s">
        <v>544</v>
      </c>
      <c r="AU860" s="85">
        <v>3283</v>
      </c>
      <c r="AV860" s="60" t="s">
        <v>544</v>
      </c>
      <c r="AW860" s="60" t="s">
        <v>544</v>
      </c>
      <c r="AX860" s="60" t="s">
        <v>544</v>
      </c>
      <c r="AY860" s="60" t="s">
        <v>544</v>
      </c>
      <c r="AZ860" s="60" t="s">
        <v>544</v>
      </c>
      <c r="BA860" s="60" t="s">
        <v>544</v>
      </c>
      <c r="BB860" s="60" t="s">
        <v>1808</v>
      </c>
      <c r="BC860" s="60" t="s">
        <v>544</v>
      </c>
      <c r="BD860" s="60" t="s">
        <v>544</v>
      </c>
      <c r="BE860" s="60" t="s">
        <v>544</v>
      </c>
      <c r="BF860" s="60" t="s">
        <v>544</v>
      </c>
      <c r="BG860" s="60" t="s">
        <v>544</v>
      </c>
      <c r="BH860" s="60" t="s">
        <v>544</v>
      </c>
      <c r="BI860" s="60" t="s">
        <v>544</v>
      </c>
      <c r="BJ860" s="60" t="s">
        <v>544</v>
      </c>
      <c r="BK860" s="60" t="s">
        <v>544</v>
      </c>
      <c r="BL860" s="85" t="s">
        <v>544</v>
      </c>
      <c r="BM860" s="60" t="s">
        <v>544</v>
      </c>
      <c r="BN860" s="60" t="s">
        <v>544</v>
      </c>
      <c r="BO860" s="60" t="s">
        <v>544</v>
      </c>
      <c r="BP860" s="60" t="s">
        <v>544</v>
      </c>
      <c r="BQ860" s="60" t="s">
        <v>544</v>
      </c>
      <c r="BR860" s="60" t="s">
        <v>544</v>
      </c>
      <c r="BS860" s="60" t="s">
        <v>544</v>
      </c>
      <c r="BT860" s="60" t="s">
        <v>544</v>
      </c>
      <c r="BU860" s="60" t="s">
        <v>544</v>
      </c>
      <c r="BV860" s="60" t="s">
        <v>544</v>
      </c>
      <c r="BW860" s="60" t="s">
        <v>544</v>
      </c>
      <c r="BX860" s="60" t="s">
        <v>544</v>
      </c>
      <c r="BY860" s="60" t="s">
        <v>544</v>
      </c>
      <c r="BZ860" s="60" t="s">
        <v>544</v>
      </c>
      <c r="CA860" s="60" t="s">
        <v>544</v>
      </c>
      <c r="CB860" s="60" t="s">
        <v>1993</v>
      </c>
      <c r="CC860" s="60" t="s">
        <v>544</v>
      </c>
      <c r="CD860" s="60" t="s">
        <v>544</v>
      </c>
      <c r="CE860" s="60" t="s">
        <v>544</v>
      </c>
      <c r="CF860" s="60" t="s">
        <v>544</v>
      </c>
      <c r="CG860" s="60" t="s">
        <v>544</v>
      </c>
      <c r="CH860" s="60" t="s">
        <v>544</v>
      </c>
      <c r="CI860" s="60" t="s">
        <v>940</v>
      </c>
      <c r="CJ860" s="60" t="s">
        <v>544</v>
      </c>
      <c r="CK860" s="60" t="s">
        <v>544</v>
      </c>
      <c r="CL860" s="60" t="s">
        <v>544</v>
      </c>
      <c r="CM860" s="85">
        <v>110631</v>
      </c>
      <c r="CN860" s="60" t="s">
        <v>544</v>
      </c>
      <c r="CO860" s="60" t="s">
        <v>544</v>
      </c>
      <c r="CP860" s="60" t="s">
        <v>544</v>
      </c>
      <c r="CQ860" s="60" t="s">
        <v>544</v>
      </c>
      <c r="CR860" s="60" t="s">
        <v>544</v>
      </c>
      <c r="CS860" s="60" t="s">
        <v>544</v>
      </c>
      <c r="CT860" s="60" t="s">
        <v>544</v>
      </c>
      <c r="CU860" s="60" t="s">
        <v>544</v>
      </c>
      <c r="CV860" s="60" t="s">
        <v>544</v>
      </c>
      <c r="CW860" s="60" t="s">
        <v>544</v>
      </c>
      <c r="CX860" s="60" t="s">
        <v>544</v>
      </c>
      <c r="CY860" s="60" t="s">
        <v>544</v>
      </c>
      <c r="CZ860" s="60" t="str">
        <f t="shared" si="26"/>
        <v/>
      </c>
      <c r="DA860" s="60" t="str">
        <f t="shared" si="27"/>
        <v>N: parent data from row 101</v>
      </c>
    </row>
    <row r="861" spans="1:105">
      <c r="A861" s="13" t="s">
        <v>1381</v>
      </c>
      <c r="B861" s="13">
        <v>1000686</v>
      </c>
      <c r="C861" s="13">
        <v>2022</v>
      </c>
      <c r="D861" s="13" t="s">
        <v>1</v>
      </c>
      <c r="E861" s="13" t="s">
        <v>13</v>
      </c>
      <c r="F861" s="84" t="s">
        <v>1812</v>
      </c>
      <c r="G861" s="60" t="s">
        <v>1813</v>
      </c>
      <c r="H861" s="60" t="s">
        <v>545</v>
      </c>
      <c r="I861" s="60" t="s">
        <v>1815</v>
      </c>
      <c r="J861" s="60" t="s">
        <v>2784</v>
      </c>
      <c r="K861" s="85">
        <v>1267710</v>
      </c>
      <c r="L861" s="60">
        <v>1746100000</v>
      </c>
      <c r="M861" s="60">
        <v>1746100000</v>
      </c>
      <c r="N861" s="60">
        <v>36300000</v>
      </c>
      <c r="O861" s="60">
        <v>8100000</v>
      </c>
      <c r="P861" s="60">
        <v>-0.26</v>
      </c>
      <c r="Q861" s="60" t="s">
        <v>544</v>
      </c>
      <c r="R861" s="85" t="s">
        <v>544</v>
      </c>
      <c r="S861" s="85">
        <v>8</v>
      </c>
      <c r="T861" s="60">
        <v>589700000</v>
      </c>
      <c r="U861" s="60">
        <v>13000000</v>
      </c>
      <c r="V861" s="60" t="s">
        <v>544</v>
      </c>
      <c r="W861" s="60" t="s">
        <v>1816</v>
      </c>
      <c r="X861" s="60">
        <v>47900000</v>
      </c>
      <c r="Y861" s="60">
        <v>1231400000</v>
      </c>
      <c r="Z861" s="60">
        <v>6.11</v>
      </c>
      <c r="AA861" s="60">
        <v>72500000</v>
      </c>
      <c r="AB861" s="60">
        <v>1307500000</v>
      </c>
      <c r="AC861" s="60">
        <v>1746100000</v>
      </c>
      <c r="AD861" s="60">
        <v>10.09</v>
      </c>
      <c r="AE861" s="60">
        <v>181700000</v>
      </c>
      <c r="AF861" s="60">
        <v>9.06</v>
      </c>
      <c r="AG861" s="60" t="s">
        <v>1817</v>
      </c>
      <c r="AH861" s="60" t="s">
        <v>544</v>
      </c>
      <c r="AI861" s="60">
        <v>170100000</v>
      </c>
      <c r="AJ861" s="60">
        <v>60400000</v>
      </c>
      <c r="AK861" s="60">
        <v>3.07</v>
      </c>
      <c r="AL861" s="60">
        <v>1368300000</v>
      </c>
      <c r="AM861" s="60">
        <v>14400000</v>
      </c>
      <c r="AN861" s="60">
        <v>49300000</v>
      </c>
      <c r="AO861" s="60">
        <v>4100000</v>
      </c>
      <c r="AP861" s="60">
        <v>190600000</v>
      </c>
      <c r="AQ861" s="60">
        <v>1746100000</v>
      </c>
      <c r="AR861" s="60">
        <v>3.31</v>
      </c>
      <c r="AS861" s="60">
        <v>194000000</v>
      </c>
      <c r="AT861" s="60">
        <v>783400000</v>
      </c>
      <c r="AU861" s="85">
        <v>1000686</v>
      </c>
      <c r="AV861" s="60" t="s">
        <v>544</v>
      </c>
      <c r="AW861" s="60">
        <v>35400000</v>
      </c>
      <c r="AX861" s="60">
        <v>13500000</v>
      </c>
      <c r="AY861" s="60">
        <v>242100000</v>
      </c>
      <c r="AZ861" s="60">
        <v>456000000</v>
      </c>
      <c r="BA861" s="60">
        <v>71800000</v>
      </c>
      <c r="BB861" s="60" t="s">
        <v>1808</v>
      </c>
      <c r="BC861" s="60" t="s">
        <v>544</v>
      </c>
      <c r="BD861" s="60">
        <v>19000000</v>
      </c>
      <c r="BE861" s="60">
        <v>21300000</v>
      </c>
      <c r="BF861" s="60">
        <v>6200000</v>
      </c>
      <c r="BG861" s="60">
        <v>1500000</v>
      </c>
      <c r="BH861" s="60">
        <v>1097300000</v>
      </c>
      <c r="BI861" s="60">
        <v>5300000</v>
      </c>
      <c r="BJ861" s="60" t="s">
        <v>544</v>
      </c>
      <c r="BK861" s="60">
        <v>30200000</v>
      </c>
      <c r="BL861" s="85" t="s">
        <v>2785</v>
      </c>
      <c r="BM861" s="60" t="s">
        <v>2786</v>
      </c>
      <c r="BN861" s="60">
        <v>6300000</v>
      </c>
      <c r="BO861" s="60">
        <v>1681300000</v>
      </c>
      <c r="BP861" s="60">
        <v>1078300000</v>
      </c>
      <c r="BQ861" s="60">
        <v>140800000</v>
      </c>
      <c r="BR861" s="60">
        <v>141100000</v>
      </c>
      <c r="BS861" s="60">
        <v>12900000</v>
      </c>
      <c r="BT861" s="60">
        <v>29000000</v>
      </c>
      <c r="BU861" s="60">
        <v>75400000</v>
      </c>
      <c r="BV861" s="60">
        <v>52600000</v>
      </c>
      <c r="BW861" s="60">
        <v>71800000</v>
      </c>
      <c r="BX861" s="60">
        <v>150100000</v>
      </c>
      <c r="BY861" s="60" t="s">
        <v>544</v>
      </c>
      <c r="BZ861" s="60">
        <v>200000</v>
      </c>
      <c r="CA861" s="60" t="s">
        <v>544</v>
      </c>
      <c r="CB861" s="60" t="s">
        <v>544</v>
      </c>
      <c r="CC861" s="60">
        <v>41600000</v>
      </c>
      <c r="CD861" s="60">
        <v>21900000</v>
      </c>
      <c r="CE861" s="60">
        <v>15400000</v>
      </c>
      <c r="CF861" s="60">
        <v>190600000</v>
      </c>
      <c r="CG861" s="60">
        <v>21300000</v>
      </c>
      <c r="CH861" s="60">
        <v>6400000</v>
      </c>
      <c r="CI861" s="60" t="s">
        <v>2784</v>
      </c>
      <c r="CJ861" s="60">
        <v>13.01</v>
      </c>
      <c r="CK861" s="60">
        <v>97200000</v>
      </c>
      <c r="CL861" s="60">
        <v>529</v>
      </c>
      <c r="CM861" s="85">
        <v>1267710</v>
      </c>
      <c r="CN861" s="60" t="s">
        <v>544</v>
      </c>
      <c r="CO861" s="60">
        <v>5300000</v>
      </c>
      <c r="CP861" s="60">
        <v>54200000</v>
      </c>
      <c r="CQ861" s="60">
        <v>1231400000</v>
      </c>
      <c r="CR861" s="60">
        <v>500000</v>
      </c>
      <c r="CS861" s="60" t="s">
        <v>544</v>
      </c>
      <c r="CT861" s="60">
        <v>16200000</v>
      </c>
      <c r="CU861" s="60">
        <v>14000000</v>
      </c>
      <c r="CV861" s="60">
        <v>15400000</v>
      </c>
      <c r="CW861" s="60">
        <v>30200000</v>
      </c>
      <c r="CX861" s="60">
        <v>47900000</v>
      </c>
      <c r="CY861" s="60">
        <v>11.48</v>
      </c>
      <c r="CZ861" s="60">
        <f t="shared" si="26"/>
        <v>1</v>
      </c>
      <c r="DA861" s="60" t="str">
        <f t="shared" si="27"/>
        <v>N</v>
      </c>
    </row>
    <row r="862" spans="1:105">
      <c r="A862" s="13" t="s">
        <v>1381</v>
      </c>
      <c r="B862" s="13">
        <v>1000686</v>
      </c>
      <c r="C862" s="13">
        <v>2023</v>
      </c>
      <c r="D862" s="13" t="s">
        <v>1</v>
      </c>
      <c r="E862" s="13" t="s">
        <v>13</v>
      </c>
      <c r="F862" s="84" t="s">
        <v>1804</v>
      </c>
      <c r="G862" s="60" t="s">
        <v>1813</v>
      </c>
      <c r="H862" s="60" t="s">
        <v>545</v>
      </c>
      <c r="I862" s="60" t="s">
        <v>1815</v>
      </c>
      <c r="J862" s="60" t="s">
        <v>2784</v>
      </c>
      <c r="K862" s="85">
        <v>1267710</v>
      </c>
      <c r="L862" s="60">
        <v>1790600000</v>
      </c>
      <c r="M862" s="60">
        <v>1790600000</v>
      </c>
      <c r="N862" s="60">
        <v>21200000</v>
      </c>
      <c r="O862" s="60">
        <v>9200000</v>
      </c>
      <c r="P862" s="60">
        <v>-0.16</v>
      </c>
      <c r="Q862" s="60" t="s">
        <v>544</v>
      </c>
      <c r="R862" s="85" t="s">
        <v>544</v>
      </c>
      <c r="S862" s="85" t="s">
        <v>544</v>
      </c>
      <c r="T862" s="60">
        <v>574200000</v>
      </c>
      <c r="U862" s="60">
        <v>9900000</v>
      </c>
      <c r="V862" s="60" t="s">
        <v>544</v>
      </c>
      <c r="W862" s="60" t="s">
        <v>1816</v>
      </c>
      <c r="X862" s="60">
        <v>59000000</v>
      </c>
      <c r="Y862" s="60">
        <v>1336600000</v>
      </c>
      <c r="Z862" s="60">
        <v>9.94</v>
      </c>
      <c r="AA862" s="60">
        <v>33500000</v>
      </c>
      <c r="AB862" s="60">
        <v>1306100000</v>
      </c>
      <c r="AC862" s="60">
        <v>1790600000</v>
      </c>
      <c r="AD862" s="60">
        <v>9.1199999999999992</v>
      </c>
      <c r="AE862" s="60">
        <v>192500000</v>
      </c>
      <c r="AF862" s="60">
        <v>8.73</v>
      </c>
      <c r="AG862" s="60" t="s">
        <v>1817</v>
      </c>
      <c r="AH862" s="60" t="s">
        <v>544</v>
      </c>
      <c r="AI862" s="60">
        <v>178400000</v>
      </c>
      <c r="AJ862" s="60">
        <v>80900000</v>
      </c>
      <c r="AK862" s="60">
        <v>3.47</v>
      </c>
      <c r="AL862" s="60">
        <v>1411600000</v>
      </c>
      <c r="AM862" s="60">
        <v>14200000</v>
      </c>
      <c r="AN862" s="60">
        <v>71700000</v>
      </c>
      <c r="AO862" s="60">
        <v>4200000</v>
      </c>
      <c r="AP862" s="60">
        <v>204600000</v>
      </c>
      <c r="AQ862" s="60">
        <v>1790600000</v>
      </c>
      <c r="AR862" s="60">
        <v>1.9</v>
      </c>
      <c r="AS862" s="60">
        <v>205500000</v>
      </c>
      <c r="AT862" s="60">
        <v>772000000</v>
      </c>
      <c r="AU862" s="85">
        <v>1000686</v>
      </c>
      <c r="AV862" s="60" t="s">
        <v>544</v>
      </c>
      <c r="AW862" s="60">
        <v>30500000</v>
      </c>
      <c r="AX862" s="60">
        <v>15300000</v>
      </c>
      <c r="AY862" s="60">
        <v>273400000</v>
      </c>
      <c r="AZ862" s="60">
        <v>481900000</v>
      </c>
      <c r="BA862" s="60">
        <v>68900000</v>
      </c>
      <c r="BB862" s="60" t="s">
        <v>1808</v>
      </c>
      <c r="BC862" s="60" t="s">
        <v>544</v>
      </c>
      <c r="BD862" s="60">
        <v>14000000</v>
      </c>
      <c r="BE862" s="60">
        <v>28600000</v>
      </c>
      <c r="BF862" s="60">
        <v>8600000</v>
      </c>
      <c r="BG862" s="60">
        <v>300000</v>
      </c>
      <c r="BH862" s="60">
        <v>1114300000</v>
      </c>
      <c r="BI862" s="60">
        <v>22800000</v>
      </c>
      <c r="BJ862" s="60" t="s">
        <v>544</v>
      </c>
      <c r="BK862" s="60">
        <v>33100000</v>
      </c>
      <c r="BL862" s="85" t="s">
        <v>2785</v>
      </c>
      <c r="BM862" s="60" t="s">
        <v>2786</v>
      </c>
      <c r="BN862" s="60">
        <v>6500000</v>
      </c>
      <c r="BO862" s="60">
        <v>1728500000</v>
      </c>
      <c r="BP862" s="60">
        <v>1100300000</v>
      </c>
      <c r="BQ862" s="60">
        <v>137500000</v>
      </c>
      <c r="BR862" s="60">
        <v>144100000</v>
      </c>
      <c r="BS862" s="60">
        <v>8500000</v>
      </c>
      <c r="BT862" s="60">
        <v>11000000</v>
      </c>
      <c r="BU862" s="60">
        <v>89400000</v>
      </c>
      <c r="BV862" s="60">
        <v>53600000</v>
      </c>
      <c r="BW862" s="60">
        <v>69000000</v>
      </c>
      <c r="BX862" s="60">
        <v>158400000</v>
      </c>
      <c r="BY862" s="60" t="s">
        <v>544</v>
      </c>
      <c r="BZ862" s="60">
        <v>500000</v>
      </c>
      <c r="CA862" s="60" t="s">
        <v>544</v>
      </c>
      <c r="CB862" s="60" t="s">
        <v>544</v>
      </c>
      <c r="CC862" s="60">
        <v>53800000</v>
      </c>
      <c r="CD862" s="60">
        <v>22100000</v>
      </c>
      <c r="CE862" s="60">
        <v>22500000</v>
      </c>
      <c r="CF862" s="60">
        <v>204600000</v>
      </c>
      <c r="CG862" s="60">
        <v>40900000</v>
      </c>
      <c r="CH862" s="60">
        <v>17300000</v>
      </c>
      <c r="CI862" s="60" t="s">
        <v>2784</v>
      </c>
      <c r="CJ862" s="60">
        <v>13.66</v>
      </c>
      <c r="CK862" s="60">
        <v>130700000</v>
      </c>
      <c r="CL862" s="60">
        <v>1035</v>
      </c>
      <c r="CM862" s="85">
        <v>1267710</v>
      </c>
      <c r="CN862" s="60" t="s">
        <v>544</v>
      </c>
      <c r="CO862" s="60">
        <v>22800000</v>
      </c>
      <c r="CP862" s="60">
        <v>65500000</v>
      </c>
      <c r="CQ862" s="60">
        <v>1336600000</v>
      </c>
      <c r="CR862" s="60">
        <v>400000</v>
      </c>
      <c r="CS862" s="60" t="s">
        <v>544</v>
      </c>
      <c r="CT862" s="60">
        <v>18500000</v>
      </c>
      <c r="CU862" s="60">
        <v>14600000</v>
      </c>
      <c r="CV862" s="60">
        <v>22500000</v>
      </c>
      <c r="CW862" s="60">
        <v>33100000</v>
      </c>
      <c r="CX862" s="60">
        <v>59000000</v>
      </c>
      <c r="CY862" s="60">
        <v>12.12</v>
      </c>
      <c r="CZ862" s="60">
        <f t="shared" si="26"/>
        <v>1</v>
      </c>
      <c r="DA862" s="60" t="str">
        <f t="shared" si="27"/>
        <v>N</v>
      </c>
    </row>
    <row r="863" spans="1:105">
      <c r="A863" s="13" t="s">
        <v>1382</v>
      </c>
      <c r="B863" s="13">
        <v>111842</v>
      </c>
      <c r="C863" s="13">
        <v>2022</v>
      </c>
      <c r="D863" s="13" t="s">
        <v>1</v>
      </c>
      <c r="E863" s="13" t="s">
        <v>13</v>
      </c>
      <c r="F863" s="84" t="s">
        <v>1812</v>
      </c>
      <c r="G863" s="60" t="s">
        <v>2103</v>
      </c>
      <c r="H863" s="60" t="s">
        <v>2787</v>
      </c>
      <c r="I863" s="60" t="s">
        <v>2105</v>
      </c>
      <c r="J863" s="60" t="s">
        <v>1382</v>
      </c>
      <c r="K863" s="85">
        <v>111842</v>
      </c>
      <c r="L863" s="60">
        <v>2843090000000</v>
      </c>
      <c r="M863" s="60">
        <v>50660905280.545998</v>
      </c>
      <c r="N863" s="60">
        <v>514522452.67500001</v>
      </c>
      <c r="O863" s="60">
        <v>138578047.2538</v>
      </c>
      <c r="P863" s="60">
        <v>-0.41</v>
      </c>
      <c r="Q863" s="60">
        <v>3375035643.0757999</v>
      </c>
      <c r="R863" s="85" t="s">
        <v>544</v>
      </c>
      <c r="S863" s="85">
        <v>952</v>
      </c>
      <c r="T863" s="60">
        <v>6216945839.8629999</v>
      </c>
      <c r="U863" s="60" t="s">
        <v>544</v>
      </c>
      <c r="V863" s="60" t="s">
        <v>544</v>
      </c>
      <c r="W863" s="60" t="s">
        <v>2106</v>
      </c>
      <c r="X863" s="60">
        <v>1527565932.4837999</v>
      </c>
      <c r="Y863" s="60">
        <v>39578118378.365601</v>
      </c>
      <c r="Z863" s="60">
        <v>10.4</v>
      </c>
      <c r="AA863" s="60">
        <v>19030648.639199998</v>
      </c>
      <c r="AB863" s="60">
        <v>29981058491.997799</v>
      </c>
      <c r="AC863" s="60">
        <v>50660905280.545998</v>
      </c>
      <c r="AD863" s="60">
        <v>9.39</v>
      </c>
      <c r="AE863" s="60">
        <v>3297558807.6046</v>
      </c>
      <c r="AF863" s="60">
        <v>16.940000000000001</v>
      </c>
      <c r="AG863" s="60" t="s">
        <v>2107</v>
      </c>
      <c r="AH863" s="60">
        <v>552387.74140000006</v>
      </c>
      <c r="AI863" s="60">
        <v>5045277983.4754</v>
      </c>
      <c r="AJ863" s="60">
        <v>1674429795.8585999</v>
      </c>
      <c r="AK863" s="60">
        <v>3.72</v>
      </c>
      <c r="AL863" s="60">
        <v>41205381388.692398</v>
      </c>
      <c r="AM863" s="60">
        <v>1481628655.1506</v>
      </c>
      <c r="AN863" s="60">
        <v>300089095.2554</v>
      </c>
      <c r="AO863" s="60">
        <v>5226496800.5733995</v>
      </c>
      <c r="AP863" s="60">
        <v>5846222389.5459995</v>
      </c>
      <c r="AQ863" s="60">
        <v>50660905280.545998</v>
      </c>
      <c r="AR863" s="60">
        <v>2</v>
      </c>
      <c r="AS863" s="60">
        <v>6309960807.9309998</v>
      </c>
      <c r="AT863" s="60">
        <v>19447042082.459202</v>
      </c>
      <c r="AU863" s="85">
        <v>111842</v>
      </c>
      <c r="AV863" s="60" t="s">
        <v>544</v>
      </c>
      <c r="AW863" s="60">
        <v>1196008554.928</v>
      </c>
      <c r="AX863" s="60">
        <v>151443335.94060001</v>
      </c>
      <c r="AY863" s="60">
        <v>975285104.84019995</v>
      </c>
      <c r="AZ863" s="60">
        <v>15833980779.718201</v>
      </c>
      <c r="BA863" s="60">
        <v>1297131149.523</v>
      </c>
      <c r="BB863" s="60" t="s">
        <v>1808</v>
      </c>
      <c r="BC863" s="60">
        <v>53751746340.151199</v>
      </c>
      <c r="BD863" s="60">
        <v>840092659.87240005</v>
      </c>
      <c r="BE863" s="60" t="s">
        <v>544</v>
      </c>
      <c r="BF863" s="60">
        <v>512045617.31840003</v>
      </c>
      <c r="BG863" s="60">
        <v>295367071.01440001</v>
      </c>
      <c r="BH863" s="60">
        <v>25716161835.4454</v>
      </c>
      <c r="BI863" s="60">
        <v>249483250.55939999</v>
      </c>
      <c r="BJ863" s="60" t="s">
        <v>544</v>
      </c>
      <c r="BK863" s="60">
        <v>1088738419.3399999</v>
      </c>
      <c r="BL863" s="85" t="s">
        <v>2788</v>
      </c>
      <c r="BM863" s="60" t="s">
        <v>2789</v>
      </c>
      <c r="BN863" s="60">
        <v>473895225.24299997</v>
      </c>
      <c r="BO863" s="60">
        <v>43909675762.033401</v>
      </c>
      <c r="BP863" s="60">
        <v>24876069175.573002</v>
      </c>
      <c r="BQ863" s="60">
        <v>2146828228.5120001</v>
      </c>
      <c r="BR863" s="60">
        <v>3887223812.0693998</v>
      </c>
      <c r="BS863" s="60">
        <v>495723450.50800002</v>
      </c>
      <c r="BT863" s="60">
        <v>412223806.75959998</v>
      </c>
      <c r="BU863" s="60">
        <v>1250552389.6514001</v>
      </c>
      <c r="BV863" s="60">
        <v>370723450.31699997</v>
      </c>
      <c r="BW863" s="60">
        <v>4555969358.3514004</v>
      </c>
      <c r="BX863" s="60">
        <v>5045277983.4754</v>
      </c>
      <c r="BY863" s="60" t="s">
        <v>544</v>
      </c>
      <c r="BZ863" s="60">
        <v>12419814.7018</v>
      </c>
      <c r="CA863" s="60" t="s">
        <v>544</v>
      </c>
      <c r="CB863" s="60" t="s">
        <v>1811</v>
      </c>
      <c r="CC863" s="60">
        <v>203492516.34799999</v>
      </c>
      <c r="CD863" s="60">
        <v>483838204.58819997</v>
      </c>
      <c r="CE863" s="60">
        <v>782573058.92920005</v>
      </c>
      <c r="CF863" s="60">
        <v>5846222389.5459995</v>
      </c>
      <c r="CG863" s="60">
        <v>573574484.12660003</v>
      </c>
      <c r="CH863" s="60">
        <v>117908054.34980001</v>
      </c>
      <c r="CI863" s="60" t="s">
        <v>1382</v>
      </c>
      <c r="CJ863" s="60">
        <v>16.829999999999998</v>
      </c>
      <c r="CK863" s="60">
        <v>1827655027.7392001</v>
      </c>
      <c r="CL863" s="60">
        <v>244.84</v>
      </c>
      <c r="CM863" s="85">
        <v>111842</v>
      </c>
      <c r="CN863" s="60" t="s">
        <v>544</v>
      </c>
      <c r="CO863" s="60">
        <v>249483250.55939999</v>
      </c>
      <c r="CP863" s="60">
        <v>2001461157.7268</v>
      </c>
      <c r="CQ863" s="60">
        <v>39578118378.365601</v>
      </c>
      <c r="CR863" s="60">
        <v>3528153.9611999998</v>
      </c>
      <c r="CS863" s="60" t="s">
        <v>544</v>
      </c>
      <c r="CT863" s="60">
        <v>465591590.16259998</v>
      </c>
      <c r="CU863" s="60">
        <v>623146829.17739999</v>
      </c>
      <c r="CV863" s="60">
        <v>782573058.92920005</v>
      </c>
      <c r="CW863" s="60">
        <v>1088738419.3399999</v>
      </c>
      <c r="CX863" s="60">
        <v>1527565932.4837999</v>
      </c>
      <c r="CY863" s="60">
        <v>16.829999999999998</v>
      </c>
      <c r="CZ863" s="60">
        <f t="shared" si="26"/>
        <v>56.119999914248645</v>
      </c>
      <c r="DA863" s="60" t="str">
        <f t="shared" si="27"/>
        <v>Y</v>
      </c>
    </row>
    <row r="864" spans="1:105">
      <c r="A864" s="13" t="s">
        <v>1382</v>
      </c>
      <c r="B864" s="13">
        <v>111842</v>
      </c>
      <c r="C864" s="13">
        <v>2023</v>
      </c>
      <c r="D864" s="13" t="s">
        <v>1</v>
      </c>
      <c r="E864" s="13" t="s">
        <v>13</v>
      </c>
      <c r="F864" s="84" t="s">
        <v>1804</v>
      </c>
      <c r="G864" s="60" t="s">
        <v>2103</v>
      </c>
      <c r="H864" s="60" t="s">
        <v>2787</v>
      </c>
      <c r="I864" s="60" t="s">
        <v>2105</v>
      </c>
      <c r="J864" s="60" t="s">
        <v>1382</v>
      </c>
      <c r="K864" s="85">
        <v>111842</v>
      </c>
      <c r="L864" s="60">
        <v>3104902000000</v>
      </c>
      <c r="M864" s="60">
        <v>55876725507.305603</v>
      </c>
      <c r="N864" s="60">
        <v>488851297.61919999</v>
      </c>
      <c r="O864" s="60">
        <v>143898357.2288</v>
      </c>
      <c r="P864" s="60">
        <v>-0.47</v>
      </c>
      <c r="Q864" s="60">
        <v>3276818981.9024</v>
      </c>
      <c r="R864" s="85" t="s">
        <v>544</v>
      </c>
      <c r="S864" s="85">
        <v>954</v>
      </c>
      <c r="T864" s="60">
        <v>6566181379.8864002</v>
      </c>
      <c r="U864" s="60" t="s">
        <v>544</v>
      </c>
      <c r="V864" s="60" t="s">
        <v>544</v>
      </c>
      <c r="W864" s="60" t="s">
        <v>2106</v>
      </c>
      <c r="X864" s="60">
        <v>1893695902.4656</v>
      </c>
      <c r="Y864" s="60">
        <v>42881062587.641602</v>
      </c>
      <c r="Z864" s="60">
        <v>12.52</v>
      </c>
      <c r="AA864" s="60">
        <v>233951.8064</v>
      </c>
      <c r="AB864" s="60">
        <v>33231648347.502399</v>
      </c>
      <c r="AC864" s="60">
        <v>55876725507.305603</v>
      </c>
      <c r="AD864" s="60">
        <v>9.19</v>
      </c>
      <c r="AE864" s="60">
        <v>4130059216.1360002</v>
      </c>
      <c r="AF864" s="60">
        <v>14.93</v>
      </c>
      <c r="AG864" s="60" t="s">
        <v>2107</v>
      </c>
      <c r="AH864" s="60">
        <v>575881.36959999998</v>
      </c>
      <c r="AI864" s="60">
        <v>5795652107.3615999</v>
      </c>
      <c r="AJ864" s="60">
        <v>1681771558.4528</v>
      </c>
      <c r="AK864" s="60">
        <v>4.07</v>
      </c>
      <c r="AL864" s="60">
        <v>45704608942.790398</v>
      </c>
      <c r="AM864" s="60">
        <v>1682149480.6015999</v>
      </c>
      <c r="AN864" s="60">
        <v>875375674.37759995</v>
      </c>
      <c r="AO864" s="60">
        <v>4449367439.2863998</v>
      </c>
      <c r="AP864" s="60">
        <v>6599924428.8864002</v>
      </c>
      <c r="AQ864" s="60">
        <v>55876725507.305603</v>
      </c>
      <c r="AR864" s="60">
        <v>1.75</v>
      </c>
      <c r="AS864" s="60">
        <v>6888584965.3984003</v>
      </c>
      <c r="AT864" s="60">
        <v>20947720811.785599</v>
      </c>
      <c r="AU864" s="85">
        <v>111842</v>
      </c>
      <c r="AV864" s="60" t="s">
        <v>544</v>
      </c>
      <c r="AW864" s="60">
        <v>2425900269.4400001</v>
      </c>
      <c r="AX864" s="60">
        <v>160760883.58239999</v>
      </c>
      <c r="AY864" s="60">
        <v>42147317.737599999</v>
      </c>
      <c r="AZ864" s="60">
        <v>19096388182.571201</v>
      </c>
      <c r="BA864" s="60">
        <v>1160059030.1808</v>
      </c>
      <c r="BB864" s="60" t="s">
        <v>1808</v>
      </c>
      <c r="BC864" s="60">
        <v>63092303112.879997</v>
      </c>
      <c r="BD864" s="60">
        <v>849622979.38080001</v>
      </c>
      <c r="BE864" s="60" t="s">
        <v>544</v>
      </c>
      <c r="BF864" s="60">
        <v>677848364.60479999</v>
      </c>
      <c r="BG864" s="60">
        <v>316914716.208</v>
      </c>
      <c r="BH864" s="60">
        <v>27919610616.555199</v>
      </c>
      <c r="BI864" s="60">
        <v>940972161.6336</v>
      </c>
      <c r="BJ864" s="60" t="s">
        <v>544</v>
      </c>
      <c r="BK864" s="60">
        <v>1251354223.5552001</v>
      </c>
      <c r="BL864" s="85" t="s">
        <v>2788</v>
      </c>
      <c r="BM864" s="60" t="s">
        <v>2789</v>
      </c>
      <c r="BN864" s="60">
        <v>508341282.7216</v>
      </c>
      <c r="BO864" s="60">
        <v>49616427116.1408</v>
      </c>
      <c r="BP864" s="60">
        <v>27069987637.1744</v>
      </c>
      <c r="BQ864" s="60">
        <v>2264797456.2944002</v>
      </c>
      <c r="BR864" s="60">
        <v>5302319732.8352003</v>
      </c>
      <c r="BS864" s="60">
        <v>759749493.13759995</v>
      </c>
      <c r="BT864" s="60">
        <v>397412133.90240002</v>
      </c>
      <c r="BU864" s="60">
        <v>1809329281.8192</v>
      </c>
      <c r="BV864" s="60">
        <v>417927907.69440001</v>
      </c>
      <c r="BW864" s="60">
        <v>5844997942.2192001</v>
      </c>
      <c r="BX864" s="60">
        <v>5795652107.3615999</v>
      </c>
      <c r="BY864" s="60" t="s">
        <v>544</v>
      </c>
      <c r="BZ864" s="60">
        <v>2753432.7984000002</v>
      </c>
      <c r="CA864" s="60" t="s">
        <v>544</v>
      </c>
      <c r="CB864" s="60" t="s">
        <v>1811</v>
      </c>
      <c r="CC864" s="60">
        <v>740007559.93599999</v>
      </c>
      <c r="CD864" s="60">
        <v>490273004.75040001</v>
      </c>
      <c r="CE864" s="60">
        <v>1005074956.5872</v>
      </c>
      <c r="CF864" s="60">
        <v>6599924428.8864002</v>
      </c>
      <c r="CG864" s="60">
        <v>955117247.7744</v>
      </c>
      <c r="CH864" s="60">
        <v>123580542.6576</v>
      </c>
      <c r="CI864" s="60" t="s">
        <v>1382</v>
      </c>
      <c r="CJ864" s="60">
        <v>17.440000000000001</v>
      </c>
      <c r="CK864" s="60">
        <v>2769071576.8432002</v>
      </c>
      <c r="CL864" s="60">
        <v>269.51</v>
      </c>
      <c r="CM864" s="85">
        <v>111842</v>
      </c>
      <c r="CN864" s="60" t="s">
        <v>544</v>
      </c>
      <c r="CO864" s="60">
        <v>940972161.6336</v>
      </c>
      <c r="CP864" s="60">
        <v>2402037185.1872001</v>
      </c>
      <c r="CQ864" s="60">
        <v>42881062587.641602</v>
      </c>
      <c r="CR864" s="60">
        <v>4625047.2495999997</v>
      </c>
      <c r="CS864" s="60" t="s">
        <v>544</v>
      </c>
      <c r="CT864" s="60">
        <v>508629223.40640002</v>
      </c>
      <c r="CU864" s="60">
        <v>742725000.14880002</v>
      </c>
      <c r="CV864" s="60">
        <v>1005074956.5872</v>
      </c>
      <c r="CW864" s="60">
        <v>1251354223.5552001</v>
      </c>
      <c r="CX864" s="60">
        <v>1893695902.4656</v>
      </c>
      <c r="CY864" s="60">
        <v>17.440000000000001</v>
      </c>
      <c r="CZ864" s="60">
        <f t="shared" si="26"/>
        <v>55.566999887888016</v>
      </c>
      <c r="DA864" s="60" t="str">
        <f t="shared" si="27"/>
        <v>Y</v>
      </c>
    </row>
    <row r="865" spans="1:105">
      <c r="A865" s="13" t="s">
        <v>1383</v>
      </c>
      <c r="B865" s="13">
        <v>1384696</v>
      </c>
      <c r="C865" s="13">
        <v>2022</v>
      </c>
      <c r="D865" s="13" t="s">
        <v>12</v>
      </c>
      <c r="E865" s="13" t="s">
        <v>507</v>
      </c>
      <c r="F865" s="84" t="s">
        <v>1812</v>
      </c>
      <c r="G865" s="60" t="s">
        <v>1834</v>
      </c>
      <c r="H865" s="60" t="s">
        <v>545</v>
      </c>
      <c r="I865" s="60" t="s">
        <v>1835</v>
      </c>
      <c r="J865" s="60" t="s">
        <v>1114</v>
      </c>
      <c r="K865" s="85">
        <v>1002855</v>
      </c>
      <c r="L865" s="60">
        <v>1930366683000</v>
      </c>
      <c r="M865" s="60">
        <v>401307018.30000001</v>
      </c>
      <c r="N865" s="60">
        <v>11371534.1</v>
      </c>
      <c r="O865" s="60">
        <v>5104152.0999999996</v>
      </c>
      <c r="P865" s="60">
        <v>0.26</v>
      </c>
      <c r="Q865" s="60" t="s">
        <v>544</v>
      </c>
      <c r="R865" s="85" t="s">
        <v>544</v>
      </c>
      <c r="S865" s="85" t="s">
        <v>544</v>
      </c>
      <c r="T865" s="60" t="s">
        <v>544</v>
      </c>
      <c r="U865" s="60" t="s">
        <v>544</v>
      </c>
      <c r="V865" s="60" t="s">
        <v>544</v>
      </c>
      <c r="W865" s="60" t="s">
        <v>1836</v>
      </c>
      <c r="X865" s="60">
        <v>53653983.399999999</v>
      </c>
      <c r="Y865" s="60">
        <v>256579321.09999999</v>
      </c>
      <c r="Z865" s="60">
        <v>8.11</v>
      </c>
      <c r="AA865" s="60">
        <v>47803.8</v>
      </c>
      <c r="AB865" s="60">
        <v>255681516.90000001</v>
      </c>
      <c r="AC865" s="60">
        <v>401307018.30000001</v>
      </c>
      <c r="AD865" s="60">
        <v>10.68</v>
      </c>
      <c r="AE865" s="60">
        <v>521378.4</v>
      </c>
      <c r="AF865" s="60">
        <v>11.91</v>
      </c>
      <c r="AG865" s="60" t="s">
        <v>1837</v>
      </c>
      <c r="AH865" s="60" t="s">
        <v>544</v>
      </c>
      <c r="AI865" s="60" t="s">
        <v>544</v>
      </c>
      <c r="AJ865" s="60">
        <v>10178645.5</v>
      </c>
      <c r="AK865" s="60">
        <v>19.899999999999999</v>
      </c>
      <c r="AL865" s="60">
        <v>302801855.60000002</v>
      </c>
      <c r="AM865" s="60">
        <v>13754385.6</v>
      </c>
      <c r="AN865" s="60">
        <v>21583718.600000001</v>
      </c>
      <c r="AO865" s="60">
        <v>46239924.899999999</v>
      </c>
      <c r="AP865" s="60">
        <v>61274863.100000001</v>
      </c>
      <c r="AQ865" s="60">
        <v>401307018.30000001</v>
      </c>
      <c r="AR865" s="60">
        <v>3.57</v>
      </c>
      <c r="AS865" s="60">
        <v>60383364</v>
      </c>
      <c r="AT865" s="60">
        <v>78578246</v>
      </c>
      <c r="AU865" s="85">
        <v>1384696</v>
      </c>
      <c r="AV865" s="60" t="s">
        <v>544</v>
      </c>
      <c r="AW865" s="60" t="s">
        <v>544</v>
      </c>
      <c r="AX865" s="60" t="s">
        <v>544</v>
      </c>
      <c r="AY865" s="60" t="s">
        <v>544</v>
      </c>
      <c r="AZ865" s="60">
        <v>10045968.9</v>
      </c>
      <c r="BA865" s="60">
        <v>229315007.80000001</v>
      </c>
      <c r="BB865" s="60" t="s">
        <v>1808</v>
      </c>
      <c r="BC865" s="60" t="s">
        <v>544</v>
      </c>
      <c r="BD865" s="60">
        <v>14366219.5</v>
      </c>
      <c r="BE865" s="60" t="s">
        <v>544</v>
      </c>
      <c r="BF865" s="60" t="s">
        <v>544</v>
      </c>
      <c r="BG865" s="60">
        <v>7131534.2000000002</v>
      </c>
      <c r="BH865" s="60">
        <v>318593277.60000002</v>
      </c>
      <c r="BI865" s="60">
        <v>3262718.3</v>
      </c>
      <c r="BJ865" s="60" t="s">
        <v>544</v>
      </c>
      <c r="BK865" s="60">
        <v>56851768.5</v>
      </c>
      <c r="BL865" s="85" t="s">
        <v>544</v>
      </c>
      <c r="BM865" s="60" t="s">
        <v>544</v>
      </c>
      <c r="BN865" s="60">
        <v>11542608.300000001</v>
      </c>
      <c r="BO865" s="60">
        <v>314897280.80000001</v>
      </c>
      <c r="BP865" s="60">
        <v>304227058.10000002</v>
      </c>
      <c r="BQ865" s="60">
        <v>624253.80000000005</v>
      </c>
      <c r="BR865" s="60" t="s">
        <v>544</v>
      </c>
      <c r="BS865" s="60">
        <v>12820725.9</v>
      </c>
      <c r="BT865" s="60">
        <v>46174730.700000003</v>
      </c>
      <c r="BU865" s="60">
        <v>73517182</v>
      </c>
      <c r="BV865" s="60" t="s">
        <v>544</v>
      </c>
      <c r="BW865" s="60" t="s">
        <v>544</v>
      </c>
      <c r="BX865" s="60">
        <v>41187127.100000001</v>
      </c>
      <c r="BY865" s="60" t="s">
        <v>544</v>
      </c>
      <c r="BZ865" s="60">
        <v>1122172.8999999999</v>
      </c>
      <c r="CA865" s="60" t="s">
        <v>544</v>
      </c>
      <c r="CB865" s="60" t="s">
        <v>544</v>
      </c>
      <c r="CC865" s="60">
        <v>17646855.399999999</v>
      </c>
      <c r="CD865" s="60">
        <v>7318164.7999999998</v>
      </c>
      <c r="CE865" s="60">
        <v>6438702.4000000004</v>
      </c>
      <c r="CF865" s="60">
        <v>61274863.100000001</v>
      </c>
      <c r="CG865" s="60">
        <v>1718642.4</v>
      </c>
      <c r="CH865" s="60" t="s">
        <v>544</v>
      </c>
      <c r="CI865" s="60" t="s">
        <v>1114</v>
      </c>
      <c r="CJ865" s="60" t="s">
        <v>544</v>
      </c>
      <c r="CK865" s="60">
        <v>75237702</v>
      </c>
      <c r="CL865" s="60" t="s">
        <v>544</v>
      </c>
      <c r="CM865" s="85">
        <v>1002855</v>
      </c>
      <c r="CN865" s="60">
        <v>30101.7</v>
      </c>
      <c r="CO865" s="60">
        <v>3262718.3</v>
      </c>
      <c r="CP865" s="60">
        <v>65196591.799999997</v>
      </c>
      <c r="CQ865" s="60">
        <v>256579321.09999999</v>
      </c>
      <c r="CR865" s="60">
        <v>1877.7</v>
      </c>
      <c r="CS865" s="60">
        <v>30101.7</v>
      </c>
      <c r="CT865" s="60">
        <v>35084872</v>
      </c>
      <c r="CU865" s="60">
        <v>21766896.399999999</v>
      </c>
      <c r="CV865" s="60">
        <v>6438702.4000000004</v>
      </c>
      <c r="CW865" s="60">
        <v>56851768.5</v>
      </c>
      <c r="CX865" s="60">
        <v>53653983.399999999</v>
      </c>
      <c r="CY865" s="60">
        <v>16.11</v>
      </c>
      <c r="CZ865" s="60">
        <f t="shared" si="26"/>
        <v>4810.1991616726227</v>
      </c>
      <c r="DA865" s="60" t="str">
        <f t="shared" si="27"/>
        <v>N: parent data from row 428</v>
      </c>
    </row>
    <row r="866" spans="1:105">
      <c r="A866" s="13" t="s">
        <v>1383</v>
      </c>
      <c r="B866" s="13">
        <v>1384696</v>
      </c>
      <c r="C866" s="13">
        <v>2023</v>
      </c>
      <c r="D866" s="13" t="s">
        <v>12</v>
      </c>
      <c r="E866" s="13" t="s">
        <v>507</v>
      </c>
      <c r="F866" s="84" t="s">
        <v>1804</v>
      </c>
      <c r="G866" s="60" t="s">
        <v>1834</v>
      </c>
      <c r="H866" s="60" t="s">
        <v>1827</v>
      </c>
      <c r="I866" s="60" t="s">
        <v>1835</v>
      </c>
      <c r="J866" s="60" t="s">
        <v>1114</v>
      </c>
      <c r="K866" s="85">
        <v>1002855</v>
      </c>
      <c r="L866" s="60">
        <v>2187325716000</v>
      </c>
      <c r="M866" s="60">
        <v>572291244.10000002</v>
      </c>
      <c r="N866" s="60">
        <v>27067389.600000001</v>
      </c>
      <c r="O866" s="60">
        <v>38351937.600000001</v>
      </c>
      <c r="P866" s="60">
        <v>0.11</v>
      </c>
      <c r="Q866" s="60" t="s">
        <v>544</v>
      </c>
      <c r="R866" s="85" t="s">
        <v>544</v>
      </c>
      <c r="S866" s="85" t="s">
        <v>544</v>
      </c>
      <c r="T866" s="60" t="s">
        <v>544</v>
      </c>
      <c r="U866" s="60" t="s">
        <v>544</v>
      </c>
      <c r="V866" s="60" t="s">
        <v>544</v>
      </c>
      <c r="W866" s="60" t="s">
        <v>1836</v>
      </c>
      <c r="X866" s="60">
        <v>75874851.099999994</v>
      </c>
      <c r="Y866" s="60">
        <v>409772432.10000002</v>
      </c>
      <c r="Z866" s="60">
        <v>-32.44</v>
      </c>
      <c r="AA866" s="60">
        <v>51341.3</v>
      </c>
      <c r="AB866" s="60">
        <v>374004780.39999998</v>
      </c>
      <c r="AC866" s="60">
        <v>572291244.10000002</v>
      </c>
      <c r="AD866" s="60">
        <v>9.64</v>
      </c>
      <c r="AE866" s="60">
        <v>233037.2</v>
      </c>
      <c r="AF866" s="60">
        <v>11.3</v>
      </c>
      <c r="AG866" s="60" t="s">
        <v>1837</v>
      </c>
      <c r="AH866" s="60" t="s">
        <v>544</v>
      </c>
      <c r="AI866" s="60" t="s">
        <v>544</v>
      </c>
      <c r="AJ866" s="60">
        <v>12207521.5</v>
      </c>
      <c r="AK866" s="60">
        <v>17.920000000000002</v>
      </c>
      <c r="AL866" s="60">
        <v>425154815.89999998</v>
      </c>
      <c r="AM866" s="60">
        <v>50828738.200000003</v>
      </c>
      <c r="AN866" s="60">
        <v>54913163.399999999</v>
      </c>
      <c r="AO866" s="60">
        <v>58707561.799999997</v>
      </c>
      <c r="AP866" s="60">
        <v>66596091.299999997</v>
      </c>
      <c r="AQ866" s="60">
        <v>572291244.10000002</v>
      </c>
      <c r="AR866" s="60">
        <v>5.81</v>
      </c>
      <c r="AS866" s="60">
        <v>112725944.59999999</v>
      </c>
      <c r="AT866" s="60">
        <v>115766172</v>
      </c>
      <c r="AU866" s="85">
        <v>1384696</v>
      </c>
      <c r="AV866" s="60" t="s">
        <v>544</v>
      </c>
      <c r="AW866" s="60" t="s">
        <v>544</v>
      </c>
      <c r="AX866" s="60" t="s">
        <v>544</v>
      </c>
      <c r="AY866" s="60" t="s">
        <v>544</v>
      </c>
      <c r="AZ866" s="60">
        <v>19826822</v>
      </c>
      <c r="BA866" s="60">
        <v>337563892.39999998</v>
      </c>
      <c r="BB866" s="60" t="s">
        <v>1808</v>
      </c>
      <c r="BC866" s="60" t="s">
        <v>544</v>
      </c>
      <c r="BD866" s="60">
        <v>37948768.399999999</v>
      </c>
      <c r="BE866" s="60" t="s">
        <v>544</v>
      </c>
      <c r="BF866" s="60" t="s">
        <v>544</v>
      </c>
      <c r="BG866" s="60">
        <v>10838909.1</v>
      </c>
      <c r="BH866" s="60">
        <v>465770623.19999999</v>
      </c>
      <c r="BI866" s="60">
        <v>-23602663.600000001</v>
      </c>
      <c r="BJ866" s="60" t="s">
        <v>544</v>
      </c>
      <c r="BK866" s="60">
        <v>87361543.400000006</v>
      </c>
      <c r="BL866" s="85" t="s">
        <v>544</v>
      </c>
      <c r="BM866" s="60" t="s">
        <v>544</v>
      </c>
      <c r="BN866" s="60">
        <v>25620298.399999999</v>
      </c>
      <c r="BO866" s="60">
        <v>447648676.80000001</v>
      </c>
      <c r="BP866" s="60">
        <v>427821854.80000001</v>
      </c>
      <c r="BQ866" s="60" t="s">
        <v>544</v>
      </c>
      <c r="BR866" s="60" t="s">
        <v>544</v>
      </c>
      <c r="BS866" s="60">
        <v>20018733.399999999</v>
      </c>
      <c r="BT866" s="60">
        <v>15331042.5</v>
      </c>
      <c r="BU866" s="60">
        <v>127082241.09999999</v>
      </c>
      <c r="BV866" s="60" t="s">
        <v>544</v>
      </c>
      <c r="BW866" s="60" t="s">
        <v>544</v>
      </c>
      <c r="BX866" s="60">
        <v>53469980.5</v>
      </c>
      <c r="BY866" s="60" t="s">
        <v>544</v>
      </c>
      <c r="BZ866" s="60">
        <v>1098088.5</v>
      </c>
      <c r="CA866" s="60" t="s">
        <v>544</v>
      </c>
      <c r="CB866" s="60" t="s">
        <v>544</v>
      </c>
      <c r="CC866" s="60">
        <v>51391265.899999999</v>
      </c>
      <c r="CD866" s="60">
        <v>9349329.6999999993</v>
      </c>
      <c r="CE866" s="60">
        <v>-23649176.300000001</v>
      </c>
      <c r="CF866" s="60">
        <v>66596091.299999997</v>
      </c>
      <c r="CG866" s="60">
        <v>3702366.6</v>
      </c>
      <c r="CH866" s="60" t="s">
        <v>544</v>
      </c>
      <c r="CI866" s="60" t="s">
        <v>1114</v>
      </c>
      <c r="CJ866" s="60" t="s">
        <v>544</v>
      </c>
      <c r="CK866" s="60">
        <v>130788014.5</v>
      </c>
      <c r="CL866" s="60" t="s">
        <v>544</v>
      </c>
      <c r="CM866" s="85">
        <v>1002855</v>
      </c>
      <c r="CN866" s="60">
        <v>343387.5</v>
      </c>
      <c r="CO866" s="60">
        <v>-23602663.600000001</v>
      </c>
      <c r="CP866" s="60">
        <v>101495149.5</v>
      </c>
      <c r="CQ866" s="60">
        <v>409772432.10000002</v>
      </c>
      <c r="CR866" s="60">
        <v>3406.8</v>
      </c>
      <c r="CS866" s="60">
        <v>343387.5</v>
      </c>
      <c r="CT866" s="60">
        <v>53396819.5</v>
      </c>
      <c r="CU866" s="60">
        <v>33964723.899999999</v>
      </c>
      <c r="CV866" s="60">
        <v>-23649176.300000001</v>
      </c>
      <c r="CW866" s="60">
        <v>87361543.400000006</v>
      </c>
      <c r="CX866" s="60">
        <v>75874851.099999994</v>
      </c>
      <c r="CY866" s="60">
        <v>14.3</v>
      </c>
      <c r="CZ866" s="60">
        <f t="shared" si="26"/>
        <v>3822.0499414416954</v>
      </c>
      <c r="DA866" s="60" t="str">
        <f t="shared" si="27"/>
        <v>N: parent data from row 428</v>
      </c>
    </row>
    <row r="867" spans="1:105">
      <c r="A867" s="13" t="s">
        <v>1384</v>
      </c>
      <c r="B867" s="13">
        <v>1221270</v>
      </c>
      <c r="C867" s="13">
        <v>2022</v>
      </c>
      <c r="D867" s="13" t="s">
        <v>1</v>
      </c>
      <c r="E867" s="13" t="s">
        <v>507</v>
      </c>
      <c r="F867" s="84" t="s">
        <v>1812</v>
      </c>
      <c r="G867" s="60" t="s">
        <v>2674</v>
      </c>
      <c r="H867" s="60" t="s">
        <v>2097</v>
      </c>
      <c r="I867" s="60" t="s">
        <v>2675</v>
      </c>
      <c r="J867" s="60" t="s">
        <v>1384</v>
      </c>
      <c r="K867" s="85">
        <v>1221270</v>
      </c>
      <c r="L867" s="60">
        <v>16521310700000</v>
      </c>
      <c r="M867" s="60">
        <v>1471771225.3501999</v>
      </c>
      <c r="N867" s="60">
        <v>154947514.2274</v>
      </c>
      <c r="O867" s="60">
        <v>21605161.421300001</v>
      </c>
      <c r="P867" s="60">
        <v>-0.14000000000000001</v>
      </c>
      <c r="Q867" s="60" t="s">
        <v>544</v>
      </c>
      <c r="R867" s="85">
        <v>3397</v>
      </c>
      <c r="S867" s="85">
        <v>65</v>
      </c>
      <c r="T867" s="60">
        <v>349934853.48430002</v>
      </c>
      <c r="U867" s="60" t="s">
        <v>544</v>
      </c>
      <c r="V867" s="60" t="s">
        <v>544</v>
      </c>
      <c r="W867" s="60" t="s">
        <v>2677</v>
      </c>
      <c r="X867" s="60">
        <v>75970455.842899993</v>
      </c>
      <c r="Y867" s="60">
        <v>470623784.02079999</v>
      </c>
      <c r="Z867" s="60">
        <v>0.35</v>
      </c>
      <c r="AA867" s="60">
        <v>890849.81660000002</v>
      </c>
      <c r="AB867" s="60">
        <v>1585998434.7082</v>
      </c>
      <c r="AC867" s="60">
        <v>1471771225.3501999</v>
      </c>
      <c r="AD867" s="60" t="s">
        <v>544</v>
      </c>
      <c r="AE867" s="60">
        <v>458342399.91939998</v>
      </c>
      <c r="AF867" s="60">
        <v>12.67</v>
      </c>
      <c r="AG867" s="60" t="s">
        <v>2678</v>
      </c>
      <c r="AH867" s="60" t="s">
        <v>544</v>
      </c>
      <c r="AI867" s="60">
        <v>324161542.58499998</v>
      </c>
      <c r="AJ867" s="60" t="s">
        <v>544</v>
      </c>
      <c r="AK867" s="60">
        <v>6.78</v>
      </c>
      <c r="AL867" s="60">
        <v>698306314.62530005</v>
      </c>
      <c r="AM867" s="60">
        <v>10274874.104599999</v>
      </c>
      <c r="AN867" s="60">
        <v>120472208.92749999</v>
      </c>
      <c r="AO867" s="60">
        <v>139930803.745</v>
      </c>
      <c r="AP867" s="60">
        <v>325236269.03469998</v>
      </c>
      <c r="AQ867" s="60">
        <v>1471771225.3501999</v>
      </c>
      <c r="AR867" s="60">
        <v>12.24</v>
      </c>
      <c r="AS867" s="60">
        <v>325236269.03469998</v>
      </c>
      <c r="AT867" s="60">
        <v>807270194.55260003</v>
      </c>
      <c r="AU867" s="85">
        <v>1221270</v>
      </c>
      <c r="AV867" s="60" t="s">
        <v>544</v>
      </c>
      <c r="AW867" s="60" t="s">
        <v>544</v>
      </c>
      <c r="AX867" s="60">
        <v>12800356.0997</v>
      </c>
      <c r="AY867" s="60">
        <v>458342399.91939998</v>
      </c>
      <c r="AZ867" s="60">
        <v>40505810.340499997</v>
      </c>
      <c r="BA867" s="60" t="s">
        <v>544</v>
      </c>
      <c r="BB867" s="60" t="s">
        <v>1808</v>
      </c>
      <c r="BC867" s="60" t="s">
        <v>544</v>
      </c>
      <c r="BD867" s="60">
        <v>76315956.125799999</v>
      </c>
      <c r="BE867" s="60">
        <v>2529775.8053000001</v>
      </c>
      <c r="BF867" s="60" t="s">
        <v>544</v>
      </c>
      <c r="BG867" s="60">
        <v>11077201.9454</v>
      </c>
      <c r="BH867" s="60">
        <v>1265612594.4719999</v>
      </c>
      <c r="BI867" s="60">
        <v>813365.24930000002</v>
      </c>
      <c r="BJ867" s="60" t="s">
        <v>544</v>
      </c>
      <c r="BK867" s="60">
        <v>65384619.012000002</v>
      </c>
      <c r="BL867" s="85" t="s">
        <v>2790</v>
      </c>
      <c r="BM867" s="60" t="s">
        <v>2791</v>
      </c>
      <c r="BN867" s="60">
        <v>13752824.765799999</v>
      </c>
      <c r="BO867" s="60">
        <v>1256504033.2550001</v>
      </c>
      <c r="BP867" s="60">
        <v>1189296638.3462</v>
      </c>
      <c r="BQ867" s="60">
        <v>9281159.9169999994</v>
      </c>
      <c r="BR867" s="60">
        <v>69035996.846900001</v>
      </c>
      <c r="BS867" s="60">
        <v>7568971.9046</v>
      </c>
      <c r="BT867" s="60">
        <v>226791680.78780001</v>
      </c>
      <c r="BU867" s="60">
        <v>184349620.37040001</v>
      </c>
      <c r="BV867" s="60">
        <v>213977062.46779999</v>
      </c>
      <c r="BW867" s="60" t="s">
        <v>544</v>
      </c>
      <c r="BX867" s="60" t="s">
        <v>544</v>
      </c>
      <c r="BY867" s="60" t="s">
        <v>544</v>
      </c>
      <c r="BZ867" s="60" t="s">
        <v>544</v>
      </c>
      <c r="CA867" s="60" t="s">
        <v>544</v>
      </c>
      <c r="CB867" s="60" t="s">
        <v>1825</v>
      </c>
      <c r="CC867" s="60">
        <v>41137223.153800003</v>
      </c>
      <c r="CD867" s="60">
        <v>53205190.633000001</v>
      </c>
      <c r="CE867" s="60">
        <v>4331082.6508999998</v>
      </c>
      <c r="CF867" s="60">
        <v>325236269.03469998</v>
      </c>
      <c r="CG867" s="60">
        <v>12048966.032600001</v>
      </c>
      <c r="CH867" s="60">
        <v>-7885448.8810000001</v>
      </c>
      <c r="CI867" s="60" t="s">
        <v>1384</v>
      </c>
      <c r="CJ867" s="60">
        <v>20.399999999999999</v>
      </c>
      <c r="CK867" s="60">
        <v>196442664.77039999</v>
      </c>
      <c r="CL867" s="60" t="s">
        <v>544</v>
      </c>
      <c r="CM867" s="85">
        <v>1221270</v>
      </c>
      <c r="CN867" s="60" t="s">
        <v>544</v>
      </c>
      <c r="CO867" s="60">
        <v>813365.24930000002</v>
      </c>
      <c r="CP867" s="60">
        <v>89723280.608600006</v>
      </c>
      <c r="CQ867" s="60">
        <v>470623784.02079999</v>
      </c>
      <c r="CR867" s="60">
        <v>44078.367400000003</v>
      </c>
      <c r="CS867" s="60" t="s">
        <v>544</v>
      </c>
      <c r="CT867" s="60">
        <v>42227681.696599998</v>
      </c>
      <c r="CU867" s="60">
        <v>23156937.315400001</v>
      </c>
      <c r="CV867" s="60">
        <v>4331082.6508999998</v>
      </c>
      <c r="CW867" s="60">
        <v>65384619.012000002</v>
      </c>
      <c r="CX867" s="60">
        <v>75970455.842899993</v>
      </c>
      <c r="CY867" s="60" t="s">
        <v>544</v>
      </c>
      <c r="CZ867" s="60">
        <f t="shared" si="26"/>
        <v>11225.461141944017</v>
      </c>
      <c r="DA867" s="60" t="str">
        <f t="shared" si="27"/>
        <v>Y</v>
      </c>
    </row>
    <row r="868" spans="1:105">
      <c r="A868" s="13" t="s">
        <v>1384</v>
      </c>
      <c r="B868" s="13">
        <v>1221270</v>
      </c>
      <c r="C868" s="13">
        <v>2023</v>
      </c>
      <c r="D868" s="13" t="s">
        <v>1</v>
      </c>
      <c r="E868" s="13" t="s">
        <v>507</v>
      </c>
      <c r="F868" s="84" t="s">
        <v>1804</v>
      </c>
      <c r="G868" s="60" t="s">
        <v>2674</v>
      </c>
      <c r="H868" s="60" t="s">
        <v>2680</v>
      </c>
      <c r="I868" s="60" t="s">
        <v>2675</v>
      </c>
      <c r="J868" s="60" t="s">
        <v>1384</v>
      </c>
      <c r="K868" s="85">
        <v>1221270</v>
      </c>
      <c r="L868" s="60">
        <v>18244099800000</v>
      </c>
      <c r="M868" s="60">
        <v>1478600365.9309001</v>
      </c>
      <c r="N868" s="60">
        <v>199557342.80230001</v>
      </c>
      <c r="O868" s="60">
        <v>33486484.253699999</v>
      </c>
      <c r="P868" s="60">
        <v>0.49</v>
      </c>
      <c r="Q868" s="60" t="s">
        <v>544</v>
      </c>
      <c r="R868" s="85">
        <v>3718</v>
      </c>
      <c r="S868" s="85">
        <v>136</v>
      </c>
      <c r="T868" s="60">
        <v>417735457.88609999</v>
      </c>
      <c r="U868" s="60" t="s">
        <v>544</v>
      </c>
      <c r="V868" s="60" t="s">
        <v>544</v>
      </c>
      <c r="W868" s="60" t="s">
        <v>2677</v>
      </c>
      <c r="X868" s="60">
        <v>43409901.852300003</v>
      </c>
      <c r="Y868" s="60">
        <v>508988979.87029999</v>
      </c>
      <c r="Z868" s="60">
        <v>-13.04</v>
      </c>
      <c r="AA868" s="60">
        <v>5705612.3690999998</v>
      </c>
      <c r="AB868" s="60">
        <v>1645245649.9611001</v>
      </c>
      <c r="AC868" s="60">
        <v>1478600365.9309001</v>
      </c>
      <c r="AD868" s="60" t="s">
        <v>544</v>
      </c>
      <c r="AE868" s="60">
        <v>466517373.03200001</v>
      </c>
      <c r="AF868" s="60">
        <v>8.83</v>
      </c>
      <c r="AG868" s="60" t="s">
        <v>2678</v>
      </c>
      <c r="AH868" s="60" t="s">
        <v>544</v>
      </c>
      <c r="AI868" s="60">
        <v>315165663.95429999</v>
      </c>
      <c r="AJ868" s="60" t="s">
        <v>544</v>
      </c>
      <c r="AK868" s="60">
        <v>3.69</v>
      </c>
      <c r="AL868" s="60">
        <v>626681764.39670002</v>
      </c>
      <c r="AM868" s="60">
        <v>26829228.693300001</v>
      </c>
      <c r="AN868" s="60">
        <v>150036796.08989999</v>
      </c>
      <c r="AO868" s="60">
        <v>129139644.9269</v>
      </c>
      <c r="AP868" s="60">
        <v>289988270.18559998</v>
      </c>
      <c r="AQ868" s="60">
        <v>1478600365.9309001</v>
      </c>
      <c r="AR868" s="60">
        <v>15.62</v>
      </c>
      <c r="AS868" s="60">
        <v>289988270.18559998</v>
      </c>
      <c r="AT868" s="60">
        <v>810854623.62129998</v>
      </c>
      <c r="AU868" s="85">
        <v>1221270</v>
      </c>
      <c r="AV868" s="60" t="s">
        <v>544</v>
      </c>
      <c r="AW868" s="60" t="s">
        <v>544</v>
      </c>
      <c r="AX868" s="60">
        <v>14735634.1053</v>
      </c>
      <c r="AY868" s="60">
        <v>466517373.03200001</v>
      </c>
      <c r="AZ868" s="60">
        <v>872567.19460000005</v>
      </c>
      <c r="BA868" s="60" t="s">
        <v>544</v>
      </c>
      <c r="BB868" s="60" t="s">
        <v>1808</v>
      </c>
      <c r="BC868" s="60" t="s">
        <v>544</v>
      </c>
      <c r="BD868" s="60">
        <v>88393210.995700002</v>
      </c>
      <c r="BE868" s="60" t="s">
        <v>544</v>
      </c>
      <c r="BF868" s="60" t="s">
        <v>544</v>
      </c>
      <c r="BG868" s="60">
        <v>8248517.1530999998</v>
      </c>
      <c r="BH868" s="60">
        <v>1277371996.6531999</v>
      </c>
      <c r="BI868" s="60">
        <v>-26049952.8587</v>
      </c>
      <c r="BJ868" s="60" t="s">
        <v>544</v>
      </c>
      <c r="BK868" s="60">
        <v>71702494.392499998</v>
      </c>
      <c r="BL868" s="85" t="s">
        <v>2790</v>
      </c>
      <c r="BM868" s="60" t="s">
        <v>2791</v>
      </c>
      <c r="BN868" s="60">
        <v>16618967.1105</v>
      </c>
      <c r="BO868" s="60">
        <v>1210505359.7105999</v>
      </c>
      <c r="BP868" s="60">
        <v>1188978785.6575999</v>
      </c>
      <c r="BQ868" s="60">
        <v>5276104.1672</v>
      </c>
      <c r="BR868" s="60">
        <v>78251862.316499993</v>
      </c>
      <c r="BS868" s="60">
        <v>8340203.8141000001</v>
      </c>
      <c r="BT868" s="60">
        <v>111987172.1573</v>
      </c>
      <c r="BU868" s="60">
        <v>182560469.09619999</v>
      </c>
      <c r="BV868" s="60">
        <v>200470205.76980001</v>
      </c>
      <c r="BW868" s="60" t="s">
        <v>544</v>
      </c>
      <c r="BX868" s="60" t="s">
        <v>544</v>
      </c>
      <c r="BY868" s="60" t="s">
        <v>544</v>
      </c>
      <c r="BZ868" s="60" t="s">
        <v>544</v>
      </c>
      <c r="CA868" s="60" t="s">
        <v>544</v>
      </c>
      <c r="CB868" s="60" t="s">
        <v>1825</v>
      </c>
      <c r="CC868" s="60">
        <v>63000001.431299999</v>
      </c>
      <c r="CD868" s="60">
        <v>104810342.642</v>
      </c>
      <c r="CE868" s="60">
        <v>-46306812.943499997</v>
      </c>
      <c r="CF868" s="60">
        <v>289988270.18559998</v>
      </c>
      <c r="CG868" s="60">
        <v>10858932.7553</v>
      </c>
      <c r="CH868" s="60">
        <v>-16621382.2634</v>
      </c>
      <c r="CI868" s="60" t="s">
        <v>1384</v>
      </c>
      <c r="CJ868" s="60">
        <v>19.2</v>
      </c>
      <c r="CK868" s="60">
        <v>193446697.94220001</v>
      </c>
      <c r="CL868" s="60" t="s">
        <v>544</v>
      </c>
      <c r="CM868" s="85">
        <v>1221270</v>
      </c>
      <c r="CN868" s="60" t="s">
        <v>544</v>
      </c>
      <c r="CO868" s="60">
        <v>-26049952.8587</v>
      </c>
      <c r="CP868" s="60">
        <v>60028868.962800004</v>
      </c>
      <c r="CQ868" s="60">
        <v>508988979.87029999</v>
      </c>
      <c r="CR868" s="60">
        <v>27296.090700000001</v>
      </c>
      <c r="CS868" s="60" t="s">
        <v>544</v>
      </c>
      <c r="CT868" s="60">
        <v>44799222.621799998</v>
      </c>
      <c r="CU868" s="60">
        <v>26903271.7707</v>
      </c>
      <c r="CV868" s="60">
        <v>-46306812.943499997</v>
      </c>
      <c r="CW868" s="60">
        <v>71702494.392499998</v>
      </c>
      <c r="CX868" s="60">
        <v>43409901.852300003</v>
      </c>
      <c r="CY868" s="60" t="s">
        <v>544</v>
      </c>
      <c r="CZ868" s="60">
        <f t="shared" si="26"/>
        <v>12338.763211730875</v>
      </c>
      <c r="DA868" s="60" t="str">
        <f t="shared" si="27"/>
        <v>Y</v>
      </c>
    </row>
    <row r="869" spans="1:105">
      <c r="A869" s="13" t="s">
        <v>1385</v>
      </c>
      <c r="B869" s="13">
        <v>1007338</v>
      </c>
      <c r="C869" s="13">
        <v>2022</v>
      </c>
      <c r="D869" s="13" t="s">
        <v>10</v>
      </c>
      <c r="E869" s="13" t="s">
        <v>13</v>
      </c>
      <c r="F869" s="84" t="s">
        <v>1812</v>
      </c>
      <c r="G869" s="60" t="s">
        <v>2575</v>
      </c>
      <c r="H869" s="60" t="s">
        <v>2795</v>
      </c>
      <c r="I869" s="60" t="s">
        <v>2577</v>
      </c>
      <c r="J869" s="60" t="s">
        <v>1385</v>
      </c>
      <c r="K869" s="85">
        <v>1007338</v>
      </c>
      <c r="L869" s="60">
        <v>728532373000000</v>
      </c>
      <c r="M869" s="60">
        <v>30854293088.599998</v>
      </c>
      <c r="N869" s="60">
        <v>213081841.59999999</v>
      </c>
      <c r="O869" s="60">
        <v>263655095.90000001</v>
      </c>
      <c r="P869" s="60">
        <v>-0.71</v>
      </c>
      <c r="Q869" s="60">
        <v>3020420135.4000001</v>
      </c>
      <c r="R869" s="85">
        <v>16136</v>
      </c>
      <c r="S869" s="85">
        <v>101</v>
      </c>
      <c r="T869" s="60">
        <v>3881693705.5999999</v>
      </c>
      <c r="U869" s="60" t="s">
        <v>544</v>
      </c>
      <c r="V869" s="60" t="s">
        <v>544</v>
      </c>
      <c r="W869" s="60" t="s">
        <v>2578</v>
      </c>
      <c r="X869" s="60">
        <v>1427192816.5</v>
      </c>
      <c r="Y869" s="60">
        <v>21774309892.799999</v>
      </c>
      <c r="Z869" s="60">
        <v>25.5</v>
      </c>
      <c r="AA869" s="60">
        <v>1357675656.3</v>
      </c>
      <c r="AB869" s="60">
        <v>31078744136.700001</v>
      </c>
      <c r="AC869" s="60">
        <v>30854293088.599998</v>
      </c>
      <c r="AD869" s="60" t="s">
        <v>544</v>
      </c>
      <c r="AE869" s="60">
        <v>9372290470.7999992</v>
      </c>
      <c r="AF869" s="60">
        <v>11.04</v>
      </c>
      <c r="AG869" s="60" t="s">
        <v>2579</v>
      </c>
      <c r="AH869" s="60">
        <v>42636451.299999997</v>
      </c>
      <c r="AI869" s="60">
        <v>3116125603.0999999</v>
      </c>
      <c r="AJ869" s="60" t="s">
        <v>544</v>
      </c>
      <c r="AK869" s="60">
        <v>5.64</v>
      </c>
      <c r="AL869" s="60">
        <v>24532090135.299999</v>
      </c>
      <c r="AM869" s="60">
        <v>1037994830.3</v>
      </c>
      <c r="AN869" s="60">
        <v>697216323</v>
      </c>
      <c r="AO869" s="60">
        <v>1837988864.5999999</v>
      </c>
      <c r="AP869" s="60">
        <v>3371723321.8000002</v>
      </c>
      <c r="AQ869" s="60">
        <v>30854293088.599998</v>
      </c>
      <c r="AR869" s="60">
        <v>1.0900000000000001</v>
      </c>
      <c r="AS869" s="60">
        <v>3216542864.6999998</v>
      </c>
      <c r="AT869" s="60">
        <v>9864099516</v>
      </c>
      <c r="AU869" s="85">
        <v>1007338</v>
      </c>
      <c r="AV869" s="60" t="s">
        <v>544</v>
      </c>
      <c r="AW869" s="60" t="s">
        <v>544</v>
      </c>
      <c r="AX869" s="60" t="s">
        <v>544</v>
      </c>
      <c r="AY869" s="60">
        <v>6371520534</v>
      </c>
      <c r="AZ869" s="60">
        <v>6958777847.5</v>
      </c>
      <c r="BA869" s="60">
        <v>269538072.60000002</v>
      </c>
      <c r="BB869" s="60" t="s">
        <v>1808</v>
      </c>
      <c r="BC869" s="60" t="s">
        <v>544</v>
      </c>
      <c r="BD869" s="60">
        <v>507193239.60000002</v>
      </c>
      <c r="BE869" s="60" t="s">
        <v>544</v>
      </c>
      <c r="BF869" s="60" t="s">
        <v>544</v>
      </c>
      <c r="BG869" s="60">
        <v>94555079.400000006</v>
      </c>
      <c r="BH869" s="60">
        <v>19505928059.5</v>
      </c>
      <c r="BI869" s="60">
        <v>768895686.5</v>
      </c>
      <c r="BJ869" s="60" t="s">
        <v>544</v>
      </c>
      <c r="BK869" s="60">
        <v>627461106.10000002</v>
      </c>
      <c r="BL869" s="85" t="s">
        <v>2793</v>
      </c>
      <c r="BM869" s="60" t="s">
        <v>2794</v>
      </c>
      <c r="BN869" s="60">
        <v>434077997.60000002</v>
      </c>
      <c r="BO869" s="60">
        <v>27535446254.200001</v>
      </c>
      <c r="BP869" s="60">
        <v>18998734819.900002</v>
      </c>
      <c r="BQ869" s="60">
        <v>1394933661.9000001</v>
      </c>
      <c r="BR869" s="60">
        <v>904531061</v>
      </c>
      <c r="BS869" s="60">
        <v>1264313147.0999999</v>
      </c>
      <c r="BT869" s="60">
        <v>1400104586.2</v>
      </c>
      <c r="BU869" s="60">
        <v>1660494058.0999999</v>
      </c>
      <c r="BV869" s="60">
        <v>193118582.19999999</v>
      </c>
      <c r="BW869" s="60">
        <v>267370617.80000001</v>
      </c>
      <c r="BX869" s="60" t="s">
        <v>544</v>
      </c>
      <c r="BY869" s="60" t="s">
        <v>544</v>
      </c>
      <c r="BZ869" s="60">
        <v>60976004.100000001</v>
      </c>
      <c r="CA869" s="60" t="s">
        <v>544</v>
      </c>
      <c r="CB869" s="60" t="s">
        <v>2004</v>
      </c>
      <c r="CC869" s="60">
        <v>461173470</v>
      </c>
      <c r="CD869" s="60">
        <v>146432203.19999999</v>
      </c>
      <c r="CE869" s="60">
        <v>962616250.10000002</v>
      </c>
      <c r="CF869" s="60">
        <v>3371723321.8000002</v>
      </c>
      <c r="CG869" s="60">
        <v>463198624.5</v>
      </c>
      <c r="CH869" s="60" t="s">
        <v>544</v>
      </c>
      <c r="CI869" s="60" t="s">
        <v>1385</v>
      </c>
      <c r="CJ869" s="60">
        <v>10.029999999999999</v>
      </c>
      <c r="CK869" s="60">
        <v>2124409139.5</v>
      </c>
      <c r="CL869" s="60" t="s">
        <v>544</v>
      </c>
      <c r="CM869" s="85">
        <v>1007338</v>
      </c>
      <c r="CN869" s="60" t="s">
        <v>544</v>
      </c>
      <c r="CO869" s="60">
        <v>768895686.5</v>
      </c>
      <c r="CP869" s="60">
        <v>1861270814.0999999</v>
      </c>
      <c r="CQ869" s="60">
        <v>21774309892.799999</v>
      </c>
      <c r="CR869" s="60">
        <v>716456.9</v>
      </c>
      <c r="CS869" s="60" t="s">
        <v>544</v>
      </c>
      <c r="CT869" s="60">
        <v>345349017.19999999</v>
      </c>
      <c r="CU869" s="60">
        <v>282112088.89999998</v>
      </c>
      <c r="CV869" s="60">
        <v>962616250.10000002</v>
      </c>
      <c r="CW869" s="60">
        <v>627461106.10000002</v>
      </c>
      <c r="CX869" s="60">
        <v>1427192816.5</v>
      </c>
      <c r="CY869" s="60" t="s">
        <v>544</v>
      </c>
      <c r="CZ869" s="60">
        <f t="shared" si="26"/>
        <v>23612.026077148308</v>
      </c>
      <c r="DA869" s="60" t="str">
        <f t="shared" si="27"/>
        <v>Y</v>
      </c>
    </row>
    <row r="870" spans="1:105">
      <c r="A870" s="13" t="s">
        <v>1385</v>
      </c>
      <c r="B870" s="13">
        <v>1007338</v>
      </c>
      <c r="C870" s="13">
        <v>2023</v>
      </c>
      <c r="D870" s="13" t="s">
        <v>10</v>
      </c>
      <c r="E870" s="13" t="s">
        <v>13</v>
      </c>
      <c r="F870" s="84" t="s">
        <v>1804</v>
      </c>
      <c r="G870" s="60" t="s">
        <v>2575</v>
      </c>
      <c r="H870" s="60" t="s">
        <v>2792</v>
      </c>
      <c r="I870" s="60" t="s">
        <v>2577</v>
      </c>
      <c r="J870" s="60" t="s">
        <v>1385</v>
      </c>
      <c r="K870" s="85">
        <v>1007338</v>
      </c>
      <c r="L870" s="60">
        <v>944953640000000</v>
      </c>
      <c r="M870" s="60">
        <v>39594124488.199997</v>
      </c>
      <c r="N870" s="60">
        <v>410821053</v>
      </c>
      <c r="O870" s="60">
        <v>184525507.59999999</v>
      </c>
      <c r="P870" s="60">
        <v>-0.64</v>
      </c>
      <c r="Q870" s="60">
        <v>4128095255.8000002</v>
      </c>
      <c r="R870" s="85">
        <v>16324</v>
      </c>
      <c r="S870" s="85">
        <v>101</v>
      </c>
      <c r="T870" s="60">
        <v>4830236515.3999996</v>
      </c>
      <c r="U870" s="60" t="s">
        <v>544</v>
      </c>
      <c r="V870" s="60" t="s">
        <v>544</v>
      </c>
      <c r="W870" s="60" t="s">
        <v>2578</v>
      </c>
      <c r="X870" s="60">
        <v>1559780967.0999999</v>
      </c>
      <c r="Y870" s="60">
        <v>28121758225.400002</v>
      </c>
      <c r="Z870" s="60">
        <v>23.98</v>
      </c>
      <c r="AA870" s="60">
        <v>1298817326.2</v>
      </c>
      <c r="AB870" s="60">
        <v>38624373314.5</v>
      </c>
      <c r="AC870" s="60">
        <v>39594124488.199997</v>
      </c>
      <c r="AD870" s="60" t="s">
        <v>544</v>
      </c>
      <c r="AE870" s="60">
        <v>11551859955.4</v>
      </c>
      <c r="AF870" s="60">
        <v>16.989999999999998</v>
      </c>
      <c r="AG870" s="60" t="s">
        <v>2579</v>
      </c>
      <c r="AH870" s="60">
        <v>74996543.099999994</v>
      </c>
      <c r="AI870" s="60">
        <v>3751547427.0999999</v>
      </c>
      <c r="AJ870" s="60" t="s">
        <v>544</v>
      </c>
      <c r="AK870" s="60">
        <v>5.04</v>
      </c>
      <c r="AL870" s="60">
        <v>32303876637.099998</v>
      </c>
      <c r="AM870" s="60">
        <v>1346057571.0999999</v>
      </c>
      <c r="AN870" s="60">
        <v>1276258546</v>
      </c>
      <c r="AO870" s="60">
        <v>2932918225.5999999</v>
      </c>
      <c r="AP870" s="60">
        <v>4052255588.8000002</v>
      </c>
      <c r="AQ870" s="60">
        <v>39594124488.199997</v>
      </c>
      <c r="AR870" s="60">
        <v>1.6</v>
      </c>
      <c r="AS870" s="60">
        <v>3883855024.3000002</v>
      </c>
      <c r="AT870" s="60">
        <v>13494818515.6</v>
      </c>
      <c r="AU870" s="85">
        <v>1007338</v>
      </c>
      <c r="AV870" s="60" t="s">
        <v>544</v>
      </c>
      <c r="AW870" s="60" t="s">
        <v>544</v>
      </c>
      <c r="AX870" s="60" t="s">
        <v>544</v>
      </c>
      <c r="AY870" s="60">
        <v>7039824850.8000002</v>
      </c>
      <c r="AZ870" s="60">
        <v>8078007372.1000004</v>
      </c>
      <c r="BA870" s="60">
        <v>556634135.39999998</v>
      </c>
      <c r="BB870" s="60" t="s">
        <v>1808</v>
      </c>
      <c r="BC870" s="60" t="s">
        <v>544</v>
      </c>
      <c r="BD870" s="60">
        <v>480581571.39999998</v>
      </c>
      <c r="BE870" s="60" t="s">
        <v>544</v>
      </c>
      <c r="BF870" s="60" t="s">
        <v>544</v>
      </c>
      <c r="BG870" s="60">
        <v>105674276.90000001</v>
      </c>
      <c r="BH870" s="60">
        <v>25603312606.299999</v>
      </c>
      <c r="BI870" s="60">
        <v>884091388.70000005</v>
      </c>
      <c r="BJ870" s="60" t="s">
        <v>544</v>
      </c>
      <c r="BK870" s="60">
        <v>624861175.70000005</v>
      </c>
      <c r="BL870" s="85" t="s">
        <v>2793</v>
      </c>
      <c r="BM870" s="60" t="s">
        <v>2794</v>
      </c>
      <c r="BN870" s="60">
        <v>354572681.89999998</v>
      </c>
      <c r="BO870" s="60">
        <v>35359347329.900002</v>
      </c>
      <c r="BP870" s="60">
        <v>25122731034.900002</v>
      </c>
      <c r="BQ870" s="60">
        <v>1941833571</v>
      </c>
      <c r="BR870" s="60">
        <v>1812973848.5</v>
      </c>
      <c r="BS870" s="60">
        <v>1096464663.5999999</v>
      </c>
      <c r="BT870" s="60">
        <v>2883301085.4000001</v>
      </c>
      <c r="BU870" s="60">
        <v>2224129813</v>
      </c>
      <c r="BV870" s="60">
        <v>261228871.69999999</v>
      </c>
      <c r="BW870" s="60">
        <v>537477935.29999995</v>
      </c>
      <c r="BX870" s="60" t="s">
        <v>544</v>
      </c>
      <c r="BY870" s="60" t="s">
        <v>544</v>
      </c>
      <c r="BZ870" s="60">
        <v>17163700.899999999</v>
      </c>
      <c r="CA870" s="60">
        <v>1924871.7</v>
      </c>
      <c r="CB870" s="60" t="s">
        <v>1986</v>
      </c>
      <c r="CC870" s="60">
        <v>872669662.29999995</v>
      </c>
      <c r="CD870" s="60">
        <v>133847444.2</v>
      </c>
      <c r="CE870" s="60">
        <v>1102240912.8</v>
      </c>
      <c r="CF870" s="60">
        <v>4052255588.8000002</v>
      </c>
      <c r="CG870" s="60">
        <v>610145810.60000002</v>
      </c>
      <c r="CH870" s="60">
        <v>277484167.60000002</v>
      </c>
      <c r="CI870" s="60" t="s">
        <v>1385</v>
      </c>
      <c r="CJ870" s="60">
        <v>9.7100000000000009</v>
      </c>
      <c r="CK870" s="60">
        <v>2836039513.1999998</v>
      </c>
      <c r="CL870" s="60" t="s">
        <v>544</v>
      </c>
      <c r="CM870" s="85">
        <v>1007338</v>
      </c>
      <c r="CN870" s="60" t="s">
        <v>544</v>
      </c>
      <c r="CO870" s="60">
        <v>884091388.70000005</v>
      </c>
      <c r="CP870" s="60">
        <v>1914353649.0999999</v>
      </c>
      <c r="CQ870" s="60">
        <v>28121758225.400002</v>
      </c>
      <c r="CR870" s="60">
        <v>1763889.6</v>
      </c>
      <c r="CS870" s="60" t="s">
        <v>544</v>
      </c>
      <c r="CT870" s="60">
        <v>335078008.80000001</v>
      </c>
      <c r="CU870" s="60">
        <v>289783166.89999998</v>
      </c>
      <c r="CV870" s="60">
        <v>1102240912.8</v>
      </c>
      <c r="CW870" s="60">
        <v>624861175.70000005</v>
      </c>
      <c r="CX870" s="60">
        <v>1559780967.0999999</v>
      </c>
      <c r="CY870" s="60" t="s">
        <v>544</v>
      </c>
      <c r="CZ870" s="60">
        <f t="shared" si="26"/>
        <v>23866.006692018633</v>
      </c>
      <c r="DA870" s="60" t="str">
        <f t="shared" si="27"/>
        <v>Y</v>
      </c>
    </row>
    <row r="871" spans="1:105">
      <c r="A871" s="13" t="s">
        <v>1386</v>
      </c>
      <c r="B871" s="13">
        <v>1007780</v>
      </c>
      <c r="C871" s="13">
        <v>2022</v>
      </c>
      <c r="D871" s="13" t="s">
        <v>11</v>
      </c>
      <c r="E871" s="13" t="s">
        <v>13</v>
      </c>
      <c r="F871" s="84" t="s">
        <v>1970</v>
      </c>
      <c r="G871" s="60" t="s">
        <v>2391</v>
      </c>
      <c r="H871" s="60" t="s">
        <v>2796</v>
      </c>
      <c r="I871" s="60" t="s">
        <v>2393</v>
      </c>
      <c r="J871" s="60" t="s">
        <v>1386</v>
      </c>
      <c r="K871" s="85">
        <v>1007780</v>
      </c>
      <c r="L871" s="60">
        <v>367279000000000</v>
      </c>
      <c r="M871" s="60">
        <v>3000645409953.3999</v>
      </c>
      <c r="N871" s="60">
        <v>13594771174.4</v>
      </c>
      <c r="O871" s="60">
        <v>2271241818.8000002</v>
      </c>
      <c r="P871" s="60">
        <v>-0.02</v>
      </c>
      <c r="Q871" s="60" t="s">
        <v>544</v>
      </c>
      <c r="R871" s="85">
        <v>129700</v>
      </c>
      <c r="S871" s="85" t="s">
        <v>544</v>
      </c>
      <c r="T871" s="60">
        <v>727328427765</v>
      </c>
      <c r="U871" s="60" t="s">
        <v>544</v>
      </c>
      <c r="V871" s="60" t="s">
        <v>544</v>
      </c>
      <c r="W871" s="60" t="s">
        <v>2394</v>
      </c>
      <c r="X871" s="60">
        <v>16099673122.799999</v>
      </c>
      <c r="Y871" s="60">
        <v>1834884794820.5</v>
      </c>
      <c r="Z871" s="60">
        <v>-0.27</v>
      </c>
      <c r="AA871" s="60">
        <v>186687907570.79999</v>
      </c>
      <c r="AB871" s="60" t="s">
        <v>544</v>
      </c>
      <c r="AC871" s="60">
        <v>3000645409953.3999</v>
      </c>
      <c r="AD871" s="60" t="s">
        <v>544</v>
      </c>
      <c r="AE871" s="60">
        <v>3793300634.8000002</v>
      </c>
      <c r="AF871" s="60">
        <v>44.18</v>
      </c>
      <c r="AG871" s="60" t="s">
        <v>2395</v>
      </c>
      <c r="AH871" s="60" t="s">
        <v>544</v>
      </c>
      <c r="AI871" s="60" t="s">
        <v>544</v>
      </c>
      <c r="AJ871" s="60">
        <v>108672385081.89999</v>
      </c>
      <c r="AK871" s="60">
        <v>0.69</v>
      </c>
      <c r="AL871" s="60">
        <v>2276178910278.7998</v>
      </c>
      <c r="AM871" s="60">
        <v>211872547968.70001</v>
      </c>
      <c r="AN871" s="60">
        <v>4577614356.3999996</v>
      </c>
      <c r="AO871" s="60">
        <v>416441991398.5</v>
      </c>
      <c r="AP871" s="60">
        <v>133141339208.89999</v>
      </c>
      <c r="AQ871" s="60">
        <v>3000645409953.3999</v>
      </c>
      <c r="AR871" s="60">
        <v>1.47</v>
      </c>
      <c r="AS871" s="60">
        <v>125637254278.8</v>
      </c>
      <c r="AT871" s="60">
        <v>727328427765</v>
      </c>
      <c r="AU871" s="85">
        <v>1007780</v>
      </c>
      <c r="AV871" s="60" t="s">
        <v>544</v>
      </c>
      <c r="AW871" s="60">
        <v>226516338745.79999</v>
      </c>
      <c r="AX871" s="60" t="s">
        <v>544</v>
      </c>
      <c r="AY871" s="60">
        <v>112465685716.7</v>
      </c>
      <c r="AZ871" s="60">
        <v>718648689246</v>
      </c>
      <c r="BA871" s="60">
        <v>84629084547.600006</v>
      </c>
      <c r="BB871" s="60" t="s">
        <v>1808</v>
      </c>
      <c r="BC871" s="60" t="s">
        <v>544</v>
      </c>
      <c r="BD871" s="60">
        <v>12015522816.200001</v>
      </c>
      <c r="BE871" s="60" t="s">
        <v>544</v>
      </c>
      <c r="BF871" s="60">
        <v>138887254213.10001</v>
      </c>
      <c r="BG871" s="60">
        <v>10666666613.799999</v>
      </c>
      <c r="BH871" s="60">
        <v>924423198029.19995</v>
      </c>
      <c r="BI871" s="60">
        <v>4152777757.1999998</v>
      </c>
      <c r="BJ871" s="60" t="s">
        <v>544</v>
      </c>
      <c r="BK871" s="60">
        <v>22004084858.200001</v>
      </c>
      <c r="BL871" s="85" t="s">
        <v>544</v>
      </c>
      <c r="BM871" s="60" t="s">
        <v>544</v>
      </c>
      <c r="BN871" s="60">
        <v>4893790825.3999996</v>
      </c>
      <c r="BO871" s="60">
        <v>2372491818297.7998</v>
      </c>
      <c r="BP871" s="60">
        <v>912407675213</v>
      </c>
      <c r="BQ871" s="60">
        <v>491534311287.5</v>
      </c>
      <c r="BR871" s="60" t="s">
        <v>544</v>
      </c>
      <c r="BS871" s="60">
        <v>190396240885.70001</v>
      </c>
      <c r="BT871" s="60">
        <v>19741012974</v>
      </c>
      <c r="BU871" s="60">
        <v>14150326727.200001</v>
      </c>
      <c r="BV871" s="60" t="s">
        <v>544</v>
      </c>
      <c r="BW871" s="60">
        <v>84629084547.600006</v>
      </c>
      <c r="BX871" s="60" t="s">
        <v>544</v>
      </c>
      <c r="BY871" s="60" t="s">
        <v>544</v>
      </c>
      <c r="BZ871" s="60">
        <v>-585784310.79999995</v>
      </c>
      <c r="CA871" s="60">
        <v>6147875786.5</v>
      </c>
      <c r="CB871" s="60" t="s">
        <v>1958</v>
      </c>
      <c r="CC871" s="60">
        <v>1769607834.4000001</v>
      </c>
      <c r="CD871" s="60">
        <v>8803921525</v>
      </c>
      <c r="CE871" s="60">
        <v>-479575161</v>
      </c>
      <c r="CF871" s="60">
        <v>133141339208.89999</v>
      </c>
      <c r="CG871" s="60">
        <v>5436274482.8000002</v>
      </c>
      <c r="CH871" s="60">
        <v>1464869273.8</v>
      </c>
      <c r="CI871" s="60" t="s">
        <v>1386</v>
      </c>
      <c r="CJ871" s="60" t="s">
        <v>544</v>
      </c>
      <c r="CK871" s="60">
        <v>20677287479.099998</v>
      </c>
      <c r="CL871" s="60" t="s">
        <v>544</v>
      </c>
      <c r="CM871" s="85">
        <v>1007780</v>
      </c>
      <c r="CN871" s="60" t="s">
        <v>544</v>
      </c>
      <c r="CO871" s="60">
        <v>4152777757.1999998</v>
      </c>
      <c r="CP871" s="60">
        <v>20993463948.200001</v>
      </c>
      <c r="CQ871" s="60">
        <v>1834884794820.5</v>
      </c>
      <c r="CR871" s="60">
        <v>1090686269.0999999</v>
      </c>
      <c r="CS871" s="60" t="s">
        <v>544</v>
      </c>
      <c r="CT871" s="60">
        <v>10436274458</v>
      </c>
      <c r="CU871" s="60">
        <v>11567810400.1</v>
      </c>
      <c r="CV871" s="60">
        <v>-479575161</v>
      </c>
      <c r="CW871" s="60">
        <v>22004084858.200001</v>
      </c>
      <c r="CX871" s="60">
        <v>16099673122.799999</v>
      </c>
      <c r="CY871" s="60" t="s">
        <v>544</v>
      </c>
      <c r="CZ871" s="60">
        <f t="shared" si="26"/>
        <v>122.400000607104</v>
      </c>
      <c r="DA871" s="60" t="str">
        <f t="shared" si="27"/>
        <v>Y</v>
      </c>
    </row>
    <row r="872" spans="1:105">
      <c r="A872" s="13" t="s">
        <v>1386</v>
      </c>
      <c r="B872" s="13">
        <v>1007780</v>
      </c>
      <c r="C872" s="13">
        <v>2023</v>
      </c>
      <c r="D872" s="13" t="s">
        <v>11</v>
      </c>
      <c r="E872" s="13" t="s">
        <v>13</v>
      </c>
      <c r="F872" s="84" t="s">
        <v>1966</v>
      </c>
      <c r="G872" s="60" t="s">
        <v>2391</v>
      </c>
      <c r="H872" s="60" t="s">
        <v>2796</v>
      </c>
      <c r="I872" s="60" t="s">
        <v>2393</v>
      </c>
      <c r="J872" s="60" t="s">
        <v>1386</v>
      </c>
      <c r="K872" s="85">
        <v>1007780</v>
      </c>
      <c r="L872" s="60">
        <v>381357200000000</v>
      </c>
      <c r="M872" s="60">
        <v>2857036273450.5</v>
      </c>
      <c r="N872" s="60">
        <v>11323044703.700001</v>
      </c>
      <c r="O872" s="60">
        <v>60683248.700000003</v>
      </c>
      <c r="P872" s="60">
        <v>-0.03</v>
      </c>
      <c r="Q872" s="60" t="s">
        <v>544</v>
      </c>
      <c r="R872" s="85">
        <v>121800</v>
      </c>
      <c r="S872" s="85" t="s">
        <v>544</v>
      </c>
      <c r="T872" s="60">
        <v>732811660597.90002</v>
      </c>
      <c r="U872" s="60" t="s">
        <v>544</v>
      </c>
      <c r="V872" s="60" t="s">
        <v>544</v>
      </c>
      <c r="W872" s="60" t="s">
        <v>2394</v>
      </c>
      <c r="X872" s="60">
        <v>17900809193.5</v>
      </c>
      <c r="Y872" s="60">
        <v>1762637107418.8999</v>
      </c>
      <c r="Z872" s="60">
        <v>2.5</v>
      </c>
      <c r="AA872" s="60">
        <v>107201828489.60001</v>
      </c>
      <c r="AB872" s="60" t="s">
        <v>544</v>
      </c>
      <c r="AC872" s="60">
        <v>2857036273450.5</v>
      </c>
      <c r="AD872" s="60" t="s">
        <v>544</v>
      </c>
      <c r="AE872" s="60">
        <v>3542103702.5</v>
      </c>
      <c r="AF872" s="60">
        <v>44.39</v>
      </c>
      <c r="AG872" s="60" t="s">
        <v>2395</v>
      </c>
      <c r="AH872" s="60" t="s">
        <v>544</v>
      </c>
      <c r="AI872" s="60" t="s">
        <v>544</v>
      </c>
      <c r="AJ872" s="60">
        <v>96455649236.600006</v>
      </c>
      <c r="AK872" s="60">
        <v>0.8</v>
      </c>
      <c r="AL872" s="60">
        <v>2204779003399.5</v>
      </c>
      <c r="AM872" s="60">
        <v>126798022767.5</v>
      </c>
      <c r="AN872" s="60">
        <v>16647437896.1</v>
      </c>
      <c r="AO872" s="60">
        <v>449884629010.5</v>
      </c>
      <c r="AP872" s="60">
        <v>123360803692.39999</v>
      </c>
      <c r="AQ872" s="60">
        <v>2857036273450.5</v>
      </c>
      <c r="AR872" s="60">
        <v>1.26</v>
      </c>
      <c r="AS872" s="60">
        <v>111771052364.7</v>
      </c>
      <c r="AT872" s="60">
        <v>732811660597.90002</v>
      </c>
      <c r="AU872" s="85">
        <v>1007780</v>
      </c>
      <c r="AV872" s="60" t="s">
        <v>544</v>
      </c>
      <c r="AW872" s="60">
        <v>300663022080.79999</v>
      </c>
      <c r="AX872" s="60" t="s">
        <v>544</v>
      </c>
      <c r="AY872" s="60">
        <v>99997752939.100006</v>
      </c>
      <c r="AZ872" s="60">
        <v>715678007536.19995</v>
      </c>
      <c r="BA872" s="60">
        <v>65868295183.099998</v>
      </c>
      <c r="BB872" s="60" t="s">
        <v>1808</v>
      </c>
      <c r="BC872" s="60" t="s">
        <v>544</v>
      </c>
      <c r="BD872" s="60">
        <v>9536260158.3999996</v>
      </c>
      <c r="BE872" s="60" t="s">
        <v>544</v>
      </c>
      <c r="BF872" s="60">
        <v>139456848118.79999</v>
      </c>
      <c r="BG872" s="60">
        <v>9829937115.1000004</v>
      </c>
      <c r="BH872" s="60">
        <v>898677708720.09998</v>
      </c>
      <c r="BI872" s="60">
        <v>7974228386</v>
      </c>
      <c r="BJ872" s="60" t="s">
        <v>544</v>
      </c>
      <c r="BK872" s="60">
        <v>22109679455.900002</v>
      </c>
      <c r="BL872" s="85" t="s">
        <v>544</v>
      </c>
      <c r="BM872" s="60" t="s">
        <v>544</v>
      </c>
      <c r="BN872" s="60">
        <v>5126610752.1000004</v>
      </c>
      <c r="BO872" s="60">
        <v>2285003756545.8999</v>
      </c>
      <c r="BP872" s="60">
        <v>889141448561.69995</v>
      </c>
      <c r="BQ872" s="60">
        <v>417982471234.90002</v>
      </c>
      <c r="BR872" s="60" t="s">
        <v>544</v>
      </c>
      <c r="BS872" s="60">
        <v>101612227025.10001</v>
      </c>
      <c r="BT872" s="60">
        <v>25753671082.200001</v>
      </c>
      <c r="BU872" s="60">
        <v>22278244035.700001</v>
      </c>
      <c r="BV872" s="60" t="s">
        <v>544</v>
      </c>
      <c r="BW872" s="60">
        <v>65868295183.099998</v>
      </c>
      <c r="BX872" s="60" t="s">
        <v>544</v>
      </c>
      <c r="BY872" s="60" t="s">
        <v>544</v>
      </c>
      <c r="BZ872" s="60">
        <v>788133057.29999995</v>
      </c>
      <c r="CA872" s="60">
        <v>6350764189.1000004</v>
      </c>
      <c r="CB872" s="60" t="s">
        <v>1958</v>
      </c>
      <c r="CC872" s="60">
        <v>8766856498.7999992</v>
      </c>
      <c r="CD872" s="60">
        <v>8148786373.1000004</v>
      </c>
      <c r="CE872" s="60">
        <v>3357806428.5999999</v>
      </c>
      <c r="CF872" s="60">
        <v>123360803692.39999</v>
      </c>
      <c r="CG872" s="60">
        <v>11175457049.5</v>
      </c>
      <c r="CH872" s="60">
        <v>1944860662.4000001</v>
      </c>
      <c r="CI872" s="60" t="s">
        <v>1386</v>
      </c>
      <c r="CJ872" s="60" t="s">
        <v>544</v>
      </c>
      <c r="CK872" s="60">
        <v>34548247089.699997</v>
      </c>
      <c r="CL872" s="60" t="s">
        <v>544</v>
      </c>
      <c r="CM872" s="85">
        <v>1007780</v>
      </c>
      <c r="CN872" s="60" t="s">
        <v>544</v>
      </c>
      <c r="CO872" s="60">
        <v>7974228386</v>
      </c>
      <c r="CP872" s="60">
        <v>23027419945.700001</v>
      </c>
      <c r="CQ872" s="60">
        <v>1762637107418.8999</v>
      </c>
      <c r="CR872" s="60">
        <v>1094546004.5</v>
      </c>
      <c r="CS872" s="60" t="s">
        <v>544</v>
      </c>
      <c r="CT872" s="60">
        <v>10065927526.799999</v>
      </c>
      <c r="CU872" s="60">
        <v>12043751929.200001</v>
      </c>
      <c r="CV872" s="60">
        <v>3357806428.5999999</v>
      </c>
      <c r="CW872" s="60">
        <v>22109679455.900002</v>
      </c>
      <c r="CX872" s="60">
        <v>17900809193.5</v>
      </c>
      <c r="CY872" s="60" t="s">
        <v>544</v>
      </c>
      <c r="CZ872" s="60">
        <f t="shared" si="26"/>
        <v>133.47999937691631</v>
      </c>
      <c r="DA872" s="60" t="str">
        <f t="shared" si="27"/>
        <v>Y</v>
      </c>
    </row>
    <row r="873" spans="1:105">
      <c r="A873" s="13" t="s">
        <v>1387</v>
      </c>
      <c r="B873" s="13">
        <v>111490</v>
      </c>
      <c r="C873" s="13">
        <v>2022</v>
      </c>
      <c r="D873" s="13" t="s">
        <v>10</v>
      </c>
      <c r="E873" s="13" t="s">
        <v>13</v>
      </c>
      <c r="F873" s="84" t="s">
        <v>1970</v>
      </c>
      <c r="G873" s="60" t="s">
        <v>2391</v>
      </c>
      <c r="H873" s="60" t="s">
        <v>2796</v>
      </c>
      <c r="I873" s="60" t="s">
        <v>2393</v>
      </c>
      <c r="J873" s="60" t="s">
        <v>1386</v>
      </c>
      <c r="K873" s="85">
        <v>1007780</v>
      </c>
      <c r="L873" s="60">
        <v>42759300000000</v>
      </c>
      <c r="M873" s="60">
        <v>349340684541.79999</v>
      </c>
      <c r="N873" s="60">
        <v>17156862.699999999</v>
      </c>
      <c r="O873" s="60">
        <v>0</v>
      </c>
      <c r="P873" s="60">
        <v>-0.09</v>
      </c>
      <c r="Q873" s="60" t="s">
        <v>544</v>
      </c>
      <c r="R873" s="85">
        <v>13848</v>
      </c>
      <c r="S873" s="85" t="s">
        <v>544</v>
      </c>
      <c r="T873" s="60" t="s">
        <v>544</v>
      </c>
      <c r="U873" s="60" t="s">
        <v>544</v>
      </c>
      <c r="V873" s="60" t="s">
        <v>544</v>
      </c>
      <c r="W873" s="60" t="s">
        <v>2394</v>
      </c>
      <c r="X873" s="60">
        <v>1119281040.2</v>
      </c>
      <c r="Y873" s="60">
        <v>96931372068.199997</v>
      </c>
      <c r="Z873" s="60">
        <v>6.87</v>
      </c>
      <c r="AA873" s="60">
        <v>137308005854.89999</v>
      </c>
      <c r="AB873" s="60">
        <v>77417483276.100006</v>
      </c>
      <c r="AC873" s="60">
        <v>349340684541.79999</v>
      </c>
      <c r="AD873" s="60">
        <v>6.77</v>
      </c>
      <c r="AE873" s="60" t="s">
        <v>544</v>
      </c>
      <c r="AF873" s="60">
        <v>48.7</v>
      </c>
      <c r="AG873" s="60" t="s">
        <v>2395</v>
      </c>
      <c r="AH873" s="60" t="s">
        <v>544</v>
      </c>
      <c r="AI873" s="60">
        <v>14732843064.200001</v>
      </c>
      <c r="AJ873" s="60" t="s">
        <v>544</v>
      </c>
      <c r="AK873" s="60">
        <v>0.71</v>
      </c>
      <c r="AL873" s="60">
        <v>287999181578.09998</v>
      </c>
      <c r="AM873" s="60">
        <v>12455065297.700001</v>
      </c>
      <c r="AN873" s="60">
        <v>296568626</v>
      </c>
      <c r="AO873" s="60">
        <v>162795750826.5</v>
      </c>
      <c r="AP873" s="60">
        <v>19196078336.200001</v>
      </c>
      <c r="AQ873" s="60">
        <v>349340684541.79999</v>
      </c>
      <c r="AR873" s="60">
        <v>0.06</v>
      </c>
      <c r="AS873" s="60">
        <v>15562091426.1</v>
      </c>
      <c r="AT873" s="60" t="s">
        <v>544</v>
      </c>
      <c r="AU873" s="85">
        <v>111490</v>
      </c>
      <c r="AV873" s="60" t="s">
        <v>544</v>
      </c>
      <c r="AW873" s="60">
        <v>49580065113.599998</v>
      </c>
      <c r="AX873" s="60" t="s">
        <v>544</v>
      </c>
      <c r="AY873" s="60" t="s">
        <v>544</v>
      </c>
      <c r="AZ873" s="60">
        <v>122801469979.10001</v>
      </c>
      <c r="BA873" s="60">
        <v>28945261294.299999</v>
      </c>
      <c r="BB873" s="60" t="s">
        <v>1808</v>
      </c>
      <c r="BC873" s="60">
        <v>217553103496.10001</v>
      </c>
      <c r="BD873" s="60">
        <v>11437908.4</v>
      </c>
      <c r="BE873" s="60" t="s">
        <v>544</v>
      </c>
      <c r="BF873" s="60">
        <v>3021241815.0999999</v>
      </c>
      <c r="BG873" s="60">
        <v>3777777759</v>
      </c>
      <c r="BH873" s="60">
        <v>28945261294.299999</v>
      </c>
      <c r="BI873" s="60">
        <v>292483658.69999999</v>
      </c>
      <c r="BJ873" s="60" t="s">
        <v>544</v>
      </c>
      <c r="BK873" s="60">
        <v>3141339853.6999998</v>
      </c>
      <c r="BL873" s="85" t="s">
        <v>544</v>
      </c>
      <c r="BM873" s="60" t="s">
        <v>544</v>
      </c>
      <c r="BN873" s="60">
        <v>3660947694.3000002</v>
      </c>
      <c r="BO873" s="60">
        <v>158488561305.39999</v>
      </c>
      <c r="BP873" s="60">
        <v>28933823385.900002</v>
      </c>
      <c r="BQ873" s="60">
        <v>3656045733.5</v>
      </c>
      <c r="BR873" s="60" t="s">
        <v>544</v>
      </c>
      <c r="BS873" s="60">
        <v>22555555443.700001</v>
      </c>
      <c r="BT873" s="60">
        <v>4160130698.3000002</v>
      </c>
      <c r="BU873" s="60">
        <v>156045750.90000001</v>
      </c>
      <c r="BV873" s="60" t="s">
        <v>544</v>
      </c>
      <c r="BW873" s="60">
        <v>28945261294.299999</v>
      </c>
      <c r="BX873" s="60">
        <v>13402777711.299999</v>
      </c>
      <c r="BY873" s="60" t="s">
        <v>544</v>
      </c>
      <c r="BZ873" s="60">
        <v>-324346403.60000002</v>
      </c>
      <c r="CA873" s="60">
        <v>296568626</v>
      </c>
      <c r="CB873" s="60" t="s">
        <v>1958</v>
      </c>
      <c r="CC873" s="60">
        <v>26960784.199999999</v>
      </c>
      <c r="CD873" s="60">
        <v>1897875807.5999999</v>
      </c>
      <c r="CE873" s="60">
        <v>1901143781.4000001</v>
      </c>
      <c r="CF873" s="60">
        <v>19196078336.200001</v>
      </c>
      <c r="CG873" s="60">
        <v>1259803915.3</v>
      </c>
      <c r="CH873" s="60">
        <v>-4901960.8</v>
      </c>
      <c r="CI873" s="60" t="s">
        <v>1386</v>
      </c>
      <c r="CJ873" s="60">
        <v>19.03</v>
      </c>
      <c r="CK873" s="60">
        <v>1415849666.2</v>
      </c>
      <c r="CL873" s="60">
        <v>115.9</v>
      </c>
      <c r="CM873" s="85">
        <v>1007780</v>
      </c>
      <c r="CN873" s="60" t="s">
        <v>544</v>
      </c>
      <c r="CO873" s="60">
        <v>292483658.69999999</v>
      </c>
      <c r="CP873" s="60">
        <v>4780228734.5</v>
      </c>
      <c r="CQ873" s="60">
        <v>96931372068.199997</v>
      </c>
      <c r="CR873" s="60" t="s">
        <v>544</v>
      </c>
      <c r="CS873" s="60" t="s">
        <v>544</v>
      </c>
      <c r="CT873" s="60">
        <v>1503267966.4000001</v>
      </c>
      <c r="CU873" s="60">
        <v>1638071887.3</v>
      </c>
      <c r="CV873" s="60">
        <v>1901143781.4000001</v>
      </c>
      <c r="CW873" s="60">
        <v>3141339853.6999998</v>
      </c>
      <c r="CX873" s="60">
        <v>1119281040.2</v>
      </c>
      <c r="CY873" s="60">
        <v>17.309999999999999</v>
      </c>
      <c r="CZ873" s="60">
        <f t="shared" si="26"/>
        <v>122.400000607097</v>
      </c>
      <c r="DA873" s="60" t="str">
        <f t="shared" si="27"/>
        <v>N: parent data from row 871</v>
      </c>
    </row>
    <row r="874" spans="1:105">
      <c r="A874" s="13" t="s">
        <v>1387</v>
      </c>
      <c r="B874" s="13">
        <v>111490</v>
      </c>
      <c r="C874" s="13">
        <v>2023</v>
      </c>
      <c r="D874" s="13" t="s">
        <v>10</v>
      </c>
      <c r="E874" s="13" t="s">
        <v>13</v>
      </c>
      <c r="F874" s="84" t="s">
        <v>1966</v>
      </c>
      <c r="G874" s="60" t="s">
        <v>2391</v>
      </c>
      <c r="H874" s="60" t="s">
        <v>2796</v>
      </c>
      <c r="I874" s="60" t="s">
        <v>2393</v>
      </c>
      <c r="J874" s="60" t="s">
        <v>1386</v>
      </c>
      <c r="K874" s="85">
        <v>1007780</v>
      </c>
      <c r="L874" s="60">
        <v>39815500000000</v>
      </c>
      <c r="M874" s="60">
        <v>298288134446.09998</v>
      </c>
      <c r="N874" s="60">
        <v>17231045.899999999</v>
      </c>
      <c r="O874" s="60">
        <v>749175.9</v>
      </c>
      <c r="P874" s="60">
        <v>-0.03</v>
      </c>
      <c r="Q874" s="60" t="s">
        <v>544</v>
      </c>
      <c r="R874" s="85">
        <v>14084</v>
      </c>
      <c r="S874" s="85" t="s">
        <v>544</v>
      </c>
      <c r="T874" s="60" t="s">
        <v>544</v>
      </c>
      <c r="U874" s="60" t="s">
        <v>544</v>
      </c>
      <c r="V874" s="60" t="s">
        <v>544</v>
      </c>
      <c r="W874" s="60" t="s">
        <v>2394</v>
      </c>
      <c r="X874" s="60">
        <v>2639346730.9000001</v>
      </c>
      <c r="Y874" s="60">
        <v>89711567694.800003</v>
      </c>
      <c r="Z874" s="60">
        <v>6.11</v>
      </c>
      <c r="AA874" s="60">
        <v>126245130945.89999</v>
      </c>
      <c r="AB874" s="60">
        <v>73983368640.199997</v>
      </c>
      <c r="AC874" s="60">
        <v>298288134446.09998</v>
      </c>
      <c r="AD874" s="60">
        <v>7.29</v>
      </c>
      <c r="AE874" s="60" t="s">
        <v>544</v>
      </c>
      <c r="AF874" s="60">
        <v>50.38</v>
      </c>
      <c r="AG874" s="60" t="s">
        <v>2395</v>
      </c>
      <c r="AH874" s="60" t="s">
        <v>544</v>
      </c>
      <c r="AI874" s="60">
        <v>13267156190.200001</v>
      </c>
      <c r="AJ874" s="60" t="s">
        <v>544</v>
      </c>
      <c r="AK874" s="60">
        <v>1.9</v>
      </c>
      <c r="AL874" s="60">
        <v>255596345214.70001</v>
      </c>
      <c r="AM874" s="60">
        <v>9098741427</v>
      </c>
      <c r="AN874" s="60">
        <v>2917290993.5</v>
      </c>
      <c r="AO874" s="60">
        <v>145989662054</v>
      </c>
      <c r="AP874" s="60">
        <v>17365897593.799999</v>
      </c>
      <c r="AQ874" s="60">
        <v>298288134446.09998</v>
      </c>
      <c r="AR874" s="60">
        <v>7.0000000000000007E-2</v>
      </c>
      <c r="AS874" s="60">
        <v>14786484935.700001</v>
      </c>
      <c r="AT874" s="60" t="s">
        <v>544</v>
      </c>
      <c r="AU874" s="85">
        <v>111490</v>
      </c>
      <c r="AV874" s="60" t="s">
        <v>544</v>
      </c>
      <c r="AW874" s="60">
        <v>39570722390.300003</v>
      </c>
      <c r="AX874" s="60" t="s">
        <v>544</v>
      </c>
      <c r="AY874" s="60" t="s">
        <v>544</v>
      </c>
      <c r="AZ874" s="60">
        <v>103855259699.7</v>
      </c>
      <c r="BA874" s="60">
        <v>23461941973.5</v>
      </c>
      <c r="BB874" s="60" t="s">
        <v>1808</v>
      </c>
      <c r="BC874" s="60">
        <v>181921637049.39999</v>
      </c>
      <c r="BD874" s="60">
        <v>11237638.699999999</v>
      </c>
      <c r="BE874" s="60" t="s">
        <v>544</v>
      </c>
      <c r="BF874" s="60">
        <v>1847467794.0999999</v>
      </c>
      <c r="BG874" s="60">
        <v>3393766872.3000002</v>
      </c>
      <c r="BH874" s="60">
        <v>23461941973.5</v>
      </c>
      <c r="BI874" s="60">
        <v>298921188.10000002</v>
      </c>
      <c r="BJ874" s="60" t="s">
        <v>544</v>
      </c>
      <c r="BK874" s="60">
        <v>2992957760.5</v>
      </c>
      <c r="BL874" s="85" t="s">
        <v>544</v>
      </c>
      <c r="BM874" s="60" t="s">
        <v>544</v>
      </c>
      <c r="BN874" s="60">
        <v>1479622422.3</v>
      </c>
      <c r="BO874" s="60">
        <v>130955199892.10001</v>
      </c>
      <c r="BP874" s="60">
        <v>23450704334.799999</v>
      </c>
      <c r="BQ874" s="60">
        <v>1723104593</v>
      </c>
      <c r="BR874" s="60" t="s">
        <v>544</v>
      </c>
      <c r="BS874" s="60">
        <v>15973179577.1</v>
      </c>
      <c r="BT874" s="60">
        <v>38957147.299999997</v>
      </c>
      <c r="BU874" s="60">
        <v>281690142.19999999</v>
      </c>
      <c r="BV874" s="60" t="s">
        <v>544</v>
      </c>
      <c r="BW874" s="60">
        <v>23461941973.5</v>
      </c>
      <c r="BX874" s="60">
        <v>12143392325.200001</v>
      </c>
      <c r="BY874" s="60" t="s">
        <v>544</v>
      </c>
      <c r="BZ874" s="60">
        <v>-2185346129.5</v>
      </c>
      <c r="CA874" s="60">
        <v>385076417.69999999</v>
      </c>
      <c r="CB874" s="60" t="s">
        <v>1958</v>
      </c>
      <c r="CC874" s="60">
        <v>320647289.5</v>
      </c>
      <c r="CD874" s="60">
        <v>1956847476.9000001</v>
      </c>
      <c r="CE874" s="60">
        <v>1494605940.5</v>
      </c>
      <c r="CF874" s="60">
        <v>17365897593.799999</v>
      </c>
      <c r="CG874" s="60">
        <v>5274947582.3000002</v>
      </c>
      <c r="CH874" s="60">
        <v>749175.9</v>
      </c>
      <c r="CI874" s="60" t="s">
        <v>1386</v>
      </c>
      <c r="CJ874" s="60">
        <v>17.93</v>
      </c>
      <c r="CK874" s="60">
        <v>5556637724.5</v>
      </c>
      <c r="CL874" s="60">
        <v>116.8</v>
      </c>
      <c r="CM874" s="85">
        <v>1007780</v>
      </c>
      <c r="CN874" s="60" t="s">
        <v>544</v>
      </c>
      <c r="CO874" s="60">
        <v>298921188.10000002</v>
      </c>
      <c r="CP874" s="60">
        <v>4118969153.1999998</v>
      </c>
      <c r="CQ874" s="60">
        <v>89711567694.800003</v>
      </c>
      <c r="CR874" s="60" t="s">
        <v>544</v>
      </c>
      <c r="CS874" s="60" t="s">
        <v>544</v>
      </c>
      <c r="CT874" s="60">
        <v>1400209775.8</v>
      </c>
      <c r="CU874" s="60">
        <v>1592747984.7</v>
      </c>
      <c r="CV874" s="60">
        <v>1494605940.5</v>
      </c>
      <c r="CW874" s="60">
        <v>2992957760.5</v>
      </c>
      <c r="CX874" s="60">
        <v>2639346730.9000001</v>
      </c>
      <c r="CY874" s="60">
        <v>16.41</v>
      </c>
      <c r="CZ874" s="60">
        <f t="shared" si="26"/>
        <v>133.47999937689301</v>
      </c>
      <c r="DA874" s="60" t="str">
        <f t="shared" si="27"/>
        <v>N: parent data from row 871</v>
      </c>
    </row>
    <row r="875" spans="1:105">
      <c r="A875" s="13" t="s">
        <v>1388</v>
      </c>
      <c r="B875" s="13">
        <v>108679</v>
      </c>
      <c r="C875" s="13">
        <v>2022</v>
      </c>
      <c r="D875" s="13" t="s">
        <v>10</v>
      </c>
      <c r="E875" s="13" t="s">
        <v>13</v>
      </c>
      <c r="F875" s="84" t="s">
        <v>1812</v>
      </c>
      <c r="G875" s="60" t="s">
        <v>1972</v>
      </c>
      <c r="H875" s="60" t="s">
        <v>2797</v>
      </c>
      <c r="I875" s="60" t="s">
        <v>1974</v>
      </c>
      <c r="J875" s="60" t="s">
        <v>1388</v>
      </c>
      <c r="K875" s="85">
        <v>108679</v>
      </c>
      <c r="L875" s="60">
        <v>428292000000</v>
      </c>
      <c r="M875" s="60">
        <v>121708439910.3924</v>
      </c>
      <c r="N875" s="60">
        <v>732310315.50689995</v>
      </c>
      <c r="O875" s="60">
        <v>151179312.3204</v>
      </c>
      <c r="P875" s="60">
        <v>-0.5</v>
      </c>
      <c r="Q875" s="60" t="s">
        <v>544</v>
      </c>
      <c r="R875" s="85">
        <v>7523</v>
      </c>
      <c r="S875" s="85">
        <v>204</v>
      </c>
      <c r="T875" s="60">
        <v>11920716113.775299</v>
      </c>
      <c r="U875" s="60">
        <v>90366581.424600005</v>
      </c>
      <c r="V875" s="60" t="s">
        <v>544</v>
      </c>
      <c r="W875" s="60" t="s">
        <v>1975</v>
      </c>
      <c r="X875" s="60">
        <v>2920147769.5572</v>
      </c>
      <c r="Y875" s="60">
        <v>97914464346.671707</v>
      </c>
      <c r="Z875" s="60">
        <v>19.88</v>
      </c>
      <c r="AA875" s="60" t="s">
        <v>544</v>
      </c>
      <c r="AB875" s="60">
        <v>71682580285.964706</v>
      </c>
      <c r="AC875" s="60">
        <v>121708439910.3924</v>
      </c>
      <c r="AD875" s="60">
        <v>5.42</v>
      </c>
      <c r="AE875" s="60">
        <v>7541631145.9982996</v>
      </c>
      <c r="AF875" s="60">
        <v>22.64</v>
      </c>
      <c r="AG875" s="60" t="s">
        <v>1976</v>
      </c>
      <c r="AH875" s="60" t="s">
        <v>544</v>
      </c>
      <c r="AI875" s="60">
        <v>7124751350.5584002</v>
      </c>
      <c r="AJ875" s="60">
        <v>55936345558.547997</v>
      </c>
      <c r="AK875" s="60">
        <v>3.24</v>
      </c>
      <c r="AL875" s="60">
        <v>99901960794.733505</v>
      </c>
      <c r="AM875" s="60">
        <v>2455811310.2873998</v>
      </c>
      <c r="AN875" s="60">
        <v>1692242114.4135001</v>
      </c>
      <c r="AO875" s="60">
        <v>26619210005.618099</v>
      </c>
      <c r="AP875" s="60">
        <v>7066780336.0595999</v>
      </c>
      <c r="AQ875" s="60">
        <v>121708439910.3924</v>
      </c>
      <c r="AR875" s="60">
        <v>0.83</v>
      </c>
      <c r="AS875" s="60">
        <v>6903665814.8718004</v>
      </c>
      <c r="AT875" s="60">
        <v>24716396706.186901</v>
      </c>
      <c r="AU875" s="85">
        <v>108679</v>
      </c>
      <c r="AV875" s="60" t="s">
        <v>544</v>
      </c>
      <c r="AW875" s="60" t="s">
        <v>544</v>
      </c>
      <c r="AX875" s="60" t="s">
        <v>544</v>
      </c>
      <c r="AY875" s="60">
        <v>63477976704.546303</v>
      </c>
      <c r="AZ875" s="60">
        <v>4303495311.6168003</v>
      </c>
      <c r="BA875" s="60">
        <v>90366581.424600005</v>
      </c>
      <c r="BB875" s="60" t="s">
        <v>1808</v>
      </c>
      <c r="BC875" s="60">
        <v>131574310897.49699</v>
      </c>
      <c r="BD875" s="60">
        <v>819551008.89479995</v>
      </c>
      <c r="BE875" s="60" t="s">
        <v>544</v>
      </c>
      <c r="BF875" s="60">
        <v>89514066.505500004</v>
      </c>
      <c r="BG875" s="60">
        <v>547030406.42250001</v>
      </c>
      <c r="BH875" s="60">
        <v>88284739992.157806</v>
      </c>
      <c r="BI875" s="60">
        <v>1252628587.7976</v>
      </c>
      <c r="BJ875" s="60" t="s">
        <v>544</v>
      </c>
      <c r="BK875" s="60">
        <v>1695652174.0899</v>
      </c>
      <c r="BL875" s="85" t="s">
        <v>2798</v>
      </c>
      <c r="BM875" s="60" t="s">
        <v>2799</v>
      </c>
      <c r="BN875" s="60">
        <v>814151747.74049997</v>
      </c>
      <c r="BO875" s="60">
        <v>93539357781.850494</v>
      </c>
      <c r="BP875" s="60">
        <v>87465188983.263</v>
      </c>
      <c r="BQ875" s="60" t="s">
        <v>544</v>
      </c>
      <c r="BR875" s="60">
        <v>10168229611.745399</v>
      </c>
      <c r="BS875" s="60">
        <v>229610684.87760001</v>
      </c>
      <c r="BT875" s="60">
        <v>1987496448.0618</v>
      </c>
      <c r="BU875" s="60">
        <v>4207161125.7585001</v>
      </c>
      <c r="BV875" s="60" t="s">
        <v>544</v>
      </c>
      <c r="BW875" s="60">
        <v>90366581.424600005</v>
      </c>
      <c r="BX875" s="60">
        <v>7124751350.5584002</v>
      </c>
      <c r="BY875" s="60" t="s">
        <v>544</v>
      </c>
      <c r="BZ875" s="60">
        <v>-26996305.771499999</v>
      </c>
      <c r="CA875" s="60" t="s">
        <v>544</v>
      </c>
      <c r="CB875" s="60" t="s">
        <v>1979</v>
      </c>
      <c r="CC875" s="60">
        <v>1185279909.1887</v>
      </c>
      <c r="CD875" s="60">
        <v>484228474.04879999</v>
      </c>
      <c r="CE875" s="60">
        <v>1980107985.4296</v>
      </c>
      <c r="CF875" s="60">
        <v>7066780336.0595999</v>
      </c>
      <c r="CG875" s="60">
        <v>394998579.18300003</v>
      </c>
      <c r="CH875" s="60">
        <v>76442171.079300001</v>
      </c>
      <c r="CI875" s="60" t="s">
        <v>1388</v>
      </c>
      <c r="CJ875" s="60">
        <v>9.94</v>
      </c>
      <c r="CK875" s="60">
        <v>4612389883.9707003</v>
      </c>
      <c r="CL875" s="60">
        <v>118</v>
      </c>
      <c r="CM875" s="85">
        <v>108679</v>
      </c>
      <c r="CN875" s="60" t="s">
        <v>544</v>
      </c>
      <c r="CO875" s="60">
        <v>1252628587.7976</v>
      </c>
      <c r="CP875" s="60">
        <v>3734299517.2976999</v>
      </c>
      <c r="CQ875" s="60">
        <v>97914464346.671707</v>
      </c>
      <c r="CR875" s="60">
        <v>10230179.029200001</v>
      </c>
      <c r="CS875" s="60" t="s">
        <v>544</v>
      </c>
      <c r="CT875" s="60">
        <v>1181301506.2328999</v>
      </c>
      <c r="CU875" s="60">
        <v>514350667.85699999</v>
      </c>
      <c r="CV875" s="60">
        <v>1980107985.4296</v>
      </c>
      <c r="CW875" s="60">
        <v>1695652174.0899</v>
      </c>
      <c r="CX875" s="60">
        <v>2920147769.5572</v>
      </c>
      <c r="CY875" s="60">
        <v>9.94</v>
      </c>
      <c r="CZ875" s="60">
        <f t="shared" si="26"/>
        <v>3.5189999996329684</v>
      </c>
      <c r="DA875" s="60" t="str">
        <f t="shared" si="27"/>
        <v>Y</v>
      </c>
    </row>
    <row r="876" spans="1:105">
      <c r="A876" s="13" t="s">
        <v>1388</v>
      </c>
      <c r="B876" s="13">
        <v>108679</v>
      </c>
      <c r="C876" s="13">
        <v>2023</v>
      </c>
      <c r="D876" s="13" t="s">
        <v>10</v>
      </c>
      <c r="E876" s="13" t="s">
        <v>13</v>
      </c>
      <c r="F876" s="84" t="s">
        <v>1804</v>
      </c>
      <c r="G876" s="60" t="s">
        <v>1972</v>
      </c>
      <c r="H876" s="60" t="s">
        <v>2797</v>
      </c>
      <c r="I876" s="60" t="s">
        <v>1974</v>
      </c>
      <c r="J876" s="60" t="s">
        <v>1388</v>
      </c>
      <c r="K876" s="85">
        <v>108679</v>
      </c>
      <c r="L876" s="60">
        <v>448204000000</v>
      </c>
      <c r="M876" s="60">
        <v>123574303819.23241</v>
      </c>
      <c r="N876" s="60">
        <v>1018196856.7983</v>
      </c>
      <c r="O876" s="60">
        <v>400606561.85430002</v>
      </c>
      <c r="P876" s="60">
        <v>-0.61</v>
      </c>
      <c r="Q876" s="60" t="s">
        <v>544</v>
      </c>
      <c r="R876" s="85">
        <v>7106</v>
      </c>
      <c r="S876" s="85">
        <v>206</v>
      </c>
      <c r="T876" s="60">
        <v>12794596083.558599</v>
      </c>
      <c r="U876" s="60">
        <v>132340777.48800001</v>
      </c>
      <c r="V876" s="60">
        <v>11008271297.4237</v>
      </c>
      <c r="W876" s="60" t="s">
        <v>1975</v>
      </c>
      <c r="X876" s="60">
        <v>3305486627.7158999</v>
      </c>
      <c r="Y876" s="60">
        <v>98876206220.534393</v>
      </c>
      <c r="Z876" s="60">
        <v>18.920000000000002</v>
      </c>
      <c r="AA876" s="60" t="s">
        <v>544</v>
      </c>
      <c r="AB876" s="60">
        <v>75941549481.863998</v>
      </c>
      <c r="AC876" s="60">
        <v>123574303819.23241</v>
      </c>
      <c r="AD876" s="60">
        <v>5.83</v>
      </c>
      <c r="AE876" s="60">
        <v>7397849461.5791998</v>
      </c>
      <c r="AF876" s="60">
        <v>21.01</v>
      </c>
      <c r="AG876" s="60" t="s">
        <v>1976</v>
      </c>
      <c r="AH876" s="60" t="s">
        <v>544</v>
      </c>
      <c r="AI876" s="60">
        <v>7839536806.4454002</v>
      </c>
      <c r="AJ876" s="60">
        <v>56977391777.786697</v>
      </c>
      <c r="AK876" s="60">
        <v>3.49</v>
      </c>
      <c r="AL876" s="60">
        <v>100136476416.1545</v>
      </c>
      <c r="AM876" s="60">
        <v>1972980424.3836</v>
      </c>
      <c r="AN876" s="60">
        <v>3316790735.7930002</v>
      </c>
      <c r="AO876" s="60">
        <v>23862696440.805</v>
      </c>
      <c r="AP876" s="60">
        <v>7913702783.8292999</v>
      </c>
      <c r="AQ876" s="60">
        <v>123574303819.23241</v>
      </c>
      <c r="AR876" s="60">
        <v>1.1200000000000001</v>
      </c>
      <c r="AS876" s="60">
        <v>7684312102.8500996</v>
      </c>
      <c r="AT876" s="60">
        <v>15439481663.6469</v>
      </c>
      <c r="AU876" s="85">
        <v>108679</v>
      </c>
      <c r="AV876" s="60">
        <v>752412462.00989997</v>
      </c>
      <c r="AW876" s="60" t="s">
        <v>544</v>
      </c>
      <c r="AX876" s="60" t="s">
        <v>544</v>
      </c>
      <c r="AY876" s="60">
        <v>64375241239.365898</v>
      </c>
      <c r="AZ876" s="60">
        <v>6360904327.9701004</v>
      </c>
      <c r="BA876" s="60">
        <v>132340777.48800001</v>
      </c>
      <c r="BB876" s="60" t="s">
        <v>1808</v>
      </c>
      <c r="BC876" s="60">
        <v>134403915067.0473</v>
      </c>
      <c r="BD876" s="60">
        <v>1121863799.1638999</v>
      </c>
      <c r="BE876" s="60" t="s">
        <v>544</v>
      </c>
      <c r="BF876" s="60">
        <v>29225255.0286</v>
      </c>
      <c r="BG876" s="60">
        <v>529914529.85820001</v>
      </c>
      <c r="BH876" s="60">
        <v>90955334977.9245</v>
      </c>
      <c r="BI876" s="60">
        <v>1424869037.6208</v>
      </c>
      <c r="BJ876" s="60">
        <v>2431210366.4358001</v>
      </c>
      <c r="BK876" s="60">
        <v>1478632478.4753001</v>
      </c>
      <c r="BL876" s="85" t="s">
        <v>2798</v>
      </c>
      <c r="BM876" s="60" t="s">
        <v>2799</v>
      </c>
      <c r="BN876" s="60">
        <v>716845878.05999994</v>
      </c>
      <c r="BO876" s="60">
        <v>98022332495.783707</v>
      </c>
      <c r="BP876" s="60">
        <v>89833471178.760605</v>
      </c>
      <c r="BQ876" s="60" t="s">
        <v>544</v>
      </c>
      <c r="BR876" s="60">
        <v>7824648468.9779997</v>
      </c>
      <c r="BS876" s="60">
        <v>267438654.507</v>
      </c>
      <c r="BT876" s="60">
        <v>1260270195.6201</v>
      </c>
      <c r="BU876" s="60">
        <v>5550041355.9029999</v>
      </c>
      <c r="BV876" s="60" t="s">
        <v>544</v>
      </c>
      <c r="BW876" s="60">
        <v>132340777.48800001</v>
      </c>
      <c r="BX876" s="60">
        <v>7839536806.4454002</v>
      </c>
      <c r="BY876" s="60" t="s">
        <v>544</v>
      </c>
      <c r="BZ876" s="60">
        <v>-27019575.4038</v>
      </c>
      <c r="CA876" s="60" t="s">
        <v>544</v>
      </c>
      <c r="CB876" s="60" t="s">
        <v>1979</v>
      </c>
      <c r="CC876" s="60">
        <v>2932175351.2185001</v>
      </c>
      <c r="CD876" s="60">
        <v>452991452.94330001</v>
      </c>
      <c r="CE876" s="60">
        <v>2136476426.5718999</v>
      </c>
      <c r="CF876" s="60">
        <v>7913702783.8292999</v>
      </c>
      <c r="CG876" s="60">
        <v>1068376068.2625</v>
      </c>
      <c r="CH876" s="60">
        <v>79128756.539700001</v>
      </c>
      <c r="CI876" s="60" t="s">
        <v>1388</v>
      </c>
      <c r="CJ876" s="60">
        <v>10.32</v>
      </c>
      <c r="CK876" s="60">
        <v>6622277363.5088997</v>
      </c>
      <c r="CL876" s="60">
        <v>131</v>
      </c>
      <c r="CM876" s="85">
        <v>108679</v>
      </c>
      <c r="CN876" s="60" t="s">
        <v>544</v>
      </c>
      <c r="CO876" s="60">
        <v>1424869037.6208</v>
      </c>
      <c r="CP876" s="60">
        <v>4022332505.7758999</v>
      </c>
      <c r="CQ876" s="60">
        <v>98876206220.534393</v>
      </c>
      <c r="CR876" s="60">
        <v>3859939.3434000001</v>
      </c>
      <c r="CS876" s="60" t="s">
        <v>544</v>
      </c>
      <c r="CT876" s="60">
        <v>1002481389.4716001</v>
      </c>
      <c r="CU876" s="60">
        <v>476151089.00370002</v>
      </c>
      <c r="CV876" s="60">
        <v>2136476426.5718999</v>
      </c>
      <c r="CW876" s="60">
        <v>1478632478.4753001</v>
      </c>
      <c r="CX876" s="60">
        <v>3305486627.7158999</v>
      </c>
      <c r="CY876" s="60">
        <v>10.32</v>
      </c>
      <c r="CZ876" s="60">
        <f t="shared" si="26"/>
        <v>3.62700000038555</v>
      </c>
      <c r="DA876" s="60" t="str">
        <f t="shared" si="27"/>
        <v>Y</v>
      </c>
    </row>
    <row r="877" spans="1:105">
      <c r="A877" s="13" t="s">
        <v>1389</v>
      </c>
      <c r="B877" s="13">
        <v>1491929</v>
      </c>
      <c r="C877" s="13">
        <v>2022</v>
      </c>
      <c r="D877" s="13" t="s">
        <v>1</v>
      </c>
      <c r="E877" s="13" t="s">
        <v>507</v>
      </c>
      <c r="F877" s="84" t="s">
        <v>1812</v>
      </c>
      <c r="G877" s="60" t="s">
        <v>558</v>
      </c>
      <c r="H877" s="60" t="s">
        <v>2161</v>
      </c>
      <c r="I877" s="60" t="s">
        <v>560</v>
      </c>
      <c r="J877" s="60" t="s">
        <v>1392</v>
      </c>
      <c r="K877" s="85">
        <v>154189</v>
      </c>
      <c r="L877" s="60">
        <v>9710000000</v>
      </c>
      <c r="M877" s="60">
        <v>500146798.98199999</v>
      </c>
      <c r="N877" s="60">
        <v>0</v>
      </c>
      <c r="O877" s="60">
        <v>-309050.54519999999</v>
      </c>
      <c r="P877" s="60">
        <v>-0.14418</v>
      </c>
      <c r="Q877" s="60" t="s">
        <v>544</v>
      </c>
      <c r="R877" s="85" t="s">
        <v>544</v>
      </c>
      <c r="S877" s="85" t="s">
        <v>544</v>
      </c>
      <c r="T877" s="60">
        <v>25342144.7064</v>
      </c>
      <c r="U877" s="60">
        <v>110640095.1816</v>
      </c>
      <c r="V877" s="60" t="s">
        <v>544</v>
      </c>
      <c r="W877" s="60" t="s">
        <v>1806</v>
      </c>
      <c r="X877" s="60">
        <v>18543032.712000001</v>
      </c>
      <c r="Y877" s="60">
        <v>254142565.00279999</v>
      </c>
      <c r="Z877" s="60">
        <v>8.8044499999999992</v>
      </c>
      <c r="AA877" s="60">
        <v>51714457.896799996</v>
      </c>
      <c r="AB877" s="60">
        <v>165754109.0756</v>
      </c>
      <c r="AC877" s="60">
        <v>500146798.98199999</v>
      </c>
      <c r="AD877" s="60">
        <v>24.3</v>
      </c>
      <c r="AE877" s="60" t="s">
        <v>544</v>
      </c>
      <c r="AF877" s="60">
        <v>49.691040000000001</v>
      </c>
      <c r="AG877" s="60" t="s">
        <v>1807</v>
      </c>
      <c r="AH877" s="60" t="s">
        <v>544</v>
      </c>
      <c r="AI877" s="60">
        <v>167917462.89199999</v>
      </c>
      <c r="AJ877" s="60" t="s">
        <v>544</v>
      </c>
      <c r="AK877" s="60">
        <v>6.7567599999999999</v>
      </c>
      <c r="AL877" s="60">
        <v>305857022.89960003</v>
      </c>
      <c r="AM877" s="60">
        <v>18697557.9846</v>
      </c>
      <c r="AN877" s="60">
        <v>7417213.0848000003</v>
      </c>
      <c r="AO877" s="60">
        <v>104047016.884</v>
      </c>
      <c r="AP877" s="60">
        <v>173428864.2814</v>
      </c>
      <c r="AQ877" s="60">
        <v>500146798.98199999</v>
      </c>
      <c r="AR877" s="60">
        <v>0</v>
      </c>
      <c r="AS877" s="60">
        <v>173428864.2814</v>
      </c>
      <c r="AT877" s="60">
        <v>128307484.6822</v>
      </c>
      <c r="AU877" s="85">
        <v>1491929</v>
      </c>
      <c r="AV877" s="60" t="s">
        <v>544</v>
      </c>
      <c r="AW877" s="60" t="s">
        <v>544</v>
      </c>
      <c r="AX877" s="60" t="s">
        <v>544</v>
      </c>
      <c r="AY877" s="60" t="s">
        <v>544</v>
      </c>
      <c r="AZ877" s="60" t="s">
        <v>544</v>
      </c>
      <c r="BA877" s="60">
        <v>110640095.1816</v>
      </c>
      <c r="BB877" s="60" t="s">
        <v>1808</v>
      </c>
      <c r="BC877" s="60">
        <v>690521934.82519996</v>
      </c>
      <c r="BD877" s="60">
        <v>1133185.3324</v>
      </c>
      <c r="BE877" s="60" t="s">
        <v>544</v>
      </c>
      <c r="BF877" s="60">
        <v>144481129.88100001</v>
      </c>
      <c r="BG877" s="60">
        <v>9838109.0221999995</v>
      </c>
      <c r="BH877" s="60">
        <v>238947579.86379999</v>
      </c>
      <c r="BI877" s="60">
        <v>14679900.897</v>
      </c>
      <c r="BJ877" s="60" t="s">
        <v>544</v>
      </c>
      <c r="BK877" s="60">
        <v>14988951.442199999</v>
      </c>
      <c r="BL877" s="85" t="s">
        <v>2800</v>
      </c>
      <c r="BM877" s="60" t="s">
        <v>2801</v>
      </c>
      <c r="BN877" s="60">
        <v>11537887.0208</v>
      </c>
      <c r="BO877" s="60">
        <v>382656083.3818</v>
      </c>
      <c r="BP877" s="60">
        <v>237814394.5314</v>
      </c>
      <c r="BQ877" s="60" t="s">
        <v>544</v>
      </c>
      <c r="BR877" s="60" t="s">
        <v>544</v>
      </c>
      <c r="BS877" s="60">
        <v>1339219.0292</v>
      </c>
      <c r="BT877" s="60" t="s">
        <v>544</v>
      </c>
      <c r="BU877" s="60">
        <v>17255322.107000001</v>
      </c>
      <c r="BV877" s="60" t="s">
        <v>544</v>
      </c>
      <c r="BW877" s="60">
        <v>110640095.1816</v>
      </c>
      <c r="BX877" s="60">
        <v>167917462.89199999</v>
      </c>
      <c r="BY877" s="60" t="s">
        <v>544</v>
      </c>
      <c r="BZ877" s="60" t="s">
        <v>544</v>
      </c>
      <c r="CA877" s="60" t="s">
        <v>544</v>
      </c>
      <c r="CB877" s="60" t="s">
        <v>544</v>
      </c>
      <c r="CC877" s="60">
        <v>6284027.7523999996</v>
      </c>
      <c r="CD877" s="60">
        <v>4944808.7231999999</v>
      </c>
      <c r="CE877" s="60">
        <v>15401018.8358</v>
      </c>
      <c r="CF877" s="60">
        <v>173428864.2814</v>
      </c>
      <c r="CG877" s="60">
        <v>8704923.6897999998</v>
      </c>
      <c r="CH877" s="60" t="s">
        <v>544</v>
      </c>
      <c r="CI877" s="60" t="s">
        <v>1392</v>
      </c>
      <c r="CJ877" s="60">
        <v>101.32</v>
      </c>
      <c r="CK877" s="60">
        <v>25960245.796799999</v>
      </c>
      <c r="CL877" s="60">
        <v>212</v>
      </c>
      <c r="CM877" s="85">
        <v>154189</v>
      </c>
      <c r="CN877" s="60" t="s">
        <v>544</v>
      </c>
      <c r="CO877" s="60">
        <v>14679900.897</v>
      </c>
      <c r="CP877" s="60">
        <v>30080919.732799999</v>
      </c>
      <c r="CQ877" s="60">
        <v>254142565.00279999</v>
      </c>
      <c r="CR877" s="60" t="s">
        <v>544</v>
      </c>
      <c r="CS877" s="60" t="s">
        <v>544</v>
      </c>
      <c r="CT877" s="60">
        <v>5820451.9346000003</v>
      </c>
      <c r="CU877" s="60">
        <v>9168499.5076000001</v>
      </c>
      <c r="CV877" s="60">
        <v>15401018.8358</v>
      </c>
      <c r="CW877" s="60">
        <v>14988951.442199999</v>
      </c>
      <c r="CX877" s="60">
        <v>18543032.712000001</v>
      </c>
      <c r="CY877" s="60">
        <v>101.32</v>
      </c>
      <c r="CZ877" s="60">
        <f t="shared" si="26"/>
        <v>19.414300001047209</v>
      </c>
      <c r="DA877" s="60" t="str">
        <f t="shared" si="27"/>
        <v>N: parent data from row 881</v>
      </c>
    </row>
    <row r="878" spans="1:105">
      <c r="A878" s="13" t="s">
        <v>1389</v>
      </c>
      <c r="B878" s="13">
        <v>1491929</v>
      </c>
      <c r="C878" s="13">
        <v>2023</v>
      </c>
      <c r="D878" s="13" t="s">
        <v>1</v>
      </c>
      <c r="E878" s="13" t="s">
        <v>507</v>
      </c>
      <c r="F878" s="84" t="s">
        <v>1804</v>
      </c>
      <c r="G878" s="60" t="s">
        <v>558</v>
      </c>
      <c r="H878" s="60" t="s">
        <v>2161</v>
      </c>
      <c r="I878" s="60" t="s">
        <v>560</v>
      </c>
      <c r="J878" s="60" t="s">
        <v>1392</v>
      </c>
      <c r="K878" s="85">
        <v>154189</v>
      </c>
      <c r="L878" s="60">
        <v>7804000000</v>
      </c>
      <c r="M878" s="60">
        <v>458258219.662</v>
      </c>
      <c r="N878" s="60">
        <v>0</v>
      </c>
      <c r="O878" s="60" t="s">
        <v>544</v>
      </c>
      <c r="P878" s="60">
        <v>-1.3589100000000001</v>
      </c>
      <c r="Q878" s="60" t="s">
        <v>544</v>
      </c>
      <c r="R878" s="85" t="s">
        <v>544</v>
      </c>
      <c r="S878" s="85" t="s">
        <v>544</v>
      </c>
      <c r="T878" s="60">
        <v>74810478.196999997</v>
      </c>
      <c r="U878" s="60">
        <v>27598842.035</v>
      </c>
      <c r="V878" s="60" t="s">
        <v>544</v>
      </c>
      <c r="W878" s="60" t="s">
        <v>1806</v>
      </c>
      <c r="X878" s="60">
        <v>35702331.824000001</v>
      </c>
      <c r="Y878" s="60">
        <v>212100037.086</v>
      </c>
      <c r="Z878" s="60">
        <v>12.684279999999999</v>
      </c>
      <c r="AA878" s="60" t="s">
        <v>544</v>
      </c>
      <c r="AB878" s="60">
        <v>337704128.81550002</v>
      </c>
      <c r="AC878" s="60">
        <v>458258219.662</v>
      </c>
      <c r="AD878" s="60">
        <v>32.47</v>
      </c>
      <c r="AE878" s="60" t="s">
        <v>544</v>
      </c>
      <c r="AF878" s="60">
        <v>39.210659999999997</v>
      </c>
      <c r="AG878" s="60" t="s">
        <v>1807</v>
      </c>
      <c r="AH878" s="60" t="s">
        <v>544</v>
      </c>
      <c r="AI878" s="60">
        <v>219322712.76750001</v>
      </c>
      <c r="AJ878" s="60" t="s">
        <v>544</v>
      </c>
      <c r="AK878" s="60">
        <v>9.6187299999999993</v>
      </c>
      <c r="AL878" s="60">
        <v>212100037.086</v>
      </c>
      <c r="AM878" s="60">
        <v>11450583.397500001</v>
      </c>
      <c r="AN878" s="60">
        <v>17146514.625999998</v>
      </c>
      <c r="AO878" s="60">
        <v>109455833.09199999</v>
      </c>
      <c r="AP878" s="60">
        <v>224490155.53150001</v>
      </c>
      <c r="AQ878" s="60">
        <v>458258219.662</v>
      </c>
      <c r="AR878" s="60">
        <v>0</v>
      </c>
      <c r="AS878" s="60">
        <v>224490155.53150001</v>
      </c>
      <c r="AT878" s="60">
        <v>225958179.044</v>
      </c>
      <c r="AU878" s="85">
        <v>1491929</v>
      </c>
      <c r="AV878" s="60" t="s">
        <v>544</v>
      </c>
      <c r="AW878" s="60" t="s">
        <v>544</v>
      </c>
      <c r="AX878" s="60" t="s">
        <v>544</v>
      </c>
      <c r="AY878" s="60" t="s">
        <v>544</v>
      </c>
      <c r="AZ878" s="60" t="s">
        <v>544</v>
      </c>
      <c r="BA878" s="60">
        <v>27598842.035</v>
      </c>
      <c r="BB878" s="60" t="s">
        <v>1808</v>
      </c>
      <c r="BC878" s="60">
        <v>675408257.63100004</v>
      </c>
      <c r="BD878" s="60">
        <v>1291860.6910000001</v>
      </c>
      <c r="BE878" s="60" t="s">
        <v>544</v>
      </c>
      <c r="BF878" s="60">
        <v>82268037.640499994</v>
      </c>
      <c r="BG878" s="60">
        <v>11039536.813999999</v>
      </c>
      <c r="BH878" s="60">
        <v>253557021.079</v>
      </c>
      <c r="BI878" s="60">
        <v>26776748.868000001</v>
      </c>
      <c r="BJ878" s="60" t="s">
        <v>544</v>
      </c>
      <c r="BK878" s="60">
        <v>17498840.269000001</v>
      </c>
      <c r="BL878" s="85" t="s">
        <v>2800</v>
      </c>
      <c r="BM878" s="60" t="s">
        <v>2801</v>
      </c>
      <c r="BN878" s="60">
        <v>15561049.2325</v>
      </c>
      <c r="BO878" s="60">
        <v>334650639.9095</v>
      </c>
      <c r="BP878" s="60">
        <v>252265160.38800001</v>
      </c>
      <c r="BQ878" s="60" t="s">
        <v>544</v>
      </c>
      <c r="BR878" s="60" t="s">
        <v>544</v>
      </c>
      <c r="BS878" s="60">
        <v>2525000.4415000002</v>
      </c>
      <c r="BT878" s="60" t="s">
        <v>544</v>
      </c>
      <c r="BU878" s="60">
        <v>32942447.620499998</v>
      </c>
      <c r="BV878" s="60" t="s">
        <v>544</v>
      </c>
      <c r="BW878" s="60">
        <v>27598842.035</v>
      </c>
      <c r="BX878" s="60">
        <v>219322712.76750001</v>
      </c>
      <c r="BY878" s="60" t="s">
        <v>544</v>
      </c>
      <c r="BZ878" s="60" t="s">
        <v>544</v>
      </c>
      <c r="CA878" s="60" t="s">
        <v>544</v>
      </c>
      <c r="CB878" s="60" t="s">
        <v>544</v>
      </c>
      <c r="CC878" s="60">
        <v>14327909.482000001</v>
      </c>
      <c r="CD878" s="60">
        <v>4169186.7755</v>
      </c>
      <c r="CE878" s="60">
        <v>33764540.787500001</v>
      </c>
      <c r="CF878" s="60">
        <v>224490155.53150001</v>
      </c>
      <c r="CG878" s="60">
        <v>19906398.829500001</v>
      </c>
      <c r="CH878" s="60">
        <v>117441.88099999999</v>
      </c>
      <c r="CI878" s="60" t="s">
        <v>1392</v>
      </c>
      <c r="CJ878" s="60">
        <v>65</v>
      </c>
      <c r="CK878" s="60">
        <v>52848846.450000003</v>
      </c>
      <c r="CL878" s="60">
        <v>292.19</v>
      </c>
      <c r="CM878" s="85">
        <v>154189</v>
      </c>
      <c r="CN878" s="60" t="s">
        <v>544</v>
      </c>
      <c r="CO878" s="60">
        <v>26776748.868000001</v>
      </c>
      <c r="CP878" s="60">
        <v>51263381.056500003</v>
      </c>
      <c r="CQ878" s="60">
        <v>212100037.086</v>
      </c>
      <c r="CR878" s="60" t="s">
        <v>544</v>
      </c>
      <c r="CS878" s="60" t="s">
        <v>544</v>
      </c>
      <c r="CT878" s="60">
        <v>8338373.551</v>
      </c>
      <c r="CU878" s="60">
        <v>9160466.7180000003</v>
      </c>
      <c r="CV878" s="60">
        <v>33764540.787500001</v>
      </c>
      <c r="CW878" s="60">
        <v>17498840.269000001</v>
      </c>
      <c r="CX878" s="60">
        <v>35702331.824000001</v>
      </c>
      <c r="CY878" s="60">
        <v>65</v>
      </c>
      <c r="CZ878" s="60">
        <f t="shared" si="26"/>
        <v>17.029699992628693</v>
      </c>
      <c r="DA878" s="60" t="str">
        <f t="shared" si="27"/>
        <v>N: parent data from row 881</v>
      </c>
    </row>
    <row r="879" spans="1:105">
      <c r="A879" s="13" t="s">
        <v>1390</v>
      </c>
      <c r="B879" s="13">
        <v>108273</v>
      </c>
      <c r="C879" s="13">
        <v>2022</v>
      </c>
      <c r="D879" s="13" t="s">
        <v>10</v>
      </c>
      <c r="E879" s="13" t="s">
        <v>13</v>
      </c>
      <c r="F879" s="84" t="s">
        <v>1970</v>
      </c>
      <c r="G879" s="60" t="s">
        <v>2391</v>
      </c>
      <c r="H879" s="60" t="s">
        <v>2802</v>
      </c>
      <c r="I879" s="60" t="s">
        <v>2393</v>
      </c>
      <c r="J879" s="60" t="s">
        <v>1392</v>
      </c>
      <c r="K879" s="85">
        <v>154189</v>
      </c>
      <c r="L879" s="60">
        <v>208465900000000</v>
      </c>
      <c r="M879" s="60">
        <v>1703152769330.1001</v>
      </c>
      <c r="N879" s="60">
        <v>9096405183.6000004</v>
      </c>
      <c r="O879" s="60">
        <v>1776960775.5</v>
      </c>
      <c r="P879" s="60">
        <v>-0.09</v>
      </c>
      <c r="Q879" s="60">
        <v>76445261058.699997</v>
      </c>
      <c r="R879" s="85">
        <v>33157</v>
      </c>
      <c r="S879" s="85" t="s">
        <v>544</v>
      </c>
      <c r="T879" s="60">
        <v>106476306661.39999</v>
      </c>
      <c r="U879" s="60">
        <v>13789215617.9</v>
      </c>
      <c r="V879" s="60" t="s">
        <v>544</v>
      </c>
      <c r="W879" s="60" t="s">
        <v>2394</v>
      </c>
      <c r="X879" s="60">
        <v>7879084928.1999998</v>
      </c>
      <c r="Y879" s="60">
        <v>1113919929115.5</v>
      </c>
      <c r="Z879" s="60">
        <v>4.05</v>
      </c>
      <c r="AA879" s="60">
        <v>146046567903.10001</v>
      </c>
      <c r="AB879" s="60">
        <v>487244278629</v>
      </c>
      <c r="AC879" s="60">
        <v>1703152769330.1001</v>
      </c>
      <c r="AD879" s="60">
        <v>4.32</v>
      </c>
      <c r="AE879" s="60" t="s">
        <v>544</v>
      </c>
      <c r="AF879" s="60">
        <v>31.12</v>
      </c>
      <c r="AG879" s="60" t="s">
        <v>2395</v>
      </c>
      <c r="AH879" s="60" t="s">
        <v>544</v>
      </c>
      <c r="AI879" s="60">
        <v>70298202265.699997</v>
      </c>
      <c r="AJ879" s="60" t="s">
        <v>544</v>
      </c>
      <c r="AK879" s="60">
        <v>0.65</v>
      </c>
      <c r="AL879" s="60">
        <v>1393503261062.1001</v>
      </c>
      <c r="AM879" s="60">
        <v>57465685989.5</v>
      </c>
      <c r="AN879" s="60">
        <v>2460784301.5</v>
      </c>
      <c r="AO879" s="60">
        <v>400526958797.70001</v>
      </c>
      <c r="AP879" s="60">
        <v>63493463737.400002</v>
      </c>
      <c r="AQ879" s="60">
        <v>1703152769330.1001</v>
      </c>
      <c r="AR879" s="60">
        <v>1.3</v>
      </c>
      <c r="AS879" s="60">
        <v>56178104296.5</v>
      </c>
      <c r="AT879" s="60" t="s">
        <v>544</v>
      </c>
      <c r="AU879" s="85">
        <v>108273</v>
      </c>
      <c r="AV879" s="60" t="s">
        <v>544</v>
      </c>
      <c r="AW879" s="60">
        <v>124490195461</v>
      </c>
      <c r="AX879" s="60" t="s">
        <v>544</v>
      </c>
      <c r="AY879" s="60" t="s">
        <v>544</v>
      </c>
      <c r="AZ879" s="60">
        <v>435206697187.79999</v>
      </c>
      <c r="BA879" s="60">
        <v>700845584759.09998</v>
      </c>
      <c r="BB879" s="60" t="s">
        <v>1808</v>
      </c>
      <c r="BC879" s="60">
        <v>1626155220692.3999</v>
      </c>
      <c r="BD879" s="60">
        <v>6354575131.8999996</v>
      </c>
      <c r="BE879" s="60" t="s">
        <v>544</v>
      </c>
      <c r="BF879" s="60">
        <v>68252450641.900002</v>
      </c>
      <c r="BG879" s="60">
        <v>4052287561.5999999</v>
      </c>
      <c r="BH879" s="60">
        <v>700845584759.09998</v>
      </c>
      <c r="BI879" s="60">
        <v>-1281045745.3</v>
      </c>
      <c r="BJ879" s="60" t="s">
        <v>544</v>
      </c>
      <c r="BK879" s="60">
        <v>7875816954.3999996</v>
      </c>
      <c r="BL879" s="85" t="s">
        <v>544</v>
      </c>
      <c r="BM879" s="60" t="s">
        <v>544</v>
      </c>
      <c r="BN879" s="60">
        <v>5763071866.8000002</v>
      </c>
      <c r="BO879" s="60">
        <v>1231324340297.8999</v>
      </c>
      <c r="BP879" s="60">
        <v>694491009627.19995</v>
      </c>
      <c r="BQ879" s="60">
        <v>12614379022.4</v>
      </c>
      <c r="BR879" s="60">
        <v>71077614026.5</v>
      </c>
      <c r="BS879" s="60">
        <v>58874182714.5</v>
      </c>
      <c r="BT879" s="60">
        <v>7847222183.3000002</v>
      </c>
      <c r="BU879" s="60">
        <v>7022058788.6999998</v>
      </c>
      <c r="BV879" s="60">
        <v>412581697.30000001</v>
      </c>
      <c r="BW879" s="60">
        <v>274196894064.79999</v>
      </c>
      <c r="BX879" s="60">
        <v>56934640240.5</v>
      </c>
      <c r="BY879" s="60" t="s">
        <v>544</v>
      </c>
      <c r="BZ879" s="60" t="s">
        <v>544</v>
      </c>
      <c r="CA879" s="60">
        <v>950980387.39999998</v>
      </c>
      <c r="CB879" s="60" t="s">
        <v>1958</v>
      </c>
      <c r="CC879" s="60">
        <v>527777775.19999999</v>
      </c>
      <c r="CD879" s="60">
        <v>7511437871.1999998</v>
      </c>
      <c r="CE879" s="60">
        <v>3688725471.9000001</v>
      </c>
      <c r="CF879" s="60">
        <v>63493463737.400002</v>
      </c>
      <c r="CG879" s="60">
        <v>3317810441.0999999</v>
      </c>
      <c r="CH879" s="60">
        <v>1777777769</v>
      </c>
      <c r="CI879" s="60" t="s">
        <v>1392</v>
      </c>
      <c r="CJ879" s="60">
        <v>14.42</v>
      </c>
      <c r="CK879" s="60">
        <v>10339869229.799999</v>
      </c>
      <c r="CL879" s="60">
        <v>136</v>
      </c>
      <c r="CM879" s="85">
        <v>154189</v>
      </c>
      <c r="CN879" s="60" t="s">
        <v>544</v>
      </c>
      <c r="CO879" s="60">
        <v>-1281045745.3</v>
      </c>
      <c r="CP879" s="60">
        <v>13642156795.1</v>
      </c>
      <c r="CQ879" s="60">
        <v>1113919929115.5</v>
      </c>
      <c r="CR879" s="60" t="s">
        <v>544</v>
      </c>
      <c r="CS879" s="60" t="s">
        <v>544</v>
      </c>
      <c r="CT879" s="60" t="s">
        <v>544</v>
      </c>
      <c r="CU879" s="60">
        <v>7875816954.3999996</v>
      </c>
      <c r="CV879" s="60">
        <v>3688725471.9000001</v>
      </c>
      <c r="CW879" s="60">
        <v>7875816954.3999996</v>
      </c>
      <c r="CX879" s="60">
        <v>7879084928.1999998</v>
      </c>
      <c r="CY879" s="60">
        <v>11.68</v>
      </c>
      <c r="CZ879" s="60">
        <f t="shared" si="26"/>
        <v>122.40000060710688</v>
      </c>
      <c r="DA879" s="60" t="str">
        <f t="shared" si="27"/>
        <v>N: parent data from row 881</v>
      </c>
    </row>
    <row r="880" spans="1:105">
      <c r="A880" s="13" t="s">
        <v>1390</v>
      </c>
      <c r="B880" s="13">
        <v>108273</v>
      </c>
      <c r="C880" s="13">
        <v>2023</v>
      </c>
      <c r="D880" s="13" t="s">
        <v>10</v>
      </c>
      <c r="E880" s="13" t="s">
        <v>13</v>
      </c>
      <c r="F880" s="84" t="s">
        <v>1966</v>
      </c>
      <c r="G880" s="60" t="s">
        <v>2391</v>
      </c>
      <c r="H880" s="60" t="s">
        <v>2802</v>
      </c>
      <c r="I880" s="60" t="s">
        <v>2393</v>
      </c>
      <c r="J880" s="60" t="s">
        <v>1392</v>
      </c>
      <c r="K880" s="85">
        <v>154189</v>
      </c>
      <c r="L880" s="60">
        <v>223477700000000</v>
      </c>
      <c r="M880" s="60">
        <v>1674241092622.1001</v>
      </c>
      <c r="N880" s="60">
        <v>7909050081.8999996</v>
      </c>
      <c r="O880" s="60">
        <v>597842376.20000005</v>
      </c>
      <c r="P880" s="60">
        <v>-0.08</v>
      </c>
      <c r="Q880" s="60">
        <v>70770902338.199997</v>
      </c>
      <c r="R880" s="85">
        <v>32238</v>
      </c>
      <c r="S880" s="85" t="s">
        <v>544</v>
      </c>
      <c r="T880" s="60">
        <v>99554989976.300003</v>
      </c>
      <c r="U880" s="60">
        <v>13244680912.9</v>
      </c>
      <c r="V880" s="60" t="s">
        <v>544</v>
      </c>
      <c r="W880" s="60" t="s">
        <v>2394</v>
      </c>
      <c r="X880" s="60">
        <v>7013784869.3999996</v>
      </c>
      <c r="Y880" s="60">
        <v>1108014689020</v>
      </c>
      <c r="Z880" s="60">
        <v>6.71</v>
      </c>
      <c r="AA880" s="60">
        <v>112567426357.10001</v>
      </c>
      <c r="AB880" s="60">
        <v>489749777533.40002</v>
      </c>
      <c r="AC880" s="60">
        <v>1674241092622.1001</v>
      </c>
      <c r="AD880" s="60">
        <v>4.03</v>
      </c>
      <c r="AE880" s="60" t="s">
        <v>544</v>
      </c>
      <c r="AF880" s="60">
        <v>36.49</v>
      </c>
      <c r="AG880" s="60" t="s">
        <v>2395</v>
      </c>
      <c r="AH880" s="60" t="s">
        <v>544</v>
      </c>
      <c r="AI880" s="60">
        <v>62605634095.099998</v>
      </c>
      <c r="AJ880" s="60" t="s">
        <v>544</v>
      </c>
      <c r="AK880" s="60">
        <v>0.61</v>
      </c>
      <c r="AL880" s="60">
        <v>1394038813819.3</v>
      </c>
      <c r="AM880" s="60">
        <v>58856008665.5</v>
      </c>
      <c r="AN880" s="60">
        <v>16045100464.5</v>
      </c>
      <c r="AO880" s="60">
        <v>475473481392.40002</v>
      </c>
      <c r="AP880" s="60">
        <v>58461942136.900002</v>
      </c>
      <c r="AQ880" s="60">
        <v>1674241092622.1001</v>
      </c>
      <c r="AR880" s="60">
        <v>1.18</v>
      </c>
      <c r="AS880" s="60">
        <v>54119718562.5</v>
      </c>
      <c r="AT880" s="60" t="s">
        <v>544</v>
      </c>
      <c r="AU880" s="85">
        <v>108273</v>
      </c>
      <c r="AV880" s="60" t="s">
        <v>544</v>
      </c>
      <c r="AW880" s="60">
        <v>163473929441.60001</v>
      </c>
      <c r="AX880" s="60" t="s">
        <v>544</v>
      </c>
      <c r="AY880" s="60" t="s">
        <v>544</v>
      </c>
      <c r="AZ880" s="60">
        <v>365372342131.09998</v>
      </c>
      <c r="BA880" s="60">
        <v>671492361540.30005</v>
      </c>
      <c r="BB880" s="60" t="s">
        <v>1808</v>
      </c>
      <c r="BC880" s="60">
        <v>1552519485820.7</v>
      </c>
      <c r="BD880" s="60">
        <v>5343122590.1000004</v>
      </c>
      <c r="BE880" s="60" t="s">
        <v>544</v>
      </c>
      <c r="BF880" s="60">
        <v>55140096151.900002</v>
      </c>
      <c r="BG880" s="60">
        <v>4122715032.6999998</v>
      </c>
      <c r="BH880" s="60">
        <v>671492361540.30005</v>
      </c>
      <c r="BI880" s="60">
        <v>1517830393.7</v>
      </c>
      <c r="BJ880" s="60" t="s">
        <v>544</v>
      </c>
      <c r="BK880" s="60">
        <v>7610878069.6999998</v>
      </c>
      <c r="BL880" s="85" t="s">
        <v>544</v>
      </c>
      <c r="BM880" s="60" t="s">
        <v>544</v>
      </c>
      <c r="BN880" s="60">
        <v>6293077644</v>
      </c>
      <c r="BO880" s="60">
        <v>1122903061879.3999</v>
      </c>
      <c r="BP880" s="60">
        <v>666149238950.19995</v>
      </c>
      <c r="BQ880" s="60">
        <v>17192088782.700001</v>
      </c>
      <c r="BR880" s="60">
        <v>71093797155.399994</v>
      </c>
      <c r="BS880" s="60">
        <v>63448456993.800003</v>
      </c>
      <c r="BT880" s="60">
        <v>9283787876.7000008</v>
      </c>
      <c r="BU880" s="60">
        <v>12966736650.299999</v>
      </c>
      <c r="BV880" s="60">
        <v>376835482.69999999</v>
      </c>
      <c r="BW880" s="60">
        <v>263487415074.70001</v>
      </c>
      <c r="BX880" s="60">
        <v>51495355349.800003</v>
      </c>
      <c r="BY880" s="60" t="s">
        <v>544</v>
      </c>
      <c r="BZ880" s="60" t="s">
        <v>544</v>
      </c>
      <c r="CA880" s="60">
        <v>844321250.60000002</v>
      </c>
      <c r="CB880" s="60" t="s">
        <v>1958</v>
      </c>
      <c r="CC880" s="60">
        <v>6309559514</v>
      </c>
      <c r="CD880" s="60">
        <v>6980071953.5</v>
      </c>
      <c r="CE880" s="60">
        <v>5595594871.8000002</v>
      </c>
      <c r="CF880" s="60">
        <v>58461942136.900002</v>
      </c>
      <c r="CG880" s="60">
        <v>10092148683.6</v>
      </c>
      <c r="CH880" s="60">
        <v>597842376.20000005</v>
      </c>
      <c r="CI880" s="60" t="s">
        <v>1392</v>
      </c>
      <c r="CJ880" s="60">
        <v>12.78</v>
      </c>
      <c r="CK880" s="60">
        <v>23058885333.900002</v>
      </c>
      <c r="CL880" s="60">
        <v>130.19999999999999</v>
      </c>
      <c r="CM880" s="85">
        <v>154189</v>
      </c>
      <c r="CN880" s="60" t="s">
        <v>544</v>
      </c>
      <c r="CO880" s="60">
        <v>1517830393.7</v>
      </c>
      <c r="CP880" s="60">
        <v>13306862513.4</v>
      </c>
      <c r="CQ880" s="60">
        <v>1108014689020</v>
      </c>
      <c r="CR880" s="60" t="s">
        <v>544</v>
      </c>
      <c r="CS880" s="60" t="s">
        <v>544</v>
      </c>
      <c r="CT880" s="60" t="s">
        <v>544</v>
      </c>
      <c r="CU880" s="60">
        <v>7610878069.6999998</v>
      </c>
      <c r="CV880" s="60">
        <v>5595594871.8000002</v>
      </c>
      <c r="CW880" s="60">
        <v>7610878069.6999998</v>
      </c>
      <c r="CX880" s="60">
        <v>7013784869.3999996</v>
      </c>
      <c r="CY880" s="60">
        <v>10.51</v>
      </c>
      <c r="CZ880" s="60">
        <f t="shared" si="26"/>
        <v>133.47999937691296</v>
      </c>
      <c r="DA880" s="60" t="str">
        <f t="shared" si="27"/>
        <v>N: parent data from row 881</v>
      </c>
    </row>
    <row r="881" spans="1:105">
      <c r="A881" s="13" t="s">
        <v>1392</v>
      </c>
      <c r="B881" s="13">
        <v>154189</v>
      </c>
      <c r="C881" s="13">
        <v>2022</v>
      </c>
      <c r="D881" s="13" t="s">
        <v>11</v>
      </c>
      <c r="E881" s="13" t="s">
        <v>13</v>
      </c>
      <c r="F881" s="84" t="s">
        <v>1970</v>
      </c>
      <c r="G881" s="60" t="s">
        <v>2391</v>
      </c>
      <c r="H881" s="60" t="s">
        <v>2802</v>
      </c>
      <c r="I881" s="60" t="s">
        <v>2393</v>
      </c>
      <c r="J881" s="60" t="s">
        <v>1392</v>
      </c>
      <c r="K881" s="85">
        <v>154189</v>
      </c>
      <c r="L881" s="60">
        <v>231278800000000</v>
      </c>
      <c r="M881" s="60">
        <v>1889532670366.5</v>
      </c>
      <c r="N881" s="60">
        <v>17091503183.200001</v>
      </c>
      <c r="O881" s="60">
        <v>1532679731</v>
      </c>
      <c r="P881" s="60">
        <v>0.06</v>
      </c>
      <c r="Q881" s="60" t="s">
        <v>544</v>
      </c>
      <c r="R881" s="85">
        <v>52420</v>
      </c>
      <c r="S881" s="85" t="s">
        <v>544</v>
      </c>
      <c r="T881" s="60">
        <v>621647055740.19995</v>
      </c>
      <c r="U881" s="60" t="s">
        <v>544</v>
      </c>
      <c r="V881" s="60" t="s">
        <v>544</v>
      </c>
      <c r="W881" s="60" t="s">
        <v>2394</v>
      </c>
      <c r="X881" s="60">
        <v>8740196035.1000004</v>
      </c>
      <c r="Y881" s="60">
        <v>1284136431539.2</v>
      </c>
      <c r="Z881" s="60">
        <v>-1.04</v>
      </c>
      <c r="AA881" s="60">
        <v>65008169612.199997</v>
      </c>
      <c r="AB881" s="60" t="s">
        <v>544</v>
      </c>
      <c r="AC881" s="60">
        <v>1889532670366.5</v>
      </c>
      <c r="AD881" s="60" t="s">
        <v>544</v>
      </c>
      <c r="AE881" s="60">
        <v>14035947642.799999</v>
      </c>
      <c r="AF881" s="60">
        <v>35.29</v>
      </c>
      <c r="AG881" s="60" t="s">
        <v>2395</v>
      </c>
      <c r="AH881" s="60" t="s">
        <v>544</v>
      </c>
      <c r="AI881" s="60" t="s">
        <v>544</v>
      </c>
      <c r="AJ881" s="60">
        <v>63578431057.199997</v>
      </c>
      <c r="AK881" s="60">
        <v>0.5</v>
      </c>
      <c r="AL881" s="60">
        <v>1534670744022</v>
      </c>
      <c r="AM881" s="60">
        <v>51919934383</v>
      </c>
      <c r="AN881" s="60">
        <v>3057189527.3000002</v>
      </c>
      <c r="AO881" s="60">
        <v>18712418207.799999</v>
      </c>
      <c r="AP881" s="60">
        <v>77142156480.100006</v>
      </c>
      <c r="AQ881" s="60">
        <v>1889532670366.5</v>
      </c>
      <c r="AR881" s="60">
        <v>2.3199999999999998</v>
      </c>
      <c r="AS881" s="60">
        <v>69232842793.899994</v>
      </c>
      <c r="AT881" s="60">
        <v>641699343222.40002</v>
      </c>
      <c r="AU881" s="85">
        <v>154189</v>
      </c>
      <c r="AV881" s="60" t="s">
        <v>544</v>
      </c>
      <c r="AW881" s="60">
        <v>163967319448.20001</v>
      </c>
      <c r="AX881" s="60" t="s">
        <v>544</v>
      </c>
      <c r="AY881" s="60">
        <v>77614378700</v>
      </c>
      <c r="AZ881" s="60">
        <v>422857841039.90002</v>
      </c>
      <c r="BA881" s="60">
        <v>18354575072.400002</v>
      </c>
      <c r="BB881" s="60" t="s">
        <v>1808</v>
      </c>
      <c r="BC881" s="60" t="s">
        <v>544</v>
      </c>
      <c r="BD881" s="60">
        <v>6616013039.1000004</v>
      </c>
      <c r="BE881" s="60">
        <v>1764705873.5999999</v>
      </c>
      <c r="BF881" s="60">
        <v>123283496120.5</v>
      </c>
      <c r="BG881" s="60">
        <v>6339869249.6000004</v>
      </c>
      <c r="BH881" s="60">
        <v>737668296994.80005</v>
      </c>
      <c r="BI881" s="60">
        <v>205065358.5</v>
      </c>
      <c r="BJ881" s="60" t="s">
        <v>544</v>
      </c>
      <c r="BK881" s="60">
        <v>12896241766.1</v>
      </c>
      <c r="BL881" s="85" t="s">
        <v>544</v>
      </c>
      <c r="BM881" s="60" t="s">
        <v>544</v>
      </c>
      <c r="BN881" s="60">
        <v>3441993447</v>
      </c>
      <c r="BO881" s="60">
        <v>1777428912752.6001</v>
      </c>
      <c r="BP881" s="60">
        <v>731052283955.69995</v>
      </c>
      <c r="BQ881" s="60">
        <v>416553919502.5</v>
      </c>
      <c r="BR881" s="60" t="s">
        <v>544</v>
      </c>
      <c r="BS881" s="60">
        <v>71396241475.899994</v>
      </c>
      <c r="BT881" s="60">
        <v>10441993412.299999</v>
      </c>
      <c r="BU881" s="60">
        <v>7823529373</v>
      </c>
      <c r="BV881" s="60" t="s">
        <v>544</v>
      </c>
      <c r="BW881" s="60">
        <v>18357843046.200001</v>
      </c>
      <c r="BX881" s="60" t="s">
        <v>544</v>
      </c>
      <c r="BY881" s="60" t="s">
        <v>544</v>
      </c>
      <c r="BZ881" s="60">
        <v>-615196075.39999998</v>
      </c>
      <c r="CA881" s="60">
        <v>1513888881.4000001</v>
      </c>
      <c r="CB881" s="60" t="s">
        <v>1958</v>
      </c>
      <c r="CC881" s="60">
        <v>623366010</v>
      </c>
      <c r="CD881" s="60">
        <v>7362745061.5</v>
      </c>
      <c r="CE881" s="60">
        <v>-1981209140.5</v>
      </c>
      <c r="CF881" s="60">
        <v>77142156480.100006</v>
      </c>
      <c r="CG881" s="60">
        <v>3290849656.9000001</v>
      </c>
      <c r="CH881" s="60">
        <v>334967318.60000002</v>
      </c>
      <c r="CI881" s="60" t="s">
        <v>1392</v>
      </c>
      <c r="CJ881" s="60" t="s">
        <v>544</v>
      </c>
      <c r="CK881" s="60">
        <v>11797385562.4</v>
      </c>
      <c r="CL881" s="60" t="s">
        <v>544</v>
      </c>
      <c r="CM881" s="85">
        <v>154189</v>
      </c>
      <c r="CN881" s="60" t="s">
        <v>544</v>
      </c>
      <c r="CO881" s="60">
        <v>205065358.5</v>
      </c>
      <c r="CP881" s="60">
        <v>12182189482.1</v>
      </c>
      <c r="CQ881" s="60">
        <v>1284136431539.2</v>
      </c>
      <c r="CR881" s="60">
        <v>683006532.60000002</v>
      </c>
      <c r="CS881" s="60" t="s">
        <v>544</v>
      </c>
      <c r="CT881" s="60">
        <v>5469771214.6999998</v>
      </c>
      <c r="CU881" s="60">
        <v>7426470551.3999996</v>
      </c>
      <c r="CV881" s="60">
        <v>-1981209140.5</v>
      </c>
      <c r="CW881" s="60">
        <v>12896241766.1</v>
      </c>
      <c r="CX881" s="60">
        <v>8740196035.1000004</v>
      </c>
      <c r="CY881" s="60" t="s">
        <v>544</v>
      </c>
      <c r="CZ881" s="60">
        <f t="shared" si="26"/>
        <v>122.40000060710271</v>
      </c>
      <c r="DA881" s="60" t="str">
        <f t="shared" si="27"/>
        <v>Y</v>
      </c>
    </row>
    <row r="882" spans="1:105">
      <c r="A882" s="13" t="s">
        <v>1392</v>
      </c>
      <c r="B882" s="13">
        <v>154189</v>
      </c>
      <c r="C882" s="13">
        <v>2023</v>
      </c>
      <c r="D882" s="13" t="s">
        <v>11</v>
      </c>
      <c r="E882" s="13" t="s">
        <v>13</v>
      </c>
      <c r="F882" s="84" t="s">
        <v>1966</v>
      </c>
      <c r="G882" s="60" t="s">
        <v>2391</v>
      </c>
      <c r="H882" s="60" t="s">
        <v>2802</v>
      </c>
      <c r="I882" s="60" t="s">
        <v>2393</v>
      </c>
      <c r="J882" s="60" t="s">
        <v>1392</v>
      </c>
      <c r="K882" s="85">
        <v>154189</v>
      </c>
      <c r="L882" s="60">
        <v>248375000000000</v>
      </c>
      <c r="M882" s="60">
        <v>1860765666462.5</v>
      </c>
      <c r="N882" s="60">
        <v>16526820574.6</v>
      </c>
      <c r="O882" s="60">
        <v>680251726.29999995</v>
      </c>
      <c r="P882" s="60">
        <v>-0.02</v>
      </c>
      <c r="Q882" s="60" t="s">
        <v>544</v>
      </c>
      <c r="R882" s="85">
        <v>51212</v>
      </c>
      <c r="S882" s="85" t="s">
        <v>544</v>
      </c>
      <c r="T882" s="60">
        <v>596447410635.59998</v>
      </c>
      <c r="U882" s="60" t="s">
        <v>544</v>
      </c>
      <c r="V882" s="60" t="s">
        <v>544</v>
      </c>
      <c r="W882" s="60" t="s">
        <v>2394</v>
      </c>
      <c r="X882" s="60">
        <v>9055289224.2000008</v>
      </c>
      <c r="Y882" s="60">
        <v>1235657782214</v>
      </c>
      <c r="Z882" s="60">
        <v>0.36</v>
      </c>
      <c r="AA882" s="60">
        <v>31066077460</v>
      </c>
      <c r="AB882" s="60" t="s">
        <v>544</v>
      </c>
      <c r="AC882" s="60">
        <v>1860765666462.5</v>
      </c>
      <c r="AD882" s="60" t="s">
        <v>544</v>
      </c>
      <c r="AE882" s="60">
        <v>11664668918.700001</v>
      </c>
      <c r="AF882" s="60">
        <v>39.549999999999997</v>
      </c>
      <c r="AG882" s="60" t="s">
        <v>2395</v>
      </c>
      <c r="AH882" s="60" t="s">
        <v>544</v>
      </c>
      <c r="AI882" s="60" t="s">
        <v>544</v>
      </c>
      <c r="AJ882" s="60">
        <v>56240635563.699997</v>
      </c>
      <c r="AK882" s="60">
        <v>0.53</v>
      </c>
      <c r="AL882" s="60">
        <v>1479777501663.3999</v>
      </c>
      <c r="AM882" s="60">
        <v>49852412579.099998</v>
      </c>
      <c r="AN882" s="60">
        <v>16332784013.9</v>
      </c>
      <c r="AO882" s="60">
        <v>16795774726.299999</v>
      </c>
      <c r="AP882" s="60">
        <v>72858106423.399994</v>
      </c>
      <c r="AQ882" s="60">
        <v>1860765666462.5</v>
      </c>
      <c r="AR882" s="60">
        <v>2.34</v>
      </c>
      <c r="AS882" s="60">
        <v>61927629896.5</v>
      </c>
      <c r="AT882" s="60">
        <v>620077917188.80005</v>
      </c>
      <c r="AU882" s="85">
        <v>154189</v>
      </c>
      <c r="AV882" s="60" t="s">
        <v>544</v>
      </c>
      <c r="AW882" s="60">
        <v>192816902308.5</v>
      </c>
      <c r="AX882" s="60" t="s">
        <v>544</v>
      </c>
      <c r="AY882" s="60">
        <v>67905304482.400002</v>
      </c>
      <c r="AZ882" s="60">
        <v>342771952454.09998</v>
      </c>
      <c r="BA882" s="60">
        <v>17559184978.599998</v>
      </c>
      <c r="BB882" s="60" t="s">
        <v>1808</v>
      </c>
      <c r="BC882" s="60" t="s">
        <v>544</v>
      </c>
      <c r="BD882" s="60">
        <v>5251723129.1000004</v>
      </c>
      <c r="BE882" s="60">
        <v>1378483674.4000001</v>
      </c>
      <c r="BF882" s="60">
        <v>101787534188.10001</v>
      </c>
      <c r="BG882" s="60">
        <v>5858555616.1999998</v>
      </c>
      <c r="BH882" s="60">
        <v>705542406649.80005</v>
      </c>
      <c r="BI882" s="60">
        <v>1825741692.7</v>
      </c>
      <c r="BJ882" s="60" t="s">
        <v>544</v>
      </c>
      <c r="BK882" s="60">
        <v>12923284447.5</v>
      </c>
      <c r="BL882" s="85" t="s">
        <v>544</v>
      </c>
      <c r="BM882" s="60" t="s">
        <v>544</v>
      </c>
      <c r="BN882" s="60">
        <v>5303416266.8999996</v>
      </c>
      <c r="BO882" s="60">
        <v>1751147745663.1001</v>
      </c>
      <c r="BP882" s="60">
        <v>700290683520.69995</v>
      </c>
      <c r="BQ882" s="60">
        <v>504928081470</v>
      </c>
      <c r="BR882" s="60" t="s">
        <v>544</v>
      </c>
      <c r="BS882" s="60">
        <v>72386874776</v>
      </c>
      <c r="BT882" s="60">
        <v>13596793590.6</v>
      </c>
      <c r="BU882" s="60">
        <v>14686844539.6</v>
      </c>
      <c r="BV882" s="60" t="s">
        <v>544</v>
      </c>
      <c r="BW882" s="60">
        <v>17560683330.400002</v>
      </c>
      <c r="BX882" s="60" t="s">
        <v>544</v>
      </c>
      <c r="BY882" s="60" t="s">
        <v>544</v>
      </c>
      <c r="BZ882" s="60">
        <v>1054839681.3</v>
      </c>
      <c r="CA882" s="60">
        <v>1017380885.8</v>
      </c>
      <c r="CB882" s="60" t="s">
        <v>1958</v>
      </c>
      <c r="CC882" s="60">
        <v>7948756405.1000004</v>
      </c>
      <c r="CD882" s="60">
        <v>6271351542.6000004</v>
      </c>
      <c r="CE882" s="60">
        <v>518429729.69999999</v>
      </c>
      <c r="CF882" s="60">
        <v>72858106423.399994</v>
      </c>
      <c r="CG882" s="60">
        <v>9980521473</v>
      </c>
      <c r="CH882" s="60">
        <v>1625711724.7</v>
      </c>
      <c r="CI882" s="60" t="s">
        <v>1392</v>
      </c>
      <c r="CJ882" s="60" t="s">
        <v>544</v>
      </c>
      <c r="CK882" s="60">
        <v>25388073238.099998</v>
      </c>
      <c r="CL882" s="60" t="s">
        <v>544</v>
      </c>
      <c r="CM882" s="85">
        <v>154189</v>
      </c>
      <c r="CN882" s="60" t="s">
        <v>544</v>
      </c>
      <c r="CO882" s="60">
        <v>1825741692.7</v>
      </c>
      <c r="CP882" s="60">
        <v>14358705491.1</v>
      </c>
      <c r="CQ882" s="60">
        <v>1235657782214</v>
      </c>
      <c r="CR882" s="60">
        <v>720707225.39999998</v>
      </c>
      <c r="CS882" s="60" t="s">
        <v>544</v>
      </c>
      <c r="CT882" s="60">
        <v>5199280815.3999996</v>
      </c>
      <c r="CU882" s="60">
        <v>7724003632.1000004</v>
      </c>
      <c r="CV882" s="60">
        <v>518429729.69999999</v>
      </c>
      <c r="CW882" s="60">
        <v>12923284447.5</v>
      </c>
      <c r="CX882" s="60">
        <v>9055289224.2000008</v>
      </c>
      <c r="CY882" s="60" t="s">
        <v>544</v>
      </c>
      <c r="CZ882" s="60">
        <f t="shared" si="26"/>
        <v>133.47999937691537</v>
      </c>
      <c r="DA882" s="60" t="str">
        <f t="shared" si="27"/>
        <v>Y</v>
      </c>
    </row>
    <row r="883" spans="1:105">
      <c r="A883" s="13" t="s">
        <v>1394</v>
      </c>
      <c r="B883" s="13">
        <v>106539</v>
      </c>
      <c r="C883" s="13">
        <v>2022</v>
      </c>
      <c r="D883" s="13" t="s">
        <v>10</v>
      </c>
      <c r="E883" s="13" t="s">
        <v>13</v>
      </c>
      <c r="F883" s="84" t="s">
        <v>1970</v>
      </c>
      <c r="G883" s="60" t="s">
        <v>2391</v>
      </c>
      <c r="H883" s="60" t="s">
        <v>545</v>
      </c>
      <c r="I883" s="60" t="s">
        <v>2393</v>
      </c>
      <c r="J883" s="60" t="s">
        <v>1392</v>
      </c>
      <c r="K883" s="85">
        <v>154189</v>
      </c>
      <c r="L883" s="60">
        <v>6102200000000</v>
      </c>
      <c r="M883" s="60">
        <v>49854574916.099998</v>
      </c>
      <c r="N883" s="60">
        <v>111928104</v>
      </c>
      <c r="O883" s="60">
        <v>-6535947.7000000002</v>
      </c>
      <c r="P883" s="60">
        <v>-0.14000000000000001</v>
      </c>
      <c r="Q883" s="60" t="s">
        <v>544</v>
      </c>
      <c r="R883" s="85">
        <v>4224</v>
      </c>
      <c r="S883" s="85" t="s">
        <v>544</v>
      </c>
      <c r="T883" s="60" t="s">
        <v>544</v>
      </c>
      <c r="U883" s="60" t="s">
        <v>544</v>
      </c>
      <c r="V883" s="60" t="s">
        <v>544</v>
      </c>
      <c r="W883" s="60" t="s">
        <v>2394</v>
      </c>
      <c r="X883" s="60">
        <v>160130718.19999999</v>
      </c>
      <c r="Y883" s="60">
        <v>21906862636.400002</v>
      </c>
      <c r="Z883" s="60">
        <v>7.91</v>
      </c>
      <c r="AA883" s="60">
        <v>15189542408.299999</v>
      </c>
      <c r="AB883" s="60">
        <v>14354575092.200001</v>
      </c>
      <c r="AC883" s="60">
        <v>49854574916.099998</v>
      </c>
      <c r="AD883" s="60">
        <v>10.199999999999999</v>
      </c>
      <c r="AE883" s="60" t="s">
        <v>544</v>
      </c>
      <c r="AF883" s="60">
        <v>34.07</v>
      </c>
      <c r="AG883" s="60" t="s">
        <v>2395</v>
      </c>
      <c r="AH883" s="60" t="s">
        <v>544</v>
      </c>
      <c r="AI883" s="60">
        <v>3614379067</v>
      </c>
      <c r="AJ883" s="60" t="s">
        <v>544</v>
      </c>
      <c r="AK883" s="60">
        <v>0.53</v>
      </c>
      <c r="AL883" s="60">
        <v>42031045543.199997</v>
      </c>
      <c r="AM883" s="60">
        <v>295751632.5</v>
      </c>
      <c r="AN883" s="60">
        <v>58006535.700000003</v>
      </c>
      <c r="AO883" s="60">
        <v>16822712334.9</v>
      </c>
      <c r="AP883" s="60">
        <v>4766339845.6000004</v>
      </c>
      <c r="AQ883" s="60">
        <v>49854574916.099998</v>
      </c>
      <c r="AR883" s="60">
        <v>0.43</v>
      </c>
      <c r="AS883" s="60">
        <v>4101307169.1999998</v>
      </c>
      <c r="AT883" s="60" t="s">
        <v>544</v>
      </c>
      <c r="AU883" s="85">
        <v>106539</v>
      </c>
      <c r="AV883" s="60" t="s">
        <v>544</v>
      </c>
      <c r="AW883" s="60" t="s">
        <v>544</v>
      </c>
      <c r="AX883" s="60" t="s">
        <v>544</v>
      </c>
      <c r="AY883" s="60" t="s">
        <v>544</v>
      </c>
      <c r="AZ883" s="60">
        <v>2824346391.1999998</v>
      </c>
      <c r="BA883" s="60">
        <v>26016339740.200001</v>
      </c>
      <c r="BB883" s="60" t="s">
        <v>1808</v>
      </c>
      <c r="BC883" s="60">
        <v>35432189366.699997</v>
      </c>
      <c r="BD883" s="60">
        <v>23692810.300000001</v>
      </c>
      <c r="BE883" s="60" t="s">
        <v>544</v>
      </c>
      <c r="BF883" s="60">
        <v>163398692</v>
      </c>
      <c r="BG883" s="60">
        <v>1076797380.3</v>
      </c>
      <c r="BH883" s="60">
        <v>26016339740.200001</v>
      </c>
      <c r="BI883" s="60">
        <v>180555554.69999999</v>
      </c>
      <c r="BJ883" s="60" t="s">
        <v>544</v>
      </c>
      <c r="BK883" s="60">
        <v>775326793.5</v>
      </c>
      <c r="BL883" s="85" t="s">
        <v>544</v>
      </c>
      <c r="BM883" s="60" t="s">
        <v>544</v>
      </c>
      <c r="BN883" s="60">
        <v>1074346399.9000001</v>
      </c>
      <c r="BO883" s="60">
        <v>29071895280.599998</v>
      </c>
      <c r="BP883" s="60">
        <v>25992646929.900002</v>
      </c>
      <c r="BQ883" s="60" t="s">
        <v>544</v>
      </c>
      <c r="BR883" s="60" t="s">
        <v>544</v>
      </c>
      <c r="BS883" s="60">
        <v>2849673188.5</v>
      </c>
      <c r="BT883" s="60">
        <v>4934640498.3999996</v>
      </c>
      <c r="BU883" s="60">
        <v>160130718.19999999</v>
      </c>
      <c r="BV883" s="60" t="s">
        <v>544</v>
      </c>
      <c r="BW883" s="60">
        <v>26016339740.200001</v>
      </c>
      <c r="BX883" s="60">
        <v>3614379067</v>
      </c>
      <c r="BY883" s="60" t="s">
        <v>544</v>
      </c>
      <c r="BZ883" s="60" t="s">
        <v>544</v>
      </c>
      <c r="CA883" s="60">
        <v>8986928.0999999996</v>
      </c>
      <c r="CB883" s="60" t="s">
        <v>1958</v>
      </c>
      <c r="CC883" s="60">
        <v>2450980.4</v>
      </c>
      <c r="CD883" s="60">
        <v>824346401.10000002</v>
      </c>
      <c r="CE883" s="60">
        <v>547385618.20000005</v>
      </c>
      <c r="CF883" s="60">
        <v>4766339845.6000004</v>
      </c>
      <c r="CG883" s="60">
        <v>58006535.700000003</v>
      </c>
      <c r="CH883" s="60">
        <v>-6535947.7000000002</v>
      </c>
      <c r="CI883" s="60" t="s">
        <v>1392</v>
      </c>
      <c r="CJ883" s="60">
        <v>25.18</v>
      </c>
      <c r="CK883" s="60">
        <v>218137253.80000001</v>
      </c>
      <c r="CL883" s="60">
        <v>145.5</v>
      </c>
      <c r="CM883" s="85">
        <v>154189</v>
      </c>
      <c r="CN883" s="60" t="s">
        <v>544</v>
      </c>
      <c r="CO883" s="60">
        <v>180555554.69999999</v>
      </c>
      <c r="CP883" s="60">
        <v>1234477118.0999999</v>
      </c>
      <c r="CQ883" s="60">
        <v>21906862636.400002</v>
      </c>
      <c r="CR883" s="60" t="s">
        <v>544</v>
      </c>
      <c r="CS883" s="60" t="s">
        <v>544</v>
      </c>
      <c r="CT883" s="60" t="s">
        <v>544</v>
      </c>
      <c r="CU883" s="60">
        <v>775326793.5</v>
      </c>
      <c r="CV883" s="60">
        <v>547385618.20000005</v>
      </c>
      <c r="CW883" s="60">
        <v>775326793.5</v>
      </c>
      <c r="CX883" s="60">
        <v>160130718.19999999</v>
      </c>
      <c r="CY883" s="60">
        <v>25.18</v>
      </c>
      <c r="CZ883" s="60">
        <f t="shared" si="26"/>
        <v>122.4000006071531</v>
      </c>
      <c r="DA883" s="60" t="str">
        <f t="shared" si="27"/>
        <v>N: parent data from row 881</v>
      </c>
    </row>
    <row r="884" spans="1:105">
      <c r="A884" s="13" t="s">
        <v>1394</v>
      </c>
      <c r="B884" s="13">
        <v>106539</v>
      </c>
      <c r="C884" s="13">
        <v>2023</v>
      </c>
      <c r="D884" s="13" t="s">
        <v>10</v>
      </c>
      <c r="E884" s="13" t="s">
        <v>13</v>
      </c>
      <c r="F884" s="84" t="s">
        <v>1966</v>
      </c>
      <c r="G884" s="60" t="s">
        <v>2391</v>
      </c>
      <c r="H884" s="60" t="s">
        <v>545</v>
      </c>
      <c r="I884" s="60" t="s">
        <v>2393</v>
      </c>
      <c r="J884" s="60" t="s">
        <v>1392</v>
      </c>
      <c r="K884" s="85">
        <v>154189</v>
      </c>
      <c r="L884" s="60">
        <v>6766400000000</v>
      </c>
      <c r="M884" s="60">
        <v>50692238774.199997</v>
      </c>
      <c r="N884" s="60">
        <v>117620617.90000001</v>
      </c>
      <c r="O884" s="60">
        <v>8240935</v>
      </c>
      <c r="P884" s="60">
        <v>-0.19</v>
      </c>
      <c r="Q884" s="60" t="s">
        <v>544</v>
      </c>
      <c r="R884" s="85">
        <v>4103</v>
      </c>
      <c r="S884" s="85" t="s">
        <v>544</v>
      </c>
      <c r="T884" s="60" t="s">
        <v>544</v>
      </c>
      <c r="U884" s="60" t="s">
        <v>544</v>
      </c>
      <c r="V884" s="60" t="s">
        <v>544</v>
      </c>
      <c r="W884" s="60" t="s">
        <v>2394</v>
      </c>
      <c r="X884" s="60">
        <v>155828589.30000001</v>
      </c>
      <c r="Y884" s="60">
        <v>21544800819.799999</v>
      </c>
      <c r="Z884" s="60">
        <v>5.41</v>
      </c>
      <c r="AA884" s="60">
        <v>15015732764.1</v>
      </c>
      <c r="AB884" s="60">
        <v>12843122625.1</v>
      </c>
      <c r="AC884" s="60">
        <v>50692238774.199997</v>
      </c>
      <c r="AD884" s="60">
        <v>6.46</v>
      </c>
      <c r="AE884" s="60" t="s">
        <v>544</v>
      </c>
      <c r="AF884" s="60">
        <v>41.98</v>
      </c>
      <c r="AG884" s="60" t="s">
        <v>2395</v>
      </c>
      <c r="AH884" s="60" t="s">
        <v>544</v>
      </c>
      <c r="AI884" s="60">
        <v>3331585271.8000002</v>
      </c>
      <c r="AJ884" s="60" t="s">
        <v>544</v>
      </c>
      <c r="AK884" s="60">
        <v>0.59</v>
      </c>
      <c r="AL884" s="60">
        <v>43362301670.800003</v>
      </c>
      <c r="AM884" s="60">
        <v>248726402.09999999</v>
      </c>
      <c r="AN884" s="60">
        <v>52442313.700000003</v>
      </c>
      <c r="AO884" s="60">
        <v>21129008189.700001</v>
      </c>
      <c r="AP884" s="60">
        <v>4455349136.8000002</v>
      </c>
      <c r="AQ884" s="60">
        <v>50692238774.199997</v>
      </c>
      <c r="AR884" s="60">
        <v>0.51</v>
      </c>
      <c r="AS884" s="60">
        <v>3634252339.4000001</v>
      </c>
      <c r="AT884" s="60" t="s">
        <v>544</v>
      </c>
      <c r="AU884" s="85">
        <v>106539</v>
      </c>
      <c r="AV884" s="60" t="s">
        <v>544</v>
      </c>
      <c r="AW884" s="60" t="s">
        <v>544</v>
      </c>
      <c r="AX884" s="60" t="s">
        <v>544</v>
      </c>
      <c r="AY884" s="60" t="s">
        <v>544</v>
      </c>
      <c r="AZ884" s="60">
        <v>2374138458.8000002</v>
      </c>
      <c r="BA884" s="60">
        <v>22918789438.700001</v>
      </c>
      <c r="BB884" s="60" t="s">
        <v>1808</v>
      </c>
      <c r="BC884" s="60">
        <v>31400959091.700001</v>
      </c>
      <c r="BD884" s="60">
        <v>27719508.699999999</v>
      </c>
      <c r="BE884" s="60" t="s">
        <v>544</v>
      </c>
      <c r="BF884" s="60">
        <v>151333533.80000001</v>
      </c>
      <c r="BG884" s="60">
        <v>906502851.10000002</v>
      </c>
      <c r="BH884" s="60">
        <v>22918789438.700001</v>
      </c>
      <c r="BI884" s="60">
        <v>444261314.60000002</v>
      </c>
      <c r="BJ884" s="60" t="s">
        <v>544</v>
      </c>
      <c r="BK884" s="60">
        <v>725202280.89999998</v>
      </c>
      <c r="BL884" s="85" t="s">
        <v>544</v>
      </c>
      <c r="BM884" s="60" t="s">
        <v>544</v>
      </c>
      <c r="BN884" s="60">
        <v>903506147.5</v>
      </c>
      <c r="BO884" s="60">
        <v>25546149355.099998</v>
      </c>
      <c r="BP884" s="60">
        <v>22891069930.099998</v>
      </c>
      <c r="BQ884" s="60" t="s">
        <v>544</v>
      </c>
      <c r="BR884" s="60" t="s">
        <v>544</v>
      </c>
      <c r="BS884" s="60">
        <v>3014683861.8000002</v>
      </c>
      <c r="BT884" s="60">
        <v>6801768086.8999996</v>
      </c>
      <c r="BU884" s="60">
        <v>145340126.5</v>
      </c>
      <c r="BV884" s="60" t="s">
        <v>544</v>
      </c>
      <c r="BW884" s="60">
        <v>22918789438.700001</v>
      </c>
      <c r="BX884" s="60">
        <v>3331585271.8000002</v>
      </c>
      <c r="BY884" s="60" t="s">
        <v>544</v>
      </c>
      <c r="BZ884" s="60" t="s">
        <v>544</v>
      </c>
      <c r="CA884" s="60">
        <v>14234342.300000001</v>
      </c>
      <c r="CB884" s="60" t="s">
        <v>1958</v>
      </c>
      <c r="CC884" s="60">
        <v>4495055.5</v>
      </c>
      <c r="CD884" s="60">
        <v>762661076.39999998</v>
      </c>
      <c r="CE884" s="60">
        <v>331135752.19999999</v>
      </c>
      <c r="CF884" s="60">
        <v>4455349136.8000002</v>
      </c>
      <c r="CG884" s="60">
        <v>62930776.399999999</v>
      </c>
      <c r="CH884" s="60">
        <v>8240935</v>
      </c>
      <c r="CI884" s="60" t="s">
        <v>1392</v>
      </c>
      <c r="CJ884" s="60">
        <v>25.94</v>
      </c>
      <c r="CK884" s="60">
        <v>208270903</v>
      </c>
      <c r="CL884" s="60">
        <v>128.1</v>
      </c>
      <c r="CM884" s="85">
        <v>154189</v>
      </c>
      <c r="CN884" s="60" t="s">
        <v>544</v>
      </c>
      <c r="CO884" s="60">
        <v>444261314.60000002</v>
      </c>
      <c r="CP884" s="60">
        <v>1059334736.7</v>
      </c>
      <c r="CQ884" s="60">
        <v>21544800819.799999</v>
      </c>
      <c r="CR884" s="60" t="s">
        <v>544</v>
      </c>
      <c r="CS884" s="60" t="s">
        <v>544</v>
      </c>
      <c r="CT884" s="60" t="s">
        <v>544</v>
      </c>
      <c r="CU884" s="60">
        <v>725202280.89999998</v>
      </c>
      <c r="CV884" s="60">
        <v>331135752.19999999</v>
      </c>
      <c r="CW884" s="60">
        <v>725202280.89999998</v>
      </c>
      <c r="CX884" s="60">
        <v>155828589.30000001</v>
      </c>
      <c r="CY884" s="60">
        <v>25.94</v>
      </c>
      <c r="CZ884" s="60">
        <f t="shared" si="26"/>
        <v>133.4799993770207</v>
      </c>
      <c r="DA884" s="60" t="str">
        <f t="shared" si="27"/>
        <v>N: parent data from row 881</v>
      </c>
    </row>
    <row r="885" spans="1:105">
      <c r="A885" s="13" t="s">
        <v>1366</v>
      </c>
      <c r="B885" s="13">
        <v>1216910</v>
      </c>
      <c r="C885" s="13">
        <v>2022</v>
      </c>
      <c r="D885" s="13" t="s">
        <v>1</v>
      </c>
      <c r="E885" s="13" t="s">
        <v>13</v>
      </c>
      <c r="F885" s="84" t="s">
        <v>2087</v>
      </c>
      <c r="G885" s="60" t="s">
        <v>1813</v>
      </c>
      <c r="H885" s="60" t="s">
        <v>2626</v>
      </c>
      <c r="I885" s="60" t="s">
        <v>1815</v>
      </c>
      <c r="J885" s="60" t="s">
        <v>2804</v>
      </c>
      <c r="K885" s="85">
        <v>1516428</v>
      </c>
      <c r="L885" s="60">
        <v>636804700</v>
      </c>
      <c r="M885" s="60">
        <v>636804700</v>
      </c>
      <c r="N885" s="60">
        <v>65700</v>
      </c>
      <c r="O885" s="60">
        <v>1764400</v>
      </c>
      <c r="P885" s="60">
        <v>-0.27</v>
      </c>
      <c r="Q885" s="60" t="s">
        <v>544</v>
      </c>
      <c r="R885" s="85" t="s">
        <v>544</v>
      </c>
      <c r="S885" s="85" t="s">
        <v>544</v>
      </c>
      <c r="T885" s="60">
        <v>176755100</v>
      </c>
      <c r="U885" s="60" t="s">
        <v>544</v>
      </c>
      <c r="V885" s="60">
        <v>12960200</v>
      </c>
      <c r="W885" s="60" t="s">
        <v>1816</v>
      </c>
      <c r="X885" s="60">
        <v>13229500</v>
      </c>
      <c r="Y885" s="60">
        <v>539617300</v>
      </c>
      <c r="Z885" s="60">
        <v>10.69</v>
      </c>
      <c r="AA885" s="60" t="s">
        <v>544</v>
      </c>
      <c r="AB885" s="60">
        <v>269593000</v>
      </c>
      <c r="AC885" s="60">
        <v>636804700</v>
      </c>
      <c r="AD885" s="60" t="s">
        <v>544</v>
      </c>
      <c r="AE885" s="60">
        <v>49819300</v>
      </c>
      <c r="AF885" s="60">
        <v>23.56</v>
      </c>
      <c r="AG885" s="60" t="s">
        <v>1817</v>
      </c>
      <c r="AH885" s="60" t="s">
        <v>544</v>
      </c>
      <c r="AI885" s="60">
        <v>63717300</v>
      </c>
      <c r="AJ885" s="60" t="s">
        <v>544</v>
      </c>
      <c r="AK885" s="60">
        <v>2.1</v>
      </c>
      <c r="AL885" s="60">
        <v>555847600</v>
      </c>
      <c r="AM885" s="60">
        <v>8562600</v>
      </c>
      <c r="AN885" s="60">
        <v>7246900</v>
      </c>
      <c r="AO885" s="60">
        <v>669000</v>
      </c>
      <c r="AP885" s="60">
        <v>68532200</v>
      </c>
      <c r="AQ885" s="60">
        <v>636804700</v>
      </c>
      <c r="AR885" s="60">
        <v>0.02</v>
      </c>
      <c r="AS885" s="60">
        <v>73130500</v>
      </c>
      <c r="AT885" s="60">
        <v>213337000</v>
      </c>
      <c r="AU885" s="85">
        <v>1216910</v>
      </c>
      <c r="AV885" s="60" t="s">
        <v>544</v>
      </c>
      <c r="AW885" s="60" t="s">
        <v>544</v>
      </c>
      <c r="AX885" s="60" t="s">
        <v>544</v>
      </c>
      <c r="AY885" s="60">
        <v>61600600</v>
      </c>
      <c r="AZ885" s="60">
        <v>207593500</v>
      </c>
      <c r="BA885" s="60">
        <v>979400</v>
      </c>
      <c r="BB885" s="60" t="s">
        <v>1808</v>
      </c>
      <c r="BC885" s="60" t="s">
        <v>544</v>
      </c>
      <c r="BD885" s="60">
        <v>979400</v>
      </c>
      <c r="BE885" s="60" t="s">
        <v>544</v>
      </c>
      <c r="BF885" s="60" t="s">
        <v>544</v>
      </c>
      <c r="BG885" s="60">
        <v>14161400</v>
      </c>
      <c r="BH885" s="60">
        <v>277095900</v>
      </c>
      <c r="BI885" s="60">
        <v>2443700</v>
      </c>
      <c r="BJ885" s="60">
        <v>1179000</v>
      </c>
      <c r="BK885" s="60">
        <v>16140300</v>
      </c>
      <c r="BL885" s="85" t="s">
        <v>2805</v>
      </c>
      <c r="BM885" s="60" t="s">
        <v>2806</v>
      </c>
      <c r="BN885" s="60">
        <v>14050000</v>
      </c>
      <c r="BO885" s="60">
        <v>620701400</v>
      </c>
      <c r="BP885" s="60">
        <v>276116500</v>
      </c>
      <c r="BQ885" s="60">
        <v>136991400</v>
      </c>
      <c r="BR885" s="60">
        <v>629000</v>
      </c>
      <c r="BS885" s="60">
        <v>9168700</v>
      </c>
      <c r="BT885" s="60">
        <v>16230300</v>
      </c>
      <c r="BU885" s="60">
        <v>14669500</v>
      </c>
      <c r="BV885" s="60">
        <v>15042700</v>
      </c>
      <c r="BW885" s="60">
        <v>979400</v>
      </c>
      <c r="BX885" s="60">
        <v>63717300</v>
      </c>
      <c r="BY885" s="60" t="s">
        <v>544</v>
      </c>
      <c r="BZ885" s="60">
        <v>-826000</v>
      </c>
      <c r="CA885" s="60" t="s">
        <v>544</v>
      </c>
      <c r="CB885" s="60" t="s">
        <v>1917</v>
      </c>
      <c r="CC885" s="60">
        <v>7137400</v>
      </c>
      <c r="CD885" s="60">
        <v>4778000</v>
      </c>
      <c r="CE885" s="60">
        <v>9351600</v>
      </c>
      <c r="CF885" s="60">
        <v>68532200</v>
      </c>
      <c r="CG885" s="60">
        <v>5706000</v>
      </c>
      <c r="CH885" s="60" t="s">
        <v>544</v>
      </c>
      <c r="CI885" s="60" t="s">
        <v>2804</v>
      </c>
      <c r="CJ885" s="60">
        <v>24</v>
      </c>
      <c r="CK885" s="60">
        <v>20476400</v>
      </c>
      <c r="CL885" s="60" t="s">
        <v>544</v>
      </c>
      <c r="CM885" s="85">
        <v>1516428</v>
      </c>
      <c r="CN885" s="60">
        <v>322400</v>
      </c>
      <c r="CO885" s="60">
        <v>2443700</v>
      </c>
      <c r="CP885" s="60">
        <v>27279500</v>
      </c>
      <c r="CQ885" s="60">
        <v>539617300</v>
      </c>
      <c r="CR885" s="60">
        <v>100900</v>
      </c>
      <c r="CS885" s="60">
        <v>322400</v>
      </c>
      <c r="CT885" s="60">
        <v>9096500</v>
      </c>
      <c r="CU885" s="60">
        <v>7043800</v>
      </c>
      <c r="CV885" s="60">
        <v>9351600</v>
      </c>
      <c r="CW885" s="60">
        <v>16140300</v>
      </c>
      <c r="CX885" s="60">
        <v>13229500</v>
      </c>
      <c r="CY885" s="60">
        <v>24</v>
      </c>
      <c r="CZ885" s="60">
        <f t="shared" si="26"/>
        <v>1</v>
      </c>
      <c r="DA885" s="60" t="str">
        <f t="shared" si="27"/>
        <v>N</v>
      </c>
    </row>
    <row r="886" spans="1:105">
      <c r="A886" s="13" t="s">
        <v>1366</v>
      </c>
      <c r="B886" s="13">
        <v>1216910</v>
      </c>
      <c r="C886" s="13">
        <v>2023</v>
      </c>
      <c r="D886" s="13" t="s">
        <v>1</v>
      </c>
      <c r="E886" s="13" t="s">
        <v>13</v>
      </c>
      <c r="F886" s="84" t="s">
        <v>2083</v>
      </c>
      <c r="G886" s="60" t="s">
        <v>1813</v>
      </c>
      <c r="H886" s="60" t="s">
        <v>2803</v>
      </c>
      <c r="I886" s="60" t="s">
        <v>1815</v>
      </c>
      <c r="J886" s="60" t="s">
        <v>2804</v>
      </c>
      <c r="K886" s="85">
        <v>1516428</v>
      </c>
      <c r="L886" s="60">
        <v>618517200</v>
      </c>
      <c r="M886" s="60">
        <v>618517200</v>
      </c>
      <c r="N886" s="60">
        <v>15600</v>
      </c>
      <c r="O886" s="60">
        <v>1894700</v>
      </c>
      <c r="P886" s="60">
        <v>-0.44</v>
      </c>
      <c r="Q886" s="60" t="s">
        <v>544</v>
      </c>
      <c r="R886" s="85">
        <v>219</v>
      </c>
      <c r="S886" s="85" t="s">
        <v>544</v>
      </c>
      <c r="T886" s="60">
        <v>186756900</v>
      </c>
      <c r="U886" s="60" t="s">
        <v>544</v>
      </c>
      <c r="V886" s="60">
        <v>15181400</v>
      </c>
      <c r="W886" s="60" t="s">
        <v>1816</v>
      </c>
      <c r="X886" s="60">
        <v>17737400</v>
      </c>
      <c r="Y886" s="60">
        <v>492119200</v>
      </c>
      <c r="Z886" s="60">
        <v>17.100000000000001</v>
      </c>
      <c r="AA886" s="60">
        <v>9821800</v>
      </c>
      <c r="AB886" s="60">
        <v>279584000</v>
      </c>
      <c r="AC886" s="60">
        <v>618517200</v>
      </c>
      <c r="AD886" s="60" t="s">
        <v>544</v>
      </c>
      <c r="AE886" s="60">
        <v>31709100</v>
      </c>
      <c r="AF886" s="60">
        <v>26.91</v>
      </c>
      <c r="AG886" s="60" t="s">
        <v>1817</v>
      </c>
      <c r="AH886" s="60" t="s">
        <v>544</v>
      </c>
      <c r="AI886" s="60">
        <v>71078000</v>
      </c>
      <c r="AJ886" s="60" t="s">
        <v>544</v>
      </c>
      <c r="AK886" s="60">
        <v>3.04</v>
      </c>
      <c r="AL886" s="60">
        <v>522458900</v>
      </c>
      <c r="AM886" s="60">
        <v>9901800</v>
      </c>
      <c r="AN886" s="60">
        <v>8934100</v>
      </c>
      <c r="AO886" s="60">
        <v>482300</v>
      </c>
      <c r="AP886" s="60">
        <v>75235900</v>
      </c>
      <c r="AQ886" s="60">
        <v>618517200</v>
      </c>
      <c r="AR886" s="60">
        <v>0.01</v>
      </c>
      <c r="AS886" s="60">
        <v>77868200</v>
      </c>
      <c r="AT886" s="60">
        <v>191966700</v>
      </c>
      <c r="AU886" s="85">
        <v>1216910</v>
      </c>
      <c r="AV886" s="60" t="s">
        <v>544</v>
      </c>
      <c r="AW886" s="60" t="s">
        <v>544</v>
      </c>
      <c r="AX886" s="60" t="s">
        <v>544</v>
      </c>
      <c r="AY886" s="60">
        <v>46030500</v>
      </c>
      <c r="AZ886" s="60">
        <v>206852800</v>
      </c>
      <c r="BA886" s="60">
        <v>332900</v>
      </c>
      <c r="BB886" s="60" t="s">
        <v>1808</v>
      </c>
      <c r="BC886" s="60" t="s">
        <v>544</v>
      </c>
      <c r="BD886" s="60">
        <v>332900</v>
      </c>
      <c r="BE886" s="60" t="s">
        <v>544</v>
      </c>
      <c r="BF886" s="60" t="s">
        <v>544</v>
      </c>
      <c r="BG886" s="60">
        <v>15644800</v>
      </c>
      <c r="BH886" s="60">
        <v>239190100</v>
      </c>
      <c r="BI886" s="60">
        <v>15013200</v>
      </c>
      <c r="BJ886" s="60">
        <v>860100</v>
      </c>
      <c r="BK886" s="60">
        <v>17639400</v>
      </c>
      <c r="BL886" s="85" t="s">
        <v>2805</v>
      </c>
      <c r="BM886" s="60" t="s">
        <v>2806</v>
      </c>
      <c r="BN886" s="60">
        <v>16750800</v>
      </c>
      <c r="BO886" s="60">
        <v>601794400</v>
      </c>
      <c r="BP886" s="60">
        <v>238857200</v>
      </c>
      <c r="BQ886" s="60">
        <v>156084400</v>
      </c>
      <c r="BR886" s="60">
        <v>1051500</v>
      </c>
      <c r="BS886" s="60">
        <v>10517100</v>
      </c>
      <c r="BT886" s="60">
        <v>20517900</v>
      </c>
      <c r="BU886" s="60">
        <v>15080400</v>
      </c>
      <c r="BV886" s="60">
        <v>4158300</v>
      </c>
      <c r="BW886" s="60">
        <v>332800</v>
      </c>
      <c r="BX886" s="60">
        <v>71078000</v>
      </c>
      <c r="BY886" s="60" t="s">
        <v>544</v>
      </c>
      <c r="BZ886" s="60">
        <v>-239300</v>
      </c>
      <c r="CA886" s="60" t="s">
        <v>544</v>
      </c>
      <c r="CB886" s="60" t="s">
        <v>1902</v>
      </c>
      <c r="CC886" s="60">
        <v>8648300</v>
      </c>
      <c r="CD886" s="60">
        <v>4258000</v>
      </c>
      <c r="CE886" s="60">
        <v>14199600</v>
      </c>
      <c r="CF886" s="60">
        <v>75235900</v>
      </c>
      <c r="CG886" s="60">
        <v>11591100</v>
      </c>
      <c r="CH886" s="60">
        <v>2541200</v>
      </c>
      <c r="CI886" s="60" t="s">
        <v>2804</v>
      </c>
      <c r="CJ886" s="60">
        <v>25</v>
      </c>
      <c r="CK886" s="60">
        <v>26671500</v>
      </c>
      <c r="CL886" s="60" t="s">
        <v>544</v>
      </c>
      <c r="CM886" s="85">
        <v>1516428</v>
      </c>
      <c r="CN886" s="60">
        <v>892500</v>
      </c>
      <c r="CO886" s="60">
        <v>15013200</v>
      </c>
      <c r="CP886" s="60">
        <v>34488200</v>
      </c>
      <c r="CQ886" s="60">
        <v>492119200</v>
      </c>
      <c r="CR886" s="60" t="s">
        <v>544</v>
      </c>
      <c r="CS886" s="60">
        <v>892500</v>
      </c>
      <c r="CT886" s="60">
        <v>10210400</v>
      </c>
      <c r="CU886" s="60">
        <v>7429000</v>
      </c>
      <c r="CV886" s="60">
        <v>14199600</v>
      </c>
      <c r="CW886" s="60">
        <v>17639400</v>
      </c>
      <c r="CX886" s="60">
        <v>17737400</v>
      </c>
      <c r="CY886" s="60">
        <v>25</v>
      </c>
      <c r="CZ886" s="60">
        <f t="shared" si="26"/>
        <v>1</v>
      </c>
      <c r="DA886" s="60" t="str">
        <f t="shared" si="27"/>
        <v>N</v>
      </c>
    </row>
    <row r="887" spans="1:105">
      <c r="A887" s="13" t="s">
        <v>1395</v>
      </c>
      <c r="B887" s="13">
        <v>1355750</v>
      </c>
      <c r="C887" s="13">
        <v>2022</v>
      </c>
      <c r="D887" s="13" t="s">
        <v>1</v>
      </c>
      <c r="E887" s="13" t="s">
        <v>13</v>
      </c>
      <c r="F887" s="84" t="s">
        <v>1812</v>
      </c>
      <c r="G887" s="60" t="s">
        <v>558</v>
      </c>
      <c r="H887" s="60" t="s">
        <v>559</v>
      </c>
      <c r="I887" s="60" t="s">
        <v>560</v>
      </c>
      <c r="J887" s="60" t="s">
        <v>1395</v>
      </c>
      <c r="K887" s="85">
        <v>1355750</v>
      </c>
      <c r="L887" s="60">
        <v>217219000000</v>
      </c>
      <c r="M887" s="60">
        <v>11188608396.299801</v>
      </c>
      <c r="N887" s="60">
        <v>24363484.646600001</v>
      </c>
      <c r="O887" s="60">
        <v>16843254.713399999</v>
      </c>
      <c r="P887" s="60" t="s">
        <v>544</v>
      </c>
      <c r="Q887" s="60">
        <v>129286144.742</v>
      </c>
      <c r="R887" s="85">
        <v>2864</v>
      </c>
      <c r="S887" s="85" t="s">
        <v>544</v>
      </c>
      <c r="T887" s="60">
        <v>634223227.17460001</v>
      </c>
      <c r="U887" s="60">
        <v>149889514.42199999</v>
      </c>
      <c r="V887" s="60" t="s">
        <v>544</v>
      </c>
      <c r="W887" s="60" t="s">
        <v>1806</v>
      </c>
      <c r="X887" s="60">
        <v>83031579.810399994</v>
      </c>
      <c r="Y887" s="60">
        <v>2583044456.7816</v>
      </c>
      <c r="Z887" s="60">
        <v>22.184090000000001</v>
      </c>
      <c r="AA887" s="60">
        <v>240595849.4382</v>
      </c>
      <c r="AB887" s="60" t="s">
        <v>544</v>
      </c>
      <c r="AC887" s="60">
        <v>11188608396.299801</v>
      </c>
      <c r="AD887" s="60" t="s">
        <v>544</v>
      </c>
      <c r="AE887" s="60" t="s">
        <v>544</v>
      </c>
      <c r="AF887" s="60">
        <v>68.429100000000005</v>
      </c>
      <c r="AG887" s="60" t="s">
        <v>1807</v>
      </c>
      <c r="AH887" s="60" t="s">
        <v>544</v>
      </c>
      <c r="AI887" s="60" t="s">
        <v>544</v>
      </c>
      <c r="AJ887" s="60">
        <v>9477550.0527999997</v>
      </c>
      <c r="AK887" s="60">
        <v>1.1522699999999999</v>
      </c>
      <c r="AL887" s="60">
        <v>8650685319.1173992</v>
      </c>
      <c r="AM887" s="60">
        <v>1119690125.2595999</v>
      </c>
      <c r="AN887" s="60">
        <v>565356464.01919997</v>
      </c>
      <c r="AO887" s="60">
        <v>1533457296.8582001</v>
      </c>
      <c r="AP887" s="60">
        <v>746614608.77900004</v>
      </c>
      <c r="AQ887" s="60">
        <v>11188608396.299801</v>
      </c>
      <c r="AR887" s="60">
        <v>1.56846</v>
      </c>
      <c r="AS887" s="60">
        <v>724569003.22140002</v>
      </c>
      <c r="AT887" s="60">
        <v>1393972484.1245999</v>
      </c>
      <c r="AU887" s="85">
        <v>1355750</v>
      </c>
      <c r="AV887" s="60" t="s">
        <v>544</v>
      </c>
      <c r="AW887" s="60">
        <v>5827045012.8976002</v>
      </c>
      <c r="AX887" s="60">
        <v>7777772.0542000001</v>
      </c>
      <c r="AY887" s="60">
        <v>24054434.101399999</v>
      </c>
      <c r="AZ887" s="60">
        <v>6435256485.8512001</v>
      </c>
      <c r="BA887" s="60">
        <v>149889514.42199999</v>
      </c>
      <c r="BB887" s="60" t="s">
        <v>1808</v>
      </c>
      <c r="BC887" s="60" t="s">
        <v>544</v>
      </c>
      <c r="BD887" s="60">
        <v>60522398.435000002</v>
      </c>
      <c r="BE887" s="60" t="s">
        <v>544</v>
      </c>
      <c r="BF887" s="60">
        <v>90500301.319399998</v>
      </c>
      <c r="BG887" s="60">
        <v>40846180.390600003</v>
      </c>
      <c r="BH887" s="60">
        <v>1553339548.5994</v>
      </c>
      <c r="BI887" s="60">
        <v>132479667.0424</v>
      </c>
      <c r="BJ887" s="60">
        <v>254554632.3964</v>
      </c>
      <c r="BK887" s="60">
        <v>407277110.1494</v>
      </c>
      <c r="BL887" s="85" t="s">
        <v>544</v>
      </c>
      <c r="BM887" s="60" t="s">
        <v>544</v>
      </c>
      <c r="BN887" s="60">
        <v>542023147.85660005</v>
      </c>
      <c r="BO887" s="60">
        <v>8476947404.2908001</v>
      </c>
      <c r="BP887" s="60">
        <v>1492817150.1644001</v>
      </c>
      <c r="BQ887" s="60" t="s">
        <v>544</v>
      </c>
      <c r="BR887" s="60">
        <v>86276610.534999996</v>
      </c>
      <c r="BS887" s="60">
        <v>938328963.65139997</v>
      </c>
      <c r="BT887" s="60" t="s">
        <v>544</v>
      </c>
      <c r="BU887" s="60">
        <v>113421550.08840001</v>
      </c>
      <c r="BV887" s="60">
        <v>18491524.287799999</v>
      </c>
      <c r="BW887" s="60">
        <v>136394307.2816</v>
      </c>
      <c r="BX887" s="60" t="s">
        <v>544</v>
      </c>
      <c r="BY887" s="60" t="s">
        <v>544</v>
      </c>
      <c r="BZ887" s="60" t="s">
        <v>544</v>
      </c>
      <c r="CA887" s="60" t="s">
        <v>544</v>
      </c>
      <c r="CB887" s="60" t="s">
        <v>544</v>
      </c>
      <c r="CC887" s="60">
        <v>24621026.7676</v>
      </c>
      <c r="CD887" s="60">
        <v>30338461.853799999</v>
      </c>
      <c r="CE887" s="60">
        <v>200934362.80419999</v>
      </c>
      <c r="CF887" s="60">
        <v>746614608.77900004</v>
      </c>
      <c r="CG887" s="60">
        <v>534966493.74119997</v>
      </c>
      <c r="CH887" s="60">
        <v>6438553.0250000004</v>
      </c>
      <c r="CI887" s="60" t="s">
        <v>1395</v>
      </c>
      <c r="CJ887" s="60" t="s">
        <v>544</v>
      </c>
      <c r="CK887" s="60">
        <v>648388043.82959998</v>
      </c>
      <c r="CL887" s="60" t="s">
        <v>544</v>
      </c>
      <c r="CM887" s="85">
        <v>1355750</v>
      </c>
      <c r="CN887" s="60" t="s">
        <v>544</v>
      </c>
      <c r="CO887" s="60">
        <v>132479667.0424</v>
      </c>
      <c r="CP887" s="60">
        <v>625054727.66700006</v>
      </c>
      <c r="CQ887" s="60">
        <v>2583044456.7816</v>
      </c>
      <c r="CR887" s="60" t="s">
        <v>544</v>
      </c>
      <c r="CS887" s="60" t="s">
        <v>544</v>
      </c>
      <c r="CT887" s="60">
        <v>275467052.62159997</v>
      </c>
      <c r="CU887" s="60">
        <v>131810057.52779999</v>
      </c>
      <c r="CV887" s="60">
        <v>200934362.80419999</v>
      </c>
      <c r="CW887" s="60">
        <v>407277110.1494</v>
      </c>
      <c r="CX887" s="60">
        <v>83031579.810399994</v>
      </c>
      <c r="CY887" s="60" t="s">
        <v>544</v>
      </c>
      <c r="CZ887" s="60">
        <f t="shared" si="26"/>
        <v>19.414300001047206</v>
      </c>
      <c r="DA887" s="60" t="str">
        <f t="shared" si="27"/>
        <v>Y</v>
      </c>
    </row>
    <row r="888" spans="1:105">
      <c r="A888" s="13" t="s">
        <v>1395</v>
      </c>
      <c r="B888" s="13">
        <v>1355750</v>
      </c>
      <c r="C888" s="13">
        <v>2023</v>
      </c>
      <c r="D888" s="13" t="s">
        <v>1</v>
      </c>
      <c r="E888" s="13" t="s">
        <v>13</v>
      </c>
      <c r="F888" s="84" t="s">
        <v>1804</v>
      </c>
      <c r="G888" s="60" t="s">
        <v>558</v>
      </c>
      <c r="H888" s="60" t="s">
        <v>545</v>
      </c>
      <c r="I888" s="60" t="s">
        <v>560</v>
      </c>
      <c r="J888" s="60" t="s">
        <v>1395</v>
      </c>
      <c r="K888" s="85">
        <v>1355750</v>
      </c>
      <c r="L888" s="60">
        <v>189489000000</v>
      </c>
      <c r="M888" s="60">
        <v>11126972294.404499</v>
      </c>
      <c r="N888" s="60">
        <v>32648842.918000001</v>
      </c>
      <c r="O888" s="60" t="s">
        <v>544</v>
      </c>
      <c r="P888" s="60" t="s">
        <v>544</v>
      </c>
      <c r="Q888" s="60" t="s">
        <v>544</v>
      </c>
      <c r="R888" s="85" t="s">
        <v>544</v>
      </c>
      <c r="S888" s="85" t="s">
        <v>544</v>
      </c>
      <c r="T888" s="60" t="s">
        <v>544</v>
      </c>
      <c r="U888" s="60" t="s">
        <v>544</v>
      </c>
      <c r="V888" s="60" t="s">
        <v>544</v>
      </c>
      <c r="W888" s="60" t="s">
        <v>1806</v>
      </c>
      <c r="X888" s="60" t="s">
        <v>544</v>
      </c>
      <c r="Y888" s="60">
        <v>3748744841.52</v>
      </c>
      <c r="Z888" s="60" t="s">
        <v>544</v>
      </c>
      <c r="AA888" s="60">
        <v>94599435.145500004</v>
      </c>
      <c r="AB888" s="60" t="s">
        <v>544</v>
      </c>
      <c r="AC888" s="60">
        <v>11126972294.404499</v>
      </c>
      <c r="AD888" s="60" t="s">
        <v>544</v>
      </c>
      <c r="AE888" s="60" t="s">
        <v>544</v>
      </c>
      <c r="AF888" s="60">
        <v>16.952439999999999</v>
      </c>
      <c r="AG888" s="60" t="s">
        <v>1807</v>
      </c>
      <c r="AH888" s="60" t="s">
        <v>544</v>
      </c>
      <c r="AI888" s="60" t="s">
        <v>544</v>
      </c>
      <c r="AJ888" s="60" t="s">
        <v>544</v>
      </c>
      <c r="AK888" s="60" t="s">
        <v>544</v>
      </c>
      <c r="AL888" s="60">
        <v>3843344276.6655002</v>
      </c>
      <c r="AM888" s="60">
        <v>6301167962.2334995</v>
      </c>
      <c r="AN888" s="60" t="s">
        <v>544</v>
      </c>
      <c r="AO888" s="60">
        <v>1886292771.6815</v>
      </c>
      <c r="AP888" s="60">
        <v>982460055.50549996</v>
      </c>
      <c r="AQ888" s="60">
        <v>11126972294.404499</v>
      </c>
      <c r="AR888" s="60">
        <v>1.42418</v>
      </c>
      <c r="AS888" s="60">
        <v>982166450.80299997</v>
      </c>
      <c r="AT888" s="60" t="s">
        <v>544</v>
      </c>
      <c r="AU888" s="85">
        <v>1355750</v>
      </c>
      <c r="AV888" s="60" t="s">
        <v>544</v>
      </c>
      <c r="AW888" s="60" t="s">
        <v>544</v>
      </c>
      <c r="AX888" s="60" t="s">
        <v>544</v>
      </c>
      <c r="AY888" s="60" t="s">
        <v>544</v>
      </c>
      <c r="AZ888" s="60" t="s">
        <v>544</v>
      </c>
      <c r="BA888" s="60">
        <v>2292465517.1199999</v>
      </c>
      <c r="BB888" s="60" t="s">
        <v>1808</v>
      </c>
      <c r="BC888" s="60" t="s">
        <v>544</v>
      </c>
      <c r="BD888" s="60">
        <v>49208148.138999999</v>
      </c>
      <c r="BE888" s="60" t="s">
        <v>544</v>
      </c>
      <c r="BF888" s="60" t="s">
        <v>544</v>
      </c>
      <c r="BG888" s="60" t="s">
        <v>544</v>
      </c>
      <c r="BH888" s="60">
        <v>2292465517.1199999</v>
      </c>
      <c r="BI888" s="60" t="s">
        <v>544</v>
      </c>
      <c r="BJ888" s="60" t="s">
        <v>544</v>
      </c>
      <c r="BK888" s="60" t="s">
        <v>544</v>
      </c>
      <c r="BL888" s="85" t="s">
        <v>544</v>
      </c>
      <c r="BM888" s="60" t="s">
        <v>544</v>
      </c>
      <c r="BN888" s="60" t="s">
        <v>544</v>
      </c>
      <c r="BO888" s="60">
        <v>2251184695.9485002</v>
      </c>
      <c r="BP888" s="60">
        <v>2243257368.9809999</v>
      </c>
      <c r="BQ888" s="60" t="s">
        <v>544</v>
      </c>
      <c r="BR888" s="60" t="s">
        <v>544</v>
      </c>
      <c r="BS888" s="60">
        <v>6947098307.7334995</v>
      </c>
      <c r="BT888" s="60" t="s">
        <v>544</v>
      </c>
      <c r="BU888" s="60" t="s">
        <v>544</v>
      </c>
      <c r="BV888" s="60" t="s">
        <v>544</v>
      </c>
      <c r="BW888" s="60">
        <v>2292465517.1199999</v>
      </c>
      <c r="BX888" s="60" t="s">
        <v>544</v>
      </c>
      <c r="BY888" s="60" t="s">
        <v>544</v>
      </c>
      <c r="BZ888" s="60" t="s">
        <v>544</v>
      </c>
      <c r="CA888" s="60" t="s">
        <v>544</v>
      </c>
      <c r="CB888" s="60" t="s">
        <v>544</v>
      </c>
      <c r="CC888" s="60" t="s">
        <v>544</v>
      </c>
      <c r="CD888" s="60">
        <v>42396519.041000001</v>
      </c>
      <c r="CE888" s="60" t="s">
        <v>544</v>
      </c>
      <c r="CF888" s="60">
        <v>982460055.50549996</v>
      </c>
      <c r="CG888" s="60" t="s">
        <v>544</v>
      </c>
      <c r="CH888" s="60" t="s">
        <v>544</v>
      </c>
      <c r="CI888" s="60" t="s">
        <v>1395</v>
      </c>
      <c r="CJ888" s="60" t="s">
        <v>544</v>
      </c>
      <c r="CK888" s="60" t="s">
        <v>544</v>
      </c>
      <c r="CL888" s="60" t="s">
        <v>544</v>
      </c>
      <c r="CM888" s="85">
        <v>1355750</v>
      </c>
      <c r="CN888" s="60" t="s">
        <v>544</v>
      </c>
      <c r="CO888" s="60" t="s">
        <v>544</v>
      </c>
      <c r="CP888" s="60" t="s">
        <v>544</v>
      </c>
      <c r="CQ888" s="60">
        <v>3748744841.52</v>
      </c>
      <c r="CR888" s="60" t="s">
        <v>544</v>
      </c>
      <c r="CS888" s="60" t="s">
        <v>544</v>
      </c>
      <c r="CT888" s="60" t="s">
        <v>544</v>
      </c>
      <c r="CU888" s="60" t="s">
        <v>544</v>
      </c>
      <c r="CV888" s="60" t="s">
        <v>544</v>
      </c>
      <c r="CW888" s="60" t="s">
        <v>544</v>
      </c>
      <c r="CX888" s="60" t="s">
        <v>544</v>
      </c>
      <c r="CY888" s="60" t="s">
        <v>544</v>
      </c>
      <c r="CZ888" s="60">
        <f t="shared" si="26"/>
        <v>17.029699992628696</v>
      </c>
      <c r="DA888" s="60" t="str">
        <f t="shared" si="27"/>
        <v>Y</v>
      </c>
    </row>
    <row r="889" spans="1:105">
      <c r="A889" s="13" t="s">
        <v>1397</v>
      </c>
      <c r="B889" s="13">
        <v>20477</v>
      </c>
      <c r="C889" s="13">
        <v>2022</v>
      </c>
      <c r="D889" s="13" t="s">
        <v>12</v>
      </c>
      <c r="E889" s="13" t="s">
        <v>13</v>
      </c>
      <c r="F889" s="84" t="s">
        <v>1812</v>
      </c>
      <c r="G889" s="60" t="s">
        <v>1840</v>
      </c>
      <c r="H889" s="60" t="s">
        <v>1827</v>
      </c>
      <c r="I889" s="60" t="s">
        <v>540</v>
      </c>
      <c r="J889" s="60" t="s">
        <v>1397</v>
      </c>
      <c r="K889" s="85">
        <v>20477</v>
      </c>
      <c r="L889" s="60">
        <v>1180231000000</v>
      </c>
      <c r="M889" s="60">
        <v>1180231000000</v>
      </c>
      <c r="N889" s="60">
        <v>1179000000</v>
      </c>
      <c r="O889" s="60">
        <v>224000000</v>
      </c>
      <c r="P889" s="60">
        <v>-0.27</v>
      </c>
      <c r="Q889" s="60" t="s">
        <v>544</v>
      </c>
      <c r="R889" s="85">
        <v>82427</v>
      </c>
      <c r="S889" s="85" t="s">
        <v>544</v>
      </c>
      <c r="T889" s="60">
        <v>21326000000</v>
      </c>
      <c r="U889" s="60" t="s">
        <v>544</v>
      </c>
      <c r="V889" s="60">
        <v>14138000000</v>
      </c>
      <c r="W889" s="60" t="s">
        <v>1841</v>
      </c>
      <c r="X889" s="60">
        <v>10844000000</v>
      </c>
      <c r="Y889" s="60">
        <v>356646000000</v>
      </c>
      <c r="Z889" s="60">
        <v>11.15</v>
      </c>
      <c r="AA889" s="60">
        <v>27811000000</v>
      </c>
      <c r="AB889" s="60">
        <v>447848620000</v>
      </c>
      <c r="AC889" s="60">
        <v>1180231000000</v>
      </c>
      <c r="AD889" s="60">
        <v>6.71</v>
      </c>
      <c r="AE889" s="60">
        <v>37605000000</v>
      </c>
      <c r="AF889" s="60">
        <v>50.07</v>
      </c>
      <c r="AG889" s="60" t="s">
        <v>1842</v>
      </c>
      <c r="AH889" s="60" t="s">
        <v>544</v>
      </c>
      <c r="AI889" s="60">
        <v>77191000000</v>
      </c>
      <c r="AJ889" s="60">
        <v>58498000000</v>
      </c>
      <c r="AK889" s="60">
        <v>0.99</v>
      </c>
      <c r="AL889" s="60">
        <v>462670000000</v>
      </c>
      <c r="AM889" s="60">
        <v>266136000000</v>
      </c>
      <c r="AN889" s="60">
        <v>12268000000</v>
      </c>
      <c r="AO889" s="60">
        <v>5325000000</v>
      </c>
      <c r="AP889" s="60">
        <v>92481000000</v>
      </c>
      <c r="AQ889" s="60">
        <v>1180231000000</v>
      </c>
      <c r="AR889" s="60">
        <v>0.46</v>
      </c>
      <c r="AS889" s="60">
        <v>97644000000</v>
      </c>
      <c r="AT889" s="60">
        <v>113095000000</v>
      </c>
      <c r="AU889" s="85">
        <v>20477</v>
      </c>
      <c r="AV889" s="60" t="s">
        <v>544</v>
      </c>
      <c r="AW889" s="60" t="s">
        <v>544</v>
      </c>
      <c r="AX889" s="60">
        <v>11000000</v>
      </c>
      <c r="AY889" s="60">
        <v>96103000000</v>
      </c>
      <c r="AZ889" s="60">
        <v>394342000000</v>
      </c>
      <c r="BA889" s="60">
        <v>34944000000</v>
      </c>
      <c r="BB889" s="60" t="s">
        <v>1808</v>
      </c>
      <c r="BC889" s="60">
        <v>1150772000000</v>
      </c>
      <c r="BD889" s="60">
        <v>839000000</v>
      </c>
      <c r="BE889" s="60" t="s">
        <v>544</v>
      </c>
      <c r="BF889" s="60">
        <v>247281000000</v>
      </c>
      <c r="BG889" s="60">
        <v>29530000000</v>
      </c>
      <c r="BH889" s="60">
        <v>258280000000</v>
      </c>
      <c r="BI889" s="60">
        <v>11179000000</v>
      </c>
      <c r="BJ889" s="60">
        <v>14138000000</v>
      </c>
      <c r="BK889" s="60">
        <v>39292000000</v>
      </c>
      <c r="BL889" s="85" t="s">
        <v>2807</v>
      </c>
      <c r="BM889" s="60" t="s">
        <v>2808</v>
      </c>
      <c r="BN889" s="60">
        <v>43033000000</v>
      </c>
      <c r="BO889" s="60">
        <v>1057442000000</v>
      </c>
      <c r="BP889" s="60">
        <v>257441000000</v>
      </c>
      <c r="BQ889" s="60">
        <v>103990000000</v>
      </c>
      <c r="BR889" s="60" t="s">
        <v>544</v>
      </c>
      <c r="BS889" s="60">
        <v>76890000000</v>
      </c>
      <c r="BT889" s="60" t="s">
        <v>544</v>
      </c>
      <c r="BU889" s="60">
        <v>10043000000</v>
      </c>
      <c r="BV889" s="60" t="s">
        <v>544</v>
      </c>
      <c r="BW889" s="60">
        <v>34944000000</v>
      </c>
      <c r="BX889" s="60">
        <v>68670000000</v>
      </c>
      <c r="BY889" s="60" t="s">
        <v>544</v>
      </c>
      <c r="BZ889" s="60">
        <v>70000000</v>
      </c>
      <c r="CA889" s="60" t="s">
        <v>544</v>
      </c>
      <c r="CB889" s="60" t="s">
        <v>2081</v>
      </c>
      <c r="CC889" s="60">
        <v>1826000000</v>
      </c>
      <c r="CD889" s="60">
        <v>14035000000</v>
      </c>
      <c r="CE889" s="60">
        <v>14089000000</v>
      </c>
      <c r="CF889" s="60">
        <v>92481000000</v>
      </c>
      <c r="CG889" s="60">
        <v>13069000000</v>
      </c>
      <c r="CH889" s="60">
        <v>32000000</v>
      </c>
      <c r="CI889" s="60" t="s">
        <v>1397</v>
      </c>
      <c r="CJ889" s="60">
        <v>17.239999999999998</v>
      </c>
      <c r="CK889" s="60">
        <v>23112000000</v>
      </c>
      <c r="CL889" s="60" t="s">
        <v>544</v>
      </c>
      <c r="CM889" s="85">
        <v>20477</v>
      </c>
      <c r="CN889" s="60">
        <v>-749000000</v>
      </c>
      <c r="CO889" s="60">
        <v>11179000000</v>
      </c>
      <c r="CP889" s="60">
        <v>53877000000</v>
      </c>
      <c r="CQ889" s="60">
        <v>356646000000</v>
      </c>
      <c r="CR889" s="60" t="s">
        <v>544</v>
      </c>
      <c r="CS889" s="60">
        <v>-749000000</v>
      </c>
      <c r="CT889" s="60">
        <v>23050000000</v>
      </c>
      <c r="CU889" s="60">
        <v>16242000000</v>
      </c>
      <c r="CV889" s="60">
        <v>14089000000</v>
      </c>
      <c r="CW889" s="60">
        <v>39292000000</v>
      </c>
      <c r="CX889" s="60">
        <v>10844000000</v>
      </c>
      <c r="CY889" s="60">
        <v>15.33</v>
      </c>
      <c r="CZ889" s="60">
        <f t="shared" si="26"/>
        <v>1</v>
      </c>
      <c r="DA889" s="60" t="str">
        <f t="shared" si="27"/>
        <v>Y</v>
      </c>
    </row>
    <row r="890" spans="1:105">
      <c r="A890" s="13" t="s">
        <v>1397</v>
      </c>
      <c r="B890" s="13">
        <v>20477</v>
      </c>
      <c r="C890" s="13">
        <v>2023</v>
      </c>
      <c r="D890" s="13" t="s">
        <v>12</v>
      </c>
      <c r="E890" s="13" t="s">
        <v>13</v>
      </c>
      <c r="F890" s="84" t="s">
        <v>1804</v>
      </c>
      <c r="G890" s="60" t="s">
        <v>1840</v>
      </c>
      <c r="H890" s="60" t="s">
        <v>1827</v>
      </c>
      <c r="I890" s="60" t="s">
        <v>540</v>
      </c>
      <c r="J890" s="60" t="s">
        <v>1397</v>
      </c>
      <c r="K890" s="85">
        <v>20477</v>
      </c>
      <c r="L890" s="60">
        <v>1193693000000</v>
      </c>
      <c r="M890" s="60">
        <v>1193693000000</v>
      </c>
      <c r="N890" s="60">
        <v>1790000000</v>
      </c>
      <c r="O890" s="60">
        <v>488000000</v>
      </c>
      <c r="P890" s="60">
        <v>-0.23</v>
      </c>
      <c r="Q890" s="60" t="s">
        <v>544</v>
      </c>
      <c r="R890" s="85">
        <v>80003</v>
      </c>
      <c r="S890" s="85" t="s">
        <v>544</v>
      </c>
      <c r="T890" s="60">
        <v>23056000000</v>
      </c>
      <c r="U890" s="60" t="s">
        <v>544</v>
      </c>
      <c r="V890" s="60">
        <v>13647000000</v>
      </c>
      <c r="W890" s="60" t="s">
        <v>1841</v>
      </c>
      <c r="X890" s="60">
        <v>10362000000</v>
      </c>
      <c r="Y890" s="60">
        <v>351806000000</v>
      </c>
      <c r="Z890" s="60">
        <v>9.26</v>
      </c>
      <c r="AA890" s="60">
        <v>34181000000</v>
      </c>
      <c r="AB890" s="60">
        <v>456052700000</v>
      </c>
      <c r="AC890" s="60">
        <v>1193693000000</v>
      </c>
      <c r="AD890" s="60">
        <v>6.74</v>
      </c>
      <c r="AE890" s="60">
        <v>34282000000</v>
      </c>
      <c r="AF890" s="60">
        <v>51.42</v>
      </c>
      <c r="AG890" s="60" t="s">
        <v>1842</v>
      </c>
      <c r="AH890" s="60" t="s">
        <v>544</v>
      </c>
      <c r="AI890" s="60">
        <v>78183000000</v>
      </c>
      <c r="AJ890" s="60">
        <v>65114000000</v>
      </c>
      <c r="AK890" s="60">
        <v>0.94</v>
      </c>
      <c r="AL890" s="60">
        <v>463695000000</v>
      </c>
      <c r="AM890" s="60">
        <v>249239000000</v>
      </c>
      <c r="AN890" s="60">
        <v>42051000000</v>
      </c>
      <c r="AO890" s="60">
        <v>4528000000</v>
      </c>
      <c r="AP890" s="60">
        <v>91232000000</v>
      </c>
      <c r="AQ890" s="60">
        <v>1193693000000</v>
      </c>
      <c r="AR890" s="60">
        <v>0.66</v>
      </c>
      <c r="AS890" s="60">
        <v>96709000000</v>
      </c>
      <c r="AT890" s="60">
        <v>124957000000</v>
      </c>
      <c r="AU890" s="85">
        <v>20477</v>
      </c>
      <c r="AV890" s="60" t="s">
        <v>544</v>
      </c>
      <c r="AW890" s="60" t="s">
        <v>544</v>
      </c>
      <c r="AX890" s="60">
        <v>5000000</v>
      </c>
      <c r="AY890" s="60">
        <v>99396000000</v>
      </c>
      <c r="AZ890" s="60">
        <v>464658000000</v>
      </c>
      <c r="BA890" s="60">
        <v>33187000000</v>
      </c>
      <c r="BB890" s="60" t="s">
        <v>1808</v>
      </c>
      <c r="BC890" s="60">
        <v>1159626000000</v>
      </c>
      <c r="BD890" s="60">
        <v>1169000000</v>
      </c>
      <c r="BE890" s="60" t="s">
        <v>544</v>
      </c>
      <c r="BF890" s="60">
        <v>231831000000</v>
      </c>
      <c r="BG890" s="60">
        <v>28522000000</v>
      </c>
      <c r="BH890" s="60">
        <v>271187000000</v>
      </c>
      <c r="BI890" s="60">
        <v>9230000000</v>
      </c>
      <c r="BJ890" s="60">
        <v>13647000000</v>
      </c>
      <c r="BK890" s="60">
        <v>41779000000</v>
      </c>
      <c r="BL890" s="85" t="s">
        <v>2807</v>
      </c>
      <c r="BM890" s="60" t="s">
        <v>2808</v>
      </c>
      <c r="BN890" s="60">
        <v>43839000000</v>
      </c>
      <c r="BO890" s="60">
        <v>1081775000000</v>
      </c>
      <c r="BP890" s="60">
        <v>270018000000</v>
      </c>
      <c r="BQ890" s="60">
        <v>67769000000</v>
      </c>
      <c r="BR890" s="60" t="s">
        <v>544</v>
      </c>
      <c r="BS890" s="60">
        <v>65211000000</v>
      </c>
      <c r="BT890" s="60" t="s">
        <v>544</v>
      </c>
      <c r="BU890" s="60">
        <v>19233000000</v>
      </c>
      <c r="BV890" s="60" t="s">
        <v>544</v>
      </c>
      <c r="BW890" s="60">
        <v>33187000000</v>
      </c>
      <c r="BX890" s="60">
        <v>69448000000</v>
      </c>
      <c r="BY890" s="60" t="s">
        <v>544</v>
      </c>
      <c r="BZ890" s="60">
        <v>49000000</v>
      </c>
      <c r="CA890" s="60" t="s">
        <v>544</v>
      </c>
      <c r="CB890" s="60" t="s">
        <v>2081</v>
      </c>
      <c r="CC890" s="60">
        <v>8216000000</v>
      </c>
      <c r="CD890" s="60">
        <v>15701000000</v>
      </c>
      <c r="CE890" s="60">
        <v>11813000000</v>
      </c>
      <c r="CF890" s="60">
        <v>91232000000</v>
      </c>
      <c r="CG890" s="60">
        <v>33180000000</v>
      </c>
      <c r="CH890" s="60">
        <v>165000000</v>
      </c>
      <c r="CI890" s="60" t="s">
        <v>1397</v>
      </c>
      <c r="CJ890" s="60">
        <v>17.14</v>
      </c>
      <c r="CK890" s="60">
        <v>52413000000</v>
      </c>
      <c r="CL890" s="60" t="s">
        <v>544</v>
      </c>
      <c r="CM890" s="85">
        <v>20477</v>
      </c>
      <c r="CN890" s="60">
        <v>-34000000</v>
      </c>
      <c r="CO890" s="60">
        <v>9230000000</v>
      </c>
      <c r="CP890" s="60">
        <v>54201000000</v>
      </c>
      <c r="CQ890" s="60">
        <v>351806000000</v>
      </c>
      <c r="CR890" s="60" t="s">
        <v>544</v>
      </c>
      <c r="CS890" s="60">
        <v>-34000000</v>
      </c>
      <c r="CT890" s="60">
        <v>24550000000</v>
      </c>
      <c r="CU890" s="60">
        <v>17229000000</v>
      </c>
      <c r="CV890" s="60">
        <v>11813000000</v>
      </c>
      <c r="CW890" s="60">
        <v>41779000000</v>
      </c>
      <c r="CX890" s="60">
        <v>10362000000</v>
      </c>
      <c r="CY890" s="60">
        <v>15.23</v>
      </c>
      <c r="CZ890" s="60">
        <f t="shared" si="26"/>
        <v>1</v>
      </c>
      <c r="DA890" s="60" t="str">
        <f t="shared" si="27"/>
        <v>Y</v>
      </c>
    </row>
    <row r="891" spans="1:105">
      <c r="A891" s="13" t="s">
        <v>1398</v>
      </c>
      <c r="B891" s="13">
        <v>148242</v>
      </c>
      <c r="C891" s="13">
        <v>2022</v>
      </c>
      <c r="D891" s="13" t="s">
        <v>12</v>
      </c>
      <c r="E891" s="13" t="s">
        <v>13</v>
      </c>
      <c r="F891" s="84" t="s">
        <v>1812</v>
      </c>
      <c r="G891" s="60" t="s">
        <v>1840</v>
      </c>
      <c r="H891" s="60" t="s">
        <v>1827</v>
      </c>
      <c r="I891" s="60" t="s">
        <v>540</v>
      </c>
      <c r="J891" s="60" t="s">
        <v>1397</v>
      </c>
      <c r="K891" s="85">
        <v>20477</v>
      </c>
      <c r="L891" s="60">
        <v>201363000000</v>
      </c>
      <c r="M891" s="60">
        <v>201363000000</v>
      </c>
      <c r="N891" s="60">
        <v>323000000</v>
      </c>
      <c r="O891" s="60">
        <v>80000000</v>
      </c>
      <c r="P891" s="60">
        <v>-0.55000000000000004</v>
      </c>
      <c r="Q891" s="60" t="s">
        <v>544</v>
      </c>
      <c r="R891" s="85">
        <v>330</v>
      </c>
      <c r="S891" s="85" t="s">
        <v>544</v>
      </c>
      <c r="T891" s="60">
        <v>5776000000</v>
      </c>
      <c r="U891" s="60" t="s">
        <v>544</v>
      </c>
      <c r="V891" s="60">
        <v>9167000000</v>
      </c>
      <c r="W891" s="60" t="s">
        <v>1841</v>
      </c>
      <c r="X891" s="60">
        <v>4200000000</v>
      </c>
      <c r="Y891" s="60">
        <v>177356000000</v>
      </c>
      <c r="Z891" s="60">
        <v>19.16</v>
      </c>
      <c r="AA891" s="60">
        <v>382000000</v>
      </c>
      <c r="AB891" s="60">
        <v>97930500000</v>
      </c>
      <c r="AC891" s="60">
        <v>201363000000</v>
      </c>
      <c r="AD891" s="60">
        <v>10.14</v>
      </c>
      <c r="AE891" s="60">
        <v>8356000000</v>
      </c>
      <c r="AF891" s="60">
        <v>23.11</v>
      </c>
      <c r="AG891" s="60" t="s">
        <v>1842</v>
      </c>
      <c r="AH891" s="60" t="s">
        <v>544</v>
      </c>
      <c r="AI891" s="60">
        <v>20043000000</v>
      </c>
      <c r="AJ891" s="60">
        <v>1194000000</v>
      </c>
      <c r="AK891" s="60">
        <v>2.2200000000000002</v>
      </c>
      <c r="AL891" s="60">
        <v>177738000000</v>
      </c>
      <c r="AM891" s="60">
        <v>2874000000</v>
      </c>
      <c r="AN891" s="60">
        <v>1121000000</v>
      </c>
      <c r="AO891" s="60">
        <v>12000000</v>
      </c>
      <c r="AP891" s="60">
        <v>19977000000</v>
      </c>
      <c r="AQ891" s="60">
        <v>201363000000</v>
      </c>
      <c r="AR891" s="60">
        <v>0.43</v>
      </c>
      <c r="AS891" s="60">
        <v>22346000000</v>
      </c>
      <c r="AT891" s="60">
        <v>50209000000</v>
      </c>
      <c r="AU891" s="85">
        <v>148242</v>
      </c>
      <c r="AV891" s="60" t="s">
        <v>544</v>
      </c>
      <c r="AW891" s="60" t="s">
        <v>544</v>
      </c>
      <c r="AX891" s="60" t="s">
        <v>544</v>
      </c>
      <c r="AY891" s="60">
        <v>9550000000</v>
      </c>
      <c r="AZ891" s="60">
        <v>87478000000</v>
      </c>
      <c r="BA891" s="60">
        <v>6743000000</v>
      </c>
      <c r="BB891" s="60" t="s">
        <v>1808</v>
      </c>
      <c r="BC891" s="60">
        <v>197711000000</v>
      </c>
      <c r="BD891" s="60">
        <v>468000000</v>
      </c>
      <c r="BE891" s="60" t="s">
        <v>544</v>
      </c>
      <c r="BF891" s="60">
        <v>4488000000</v>
      </c>
      <c r="BG891" s="60" t="s">
        <v>544</v>
      </c>
      <c r="BH891" s="60">
        <v>75669000000</v>
      </c>
      <c r="BI891" s="60">
        <v>3621000000</v>
      </c>
      <c r="BJ891" s="60">
        <v>9167000000</v>
      </c>
      <c r="BK891" s="60">
        <v>1077000000</v>
      </c>
      <c r="BL891" s="85" t="s">
        <v>544</v>
      </c>
      <c r="BM891" s="60" t="s">
        <v>544</v>
      </c>
      <c r="BN891" s="60">
        <v>1653000000</v>
      </c>
      <c r="BO891" s="60">
        <v>197917000000</v>
      </c>
      <c r="BP891" s="60">
        <v>75201000000</v>
      </c>
      <c r="BQ891" s="60">
        <v>28445000000</v>
      </c>
      <c r="BR891" s="60" t="s">
        <v>544</v>
      </c>
      <c r="BS891" s="60">
        <v>2550000000</v>
      </c>
      <c r="BT891" s="60" t="s">
        <v>544</v>
      </c>
      <c r="BU891" s="60">
        <v>2901000000</v>
      </c>
      <c r="BV891" s="60" t="s">
        <v>544</v>
      </c>
      <c r="BW891" s="60">
        <v>6743000000</v>
      </c>
      <c r="BX891" s="60">
        <v>20043000000</v>
      </c>
      <c r="BY891" s="60" t="s">
        <v>544</v>
      </c>
      <c r="BZ891" s="60">
        <v>44000000</v>
      </c>
      <c r="CA891" s="60" t="s">
        <v>544</v>
      </c>
      <c r="CB891" s="60" t="s">
        <v>1994</v>
      </c>
      <c r="CC891" s="60">
        <v>947000000</v>
      </c>
      <c r="CD891" s="60" t="s">
        <v>544</v>
      </c>
      <c r="CE891" s="60">
        <v>4702000000</v>
      </c>
      <c r="CF891" s="60">
        <v>19977000000</v>
      </c>
      <c r="CG891" s="60">
        <v>2420000000</v>
      </c>
      <c r="CH891" s="60">
        <v>7000000</v>
      </c>
      <c r="CI891" s="60" t="s">
        <v>1397</v>
      </c>
      <c r="CJ891" s="60">
        <v>20.47</v>
      </c>
      <c r="CK891" s="60">
        <v>5321000000</v>
      </c>
      <c r="CL891" s="60" t="s">
        <v>544</v>
      </c>
      <c r="CM891" s="85">
        <v>20477</v>
      </c>
      <c r="CN891" s="60">
        <v>-102000000</v>
      </c>
      <c r="CO891" s="60">
        <v>3621000000</v>
      </c>
      <c r="CP891" s="60">
        <v>5853000000</v>
      </c>
      <c r="CQ891" s="60">
        <v>177356000000</v>
      </c>
      <c r="CR891" s="60" t="s">
        <v>544</v>
      </c>
      <c r="CS891" s="60">
        <v>-102000000</v>
      </c>
      <c r="CT891" s="60">
        <v>109000000</v>
      </c>
      <c r="CU891" s="60">
        <v>968000000</v>
      </c>
      <c r="CV891" s="60">
        <v>4702000000</v>
      </c>
      <c r="CW891" s="60">
        <v>1077000000</v>
      </c>
      <c r="CX891" s="60">
        <v>4200000000</v>
      </c>
      <c r="CY891" s="60">
        <v>20.47</v>
      </c>
      <c r="CZ891" s="60">
        <f t="shared" si="26"/>
        <v>1</v>
      </c>
      <c r="DA891" s="60" t="str">
        <f t="shared" si="27"/>
        <v>N: parent data from row 889</v>
      </c>
    </row>
    <row r="892" spans="1:105">
      <c r="A892" s="13" t="s">
        <v>1398</v>
      </c>
      <c r="B892" s="13">
        <v>148242</v>
      </c>
      <c r="C892" s="13">
        <v>2023</v>
      </c>
      <c r="D892" s="13" t="s">
        <v>12</v>
      </c>
      <c r="E892" s="13" t="s">
        <v>13</v>
      </c>
      <c r="F892" s="84" t="s">
        <v>1804</v>
      </c>
      <c r="G892" s="60" t="s">
        <v>1840</v>
      </c>
      <c r="H892" s="60" t="s">
        <v>1827</v>
      </c>
      <c r="I892" s="60" t="s">
        <v>540</v>
      </c>
      <c r="J892" s="60" t="s">
        <v>1397</v>
      </c>
      <c r="K892" s="85">
        <v>20477</v>
      </c>
      <c r="L892" s="60">
        <v>209006000000</v>
      </c>
      <c r="M892" s="60">
        <v>209006000000</v>
      </c>
      <c r="N892" s="60">
        <v>687000000</v>
      </c>
      <c r="O892" s="60">
        <v>310000000</v>
      </c>
      <c r="P892" s="60">
        <v>-0.71</v>
      </c>
      <c r="Q892" s="60" t="s">
        <v>544</v>
      </c>
      <c r="R892" s="85">
        <v>309</v>
      </c>
      <c r="S892" s="85" t="s">
        <v>544</v>
      </c>
      <c r="T892" s="60">
        <v>8913000000</v>
      </c>
      <c r="U892" s="60" t="s">
        <v>544</v>
      </c>
      <c r="V892" s="60">
        <v>8515000000</v>
      </c>
      <c r="W892" s="60" t="s">
        <v>1841</v>
      </c>
      <c r="X892" s="60">
        <v>5330000000</v>
      </c>
      <c r="Y892" s="60">
        <v>175907000000</v>
      </c>
      <c r="Z892" s="60">
        <v>21.7</v>
      </c>
      <c r="AA892" s="60">
        <v>3287000000</v>
      </c>
      <c r="AB892" s="60">
        <v>101177500000</v>
      </c>
      <c r="AC892" s="60">
        <v>209006000000</v>
      </c>
      <c r="AD892" s="60">
        <v>10.56</v>
      </c>
      <c r="AE892" s="60">
        <v>7305000000</v>
      </c>
      <c r="AF892" s="60">
        <v>24.63</v>
      </c>
      <c r="AG892" s="60" t="s">
        <v>1842</v>
      </c>
      <c r="AH892" s="60" t="s">
        <v>544</v>
      </c>
      <c r="AI892" s="60">
        <v>21925000000</v>
      </c>
      <c r="AJ892" s="60">
        <v>2650000000</v>
      </c>
      <c r="AK892" s="60">
        <v>2.63</v>
      </c>
      <c r="AL892" s="60">
        <v>179194000000</v>
      </c>
      <c r="AM892" s="60">
        <v>2781000000</v>
      </c>
      <c r="AN892" s="60">
        <v>4838000000</v>
      </c>
      <c r="AO892" s="60">
        <v>20000000</v>
      </c>
      <c r="AP892" s="60">
        <v>21872000000</v>
      </c>
      <c r="AQ892" s="60">
        <v>209006000000</v>
      </c>
      <c r="AR892" s="60">
        <v>0.86</v>
      </c>
      <c r="AS892" s="60">
        <v>23639000000</v>
      </c>
      <c r="AT892" s="60">
        <v>56077000000</v>
      </c>
      <c r="AU892" s="85">
        <v>148242</v>
      </c>
      <c r="AV892" s="60" t="s">
        <v>544</v>
      </c>
      <c r="AW892" s="60" t="s">
        <v>544</v>
      </c>
      <c r="AX892" s="60" t="s">
        <v>544</v>
      </c>
      <c r="AY892" s="60">
        <v>9955000000</v>
      </c>
      <c r="AZ892" s="60">
        <v>94008000000</v>
      </c>
      <c r="BA892" s="60">
        <v>5074000000</v>
      </c>
      <c r="BB892" s="60" t="s">
        <v>1808</v>
      </c>
      <c r="BC892" s="60">
        <v>207653000000</v>
      </c>
      <c r="BD892" s="60">
        <v>654000000</v>
      </c>
      <c r="BE892" s="60" t="s">
        <v>544</v>
      </c>
      <c r="BF892" s="60">
        <v>17546000000</v>
      </c>
      <c r="BG892" s="60" t="s">
        <v>544</v>
      </c>
      <c r="BH892" s="60">
        <v>79621000000</v>
      </c>
      <c r="BI892" s="60">
        <v>4518000000</v>
      </c>
      <c r="BJ892" s="60">
        <v>8515000000</v>
      </c>
      <c r="BK892" s="60">
        <v>1235000000</v>
      </c>
      <c r="BL892" s="85" t="s">
        <v>544</v>
      </c>
      <c r="BM892" s="60" t="s">
        <v>544</v>
      </c>
      <c r="BN892" s="60">
        <v>2188000000</v>
      </c>
      <c r="BO892" s="60">
        <v>204740000000</v>
      </c>
      <c r="BP892" s="60">
        <v>78967000000</v>
      </c>
      <c r="BQ892" s="60">
        <v>11839000000</v>
      </c>
      <c r="BR892" s="60" t="s">
        <v>544</v>
      </c>
      <c r="BS892" s="60">
        <v>3428000000</v>
      </c>
      <c r="BT892" s="60" t="s">
        <v>544</v>
      </c>
      <c r="BU892" s="60">
        <v>5462000000</v>
      </c>
      <c r="BV892" s="60" t="s">
        <v>544</v>
      </c>
      <c r="BW892" s="60">
        <v>5074000000</v>
      </c>
      <c r="BX892" s="60">
        <v>21925000000</v>
      </c>
      <c r="BY892" s="60" t="s">
        <v>544</v>
      </c>
      <c r="BZ892" s="60">
        <v>49000000</v>
      </c>
      <c r="CA892" s="60" t="s">
        <v>544</v>
      </c>
      <c r="CB892" s="60" t="s">
        <v>1994</v>
      </c>
      <c r="CC892" s="60">
        <v>4161000000</v>
      </c>
      <c r="CD892" s="60" t="s">
        <v>544</v>
      </c>
      <c r="CE892" s="60">
        <v>5922000000</v>
      </c>
      <c r="CF892" s="60">
        <v>21872000000</v>
      </c>
      <c r="CG892" s="60">
        <v>4706000000</v>
      </c>
      <c r="CH892" s="60">
        <v>127000000</v>
      </c>
      <c r="CI892" s="60" t="s">
        <v>1397</v>
      </c>
      <c r="CJ892" s="60">
        <v>21.67</v>
      </c>
      <c r="CK892" s="60">
        <v>10168000000</v>
      </c>
      <c r="CL892" s="60" t="s">
        <v>544</v>
      </c>
      <c r="CM892" s="85">
        <v>20477</v>
      </c>
      <c r="CN892" s="60">
        <v>100000000</v>
      </c>
      <c r="CO892" s="60">
        <v>4518000000</v>
      </c>
      <c r="CP892" s="60">
        <v>7518000000</v>
      </c>
      <c r="CQ892" s="60">
        <v>175907000000</v>
      </c>
      <c r="CR892" s="60" t="s">
        <v>544</v>
      </c>
      <c r="CS892" s="60">
        <v>100000000</v>
      </c>
      <c r="CT892" s="60">
        <v>112000000</v>
      </c>
      <c r="CU892" s="60">
        <v>1123000000</v>
      </c>
      <c r="CV892" s="60">
        <v>5922000000</v>
      </c>
      <c r="CW892" s="60">
        <v>1235000000</v>
      </c>
      <c r="CX892" s="60">
        <v>5330000000</v>
      </c>
      <c r="CY892" s="60">
        <v>21.67</v>
      </c>
      <c r="CZ892" s="60">
        <f t="shared" si="26"/>
        <v>1</v>
      </c>
      <c r="DA892" s="60" t="str">
        <f t="shared" si="27"/>
        <v>N: parent data from row 889</v>
      </c>
    </row>
    <row r="893" spans="1:105">
      <c r="A893" s="13" t="s">
        <v>1400</v>
      </c>
      <c r="B893" s="13">
        <v>1143230</v>
      </c>
      <c r="C893" s="13">
        <v>2022</v>
      </c>
      <c r="D893" s="13" t="s">
        <v>10</v>
      </c>
      <c r="E893" s="13" t="s">
        <v>507</v>
      </c>
      <c r="F893" s="84" t="s">
        <v>1812</v>
      </c>
      <c r="G893" s="60" t="s">
        <v>1843</v>
      </c>
      <c r="H893" s="60" t="s">
        <v>545</v>
      </c>
      <c r="I893" s="60" t="s">
        <v>1844</v>
      </c>
      <c r="J893" s="60" t="s">
        <v>2809</v>
      </c>
      <c r="K893" s="85">
        <v>1579307</v>
      </c>
      <c r="L893" s="60">
        <v>11306912000</v>
      </c>
      <c r="M893" s="60">
        <v>200426700.89359999</v>
      </c>
      <c r="N893" s="60">
        <v>2227329.2873999998</v>
      </c>
      <c r="O893" s="60" t="s">
        <v>544</v>
      </c>
      <c r="P893" s="60">
        <v>-0.4</v>
      </c>
      <c r="Q893" s="60" t="s">
        <v>544</v>
      </c>
      <c r="R893" s="85" t="s">
        <v>544</v>
      </c>
      <c r="S893" s="85" t="s">
        <v>544</v>
      </c>
      <c r="T893" s="60" t="s">
        <v>544</v>
      </c>
      <c r="U893" s="60" t="s">
        <v>544</v>
      </c>
      <c r="V893" s="60" t="s">
        <v>544</v>
      </c>
      <c r="W893" s="60" t="s">
        <v>1846</v>
      </c>
      <c r="X893" s="60">
        <v>12828578.6084</v>
      </c>
      <c r="Y893" s="60">
        <v>98777843.075800002</v>
      </c>
      <c r="Z893" s="60">
        <v>12.89</v>
      </c>
      <c r="AA893" s="60">
        <v>12970617.3149</v>
      </c>
      <c r="AB893" s="60">
        <v>181283081.04249999</v>
      </c>
      <c r="AC893" s="60">
        <v>200426700.89359999</v>
      </c>
      <c r="AD893" s="60" t="s">
        <v>544</v>
      </c>
      <c r="AE893" s="60">
        <v>141680179.68189999</v>
      </c>
      <c r="AF893" s="60">
        <v>12.84</v>
      </c>
      <c r="AG893" s="60" t="s">
        <v>1847</v>
      </c>
      <c r="AH893" s="60" t="s">
        <v>544</v>
      </c>
      <c r="AI893" s="60">
        <v>24816446.899999999</v>
      </c>
      <c r="AJ893" s="60">
        <v>138918.92449999999</v>
      </c>
      <c r="AK893" s="60">
        <v>8.2200000000000006</v>
      </c>
      <c r="AL893" s="60">
        <v>143542033.61059999</v>
      </c>
      <c r="AM893" s="60">
        <v>8422879.3381999992</v>
      </c>
      <c r="AN893" s="60">
        <v>9708991.6987999994</v>
      </c>
      <c r="AO893" s="60">
        <v>25738980.587499999</v>
      </c>
      <c r="AP893" s="60">
        <v>48461787.944799997</v>
      </c>
      <c r="AQ893" s="60">
        <v>200426700.89359999</v>
      </c>
      <c r="AR893" s="60">
        <v>1.36</v>
      </c>
      <c r="AS893" s="60">
        <v>48461770.218699999</v>
      </c>
      <c r="AT893" s="60">
        <v>21069039.335900001</v>
      </c>
      <c r="AU893" s="85">
        <v>1143230</v>
      </c>
      <c r="AV893" s="60" t="s">
        <v>544</v>
      </c>
      <c r="AW893" s="60" t="s">
        <v>544</v>
      </c>
      <c r="AX893" s="60">
        <v>45839.522599999997</v>
      </c>
      <c r="AY893" s="60" t="s">
        <v>544</v>
      </c>
      <c r="AZ893" s="60">
        <v>12770454.944599999</v>
      </c>
      <c r="BA893" s="60">
        <v>765498.75670000003</v>
      </c>
      <c r="BB893" s="60" t="s">
        <v>1808</v>
      </c>
      <c r="BC893" s="60" t="s">
        <v>544</v>
      </c>
      <c r="BD893" s="60">
        <v>4722144.4203000003</v>
      </c>
      <c r="BE893" s="60" t="s">
        <v>544</v>
      </c>
      <c r="BF893" s="60" t="s">
        <v>544</v>
      </c>
      <c r="BG893" s="60">
        <v>-23522.446499999998</v>
      </c>
      <c r="BH893" s="60">
        <v>163653636.699</v>
      </c>
      <c r="BI893" s="60">
        <v>5858489.5237999996</v>
      </c>
      <c r="BJ893" s="60" t="s">
        <v>544</v>
      </c>
      <c r="BK893" s="60">
        <v>8589574.9572000001</v>
      </c>
      <c r="BL893" s="85" t="s">
        <v>544</v>
      </c>
      <c r="BM893" s="60" t="s">
        <v>544</v>
      </c>
      <c r="BN893" s="60">
        <v>2354265.4133000001</v>
      </c>
      <c r="BO893" s="60">
        <v>171701947.22330001</v>
      </c>
      <c r="BP893" s="60">
        <v>158931492.27880001</v>
      </c>
      <c r="BQ893" s="60" t="s">
        <v>544</v>
      </c>
      <c r="BR893" s="60" t="s">
        <v>544</v>
      </c>
      <c r="BS893" s="60">
        <v>1680959.7568000001</v>
      </c>
      <c r="BT893" s="60">
        <v>31793573.219900001</v>
      </c>
      <c r="BU893" s="60">
        <v>20919608.873500001</v>
      </c>
      <c r="BV893" s="60" t="s">
        <v>544</v>
      </c>
      <c r="BW893" s="60" t="s">
        <v>544</v>
      </c>
      <c r="BX893" s="60" t="s">
        <v>544</v>
      </c>
      <c r="BY893" s="60" t="s">
        <v>544</v>
      </c>
      <c r="BZ893" s="60" t="s">
        <v>544</v>
      </c>
      <c r="CA893" s="60" t="s">
        <v>544</v>
      </c>
      <c r="CB893" s="60" t="s">
        <v>544</v>
      </c>
      <c r="CC893" s="60">
        <v>9053961.5829000007</v>
      </c>
      <c r="CD893" s="60">
        <v>1216129.9802999999</v>
      </c>
      <c r="CE893" s="60">
        <v>8025337.5849000001</v>
      </c>
      <c r="CF893" s="60">
        <v>48461787.944799997</v>
      </c>
      <c r="CG893" s="60">
        <v>1617961.4336999999</v>
      </c>
      <c r="CH893" s="60">
        <v>2227329.2873999998</v>
      </c>
      <c r="CI893" s="60" t="s">
        <v>2809</v>
      </c>
      <c r="CJ893" s="60" t="s">
        <v>544</v>
      </c>
      <c r="CK893" s="60">
        <v>22537570.3072</v>
      </c>
      <c r="CL893" s="60" t="s">
        <v>544</v>
      </c>
      <c r="CM893" s="85">
        <v>1579307</v>
      </c>
      <c r="CN893" s="60" t="s">
        <v>544</v>
      </c>
      <c r="CO893" s="60">
        <v>5858489.5237999996</v>
      </c>
      <c r="CP893" s="60">
        <v>15182844.0217</v>
      </c>
      <c r="CQ893" s="60">
        <v>98777843.075800002</v>
      </c>
      <c r="CR893" s="60" t="s">
        <v>544</v>
      </c>
      <c r="CS893" s="60" t="s">
        <v>544</v>
      </c>
      <c r="CT893" s="60">
        <v>4763516.9824999999</v>
      </c>
      <c r="CU893" s="60">
        <v>3826057.9748</v>
      </c>
      <c r="CV893" s="60">
        <v>8025337.5849000001</v>
      </c>
      <c r="CW893" s="60">
        <v>8589574.9572000001</v>
      </c>
      <c r="CX893" s="60">
        <v>12828578.6084</v>
      </c>
      <c r="CY893" s="60" t="s">
        <v>544</v>
      </c>
      <c r="CZ893" s="60">
        <f t="shared" si="26"/>
        <v>56.414200052130141</v>
      </c>
      <c r="DA893" s="60" t="str">
        <f t="shared" si="27"/>
        <v>N</v>
      </c>
    </row>
    <row r="894" spans="1:105">
      <c r="A894" s="13" t="s">
        <v>1400</v>
      </c>
      <c r="B894" s="13">
        <v>1143230</v>
      </c>
      <c r="C894" s="13">
        <v>2023</v>
      </c>
      <c r="D894" s="13" t="s">
        <v>10</v>
      </c>
      <c r="E894" s="13" t="s">
        <v>507</v>
      </c>
      <c r="F894" s="84" t="s">
        <v>1804</v>
      </c>
      <c r="G894" s="60" t="s">
        <v>1843</v>
      </c>
      <c r="H894" s="60" t="s">
        <v>545</v>
      </c>
      <c r="I894" s="60" t="s">
        <v>1844</v>
      </c>
      <c r="J894" s="60" t="s">
        <v>2809</v>
      </c>
      <c r="K894" s="85">
        <v>1579307</v>
      </c>
      <c r="L894" s="60">
        <v>13807924000</v>
      </c>
      <c r="M894" s="60">
        <v>237019456.8565</v>
      </c>
      <c r="N894" s="60">
        <v>3288182.4317999999</v>
      </c>
      <c r="O894" s="60">
        <v>34330.932999999997</v>
      </c>
      <c r="P894" s="60">
        <v>-0.4</v>
      </c>
      <c r="Q894" s="60" t="s">
        <v>544</v>
      </c>
      <c r="R894" s="85" t="s">
        <v>544</v>
      </c>
      <c r="S894" s="85" t="s">
        <v>544</v>
      </c>
      <c r="T894" s="60" t="s">
        <v>544</v>
      </c>
      <c r="U894" s="60" t="s">
        <v>544</v>
      </c>
      <c r="V894" s="60" t="s">
        <v>544</v>
      </c>
      <c r="W894" s="60" t="s">
        <v>1846</v>
      </c>
      <c r="X894" s="60">
        <v>14580982.3674</v>
      </c>
      <c r="Y894" s="60">
        <v>101086247.8013</v>
      </c>
      <c r="Z894" s="60">
        <v>12.75</v>
      </c>
      <c r="AA894" s="60">
        <v>16277805.896400001</v>
      </c>
      <c r="AB894" s="60">
        <v>206897599.2351</v>
      </c>
      <c r="AC894" s="60">
        <v>237019456.8565</v>
      </c>
      <c r="AD894" s="60" t="s">
        <v>544</v>
      </c>
      <c r="AE894" s="60">
        <v>154074789.80779999</v>
      </c>
      <c r="AF894" s="60">
        <v>14.87</v>
      </c>
      <c r="AG894" s="60" t="s">
        <v>1847</v>
      </c>
      <c r="AH894" s="60" t="s">
        <v>544</v>
      </c>
      <c r="AI894" s="60">
        <v>24031653.100000001</v>
      </c>
      <c r="AJ894" s="60">
        <v>1442997.7759</v>
      </c>
      <c r="AK894" s="60">
        <v>7.94</v>
      </c>
      <c r="AL894" s="60">
        <v>171901178.26440001</v>
      </c>
      <c r="AM894" s="60">
        <v>11752491.1284</v>
      </c>
      <c r="AN894" s="60">
        <v>15652141.8079</v>
      </c>
      <c r="AO894" s="60">
        <v>35254761.241599999</v>
      </c>
      <c r="AP894" s="60">
        <v>53365787.463699996</v>
      </c>
      <c r="AQ894" s="60">
        <v>237019456.8565</v>
      </c>
      <c r="AR894" s="60">
        <v>1.83</v>
      </c>
      <c r="AS894" s="60">
        <v>53365787.463699996</v>
      </c>
      <c r="AT894" s="60">
        <v>24253379.430799998</v>
      </c>
      <c r="AU894" s="85">
        <v>1143230</v>
      </c>
      <c r="AV894" s="60" t="s">
        <v>544</v>
      </c>
      <c r="AW894" s="60" t="s">
        <v>544</v>
      </c>
      <c r="AX894" s="60">
        <v>114167.5177</v>
      </c>
      <c r="AY894" s="60" t="s">
        <v>544</v>
      </c>
      <c r="AZ894" s="60">
        <v>23490769.250599999</v>
      </c>
      <c r="BA894" s="60">
        <v>327208.12239999999</v>
      </c>
      <c r="BB894" s="60" t="s">
        <v>1808</v>
      </c>
      <c r="BC894" s="60" t="s">
        <v>544</v>
      </c>
      <c r="BD894" s="60">
        <v>4836867.9848999996</v>
      </c>
      <c r="BE894" s="60" t="s">
        <v>544</v>
      </c>
      <c r="BF894" s="60" t="s">
        <v>544</v>
      </c>
      <c r="BG894" s="60">
        <v>23104.7179</v>
      </c>
      <c r="BH894" s="60">
        <v>180098375.13679999</v>
      </c>
      <c r="BI894" s="60">
        <v>6388969.4658000004</v>
      </c>
      <c r="BJ894" s="60" t="s">
        <v>544</v>
      </c>
      <c r="BK894" s="60">
        <v>10114751.1351</v>
      </c>
      <c r="BL894" s="85" t="s">
        <v>544</v>
      </c>
      <c r="BM894" s="60" t="s">
        <v>544</v>
      </c>
      <c r="BN894" s="60">
        <v>2809317.4128999999</v>
      </c>
      <c r="BO894" s="60">
        <v>198752276.4025</v>
      </c>
      <c r="BP894" s="60">
        <v>175261507.15189999</v>
      </c>
      <c r="BQ894" s="60" t="s">
        <v>544</v>
      </c>
      <c r="BR894" s="60" t="s">
        <v>544</v>
      </c>
      <c r="BS894" s="60">
        <v>1895548.1347000001</v>
      </c>
      <c r="BT894" s="60">
        <v>54537124.566699997</v>
      </c>
      <c r="BU894" s="60">
        <v>27303288.022100002</v>
      </c>
      <c r="BV894" s="60" t="s">
        <v>544</v>
      </c>
      <c r="BW894" s="60" t="s">
        <v>544</v>
      </c>
      <c r="BX894" s="60" t="s">
        <v>544</v>
      </c>
      <c r="BY894" s="60" t="s">
        <v>544</v>
      </c>
      <c r="BZ894" s="60" t="s">
        <v>544</v>
      </c>
      <c r="CA894" s="60" t="s">
        <v>544</v>
      </c>
      <c r="CB894" s="60" t="s">
        <v>544</v>
      </c>
      <c r="CC894" s="60">
        <v>14815273.819599999</v>
      </c>
      <c r="CD894" s="60">
        <v>939345.82330000005</v>
      </c>
      <c r="CE894" s="60">
        <v>8752019.0806000009</v>
      </c>
      <c r="CF894" s="60">
        <v>53365787.463699996</v>
      </c>
      <c r="CG894" s="60">
        <v>2929836.1532000001</v>
      </c>
      <c r="CH894" s="60" t="s">
        <v>544</v>
      </c>
      <c r="CI894" s="60" t="s">
        <v>2809</v>
      </c>
      <c r="CJ894" s="60" t="s">
        <v>544</v>
      </c>
      <c r="CK894" s="60">
        <v>30233124.175299998</v>
      </c>
      <c r="CL894" s="60" t="s">
        <v>544</v>
      </c>
      <c r="CM894" s="85">
        <v>1579307</v>
      </c>
      <c r="CN894" s="60" t="s">
        <v>544</v>
      </c>
      <c r="CO894" s="60">
        <v>6388969.4658000004</v>
      </c>
      <c r="CP894" s="60">
        <v>17390299.780200001</v>
      </c>
      <c r="CQ894" s="60">
        <v>101086247.8013</v>
      </c>
      <c r="CR894" s="60" t="s">
        <v>544</v>
      </c>
      <c r="CS894" s="60" t="s">
        <v>544</v>
      </c>
      <c r="CT894" s="60">
        <v>5231862.5345000001</v>
      </c>
      <c r="CU894" s="60">
        <v>4882888.6005999995</v>
      </c>
      <c r="CV894" s="60">
        <v>8752019.0806000009</v>
      </c>
      <c r="CW894" s="60">
        <v>10114751.1351</v>
      </c>
      <c r="CX894" s="60">
        <v>14580982.3674</v>
      </c>
      <c r="CY894" s="60" t="s">
        <v>544</v>
      </c>
      <c r="CZ894" s="60">
        <f t="shared" si="26"/>
        <v>58.256500049106968</v>
      </c>
      <c r="DA894" s="60" t="str">
        <f t="shared" si="27"/>
        <v>N</v>
      </c>
    </row>
    <row r="895" spans="1:105">
      <c r="A895" s="13" t="s">
        <v>1367</v>
      </c>
      <c r="B895" s="13">
        <v>1011585</v>
      </c>
      <c r="C895" s="13">
        <v>2022</v>
      </c>
      <c r="D895" s="13" t="s">
        <v>1</v>
      </c>
      <c r="E895" s="13" t="s">
        <v>507</v>
      </c>
      <c r="F895" s="84" t="s">
        <v>1812</v>
      </c>
      <c r="G895" s="60" t="s">
        <v>558</v>
      </c>
      <c r="H895" s="60" t="s">
        <v>559</v>
      </c>
      <c r="I895" s="60" t="s">
        <v>560</v>
      </c>
      <c r="J895" s="60" t="s">
        <v>1386</v>
      </c>
      <c r="K895" s="85">
        <v>1007780</v>
      </c>
      <c r="L895" s="60">
        <v>42908000000</v>
      </c>
      <c r="M895" s="60">
        <v>2210123465.5735998</v>
      </c>
      <c r="N895" s="60">
        <v>0</v>
      </c>
      <c r="O895" s="60">
        <v>-51508.424200000001</v>
      </c>
      <c r="P895" s="60">
        <v>-0.28433000000000003</v>
      </c>
      <c r="Q895" s="60" t="s">
        <v>544</v>
      </c>
      <c r="R895" s="85" t="s">
        <v>544</v>
      </c>
      <c r="S895" s="85" t="s">
        <v>544</v>
      </c>
      <c r="T895" s="60">
        <v>403516995.18279999</v>
      </c>
      <c r="U895" s="60">
        <v>9168499.5076000001</v>
      </c>
      <c r="V895" s="60" t="s">
        <v>544</v>
      </c>
      <c r="W895" s="60" t="s">
        <v>1806</v>
      </c>
      <c r="X895" s="60">
        <v>61552566.919</v>
      </c>
      <c r="Y895" s="60">
        <v>1392684773.5195999</v>
      </c>
      <c r="Z895" s="60">
        <v>7.88835</v>
      </c>
      <c r="AA895" s="60">
        <v>51044848.382200003</v>
      </c>
      <c r="AB895" s="60">
        <v>894186244.11199999</v>
      </c>
      <c r="AC895" s="60">
        <v>2210123465.5735998</v>
      </c>
      <c r="AD895" s="60">
        <v>10.85</v>
      </c>
      <c r="AE895" s="60" t="s">
        <v>544</v>
      </c>
      <c r="AF895" s="60">
        <v>40.7896</v>
      </c>
      <c r="AG895" s="60" t="s">
        <v>1807</v>
      </c>
      <c r="AH895" s="60" t="s">
        <v>544</v>
      </c>
      <c r="AI895" s="60">
        <v>342428004.08160001</v>
      </c>
      <c r="AJ895" s="60" t="s">
        <v>544</v>
      </c>
      <c r="AK895" s="60">
        <v>4.7405600000000003</v>
      </c>
      <c r="AL895" s="60">
        <v>1501522073.8541999</v>
      </c>
      <c r="AM895" s="60">
        <v>267122687.9012</v>
      </c>
      <c r="AN895" s="60">
        <v>33171425.184799999</v>
      </c>
      <c r="AO895" s="60">
        <v>592449895.14839995</v>
      </c>
      <c r="AP895" s="60">
        <v>352420638.37639999</v>
      </c>
      <c r="AQ895" s="60">
        <v>2210123465.5735998</v>
      </c>
      <c r="AR895" s="60">
        <v>0</v>
      </c>
      <c r="AS895" s="60">
        <v>352575163.64899999</v>
      </c>
      <c r="AT895" s="60">
        <v>394348495.67519999</v>
      </c>
      <c r="AU895" s="85">
        <v>1011585</v>
      </c>
      <c r="AV895" s="60" t="s">
        <v>544</v>
      </c>
      <c r="AW895" s="60">
        <v>57792451.952399999</v>
      </c>
      <c r="AX895" s="60" t="s">
        <v>544</v>
      </c>
      <c r="AY895" s="60" t="s">
        <v>544</v>
      </c>
      <c r="AZ895" s="60">
        <v>746511591.93060005</v>
      </c>
      <c r="BA895" s="60">
        <v>9168499.5076000001</v>
      </c>
      <c r="BB895" s="60" t="s">
        <v>1808</v>
      </c>
      <c r="BC895" s="60">
        <v>3156539251.8243999</v>
      </c>
      <c r="BD895" s="60">
        <v>2060336.9680000001</v>
      </c>
      <c r="BE895" s="60" t="s">
        <v>544</v>
      </c>
      <c r="BF895" s="60">
        <v>309050545.19999999</v>
      </c>
      <c r="BG895" s="60">
        <v>1390727.4534</v>
      </c>
      <c r="BH895" s="60">
        <v>403516995.18279999</v>
      </c>
      <c r="BI895" s="60">
        <v>26475330.038800001</v>
      </c>
      <c r="BJ895" s="60" t="s">
        <v>544</v>
      </c>
      <c r="BK895" s="60">
        <v>41464281.480999999</v>
      </c>
      <c r="BL895" s="85" t="s">
        <v>2810</v>
      </c>
      <c r="BM895" s="60" t="s">
        <v>2811</v>
      </c>
      <c r="BN895" s="60">
        <v>12928614.474199999</v>
      </c>
      <c r="BO895" s="60">
        <v>1540926018.3671999</v>
      </c>
      <c r="BP895" s="60">
        <v>401456658.2148</v>
      </c>
      <c r="BQ895" s="60" t="s">
        <v>544</v>
      </c>
      <c r="BR895" s="60" t="s">
        <v>544</v>
      </c>
      <c r="BS895" s="60">
        <v>62531226.978799999</v>
      </c>
      <c r="BT895" s="60" t="s">
        <v>544</v>
      </c>
      <c r="BU895" s="60">
        <v>18800574.833000001</v>
      </c>
      <c r="BV895" s="60" t="s">
        <v>544</v>
      </c>
      <c r="BW895" s="60" t="s">
        <v>544</v>
      </c>
      <c r="BX895" s="60">
        <v>342428004.08160001</v>
      </c>
      <c r="BY895" s="60" t="s">
        <v>544</v>
      </c>
      <c r="BZ895" s="60" t="s">
        <v>544</v>
      </c>
      <c r="CA895" s="60" t="s">
        <v>544</v>
      </c>
      <c r="CB895" s="60" t="s">
        <v>544</v>
      </c>
      <c r="CC895" s="60">
        <v>23745383.556200001</v>
      </c>
      <c r="CD895" s="60">
        <v>3038997.0277999998</v>
      </c>
      <c r="CE895" s="60">
        <v>33068408.336399999</v>
      </c>
      <c r="CF895" s="60">
        <v>352420638.37639999</v>
      </c>
      <c r="CG895" s="60">
        <v>75923417.270799994</v>
      </c>
      <c r="CH895" s="60" t="s">
        <v>544</v>
      </c>
      <c r="CI895" s="60" t="s">
        <v>1386</v>
      </c>
      <c r="CJ895" s="60">
        <v>38.29</v>
      </c>
      <c r="CK895" s="60">
        <v>94723992.103799999</v>
      </c>
      <c r="CL895" s="60">
        <v>127</v>
      </c>
      <c r="CM895" s="85">
        <v>1007780</v>
      </c>
      <c r="CN895" s="60" t="s">
        <v>544</v>
      </c>
      <c r="CO895" s="60">
        <v>26475330.038800001</v>
      </c>
      <c r="CP895" s="60">
        <v>74481181.393199995</v>
      </c>
      <c r="CQ895" s="60">
        <v>1392684773.5195999</v>
      </c>
      <c r="CR895" s="60" t="s">
        <v>544</v>
      </c>
      <c r="CS895" s="60" t="s">
        <v>544</v>
      </c>
      <c r="CT895" s="60">
        <v>15864594.6536</v>
      </c>
      <c r="CU895" s="60">
        <v>25599686.827399999</v>
      </c>
      <c r="CV895" s="60">
        <v>33068408.336399999</v>
      </c>
      <c r="CW895" s="60">
        <v>41464281.480999999</v>
      </c>
      <c r="CX895" s="60">
        <v>61552566.919</v>
      </c>
      <c r="CY895" s="60">
        <v>38.29</v>
      </c>
      <c r="CZ895" s="60">
        <f t="shared" si="26"/>
        <v>19.414300001047209</v>
      </c>
      <c r="DA895" s="60" t="str">
        <f t="shared" si="27"/>
        <v>N: parent data from row 871</v>
      </c>
    </row>
    <row r="896" spans="1:105">
      <c r="A896" s="13" t="s">
        <v>1367</v>
      </c>
      <c r="B896" s="13">
        <v>1011585</v>
      </c>
      <c r="C896" s="13">
        <v>2023</v>
      </c>
      <c r="D896" s="13" t="s">
        <v>1</v>
      </c>
      <c r="E896" s="13" t="s">
        <v>507</v>
      </c>
      <c r="F896" s="84" t="s">
        <v>1804</v>
      </c>
      <c r="G896" s="60" t="s">
        <v>558</v>
      </c>
      <c r="H896" s="60" t="s">
        <v>1914</v>
      </c>
      <c r="I896" s="60" t="s">
        <v>560</v>
      </c>
      <c r="J896" s="60" t="s">
        <v>1386</v>
      </c>
      <c r="K896" s="85">
        <v>1007780</v>
      </c>
      <c r="L896" s="60">
        <v>40655000000</v>
      </c>
      <c r="M896" s="60">
        <v>2387299836.0275002</v>
      </c>
      <c r="N896" s="60">
        <v>0</v>
      </c>
      <c r="O896" s="60">
        <v>469767.52399999998</v>
      </c>
      <c r="P896" s="60">
        <v>-0.96214999999999995</v>
      </c>
      <c r="Q896" s="60" t="s">
        <v>544</v>
      </c>
      <c r="R896" s="85" t="s">
        <v>544</v>
      </c>
      <c r="S896" s="85" t="s">
        <v>544</v>
      </c>
      <c r="T896" s="60">
        <v>542757653.04149997</v>
      </c>
      <c r="U896" s="60">
        <v>138463977.699</v>
      </c>
      <c r="V896" s="60" t="s">
        <v>544</v>
      </c>
      <c r="W896" s="60" t="s">
        <v>1806</v>
      </c>
      <c r="X896" s="60">
        <v>135351767.85249999</v>
      </c>
      <c r="Y896" s="60">
        <v>1585406672.5595</v>
      </c>
      <c r="Z896" s="60">
        <v>16.691320000000001</v>
      </c>
      <c r="AA896" s="60" t="s">
        <v>544</v>
      </c>
      <c r="AB896" s="60">
        <v>1009119362.4924999</v>
      </c>
      <c r="AC896" s="60">
        <v>2387299836.0275002</v>
      </c>
      <c r="AD896" s="60">
        <v>13.96</v>
      </c>
      <c r="AE896" s="60" t="s">
        <v>544</v>
      </c>
      <c r="AF896" s="60">
        <v>53.191490000000002</v>
      </c>
      <c r="AG896" s="60" t="s">
        <v>1807</v>
      </c>
      <c r="AH896" s="60" t="s">
        <v>544</v>
      </c>
      <c r="AI896" s="60">
        <v>466185546.62949997</v>
      </c>
      <c r="AJ896" s="60" t="s">
        <v>544</v>
      </c>
      <c r="AK896" s="60">
        <v>8.6158599999999996</v>
      </c>
      <c r="AL896" s="60">
        <v>1629271215.1129999</v>
      </c>
      <c r="AM896" s="60">
        <v>189375033.11250001</v>
      </c>
      <c r="AN896" s="60">
        <v>61422103.762999997</v>
      </c>
      <c r="AO896" s="60">
        <v>858793754.8125</v>
      </c>
      <c r="AP896" s="60">
        <v>474347757.35900003</v>
      </c>
      <c r="AQ896" s="60">
        <v>2387299836.0275002</v>
      </c>
      <c r="AR896" s="60">
        <v>0</v>
      </c>
      <c r="AS896" s="60">
        <v>474817524.88300002</v>
      </c>
      <c r="AT896" s="60">
        <v>412338444.19099998</v>
      </c>
      <c r="AU896" s="85">
        <v>1011585</v>
      </c>
      <c r="AV896" s="60" t="s">
        <v>544</v>
      </c>
      <c r="AW896" s="60">
        <v>43864542.553499997</v>
      </c>
      <c r="AX896" s="60" t="s">
        <v>544</v>
      </c>
      <c r="AY896" s="60" t="s">
        <v>544</v>
      </c>
      <c r="AZ896" s="60">
        <v>408169257.41549999</v>
      </c>
      <c r="BA896" s="60">
        <v>138463977.699</v>
      </c>
      <c r="BB896" s="60" t="s">
        <v>1808</v>
      </c>
      <c r="BC896" s="60" t="s">
        <v>544</v>
      </c>
      <c r="BD896" s="60">
        <v>2818605.1439999999</v>
      </c>
      <c r="BE896" s="60" t="s">
        <v>544</v>
      </c>
      <c r="BF896" s="60">
        <v>411046583.5</v>
      </c>
      <c r="BG896" s="60">
        <v>1115697.8695</v>
      </c>
      <c r="BH896" s="60">
        <v>550802421.88999999</v>
      </c>
      <c r="BI896" s="60">
        <v>72579082.458000004</v>
      </c>
      <c r="BJ896" s="60" t="s">
        <v>544</v>
      </c>
      <c r="BK896" s="60">
        <v>52202916.104500003</v>
      </c>
      <c r="BL896" s="85" t="s">
        <v>2810</v>
      </c>
      <c r="BM896" s="60" t="s">
        <v>2811</v>
      </c>
      <c r="BN896" s="60">
        <v>13799421.0175</v>
      </c>
      <c r="BO896" s="60">
        <v>1435374669.582</v>
      </c>
      <c r="BP896" s="60">
        <v>547983816.74600005</v>
      </c>
      <c r="BQ896" s="60" t="s">
        <v>544</v>
      </c>
      <c r="BR896" s="60" t="s">
        <v>544</v>
      </c>
      <c r="BS896" s="60">
        <v>75338966.661500007</v>
      </c>
      <c r="BT896" s="60" t="s">
        <v>544</v>
      </c>
      <c r="BU896" s="60">
        <v>44510472.898999996</v>
      </c>
      <c r="BV896" s="60" t="s">
        <v>544</v>
      </c>
      <c r="BW896" s="60" t="s">
        <v>544</v>
      </c>
      <c r="BX896" s="60">
        <v>466185546.62949997</v>
      </c>
      <c r="BY896" s="60" t="s">
        <v>544</v>
      </c>
      <c r="BZ896" s="60" t="s">
        <v>544</v>
      </c>
      <c r="CA896" s="60" t="s">
        <v>544</v>
      </c>
      <c r="CB896" s="60" t="s">
        <v>544</v>
      </c>
      <c r="CC896" s="60">
        <v>52907567.390500002</v>
      </c>
      <c r="CD896" s="60">
        <v>6811629.0980000002</v>
      </c>
      <c r="CE896" s="60">
        <v>96478505.241500005</v>
      </c>
      <c r="CF896" s="60">
        <v>474347757.35900003</v>
      </c>
      <c r="CG896" s="60">
        <v>152263398.71650001</v>
      </c>
      <c r="CH896" s="60" t="s">
        <v>544</v>
      </c>
      <c r="CI896" s="60" t="s">
        <v>1386</v>
      </c>
      <c r="CJ896" s="60">
        <v>46.2</v>
      </c>
      <c r="CK896" s="60">
        <v>196773871.6155</v>
      </c>
      <c r="CL896" s="60">
        <v>411.47</v>
      </c>
      <c r="CM896" s="85">
        <v>1007780</v>
      </c>
      <c r="CN896" s="60" t="s">
        <v>544</v>
      </c>
      <c r="CO896" s="60">
        <v>72579082.458000004</v>
      </c>
      <c r="CP896" s="60">
        <v>149151188.87</v>
      </c>
      <c r="CQ896" s="60">
        <v>1585406672.5595</v>
      </c>
      <c r="CR896" s="60" t="s">
        <v>544</v>
      </c>
      <c r="CS896" s="60" t="s">
        <v>544</v>
      </c>
      <c r="CT896" s="60">
        <v>21022096.699000001</v>
      </c>
      <c r="CU896" s="60">
        <v>31180819.405499998</v>
      </c>
      <c r="CV896" s="60">
        <v>96478505.241500005</v>
      </c>
      <c r="CW896" s="60">
        <v>52202916.104500003</v>
      </c>
      <c r="CX896" s="60">
        <v>135351767.85249999</v>
      </c>
      <c r="CY896" s="60">
        <v>46.2</v>
      </c>
      <c r="CZ896" s="60">
        <f t="shared" si="26"/>
        <v>17.029699992628693</v>
      </c>
      <c r="DA896" s="60" t="str">
        <f t="shared" si="27"/>
        <v>N: parent data from row 871</v>
      </c>
    </row>
    <row r="897" spans="1:105">
      <c r="A897" s="13" t="s">
        <v>1368</v>
      </c>
      <c r="B897" s="13">
        <v>111772</v>
      </c>
      <c r="C897" s="13">
        <v>2022</v>
      </c>
      <c r="D897" s="13" t="s">
        <v>10</v>
      </c>
      <c r="E897" s="13" t="s">
        <v>13</v>
      </c>
      <c r="F897" s="84" t="s">
        <v>1970</v>
      </c>
      <c r="G897" s="60" t="s">
        <v>2391</v>
      </c>
      <c r="H897" s="60" t="s">
        <v>2796</v>
      </c>
      <c r="I897" s="60" t="s">
        <v>2393</v>
      </c>
      <c r="J897" s="60" t="s">
        <v>1386</v>
      </c>
      <c r="K897" s="85">
        <v>1007780</v>
      </c>
      <c r="L897" s="60">
        <v>290427400000000</v>
      </c>
      <c r="M897" s="60">
        <v>2372772864048</v>
      </c>
      <c r="N897" s="60">
        <v>10590686222</v>
      </c>
      <c r="O897" s="60">
        <v>2165849662.5</v>
      </c>
      <c r="P897" s="60">
        <v>-0.01</v>
      </c>
      <c r="Q897" s="60">
        <v>93276960321.699997</v>
      </c>
      <c r="R897" s="85">
        <v>102767</v>
      </c>
      <c r="S897" s="85" t="s">
        <v>544</v>
      </c>
      <c r="T897" s="60">
        <v>30004901812</v>
      </c>
      <c r="U897" s="60" t="s">
        <v>544</v>
      </c>
      <c r="V897" s="60" t="s">
        <v>544</v>
      </c>
      <c r="W897" s="60" t="s">
        <v>2394</v>
      </c>
      <c r="X897" s="60">
        <v>14293300582.700001</v>
      </c>
      <c r="Y897" s="60">
        <v>1671299828311.7</v>
      </c>
      <c r="Z897" s="60">
        <v>4.25</v>
      </c>
      <c r="AA897" s="60">
        <v>75781045375.800003</v>
      </c>
      <c r="AB897" s="60">
        <v>888503263566.90002</v>
      </c>
      <c r="AC897" s="60">
        <v>2372772864048</v>
      </c>
      <c r="AD897" s="60">
        <v>4.96</v>
      </c>
      <c r="AE897" s="60" t="s">
        <v>544</v>
      </c>
      <c r="AF897" s="60">
        <v>34.82</v>
      </c>
      <c r="AG897" s="60" t="s">
        <v>2395</v>
      </c>
      <c r="AH897" s="60" t="s">
        <v>544</v>
      </c>
      <c r="AI897" s="60">
        <v>98792483170.100006</v>
      </c>
      <c r="AJ897" s="60">
        <v>116599672624.3</v>
      </c>
      <c r="AK897" s="60">
        <v>0.95</v>
      </c>
      <c r="AL897" s="60">
        <v>1855707507135.6001</v>
      </c>
      <c r="AM897" s="60">
        <v>68308823190.599998</v>
      </c>
      <c r="AN897" s="60">
        <v>3957516320.1999998</v>
      </c>
      <c r="AO897" s="60">
        <v>730343133632.40002</v>
      </c>
      <c r="AP897" s="60">
        <v>100023692314.3</v>
      </c>
      <c r="AQ897" s="60">
        <v>2372772864048</v>
      </c>
      <c r="AR897" s="60">
        <v>1.18</v>
      </c>
      <c r="AS897" s="60">
        <v>80578430972.899994</v>
      </c>
      <c r="AT897" s="60" t="s">
        <v>544</v>
      </c>
      <c r="AU897" s="85">
        <v>111772</v>
      </c>
      <c r="AV897" s="60" t="s">
        <v>544</v>
      </c>
      <c r="AW897" s="60">
        <v>104703430853.2</v>
      </c>
      <c r="AX897" s="60" t="s">
        <v>544</v>
      </c>
      <c r="AY897" s="60" t="s">
        <v>544</v>
      </c>
      <c r="AZ897" s="60">
        <v>604486108112.90002</v>
      </c>
      <c r="BA897" s="60">
        <v>777603754313</v>
      </c>
      <c r="BB897" s="60" t="s">
        <v>1808</v>
      </c>
      <c r="BC897" s="60">
        <v>1991468127377.2</v>
      </c>
      <c r="BD897" s="60">
        <v>9042483615.2999992</v>
      </c>
      <c r="BE897" s="60" t="s">
        <v>544</v>
      </c>
      <c r="BF897" s="60">
        <v>35049019434</v>
      </c>
      <c r="BG897" s="60">
        <v>6141339838.8000002</v>
      </c>
      <c r="BH897" s="60">
        <v>894203426937.30005</v>
      </c>
      <c r="BI897" s="60">
        <v>372549017.80000001</v>
      </c>
      <c r="BJ897" s="60" t="s">
        <v>544</v>
      </c>
      <c r="BK897" s="60">
        <v>15308823453.5</v>
      </c>
      <c r="BL897" s="85" t="s">
        <v>544</v>
      </c>
      <c r="BM897" s="60" t="s">
        <v>544</v>
      </c>
      <c r="BN897" s="60">
        <v>7738562053.1000004</v>
      </c>
      <c r="BO897" s="60">
        <v>1539040842039.6001</v>
      </c>
      <c r="BP897" s="60">
        <v>885160943322</v>
      </c>
      <c r="BQ897" s="60">
        <v>10861928050.700001</v>
      </c>
      <c r="BR897" s="60">
        <v>93799019142.600006</v>
      </c>
      <c r="BS897" s="60">
        <v>88772875376.699997</v>
      </c>
      <c r="BT897" s="60">
        <v>2635620902</v>
      </c>
      <c r="BU897" s="60">
        <v>11897875758</v>
      </c>
      <c r="BV897" s="60" t="s">
        <v>544</v>
      </c>
      <c r="BW897" s="60">
        <v>469635618585.59998</v>
      </c>
      <c r="BX897" s="60">
        <v>87651960349.600006</v>
      </c>
      <c r="BY897" s="60" t="s">
        <v>544</v>
      </c>
      <c r="BZ897" s="60" t="s">
        <v>544</v>
      </c>
      <c r="CA897" s="60">
        <v>3674019589.5999999</v>
      </c>
      <c r="CB897" s="60" t="s">
        <v>1958</v>
      </c>
      <c r="CC897" s="60">
        <v>1507352933.7</v>
      </c>
      <c r="CD897" s="60">
        <v>7672385582.8999996</v>
      </c>
      <c r="CE897" s="60">
        <v>6064542453.6000004</v>
      </c>
      <c r="CF897" s="60">
        <v>100023692314.3</v>
      </c>
      <c r="CG897" s="60">
        <v>6352941145</v>
      </c>
      <c r="CH897" s="60">
        <v>2166666655.9000001</v>
      </c>
      <c r="CI897" s="60" t="s">
        <v>1386</v>
      </c>
      <c r="CJ897" s="60">
        <v>11.11</v>
      </c>
      <c r="CK897" s="60">
        <v>18250816902.900002</v>
      </c>
      <c r="CL897" s="60">
        <v>185</v>
      </c>
      <c r="CM897" s="85">
        <v>1007780</v>
      </c>
      <c r="CN897" s="60" t="s">
        <v>544</v>
      </c>
      <c r="CO897" s="60">
        <v>372549017.80000001</v>
      </c>
      <c r="CP897" s="60">
        <v>22031862635.799999</v>
      </c>
      <c r="CQ897" s="60">
        <v>1671299828311.7</v>
      </c>
      <c r="CR897" s="60" t="s">
        <v>544</v>
      </c>
      <c r="CS897" s="60" t="s">
        <v>544</v>
      </c>
      <c r="CT897" s="60">
        <v>7286764669.6999998</v>
      </c>
      <c r="CU897" s="60">
        <v>8022058783.6999998</v>
      </c>
      <c r="CV897" s="60">
        <v>6064542453.6000004</v>
      </c>
      <c r="CW897" s="60">
        <v>15308823453.5</v>
      </c>
      <c r="CX897" s="60">
        <v>14293300582.700001</v>
      </c>
      <c r="CY897" s="60">
        <v>9.86</v>
      </c>
      <c r="CZ897" s="60">
        <f t="shared" si="26"/>
        <v>122.40000060710607</v>
      </c>
      <c r="DA897" s="60" t="str">
        <f t="shared" si="27"/>
        <v>N: parent data from row 871</v>
      </c>
    </row>
    <row r="898" spans="1:105">
      <c r="A898" s="13" t="s">
        <v>1368</v>
      </c>
      <c r="B898" s="13">
        <v>111772</v>
      </c>
      <c r="C898" s="13">
        <v>2023</v>
      </c>
      <c r="D898" s="13" t="s">
        <v>10</v>
      </c>
      <c r="E898" s="13" t="s">
        <v>13</v>
      </c>
      <c r="F898" s="84" t="s">
        <v>1966</v>
      </c>
      <c r="G898" s="60" t="s">
        <v>2391</v>
      </c>
      <c r="H898" s="60" t="s">
        <v>2796</v>
      </c>
      <c r="I898" s="60" t="s">
        <v>2393</v>
      </c>
      <c r="J898" s="60" t="s">
        <v>1386</v>
      </c>
      <c r="K898" s="85">
        <v>1007780</v>
      </c>
      <c r="L898" s="60">
        <v>304250500000000</v>
      </c>
      <c r="M898" s="60">
        <v>2279371452054.6001</v>
      </c>
      <c r="N898" s="60">
        <v>10324393215.700001</v>
      </c>
      <c r="O898" s="60">
        <v>4480821117.6999998</v>
      </c>
      <c r="P898" s="60">
        <v>0.18</v>
      </c>
      <c r="Q898" s="60">
        <v>87413845178.800003</v>
      </c>
      <c r="R898" s="85">
        <v>94631</v>
      </c>
      <c r="S898" s="85" t="s">
        <v>544</v>
      </c>
      <c r="T898" s="60">
        <v>26373239559.700001</v>
      </c>
      <c r="U898" s="60" t="s">
        <v>544</v>
      </c>
      <c r="V898" s="60" t="s">
        <v>544</v>
      </c>
      <c r="W898" s="60" t="s">
        <v>2394</v>
      </c>
      <c r="X898" s="60">
        <v>18034162505.5</v>
      </c>
      <c r="Y898" s="60">
        <v>1515722961825.2</v>
      </c>
      <c r="Z898" s="60">
        <v>5.14</v>
      </c>
      <c r="AA898" s="60">
        <v>80965688121.399994</v>
      </c>
      <c r="AB898" s="60">
        <v>845598595496.59998</v>
      </c>
      <c r="AC898" s="60">
        <v>2279371452054.6001</v>
      </c>
      <c r="AD898" s="60">
        <v>4.75</v>
      </c>
      <c r="AE898" s="60" t="s">
        <v>544</v>
      </c>
      <c r="AF898" s="60">
        <v>34.700000000000003</v>
      </c>
      <c r="AG898" s="60" t="s">
        <v>2395</v>
      </c>
      <c r="AH898" s="60" t="s">
        <v>544</v>
      </c>
      <c r="AI898" s="60">
        <v>93416991745.600006</v>
      </c>
      <c r="AJ898" s="60">
        <v>104267306450.2</v>
      </c>
      <c r="AK898" s="60">
        <v>1.21</v>
      </c>
      <c r="AL898" s="60">
        <v>1808729406105.7</v>
      </c>
      <c r="AM898" s="60">
        <v>83703176896.600006</v>
      </c>
      <c r="AN898" s="60">
        <v>14286784603.700001</v>
      </c>
      <c r="AO898" s="60">
        <v>689366949577</v>
      </c>
      <c r="AP898" s="60">
        <v>91838478103.300003</v>
      </c>
      <c r="AQ898" s="60">
        <v>2279371452054.6001</v>
      </c>
      <c r="AR898" s="60">
        <v>1.27</v>
      </c>
      <c r="AS898" s="60">
        <v>75907252377.100006</v>
      </c>
      <c r="AT898" s="60" t="s">
        <v>544</v>
      </c>
      <c r="AU898" s="85">
        <v>111772</v>
      </c>
      <c r="AV898" s="60" t="s">
        <v>544</v>
      </c>
      <c r="AW898" s="60">
        <v>210109380663.10001</v>
      </c>
      <c r="AX898" s="60" t="s">
        <v>544</v>
      </c>
      <c r="AY898" s="60" t="s">
        <v>544</v>
      </c>
      <c r="AZ898" s="60">
        <v>627429580393.59998</v>
      </c>
      <c r="BA898" s="60">
        <v>708783341636.40002</v>
      </c>
      <c r="BB898" s="60" t="s">
        <v>1808</v>
      </c>
      <c r="BC898" s="60">
        <v>1964610437699.3999</v>
      </c>
      <c r="BD898" s="60">
        <v>8413245469.3000002</v>
      </c>
      <c r="BE898" s="60" t="s">
        <v>544</v>
      </c>
      <c r="BF898" s="60">
        <v>39583458380.800003</v>
      </c>
      <c r="BG898" s="60">
        <v>6792777976</v>
      </c>
      <c r="BH898" s="60">
        <v>813050648086.59998</v>
      </c>
      <c r="BI898" s="60">
        <v>2790680264.8000002</v>
      </c>
      <c r="BJ898" s="60" t="s">
        <v>544</v>
      </c>
      <c r="BK898" s="60">
        <v>15528169086.6</v>
      </c>
      <c r="BL898" s="85" t="s">
        <v>544</v>
      </c>
      <c r="BM898" s="60" t="s">
        <v>544</v>
      </c>
      <c r="BN898" s="60">
        <v>2498501659.9000001</v>
      </c>
      <c r="BO898" s="60">
        <v>1483948913130.3</v>
      </c>
      <c r="BP898" s="60">
        <v>804637402617.30005</v>
      </c>
      <c r="BQ898" s="60">
        <v>7852861888.6000004</v>
      </c>
      <c r="BR898" s="60">
        <v>94659874580.300003</v>
      </c>
      <c r="BS898" s="60">
        <v>91566527247.899994</v>
      </c>
      <c r="BT898" s="60">
        <v>262960744.40000001</v>
      </c>
      <c r="BU898" s="60">
        <v>19418639587.200001</v>
      </c>
      <c r="BV898" s="60" t="s">
        <v>544</v>
      </c>
      <c r="BW898" s="60">
        <v>406310310557.09998</v>
      </c>
      <c r="BX898" s="60">
        <v>83698681841.100006</v>
      </c>
      <c r="BY898" s="60" t="s">
        <v>544</v>
      </c>
      <c r="BZ898" s="60" t="s">
        <v>544</v>
      </c>
      <c r="CA898" s="60">
        <v>4706323066.6000004</v>
      </c>
      <c r="CB898" s="60" t="s">
        <v>1958</v>
      </c>
      <c r="CC898" s="60">
        <v>6335780670.8999996</v>
      </c>
      <c r="CD898" s="60">
        <v>6724602968.1999998</v>
      </c>
      <c r="CE898" s="60">
        <v>6526071352</v>
      </c>
      <c r="CF898" s="60">
        <v>91838478103.300003</v>
      </c>
      <c r="CG898" s="60">
        <v>12902307522</v>
      </c>
      <c r="CH898" s="60">
        <v>4480821117.6999998</v>
      </c>
      <c r="CI898" s="60" t="s">
        <v>1386</v>
      </c>
      <c r="CJ898" s="60">
        <v>11.04</v>
      </c>
      <c r="CK898" s="60">
        <v>32320947109.200001</v>
      </c>
      <c r="CL898" s="60">
        <v>162.5</v>
      </c>
      <c r="CM898" s="85">
        <v>1007780</v>
      </c>
      <c r="CN898" s="60" t="s">
        <v>544</v>
      </c>
      <c r="CO898" s="60">
        <v>2790680264.8000002</v>
      </c>
      <c r="CP898" s="60">
        <v>20532664165.400002</v>
      </c>
      <c r="CQ898" s="60">
        <v>1515722961825.2</v>
      </c>
      <c r="CR898" s="60" t="s">
        <v>544</v>
      </c>
      <c r="CS898" s="60" t="s">
        <v>544</v>
      </c>
      <c r="CT898" s="60">
        <v>7321696168.3999996</v>
      </c>
      <c r="CU898" s="60">
        <v>8206472918.1000004</v>
      </c>
      <c r="CV898" s="60">
        <v>6526071352</v>
      </c>
      <c r="CW898" s="60">
        <v>15528169086.6</v>
      </c>
      <c r="CX898" s="60">
        <v>18034162505.5</v>
      </c>
      <c r="CY898" s="60">
        <v>9.89</v>
      </c>
      <c r="CZ898" s="60">
        <f t="shared" si="26"/>
        <v>133.47999937691242</v>
      </c>
      <c r="DA898" s="60" t="str">
        <f t="shared" si="27"/>
        <v>N: parent data from row 871</v>
      </c>
    </row>
    <row r="899" spans="1:105">
      <c r="A899" s="13" t="s">
        <v>1401</v>
      </c>
      <c r="B899" s="13">
        <v>1475495</v>
      </c>
      <c r="C899" s="13">
        <v>2022</v>
      </c>
      <c r="D899" s="13" t="s">
        <v>10</v>
      </c>
      <c r="E899" s="13" t="s">
        <v>507</v>
      </c>
      <c r="F899" s="84" t="s">
        <v>1812</v>
      </c>
      <c r="G899" s="60" t="s">
        <v>2647</v>
      </c>
      <c r="H899" s="60" t="s">
        <v>2357</v>
      </c>
      <c r="I899" s="60" t="s">
        <v>540</v>
      </c>
      <c r="J899" s="60" t="s">
        <v>1401</v>
      </c>
      <c r="K899" s="85">
        <v>1475495</v>
      </c>
      <c r="L899" s="60">
        <v>350642100</v>
      </c>
      <c r="M899" s="60">
        <v>350642100</v>
      </c>
      <c r="N899" s="60">
        <v>924600</v>
      </c>
      <c r="O899" s="60">
        <v>4646000</v>
      </c>
      <c r="P899" s="60">
        <v>-0.05</v>
      </c>
      <c r="Q899" s="60" t="s">
        <v>544</v>
      </c>
      <c r="R899" s="85">
        <v>178</v>
      </c>
      <c r="S899" s="85" t="s">
        <v>544</v>
      </c>
      <c r="T899" s="60">
        <v>1792200</v>
      </c>
      <c r="U899" s="60">
        <v>31526800</v>
      </c>
      <c r="V899" s="60" t="s">
        <v>544</v>
      </c>
      <c r="W899" s="60" t="s">
        <v>2649</v>
      </c>
      <c r="X899" s="60">
        <v>14808200</v>
      </c>
      <c r="Y899" s="60">
        <v>228104200</v>
      </c>
      <c r="Z899" s="60">
        <v>13.49</v>
      </c>
      <c r="AA899" s="60">
        <v>4869900</v>
      </c>
      <c r="AB899" s="60">
        <v>312843400</v>
      </c>
      <c r="AC899" s="60">
        <v>350642100</v>
      </c>
      <c r="AD899" s="60" t="s">
        <v>544</v>
      </c>
      <c r="AE899" s="60">
        <v>239785900</v>
      </c>
      <c r="AF899" s="60">
        <v>8.16</v>
      </c>
      <c r="AG899" s="60" t="s">
        <v>2650</v>
      </c>
      <c r="AH899" s="60" t="s">
        <v>544</v>
      </c>
      <c r="AI899" s="60" t="s">
        <v>544</v>
      </c>
      <c r="AJ899" s="60">
        <v>10571600</v>
      </c>
      <c r="AK899" s="60">
        <v>5.13</v>
      </c>
      <c r="AL899" s="60">
        <v>232974100</v>
      </c>
      <c r="AM899" s="60">
        <v>5146900</v>
      </c>
      <c r="AN899" s="60">
        <v>14091600</v>
      </c>
      <c r="AO899" s="60">
        <v>16460200</v>
      </c>
      <c r="AP899" s="60">
        <v>41013900</v>
      </c>
      <c r="AQ899" s="60">
        <v>350642100</v>
      </c>
      <c r="AR899" s="60">
        <v>0.32</v>
      </c>
      <c r="AS899" s="60">
        <v>41013900</v>
      </c>
      <c r="AT899" s="60">
        <v>1792200</v>
      </c>
      <c r="AU899" s="85">
        <v>1475495</v>
      </c>
      <c r="AV899" s="60" t="s">
        <v>544</v>
      </c>
      <c r="AW899" s="60" t="s">
        <v>544</v>
      </c>
      <c r="AX899" s="60">
        <v>205200</v>
      </c>
      <c r="AY899" s="60">
        <v>250357500</v>
      </c>
      <c r="AZ899" s="60">
        <v>1500600</v>
      </c>
      <c r="BA899" s="60">
        <v>39601700</v>
      </c>
      <c r="BB899" s="60" t="s">
        <v>1808</v>
      </c>
      <c r="BC899" s="60" t="s">
        <v>544</v>
      </c>
      <c r="BD899" s="60">
        <v>2735500</v>
      </c>
      <c r="BE899" s="60" t="s">
        <v>544</v>
      </c>
      <c r="BF899" s="60" t="s">
        <v>544</v>
      </c>
      <c r="BG899" s="60">
        <v>7024900</v>
      </c>
      <c r="BH899" s="60">
        <v>291751400</v>
      </c>
      <c r="BI899" s="60">
        <v>6043400</v>
      </c>
      <c r="BJ899" s="60" t="s">
        <v>544</v>
      </c>
      <c r="BK899" s="60">
        <v>9507200</v>
      </c>
      <c r="BL899" s="85" t="s">
        <v>544</v>
      </c>
      <c r="BM899" s="60" t="s">
        <v>544</v>
      </c>
      <c r="BN899" s="60">
        <v>5559900</v>
      </c>
      <c r="BO899" s="60">
        <v>318459200</v>
      </c>
      <c r="BP899" s="60">
        <v>289015900</v>
      </c>
      <c r="BQ899" s="60">
        <v>26244100</v>
      </c>
      <c r="BR899" s="60" t="s">
        <v>544</v>
      </c>
      <c r="BS899" s="60">
        <v>3001000</v>
      </c>
      <c r="BT899" s="60" t="s">
        <v>544</v>
      </c>
      <c r="BU899" s="60">
        <v>27510500</v>
      </c>
      <c r="BV899" s="60" t="s">
        <v>544</v>
      </c>
      <c r="BW899" s="60">
        <v>39601700</v>
      </c>
      <c r="BX899" s="60" t="s">
        <v>544</v>
      </c>
      <c r="BY899" s="60" t="s">
        <v>544</v>
      </c>
      <c r="BZ899" s="60" t="s">
        <v>544</v>
      </c>
      <c r="CA899" s="60" t="s">
        <v>544</v>
      </c>
      <c r="CB899" s="60" t="s">
        <v>544</v>
      </c>
      <c r="CC899" s="60">
        <v>10270600</v>
      </c>
      <c r="CD899" s="60">
        <v>12516500</v>
      </c>
      <c r="CE899" s="60">
        <v>8626500</v>
      </c>
      <c r="CF899" s="60">
        <v>41013900</v>
      </c>
      <c r="CG899" s="60">
        <v>1241300</v>
      </c>
      <c r="CH899" s="60" t="s">
        <v>544</v>
      </c>
      <c r="CI899" s="60" t="s">
        <v>1401</v>
      </c>
      <c r="CJ899" s="60" t="s">
        <v>544</v>
      </c>
      <c r="CK899" s="60">
        <v>28899800</v>
      </c>
      <c r="CL899" s="60" t="s">
        <v>544</v>
      </c>
      <c r="CM899" s="85">
        <v>1475495</v>
      </c>
      <c r="CN899" s="60" t="s">
        <v>544</v>
      </c>
      <c r="CO899" s="60">
        <v>6043400</v>
      </c>
      <c r="CP899" s="60">
        <v>20368100</v>
      </c>
      <c r="CQ899" s="60">
        <v>228104200</v>
      </c>
      <c r="CR899" s="60">
        <v>148000</v>
      </c>
      <c r="CS899" s="60" t="s">
        <v>544</v>
      </c>
      <c r="CT899" s="60">
        <v>4728200</v>
      </c>
      <c r="CU899" s="60">
        <v>4779000</v>
      </c>
      <c r="CV899" s="60">
        <v>8626500</v>
      </c>
      <c r="CW899" s="60">
        <v>9507200</v>
      </c>
      <c r="CX899" s="60">
        <v>14808200</v>
      </c>
      <c r="CY899" s="60" t="s">
        <v>544</v>
      </c>
      <c r="CZ899" s="60">
        <f t="shared" ref="CZ899:CZ962" si="28">IFERROR(L899/M899,"")</f>
        <v>1</v>
      </c>
      <c r="DA899" s="60" t="str">
        <f t="shared" ref="DA899:DA962" si="29">IF(D899=0,"",IF(K899=B899,"Y",IF(ISERROR(MATCH(K899,B:B,0)),"N","N: parent data from row "&amp; MATCH(K899,B:B,0))))</f>
        <v>Y</v>
      </c>
    </row>
    <row r="900" spans="1:105">
      <c r="A900" s="13" t="s">
        <v>1401</v>
      </c>
      <c r="B900" s="13">
        <v>1475495</v>
      </c>
      <c r="C900" s="13">
        <v>2023</v>
      </c>
      <c r="D900" s="13" t="s">
        <v>10</v>
      </c>
      <c r="E900" s="13" t="s">
        <v>507</v>
      </c>
      <c r="F900" s="84" t="s">
        <v>1804</v>
      </c>
      <c r="G900" s="60" t="s">
        <v>2647</v>
      </c>
      <c r="H900" s="60" t="s">
        <v>2357</v>
      </c>
      <c r="I900" s="60" t="s">
        <v>540</v>
      </c>
      <c r="J900" s="60" t="s">
        <v>1401</v>
      </c>
      <c r="K900" s="85">
        <v>1475495</v>
      </c>
      <c r="L900" s="60">
        <v>423698100</v>
      </c>
      <c r="M900" s="60">
        <v>423698100</v>
      </c>
      <c r="N900" s="60">
        <v>608400</v>
      </c>
      <c r="O900" s="60">
        <v>3651900</v>
      </c>
      <c r="P900" s="60">
        <v>-0.18</v>
      </c>
      <c r="Q900" s="60" t="s">
        <v>544</v>
      </c>
      <c r="R900" s="85">
        <v>201</v>
      </c>
      <c r="S900" s="85" t="s">
        <v>544</v>
      </c>
      <c r="T900" s="60">
        <v>1221300</v>
      </c>
      <c r="U900" s="60">
        <v>29291800</v>
      </c>
      <c r="V900" s="60" t="s">
        <v>544</v>
      </c>
      <c r="W900" s="60" t="s">
        <v>2649</v>
      </c>
      <c r="X900" s="60">
        <v>15868200</v>
      </c>
      <c r="Y900" s="60">
        <v>281427900</v>
      </c>
      <c r="Z900" s="60">
        <v>12.52</v>
      </c>
      <c r="AA900" s="60">
        <v>13334700</v>
      </c>
      <c r="AB900" s="60" t="s">
        <v>544</v>
      </c>
      <c r="AC900" s="60">
        <v>423698100</v>
      </c>
      <c r="AD900" s="60" t="s">
        <v>544</v>
      </c>
      <c r="AE900" s="60">
        <v>304392500</v>
      </c>
      <c r="AF900" s="60">
        <v>7.75</v>
      </c>
      <c r="AG900" s="60" t="s">
        <v>2650</v>
      </c>
      <c r="AH900" s="60" t="s">
        <v>544</v>
      </c>
      <c r="AI900" s="60" t="s">
        <v>544</v>
      </c>
      <c r="AJ900" s="60">
        <v>11743700</v>
      </c>
      <c r="AK900" s="60">
        <v>4.71</v>
      </c>
      <c r="AL900" s="60">
        <v>294762600</v>
      </c>
      <c r="AM900" s="60">
        <v>5317800</v>
      </c>
      <c r="AN900" s="60">
        <v>17637000</v>
      </c>
      <c r="AO900" s="60">
        <v>20043700</v>
      </c>
      <c r="AP900" s="60">
        <v>59177900</v>
      </c>
      <c r="AQ900" s="60">
        <v>423698100</v>
      </c>
      <c r="AR900" s="60">
        <v>0.17</v>
      </c>
      <c r="AS900" s="60">
        <v>59177900</v>
      </c>
      <c r="AT900" s="60">
        <v>1221300</v>
      </c>
      <c r="AU900" s="85">
        <v>1475495</v>
      </c>
      <c r="AV900" s="60" t="s">
        <v>544</v>
      </c>
      <c r="AW900" s="60" t="s">
        <v>544</v>
      </c>
      <c r="AX900" s="60" t="s">
        <v>544</v>
      </c>
      <c r="AY900" s="60">
        <v>316136200</v>
      </c>
      <c r="AZ900" s="60">
        <v>102600</v>
      </c>
      <c r="BA900" s="60">
        <v>36509400</v>
      </c>
      <c r="BB900" s="60" t="s">
        <v>1808</v>
      </c>
      <c r="BC900" s="60" t="s">
        <v>544</v>
      </c>
      <c r="BD900" s="60">
        <v>1976400</v>
      </c>
      <c r="BE900" s="60" t="s">
        <v>544</v>
      </c>
      <c r="BF900" s="60" t="s">
        <v>544</v>
      </c>
      <c r="BG900" s="60">
        <v>7358100</v>
      </c>
      <c r="BH900" s="60">
        <v>353866900</v>
      </c>
      <c r="BI900" s="60">
        <v>6551000</v>
      </c>
      <c r="BJ900" s="60" t="s">
        <v>544</v>
      </c>
      <c r="BK900" s="60">
        <v>11039600</v>
      </c>
      <c r="BL900" s="85" t="s">
        <v>544</v>
      </c>
      <c r="BM900" s="60" t="s">
        <v>544</v>
      </c>
      <c r="BN900" s="60">
        <v>6057500</v>
      </c>
      <c r="BO900" s="60">
        <v>385597100</v>
      </c>
      <c r="BP900" s="60">
        <v>351890500</v>
      </c>
      <c r="BQ900" s="60">
        <v>31662700</v>
      </c>
      <c r="BR900" s="60" t="s">
        <v>544</v>
      </c>
      <c r="BS900" s="60">
        <v>3816000</v>
      </c>
      <c r="BT900" s="60" t="s">
        <v>544</v>
      </c>
      <c r="BU900" s="60">
        <v>32052300</v>
      </c>
      <c r="BV900" s="60" t="s">
        <v>544</v>
      </c>
      <c r="BW900" s="60">
        <v>36509400</v>
      </c>
      <c r="BX900" s="60" t="s">
        <v>544</v>
      </c>
      <c r="BY900" s="60" t="s">
        <v>544</v>
      </c>
      <c r="BZ900" s="60" t="s">
        <v>544</v>
      </c>
      <c r="CA900" s="60" t="s">
        <v>544</v>
      </c>
      <c r="CB900" s="60" t="s">
        <v>544</v>
      </c>
      <c r="CC900" s="60">
        <v>13070200</v>
      </c>
      <c r="CD900" s="60">
        <v>14241300</v>
      </c>
      <c r="CE900" s="60">
        <v>9032100</v>
      </c>
      <c r="CF900" s="60">
        <v>59177900</v>
      </c>
      <c r="CG900" s="60">
        <v>1247800</v>
      </c>
      <c r="CH900" s="60" t="s">
        <v>544</v>
      </c>
      <c r="CI900" s="60" t="s">
        <v>1401</v>
      </c>
      <c r="CJ900" s="60" t="s">
        <v>544</v>
      </c>
      <c r="CK900" s="60">
        <v>33505200</v>
      </c>
      <c r="CL900" s="60" t="s">
        <v>544</v>
      </c>
      <c r="CM900" s="85">
        <v>1475495</v>
      </c>
      <c r="CN900" s="60" t="s">
        <v>544</v>
      </c>
      <c r="CO900" s="60">
        <v>6551000</v>
      </c>
      <c r="CP900" s="60">
        <v>21925700</v>
      </c>
      <c r="CQ900" s="60">
        <v>281427900</v>
      </c>
      <c r="CR900" s="60">
        <v>205100</v>
      </c>
      <c r="CS900" s="60" t="s">
        <v>544</v>
      </c>
      <c r="CT900" s="60">
        <v>5350200</v>
      </c>
      <c r="CU900" s="60">
        <v>5689400</v>
      </c>
      <c r="CV900" s="60">
        <v>9032100</v>
      </c>
      <c r="CW900" s="60">
        <v>11039600</v>
      </c>
      <c r="CX900" s="60">
        <v>15868200</v>
      </c>
      <c r="CY900" s="60" t="s">
        <v>544</v>
      </c>
      <c r="CZ900" s="60">
        <f t="shared" si="28"/>
        <v>1</v>
      </c>
      <c r="DA900" s="60" t="str">
        <f t="shared" si="29"/>
        <v>Y</v>
      </c>
    </row>
    <row r="901" spans="1:105">
      <c r="A901" s="13" t="s">
        <v>1402</v>
      </c>
      <c r="B901" s="13">
        <v>1180130</v>
      </c>
      <c r="C901" s="13">
        <v>2022</v>
      </c>
      <c r="D901" s="13" t="s">
        <v>1</v>
      </c>
      <c r="E901" s="13" t="s">
        <v>13</v>
      </c>
      <c r="F901" s="84" t="s">
        <v>1812</v>
      </c>
      <c r="G901" s="60" t="s">
        <v>1813</v>
      </c>
      <c r="H901" s="60" t="s">
        <v>545</v>
      </c>
      <c r="I901" s="60" t="s">
        <v>1815</v>
      </c>
      <c r="J901" s="60" t="s">
        <v>1212</v>
      </c>
      <c r="K901" s="85">
        <v>1042248</v>
      </c>
      <c r="L901" s="60">
        <v>5126400000</v>
      </c>
      <c r="M901" s="60">
        <v>5126400000</v>
      </c>
      <c r="N901" s="60">
        <v>308100000</v>
      </c>
      <c r="O901" s="60">
        <v>32300000</v>
      </c>
      <c r="P901" s="60">
        <v>-0.03</v>
      </c>
      <c r="Q901" s="60" t="s">
        <v>544</v>
      </c>
      <c r="R901" s="85" t="s">
        <v>544</v>
      </c>
      <c r="S901" s="85" t="s">
        <v>544</v>
      </c>
      <c r="T901" s="60">
        <v>496700000</v>
      </c>
      <c r="U901" s="60" t="s">
        <v>544</v>
      </c>
      <c r="V901" s="60">
        <v>117500000</v>
      </c>
      <c r="W901" s="60" t="s">
        <v>1816</v>
      </c>
      <c r="X901" s="60">
        <v>106000000</v>
      </c>
      <c r="Y901" s="60">
        <v>3026500000</v>
      </c>
      <c r="Z901" s="60">
        <v>5.97</v>
      </c>
      <c r="AA901" s="60">
        <v>16200000</v>
      </c>
      <c r="AB901" s="60">
        <v>2798800000</v>
      </c>
      <c r="AC901" s="60">
        <v>5126400000</v>
      </c>
      <c r="AD901" s="60">
        <v>5.5</v>
      </c>
      <c r="AE901" s="60">
        <v>846700000</v>
      </c>
      <c r="AF901" s="60">
        <v>4.96</v>
      </c>
      <c r="AG901" s="60" t="s">
        <v>1817</v>
      </c>
      <c r="AH901" s="60" t="s">
        <v>544</v>
      </c>
      <c r="AI901" s="60">
        <v>268200000</v>
      </c>
      <c r="AJ901" s="60">
        <v>821500000</v>
      </c>
      <c r="AK901" s="60">
        <v>2.2999999999999998</v>
      </c>
      <c r="AL901" s="60">
        <v>3157600000</v>
      </c>
      <c r="AM901" s="60">
        <v>104400000</v>
      </c>
      <c r="AN901" s="60">
        <v>147500000</v>
      </c>
      <c r="AO901" s="60">
        <v>25600000</v>
      </c>
      <c r="AP901" s="60">
        <v>362000000</v>
      </c>
      <c r="AQ901" s="60">
        <v>5126400000</v>
      </c>
      <c r="AR901" s="60">
        <v>8.27</v>
      </c>
      <c r="AS901" s="60">
        <v>453100000</v>
      </c>
      <c r="AT901" s="60">
        <v>1938200000</v>
      </c>
      <c r="AU901" s="85">
        <v>1180130</v>
      </c>
      <c r="AV901" s="60" t="s">
        <v>544</v>
      </c>
      <c r="AW901" s="60">
        <v>114900000</v>
      </c>
      <c r="AX901" s="60">
        <v>38200000</v>
      </c>
      <c r="AY901" s="60">
        <v>1668200000</v>
      </c>
      <c r="AZ901" s="60">
        <v>922500000</v>
      </c>
      <c r="BA901" s="60">
        <v>-100000</v>
      </c>
      <c r="BB901" s="60" t="s">
        <v>1808</v>
      </c>
      <c r="BC901" s="60" t="s">
        <v>544</v>
      </c>
      <c r="BD901" s="60">
        <v>70800000</v>
      </c>
      <c r="BE901" s="60">
        <v>9400000</v>
      </c>
      <c r="BF901" s="60" t="s">
        <v>544</v>
      </c>
      <c r="BG901" s="60">
        <v>21400000</v>
      </c>
      <c r="BH901" s="60">
        <v>3723800000</v>
      </c>
      <c r="BI901" s="60">
        <v>-47100000</v>
      </c>
      <c r="BJ901" s="60">
        <v>117500000</v>
      </c>
      <c r="BK901" s="60">
        <v>86900000</v>
      </c>
      <c r="BL901" s="85" t="s">
        <v>544</v>
      </c>
      <c r="BM901" s="60" t="s">
        <v>544</v>
      </c>
      <c r="BN901" s="60">
        <v>37100000</v>
      </c>
      <c r="BO901" s="60">
        <v>4772600000</v>
      </c>
      <c r="BP901" s="60">
        <v>3653000000</v>
      </c>
      <c r="BQ901" s="60">
        <v>194700000</v>
      </c>
      <c r="BR901" s="60">
        <v>565600000</v>
      </c>
      <c r="BS901" s="60">
        <v>201400000</v>
      </c>
      <c r="BT901" s="60" t="s">
        <v>544</v>
      </c>
      <c r="BU901" s="60">
        <v>232400000</v>
      </c>
      <c r="BV901" s="60">
        <v>289000000</v>
      </c>
      <c r="BW901" s="60" t="s">
        <v>544</v>
      </c>
      <c r="BX901" s="60">
        <v>268200000</v>
      </c>
      <c r="BY901" s="60" t="s">
        <v>544</v>
      </c>
      <c r="BZ901" s="60">
        <v>100000</v>
      </c>
      <c r="CA901" s="60" t="s">
        <v>544</v>
      </c>
      <c r="CB901" s="60" t="s">
        <v>1917</v>
      </c>
      <c r="CC901" s="60">
        <v>91500000</v>
      </c>
      <c r="CD901" s="60">
        <v>50400000</v>
      </c>
      <c r="CE901" s="60">
        <v>24200000</v>
      </c>
      <c r="CF901" s="60">
        <v>362000000</v>
      </c>
      <c r="CG901" s="60">
        <v>21100000</v>
      </c>
      <c r="CH901" s="60">
        <v>40700000</v>
      </c>
      <c r="CI901" s="60" t="s">
        <v>1212</v>
      </c>
      <c r="CJ901" s="60">
        <v>9.58</v>
      </c>
      <c r="CK901" s="60">
        <v>253500000</v>
      </c>
      <c r="CL901" s="60" t="s">
        <v>544</v>
      </c>
      <c r="CM901" s="85">
        <v>1042248</v>
      </c>
      <c r="CN901" s="60">
        <v>-1900000</v>
      </c>
      <c r="CO901" s="60">
        <v>-47100000</v>
      </c>
      <c r="CP901" s="60">
        <v>143100000</v>
      </c>
      <c r="CQ901" s="60">
        <v>3026500000</v>
      </c>
      <c r="CR901" s="60" t="s">
        <v>544</v>
      </c>
      <c r="CS901" s="60">
        <v>-1900000</v>
      </c>
      <c r="CT901" s="60">
        <v>46200000</v>
      </c>
      <c r="CU901" s="60">
        <v>40700000</v>
      </c>
      <c r="CV901" s="60">
        <v>24200000</v>
      </c>
      <c r="CW901" s="60">
        <v>86900000</v>
      </c>
      <c r="CX901" s="60">
        <v>106000000</v>
      </c>
      <c r="CY901" s="60">
        <v>9.58</v>
      </c>
      <c r="CZ901" s="60">
        <f t="shared" si="28"/>
        <v>1</v>
      </c>
      <c r="DA901" s="60" t="str">
        <f t="shared" si="29"/>
        <v>N: parent data from row 581</v>
      </c>
    </row>
    <row r="902" spans="1:105">
      <c r="A902" s="13" t="s">
        <v>1402</v>
      </c>
      <c r="B902" s="13">
        <v>1180130</v>
      </c>
      <c r="C902" s="13">
        <v>2023</v>
      </c>
      <c r="D902" s="13" t="s">
        <v>1</v>
      </c>
      <c r="E902" s="13" t="s">
        <v>13</v>
      </c>
      <c r="F902" s="84" t="s">
        <v>1804</v>
      </c>
      <c r="G902" s="60" t="s">
        <v>1813</v>
      </c>
      <c r="H902" s="60" t="s">
        <v>545</v>
      </c>
      <c r="I902" s="60" t="s">
        <v>1815</v>
      </c>
      <c r="J902" s="60" t="s">
        <v>1212</v>
      </c>
      <c r="K902" s="85">
        <v>1042248</v>
      </c>
      <c r="L902" s="60">
        <v>4924200000</v>
      </c>
      <c r="M902" s="60">
        <v>4924200000</v>
      </c>
      <c r="N902" s="60">
        <v>279800000</v>
      </c>
      <c r="O902" s="60">
        <v>19400000</v>
      </c>
      <c r="P902" s="60">
        <v>-0.04</v>
      </c>
      <c r="Q902" s="60" t="s">
        <v>544</v>
      </c>
      <c r="R902" s="85" t="s">
        <v>544</v>
      </c>
      <c r="S902" s="85" t="s">
        <v>544</v>
      </c>
      <c r="T902" s="60">
        <v>468000000</v>
      </c>
      <c r="U902" s="60" t="s">
        <v>544</v>
      </c>
      <c r="V902" s="60">
        <v>98200000</v>
      </c>
      <c r="W902" s="60" t="s">
        <v>1816</v>
      </c>
      <c r="X902" s="60">
        <v>75700000</v>
      </c>
      <c r="Y902" s="60">
        <v>3333500000</v>
      </c>
      <c r="Z902" s="60">
        <v>2.34</v>
      </c>
      <c r="AA902" s="60">
        <v>4500000</v>
      </c>
      <c r="AB902" s="60">
        <v>2992500000</v>
      </c>
      <c r="AC902" s="60">
        <v>4924200000</v>
      </c>
      <c r="AD902" s="60">
        <v>6.25</v>
      </c>
      <c r="AE902" s="60">
        <v>880500000</v>
      </c>
      <c r="AF902" s="60">
        <v>4.3600000000000003</v>
      </c>
      <c r="AG902" s="60" t="s">
        <v>1817</v>
      </c>
      <c r="AH902" s="60" t="s">
        <v>544</v>
      </c>
      <c r="AI902" s="60">
        <v>292100000</v>
      </c>
      <c r="AJ902" s="60">
        <v>818800000</v>
      </c>
      <c r="AK902" s="60">
        <v>1.62</v>
      </c>
      <c r="AL902" s="60">
        <v>3375600000</v>
      </c>
      <c r="AM902" s="60">
        <v>102300000</v>
      </c>
      <c r="AN902" s="60">
        <v>208900000</v>
      </c>
      <c r="AO902" s="60">
        <v>24700000</v>
      </c>
      <c r="AP902" s="60">
        <v>384000000</v>
      </c>
      <c r="AQ902" s="60">
        <v>4924200000</v>
      </c>
      <c r="AR902" s="60">
        <v>7.68</v>
      </c>
      <c r="AS902" s="60">
        <v>457500000</v>
      </c>
      <c r="AT902" s="60">
        <v>1844200000</v>
      </c>
      <c r="AU902" s="85">
        <v>1180130</v>
      </c>
      <c r="AV902" s="60" t="s">
        <v>544</v>
      </c>
      <c r="AW902" s="60">
        <v>37600000</v>
      </c>
      <c r="AX902" s="60">
        <v>25600000</v>
      </c>
      <c r="AY902" s="60">
        <v>1699300000</v>
      </c>
      <c r="AZ902" s="60">
        <v>876500000</v>
      </c>
      <c r="BA902" s="60" t="s">
        <v>544</v>
      </c>
      <c r="BB902" s="60" t="s">
        <v>1808</v>
      </c>
      <c r="BC902" s="60" t="s">
        <v>544</v>
      </c>
      <c r="BD902" s="60">
        <v>64900000</v>
      </c>
      <c r="BE902" s="60">
        <v>8000000</v>
      </c>
      <c r="BF902" s="60" t="s">
        <v>544</v>
      </c>
      <c r="BG902" s="60">
        <v>22900000</v>
      </c>
      <c r="BH902" s="60">
        <v>3641700000</v>
      </c>
      <c r="BI902" s="60">
        <v>26300000</v>
      </c>
      <c r="BJ902" s="60">
        <v>98200000</v>
      </c>
      <c r="BK902" s="60">
        <v>79900000</v>
      </c>
      <c r="BL902" s="85" t="s">
        <v>544</v>
      </c>
      <c r="BM902" s="60" t="s">
        <v>544</v>
      </c>
      <c r="BN902" s="60">
        <v>34100000</v>
      </c>
      <c r="BO902" s="60">
        <v>4627400000</v>
      </c>
      <c r="BP902" s="60">
        <v>3576800000</v>
      </c>
      <c r="BQ902" s="60">
        <v>159200000</v>
      </c>
      <c r="BR902" s="60">
        <v>511200000</v>
      </c>
      <c r="BS902" s="60">
        <v>162900000</v>
      </c>
      <c r="BT902" s="60" t="s">
        <v>544</v>
      </c>
      <c r="BU902" s="60">
        <v>258700000</v>
      </c>
      <c r="BV902" s="60">
        <v>270600000</v>
      </c>
      <c r="BW902" s="60" t="s">
        <v>544</v>
      </c>
      <c r="BX902" s="60">
        <v>292100000</v>
      </c>
      <c r="BY902" s="60" t="s">
        <v>544</v>
      </c>
      <c r="BZ902" s="60">
        <v>0</v>
      </c>
      <c r="CA902" s="60" t="s">
        <v>544</v>
      </c>
      <c r="CB902" s="60" t="s">
        <v>1917</v>
      </c>
      <c r="CC902" s="60">
        <v>123100000</v>
      </c>
      <c r="CD902" s="60">
        <v>47300000</v>
      </c>
      <c r="CE902" s="60">
        <v>11700000</v>
      </c>
      <c r="CF902" s="60">
        <v>384000000</v>
      </c>
      <c r="CG902" s="60">
        <v>24400000</v>
      </c>
      <c r="CH902" s="60">
        <v>26600000</v>
      </c>
      <c r="CI902" s="60" t="s">
        <v>1212</v>
      </c>
      <c r="CJ902" s="60">
        <v>9.76</v>
      </c>
      <c r="CK902" s="60">
        <v>284600000</v>
      </c>
      <c r="CL902" s="60" t="s">
        <v>544</v>
      </c>
      <c r="CM902" s="85">
        <v>1042248</v>
      </c>
      <c r="CN902" s="60">
        <v>700000</v>
      </c>
      <c r="CO902" s="60">
        <v>26300000</v>
      </c>
      <c r="CP902" s="60">
        <v>109800000</v>
      </c>
      <c r="CQ902" s="60">
        <v>3333500000</v>
      </c>
      <c r="CR902" s="60">
        <v>1500000</v>
      </c>
      <c r="CS902" s="60">
        <v>700000</v>
      </c>
      <c r="CT902" s="60">
        <v>45900000</v>
      </c>
      <c r="CU902" s="60">
        <v>34000000</v>
      </c>
      <c r="CV902" s="60">
        <v>11700000</v>
      </c>
      <c r="CW902" s="60">
        <v>79900000</v>
      </c>
      <c r="CX902" s="60">
        <v>75700000</v>
      </c>
      <c r="CY902" s="60">
        <v>9.76</v>
      </c>
      <c r="CZ902" s="60">
        <f t="shared" si="28"/>
        <v>1</v>
      </c>
      <c r="DA902" s="60" t="str">
        <f t="shared" si="29"/>
        <v>N: parent data from row 581</v>
      </c>
    </row>
    <row r="903" spans="1:105">
      <c r="A903" s="13" t="s">
        <v>1403</v>
      </c>
      <c r="B903" s="13">
        <v>1049399</v>
      </c>
      <c r="C903" s="13">
        <v>2022</v>
      </c>
      <c r="D903" s="13" t="s">
        <v>12</v>
      </c>
      <c r="E903" s="13" t="s">
        <v>507</v>
      </c>
      <c r="F903" s="84" t="s">
        <v>1812</v>
      </c>
      <c r="G903" s="60" t="s">
        <v>1855</v>
      </c>
      <c r="H903" s="60" t="s">
        <v>1827</v>
      </c>
      <c r="I903" s="60" t="s">
        <v>1856</v>
      </c>
      <c r="J903" s="60" t="s">
        <v>1403</v>
      </c>
      <c r="K903" s="85">
        <v>1049399</v>
      </c>
      <c r="L903" s="60">
        <v>482216295849</v>
      </c>
      <c r="M903" s="60">
        <v>806273892.5582</v>
      </c>
      <c r="N903" s="60">
        <v>17400998.7568</v>
      </c>
      <c r="O903" s="60">
        <v>-1145715.6488000001</v>
      </c>
      <c r="P903" s="60">
        <v>-0.43362000000000001</v>
      </c>
      <c r="Q903" s="60" t="s">
        <v>544</v>
      </c>
      <c r="R903" s="85" t="s">
        <v>544</v>
      </c>
      <c r="S903" s="85" t="s">
        <v>544</v>
      </c>
      <c r="T903" s="60" t="s">
        <v>544</v>
      </c>
      <c r="U903" s="60" t="s">
        <v>544</v>
      </c>
      <c r="V903" s="60" t="s">
        <v>544</v>
      </c>
      <c r="W903" s="60" t="s">
        <v>1857</v>
      </c>
      <c r="X903" s="60">
        <v>39088947.4903</v>
      </c>
      <c r="Y903" s="60">
        <v>642662120.60230005</v>
      </c>
      <c r="Z903" s="60">
        <v>14.72471</v>
      </c>
      <c r="AA903" s="60" t="s">
        <v>544</v>
      </c>
      <c r="AB903" s="60" t="s">
        <v>544</v>
      </c>
      <c r="AC903" s="60">
        <v>806273892.5582</v>
      </c>
      <c r="AD903" s="60" t="s">
        <v>544</v>
      </c>
      <c r="AE903" s="60">
        <v>45796489.012400001</v>
      </c>
      <c r="AF903" s="60">
        <v>2.31942</v>
      </c>
      <c r="AG903" s="60" t="s">
        <v>1858</v>
      </c>
      <c r="AH903" s="60" t="s">
        <v>544</v>
      </c>
      <c r="AI903" s="60" t="s">
        <v>544</v>
      </c>
      <c r="AJ903" s="60">
        <v>492841543.36489999</v>
      </c>
      <c r="AK903" s="60">
        <v>5.9974299999999996</v>
      </c>
      <c r="AL903" s="60">
        <v>642662120.60230005</v>
      </c>
      <c r="AM903" s="60">
        <v>10803011.0087</v>
      </c>
      <c r="AN903" s="60">
        <v>41978491.502499998</v>
      </c>
      <c r="AO903" s="60">
        <v>114287227.76199999</v>
      </c>
      <c r="AP903" s="60">
        <v>72367243.899800003</v>
      </c>
      <c r="AQ903" s="60">
        <v>806273892.5582</v>
      </c>
      <c r="AR903" s="60">
        <v>3.1643400000000002</v>
      </c>
      <c r="AS903" s="60">
        <v>72367243.898200005</v>
      </c>
      <c r="AT903" s="60">
        <v>11270422.7018</v>
      </c>
      <c r="AU903" s="85">
        <v>1049399</v>
      </c>
      <c r="AV903" s="60">
        <v>20503800.6314</v>
      </c>
      <c r="AW903" s="60" t="s">
        <v>544</v>
      </c>
      <c r="AX903" s="60">
        <v>9906631.5643000007</v>
      </c>
      <c r="AY903" s="60">
        <v>538638032.37730002</v>
      </c>
      <c r="AZ903" s="60">
        <v>110815140.01729999</v>
      </c>
      <c r="BA903" s="60" t="s">
        <v>544</v>
      </c>
      <c r="BB903" s="60" t="s">
        <v>1808</v>
      </c>
      <c r="BC903" s="60" t="s">
        <v>544</v>
      </c>
      <c r="BD903" s="60">
        <v>14605609.8046</v>
      </c>
      <c r="BE903" s="60" t="s">
        <v>544</v>
      </c>
      <c r="BF903" s="60" t="s">
        <v>544</v>
      </c>
      <c r="BG903" s="60">
        <v>3467313.9821000001</v>
      </c>
      <c r="BH903" s="60">
        <v>549908455.07910001</v>
      </c>
      <c r="BI903" s="60">
        <v>3777591.7436000002</v>
      </c>
      <c r="BJ903" s="60" t="s">
        <v>544</v>
      </c>
      <c r="BK903" s="60">
        <v>31002312.250999998</v>
      </c>
      <c r="BL903" s="85" t="s">
        <v>544</v>
      </c>
      <c r="BM903" s="60" t="s">
        <v>544</v>
      </c>
      <c r="BN903" s="60">
        <v>4561959.4302000003</v>
      </c>
      <c r="BO903" s="60">
        <v>649124395.18169999</v>
      </c>
      <c r="BP903" s="60">
        <v>535302845.27450001</v>
      </c>
      <c r="BQ903" s="60">
        <v>2386230.4937</v>
      </c>
      <c r="BR903" s="60" t="s">
        <v>544</v>
      </c>
      <c r="BS903" s="60">
        <v>18855264.6206</v>
      </c>
      <c r="BT903" s="60" t="s">
        <v>544</v>
      </c>
      <c r="BU903" s="60">
        <v>76248535.782499999</v>
      </c>
      <c r="BV903" s="60" t="s">
        <v>544</v>
      </c>
      <c r="BW903" s="60" t="s">
        <v>544</v>
      </c>
      <c r="BX903" s="60" t="s">
        <v>544</v>
      </c>
      <c r="BY903" s="60" t="s">
        <v>544</v>
      </c>
      <c r="BZ903" s="60">
        <v>408246.80959999998</v>
      </c>
      <c r="CA903" s="60" t="s">
        <v>544</v>
      </c>
      <c r="CB903" s="60" t="s">
        <v>544</v>
      </c>
      <c r="CC903" s="60">
        <v>36029807.309199996</v>
      </c>
      <c r="CD903" s="60">
        <v>13840932.562200001</v>
      </c>
      <c r="CE903" s="60">
        <v>10358538.733100001</v>
      </c>
      <c r="CF903" s="60">
        <v>72367243.899800003</v>
      </c>
      <c r="CG903" s="60">
        <v>4818903.2103000004</v>
      </c>
      <c r="CH903" s="60" t="s">
        <v>544</v>
      </c>
      <c r="CI903" s="60" t="s">
        <v>1403</v>
      </c>
      <c r="CJ903" s="60" t="s">
        <v>544</v>
      </c>
      <c r="CK903" s="60">
        <v>81067438.992799997</v>
      </c>
      <c r="CL903" s="60" t="s">
        <v>544</v>
      </c>
      <c r="CM903" s="85">
        <v>1049399</v>
      </c>
      <c r="CN903" s="60">
        <v>279296.19589999999</v>
      </c>
      <c r="CO903" s="60">
        <v>3777591.7436000002</v>
      </c>
      <c r="CP903" s="60">
        <v>43650906.920500003</v>
      </c>
      <c r="CQ903" s="60">
        <v>642662120.60230005</v>
      </c>
      <c r="CR903" s="60" t="s">
        <v>544</v>
      </c>
      <c r="CS903" s="60">
        <v>279296.19589999999</v>
      </c>
      <c r="CT903" s="60">
        <v>17422903.769200001</v>
      </c>
      <c r="CU903" s="60">
        <v>13579408.481799999</v>
      </c>
      <c r="CV903" s="60">
        <v>10358538.733100001</v>
      </c>
      <c r="CW903" s="60">
        <v>31002312.250999998</v>
      </c>
      <c r="CX903" s="60">
        <v>39088947.4903</v>
      </c>
      <c r="CY903" s="60" t="s">
        <v>544</v>
      </c>
      <c r="CZ903" s="60">
        <f t="shared" si="28"/>
        <v>598.08000767455303</v>
      </c>
      <c r="DA903" s="60" t="str">
        <f t="shared" si="29"/>
        <v>Y</v>
      </c>
    </row>
    <row r="904" spans="1:105">
      <c r="A904" s="13" t="s">
        <v>1403</v>
      </c>
      <c r="B904" s="13">
        <v>1049399</v>
      </c>
      <c r="C904" s="13">
        <v>2023</v>
      </c>
      <c r="D904" s="13" t="s">
        <v>12</v>
      </c>
      <c r="E904" s="13" t="s">
        <v>507</v>
      </c>
      <c r="F904" s="84" t="s">
        <v>1804</v>
      </c>
      <c r="G904" s="60" t="s">
        <v>1855</v>
      </c>
      <c r="H904" s="60" t="s">
        <v>1827</v>
      </c>
      <c r="I904" s="60" t="s">
        <v>1856</v>
      </c>
      <c r="J904" s="60" t="s">
        <v>1403</v>
      </c>
      <c r="K904" s="85">
        <v>1049399</v>
      </c>
      <c r="L904" s="60">
        <v>494055606246</v>
      </c>
      <c r="M904" s="60">
        <v>944575724.14750004</v>
      </c>
      <c r="N904" s="60">
        <v>20758688.253400002</v>
      </c>
      <c r="O904" s="60">
        <v>-8138727.9912999999</v>
      </c>
      <c r="P904" s="60">
        <v>-0.48977999999999999</v>
      </c>
      <c r="Q904" s="60" t="s">
        <v>544</v>
      </c>
      <c r="R904" s="85" t="s">
        <v>544</v>
      </c>
      <c r="S904" s="85" t="s">
        <v>544</v>
      </c>
      <c r="T904" s="60" t="s">
        <v>544</v>
      </c>
      <c r="U904" s="60" t="s">
        <v>544</v>
      </c>
      <c r="V904" s="60" t="s">
        <v>544</v>
      </c>
      <c r="W904" s="60" t="s">
        <v>1857</v>
      </c>
      <c r="X904" s="60">
        <v>35304979.542400002</v>
      </c>
      <c r="Y904" s="60">
        <v>755945074.32360005</v>
      </c>
      <c r="Z904" s="60">
        <v>9.0376600000000007</v>
      </c>
      <c r="AA904" s="60" t="s">
        <v>544</v>
      </c>
      <c r="AB904" s="60" t="s">
        <v>544</v>
      </c>
      <c r="AC904" s="60">
        <v>944575724.14750004</v>
      </c>
      <c r="AD904" s="60" t="s">
        <v>544</v>
      </c>
      <c r="AE904" s="60">
        <v>47118292.414899997</v>
      </c>
      <c r="AF904" s="60">
        <v>0.85448000000000002</v>
      </c>
      <c r="AG904" s="60" t="s">
        <v>1858</v>
      </c>
      <c r="AH904" s="60" t="s">
        <v>544</v>
      </c>
      <c r="AI904" s="60" t="s">
        <v>544</v>
      </c>
      <c r="AJ904" s="60">
        <v>569742096.55990005</v>
      </c>
      <c r="AK904" s="60">
        <v>4.6986400000000001</v>
      </c>
      <c r="AL904" s="60">
        <v>755945074.32360005</v>
      </c>
      <c r="AM904" s="60">
        <v>13031597.3478</v>
      </c>
      <c r="AN904" s="60">
        <v>76167807.917899996</v>
      </c>
      <c r="AO904" s="60">
        <v>130673311.675</v>
      </c>
      <c r="AP904" s="60">
        <v>91360236.455699995</v>
      </c>
      <c r="AQ904" s="60">
        <v>944575724.14750004</v>
      </c>
      <c r="AR904" s="60">
        <v>3.2468499999999998</v>
      </c>
      <c r="AS904" s="60">
        <v>91360236.455699995</v>
      </c>
      <c r="AT904" s="60">
        <v>22488798.1545</v>
      </c>
      <c r="AU904" s="85">
        <v>1049399</v>
      </c>
      <c r="AV904" s="60">
        <v>32172780.254999999</v>
      </c>
      <c r="AW904" s="60" t="s">
        <v>544</v>
      </c>
      <c r="AX904" s="60">
        <v>9934396.3017999995</v>
      </c>
      <c r="AY904" s="60">
        <v>616860388.97479999</v>
      </c>
      <c r="AZ904" s="60">
        <v>139530279.0503</v>
      </c>
      <c r="BA904" s="60" t="s">
        <v>544</v>
      </c>
      <c r="BB904" s="60" t="s">
        <v>1808</v>
      </c>
      <c r="BC904" s="60" t="s">
        <v>544</v>
      </c>
      <c r="BD904" s="60">
        <v>11089094.8079</v>
      </c>
      <c r="BE904" s="60" t="s">
        <v>544</v>
      </c>
      <c r="BF904" s="60" t="s">
        <v>544</v>
      </c>
      <c r="BG904" s="60">
        <v>4125243.3171000001</v>
      </c>
      <c r="BH904" s="60">
        <v>639349187.1293</v>
      </c>
      <c r="BI904" s="60">
        <v>15434905.1237</v>
      </c>
      <c r="BJ904" s="60" t="s">
        <v>544</v>
      </c>
      <c r="BK904" s="60">
        <v>38853866.557300001</v>
      </c>
      <c r="BL904" s="85" t="s">
        <v>544</v>
      </c>
      <c r="BM904" s="60" t="s">
        <v>544</v>
      </c>
      <c r="BN904" s="60">
        <v>7947105.5674999999</v>
      </c>
      <c r="BO904" s="60">
        <v>769951496.00489998</v>
      </c>
      <c r="BP904" s="60">
        <v>628260092.32140005</v>
      </c>
      <c r="BQ904" s="60">
        <v>1420754.2374</v>
      </c>
      <c r="BR904" s="60" t="s">
        <v>544</v>
      </c>
      <c r="BS904" s="60">
        <v>18672891.4109</v>
      </c>
      <c r="BT904" s="60" t="s">
        <v>544</v>
      </c>
      <c r="BU904" s="60">
        <v>101986015.9166</v>
      </c>
      <c r="BV904" s="60" t="s">
        <v>544</v>
      </c>
      <c r="BW904" s="60" t="s">
        <v>544</v>
      </c>
      <c r="BX904" s="60" t="s">
        <v>544</v>
      </c>
      <c r="BY904" s="60" t="s">
        <v>544</v>
      </c>
      <c r="BZ904" s="60">
        <v>3760523.5506000002</v>
      </c>
      <c r="CA904" s="60" t="s">
        <v>544</v>
      </c>
      <c r="CB904" s="60" t="s">
        <v>544</v>
      </c>
      <c r="CC904" s="60">
        <v>66960270.849299997</v>
      </c>
      <c r="CD904" s="60">
        <v>14973729.921399999</v>
      </c>
      <c r="CE904" s="60">
        <v>7966071.2435999997</v>
      </c>
      <c r="CF904" s="60">
        <v>91360236.455699995</v>
      </c>
      <c r="CG904" s="60">
        <v>9486771.5437000003</v>
      </c>
      <c r="CH904" s="60" t="s">
        <v>544</v>
      </c>
      <c r="CI904" s="60" t="s">
        <v>1403</v>
      </c>
      <c r="CJ904" s="60" t="s">
        <v>544</v>
      </c>
      <c r="CK904" s="60">
        <v>111472787.4603</v>
      </c>
      <c r="CL904" s="60" t="s">
        <v>544</v>
      </c>
      <c r="CM904" s="85">
        <v>1049399</v>
      </c>
      <c r="CN904" s="60">
        <v>252082.23370000001</v>
      </c>
      <c r="CO904" s="60">
        <v>15434905.1237</v>
      </c>
      <c r="CP904" s="60">
        <v>43252085.109800003</v>
      </c>
      <c r="CQ904" s="60">
        <v>755945074.32360005</v>
      </c>
      <c r="CR904" s="60" t="s">
        <v>544</v>
      </c>
      <c r="CS904" s="60">
        <v>252082.23370000001</v>
      </c>
      <c r="CT904" s="60">
        <v>22077980.176199999</v>
      </c>
      <c r="CU904" s="60">
        <v>16775886.381100001</v>
      </c>
      <c r="CV904" s="60">
        <v>7966071.2435999997</v>
      </c>
      <c r="CW904" s="60">
        <v>38853866.557300001</v>
      </c>
      <c r="CX904" s="60">
        <v>35304979.542400002</v>
      </c>
      <c r="CY904" s="60" t="s">
        <v>544</v>
      </c>
      <c r="CZ904" s="60">
        <f t="shared" si="28"/>
        <v>523.04499641031521</v>
      </c>
      <c r="DA904" s="60" t="str">
        <f t="shared" si="29"/>
        <v>Y</v>
      </c>
    </row>
    <row r="905" spans="1:105">
      <c r="A905" s="13" t="s">
        <v>1404</v>
      </c>
      <c r="B905" s="13">
        <v>1267310</v>
      </c>
      <c r="C905" s="13">
        <v>2022</v>
      </c>
      <c r="D905" s="13" t="s">
        <v>1</v>
      </c>
      <c r="E905" s="13" t="s">
        <v>13</v>
      </c>
      <c r="F905" s="84" t="s">
        <v>2179</v>
      </c>
      <c r="G905" s="60" t="s">
        <v>557</v>
      </c>
      <c r="H905" s="60" t="s">
        <v>2812</v>
      </c>
      <c r="I905" s="60" t="s">
        <v>2031</v>
      </c>
      <c r="J905" s="60" t="s">
        <v>1405</v>
      </c>
      <c r="K905" s="85">
        <v>1393710</v>
      </c>
      <c r="L905" s="60">
        <v>8011042000</v>
      </c>
      <c r="M905" s="60">
        <v>5518808698.7706003</v>
      </c>
      <c r="N905" s="60" t="s">
        <v>544</v>
      </c>
      <c r="O905" s="60">
        <v>-520119.67580000003</v>
      </c>
      <c r="P905" s="60">
        <v>-0.16569999999999999</v>
      </c>
      <c r="Q905" s="60" t="s">
        <v>544</v>
      </c>
      <c r="R905" s="85" t="s">
        <v>544</v>
      </c>
      <c r="S905" s="85" t="s">
        <v>544</v>
      </c>
      <c r="T905" s="60">
        <v>57499057.930699997</v>
      </c>
      <c r="U905" s="60" t="s">
        <v>544</v>
      </c>
      <c r="V905" s="60">
        <v>21938716.813700002</v>
      </c>
      <c r="W905" s="60" t="s">
        <v>2032</v>
      </c>
      <c r="X905" s="60">
        <v>75936094.861100003</v>
      </c>
      <c r="Y905" s="60">
        <v>3862928142.9990001</v>
      </c>
      <c r="Z905" s="60">
        <v>8.5126399999999993</v>
      </c>
      <c r="AA905" s="60">
        <v>355791480.93260002</v>
      </c>
      <c r="AB905" s="60" t="s">
        <v>544</v>
      </c>
      <c r="AC905" s="60">
        <v>5518808698.7706003</v>
      </c>
      <c r="AD905" s="60" t="s">
        <v>544</v>
      </c>
      <c r="AE905" s="60" t="s">
        <v>544</v>
      </c>
      <c r="AF905" s="60">
        <v>11.392049999999999</v>
      </c>
      <c r="AG905" s="60" t="s">
        <v>2033</v>
      </c>
      <c r="AH905" s="60">
        <v>20646339.977000002</v>
      </c>
      <c r="AI905" s="60" t="s">
        <v>544</v>
      </c>
      <c r="AJ905" s="60">
        <v>4734189223.1241999</v>
      </c>
      <c r="AK905" s="60">
        <v>1.5603199999999999</v>
      </c>
      <c r="AL905" s="60">
        <v>4218719623.9316001</v>
      </c>
      <c r="AM905" s="60">
        <v>31717655.618299998</v>
      </c>
      <c r="AN905" s="60">
        <v>34096428.122199997</v>
      </c>
      <c r="AO905" s="60">
        <v>75224460.920599997</v>
      </c>
      <c r="AP905" s="60">
        <v>246099963.5645</v>
      </c>
      <c r="AQ905" s="60">
        <v>5518808698.7706003</v>
      </c>
      <c r="AR905" s="60" t="s">
        <v>544</v>
      </c>
      <c r="AS905" s="60">
        <v>242191143.64359999</v>
      </c>
      <c r="AT905" s="60">
        <v>35560341.116899997</v>
      </c>
      <c r="AU905" s="85">
        <v>1267310</v>
      </c>
      <c r="AV905" s="60" t="s">
        <v>544</v>
      </c>
      <c r="AW905" s="60" t="s">
        <v>544</v>
      </c>
      <c r="AX905" s="60" t="s">
        <v>544</v>
      </c>
      <c r="AY905" s="60">
        <v>4734189223.1241999</v>
      </c>
      <c r="AZ905" s="60" t="s">
        <v>544</v>
      </c>
      <c r="BA905" s="60">
        <v>13941962.9114</v>
      </c>
      <c r="BB905" s="60" t="s">
        <v>1808</v>
      </c>
      <c r="BC905" s="60" t="s">
        <v>544</v>
      </c>
      <c r="BD905" s="60">
        <v>3070428.3376000002</v>
      </c>
      <c r="BE905" s="60" t="s">
        <v>544</v>
      </c>
      <c r="BF905" s="60" t="s">
        <v>544</v>
      </c>
      <c r="BG905" s="60">
        <v>9141017.1889999993</v>
      </c>
      <c r="BH905" s="60">
        <v>4805630243.9661999</v>
      </c>
      <c r="BI905" s="60">
        <v>25361862.070500001</v>
      </c>
      <c r="BJ905" s="60" t="s">
        <v>544</v>
      </c>
      <c r="BK905" s="60">
        <v>58039155.713200003</v>
      </c>
      <c r="BL905" s="85" t="s">
        <v>544</v>
      </c>
      <c r="BM905" s="60" t="s">
        <v>544</v>
      </c>
      <c r="BN905" s="60">
        <v>10404460.216</v>
      </c>
      <c r="BO905" s="60">
        <v>5383251733.2617998</v>
      </c>
      <c r="BP905" s="60">
        <v>4802559815.6287003</v>
      </c>
      <c r="BQ905" s="60">
        <v>553481047.33780003</v>
      </c>
      <c r="BR905" s="60" t="s">
        <v>544</v>
      </c>
      <c r="BS905" s="60">
        <v>40444643.767499998</v>
      </c>
      <c r="BT905" s="60" t="s">
        <v>544</v>
      </c>
      <c r="BU905" s="60">
        <v>106942116.5389</v>
      </c>
      <c r="BV905" s="60" t="s">
        <v>544</v>
      </c>
      <c r="BW905" s="60">
        <v>13941962.9114</v>
      </c>
      <c r="BX905" s="60" t="s">
        <v>544</v>
      </c>
      <c r="BY905" s="60" t="s">
        <v>544</v>
      </c>
      <c r="BZ905" s="60" t="s">
        <v>544</v>
      </c>
      <c r="CA905" s="60" t="s">
        <v>544</v>
      </c>
      <c r="CB905" s="60" t="s">
        <v>1898</v>
      </c>
      <c r="CC905" s="60">
        <v>31388361.307100002</v>
      </c>
      <c r="CD905" s="60">
        <v>6877979.9243000001</v>
      </c>
      <c r="CE905" s="60">
        <v>29409839.838500001</v>
      </c>
      <c r="CF905" s="60">
        <v>246099963.5645</v>
      </c>
      <c r="CG905" s="60">
        <v>3090406.4443000001</v>
      </c>
      <c r="CH905" s="60" t="s">
        <v>544</v>
      </c>
      <c r="CI905" s="60" t="s">
        <v>1405</v>
      </c>
      <c r="CJ905" s="60" t="s">
        <v>544</v>
      </c>
      <c r="CK905" s="60">
        <v>110032522.9833</v>
      </c>
      <c r="CL905" s="60" t="s">
        <v>544</v>
      </c>
      <c r="CM905" s="85">
        <v>1393710</v>
      </c>
      <c r="CN905" s="60" t="s">
        <v>544</v>
      </c>
      <c r="CO905" s="60">
        <v>25361862.070500001</v>
      </c>
      <c r="CP905" s="60">
        <v>86340555.077099994</v>
      </c>
      <c r="CQ905" s="60">
        <v>3862928142.9990001</v>
      </c>
      <c r="CR905" s="60" t="s">
        <v>544</v>
      </c>
      <c r="CS905" s="60" t="s">
        <v>544</v>
      </c>
      <c r="CT905" s="60">
        <v>21848470.883299999</v>
      </c>
      <c r="CU905" s="60">
        <v>36190684.829899997</v>
      </c>
      <c r="CV905" s="60">
        <v>29409839.838500001</v>
      </c>
      <c r="CW905" s="60">
        <v>58039155.713200003</v>
      </c>
      <c r="CX905" s="60">
        <v>75936094.861100003</v>
      </c>
      <c r="CY905" s="60" t="s">
        <v>544</v>
      </c>
      <c r="CZ905" s="60">
        <f t="shared" si="28"/>
        <v>1.4515889999565637</v>
      </c>
      <c r="DA905" s="60" t="str">
        <f t="shared" si="29"/>
        <v>N: parent data from row 907</v>
      </c>
    </row>
    <row r="906" spans="1:105">
      <c r="A906" s="13" t="s">
        <v>1404</v>
      </c>
      <c r="B906" s="13">
        <v>1267310</v>
      </c>
      <c r="C906" s="13">
        <v>2023</v>
      </c>
      <c r="D906" s="13" t="s">
        <v>1</v>
      </c>
      <c r="E906" s="13" t="s">
        <v>13</v>
      </c>
      <c r="F906" s="84" t="s">
        <v>2176</v>
      </c>
      <c r="G906" s="60" t="s">
        <v>557</v>
      </c>
      <c r="H906" s="60" t="s">
        <v>2812</v>
      </c>
      <c r="I906" s="60" t="s">
        <v>2031</v>
      </c>
      <c r="J906" s="60" t="s">
        <v>1405</v>
      </c>
      <c r="K906" s="85">
        <v>1393710</v>
      </c>
      <c r="L906" s="60">
        <v>9057479000</v>
      </c>
      <c r="M906" s="60">
        <v>6005107087.9504995</v>
      </c>
      <c r="N906" s="60" t="s">
        <v>544</v>
      </c>
      <c r="O906" s="60">
        <v>1685345.5821</v>
      </c>
      <c r="P906" s="60">
        <v>-0.19247</v>
      </c>
      <c r="Q906" s="60" t="s">
        <v>544</v>
      </c>
      <c r="R906" s="85" t="s">
        <v>544</v>
      </c>
      <c r="S906" s="85" t="s">
        <v>544</v>
      </c>
      <c r="T906" s="60">
        <v>44528394.9586</v>
      </c>
      <c r="U906" s="60" t="s">
        <v>544</v>
      </c>
      <c r="V906" s="60">
        <v>16840858.824099999</v>
      </c>
      <c r="W906" s="60" t="s">
        <v>2032</v>
      </c>
      <c r="X906" s="60">
        <v>87805046.227500007</v>
      </c>
      <c r="Y906" s="60">
        <v>4151242859.6417999</v>
      </c>
      <c r="Z906" s="60">
        <v>10.28233</v>
      </c>
      <c r="AA906" s="60">
        <v>260344786.44389999</v>
      </c>
      <c r="AB906" s="60" t="s">
        <v>544</v>
      </c>
      <c r="AC906" s="60">
        <v>6005107087.9504995</v>
      </c>
      <c r="AD906" s="60" t="s">
        <v>544</v>
      </c>
      <c r="AE906" s="60" t="s">
        <v>544</v>
      </c>
      <c r="AF906" s="60">
        <v>1.27318</v>
      </c>
      <c r="AG906" s="60" t="s">
        <v>2033</v>
      </c>
      <c r="AH906" s="60" t="s">
        <v>544</v>
      </c>
      <c r="AI906" s="60" t="s">
        <v>544</v>
      </c>
      <c r="AJ906" s="60">
        <v>5197072060.3139</v>
      </c>
      <c r="AK906" s="60">
        <v>1.5899399999999999</v>
      </c>
      <c r="AL906" s="60">
        <v>4411587646.0857</v>
      </c>
      <c r="AM906" s="60">
        <v>62245076.565499999</v>
      </c>
      <c r="AN906" s="60">
        <v>146101958.77200001</v>
      </c>
      <c r="AO906" s="60">
        <v>76455815.041700006</v>
      </c>
      <c r="AP906" s="60">
        <v>255878819.55129999</v>
      </c>
      <c r="AQ906" s="60">
        <v>6005107087.9504995</v>
      </c>
      <c r="AR906" s="60" t="s">
        <v>544</v>
      </c>
      <c r="AS906" s="60">
        <v>252490890.39140001</v>
      </c>
      <c r="AT906" s="60">
        <v>27687536.134500001</v>
      </c>
      <c r="AU906" s="85">
        <v>1267310</v>
      </c>
      <c r="AV906" s="60" t="s">
        <v>544</v>
      </c>
      <c r="AW906" s="60" t="s">
        <v>544</v>
      </c>
      <c r="AX906" s="60" t="s">
        <v>544</v>
      </c>
      <c r="AY906" s="60">
        <v>5197072060.3139</v>
      </c>
      <c r="AZ906" s="60">
        <v>615364623.41180003</v>
      </c>
      <c r="BA906" s="60">
        <v>6132085.4795000004</v>
      </c>
      <c r="BB906" s="60" t="s">
        <v>1808</v>
      </c>
      <c r="BC906" s="60" t="s">
        <v>544</v>
      </c>
      <c r="BD906" s="60">
        <v>4676800.8403000003</v>
      </c>
      <c r="BE906" s="60" t="s">
        <v>544</v>
      </c>
      <c r="BF906" s="60" t="s">
        <v>544</v>
      </c>
      <c r="BG906" s="60">
        <v>8001082.0159999998</v>
      </c>
      <c r="BH906" s="60">
        <v>5247732540.7519999</v>
      </c>
      <c r="BI906" s="60">
        <v>24957965.811299998</v>
      </c>
      <c r="BJ906" s="60" t="s">
        <v>544</v>
      </c>
      <c r="BK906" s="60">
        <v>58831953.411799997</v>
      </c>
      <c r="BL906" s="85" t="s">
        <v>544</v>
      </c>
      <c r="BM906" s="60" t="s">
        <v>544</v>
      </c>
      <c r="BN906" s="60">
        <v>8934585.7844999991</v>
      </c>
      <c r="BO906" s="60">
        <v>5864207025.8886003</v>
      </c>
      <c r="BP906" s="60">
        <v>5243055739.9116001</v>
      </c>
      <c r="BQ906" s="60" t="s">
        <v>544</v>
      </c>
      <c r="BR906" s="60" t="s">
        <v>544</v>
      </c>
      <c r="BS906" s="60">
        <v>46755411.406300001</v>
      </c>
      <c r="BT906" s="60" t="s">
        <v>544</v>
      </c>
      <c r="BU906" s="60">
        <v>216002031.4393</v>
      </c>
      <c r="BV906" s="60" t="s">
        <v>544</v>
      </c>
      <c r="BW906" s="60">
        <v>6132085.4795000004</v>
      </c>
      <c r="BX906" s="60" t="s">
        <v>544</v>
      </c>
      <c r="BY906" s="60" t="s">
        <v>544</v>
      </c>
      <c r="BZ906" s="60" t="s">
        <v>544</v>
      </c>
      <c r="CA906" s="60" t="s">
        <v>544</v>
      </c>
      <c r="CB906" s="60" t="s">
        <v>1898</v>
      </c>
      <c r="CC906" s="60">
        <v>130951749.52869999</v>
      </c>
      <c r="CD906" s="60">
        <v>5140900.7252000002</v>
      </c>
      <c r="CE906" s="60">
        <v>36222333.018200003</v>
      </c>
      <c r="CF906" s="60">
        <v>255878819.55129999</v>
      </c>
      <c r="CG906" s="60">
        <v>17904973.560199998</v>
      </c>
      <c r="CH906" s="60">
        <v>-264536.93440000003</v>
      </c>
      <c r="CI906" s="60" t="s">
        <v>1405</v>
      </c>
      <c r="CJ906" s="60" t="s">
        <v>544</v>
      </c>
      <c r="CK906" s="60">
        <v>233907004.99950001</v>
      </c>
      <c r="CL906" s="60" t="s">
        <v>544</v>
      </c>
      <c r="CM906" s="85">
        <v>1393710</v>
      </c>
      <c r="CN906" s="60" t="s">
        <v>544</v>
      </c>
      <c r="CO906" s="60">
        <v>24957965.811299998</v>
      </c>
      <c r="CP906" s="60">
        <v>96739632.012099996</v>
      </c>
      <c r="CQ906" s="60">
        <v>4151242859.6417999</v>
      </c>
      <c r="CR906" s="60" t="s">
        <v>544</v>
      </c>
      <c r="CS906" s="60" t="s">
        <v>544</v>
      </c>
      <c r="CT906" s="60">
        <v>21557439.6545</v>
      </c>
      <c r="CU906" s="60">
        <v>37274513.757299997</v>
      </c>
      <c r="CV906" s="60">
        <v>36222333.018200003</v>
      </c>
      <c r="CW906" s="60">
        <v>58831953.411799997</v>
      </c>
      <c r="CX906" s="60">
        <v>87805046.227500007</v>
      </c>
      <c r="CY906" s="60" t="s">
        <v>544</v>
      </c>
      <c r="CZ906" s="60">
        <f t="shared" si="28"/>
        <v>1.5082959999454819</v>
      </c>
      <c r="DA906" s="60" t="str">
        <f t="shared" si="29"/>
        <v>N: parent data from row 907</v>
      </c>
    </row>
    <row r="907" spans="1:105">
      <c r="A907" s="13" t="s">
        <v>1405</v>
      </c>
      <c r="B907" s="13">
        <v>1393710</v>
      </c>
      <c r="C907" s="13">
        <v>2022</v>
      </c>
      <c r="D907" s="13" t="s">
        <v>1</v>
      </c>
      <c r="E907" s="13" t="s">
        <v>13</v>
      </c>
      <c r="F907" s="84" t="s">
        <v>2179</v>
      </c>
      <c r="G907" s="60" t="s">
        <v>557</v>
      </c>
      <c r="H907" s="60" t="s">
        <v>2812</v>
      </c>
      <c r="I907" s="60" t="s">
        <v>2031</v>
      </c>
      <c r="J907" s="60" t="s">
        <v>1405</v>
      </c>
      <c r="K907" s="85">
        <v>1393710</v>
      </c>
      <c r="L907" s="60">
        <v>8079800000</v>
      </c>
      <c r="M907" s="60">
        <v>5566176100.9773998</v>
      </c>
      <c r="N907" s="60" t="s">
        <v>544</v>
      </c>
      <c r="O907" s="60">
        <v>-551120.1862</v>
      </c>
      <c r="P907" s="60">
        <v>-0.18</v>
      </c>
      <c r="Q907" s="60" t="s">
        <v>544</v>
      </c>
      <c r="R907" s="85" t="s">
        <v>544</v>
      </c>
      <c r="S907" s="85" t="s">
        <v>544</v>
      </c>
      <c r="T907" s="60">
        <v>57592059.462099999</v>
      </c>
      <c r="U907" s="60" t="s">
        <v>544</v>
      </c>
      <c r="V907" s="60">
        <v>21907027.403000001</v>
      </c>
      <c r="W907" s="60" t="s">
        <v>2032</v>
      </c>
      <c r="X907" s="60">
        <v>75916805.654599994</v>
      </c>
      <c r="Y907" s="60">
        <v>3862939165.4026999</v>
      </c>
      <c r="Z907" s="60">
        <v>7.59</v>
      </c>
      <c r="AA907" s="60">
        <v>355816970.24119997</v>
      </c>
      <c r="AB907" s="60">
        <v>1915073757.1607001</v>
      </c>
      <c r="AC907" s="60">
        <v>5566176100.9773998</v>
      </c>
      <c r="AD907" s="60" t="s">
        <v>544</v>
      </c>
      <c r="AE907" s="60">
        <v>13915784.7026</v>
      </c>
      <c r="AF907" s="60">
        <v>1.98</v>
      </c>
      <c r="AG907" s="60" t="s">
        <v>2033</v>
      </c>
      <c r="AH907" s="60" t="s">
        <v>544</v>
      </c>
      <c r="AI907" s="60">
        <v>201709988.1638</v>
      </c>
      <c r="AJ907" s="60">
        <v>4734191289.8248997</v>
      </c>
      <c r="AK907" s="60">
        <v>1.56</v>
      </c>
      <c r="AL907" s="60">
        <v>4234600840.9983001</v>
      </c>
      <c r="AM907" s="60">
        <v>11711303.957599999</v>
      </c>
      <c r="AN907" s="60">
        <v>34100561.523599997</v>
      </c>
      <c r="AO907" s="60">
        <v>82116907.749799997</v>
      </c>
      <c r="AP907" s="60">
        <v>296158210.08069998</v>
      </c>
      <c r="AQ907" s="60">
        <v>5566176100.9773998</v>
      </c>
      <c r="AR907" s="60" t="s">
        <v>544</v>
      </c>
      <c r="AS907" s="60">
        <v>291542578.52100003</v>
      </c>
      <c r="AT907" s="60">
        <v>35616142.035800003</v>
      </c>
      <c r="AU907" s="85">
        <v>1393710</v>
      </c>
      <c r="AV907" s="60" t="s">
        <v>544</v>
      </c>
      <c r="AW907" s="60" t="s">
        <v>544</v>
      </c>
      <c r="AX907" s="60" t="s">
        <v>544</v>
      </c>
      <c r="AY907" s="60">
        <v>4748107074.5274</v>
      </c>
      <c r="AZ907" s="60">
        <v>574129454.01549995</v>
      </c>
      <c r="BA907" s="60">
        <v>68890.023300000001</v>
      </c>
      <c r="BB907" s="60" t="s">
        <v>1808</v>
      </c>
      <c r="BC907" s="60" t="s">
        <v>544</v>
      </c>
      <c r="BD907" s="60">
        <v>3100051.0476000002</v>
      </c>
      <c r="BE907" s="60" t="s">
        <v>544</v>
      </c>
      <c r="BF907" s="60" t="s">
        <v>544</v>
      </c>
      <c r="BG907" s="60">
        <v>19358096.541700002</v>
      </c>
      <c r="BH907" s="60">
        <v>4805699133.9895</v>
      </c>
      <c r="BI907" s="60">
        <v>26867109.0792</v>
      </c>
      <c r="BJ907" s="60" t="s">
        <v>544</v>
      </c>
      <c r="BK907" s="60">
        <v>66065532.325499997</v>
      </c>
      <c r="BL907" s="85" t="s">
        <v>2813</v>
      </c>
      <c r="BM907" s="60" t="s">
        <v>2814</v>
      </c>
      <c r="BN907" s="60">
        <v>20598116.960700002</v>
      </c>
      <c r="BO907" s="60">
        <v>5411449108.6906004</v>
      </c>
      <c r="BP907" s="60">
        <v>4802599082.9419003</v>
      </c>
      <c r="BQ907" s="60">
        <v>28176019.521499999</v>
      </c>
      <c r="BR907" s="60" t="s">
        <v>544</v>
      </c>
      <c r="BS907" s="60">
        <v>6682332.2582</v>
      </c>
      <c r="BT907" s="60">
        <v>15844705.3544</v>
      </c>
      <c r="BU907" s="60">
        <v>107537326.34010001</v>
      </c>
      <c r="BV907" s="60" t="s">
        <v>544</v>
      </c>
      <c r="BW907" s="60" t="s">
        <v>544</v>
      </c>
      <c r="BX907" s="60">
        <v>201709988.1638</v>
      </c>
      <c r="BY907" s="60" t="s">
        <v>544</v>
      </c>
      <c r="BZ907" s="60" t="s">
        <v>544</v>
      </c>
      <c r="CA907" s="60" t="s">
        <v>544</v>
      </c>
      <c r="CB907" s="60" t="s">
        <v>1898</v>
      </c>
      <c r="CC907" s="60">
        <v>32653871.034699999</v>
      </c>
      <c r="CD907" s="60">
        <v>7233452.4444000004</v>
      </c>
      <c r="CE907" s="60">
        <v>31620520.6855</v>
      </c>
      <c r="CF907" s="60">
        <v>296158210.08069998</v>
      </c>
      <c r="CG907" s="60">
        <v>2480040.8380999998</v>
      </c>
      <c r="CH907" s="60" t="s">
        <v>544</v>
      </c>
      <c r="CI907" s="60" t="s">
        <v>1405</v>
      </c>
      <c r="CJ907" s="60">
        <v>10.53</v>
      </c>
      <c r="CK907" s="60">
        <v>110017367.17820001</v>
      </c>
      <c r="CL907" s="60" t="s">
        <v>544</v>
      </c>
      <c r="CM907" s="85">
        <v>1393710</v>
      </c>
      <c r="CN907" s="60" t="s">
        <v>544</v>
      </c>
      <c r="CO907" s="60">
        <v>26867109.0792</v>
      </c>
      <c r="CP907" s="60">
        <v>96514922.6153</v>
      </c>
      <c r="CQ907" s="60">
        <v>3862939165.4026999</v>
      </c>
      <c r="CR907" s="60" t="s">
        <v>544</v>
      </c>
      <c r="CS907" s="60" t="s">
        <v>544</v>
      </c>
      <c r="CT907" s="60">
        <v>29484929.963799998</v>
      </c>
      <c r="CU907" s="60">
        <v>36580602.361699998</v>
      </c>
      <c r="CV907" s="60">
        <v>31620520.6855</v>
      </c>
      <c r="CW907" s="60">
        <v>66065532.325499997</v>
      </c>
      <c r="CX907" s="60">
        <v>75916805.654599994</v>
      </c>
      <c r="CY907" s="60">
        <v>10.53</v>
      </c>
      <c r="CZ907" s="60">
        <f t="shared" si="28"/>
        <v>1.4515889999565801</v>
      </c>
      <c r="DA907" s="60" t="str">
        <f t="shared" si="29"/>
        <v>Y</v>
      </c>
    </row>
    <row r="908" spans="1:105">
      <c r="A908" s="13" t="s">
        <v>1405</v>
      </c>
      <c r="B908" s="13">
        <v>1393710</v>
      </c>
      <c r="C908" s="13">
        <v>2023</v>
      </c>
      <c r="D908" s="13" t="s">
        <v>1</v>
      </c>
      <c r="E908" s="13" t="s">
        <v>13</v>
      </c>
      <c r="F908" s="84" t="s">
        <v>2176</v>
      </c>
      <c r="G908" s="60" t="s">
        <v>557</v>
      </c>
      <c r="H908" s="60" t="s">
        <v>2812</v>
      </c>
      <c r="I908" s="60" t="s">
        <v>2031</v>
      </c>
      <c r="J908" s="60" t="s">
        <v>1405</v>
      </c>
      <c r="K908" s="85">
        <v>1393710</v>
      </c>
      <c r="L908" s="60">
        <v>9124300000</v>
      </c>
      <c r="M908" s="60">
        <v>6049409399.9651003</v>
      </c>
      <c r="N908" s="60" t="s">
        <v>544</v>
      </c>
      <c r="O908" s="60">
        <v>1657499.5889999999</v>
      </c>
      <c r="P908" s="60">
        <v>-0.19</v>
      </c>
      <c r="Q908" s="60" t="s">
        <v>544</v>
      </c>
      <c r="R908" s="85" t="s">
        <v>544</v>
      </c>
      <c r="S908" s="85" t="s">
        <v>544</v>
      </c>
      <c r="T908" s="60">
        <v>44619888.935900003</v>
      </c>
      <c r="U908" s="60" t="s">
        <v>544</v>
      </c>
      <c r="V908" s="60">
        <v>16840195.824200001</v>
      </c>
      <c r="W908" s="60" t="s">
        <v>2032</v>
      </c>
      <c r="X908" s="60">
        <v>87913778.200599998</v>
      </c>
      <c r="Y908" s="60">
        <v>4151240870.6423001</v>
      </c>
      <c r="Z908" s="60">
        <v>8.64</v>
      </c>
      <c r="AA908" s="60">
        <v>260360035.44010001</v>
      </c>
      <c r="AB908" s="60">
        <v>1826896046.9958</v>
      </c>
      <c r="AC908" s="60">
        <v>6049409399.9651003</v>
      </c>
      <c r="AD908" s="60" t="s">
        <v>544</v>
      </c>
      <c r="AE908" s="60">
        <v>6099598.4874999998</v>
      </c>
      <c r="AF908" s="60">
        <v>1.93</v>
      </c>
      <c r="AG908" s="60" t="s">
        <v>2033</v>
      </c>
      <c r="AH908" s="60" t="s">
        <v>544</v>
      </c>
      <c r="AI908" s="60">
        <v>247298938.67879999</v>
      </c>
      <c r="AJ908" s="60">
        <v>5197056811.3177004</v>
      </c>
      <c r="AK908" s="60">
        <v>1.56</v>
      </c>
      <c r="AL908" s="60">
        <v>4455557795.1827002</v>
      </c>
      <c r="AM908" s="60">
        <v>12000297.0244</v>
      </c>
      <c r="AN908" s="60">
        <v>146125163.76620001</v>
      </c>
      <c r="AO908" s="60">
        <v>84731378.989700004</v>
      </c>
      <c r="AP908" s="60">
        <v>303388724.77060002</v>
      </c>
      <c r="AQ908" s="60">
        <v>6049409399.9651003</v>
      </c>
      <c r="AR908" s="60" t="s">
        <v>544</v>
      </c>
      <c r="AS908" s="60">
        <v>299079225.83920002</v>
      </c>
      <c r="AT908" s="60">
        <v>27713393.1281</v>
      </c>
      <c r="AU908" s="85">
        <v>1393710</v>
      </c>
      <c r="AV908" s="60" t="s">
        <v>544</v>
      </c>
      <c r="AW908" s="60" t="s">
        <v>544</v>
      </c>
      <c r="AX908" s="60" t="s">
        <v>544</v>
      </c>
      <c r="AY908" s="60">
        <v>5203156409.8051996</v>
      </c>
      <c r="AZ908" s="60">
        <v>615396447.40390003</v>
      </c>
      <c r="BA908" s="60">
        <v>66299.983600000007</v>
      </c>
      <c r="BB908" s="60" t="s">
        <v>1808</v>
      </c>
      <c r="BC908" s="60" t="s">
        <v>544</v>
      </c>
      <c r="BD908" s="60">
        <v>4707298.8328</v>
      </c>
      <c r="BE908" s="60" t="s">
        <v>544</v>
      </c>
      <c r="BF908" s="60" t="s">
        <v>544</v>
      </c>
      <c r="BG908" s="60">
        <v>17503195.6598</v>
      </c>
      <c r="BH908" s="60">
        <v>5247776298.7411003</v>
      </c>
      <c r="BI908" s="60">
        <v>25127693.769200001</v>
      </c>
      <c r="BJ908" s="60" t="s">
        <v>544</v>
      </c>
      <c r="BK908" s="60">
        <v>68090083.116099998</v>
      </c>
      <c r="BL908" s="85" t="s">
        <v>2813</v>
      </c>
      <c r="BM908" s="60" t="s">
        <v>2814</v>
      </c>
      <c r="BN908" s="60">
        <v>18431395.429699998</v>
      </c>
      <c r="BO908" s="60">
        <v>5896057537.9907999</v>
      </c>
      <c r="BP908" s="60">
        <v>5243068999.9083996</v>
      </c>
      <c r="BQ908" s="60">
        <v>31823992.108800001</v>
      </c>
      <c r="BR908" s="60" t="s">
        <v>544</v>
      </c>
      <c r="BS908" s="60">
        <v>7889698.0436000004</v>
      </c>
      <c r="BT908" s="60">
        <v>43956889.100299999</v>
      </c>
      <c r="BU908" s="60">
        <v>210966547.68790001</v>
      </c>
      <c r="BV908" s="60" t="s">
        <v>544</v>
      </c>
      <c r="BW908" s="60" t="s">
        <v>544</v>
      </c>
      <c r="BX908" s="60">
        <v>204999549.16749999</v>
      </c>
      <c r="BY908" s="60" t="s">
        <v>544</v>
      </c>
      <c r="BZ908" s="60" t="s">
        <v>544</v>
      </c>
      <c r="CA908" s="60" t="s">
        <v>544</v>
      </c>
      <c r="CB908" s="60" t="s">
        <v>1898</v>
      </c>
      <c r="CC908" s="60">
        <v>140754865.0979</v>
      </c>
      <c r="CD908" s="60">
        <v>5303998.6847999999</v>
      </c>
      <c r="CE908" s="60">
        <v>36597590.925099999</v>
      </c>
      <c r="CF908" s="60">
        <v>303388724.77060002</v>
      </c>
      <c r="CG908" s="60">
        <v>23072394.278900001</v>
      </c>
      <c r="CH908" s="60">
        <v>-265199.93420000002</v>
      </c>
      <c r="CI908" s="60" t="s">
        <v>1405</v>
      </c>
      <c r="CJ908" s="60" t="s">
        <v>544</v>
      </c>
      <c r="CK908" s="60">
        <v>234038941.9668</v>
      </c>
      <c r="CL908" s="60" t="s">
        <v>544</v>
      </c>
      <c r="CM908" s="85">
        <v>1393710</v>
      </c>
      <c r="CN908" s="60" t="s">
        <v>544</v>
      </c>
      <c r="CO908" s="60">
        <v>25127693.769200001</v>
      </c>
      <c r="CP908" s="60">
        <v>106345173.6302</v>
      </c>
      <c r="CQ908" s="60">
        <v>4151240870.6423001</v>
      </c>
      <c r="CR908" s="60" t="s">
        <v>544</v>
      </c>
      <c r="CS908" s="60" t="s">
        <v>544</v>
      </c>
      <c r="CT908" s="60">
        <v>29370892.717099998</v>
      </c>
      <c r="CU908" s="60">
        <v>38719190.398999996</v>
      </c>
      <c r="CV908" s="60">
        <v>36597590.925099999</v>
      </c>
      <c r="CW908" s="60">
        <v>68090083.116099998</v>
      </c>
      <c r="CX908" s="60">
        <v>87913778.200599998</v>
      </c>
      <c r="CY908" s="60">
        <v>11.22</v>
      </c>
      <c r="CZ908" s="60">
        <f t="shared" si="28"/>
        <v>1.5082959999454888</v>
      </c>
      <c r="DA908" s="60" t="str">
        <f t="shared" si="29"/>
        <v>Y</v>
      </c>
    </row>
    <row r="909" spans="1:105">
      <c r="A909" s="13" t="s">
        <v>1412</v>
      </c>
      <c r="B909" s="13">
        <v>108295</v>
      </c>
      <c r="C909" s="13">
        <v>2022</v>
      </c>
      <c r="D909" s="13" t="s">
        <v>1</v>
      </c>
      <c r="E909" s="13" t="s">
        <v>13</v>
      </c>
      <c r="F909" s="84" t="s">
        <v>1812</v>
      </c>
      <c r="G909" s="60" t="s">
        <v>558</v>
      </c>
      <c r="H909" s="60" t="s">
        <v>2818</v>
      </c>
      <c r="I909" s="60" t="s">
        <v>560</v>
      </c>
      <c r="J909" s="60" t="s">
        <v>1412</v>
      </c>
      <c r="K909" s="85">
        <v>108295</v>
      </c>
      <c r="L909" s="60">
        <v>539011000000</v>
      </c>
      <c r="M909" s="60">
        <v>27763607236.466202</v>
      </c>
      <c r="N909" s="60">
        <v>302663500.59920001</v>
      </c>
      <c r="O909" s="60">
        <v>386931282.59039998</v>
      </c>
      <c r="P909" s="60">
        <v>0.16456000000000001</v>
      </c>
      <c r="Q909" s="60" t="s">
        <v>544</v>
      </c>
      <c r="R909" s="85" t="s">
        <v>544</v>
      </c>
      <c r="S909" s="85" t="s">
        <v>544</v>
      </c>
      <c r="T909" s="60">
        <v>2747098787.8586001</v>
      </c>
      <c r="U909" s="60">
        <v>951927187.64020002</v>
      </c>
      <c r="V909" s="60" t="s">
        <v>544</v>
      </c>
      <c r="W909" s="60" t="s">
        <v>1806</v>
      </c>
      <c r="X909" s="60">
        <v>262950505.54100001</v>
      </c>
      <c r="Y909" s="60">
        <v>7575240930.2455997</v>
      </c>
      <c r="Z909" s="60">
        <v>-20.069700000000001</v>
      </c>
      <c r="AA909" s="60">
        <v>181721720.5776</v>
      </c>
      <c r="AB909" s="60">
        <v>8307639213.9454002</v>
      </c>
      <c r="AC909" s="60">
        <v>27763607236.466202</v>
      </c>
      <c r="AD909" s="60">
        <v>5.22</v>
      </c>
      <c r="AE909" s="60">
        <v>978660.05980000005</v>
      </c>
      <c r="AF909" s="60">
        <v>50.664270000000002</v>
      </c>
      <c r="AG909" s="60" t="s">
        <v>1807</v>
      </c>
      <c r="AH909" s="60" t="s">
        <v>544</v>
      </c>
      <c r="AI909" s="60">
        <v>1359358823.0622001</v>
      </c>
      <c r="AJ909" s="60">
        <v>4120673.9360000002</v>
      </c>
      <c r="AK909" s="60">
        <v>1.1130500000000001</v>
      </c>
      <c r="AL909" s="60">
        <v>17627676505.541801</v>
      </c>
      <c r="AM909" s="60">
        <v>110640095.1816</v>
      </c>
      <c r="AN909" s="60">
        <v>1292294854.7537999</v>
      </c>
      <c r="AO909" s="60">
        <v>3101837305.3239999</v>
      </c>
      <c r="AP909" s="60">
        <v>1818659441.6536</v>
      </c>
      <c r="AQ909" s="60">
        <v>27763607236.466202</v>
      </c>
      <c r="AR909" s="60">
        <v>2.7800500000000001</v>
      </c>
      <c r="AS909" s="60">
        <v>1770550573.4507999</v>
      </c>
      <c r="AT909" s="60">
        <v>9929948542.5485992</v>
      </c>
      <c r="AU909" s="85">
        <v>108295</v>
      </c>
      <c r="AV909" s="60" t="s">
        <v>544</v>
      </c>
      <c r="AW909" s="60">
        <v>9288720169.6828003</v>
      </c>
      <c r="AX909" s="60" t="s">
        <v>544</v>
      </c>
      <c r="AY909" s="60">
        <v>5099333.9957999997</v>
      </c>
      <c r="AZ909" s="60">
        <v>12760645502.883801</v>
      </c>
      <c r="BA909" s="60">
        <v>951927187.64020002</v>
      </c>
      <c r="BB909" s="60" t="s">
        <v>1808</v>
      </c>
      <c r="BC909" s="60">
        <v>26031430439.044399</v>
      </c>
      <c r="BD909" s="60">
        <v>787975873.41159999</v>
      </c>
      <c r="BE909" s="60" t="s">
        <v>544</v>
      </c>
      <c r="BF909" s="60">
        <v>14216325.0792</v>
      </c>
      <c r="BG909" s="60">
        <v>223701086.30059999</v>
      </c>
      <c r="BH909" s="60">
        <v>10886975064.184601</v>
      </c>
      <c r="BI909" s="60">
        <v>-421390418.38020003</v>
      </c>
      <c r="BJ909" s="60" t="s">
        <v>544</v>
      </c>
      <c r="BK909" s="60">
        <v>151280241.87540001</v>
      </c>
      <c r="BL909" s="85" t="s">
        <v>2816</v>
      </c>
      <c r="BM909" s="60" t="s">
        <v>2817</v>
      </c>
      <c r="BN909" s="60">
        <v>-176828420.27860001</v>
      </c>
      <c r="BO909" s="60">
        <v>23791638121.131599</v>
      </c>
      <c r="BP909" s="60">
        <v>10098999190.773001</v>
      </c>
      <c r="BQ909" s="60" t="s">
        <v>544</v>
      </c>
      <c r="BR909" s="60" t="s">
        <v>544</v>
      </c>
      <c r="BS909" s="60">
        <v>690367409.55260003</v>
      </c>
      <c r="BT909" s="60">
        <v>581993685.03579998</v>
      </c>
      <c r="BU909" s="60">
        <v>729101744.551</v>
      </c>
      <c r="BV909" s="60" t="s">
        <v>544</v>
      </c>
      <c r="BW909" s="60">
        <v>951927187.64020002</v>
      </c>
      <c r="BX909" s="60">
        <v>1359358823.0622001</v>
      </c>
      <c r="BY909" s="60" t="s">
        <v>544</v>
      </c>
      <c r="BZ909" s="60" t="s">
        <v>544</v>
      </c>
      <c r="CA909" s="60" t="s">
        <v>544</v>
      </c>
      <c r="CB909" s="60" t="s">
        <v>1811</v>
      </c>
      <c r="CC909" s="60">
        <v>492678077.47299999</v>
      </c>
      <c r="CD909" s="60">
        <v>72472352.849399999</v>
      </c>
      <c r="CE909" s="60">
        <v>-450080610.65960002</v>
      </c>
      <c r="CF909" s="60">
        <v>1818659441.6536</v>
      </c>
      <c r="CG909" s="60">
        <v>826143615.74380004</v>
      </c>
      <c r="CH909" s="60">
        <v>247240436.16</v>
      </c>
      <c r="CI909" s="60" t="s">
        <v>1412</v>
      </c>
      <c r="CJ909" s="60">
        <v>16.36</v>
      </c>
      <c r="CK909" s="60">
        <v>1555245360.2948</v>
      </c>
      <c r="CL909" s="60" t="s">
        <v>544</v>
      </c>
      <c r="CM909" s="85">
        <v>108295</v>
      </c>
      <c r="CN909" s="60" t="s">
        <v>544</v>
      </c>
      <c r="CO909" s="60">
        <v>-421390418.38020003</v>
      </c>
      <c r="CP909" s="60">
        <v>86122085.262400001</v>
      </c>
      <c r="CQ909" s="60">
        <v>7575240930.2455997</v>
      </c>
      <c r="CR909" s="60" t="s">
        <v>544</v>
      </c>
      <c r="CS909" s="60" t="s">
        <v>544</v>
      </c>
      <c r="CT909" s="60" t="s">
        <v>544</v>
      </c>
      <c r="CU909" s="60">
        <v>151280241.87540001</v>
      </c>
      <c r="CV909" s="60">
        <v>-450080610.65960002</v>
      </c>
      <c r="CW909" s="60">
        <v>151280241.87540001</v>
      </c>
      <c r="CX909" s="60">
        <v>262950505.54100001</v>
      </c>
      <c r="CY909" s="60">
        <v>16.36</v>
      </c>
      <c r="CZ909" s="60">
        <f t="shared" si="28"/>
        <v>19.414300001047206</v>
      </c>
      <c r="DA909" s="60" t="str">
        <f t="shared" si="29"/>
        <v>Y</v>
      </c>
    </row>
    <row r="910" spans="1:105">
      <c r="A910" s="13" t="s">
        <v>1412</v>
      </c>
      <c r="B910" s="13">
        <v>108295</v>
      </c>
      <c r="C910" s="13">
        <v>2023</v>
      </c>
      <c r="D910" s="13" t="s">
        <v>1</v>
      </c>
      <c r="E910" s="13" t="s">
        <v>13</v>
      </c>
      <c r="F910" s="84" t="s">
        <v>1804</v>
      </c>
      <c r="G910" s="60" t="s">
        <v>558</v>
      </c>
      <c r="H910" s="60" t="s">
        <v>2815</v>
      </c>
      <c r="I910" s="60" t="s">
        <v>560</v>
      </c>
      <c r="J910" s="60" t="s">
        <v>1412</v>
      </c>
      <c r="K910" s="85">
        <v>108295</v>
      </c>
      <c r="L910" s="60">
        <v>663725000000</v>
      </c>
      <c r="M910" s="60">
        <v>38974556233.362503</v>
      </c>
      <c r="N910" s="60">
        <v>240520972.28799999</v>
      </c>
      <c r="O910" s="60">
        <v>260427371.11750001</v>
      </c>
      <c r="P910" s="60">
        <v>4.274E-2</v>
      </c>
      <c r="Q910" s="60" t="s">
        <v>544</v>
      </c>
      <c r="R910" s="85" t="s">
        <v>544</v>
      </c>
      <c r="S910" s="85" t="s">
        <v>544</v>
      </c>
      <c r="T910" s="60">
        <v>3034698205.04</v>
      </c>
      <c r="U910" s="60">
        <v>1065197860.67</v>
      </c>
      <c r="V910" s="60" t="s">
        <v>544</v>
      </c>
      <c r="W910" s="60" t="s">
        <v>1806</v>
      </c>
      <c r="X910" s="60">
        <v>367005878.125</v>
      </c>
      <c r="Y910" s="60">
        <v>11100606592.120001</v>
      </c>
      <c r="Z910" s="60">
        <v>-23.1615</v>
      </c>
      <c r="AA910" s="60">
        <v>1201195558.868</v>
      </c>
      <c r="AB910" s="60">
        <v>9375209197.4085007</v>
      </c>
      <c r="AC910" s="60">
        <v>38974556233.362503</v>
      </c>
      <c r="AD910" s="60">
        <v>4.0199999999999996</v>
      </c>
      <c r="AE910" s="60">
        <v>1056976.929</v>
      </c>
      <c r="AF910" s="60">
        <v>59.122979999999998</v>
      </c>
      <c r="AG910" s="60" t="s">
        <v>1807</v>
      </c>
      <c r="AH910" s="60" t="s">
        <v>544</v>
      </c>
      <c r="AI910" s="60">
        <v>1652172381.908</v>
      </c>
      <c r="AJ910" s="60">
        <v>3993023.9539999999</v>
      </c>
      <c r="AK910" s="60">
        <v>1.3234300000000001</v>
      </c>
      <c r="AL910" s="60">
        <v>27571830402.369999</v>
      </c>
      <c r="AM910" s="60">
        <v>560373935.19149995</v>
      </c>
      <c r="AN910" s="60">
        <v>2195106197.7709999</v>
      </c>
      <c r="AO910" s="60">
        <v>8212710738.3299999</v>
      </c>
      <c r="AP910" s="60">
        <v>2146543979.9775</v>
      </c>
      <c r="AQ910" s="60">
        <v>38974556233.362503</v>
      </c>
      <c r="AR910" s="60">
        <v>1.7880199999999999</v>
      </c>
      <c r="AS910" s="60">
        <v>2053764893.9875</v>
      </c>
      <c r="AT910" s="60">
        <v>12381897513.83</v>
      </c>
      <c r="AU910" s="85">
        <v>108295</v>
      </c>
      <c r="AV910" s="60" t="s">
        <v>544</v>
      </c>
      <c r="AW910" s="60">
        <v>14165604802.458</v>
      </c>
      <c r="AX910" s="60" t="s">
        <v>544</v>
      </c>
      <c r="AY910" s="60">
        <v>5050000.8830000004</v>
      </c>
      <c r="AZ910" s="60">
        <v>13930133831.052999</v>
      </c>
      <c r="BA910" s="60">
        <v>1064845535.027</v>
      </c>
      <c r="BB910" s="60" t="s">
        <v>1808</v>
      </c>
      <c r="BC910" s="60">
        <v>41049049619.346497</v>
      </c>
      <c r="BD910" s="60">
        <v>1129379848.6364999</v>
      </c>
      <c r="BE910" s="60" t="s">
        <v>544</v>
      </c>
      <c r="BF910" s="60">
        <v>2783959789.105</v>
      </c>
      <c r="BG910" s="60">
        <v>275870978.46899998</v>
      </c>
      <c r="BH910" s="60">
        <v>13451793049.74</v>
      </c>
      <c r="BI910" s="60">
        <v>-443930310.18000001</v>
      </c>
      <c r="BJ910" s="60" t="s">
        <v>544</v>
      </c>
      <c r="BK910" s="60">
        <v>225958179.044</v>
      </c>
      <c r="BL910" s="85" t="s">
        <v>2816</v>
      </c>
      <c r="BM910" s="60" t="s">
        <v>2817</v>
      </c>
      <c r="BN910" s="60">
        <v>-388027974.824</v>
      </c>
      <c r="BO910" s="60">
        <v>29978038381.238499</v>
      </c>
      <c r="BP910" s="60">
        <v>12322413201.1035</v>
      </c>
      <c r="BQ910" s="60" t="s">
        <v>544</v>
      </c>
      <c r="BR910" s="60" t="s">
        <v>544</v>
      </c>
      <c r="BS910" s="60">
        <v>585623939.60650003</v>
      </c>
      <c r="BT910" s="60">
        <v>1104423448.924</v>
      </c>
      <c r="BU910" s="60">
        <v>1306658368.006</v>
      </c>
      <c r="BV910" s="60" t="s">
        <v>544</v>
      </c>
      <c r="BW910" s="60">
        <v>1065197860.67</v>
      </c>
      <c r="BX910" s="60">
        <v>1652172381.908</v>
      </c>
      <c r="BY910" s="60" t="s">
        <v>544</v>
      </c>
      <c r="BZ910" s="60" t="s">
        <v>544</v>
      </c>
      <c r="CA910" s="60" t="s">
        <v>544</v>
      </c>
      <c r="CB910" s="60" t="s">
        <v>1811</v>
      </c>
      <c r="CC910" s="60">
        <v>938771675.77349997</v>
      </c>
      <c r="CD910" s="60">
        <v>82737805.164499998</v>
      </c>
      <c r="CE910" s="60">
        <v>-506409390.87199998</v>
      </c>
      <c r="CF910" s="60">
        <v>2146543979.9775</v>
      </c>
      <c r="CG910" s="60">
        <v>1255453707.8900001</v>
      </c>
      <c r="CH910" s="60">
        <v>39225588.254000001</v>
      </c>
      <c r="CI910" s="60" t="s">
        <v>1412</v>
      </c>
      <c r="CJ910" s="60">
        <v>17.62</v>
      </c>
      <c r="CK910" s="60">
        <v>2562112075.8959999</v>
      </c>
      <c r="CL910" s="60" t="s">
        <v>544</v>
      </c>
      <c r="CM910" s="85">
        <v>108295</v>
      </c>
      <c r="CN910" s="60" t="s">
        <v>544</v>
      </c>
      <c r="CO910" s="60">
        <v>-443930310.18000001</v>
      </c>
      <c r="CP910" s="60">
        <v>-21022096.699000001</v>
      </c>
      <c r="CQ910" s="60">
        <v>11100606592.120001</v>
      </c>
      <c r="CR910" s="60" t="s">
        <v>544</v>
      </c>
      <c r="CS910" s="60" t="s">
        <v>544</v>
      </c>
      <c r="CT910" s="60" t="s">
        <v>544</v>
      </c>
      <c r="CU910" s="60">
        <v>225958179.044</v>
      </c>
      <c r="CV910" s="60">
        <v>-506409390.87199998</v>
      </c>
      <c r="CW910" s="60">
        <v>225958179.044</v>
      </c>
      <c r="CX910" s="60">
        <v>367005878.125</v>
      </c>
      <c r="CY910" s="60">
        <v>17.62</v>
      </c>
      <c r="CZ910" s="60">
        <f t="shared" si="28"/>
        <v>17.029699992628693</v>
      </c>
      <c r="DA910" s="60" t="str">
        <f t="shared" si="29"/>
        <v>Y</v>
      </c>
    </row>
    <row r="911" spans="1:105">
      <c r="A911" s="13" t="s">
        <v>1413</v>
      </c>
      <c r="B911" s="13">
        <v>108299</v>
      </c>
      <c r="C911" s="13">
        <v>2022</v>
      </c>
      <c r="D911" s="13" t="s">
        <v>1</v>
      </c>
      <c r="E911" s="13" t="s">
        <v>13</v>
      </c>
      <c r="F911" s="84" t="s">
        <v>2087</v>
      </c>
      <c r="G911" s="60" t="s">
        <v>557</v>
      </c>
      <c r="H911" s="60" t="s">
        <v>2084</v>
      </c>
      <c r="I911" s="60" t="s">
        <v>2031</v>
      </c>
      <c r="J911" s="60" t="s">
        <v>1413</v>
      </c>
      <c r="K911" s="85">
        <v>108299</v>
      </c>
      <c r="L911" s="60">
        <v>1055126000000</v>
      </c>
      <c r="M911" s="60">
        <v>686046632596.2262</v>
      </c>
      <c r="N911" s="60">
        <v>3975994486.2754998</v>
      </c>
      <c r="O911" s="60">
        <v>80625235.698799998</v>
      </c>
      <c r="P911" s="60">
        <v>-0.27</v>
      </c>
      <c r="Q911" s="60">
        <v>8125593310.7089005</v>
      </c>
      <c r="R911" s="85">
        <v>35558</v>
      </c>
      <c r="S911" s="85" t="s">
        <v>544</v>
      </c>
      <c r="T911" s="60">
        <v>34273527614.1544</v>
      </c>
      <c r="U911" s="60" t="s">
        <v>544</v>
      </c>
      <c r="V911" s="60" t="s">
        <v>544</v>
      </c>
      <c r="W911" s="60" t="s">
        <v>2032</v>
      </c>
      <c r="X911" s="60">
        <v>9667225841.6916008</v>
      </c>
      <c r="Y911" s="60">
        <v>368460578161.08447</v>
      </c>
      <c r="Z911" s="60">
        <v>11.31</v>
      </c>
      <c r="AA911" s="60">
        <v>62666614650.405998</v>
      </c>
      <c r="AB911" s="60">
        <v>292538264476.87659</v>
      </c>
      <c r="AC911" s="60">
        <v>686046632596.2262</v>
      </c>
      <c r="AD911" s="60">
        <v>5.0599999999999996</v>
      </c>
      <c r="AE911" s="60">
        <v>5646367312.9708004</v>
      </c>
      <c r="AF911" s="60">
        <v>23.9</v>
      </c>
      <c r="AG911" s="60" t="s">
        <v>2033</v>
      </c>
      <c r="AH911" s="60" t="s">
        <v>544</v>
      </c>
      <c r="AI911" s="60">
        <v>38434830101.834396</v>
      </c>
      <c r="AJ911" s="60">
        <v>253009792064.99881</v>
      </c>
      <c r="AK911" s="60">
        <v>1.56</v>
      </c>
      <c r="AL911" s="60">
        <v>506462372722.82727</v>
      </c>
      <c r="AM911" s="60">
        <v>7370056827.7895002</v>
      </c>
      <c r="AN911" s="60">
        <v>4901234086.2706003</v>
      </c>
      <c r="AO911" s="60">
        <v>1733442567.5242</v>
      </c>
      <c r="AP911" s="60">
        <v>38382813820.738403</v>
      </c>
      <c r="AQ911" s="60">
        <v>686046632596.2262</v>
      </c>
      <c r="AR911" s="60">
        <v>0.89</v>
      </c>
      <c r="AS911" s="60">
        <v>39578538082.432701</v>
      </c>
      <c r="AT911" s="60" t="s">
        <v>544</v>
      </c>
      <c r="AU911" s="85">
        <v>108299</v>
      </c>
      <c r="AV911" s="60" t="s">
        <v>544</v>
      </c>
      <c r="AW911" s="60">
        <v>15565872117.978001</v>
      </c>
      <c r="AX911" s="60" t="s">
        <v>544</v>
      </c>
      <c r="AY911" s="60">
        <v>259375284464.1218</v>
      </c>
      <c r="AZ911" s="60">
        <v>54103434374.976997</v>
      </c>
      <c r="BA911" s="60">
        <v>188271629019.94461</v>
      </c>
      <c r="BB911" s="60" t="s">
        <v>1808</v>
      </c>
      <c r="BC911" s="60">
        <v>759281004954.79834</v>
      </c>
      <c r="BD911" s="60">
        <v>3287428965.2672</v>
      </c>
      <c r="BE911" s="60" t="s">
        <v>544</v>
      </c>
      <c r="BF911" s="60">
        <v>43498615066.529999</v>
      </c>
      <c r="BG911" s="60">
        <v>1377781245.5302999</v>
      </c>
      <c r="BH911" s="60">
        <v>446927788397.91418</v>
      </c>
      <c r="BI911" s="60">
        <v>2966878633.0131001</v>
      </c>
      <c r="BJ911" s="60">
        <v>44960272565.327599</v>
      </c>
      <c r="BK911" s="60">
        <v>5658070976.2173996</v>
      </c>
      <c r="BL911" s="85" t="s">
        <v>2819</v>
      </c>
      <c r="BM911" s="60" t="s">
        <v>2820</v>
      </c>
      <c r="BN911" s="60">
        <v>2407053407.7174001</v>
      </c>
      <c r="BO911" s="60">
        <v>673469746030.72705</v>
      </c>
      <c r="BP911" s="60">
        <v>443640359432.64697</v>
      </c>
      <c r="BQ911" s="60">
        <v>92238520656.995697</v>
      </c>
      <c r="BR911" s="60">
        <v>5056632726.0448999</v>
      </c>
      <c r="BS911" s="60">
        <v>3650892729.4254999</v>
      </c>
      <c r="BT911" s="60">
        <v>48556548199.602303</v>
      </c>
      <c r="BU911" s="60">
        <v>12706277064.725401</v>
      </c>
      <c r="BV911" s="60">
        <v>33497184618.7966</v>
      </c>
      <c r="BW911" s="60">
        <v>18115320095.195702</v>
      </c>
      <c r="BX911" s="60">
        <v>33664937125.3312</v>
      </c>
      <c r="BY911" s="60" t="s">
        <v>544</v>
      </c>
      <c r="BZ911" s="60" t="s">
        <v>544</v>
      </c>
      <c r="CA911" s="60">
        <v>-523413828.52850002</v>
      </c>
      <c r="CB911" s="60" t="s">
        <v>2081</v>
      </c>
      <c r="CC911" s="60">
        <v>1793911494.2983</v>
      </c>
      <c r="CD911" s="60">
        <v>1956462372.7233</v>
      </c>
      <c r="CE911" s="60">
        <v>6335583037.4927998</v>
      </c>
      <c r="CF911" s="60">
        <v>38382813820.738403</v>
      </c>
      <c r="CG911" s="60">
        <v>1843977164.8532</v>
      </c>
      <c r="CH911" s="60">
        <v>235373671.9594</v>
      </c>
      <c r="CI911" s="60" t="s">
        <v>1413</v>
      </c>
      <c r="CJ911" s="60">
        <v>13.14</v>
      </c>
      <c r="CK911" s="60">
        <v>14568459927.9622</v>
      </c>
      <c r="CL911" s="60">
        <v>137</v>
      </c>
      <c r="CM911" s="85">
        <v>108299</v>
      </c>
      <c r="CN911" s="60">
        <v>783495234.00849998</v>
      </c>
      <c r="CO911" s="60">
        <v>2966878633.0131001</v>
      </c>
      <c r="CP911" s="60">
        <v>12074279249.409</v>
      </c>
      <c r="CQ911" s="60">
        <v>368460578161.08447</v>
      </c>
      <c r="CR911" s="60">
        <v>18205698.3836</v>
      </c>
      <c r="CS911" s="60">
        <v>783495234.00849998</v>
      </c>
      <c r="CT911" s="60">
        <v>3236062887.6848998</v>
      </c>
      <c r="CU911" s="60">
        <v>2422008088.5324998</v>
      </c>
      <c r="CV911" s="60">
        <v>6335583037.4927998</v>
      </c>
      <c r="CW911" s="60">
        <v>5658070976.2173996</v>
      </c>
      <c r="CX911" s="60">
        <v>9667225841.6916008</v>
      </c>
      <c r="CY911" s="60">
        <v>11.51</v>
      </c>
      <c r="CZ911" s="60">
        <f t="shared" si="28"/>
        <v>1.5379799999994985</v>
      </c>
      <c r="DA911" s="60" t="str">
        <f t="shared" si="29"/>
        <v>Y</v>
      </c>
    </row>
    <row r="912" spans="1:105">
      <c r="A912" s="13" t="s">
        <v>1413</v>
      </c>
      <c r="B912" s="13">
        <v>108299</v>
      </c>
      <c r="C912" s="13">
        <v>2023</v>
      </c>
      <c r="D912" s="13" t="s">
        <v>1</v>
      </c>
      <c r="E912" s="13" t="s">
        <v>13</v>
      </c>
      <c r="F912" s="84" t="s">
        <v>2083</v>
      </c>
      <c r="G912" s="60" t="s">
        <v>557</v>
      </c>
      <c r="H912" s="60" t="s">
        <v>2000</v>
      </c>
      <c r="I912" s="60" t="s">
        <v>2031</v>
      </c>
      <c r="J912" s="60" t="s">
        <v>1413</v>
      </c>
      <c r="K912" s="85">
        <v>108299</v>
      </c>
      <c r="L912" s="60">
        <v>1059083000000</v>
      </c>
      <c r="M912" s="60">
        <v>683955809237.21423</v>
      </c>
      <c r="N912" s="60">
        <v>4931328856.5064001</v>
      </c>
      <c r="O912" s="60">
        <v>526972806.03839999</v>
      </c>
      <c r="P912" s="60">
        <v>-0.26</v>
      </c>
      <c r="Q912" s="60">
        <v>8642741499.0342007</v>
      </c>
      <c r="R912" s="85">
        <v>38516</v>
      </c>
      <c r="S912" s="85" t="s">
        <v>544</v>
      </c>
      <c r="T912" s="60">
        <v>84351813766.558395</v>
      </c>
      <c r="U912" s="60" t="s">
        <v>544</v>
      </c>
      <c r="V912" s="60" t="s">
        <v>544</v>
      </c>
      <c r="W912" s="60" t="s">
        <v>2032</v>
      </c>
      <c r="X912" s="60">
        <v>10855252324.3866</v>
      </c>
      <c r="Y912" s="60">
        <v>379332591546.6416</v>
      </c>
      <c r="Z912" s="60">
        <v>12.23</v>
      </c>
      <c r="AA912" s="60">
        <v>59979321487.282402</v>
      </c>
      <c r="AB912" s="60">
        <v>280926878019.04437</v>
      </c>
      <c r="AC912" s="60">
        <v>683955809237.21423</v>
      </c>
      <c r="AD912" s="60">
        <v>5.22</v>
      </c>
      <c r="AE912" s="60">
        <v>6153182470.5072002</v>
      </c>
      <c r="AF912" s="60">
        <v>24.04</v>
      </c>
      <c r="AG912" s="60" t="s">
        <v>2033</v>
      </c>
      <c r="AH912" s="60" t="s">
        <v>544</v>
      </c>
      <c r="AI912" s="60">
        <v>39862651256.7724</v>
      </c>
      <c r="AJ912" s="60">
        <v>262387251406.60519</v>
      </c>
      <c r="AK912" s="60">
        <v>1.66</v>
      </c>
      <c r="AL912" s="60">
        <v>501906724551.17639</v>
      </c>
      <c r="AM912" s="60">
        <v>11141987527.672199</v>
      </c>
      <c r="AN912" s="60">
        <v>20190937231.361</v>
      </c>
      <c r="AO912" s="60">
        <v>1867007821.3934</v>
      </c>
      <c r="AP912" s="60">
        <v>39718637855.1222</v>
      </c>
      <c r="AQ912" s="60">
        <v>683955809237.21423</v>
      </c>
      <c r="AR912" s="60">
        <v>1.08</v>
      </c>
      <c r="AS912" s="60">
        <v>40263047261.360397</v>
      </c>
      <c r="AT912" s="60">
        <v>183531841503.0282</v>
      </c>
      <c r="AU912" s="85">
        <v>108299</v>
      </c>
      <c r="AV912" s="60" t="s">
        <v>544</v>
      </c>
      <c r="AW912" s="60">
        <v>30183400745.861198</v>
      </c>
      <c r="AX912" s="60" t="s">
        <v>544</v>
      </c>
      <c r="AY912" s="60">
        <v>268540433877.1124</v>
      </c>
      <c r="AZ912" s="60">
        <v>59834016485.617401</v>
      </c>
      <c r="BA912" s="60">
        <v>6142203870.3814001</v>
      </c>
      <c r="BB912" s="60" t="s">
        <v>1808</v>
      </c>
      <c r="BC912" s="60">
        <v>764190002156.59021</v>
      </c>
      <c r="BD912" s="60">
        <v>3606793041.329</v>
      </c>
      <c r="BE912" s="60" t="s">
        <v>544</v>
      </c>
      <c r="BF912" s="60">
        <v>57151363254.8778</v>
      </c>
      <c r="BG912" s="60">
        <v>1409781416.1542001</v>
      </c>
      <c r="BH912" s="60">
        <v>458214479250.52197</v>
      </c>
      <c r="BI912" s="60">
        <v>5142505458.9261999</v>
      </c>
      <c r="BJ912" s="60">
        <v>45683246723.468597</v>
      </c>
      <c r="BK912" s="60">
        <v>6058895669.4267998</v>
      </c>
      <c r="BL912" s="85" t="s">
        <v>2819</v>
      </c>
      <c r="BM912" s="60" t="s">
        <v>2820</v>
      </c>
      <c r="BN912" s="60">
        <v>2352003626.9507999</v>
      </c>
      <c r="BO912" s="60">
        <v>669812789075.15417</v>
      </c>
      <c r="BP912" s="60">
        <v>454607686209.19299</v>
      </c>
      <c r="BQ912" s="60">
        <v>75756215668.064407</v>
      </c>
      <c r="BR912" s="60">
        <v>5489300062.8999996</v>
      </c>
      <c r="BS912" s="60">
        <v>4857707655.6627998</v>
      </c>
      <c r="BT912" s="60">
        <v>25519433092.4184</v>
      </c>
      <c r="BU912" s="60">
        <v>23124160864.971802</v>
      </c>
      <c r="BV912" s="60" t="s">
        <v>544</v>
      </c>
      <c r="BW912" s="60">
        <v>7317559883.8493996</v>
      </c>
      <c r="BX912" s="60">
        <v>34315229193.206402</v>
      </c>
      <c r="BY912" s="60" t="s">
        <v>544</v>
      </c>
      <c r="BZ912" s="60" t="s">
        <v>544</v>
      </c>
      <c r="CA912" s="60">
        <v>439144005.03200001</v>
      </c>
      <c r="CB912" s="60" t="s">
        <v>2081</v>
      </c>
      <c r="CC912" s="60">
        <v>9555902709.4978008</v>
      </c>
      <c r="CD912" s="60">
        <v>1947732822.3183999</v>
      </c>
      <c r="CE912" s="60">
        <v>6748610077.3299999</v>
      </c>
      <c r="CF912" s="60">
        <v>39718637855.1222</v>
      </c>
      <c r="CG912" s="60">
        <v>7920737090.7609997</v>
      </c>
      <c r="CH912" s="60">
        <v>213114002.442</v>
      </c>
      <c r="CI912" s="60" t="s">
        <v>1413</v>
      </c>
      <c r="CJ912" s="60">
        <v>14.19</v>
      </c>
      <c r="CK912" s="60">
        <v>31046189555.747601</v>
      </c>
      <c r="CL912" s="60">
        <v>140</v>
      </c>
      <c r="CM912" s="85">
        <v>108299</v>
      </c>
      <c r="CN912" s="60">
        <v>251862002.88600001</v>
      </c>
      <c r="CO912" s="60">
        <v>5142505458.9261999</v>
      </c>
      <c r="CP912" s="60">
        <v>13207255951.3374</v>
      </c>
      <c r="CQ912" s="60">
        <v>379332591546.6416</v>
      </c>
      <c r="CR912" s="60">
        <v>1291600.0148</v>
      </c>
      <c r="CS912" s="60">
        <v>251862002.88600001</v>
      </c>
      <c r="CT912" s="60">
        <v>3546087840.6334</v>
      </c>
      <c r="CU912" s="60">
        <v>2512807828.7933998</v>
      </c>
      <c r="CV912" s="60">
        <v>6748610077.3299999</v>
      </c>
      <c r="CW912" s="60">
        <v>6058895669.4267998</v>
      </c>
      <c r="CX912" s="60">
        <v>10855252324.3866</v>
      </c>
      <c r="CY912" s="60">
        <v>12.22</v>
      </c>
      <c r="CZ912" s="60">
        <f t="shared" si="28"/>
        <v>1.5484669999091734</v>
      </c>
      <c r="DA912" s="60" t="str">
        <f t="shared" si="29"/>
        <v>Y</v>
      </c>
    </row>
    <row r="913" spans="1:105">
      <c r="A913" s="13" t="s">
        <v>1414</v>
      </c>
      <c r="B913" s="13">
        <v>114887</v>
      </c>
      <c r="C913" s="13">
        <v>2022</v>
      </c>
      <c r="D913" s="13" t="s">
        <v>1</v>
      </c>
      <c r="E913" s="13" t="s">
        <v>13</v>
      </c>
      <c r="F913" s="84" t="s">
        <v>1812</v>
      </c>
      <c r="G913" s="60" t="s">
        <v>1999</v>
      </c>
      <c r="H913" s="60" t="s">
        <v>2821</v>
      </c>
      <c r="I913" s="60" t="s">
        <v>2001</v>
      </c>
      <c r="J913" s="60" t="s">
        <v>1414</v>
      </c>
      <c r="K913" s="85">
        <v>114887</v>
      </c>
      <c r="L913" s="60">
        <v>4785300000</v>
      </c>
      <c r="M913" s="60">
        <v>12726861702.1989</v>
      </c>
      <c r="N913" s="60">
        <v>264893617.0228</v>
      </c>
      <c r="O913" s="60">
        <v>43351063.829999998</v>
      </c>
      <c r="P913" s="60">
        <v>-2.3599999999999999E-2</v>
      </c>
      <c r="Q913" s="60" t="s">
        <v>544</v>
      </c>
      <c r="R913" s="85" t="s">
        <v>544</v>
      </c>
      <c r="S913" s="85" t="s">
        <v>544</v>
      </c>
      <c r="T913" s="60">
        <v>1005053191.495</v>
      </c>
      <c r="U913" s="60">
        <v>974468085.11179996</v>
      </c>
      <c r="V913" s="60" t="s">
        <v>544</v>
      </c>
      <c r="W913" s="60" t="s">
        <v>2002</v>
      </c>
      <c r="X913" s="60">
        <v>361170212.76800001</v>
      </c>
      <c r="Y913" s="60">
        <v>8856914893.6665993</v>
      </c>
      <c r="Z913" s="60">
        <v>12.92032</v>
      </c>
      <c r="AA913" s="60" t="s">
        <v>544</v>
      </c>
      <c r="AB913" s="60">
        <v>6440691489.3978004</v>
      </c>
      <c r="AC913" s="60">
        <v>12726861702.1989</v>
      </c>
      <c r="AD913" s="60">
        <v>10.1</v>
      </c>
      <c r="AE913" s="60">
        <v>3492553191.5089002</v>
      </c>
      <c r="AF913" s="60">
        <v>7.9284499999999998</v>
      </c>
      <c r="AG913" s="60" t="s">
        <v>2003</v>
      </c>
      <c r="AH913" s="60" t="s">
        <v>544</v>
      </c>
      <c r="AI913" s="60">
        <v>1447074468.0932</v>
      </c>
      <c r="AJ913" s="60" t="s">
        <v>544</v>
      </c>
      <c r="AK913" s="60">
        <v>3.0933899999999999</v>
      </c>
      <c r="AL913" s="60">
        <v>10763031914.953899</v>
      </c>
      <c r="AM913" s="60">
        <v>226063829.78850001</v>
      </c>
      <c r="AN913" s="60">
        <v>151063829.7881</v>
      </c>
      <c r="AO913" s="60">
        <v>472606382.98140001</v>
      </c>
      <c r="AP913" s="60">
        <v>1531648936.1788001</v>
      </c>
      <c r="AQ913" s="60">
        <v>12726861702.1989</v>
      </c>
      <c r="AR913" s="60">
        <v>3.8932099999999998</v>
      </c>
      <c r="AS913" s="60">
        <v>1430053191.4974</v>
      </c>
      <c r="AT913" s="60">
        <v>1772340425.5418</v>
      </c>
      <c r="AU913" s="85">
        <v>114887</v>
      </c>
      <c r="AV913" s="60" t="s">
        <v>544</v>
      </c>
      <c r="AW913" s="60">
        <v>650000000.0036</v>
      </c>
      <c r="AX913" s="60">
        <v>18351063.8299</v>
      </c>
      <c r="AY913" s="60">
        <v>3492553191.5089002</v>
      </c>
      <c r="AZ913" s="60">
        <v>4215159574.4917002</v>
      </c>
      <c r="BA913" s="60">
        <v>1539095744.6895001</v>
      </c>
      <c r="BB913" s="60" t="s">
        <v>1808</v>
      </c>
      <c r="BC913" s="60">
        <v>14266755319.2288</v>
      </c>
      <c r="BD913" s="60">
        <v>253191489.36309999</v>
      </c>
      <c r="BE913" s="60" t="s">
        <v>544</v>
      </c>
      <c r="BF913" s="60">
        <v>9042553.1915000007</v>
      </c>
      <c r="BG913" s="60">
        <v>34574468.085299999</v>
      </c>
      <c r="BH913" s="60">
        <v>6803989361.7402</v>
      </c>
      <c r="BI913" s="60">
        <v>214627659.57570001</v>
      </c>
      <c r="BJ913" s="60" t="s">
        <v>544</v>
      </c>
      <c r="BK913" s="60">
        <v>227393617.0226</v>
      </c>
      <c r="BL913" s="85" t="s">
        <v>544</v>
      </c>
      <c r="BM913" s="60" t="s">
        <v>544</v>
      </c>
      <c r="BN913" s="60">
        <v>98936170.213300005</v>
      </c>
      <c r="BO913" s="60">
        <v>11747606383.0445</v>
      </c>
      <c r="BP913" s="60">
        <v>6550797872.3771</v>
      </c>
      <c r="BQ913" s="60">
        <v>807180851.06840003</v>
      </c>
      <c r="BR913" s="60">
        <v>523670212.76889998</v>
      </c>
      <c r="BS913" s="60">
        <v>161436170.2137</v>
      </c>
      <c r="BT913" s="60">
        <v>1256117021.2836001</v>
      </c>
      <c r="BU913" s="60">
        <v>316223404.25709999</v>
      </c>
      <c r="BV913" s="60" t="s">
        <v>544</v>
      </c>
      <c r="BW913" s="60">
        <v>1539095744.6895001</v>
      </c>
      <c r="BX913" s="60">
        <v>1447074468.0932</v>
      </c>
      <c r="BY913" s="60" t="s">
        <v>544</v>
      </c>
      <c r="BZ913" s="60">
        <v>27393617.021400001</v>
      </c>
      <c r="CA913" s="60" t="s">
        <v>544</v>
      </c>
      <c r="CB913" s="60" t="s">
        <v>2004</v>
      </c>
      <c r="CC913" s="60">
        <v>106648936.1708</v>
      </c>
      <c r="CD913" s="60">
        <v>186436170.21380001</v>
      </c>
      <c r="CE913" s="60">
        <v>188031914.89469999</v>
      </c>
      <c r="CF913" s="60">
        <v>1531648936.1788001</v>
      </c>
      <c r="CG913" s="60">
        <v>185372340.42660001</v>
      </c>
      <c r="CH913" s="60">
        <v>6117021.2766000004</v>
      </c>
      <c r="CI913" s="60" t="s">
        <v>1414</v>
      </c>
      <c r="CJ913" s="60">
        <v>22.47</v>
      </c>
      <c r="CK913" s="60">
        <v>512234042.55610001</v>
      </c>
      <c r="CL913" s="60">
        <v>398</v>
      </c>
      <c r="CM913" s="85">
        <v>114887</v>
      </c>
      <c r="CN913" s="60">
        <v>1595744.6809</v>
      </c>
      <c r="CO913" s="60">
        <v>214627659.57570001</v>
      </c>
      <c r="CP913" s="60">
        <v>460106382.9813</v>
      </c>
      <c r="CQ913" s="60">
        <v>8856914893.6665993</v>
      </c>
      <c r="CR913" s="60">
        <v>10638297.872400001</v>
      </c>
      <c r="CS913" s="60">
        <v>1595744.6809</v>
      </c>
      <c r="CT913" s="60">
        <v>119680851.0645</v>
      </c>
      <c r="CU913" s="60">
        <v>107712765.95810001</v>
      </c>
      <c r="CV913" s="60">
        <v>188031914.89469999</v>
      </c>
      <c r="CW913" s="60">
        <v>227393617.0226</v>
      </c>
      <c r="CX913" s="60">
        <v>361170212.76800001</v>
      </c>
      <c r="CY913" s="60">
        <v>22.47</v>
      </c>
      <c r="CZ913" s="60">
        <f t="shared" si="28"/>
        <v>0.3759999999978953</v>
      </c>
      <c r="DA913" s="60" t="str">
        <f t="shared" si="29"/>
        <v>Y</v>
      </c>
    </row>
    <row r="914" spans="1:105">
      <c r="A914" s="13" t="s">
        <v>1414</v>
      </c>
      <c r="B914" s="13">
        <v>114887</v>
      </c>
      <c r="C914" s="13">
        <v>2023</v>
      </c>
      <c r="D914" s="13" t="s">
        <v>1</v>
      </c>
      <c r="E914" s="13" t="s">
        <v>13</v>
      </c>
      <c r="F914" s="84" t="s">
        <v>1804</v>
      </c>
      <c r="G914" s="60" t="s">
        <v>1999</v>
      </c>
      <c r="H914" s="60" t="s">
        <v>2821</v>
      </c>
      <c r="I914" s="60" t="s">
        <v>2001</v>
      </c>
      <c r="J914" s="60" t="s">
        <v>1414</v>
      </c>
      <c r="K914" s="85">
        <v>114887</v>
      </c>
      <c r="L914" s="60">
        <v>5372500000</v>
      </c>
      <c r="M914" s="60">
        <v>14288563829.8673</v>
      </c>
      <c r="N914" s="60">
        <v>328457446.81040001</v>
      </c>
      <c r="O914" s="60">
        <v>17553191.489500001</v>
      </c>
      <c r="P914" s="60">
        <v>-2.1659999999999999E-2</v>
      </c>
      <c r="Q914" s="60" t="s">
        <v>544</v>
      </c>
      <c r="R914" s="85" t="s">
        <v>544</v>
      </c>
      <c r="S914" s="85" t="s">
        <v>544</v>
      </c>
      <c r="T914" s="60">
        <v>1006117021.2822</v>
      </c>
      <c r="U914" s="60">
        <v>1211436170.2196</v>
      </c>
      <c r="V914" s="60" t="s">
        <v>544</v>
      </c>
      <c r="W914" s="60" t="s">
        <v>2002</v>
      </c>
      <c r="X914" s="60">
        <v>387500000.00220001</v>
      </c>
      <c r="Y914" s="60">
        <v>9321276595.7968998</v>
      </c>
      <c r="Z914" s="60">
        <v>14.396890000000001</v>
      </c>
      <c r="AA914" s="60" t="s">
        <v>544</v>
      </c>
      <c r="AB914" s="60">
        <v>6466755319.1851997</v>
      </c>
      <c r="AC914" s="60">
        <v>14288563829.8673</v>
      </c>
      <c r="AD914" s="60">
        <v>8.9</v>
      </c>
      <c r="AE914" s="60">
        <v>3541489361.7220001</v>
      </c>
      <c r="AF914" s="60">
        <v>21.219169999999998</v>
      </c>
      <c r="AG914" s="60" t="s">
        <v>2003</v>
      </c>
      <c r="AH914" s="60" t="s">
        <v>544</v>
      </c>
      <c r="AI914" s="60">
        <v>1436436170.2207999</v>
      </c>
      <c r="AJ914" s="60" t="s">
        <v>544</v>
      </c>
      <c r="AK914" s="60">
        <v>3.1712500000000001</v>
      </c>
      <c r="AL914" s="60">
        <v>12331117021.345699</v>
      </c>
      <c r="AM914" s="60">
        <v>246542553.1929</v>
      </c>
      <c r="AN914" s="60">
        <v>335904255.32099998</v>
      </c>
      <c r="AO914" s="60">
        <v>482180851.06650001</v>
      </c>
      <c r="AP914" s="60">
        <v>1535106382.9872999</v>
      </c>
      <c r="AQ914" s="60">
        <v>14288563829.8673</v>
      </c>
      <c r="AR914" s="60">
        <v>4.7343400000000004</v>
      </c>
      <c r="AS914" s="60">
        <v>1426861702.1357</v>
      </c>
      <c r="AT914" s="60">
        <v>1622872340.4346001</v>
      </c>
      <c r="AU914" s="85">
        <v>114887</v>
      </c>
      <c r="AV914" s="60" t="s">
        <v>544</v>
      </c>
      <c r="AW914" s="60">
        <v>1225265957.4537001</v>
      </c>
      <c r="AX914" s="60">
        <v>531914.89359999995</v>
      </c>
      <c r="AY914" s="60">
        <v>3541489361.7220001</v>
      </c>
      <c r="AZ914" s="60">
        <v>3566755319.1689</v>
      </c>
      <c r="BA914" s="60">
        <v>1773404255.3290999</v>
      </c>
      <c r="BB914" s="60" t="s">
        <v>1808</v>
      </c>
      <c r="BC914" s="60">
        <v>16093882978.813499</v>
      </c>
      <c r="BD914" s="60">
        <v>260372340.42699999</v>
      </c>
      <c r="BE914" s="60" t="s">
        <v>544</v>
      </c>
      <c r="BF914" s="60">
        <v>54787234.042900003</v>
      </c>
      <c r="BG914" s="60">
        <v>34308510.638499998</v>
      </c>
      <c r="BH914" s="60">
        <v>6937765957.4856997</v>
      </c>
      <c r="BI914" s="60">
        <v>205053191.4905</v>
      </c>
      <c r="BJ914" s="60" t="s">
        <v>544</v>
      </c>
      <c r="BK914" s="60">
        <v>255319148.93759999</v>
      </c>
      <c r="BL914" s="85" t="s">
        <v>544</v>
      </c>
      <c r="BM914" s="60" t="s">
        <v>544</v>
      </c>
      <c r="BN914" s="60">
        <v>101861702.12819999</v>
      </c>
      <c r="BO914" s="60">
        <v>13325531914.968201</v>
      </c>
      <c r="BP914" s="60">
        <v>6677393617.0586996</v>
      </c>
      <c r="BQ914" s="60">
        <v>2773138297.8878999</v>
      </c>
      <c r="BR914" s="60">
        <v>463563829.78979999</v>
      </c>
      <c r="BS914" s="60">
        <v>155319148.93700001</v>
      </c>
      <c r="BT914" s="60">
        <v>1784574468.0950999</v>
      </c>
      <c r="BU914" s="60">
        <v>391755319.15109998</v>
      </c>
      <c r="BV914" s="60" t="s">
        <v>544</v>
      </c>
      <c r="BW914" s="60">
        <v>1773404255.3290999</v>
      </c>
      <c r="BX914" s="60">
        <v>1436436170.2207999</v>
      </c>
      <c r="BY914" s="60" t="s">
        <v>544</v>
      </c>
      <c r="BZ914" s="60">
        <v>29521276.595899999</v>
      </c>
      <c r="CA914" s="60" t="s">
        <v>544</v>
      </c>
      <c r="CB914" s="60" t="s">
        <v>2004</v>
      </c>
      <c r="CC914" s="60">
        <v>224734042.55450001</v>
      </c>
      <c r="CD914" s="60">
        <v>186968085.1074</v>
      </c>
      <c r="CE914" s="60">
        <v>216489361.7033</v>
      </c>
      <c r="CF914" s="60">
        <v>1535106382.9872999</v>
      </c>
      <c r="CG914" s="60">
        <v>320212765.95920002</v>
      </c>
      <c r="CH914" s="60">
        <v>10372340.4256</v>
      </c>
      <c r="CI914" s="60" t="s">
        <v>1414</v>
      </c>
      <c r="CJ914" s="60">
        <v>22.21</v>
      </c>
      <c r="CK914" s="60">
        <v>723404255.32319999</v>
      </c>
      <c r="CL914" s="60">
        <v>288</v>
      </c>
      <c r="CM914" s="85">
        <v>114887</v>
      </c>
      <c r="CN914" s="60">
        <v>1063829.7871999999</v>
      </c>
      <c r="CO914" s="60">
        <v>205053191.4905</v>
      </c>
      <c r="CP914" s="60">
        <v>489361702.1304</v>
      </c>
      <c r="CQ914" s="60">
        <v>9321276595.7968998</v>
      </c>
      <c r="CR914" s="60">
        <v>11436170.2128</v>
      </c>
      <c r="CS914" s="60">
        <v>1063829.7871999999</v>
      </c>
      <c r="CT914" s="60">
        <v>131117021.2773</v>
      </c>
      <c r="CU914" s="60">
        <v>124202127.6603</v>
      </c>
      <c r="CV914" s="60">
        <v>216489361.7033</v>
      </c>
      <c r="CW914" s="60">
        <v>255319148.93759999</v>
      </c>
      <c r="CX914" s="60">
        <v>387500000.00220001</v>
      </c>
      <c r="CY914" s="60">
        <v>22.21</v>
      </c>
      <c r="CZ914" s="60">
        <f t="shared" si="28"/>
        <v>0.37599999999789308</v>
      </c>
      <c r="DA914" s="60" t="str">
        <f t="shared" si="29"/>
        <v>Y</v>
      </c>
    </row>
    <row r="915" spans="1:105">
      <c r="A915" s="13" t="s">
        <v>1415</v>
      </c>
      <c r="B915" s="13">
        <v>111447</v>
      </c>
      <c r="C915" s="13">
        <v>2022</v>
      </c>
      <c r="D915" s="13" t="s">
        <v>1</v>
      </c>
      <c r="E915" s="13" t="s">
        <v>13</v>
      </c>
      <c r="F915" s="84" t="s">
        <v>2080</v>
      </c>
      <c r="G915" s="60" t="s">
        <v>2073</v>
      </c>
      <c r="H915" s="60" t="s">
        <v>2620</v>
      </c>
      <c r="I915" s="60" t="s">
        <v>2075</v>
      </c>
      <c r="J915" s="60" t="s">
        <v>1415</v>
      </c>
      <c r="K915" s="85">
        <v>111447</v>
      </c>
      <c r="L915" s="60">
        <v>403740000000</v>
      </c>
      <c r="M915" s="60">
        <v>295801890241.80603</v>
      </c>
      <c r="N915" s="60">
        <v>594915378.40279996</v>
      </c>
      <c r="O915" s="60">
        <v>127481866.80060001</v>
      </c>
      <c r="P915" s="60">
        <v>-0.23</v>
      </c>
      <c r="Q915" s="60">
        <v>5402593596.4806004</v>
      </c>
      <c r="R915" s="85">
        <v>29509</v>
      </c>
      <c r="S915" s="85">
        <v>378</v>
      </c>
      <c r="T915" s="60">
        <v>18405011355.734901</v>
      </c>
      <c r="U915" s="60">
        <v>1216938969.8608999</v>
      </c>
      <c r="V915" s="60">
        <v>16398270935.2358</v>
      </c>
      <c r="W915" s="60" t="s">
        <v>2076</v>
      </c>
      <c r="X915" s="60">
        <v>3861821378.7698998</v>
      </c>
      <c r="Y915" s="60">
        <v>162694702905.0278</v>
      </c>
      <c r="Z915" s="60">
        <v>19.22</v>
      </c>
      <c r="AA915" s="60">
        <v>32184042786.3032</v>
      </c>
      <c r="AB915" s="60">
        <v>85603340902.195999</v>
      </c>
      <c r="AC915" s="60">
        <v>295801890241.80603</v>
      </c>
      <c r="AD915" s="60">
        <v>4.5</v>
      </c>
      <c r="AE915" s="60">
        <v>34956407062.012802</v>
      </c>
      <c r="AF915" s="60">
        <v>36.1</v>
      </c>
      <c r="AG915" s="60" t="s">
        <v>2077</v>
      </c>
      <c r="AH915" s="60" t="s">
        <v>544</v>
      </c>
      <c r="AI915" s="60">
        <v>13159205802.3309</v>
      </c>
      <c r="AJ915" s="60">
        <v>58706864970.490097</v>
      </c>
      <c r="AK915" s="60">
        <v>1.46</v>
      </c>
      <c r="AL915" s="60">
        <v>219757491386.4343</v>
      </c>
      <c r="AM915" s="60">
        <v>9153784159.8085995</v>
      </c>
      <c r="AN915" s="60">
        <v>3131364935.0906</v>
      </c>
      <c r="AO915" s="60" t="s">
        <v>544</v>
      </c>
      <c r="AP915" s="60">
        <v>13624441350.7124</v>
      </c>
      <c r="AQ915" s="60">
        <v>295801890241.80603</v>
      </c>
      <c r="AR915" s="60">
        <v>0.4</v>
      </c>
      <c r="AS915" s="60">
        <v>13474979851.7048</v>
      </c>
      <c r="AT915" s="60">
        <v>36100813245.590599</v>
      </c>
      <c r="AU915" s="85">
        <v>111447</v>
      </c>
      <c r="AV915" s="60" t="s">
        <v>544</v>
      </c>
      <c r="AW915" s="60" t="s">
        <v>544</v>
      </c>
      <c r="AX915" s="60" t="s">
        <v>544</v>
      </c>
      <c r="AY915" s="60">
        <v>93663272032.502899</v>
      </c>
      <c r="AZ915" s="60">
        <v>80386108870.661102</v>
      </c>
      <c r="BA915" s="60">
        <v>1216938969.8608999</v>
      </c>
      <c r="BB915" s="60" t="s">
        <v>1808</v>
      </c>
      <c r="BC915" s="60">
        <v>294365887604.28198</v>
      </c>
      <c r="BD915" s="60">
        <v>699684958.58949995</v>
      </c>
      <c r="BE915" s="60" t="s">
        <v>544</v>
      </c>
      <c r="BF915" s="60">
        <v>19405084621.1534</v>
      </c>
      <c r="BG915" s="60">
        <v>2260971499.6933999</v>
      </c>
      <c r="BH915" s="60">
        <v>147379295183.19019</v>
      </c>
      <c r="BI915" s="60">
        <v>2978240164.0485001</v>
      </c>
      <c r="BJ915" s="60">
        <v>16398270935.2358</v>
      </c>
      <c r="BK915" s="60">
        <v>3831782548.0869999</v>
      </c>
      <c r="BL915" s="85" t="s">
        <v>2822</v>
      </c>
      <c r="BM915" s="60" t="s">
        <v>2823</v>
      </c>
      <c r="BN915" s="60">
        <v>3189244633.2357001</v>
      </c>
      <c r="BO915" s="60">
        <v>283592204550.8175</v>
      </c>
      <c r="BP915" s="60">
        <v>146679610224.60071</v>
      </c>
      <c r="BQ915" s="60">
        <v>23349695947.903</v>
      </c>
      <c r="BR915" s="60">
        <v>1417686277.3515</v>
      </c>
      <c r="BS915" s="60">
        <v>8446772657.1500998</v>
      </c>
      <c r="BT915" s="60">
        <v>354604732.93959999</v>
      </c>
      <c r="BU915" s="60">
        <v>5228221847.6384001</v>
      </c>
      <c r="BV915" s="60">
        <v>5941094585.5521002</v>
      </c>
      <c r="BW915" s="60">
        <v>1216938969.8608999</v>
      </c>
      <c r="BX915" s="60">
        <v>10856473001.444201</v>
      </c>
      <c r="BY915" s="60" t="s">
        <v>544</v>
      </c>
      <c r="BZ915" s="60">
        <v>82789947.979699999</v>
      </c>
      <c r="CA915" s="60">
        <v>243973917.49770001</v>
      </c>
      <c r="CB915" s="60" t="s">
        <v>2081</v>
      </c>
      <c r="CC915" s="60">
        <v>2411165653.1079001</v>
      </c>
      <c r="CD915" s="60">
        <v>1023518206.4392999</v>
      </c>
      <c r="CE915" s="60">
        <v>3133562898.3112998</v>
      </c>
      <c r="CF915" s="60">
        <v>13624441350.7124</v>
      </c>
      <c r="CG915" s="60">
        <v>1754707304.5255001</v>
      </c>
      <c r="CH915" s="60">
        <v>141402300.53169999</v>
      </c>
      <c r="CI915" s="60" t="s">
        <v>1415</v>
      </c>
      <c r="CJ915" s="60">
        <v>15.4</v>
      </c>
      <c r="CK915" s="60">
        <v>6993186313.8605003</v>
      </c>
      <c r="CL915" s="60">
        <v>140</v>
      </c>
      <c r="CM915" s="85">
        <v>111447</v>
      </c>
      <c r="CN915" s="60" t="s">
        <v>544</v>
      </c>
      <c r="CO915" s="60">
        <v>2978240164.0485001</v>
      </c>
      <c r="CP915" s="60">
        <v>7051066012.0056</v>
      </c>
      <c r="CQ915" s="60">
        <v>162694702905.0278</v>
      </c>
      <c r="CR915" s="60">
        <v>10257161.696599999</v>
      </c>
      <c r="CS915" s="60" t="s">
        <v>544</v>
      </c>
      <c r="CT915" s="60">
        <v>2406037072.2596002</v>
      </c>
      <c r="CU915" s="60">
        <v>1425745475.8274</v>
      </c>
      <c r="CV915" s="60">
        <v>3133562898.3112998</v>
      </c>
      <c r="CW915" s="60">
        <v>3831782548.0869999</v>
      </c>
      <c r="CX915" s="60">
        <v>3861821378.7698998</v>
      </c>
      <c r="CY915" s="60">
        <v>12.7</v>
      </c>
      <c r="CZ915" s="60">
        <f t="shared" si="28"/>
        <v>1.3649000000302869</v>
      </c>
      <c r="DA915" s="60" t="str">
        <f t="shared" si="29"/>
        <v>Y</v>
      </c>
    </row>
    <row r="916" spans="1:105">
      <c r="A916" s="13" t="s">
        <v>1415</v>
      </c>
      <c r="B916" s="13">
        <v>111447</v>
      </c>
      <c r="C916" s="13">
        <v>2023</v>
      </c>
      <c r="D916" s="13" t="s">
        <v>1</v>
      </c>
      <c r="E916" s="13" t="s">
        <v>13</v>
      </c>
      <c r="F916" s="84" t="s">
        <v>2072</v>
      </c>
      <c r="G916" s="60" t="s">
        <v>2073</v>
      </c>
      <c r="H916" s="60" t="s">
        <v>2620</v>
      </c>
      <c r="I916" s="60" t="s">
        <v>2075</v>
      </c>
      <c r="J916" s="60" t="s">
        <v>1415</v>
      </c>
      <c r="K916" s="85">
        <v>111447</v>
      </c>
      <c r="L916" s="60">
        <v>423578000000</v>
      </c>
      <c r="M916" s="60">
        <v>305369475893.36798</v>
      </c>
      <c r="N916" s="60">
        <v>738230841.34399998</v>
      </c>
      <c r="O916" s="60">
        <v>274673779.83600003</v>
      </c>
      <c r="P916" s="60">
        <v>-0.16</v>
      </c>
      <c r="Q916" s="60">
        <v>5080383534.132</v>
      </c>
      <c r="R916" s="85">
        <v>28916</v>
      </c>
      <c r="S916" s="85">
        <v>368</v>
      </c>
      <c r="T916" s="60">
        <v>23183620503.848</v>
      </c>
      <c r="U916" s="60">
        <v>1245043616.2119999</v>
      </c>
      <c r="V916" s="60">
        <v>18720351813.652</v>
      </c>
      <c r="W916" s="60" t="s">
        <v>2076</v>
      </c>
      <c r="X916" s="60">
        <v>2585249801.816</v>
      </c>
      <c r="Y916" s="60">
        <v>169574652156.65201</v>
      </c>
      <c r="Z916" s="60">
        <v>17.13</v>
      </c>
      <c r="AA916" s="60">
        <v>26334799222.124001</v>
      </c>
      <c r="AB916" s="60">
        <v>90542859205.151993</v>
      </c>
      <c r="AC916" s="60">
        <v>305369475893.36798</v>
      </c>
      <c r="AD916" s="60">
        <v>4.4000000000000004</v>
      </c>
      <c r="AE916" s="60">
        <v>35297383030.316002</v>
      </c>
      <c r="AF916" s="60">
        <v>34.58</v>
      </c>
      <c r="AG916" s="60" t="s">
        <v>2077</v>
      </c>
      <c r="AH916" s="60" t="s">
        <v>544</v>
      </c>
      <c r="AI916" s="60">
        <v>14467594261.808001</v>
      </c>
      <c r="AJ916" s="60">
        <v>62610482302.931999</v>
      </c>
      <c r="AK916" s="60">
        <v>0.9</v>
      </c>
      <c r="AL916" s="60">
        <v>224192920487.76801</v>
      </c>
      <c r="AM916" s="60">
        <v>9703698363.7600002</v>
      </c>
      <c r="AN916" s="60">
        <v>9509768582.1959991</v>
      </c>
      <c r="AO916" s="60" t="s">
        <v>544</v>
      </c>
      <c r="AP916" s="60">
        <v>14799221397.568001</v>
      </c>
      <c r="AQ916" s="60">
        <v>305369475893.36798</v>
      </c>
      <c r="AR916" s="60">
        <v>0.47</v>
      </c>
      <c r="AS916" s="60">
        <v>14494989546.936001</v>
      </c>
      <c r="AT916" s="60">
        <v>40731021556.888</v>
      </c>
      <c r="AU916" s="85">
        <v>111447</v>
      </c>
      <c r="AV916" s="60" t="s">
        <v>544</v>
      </c>
      <c r="AW916" s="60" t="s">
        <v>544</v>
      </c>
      <c r="AX916" s="60" t="s">
        <v>544</v>
      </c>
      <c r="AY916" s="60">
        <v>97907865333.248001</v>
      </c>
      <c r="AZ916" s="60">
        <v>87822074834.807999</v>
      </c>
      <c r="BA916" s="60">
        <v>1245043616.2119999</v>
      </c>
      <c r="BB916" s="60" t="s">
        <v>1808</v>
      </c>
      <c r="BC916" s="60">
        <v>329088025385.76801</v>
      </c>
      <c r="BD916" s="60">
        <v>853579410.30400002</v>
      </c>
      <c r="BE916" s="60" t="s">
        <v>544</v>
      </c>
      <c r="BF916" s="60">
        <v>8117655540.5600004</v>
      </c>
      <c r="BG916" s="60">
        <v>2314901593.316</v>
      </c>
      <c r="BH916" s="60">
        <v>158604282320</v>
      </c>
      <c r="BI916" s="60">
        <v>2375459592.02</v>
      </c>
      <c r="BJ916" s="60">
        <v>18720351813.652</v>
      </c>
      <c r="BK916" s="60">
        <v>4182106553.3559999</v>
      </c>
      <c r="BL916" s="85" t="s">
        <v>2822</v>
      </c>
      <c r="BM916" s="60" t="s">
        <v>2823</v>
      </c>
      <c r="BN916" s="60">
        <v>4738663398.5880003</v>
      </c>
      <c r="BO916" s="60">
        <v>291870809610.82397</v>
      </c>
      <c r="BP916" s="60">
        <v>157750702909.69601</v>
      </c>
      <c r="BQ916" s="60">
        <v>25401196742.104</v>
      </c>
      <c r="BR916" s="60">
        <v>1253694758.8840001</v>
      </c>
      <c r="BS916" s="60">
        <v>9225001802.5760002</v>
      </c>
      <c r="BT916" s="60">
        <v>638021772.05999994</v>
      </c>
      <c r="BU916" s="60">
        <v>9138490375.8560009</v>
      </c>
      <c r="BV916" s="60">
        <v>6160334511.0200005</v>
      </c>
      <c r="BW916" s="60">
        <v>1245043616.2119999</v>
      </c>
      <c r="BX916" s="60">
        <v>12198111167.52</v>
      </c>
      <c r="BY916" s="60" t="s">
        <v>544</v>
      </c>
      <c r="BZ916" s="60">
        <v>50464998.920000002</v>
      </c>
      <c r="CA916" s="60">
        <v>74255641.268000007</v>
      </c>
      <c r="CB916" s="60" t="s">
        <v>2081</v>
      </c>
      <c r="CC916" s="60">
        <v>7220099488.3400002</v>
      </c>
      <c r="CD916" s="60">
        <v>1147718261.152</v>
      </c>
      <c r="CE916" s="60">
        <v>2863528224.4320002</v>
      </c>
      <c r="CF916" s="60">
        <v>14799221397.568001</v>
      </c>
      <c r="CG916" s="60">
        <v>2932737365.8080001</v>
      </c>
      <c r="CH916" s="60">
        <v>109581140.51199999</v>
      </c>
      <c r="CI916" s="60" t="s">
        <v>1415</v>
      </c>
      <c r="CJ916" s="60">
        <v>16</v>
      </c>
      <c r="CK916" s="60">
        <v>12095018384.011999</v>
      </c>
      <c r="CL916" s="60">
        <v>155</v>
      </c>
      <c r="CM916" s="85">
        <v>111447</v>
      </c>
      <c r="CN916" s="60" t="s">
        <v>544</v>
      </c>
      <c r="CO916" s="60">
        <v>2375459592.02</v>
      </c>
      <c r="CP916" s="60">
        <v>7323913200.4040003</v>
      </c>
      <c r="CQ916" s="60">
        <v>169574652156.65201</v>
      </c>
      <c r="CR916" s="60">
        <v>23790642.348000001</v>
      </c>
      <c r="CS916" s="60" t="s">
        <v>544</v>
      </c>
      <c r="CT916" s="60">
        <v>2488645375.3119998</v>
      </c>
      <c r="CU916" s="60">
        <v>1693461178.0439999</v>
      </c>
      <c r="CV916" s="60">
        <v>2863528224.4320002</v>
      </c>
      <c r="CW916" s="60">
        <v>4182106553.3559999</v>
      </c>
      <c r="CX916" s="60">
        <v>2585249801.816</v>
      </c>
      <c r="CY916" s="60">
        <v>13.5</v>
      </c>
      <c r="CZ916" s="60">
        <f t="shared" si="28"/>
        <v>1.3870999999617162</v>
      </c>
      <c r="DA916" s="60" t="str">
        <f t="shared" si="29"/>
        <v>Y</v>
      </c>
    </row>
    <row r="917" spans="1:105">
      <c r="A917" s="13" t="s">
        <v>1417</v>
      </c>
      <c r="B917" s="13">
        <v>111997</v>
      </c>
      <c r="C917" s="13">
        <v>2022</v>
      </c>
      <c r="D917" s="13" t="s">
        <v>10</v>
      </c>
      <c r="E917" s="13" t="s">
        <v>507</v>
      </c>
      <c r="F917" s="84" t="s">
        <v>1812</v>
      </c>
      <c r="G917" s="60" t="s">
        <v>2128</v>
      </c>
      <c r="H917" s="60" t="s">
        <v>2642</v>
      </c>
      <c r="I917" s="60" t="s">
        <v>2130</v>
      </c>
      <c r="J917" s="60" t="s">
        <v>1417</v>
      </c>
      <c r="K917" s="85">
        <v>111997</v>
      </c>
      <c r="L917" s="60">
        <v>4370607000000</v>
      </c>
      <c r="M917" s="60">
        <v>177023621452.62329</v>
      </c>
      <c r="N917" s="60">
        <v>681102011.31040001</v>
      </c>
      <c r="O917" s="60">
        <v>605442011.48119998</v>
      </c>
      <c r="P917" s="60">
        <v>-0.86</v>
      </c>
      <c r="Q917" s="60" t="s">
        <v>544</v>
      </c>
      <c r="R917" s="85">
        <v>25356</v>
      </c>
      <c r="S917" s="85">
        <v>634</v>
      </c>
      <c r="T917" s="60">
        <v>60775636500.916603</v>
      </c>
      <c r="U917" s="60" t="s">
        <v>544</v>
      </c>
      <c r="V917" s="60">
        <v>696493231.83239996</v>
      </c>
      <c r="W917" s="60" t="s">
        <v>2131</v>
      </c>
      <c r="X917" s="60">
        <v>4595170396.4787998</v>
      </c>
      <c r="Y917" s="60">
        <v>130486241043.76131</v>
      </c>
      <c r="Z917" s="60">
        <v>17.63</v>
      </c>
      <c r="AA917" s="60" t="s">
        <v>544</v>
      </c>
      <c r="AB917" s="60">
        <v>71602712086.753204</v>
      </c>
      <c r="AC917" s="60">
        <v>177023621452.62329</v>
      </c>
      <c r="AD917" s="60">
        <v>4.41</v>
      </c>
      <c r="AE917" s="60">
        <v>8502069713.1408997</v>
      </c>
      <c r="AF917" s="60">
        <v>7.1</v>
      </c>
      <c r="AG917" s="60" t="s">
        <v>2132</v>
      </c>
      <c r="AH917" s="60" t="s">
        <v>544</v>
      </c>
      <c r="AI917" s="60">
        <v>8523212389.7526999</v>
      </c>
      <c r="AJ917" s="60" t="s">
        <v>544</v>
      </c>
      <c r="AK917" s="60">
        <v>3.41</v>
      </c>
      <c r="AL917" s="60">
        <v>144930496471.53931</v>
      </c>
      <c r="AM917" s="60">
        <v>8275049210.4413996</v>
      </c>
      <c r="AN917" s="60">
        <v>10363232803.157801</v>
      </c>
      <c r="AO917" s="60">
        <v>8873646179.1114998</v>
      </c>
      <c r="AP917" s="60">
        <v>9035497013.8638992</v>
      </c>
      <c r="AQ917" s="60">
        <v>177023621452.62329</v>
      </c>
      <c r="AR917" s="60">
        <v>0.97</v>
      </c>
      <c r="AS917" s="60">
        <v>8609524734.3115997</v>
      </c>
      <c r="AT917" s="60">
        <v>60775636500.916603</v>
      </c>
      <c r="AU917" s="85">
        <v>111997</v>
      </c>
      <c r="AV917" s="60" t="s">
        <v>544</v>
      </c>
      <c r="AW917" s="60">
        <v>865594141.51489997</v>
      </c>
      <c r="AX917" s="60">
        <v>135037708.47459999</v>
      </c>
      <c r="AY917" s="60">
        <v>9198562944.9733009</v>
      </c>
      <c r="AZ917" s="60">
        <v>76124126134.362106</v>
      </c>
      <c r="BA917" s="60" t="s">
        <v>544</v>
      </c>
      <c r="BB917" s="60" t="s">
        <v>1808</v>
      </c>
      <c r="BC917" s="60">
        <v>193355812593.4841</v>
      </c>
      <c r="BD917" s="60">
        <v>2583213848.5581999</v>
      </c>
      <c r="BE917" s="60" t="s">
        <v>544</v>
      </c>
      <c r="BF917" s="60" t="s">
        <v>544</v>
      </c>
      <c r="BG917" s="60">
        <v>521924388.54339999</v>
      </c>
      <c r="BH917" s="60">
        <v>69974199445.889893</v>
      </c>
      <c r="BI917" s="60">
        <v>1359287791.3640001</v>
      </c>
      <c r="BJ917" s="60" t="s">
        <v>544</v>
      </c>
      <c r="BK917" s="60">
        <v>1737182758.391</v>
      </c>
      <c r="BL917" s="85" t="s">
        <v>2825</v>
      </c>
      <c r="BM917" s="60" t="s">
        <v>2826</v>
      </c>
      <c r="BN917" s="60">
        <v>667533435.32389998</v>
      </c>
      <c r="BO917" s="60">
        <v>155431197175.88571</v>
      </c>
      <c r="BP917" s="60">
        <v>67390985597.331703</v>
      </c>
      <c r="BQ917" s="60">
        <v>11439079117.645599</v>
      </c>
      <c r="BR917" s="60" t="s">
        <v>544</v>
      </c>
      <c r="BS917" s="60">
        <v>12121963270.2796</v>
      </c>
      <c r="BT917" s="60">
        <v>13578661286.2631</v>
      </c>
      <c r="BU917" s="60">
        <v>5747081742.9147997</v>
      </c>
      <c r="BV917" s="60" t="s">
        <v>544</v>
      </c>
      <c r="BW917" s="60" t="s">
        <v>544</v>
      </c>
      <c r="BX917" s="60">
        <v>4297147763.3185997</v>
      </c>
      <c r="BY917" s="60" t="s">
        <v>544</v>
      </c>
      <c r="BZ917" s="60">
        <v>26084068.463599999</v>
      </c>
      <c r="CA917" s="60" t="s">
        <v>544</v>
      </c>
      <c r="CB917" s="60" t="s">
        <v>2004</v>
      </c>
      <c r="CC917" s="60">
        <v>9429876788.1341991</v>
      </c>
      <c r="CD917" s="60">
        <v>417507108.26520002</v>
      </c>
      <c r="CE917" s="60">
        <v>2867748912.1557002</v>
      </c>
      <c r="CF917" s="60">
        <v>9035497013.8638992</v>
      </c>
      <c r="CG917" s="60">
        <v>9147650407.6149998</v>
      </c>
      <c r="CH917" s="60">
        <v>65979732.185099997</v>
      </c>
      <c r="CI917" s="60" t="s">
        <v>1417</v>
      </c>
      <c r="CJ917" s="60" t="s">
        <v>544</v>
      </c>
      <c r="CK917" s="60">
        <v>14958403199.6366</v>
      </c>
      <c r="CL917" s="60" t="s">
        <v>544</v>
      </c>
      <c r="CM917" s="85">
        <v>111997</v>
      </c>
      <c r="CN917" s="60">
        <v>21304689.459399998</v>
      </c>
      <c r="CO917" s="60">
        <v>1359287791.3640001</v>
      </c>
      <c r="CP917" s="60">
        <v>5262703831.8027</v>
      </c>
      <c r="CQ917" s="60">
        <v>130486241043.76131</v>
      </c>
      <c r="CR917" s="60">
        <v>63671049.106799997</v>
      </c>
      <c r="CS917" s="60">
        <v>21304689.459399998</v>
      </c>
      <c r="CT917" s="60">
        <v>471862418.63499999</v>
      </c>
      <c r="CU917" s="60">
        <v>1265320339.756</v>
      </c>
      <c r="CV917" s="60">
        <v>2867748912.1557002</v>
      </c>
      <c r="CW917" s="60">
        <v>1737182758.391</v>
      </c>
      <c r="CX917" s="60">
        <v>4595170396.4787998</v>
      </c>
      <c r="CY917" s="60" t="s">
        <v>544</v>
      </c>
      <c r="CZ917" s="60">
        <f t="shared" si="28"/>
        <v>24.68940000286743</v>
      </c>
      <c r="DA917" s="60" t="str">
        <f t="shared" si="29"/>
        <v>Y</v>
      </c>
    </row>
    <row r="918" spans="1:105">
      <c r="A918" s="13" t="s">
        <v>1417</v>
      </c>
      <c r="B918" s="13">
        <v>111997</v>
      </c>
      <c r="C918" s="13">
        <v>2023</v>
      </c>
      <c r="D918" s="13" t="s">
        <v>10</v>
      </c>
      <c r="E918" s="13" t="s">
        <v>507</v>
      </c>
      <c r="F918" s="84" t="s">
        <v>1804</v>
      </c>
      <c r="G918" s="60" t="s">
        <v>2128</v>
      </c>
      <c r="H918" s="60" t="s">
        <v>2824</v>
      </c>
      <c r="I918" s="60" t="s">
        <v>2130</v>
      </c>
      <c r="J918" s="60" t="s">
        <v>1417</v>
      </c>
      <c r="K918" s="85">
        <v>111997</v>
      </c>
      <c r="L918" s="60">
        <v>5233952000000</v>
      </c>
      <c r="M918" s="60">
        <v>169438394169.8624</v>
      </c>
      <c r="N918" s="60">
        <v>835286499.83239996</v>
      </c>
      <c r="O918" s="60">
        <v>558497895.32239997</v>
      </c>
      <c r="P918" s="60">
        <v>-1.46</v>
      </c>
      <c r="Q918" s="60" t="s">
        <v>544</v>
      </c>
      <c r="R918" s="85">
        <v>26768</v>
      </c>
      <c r="S918" s="85">
        <v>657</v>
      </c>
      <c r="T918" s="60">
        <v>68242246628.4086</v>
      </c>
      <c r="U918" s="60" t="s">
        <v>544</v>
      </c>
      <c r="V918" s="60">
        <v>655778568.60339999</v>
      </c>
      <c r="W918" s="60" t="s">
        <v>2131</v>
      </c>
      <c r="X918" s="60">
        <v>5826448684.3397999</v>
      </c>
      <c r="Y918" s="60">
        <v>120854742540.64861</v>
      </c>
      <c r="Z918" s="60">
        <v>27.84</v>
      </c>
      <c r="AA918" s="60" t="s">
        <v>544</v>
      </c>
      <c r="AB918" s="60">
        <v>74040304247.701004</v>
      </c>
      <c r="AC918" s="60">
        <v>169438394169.8624</v>
      </c>
      <c r="AD918" s="60">
        <v>5.0199999999999996</v>
      </c>
      <c r="AE918" s="60">
        <v>8787665904.4262009</v>
      </c>
      <c r="AF918" s="60">
        <v>12.96</v>
      </c>
      <c r="AG918" s="60" t="s">
        <v>2132</v>
      </c>
      <c r="AH918" s="60" t="s">
        <v>544</v>
      </c>
      <c r="AI918" s="60">
        <v>9294593712.382</v>
      </c>
      <c r="AJ918" s="60" t="s">
        <v>544</v>
      </c>
      <c r="AK918" s="60">
        <v>4.05</v>
      </c>
      <c r="AL918" s="60">
        <v>138853156252.69879</v>
      </c>
      <c r="AM918" s="60">
        <v>7901877624.1218004</v>
      </c>
      <c r="AN918" s="60">
        <v>13831013262.087999</v>
      </c>
      <c r="AO918" s="60">
        <v>2406183228.9373999</v>
      </c>
      <c r="AP918" s="60">
        <v>9621430876.2572002</v>
      </c>
      <c r="AQ918" s="60">
        <v>169438394169.8624</v>
      </c>
      <c r="AR918" s="60">
        <v>1.08</v>
      </c>
      <c r="AS918" s="60">
        <v>8928876652.1306</v>
      </c>
      <c r="AT918" s="60">
        <v>68242246628.4086</v>
      </c>
      <c r="AU918" s="85">
        <v>111997</v>
      </c>
      <c r="AV918" s="60" t="s">
        <v>544</v>
      </c>
      <c r="AW918" s="60">
        <v>677889284.028</v>
      </c>
      <c r="AX918" s="60">
        <v>89867270.891200006</v>
      </c>
      <c r="AY918" s="60">
        <v>9443444473.0296001</v>
      </c>
      <c r="AZ918" s="60">
        <v>65447329181.581596</v>
      </c>
      <c r="BA918" s="60" t="s">
        <v>544</v>
      </c>
      <c r="BB918" s="60" t="s">
        <v>1808</v>
      </c>
      <c r="BC918" s="60">
        <v>185079022192.59421</v>
      </c>
      <c r="BD918" s="60">
        <v>2792198120.1862001</v>
      </c>
      <c r="BE918" s="60" t="s">
        <v>544</v>
      </c>
      <c r="BF918" s="60" t="s">
        <v>544</v>
      </c>
      <c r="BG918" s="60">
        <v>582842343.3448</v>
      </c>
      <c r="BH918" s="60">
        <v>77685691101.438202</v>
      </c>
      <c r="BI918" s="60">
        <v>2628293944.2055998</v>
      </c>
      <c r="BJ918" s="60" t="s">
        <v>544</v>
      </c>
      <c r="BK918" s="60">
        <v>1818096469.9282</v>
      </c>
      <c r="BL918" s="85" t="s">
        <v>2825</v>
      </c>
      <c r="BM918" s="60" t="s">
        <v>2826</v>
      </c>
      <c r="BN918" s="60">
        <v>1109711879.9998</v>
      </c>
      <c r="BO918" s="60">
        <v>161446325545.4874</v>
      </c>
      <c r="BP918" s="60">
        <v>74893492981.251999</v>
      </c>
      <c r="BQ918" s="60">
        <v>20576626723.954399</v>
      </c>
      <c r="BR918" s="60" t="s">
        <v>544</v>
      </c>
      <c r="BS918" s="60">
        <v>5021204269.3009996</v>
      </c>
      <c r="BT918" s="60">
        <v>17320524428.022202</v>
      </c>
      <c r="BU918" s="60">
        <v>7556037546.6971998</v>
      </c>
      <c r="BV918" s="60" t="s">
        <v>544</v>
      </c>
      <c r="BW918" s="60" t="s">
        <v>544</v>
      </c>
      <c r="BX918" s="60">
        <v>6829329874.8795996</v>
      </c>
      <c r="BY918" s="60" t="s">
        <v>544</v>
      </c>
      <c r="BZ918" s="60">
        <v>13013920.352399999</v>
      </c>
      <c r="CA918" s="60" t="s">
        <v>544</v>
      </c>
      <c r="CB918" s="60" t="s">
        <v>1833</v>
      </c>
      <c r="CC918" s="60">
        <v>11730495296.750999</v>
      </c>
      <c r="CD918" s="60">
        <v>474813855.24540001</v>
      </c>
      <c r="CE918" s="60">
        <v>4088993198.4857998</v>
      </c>
      <c r="CF918" s="60">
        <v>9621430876.2572002</v>
      </c>
      <c r="CG918" s="60">
        <v>12035448355.754999</v>
      </c>
      <c r="CH918" s="60">
        <v>66332146.273800001</v>
      </c>
      <c r="CI918" s="60" t="s">
        <v>1417</v>
      </c>
      <c r="CJ918" s="60" t="s">
        <v>544</v>
      </c>
      <c r="CK918" s="60">
        <v>19657461946.427799</v>
      </c>
      <c r="CL918" s="60" t="s">
        <v>544</v>
      </c>
      <c r="CM918" s="85">
        <v>111997</v>
      </c>
      <c r="CN918" s="60">
        <v>-2654580.7683999999</v>
      </c>
      <c r="CO918" s="60">
        <v>2628293944.2055998</v>
      </c>
      <c r="CP918" s="60">
        <v>6936160564.3395996</v>
      </c>
      <c r="CQ918" s="60">
        <v>120854742540.64861</v>
      </c>
      <c r="CR918" s="60">
        <v>65976043.975599997</v>
      </c>
      <c r="CS918" s="60">
        <v>-2654580.7683999999</v>
      </c>
      <c r="CT918" s="60">
        <v>419682744.89679998</v>
      </c>
      <c r="CU918" s="60">
        <v>1398413725.0314</v>
      </c>
      <c r="CV918" s="60">
        <v>4088993198.4857998</v>
      </c>
      <c r="CW918" s="60">
        <v>1818096469.9282</v>
      </c>
      <c r="CX918" s="60">
        <v>5826448684.3397999</v>
      </c>
      <c r="CY918" s="60" t="s">
        <v>544</v>
      </c>
      <c r="CZ918" s="60">
        <f t="shared" si="28"/>
        <v>30.890000024155981</v>
      </c>
      <c r="DA918" s="60" t="str">
        <f t="shared" si="29"/>
        <v>Y</v>
      </c>
    </row>
    <row r="919" spans="1:105">
      <c r="A919" s="13" t="s">
        <v>1418</v>
      </c>
      <c r="B919" s="13">
        <v>108306</v>
      </c>
      <c r="C919" s="13">
        <v>2022</v>
      </c>
      <c r="D919" s="13" t="s">
        <v>1</v>
      </c>
      <c r="E919" s="13" t="s">
        <v>13</v>
      </c>
      <c r="F919" s="84" t="s">
        <v>1812</v>
      </c>
      <c r="G919" s="60" t="s">
        <v>2193</v>
      </c>
      <c r="H919" s="60" t="s">
        <v>2194</v>
      </c>
      <c r="I919" s="60" t="s">
        <v>2195</v>
      </c>
      <c r="J919" s="60" t="s">
        <v>1418</v>
      </c>
      <c r="K919" s="85">
        <v>108306</v>
      </c>
      <c r="L919" s="60">
        <v>36338400000</v>
      </c>
      <c r="M919" s="60">
        <v>118733540271.5347</v>
      </c>
      <c r="N919" s="60">
        <v>1012906387.848</v>
      </c>
      <c r="O919" s="60">
        <v>-18624407.7766</v>
      </c>
      <c r="P919" s="60">
        <v>-0.24</v>
      </c>
      <c r="Q919" s="60" t="s">
        <v>544</v>
      </c>
      <c r="R919" s="85" t="s">
        <v>544</v>
      </c>
      <c r="S919" s="85" t="s">
        <v>544</v>
      </c>
      <c r="T919" s="60">
        <v>46453193922.693604</v>
      </c>
      <c r="U919" s="60" t="s">
        <v>544</v>
      </c>
      <c r="V919" s="60" t="s">
        <v>544</v>
      </c>
      <c r="W919" s="60" t="s">
        <v>2196</v>
      </c>
      <c r="X919" s="60">
        <v>2477046234.2824998</v>
      </c>
      <c r="Y919" s="60">
        <v>65930730273.018501</v>
      </c>
      <c r="Z919" s="60">
        <v>13.13</v>
      </c>
      <c r="AA919" s="60">
        <v>5886619833.3773003</v>
      </c>
      <c r="AB919" s="60">
        <v>80285900996.797195</v>
      </c>
      <c r="AC919" s="60">
        <v>118733540271.5347</v>
      </c>
      <c r="AD919" s="60">
        <v>9.4</v>
      </c>
      <c r="AE919" s="60">
        <v>24862930893.715401</v>
      </c>
      <c r="AF919" s="60">
        <v>19.57</v>
      </c>
      <c r="AG919" s="60" t="s">
        <v>2197</v>
      </c>
      <c r="AH919" s="60" t="s">
        <v>544</v>
      </c>
      <c r="AI919" s="60">
        <v>12081359255.058001</v>
      </c>
      <c r="AJ919" s="60" t="s">
        <v>544</v>
      </c>
      <c r="AK919" s="60">
        <v>2.66</v>
      </c>
      <c r="AL919" s="60">
        <v>97169090018.246902</v>
      </c>
      <c r="AM919" s="60">
        <v>1779447802.6517</v>
      </c>
      <c r="AN919" s="60">
        <v>1566083973.2114</v>
      </c>
      <c r="AO919" s="60">
        <v>13835321026.0154</v>
      </c>
      <c r="AP919" s="60">
        <v>13709851331.5207</v>
      </c>
      <c r="AQ919" s="60">
        <v>118733540271.5347</v>
      </c>
      <c r="AR919" s="60">
        <v>1.42</v>
      </c>
      <c r="AS919" s="60">
        <v>12683221695.8374</v>
      </c>
      <c r="AT919" s="60">
        <v>46453193922.693604</v>
      </c>
      <c r="AU919" s="85">
        <v>108306</v>
      </c>
      <c r="AV919" s="60" t="s">
        <v>544</v>
      </c>
      <c r="AW919" s="60" t="s">
        <v>544</v>
      </c>
      <c r="AX919" s="60">
        <v>24832543.702100001</v>
      </c>
      <c r="AY919" s="60">
        <v>24862930893.715401</v>
      </c>
      <c r="AZ919" s="60">
        <v>21982029080.278099</v>
      </c>
      <c r="BA919" s="60" t="s">
        <v>544</v>
      </c>
      <c r="BB919" s="60" t="s">
        <v>1808</v>
      </c>
      <c r="BC919" s="60">
        <v>128651527528.547</v>
      </c>
      <c r="BD919" s="60">
        <v>2705113543.5462999</v>
      </c>
      <c r="BE919" s="60" t="s">
        <v>544</v>
      </c>
      <c r="BF919" s="60" t="s">
        <v>544</v>
      </c>
      <c r="BG919" s="60">
        <v>594020584.87339997</v>
      </c>
      <c r="BH919" s="60">
        <v>71316124816.408997</v>
      </c>
      <c r="BI919" s="60">
        <v>1362195719.6575</v>
      </c>
      <c r="BJ919" s="60" t="s">
        <v>544</v>
      </c>
      <c r="BK919" s="60">
        <v>1307629472.3122001</v>
      </c>
      <c r="BL919" s="85" t="s">
        <v>2827</v>
      </c>
      <c r="BM919" s="60" t="s">
        <v>2828</v>
      </c>
      <c r="BN919" s="60">
        <v>815553014.21570003</v>
      </c>
      <c r="BO919" s="60">
        <v>100301911452.6619</v>
      </c>
      <c r="BP919" s="60">
        <v>68611011272.862701</v>
      </c>
      <c r="BQ919" s="60">
        <v>8428034634.8874998</v>
      </c>
      <c r="BR919" s="60" t="s">
        <v>544</v>
      </c>
      <c r="BS919" s="60">
        <v>1272341120.7355001</v>
      </c>
      <c r="BT919" s="60">
        <v>25351739911.851101</v>
      </c>
      <c r="BU919" s="60">
        <v>2995262212.0654001</v>
      </c>
      <c r="BV919" s="60" t="s">
        <v>544</v>
      </c>
      <c r="BW919" s="60" t="s">
        <v>544</v>
      </c>
      <c r="BX919" s="60">
        <v>10358111419.7321</v>
      </c>
      <c r="BY919" s="60" t="s">
        <v>544</v>
      </c>
      <c r="BZ919" s="60">
        <v>27446495.670699999</v>
      </c>
      <c r="CA919" s="60">
        <v>-409410227.08819997</v>
      </c>
      <c r="CB919" s="60" t="s">
        <v>2081</v>
      </c>
      <c r="CC919" s="60">
        <v>1030550563.6363</v>
      </c>
      <c r="CD919" s="60">
        <v>1551053749.3917999</v>
      </c>
      <c r="CE919" s="60">
        <v>1886946577.362</v>
      </c>
      <c r="CF919" s="60">
        <v>13709851331.5207</v>
      </c>
      <c r="CG919" s="60">
        <v>1040352883.5187</v>
      </c>
      <c r="CH919" s="60">
        <v>654141480.15219998</v>
      </c>
      <c r="CI919" s="60" t="s">
        <v>1418</v>
      </c>
      <c r="CJ919" s="60">
        <v>15</v>
      </c>
      <c r="CK919" s="60">
        <v>4043130207.4938998</v>
      </c>
      <c r="CL919" s="60">
        <v>140.68</v>
      </c>
      <c r="CM919" s="85">
        <v>108306</v>
      </c>
      <c r="CN919" s="60">
        <v>9802319.8824000005</v>
      </c>
      <c r="CO919" s="60">
        <v>1362195719.6575</v>
      </c>
      <c r="CP919" s="60">
        <v>3292599248.4981999</v>
      </c>
      <c r="CQ919" s="60">
        <v>65930730273.018501</v>
      </c>
      <c r="CR919" s="60">
        <v>7515111.9097999996</v>
      </c>
      <c r="CS919" s="60">
        <v>9802319.8824000005</v>
      </c>
      <c r="CT919" s="60">
        <v>721777487.34070003</v>
      </c>
      <c r="CU919" s="60">
        <v>585851984.97140002</v>
      </c>
      <c r="CV919" s="60">
        <v>1886946577.362</v>
      </c>
      <c r="CW919" s="60">
        <v>1307629472.3122001</v>
      </c>
      <c r="CX919" s="60">
        <v>2477046234.2824998</v>
      </c>
      <c r="CY919" s="60">
        <v>12.9</v>
      </c>
      <c r="CZ919" s="60">
        <f t="shared" si="28"/>
        <v>0.30604999999913085</v>
      </c>
      <c r="DA919" s="60" t="str">
        <f t="shared" si="29"/>
        <v>Y</v>
      </c>
    </row>
    <row r="920" spans="1:105">
      <c r="A920" s="13" t="s">
        <v>1418</v>
      </c>
      <c r="B920" s="13">
        <v>108306</v>
      </c>
      <c r="C920" s="13">
        <v>2023</v>
      </c>
      <c r="D920" s="13" t="s">
        <v>1</v>
      </c>
      <c r="E920" s="13" t="s">
        <v>13</v>
      </c>
      <c r="F920" s="84" t="s">
        <v>1804</v>
      </c>
      <c r="G920" s="60" t="s">
        <v>2193</v>
      </c>
      <c r="H920" s="60" t="s">
        <v>2751</v>
      </c>
      <c r="I920" s="60" t="s">
        <v>2195</v>
      </c>
      <c r="J920" s="60" t="s">
        <v>1418</v>
      </c>
      <c r="K920" s="85">
        <v>108306</v>
      </c>
      <c r="L920" s="60">
        <v>37665000000</v>
      </c>
      <c r="M920" s="60">
        <v>122667318026.05499</v>
      </c>
      <c r="N920" s="60">
        <v>1036964663.7328</v>
      </c>
      <c r="O920" s="60">
        <v>265754763.06720001</v>
      </c>
      <c r="P920" s="60">
        <v>-0.19</v>
      </c>
      <c r="Q920" s="60" t="s">
        <v>544</v>
      </c>
      <c r="R920" s="85" t="s">
        <v>544</v>
      </c>
      <c r="S920" s="85" t="s">
        <v>544</v>
      </c>
      <c r="T920" s="60">
        <v>50224393421.133797</v>
      </c>
      <c r="U920" s="60" t="s">
        <v>544</v>
      </c>
      <c r="V920" s="60" t="s">
        <v>544</v>
      </c>
      <c r="W920" s="60" t="s">
        <v>2196</v>
      </c>
      <c r="X920" s="60">
        <v>2956196059.2659001</v>
      </c>
      <c r="Y920" s="60">
        <v>71483471747.082993</v>
      </c>
      <c r="Z920" s="60">
        <v>13.8</v>
      </c>
      <c r="AA920" s="60">
        <v>2680019540.7842999</v>
      </c>
      <c r="AB920" s="60">
        <v>86206481028.919907</v>
      </c>
      <c r="AC920" s="60">
        <v>122667318026.05499</v>
      </c>
      <c r="AD920" s="60">
        <v>9.6999999999999993</v>
      </c>
      <c r="AE920" s="60">
        <v>25150626933.657501</v>
      </c>
      <c r="AF920" s="60">
        <v>15.86</v>
      </c>
      <c r="AG920" s="60" t="s">
        <v>2197</v>
      </c>
      <c r="AH920" s="60" t="s">
        <v>544</v>
      </c>
      <c r="AI920" s="60">
        <v>12943820224.684799</v>
      </c>
      <c r="AJ920" s="60" t="s">
        <v>544</v>
      </c>
      <c r="AK920" s="60">
        <v>2.9</v>
      </c>
      <c r="AL920" s="60">
        <v>99206318188.957108</v>
      </c>
      <c r="AM920" s="60">
        <v>2452369320.9510002</v>
      </c>
      <c r="AN920" s="60">
        <v>3680508060.5667</v>
      </c>
      <c r="AO920" s="60">
        <v>10386581989.8764</v>
      </c>
      <c r="AP920" s="60">
        <v>14550073277.929199</v>
      </c>
      <c r="AQ920" s="60">
        <v>122667318026.05499</v>
      </c>
      <c r="AR920" s="60">
        <v>1.38</v>
      </c>
      <c r="AS920" s="60">
        <v>13507572056.6325</v>
      </c>
      <c r="AT920" s="60">
        <v>50224393421.133797</v>
      </c>
      <c r="AU920" s="85">
        <v>108306</v>
      </c>
      <c r="AV920" s="60" t="s">
        <v>544</v>
      </c>
      <c r="AW920" s="60" t="s">
        <v>544</v>
      </c>
      <c r="AX920" s="60">
        <v>24751669.109200001</v>
      </c>
      <c r="AY920" s="60">
        <v>25150626933.657501</v>
      </c>
      <c r="AZ920" s="60">
        <v>25844976388.141899</v>
      </c>
      <c r="BA920" s="60" t="s">
        <v>544</v>
      </c>
      <c r="BB920" s="60" t="s">
        <v>1808</v>
      </c>
      <c r="BC920" s="60">
        <v>133495521901.61659</v>
      </c>
      <c r="BD920" s="60">
        <v>2810291483.4643002</v>
      </c>
      <c r="BE920" s="60" t="s">
        <v>544</v>
      </c>
      <c r="BF920" s="60" t="s">
        <v>544</v>
      </c>
      <c r="BG920" s="60">
        <v>640286598.27219999</v>
      </c>
      <c r="BH920" s="60">
        <v>75375020354.791306</v>
      </c>
      <c r="BI920" s="60">
        <v>1902296042.9847</v>
      </c>
      <c r="BJ920" s="60" t="s">
        <v>544</v>
      </c>
      <c r="BK920" s="60">
        <v>1394561146.3894</v>
      </c>
      <c r="BL920" s="85" t="s">
        <v>2827</v>
      </c>
      <c r="BM920" s="60" t="s">
        <v>2828</v>
      </c>
      <c r="BN920" s="60">
        <v>840905389.99940002</v>
      </c>
      <c r="BO920" s="60">
        <v>107855398143.339</v>
      </c>
      <c r="BP920" s="60">
        <v>72564728871.326996</v>
      </c>
      <c r="BQ920" s="60">
        <v>8186288878.0112</v>
      </c>
      <c r="BR920" s="60" t="s">
        <v>544</v>
      </c>
      <c r="BS920" s="60">
        <v>1094284318.5120001</v>
      </c>
      <c r="BT920" s="60">
        <v>25042826901.089802</v>
      </c>
      <c r="BU920" s="60">
        <v>4500244259.8806</v>
      </c>
      <c r="BV920" s="60" t="s">
        <v>544</v>
      </c>
      <c r="BW920" s="60" t="s">
        <v>544</v>
      </c>
      <c r="BX920" s="60">
        <v>11211854746.7542</v>
      </c>
      <c r="BY920" s="60" t="s">
        <v>544</v>
      </c>
      <c r="BZ920" s="60">
        <v>16283992.835000001</v>
      </c>
      <c r="CA920" s="60">
        <v>-44618140.367899999</v>
      </c>
      <c r="CB920" s="60" t="s">
        <v>2081</v>
      </c>
      <c r="CC920" s="60">
        <v>2328610975.4050002</v>
      </c>
      <c r="CD920" s="60">
        <v>1650545513.7556</v>
      </c>
      <c r="CE920" s="60">
        <v>2072952287.8954999</v>
      </c>
      <c r="CF920" s="60">
        <v>14550073277.929199</v>
      </c>
      <c r="CG920" s="60">
        <v>2127992183.6777999</v>
      </c>
      <c r="CH920" s="60">
        <v>152092493.07890001</v>
      </c>
      <c r="CI920" s="60" t="s">
        <v>1418</v>
      </c>
      <c r="CJ920" s="60">
        <v>15</v>
      </c>
      <c r="CK920" s="60">
        <v>6636704119.8325996</v>
      </c>
      <c r="CL920" s="60">
        <v>186.07</v>
      </c>
      <c r="CM920" s="85">
        <v>108306</v>
      </c>
      <c r="CN920" s="60">
        <v>62204852.629699998</v>
      </c>
      <c r="CO920" s="60">
        <v>1902296042.9847</v>
      </c>
      <c r="CP920" s="60">
        <v>3797101449.2652998</v>
      </c>
      <c r="CQ920" s="60">
        <v>71483471747.082993</v>
      </c>
      <c r="CR920" s="60">
        <v>8467676.2741999999</v>
      </c>
      <c r="CS920" s="60">
        <v>62204852.629699998</v>
      </c>
      <c r="CT920" s="60">
        <v>761765184.82130003</v>
      </c>
      <c r="CU920" s="60">
        <v>632795961.56809998</v>
      </c>
      <c r="CV920" s="60">
        <v>2072952287.8954999</v>
      </c>
      <c r="CW920" s="60">
        <v>1394561146.3894</v>
      </c>
      <c r="CX920" s="60">
        <v>2956196059.2659001</v>
      </c>
      <c r="CY920" s="60">
        <v>13</v>
      </c>
      <c r="CZ920" s="60">
        <f t="shared" si="28"/>
        <v>0.30705000000081373</v>
      </c>
      <c r="DA920" s="60" t="str">
        <f t="shared" si="29"/>
        <v>Y</v>
      </c>
    </row>
    <row r="921" spans="1:105">
      <c r="A921" s="13" t="s">
        <v>1419</v>
      </c>
      <c r="B921" s="13">
        <v>115046</v>
      </c>
      <c r="C921" s="13">
        <v>2022</v>
      </c>
      <c r="D921" s="13" t="s">
        <v>1</v>
      </c>
      <c r="E921" s="13" t="s">
        <v>507</v>
      </c>
      <c r="F921" s="84" t="s">
        <v>1812</v>
      </c>
      <c r="G921" s="60" t="s">
        <v>1959</v>
      </c>
      <c r="H921" s="60" t="s">
        <v>1960</v>
      </c>
      <c r="I921" s="60" t="s">
        <v>1961</v>
      </c>
      <c r="J921" s="60" t="s">
        <v>1419</v>
      </c>
      <c r="K921" s="85">
        <v>115046</v>
      </c>
      <c r="L921" s="60">
        <v>4294100000</v>
      </c>
      <c r="M921" s="60">
        <v>11168010403.2488</v>
      </c>
      <c r="N921" s="60">
        <v>450195058.52270001</v>
      </c>
      <c r="O921" s="60">
        <v>53315994.799099997</v>
      </c>
      <c r="P921" s="60">
        <v>-0.22</v>
      </c>
      <c r="Q921" s="60">
        <v>481924577.37870002</v>
      </c>
      <c r="R921" s="85">
        <v>1432</v>
      </c>
      <c r="S921" s="85">
        <v>67</v>
      </c>
      <c r="T921" s="60">
        <v>2421326397.9471002</v>
      </c>
      <c r="U921" s="60">
        <v>684785435.63849998</v>
      </c>
      <c r="V921" s="60" t="s">
        <v>544</v>
      </c>
      <c r="W921" s="60" t="s">
        <v>1962</v>
      </c>
      <c r="X921" s="60">
        <v>273342002.60390002</v>
      </c>
      <c r="Y921" s="60">
        <v>7925617685.3963003</v>
      </c>
      <c r="Z921" s="60">
        <v>10.59</v>
      </c>
      <c r="AA921" s="60">
        <v>635370611.19060004</v>
      </c>
      <c r="AB921" s="60">
        <v>9774512353.8180008</v>
      </c>
      <c r="AC921" s="60">
        <v>11168010403.2488</v>
      </c>
      <c r="AD921" s="60">
        <v>13.4</v>
      </c>
      <c r="AE921" s="60">
        <v>3730039011.7462001</v>
      </c>
      <c r="AF921" s="60">
        <v>8.9600000000000009</v>
      </c>
      <c r="AG921" s="60" t="s">
        <v>1963</v>
      </c>
      <c r="AH921" s="60" t="s">
        <v>544</v>
      </c>
      <c r="AI921" s="60">
        <v>1597399219.7842</v>
      </c>
      <c r="AJ921" s="60" t="s">
        <v>544</v>
      </c>
      <c r="AK921" s="60">
        <v>2.76</v>
      </c>
      <c r="AL921" s="60">
        <v>8606241872.6602993</v>
      </c>
      <c r="AM921" s="60">
        <v>291287386.21920002</v>
      </c>
      <c r="AN921" s="60">
        <v>235370611.18610001</v>
      </c>
      <c r="AO921" s="60">
        <v>680364109.24059999</v>
      </c>
      <c r="AP921" s="60">
        <v>1231989596.8931999</v>
      </c>
      <c r="AQ921" s="60">
        <v>11168010403.2488</v>
      </c>
      <c r="AR921" s="60">
        <v>4.93</v>
      </c>
      <c r="AS921" s="60">
        <v>1242912873.8764</v>
      </c>
      <c r="AT921" s="60">
        <v>4463198959.7390003</v>
      </c>
      <c r="AU921" s="85">
        <v>115046</v>
      </c>
      <c r="AV921" s="60" t="s">
        <v>544</v>
      </c>
      <c r="AW921" s="60" t="s">
        <v>544</v>
      </c>
      <c r="AX921" s="60" t="s">
        <v>544</v>
      </c>
      <c r="AY921" s="60">
        <v>3730039011.7462001</v>
      </c>
      <c r="AZ921" s="60">
        <v>1051755526.67</v>
      </c>
      <c r="BA921" s="60">
        <v>941742522.76760006</v>
      </c>
      <c r="BB921" s="60" t="s">
        <v>1808</v>
      </c>
      <c r="BC921" s="60">
        <v>11881924577.5093</v>
      </c>
      <c r="BD921" s="60">
        <v>412743823.15170002</v>
      </c>
      <c r="BE921" s="60" t="s">
        <v>544</v>
      </c>
      <c r="BF921" s="60" t="s">
        <v>544</v>
      </c>
      <c r="BG921" s="60">
        <v>53576072.822499998</v>
      </c>
      <c r="BH921" s="60">
        <v>9134980494.2528</v>
      </c>
      <c r="BI921" s="60">
        <v>128218465.5411</v>
      </c>
      <c r="BJ921" s="60" t="s">
        <v>544</v>
      </c>
      <c r="BK921" s="60">
        <v>157087126.13960001</v>
      </c>
      <c r="BL921" s="85" t="s">
        <v>2829</v>
      </c>
      <c r="BM921" s="60" t="s">
        <v>2830</v>
      </c>
      <c r="BN921" s="60">
        <v>86085825.748699993</v>
      </c>
      <c r="BO921" s="60">
        <v>10138361508.5686</v>
      </c>
      <c r="BP921" s="60">
        <v>8722236671.1012001</v>
      </c>
      <c r="BQ921" s="60">
        <v>310273081.92809999</v>
      </c>
      <c r="BR921" s="60">
        <v>355266579.9781</v>
      </c>
      <c r="BS921" s="60">
        <v>200780234.07249999</v>
      </c>
      <c r="BT921" s="60">
        <v>45253576.073299997</v>
      </c>
      <c r="BU921" s="60">
        <v>424447334.2051</v>
      </c>
      <c r="BV921" s="60">
        <v>22106631.9899</v>
      </c>
      <c r="BW921" s="60">
        <v>941482444.74419999</v>
      </c>
      <c r="BX921" s="60">
        <v>1162808842.6661</v>
      </c>
      <c r="BY921" s="60" t="s">
        <v>544</v>
      </c>
      <c r="BZ921" s="60" t="s">
        <v>544</v>
      </c>
      <c r="CA921" s="60" t="s">
        <v>544</v>
      </c>
      <c r="CB921" s="60" t="s">
        <v>1825</v>
      </c>
      <c r="CC921" s="60">
        <v>175552665.80180001</v>
      </c>
      <c r="CD921" s="60">
        <v>148504551.3671</v>
      </c>
      <c r="CE921" s="60">
        <v>149544863.46079999</v>
      </c>
      <c r="CF921" s="60">
        <v>1231989596.8931999</v>
      </c>
      <c r="CG921" s="60">
        <v>80104031.210299999</v>
      </c>
      <c r="CH921" s="60">
        <v>52795838.7522</v>
      </c>
      <c r="CI921" s="60" t="s">
        <v>1419</v>
      </c>
      <c r="CJ921" s="60">
        <v>16.3</v>
      </c>
      <c r="CK921" s="60">
        <v>508712613.79000002</v>
      </c>
      <c r="CL921" s="60">
        <v>232.22</v>
      </c>
      <c r="CM921" s="85">
        <v>115046</v>
      </c>
      <c r="CN921" s="60">
        <v>6241872.5618000003</v>
      </c>
      <c r="CO921" s="60">
        <v>128218465.5411</v>
      </c>
      <c r="CP921" s="60">
        <v>359427828.35259998</v>
      </c>
      <c r="CQ921" s="60">
        <v>7925617685.3963003</v>
      </c>
      <c r="CR921" s="60">
        <v>4161248.3746000002</v>
      </c>
      <c r="CS921" s="60">
        <v>6241872.5618000003</v>
      </c>
      <c r="CT921" s="60">
        <v>96749024.708499998</v>
      </c>
      <c r="CU921" s="60">
        <v>60338101.431100003</v>
      </c>
      <c r="CV921" s="60">
        <v>149544863.46079999</v>
      </c>
      <c r="CW921" s="60">
        <v>157087126.13960001</v>
      </c>
      <c r="CX921" s="60">
        <v>273342002.60390002</v>
      </c>
      <c r="CY921" s="60">
        <v>11.9</v>
      </c>
      <c r="CZ921" s="60">
        <f t="shared" si="28"/>
        <v>0.38449999999559781</v>
      </c>
      <c r="DA921" s="60" t="str">
        <f t="shared" si="29"/>
        <v>Y</v>
      </c>
    </row>
    <row r="922" spans="1:105">
      <c r="A922" s="13" t="s">
        <v>1419</v>
      </c>
      <c r="B922" s="13">
        <v>115046</v>
      </c>
      <c r="C922" s="13">
        <v>2023</v>
      </c>
      <c r="D922" s="13" t="s">
        <v>1</v>
      </c>
      <c r="E922" s="13" t="s">
        <v>507</v>
      </c>
      <c r="F922" s="84" t="s">
        <v>1804</v>
      </c>
      <c r="G922" s="60" t="s">
        <v>1959</v>
      </c>
      <c r="H922" s="60" t="s">
        <v>1960</v>
      </c>
      <c r="I922" s="60" t="s">
        <v>1961</v>
      </c>
      <c r="J922" s="60" t="s">
        <v>1419</v>
      </c>
      <c r="K922" s="85">
        <v>115046</v>
      </c>
      <c r="L922" s="60">
        <v>4822000000</v>
      </c>
      <c r="M922" s="60">
        <v>12540962288.8302</v>
      </c>
      <c r="N922" s="60">
        <v>425227568.27539998</v>
      </c>
      <c r="O922" s="60">
        <v>35370611.183799997</v>
      </c>
      <c r="P922" s="60">
        <v>-0.27</v>
      </c>
      <c r="Q922" s="60">
        <v>503511053.32179999</v>
      </c>
      <c r="R922" s="85">
        <v>1413</v>
      </c>
      <c r="S922" s="85">
        <v>66</v>
      </c>
      <c r="T922" s="60">
        <v>2609622886.8958998</v>
      </c>
      <c r="U922" s="60">
        <v>550325097.53559995</v>
      </c>
      <c r="V922" s="60" t="s">
        <v>544</v>
      </c>
      <c r="W922" s="60" t="s">
        <v>1962</v>
      </c>
      <c r="X922" s="60">
        <v>293368010.40649998</v>
      </c>
      <c r="Y922" s="60">
        <v>9292587776.4393005</v>
      </c>
      <c r="Z922" s="60">
        <v>11.87</v>
      </c>
      <c r="AA922" s="60">
        <v>1030169050.727</v>
      </c>
      <c r="AB922" s="60">
        <v>10251235370.7286</v>
      </c>
      <c r="AC922" s="60">
        <v>12540962288.8302</v>
      </c>
      <c r="AD922" s="60">
        <v>12.7</v>
      </c>
      <c r="AE922" s="60">
        <v>3913394018.2502999</v>
      </c>
      <c r="AF922" s="60">
        <v>15.19</v>
      </c>
      <c r="AG922" s="60" t="s">
        <v>1963</v>
      </c>
      <c r="AH922" s="60" t="s">
        <v>544</v>
      </c>
      <c r="AI922" s="60">
        <v>1675422626.8072</v>
      </c>
      <c r="AJ922" s="60" t="s">
        <v>544</v>
      </c>
      <c r="AK922" s="60">
        <v>2.76</v>
      </c>
      <c r="AL922" s="60">
        <v>10366710013.122601</v>
      </c>
      <c r="AM922" s="60">
        <v>320416124.84109998</v>
      </c>
      <c r="AN922" s="60">
        <v>343302990.9012</v>
      </c>
      <c r="AO922" s="60">
        <v>1052015604.6935</v>
      </c>
      <c r="AP922" s="60">
        <v>1319635890.7823</v>
      </c>
      <c r="AQ922" s="60">
        <v>12540962288.8302</v>
      </c>
      <c r="AR922" s="60">
        <v>4.4800000000000004</v>
      </c>
      <c r="AS922" s="60">
        <v>1326657997.4144001</v>
      </c>
      <c r="AT922" s="60">
        <v>4803901170.4061003</v>
      </c>
      <c r="AU922" s="85">
        <v>115046</v>
      </c>
      <c r="AV922" s="60" t="s">
        <v>544</v>
      </c>
      <c r="AW922" s="60" t="s">
        <v>544</v>
      </c>
      <c r="AX922" s="60" t="s">
        <v>544</v>
      </c>
      <c r="AY922" s="60">
        <v>3913394018.2502999</v>
      </c>
      <c r="AZ922" s="60">
        <v>1190117035.1242001</v>
      </c>
      <c r="BA922" s="60">
        <v>784915474.65139997</v>
      </c>
      <c r="BB922" s="60" t="s">
        <v>1808</v>
      </c>
      <c r="BC922" s="60">
        <v>13200520156.198</v>
      </c>
      <c r="BD922" s="60">
        <v>410143042.91759998</v>
      </c>
      <c r="BE922" s="60" t="s">
        <v>544</v>
      </c>
      <c r="BF922" s="60" t="s">
        <v>544</v>
      </c>
      <c r="BG922" s="60">
        <v>55136540.962899998</v>
      </c>
      <c r="BH922" s="60">
        <v>9502210663.3078003</v>
      </c>
      <c r="BI922" s="60">
        <v>154746423.92899999</v>
      </c>
      <c r="BJ922" s="60" t="s">
        <v>544</v>
      </c>
      <c r="BK922" s="60">
        <v>160988296.49079999</v>
      </c>
      <c r="BL922" s="85" t="s">
        <v>2829</v>
      </c>
      <c r="BM922" s="60" t="s">
        <v>2830</v>
      </c>
      <c r="BN922" s="60">
        <v>86085825.748699993</v>
      </c>
      <c r="BO922" s="60">
        <v>11161768530.687</v>
      </c>
      <c r="BP922" s="60">
        <v>9092067620.3901997</v>
      </c>
      <c r="BQ922" s="60">
        <v>843172951.89520001</v>
      </c>
      <c r="BR922" s="60">
        <v>428348504.55629998</v>
      </c>
      <c r="BS922" s="60">
        <v>181794538.36359999</v>
      </c>
      <c r="BT922" s="60">
        <v>43953185.956299998</v>
      </c>
      <c r="BU922" s="60">
        <v>498309492.85360003</v>
      </c>
      <c r="BV922" s="60">
        <v>22366710.013300002</v>
      </c>
      <c r="BW922" s="60">
        <v>784915474.65139997</v>
      </c>
      <c r="BX922" s="60">
        <v>1240832249.6891</v>
      </c>
      <c r="BY922" s="60" t="s">
        <v>544</v>
      </c>
      <c r="BZ922" s="60" t="s">
        <v>544</v>
      </c>
      <c r="CA922" s="60" t="s">
        <v>544</v>
      </c>
      <c r="CB922" s="60" t="s">
        <v>1825</v>
      </c>
      <c r="CC922" s="60">
        <v>258777633.29300001</v>
      </c>
      <c r="CD922" s="60">
        <v>145383615.0862</v>
      </c>
      <c r="CE922" s="60">
        <v>177633289.98899999</v>
      </c>
      <c r="CF922" s="60">
        <v>1319635890.7823</v>
      </c>
      <c r="CG922" s="60">
        <v>132379713.9157</v>
      </c>
      <c r="CH922" s="60">
        <v>51235370.6118</v>
      </c>
      <c r="CI922" s="60" t="s">
        <v>1419</v>
      </c>
      <c r="CJ922" s="60">
        <v>16.3</v>
      </c>
      <c r="CK922" s="60">
        <v>636671001.30770004</v>
      </c>
      <c r="CL922" s="60">
        <v>384.4</v>
      </c>
      <c r="CM922" s="85">
        <v>115046</v>
      </c>
      <c r="CN922" s="60">
        <v>2080624.1873000001</v>
      </c>
      <c r="CO922" s="60">
        <v>154746423.92899999</v>
      </c>
      <c r="CP922" s="60">
        <v>379453836.1552</v>
      </c>
      <c r="CQ922" s="60">
        <v>9292587776.4393005</v>
      </c>
      <c r="CR922" s="60">
        <v>5981794.5384</v>
      </c>
      <c r="CS922" s="60">
        <v>2080624.1873000001</v>
      </c>
      <c r="CT922" s="60">
        <v>100650195.0597</v>
      </c>
      <c r="CU922" s="60">
        <v>60338101.431100003</v>
      </c>
      <c r="CV922" s="60">
        <v>177633289.98899999</v>
      </c>
      <c r="CW922" s="60">
        <v>160988296.49079999</v>
      </c>
      <c r="CX922" s="60">
        <v>293368010.40649998</v>
      </c>
      <c r="CY922" s="60">
        <v>12.1</v>
      </c>
      <c r="CZ922" s="60">
        <f t="shared" si="28"/>
        <v>0.38449999999559747</v>
      </c>
      <c r="DA922" s="60" t="str">
        <f t="shared" si="29"/>
        <v>Y</v>
      </c>
    </row>
    <row r="923" spans="1:105">
      <c r="A923" s="13" t="s">
        <v>1423</v>
      </c>
      <c r="B923" s="13">
        <v>1008039</v>
      </c>
      <c r="C923" s="13">
        <v>2022</v>
      </c>
      <c r="D923" s="13" t="s">
        <v>1</v>
      </c>
      <c r="E923" s="13" t="s">
        <v>13</v>
      </c>
      <c r="F923" s="84" t="s">
        <v>2087</v>
      </c>
      <c r="G923" s="60" t="s">
        <v>2831</v>
      </c>
      <c r="H923" s="60" t="s">
        <v>547</v>
      </c>
      <c r="I923" s="60" t="s">
        <v>2832</v>
      </c>
      <c r="J923" s="60" t="s">
        <v>2833</v>
      </c>
      <c r="K923" s="85">
        <v>1515851</v>
      </c>
      <c r="L923" s="60">
        <v>1108443000000</v>
      </c>
      <c r="M923" s="60">
        <v>7291471953.9144001</v>
      </c>
      <c r="N923" s="60">
        <v>95927420.002200007</v>
      </c>
      <c r="O923" s="60">
        <v>11167675.6822</v>
      </c>
      <c r="P923" s="60">
        <v>-0.34</v>
      </c>
      <c r="Q923" s="60">
        <v>57530271.080600001</v>
      </c>
      <c r="R923" s="85" t="s">
        <v>544</v>
      </c>
      <c r="S923" s="85" t="s">
        <v>544</v>
      </c>
      <c r="T923" s="60">
        <v>1050743627.5585001</v>
      </c>
      <c r="U923" s="60">
        <v>64893161.692000002</v>
      </c>
      <c r="V923" s="60" t="s">
        <v>544</v>
      </c>
      <c r="W923" s="60" t="s">
        <v>2834</v>
      </c>
      <c r="X923" s="60">
        <v>287754631.8994</v>
      </c>
      <c r="Y923" s="60">
        <v>3551279424.7658</v>
      </c>
      <c r="Z923" s="60">
        <v>12.52</v>
      </c>
      <c r="AA923" s="60">
        <v>140196199.55000001</v>
      </c>
      <c r="AB923" s="60" t="s">
        <v>544</v>
      </c>
      <c r="AC923" s="60">
        <v>7291471953.9144001</v>
      </c>
      <c r="AD923" s="60" t="s">
        <v>544</v>
      </c>
      <c r="AE923" s="60">
        <v>1312884372.6868</v>
      </c>
      <c r="AF923" s="60">
        <v>9.65</v>
      </c>
      <c r="AG923" s="60" t="s">
        <v>2835</v>
      </c>
      <c r="AH923" s="60" t="s">
        <v>544</v>
      </c>
      <c r="AI923" s="60" t="s">
        <v>544</v>
      </c>
      <c r="AJ923" s="60" t="s">
        <v>544</v>
      </c>
      <c r="AK923" s="60">
        <v>4.72</v>
      </c>
      <c r="AL923" s="60">
        <v>5338708774.1526003</v>
      </c>
      <c r="AM923" s="60">
        <v>238769339.73800001</v>
      </c>
      <c r="AN923" s="60">
        <v>109521106.6354</v>
      </c>
      <c r="AO923" s="60">
        <v>415066266.23839998</v>
      </c>
      <c r="AP923" s="60">
        <v>869328923.07570004</v>
      </c>
      <c r="AQ923" s="60">
        <v>7291471953.9144001</v>
      </c>
      <c r="AR923" s="60">
        <v>3.25</v>
      </c>
      <c r="AS923" s="60">
        <v>1037924185.7434</v>
      </c>
      <c r="AT923" s="60">
        <v>1304971551.1765001</v>
      </c>
      <c r="AU923" s="85">
        <v>1008039</v>
      </c>
      <c r="AV923" s="60" t="s">
        <v>544</v>
      </c>
      <c r="AW923" s="60">
        <v>1617913149.8069999</v>
      </c>
      <c r="AX923" s="60" t="s">
        <v>544</v>
      </c>
      <c r="AY923" s="60">
        <v>1312884372.6868</v>
      </c>
      <c r="AZ923" s="60">
        <v>3010831544.8311</v>
      </c>
      <c r="BA923" s="60">
        <v>330136148.58960003</v>
      </c>
      <c r="BB923" s="60" t="s">
        <v>1808</v>
      </c>
      <c r="BC923" s="60" t="s">
        <v>544</v>
      </c>
      <c r="BD923" s="60">
        <v>59143884.112800002</v>
      </c>
      <c r="BE923" s="60" t="s">
        <v>544</v>
      </c>
      <c r="BF923" s="60">
        <v>44506907.5207</v>
      </c>
      <c r="BG923" s="60">
        <v>115506538.75139999</v>
      </c>
      <c r="BH923" s="60">
        <v>2947992072.4528999</v>
      </c>
      <c r="BI923" s="60">
        <v>-63782774.901000001</v>
      </c>
      <c r="BJ923" s="60" t="s">
        <v>544</v>
      </c>
      <c r="BK923" s="60">
        <v>371452667.5223</v>
      </c>
      <c r="BL923" s="85" t="s">
        <v>2836</v>
      </c>
      <c r="BM923" s="60" t="s">
        <v>2837</v>
      </c>
      <c r="BN923" s="60">
        <v>230582210.59029999</v>
      </c>
      <c r="BO923" s="60">
        <v>6382478935.8509998</v>
      </c>
      <c r="BP923" s="60">
        <v>2888848188.3400998</v>
      </c>
      <c r="BQ923" s="60">
        <v>430497222.01099998</v>
      </c>
      <c r="BR923" s="60">
        <v>75868756.246800005</v>
      </c>
      <c r="BS923" s="60">
        <v>213639602.65779999</v>
      </c>
      <c r="BT923" s="60">
        <v>29320000.029800002</v>
      </c>
      <c r="BU923" s="60">
        <v>263555041.10030001</v>
      </c>
      <c r="BV923" s="60">
        <v>49726646.375500001</v>
      </c>
      <c r="BW923" s="60">
        <v>330136148.58960003</v>
      </c>
      <c r="BX923" s="60" t="s">
        <v>544</v>
      </c>
      <c r="BY923" s="60" t="s">
        <v>544</v>
      </c>
      <c r="BZ923" s="60">
        <v>26321692.5691</v>
      </c>
      <c r="CA923" s="60">
        <v>6456425.5652000001</v>
      </c>
      <c r="CB923" s="60" t="s">
        <v>2004</v>
      </c>
      <c r="CC923" s="60">
        <v>24806751.348900001</v>
      </c>
      <c r="CD923" s="60">
        <v>86612143.137400001</v>
      </c>
      <c r="CE923" s="60">
        <v>139743624.83899999</v>
      </c>
      <c r="CF923" s="60">
        <v>869328923.07570004</v>
      </c>
      <c r="CG923" s="60">
        <v>129875785.82690001</v>
      </c>
      <c r="CH923" s="60">
        <v>12049801.681399999</v>
      </c>
      <c r="CI923" s="60" t="s">
        <v>2833</v>
      </c>
      <c r="CJ923" s="60" t="s">
        <v>544</v>
      </c>
      <c r="CK923" s="60">
        <v>397275738.53479999</v>
      </c>
      <c r="CL923" s="60" t="s">
        <v>544</v>
      </c>
      <c r="CM923" s="85">
        <v>1515851</v>
      </c>
      <c r="CN923" s="60" t="s">
        <v>544</v>
      </c>
      <c r="CO923" s="60">
        <v>-63782774.901000001</v>
      </c>
      <c r="CP923" s="60">
        <v>518336842.48970002</v>
      </c>
      <c r="CQ923" s="60">
        <v>3551279424.7658</v>
      </c>
      <c r="CR923" s="60">
        <v>3844911.6076000002</v>
      </c>
      <c r="CS923" s="60" t="s">
        <v>544</v>
      </c>
      <c r="CT923" s="60">
        <v>156459287.6038</v>
      </c>
      <c r="CU923" s="60">
        <v>214993379.91850001</v>
      </c>
      <c r="CV923" s="60">
        <v>139743624.83899999</v>
      </c>
      <c r="CW923" s="60">
        <v>371452667.5223</v>
      </c>
      <c r="CX923" s="60">
        <v>287754631.8994</v>
      </c>
      <c r="CY923" s="60" t="s">
        <v>544</v>
      </c>
      <c r="CZ923" s="60">
        <f t="shared" si="28"/>
        <v>152.01909943642264</v>
      </c>
      <c r="DA923" s="60" t="str">
        <f t="shared" si="29"/>
        <v>N</v>
      </c>
    </row>
    <row r="924" spans="1:105">
      <c r="A924" s="13" t="s">
        <v>1423</v>
      </c>
      <c r="B924" s="13">
        <v>1008039</v>
      </c>
      <c r="C924" s="13">
        <v>2023</v>
      </c>
      <c r="D924" s="13" t="s">
        <v>1</v>
      </c>
      <c r="E924" s="13" t="s">
        <v>13</v>
      </c>
      <c r="F924" s="84" t="s">
        <v>2083</v>
      </c>
      <c r="G924" s="60" t="s">
        <v>2831</v>
      </c>
      <c r="H924" s="60" t="s">
        <v>547</v>
      </c>
      <c r="I924" s="60" t="s">
        <v>2832</v>
      </c>
      <c r="J924" s="60" t="s">
        <v>2833</v>
      </c>
      <c r="K924" s="85">
        <v>1515851</v>
      </c>
      <c r="L924" s="60">
        <v>1206281700000</v>
      </c>
      <c r="M924" s="60">
        <v>7793929731.8505001</v>
      </c>
      <c r="N924" s="60">
        <v>97776115.340299994</v>
      </c>
      <c r="O924" s="60">
        <v>31765445.9432</v>
      </c>
      <c r="P924" s="60">
        <v>0</v>
      </c>
      <c r="Q924" s="60">
        <v>54101534.671899997</v>
      </c>
      <c r="R924" s="85" t="s">
        <v>544</v>
      </c>
      <c r="S924" s="85" t="s">
        <v>544</v>
      </c>
      <c r="T924" s="60">
        <v>1082921035.6508</v>
      </c>
      <c r="U924" s="60">
        <v>71603414.090000004</v>
      </c>
      <c r="V924" s="60" t="s">
        <v>544</v>
      </c>
      <c r="W924" s="60" t="s">
        <v>2834</v>
      </c>
      <c r="X924" s="60">
        <v>302746719.333</v>
      </c>
      <c r="Y924" s="60">
        <v>3694347078.4527998</v>
      </c>
      <c r="Z924" s="60">
        <v>6.66</v>
      </c>
      <c r="AA924" s="60">
        <v>107335341.04880001</v>
      </c>
      <c r="AB924" s="60" t="s">
        <v>544</v>
      </c>
      <c r="AC924" s="60">
        <v>7793929731.8505001</v>
      </c>
      <c r="AD924" s="60" t="s">
        <v>544</v>
      </c>
      <c r="AE924" s="60">
        <v>1421469462.0288</v>
      </c>
      <c r="AF924" s="60">
        <v>8.1300000000000008</v>
      </c>
      <c r="AG924" s="60" t="s">
        <v>2835</v>
      </c>
      <c r="AH924" s="60" t="s">
        <v>544</v>
      </c>
      <c r="AI924" s="60" t="s">
        <v>544</v>
      </c>
      <c r="AJ924" s="60" t="s">
        <v>544</v>
      </c>
      <c r="AK924" s="60">
        <v>4.59</v>
      </c>
      <c r="AL924" s="60">
        <v>5624382854.8570004</v>
      </c>
      <c r="AM924" s="60">
        <v>261862049.89199999</v>
      </c>
      <c r="AN924" s="60">
        <v>165876956.76620001</v>
      </c>
      <c r="AO924" s="60">
        <v>475302534.91289997</v>
      </c>
      <c r="AP924" s="60">
        <v>973372761.31029999</v>
      </c>
      <c r="AQ924" s="60">
        <v>7793929731.8505001</v>
      </c>
      <c r="AR924" s="60">
        <v>3.18</v>
      </c>
      <c r="AS924" s="60">
        <v>1032468741.0465</v>
      </c>
      <c r="AT924" s="60">
        <v>1320041522.1731</v>
      </c>
      <c r="AU924" s="85">
        <v>1008039</v>
      </c>
      <c r="AV924" s="60" t="s">
        <v>544</v>
      </c>
      <c r="AW924" s="60">
        <v>1796081916.8872001</v>
      </c>
      <c r="AX924" s="60" t="s">
        <v>544</v>
      </c>
      <c r="AY924" s="60">
        <v>1421469462.0288</v>
      </c>
      <c r="AZ924" s="60">
        <v>3472062613.6079001</v>
      </c>
      <c r="BA924" s="60">
        <v>332653947.42309999</v>
      </c>
      <c r="BB924" s="60" t="s">
        <v>1808</v>
      </c>
      <c r="BC924" s="60" t="s">
        <v>544</v>
      </c>
      <c r="BD924" s="60">
        <v>67828828.311800003</v>
      </c>
      <c r="BE924" s="60" t="s">
        <v>544</v>
      </c>
      <c r="BF924" s="60">
        <v>32465831.253699999</v>
      </c>
      <c r="BG924" s="60">
        <v>123561149.4446</v>
      </c>
      <c r="BH924" s="60">
        <v>3074164931.625</v>
      </c>
      <c r="BI924" s="60">
        <v>155256169.18959999</v>
      </c>
      <c r="BJ924" s="60" t="s">
        <v>544</v>
      </c>
      <c r="BK924" s="60">
        <v>432162288.79409999</v>
      </c>
      <c r="BL924" s="85" t="s">
        <v>2836</v>
      </c>
      <c r="BM924" s="60" t="s">
        <v>2837</v>
      </c>
      <c r="BN924" s="60">
        <v>226442841.0977</v>
      </c>
      <c r="BO924" s="60">
        <v>6821425344.9471998</v>
      </c>
      <c r="BP924" s="60">
        <v>3006336103.3132</v>
      </c>
      <c r="BQ924" s="60">
        <v>306702216.44599998</v>
      </c>
      <c r="BR924" s="60">
        <v>68211326.5625</v>
      </c>
      <c r="BS924" s="60">
        <v>212984330.0124</v>
      </c>
      <c r="BT924" s="60">
        <v>26618518.468199998</v>
      </c>
      <c r="BU924" s="60">
        <v>292099441.1681</v>
      </c>
      <c r="BV924" s="60">
        <v>39710037.988600001</v>
      </c>
      <c r="BW924" s="60">
        <v>332653947.42309999</v>
      </c>
      <c r="BX924" s="60" t="s">
        <v>544</v>
      </c>
      <c r="BY924" s="60" t="s">
        <v>544</v>
      </c>
      <c r="BZ924" s="60">
        <v>35274479.726499997</v>
      </c>
      <c r="CA924" s="60">
        <v>4316673.6706999997</v>
      </c>
      <c r="CB924" s="60" t="s">
        <v>2004</v>
      </c>
      <c r="CC924" s="60">
        <v>30439624.3039</v>
      </c>
      <c r="CD924" s="60">
        <v>86146747.0722</v>
      </c>
      <c r="CE924" s="60">
        <v>70147723.956799999</v>
      </c>
      <c r="CF924" s="60">
        <v>973372761.31029999</v>
      </c>
      <c r="CG924" s="60">
        <v>171735899.5661</v>
      </c>
      <c r="CH924" s="60">
        <v>15787744.5209</v>
      </c>
      <c r="CI924" s="60" t="s">
        <v>2833</v>
      </c>
      <c r="CJ924" s="60" t="s">
        <v>544</v>
      </c>
      <c r="CK924" s="60">
        <v>468623676.09920001</v>
      </c>
      <c r="CL924" s="60" t="s">
        <v>544</v>
      </c>
      <c r="CM924" s="85">
        <v>1515851</v>
      </c>
      <c r="CN924" s="60" t="s">
        <v>544</v>
      </c>
      <c r="CO924" s="60">
        <v>155256169.18959999</v>
      </c>
      <c r="CP924" s="60">
        <v>529189560.4307</v>
      </c>
      <c r="CQ924" s="60">
        <v>3694347078.4527998</v>
      </c>
      <c r="CR924" s="60">
        <v>4788335.3650000002</v>
      </c>
      <c r="CS924" s="60" t="s">
        <v>544</v>
      </c>
      <c r="CT924" s="60">
        <v>191347980.4822</v>
      </c>
      <c r="CU924" s="60">
        <v>240814308.3118</v>
      </c>
      <c r="CV924" s="60">
        <v>70147723.956799999</v>
      </c>
      <c r="CW924" s="60">
        <v>432162288.79409999</v>
      </c>
      <c r="CX924" s="60">
        <v>302746719.333</v>
      </c>
      <c r="CY924" s="60" t="s">
        <v>544</v>
      </c>
      <c r="CZ924" s="60">
        <f t="shared" si="28"/>
        <v>154.77194964568849</v>
      </c>
      <c r="DA924" s="60" t="str">
        <f t="shared" si="29"/>
        <v>N</v>
      </c>
    </row>
    <row r="925" spans="1:105">
      <c r="A925" s="13" t="s">
        <v>1424</v>
      </c>
      <c r="B925" s="13">
        <v>1003941</v>
      </c>
      <c r="C925" s="13">
        <v>2022</v>
      </c>
      <c r="D925" s="13" t="s">
        <v>1</v>
      </c>
      <c r="E925" s="13" t="s">
        <v>13</v>
      </c>
      <c r="F925" s="84" t="s">
        <v>1812</v>
      </c>
      <c r="G925" s="60" t="s">
        <v>2022</v>
      </c>
      <c r="H925" s="60" t="s">
        <v>2084</v>
      </c>
      <c r="I925" s="60" t="s">
        <v>2024</v>
      </c>
      <c r="J925" s="60" t="s">
        <v>1424</v>
      </c>
      <c r="K925" s="85">
        <v>1003941</v>
      </c>
      <c r="L925" s="60">
        <v>839198000000</v>
      </c>
      <c r="M925" s="60">
        <v>2311139878.9000001</v>
      </c>
      <c r="N925" s="60">
        <v>179413952</v>
      </c>
      <c r="O925" s="60">
        <v>34441353.899999999</v>
      </c>
      <c r="P925" s="60">
        <v>-2.11</v>
      </c>
      <c r="Q925" s="60">
        <v>319677233.30000001</v>
      </c>
      <c r="R925" s="85" t="s">
        <v>544</v>
      </c>
      <c r="S925" s="85" t="s">
        <v>544</v>
      </c>
      <c r="T925" s="60">
        <v>1268298864.8</v>
      </c>
      <c r="U925" s="60" t="s">
        <v>544</v>
      </c>
      <c r="V925" s="60" t="s">
        <v>544</v>
      </c>
      <c r="W925" s="60" t="s">
        <v>2025</v>
      </c>
      <c r="X925" s="60">
        <v>86081352.900000006</v>
      </c>
      <c r="Y925" s="60">
        <v>1849888466.7</v>
      </c>
      <c r="Z925" s="60">
        <v>4.67</v>
      </c>
      <c r="AA925" s="60" t="s">
        <v>544</v>
      </c>
      <c r="AB925" s="60">
        <v>1477731268.5</v>
      </c>
      <c r="AC925" s="60">
        <v>2311139878.9000001</v>
      </c>
      <c r="AD925" s="60">
        <v>5.94</v>
      </c>
      <c r="AE925" s="60">
        <v>274872628.60000002</v>
      </c>
      <c r="AF925" s="60">
        <v>7.22</v>
      </c>
      <c r="AG925" s="60" t="s">
        <v>2026</v>
      </c>
      <c r="AH925" s="60" t="s">
        <v>544</v>
      </c>
      <c r="AI925" s="60">
        <v>145873151.59999999</v>
      </c>
      <c r="AJ925" s="60">
        <v>52931618.600000001</v>
      </c>
      <c r="AK925" s="60">
        <v>4.25</v>
      </c>
      <c r="AL925" s="60">
        <v>1906152408.9000001</v>
      </c>
      <c r="AM925" s="60">
        <v>21073503.899999999</v>
      </c>
      <c r="AN925" s="60">
        <v>184756685.59999999</v>
      </c>
      <c r="AO925" s="60">
        <v>148481176.80000001</v>
      </c>
      <c r="AP925" s="60">
        <v>189738647</v>
      </c>
      <c r="AQ925" s="60">
        <v>2311139878.9000001</v>
      </c>
      <c r="AR925" s="60">
        <v>11.24</v>
      </c>
      <c r="AS925" s="60">
        <v>175643744.59999999</v>
      </c>
      <c r="AT925" s="60">
        <v>1268428302.0999999</v>
      </c>
      <c r="AU925" s="85">
        <v>1003941</v>
      </c>
      <c r="AV925" s="60" t="s">
        <v>544</v>
      </c>
      <c r="AW925" s="60">
        <v>360772.2</v>
      </c>
      <c r="AX925" s="60" t="s">
        <v>544</v>
      </c>
      <c r="AY925" s="60">
        <v>327804247.19999999</v>
      </c>
      <c r="AZ925" s="60">
        <v>554352676.39999998</v>
      </c>
      <c r="BA925" s="60" t="s">
        <v>544</v>
      </c>
      <c r="BB925" s="60" t="s">
        <v>1808</v>
      </c>
      <c r="BC925" s="60" t="s">
        <v>544</v>
      </c>
      <c r="BD925" s="60">
        <v>92776293.799999997</v>
      </c>
      <c r="BE925" s="60" t="s">
        <v>544</v>
      </c>
      <c r="BF925" s="60" t="s">
        <v>544</v>
      </c>
      <c r="BG925" s="60">
        <v>20440087.100000001</v>
      </c>
      <c r="BH925" s="60">
        <v>1596232549.3</v>
      </c>
      <c r="BI925" s="60">
        <v>21478339.899999999</v>
      </c>
      <c r="BJ925" s="60" t="s">
        <v>544</v>
      </c>
      <c r="BK925" s="60">
        <v>34430338</v>
      </c>
      <c r="BL925" s="85" t="s">
        <v>2838</v>
      </c>
      <c r="BM925" s="60" t="s">
        <v>2839</v>
      </c>
      <c r="BN925" s="60">
        <v>36322326.600000001</v>
      </c>
      <c r="BO925" s="60">
        <v>2098835067.3</v>
      </c>
      <c r="BP925" s="60">
        <v>1503456255.5</v>
      </c>
      <c r="BQ925" s="60">
        <v>11316130.1</v>
      </c>
      <c r="BR925" s="60">
        <v>78700669.400000006</v>
      </c>
      <c r="BS925" s="60">
        <v>19385310.300000001</v>
      </c>
      <c r="BT925" s="60">
        <v>55903169.899999999</v>
      </c>
      <c r="BU925" s="60">
        <v>201536724.80000001</v>
      </c>
      <c r="BV925" s="60">
        <v>97425022.900000006</v>
      </c>
      <c r="BW925" s="60" t="s">
        <v>544</v>
      </c>
      <c r="BX925" s="60">
        <v>145873151.59999999</v>
      </c>
      <c r="BY925" s="60" t="s">
        <v>544</v>
      </c>
      <c r="BZ925" s="60">
        <v>41309.800000000003</v>
      </c>
      <c r="CA925" s="60">
        <v>526011.4</v>
      </c>
      <c r="CB925" s="60" t="s">
        <v>1902</v>
      </c>
      <c r="CC925" s="60">
        <v>162253862.69999999</v>
      </c>
      <c r="CD925" s="60">
        <v>14406102.9</v>
      </c>
      <c r="CE925" s="60">
        <v>7358651.7000000002</v>
      </c>
      <c r="CF925" s="60">
        <v>189738647</v>
      </c>
      <c r="CG925" s="60">
        <v>68954311.5</v>
      </c>
      <c r="CH925" s="60">
        <v>1591804.1</v>
      </c>
      <c r="CI925" s="60" t="s">
        <v>1424</v>
      </c>
      <c r="CJ925" s="60">
        <v>9.8699999999999992</v>
      </c>
      <c r="CK925" s="60">
        <v>270838038.5</v>
      </c>
      <c r="CL925" s="60" t="s">
        <v>544</v>
      </c>
      <c r="CM925" s="85">
        <v>1003941</v>
      </c>
      <c r="CN925" s="60">
        <v>-936355.4</v>
      </c>
      <c r="CO925" s="60">
        <v>21478339.899999999</v>
      </c>
      <c r="CP925" s="60">
        <v>122403679.5</v>
      </c>
      <c r="CQ925" s="60">
        <v>1849888466.7</v>
      </c>
      <c r="CR925" s="60">
        <v>347002.3</v>
      </c>
      <c r="CS925" s="60">
        <v>-936355.4</v>
      </c>
      <c r="CT925" s="60">
        <v>17647544.899999999</v>
      </c>
      <c r="CU925" s="60">
        <v>16782793.100000001</v>
      </c>
      <c r="CV925" s="60">
        <v>7358651.7000000002</v>
      </c>
      <c r="CW925" s="60">
        <v>34430338</v>
      </c>
      <c r="CX925" s="60">
        <v>86081352.900000006</v>
      </c>
      <c r="CY925" s="60">
        <v>9.8699999999999992</v>
      </c>
      <c r="CZ925" s="60">
        <f t="shared" si="28"/>
        <v>363.10999938239178</v>
      </c>
      <c r="DA925" s="60" t="str">
        <f t="shared" si="29"/>
        <v>Y</v>
      </c>
    </row>
    <row r="926" spans="1:105">
      <c r="A926" s="13" t="s">
        <v>1424</v>
      </c>
      <c r="B926" s="13">
        <v>1003941</v>
      </c>
      <c r="C926" s="13">
        <v>2023</v>
      </c>
      <c r="D926" s="13" t="s">
        <v>1</v>
      </c>
      <c r="E926" s="13" t="s">
        <v>13</v>
      </c>
      <c r="F926" s="84" t="s">
        <v>1804</v>
      </c>
      <c r="G926" s="60" t="s">
        <v>2022</v>
      </c>
      <c r="H926" s="60" t="s">
        <v>2084</v>
      </c>
      <c r="I926" s="60" t="s">
        <v>2024</v>
      </c>
      <c r="J926" s="60" t="s">
        <v>1424</v>
      </c>
      <c r="K926" s="85">
        <v>1003941</v>
      </c>
      <c r="L926" s="60">
        <v>786959000000</v>
      </c>
      <c r="M926" s="60">
        <v>2429460949</v>
      </c>
      <c r="N926" s="60">
        <v>254841194.90000001</v>
      </c>
      <c r="O926" s="60">
        <v>48369475.600000001</v>
      </c>
      <c r="P926" s="60">
        <v>-1.29</v>
      </c>
      <c r="Q926" s="60">
        <v>291013338.5</v>
      </c>
      <c r="R926" s="85" t="s">
        <v>544</v>
      </c>
      <c r="S926" s="85" t="s">
        <v>544</v>
      </c>
      <c r="T926" s="60">
        <v>375585829.10000002</v>
      </c>
      <c r="U926" s="60" t="s">
        <v>544</v>
      </c>
      <c r="V926" s="60" t="s">
        <v>544</v>
      </c>
      <c r="W926" s="60" t="s">
        <v>2025</v>
      </c>
      <c r="X926" s="60">
        <v>100211995.59999999</v>
      </c>
      <c r="Y926" s="60">
        <v>1899313837.9000001</v>
      </c>
      <c r="Z926" s="60">
        <v>8.01</v>
      </c>
      <c r="AA926" s="60" t="s">
        <v>544</v>
      </c>
      <c r="AB926" s="60">
        <v>1478658697.2</v>
      </c>
      <c r="AC926" s="60">
        <v>2429460949</v>
      </c>
      <c r="AD926" s="60">
        <v>7.15</v>
      </c>
      <c r="AE926" s="60">
        <v>318251268.19999999</v>
      </c>
      <c r="AF926" s="60">
        <v>11.23</v>
      </c>
      <c r="AG926" s="60" t="s">
        <v>2026</v>
      </c>
      <c r="AH926" s="60" t="s">
        <v>544</v>
      </c>
      <c r="AI926" s="60">
        <v>180675488.90000001</v>
      </c>
      <c r="AJ926" s="60">
        <v>55000675.100000001</v>
      </c>
      <c r="AK926" s="60">
        <v>4.42</v>
      </c>
      <c r="AL926" s="60">
        <v>1971281492.7</v>
      </c>
      <c r="AM926" s="60">
        <v>20869138.100000001</v>
      </c>
      <c r="AN926" s="60">
        <v>269637907.69999999</v>
      </c>
      <c r="AO926" s="60">
        <v>109967391.5</v>
      </c>
      <c r="AP926" s="60">
        <v>234302381.90000001</v>
      </c>
      <c r="AQ926" s="60">
        <v>2429460949</v>
      </c>
      <c r="AR926" s="60">
        <v>16.64</v>
      </c>
      <c r="AS926" s="60">
        <v>212729373.5</v>
      </c>
      <c r="AT926" s="60">
        <v>1158431652.5999999</v>
      </c>
      <c r="AU926" s="85">
        <v>1003941</v>
      </c>
      <c r="AV926" s="60" t="s">
        <v>544</v>
      </c>
      <c r="AW926" s="60">
        <v>48261425.299999997</v>
      </c>
      <c r="AX926" s="60" t="s">
        <v>544</v>
      </c>
      <c r="AY926" s="60">
        <v>373255030.39999998</v>
      </c>
      <c r="AZ926" s="60">
        <v>729669654.39999998</v>
      </c>
      <c r="BA926" s="60" t="s">
        <v>544</v>
      </c>
      <c r="BB926" s="60" t="s">
        <v>1808</v>
      </c>
      <c r="BC926" s="60" t="s">
        <v>544</v>
      </c>
      <c r="BD926" s="60">
        <v>134007033.2</v>
      </c>
      <c r="BE926" s="60" t="s">
        <v>544</v>
      </c>
      <c r="BF926" s="60" t="s">
        <v>544</v>
      </c>
      <c r="BG926" s="60">
        <v>26422922</v>
      </c>
      <c r="BH926" s="60">
        <v>1531683595.9000001</v>
      </c>
      <c r="BI926" s="60">
        <v>21968163.699999999</v>
      </c>
      <c r="BJ926" s="60" t="s">
        <v>544</v>
      </c>
      <c r="BK926" s="60">
        <v>46560405.299999997</v>
      </c>
      <c r="BL926" s="85" t="s">
        <v>2838</v>
      </c>
      <c r="BM926" s="60" t="s">
        <v>2839</v>
      </c>
      <c r="BN926" s="60">
        <v>45245279.200000003</v>
      </c>
      <c r="BO926" s="60">
        <v>2250647012</v>
      </c>
      <c r="BP926" s="60">
        <v>1397676562.5999999</v>
      </c>
      <c r="BQ926" s="60">
        <v>104172809.8</v>
      </c>
      <c r="BR926" s="60">
        <v>74440462.400000006</v>
      </c>
      <c r="BS926" s="60">
        <v>17179993.100000001</v>
      </c>
      <c r="BT926" s="60">
        <v>23706229.5</v>
      </c>
      <c r="BU926" s="60">
        <v>226232570.30000001</v>
      </c>
      <c r="BV926" s="60">
        <v>86569877.099999994</v>
      </c>
      <c r="BW926" s="60" t="s">
        <v>544</v>
      </c>
      <c r="BX926" s="60">
        <v>180675488.90000001</v>
      </c>
      <c r="BY926" s="60" t="s">
        <v>544</v>
      </c>
      <c r="BZ926" s="60">
        <v>12682014.699999999</v>
      </c>
      <c r="CA926" s="60">
        <v>-206839.1</v>
      </c>
      <c r="CB926" s="60" t="s">
        <v>1902</v>
      </c>
      <c r="CC926" s="60">
        <v>238374333.59999999</v>
      </c>
      <c r="CD926" s="60">
        <v>15673463.6</v>
      </c>
      <c r="CE926" s="60">
        <v>33662290.100000001</v>
      </c>
      <c r="CF926" s="60">
        <v>234302381.90000001</v>
      </c>
      <c r="CG926" s="60">
        <v>143367273.90000001</v>
      </c>
      <c r="CH926" s="60">
        <v>18362371.800000001</v>
      </c>
      <c r="CI926" s="60" t="s">
        <v>1424</v>
      </c>
      <c r="CJ926" s="60">
        <v>12.22</v>
      </c>
      <c r="CK926" s="60">
        <v>369849903.30000001</v>
      </c>
      <c r="CL926" s="60" t="s">
        <v>544</v>
      </c>
      <c r="CM926" s="85">
        <v>1003941</v>
      </c>
      <c r="CN926" s="60">
        <v>6010682.2000000002</v>
      </c>
      <c r="CO926" s="60">
        <v>21968163.699999999</v>
      </c>
      <c r="CP926" s="60">
        <v>145457274.80000001</v>
      </c>
      <c r="CQ926" s="60">
        <v>1899313837.9000001</v>
      </c>
      <c r="CR926" s="60">
        <v>250059.2</v>
      </c>
      <c r="CS926" s="60">
        <v>6010682.2000000002</v>
      </c>
      <c r="CT926" s="60">
        <v>23110409.399999999</v>
      </c>
      <c r="CU926" s="60">
        <v>23449996</v>
      </c>
      <c r="CV926" s="60">
        <v>33662290.100000001</v>
      </c>
      <c r="CW926" s="60">
        <v>46560405.299999997</v>
      </c>
      <c r="CX926" s="60">
        <v>100211995.59999999</v>
      </c>
      <c r="CY926" s="60">
        <v>12.22</v>
      </c>
      <c r="CZ926" s="60">
        <f t="shared" si="28"/>
        <v>323.92329678068023</v>
      </c>
      <c r="DA926" s="60" t="str">
        <f t="shared" si="29"/>
        <v>Y</v>
      </c>
    </row>
    <row r="927" spans="1:105">
      <c r="A927" s="13" t="s">
        <v>1425</v>
      </c>
      <c r="B927" s="13">
        <v>1008386</v>
      </c>
      <c r="C927" s="13">
        <v>2022</v>
      </c>
      <c r="D927" s="13" t="s">
        <v>1</v>
      </c>
      <c r="E927" s="13" t="s">
        <v>13</v>
      </c>
      <c r="F927" s="84" t="s">
        <v>1812</v>
      </c>
      <c r="G927" s="60" t="s">
        <v>2022</v>
      </c>
      <c r="H927" s="60" t="s">
        <v>2084</v>
      </c>
      <c r="I927" s="60" t="s">
        <v>2024</v>
      </c>
      <c r="J927" s="60" t="s">
        <v>1425</v>
      </c>
      <c r="K927" s="85">
        <v>1008386</v>
      </c>
      <c r="L927" s="60">
        <v>414944000000</v>
      </c>
      <c r="M927" s="60">
        <v>1142750132.7616</v>
      </c>
      <c r="N927" s="60">
        <v>53742667.602799997</v>
      </c>
      <c r="O927" s="60">
        <v>25425353.2421</v>
      </c>
      <c r="P927" s="60">
        <v>-2.58</v>
      </c>
      <c r="Q927" s="60" t="s">
        <v>544</v>
      </c>
      <c r="R927" s="85">
        <v>2479</v>
      </c>
      <c r="S927" s="85">
        <v>96</v>
      </c>
      <c r="T927" s="60">
        <v>555509075.33179998</v>
      </c>
      <c r="U927" s="60" t="s">
        <v>544</v>
      </c>
      <c r="V927" s="60" t="s">
        <v>544</v>
      </c>
      <c r="W927" s="60" t="s">
        <v>2025</v>
      </c>
      <c r="X927" s="60">
        <v>80705846.850600004</v>
      </c>
      <c r="Y927" s="60">
        <v>818630994.75779998</v>
      </c>
      <c r="Z927" s="60">
        <v>17.100000000000001</v>
      </c>
      <c r="AA927" s="60">
        <v>20686293.445</v>
      </c>
      <c r="AB927" s="60">
        <v>738640082.7766</v>
      </c>
      <c r="AC927" s="60">
        <v>1142750132.7616</v>
      </c>
      <c r="AD927" s="60">
        <v>9.3000000000000007</v>
      </c>
      <c r="AE927" s="60">
        <v>79102751.367200002</v>
      </c>
      <c r="AF927" s="60">
        <v>15.42</v>
      </c>
      <c r="AG927" s="60" t="s">
        <v>2026</v>
      </c>
      <c r="AH927" s="60" t="s">
        <v>544</v>
      </c>
      <c r="AI927" s="60">
        <v>109056209.0482</v>
      </c>
      <c r="AJ927" s="60" t="s">
        <v>544</v>
      </c>
      <c r="AK927" s="60">
        <v>8.0500000000000007</v>
      </c>
      <c r="AL927" s="60">
        <v>855918318.222</v>
      </c>
      <c r="AM927" s="60">
        <v>29442868.602400001</v>
      </c>
      <c r="AN927" s="60">
        <v>68869764.100700006</v>
      </c>
      <c r="AO927" s="60">
        <v>178519181.81940001</v>
      </c>
      <c r="AP927" s="60">
        <v>126795461.64650001</v>
      </c>
      <c r="AQ927" s="60">
        <v>1142750132.7616</v>
      </c>
      <c r="AR927" s="60">
        <v>7.5</v>
      </c>
      <c r="AS927" s="60">
        <v>122984219.86750001</v>
      </c>
      <c r="AT927" s="60">
        <v>555647600.8477</v>
      </c>
      <c r="AU927" s="85">
        <v>1008386</v>
      </c>
      <c r="AV927" s="60" t="s">
        <v>544</v>
      </c>
      <c r="AW927" s="60">
        <v>10635895.4768</v>
      </c>
      <c r="AX927" s="60" t="s">
        <v>544</v>
      </c>
      <c r="AY927" s="60">
        <v>79102751.367200002</v>
      </c>
      <c r="AZ927" s="60">
        <v>258906667.84220001</v>
      </c>
      <c r="BA927" s="60">
        <v>81479717.028999999</v>
      </c>
      <c r="BB927" s="60" t="s">
        <v>1808</v>
      </c>
      <c r="BC927" s="60">
        <v>1172465370.619</v>
      </c>
      <c r="BD927" s="60">
        <v>51855360.722900003</v>
      </c>
      <c r="BE927" s="60">
        <v>72931618.642100006</v>
      </c>
      <c r="BF927" s="60">
        <v>4137313.7686999999</v>
      </c>
      <c r="BG927" s="60">
        <v>18711960.594799999</v>
      </c>
      <c r="BH927" s="60">
        <v>716230069.24389994</v>
      </c>
      <c r="BI927" s="60">
        <v>21401228.314399999</v>
      </c>
      <c r="BJ927" s="60" t="s">
        <v>544</v>
      </c>
      <c r="BK927" s="60">
        <v>31802759.548599999</v>
      </c>
      <c r="BL927" s="85" t="s">
        <v>2840</v>
      </c>
      <c r="BM927" s="60" t="s">
        <v>2841</v>
      </c>
      <c r="BN927" s="60">
        <v>24688937.278700002</v>
      </c>
      <c r="BO927" s="60">
        <v>927701524.53530002</v>
      </c>
      <c r="BP927" s="60">
        <v>664374708.52100003</v>
      </c>
      <c r="BQ927" s="60" t="s">
        <v>544</v>
      </c>
      <c r="BR927" s="60" t="s">
        <v>544</v>
      </c>
      <c r="BS927" s="60">
        <v>9363553.7599999998</v>
      </c>
      <c r="BT927" s="60">
        <v>5965134.5423999997</v>
      </c>
      <c r="BU927" s="60">
        <v>107774503.77760001</v>
      </c>
      <c r="BV927" s="60" t="s">
        <v>544</v>
      </c>
      <c r="BW927" s="60">
        <v>81479717.028999999</v>
      </c>
      <c r="BX927" s="60">
        <v>109056209.0482</v>
      </c>
      <c r="BY927" s="60" t="s">
        <v>544</v>
      </c>
      <c r="BZ927" s="60">
        <v>77937.815100000007</v>
      </c>
      <c r="CA927" s="60">
        <v>232711.85079999999</v>
      </c>
      <c r="CB927" s="60" t="s">
        <v>544</v>
      </c>
      <c r="CC927" s="60">
        <v>51939081.909400001</v>
      </c>
      <c r="CD927" s="60">
        <v>13237586.4289</v>
      </c>
      <c r="CE927" s="60">
        <v>37086007.058300003</v>
      </c>
      <c r="CF927" s="60">
        <v>126795461.64650001</v>
      </c>
      <c r="CG927" s="60">
        <v>41789815.829499997</v>
      </c>
      <c r="CH927" s="60">
        <v>5851119.5054000001</v>
      </c>
      <c r="CI927" s="60" t="s">
        <v>1425</v>
      </c>
      <c r="CJ927" s="60">
        <v>14.76</v>
      </c>
      <c r="CK927" s="60">
        <v>149575610.95140001</v>
      </c>
      <c r="CL927" s="60" t="s">
        <v>544</v>
      </c>
      <c r="CM927" s="85">
        <v>1008386</v>
      </c>
      <c r="CN927" s="60">
        <v>43512.985099999998</v>
      </c>
      <c r="CO927" s="60">
        <v>21401228.314399999</v>
      </c>
      <c r="CP927" s="60">
        <v>105394784.1294</v>
      </c>
      <c r="CQ927" s="60">
        <v>818630994.75779998</v>
      </c>
      <c r="CR927" s="60">
        <v>11291.3442</v>
      </c>
      <c r="CS927" s="60">
        <v>43512.985099999998</v>
      </c>
      <c r="CT927" s="60">
        <v>16522266.008199999</v>
      </c>
      <c r="CU927" s="60">
        <v>15280493.5404</v>
      </c>
      <c r="CV927" s="60">
        <v>37086007.058300003</v>
      </c>
      <c r="CW927" s="60">
        <v>31802759.548599999</v>
      </c>
      <c r="CX927" s="60">
        <v>80705846.850600004</v>
      </c>
      <c r="CY927" s="60">
        <v>14.76</v>
      </c>
      <c r="CZ927" s="60">
        <f t="shared" si="28"/>
        <v>363.10999938126054</v>
      </c>
      <c r="DA927" s="60" t="str">
        <f t="shared" si="29"/>
        <v>Y</v>
      </c>
    </row>
    <row r="928" spans="1:105">
      <c r="A928" s="13" t="s">
        <v>1425</v>
      </c>
      <c r="B928" s="13">
        <v>1008386</v>
      </c>
      <c r="C928" s="13">
        <v>2023</v>
      </c>
      <c r="D928" s="13" t="s">
        <v>1</v>
      </c>
      <c r="E928" s="13" t="s">
        <v>13</v>
      </c>
      <c r="F928" s="84" t="s">
        <v>1804</v>
      </c>
      <c r="G928" s="60" t="s">
        <v>2022</v>
      </c>
      <c r="H928" s="60" t="s">
        <v>2084</v>
      </c>
      <c r="I928" s="60" t="s">
        <v>2024</v>
      </c>
      <c r="J928" s="60" t="s">
        <v>1425</v>
      </c>
      <c r="K928" s="85">
        <v>1008386</v>
      </c>
      <c r="L928" s="60">
        <v>516134400000</v>
      </c>
      <c r="M928" s="60">
        <v>1593384622.6406</v>
      </c>
      <c r="N928" s="60">
        <v>66704063.014200002</v>
      </c>
      <c r="O928" s="60">
        <v>14325922.359300001</v>
      </c>
      <c r="P928" s="60">
        <v>-2.97</v>
      </c>
      <c r="Q928" s="60" t="s">
        <v>544</v>
      </c>
      <c r="R928" s="85">
        <v>2481</v>
      </c>
      <c r="S928" s="85">
        <v>96</v>
      </c>
      <c r="T928" s="60">
        <v>596322345.2026</v>
      </c>
      <c r="U928" s="60" t="s">
        <v>544</v>
      </c>
      <c r="V928" s="60" t="s">
        <v>544</v>
      </c>
      <c r="W928" s="60" t="s">
        <v>2025</v>
      </c>
      <c r="X928" s="60">
        <v>107509710.92990001</v>
      </c>
      <c r="Y928" s="60">
        <v>1073614042.1512001</v>
      </c>
      <c r="Z928" s="60">
        <v>21.34</v>
      </c>
      <c r="AA928" s="60">
        <v>8900872.6098999996</v>
      </c>
      <c r="AB928" s="60">
        <v>913748726.76569998</v>
      </c>
      <c r="AC928" s="60">
        <v>1593384622.6406</v>
      </c>
      <c r="AD928" s="60">
        <v>10.08</v>
      </c>
      <c r="AE928" s="60">
        <v>80724974.894199997</v>
      </c>
      <c r="AF928" s="60">
        <v>10.38</v>
      </c>
      <c r="AG928" s="60" t="s">
        <v>2026</v>
      </c>
      <c r="AH928" s="60" t="s">
        <v>544</v>
      </c>
      <c r="AI928" s="60">
        <v>165721948.78870001</v>
      </c>
      <c r="AJ928" s="60" t="s">
        <v>544</v>
      </c>
      <c r="AK928" s="60">
        <v>9.07</v>
      </c>
      <c r="AL928" s="60">
        <v>1254044411.2585001</v>
      </c>
      <c r="AM928" s="60">
        <v>45913647.298500001</v>
      </c>
      <c r="AN928" s="60">
        <v>109920775.5485</v>
      </c>
      <c r="AO928" s="60">
        <v>132327005.8883</v>
      </c>
      <c r="AP928" s="60">
        <v>188705476.29069999</v>
      </c>
      <c r="AQ928" s="60">
        <v>1593384622.6406</v>
      </c>
      <c r="AR928" s="60">
        <v>7.41</v>
      </c>
      <c r="AS928" s="60">
        <v>172368275.31549999</v>
      </c>
      <c r="AT928" s="60">
        <v>596322345.2026</v>
      </c>
      <c r="AU928" s="85">
        <v>1008386</v>
      </c>
      <c r="AV928" s="60" t="s">
        <v>544</v>
      </c>
      <c r="AW928" s="60">
        <v>20471821.773800001</v>
      </c>
      <c r="AX928" s="60" t="s">
        <v>544</v>
      </c>
      <c r="AY928" s="60">
        <v>80724666.179199994</v>
      </c>
      <c r="AZ928" s="60">
        <v>581047432.74890006</v>
      </c>
      <c r="BA928" s="60">
        <v>223673013.7067</v>
      </c>
      <c r="BB928" s="60" t="s">
        <v>1808</v>
      </c>
      <c r="BC928" s="60">
        <v>1643377322.0269001</v>
      </c>
      <c r="BD928" s="60">
        <v>64272931.916699998</v>
      </c>
      <c r="BE928" s="60">
        <v>73917499.106199995</v>
      </c>
      <c r="BF928" s="60">
        <v>4637517.6312999995</v>
      </c>
      <c r="BG928" s="60">
        <v>21449522.368799999</v>
      </c>
      <c r="BH928" s="60">
        <v>900720333.80359995</v>
      </c>
      <c r="BI928" s="60">
        <v>47128132.344499998</v>
      </c>
      <c r="BJ928" s="60" t="s">
        <v>544</v>
      </c>
      <c r="BK928" s="60">
        <v>43444544.248599999</v>
      </c>
      <c r="BL928" s="85" t="s">
        <v>2840</v>
      </c>
      <c r="BM928" s="60" t="s">
        <v>2841</v>
      </c>
      <c r="BN928" s="60">
        <v>28355786.976100001</v>
      </c>
      <c r="BO928" s="60">
        <v>1422143774.7242999</v>
      </c>
      <c r="BP928" s="60">
        <v>836447401.88689995</v>
      </c>
      <c r="BQ928" s="60" t="s">
        <v>544</v>
      </c>
      <c r="BR928" s="60" t="s">
        <v>544</v>
      </c>
      <c r="BS928" s="60">
        <v>10427777.296700001</v>
      </c>
      <c r="BT928" s="60">
        <v>1974541.5238000001</v>
      </c>
      <c r="BU928" s="60">
        <v>133114229.2913</v>
      </c>
      <c r="BV928" s="60" t="s">
        <v>544</v>
      </c>
      <c r="BW928" s="60">
        <v>223662517.39469999</v>
      </c>
      <c r="BX928" s="60">
        <v>165721948.78870001</v>
      </c>
      <c r="BY928" s="60" t="s">
        <v>544</v>
      </c>
      <c r="BZ928" s="60">
        <v>877985.63060000003</v>
      </c>
      <c r="CA928" s="60" t="s">
        <v>544</v>
      </c>
      <c r="CB928" s="60" t="s">
        <v>544</v>
      </c>
      <c r="CC928" s="60">
        <v>87705331.115899995</v>
      </c>
      <c r="CD928" s="60">
        <v>14600678.762700001</v>
      </c>
      <c r="CE928" s="60">
        <v>72402016.876599997</v>
      </c>
      <c r="CF928" s="60">
        <v>188705476.29069999</v>
      </c>
      <c r="CG928" s="60">
        <v>84296499.4234</v>
      </c>
      <c r="CH928" s="60">
        <v>11103554.562999999</v>
      </c>
      <c r="CI928" s="60" t="s">
        <v>1425</v>
      </c>
      <c r="CJ928" s="60">
        <v>18.14</v>
      </c>
      <c r="CK928" s="60">
        <v>217430486.47850001</v>
      </c>
      <c r="CL928" s="60" t="s">
        <v>544</v>
      </c>
      <c r="CM928" s="85">
        <v>1008386</v>
      </c>
      <c r="CN928" s="60">
        <v>6235426.7818999998</v>
      </c>
      <c r="CO928" s="60">
        <v>47128132.344499998</v>
      </c>
      <c r="CP928" s="60">
        <v>135865497.90599999</v>
      </c>
      <c r="CQ928" s="60">
        <v>1073614042.1512001</v>
      </c>
      <c r="CR928" s="60">
        <v>19757.763800000001</v>
      </c>
      <c r="CS928" s="60">
        <v>6235426.7818999998</v>
      </c>
      <c r="CT928" s="60">
        <v>22972413.759799998</v>
      </c>
      <c r="CU928" s="60">
        <v>20472130.4888</v>
      </c>
      <c r="CV928" s="60">
        <v>72402016.876599997</v>
      </c>
      <c r="CW928" s="60">
        <v>43444544.248599999</v>
      </c>
      <c r="CX928" s="60">
        <v>107509710.92990001</v>
      </c>
      <c r="CY928" s="60">
        <v>18.14</v>
      </c>
      <c r="CZ928" s="60">
        <f t="shared" si="28"/>
        <v>323.92329677730174</v>
      </c>
      <c r="DA928" s="60" t="str">
        <f t="shared" si="29"/>
        <v>Y</v>
      </c>
    </row>
    <row r="929" spans="1:105">
      <c r="A929" s="13" t="s">
        <v>1408</v>
      </c>
      <c r="B929" s="13">
        <v>1479643</v>
      </c>
      <c r="C929" s="13">
        <v>2022</v>
      </c>
      <c r="D929" s="13" t="s">
        <v>1</v>
      </c>
      <c r="E929" s="13" t="s">
        <v>13</v>
      </c>
      <c r="F929" s="84" t="s">
        <v>2087</v>
      </c>
      <c r="G929" s="60" t="s">
        <v>2831</v>
      </c>
      <c r="H929" s="60" t="s">
        <v>547</v>
      </c>
      <c r="I929" s="60" t="s">
        <v>2832</v>
      </c>
      <c r="J929" s="60" t="s">
        <v>2833</v>
      </c>
      <c r="K929" s="85">
        <v>1515851</v>
      </c>
      <c r="L929" s="60">
        <v>2078186300000</v>
      </c>
      <c r="M929" s="60">
        <v>13670560526.305</v>
      </c>
      <c r="N929" s="60">
        <v>174582668.21990001</v>
      </c>
      <c r="O929" s="60">
        <v>12591181.0233</v>
      </c>
      <c r="P929" s="60">
        <v>-0.3</v>
      </c>
      <c r="Q929" s="60">
        <v>57530271.080600001</v>
      </c>
      <c r="R929" s="85" t="s">
        <v>544</v>
      </c>
      <c r="S929" s="85" t="s">
        <v>544</v>
      </c>
      <c r="T929" s="60">
        <v>1153591230.6422999</v>
      </c>
      <c r="U929" s="60">
        <v>225957791.6679</v>
      </c>
      <c r="V929" s="60" t="s">
        <v>544</v>
      </c>
      <c r="W929" s="60" t="s">
        <v>2834</v>
      </c>
      <c r="X929" s="60">
        <v>436172166.82520002</v>
      </c>
      <c r="Y929" s="60">
        <v>4705176538.0254002</v>
      </c>
      <c r="Z929" s="60">
        <v>17.510000000000002</v>
      </c>
      <c r="AA929" s="60" t="s">
        <v>544</v>
      </c>
      <c r="AB929" s="60" t="s">
        <v>544</v>
      </c>
      <c r="AC929" s="60">
        <v>13670560526.305</v>
      </c>
      <c r="AD929" s="60" t="s">
        <v>544</v>
      </c>
      <c r="AE929" s="60">
        <v>1899302134.2082</v>
      </c>
      <c r="AF929" s="60">
        <v>21.04</v>
      </c>
      <c r="AG929" s="60" t="s">
        <v>2835</v>
      </c>
      <c r="AH929" s="60" t="s">
        <v>544</v>
      </c>
      <c r="AI929" s="60" t="s">
        <v>544</v>
      </c>
      <c r="AJ929" s="60" t="s">
        <v>544</v>
      </c>
      <c r="AK929" s="60">
        <v>3.75</v>
      </c>
      <c r="AL929" s="60">
        <v>6581117791.8365002</v>
      </c>
      <c r="AM929" s="60">
        <v>768781031.02349997</v>
      </c>
      <c r="AN929" s="60">
        <v>182696780.22670001</v>
      </c>
      <c r="AO929" s="60">
        <v>466101958.65310001</v>
      </c>
      <c r="AP929" s="60">
        <v>1270952141.6472001</v>
      </c>
      <c r="AQ929" s="60">
        <v>13670560526.305</v>
      </c>
      <c r="AR929" s="60">
        <v>4.46</v>
      </c>
      <c r="AS929" s="60">
        <v>1273120948.075</v>
      </c>
      <c r="AT929" s="60">
        <v>1505553584.0462999</v>
      </c>
      <c r="AU929" s="85">
        <v>1479643</v>
      </c>
      <c r="AV929" s="60" t="s">
        <v>544</v>
      </c>
      <c r="AW929" s="60">
        <v>1629248567.5695</v>
      </c>
      <c r="AX929" s="60">
        <v>6759676.9341000002</v>
      </c>
      <c r="AY929" s="60">
        <v>1899302134.2082</v>
      </c>
      <c r="AZ929" s="60">
        <v>6311619418.5934</v>
      </c>
      <c r="BA929" s="60">
        <v>507162588.68669999</v>
      </c>
      <c r="BB929" s="60" t="s">
        <v>1808</v>
      </c>
      <c r="BC929" s="60" t="s">
        <v>544</v>
      </c>
      <c r="BD929" s="60">
        <v>90210375.215000004</v>
      </c>
      <c r="BE929" s="60" t="s">
        <v>544</v>
      </c>
      <c r="BF929" s="60">
        <v>54599060.452100001</v>
      </c>
      <c r="BG929" s="60">
        <v>171904715.24219999</v>
      </c>
      <c r="BH929" s="60">
        <v>3912018306.9411998</v>
      </c>
      <c r="BI929" s="60">
        <v>-81771961.852699995</v>
      </c>
      <c r="BJ929" s="60" t="s">
        <v>544</v>
      </c>
      <c r="BK929" s="60">
        <v>673573915.24890006</v>
      </c>
      <c r="BL929" s="85" t="s">
        <v>544</v>
      </c>
      <c r="BM929" s="60" t="s">
        <v>544</v>
      </c>
      <c r="BN929" s="60">
        <v>515923329.96820003</v>
      </c>
      <c r="BO929" s="60">
        <v>11987996289.651501</v>
      </c>
      <c r="BP929" s="60">
        <v>3821807931.7262001</v>
      </c>
      <c r="BQ929" s="60">
        <v>1280558171.4514</v>
      </c>
      <c r="BR929" s="60">
        <v>138102383.69940001</v>
      </c>
      <c r="BS929" s="60">
        <v>435872204.51670003</v>
      </c>
      <c r="BT929" s="60">
        <v>246692686.24160001</v>
      </c>
      <c r="BU929" s="60">
        <v>316834530.51990002</v>
      </c>
      <c r="BV929" s="60">
        <v>49726646.375500001</v>
      </c>
      <c r="BW929" s="60">
        <v>507163246.49879998</v>
      </c>
      <c r="BX929" s="60" t="s">
        <v>544</v>
      </c>
      <c r="BY929" s="60" t="s">
        <v>544</v>
      </c>
      <c r="BZ929" s="60">
        <v>35428443.004600003</v>
      </c>
      <c r="CA929" s="60">
        <v>-20993414.721099999</v>
      </c>
      <c r="CB929" s="60" t="s">
        <v>544</v>
      </c>
      <c r="CC929" s="60">
        <v>25208016.717700001</v>
      </c>
      <c r="CD929" s="60">
        <v>224902661.0916</v>
      </c>
      <c r="CE929" s="60">
        <v>265424543.03169999</v>
      </c>
      <c r="CF929" s="60">
        <v>1270952141.6472001</v>
      </c>
      <c r="CG929" s="60">
        <v>285600297.33740002</v>
      </c>
      <c r="CH929" s="60">
        <v>15156648.135299999</v>
      </c>
      <c r="CI929" s="60" t="s">
        <v>2833</v>
      </c>
      <c r="CJ929" s="60" t="s">
        <v>544</v>
      </c>
      <c r="CK929" s="60">
        <v>618868947.05190003</v>
      </c>
      <c r="CL929" s="60" t="s">
        <v>544</v>
      </c>
      <c r="CM929" s="85">
        <v>1515851</v>
      </c>
      <c r="CN929" s="60">
        <v>-18799611.434300002</v>
      </c>
      <c r="CO929" s="60">
        <v>-81771961.852699995</v>
      </c>
      <c r="CP929" s="60">
        <v>952095496.79340005</v>
      </c>
      <c r="CQ929" s="60">
        <v>4705176538.0254002</v>
      </c>
      <c r="CR929" s="60">
        <v>16434119.194599999</v>
      </c>
      <c r="CS929" s="60">
        <v>-18799611.434300002</v>
      </c>
      <c r="CT929" s="60">
        <v>331123524.52170002</v>
      </c>
      <c r="CU929" s="60">
        <v>342450390.72719997</v>
      </c>
      <c r="CV929" s="60">
        <v>265424543.03169999</v>
      </c>
      <c r="CW929" s="60">
        <v>673573915.24890006</v>
      </c>
      <c r="CX929" s="60">
        <v>436172166.82520002</v>
      </c>
      <c r="CY929" s="60" t="s">
        <v>544</v>
      </c>
      <c r="CZ929" s="60">
        <f t="shared" si="28"/>
        <v>152.01909943642306</v>
      </c>
      <c r="DA929" s="60" t="str">
        <f t="shared" si="29"/>
        <v>N</v>
      </c>
    </row>
    <row r="930" spans="1:105">
      <c r="A930" s="13" t="s">
        <v>1408</v>
      </c>
      <c r="B930" s="13">
        <v>1479643</v>
      </c>
      <c r="C930" s="13">
        <v>2023</v>
      </c>
      <c r="D930" s="13" t="s">
        <v>1</v>
      </c>
      <c r="E930" s="13" t="s">
        <v>13</v>
      </c>
      <c r="F930" s="84" t="s">
        <v>2083</v>
      </c>
      <c r="G930" s="60" t="s">
        <v>2831</v>
      </c>
      <c r="H930" s="60" t="s">
        <v>2842</v>
      </c>
      <c r="I930" s="60" t="s">
        <v>2832</v>
      </c>
      <c r="J930" s="60" t="s">
        <v>2833</v>
      </c>
      <c r="K930" s="85">
        <v>1515851</v>
      </c>
      <c r="L930" s="60">
        <v>2222801500000</v>
      </c>
      <c r="M930" s="60">
        <v>14361785227.158701</v>
      </c>
      <c r="N930" s="60">
        <v>169807901.62670001</v>
      </c>
      <c r="O930" s="60">
        <v>37103622.543700002</v>
      </c>
      <c r="P930" s="60">
        <v>-0.19</v>
      </c>
      <c r="Q930" s="60">
        <v>54101534.671899997</v>
      </c>
      <c r="R930" s="85" t="s">
        <v>544</v>
      </c>
      <c r="S930" s="85" t="s">
        <v>544</v>
      </c>
      <c r="T930" s="60">
        <v>1226277115.6819999</v>
      </c>
      <c r="U930" s="60">
        <v>223777629.46900001</v>
      </c>
      <c r="V930" s="60" t="s">
        <v>544</v>
      </c>
      <c r="W930" s="60" t="s">
        <v>2834</v>
      </c>
      <c r="X930" s="60">
        <v>455384196.95139998</v>
      </c>
      <c r="Y930" s="60">
        <v>4832090709.6671</v>
      </c>
      <c r="Z930" s="60">
        <v>6.95</v>
      </c>
      <c r="AA930" s="60" t="s">
        <v>544</v>
      </c>
      <c r="AB930" s="60" t="s">
        <v>544</v>
      </c>
      <c r="AC930" s="60">
        <v>14361785227.158701</v>
      </c>
      <c r="AD930" s="60" t="s">
        <v>544</v>
      </c>
      <c r="AE930" s="60">
        <v>1999828784.9223001</v>
      </c>
      <c r="AF930" s="60">
        <v>19.3</v>
      </c>
      <c r="AG930" s="60" t="s">
        <v>2835</v>
      </c>
      <c r="AH930" s="60" t="s">
        <v>544</v>
      </c>
      <c r="AI930" s="60" t="s">
        <v>544</v>
      </c>
      <c r="AJ930" s="60" t="s">
        <v>544</v>
      </c>
      <c r="AK930" s="60">
        <v>3.73</v>
      </c>
      <c r="AL930" s="60">
        <v>6845778595.059</v>
      </c>
      <c r="AM930" s="60">
        <v>798868272.2098</v>
      </c>
      <c r="AN930" s="60">
        <v>262590864.12650001</v>
      </c>
      <c r="AO930" s="60">
        <v>523065065.6358</v>
      </c>
      <c r="AP930" s="60">
        <v>1443394623.5827</v>
      </c>
      <c r="AQ930" s="60">
        <v>14361785227.158701</v>
      </c>
      <c r="AR930" s="60">
        <v>4.18</v>
      </c>
      <c r="AS930" s="60">
        <v>1300015283.5227001</v>
      </c>
      <c r="AT930" s="60">
        <v>1565090447.9431</v>
      </c>
      <c r="AU930" s="85">
        <v>1479643</v>
      </c>
      <c r="AV930" s="60" t="s">
        <v>544</v>
      </c>
      <c r="AW930" s="60">
        <v>1807524558.8132999</v>
      </c>
      <c r="AX930" s="60">
        <v>4396791.5476000002</v>
      </c>
      <c r="AY930" s="60">
        <v>1999828784.9223001</v>
      </c>
      <c r="AZ930" s="60">
        <v>7124299994.4384003</v>
      </c>
      <c r="BA930" s="60">
        <v>501814444.91589999</v>
      </c>
      <c r="BB930" s="60" t="s">
        <v>1808</v>
      </c>
      <c r="BC930" s="60" t="s">
        <v>544</v>
      </c>
      <c r="BD930" s="60">
        <v>100975015.4067</v>
      </c>
      <c r="BE930" s="60" t="s">
        <v>544</v>
      </c>
      <c r="BF930" s="60">
        <v>56634939.471100003</v>
      </c>
      <c r="BG930" s="60">
        <v>181412717.64219999</v>
      </c>
      <c r="BH930" s="60">
        <v>4066733677.7813001</v>
      </c>
      <c r="BI930" s="60">
        <v>200734048.1988</v>
      </c>
      <c r="BJ930" s="60" t="s">
        <v>544</v>
      </c>
      <c r="BK930" s="60">
        <v>737594895.3369</v>
      </c>
      <c r="BL930" s="85" t="s">
        <v>544</v>
      </c>
      <c r="BM930" s="60" t="s">
        <v>544</v>
      </c>
      <c r="BN930" s="60">
        <v>443018907.21780002</v>
      </c>
      <c r="BO930" s="60">
        <v>12644357743.6353</v>
      </c>
      <c r="BP930" s="60">
        <v>3965758662.3745999</v>
      </c>
      <c r="BQ930" s="60">
        <v>958296386.00230002</v>
      </c>
      <c r="BR930" s="60">
        <v>142518072.884</v>
      </c>
      <c r="BS930" s="60">
        <v>412340867.61909997</v>
      </c>
      <c r="BT930" s="60">
        <v>206163326.5785</v>
      </c>
      <c r="BU930" s="60">
        <v>355119258.53380001</v>
      </c>
      <c r="BV930" s="60">
        <v>39710037.988600001</v>
      </c>
      <c r="BW930" s="60">
        <v>501814444.91589999</v>
      </c>
      <c r="BX930" s="60" t="s">
        <v>544</v>
      </c>
      <c r="BY930" s="60" t="s">
        <v>544</v>
      </c>
      <c r="BZ930" s="60">
        <v>16207717.262399999</v>
      </c>
      <c r="CA930" s="60">
        <v>-5066809.5981999999</v>
      </c>
      <c r="CB930" s="60" t="s">
        <v>544</v>
      </c>
      <c r="CC930" s="60">
        <v>39917439.911700003</v>
      </c>
      <c r="CD930" s="60">
        <v>220468890.37779999</v>
      </c>
      <c r="CE930" s="60">
        <v>128976213.36229999</v>
      </c>
      <c r="CF930" s="60">
        <v>1443394623.5827</v>
      </c>
      <c r="CG930" s="60">
        <v>344564374.37199998</v>
      </c>
      <c r="CH930" s="60">
        <v>18287551.500599999</v>
      </c>
      <c r="CI930" s="60" t="s">
        <v>2833</v>
      </c>
      <c r="CJ930" s="60" t="s">
        <v>544</v>
      </c>
      <c r="CK930" s="60">
        <v>717975061.07780004</v>
      </c>
      <c r="CL930" s="60" t="s">
        <v>544</v>
      </c>
      <c r="CM930" s="85">
        <v>1515851</v>
      </c>
      <c r="CN930" s="60">
        <v>18412897.211199999</v>
      </c>
      <c r="CO930" s="60">
        <v>200734048.1988</v>
      </c>
      <c r="CP930" s="60">
        <v>898403104.16919994</v>
      </c>
      <c r="CQ930" s="60">
        <v>4832090709.6671</v>
      </c>
      <c r="CR930" s="60">
        <v>18291428.1721</v>
      </c>
      <c r="CS930" s="60">
        <v>18412897.211199999</v>
      </c>
      <c r="CT930" s="60">
        <v>391654302.5966</v>
      </c>
      <c r="CU930" s="60">
        <v>345940592.7403</v>
      </c>
      <c r="CV930" s="60">
        <v>128976213.36229999</v>
      </c>
      <c r="CW930" s="60">
        <v>737594895.3369</v>
      </c>
      <c r="CX930" s="60">
        <v>455384196.95139998</v>
      </c>
      <c r="CY930" s="60" t="s">
        <v>544</v>
      </c>
      <c r="CZ930" s="60">
        <f t="shared" si="28"/>
        <v>154.77194964568855</v>
      </c>
      <c r="DA930" s="60" t="str">
        <f t="shared" si="29"/>
        <v>N</v>
      </c>
    </row>
    <row r="931" spans="1:105">
      <c r="A931" s="13" t="s">
        <v>1409</v>
      </c>
      <c r="B931" s="13">
        <v>114990</v>
      </c>
      <c r="C931" s="13">
        <v>2022</v>
      </c>
      <c r="D931" s="13" t="s">
        <v>1</v>
      </c>
      <c r="E931" s="13" t="s">
        <v>507</v>
      </c>
      <c r="F931" s="84" t="s">
        <v>1812</v>
      </c>
      <c r="G931" s="60" t="s">
        <v>2598</v>
      </c>
      <c r="H931" s="60" t="s">
        <v>545</v>
      </c>
      <c r="I931" s="60" t="s">
        <v>2600</v>
      </c>
      <c r="J931" s="60" t="s">
        <v>1410</v>
      </c>
      <c r="K931" s="85">
        <v>1544039</v>
      </c>
      <c r="L931" s="60">
        <v>567278100000</v>
      </c>
      <c r="M931" s="60">
        <v>4598053579.0058002</v>
      </c>
      <c r="N931" s="60">
        <v>286122153.37339997</v>
      </c>
      <c r="O931" s="60">
        <v>89321429.181400001</v>
      </c>
      <c r="P931" s="60">
        <v>-1.52</v>
      </c>
      <c r="Q931" s="60" t="s">
        <v>544</v>
      </c>
      <c r="R931" s="85" t="s">
        <v>544</v>
      </c>
      <c r="S931" s="85" t="s">
        <v>544</v>
      </c>
      <c r="T931" s="60" t="s">
        <v>544</v>
      </c>
      <c r="U931" s="60" t="s">
        <v>544</v>
      </c>
      <c r="V931" s="60" t="s">
        <v>544</v>
      </c>
      <c r="W931" s="60" t="s">
        <v>2601</v>
      </c>
      <c r="X931" s="60">
        <v>222307005.85949999</v>
      </c>
      <c r="Y931" s="60">
        <v>3717322515.9949002</v>
      </c>
      <c r="Z931" s="60">
        <v>18.02</v>
      </c>
      <c r="AA931" s="60" t="s">
        <v>544</v>
      </c>
      <c r="AB931" s="60">
        <v>3274934265.3492999</v>
      </c>
      <c r="AC931" s="60">
        <v>4598053579.0058002</v>
      </c>
      <c r="AD931" s="60" t="s">
        <v>544</v>
      </c>
      <c r="AE931" s="60" t="s">
        <v>544</v>
      </c>
      <c r="AF931" s="60">
        <v>10.039999999999999</v>
      </c>
      <c r="AG931" s="60" t="s">
        <v>2602</v>
      </c>
      <c r="AH931" s="60" t="s">
        <v>544</v>
      </c>
      <c r="AI931" s="60">
        <v>587446919.5266</v>
      </c>
      <c r="AJ931" s="60" t="s">
        <v>544</v>
      </c>
      <c r="AK931" s="60">
        <v>5.78</v>
      </c>
      <c r="AL931" s="60">
        <v>3770851826.6471</v>
      </c>
      <c r="AM931" s="60">
        <v>152499487.03619999</v>
      </c>
      <c r="AN931" s="60">
        <v>157810999.1681</v>
      </c>
      <c r="AO931" s="60">
        <v>250223042.68779999</v>
      </c>
      <c r="AP931" s="60">
        <v>640602568.17780006</v>
      </c>
      <c r="AQ931" s="60">
        <v>4598053579.0058002</v>
      </c>
      <c r="AR931" s="60">
        <v>13.07</v>
      </c>
      <c r="AS931" s="60">
        <v>656194243.3448</v>
      </c>
      <c r="AT931" s="60" t="s">
        <v>544</v>
      </c>
      <c r="AU931" s="85">
        <v>114990</v>
      </c>
      <c r="AV931" s="60" t="s">
        <v>544</v>
      </c>
      <c r="AW931" s="60" t="s">
        <v>544</v>
      </c>
      <c r="AX931" s="60" t="s">
        <v>544</v>
      </c>
      <c r="AY931" s="60" t="s">
        <v>544</v>
      </c>
      <c r="AZ931" s="60">
        <v>1719830018.9516001</v>
      </c>
      <c r="BA931" s="60">
        <v>2189287285.1866002</v>
      </c>
      <c r="BB931" s="60" t="s">
        <v>1808</v>
      </c>
      <c r="BC931" s="60" t="s">
        <v>544</v>
      </c>
      <c r="BD931" s="60">
        <v>163742579.47960001</v>
      </c>
      <c r="BE931" s="60" t="s">
        <v>544</v>
      </c>
      <c r="BF931" s="60" t="s">
        <v>544</v>
      </c>
      <c r="BG931" s="60">
        <v>105949793.501</v>
      </c>
      <c r="BH931" s="60">
        <v>2189287285.1866002</v>
      </c>
      <c r="BI931" s="60">
        <v>94757765.495800003</v>
      </c>
      <c r="BJ931" s="60" t="s">
        <v>544</v>
      </c>
      <c r="BK931" s="60">
        <v>161124513.83239999</v>
      </c>
      <c r="BL931" s="85" t="s">
        <v>544</v>
      </c>
      <c r="BM931" s="60" t="s">
        <v>544</v>
      </c>
      <c r="BN931" s="60">
        <v>211015280.61770001</v>
      </c>
      <c r="BO931" s="60">
        <v>3969140714.4702001</v>
      </c>
      <c r="BP931" s="60">
        <v>2025544705.707</v>
      </c>
      <c r="BQ931" s="60">
        <v>203863827.61300001</v>
      </c>
      <c r="BR931" s="60" t="s">
        <v>544</v>
      </c>
      <c r="BS931" s="60">
        <v>247061100.24509999</v>
      </c>
      <c r="BT931" s="60">
        <v>53529310.652199998</v>
      </c>
      <c r="BU931" s="60">
        <v>189277230.27950001</v>
      </c>
      <c r="BV931" s="60" t="s">
        <v>544</v>
      </c>
      <c r="BW931" s="60">
        <v>2189287285.1866002</v>
      </c>
      <c r="BX931" s="60">
        <v>587446919.5266</v>
      </c>
      <c r="BY931" s="60" t="s">
        <v>544</v>
      </c>
      <c r="BZ931" s="60" t="s">
        <v>544</v>
      </c>
      <c r="CA931" s="60" t="s">
        <v>544</v>
      </c>
      <c r="CB931" s="60" t="s">
        <v>2004</v>
      </c>
      <c r="CC931" s="60">
        <v>152753998.68110001</v>
      </c>
      <c r="CD931" s="60">
        <v>14768970.327400001</v>
      </c>
      <c r="CE931" s="60">
        <v>178571530.25839999</v>
      </c>
      <c r="CF931" s="60">
        <v>640602568.17780006</v>
      </c>
      <c r="CG931" s="60">
        <v>190840774.74810001</v>
      </c>
      <c r="CH931" s="60" t="s">
        <v>544</v>
      </c>
      <c r="CI931" s="60" t="s">
        <v>1410</v>
      </c>
      <c r="CJ931" s="60">
        <v>17.940000000000001</v>
      </c>
      <c r="CK931" s="60">
        <v>380118005.02759999</v>
      </c>
      <c r="CL931" s="60" t="s">
        <v>544</v>
      </c>
      <c r="CM931" s="85">
        <v>1544039</v>
      </c>
      <c r="CN931" s="60" t="s">
        <v>544</v>
      </c>
      <c r="CO931" s="60">
        <v>94757765.495800003</v>
      </c>
      <c r="CP931" s="60">
        <v>433322286.47719997</v>
      </c>
      <c r="CQ931" s="60">
        <v>3717322515.9949002</v>
      </c>
      <c r="CR931" s="60" t="s">
        <v>544</v>
      </c>
      <c r="CS931" s="60" t="s">
        <v>544</v>
      </c>
      <c r="CT931" s="60">
        <v>64046963.852899998</v>
      </c>
      <c r="CU931" s="60">
        <v>97077549.979499996</v>
      </c>
      <c r="CV931" s="60">
        <v>178571530.25839999</v>
      </c>
      <c r="CW931" s="60">
        <v>161124513.83239999</v>
      </c>
      <c r="CX931" s="60">
        <v>222307005.85949999</v>
      </c>
      <c r="CY931" s="60">
        <v>17.940000000000001</v>
      </c>
      <c r="CZ931" s="60">
        <f t="shared" si="28"/>
        <v>123.37352974530974</v>
      </c>
      <c r="DA931" s="60" t="str">
        <f t="shared" si="29"/>
        <v>N: parent data from row 933</v>
      </c>
    </row>
    <row r="932" spans="1:105">
      <c r="A932" s="13" t="s">
        <v>1409</v>
      </c>
      <c r="B932" s="13">
        <v>114990</v>
      </c>
      <c r="C932" s="13">
        <v>2023</v>
      </c>
      <c r="D932" s="13" t="s">
        <v>1</v>
      </c>
      <c r="E932" s="13" t="s">
        <v>507</v>
      </c>
      <c r="F932" s="84" t="s">
        <v>1804</v>
      </c>
      <c r="G932" s="60" t="s">
        <v>2598</v>
      </c>
      <c r="H932" s="60" t="s">
        <v>545</v>
      </c>
      <c r="I932" s="60" t="s">
        <v>2600</v>
      </c>
      <c r="J932" s="60" t="s">
        <v>1410</v>
      </c>
      <c r="K932" s="85">
        <v>1544039</v>
      </c>
      <c r="L932" s="60">
        <v>661743900000</v>
      </c>
      <c r="M932" s="60">
        <v>4229427875.5479999</v>
      </c>
      <c r="N932" s="60">
        <v>258608170.8177</v>
      </c>
      <c r="O932" s="60">
        <v>52889586.977300003</v>
      </c>
      <c r="P932" s="60">
        <v>-0.57999999999999996</v>
      </c>
      <c r="Q932" s="60" t="s">
        <v>544</v>
      </c>
      <c r="R932" s="85" t="s">
        <v>544</v>
      </c>
      <c r="S932" s="85" t="s">
        <v>544</v>
      </c>
      <c r="T932" s="60" t="s">
        <v>544</v>
      </c>
      <c r="U932" s="60" t="s">
        <v>544</v>
      </c>
      <c r="V932" s="60" t="s">
        <v>544</v>
      </c>
      <c r="W932" s="60" t="s">
        <v>2601</v>
      </c>
      <c r="X932" s="60">
        <v>191298450.6548</v>
      </c>
      <c r="Y932" s="60">
        <v>3289030924.7302999</v>
      </c>
      <c r="Z932" s="60">
        <v>22.12</v>
      </c>
      <c r="AA932" s="60" t="s">
        <v>544</v>
      </c>
      <c r="AB932" s="60">
        <v>2996496262.0341001</v>
      </c>
      <c r="AC932" s="60">
        <v>4229427875.5479999</v>
      </c>
      <c r="AD932" s="60" t="s">
        <v>544</v>
      </c>
      <c r="AE932" s="60" t="s">
        <v>544</v>
      </c>
      <c r="AF932" s="60">
        <v>15.79</v>
      </c>
      <c r="AG932" s="60" t="s">
        <v>2602</v>
      </c>
      <c r="AH932" s="60" t="s">
        <v>544</v>
      </c>
      <c r="AI932" s="60">
        <v>524861658.23710001</v>
      </c>
      <c r="AJ932" s="60" t="s">
        <v>544</v>
      </c>
      <c r="AK932" s="60">
        <v>5.71</v>
      </c>
      <c r="AL932" s="60">
        <v>3507210058.0162001</v>
      </c>
      <c r="AM932" s="60">
        <v>134052528.7872</v>
      </c>
      <c r="AN932" s="60">
        <v>178524086.59209999</v>
      </c>
      <c r="AO932" s="60">
        <v>229166479.6911</v>
      </c>
      <c r="AP932" s="60">
        <v>561268627.77240002</v>
      </c>
      <c r="AQ932" s="60">
        <v>4229427875.5479999</v>
      </c>
      <c r="AR932" s="60">
        <v>12.72</v>
      </c>
      <c r="AS932" s="60">
        <v>591253582.49300003</v>
      </c>
      <c r="AT932" s="60" t="s">
        <v>544</v>
      </c>
      <c r="AU932" s="85">
        <v>114990</v>
      </c>
      <c r="AV932" s="60" t="s">
        <v>544</v>
      </c>
      <c r="AW932" s="60" t="s">
        <v>544</v>
      </c>
      <c r="AX932" s="60" t="s">
        <v>544</v>
      </c>
      <c r="AY932" s="60" t="s">
        <v>544</v>
      </c>
      <c r="AZ932" s="60">
        <v>1375920508.8556001</v>
      </c>
      <c r="BA932" s="60">
        <v>2033164639.6786001</v>
      </c>
      <c r="BB932" s="60" t="s">
        <v>1808</v>
      </c>
      <c r="BC932" s="60" t="s">
        <v>544</v>
      </c>
      <c r="BD932" s="60">
        <v>138770613.3177</v>
      </c>
      <c r="BE932" s="60" t="s">
        <v>544</v>
      </c>
      <c r="BF932" s="60" t="s">
        <v>544</v>
      </c>
      <c r="BG932" s="60">
        <v>90063516.880600005</v>
      </c>
      <c r="BH932" s="60">
        <v>2033164639.6786001</v>
      </c>
      <c r="BI932" s="60">
        <v>98258488.412699997</v>
      </c>
      <c r="BJ932" s="60" t="s">
        <v>544</v>
      </c>
      <c r="BK932" s="60">
        <v>146145576.3897</v>
      </c>
      <c r="BL932" s="85" t="s">
        <v>544</v>
      </c>
      <c r="BM932" s="60" t="s">
        <v>544</v>
      </c>
      <c r="BN932" s="60">
        <v>146426795.1913</v>
      </c>
      <c r="BO932" s="60">
        <v>3715887191.4762001</v>
      </c>
      <c r="BP932" s="60">
        <v>1894394026.3608999</v>
      </c>
      <c r="BQ932" s="60">
        <v>428415752.82749999</v>
      </c>
      <c r="BR932" s="60" t="s">
        <v>544</v>
      </c>
      <c r="BS932" s="60">
        <v>157231988.50909999</v>
      </c>
      <c r="BT932" s="60">
        <v>218179133.2859</v>
      </c>
      <c r="BU932" s="60">
        <v>203596021.02200001</v>
      </c>
      <c r="BV932" s="60" t="s">
        <v>544</v>
      </c>
      <c r="BW932" s="60">
        <v>2033164639.6786001</v>
      </c>
      <c r="BX932" s="60">
        <v>524861658.23710001</v>
      </c>
      <c r="BY932" s="60" t="s">
        <v>544</v>
      </c>
      <c r="BZ932" s="60" t="s">
        <v>544</v>
      </c>
      <c r="CA932" s="60" t="s">
        <v>544</v>
      </c>
      <c r="CB932" s="60" t="s">
        <v>1861</v>
      </c>
      <c r="CC932" s="60">
        <v>166110193.90239999</v>
      </c>
      <c r="CD932" s="60">
        <v>11834198.4782</v>
      </c>
      <c r="CE932" s="60">
        <v>138690082.47909999</v>
      </c>
      <c r="CF932" s="60">
        <v>561268627.77240002</v>
      </c>
      <c r="CG932" s="60">
        <v>166226516.22479999</v>
      </c>
      <c r="CH932" s="60" t="s">
        <v>544</v>
      </c>
      <c r="CI932" s="60" t="s">
        <v>1410</v>
      </c>
      <c r="CJ932" s="60">
        <v>17.52</v>
      </c>
      <c r="CK932" s="60">
        <v>369822537.24680001</v>
      </c>
      <c r="CL932" s="60" t="s">
        <v>544</v>
      </c>
      <c r="CM932" s="85">
        <v>1544039</v>
      </c>
      <c r="CN932" s="60" t="s">
        <v>544</v>
      </c>
      <c r="CO932" s="60">
        <v>98258488.412699997</v>
      </c>
      <c r="CP932" s="60">
        <v>337725245.84600002</v>
      </c>
      <c r="CQ932" s="60">
        <v>3289030924.7302999</v>
      </c>
      <c r="CR932" s="60" t="s">
        <v>544</v>
      </c>
      <c r="CS932" s="60" t="s">
        <v>544</v>
      </c>
      <c r="CT932" s="60">
        <v>59817156.501199998</v>
      </c>
      <c r="CU932" s="60">
        <v>86328419.888400003</v>
      </c>
      <c r="CV932" s="60">
        <v>138690082.47909999</v>
      </c>
      <c r="CW932" s="60">
        <v>146145576.3897</v>
      </c>
      <c r="CX932" s="60">
        <v>191298450.6548</v>
      </c>
      <c r="CY932" s="60">
        <v>17.52</v>
      </c>
      <c r="CZ932" s="60">
        <f t="shared" si="28"/>
        <v>156.46180038340503</v>
      </c>
      <c r="DA932" s="60" t="str">
        <f t="shared" si="29"/>
        <v>N: parent data from row 933</v>
      </c>
    </row>
    <row r="933" spans="1:105">
      <c r="A933" s="13" t="s">
        <v>1410</v>
      </c>
      <c r="B933" s="13">
        <v>1544039</v>
      </c>
      <c r="C933" s="13">
        <v>2022</v>
      </c>
      <c r="D933" s="13" t="s">
        <v>1</v>
      </c>
      <c r="E933" s="13" t="s">
        <v>13</v>
      </c>
      <c r="F933" s="84" t="s">
        <v>1812</v>
      </c>
      <c r="G933" s="60" t="s">
        <v>2598</v>
      </c>
      <c r="H933" s="60" t="s">
        <v>2843</v>
      </c>
      <c r="I933" s="60" t="s">
        <v>2600</v>
      </c>
      <c r="J933" s="60" t="s">
        <v>1410</v>
      </c>
      <c r="K933" s="85">
        <v>1544039</v>
      </c>
      <c r="L933" s="60">
        <v>619661600000</v>
      </c>
      <c r="M933" s="60">
        <v>5022646278.1702003</v>
      </c>
      <c r="N933" s="60">
        <v>266420196.19490001</v>
      </c>
      <c r="O933" s="60">
        <v>101388847.55769999</v>
      </c>
      <c r="P933" s="60">
        <v>-1.44</v>
      </c>
      <c r="Q933" s="60" t="s">
        <v>544</v>
      </c>
      <c r="R933" s="85" t="s">
        <v>544</v>
      </c>
      <c r="S933" s="85" t="s">
        <v>544</v>
      </c>
      <c r="T933" s="60" t="s">
        <v>544</v>
      </c>
      <c r="U933" s="60" t="s">
        <v>544</v>
      </c>
      <c r="V933" s="60" t="s">
        <v>544</v>
      </c>
      <c r="W933" s="60" t="s">
        <v>2601</v>
      </c>
      <c r="X933" s="60">
        <v>343563162.11019999</v>
      </c>
      <c r="Y933" s="60">
        <v>4074423428.0864</v>
      </c>
      <c r="Z933" s="60">
        <v>17.14</v>
      </c>
      <c r="AA933" s="60" t="s">
        <v>544</v>
      </c>
      <c r="AB933" s="60">
        <v>3274934265.3492999</v>
      </c>
      <c r="AC933" s="60">
        <v>5022646278.1702003</v>
      </c>
      <c r="AD933" s="60" t="s">
        <v>544</v>
      </c>
      <c r="AE933" s="60">
        <v>8043864.8553999998</v>
      </c>
      <c r="AF933" s="60">
        <v>7.04</v>
      </c>
      <c r="AG933" s="60" t="s">
        <v>2602</v>
      </c>
      <c r="AH933" s="60" t="s">
        <v>544</v>
      </c>
      <c r="AI933" s="60">
        <v>587446919.5266</v>
      </c>
      <c r="AJ933" s="60" t="s">
        <v>544</v>
      </c>
      <c r="AK933" s="60">
        <v>8.26</v>
      </c>
      <c r="AL933" s="60">
        <v>4122359966.9225998</v>
      </c>
      <c r="AM933" s="60">
        <v>193042219.42230001</v>
      </c>
      <c r="AN933" s="60">
        <v>176096931.36649999</v>
      </c>
      <c r="AO933" s="60">
        <v>442324217.46100003</v>
      </c>
      <c r="AP933" s="60">
        <v>668066319.98090005</v>
      </c>
      <c r="AQ933" s="60">
        <v>5022646278.1702003</v>
      </c>
      <c r="AR933" s="60">
        <v>11.06</v>
      </c>
      <c r="AS933" s="60">
        <v>686033707.34979999</v>
      </c>
      <c r="AT933" s="60" t="s">
        <v>544</v>
      </c>
      <c r="AU933" s="85">
        <v>1544039</v>
      </c>
      <c r="AV933" s="60" t="s">
        <v>544</v>
      </c>
      <c r="AW933" s="60" t="s">
        <v>544</v>
      </c>
      <c r="AX933" s="60" t="s">
        <v>544</v>
      </c>
      <c r="AY933" s="60">
        <v>8043864.8553999998</v>
      </c>
      <c r="AZ933" s="60">
        <v>1885487109.5948999</v>
      </c>
      <c r="BA933" s="60">
        <v>2400737829.3499999</v>
      </c>
      <c r="BB933" s="60" t="s">
        <v>1808</v>
      </c>
      <c r="BC933" s="60" t="s">
        <v>544</v>
      </c>
      <c r="BD933" s="60">
        <v>171403866.32089999</v>
      </c>
      <c r="BE933" s="60" t="s">
        <v>544</v>
      </c>
      <c r="BF933" s="60" t="s">
        <v>544</v>
      </c>
      <c r="BG933" s="60">
        <v>36054735.640500002</v>
      </c>
      <c r="BH933" s="60">
        <v>2408781694.2054</v>
      </c>
      <c r="BI933" s="60">
        <v>93956945.4155</v>
      </c>
      <c r="BJ933" s="60" t="s">
        <v>544</v>
      </c>
      <c r="BK933" s="60">
        <v>203263212.55270001</v>
      </c>
      <c r="BL933" s="85" t="s">
        <v>2844</v>
      </c>
      <c r="BM933" s="60" t="s">
        <v>2845</v>
      </c>
      <c r="BN933" s="60">
        <v>141627624.95379999</v>
      </c>
      <c r="BO933" s="60">
        <v>4235004065.1234002</v>
      </c>
      <c r="BP933" s="60">
        <v>2237377827.8845</v>
      </c>
      <c r="BQ933" s="60">
        <v>79011275.920599997</v>
      </c>
      <c r="BR933" s="60" t="s">
        <v>544</v>
      </c>
      <c r="BS933" s="60">
        <v>153429994.57890001</v>
      </c>
      <c r="BT933" s="60">
        <v>47936538.836199999</v>
      </c>
      <c r="BU933" s="60">
        <v>201901494.19749999</v>
      </c>
      <c r="BV933" s="60" t="s">
        <v>544</v>
      </c>
      <c r="BW933" s="60">
        <v>2400737829.3499999</v>
      </c>
      <c r="BX933" s="60">
        <v>587446919.5266</v>
      </c>
      <c r="BY933" s="60" t="s">
        <v>544</v>
      </c>
      <c r="BZ933" s="60">
        <v>1088564.1375</v>
      </c>
      <c r="CA933" s="60">
        <v>2473788.3453000002</v>
      </c>
      <c r="CB933" s="60" t="s">
        <v>2004</v>
      </c>
      <c r="CC933" s="60">
        <v>165417168.8378</v>
      </c>
      <c r="CD933" s="60">
        <v>42940329.3473</v>
      </c>
      <c r="CE933" s="60">
        <v>182304097.53560001</v>
      </c>
      <c r="CF933" s="60">
        <v>668066319.98090005</v>
      </c>
      <c r="CG933" s="60">
        <v>317758599.27920002</v>
      </c>
      <c r="CH933" s="60">
        <v>204868094.89989999</v>
      </c>
      <c r="CI933" s="60" t="s">
        <v>1410</v>
      </c>
      <c r="CJ933" s="60">
        <v>17.940000000000001</v>
      </c>
      <c r="CK933" s="60">
        <v>519660093.47670001</v>
      </c>
      <c r="CL933" s="60" t="s">
        <v>544</v>
      </c>
      <c r="CM933" s="85">
        <v>1544039</v>
      </c>
      <c r="CN933" s="60">
        <v>341240.13540000003</v>
      </c>
      <c r="CO933" s="60">
        <v>93956945.4155</v>
      </c>
      <c r="CP933" s="60">
        <v>485190787.06410003</v>
      </c>
      <c r="CQ933" s="60">
        <v>4074423428.0864</v>
      </c>
      <c r="CR933" s="60" t="s">
        <v>544</v>
      </c>
      <c r="CS933" s="60">
        <v>341240.13540000003</v>
      </c>
      <c r="CT933" s="60">
        <v>82547690.910899997</v>
      </c>
      <c r="CU933" s="60">
        <v>120715521.6418</v>
      </c>
      <c r="CV933" s="60">
        <v>182304097.53560001</v>
      </c>
      <c r="CW933" s="60">
        <v>203263212.55270001</v>
      </c>
      <c r="CX933" s="60">
        <v>343563162.11019999</v>
      </c>
      <c r="CY933" s="60">
        <v>17.940000000000001</v>
      </c>
      <c r="CZ933" s="60">
        <f t="shared" si="28"/>
        <v>123.37352974530964</v>
      </c>
      <c r="DA933" s="60" t="str">
        <f t="shared" si="29"/>
        <v>Y</v>
      </c>
    </row>
    <row r="934" spans="1:105">
      <c r="A934" s="13" t="s">
        <v>1410</v>
      </c>
      <c r="B934" s="13">
        <v>1544039</v>
      </c>
      <c r="C934" s="13">
        <v>2023</v>
      </c>
      <c r="D934" s="13" t="s">
        <v>1</v>
      </c>
      <c r="E934" s="13" t="s">
        <v>13</v>
      </c>
      <c r="F934" s="84" t="s">
        <v>1804</v>
      </c>
      <c r="G934" s="60" t="s">
        <v>2598</v>
      </c>
      <c r="H934" s="60" t="s">
        <v>2843</v>
      </c>
      <c r="I934" s="60" t="s">
        <v>2600</v>
      </c>
      <c r="J934" s="60" t="s">
        <v>1410</v>
      </c>
      <c r="K934" s="85">
        <v>1544039</v>
      </c>
      <c r="L934" s="60">
        <v>734621400000</v>
      </c>
      <c r="M934" s="60">
        <v>4695212494.0389996</v>
      </c>
      <c r="N934" s="60">
        <v>231707675.0438</v>
      </c>
      <c r="O934" s="60">
        <v>47482516.3829</v>
      </c>
      <c r="P934" s="60">
        <v>-0.59</v>
      </c>
      <c r="Q934" s="60" t="s">
        <v>544</v>
      </c>
      <c r="R934" s="85" t="s">
        <v>544</v>
      </c>
      <c r="S934" s="85" t="s">
        <v>544</v>
      </c>
      <c r="T934" s="60" t="s">
        <v>544</v>
      </c>
      <c r="U934" s="60" t="s">
        <v>544</v>
      </c>
      <c r="V934" s="60" t="s">
        <v>544</v>
      </c>
      <c r="W934" s="60" t="s">
        <v>2601</v>
      </c>
      <c r="X934" s="60">
        <v>302234154.8168</v>
      </c>
      <c r="Y934" s="60">
        <v>3703152453.6992002</v>
      </c>
      <c r="Z934" s="60">
        <v>24.17</v>
      </c>
      <c r="AA934" s="60" t="s">
        <v>544</v>
      </c>
      <c r="AB934" s="60">
        <v>2996496262.0341001</v>
      </c>
      <c r="AC934" s="60">
        <v>4695212494.0389996</v>
      </c>
      <c r="AD934" s="60" t="s">
        <v>544</v>
      </c>
      <c r="AE934" s="60">
        <v>7657460.1408000002</v>
      </c>
      <c r="AF934" s="60">
        <v>11.81</v>
      </c>
      <c r="AG934" s="60" t="s">
        <v>2602</v>
      </c>
      <c r="AH934" s="60" t="s">
        <v>544</v>
      </c>
      <c r="AI934" s="60">
        <v>524861658.23710001</v>
      </c>
      <c r="AJ934" s="60" t="s">
        <v>544</v>
      </c>
      <c r="AK934" s="60">
        <v>8.24</v>
      </c>
      <c r="AL934" s="60">
        <v>3873677143.6529999</v>
      </c>
      <c r="AM934" s="60">
        <v>161419592.11840001</v>
      </c>
      <c r="AN934" s="60">
        <v>195817764.6232</v>
      </c>
      <c r="AO934" s="60">
        <v>523016479.41839999</v>
      </c>
      <c r="AP934" s="60">
        <v>617807028.70050001</v>
      </c>
      <c r="AQ934" s="60">
        <v>4695212494.0389996</v>
      </c>
      <c r="AR934" s="60">
        <v>10.33</v>
      </c>
      <c r="AS934" s="60">
        <v>635969928.48199999</v>
      </c>
      <c r="AT934" s="60" t="s">
        <v>544</v>
      </c>
      <c r="AU934" s="85">
        <v>1544039</v>
      </c>
      <c r="AV934" s="60" t="s">
        <v>544</v>
      </c>
      <c r="AW934" s="60" t="s">
        <v>544</v>
      </c>
      <c r="AX934" s="60" t="s">
        <v>544</v>
      </c>
      <c r="AY934" s="60">
        <v>7657460.1408000002</v>
      </c>
      <c r="AZ934" s="60">
        <v>1575760980.609</v>
      </c>
      <c r="BA934" s="60">
        <v>2235075904.4256001</v>
      </c>
      <c r="BB934" s="60" t="s">
        <v>1808</v>
      </c>
      <c r="BC934" s="60" t="s">
        <v>544</v>
      </c>
      <c r="BD934" s="60">
        <v>132222050.0423</v>
      </c>
      <c r="BE934" s="60" t="s">
        <v>544</v>
      </c>
      <c r="BF934" s="60" t="s">
        <v>544</v>
      </c>
      <c r="BG934" s="60">
        <v>32475019.381999999</v>
      </c>
      <c r="BH934" s="60">
        <v>2242733364.5664001</v>
      </c>
      <c r="BI934" s="60">
        <v>133141763.3502</v>
      </c>
      <c r="BJ934" s="60" t="s">
        <v>544</v>
      </c>
      <c r="BK934" s="60">
        <v>183481846.2376</v>
      </c>
      <c r="BL934" s="85" t="s">
        <v>2844</v>
      </c>
      <c r="BM934" s="60" t="s">
        <v>2845</v>
      </c>
      <c r="BN934" s="60">
        <v>91272757.727500007</v>
      </c>
      <c r="BO934" s="60">
        <v>3893843088.2623</v>
      </c>
      <c r="BP934" s="60">
        <v>2110511314.5242</v>
      </c>
      <c r="BQ934" s="60">
        <v>180522018.35069999</v>
      </c>
      <c r="BR934" s="60" t="s">
        <v>544</v>
      </c>
      <c r="BS934" s="60">
        <v>114353790.8688</v>
      </c>
      <c r="BT934" s="60">
        <v>170524689.95379999</v>
      </c>
      <c r="BU934" s="60">
        <v>238333573.4896</v>
      </c>
      <c r="BV934" s="60" t="s">
        <v>544</v>
      </c>
      <c r="BW934" s="60">
        <v>2235075904.4256001</v>
      </c>
      <c r="BX934" s="60">
        <v>524861658.23710001</v>
      </c>
      <c r="BY934" s="60" t="s">
        <v>544</v>
      </c>
      <c r="BZ934" s="60">
        <v>499802.50650000002</v>
      </c>
      <c r="CA934" s="60">
        <v>13006369.573999999</v>
      </c>
      <c r="CB934" s="60" t="s">
        <v>1861</v>
      </c>
      <c r="CC934" s="60">
        <v>178733722.426</v>
      </c>
      <c r="CD934" s="60">
        <v>35232881.038599998</v>
      </c>
      <c r="CE934" s="60">
        <v>162863395.01120001</v>
      </c>
      <c r="CF934" s="60">
        <v>617807028.70050001</v>
      </c>
      <c r="CG934" s="60">
        <v>259718345.95039999</v>
      </c>
      <c r="CH934" s="60" t="s">
        <v>544</v>
      </c>
      <c r="CI934" s="60" t="s">
        <v>1410</v>
      </c>
      <c r="CJ934" s="60">
        <v>17.52</v>
      </c>
      <c r="CK934" s="60">
        <v>498051919.44</v>
      </c>
      <c r="CL934" s="60" t="s">
        <v>544</v>
      </c>
      <c r="CM934" s="85">
        <v>1544039</v>
      </c>
      <c r="CN934" s="60">
        <v>3617496.4024</v>
      </c>
      <c r="CO934" s="60">
        <v>133141763.3502</v>
      </c>
      <c r="CP934" s="60">
        <v>393506912.54430002</v>
      </c>
      <c r="CQ934" s="60">
        <v>3703152453.6992002</v>
      </c>
      <c r="CR934" s="60" t="s">
        <v>544</v>
      </c>
      <c r="CS934" s="60">
        <v>3617496.4024</v>
      </c>
      <c r="CT934" s="60">
        <v>80119875.7095</v>
      </c>
      <c r="CU934" s="60">
        <v>103361970.5281</v>
      </c>
      <c r="CV934" s="60">
        <v>162863395.01120001</v>
      </c>
      <c r="CW934" s="60">
        <v>183481846.2376</v>
      </c>
      <c r="CX934" s="60">
        <v>302234154.8168</v>
      </c>
      <c r="CY934" s="60">
        <v>17.52</v>
      </c>
      <c r="CZ934" s="60">
        <f t="shared" si="28"/>
        <v>156.4618003834052</v>
      </c>
      <c r="DA934" s="60" t="str">
        <f t="shared" si="29"/>
        <v>Y</v>
      </c>
    </row>
    <row r="935" spans="1:105">
      <c r="A935" s="13" t="s">
        <v>1411</v>
      </c>
      <c r="B935" s="13">
        <v>1472956</v>
      </c>
      <c r="C935" s="13">
        <v>2022</v>
      </c>
      <c r="D935" s="13" t="s">
        <v>10</v>
      </c>
      <c r="E935" s="13" t="s">
        <v>507</v>
      </c>
      <c r="F935" s="84" t="s">
        <v>1812</v>
      </c>
      <c r="G935" s="60" t="s">
        <v>568</v>
      </c>
      <c r="H935" s="60" t="s">
        <v>2846</v>
      </c>
      <c r="I935" s="60" t="s">
        <v>1822</v>
      </c>
      <c r="J935" s="60" t="s">
        <v>1411</v>
      </c>
      <c r="K935" s="85">
        <v>1472956</v>
      </c>
      <c r="L935" s="60">
        <v>21823200000</v>
      </c>
      <c r="M935" s="60">
        <v>4242539706.6629</v>
      </c>
      <c r="N935" s="60" t="s">
        <v>544</v>
      </c>
      <c r="O935" s="60" t="s">
        <v>544</v>
      </c>
      <c r="P935" s="60">
        <v>-0.19</v>
      </c>
      <c r="Q935" s="60" t="s">
        <v>544</v>
      </c>
      <c r="R935" s="85" t="s">
        <v>544</v>
      </c>
      <c r="S935" s="85" t="s">
        <v>544</v>
      </c>
      <c r="T935" s="60" t="s">
        <v>544</v>
      </c>
      <c r="U935" s="60" t="s">
        <v>544</v>
      </c>
      <c r="V935" s="60" t="s">
        <v>544</v>
      </c>
      <c r="W935" s="60" t="s">
        <v>1823</v>
      </c>
      <c r="X935" s="60">
        <v>87851630.074499995</v>
      </c>
      <c r="Y935" s="60" t="s">
        <v>544</v>
      </c>
      <c r="Z935" s="60">
        <v>10.85</v>
      </c>
      <c r="AA935" s="60" t="s">
        <v>544</v>
      </c>
      <c r="AB935" s="60" t="s">
        <v>544</v>
      </c>
      <c r="AC935" s="60">
        <v>4242539706.6629</v>
      </c>
      <c r="AD935" s="60" t="s">
        <v>544</v>
      </c>
      <c r="AE935" s="60" t="s">
        <v>544</v>
      </c>
      <c r="AF935" s="60">
        <v>2.74</v>
      </c>
      <c r="AG935" s="60" t="s">
        <v>1824</v>
      </c>
      <c r="AH935" s="60" t="s">
        <v>544</v>
      </c>
      <c r="AI935" s="60" t="s">
        <v>544</v>
      </c>
      <c r="AJ935" s="60" t="s">
        <v>544</v>
      </c>
      <c r="AK935" s="60">
        <v>2.39</v>
      </c>
      <c r="AL935" s="60" t="s">
        <v>544</v>
      </c>
      <c r="AM935" s="60">
        <v>258908610.16409999</v>
      </c>
      <c r="AN935" s="60">
        <v>108808491.597</v>
      </c>
      <c r="AO935" s="60">
        <v>116273644.4955</v>
      </c>
      <c r="AP935" s="60">
        <v>3339236765.4348001</v>
      </c>
      <c r="AQ935" s="60">
        <v>4242539706.6629</v>
      </c>
      <c r="AR935" s="60" t="s">
        <v>544</v>
      </c>
      <c r="AS935" s="60">
        <v>3312253348.1869001</v>
      </c>
      <c r="AT935" s="60" t="s">
        <v>544</v>
      </c>
      <c r="AU935" s="85">
        <v>1472956</v>
      </c>
      <c r="AV935" s="60" t="s">
        <v>544</v>
      </c>
      <c r="AW935" s="60" t="s">
        <v>544</v>
      </c>
      <c r="AX935" s="60" t="s">
        <v>544</v>
      </c>
      <c r="AY935" s="60" t="s">
        <v>544</v>
      </c>
      <c r="AZ935" s="60">
        <v>1261610839.8566</v>
      </c>
      <c r="BA935" s="60" t="s">
        <v>544</v>
      </c>
      <c r="BB935" s="60" t="s">
        <v>1808</v>
      </c>
      <c r="BC935" s="60" t="s">
        <v>544</v>
      </c>
      <c r="BD935" s="60" t="s">
        <v>544</v>
      </c>
      <c r="BE935" s="60" t="s">
        <v>544</v>
      </c>
      <c r="BF935" s="60" t="s">
        <v>544</v>
      </c>
      <c r="BG935" s="60" t="s">
        <v>544</v>
      </c>
      <c r="BH935" s="60" t="s">
        <v>544</v>
      </c>
      <c r="BI935" s="60">
        <v>318338225.8175</v>
      </c>
      <c r="BJ935" s="60" t="s">
        <v>544</v>
      </c>
      <c r="BK935" s="60">
        <v>20295884.443</v>
      </c>
      <c r="BL935" s="85" t="s">
        <v>544</v>
      </c>
      <c r="BM935" s="60" t="s">
        <v>544</v>
      </c>
      <c r="BN935" s="60">
        <v>17360368.589600001</v>
      </c>
      <c r="BO935" s="60">
        <v>3685374909.5984998</v>
      </c>
      <c r="BP935" s="60" t="s">
        <v>544</v>
      </c>
      <c r="BQ935" s="60" t="s">
        <v>544</v>
      </c>
      <c r="BR935" s="60" t="s">
        <v>544</v>
      </c>
      <c r="BS935" s="60">
        <v>256031415.81779999</v>
      </c>
      <c r="BT935" s="60" t="s">
        <v>544</v>
      </c>
      <c r="BU935" s="60" t="s">
        <v>544</v>
      </c>
      <c r="BV935" s="60" t="s">
        <v>544</v>
      </c>
      <c r="BW935" s="60" t="s">
        <v>544</v>
      </c>
      <c r="BX935" s="60" t="s">
        <v>544</v>
      </c>
      <c r="BY935" s="60" t="s">
        <v>544</v>
      </c>
      <c r="BZ935" s="60" t="s">
        <v>544</v>
      </c>
      <c r="CA935" s="60" t="s">
        <v>544</v>
      </c>
      <c r="CB935" s="60" t="s">
        <v>544</v>
      </c>
      <c r="CC935" s="60" t="s">
        <v>544</v>
      </c>
      <c r="CD935" s="60" t="s">
        <v>544</v>
      </c>
      <c r="CE935" s="60">
        <v>365423122.48500001</v>
      </c>
      <c r="CF935" s="60">
        <v>3339236765.4348001</v>
      </c>
      <c r="CG935" s="60">
        <v>196660121.67140001</v>
      </c>
      <c r="CH935" s="60" t="s">
        <v>544</v>
      </c>
      <c r="CI935" s="60" t="s">
        <v>1411</v>
      </c>
      <c r="CJ935" s="60" t="s">
        <v>544</v>
      </c>
      <c r="CK935" s="60">
        <v>196660121.67140001</v>
      </c>
      <c r="CL935" s="60" t="s">
        <v>544</v>
      </c>
      <c r="CM935" s="85">
        <v>1472956</v>
      </c>
      <c r="CN935" s="60" t="s">
        <v>544</v>
      </c>
      <c r="CO935" s="60">
        <v>318338225.8175</v>
      </c>
      <c r="CP935" s="60">
        <v>105211998.66410001</v>
      </c>
      <c r="CQ935" s="60" t="s">
        <v>544</v>
      </c>
      <c r="CR935" s="60" t="s">
        <v>544</v>
      </c>
      <c r="CS935" s="60" t="s">
        <v>544</v>
      </c>
      <c r="CT935" s="60" t="s">
        <v>544</v>
      </c>
      <c r="CU935" s="60">
        <v>20295884.443</v>
      </c>
      <c r="CV935" s="60">
        <v>365423122.48500001</v>
      </c>
      <c r="CW935" s="60">
        <v>20295884.443</v>
      </c>
      <c r="CX935" s="60">
        <v>87851630.074499995</v>
      </c>
      <c r="CY935" s="60" t="s">
        <v>544</v>
      </c>
      <c r="CZ935" s="60">
        <f t="shared" si="28"/>
        <v>5.1439000006827769</v>
      </c>
      <c r="DA935" s="60" t="str">
        <f t="shared" si="29"/>
        <v>Y</v>
      </c>
    </row>
    <row r="936" spans="1:105">
      <c r="A936" s="13" t="s">
        <v>1426</v>
      </c>
      <c r="B936" s="13">
        <v>115310</v>
      </c>
      <c r="C936" s="13">
        <v>2022</v>
      </c>
      <c r="D936" s="13" t="s">
        <v>1</v>
      </c>
      <c r="E936" s="13" t="s">
        <v>13</v>
      </c>
      <c r="F936" s="84" t="s">
        <v>1812</v>
      </c>
      <c r="G936" s="60" t="s">
        <v>2508</v>
      </c>
      <c r="H936" s="60" t="s">
        <v>2244</v>
      </c>
      <c r="I936" s="60" t="s">
        <v>2510</v>
      </c>
      <c r="J936" s="60" t="s">
        <v>1426</v>
      </c>
      <c r="K936" s="85">
        <v>115310</v>
      </c>
      <c r="L936" s="60">
        <v>1252904000000</v>
      </c>
      <c r="M936" s="60">
        <v>73209302387.633606</v>
      </c>
      <c r="N936" s="60">
        <v>3094834640.9310002</v>
      </c>
      <c r="O936" s="60">
        <v>431284328.98540002</v>
      </c>
      <c r="P936" s="60">
        <v>-0.32</v>
      </c>
      <c r="Q936" s="60">
        <v>4099742904.0242</v>
      </c>
      <c r="R936" s="85" t="s">
        <v>544</v>
      </c>
      <c r="S936" s="85" t="s">
        <v>544</v>
      </c>
      <c r="T936" s="60">
        <v>8367418494.8800001</v>
      </c>
      <c r="U936" s="60">
        <v>1157356551.1738</v>
      </c>
      <c r="V936" s="60">
        <v>11488781124.614599</v>
      </c>
      <c r="W936" s="60" t="s">
        <v>2512</v>
      </c>
      <c r="X936" s="60">
        <v>2132639945.7132001</v>
      </c>
      <c r="Y936" s="60">
        <v>53008297345.385597</v>
      </c>
      <c r="Z936" s="60">
        <v>15</v>
      </c>
      <c r="AA936" s="60">
        <v>6947060891.7128</v>
      </c>
      <c r="AB936" s="60" t="s">
        <v>544</v>
      </c>
      <c r="AC936" s="60">
        <v>73209302387.633606</v>
      </c>
      <c r="AD936" s="60" t="s">
        <v>544</v>
      </c>
      <c r="AE936" s="60">
        <v>9201005032.9244003</v>
      </c>
      <c r="AF936" s="60">
        <v>15.54</v>
      </c>
      <c r="AG936" s="60" t="s">
        <v>2513</v>
      </c>
      <c r="AH936" s="60" t="s">
        <v>544</v>
      </c>
      <c r="AI936" s="60" t="s">
        <v>544</v>
      </c>
      <c r="AJ936" s="60">
        <v>11065209779.158001</v>
      </c>
      <c r="AK936" s="60">
        <v>3.18</v>
      </c>
      <c r="AL936" s="60">
        <v>60746873955.894798</v>
      </c>
      <c r="AM936" s="60">
        <v>776615636.97940004</v>
      </c>
      <c r="AN936" s="60">
        <v>2677749213.4418001</v>
      </c>
      <c r="AO936" s="60">
        <v>2665536989.5212002</v>
      </c>
      <c r="AP936" s="60">
        <v>6174710768.3515997</v>
      </c>
      <c r="AQ936" s="60">
        <v>73209302387.633606</v>
      </c>
      <c r="AR936" s="60">
        <v>6.04</v>
      </c>
      <c r="AS936" s="60">
        <v>6183767680.8285999</v>
      </c>
      <c r="AT936" s="60">
        <v>18348486634.694401</v>
      </c>
      <c r="AU936" s="85">
        <v>115310</v>
      </c>
      <c r="AV936" s="60" t="s">
        <v>544</v>
      </c>
      <c r="AW936" s="60" t="s">
        <v>544</v>
      </c>
      <c r="AX936" s="60" t="s">
        <v>544</v>
      </c>
      <c r="AY936" s="60">
        <v>20266214812.082401</v>
      </c>
      <c r="AZ936" s="60">
        <v>15219001999.5772</v>
      </c>
      <c r="BA936" s="60">
        <v>1157356551.1738</v>
      </c>
      <c r="BB936" s="60" t="s">
        <v>1808</v>
      </c>
      <c r="BC936" s="60" t="s">
        <v>544</v>
      </c>
      <c r="BD936" s="60">
        <v>1589867945.7205999</v>
      </c>
      <c r="BE936" s="60" t="s">
        <v>544</v>
      </c>
      <c r="BF936" s="60">
        <v>1875423631.3664</v>
      </c>
      <c r="BG936" s="60">
        <v>1064976043.9084001</v>
      </c>
      <c r="BH936" s="60">
        <v>51260839122.565201</v>
      </c>
      <c r="BI936" s="60">
        <v>780296833.66359997</v>
      </c>
      <c r="BJ936" s="60">
        <v>11488781124.614599</v>
      </c>
      <c r="BK936" s="60">
        <v>2134042306.3548</v>
      </c>
      <c r="BL936" s="85" t="s">
        <v>2848</v>
      </c>
      <c r="BM936" s="60" t="s">
        <v>2849</v>
      </c>
      <c r="BN936" s="60">
        <v>1516302443.73</v>
      </c>
      <c r="BO936" s="60">
        <v>68363795780.745201</v>
      </c>
      <c r="BP936" s="60">
        <v>49670971176.844597</v>
      </c>
      <c r="BQ936" s="60" t="s">
        <v>544</v>
      </c>
      <c r="BR936" s="60">
        <v>705913287.96539998</v>
      </c>
      <c r="BS936" s="60">
        <v>731623233.06140006</v>
      </c>
      <c r="BT936" s="60" t="s">
        <v>544</v>
      </c>
      <c r="BU936" s="60">
        <v>4282166650.8189998</v>
      </c>
      <c r="BV936" s="60">
        <v>1192473998.9072001</v>
      </c>
      <c r="BW936" s="60">
        <v>1157356551.1738</v>
      </c>
      <c r="BX936" s="60" t="s">
        <v>544</v>
      </c>
      <c r="BY936" s="60" t="s">
        <v>544</v>
      </c>
      <c r="BZ936" s="60">
        <v>40317868.446000002</v>
      </c>
      <c r="CA936" s="60">
        <v>-116863.38679999999</v>
      </c>
      <c r="CB936" s="60" t="s">
        <v>1825</v>
      </c>
      <c r="CC936" s="60">
        <v>1693642633.1989999</v>
      </c>
      <c r="CD936" s="60">
        <v>646488255.77760005</v>
      </c>
      <c r="CE936" s="60">
        <v>1154610261.5840001</v>
      </c>
      <c r="CF936" s="60">
        <v>6174710768.3515997</v>
      </c>
      <c r="CG936" s="60">
        <v>515309104.09460002</v>
      </c>
      <c r="CH936" s="60">
        <v>418955241.67799997</v>
      </c>
      <c r="CI936" s="60" t="s">
        <v>1426</v>
      </c>
      <c r="CJ936" s="60" t="s">
        <v>544</v>
      </c>
      <c r="CK936" s="60">
        <v>4810389159.1549997</v>
      </c>
      <c r="CL936" s="60">
        <v>161</v>
      </c>
      <c r="CM936" s="85">
        <v>115310</v>
      </c>
      <c r="CN936" s="60">
        <v>10926726.6658</v>
      </c>
      <c r="CO936" s="60">
        <v>780296833.66359997</v>
      </c>
      <c r="CP936" s="60">
        <v>3648942389.4432001</v>
      </c>
      <c r="CQ936" s="60">
        <v>53008297345.385597</v>
      </c>
      <c r="CR936" s="60">
        <v>12913404.2414</v>
      </c>
      <c r="CS936" s="60">
        <v>10926726.6658</v>
      </c>
      <c r="CT936" s="60">
        <v>1143449808.1445999</v>
      </c>
      <c r="CU936" s="60">
        <v>990592498.21019995</v>
      </c>
      <c r="CV936" s="60">
        <v>1154610261.5840001</v>
      </c>
      <c r="CW936" s="60">
        <v>2134042306.3548</v>
      </c>
      <c r="CX936" s="60">
        <v>2132639945.7132001</v>
      </c>
      <c r="CY936" s="60">
        <v>14</v>
      </c>
      <c r="CZ936" s="60">
        <f t="shared" si="28"/>
        <v>17.113999985494171</v>
      </c>
      <c r="DA936" s="60" t="str">
        <f t="shared" si="29"/>
        <v>Y</v>
      </c>
    </row>
    <row r="937" spans="1:105">
      <c r="A937" s="13" t="s">
        <v>1426</v>
      </c>
      <c r="B937" s="13">
        <v>115310</v>
      </c>
      <c r="C937" s="13">
        <v>2023</v>
      </c>
      <c r="D937" s="13" t="s">
        <v>1</v>
      </c>
      <c r="E937" s="13" t="s">
        <v>13</v>
      </c>
      <c r="F937" s="84" t="s">
        <v>1804</v>
      </c>
      <c r="G937" s="60" t="s">
        <v>2508</v>
      </c>
      <c r="H937" s="60" t="s">
        <v>2847</v>
      </c>
      <c r="I937" s="60" t="s">
        <v>2510</v>
      </c>
      <c r="J937" s="60" t="s">
        <v>1426</v>
      </c>
      <c r="K937" s="85">
        <v>115310</v>
      </c>
      <c r="L937" s="60">
        <v>1311408000000</v>
      </c>
      <c r="M937" s="60">
        <v>70805932191.287994</v>
      </c>
      <c r="N937" s="60">
        <v>3217725021.4060001</v>
      </c>
      <c r="O937" s="60">
        <v>518596027.09249997</v>
      </c>
      <c r="P937" s="60">
        <v>-0.37</v>
      </c>
      <c r="Q937" s="60">
        <v>4119666367.8484998</v>
      </c>
      <c r="R937" s="85" t="s">
        <v>544</v>
      </c>
      <c r="S937" s="85" t="s">
        <v>544</v>
      </c>
      <c r="T937" s="60">
        <v>7158352927.4285002</v>
      </c>
      <c r="U937" s="60">
        <v>1178381914.7625</v>
      </c>
      <c r="V937" s="60">
        <v>10776916772.8985</v>
      </c>
      <c r="W937" s="60" t="s">
        <v>2512</v>
      </c>
      <c r="X937" s="60">
        <v>2250345009.1815</v>
      </c>
      <c r="Y937" s="60">
        <v>51124443572.874001</v>
      </c>
      <c r="Z937" s="60">
        <v>15.94</v>
      </c>
      <c r="AA937" s="60">
        <v>6864688815.8870001</v>
      </c>
      <c r="AB937" s="60">
        <v>37537605609.139999</v>
      </c>
      <c r="AC937" s="60">
        <v>70805932191.287994</v>
      </c>
      <c r="AD937" s="60">
        <v>6.6</v>
      </c>
      <c r="AE937" s="60">
        <v>9370417396.9734993</v>
      </c>
      <c r="AF937" s="60">
        <v>15.97</v>
      </c>
      <c r="AG937" s="60" t="s">
        <v>2513</v>
      </c>
      <c r="AH937" s="60" t="s">
        <v>544</v>
      </c>
      <c r="AI937" s="60">
        <v>4993909665.1604996</v>
      </c>
      <c r="AJ937" s="60">
        <v>10803265014.5665</v>
      </c>
      <c r="AK937" s="60">
        <v>3.49</v>
      </c>
      <c r="AL937" s="60">
        <v>58724453502.032501</v>
      </c>
      <c r="AM937" s="60">
        <v>904424992.17349994</v>
      </c>
      <c r="AN937" s="60">
        <v>4073448960.3325</v>
      </c>
      <c r="AO937" s="60">
        <v>2812026890.4770002</v>
      </c>
      <c r="AP937" s="60">
        <v>5865507339.8459997</v>
      </c>
      <c r="AQ937" s="60">
        <v>70805932191.287994</v>
      </c>
      <c r="AR937" s="60">
        <v>6.6</v>
      </c>
      <c r="AS937" s="60">
        <v>5852873141.9969997</v>
      </c>
      <c r="AT937" s="60">
        <v>16650954895.907499</v>
      </c>
      <c r="AU937" s="85">
        <v>115310</v>
      </c>
      <c r="AV937" s="60" t="s">
        <v>544</v>
      </c>
      <c r="AW937" s="60" t="s">
        <v>544</v>
      </c>
      <c r="AX937" s="60" t="s">
        <v>544</v>
      </c>
      <c r="AY937" s="60">
        <v>20173682411.540001</v>
      </c>
      <c r="AZ937" s="60">
        <v>15857214115.659</v>
      </c>
      <c r="BA937" s="60">
        <v>1178381914.7625</v>
      </c>
      <c r="BB937" s="60" t="s">
        <v>1808</v>
      </c>
      <c r="BC937" s="60">
        <v>75637864960.948502</v>
      </c>
      <c r="BD937" s="60">
        <v>1598280020.197</v>
      </c>
      <c r="BE937" s="60" t="s">
        <v>544</v>
      </c>
      <c r="BF937" s="60">
        <v>958903221.36000001</v>
      </c>
      <c r="BG937" s="60">
        <v>1029633132.395</v>
      </c>
      <c r="BH937" s="60">
        <v>48779935995.108498</v>
      </c>
      <c r="BI937" s="60">
        <v>936118471.39300001</v>
      </c>
      <c r="BJ937" s="60">
        <v>10776916772.8985</v>
      </c>
      <c r="BK937" s="60">
        <v>2117955893.2595</v>
      </c>
      <c r="BL937" s="85" t="s">
        <v>2848</v>
      </c>
      <c r="BM937" s="60" t="s">
        <v>2849</v>
      </c>
      <c r="BN937" s="60">
        <v>1484788208.75</v>
      </c>
      <c r="BO937" s="60">
        <v>65821687147.558998</v>
      </c>
      <c r="BP937" s="60">
        <v>47181655974.911499</v>
      </c>
      <c r="BQ937" s="60" t="s">
        <v>544</v>
      </c>
      <c r="BR937" s="60">
        <v>569078826.19000006</v>
      </c>
      <c r="BS937" s="60">
        <v>851566531.94200003</v>
      </c>
      <c r="BT937" s="60" t="s">
        <v>544</v>
      </c>
      <c r="BU937" s="60">
        <v>5696349468.6455002</v>
      </c>
      <c r="BV937" s="60">
        <v>1357150415.096</v>
      </c>
      <c r="BW937" s="60">
        <v>1178381914.7625</v>
      </c>
      <c r="BX937" s="60">
        <v>4428664292.1639996</v>
      </c>
      <c r="BY937" s="60" t="s">
        <v>544</v>
      </c>
      <c r="BZ937" s="60">
        <v>37632632.054499999</v>
      </c>
      <c r="CA937" s="60">
        <v>80556509.362000003</v>
      </c>
      <c r="CB937" s="60" t="s">
        <v>1825</v>
      </c>
      <c r="CC937" s="60">
        <v>2626239391.3385</v>
      </c>
      <c r="CD937" s="60">
        <v>589217953.53050005</v>
      </c>
      <c r="CE937" s="60">
        <v>1157162941.4519999</v>
      </c>
      <c r="CF937" s="60">
        <v>5865507339.8459997</v>
      </c>
      <c r="CG937" s="60">
        <v>616160110.48199999</v>
      </c>
      <c r="CH937" s="60">
        <v>473566450.14349997</v>
      </c>
      <c r="CI937" s="60" t="s">
        <v>1426</v>
      </c>
      <c r="CJ937" s="60">
        <v>13.3</v>
      </c>
      <c r="CK937" s="60">
        <v>6323793969.5139999</v>
      </c>
      <c r="CL937" s="60">
        <v>134.6</v>
      </c>
      <c r="CM937" s="85">
        <v>115310</v>
      </c>
      <c r="CN937" s="60">
        <v>31153556.234499998</v>
      </c>
      <c r="CO937" s="60">
        <v>936118471.39300001</v>
      </c>
      <c r="CP937" s="60">
        <v>3735133217.9315</v>
      </c>
      <c r="CQ937" s="60">
        <v>51124443572.874001</v>
      </c>
      <c r="CR937" s="60">
        <v>11284390.386499999</v>
      </c>
      <c r="CS937" s="60">
        <v>31153556.234499998</v>
      </c>
      <c r="CT937" s="60">
        <v>1141397190.29</v>
      </c>
      <c r="CU937" s="60">
        <v>976558702.96949995</v>
      </c>
      <c r="CV937" s="60">
        <v>1157162941.4519999</v>
      </c>
      <c r="CW937" s="60">
        <v>2117955893.2595</v>
      </c>
      <c r="CX937" s="60">
        <v>2250345009.1815</v>
      </c>
      <c r="CY937" s="60">
        <v>11.8</v>
      </c>
      <c r="CZ937" s="60">
        <f t="shared" si="28"/>
        <v>18.521160013219294</v>
      </c>
      <c r="DA937" s="60" t="str">
        <f t="shared" si="29"/>
        <v>Y</v>
      </c>
    </row>
    <row r="938" spans="1:105">
      <c r="A938" s="13" t="s">
        <v>1427</v>
      </c>
      <c r="B938" s="13">
        <v>113276</v>
      </c>
      <c r="C938" s="13">
        <v>2022</v>
      </c>
      <c r="D938" s="13" t="s">
        <v>1</v>
      </c>
      <c r="E938" s="13" t="s">
        <v>13</v>
      </c>
      <c r="F938" s="84" t="s">
        <v>1812</v>
      </c>
      <c r="G938" s="60" t="s">
        <v>2508</v>
      </c>
      <c r="H938" s="60" t="s">
        <v>2244</v>
      </c>
      <c r="I938" s="60" t="s">
        <v>2510</v>
      </c>
      <c r="J938" s="60" t="s">
        <v>1426</v>
      </c>
      <c r="K938" s="85">
        <v>115310</v>
      </c>
      <c r="L938" s="60">
        <v>1171081000000</v>
      </c>
      <c r="M938" s="60">
        <v>68428245938.565399</v>
      </c>
      <c r="N938" s="60">
        <v>2949573451.1385999</v>
      </c>
      <c r="O938" s="60">
        <v>421643099.57440001</v>
      </c>
      <c r="P938" s="60">
        <v>-0.36</v>
      </c>
      <c r="Q938" s="60">
        <v>4004499243.7821999</v>
      </c>
      <c r="R938" s="85" t="s">
        <v>544</v>
      </c>
      <c r="S938" s="85" t="s">
        <v>544</v>
      </c>
      <c r="T938" s="60">
        <v>9868645561.7127991</v>
      </c>
      <c r="U938" s="60">
        <v>1121713218.1998</v>
      </c>
      <c r="V938" s="60">
        <v>11336858721.774599</v>
      </c>
      <c r="W938" s="60" t="s">
        <v>2512</v>
      </c>
      <c r="X938" s="60">
        <v>1962486854.5323999</v>
      </c>
      <c r="Y938" s="60">
        <v>48425032178.476402</v>
      </c>
      <c r="Z938" s="60">
        <v>13.66</v>
      </c>
      <c r="AA938" s="60">
        <v>6764052827.9840002</v>
      </c>
      <c r="AB938" s="60">
        <v>33225604796.188202</v>
      </c>
      <c r="AC938" s="60">
        <v>68428245938.565399</v>
      </c>
      <c r="AD938" s="60" t="s">
        <v>544</v>
      </c>
      <c r="AE938" s="60">
        <v>9364380047.6707993</v>
      </c>
      <c r="AF938" s="60">
        <v>18.2</v>
      </c>
      <c r="AG938" s="60" t="s">
        <v>2513</v>
      </c>
      <c r="AH938" s="60" t="s">
        <v>544</v>
      </c>
      <c r="AI938" s="60" t="s">
        <v>544</v>
      </c>
      <c r="AJ938" s="60">
        <v>10303202065.528601</v>
      </c>
      <c r="AK938" s="60">
        <v>3.08</v>
      </c>
      <c r="AL938" s="60">
        <v>58645728692.924202</v>
      </c>
      <c r="AM938" s="60">
        <v>737758560.86839998</v>
      </c>
      <c r="AN938" s="60">
        <v>2642514902.3216</v>
      </c>
      <c r="AO938" s="60">
        <v>2159051071.1300001</v>
      </c>
      <c r="AP938" s="60">
        <v>4964298239.5705996</v>
      </c>
      <c r="AQ938" s="60">
        <v>68428245938.565399</v>
      </c>
      <c r="AR938" s="60">
        <v>6.01</v>
      </c>
      <c r="AS938" s="60">
        <v>4825289240.9720001</v>
      </c>
      <c r="AT938" s="60">
        <v>16933504747.32</v>
      </c>
      <c r="AU938" s="85">
        <v>113276</v>
      </c>
      <c r="AV938" s="60" t="s">
        <v>544</v>
      </c>
      <c r="AW938" s="60" t="s">
        <v>544</v>
      </c>
      <c r="AX938" s="60" t="s">
        <v>544</v>
      </c>
      <c r="AY938" s="60">
        <v>19667582113.199402</v>
      </c>
      <c r="AZ938" s="60">
        <v>12121070478.896</v>
      </c>
      <c r="BA938" s="60">
        <v>1125219119.8038001</v>
      </c>
      <c r="BB938" s="60" t="s">
        <v>1808</v>
      </c>
      <c r="BC938" s="60" t="s">
        <v>544</v>
      </c>
      <c r="BD938" s="60">
        <v>1515718126.796</v>
      </c>
      <c r="BE938" s="60" t="s">
        <v>544</v>
      </c>
      <c r="BF938" s="60">
        <v>1832008883.1702001</v>
      </c>
      <c r="BG938" s="60">
        <v>915449340.49779999</v>
      </c>
      <c r="BH938" s="60">
        <v>49063164702.097801</v>
      </c>
      <c r="BI938" s="60">
        <v>631471310.57379997</v>
      </c>
      <c r="BJ938" s="60">
        <v>11336858721.774599</v>
      </c>
      <c r="BK938" s="60">
        <v>1832710063.4909999</v>
      </c>
      <c r="BL938" s="85" t="s">
        <v>2850</v>
      </c>
      <c r="BM938" s="60" t="s">
        <v>2851</v>
      </c>
      <c r="BN938" s="60">
        <v>1190545753.0250001</v>
      </c>
      <c r="BO938" s="60">
        <v>64500818098.3778</v>
      </c>
      <c r="BP938" s="60">
        <v>47547446575.301804</v>
      </c>
      <c r="BQ938" s="60">
        <v>2442094193.9596</v>
      </c>
      <c r="BR938" s="60">
        <v>623232441.80439997</v>
      </c>
      <c r="BS938" s="60">
        <v>628257567.4368</v>
      </c>
      <c r="BT938" s="60">
        <v>2665127967.6673999</v>
      </c>
      <c r="BU938" s="60">
        <v>4146196100.2772002</v>
      </c>
      <c r="BV938" s="60">
        <v>1141054108.7151999</v>
      </c>
      <c r="BW938" s="60">
        <v>1125219119.8038001</v>
      </c>
      <c r="BX938" s="60" t="s">
        <v>544</v>
      </c>
      <c r="BY938" s="60" t="s">
        <v>544</v>
      </c>
      <c r="BZ938" s="60">
        <v>39791983.205399998</v>
      </c>
      <c r="CA938" s="60">
        <v>-6427486.2740000002</v>
      </c>
      <c r="CB938" s="60" t="s">
        <v>1825</v>
      </c>
      <c r="CC938" s="60">
        <v>1635094076.4122</v>
      </c>
      <c r="CD938" s="60">
        <v>553172841.41779995</v>
      </c>
      <c r="CE938" s="60">
        <v>916384247.59220004</v>
      </c>
      <c r="CF938" s="60">
        <v>4964298239.5705996</v>
      </c>
      <c r="CG938" s="60">
        <v>447236181.28359997</v>
      </c>
      <c r="CH938" s="60">
        <v>403529274.62040001</v>
      </c>
      <c r="CI938" s="60" t="s">
        <v>1426</v>
      </c>
      <c r="CJ938" s="60">
        <v>14.7</v>
      </c>
      <c r="CK938" s="60">
        <v>4605001756.8540001</v>
      </c>
      <c r="CL938" s="60" t="s">
        <v>544</v>
      </c>
      <c r="CM938" s="85">
        <v>115310</v>
      </c>
      <c r="CN938" s="60">
        <v>-1227065.5614</v>
      </c>
      <c r="CO938" s="60">
        <v>631471310.57379997</v>
      </c>
      <c r="CP938" s="60">
        <v>3153032607.5574002</v>
      </c>
      <c r="CQ938" s="60">
        <v>48425032178.476402</v>
      </c>
      <c r="CR938" s="60">
        <v>11569475.293199999</v>
      </c>
      <c r="CS938" s="60">
        <v>-1227065.5614</v>
      </c>
      <c r="CT938" s="60">
        <v>1019224027.9762</v>
      </c>
      <c r="CU938" s="60">
        <v>813486035.51479995</v>
      </c>
      <c r="CV938" s="60">
        <v>916384247.59220004</v>
      </c>
      <c r="CW938" s="60">
        <v>1832710063.4909999</v>
      </c>
      <c r="CX938" s="60">
        <v>1962486854.5323999</v>
      </c>
      <c r="CY938" s="60">
        <v>12.9</v>
      </c>
      <c r="CZ938" s="60">
        <f t="shared" si="28"/>
        <v>17.113999985494175</v>
      </c>
      <c r="DA938" s="60" t="str">
        <f t="shared" si="29"/>
        <v>N: parent data from row 936</v>
      </c>
    </row>
    <row r="939" spans="1:105">
      <c r="A939" s="13" t="s">
        <v>1427</v>
      </c>
      <c r="B939" s="13">
        <v>113276</v>
      </c>
      <c r="C939" s="13">
        <v>2023</v>
      </c>
      <c r="D939" s="13" t="s">
        <v>1</v>
      </c>
      <c r="E939" s="13" t="s">
        <v>13</v>
      </c>
      <c r="F939" s="84" t="s">
        <v>1804</v>
      </c>
      <c r="G939" s="60" t="s">
        <v>2508</v>
      </c>
      <c r="H939" s="60" t="s">
        <v>2244</v>
      </c>
      <c r="I939" s="60" t="s">
        <v>2510</v>
      </c>
      <c r="J939" s="60" t="s">
        <v>1426</v>
      </c>
      <c r="K939" s="85">
        <v>115310</v>
      </c>
      <c r="L939" s="60">
        <v>1230556000000</v>
      </c>
      <c r="M939" s="60">
        <v>66440546872.966003</v>
      </c>
      <c r="N939" s="60">
        <v>3082852259.7529998</v>
      </c>
      <c r="O939" s="60">
        <v>510497182.3175</v>
      </c>
      <c r="P939" s="60">
        <v>-0.36</v>
      </c>
      <c r="Q939" s="60">
        <v>4029553221.652</v>
      </c>
      <c r="R939" s="85" t="s">
        <v>544</v>
      </c>
      <c r="S939" s="85" t="s">
        <v>544</v>
      </c>
      <c r="T939" s="60">
        <v>9467387565.0795002</v>
      </c>
      <c r="U939" s="60">
        <v>1138373621.5739999</v>
      </c>
      <c r="V939" s="60">
        <v>10631731482.232</v>
      </c>
      <c r="W939" s="60" t="s">
        <v>2512</v>
      </c>
      <c r="X939" s="60">
        <v>2016180410.5869999</v>
      </c>
      <c r="Y939" s="60">
        <v>46245321534.324501</v>
      </c>
      <c r="Z939" s="60">
        <v>14.02</v>
      </c>
      <c r="AA939" s="60">
        <v>6720691355.7875004</v>
      </c>
      <c r="AB939" s="60">
        <v>32938109684.521999</v>
      </c>
      <c r="AC939" s="60">
        <v>66440546872.966003</v>
      </c>
      <c r="AD939" s="60" t="s">
        <v>544</v>
      </c>
      <c r="AE939" s="60">
        <v>9141058112.9454994</v>
      </c>
      <c r="AF939" s="60">
        <v>16.91</v>
      </c>
      <c r="AG939" s="60" t="s">
        <v>2513</v>
      </c>
      <c r="AH939" s="60" t="s">
        <v>544</v>
      </c>
      <c r="AI939" s="60" t="s">
        <v>544</v>
      </c>
      <c r="AJ939" s="60">
        <v>10089864774.486</v>
      </c>
      <c r="AK939" s="60">
        <v>3.28</v>
      </c>
      <c r="AL939" s="60">
        <v>57158082930.249001</v>
      </c>
      <c r="AM939" s="60">
        <v>858585530.74699998</v>
      </c>
      <c r="AN939" s="60">
        <v>4030255121.5324998</v>
      </c>
      <c r="AO939" s="60">
        <v>2192681234.3835001</v>
      </c>
      <c r="AP939" s="60">
        <v>4622172689.9879999</v>
      </c>
      <c r="AQ939" s="60">
        <v>66440546872.966003</v>
      </c>
      <c r="AR939" s="60">
        <v>6.41</v>
      </c>
      <c r="AS939" s="60">
        <v>4440974536.2220001</v>
      </c>
      <c r="AT939" s="60">
        <v>17128300806.945999</v>
      </c>
      <c r="AU939" s="85">
        <v>113276</v>
      </c>
      <c r="AV939" s="60" t="s">
        <v>544</v>
      </c>
      <c r="AW939" s="60" t="s">
        <v>544</v>
      </c>
      <c r="AX939" s="60" t="s">
        <v>544</v>
      </c>
      <c r="AY939" s="60">
        <v>19230922887.431499</v>
      </c>
      <c r="AZ939" s="60">
        <v>12715078312.153</v>
      </c>
      <c r="BA939" s="60">
        <v>1138373621.5739999</v>
      </c>
      <c r="BB939" s="60" t="s">
        <v>1808</v>
      </c>
      <c r="BC939" s="60" t="s">
        <v>544</v>
      </c>
      <c r="BD939" s="60">
        <v>1526794216.983</v>
      </c>
      <c r="BE939" s="60" t="s">
        <v>544</v>
      </c>
      <c r="BF939" s="60">
        <v>946323015.80949998</v>
      </c>
      <c r="BG939" s="60">
        <v>892384709.60800004</v>
      </c>
      <c r="BH939" s="60">
        <v>48129328798.183502</v>
      </c>
      <c r="BI939" s="60">
        <v>682624629.93550003</v>
      </c>
      <c r="BJ939" s="60">
        <v>10631731482.232</v>
      </c>
      <c r="BK939" s="60">
        <v>1820242359.3304999</v>
      </c>
      <c r="BL939" s="85" t="s">
        <v>2850</v>
      </c>
      <c r="BM939" s="60" t="s">
        <v>2851</v>
      </c>
      <c r="BN939" s="60">
        <v>1179299783.8369999</v>
      </c>
      <c r="BO939" s="60">
        <v>62472760840.797997</v>
      </c>
      <c r="BP939" s="60">
        <v>46602534581.2005</v>
      </c>
      <c r="BQ939" s="60">
        <v>1419025589.177</v>
      </c>
      <c r="BR939" s="60">
        <v>508175513.48199999</v>
      </c>
      <c r="BS939" s="60">
        <v>719879315.90050006</v>
      </c>
      <c r="BT939" s="60">
        <v>3483691083.8169999</v>
      </c>
      <c r="BU939" s="60">
        <v>5550948208.7849998</v>
      </c>
      <c r="BV939" s="60">
        <v>1309529207.819</v>
      </c>
      <c r="BW939" s="60">
        <v>1138373621.5739999</v>
      </c>
      <c r="BX939" s="60" t="s">
        <v>544</v>
      </c>
      <c r="BY939" s="60" t="s">
        <v>544</v>
      </c>
      <c r="BZ939" s="60">
        <v>33637201.965499997</v>
      </c>
      <c r="CA939" s="60">
        <v>35148986.3235</v>
      </c>
      <c r="CB939" s="60" t="s">
        <v>1825</v>
      </c>
      <c r="CC939" s="60">
        <v>2502866989.2659998</v>
      </c>
      <c r="CD939" s="60">
        <v>504989967.87050003</v>
      </c>
      <c r="CE939" s="60">
        <v>868412129.074</v>
      </c>
      <c r="CF939" s="60">
        <v>4622172689.9879999</v>
      </c>
      <c r="CG939" s="60">
        <v>485174794.32099998</v>
      </c>
      <c r="CH939" s="60">
        <v>467627297.30849999</v>
      </c>
      <c r="CI939" s="60" t="s">
        <v>1426</v>
      </c>
      <c r="CJ939" s="60">
        <v>13.8</v>
      </c>
      <c r="CK939" s="60">
        <v>6046435532.1195002</v>
      </c>
      <c r="CL939" s="60" t="s">
        <v>544</v>
      </c>
      <c r="CM939" s="85">
        <v>115310</v>
      </c>
      <c r="CN939" s="60">
        <v>13660051.520500001</v>
      </c>
      <c r="CO939" s="60">
        <v>682624629.93550003</v>
      </c>
      <c r="CP939" s="60">
        <v>3195480194.4239998</v>
      </c>
      <c r="CQ939" s="60">
        <v>46245321534.324501</v>
      </c>
      <c r="CR939" s="60">
        <v>10312529.013499999</v>
      </c>
      <c r="CS939" s="60">
        <v>13660051.520500001</v>
      </c>
      <c r="CT939" s="60">
        <v>1007118343.9205</v>
      </c>
      <c r="CU939" s="60">
        <v>813124015.40999997</v>
      </c>
      <c r="CV939" s="60">
        <v>868412129.074</v>
      </c>
      <c r="CW939" s="60">
        <v>1820242359.3304999</v>
      </c>
      <c r="CX939" s="60">
        <v>2016180410.5869999</v>
      </c>
      <c r="CY939" s="60">
        <v>12.1</v>
      </c>
      <c r="CZ939" s="60">
        <f t="shared" si="28"/>
        <v>18.521160013219291</v>
      </c>
      <c r="DA939" s="60" t="str">
        <f t="shared" si="29"/>
        <v>N: parent data from row 936</v>
      </c>
    </row>
    <row r="940" spans="1:105">
      <c r="A940" s="13" t="s">
        <v>1428</v>
      </c>
      <c r="B940" s="13">
        <v>1159970</v>
      </c>
      <c r="C940" s="13">
        <v>2022</v>
      </c>
      <c r="D940" s="13" t="s">
        <v>1</v>
      </c>
      <c r="E940" s="13" t="s">
        <v>507</v>
      </c>
      <c r="F940" s="84" t="s">
        <v>1970</v>
      </c>
      <c r="G940" s="60" t="s">
        <v>2012</v>
      </c>
      <c r="H940" s="60" t="s">
        <v>2852</v>
      </c>
      <c r="I940" s="60" t="s">
        <v>2013</v>
      </c>
      <c r="J940" s="60" t="s">
        <v>1428</v>
      </c>
      <c r="K940" s="85">
        <v>1159970</v>
      </c>
      <c r="L940" s="60">
        <v>1088283500</v>
      </c>
      <c r="M940" s="60">
        <v>759077612.1796</v>
      </c>
      <c r="N940" s="60">
        <v>1343036.0216000001</v>
      </c>
      <c r="O940" s="60">
        <v>-931929.59149999998</v>
      </c>
      <c r="P940" s="60">
        <v>-0.49</v>
      </c>
      <c r="Q940" s="60" t="s">
        <v>544</v>
      </c>
      <c r="R940" s="85" t="s">
        <v>544</v>
      </c>
      <c r="S940" s="85" t="s">
        <v>544</v>
      </c>
      <c r="T940" s="60">
        <v>132340976.9973</v>
      </c>
      <c r="U940" s="60" t="s">
        <v>544</v>
      </c>
      <c r="V940" s="60" t="s">
        <v>544</v>
      </c>
      <c r="W940" s="60" t="s">
        <v>2014</v>
      </c>
      <c r="X940" s="60">
        <v>22111025.2403</v>
      </c>
      <c r="Y940" s="60">
        <v>684453913.36829996</v>
      </c>
      <c r="Z940" s="60">
        <v>26.64</v>
      </c>
      <c r="AA940" s="60" t="s">
        <v>544</v>
      </c>
      <c r="AB940" s="60">
        <v>569432625.676</v>
      </c>
      <c r="AC940" s="60">
        <v>759077612.1796</v>
      </c>
      <c r="AD940" s="60" t="s">
        <v>544</v>
      </c>
      <c r="AE940" s="60">
        <v>61914134.972400002</v>
      </c>
      <c r="AF940" s="60">
        <v>20.010000000000002</v>
      </c>
      <c r="AG940" s="60" t="s">
        <v>2015</v>
      </c>
      <c r="AH940" s="60" t="s">
        <v>544</v>
      </c>
      <c r="AI940" s="60" t="s">
        <v>544</v>
      </c>
      <c r="AJ940" s="60">
        <v>300859250.09310001</v>
      </c>
      <c r="AK940" s="60">
        <v>3.54</v>
      </c>
      <c r="AL940" s="60">
        <v>684453913.36829996</v>
      </c>
      <c r="AM940" s="60">
        <v>1192027.2973</v>
      </c>
      <c r="AN940" s="60">
        <v>6314257.1763000004</v>
      </c>
      <c r="AO940" s="60">
        <v>108362116.8246</v>
      </c>
      <c r="AP940" s="60">
        <v>36666104.0154</v>
      </c>
      <c r="AQ940" s="60">
        <v>759077612.1796</v>
      </c>
      <c r="AR940" s="60">
        <v>0.22</v>
      </c>
      <c r="AS940" s="60">
        <v>35926893.641099997</v>
      </c>
      <c r="AT940" s="60">
        <v>241196435.48800001</v>
      </c>
      <c r="AU940" s="85">
        <v>1159970</v>
      </c>
      <c r="AV940" s="60" t="s">
        <v>544</v>
      </c>
      <c r="AW940" s="60" t="s">
        <v>544</v>
      </c>
      <c r="AX940" s="60" t="s">
        <v>544</v>
      </c>
      <c r="AY940" s="60">
        <v>425576553.38669997</v>
      </c>
      <c r="AZ940" s="60" t="s">
        <v>544</v>
      </c>
      <c r="BA940" s="60">
        <v>69.75</v>
      </c>
      <c r="BB940" s="60" t="s">
        <v>1808</v>
      </c>
      <c r="BC940" s="60" t="s">
        <v>544</v>
      </c>
      <c r="BD940" s="60">
        <v>2497677.3253000001</v>
      </c>
      <c r="BE940" s="60" t="s">
        <v>544</v>
      </c>
      <c r="BF940" s="60" t="s">
        <v>544</v>
      </c>
      <c r="BG940" s="60">
        <v>-1696040.7116</v>
      </c>
      <c r="BH940" s="60">
        <v>603969890.30350006</v>
      </c>
      <c r="BI940" s="60">
        <v>8549256.0462999996</v>
      </c>
      <c r="BJ940" s="60" t="s">
        <v>544</v>
      </c>
      <c r="BK940" s="60">
        <v>9431523.6462999992</v>
      </c>
      <c r="BL940" s="85" t="s">
        <v>2853</v>
      </c>
      <c r="BM940" s="60" t="s">
        <v>2854</v>
      </c>
      <c r="BN940" s="60">
        <v>-1387676.014</v>
      </c>
      <c r="BO940" s="60">
        <v>644987556.579</v>
      </c>
      <c r="BP940" s="60">
        <v>601472212.97809994</v>
      </c>
      <c r="BQ940" s="60">
        <v>43515343.6008</v>
      </c>
      <c r="BR940" s="60" t="s">
        <v>544</v>
      </c>
      <c r="BS940" s="60">
        <v>654882.63859999995</v>
      </c>
      <c r="BT940" s="60" t="s">
        <v>544</v>
      </c>
      <c r="BU940" s="60">
        <v>26581859.980099998</v>
      </c>
      <c r="BV940" s="60">
        <v>46052359.919399999</v>
      </c>
      <c r="BW940" s="60" t="s">
        <v>544</v>
      </c>
      <c r="BX940" s="60" t="s">
        <v>544</v>
      </c>
      <c r="BY940" s="60" t="s">
        <v>544</v>
      </c>
      <c r="BZ940" s="60" t="s">
        <v>544</v>
      </c>
      <c r="CA940" s="60" t="s">
        <v>544</v>
      </c>
      <c r="CB940" s="60" t="s">
        <v>1917</v>
      </c>
      <c r="CC940" s="60">
        <v>6278056.9325000001</v>
      </c>
      <c r="CD940" s="60">
        <v>3916950.0839999998</v>
      </c>
      <c r="CE940" s="60">
        <v>12223755.171499999</v>
      </c>
      <c r="CF940" s="60">
        <v>36666104.0154</v>
      </c>
      <c r="CG940" s="60">
        <v>1843422.4365999999</v>
      </c>
      <c r="CH940" s="60">
        <v>36479.243799999997</v>
      </c>
      <c r="CI940" s="60" t="s">
        <v>1428</v>
      </c>
      <c r="CJ940" s="60" t="s">
        <v>544</v>
      </c>
      <c r="CK940" s="60">
        <v>28425282.416700002</v>
      </c>
      <c r="CL940" s="60" t="s">
        <v>544</v>
      </c>
      <c r="CM940" s="85">
        <v>1159970</v>
      </c>
      <c r="CN940" s="60" t="s">
        <v>544</v>
      </c>
      <c r="CO940" s="60">
        <v>8549256.0462999996</v>
      </c>
      <c r="CP940" s="60">
        <v>20723349.226300001</v>
      </c>
      <c r="CQ940" s="60">
        <v>684453913.36829996</v>
      </c>
      <c r="CR940" s="60" t="s">
        <v>544</v>
      </c>
      <c r="CS940" s="60" t="s">
        <v>544</v>
      </c>
      <c r="CT940" s="60">
        <v>4113645.0504999999</v>
      </c>
      <c r="CU940" s="60">
        <v>5317878.5958000002</v>
      </c>
      <c r="CV940" s="60">
        <v>12223755.171499999</v>
      </c>
      <c r="CW940" s="60">
        <v>9431523.6462999992</v>
      </c>
      <c r="CX940" s="60">
        <v>22111025.2403</v>
      </c>
      <c r="CY940" s="60" t="s">
        <v>544</v>
      </c>
      <c r="CZ940" s="60">
        <f t="shared" si="28"/>
        <v>1.4336920000513846</v>
      </c>
      <c r="DA940" s="60" t="str">
        <f t="shared" si="29"/>
        <v>Y</v>
      </c>
    </row>
    <row r="941" spans="1:105">
      <c r="A941" s="13" t="s">
        <v>1428</v>
      </c>
      <c r="B941" s="13">
        <v>1159970</v>
      </c>
      <c r="C941" s="13">
        <v>2023</v>
      </c>
      <c r="D941" s="13" t="s">
        <v>1</v>
      </c>
      <c r="E941" s="13" t="s">
        <v>507</v>
      </c>
      <c r="F941" s="84" t="s">
        <v>1966</v>
      </c>
      <c r="G941" s="60" t="s">
        <v>2012</v>
      </c>
      <c r="H941" s="60" t="s">
        <v>2852</v>
      </c>
      <c r="I941" s="60" t="s">
        <v>2013</v>
      </c>
      <c r="J941" s="60" t="s">
        <v>1428</v>
      </c>
      <c r="K941" s="85">
        <v>1159970</v>
      </c>
      <c r="L941" s="60">
        <v>1139035100</v>
      </c>
      <c r="M941" s="60">
        <v>714755961.39020002</v>
      </c>
      <c r="N941" s="60">
        <v>6482115.9643000001</v>
      </c>
      <c r="O941" s="60">
        <v>1652108.4338</v>
      </c>
      <c r="P941" s="60">
        <v>-0.35</v>
      </c>
      <c r="Q941" s="60" t="s">
        <v>544</v>
      </c>
      <c r="R941" s="85" t="s">
        <v>544</v>
      </c>
      <c r="S941" s="85" t="s">
        <v>544</v>
      </c>
      <c r="T941" s="60">
        <v>119681350.4091</v>
      </c>
      <c r="U941" s="60" t="s">
        <v>544</v>
      </c>
      <c r="V941" s="60">
        <v>157040035.15040001</v>
      </c>
      <c r="W941" s="60" t="s">
        <v>2014</v>
      </c>
      <c r="X941" s="60">
        <v>19661834.840599999</v>
      </c>
      <c r="Y941" s="60" t="s">
        <v>544</v>
      </c>
      <c r="Z941" s="60">
        <v>17.600000000000001</v>
      </c>
      <c r="AA941" s="60">
        <v>219950677.72459999</v>
      </c>
      <c r="AB941" s="60">
        <v>514720130.55440003</v>
      </c>
      <c r="AC941" s="60">
        <v>714755961.39020002</v>
      </c>
      <c r="AD941" s="60" t="s">
        <v>544</v>
      </c>
      <c r="AE941" s="60">
        <v>48356551.207900003</v>
      </c>
      <c r="AF941" s="60">
        <v>20.41</v>
      </c>
      <c r="AG941" s="60" t="s">
        <v>2015</v>
      </c>
      <c r="AH941" s="60" t="s">
        <v>544</v>
      </c>
      <c r="AI941" s="60" t="s">
        <v>544</v>
      </c>
      <c r="AJ941" s="60">
        <v>354184738.97799999</v>
      </c>
      <c r="AK941" s="60">
        <v>3.31</v>
      </c>
      <c r="AL941" s="60">
        <v>219950677.72459999</v>
      </c>
      <c r="AM941" s="60">
        <v>2052648.0925</v>
      </c>
      <c r="AN941" s="60">
        <v>11975589.860200001</v>
      </c>
      <c r="AO941" s="60">
        <v>100907191.2714</v>
      </c>
      <c r="AP941" s="60">
        <v>37908697.291500002</v>
      </c>
      <c r="AQ941" s="60">
        <v>714755961.39020002</v>
      </c>
      <c r="AR941" s="60">
        <v>1.1499999999999999</v>
      </c>
      <c r="AS941" s="60">
        <v>37243662.150899999</v>
      </c>
      <c r="AT941" s="60">
        <v>5744540.6629999997</v>
      </c>
      <c r="AU941" s="85">
        <v>1159970</v>
      </c>
      <c r="AV941" s="60" t="s">
        <v>544</v>
      </c>
      <c r="AW941" s="60" t="s">
        <v>544</v>
      </c>
      <c r="AX941" s="60" t="s">
        <v>544</v>
      </c>
      <c r="AY941" s="60">
        <v>402541290.18589997</v>
      </c>
      <c r="AZ941" s="60" t="s">
        <v>544</v>
      </c>
      <c r="BA941" s="60" t="s">
        <v>544</v>
      </c>
      <c r="BB941" s="60" t="s">
        <v>1808</v>
      </c>
      <c r="BC941" s="60" t="s">
        <v>544</v>
      </c>
      <c r="BD941" s="60">
        <v>3488077.3095</v>
      </c>
      <c r="BE941" s="60" t="s">
        <v>544</v>
      </c>
      <c r="BF941" s="60" t="s">
        <v>544</v>
      </c>
      <c r="BG941" s="60">
        <v>762926.70689999999</v>
      </c>
      <c r="BH941" s="60">
        <v>565325865.9993</v>
      </c>
      <c r="BI941" s="60">
        <v>6240148.0927999998</v>
      </c>
      <c r="BJ941" s="60" t="s">
        <v>544</v>
      </c>
      <c r="BK941" s="60">
        <v>10398155.121099999</v>
      </c>
      <c r="BL941" s="85" t="s">
        <v>2853</v>
      </c>
      <c r="BM941" s="60" t="s">
        <v>2854</v>
      </c>
      <c r="BN941" s="60">
        <v>1095569.7792</v>
      </c>
      <c r="BO941" s="60">
        <v>606837600.43970001</v>
      </c>
      <c r="BP941" s="60">
        <v>561837788.68990004</v>
      </c>
      <c r="BQ941" s="60">
        <v>44999811.749799997</v>
      </c>
      <c r="BR941" s="60" t="s">
        <v>544</v>
      </c>
      <c r="BS941" s="60">
        <v>1094377.5101000001</v>
      </c>
      <c r="BT941" s="60" t="s">
        <v>544</v>
      </c>
      <c r="BU941" s="60">
        <v>28123619.479699999</v>
      </c>
      <c r="BV941" s="60">
        <v>43103225.404299997</v>
      </c>
      <c r="BW941" s="60" t="s">
        <v>544</v>
      </c>
      <c r="BX941" s="60" t="s">
        <v>544</v>
      </c>
      <c r="BY941" s="60" t="s">
        <v>544</v>
      </c>
      <c r="BZ941" s="60" t="s">
        <v>544</v>
      </c>
      <c r="CA941" s="60" t="s">
        <v>544</v>
      </c>
      <c r="CB941" s="60" t="s">
        <v>1917</v>
      </c>
      <c r="CC941" s="60" t="s">
        <v>544</v>
      </c>
      <c r="CD941" s="60">
        <v>4403739.9600999998</v>
      </c>
      <c r="CE941" s="60">
        <v>8707141.0647999998</v>
      </c>
      <c r="CF941" s="60">
        <v>37908697.291500002</v>
      </c>
      <c r="CG941" s="60">
        <v>3513805.2211000002</v>
      </c>
      <c r="CH941" s="60">
        <v>57919.176700000004</v>
      </c>
      <c r="CI941" s="60" t="s">
        <v>1428</v>
      </c>
      <c r="CJ941" s="60" t="s">
        <v>544</v>
      </c>
      <c r="CK941" s="60">
        <v>31637424.700800002</v>
      </c>
      <c r="CL941" s="60" t="s">
        <v>544</v>
      </c>
      <c r="CM941" s="85">
        <v>1159970</v>
      </c>
      <c r="CN941" s="60" t="s">
        <v>544</v>
      </c>
      <c r="CO941" s="60">
        <v>6240148.0927999998</v>
      </c>
      <c r="CP941" s="60">
        <v>20757404.619800001</v>
      </c>
      <c r="CQ941" s="60" t="s">
        <v>544</v>
      </c>
      <c r="CR941" s="60" t="s">
        <v>544</v>
      </c>
      <c r="CS941" s="60" t="s">
        <v>544</v>
      </c>
      <c r="CT941" s="60">
        <v>5008283.1327999998</v>
      </c>
      <c r="CU941" s="60">
        <v>5389871.9883000003</v>
      </c>
      <c r="CV941" s="60">
        <v>8707141.0647999998</v>
      </c>
      <c r="CW941" s="60">
        <v>10398155.121099999</v>
      </c>
      <c r="CX941" s="60">
        <v>19661834.840599999</v>
      </c>
      <c r="CY941" s="60" t="s">
        <v>544</v>
      </c>
      <c r="CZ941" s="60">
        <f t="shared" si="28"/>
        <v>1.5935999999000738</v>
      </c>
      <c r="DA941" s="60" t="str">
        <f t="shared" si="29"/>
        <v>Y</v>
      </c>
    </row>
    <row r="942" spans="1:105">
      <c r="A942" s="13" t="s">
        <v>1429</v>
      </c>
      <c r="B942" s="13">
        <v>111493</v>
      </c>
      <c r="C942" s="13">
        <v>2022</v>
      </c>
      <c r="D942" s="13" t="s">
        <v>11</v>
      </c>
      <c r="E942" s="13" t="s">
        <v>13</v>
      </c>
      <c r="F942" s="84" t="s">
        <v>1970</v>
      </c>
      <c r="G942" s="60" t="s">
        <v>2391</v>
      </c>
      <c r="H942" s="60" t="s">
        <v>2802</v>
      </c>
      <c r="I942" s="60" t="s">
        <v>2393</v>
      </c>
      <c r="J942" s="60" t="s">
        <v>1429</v>
      </c>
      <c r="K942" s="85">
        <v>111493</v>
      </c>
      <c r="L942" s="60">
        <v>43412200000000</v>
      </c>
      <c r="M942" s="60">
        <v>354674834842.09998</v>
      </c>
      <c r="N942" s="60">
        <v>508986925.60000002</v>
      </c>
      <c r="O942" s="60" t="s">
        <v>544</v>
      </c>
      <c r="P942" s="60">
        <v>-0.19</v>
      </c>
      <c r="Q942" s="60" t="s">
        <v>544</v>
      </c>
      <c r="R942" s="85">
        <v>26585</v>
      </c>
      <c r="S942" s="85" t="s">
        <v>544</v>
      </c>
      <c r="T942" s="60">
        <v>19745914934.700001</v>
      </c>
      <c r="U942" s="60" t="s">
        <v>544</v>
      </c>
      <c r="V942" s="60" t="s">
        <v>544</v>
      </c>
      <c r="W942" s="60" t="s">
        <v>2394</v>
      </c>
      <c r="X942" s="60">
        <v>538398690.10000002</v>
      </c>
      <c r="Y942" s="60" t="s">
        <v>544</v>
      </c>
      <c r="Z942" s="60">
        <v>5.15</v>
      </c>
      <c r="AA942" s="60">
        <v>8579248323.5</v>
      </c>
      <c r="AB942" s="60">
        <v>129329247724.5</v>
      </c>
      <c r="AC942" s="60">
        <v>354674834842.09998</v>
      </c>
      <c r="AD942" s="60">
        <v>5.98</v>
      </c>
      <c r="AE942" s="60" t="s">
        <v>544</v>
      </c>
      <c r="AF942" s="60">
        <v>81.540000000000006</v>
      </c>
      <c r="AG942" s="60" t="s">
        <v>2395</v>
      </c>
      <c r="AH942" s="60" t="s">
        <v>544</v>
      </c>
      <c r="AI942" s="60">
        <v>25351307063.799999</v>
      </c>
      <c r="AJ942" s="60" t="s">
        <v>544</v>
      </c>
      <c r="AK942" s="60">
        <v>0.18</v>
      </c>
      <c r="AL942" s="60">
        <v>138502450293.39999</v>
      </c>
      <c r="AM942" s="60">
        <v>33870914864.700001</v>
      </c>
      <c r="AN942" s="60">
        <v>1879901951.5</v>
      </c>
      <c r="AO942" s="60">
        <v>33198529247.099998</v>
      </c>
      <c r="AP942" s="60">
        <v>24287581578.900002</v>
      </c>
      <c r="AQ942" s="60">
        <v>354674834842.09998</v>
      </c>
      <c r="AR942" s="60">
        <v>2.1800000000000002</v>
      </c>
      <c r="AS942" s="60">
        <v>22766339756.400002</v>
      </c>
      <c r="AT942" s="60">
        <v>19745914934.700001</v>
      </c>
      <c r="AU942" s="85">
        <v>111493</v>
      </c>
      <c r="AV942" s="60" t="s">
        <v>544</v>
      </c>
      <c r="AW942" s="60">
        <v>102733659621.2</v>
      </c>
      <c r="AX942" s="60" t="s">
        <v>544</v>
      </c>
      <c r="AY942" s="60" t="s">
        <v>544</v>
      </c>
      <c r="AZ942" s="60">
        <v>119362744506</v>
      </c>
      <c r="BA942" s="60">
        <v>3624182988.5999999</v>
      </c>
      <c r="BB942" s="60" t="s">
        <v>1808</v>
      </c>
      <c r="BC942" s="60" t="s">
        <v>544</v>
      </c>
      <c r="BD942" s="60">
        <v>509803919</v>
      </c>
      <c r="BE942" s="60" t="s">
        <v>544</v>
      </c>
      <c r="BF942" s="60">
        <v>137879084283.39999</v>
      </c>
      <c r="BG942" s="60">
        <v>5283496705.8000002</v>
      </c>
      <c r="BH942" s="60">
        <v>23370097923.299999</v>
      </c>
      <c r="BI942" s="60">
        <v>2578431359.8000002</v>
      </c>
      <c r="BJ942" s="60" t="s">
        <v>544</v>
      </c>
      <c r="BK942" s="60">
        <v>8431372507.1999998</v>
      </c>
      <c r="BL942" s="85" t="s">
        <v>544</v>
      </c>
      <c r="BM942" s="60" t="s">
        <v>544</v>
      </c>
      <c r="BN942" s="60">
        <v>9482026096.7999992</v>
      </c>
      <c r="BO942" s="60">
        <v>301630717458.20001</v>
      </c>
      <c r="BP942" s="60">
        <v>22860294004.299999</v>
      </c>
      <c r="BQ942" s="60">
        <v>5864379055.8999996</v>
      </c>
      <c r="BR942" s="60" t="s">
        <v>544</v>
      </c>
      <c r="BS942" s="60">
        <v>16049836521.700001</v>
      </c>
      <c r="BT942" s="60">
        <v>14384803850.200001</v>
      </c>
      <c r="BU942" s="60" t="s">
        <v>544</v>
      </c>
      <c r="BV942" s="60" t="s">
        <v>544</v>
      </c>
      <c r="BW942" s="60">
        <v>3624182988.5999999</v>
      </c>
      <c r="BX942" s="60">
        <v>22274509693.400002</v>
      </c>
      <c r="BY942" s="60" t="s">
        <v>544</v>
      </c>
      <c r="BZ942" s="60">
        <v>295751632.5</v>
      </c>
      <c r="CA942" s="60">
        <v>992647053.89999998</v>
      </c>
      <c r="CB942" s="60" t="s">
        <v>1958</v>
      </c>
      <c r="CC942" s="60" t="s">
        <v>544</v>
      </c>
      <c r="CD942" s="60">
        <v>2568627438.1999998</v>
      </c>
      <c r="CE942" s="60">
        <v>1851307180.4000001</v>
      </c>
      <c r="CF942" s="60">
        <v>24287581578.900002</v>
      </c>
      <c r="CG942" s="60">
        <v>2321895413.3000002</v>
      </c>
      <c r="CH942" s="60" t="s">
        <v>544</v>
      </c>
      <c r="CI942" s="60" t="s">
        <v>1429</v>
      </c>
      <c r="CJ942" s="60">
        <v>19.600000000000001</v>
      </c>
      <c r="CK942" s="60">
        <v>2418300641.5999999</v>
      </c>
      <c r="CL942" s="60">
        <v>241.7</v>
      </c>
      <c r="CM942" s="85">
        <v>111493</v>
      </c>
      <c r="CN942" s="60" t="s">
        <v>544</v>
      </c>
      <c r="CO942" s="60">
        <v>2578431359.8000002</v>
      </c>
      <c r="CP942" s="60">
        <v>10020424786.9</v>
      </c>
      <c r="CQ942" s="60" t="s">
        <v>544</v>
      </c>
      <c r="CR942" s="60">
        <v>96405228.299999997</v>
      </c>
      <c r="CS942" s="60" t="s">
        <v>544</v>
      </c>
      <c r="CT942" s="60">
        <v>4325980370.6999998</v>
      </c>
      <c r="CU942" s="60">
        <v>4105392136.5</v>
      </c>
      <c r="CV942" s="60">
        <v>1851307180.4000001</v>
      </c>
      <c r="CW942" s="60">
        <v>8431372507.1999998</v>
      </c>
      <c r="CX942" s="60">
        <v>538398690.10000002</v>
      </c>
      <c r="CY942" s="60">
        <v>17.22</v>
      </c>
      <c r="CZ942" s="60">
        <f t="shared" si="28"/>
        <v>122.40000060711091</v>
      </c>
      <c r="DA942" s="60" t="str">
        <f t="shared" si="29"/>
        <v>Y</v>
      </c>
    </row>
    <row r="943" spans="1:105">
      <c r="A943" s="13" t="s">
        <v>1429</v>
      </c>
      <c r="B943" s="13">
        <v>111493</v>
      </c>
      <c r="C943" s="13">
        <v>2023</v>
      </c>
      <c r="D943" s="13" t="s">
        <v>11</v>
      </c>
      <c r="E943" s="13" t="s">
        <v>13</v>
      </c>
      <c r="F943" s="84" t="s">
        <v>1966</v>
      </c>
      <c r="G943" s="60" t="s">
        <v>2391</v>
      </c>
      <c r="H943" s="60" t="s">
        <v>2802</v>
      </c>
      <c r="I943" s="60" t="s">
        <v>2393</v>
      </c>
      <c r="J943" s="60" t="s">
        <v>1429</v>
      </c>
      <c r="K943" s="85">
        <v>111493</v>
      </c>
      <c r="L943" s="60">
        <v>47771800000000</v>
      </c>
      <c r="M943" s="60">
        <v>357894817373.40002</v>
      </c>
      <c r="N943" s="60">
        <v>122864849.2</v>
      </c>
      <c r="O943" s="60" t="s">
        <v>544</v>
      </c>
      <c r="P943" s="60">
        <v>-0.13</v>
      </c>
      <c r="Q943" s="60" t="s">
        <v>544</v>
      </c>
      <c r="R943" s="85">
        <v>26775</v>
      </c>
      <c r="S943" s="85" t="s">
        <v>544</v>
      </c>
      <c r="T943" s="60">
        <v>20632304561.400002</v>
      </c>
      <c r="U943" s="60" t="s">
        <v>544</v>
      </c>
      <c r="V943" s="60" t="s">
        <v>544</v>
      </c>
      <c r="W943" s="60" t="s">
        <v>2394</v>
      </c>
      <c r="X943" s="60">
        <v>-172310459.30000001</v>
      </c>
      <c r="Y943" s="60" t="s">
        <v>544</v>
      </c>
      <c r="Z943" s="60">
        <v>2.91</v>
      </c>
      <c r="AA943" s="60">
        <v>7555439052.3999996</v>
      </c>
      <c r="AB943" s="60">
        <v>129786485472.5</v>
      </c>
      <c r="AC943" s="60">
        <v>357894817373.40002</v>
      </c>
      <c r="AD943" s="60">
        <v>5.63</v>
      </c>
      <c r="AE943" s="60" t="s">
        <v>544</v>
      </c>
      <c r="AF943" s="60">
        <v>82.96</v>
      </c>
      <c r="AG943" s="60" t="s">
        <v>2395</v>
      </c>
      <c r="AH943" s="60" t="s">
        <v>544</v>
      </c>
      <c r="AI943" s="60">
        <v>24001348628.700001</v>
      </c>
      <c r="AJ943" s="60" t="s">
        <v>544</v>
      </c>
      <c r="AK943" s="60">
        <v>-0.06</v>
      </c>
      <c r="AL943" s="60">
        <v>141751573931.10001</v>
      </c>
      <c r="AM943" s="60">
        <v>31458645636.799999</v>
      </c>
      <c r="AN943" s="60">
        <v>8623763900</v>
      </c>
      <c r="AO943" s="60">
        <v>33871741242.900002</v>
      </c>
      <c r="AP943" s="60">
        <v>24154180514.299999</v>
      </c>
      <c r="AQ943" s="60">
        <v>357894817373.40002</v>
      </c>
      <c r="AR943" s="60">
        <v>0.51</v>
      </c>
      <c r="AS943" s="60">
        <v>21202427428.900002</v>
      </c>
      <c r="AT943" s="60">
        <v>20632304561.400002</v>
      </c>
      <c r="AU943" s="85">
        <v>111493</v>
      </c>
      <c r="AV943" s="60" t="s">
        <v>544</v>
      </c>
      <c r="AW943" s="60">
        <v>106517830883.8</v>
      </c>
      <c r="AX943" s="60" t="s">
        <v>544</v>
      </c>
      <c r="AY943" s="60" t="s">
        <v>544</v>
      </c>
      <c r="AZ943" s="60">
        <v>126417441405.2</v>
      </c>
      <c r="BA943" s="60">
        <v>3455948472.8000002</v>
      </c>
      <c r="BB943" s="60" t="s">
        <v>1808</v>
      </c>
      <c r="BC943" s="60">
        <v>426019630397.40002</v>
      </c>
      <c r="BD943" s="60">
        <v>21726101.399999999</v>
      </c>
      <c r="BE943" s="60" t="s">
        <v>544</v>
      </c>
      <c r="BF943" s="60">
        <v>135731945494.3</v>
      </c>
      <c r="BG943" s="60">
        <v>4086754589.0999999</v>
      </c>
      <c r="BH943" s="60">
        <v>24088253034.200001</v>
      </c>
      <c r="BI943" s="60">
        <v>2121666177.0999999</v>
      </c>
      <c r="BJ943" s="60" t="s">
        <v>544</v>
      </c>
      <c r="BK943" s="60">
        <v>7993706959.6999998</v>
      </c>
      <c r="BL943" s="85" t="s">
        <v>544</v>
      </c>
      <c r="BM943" s="60" t="s">
        <v>544</v>
      </c>
      <c r="BN943" s="60">
        <v>8930176847.2000008</v>
      </c>
      <c r="BO943" s="60">
        <v>305844322674.29999</v>
      </c>
      <c r="BP943" s="60">
        <v>24066526932.799999</v>
      </c>
      <c r="BQ943" s="60">
        <v>6004644918.6999998</v>
      </c>
      <c r="BR943" s="60" t="s">
        <v>544</v>
      </c>
      <c r="BS943" s="60">
        <v>14260563446.9</v>
      </c>
      <c r="BT943" s="60">
        <v>16016631779.9</v>
      </c>
      <c r="BU943" s="60" t="s">
        <v>544</v>
      </c>
      <c r="BV943" s="60" t="s">
        <v>544</v>
      </c>
      <c r="BW943" s="60">
        <v>3455948472.8000002</v>
      </c>
      <c r="BX943" s="60">
        <v>21192688142.099998</v>
      </c>
      <c r="BY943" s="60" t="s">
        <v>544</v>
      </c>
      <c r="BZ943" s="60">
        <v>98142044.200000003</v>
      </c>
      <c r="CA943" s="60">
        <v>800869047.79999995</v>
      </c>
      <c r="CB943" s="60" t="s">
        <v>1958</v>
      </c>
      <c r="CC943" s="60" t="s">
        <v>544</v>
      </c>
      <c r="CD943" s="60">
        <v>2595894528.1999998</v>
      </c>
      <c r="CE943" s="60">
        <v>1120017985.5</v>
      </c>
      <c r="CF943" s="60">
        <v>24154180514.299999</v>
      </c>
      <c r="CG943" s="60">
        <v>8351063868.8000002</v>
      </c>
      <c r="CH943" s="60">
        <v>461492360.60000002</v>
      </c>
      <c r="CI943" s="60" t="s">
        <v>1429</v>
      </c>
      <c r="CJ943" s="60">
        <v>18.489999999999998</v>
      </c>
      <c r="CK943" s="60">
        <v>8451453440.6999998</v>
      </c>
      <c r="CL943" s="60">
        <v>203.8</v>
      </c>
      <c r="CM943" s="85">
        <v>111493</v>
      </c>
      <c r="CN943" s="60" t="s">
        <v>544</v>
      </c>
      <c r="CO943" s="60">
        <v>2121666177.0999999</v>
      </c>
      <c r="CP943" s="60">
        <v>8757866387.8999996</v>
      </c>
      <c r="CQ943" s="60" t="s">
        <v>544</v>
      </c>
      <c r="CR943" s="60">
        <v>100389571.90000001</v>
      </c>
      <c r="CS943" s="60" t="s">
        <v>544</v>
      </c>
      <c r="CT943" s="60">
        <v>4538507662.8000002</v>
      </c>
      <c r="CU943" s="60">
        <v>3455199296.9000001</v>
      </c>
      <c r="CV943" s="60">
        <v>1120017985.5</v>
      </c>
      <c r="CW943" s="60">
        <v>7993706959.6999998</v>
      </c>
      <c r="CX943" s="60">
        <v>-172310459.30000001</v>
      </c>
      <c r="CY943" s="60">
        <v>16.32</v>
      </c>
      <c r="CZ943" s="60">
        <f t="shared" si="28"/>
        <v>133.4799993769079</v>
      </c>
      <c r="DA943" s="60" t="str">
        <f t="shared" si="29"/>
        <v>Y</v>
      </c>
    </row>
    <row r="944" spans="1:105">
      <c r="A944" s="13" t="s">
        <v>1430</v>
      </c>
      <c r="B944" s="13">
        <v>1352570</v>
      </c>
      <c r="C944" s="13">
        <v>2022</v>
      </c>
      <c r="D944" s="13" t="s">
        <v>1</v>
      </c>
      <c r="E944" s="13" t="s">
        <v>13</v>
      </c>
      <c r="F944" s="84" t="s">
        <v>1812</v>
      </c>
      <c r="G944" s="60" t="s">
        <v>2293</v>
      </c>
      <c r="H944" s="60" t="s">
        <v>2728</v>
      </c>
      <c r="I944" s="60" t="s">
        <v>2295</v>
      </c>
      <c r="J944" s="60" t="s">
        <v>2855</v>
      </c>
      <c r="K944" s="85">
        <v>114997</v>
      </c>
      <c r="L944" s="60">
        <v>387667700000000</v>
      </c>
      <c r="M944" s="60">
        <v>303790986025.5</v>
      </c>
      <c r="N944" s="60">
        <v>727685875.39999998</v>
      </c>
      <c r="O944" s="60">
        <v>489695136.19999999</v>
      </c>
      <c r="P944" s="60">
        <v>-0.28000000000000003</v>
      </c>
      <c r="Q944" s="60">
        <v>25373245122.900002</v>
      </c>
      <c r="R944" s="85" t="s">
        <v>544</v>
      </c>
      <c r="S944" s="85">
        <v>958</v>
      </c>
      <c r="T944" s="60">
        <v>17185015840.5</v>
      </c>
      <c r="U944" s="60">
        <v>6922419467.1000004</v>
      </c>
      <c r="V944" s="60" t="s">
        <v>544</v>
      </c>
      <c r="W944" s="60" t="s">
        <v>2296</v>
      </c>
      <c r="X944" s="60">
        <v>5444478953.5</v>
      </c>
      <c r="Y944" s="60">
        <v>241147153009</v>
      </c>
      <c r="Z944" s="60">
        <v>8.6300000000000008</v>
      </c>
      <c r="AA944" s="60">
        <v>133531847</v>
      </c>
      <c r="AB944" s="60">
        <v>93715377311.5</v>
      </c>
      <c r="AC944" s="60">
        <v>303790986025.5</v>
      </c>
      <c r="AD944" s="60">
        <v>4.79</v>
      </c>
      <c r="AE944" s="60">
        <v>111658875985</v>
      </c>
      <c r="AF944" s="60">
        <v>4.8</v>
      </c>
      <c r="AG944" s="60" t="s">
        <v>2297</v>
      </c>
      <c r="AH944" s="60" t="s">
        <v>544</v>
      </c>
      <c r="AI944" s="60">
        <v>15529581410.5</v>
      </c>
      <c r="AJ944" s="60" t="s">
        <v>544</v>
      </c>
      <c r="AK944" s="60">
        <v>1.89</v>
      </c>
      <c r="AL944" s="60">
        <v>242235860726.70001</v>
      </c>
      <c r="AM944" s="60">
        <v>14225216625.299999</v>
      </c>
      <c r="AN944" s="60">
        <v>3471592931.8000002</v>
      </c>
      <c r="AO944" s="60">
        <v>11685995710</v>
      </c>
      <c r="AP944" s="60">
        <v>15927199128.700001</v>
      </c>
      <c r="AQ944" s="60">
        <v>303790986025.5</v>
      </c>
      <c r="AR944" s="60">
        <v>0.3</v>
      </c>
      <c r="AS944" s="60">
        <v>16753466614.200001</v>
      </c>
      <c r="AT944" s="60">
        <v>102723369887.3</v>
      </c>
      <c r="AU944" s="85">
        <v>1352570</v>
      </c>
      <c r="AV944" s="60" t="s">
        <v>544</v>
      </c>
      <c r="AW944" s="60">
        <v>955175870.60000002</v>
      </c>
      <c r="AX944" s="60" t="s">
        <v>544</v>
      </c>
      <c r="AY944" s="60" t="s">
        <v>544</v>
      </c>
      <c r="AZ944" s="60">
        <v>45763103656.099998</v>
      </c>
      <c r="BA944" s="60">
        <v>24671340924.599998</v>
      </c>
      <c r="BB944" s="60" t="s">
        <v>1808</v>
      </c>
      <c r="BC944" s="60">
        <v>340204352748.5</v>
      </c>
      <c r="BD944" s="60">
        <v>1540709885.4000001</v>
      </c>
      <c r="BE944" s="60" t="s">
        <v>544</v>
      </c>
      <c r="BF944" s="60" t="s">
        <v>544</v>
      </c>
      <c r="BG944" s="60">
        <v>555050512.10000002</v>
      </c>
      <c r="BH944" s="60">
        <v>239053586796.89999</v>
      </c>
      <c r="BI944" s="60">
        <v>1118721037.8</v>
      </c>
      <c r="BJ944" s="60" t="s">
        <v>544</v>
      </c>
      <c r="BK944" s="60">
        <v>3525742289.9000001</v>
      </c>
      <c r="BL944" s="85" t="s">
        <v>2856</v>
      </c>
      <c r="BM944" s="60" t="s">
        <v>2857</v>
      </c>
      <c r="BN944" s="60">
        <v>735522251.39999998</v>
      </c>
      <c r="BO944" s="60">
        <v>284652596739.5</v>
      </c>
      <c r="BP944" s="60">
        <v>237512876911.5</v>
      </c>
      <c r="BQ944" s="60" t="s">
        <v>544</v>
      </c>
      <c r="BR944" s="60">
        <v>4059242768</v>
      </c>
      <c r="BS944" s="60">
        <v>4544706261.1999998</v>
      </c>
      <c r="BT944" s="60" t="s">
        <v>544</v>
      </c>
      <c r="BU944" s="60">
        <v>7986364236.6000004</v>
      </c>
      <c r="BV944" s="60" t="s">
        <v>544</v>
      </c>
      <c r="BW944" s="60">
        <v>168496111113</v>
      </c>
      <c r="BX944" s="60">
        <v>14840999051.4</v>
      </c>
      <c r="BY944" s="60" t="s">
        <v>544</v>
      </c>
      <c r="BZ944" s="60">
        <v>-36909331</v>
      </c>
      <c r="CA944" s="60">
        <v>6269100.7999999998</v>
      </c>
      <c r="CB944" s="60" t="s">
        <v>1979</v>
      </c>
      <c r="CC944" s="60">
        <v>2857847963.4000001</v>
      </c>
      <c r="CD944" s="60">
        <v>2288848702.0999999</v>
      </c>
      <c r="CE944" s="60">
        <v>1877595689.5999999</v>
      </c>
      <c r="CF944" s="60">
        <v>15927199128.700001</v>
      </c>
      <c r="CG944" s="60">
        <v>922341455.20000005</v>
      </c>
      <c r="CH944" s="60">
        <v>144816228.5</v>
      </c>
      <c r="CI944" s="60" t="s">
        <v>2855</v>
      </c>
      <c r="CJ944" s="60">
        <v>16.57</v>
      </c>
      <c r="CK944" s="60">
        <v>8916071885.2999992</v>
      </c>
      <c r="CL944" s="60">
        <v>117.46</v>
      </c>
      <c r="CM944" s="85">
        <v>114997</v>
      </c>
      <c r="CN944" s="60">
        <v>-9403651.1999999993</v>
      </c>
      <c r="CO944" s="60">
        <v>1118721037.8</v>
      </c>
      <c r="CP944" s="60">
        <v>6180001204.8999996</v>
      </c>
      <c r="CQ944" s="60">
        <v>241147153009</v>
      </c>
      <c r="CR944" s="60">
        <v>7366193.4000000004</v>
      </c>
      <c r="CS944" s="60">
        <v>-9403651.1999999993</v>
      </c>
      <c r="CT944" s="60">
        <v>1804874120.3</v>
      </c>
      <c r="CU944" s="60">
        <v>1720868169.5999999</v>
      </c>
      <c r="CV944" s="60">
        <v>1877595689.5999999</v>
      </c>
      <c r="CW944" s="60">
        <v>3525742289.9000001</v>
      </c>
      <c r="CX944" s="60">
        <v>5444478953.5</v>
      </c>
      <c r="CY944" s="60">
        <v>15.84</v>
      </c>
      <c r="CZ944" s="60">
        <f t="shared" si="28"/>
        <v>1276.1000748305923</v>
      </c>
      <c r="DA944" s="60" t="str">
        <f t="shared" si="29"/>
        <v>N</v>
      </c>
    </row>
    <row r="945" spans="1:105">
      <c r="A945" s="13" t="s">
        <v>1430</v>
      </c>
      <c r="B945" s="13">
        <v>1352570</v>
      </c>
      <c r="C945" s="13">
        <v>2023</v>
      </c>
      <c r="D945" s="13" t="s">
        <v>1</v>
      </c>
      <c r="E945" s="13" t="s">
        <v>13</v>
      </c>
      <c r="F945" s="84" t="s">
        <v>1804</v>
      </c>
      <c r="G945" s="60" t="s">
        <v>2293</v>
      </c>
      <c r="H945" s="60" t="s">
        <v>2728</v>
      </c>
      <c r="I945" s="60" t="s">
        <v>2295</v>
      </c>
      <c r="J945" s="60" t="s">
        <v>2855</v>
      </c>
      <c r="K945" s="85">
        <v>114997</v>
      </c>
      <c r="L945" s="60">
        <v>401325400000000</v>
      </c>
      <c r="M945" s="60">
        <v>307812086955.5</v>
      </c>
      <c r="N945" s="60">
        <v>1144807482.9000001</v>
      </c>
      <c r="O945" s="60">
        <v>1132152167.7</v>
      </c>
      <c r="P945" s="60">
        <v>-0.31</v>
      </c>
      <c r="Q945" s="60">
        <v>26624405515.5</v>
      </c>
      <c r="R945" s="85" t="s">
        <v>544</v>
      </c>
      <c r="S945" s="85" t="s">
        <v>544</v>
      </c>
      <c r="T945" s="60">
        <v>18586976482.599998</v>
      </c>
      <c r="U945" s="60">
        <v>6912870054.3999996</v>
      </c>
      <c r="V945" s="60" t="s">
        <v>544</v>
      </c>
      <c r="W945" s="60" t="s">
        <v>2296</v>
      </c>
      <c r="X945" s="60">
        <v>5958966083.8000002</v>
      </c>
      <c r="Y945" s="60">
        <v>241721045553.89999</v>
      </c>
      <c r="Z945" s="60">
        <v>8.19</v>
      </c>
      <c r="AA945" s="60">
        <v>252339315.19999999</v>
      </c>
      <c r="AB945" s="60">
        <v>101058981180.2</v>
      </c>
      <c r="AC945" s="60">
        <v>307812086955.5</v>
      </c>
      <c r="AD945" s="60">
        <v>4.82</v>
      </c>
      <c r="AE945" s="60">
        <v>108367233961</v>
      </c>
      <c r="AF945" s="60">
        <v>5.25</v>
      </c>
      <c r="AG945" s="60" t="s">
        <v>2297</v>
      </c>
      <c r="AH945" s="60" t="s">
        <v>544</v>
      </c>
      <c r="AI945" s="60">
        <v>16590504636.200001</v>
      </c>
      <c r="AJ945" s="60" t="s">
        <v>544</v>
      </c>
      <c r="AK945" s="60">
        <v>2.0699999999999998</v>
      </c>
      <c r="AL945" s="60">
        <v>243521781858.60001</v>
      </c>
      <c r="AM945" s="60">
        <v>17403896258.599998</v>
      </c>
      <c r="AN945" s="60">
        <v>6842000289.3000002</v>
      </c>
      <c r="AO945" s="60">
        <v>8599325027.7999992</v>
      </c>
      <c r="AP945" s="60">
        <v>16672649136.6</v>
      </c>
      <c r="AQ945" s="60">
        <v>307812086955.5</v>
      </c>
      <c r="AR945" s="60">
        <v>0.47</v>
      </c>
      <c r="AS945" s="60">
        <v>17099401705</v>
      </c>
      <c r="AT945" s="60">
        <v>107714986685.39999</v>
      </c>
      <c r="AU945" s="85">
        <v>1352570</v>
      </c>
      <c r="AV945" s="60" t="s">
        <v>544</v>
      </c>
      <c r="AW945" s="60">
        <v>1548396989.4000001</v>
      </c>
      <c r="AX945" s="60" t="s">
        <v>544</v>
      </c>
      <c r="AY945" s="60" t="s">
        <v>544</v>
      </c>
      <c r="AZ945" s="60">
        <v>47526307594.199997</v>
      </c>
      <c r="BA945" s="60">
        <v>27063046410.200001</v>
      </c>
      <c r="BB945" s="60" t="s">
        <v>1808</v>
      </c>
      <c r="BC945" s="60">
        <v>344192896802.59998</v>
      </c>
      <c r="BD945" s="60">
        <v>2310093566.6999998</v>
      </c>
      <c r="BE945" s="60" t="s">
        <v>544</v>
      </c>
      <c r="BF945" s="60" t="s">
        <v>544</v>
      </c>
      <c r="BG945" s="60">
        <v>573707622.39999998</v>
      </c>
      <c r="BH945" s="60">
        <v>243145267056.60001</v>
      </c>
      <c r="BI945" s="60">
        <v>1746893690.9000001</v>
      </c>
      <c r="BJ945" s="60" t="s">
        <v>544</v>
      </c>
      <c r="BK945" s="60">
        <v>3780180999.6999998</v>
      </c>
      <c r="BL945" s="85" t="s">
        <v>2856</v>
      </c>
      <c r="BM945" s="60" t="s">
        <v>2857</v>
      </c>
      <c r="BN945" s="60">
        <v>1253336398.0999999</v>
      </c>
      <c r="BO945" s="60">
        <v>289404432454.40002</v>
      </c>
      <c r="BP945" s="60">
        <v>240835173489.89999</v>
      </c>
      <c r="BQ945" s="60" t="s">
        <v>544</v>
      </c>
      <c r="BR945" s="60">
        <v>4252876197.0999999</v>
      </c>
      <c r="BS945" s="60">
        <v>7141125921.3000002</v>
      </c>
      <c r="BT945" s="60" t="s">
        <v>544</v>
      </c>
      <c r="BU945" s="60">
        <v>11474075749.1</v>
      </c>
      <c r="BV945" s="60" t="s">
        <v>544</v>
      </c>
      <c r="BW945" s="60">
        <v>169369994964.5</v>
      </c>
      <c r="BX945" s="60">
        <v>15594953173.799999</v>
      </c>
      <c r="BY945" s="60" t="s">
        <v>544</v>
      </c>
      <c r="BZ945" s="60">
        <v>-51004755.200000003</v>
      </c>
      <c r="CA945" s="60">
        <v>3834944</v>
      </c>
      <c r="CB945" s="60" t="s">
        <v>1979</v>
      </c>
      <c r="CC945" s="60">
        <v>5890013790.6999998</v>
      </c>
      <c r="CD945" s="60">
        <v>2220509274.9000001</v>
      </c>
      <c r="CE945" s="60">
        <v>1830802265.5999999</v>
      </c>
      <c r="CF945" s="60">
        <v>16672649136.6</v>
      </c>
      <c r="CG945" s="60">
        <v>1320984810.2</v>
      </c>
      <c r="CH945" s="60">
        <v>304034360.30000001</v>
      </c>
      <c r="CI945" s="60" t="s">
        <v>2855</v>
      </c>
      <c r="CJ945" s="60">
        <v>16.420000000000002</v>
      </c>
      <c r="CK945" s="60">
        <v>12800966373.1</v>
      </c>
      <c r="CL945" s="60">
        <v>118.06</v>
      </c>
      <c r="CM945" s="85">
        <v>114997</v>
      </c>
      <c r="CN945" s="60">
        <v>519098019.80000001</v>
      </c>
      <c r="CO945" s="60">
        <v>1746893690.9000001</v>
      </c>
      <c r="CP945" s="60">
        <v>7212302481.8999996</v>
      </c>
      <c r="CQ945" s="60">
        <v>241721045553.89999</v>
      </c>
      <c r="CR945" s="60">
        <v>5905813.7999999998</v>
      </c>
      <c r="CS945" s="60">
        <v>519098019.80000001</v>
      </c>
      <c r="CT945" s="60">
        <v>1810553761.3</v>
      </c>
      <c r="CU945" s="60">
        <v>1969627238.4000001</v>
      </c>
      <c r="CV945" s="60">
        <v>1830802265.5999999</v>
      </c>
      <c r="CW945" s="60">
        <v>3780180999.6999998</v>
      </c>
      <c r="CX945" s="60">
        <v>5958966083.8000002</v>
      </c>
      <c r="CY945" s="60">
        <v>15.43</v>
      </c>
      <c r="CZ945" s="60">
        <f t="shared" si="28"/>
        <v>1303.8000033378128</v>
      </c>
      <c r="DA945" s="60" t="str">
        <f t="shared" si="29"/>
        <v>N</v>
      </c>
    </row>
    <row r="946" spans="1:105">
      <c r="A946" s="13" t="s">
        <v>1431</v>
      </c>
      <c r="B946" s="13">
        <v>109542</v>
      </c>
      <c r="C946" s="13">
        <v>2022</v>
      </c>
      <c r="D946" s="13" t="s">
        <v>1</v>
      </c>
      <c r="E946" s="13" t="s">
        <v>13</v>
      </c>
      <c r="F946" s="84" t="s">
        <v>2179</v>
      </c>
      <c r="G946" s="60" t="s">
        <v>557</v>
      </c>
      <c r="H946" s="60" t="s">
        <v>1814</v>
      </c>
      <c r="I946" s="60" t="s">
        <v>2031</v>
      </c>
      <c r="J946" s="60" t="s">
        <v>2859</v>
      </c>
      <c r="K946" s="85">
        <v>1569272</v>
      </c>
      <c r="L946" s="60">
        <v>74720000000</v>
      </c>
      <c r="M946" s="60">
        <v>51474625394.816002</v>
      </c>
      <c r="N946" s="60">
        <v>401628835.72240001</v>
      </c>
      <c r="O946" s="60">
        <v>-9644603.2591999993</v>
      </c>
      <c r="P946" s="60">
        <v>-0.21</v>
      </c>
      <c r="Q946" s="60" t="s">
        <v>544</v>
      </c>
      <c r="R946" s="85" t="s">
        <v>544</v>
      </c>
      <c r="S946" s="85" t="s">
        <v>544</v>
      </c>
      <c r="T946" s="60">
        <v>5183974251.8199997</v>
      </c>
      <c r="U946" s="60" t="s">
        <v>544</v>
      </c>
      <c r="V946" s="60" t="s">
        <v>544</v>
      </c>
      <c r="W946" s="60" t="s">
        <v>2032</v>
      </c>
      <c r="X946" s="60">
        <v>857680789.83599997</v>
      </c>
      <c r="Y946" s="60">
        <v>33153323703.5</v>
      </c>
      <c r="Z946" s="60">
        <v>9.7200000000000006</v>
      </c>
      <c r="AA946" s="60">
        <v>4763056209.5791998</v>
      </c>
      <c r="AB946" s="60">
        <v>23971661400.7416</v>
      </c>
      <c r="AC946" s="60">
        <v>51474625394.816002</v>
      </c>
      <c r="AD946" s="60" t="s">
        <v>544</v>
      </c>
      <c r="AE946" s="60">
        <v>46156315.597599998</v>
      </c>
      <c r="AF946" s="60">
        <v>7.79</v>
      </c>
      <c r="AG946" s="60" t="s">
        <v>2033</v>
      </c>
      <c r="AH946" s="60" t="s">
        <v>544</v>
      </c>
      <c r="AI946" s="60">
        <v>2560642165.3175998</v>
      </c>
      <c r="AJ946" s="60">
        <v>34592436289.819199</v>
      </c>
      <c r="AK946" s="60">
        <v>1.79</v>
      </c>
      <c r="AL946" s="60">
        <v>41044675870.223999</v>
      </c>
      <c r="AM946" s="60">
        <v>231470478.22080001</v>
      </c>
      <c r="AN946" s="60">
        <v>217692473.56479999</v>
      </c>
      <c r="AO946" s="60">
        <v>75090125.375200003</v>
      </c>
      <c r="AP946" s="60">
        <v>2387039306.652</v>
      </c>
      <c r="AQ946" s="60">
        <v>51474625394.816002</v>
      </c>
      <c r="AR946" s="60">
        <v>0.94</v>
      </c>
      <c r="AS946" s="60">
        <v>2477974137.3815999</v>
      </c>
      <c r="AT946" s="60">
        <v>8123511545.1775999</v>
      </c>
      <c r="AU946" s="85">
        <v>109542</v>
      </c>
      <c r="AV946" s="60" t="s">
        <v>544</v>
      </c>
      <c r="AW946" s="60">
        <v>3014627418.7328</v>
      </c>
      <c r="AX946" s="60" t="s">
        <v>544</v>
      </c>
      <c r="AY946" s="60">
        <v>34638592605.416801</v>
      </c>
      <c r="AZ946" s="60">
        <v>5973453918.6087999</v>
      </c>
      <c r="BA946" s="60" t="s">
        <v>544</v>
      </c>
      <c r="BB946" s="60" t="s">
        <v>1808</v>
      </c>
      <c r="BC946" s="60" t="s">
        <v>544</v>
      </c>
      <c r="BD946" s="60">
        <v>149491350.5176</v>
      </c>
      <c r="BE946" s="60" t="s">
        <v>544</v>
      </c>
      <c r="BF946" s="60">
        <v>344450116.39999998</v>
      </c>
      <c r="BG946" s="60">
        <v>1377800.4656</v>
      </c>
      <c r="BH946" s="60">
        <v>42762104150.594398</v>
      </c>
      <c r="BI946" s="60">
        <v>115046338.8776</v>
      </c>
      <c r="BJ946" s="60" t="s">
        <v>544</v>
      </c>
      <c r="BK946" s="60">
        <v>524941977.39359999</v>
      </c>
      <c r="BL946" s="85" t="s">
        <v>544</v>
      </c>
      <c r="BM946" s="60" t="s">
        <v>544</v>
      </c>
      <c r="BN946" s="60">
        <v>3444501.1639999999</v>
      </c>
      <c r="BO946" s="60">
        <v>51044751649.548798</v>
      </c>
      <c r="BP946" s="60">
        <v>42612612800.076797</v>
      </c>
      <c r="BQ946" s="60">
        <v>1715361579.6719999</v>
      </c>
      <c r="BR946" s="60" t="s">
        <v>544</v>
      </c>
      <c r="BS946" s="60">
        <v>252826385.43759999</v>
      </c>
      <c r="BT946" s="60">
        <v>113668538.412</v>
      </c>
      <c r="BU946" s="60">
        <v>1041617151.9936</v>
      </c>
      <c r="BV946" s="60">
        <v>2939537293.3576002</v>
      </c>
      <c r="BW946" s="60" t="s">
        <v>544</v>
      </c>
      <c r="BX946" s="60">
        <v>2174858034.9496002</v>
      </c>
      <c r="BY946" s="60" t="s">
        <v>544</v>
      </c>
      <c r="BZ946" s="60">
        <v>11711303.957599999</v>
      </c>
      <c r="CA946" s="60" t="s">
        <v>544</v>
      </c>
      <c r="CB946" s="60" t="s">
        <v>1979</v>
      </c>
      <c r="CC946" s="60">
        <v>90245930.496800005</v>
      </c>
      <c r="CD946" s="60" t="s">
        <v>544</v>
      </c>
      <c r="CE946" s="60">
        <v>345827916.86559999</v>
      </c>
      <c r="CF946" s="60">
        <v>2387039306.652</v>
      </c>
      <c r="CG946" s="60">
        <v>33756111.407200001</v>
      </c>
      <c r="CH946" s="60">
        <v>2755600.9312</v>
      </c>
      <c r="CI946" s="60" t="s">
        <v>2859</v>
      </c>
      <c r="CJ946" s="60">
        <v>10.68</v>
      </c>
      <c r="CK946" s="60">
        <v>1075373263.4008</v>
      </c>
      <c r="CL946" s="60">
        <v>135</v>
      </c>
      <c r="CM946" s="85">
        <v>1569272</v>
      </c>
      <c r="CN946" s="60">
        <v>1377800.4656</v>
      </c>
      <c r="CO946" s="60">
        <v>115046338.8776</v>
      </c>
      <c r="CP946" s="60">
        <v>861125291</v>
      </c>
      <c r="CQ946" s="60">
        <v>33153323703.5</v>
      </c>
      <c r="CR946" s="60" t="s">
        <v>544</v>
      </c>
      <c r="CS946" s="60">
        <v>1377800.4656</v>
      </c>
      <c r="CT946" s="60">
        <v>286582496.8448</v>
      </c>
      <c r="CU946" s="60">
        <v>238359480.54879999</v>
      </c>
      <c r="CV946" s="60">
        <v>345827916.86559999</v>
      </c>
      <c r="CW946" s="60">
        <v>524941977.39359999</v>
      </c>
      <c r="CX946" s="60">
        <v>857680789.83599997</v>
      </c>
      <c r="CY946" s="60">
        <v>9.07</v>
      </c>
      <c r="CZ946" s="60">
        <f t="shared" si="28"/>
        <v>1.4515889999565696</v>
      </c>
      <c r="DA946" s="60" t="str">
        <f t="shared" si="29"/>
        <v>N</v>
      </c>
    </row>
    <row r="947" spans="1:105">
      <c r="A947" s="13" t="s">
        <v>1431</v>
      </c>
      <c r="B947" s="13">
        <v>109542</v>
      </c>
      <c r="C947" s="13">
        <v>2023</v>
      </c>
      <c r="D947" s="13" t="s">
        <v>1</v>
      </c>
      <c r="E947" s="13" t="s">
        <v>13</v>
      </c>
      <c r="F947" s="84" t="s">
        <v>2176</v>
      </c>
      <c r="G947" s="60" t="s">
        <v>557</v>
      </c>
      <c r="H947" s="60" t="s">
        <v>2858</v>
      </c>
      <c r="I947" s="60" t="s">
        <v>2031</v>
      </c>
      <c r="J947" s="60" t="s">
        <v>2859</v>
      </c>
      <c r="K947" s="85">
        <v>1569272</v>
      </c>
      <c r="L947" s="60">
        <v>81508000000</v>
      </c>
      <c r="M947" s="60">
        <v>54039790600.084801</v>
      </c>
      <c r="N947" s="60">
        <v>324869919.44400001</v>
      </c>
      <c r="O947" s="60">
        <v>10607997.3696</v>
      </c>
      <c r="P947" s="60">
        <v>-0.25</v>
      </c>
      <c r="Q947" s="60" t="s">
        <v>544</v>
      </c>
      <c r="R947" s="85" t="s">
        <v>544</v>
      </c>
      <c r="S947" s="85" t="s">
        <v>544</v>
      </c>
      <c r="T947" s="60">
        <v>5300020685.7863998</v>
      </c>
      <c r="U947" s="60" t="s">
        <v>544</v>
      </c>
      <c r="V947" s="60" t="s">
        <v>544</v>
      </c>
      <c r="W947" s="60" t="s">
        <v>2032</v>
      </c>
      <c r="X947" s="60">
        <v>933503768.52479994</v>
      </c>
      <c r="Y947" s="60">
        <v>34100733544.250401</v>
      </c>
      <c r="Z947" s="60">
        <v>12.71</v>
      </c>
      <c r="AA947" s="60">
        <v>5557264621.9991999</v>
      </c>
      <c r="AB947" s="60">
        <v>21541527658.479599</v>
      </c>
      <c r="AC947" s="60">
        <v>54039790600.084801</v>
      </c>
      <c r="AD947" s="60" t="s">
        <v>544</v>
      </c>
      <c r="AE947" s="60">
        <v>23867994.081599999</v>
      </c>
      <c r="AF947" s="60">
        <v>8.51</v>
      </c>
      <c r="AG947" s="60" t="s">
        <v>2033</v>
      </c>
      <c r="AH947" s="60" t="s">
        <v>544</v>
      </c>
      <c r="AI947" s="60">
        <v>2609567352.9215999</v>
      </c>
      <c r="AJ947" s="60">
        <v>36333053990.715599</v>
      </c>
      <c r="AK947" s="60">
        <v>1.82</v>
      </c>
      <c r="AL947" s="60">
        <v>41746447648.389603</v>
      </c>
      <c r="AM947" s="60">
        <v>346085914.1832</v>
      </c>
      <c r="AN947" s="60">
        <v>1105220725.9452</v>
      </c>
      <c r="AO947" s="60">
        <v>67625983.231199995</v>
      </c>
      <c r="AP947" s="60">
        <v>2480945384.8151999</v>
      </c>
      <c r="AQ947" s="60">
        <v>54039790600.084801</v>
      </c>
      <c r="AR947" s="60">
        <v>0.73</v>
      </c>
      <c r="AS947" s="60">
        <v>2585699358.8400002</v>
      </c>
      <c r="AT947" s="60">
        <v>8276889947.6303997</v>
      </c>
      <c r="AU947" s="85">
        <v>109542</v>
      </c>
      <c r="AV947" s="60" t="s">
        <v>544</v>
      </c>
      <c r="AW947" s="60">
        <v>2008226502.0323999</v>
      </c>
      <c r="AX947" s="60" t="s">
        <v>544</v>
      </c>
      <c r="AY947" s="60">
        <v>36356921984.797203</v>
      </c>
      <c r="AZ947" s="60">
        <v>5734285578.1043997</v>
      </c>
      <c r="BA947" s="60" t="s">
        <v>544</v>
      </c>
      <c r="BB947" s="60" t="s">
        <v>1808</v>
      </c>
      <c r="BC947" s="60" t="s">
        <v>544</v>
      </c>
      <c r="BD947" s="60">
        <v>145196963.9964</v>
      </c>
      <c r="BE947" s="60" t="s">
        <v>544</v>
      </c>
      <c r="BF947" s="60">
        <v>1872974535.5699999</v>
      </c>
      <c r="BG947" s="60">
        <v>-4640998.8492000001</v>
      </c>
      <c r="BH947" s="60">
        <v>44633811932.427597</v>
      </c>
      <c r="BI947" s="60">
        <v>289067928.32160002</v>
      </c>
      <c r="BJ947" s="60" t="s">
        <v>544</v>
      </c>
      <c r="BK947" s="60">
        <v>499901876.0424</v>
      </c>
      <c r="BL947" s="85" t="s">
        <v>544</v>
      </c>
      <c r="BM947" s="60" t="s">
        <v>544</v>
      </c>
      <c r="BN947" s="60">
        <v>15248996.218800001</v>
      </c>
      <c r="BO947" s="60">
        <v>53613481705.793999</v>
      </c>
      <c r="BP947" s="60">
        <v>44488614968.431198</v>
      </c>
      <c r="BQ947" s="60">
        <v>1185443706.0527999</v>
      </c>
      <c r="BR947" s="60" t="s">
        <v>544</v>
      </c>
      <c r="BS947" s="60">
        <v>254591936.87040001</v>
      </c>
      <c r="BT947" s="60">
        <v>80222980.107600003</v>
      </c>
      <c r="BU947" s="60">
        <v>1796066554.6403999</v>
      </c>
      <c r="BV947" s="60">
        <v>2976869261.8439999</v>
      </c>
      <c r="BW947" s="60" t="s">
        <v>544</v>
      </c>
      <c r="BX947" s="60">
        <v>2238287444.9856</v>
      </c>
      <c r="BY947" s="60" t="s">
        <v>544</v>
      </c>
      <c r="BZ947" s="60">
        <v>3977999.0136000002</v>
      </c>
      <c r="CA947" s="60" t="s">
        <v>544</v>
      </c>
      <c r="CB947" s="60" t="s">
        <v>1979</v>
      </c>
      <c r="CC947" s="60">
        <v>619241846.45039999</v>
      </c>
      <c r="CD947" s="60" t="s">
        <v>544</v>
      </c>
      <c r="CE947" s="60">
        <v>437579891.49599999</v>
      </c>
      <c r="CF947" s="60">
        <v>2480945384.8151999</v>
      </c>
      <c r="CG947" s="60">
        <v>242657939.82960001</v>
      </c>
      <c r="CH947" s="60">
        <v>3977999.0136000002</v>
      </c>
      <c r="CI947" s="60" t="s">
        <v>2859</v>
      </c>
      <c r="CJ947" s="60">
        <v>12.11</v>
      </c>
      <c r="CK947" s="60">
        <v>2038724494.47</v>
      </c>
      <c r="CL947" s="60">
        <v>137</v>
      </c>
      <c r="CM947" s="85">
        <v>1569272</v>
      </c>
      <c r="CN947" s="60">
        <v>-1988999.5068000001</v>
      </c>
      <c r="CO947" s="60">
        <v>289067928.32160002</v>
      </c>
      <c r="CP947" s="60">
        <v>948752764.74360001</v>
      </c>
      <c r="CQ947" s="60">
        <v>34100733544.250401</v>
      </c>
      <c r="CR947" s="60" t="s">
        <v>544</v>
      </c>
      <c r="CS947" s="60">
        <v>-1988999.5068000001</v>
      </c>
      <c r="CT947" s="60">
        <v>274481931.93839997</v>
      </c>
      <c r="CU947" s="60">
        <v>225419944.104</v>
      </c>
      <c r="CV947" s="60">
        <v>437579891.49599999</v>
      </c>
      <c r="CW947" s="60">
        <v>499901876.0424</v>
      </c>
      <c r="CX947" s="60">
        <v>933503768.52479994</v>
      </c>
      <c r="CY947" s="60">
        <v>10.39</v>
      </c>
      <c r="CZ947" s="60">
        <f t="shared" si="28"/>
        <v>1.5082959999454937</v>
      </c>
      <c r="DA947" s="60" t="str">
        <f t="shared" si="29"/>
        <v>N</v>
      </c>
    </row>
    <row r="948" spans="1:105">
      <c r="A948" s="13" t="s">
        <v>1432</v>
      </c>
      <c r="B948" s="13">
        <v>1207004</v>
      </c>
      <c r="C948" s="13">
        <v>2022</v>
      </c>
      <c r="D948" s="13" t="s">
        <v>12</v>
      </c>
      <c r="E948" s="13" t="s">
        <v>13</v>
      </c>
      <c r="F948" s="84" t="s">
        <v>1812</v>
      </c>
      <c r="G948" s="60" t="s">
        <v>1840</v>
      </c>
      <c r="H948" s="60" t="s">
        <v>1827</v>
      </c>
      <c r="I948" s="60" t="s">
        <v>540</v>
      </c>
      <c r="J948" s="60" t="s">
        <v>1712</v>
      </c>
      <c r="K948" s="85">
        <v>1012744</v>
      </c>
      <c r="L948" s="60">
        <v>4316352000</v>
      </c>
      <c r="M948" s="60">
        <v>4316352000</v>
      </c>
      <c r="N948" s="60">
        <v>8031000</v>
      </c>
      <c r="O948" s="60">
        <v>2844000</v>
      </c>
      <c r="P948" s="60">
        <v>-0.56000000000000005</v>
      </c>
      <c r="Q948" s="60" t="s">
        <v>544</v>
      </c>
      <c r="R948" s="85">
        <v>94</v>
      </c>
      <c r="S948" s="85" t="s">
        <v>544</v>
      </c>
      <c r="T948" s="60">
        <v>1342667000</v>
      </c>
      <c r="U948" s="60" t="s">
        <v>544</v>
      </c>
      <c r="V948" s="60">
        <v>672169000</v>
      </c>
      <c r="W948" s="60" t="s">
        <v>1841</v>
      </c>
      <c r="X948" s="60">
        <v>109619000</v>
      </c>
      <c r="Y948" s="60">
        <v>3693195000</v>
      </c>
      <c r="Z948" s="60">
        <v>16.8</v>
      </c>
      <c r="AA948" s="60" t="s">
        <v>544</v>
      </c>
      <c r="AB948" s="60">
        <v>3623420000</v>
      </c>
      <c r="AC948" s="60">
        <v>4316352000</v>
      </c>
      <c r="AD948" s="60">
        <v>9.07</v>
      </c>
      <c r="AE948" s="60">
        <v>528857000</v>
      </c>
      <c r="AF948" s="60">
        <v>7.46</v>
      </c>
      <c r="AG948" s="60" t="s">
        <v>1842</v>
      </c>
      <c r="AH948" s="60">
        <v>4000</v>
      </c>
      <c r="AI948" s="60">
        <v>383691000</v>
      </c>
      <c r="AJ948" s="60">
        <v>412098000</v>
      </c>
      <c r="AK948" s="60">
        <v>2.74</v>
      </c>
      <c r="AL948" s="60">
        <v>3693195000</v>
      </c>
      <c r="AM948" s="60">
        <v>21079000</v>
      </c>
      <c r="AN948" s="60">
        <v>21427000</v>
      </c>
      <c r="AO948" s="60">
        <v>139338000</v>
      </c>
      <c r="AP948" s="60">
        <v>354929000</v>
      </c>
      <c r="AQ948" s="60">
        <v>4316352000</v>
      </c>
      <c r="AR948" s="60">
        <v>0.26</v>
      </c>
      <c r="AS948" s="60">
        <v>397376000</v>
      </c>
      <c r="AT948" s="60">
        <v>1376209000</v>
      </c>
      <c r="AU948" s="85">
        <v>1207004</v>
      </c>
      <c r="AV948" s="60" t="s">
        <v>544</v>
      </c>
      <c r="AW948" s="60" t="s">
        <v>544</v>
      </c>
      <c r="AX948" s="60">
        <v>589000</v>
      </c>
      <c r="AY948" s="60">
        <v>940955000</v>
      </c>
      <c r="AZ948" s="60">
        <v>648200000</v>
      </c>
      <c r="BA948" s="60">
        <v>60608000</v>
      </c>
      <c r="BB948" s="60" t="s">
        <v>1808</v>
      </c>
      <c r="BC948" s="60">
        <v>4230423000</v>
      </c>
      <c r="BD948" s="60">
        <v>21409000</v>
      </c>
      <c r="BE948" s="60">
        <v>55794000</v>
      </c>
      <c r="BF948" s="60" t="s">
        <v>544</v>
      </c>
      <c r="BG948" s="60">
        <v>-2000</v>
      </c>
      <c r="BH948" s="60">
        <v>3049941000</v>
      </c>
      <c r="BI948" s="60">
        <v>15781000</v>
      </c>
      <c r="BJ948" s="60">
        <v>672169000</v>
      </c>
      <c r="BK948" s="60">
        <v>44856000</v>
      </c>
      <c r="BL948" s="85" t="s">
        <v>544</v>
      </c>
      <c r="BM948" s="60" t="s">
        <v>544</v>
      </c>
      <c r="BN948" s="60">
        <v>18795000</v>
      </c>
      <c r="BO948" s="60">
        <v>3875220000</v>
      </c>
      <c r="BP948" s="60">
        <v>3028532000</v>
      </c>
      <c r="BQ948" s="60">
        <v>182477000</v>
      </c>
      <c r="BR948" s="60" t="s">
        <v>544</v>
      </c>
      <c r="BS948" s="60">
        <v>239115000</v>
      </c>
      <c r="BT948" s="60" t="s">
        <v>544</v>
      </c>
      <c r="BU948" s="60">
        <v>110328000</v>
      </c>
      <c r="BV948" s="60">
        <v>196000</v>
      </c>
      <c r="BW948" s="60">
        <v>60608000</v>
      </c>
      <c r="BX948" s="60">
        <v>383691000</v>
      </c>
      <c r="BY948" s="60" t="s">
        <v>544</v>
      </c>
      <c r="BZ948" s="60">
        <v>18000</v>
      </c>
      <c r="CA948" s="60" t="s">
        <v>544</v>
      </c>
      <c r="CB948" s="60" t="s">
        <v>1898</v>
      </c>
      <c r="CC948" s="60">
        <v>18363000</v>
      </c>
      <c r="CD948" s="60">
        <v>29005000</v>
      </c>
      <c r="CE948" s="60">
        <v>77610000</v>
      </c>
      <c r="CF948" s="60">
        <v>354929000</v>
      </c>
      <c r="CG948" s="60">
        <v>20718000</v>
      </c>
      <c r="CH948" s="60">
        <v>433000</v>
      </c>
      <c r="CI948" s="60" t="s">
        <v>1712</v>
      </c>
      <c r="CJ948" s="60">
        <v>10.59</v>
      </c>
      <c r="CK948" s="60">
        <v>131046000</v>
      </c>
      <c r="CL948" s="60" t="s">
        <v>544</v>
      </c>
      <c r="CM948" s="85">
        <v>1012744</v>
      </c>
      <c r="CN948" s="60">
        <v>-287000</v>
      </c>
      <c r="CO948" s="60">
        <v>15781000</v>
      </c>
      <c r="CP948" s="60">
        <v>128414000</v>
      </c>
      <c r="CQ948" s="60">
        <v>3693195000</v>
      </c>
      <c r="CR948" s="60" t="s">
        <v>544</v>
      </c>
      <c r="CS948" s="60">
        <v>-287000</v>
      </c>
      <c r="CT948" s="60">
        <v>19520000</v>
      </c>
      <c r="CU948" s="60">
        <v>25336000</v>
      </c>
      <c r="CV948" s="60">
        <v>77610000</v>
      </c>
      <c r="CW948" s="60">
        <v>44856000</v>
      </c>
      <c r="CX948" s="60">
        <v>109619000</v>
      </c>
      <c r="CY948" s="60">
        <v>10.59</v>
      </c>
      <c r="CZ948" s="60">
        <f t="shared" si="28"/>
        <v>1</v>
      </c>
      <c r="DA948" s="60" t="str">
        <f t="shared" si="29"/>
        <v>N: parent data from row 1399</v>
      </c>
    </row>
    <row r="949" spans="1:105">
      <c r="A949" s="13" t="s">
        <v>1432</v>
      </c>
      <c r="B949" s="13">
        <v>1207004</v>
      </c>
      <c r="C949" s="13">
        <v>2023</v>
      </c>
      <c r="D949" s="13" t="s">
        <v>12</v>
      </c>
      <c r="E949" s="13" t="s">
        <v>13</v>
      </c>
      <c r="F949" s="84" t="s">
        <v>1804</v>
      </c>
      <c r="G949" s="60" t="s">
        <v>1840</v>
      </c>
      <c r="H949" s="60" t="s">
        <v>1827</v>
      </c>
      <c r="I949" s="60" t="s">
        <v>540</v>
      </c>
      <c r="J949" s="60" t="s">
        <v>1712</v>
      </c>
      <c r="K949" s="85">
        <v>1012744</v>
      </c>
      <c r="L949" s="60">
        <v>4724876000</v>
      </c>
      <c r="M949" s="60">
        <v>4724876000</v>
      </c>
      <c r="N949" s="60">
        <v>25611000</v>
      </c>
      <c r="O949" s="60">
        <v>9150000</v>
      </c>
      <c r="P949" s="60">
        <v>-0.47</v>
      </c>
      <c r="Q949" s="60" t="s">
        <v>544</v>
      </c>
      <c r="R949" s="85">
        <v>97</v>
      </c>
      <c r="S949" s="85" t="s">
        <v>544</v>
      </c>
      <c r="T949" s="60">
        <v>1409161000</v>
      </c>
      <c r="U949" s="60" t="s">
        <v>544</v>
      </c>
      <c r="V949" s="60">
        <v>785132000</v>
      </c>
      <c r="W949" s="60" t="s">
        <v>1841</v>
      </c>
      <c r="X949" s="60">
        <v>127426000</v>
      </c>
      <c r="Y949" s="60">
        <v>4003773000</v>
      </c>
      <c r="Z949" s="60">
        <v>16.34</v>
      </c>
      <c r="AA949" s="60" t="s">
        <v>544</v>
      </c>
      <c r="AB949" s="60">
        <v>3856194000</v>
      </c>
      <c r="AC949" s="60">
        <v>4724876000</v>
      </c>
      <c r="AD949" s="60">
        <v>9.92</v>
      </c>
      <c r="AE949" s="60">
        <v>528890000</v>
      </c>
      <c r="AF949" s="60">
        <v>12.63</v>
      </c>
      <c r="AG949" s="60" t="s">
        <v>1842</v>
      </c>
      <c r="AH949" s="60">
        <v>4000</v>
      </c>
      <c r="AI949" s="60">
        <v>441563000</v>
      </c>
      <c r="AJ949" s="60">
        <v>477688000</v>
      </c>
      <c r="AK949" s="60">
        <v>3.02</v>
      </c>
      <c r="AL949" s="60">
        <v>4003773000</v>
      </c>
      <c r="AM949" s="60">
        <v>30119000</v>
      </c>
      <c r="AN949" s="60">
        <v>100465000</v>
      </c>
      <c r="AO949" s="60">
        <v>128394000</v>
      </c>
      <c r="AP949" s="60">
        <v>421555000</v>
      </c>
      <c r="AQ949" s="60">
        <v>4724876000</v>
      </c>
      <c r="AR949" s="60">
        <v>0.79</v>
      </c>
      <c r="AS949" s="60">
        <v>455625000</v>
      </c>
      <c r="AT949" s="60">
        <v>1415275000</v>
      </c>
      <c r="AU949" s="85">
        <v>1207004</v>
      </c>
      <c r="AV949" s="60" t="s">
        <v>544</v>
      </c>
      <c r="AW949" s="60" t="s">
        <v>544</v>
      </c>
      <c r="AX949" s="60">
        <v>1669000</v>
      </c>
      <c r="AY949" s="60">
        <v>1006578000</v>
      </c>
      <c r="AZ949" s="60">
        <v>690793000</v>
      </c>
      <c r="BA949" s="60">
        <v>50626000</v>
      </c>
      <c r="BB949" s="60" t="s">
        <v>1808</v>
      </c>
      <c r="BC949" s="60">
        <v>4453366000</v>
      </c>
      <c r="BD949" s="60">
        <v>28476000</v>
      </c>
      <c r="BE949" s="60">
        <v>48538000</v>
      </c>
      <c r="BF949" s="60" t="s">
        <v>544</v>
      </c>
      <c r="BG949" s="60">
        <v>2000</v>
      </c>
      <c r="BH949" s="60">
        <v>3257611000</v>
      </c>
      <c r="BI949" s="60">
        <v>66311000</v>
      </c>
      <c r="BJ949" s="60">
        <v>785132000</v>
      </c>
      <c r="BK949" s="60">
        <v>57206000</v>
      </c>
      <c r="BL949" s="85" t="s">
        <v>544</v>
      </c>
      <c r="BM949" s="60" t="s">
        <v>544</v>
      </c>
      <c r="BN949" s="60">
        <v>23139000</v>
      </c>
      <c r="BO949" s="60">
        <v>4402915000</v>
      </c>
      <c r="BP949" s="60">
        <v>3229135000</v>
      </c>
      <c r="BQ949" s="60">
        <v>468516000</v>
      </c>
      <c r="BR949" s="60" t="s">
        <v>544</v>
      </c>
      <c r="BS949" s="60">
        <v>129673000</v>
      </c>
      <c r="BT949" s="60" t="s">
        <v>544</v>
      </c>
      <c r="BU949" s="60">
        <v>196683000</v>
      </c>
      <c r="BV949" s="60">
        <v>38000</v>
      </c>
      <c r="BW949" s="60">
        <v>50626000</v>
      </c>
      <c r="BX949" s="60">
        <v>441563000</v>
      </c>
      <c r="BY949" s="60" t="s">
        <v>544</v>
      </c>
      <c r="BZ949" s="60">
        <v>83000</v>
      </c>
      <c r="CA949" s="60" t="s">
        <v>544</v>
      </c>
      <c r="CB949" s="60" t="s">
        <v>1898</v>
      </c>
      <c r="CC949" s="60">
        <v>89730000</v>
      </c>
      <c r="CD949" s="60">
        <v>29314000</v>
      </c>
      <c r="CE949" s="60">
        <v>85351000</v>
      </c>
      <c r="CF949" s="60">
        <v>421555000</v>
      </c>
      <c r="CG949" s="60">
        <v>31208000</v>
      </c>
      <c r="CH949" s="60">
        <v>2213000</v>
      </c>
      <c r="CI949" s="60" t="s">
        <v>1712</v>
      </c>
      <c r="CJ949" s="60">
        <v>11.45</v>
      </c>
      <c r="CK949" s="60">
        <v>227891000</v>
      </c>
      <c r="CL949" s="60" t="s">
        <v>544</v>
      </c>
      <c r="CM949" s="85">
        <v>1012744</v>
      </c>
      <c r="CN949" s="60">
        <v>453000</v>
      </c>
      <c r="CO949" s="60">
        <v>66311000</v>
      </c>
      <c r="CP949" s="60">
        <v>150565000</v>
      </c>
      <c r="CQ949" s="60">
        <v>4003773000</v>
      </c>
      <c r="CR949" s="60" t="s">
        <v>544</v>
      </c>
      <c r="CS949" s="60">
        <v>453000</v>
      </c>
      <c r="CT949" s="60">
        <v>22754000</v>
      </c>
      <c r="CU949" s="60">
        <v>34452000</v>
      </c>
      <c r="CV949" s="60">
        <v>85351000</v>
      </c>
      <c r="CW949" s="60">
        <v>57206000</v>
      </c>
      <c r="CX949" s="60">
        <v>127426000</v>
      </c>
      <c r="CY949" s="60">
        <v>11.45</v>
      </c>
      <c r="CZ949" s="60">
        <f t="shared" si="28"/>
        <v>1</v>
      </c>
      <c r="DA949" s="60" t="str">
        <f t="shared" si="29"/>
        <v>N: parent data from row 1399</v>
      </c>
    </row>
    <row r="950" spans="1:105">
      <c r="A950" s="13" t="s">
        <v>1433</v>
      </c>
      <c r="B950" s="13">
        <v>111549</v>
      </c>
      <c r="C950" s="13">
        <v>2022</v>
      </c>
      <c r="D950" s="13" t="s">
        <v>12</v>
      </c>
      <c r="E950" s="13" t="s">
        <v>13</v>
      </c>
      <c r="F950" s="84" t="s">
        <v>1812</v>
      </c>
      <c r="G950" s="60" t="s">
        <v>1840</v>
      </c>
      <c r="H950" s="60" t="s">
        <v>1827</v>
      </c>
      <c r="I950" s="60" t="s">
        <v>540</v>
      </c>
      <c r="J950" s="60" t="s">
        <v>1433</v>
      </c>
      <c r="K950" s="85">
        <v>111549</v>
      </c>
      <c r="L950" s="60">
        <v>155036693000</v>
      </c>
      <c r="M950" s="60">
        <v>155036693000</v>
      </c>
      <c r="N950" s="60">
        <v>139653000</v>
      </c>
      <c r="O950" s="60">
        <v>1716000</v>
      </c>
      <c r="P950" s="60">
        <v>-0.26</v>
      </c>
      <c r="Q950" s="60" t="s">
        <v>544</v>
      </c>
      <c r="R950" s="85">
        <v>23557</v>
      </c>
      <c r="S950" s="85" t="s">
        <v>544</v>
      </c>
      <c r="T950" s="60">
        <v>5008196000</v>
      </c>
      <c r="U950" s="60" t="s">
        <v>544</v>
      </c>
      <c r="V950" s="60">
        <v>4604019000</v>
      </c>
      <c r="W950" s="60" t="s">
        <v>1841</v>
      </c>
      <c r="X950" s="60">
        <v>1887184000</v>
      </c>
      <c r="Y950" s="60">
        <v>123932087000</v>
      </c>
      <c r="Z950" s="60">
        <v>12.17</v>
      </c>
      <c r="AA950" s="60">
        <v>7988976000</v>
      </c>
      <c r="AB950" s="60">
        <v>88107709000</v>
      </c>
      <c r="AC950" s="60">
        <v>155036693000</v>
      </c>
      <c r="AD950" s="60">
        <v>7.08</v>
      </c>
      <c r="AE950" s="60">
        <v>401801000</v>
      </c>
      <c r="AF950" s="60">
        <v>30.85</v>
      </c>
      <c r="AG950" s="60" t="s">
        <v>1842</v>
      </c>
      <c r="AH950" s="60">
        <v>32000000</v>
      </c>
      <c r="AI950" s="60">
        <v>10397434000</v>
      </c>
      <c r="AJ950" s="60">
        <v>7741516000</v>
      </c>
      <c r="AK950" s="60">
        <v>1.38</v>
      </c>
      <c r="AL950" s="60">
        <v>133988496000</v>
      </c>
      <c r="AM950" s="60">
        <v>3257435000</v>
      </c>
      <c r="AN950" s="60">
        <v>990553000</v>
      </c>
      <c r="AO950" s="60">
        <v>1737129000</v>
      </c>
      <c r="AP950" s="60">
        <v>10374644000</v>
      </c>
      <c r="AQ950" s="60">
        <v>155036693000</v>
      </c>
      <c r="AR950" s="60">
        <v>0.33</v>
      </c>
      <c r="AS950" s="60">
        <v>11943877000</v>
      </c>
      <c r="AT950" s="60">
        <v>14382749000</v>
      </c>
      <c r="AU950" s="85">
        <v>111549</v>
      </c>
      <c r="AV950" s="60" t="s">
        <v>544</v>
      </c>
      <c r="AW950" s="60" t="s">
        <v>544</v>
      </c>
      <c r="AX950" s="60">
        <v>41000</v>
      </c>
      <c r="AY950" s="60">
        <v>8143317000</v>
      </c>
      <c r="AZ950" s="60">
        <v>51799281000</v>
      </c>
      <c r="BA950" s="60">
        <v>15763254000</v>
      </c>
      <c r="BB950" s="60" t="s">
        <v>1808</v>
      </c>
      <c r="BC950" s="60">
        <v>146883757000</v>
      </c>
      <c r="BD950" s="60">
        <v>144343000</v>
      </c>
      <c r="BE950" s="60" t="s">
        <v>544</v>
      </c>
      <c r="BF950" s="60">
        <v>1070313000</v>
      </c>
      <c r="BG950" s="60">
        <v>172535000</v>
      </c>
      <c r="BH950" s="60">
        <v>42893339000</v>
      </c>
      <c r="BI950" s="60">
        <v>1335992000</v>
      </c>
      <c r="BJ950" s="60">
        <v>4604019000</v>
      </c>
      <c r="BK950" s="60">
        <v>4983170000</v>
      </c>
      <c r="BL950" s="85" t="s">
        <v>2860</v>
      </c>
      <c r="BM950" s="60" t="s">
        <v>2861</v>
      </c>
      <c r="BN950" s="60">
        <v>4874286000</v>
      </c>
      <c r="BO950" s="60">
        <v>143324825000</v>
      </c>
      <c r="BP950" s="60">
        <v>42748996000</v>
      </c>
      <c r="BQ950" s="60">
        <v>44923531000</v>
      </c>
      <c r="BR950" s="60" t="s">
        <v>544</v>
      </c>
      <c r="BS950" s="60">
        <v>8220491000</v>
      </c>
      <c r="BT950" s="60" t="s">
        <v>544</v>
      </c>
      <c r="BU950" s="60">
        <v>1344695000</v>
      </c>
      <c r="BV950" s="60" t="s">
        <v>544</v>
      </c>
      <c r="BW950" s="60">
        <v>15763254000</v>
      </c>
      <c r="BX950" s="60">
        <v>9539747000</v>
      </c>
      <c r="BY950" s="60" t="s">
        <v>544</v>
      </c>
      <c r="BZ950" s="60">
        <v>-214037000</v>
      </c>
      <c r="CA950" s="60" t="s">
        <v>544</v>
      </c>
      <c r="CB950" s="60" t="s">
        <v>1994</v>
      </c>
      <c r="CC950" s="60">
        <v>602843000</v>
      </c>
      <c r="CD950" s="60">
        <v>985346000</v>
      </c>
      <c r="CE950" s="60">
        <v>1766300000</v>
      </c>
      <c r="CF950" s="60">
        <v>10374644000</v>
      </c>
      <c r="CG950" s="60">
        <v>1533042000</v>
      </c>
      <c r="CH950" s="60">
        <v>-4203000</v>
      </c>
      <c r="CI950" s="60" t="s">
        <v>1433</v>
      </c>
      <c r="CJ950" s="60">
        <v>11.8</v>
      </c>
      <c r="CK950" s="60">
        <v>2877737000</v>
      </c>
      <c r="CL950" s="60" t="s">
        <v>544</v>
      </c>
      <c r="CM950" s="85">
        <v>111549</v>
      </c>
      <c r="CN950" s="60">
        <v>-233000</v>
      </c>
      <c r="CO950" s="60">
        <v>1335992000</v>
      </c>
      <c r="CP950" s="60">
        <v>6761470000</v>
      </c>
      <c r="CQ950" s="60">
        <v>123932087000</v>
      </c>
      <c r="CR950" s="60" t="s">
        <v>544</v>
      </c>
      <c r="CS950" s="60">
        <v>-233000</v>
      </c>
      <c r="CT950" s="60">
        <v>2632442000</v>
      </c>
      <c r="CU950" s="60">
        <v>2350728000</v>
      </c>
      <c r="CV950" s="60">
        <v>1766300000</v>
      </c>
      <c r="CW950" s="60">
        <v>4983170000</v>
      </c>
      <c r="CX950" s="60">
        <v>1887184000</v>
      </c>
      <c r="CY950" s="60">
        <v>10.83</v>
      </c>
      <c r="CZ950" s="60">
        <f t="shared" si="28"/>
        <v>1</v>
      </c>
      <c r="DA950" s="60" t="str">
        <f t="shared" si="29"/>
        <v>Y</v>
      </c>
    </row>
    <row r="951" spans="1:105">
      <c r="A951" s="13" t="s">
        <v>1433</v>
      </c>
      <c r="B951" s="13">
        <v>111549</v>
      </c>
      <c r="C951" s="13">
        <v>2023</v>
      </c>
      <c r="D951" s="13" t="s">
        <v>12</v>
      </c>
      <c r="E951" s="13" t="s">
        <v>13</v>
      </c>
      <c r="F951" s="84" t="s">
        <v>1804</v>
      </c>
      <c r="G951" s="60" t="s">
        <v>1840</v>
      </c>
      <c r="H951" s="60" t="s">
        <v>1827</v>
      </c>
      <c r="I951" s="60" t="s">
        <v>540</v>
      </c>
      <c r="J951" s="60" t="s">
        <v>1433</v>
      </c>
      <c r="K951" s="85">
        <v>111549</v>
      </c>
      <c r="L951" s="60">
        <v>150783129000</v>
      </c>
      <c r="M951" s="60">
        <v>150783129000</v>
      </c>
      <c r="N951" s="60">
        <v>103609000</v>
      </c>
      <c r="O951" s="60">
        <v>38187000</v>
      </c>
      <c r="P951" s="60">
        <v>-0.22</v>
      </c>
      <c r="Q951" s="60" t="s">
        <v>544</v>
      </c>
      <c r="R951" s="85">
        <v>23118</v>
      </c>
      <c r="S951" s="85" t="s">
        <v>544</v>
      </c>
      <c r="T951" s="60">
        <v>4764719000</v>
      </c>
      <c r="U951" s="60" t="s">
        <v>544</v>
      </c>
      <c r="V951" s="60">
        <v>4809538000</v>
      </c>
      <c r="W951" s="60" t="s">
        <v>1841</v>
      </c>
      <c r="X951" s="60">
        <v>1982033000</v>
      </c>
      <c r="Y951" s="60">
        <v>116163968000</v>
      </c>
      <c r="Z951" s="60">
        <v>9.4499999999999993</v>
      </c>
      <c r="AA951" s="60">
        <v>3725000000</v>
      </c>
      <c r="AB951" s="60">
        <v>89527370000</v>
      </c>
      <c r="AC951" s="60">
        <v>150783129000</v>
      </c>
      <c r="AD951" s="60">
        <v>8.1199999999999992</v>
      </c>
      <c r="AE951" s="60">
        <v>362946000</v>
      </c>
      <c r="AF951" s="60">
        <v>28.14</v>
      </c>
      <c r="AG951" s="60" t="s">
        <v>1842</v>
      </c>
      <c r="AH951" s="60" t="s">
        <v>544</v>
      </c>
      <c r="AI951" s="60">
        <v>11023906000</v>
      </c>
      <c r="AJ951" s="60">
        <v>7872984000</v>
      </c>
      <c r="AK951" s="60">
        <v>1.56</v>
      </c>
      <c r="AL951" s="60">
        <v>123361864000</v>
      </c>
      <c r="AM951" s="60">
        <v>4153231000</v>
      </c>
      <c r="AN951" s="60">
        <v>5343031000</v>
      </c>
      <c r="AO951" s="60">
        <v>1534257000</v>
      </c>
      <c r="AP951" s="60">
        <v>11013070000</v>
      </c>
      <c r="AQ951" s="60">
        <v>150783129000</v>
      </c>
      <c r="AR951" s="60">
        <v>0.22</v>
      </c>
      <c r="AS951" s="60">
        <v>12150938000</v>
      </c>
      <c r="AT951" s="60">
        <v>19113579000</v>
      </c>
      <c r="AU951" s="85">
        <v>111549</v>
      </c>
      <c r="AV951" s="60" t="s">
        <v>544</v>
      </c>
      <c r="AW951" s="60" t="s">
        <v>544</v>
      </c>
      <c r="AX951" s="60">
        <v>1487000</v>
      </c>
      <c r="AY951" s="60">
        <v>8235930000</v>
      </c>
      <c r="AZ951" s="60">
        <v>48808760000</v>
      </c>
      <c r="BA951" s="60">
        <v>15457934000</v>
      </c>
      <c r="BB951" s="60" t="s">
        <v>1808</v>
      </c>
      <c r="BC951" s="60">
        <v>135701863000</v>
      </c>
      <c r="BD951" s="60">
        <v>178681000</v>
      </c>
      <c r="BE951" s="60" t="s">
        <v>544</v>
      </c>
      <c r="BF951" s="60">
        <v>784680000</v>
      </c>
      <c r="BG951" s="60">
        <v>164145000</v>
      </c>
      <c r="BH951" s="60">
        <v>47616981000</v>
      </c>
      <c r="BI951" s="60">
        <v>1107328000</v>
      </c>
      <c r="BJ951" s="60">
        <v>4809538000</v>
      </c>
      <c r="BK951" s="60">
        <v>5284312000</v>
      </c>
      <c r="BL951" s="85" t="s">
        <v>2860</v>
      </c>
      <c r="BM951" s="60" t="s">
        <v>2861</v>
      </c>
      <c r="BN951" s="60">
        <v>4791564000</v>
      </c>
      <c r="BO951" s="60">
        <v>139702601000</v>
      </c>
      <c r="BP951" s="60">
        <v>47438300000</v>
      </c>
      <c r="BQ951" s="60">
        <v>40106649000</v>
      </c>
      <c r="BR951" s="60" t="s">
        <v>544</v>
      </c>
      <c r="BS951" s="60">
        <v>7745864000</v>
      </c>
      <c r="BT951" s="60" t="s">
        <v>544</v>
      </c>
      <c r="BU951" s="60">
        <v>2550946000</v>
      </c>
      <c r="BV951" s="60" t="s">
        <v>544</v>
      </c>
      <c r="BW951" s="60">
        <v>15457934000</v>
      </c>
      <c r="BX951" s="60">
        <v>10179352000</v>
      </c>
      <c r="BY951" s="60" t="s">
        <v>544</v>
      </c>
      <c r="BZ951" s="60">
        <v>-169495000</v>
      </c>
      <c r="CA951" s="60" t="s">
        <v>544</v>
      </c>
      <c r="CB951" s="60" t="s">
        <v>1994</v>
      </c>
      <c r="CC951" s="60">
        <v>2685331000</v>
      </c>
      <c r="CD951" s="60">
        <v>1025057000</v>
      </c>
      <c r="CE951" s="60">
        <v>1464785000</v>
      </c>
      <c r="CF951" s="60">
        <v>11013070000</v>
      </c>
      <c r="CG951" s="60">
        <v>4774118000</v>
      </c>
      <c r="CH951" s="60">
        <v>3849000</v>
      </c>
      <c r="CI951" s="60" t="s">
        <v>1433</v>
      </c>
      <c r="CJ951" s="60">
        <v>12.31</v>
      </c>
      <c r="CK951" s="60">
        <v>7325064000</v>
      </c>
      <c r="CL951" s="60" t="s">
        <v>544</v>
      </c>
      <c r="CM951" s="85">
        <v>111549</v>
      </c>
      <c r="CN951" s="60">
        <v>2367000</v>
      </c>
      <c r="CO951" s="60">
        <v>1107328000</v>
      </c>
      <c r="CP951" s="60">
        <v>6773597000</v>
      </c>
      <c r="CQ951" s="60">
        <v>116163968000</v>
      </c>
      <c r="CR951" s="60" t="s">
        <v>544</v>
      </c>
      <c r="CS951" s="60">
        <v>2367000</v>
      </c>
      <c r="CT951" s="60">
        <v>2662495000</v>
      </c>
      <c r="CU951" s="60">
        <v>2621817000</v>
      </c>
      <c r="CV951" s="60">
        <v>1464785000</v>
      </c>
      <c r="CW951" s="60">
        <v>5284312000</v>
      </c>
      <c r="CX951" s="60">
        <v>1982033000</v>
      </c>
      <c r="CY951" s="60">
        <v>11.37</v>
      </c>
      <c r="CZ951" s="60">
        <f t="shared" si="28"/>
        <v>1</v>
      </c>
      <c r="DA951" s="60" t="str">
        <f t="shared" si="29"/>
        <v>Y</v>
      </c>
    </row>
    <row r="952" spans="1:105">
      <c r="A952" s="13" t="s">
        <v>1434</v>
      </c>
      <c r="B952" s="13">
        <v>1012075</v>
      </c>
      <c r="C952" s="13">
        <v>2022</v>
      </c>
      <c r="D952" s="13" t="s">
        <v>10</v>
      </c>
      <c r="E952" s="13" t="s">
        <v>507</v>
      </c>
      <c r="F952" s="84" t="s">
        <v>1812</v>
      </c>
      <c r="G952" s="60" t="s">
        <v>568</v>
      </c>
      <c r="H952" s="60" t="s">
        <v>2864</v>
      </c>
      <c r="I952" s="60" t="s">
        <v>1822</v>
      </c>
      <c r="J952" s="60" t="s">
        <v>2863</v>
      </c>
      <c r="K952" s="85">
        <v>1579639</v>
      </c>
      <c r="L952" s="60">
        <v>2401200000</v>
      </c>
      <c r="M952" s="60">
        <v>466805342.18809998</v>
      </c>
      <c r="N952" s="60">
        <v>18507358.227699999</v>
      </c>
      <c r="O952" s="60">
        <v>8048367.9687999999</v>
      </c>
      <c r="P952" s="60">
        <v>0.15</v>
      </c>
      <c r="Q952" s="60" t="s">
        <v>544</v>
      </c>
      <c r="R952" s="85" t="s">
        <v>544</v>
      </c>
      <c r="S952" s="85" t="s">
        <v>544</v>
      </c>
      <c r="T952" s="60">
        <v>45607418.489600003</v>
      </c>
      <c r="U952" s="60" t="s">
        <v>544</v>
      </c>
      <c r="V952" s="60" t="s">
        <v>544</v>
      </c>
      <c r="W952" s="60" t="s">
        <v>1823</v>
      </c>
      <c r="X952" s="60">
        <v>26477964.187100001</v>
      </c>
      <c r="Y952" s="60">
        <v>346274227.68010002</v>
      </c>
      <c r="Z952" s="60">
        <v>-0.64</v>
      </c>
      <c r="AA952" s="60" t="s">
        <v>544</v>
      </c>
      <c r="AB952" s="60" t="s">
        <v>544</v>
      </c>
      <c r="AC952" s="60">
        <v>466805342.18809998</v>
      </c>
      <c r="AD952" s="60" t="s">
        <v>544</v>
      </c>
      <c r="AE952" s="60">
        <v>322965065.37440002</v>
      </c>
      <c r="AF952" s="60">
        <v>6.75</v>
      </c>
      <c r="AG952" s="60" t="s">
        <v>1824</v>
      </c>
      <c r="AH952" s="60" t="s">
        <v>544</v>
      </c>
      <c r="AI952" s="60" t="s">
        <v>544</v>
      </c>
      <c r="AJ952" s="60" t="s">
        <v>544</v>
      </c>
      <c r="AK952" s="60">
        <v>7.54</v>
      </c>
      <c r="AL952" s="60">
        <v>346274227.68010002</v>
      </c>
      <c r="AM952" s="60">
        <v>25642022.5865</v>
      </c>
      <c r="AN952" s="60">
        <v>38919885.684699997</v>
      </c>
      <c r="AO952" s="60">
        <v>1341394.6614999999</v>
      </c>
      <c r="AP952" s="60">
        <v>44149380.814099997</v>
      </c>
      <c r="AQ952" s="60">
        <v>466805342.18809998</v>
      </c>
      <c r="AR952" s="60">
        <v>5.0199999999999996</v>
      </c>
      <c r="AS952" s="60">
        <v>44071618.804799996</v>
      </c>
      <c r="AT952" s="60">
        <v>45607418.489600003</v>
      </c>
      <c r="AU952" s="85">
        <v>1012075</v>
      </c>
      <c r="AV952" s="60" t="s">
        <v>544</v>
      </c>
      <c r="AW952" s="60" t="s">
        <v>544</v>
      </c>
      <c r="AX952" s="60" t="s">
        <v>544</v>
      </c>
      <c r="AY952" s="60">
        <v>322965065.37440002</v>
      </c>
      <c r="AZ952" s="60">
        <v>14016602.187100001</v>
      </c>
      <c r="BA952" s="60" t="s">
        <v>544</v>
      </c>
      <c r="BB952" s="60" t="s">
        <v>1808</v>
      </c>
      <c r="BC952" s="60" t="s">
        <v>544</v>
      </c>
      <c r="BD952" s="60">
        <v>11703182.4087</v>
      </c>
      <c r="BE952" s="60" t="s">
        <v>544</v>
      </c>
      <c r="BF952" s="60">
        <v>30132778.627</v>
      </c>
      <c r="BG952" s="60">
        <v>369369.54450000002</v>
      </c>
      <c r="BH952" s="60">
        <v>368572483.86409998</v>
      </c>
      <c r="BI952" s="60">
        <v>-174964.52110000001</v>
      </c>
      <c r="BJ952" s="60" t="s">
        <v>544</v>
      </c>
      <c r="BK952" s="60">
        <v>11333812.8642</v>
      </c>
      <c r="BL952" s="85" t="s">
        <v>544</v>
      </c>
      <c r="BM952" s="60" t="s">
        <v>544</v>
      </c>
      <c r="BN952" s="60">
        <v>-7970605.9594000001</v>
      </c>
      <c r="BO952" s="60">
        <v>401057563.27420002</v>
      </c>
      <c r="BP952" s="60">
        <v>356869301.45539999</v>
      </c>
      <c r="BQ952" s="60">
        <v>38881.004699999998</v>
      </c>
      <c r="BR952" s="60" t="s">
        <v>544</v>
      </c>
      <c r="BS952" s="60">
        <v>47609790.230700001</v>
      </c>
      <c r="BT952" s="60" t="s">
        <v>544</v>
      </c>
      <c r="BU952" s="60">
        <v>59604580.174400002</v>
      </c>
      <c r="BV952" s="60" t="s">
        <v>544</v>
      </c>
      <c r="BW952" s="60" t="s">
        <v>544</v>
      </c>
      <c r="BX952" s="60" t="s">
        <v>544</v>
      </c>
      <c r="BY952" s="60" t="s">
        <v>544</v>
      </c>
      <c r="BZ952" s="60" t="s">
        <v>544</v>
      </c>
      <c r="CA952" s="60" t="s">
        <v>544</v>
      </c>
      <c r="CB952" s="60" t="s">
        <v>544</v>
      </c>
      <c r="CC952" s="60">
        <v>37772896.046599999</v>
      </c>
      <c r="CD952" s="60">
        <v>3129920.8766999999</v>
      </c>
      <c r="CE952" s="60">
        <v>-874822.60530000005</v>
      </c>
      <c r="CF952" s="60">
        <v>44149380.814099997</v>
      </c>
      <c r="CG952" s="60">
        <v>5793269.6973000001</v>
      </c>
      <c r="CH952" s="60">
        <v>-1633002.1965999999</v>
      </c>
      <c r="CI952" s="60" t="s">
        <v>2863</v>
      </c>
      <c r="CJ952" s="60" t="s">
        <v>544</v>
      </c>
      <c r="CK952" s="60">
        <v>65397849.871799998</v>
      </c>
      <c r="CL952" s="60" t="s">
        <v>544</v>
      </c>
      <c r="CM952" s="85">
        <v>1579639</v>
      </c>
      <c r="CN952" s="60" t="s">
        <v>544</v>
      </c>
      <c r="CO952" s="60">
        <v>-174964.52110000001</v>
      </c>
      <c r="CP952" s="60">
        <v>18507358.227699999</v>
      </c>
      <c r="CQ952" s="60">
        <v>346274227.68010002</v>
      </c>
      <c r="CR952" s="60" t="s">
        <v>544</v>
      </c>
      <c r="CS952" s="60" t="s">
        <v>544</v>
      </c>
      <c r="CT952" s="60">
        <v>5579424.1716</v>
      </c>
      <c r="CU952" s="60">
        <v>5754388.6925999997</v>
      </c>
      <c r="CV952" s="60">
        <v>-874822.60530000005</v>
      </c>
      <c r="CW952" s="60">
        <v>11333812.8642</v>
      </c>
      <c r="CX952" s="60">
        <v>26477964.187100001</v>
      </c>
      <c r="CY952" s="60" t="s">
        <v>544</v>
      </c>
      <c r="CZ952" s="60">
        <f t="shared" si="28"/>
        <v>5.1439000006825815</v>
      </c>
      <c r="DA952" s="60" t="str">
        <f t="shared" si="29"/>
        <v>N</v>
      </c>
    </row>
    <row r="953" spans="1:105">
      <c r="A953" s="13" t="s">
        <v>1434</v>
      </c>
      <c r="B953" s="13">
        <v>1012075</v>
      </c>
      <c r="C953" s="13">
        <v>2023</v>
      </c>
      <c r="D953" s="13" t="s">
        <v>10</v>
      </c>
      <c r="E953" s="13" t="s">
        <v>507</v>
      </c>
      <c r="F953" s="84" t="s">
        <v>1804</v>
      </c>
      <c r="G953" s="60" t="s">
        <v>568</v>
      </c>
      <c r="H953" s="60" t="s">
        <v>2862</v>
      </c>
      <c r="I953" s="60" t="s">
        <v>1822</v>
      </c>
      <c r="J953" s="60" t="s">
        <v>2863</v>
      </c>
      <c r="K953" s="85">
        <v>1579639</v>
      </c>
      <c r="L953" s="60">
        <v>2838600000</v>
      </c>
      <c r="M953" s="60">
        <v>577115439.27709997</v>
      </c>
      <c r="N953" s="60">
        <v>20554629.363400001</v>
      </c>
      <c r="O953" s="60">
        <v>10816085.876700001</v>
      </c>
      <c r="P953" s="60">
        <v>0.32</v>
      </c>
      <c r="Q953" s="60" t="s">
        <v>544</v>
      </c>
      <c r="R953" s="85" t="s">
        <v>544</v>
      </c>
      <c r="S953" s="85" t="s">
        <v>544</v>
      </c>
      <c r="T953" s="60">
        <v>51701703.730099998</v>
      </c>
      <c r="U953" s="60" t="s">
        <v>544</v>
      </c>
      <c r="V953" s="60" t="s">
        <v>544</v>
      </c>
      <c r="W953" s="60" t="s">
        <v>1823</v>
      </c>
      <c r="X953" s="60">
        <v>30476151.7465</v>
      </c>
      <c r="Y953" s="60">
        <v>430915301.0456</v>
      </c>
      <c r="Z953" s="60">
        <v>-2.5499999999999998</v>
      </c>
      <c r="AA953" s="60" t="s">
        <v>544</v>
      </c>
      <c r="AB953" s="60" t="s">
        <v>544</v>
      </c>
      <c r="AC953" s="60">
        <v>577115439.27709997</v>
      </c>
      <c r="AD953" s="60" t="s">
        <v>544</v>
      </c>
      <c r="AE953" s="60">
        <v>422640588.73009998</v>
      </c>
      <c r="AF953" s="60">
        <v>3.4</v>
      </c>
      <c r="AG953" s="60" t="s">
        <v>1824</v>
      </c>
      <c r="AH953" s="60" t="s">
        <v>544</v>
      </c>
      <c r="AI953" s="60" t="s">
        <v>544</v>
      </c>
      <c r="AJ953" s="60" t="s">
        <v>544</v>
      </c>
      <c r="AK953" s="60">
        <v>6.6</v>
      </c>
      <c r="AL953" s="60">
        <v>430915301.0456</v>
      </c>
      <c r="AM953" s="60">
        <v>19863375.754700001</v>
      </c>
      <c r="AN953" s="60">
        <v>58166958.069899999</v>
      </c>
      <c r="AO953" s="60">
        <v>7237831.9024</v>
      </c>
      <c r="AP953" s="60">
        <v>51051112.098399997</v>
      </c>
      <c r="AQ953" s="60">
        <v>577115439.27709997</v>
      </c>
      <c r="AR953" s="60">
        <v>4.33</v>
      </c>
      <c r="AS953" s="60">
        <v>51051112.098399997</v>
      </c>
      <c r="AT953" s="60">
        <v>51701703.730099998</v>
      </c>
      <c r="AU953" s="85">
        <v>1012075</v>
      </c>
      <c r="AV953" s="60" t="s">
        <v>544</v>
      </c>
      <c r="AW953" s="60" t="s">
        <v>544</v>
      </c>
      <c r="AX953" s="60" t="s">
        <v>544</v>
      </c>
      <c r="AY953" s="60">
        <v>422640588.73009998</v>
      </c>
      <c r="AZ953" s="60">
        <v>20107347.616599999</v>
      </c>
      <c r="BA953" s="60" t="s">
        <v>544</v>
      </c>
      <c r="BB953" s="60" t="s">
        <v>1808</v>
      </c>
      <c r="BC953" s="60" t="s">
        <v>544</v>
      </c>
      <c r="BD953" s="60">
        <v>13011832.6336</v>
      </c>
      <c r="BE953" s="60" t="s">
        <v>544</v>
      </c>
      <c r="BF953" s="60">
        <v>12198593.094000001</v>
      </c>
      <c r="BG953" s="60">
        <v>548936.68920000002</v>
      </c>
      <c r="BH953" s="60">
        <v>474342292.46020001</v>
      </c>
      <c r="BI953" s="60">
        <v>-1260521.2864000001</v>
      </c>
      <c r="BJ953" s="60" t="s">
        <v>544</v>
      </c>
      <c r="BK953" s="60">
        <v>14333346.885500001</v>
      </c>
      <c r="BL953" s="85" t="s">
        <v>544</v>
      </c>
      <c r="BM953" s="60" t="s">
        <v>544</v>
      </c>
      <c r="BN953" s="60">
        <v>-8295043.3038999997</v>
      </c>
      <c r="BO953" s="60">
        <v>493819379.43360001</v>
      </c>
      <c r="BP953" s="60">
        <v>461330459.82660002</v>
      </c>
      <c r="BQ953" s="60">
        <v>182978.8964</v>
      </c>
      <c r="BR953" s="60" t="s">
        <v>544</v>
      </c>
      <c r="BS953" s="60">
        <v>54690359.038099997</v>
      </c>
      <c r="BT953" s="60" t="s">
        <v>544</v>
      </c>
      <c r="BU953" s="60">
        <v>79067214.237599999</v>
      </c>
      <c r="BV953" s="60" t="s">
        <v>544</v>
      </c>
      <c r="BW953" s="60" t="s">
        <v>544</v>
      </c>
      <c r="BX953" s="60" t="s">
        <v>544</v>
      </c>
      <c r="BY953" s="60" t="s">
        <v>544</v>
      </c>
      <c r="BZ953" s="60" t="s">
        <v>544</v>
      </c>
      <c r="CA953" s="60" t="s">
        <v>544</v>
      </c>
      <c r="CB953" s="60" t="s">
        <v>544</v>
      </c>
      <c r="CC953" s="60">
        <v>56723457.887100004</v>
      </c>
      <c r="CD953" s="60">
        <v>3252958.1584000001</v>
      </c>
      <c r="CE953" s="60">
        <v>-2968324.3195000002</v>
      </c>
      <c r="CF953" s="60">
        <v>51051112.098399997</v>
      </c>
      <c r="CG953" s="60">
        <v>9575895.5788000003</v>
      </c>
      <c r="CH953" s="60">
        <v>-1687472.0447</v>
      </c>
      <c r="CI953" s="60" t="s">
        <v>2863</v>
      </c>
      <c r="CJ953" s="60" t="s">
        <v>544</v>
      </c>
      <c r="CK953" s="60">
        <v>88643109.816400006</v>
      </c>
      <c r="CL953" s="60" t="s">
        <v>544</v>
      </c>
      <c r="CM953" s="85">
        <v>1579639</v>
      </c>
      <c r="CN953" s="60" t="s">
        <v>544</v>
      </c>
      <c r="CO953" s="60">
        <v>-1260521.2864000001</v>
      </c>
      <c r="CP953" s="60">
        <v>22181108.442600001</v>
      </c>
      <c r="CQ953" s="60">
        <v>430915301.0456</v>
      </c>
      <c r="CR953" s="60" t="s">
        <v>544</v>
      </c>
      <c r="CS953" s="60" t="s">
        <v>544</v>
      </c>
      <c r="CT953" s="60">
        <v>6668564.2247000001</v>
      </c>
      <c r="CU953" s="60">
        <v>7664782.6606999999</v>
      </c>
      <c r="CV953" s="60">
        <v>-2968324.3195000002</v>
      </c>
      <c r="CW953" s="60">
        <v>14333346.885500001</v>
      </c>
      <c r="CX953" s="60">
        <v>30476151.7465</v>
      </c>
      <c r="CY953" s="60" t="s">
        <v>544</v>
      </c>
      <c r="CZ953" s="60">
        <f t="shared" si="28"/>
        <v>4.9186000006439894</v>
      </c>
      <c r="DA953" s="60" t="str">
        <f t="shared" si="29"/>
        <v>N</v>
      </c>
    </row>
    <row r="954" spans="1:105">
      <c r="A954" s="13" t="s">
        <v>1435</v>
      </c>
      <c r="B954" s="13">
        <v>1136370</v>
      </c>
      <c r="C954" s="13">
        <v>2022</v>
      </c>
      <c r="D954" s="13" t="s">
        <v>1</v>
      </c>
      <c r="E954" s="13" t="s">
        <v>507</v>
      </c>
      <c r="F954" s="84" t="s">
        <v>1812</v>
      </c>
      <c r="G954" s="60" t="s">
        <v>1834</v>
      </c>
      <c r="H954" s="60" t="s">
        <v>1814</v>
      </c>
      <c r="I954" s="60" t="s">
        <v>540</v>
      </c>
      <c r="J954" s="60" t="s">
        <v>1212</v>
      </c>
      <c r="K954" s="85">
        <v>1042248</v>
      </c>
      <c r="L954" s="60">
        <v>271500000</v>
      </c>
      <c r="M954" s="60">
        <v>271500000</v>
      </c>
      <c r="N954" s="60">
        <v>3600000</v>
      </c>
      <c r="O954" s="60">
        <v>300000</v>
      </c>
      <c r="P954" s="60">
        <v>-7.0000000000000007E-2</v>
      </c>
      <c r="Q954" s="60" t="s">
        <v>544</v>
      </c>
      <c r="R954" s="85" t="s">
        <v>544</v>
      </c>
      <c r="S954" s="85" t="s">
        <v>544</v>
      </c>
      <c r="T954" s="60">
        <v>89000000</v>
      </c>
      <c r="U954" s="60" t="s">
        <v>544</v>
      </c>
      <c r="V954" s="60" t="s">
        <v>544</v>
      </c>
      <c r="W954" s="60" t="s">
        <v>1836</v>
      </c>
      <c r="X954" s="60">
        <v>6200000</v>
      </c>
      <c r="Y954" s="60">
        <v>241400000</v>
      </c>
      <c r="Z954" s="60">
        <v>11.86</v>
      </c>
      <c r="AA954" s="60" t="s">
        <v>544</v>
      </c>
      <c r="AB954" s="60">
        <v>206300000</v>
      </c>
      <c r="AC954" s="60">
        <v>271500000</v>
      </c>
      <c r="AD954" s="60" t="s">
        <v>544</v>
      </c>
      <c r="AE954" s="60" t="s">
        <v>544</v>
      </c>
      <c r="AF954" s="60">
        <v>28.32</v>
      </c>
      <c r="AG954" s="60" t="s">
        <v>1837</v>
      </c>
      <c r="AH954" s="60" t="s">
        <v>544</v>
      </c>
      <c r="AI954" s="60">
        <v>35700000</v>
      </c>
      <c r="AJ954" s="60" t="s">
        <v>544</v>
      </c>
      <c r="AK954" s="60">
        <v>2.96</v>
      </c>
      <c r="AL954" s="60">
        <v>241400000</v>
      </c>
      <c r="AM954" s="60">
        <v>500000</v>
      </c>
      <c r="AN954" s="60">
        <v>3400000</v>
      </c>
      <c r="AO954" s="60">
        <v>76900000</v>
      </c>
      <c r="AP954" s="60">
        <v>29300000</v>
      </c>
      <c r="AQ954" s="60">
        <v>271500000</v>
      </c>
      <c r="AR954" s="60">
        <v>3.14</v>
      </c>
      <c r="AS954" s="60">
        <v>39500000</v>
      </c>
      <c r="AT954" s="60">
        <v>89000000</v>
      </c>
      <c r="AU954" s="85">
        <v>1136370</v>
      </c>
      <c r="AV954" s="60" t="s">
        <v>544</v>
      </c>
      <c r="AW954" s="60" t="s">
        <v>544</v>
      </c>
      <c r="AX954" s="60" t="s">
        <v>544</v>
      </c>
      <c r="AY954" s="60" t="s">
        <v>544</v>
      </c>
      <c r="AZ954" s="60">
        <v>80800000</v>
      </c>
      <c r="BA954" s="60">
        <v>25500000</v>
      </c>
      <c r="BB954" s="60" t="s">
        <v>1808</v>
      </c>
      <c r="BC954" s="60" t="s">
        <v>544</v>
      </c>
      <c r="BD954" s="60">
        <v>2100000</v>
      </c>
      <c r="BE954" s="60" t="s">
        <v>544</v>
      </c>
      <c r="BF954" s="60" t="s">
        <v>544</v>
      </c>
      <c r="BG954" s="60">
        <v>400000</v>
      </c>
      <c r="BH954" s="60">
        <v>114500000</v>
      </c>
      <c r="BI954" s="60">
        <v>-3800000</v>
      </c>
      <c r="BJ954" s="60" t="s">
        <v>544</v>
      </c>
      <c r="BK954" s="60">
        <v>2300000</v>
      </c>
      <c r="BL954" s="85" t="s">
        <v>544</v>
      </c>
      <c r="BM954" s="60" t="s">
        <v>544</v>
      </c>
      <c r="BN954" s="60">
        <v>300000</v>
      </c>
      <c r="BO954" s="60">
        <v>193200000</v>
      </c>
      <c r="BP954" s="60">
        <v>112400000</v>
      </c>
      <c r="BQ954" s="60" t="s">
        <v>544</v>
      </c>
      <c r="BR954" s="60" t="s">
        <v>544</v>
      </c>
      <c r="BS954" s="60">
        <v>1300000</v>
      </c>
      <c r="BT954" s="60" t="s">
        <v>544</v>
      </c>
      <c r="BU954" s="60">
        <v>6000000</v>
      </c>
      <c r="BV954" s="60" t="s">
        <v>544</v>
      </c>
      <c r="BW954" s="60">
        <v>25500000</v>
      </c>
      <c r="BX954" s="60" t="s">
        <v>544</v>
      </c>
      <c r="BY954" s="60" t="s">
        <v>544</v>
      </c>
      <c r="BZ954" s="60">
        <v>-100000</v>
      </c>
      <c r="CA954" s="60" t="s">
        <v>544</v>
      </c>
      <c r="CB954" s="60" t="s">
        <v>544</v>
      </c>
      <c r="CC954" s="60">
        <v>3400000</v>
      </c>
      <c r="CD954" s="60">
        <v>100000</v>
      </c>
      <c r="CE954" s="60">
        <v>3900000</v>
      </c>
      <c r="CF954" s="60">
        <v>29300000</v>
      </c>
      <c r="CG954" s="60">
        <v>3500000</v>
      </c>
      <c r="CH954" s="60" t="s">
        <v>544</v>
      </c>
      <c r="CI954" s="60" t="s">
        <v>1212</v>
      </c>
      <c r="CJ954" s="60">
        <v>17.329999999999998</v>
      </c>
      <c r="CK954" s="60">
        <v>9600000</v>
      </c>
      <c r="CL954" s="60" t="s">
        <v>544</v>
      </c>
      <c r="CM954" s="85">
        <v>1042248</v>
      </c>
      <c r="CN954" s="60" t="s">
        <v>544</v>
      </c>
      <c r="CO954" s="60">
        <v>-3800000</v>
      </c>
      <c r="CP954" s="60">
        <v>6500000</v>
      </c>
      <c r="CQ954" s="60">
        <v>241400000</v>
      </c>
      <c r="CR954" s="60">
        <v>100000</v>
      </c>
      <c r="CS954" s="60" t="s">
        <v>544</v>
      </c>
      <c r="CT954" s="60">
        <v>700000</v>
      </c>
      <c r="CU954" s="60">
        <v>1600000</v>
      </c>
      <c r="CV954" s="60">
        <v>3900000</v>
      </c>
      <c r="CW954" s="60">
        <v>2300000</v>
      </c>
      <c r="CX954" s="60">
        <v>6200000</v>
      </c>
      <c r="CY954" s="60" t="s">
        <v>544</v>
      </c>
      <c r="CZ954" s="60">
        <f t="shared" si="28"/>
        <v>1</v>
      </c>
      <c r="DA954" s="60" t="str">
        <f t="shared" si="29"/>
        <v>N: parent data from row 581</v>
      </c>
    </row>
    <row r="955" spans="1:105">
      <c r="A955" s="13" t="s">
        <v>1435</v>
      </c>
      <c r="B955" s="13">
        <v>1136370</v>
      </c>
      <c r="C955" s="13">
        <v>2023</v>
      </c>
      <c r="D955" s="13" t="s">
        <v>1</v>
      </c>
      <c r="E955" s="13" t="s">
        <v>507</v>
      </c>
      <c r="F955" s="84" t="s">
        <v>1804</v>
      </c>
      <c r="G955" s="60" t="s">
        <v>1834</v>
      </c>
      <c r="H955" s="60" t="s">
        <v>2865</v>
      </c>
      <c r="I955" s="60" t="s">
        <v>540</v>
      </c>
      <c r="J955" s="60" t="s">
        <v>1212</v>
      </c>
      <c r="K955" s="85">
        <v>1042248</v>
      </c>
      <c r="L955" s="60">
        <v>273500000</v>
      </c>
      <c r="M955" s="60">
        <v>273500000</v>
      </c>
      <c r="N955" s="60">
        <v>1600000</v>
      </c>
      <c r="O955" s="60">
        <v>-300000</v>
      </c>
      <c r="P955" s="60">
        <v>-7.0000000000000007E-2</v>
      </c>
      <c r="Q955" s="60" t="s">
        <v>544</v>
      </c>
      <c r="R955" s="85" t="s">
        <v>544</v>
      </c>
      <c r="S955" s="85" t="s">
        <v>544</v>
      </c>
      <c r="T955" s="60">
        <v>122600000</v>
      </c>
      <c r="U955" s="60" t="s">
        <v>544</v>
      </c>
      <c r="V955" s="60" t="s">
        <v>544</v>
      </c>
      <c r="W955" s="60" t="s">
        <v>1836</v>
      </c>
      <c r="X955" s="60">
        <v>6500000</v>
      </c>
      <c r="Y955" s="60">
        <v>234300000</v>
      </c>
      <c r="Z955" s="60">
        <v>12.87</v>
      </c>
      <c r="AA955" s="60" t="s">
        <v>544</v>
      </c>
      <c r="AB955" s="60">
        <v>232600000</v>
      </c>
      <c r="AC955" s="60">
        <v>273500000</v>
      </c>
      <c r="AD955" s="60" t="s">
        <v>544</v>
      </c>
      <c r="AE955" s="60" t="s">
        <v>544</v>
      </c>
      <c r="AF955" s="60">
        <v>14.99</v>
      </c>
      <c r="AG955" s="60" t="s">
        <v>1837</v>
      </c>
      <c r="AH955" s="60" t="s">
        <v>544</v>
      </c>
      <c r="AI955" s="60">
        <v>39500000</v>
      </c>
      <c r="AJ955" s="60" t="s">
        <v>544</v>
      </c>
      <c r="AK955" s="60">
        <v>3</v>
      </c>
      <c r="AL955" s="60">
        <v>234300000</v>
      </c>
      <c r="AM955" s="60">
        <v>500000</v>
      </c>
      <c r="AN955" s="60">
        <v>8000000</v>
      </c>
      <c r="AO955" s="60">
        <v>41000000</v>
      </c>
      <c r="AP955" s="60">
        <v>38300000</v>
      </c>
      <c r="AQ955" s="60">
        <v>273500000</v>
      </c>
      <c r="AR955" s="60">
        <v>1.1299999999999999</v>
      </c>
      <c r="AS955" s="60">
        <v>43800000</v>
      </c>
      <c r="AT955" s="60">
        <v>122600000</v>
      </c>
      <c r="AU955" s="85">
        <v>1136370</v>
      </c>
      <c r="AV955" s="60" t="s">
        <v>544</v>
      </c>
      <c r="AW955" s="60" t="s">
        <v>544</v>
      </c>
      <c r="AX955" s="60" t="s">
        <v>544</v>
      </c>
      <c r="AY955" s="60" t="s">
        <v>544</v>
      </c>
      <c r="AZ955" s="60">
        <v>91400000</v>
      </c>
      <c r="BA955" s="60">
        <v>19300000</v>
      </c>
      <c r="BB955" s="60" t="s">
        <v>1808</v>
      </c>
      <c r="BC955" s="60" t="s">
        <v>544</v>
      </c>
      <c r="BD955" s="60">
        <v>1500000</v>
      </c>
      <c r="BE955" s="60" t="s">
        <v>544</v>
      </c>
      <c r="BF955" s="60" t="s">
        <v>544</v>
      </c>
      <c r="BG955" s="60">
        <v>300000</v>
      </c>
      <c r="BH955" s="60">
        <v>141900000</v>
      </c>
      <c r="BI955" s="60">
        <v>9000000</v>
      </c>
      <c r="BJ955" s="60" t="s">
        <v>544</v>
      </c>
      <c r="BK955" s="60">
        <v>2500000</v>
      </c>
      <c r="BL955" s="85" t="s">
        <v>544</v>
      </c>
      <c r="BM955" s="60" t="s">
        <v>544</v>
      </c>
      <c r="BN955" s="60">
        <v>200000</v>
      </c>
      <c r="BO955" s="60">
        <v>231800000</v>
      </c>
      <c r="BP955" s="60">
        <v>140400000</v>
      </c>
      <c r="BQ955" s="60" t="s">
        <v>544</v>
      </c>
      <c r="BR955" s="60" t="s">
        <v>544</v>
      </c>
      <c r="BS955" s="60">
        <v>400000</v>
      </c>
      <c r="BT955" s="60" t="s">
        <v>544</v>
      </c>
      <c r="BU955" s="60">
        <v>8400000</v>
      </c>
      <c r="BV955" s="60" t="s">
        <v>544</v>
      </c>
      <c r="BW955" s="60">
        <v>19300000</v>
      </c>
      <c r="BX955" s="60" t="s">
        <v>544</v>
      </c>
      <c r="BY955" s="60" t="s">
        <v>544</v>
      </c>
      <c r="BZ955" s="60">
        <v>-100000</v>
      </c>
      <c r="CA955" s="60" t="s">
        <v>544</v>
      </c>
      <c r="CB955" s="60" t="s">
        <v>544</v>
      </c>
      <c r="CC955" s="60">
        <v>8000000</v>
      </c>
      <c r="CD955" s="60">
        <v>300000</v>
      </c>
      <c r="CE955" s="60">
        <v>4500000</v>
      </c>
      <c r="CF955" s="60">
        <v>38300000</v>
      </c>
      <c r="CG955" s="60">
        <v>6100000</v>
      </c>
      <c r="CH955" s="60">
        <v>300000</v>
      </c>
      <c r="CI955" s="60" t="s">
        <v>1212</v>
      </c>
      <c r="CJ955" s="60">
        <v>16.97</v>
      </c>
      <c r="CK955" s="60">
        <v>14500000</v>
      </c>
      <c r="CL955" s="60" t="s">
        <v>544</v>
      </c>
      <c r="CM955" s="85">
        <v>1042248</v>
      </c>
      <c r="CN955" s="60">
        <v>0</v>
      </c>
      <c r="CO955" s="60">
        <v>9000000</v>
      </c>
      <c r="CP955" s="60">
        <v>6700000</v>
      </c>
      <c r="CQ955" s="60">
        <v>234300000</v>
      </c>
      <c r="CR955" s="60">
        <v>0</v>
      </c>
      <c r="CS955" s="60">
        <v>0</v>
      </c>
      <c r="CT955" s="60">
        <v>700000</v>
      </c>
      <c r="CU955" s="60">
        <v>1800000</v>
      </c>
      <c r="CV955" s="60">
        <v>4500000</v>
      </c>
      <c r="CW955" s="60">
        <v>2500000</v>
      </c>
      <c r="CX955" s="60">
        <v>6500000</v>
      </c>
      <c r="CY955" s="60" t="s">
        <v>544</v>
      </c>
      <c r="CZ955" s="60">
        <f t="shared" si="28"/>
        <v>1</v>
      </c>
      <c r="DA955" s="60" t="str">
        <f t="shared" si="29"/>
        <v>N: parent data from row 581</v>
      </c>
    </row>
    <row r="956" spans="1:105">
      <c r="A956" s="13" t="s">
        <v>1436</v>
      </c>
      <c r="B956" s="13">
        <v>1376250</v>
      </c>
      <c r="C956" s="13">
        <v>2022</v>
      </c>
      <c r="D956" s="13" t="s">
        <v>10</v>
      </c>
      <c r="E956" s="13" t="s">
        <v>507</v>
      </c>
      <c r="F956" s="84" t="s">
        <v>1812</v>
      </c>
      <c r="G956" s="60" t="s">
        <v>2207</v>
      </c>
      <c r="H956" s="60" t="s">
        <v>2208</v>
      </c>
      <c r="I956" s="60" t="s">
        <v>2209</v>
      </c>
      <c r="J956" s="60" t="s">
        <v>2866</v>
      </c>
      <c r="K956" s="85">
        <v>111836</v>
      </c>
      <c r="L956" s="60">
        <v>68996849000</v>
      </c>
      <c r="M956" s="60">
        <v>3686684262.9299002</v>
      </c>
      <c r="N956" s="60">
        <v>79693350.020699993</v>
      </c>
      <c r="O956" s="60">
        <v>26051941.8697</v>
      </c>
      <c r="P956" s="60">
        <v>-0.39</v>
      </c>
      <c r="Q956" s="60" t="s">
        <v>544</v>
      </c>
      <c r="R956" s="85">
        <v>1110</v>
      </c>
      <c r="S956" s="85">
        <v>48</v>
      </c>
      <c r="T956" s="60">
        <v>845119167.9569</v>
      </c>
      <c r="U956" s="60" t="s">
        <v>544</v>
      </c>
      <c r="V956" s="60" t="s">
        <v>544</v>
      </c>
      <c r="W956" s="60" t="s">
        <v>2211</v>
      </c>
      <c r="X956" s="60">
        <v>157102454.3908</v>
      </c>
      <c r="Y956" s="60">
        <v>2630603868.4239998</v>
      </c>
      <c r="Z956" s="60">
        <v>18.760000000000002</v>
      </c>
      <c r="AA956" s="60">
        <v>37016588.156300001</v>
      </c>
      <c r="AB956" s="60">
        <v>2520067538.2582998</v>
      </c>
      <c r="AC956" s="60">
        <v>3686684262.9299002</v>
      </c>
      <c r="AD956" s="60">
        <v>5.92</v>
      </c>
      <c r="AE956" s="60">
        <v>7976478.9469999997</v>
      </c>
      <c r="AF956" s="60">
        <v>17.07</v>
      </c>
      <c r="AG956" s="60" t="s">
        <v>2212</v>
      </c>
      <c r="AH956" s="60" t="s">
        <v>544</v>
      </c>
      <c r="AI956" s="60">
        <v>263562568.23010001</v>
      </c>
      <c r="AJ956" s="60">
        <v>4732689.8250000002</v>
      </c>
      <c r="AK956" s="60">
        <v>5.89</v>
      </c>
      <c r="AL956" s="60">
        <v>2881707225.8038998</v>
      </c>
      <c r="AM956" s="60">
        <v>81587163.3213</v>
      </c>
      <c r="AN956" s="60">
        <v>237624811.92660001</v>
      </c>
      <c r="AO956" s="60">
        <v>430763525.70279998</v>
      </c>
      <c r="AP956" s="60">
        <v>269351354.31910002</v>
      </c>
      <c r="AQ956" s="60">
        <v>3686684262.9299002</v>
      </c>
      <c r="AR956" s="60">
        <v>4.58</v>
      </c>
      <c r="AS956" s="60">
        <v>239975581.22260001</v>
      </c>
      <c r="AT956" s="60">
        <v>845119167.9569</v>
      </c>
      <c r="AU956" s="85">
        <v>1376250</v>
      </c>
      <c r="AV956" s="60" t="s">
        <v>544</v>
      </c>
      <c r="AW956" s="60">
        <v>213749448.92429999</v>
      </c>
      <c r="AX956" s="60">
        <v>43040691.621799998</v>
      </c>
      <c r="AY956" s="60">
        <v>12709168.772</v>
      </c>
      <c r="AZ956" s="60">
        <v>974922028.17519999</v>
      </c>
      <c r="BA956" s="60">
        <v>880911079.84850001</v>
      </c>
      <c r="BB956" s="60" t="s">
        <v>1808</v>
      </c>
      <c r="BC956" s="60">
        <v>4640346295.8657999</v>
      </c>
      <c r="BD956" s="60">
        <v>110327194.7862</v>
      </c>
      <c r="BE956" s="60" t="s">
        <v>544</v>
      </c>
      <c r="BF956" s="60">
        <v>202632786.75760001</v>
      </c>
      <c r="BG956" s="60">
        <v>10019369.3321</v>
      </c>
      <c r="BH956" s="60">
        <v>1738739416.5774</v>
      </c>
      <c r="BI956" s="60">
        <v>78759774.815799996</v>
      </c>
      <c r="BJ956" s="60" t="s">
        <v>544</v>
      </c>
      <c r="BK956" s="60">
        <v>93319690.174999997</v>
      </c>
      <c r="BL956" s="85" t="s">
        <v>2867</v>
      </c>
      <c r="BM956" s="60" t="s">
        <v>2868</v>
      </c>
      <c r="BN956" s="60">
        <v>20913484.524900001</v>
      </c>
      <c r="BO956" s="60">
        <v>3109209863.9860001</v>
      </c>
      <c r="BP956" s="60">
        <v>1628412221.7911999</v>
      </c>
      <c r="BQ956" s="60">
        <v>236830482.19929999</v>
      </c>
      <c r="BR956" s="60" t="s">
        <v>544</v>
      </c>
      <c r="BS956" s="60">
        <v>42764444.837899998</v>
      </c>
      <c r="BT956" s="60">
        <v>337320.29920000001</v>
      </c>
      <c r="BU956" s="60">
        <v>207545758.33289999</v>
      </c>
      <c r="BV956" s="60" t="s">
        <v>544</v>
      </c>
      <c r="BW956" s="60">
        <v>880911079.84850001</v>
      </c>
      <c r="BX956" s="60">
        <v>263562568.23010001</v>
      </c>
      <c r="BY956" s="60" t="s">
        <v>544</v>
      </c>
      <c r="BZ956" s="60" t="s">
        <v>544</v>
      </c>
      <c r="CA956" s="60" t="s">
        <v>544</v>
      </c>
      <c r="CB956" s="60" t="s">
        <v>1833</v>
      </c>
      <c r="CC956" s="60">
        <v>187040819.82550001</v>
      </c>
      <c r="CD956" s="60">
        <v>16144620.798</v>
      </c>
      <c r="CE956" s="60">
        <v>58627475.587200001</v>
      </c>
      <c r="CF956" s="60">
        <v>269351354.31910002</v>
      </c>
      <c r="CG956" s="60">
        <v>187181507.98449999</v>
      </c>
      <c r="CH956" s="60" t="s">
        <v>544</v>
      </c>
      <c r="CI956" s="60" t="s">
        <v>2866</v>
      </c>
      <c r="CJ956" s="60">
        <v>10.46</v>
      </c>
      <c r="CK956" s="60">
        <v>394727266.31739998</v>
      </c>
      <c r="CL956" s="60">
        <v>581.87</v>
      </c>
      <c r="CM956" s="85">
        <v>111836</v>
      </c>
      <c r="CN956" s="60" t="s">
        <v>544</v>
      </c>
      <c r="CO956" s="60">
        <v>78759774.815799996</v>
      </c>
      <c r="CP956" s="60">
        <v>178015938.9156</v>
      </c>
      <c r="CQ956" s="60">
        <v>2630603868.4239998</v>
      </c>
      <c r="CR956" s="60" t="s">
        <v>544</v>
      </c>
      <c r="CS956" s="60" t="s">
        <v>544</v>
      </c>
      <c r="CT956" s="60">
        <v>35285156.669399999</v>
      </c>
      <c r="CU956" s="60">
        <v>58034533.5057</v>
      </c>
      <c r="CV956" s="60">
        <v>58627475.587200001</v>
      </c>
      <c r="CW956" s="60">
        <v>93319690.174999997</v>
      </c>
      <c r="CX956" s="60">
        <v>157102454.3908</v>
      </c>
      <c r="CY956" s="60">
        <v>10.46</v>
      </c>
      <c r="CZ956" s="60">
        <f t="shared" si="28"/>
        <v>18.715150004510143</v>
      </c>
      <c r="DA956" s="60" t="str">
        <f t="shared" si="29"/>
        <v>N</v>
      </c>
    </row>
    <row r="957" spans="1:105">
      <c r="A957" s="13" t="s">
        <v>1436</v>
      </c>
      <c r="B957" s="13">
        <v>1376250</v>
      </c>
      <c r="C957" s="13">
        <v>2023</v>
      </c>
      <c r="D957" s="13" t="s">
        <v>10</v>
      </c>
      <c r="E957" s="13" t="s">
        <v>507</v>
      </c>
      <c r="F957" s="84" t="s">
        <v>1804</v>
      </c>
      <c r="G957" s="60" t="s">
        <v>2207</v>
      </c>
      <c r="H957" s="60" t="s">
        <v>2485</v>
      </c>
      <c r="I957" s="60" t="s">
        <v>2209</v>
      </c>
      <c r="J957" s="60" t="s">
        <v>2866</v>
      </c>
      <c r="K957" s="85">
        <v>111836</v>
      </c>
      <c r="L957" s="60">
        <v>83710140000</v>
      </c>
      <c r="M957" s="60">
        <v>2841026646.7013001</v>
      </c>
      <c r="N957" s="60">
        <v>53397262.759800002</v>
      </c>
      <c r="O957" s="60">
        <v>5163458.0235000001</v>
      </c>
      <c r="P957" s="60">
        <v>-0.05</v>
      </c>
      <c r="Q957" s="60" t="s">
        <v>544</v>
      </c>
      <c r="R957" s="85">
        <v>1284</v>
      </c>
      <c r="S957" s="85">
        <v>41</v>
      </c>
      <c r="T957" s="60">
        <v>624054131.64830005</v>
      </c>
      <c r="U957" s="60" t="s">
        <v>544</v>
      </c>
      <c r="V957" s="60" t="s">
        <v>544</v>
      </c>
      <c r="W957" s="60" t="s">
        <v>2211</v>
      </c>
      <c r="X957" s="60">
        <v>68998888.410400003</v>
      </c>
      <c r="Y957" s="60">
        <v>1976262208.9909</v>
      </c>
      <c r="Z957" s="60">
        <v>30.92</v>
      </c>
      <c r="AA957" s="60">
        <v>38453270.381999999</v>
      </c>
      <c r="AB957" s="60">
        <v>1755220897.2093</v>
      </c>
      <c r="AC957" s="60">
        <v>2841026646.7013001</v>
      </c>
      <c r="AD957" s="60">
        <v>4.88</v>
      </c>
      <c r="AE957" s="60">
        <v>6070677.6661</v>
      </c>
      <c r="AF957" s="60">
        <v>18.920000000000002</v>
      </c>
      <c r="AG957" s="60" t="s">
        <v>2212</v>
      </c>
      <c r="AH957" s="60" t="s">
        <v>544</v>
      </c>
      <c r="AI957" s="60">
        <v>180631398.2947</v>
      </c>
      <c r="AJ957" s="60">
        <v>1677020.8447</v>
      </c>
      <c r="AK957" s="60">
        <v>3.39</v>
      </c>
      <c r="AL957" s="60">
        <v>2226820723.4923</v>
      </c>
      <c r="AM957" s="60">
        <v>39308088.426200002</v>
      </c>
      <c r="AN957" s="60">
        <v>303773423.77130002</v>
      </c>
      <c r="AO957" s="60">
        <v>479630065.79579997</v>
      </c>
      <c r="AP957" s="60">
        <v>207385163.35120001</v>
      </c>
      <c r="AQ957" s="60">
        <v>2841026646.7013001</v>
      </c>
      <c r="AR957" s="60">
        <v>4.2</v>
      </c>
      <c r="AS957" s="60">
        <v>209408360.55880001</v>
      </c>
      <c r="AT957" s="60">
        <v>624054131.64830005</v>
      </c>
      <c r="AU957" s="85">
        <v>1376250</v>
      </c>
      <c r="AV957" s="60" t="s">
        <v>544</v>
      </c>
      <c r="AW957" s="60">
        <v>212031494.9786</v>
      </c>
      <c r="AX957" s="60">
        <v>28043577.457800001</v>
      </c>
      <c r="AY957" s="60">
        <v>7747698.5108000003</v>
      </c>
      <c r="AZ957" s="60">
        <v>818629445.95969999</v>
      </c>
      <c r="BA957" s="60">
        <v>639000907.01250005</v>
      </c>
      <c r="BB957" s="60" t="s">
        <v>1808</v>
      </c>
      <c r="BC957" s="60">
        <v>3742581893.7196002</v>
      </c>
      <c r="BD957" s="60">
        <v>100125403.95100001</v>
      </c>
      <c r="BE957" s="60" t="s">
        <v>544</v>
      </c>
      <c r="BF957" s="60">
        <v>27130791.842300002</v>
      </c>
      <c r="BG957" s="60">
        <v>35641877.110799998</v>
      </c>
      <c r="BH957" s="60">
        <v>1270802737.1716001</v>
      </c>
      <c r="BI957" s="60">
        <v>36301037.632200003</v>
      </c>
      <c r="BJ957" s="60" t="s">
        <v>544</v>
      </c>
      <c r="BK957" s="60">
        <v>69359658.482600003</v>
      </c>
      <c r="BL957" s="85" t="s">
        <v>2867</v>
      </c>
      <c r="BM957" s="60" t="s">
        <v>2868</v>
      </c>
      <c r="BN957" s="60">
        <v>64886448.975500003</v>
      </c>
      <c r="BO957" s="60">
        <v>2230839152.2874999</v>
      </c>
      <c r="BP957" s="60">
        <v>1170677333.2205999</v>
      </c>
      <c r="BQ957" s="60">
        <v>196134329.743</v>
      </c>
      <c r="BR957" s="60" t="s">
        <v>544</v>
      </c>
      <c r="BS957" s="60">
        <v>24795391.069899999</v>
      </c>
      <c r="BT957" s="60">
        <v>73749.140799999994</v>
      </c>
      <c r="BU957" s="60">
        <v>191037663.3942</v>
      </c>
      <c r="BV957" s="60" t="s">
        <v>544</v>
      </c>
      <c r="BW957" s="60">
        <v>639000907.01250005</v>
      </c>
      <c r="BX957" s="60">
        <v>180631398.2947</v>
      </c>
      <c r="BY957" s="60" t="s">
        <v>544</v>
      </c>
      <c r="BZ957" s="60" t="s">
        <v>544</v>
      </c>
      <c r="CA957" s="60" t="s">
        <v>544</v>
      </c>
      <c r="CB957" s="60" t="s">
        <v>1833</v>
      </c>
      <c r="CC957" s="60">
        <v>256300935.5223</v>
      </c>
      <c r="CD957" s="60">
        <v>12718519.57</v>
      </c>
      <c r="CE957" s="60">
        <v>59356281.579499997</v>
      </c>
      <c r="CF957" s="60">
        <v>207385163.35120001</v>
      </c>
      <c r="CG957" s="60">
        <v>181734648.78749999</v>
      </c>
      <c r="CH957" s="60" t="s">
        <v>544</v>
      </c>
      <c r="CI957" s="60" t="s">
        <v>2866</v>
      </c>
      <c r="CJ957" s="60">
        <v>10.29</v>
      </c>
      <c r="CK957" s="60">
        <v>372772312.18169999</v>
      </c>
      <c r="CL957" s="60">
        <v>345.01</v>
      </c>
      <c r="CM957" s="85">
        <v>111836</v>
      </c>
      <c r="CN957" s="60" t="s">
        <v>544</v>
      </c>
      <c r="CO957" s="60">
        <v>36301037.632200003</v>
      </c>
      <c r="CP957" s="60">
        <v>133885337.38590001</v>
      </c>
      <c r="CQ957" s="60">
        <v>1976262208.9909</v>
      </c>
      <c r="CR957" s="60" t="s">
        <v>544</v>
      </c>
      <c r="CS957" s="60" t="s">
        <v>544</v>
      </c>
      <c r="CT957" s="60">
        <v>44717161.972999997</v>
      </c>
      <c r="CU957" s="60">
        <v>24642496.509599999</v>
      </c>
      <c r="CV957" s="60">
        <v>59356281.579499997</v>
      </c>
      <c r="CW957" s="60">
        <v>69359658.482600003</v>
      </c>
      <c r="CX957" s="60">
        <v>68998888.410400003</v>
      </c>
      <c r="CY957" s="60">
        <v>10.29</v>
      </c>
      <c r="CZ957" s="60">
        <f t="shared" si="28"/>
        <v>29.464750039284343</v>
      </c>
      <c r="DA957" s="60" t="str">
        <f t="shared" si="29"/>
        <v>N</v>
      </c>
    </row>
    <row r="958" spans="1:105">
      <c r="A958" s="13" t="s">
        <v>1437</v>
      </c>
      <c r="B958" s="13">
        <v>1207956</v>
      </c>
      <c r="C958" s="13">
        <v>2022</v>
      </c>
      <c r="D958" s="13" t="s">
        <v>12</v>
      </c>
      <c r="E958" s="13" t="s">
        <v>13</v>
      </c>
      <c r="F958" s="84" t="s">
        <v>1812</v>
      </c>
      <c r="G958" s="60" t="s">
        <v>1840</v>
      </c>
      <c r="H958" s="60" t="s">
        <v>1827</v>
      </c>
      <c r="I958" s="60" t="s">
        <v>540</v>
      </c>
      <c r="J958" s="60" t="s">
        <v>1712</v>
      </c>
      <c r="K958" s="85">
        <v>1012744</v>
      </c>
      <c r="L958" s="60">
        <v>2303265000</v>
      </c>
      <c r="M958" s="60">
        <v>2303265000</v>
      </c>
      <c r="N958" s="60">
        <v>4086000</v>
      </c>
      <c r="O958" s="60">
        <v>-2485000</v>
      </c>
      <c r="P958" s="60">
        <v>-0.43</v>
      </c>
      <c r="Q958" s="60" t="s">
        <v>544</v>
      </c>
      <c r="R958" s="85">
        <v>146</v>
      </c>
      <c r="S958" s="85" t="s">
        <v>544</v>
      </c>
      <c r="T958" s="60">
        <v>698134000</v>
      </c>
      <c r="U958" s="60" t="s">
        <v>544</v>
      </c>
      <c r="V958" s="60">
        <v>281721000</v>
      </c>
      <c r="W958" s="60" t="s">
        <v>1841</v>
      </c>
      <c r="X958" s="60">
        <v>60575000</v>
      </c>
      <c r="Y958" s="60">
        <v>2022332000</v>
      </c>
      <c r="Z958" s="60">
        <v>14.2</v>
      </c>
      <c r="AA958" s="60">
        <v>251000</v>
      </c>
      <c r="AB958" s="60">
        <v>1832686000</v>
      </c>
      <c r="AC958" s="60">
        <v>2303265000</v>
      </c>
      <c r="AD958" s="60">
        <v>8.7200000000000006</v>
      </c>
      <c r="AE958" s="60">
        <v>391318000</v>
      </c>
      <c r="AF958" s="60">
        <v>2.4700000000000002</v>
      </c>
      <c r="AG958" s="60" t="s">
        <v>1842</v>
      </c>
      <c r="AH958" s="60">
        <v>5000</v>
      </c>
      <c r="AI958" s="60">
        <v>201864000</v>
      </c>
      <c r="AJ958" s="60">
        <v>197314000</v>
      </c>
      <c r="AK958" s="60">
        <v>2.75</v>
      </c>
      <c r="AL958" s="60">
        <v>2022583000</v>
      </c>
      <c r="AM958" s="60">
        <v>4227000</v>
      </c>
      <c r="AN958" s="60">
        <v>6895000</v>
      </c>
      <c r="AO958" s="60">
        <v>16469000</v>
      </c>
      <c r="AP958" s="60">
        <v>191020000</v>
      </c>
      <c r="AQ958" s="60">
        <v>2303265000</v>
      </c>
      <c r="AR958" s="60">
        <v>0.26</v>
      </c>
      <c r="AS958" s="60">
        <v>215775000</v>
      </c>
      <c r="AT958" s="60">
        <v>698134000</v>
      </c>
      <c r="AU958" s="85">
        <v>1207956</v>
      </c>
      <c r="AV958" s="60" t="s">
        <v>544</v>
      </c>
      <c r="AW958" s="60" t="s">
        <v>544</v>
      </c>
      <c r="AX958" s="60">
        <v>165000</v>
      </c>
      <c r="AY958" s="60">
        <v>588632000</v>
      </c>
      <c r="AZ958" s="60">
        <v>501156000</v>
      </c>
      <c r="BA958" s="60">
        <v>31582000</v>
      </c>
      <c r="BB958" s="60" t="s">
        <v>1808</v>
      </c>
      <c r="BC958" s="60">
        <v>2313845000</v>
      </c>
      <c r="BD958" s="60">
        <v>9547000</v>
      </c>
      <c r="BE958" s="60">
        <v>25139000</v>
      </c>
      <c r="BF958" s="60" t="s">
        <v>544</v>
      </c>
      <c r="BG958" s="60" t="s">
        <v>544</v>
      </c>
      <c r="BH958" s="60">
        <v>1600069000</v>
      </c>
      <c r="BI958" s="60">
        <v>284000</v>
      </c>
      <c r="BJ958" s="60">
        <v>281721000</v>
      </c>
      <c r="BK958" s="60">
        <v>40729000</v>
      </c>
      <c r="BL958" s="85" t="s">
        <v>544</v>
      </c>
      <c r="BM958" s="60" t="s">
        <v>544</v>
      </c>
      <c r="BN958" s="60">
        <v>14046000</v>
      </c>
      <c r="BO958" s="60">
        <v>2150810000</v>
      </c>
      <c r="BP958" s="60">
        <v>1590522000</v>
      </c>
      <c r="BQ958" s="60">
        <v>40535000</v>
      </c>
      <c r="BR958" s="60" t="s">
        <v>544</v>
      </c>
      <c r="BS958" s="60">
        <v>79866000</v>
      </c>
      <c r="BT958" s="60" t="s">
        <v>544</v>
      </c>
      <c r="BU958" s="60">
        <v>55055000</v>
      </c>
      <c r="BV958" s="60" t="s">
        <v>544</v>
      </c>
      <c r="BW958" s="60">
        <v>31582000</v>
      </c>
      <c r="BX958" s="60">
        <v>201864000</v>
      </c>
      <c r="BY958" s="60" t="s">
        <v>544</v>
      </c>
      <c r="BZ958" s="60">
        <v>-18000</v>
      </c>
      <c r="CA958" s="60" t="s">
        <v>544</v>
      </c>
      <c r="CB958" s="60" t="s">
        <v>1898</v>
      </c>
      <c r="CC958" s="60">
        <v>5987000</v>
      </c>
      <c r="CD958" s="60">
        <v>38090000</v>
      </c>
      <c r="CE958" s="60">
        <v>36388000</v>
      </c>
      <c r="CF958" s="60">
        <v>191020000</v>
      </c>
      <c r="CG958" s="60">
        <v>12415000</v>
      </c>
      <c r="CH958" s="60">
        <v>969000</v>
      </c>
      <c r="CI958" s="60" t="s">
        <v>1712</v>
      </c>
      <c r="CJ958" s="60">
        <v>11.01</v>
      </c>
      <c r="CK958" s="60">
        <v>67470000</v>
      </c>
      <c r="CL958" s="60" t="s">
        <v>544</v>
      </c>
      <c r="CM958" s="85">
        <v>1012744</v>
      </c>
      <c r="CN958" s="60">
        <v>3518000</v>
      </c>
      <c r="CO958" s="60">
        <v>284000</v>
      </c>
      <c r="CP958" s="60">
        <v>74621000</v>
      </c>
      <c r="CQ958" s="60">
        <v>2022332000</v>
      </c>
      <c r="CR958" s="60" t="s">
        <v>544</v>
      </c>
      <c r="CS958" s="60">
        <v>3518000</v>
      </c>
      <c r="CT958" s="60">
        <v>19167000</v>
      </c>
      <c r="CU958" s="60">
        <v>21562000</v>
      </c>
      <c r="CV958" s="60">
        <v>36388000</v>
      </c>
      <c r="CW958" s="60">
        <v>40729000</v>
      </c>
      <c r="CX958" s="60">
        <v>60575000</v>
      </c>
      <c r="CY958" s="60">
        <v>11.01</v>
      </c>
      <c r="CZ958" s="60">
        <f t="shared" si="28"/>
        <v>1</v>
      </c>
      <c r="DA958" s="60" t="str">
        <f t="shared" si="29"/>
        <v>N: parent data from row 1399</v>
      </c>
    </row>
    <row r="959" spans="1:105">
      <c r="A959" s="13" t="s">
        <v>1437</v>
      </c>
      <c r="B959" s="13">
        <v>1207956</v>
      </c>
      <c r="C959" s="13">
        <v>2023</v>
      </c>
      <c r="D959" s="13" t="s">
        <v>12</v>
      </c>
      <c r="E959" s="13" t="s">
        <v>13</v>
      </c>
      <c r="F959" s="84" t="s">
        <v>1804</v>
      </c>
      <c r="G959" s="60" t="s">
        <v>1840</v>
      </c>
      <c r="H959" s="60" t="s">
        <v>1827</v>
      </c>
      <c r="I959" s="60" t="s">
        <v>540</v>
      </c>
      <c r="J959" s="60" t="s">
        <v>1712</v>
      </c>
      <c r="K959" s="85">
        <v>1012744</v>
      </c>
      <c r="L959" s="60">
        <v>2630890000</v>
      </c>
      <c r="M959" s="60">
        <v>2630890000</v>
      </c>
      <c r="N959" s="60">
        <v>10007000</v>
      </c>
      <c r="O959" s="60">
        <v>6618000</v>
      </c>
      <c r="P959" s="60">
        <v>-0.35</v>
      </c>
      <c r="Q959" s="60" t="s">
        <v>544</v>
      </c>
      <c r="R959" s="85">
        <v>154</v>
      </c>
      <c r="S959" s="85" t="s">
        <v>544</v>
      </c>
      <c r="T959" s="60">
        <v>840222000</v>
      </c>
      <c r="U959" s="60" t="s">
        <v>544</v>
      </c>
      <c r="V959" s="60">
        <v>315262000</v>
      </c>
      <c r="W959" s="60" t="s">
        <v>1841</v>
      </c>
      <c r="X959" s="60">
        <v>77866000</v>
      </c>
      <c r="Y959" s="60">
        <v>2282956000</v>
      </c>
      <c r="Z959" s="60">
        <v>12.73</v>
      </c>
      <c r="AA959" s="60" t="s">
        <v>544</v>
      </c>
      <c r="AB959" s="60">
        <v>2122581000</v>
      </c>
      <c r="AC959" s="60">
        <v>2630890000</v>
      </c>
      <c r="AD959" s="60">
        <v>8.9499999999999993</v>
      </c>
      <c r="AE959" s="60">
        <v>417080000</v>
      </c>
      <c r="AF959" s="60">
        <v>2.23</v>
      </c>
      <c r="AG959" s="60" t="s">
        <v>1842</v>
      </c>
      <c r="AH959" s="60">
        <v>5000</v>
      </c>
      <c r="AI959" s="60">
        <v>227759000</v>
      </c>
      <c r="AJ959" s="60">
        <v>219684000</v>
      </c>
      <c r="AK959" s="60">
        <v>3.21</v>
      </c>
      <c r="AL959" s="60">
        <v>2318956000</v>
      </c>
      <c r="AM959" s="60">
        <v>7936000</v>
      </c>
      <c r="AN959" s="60">
        <v>44546000</v>
      </c>
      <c r="AO959" s="60">
        <v>15735000</v>
      </c>
      <c r="AP959" s="60">
        <v>220114000</v>
      </c>
      <c r="AQ959" s="60">
        <v>2630890000</v>
      </c>
      <c r="AR959" s="60">
        <v>0.54</v>
      </c>
      <c r="AS959" s="60">
        <v>242208000</v>
      </c>
      <c r="AT959" s="60">
        <v>840222000</v>
      </c>
      <c r="AU959" s="85">
        <v>1207956</v>
      </c>
      <c r="AV959" s="60" t="s">
        <v>544</v>
      </c>
      <c r="AW959" s="60" t="s">
        <v>544</v>
      </c>
      <c r="AX959" s="60">
        <v>777000</v>
      </c>
      <c r="AY959" s="60">
        <v>636764000</v>
      </c>
      <c r="AZ959" s="60">
        <v>573215000</v>
      </c>
      <c r="BA959" s="60">
        <v>53968000</v>
      </c>
      <c r="BB959" s="60" t="s">
        <v>1808</v>
      </c>
      <c r="BC959" s="60">
        <v>2544994000</v>
      </c>
      <c r="BD959" s="60">
        <v>12765000</v>
      </c>
      <c r="BE959" s="60">
        <v>48285000</v>
      </c>
      <c r="BF959" s="60" t="s">
        <v>544</v>
      </c>
      <c r="BG959" s="60" t="s">
        <v>544</v>
      </c>
      <c r="BH959" s="60">
        <v>1846216000</v>
      </c>
      <c r="BI959" s="60">
        <v>28393000</v>
      </c>
      <c r="BJ959" s="60">
        <v>315262000</v>
      </c>
      <c r="BK959" s="60">
        <v>47241000</v>
      </c>
      <c r="BL959" s="85" t="s">
        <v>544</v>
      </c>
      <c r="BM959" s="60" t="s">
        <v>544</v>
      </c>
      <c r="BN959" s="60">
        <v>10322000</v>
      </c>
      <c r="BO959" s="60">
        <v>2466058000</v>
      </c>
      <c r="BP959" s="60">
        <v>1833451000</v>
      </c>
      <c r="BQ959" s="60">
        <v>42931000</v>
      </c>
      <c r="BR959" s="60" t="s">
        <v>544</v>
      </c>
      <c r="BS959" s="60">
        <v>94677000</v>
      </c>
      <c r="BT959" s="60" t="s">
        <v>544</v>
      </c>
      <c r="BU959" s="60">
        <v>101626000</v>
      </c>
      <c r="BV959" s="60" t="s">
        <v>544</v>
      </c>
      <c r="BW959" s="60">
        <v>53968000</v>
      </c>
      <c r="BX959" s="60">
        <v>227759000</v>
      </c>
      <c r="BY959" s="60" t="s">
        <v>544</v>
      </c>
      <c r="BZ959" s="60">
        <v>13000</v>
      </c>
      <c r="CA959" s="60" t="s">
        <v>544</v>
      </c>
      <c r="CB959" s="60" t="s">
        <v>1898</v>
      </c>
      <c r="CC959" s="60">
        <v>42078000</v>
      </c>
      <c r="CD959" s="60">
        <v>38005000</v>
      </c>
      <c r="CE959" s="60">
        <v>34776000</v>
      </c>
      <c r="CF959" s="60">
        <v>220114000</v>
      </c>
      <c r="CG959" s="60">
        <v>20786000</v>
      </c>
      <c r="CH959" s="60">
        <v>3344000</v>
      </c>
      <c r="CI959" s="60" t="s">
        <v>1712</v>
      </c>
      <c r="CJ959" s="60">
        <v>10.73</v>
      </c>
      <c r="CK959" s="60">
        <v>122412000</v>
      </c>
      <c r="CL959" s="60" t="s">
        <v>544</v>
      </c>
      <c r="CM959" s="85">
        <v>1012744</v>
      </c>
      <c r="CN959" s="60">
        <v>349000</v>
      </c>
      <c r="CO959" s="60">
        <v>28393000</v>
      </c>
      <c r="CP959" s="60">
        <v>88188000</v>
      </c>
      <c r="CQ959" s="60">
        <v>2282956000</v>
      </c>
      <c r="CR959" s="60" t="s">
        <v>544</v>
      </c>
      <c r="CS959" s="60">
        <v>349000</v>
      </c>
      <c r="CT959" s="60">
        <v>22216000</v>
      </c>
      <c r="CU959" s="60">
        <v>25025000</v>
      </c>
      <c r="CV959" s="60">
        <v>34776000</v>
      </c>
      <c r="CW959" s="60">
        <v>47241000</v>
      </c>
      <c r="CX959" s="60">
        <v>77866000</v>
      </c>
      <c r="CY959" s="60">
        <v>10.73</v>
      </c>
      <c r="CZ959" s="60">
        <f t="shared" si="28"/>
        <v>1</v>
      </c>
      <c r="DA959" s="60" t="str">
        <f t="shared" si="29"/>
        <v>N: parent data from row 1399</v>
      </c>
    </row>
    <row r="960" spans="1:105">
      <c r="A960" s="13" t="s">
        <v>1438</v>
      </c>
      <c r="B960" s="13">
        <v>143674</v>
      </c>
      <c r="C960" s="13">
        <v>2022</v>
      </c>
      <c r="D960" s="13" t="s">
        <v>10</v>
      </c>
      <c r="E960" s="13" t="s">
        <v>507</v>
      </c>
      <c r="F960" s="84" t="s">
        <v>1812</v>
      </c>
      <c r="G960" s="60" t="s">
        <v>568</v>
      </c>
      <c r="H960" s="60" t="s">
        <v>1879</v>
      </c>
      <c r="I960" s="60" t="s">
        <v>1822</v>
      </c>
      <c r="J960" s="60" t="s">
        <v>1439</v>
      </c>
      <c r="K960" s="85">
        <v>1008570</v>
      </c>
      <c r="L960" s="60">
        <v>4805100000</v>
      </c>
      <c r="M960" s="60">
        <v>934135577.93929994</v>
      </c>
      <c r="N960" s="60">
        <v>77353758.810900003</v>
      </c>
      <c r="O960" s="60">
        <v>-38764361.666000001</v>
      </c>
      <c r="P960" s="60">
        <v>1.33</v>
      </c>
      <c r="Q960" s="60" t="s">
        <v>544</v>
      </c>
      <c r="R960" s="85" t="s">
        <v>544</v>
      </c>
      <c r="S960" s="85" t="s">
        <v>544</v>
      </c>
      <c r="T960" s="60">
        <v>75409708.576900005</v>
      </c>
      <c r="U960" s="60" t="s">
        <v>544</v>
      </c>
      <c r="V960" s="60" t="s">
        <v>544</v>
      </c>
      <c r="W960" s="60" t="s">
        <v>1823</v>
      </c>
      <c r="X960" s="60">
        <v>8145570.4804999996</v>
      </c>
      <c r="Y960" s="60">
        <v>691420906.22440004</v>
      </c>
      <c r="Z960" s="60">
        <v>33.67</v>
      </c>
      <c r="AA960" s="60" t="s">
        <v>544</v>
      </c>
      <c r="AB960" s="60">
        <v>1109644433.0648999</v>
      </c>
      <c r="AC960" s="60">
        <v>934135577.93929994</v>
      </c>
      <c r="AD960" s="60" t="s">
        <v>544</v>
      </c>
      <c r="AE960" s="60">
        <v>194346701.89300001</v>
      </c>
      <c r="AF960" s="60">
        <v>63.16</v>
      </c>
      <c r="AG960" s="60" t="s">
        <v>1824</v>
      </c>
      <c r="AH960" s="60" t="s">
        <v>544</v>
      </c>
      <c r="AI960" s="60">
        <v>139096794.24270001</v>
      </c>
      <c r="AJ960" s="60" t="s">
        <v>544</v>
      </c>
      <c r="AK960" s="60">
        <v>1.1000000000000001</v>
      </c>
      <c r="AL960" s="60">
        <v>692451252.84850001</v>
      </c>
      <c r="AM960" s="60">
        <v>14580376.755000001</v>
      </c>
      <c r="AN960" s="60">
        <v>140457629.40650001</v>
      </c>
      <c r="AO960" s="60">
        <v>0</v>
      </c>
      <c r="AP960" s="60">
        <v>82155562.888799995</v>
      </c>
      <c r="AQ960" s="60">
        <v>934135577.93929994</v>
      </c>
      <c r="AR960" s="60">
        <v>28.68</v>
      </c>
      <c r="AS960" s="60">
        <v>82155562.888799995</v>
      </c>
      <c r="AT960" s="60">
        <v>75409708.576900005</v>
      </c>
      <c r="AU960" s="85">
        <v>143674</v>
      </c>
      <c r="AV960" s="60" t="s">
        <v>544</v>
      </c>
      <c r="AW960" s="60" t="s">
        <v>544</v>
      </c>
      <c r="AX960" s="60" t="s">
        <v>544</v>
      </c>
      <c r="AY960" s="60">
        <v>194346701.89300001</v>
      </c>
      <c r="AZ960" s="60">
        <v>38531075.637900002</v>
      </c>
      <c r="BA960" s="60" t="s">
        <v>544</v>
      </c>
      <c r="BB960" s="60" t="s">
        <v>1808</v>
      </c>
      <c r="BC960" s="60" t="s">
        <v>544</v>
      </c>
      <c r="BD960" s="60">
        <v>35498357.272799999</v>
      </c>
      <c r="BE960" s="60" t="s">
        <v>544</v>
      </c>
      <c r="BF960" s="60" t="s">
        <v>544</v>
      </c>
      <c r="BG960" s="60">
        <v>10945002.817399999</v>
      </c>
      <c r="BH960" s="60">
        <v>269756410.4698</v>
      </c>
      <c r="BI960" s="60">
        <v>26069713.637899999</v>
      </c>
      <c r="BJ960" s="60" t="s">
        <v>544</v>
      </c>
      <c r="BK960" s="60">
        <v>33146056.489700001</v>
      </c>
      <c r="BL960" s="85" t="s">
        <v>544</v>
      </c>
      <c r="BM960" s="60" t="s">
        <v>544</v>
      </c>
      <c r="BN960" s="60">
        <v>1594121.1919</v>
      </c>
      <c r="BO960" s="60">
        <v>862788934.35150003</v>
      </c>
      <c r="BP960" s="60">
        <v>234258053.197</v>
      </c>
      <c r="BQ960" s="60">
        <v>589999805.51670003</v>
      </c>
      <c r="BR960" s="60" t="s">
        <v>544</v>
      </c>
      <c r="BS960" s="60">
        <v>33981998.090300001</v>
      </c>
      <c r="BT960" s="60">
        <v>1030346.624</v>
      </c>
      <c r="BU960" s="60">
        <v>79297809.0449</v>
      </c>
      <c r="BV960" s="60" t="s">
        <v>544</v>
      </c>
      <c r="BW960" s="60" t="s">
        <v>544</v>
      </c>
      <c r="BX960" s="60">
        <v>85752055.821700007</v>
      </c>
      <c r="BY960" s="60" t="s">
        <v>544</v>
      </c>
      <c r="BZ960" s="60" t="s">
        <v>544</v>
      </c>
      <c r="CA960" s="60" t="s">
        <v>544</v>
      </c>
      <c r="CB960" s="60" t="s">
        <v>1902</v>
      </c>
      <c r="CC960" s="60">
        <v>82116681.884200007</v>
      </c>
      <c r="CD960" s="60">
        <v>19440.5023</v>
      </c>
      <c r="CE960" s="60">
        <v>17127082.561500002</v>
      </c>
      <c r="CF960" s="60">
        <v>82155562.888799995</v>
      </c>
      <c r="CG960" s="60">
        <v>69305390.842099994</v>
      </c>
      <c r="CH960" s="60">
        <v>-45568537.484999999</v>
      </c>
      <c r="CI960" s="60" t="s">
        <v>1439</v>
      </c>
      <c r="CJ960" s="60">
        <v>12.54</v>
      </c>
      <c r="CK960" s="60">
        <v>148603199.88699999</v>
      </c>
      <c r="CL960" s="60" t="s">
        <v>544</v>
      </c>
      <c r="CM960" s="85">
        <v>1008570</v>
      </c>
      <c r="CN960" s="60" t="s">
        <v>544</v>
      </c>
      <c r="CO960" s="60">
        <v>26069713.637899999</v>
      </c>
      <c r="CP960" s="60">
        <v>9739691.6722999997</v>
      </c>
      <c r="CQ960" s="60">
        <v>691420906.22440004</v>
      </c>
      <c r="CR960" s="60" t="s">
        <v>544</v>
      </c>
      <c r="CS960" s="60" t="s">
        <v>544</v>
      </c>
      <c r="CT960" s="60">
        <v>4063064.9890999999</v>
      </c>
      <c r="CU960" s="60">
        <v>29082991.500599999</v>
      </c>
      <c r="CV960" s="60">
        <v>17127082.561500002</v>
      </c>
      <c r="CW960" s="60">
        <v>33146056.489700001</v>
      </c>
      <c r="CX960" s="60">
        <v>8145570.4804999996</v>
      </c>
      <c r="CY960" s="60">
        <v>7.73</v>
      </c>
      <c r="CZ960" s="60">
        <f t="shared" si="28"/>
        <v>5.143900000683022</v>
      </c>
      <c r="DA960" s="60" t="str">
        <f t="shared" si="29"/>
        <v>N: parent data from row 962</v>
      </c>
    </row>
    <row r="961" spans="1:105">
      <c r="A961" s="13" t="s">
        <v>1438</v>
      </c>
      <c r="B961" s="13">
        <v>143674</v>
      </c>
      <c r="C961" s="13">
        <v>2023</v>
      </c>
      <c r="D961" s="13" t="s">
        <v>10</v>
      </c>
      <c r="E961" s="13" t="s">
        <v>507</v>
      </c>
      <c r="F961" s="84" t="s">
        <v>1804</v>
      </c>
      <c r="G961" s="60" t="s">
        <v>568</v>
      </c>
      <c r="H961" s="60" t="s">
        <v>1879</v>
      </c>
      <c r="I961" s="60" t="s">
        <v>1822</v>
      </c>
      <c r="J961" s="60" t="s">
        <v>1439</v>
      </c>
      <c r="K961" s="85">
        <v>1008570</v>
      </c>
      <c r="L961" s="60">
        <v>4865800000</v>
      </c>
      <c r="M961" s="60">
        <v>989265237.94640005</v>
      </c>
      <c r="N961" s="60">
        <v>31004757.447299998</v>
      </c>
      <c r="O961" s="60">
        <v>-37348025.8561</v>
      </c>
      <c r="P961" s="60">
        <v>0.03</v>
      </c>
      <c r="Q961" s="60" t="s">
        <v>544</v>
      </c>
      <c r="R961" s="85" t="s">
        <v>544</v>
      </c>
      <c r="S961" s="85" t="s">
        <v>544</v>
      </c>
      <c r="T961" s="60">
        <v>72723945.828700006</v>
      </c>
      <c r="U961" s="60" t="s">
        <v>544</v>
      </c>
      <c r="V961" s="60" t="s">
        <v>544</v>
      </c>
      <c r="W961" s="60" t="s">
        <v>1823</v>
      </c>
      <c r="X961" s="60">
        <v>-4655796.3641999997</v>
      </c>
      <c r="Y961" s="60">
        <v>802077826.91900003</v>
      </c>
      <c r="Z961" s="60">
        <v>6.31</v>
      </c>
      <c r="AA961" s="60" t="s">
        <v>544</v>
      </c>
      <c r="AB961" s="60" t="s">
        <v>544</v>
      </c>
      <c r="AC961" s="60">
        <v>989265237.94640005</v>
      </c>
      <c r="AD961" s="60" t="s">
        <v>544</v>
      </c>
      <c r="AE961" s="60">
        <v>66705973.235699996</v>
      </c>
      <c r="AF961" s="60">
        <v>71.31</v>
      </c>
      <c r="AG961" s="60" t="s">
        <v>1824</v>
      </c>
      <c r="AH961" s="60" t="s">
        <v>544</v>
      </c>
      <c r="AI961" s="60" t="s">
        <v>544</v>
      </c>
      <c r="AJ961" s="60" t="s">
        <v>544</v>
      </c>
      <c r="AK961" s="60">
        <v>-0.5</v>
      </c>
      <c r="AL961" s="60">
        <v>802484446.68879998</v>
      </c>
      <c r="AM961" s="60">
        <v>12747529.783199999</v>
      </c>
      <c r="AN961" s="60">
        <v>121640304.1357</v>
      </c>
      <c r="AO961" s="60">
        <v>0</v>
      </c>
      <c r="AP961" s="60">
        <v>91489448.204999998</v>
      </c>
      <c r="AQ961" s="60">
        <v>989265237.94640005</v>
      </c>
      <c r="AR961" s="60">
        <v>22.24</v>
      </c>
      <c r="AS961" s="60">
        <v>91489448.204999998</v>
      </c>
      <c r="AT961" s="60">
        <v>72723945.828700006</v>
      </c>
      <c r="AU961" s="85">
        <v>143674</v>
      </c>
      <c r="AV961" s="60" t="s">
        <v>544</v>
      </c>
      <c r="AW961" s="60" t="s">
        <v>544</v>
      </c>
      <c r="AX961" s="60" t="s">
        <v>544</v>
      </c>
      <c r="AY961" s="60">
        <v>66705973.235699996</v>
      </c>
      <c r="AZ961" s="60">
        <v>97975033.533299997</v>
      </c>
      <c r="BA961" s="60" t="s">
        <v>544</v>
      </c>
      <c r="BB961" s="60" t="s">
        <v>1808</v>
      </c>
      <c r="BC961" s="60" t="s">
        <v>544</v>
      </c>
      <c r="BD961" s="60">
        <v>17484650.101399999</v>
      </c>
      <c r="BE961" s="60" t="s">
        <v>544</v>
      </c>
      <c r="BF961" s="60" t="s">
        <v>544</v>
      </c>
      <c r="BG961" s="60">
        <v>6526247.3053000001</v>
      </c>
      <c r="BH961" s="60">
        <v>139429919.06439999</v>
      </c>
      <c r="BI961" s="60">
        <v>5570690.8463000003</v>
      </c>
      <c r="BJ961" s="60" t="s">
        <v>544</v>
      </c>
      <c r="BK961" s="60">
        <v>25657707.474399999</v>
      </c>
      <c r="BL961" s="85" t="s">
        <v>544</v>
      </c>
      <c r="BM961" s="60" t="s">
        <v>544</v>
      </c>
      <c r="BN961" s="60">
        <v>-1728134.0216999999</v>
      </c>
      <c r="BO961" s="60">
        <v>922010328.02149999</v>
      </c>
      <c r="BP961" s="60">
        <v>121945268.963</v>
      </c>
      <c r="BQ961" s="60">
        <v>702090025.52520001</v>
      </c>
      <c r="BR961" s="60" t="s">
        <v>544</v>
      </c>
      <c r="BS961" s="60">
        <v>28158419.058699999</v>
      </c>
      <c r="BT961" s="60">
        <v>406619.76980000001</v>
      </c>
      <c r="BU961" s="60">
        <v>3679908.9166999999</v>
      </c>
      <c r="BV961" s="60" t="s">
        <v>544</v>
      </c>
      <c r="BW961" s="60" t="s">
        <v>544</v>
      </c>
      <c r="BX961" s="60" t="s">
        <v>544</v>
      </c>
      <c r="BY961" s="60" t="s">
        <v>544</v>
      </c>
      <c r="BZ961" s="60" t="s">
        <v>544</v>
      </c>
      <c r="CA961" s="60" t="s">
        <v>544</v>
      </c>
      <c r="CB961" s="60" t="s">
        <v>1902</v>
      </c>
      <c r="CC961" s="60">
        <v>121640304.1357</v>
      </c>
      <c r="CD961" s="60">
        <v>0</v>
      </c>
      <c r="CE961" s="60">
        <v>5306387.9959000004</v>
      </c>
      <c r="CF961" s="60">
        <v>91489448.204999998</v>
      </c>
      <c r="CG961" s="60">
        <v>113304598.8548</v>
      </c>
      <c r="CH961" s="60">
        <v>-15329565.3215</v>
      </c>
      <c r="CI961" s="60" t="s">
        <v>1439</v>
      </c>
      <c r="CJ961" s="60" t="s">
        <v>544</v>
      </c>
      <c r="CK961" s="60">
        <v>116984507.77150001</v>
      </c>
      <c r="CL961" s="60" t="s">
        <v>544</v>
      </c>
      <c r="CM961" s="85">
        <v>1008570</v>
      </c>
      <c r="CN961" s="60" t="s">
        <v>544</v>
      </c>
      <c r="CO961" s="60">
        <v>5570690.8463000003</v>
      </c>
      <c r="CP961" s="60">
        <v>-6383930.3859000001</v>
      </c>
      <c r="CQ961" s="60">
        <v>802077826.91900003</v>
      </c>
      <c r="CR961" s="60" t="s">
        <v>544</v>
      </c>
      <c r="CS961" s="60" t="s">
        <v>544</v>
      </c>
      <c r="CT961" s="60">
        <v>3944211.7670999998</v>
      </c>
      <c r="CU961" s="60">
        <v>21713495.7073</v>
      </c>
      <c r="CV961" s="60">
        <v>5306387.9959000004</v>
      </c>
      <c r="CW961" s="60">
        <v>25657707.474399999</v>
      </c>
      <c r="CX961" s="60">
        <v>-4655796.3641999997</v>
      </c>
      <c r="CY961" s="60" t="s">
        <v>544</v>
      </c>
      <c r="CZ961" s="60">
        <f t="shared" si="28"/>
        <v>4.9186000006437469</v>
      </c>
      <c r="DA961" s="60" t="str">
        <f t="shared" si="29"/>
        <v>N: parent data from row 962</v>
      </c>
    </row>
    <row r="962" spans="1:105">
      <c r="A962" s="13" t="s">
        <v>1439</v>
      </c>
      <c r="B962" s="13">
        <v>1008570</v>
      </c>
      <c r="C962" s="13">
        <v>2022</v>
      </c>
      <c r="D962" s="13" t="s">
        <v>10</v>
      </c>
      <c r="E962" s="13" t="s">
        <v>507</v>
      </c>
      <c r="F962" s="84" t="s">
        <v>1812</v>
      </c>
      <c r="G962" s="60" t="s">
        <v>568</v>
      </c>
      <c r="H962" s="60" t="s">
        <v>1879</v>
      </c>
      <c r="I962" s="60" t="s">
        <v>1822</v>
      </c>
      <c r="J962" s="60" t="s">
        <v>1439</v>
      </c>
      <c r="K962" s="85">
        <v>1008570</v>
      </c>
      <c r="L962" s="60">
        <v>5447400000</v>
      </c>
      <c r="M962" s="60">
        <v>1059001924.4692</v>
      </c>
      <c r="N962" s="60">
        <v>251696183.796</v>
      </c>
      <c r="O962" s="60">
        <v>44285464.330499999</v>
      </c>
      <c r="P962" s="60">
        <v>3.91</v>
      </c>
      <c r="Q962" s="60" t="s">
        <v>544</v>
      </c>
      <c r="R962" s="85" t="s">
        <v>544</v>
      </c>
      <c r="S962" s="85" t="s">
        <v>544</v>
      </c>
      <c r="T962" s="60">
        <v>2682789.3229</v>
      </c>
      <c r="U962" s="60" t="s">
        <v>544</v>
      </c>
      <c r="V962" s="60" t="s">
        <v>544</v>
      </c>
      <c r="W962" s="60" t="s">
        <v>1823</v>
      </c>
      <c r="X962" s="60">
        <v>40377923.360200003</v>
      </c>
      <c r="Y962" s="60">
        <v>239915239.3779</v>
      </c>
      <c r="Z962" s="60">
        <v>-10.91</v>
      </c>
      <c r="AA962" s="60" t="s">
        <v>544</v>
      </c>
      <c r="AB962" s="60">
        <v>1109644433.0648999</v>
      </c>
      <c r="AC962" s="60">
        <v>1059001924.4692</v>
      </c>
      <c r="AD962" s="60">
        <v>9.44</v>
      </c>
      <c r="AE962" s="60">
        <v>938179202.42610002</v>
      </c>
      <c r="AF962" s="60">
        <v>5.78</v>
      </c>
      <c r="AG962" s="60" t="s">
        <v>1824</v>
      </c>
      <c r="AH962" s="60" t="s">
        <v>544</v>
      </c>
      <c r="AI962" s="60">
        <v>139096794.24270001</v>
      </c>
      <c r="AJ962" s="60" t="s">
        <v>544</v>
      </c>
      <c r="AK962" s="60">
        <v>4.13</v>
      </c>
      <c r="AL962" s="60">
        <v>683430859.76269996</v>
      </c>
      <c r="AM962" s="60">
        <v>155757304.74810001</v>
      </c>
      <c r="AN962" s="60">
        <v>243084041.25940001</v>
      </c>
      <c r="AO962" s="60">
        <v>3499290.4212000002</v>
      </c>
      <c r="AP962" s="60">
        <v>111841209.962</v>
      </c>
      <c r="AQ962" s="60">
        <v>1059001924.4692</v>
      </c>
      <c r="AR962" s="60">
        <v>26.75</v>
      </c>
      <c r="AS962" s="60">
        <v>111841209.962</v>
      </c>
      <c r="AT962" s="60">
        <v>2663348.8206000002</v>
      </c>
      <c r="AU962" s="85">
        <v>1008570</v>
      </c>
      <c r="AV962" s="60" t="s">
        <v>544</v>
      </c>
      <c r="AW962" s="60" t="s">
        <v>544</v>
      </c>
      <c r="AX962" s="60" t="s">
        <v>544</v>
      </c>
      <c r="AY962" s="60">
        <v>938179202.42610002</v>
      </c>
      <c r="AZ962" s="60">
        <v>14094364.1965</v>
      </c>
      <c r="BA962" s="60">
        <v>19440.5023</v>
      </c>
      <c r="BB962" s="60" t="s">
        <v>1808</v>
      </c>
      <c r="BC962" s="60" t="s">
        <v>544</v>
      </c>
      <c r="BD962" s="60">
        <v>156865413.38150001</v>
      </c>
      <c r="BE962" s="60" t="s">
        <v>544</v>
      </c>
      <c r="BF962" s="60">
        <v>57738291.9498</v>
      </c>
      <c r="BG962" s="60">
        <v>59118567.615900002</v>
      </c>
      <c r="BH962" s="60">
        <v>940861991.74899995</v>
      </c>
      <c r="BI962" s="60">
        <v>-12616886.0187</v>
      </c>
      <c r="BJ962" s="60" t="s">
        <v>544</v>
      </c>
      <c r="BK962" s="60">
        <v>137366589.53439999</v>
      </c>
      <c r="BL962" s="85" t="s">
        <v>2869</v>
      </c>
      <c r="BM962" s="60" t="s">
        <v>2870</v>
      </c>
      <c r="BN962" s="60">
        <v>54219561.026299998</v>
      </c>
      <c r="BO962" s="60">
        <v>953517758.7723</v>
      </c>
      <c r="BP962" s="60">
        <v>783996578.36749995</v>
      </c>
      <c r="BQ962" s="60" t="s">
        <v>544</v>
      </c>
      <c r="BR962" s="60" t="s">
        <v>544</v>
      </c>
      <c r="BS962" s="60">
        <v>12364159.4882</v>
      </c>
      <c r="BT962" s="60">
        <v>443515620.38480002</v>
      </c>
      <c r="BU962" s="60">
        <v>277279884.87540001</v>
      </c>
      <c r="BV962" s="60" t="s">
        <v>544</v>
      </c>
      <c r="BW962" s="60" t="s">
        <v>544</v>
      </c>
      <c r="BX962" s="60">
        <v>85752055.821700007</v>
      </c>
      <c r="BY962" s="60" t="s">
        <v>544</v>
      </c>
      <c r="BZ962" s="60" t="s">
        <v>544</v>
      </c>
      <c r="CA962" s="60" t="s">
        <v>544</v>
      </c>
      <c r="CB962" s="60" t="s">
        <v>1902</v>
      </c>
      <c r="CC962" s="60">
        <v>103773401.49089999</v>
      </c>
      <c r="CD962" s="60">
        <v>1516359.1825000001</v>
      </c>
      <c r="CE962" s="60">
        <v>-42321973.5942</v>
      </c>
      <c r="CF962" s="60">
        <v>111841209.962</v>
      </c>
      <c r="CG962" s="60">
        <v>6182079.7440999998</v>
      </c>
      <c r="CH962" s="60">
        <v>-6318163.2604999999</v>
      </c>
      <c r="CI962" s="60" t="s">
        <v>1439</v>
      </c>
      <c r="CJ962" s="60">
        <v>12.54</v>
      </c>
      <c r="CK962" s="60">
        <v>283461964.61949998</v>
      </c>
      <c r="CL962" s="60" t="s">
        <v>544</v>
      </c>
      <c r="CM962" s="85">
        <v>1008570</v>
      </c>
      <c r="CN962" s="60" t="s">
        <v>544</v>
      </c>
      <c r="CO962" s="60">
        <v>-12616886.0187</v>
      </c>
      <c r="CP962" s="60">
        <v>94597484.386399999</v>
      </c>
      <c r="CQ962" s="60">
        <v>239915239.3779</v>
      </c>
      <c r="CR962" s="60" t="s">
        <v>544</v>
      </c>
      <c r="CS962" s="60" t="s">
        <v>544</v>
      </c>
      <c r="CT962" s="60">
        <v>15649604.3837</v>
      </c>
      <c r="CU962" s="60">
        <v>121716985.1507</v>
      </c>
      <c r="CV962" s="60">
        <v>-42321973.5942</v>
      </c>
      <c r="CW962" s="60">
        <v>137366589.53439999</v>
      </c>
      <c r="CX962" s="60">
        <v>40377923.360200003</v>
      </c>
      <c r="CY962" s="60">
        <v>7.73</v>
      </c>
      <c r="CZ962" s="60">
        <f t="shared" si="28"/>
        <v>5.1439000006826072</v>
      </c>
      <c r="DA962" s="60" t="str">
        <f t="shared" si="29"/>
        <v>Y</v>
      </c>
    </row>
    <row r="963" spans="1:105">
      <c r="A963" s="13" t="s">
        <v>1439</v>
      </c>
      <c r="B963" s="13">
        <v>1008570</v>
      </c>
      <c r="C963" s="13">
        <v>2023</v>
      </c>
      <c r="D963" s="13" t="s">
        <v>10</v>
      </c>
      <c r="E963" s="13" t="s">
        <v>507</v>
      </c>
      <c r="F963" s="84" t="s">
        <v>1804</v>
      </c>
      <c r="G963" s="60" t="s">
        <v>568</v>
      </c>
      <c r="H963" s="60" t="s">
        <v>1879</v>
      </c>
      <c r="I963" s="60" t="s">
        <v>1822</v>
      </c>
      <c r="J963" s="60" t="s">
        <v>1439</v>
      </c>
      <c r="K963" s="85">
        <v>1008570</v>
      </c>
      <c r="L963" s="60">
        <v>5869600000</v>
      </c>
      <c r="M963" s="60">
        <v>1193347700.4089999</v>
      </c>
      <c r="N963" s="60">
        <v>230451754.53420001</v>
      </c>
      <c r="O963" s="60">
        <v>34684666.363899998</v>
      </c>
      <c r="P963" s="60">
        <v>2.74</v>
      </c>
      <c r="Q963" s="60" t="s">
        <v>544</v>
      </c>
      <c r="R963" s="85" t="s">
        <v>544</v>
      </c>
      <c r="S963" s="85" t="s">
        <v>544</v>
      </c>
      <c r="T963" s="60">
        <v>27019883.703200001</v>
      </c>
      <c r="U963" s="60" t="s">
        <v>544</v>
      </c>
      <c r="V963" s="60" t="s">
        <v>544</v>
      </c>
      <c r="W963" s="60" t="s">
        <v>1823</v>
      </c>
      <c r="X963" s="60">
        <v>25312080.6701</v>
      </c>
      <c r="Y963" s="60">
        <v>384499654.3229</v>
      </c>
      <c r="Z963" s="60">
        <v>-23.1</v>
      </c>
      <c r="AA963" s="60" t="s">
        <v>544</v>
      </c>
      <c r="AB963" s="60">
        <v>1121315008.1889999</v>
      </c>
      <c r="AC963" s="60">
        <v>1193347700.4089999</v>
      </c>
      <c r="AD963" s="60">
        <v>7.66</v>
      </c>
      <c r="AE963" s="60">
        <v>983125279.4224</v>
      </c>
      <c r="AF963" s="60">
        <v>5.1100000000000003</v>
      </c>
      <c r="AG963" s="60" t="s">
        <v>1824</v>
      </c>
      <c r="AH963" s="60" t="s">
        <v>544</v>
      </c>
      <c r="AI963" s="60">
        <v>116781197.8866</v>
      </c>
      <c r="AJ963" s="60" t="s">
        <v>544</v>
      </c>
      <c r="AK963" s="60">
        <v>2.46</v>
      </c>
      <c r="AL963" s="60">
        <v>948989549.74769998</v>
      </c>
      <c r="AM963" s="60">
        <v>68942381.969600007</v>
      </c>
      <c r="AN963" s="60">
        <v>254137356.125</v>
      </c>
      <c r="AO963" s="60">
        <v>13784410.1962</v>
      </c>
      <c r="AP963" s="60">
        <v>143374130.83149999</v>
      </c>
      <c r="AQ963" s="60">
        <v>1193347700.4089999</v>
      </c>
      <c r="AR963" s="60">
        <v>22.81</v>
      </c>
      <c r="AS963" s="60">
        <v>143394461.81999999</v>
      </c>
      <c r="AT963" s="60">
        <v>27019883.703200001</v>
      </c>
      <c r="AU963" s="85">
        <v>1008570</v>
      </c>
      <c r="AV963" s="60" t="s">
        <v>544</v>
      </c>
      <c r="AW963" s="60" t="s">
        <v>544</v>
      </c>
      <c r="AX963" s="60" t="s">
        <v>544</v>
      </c>
      <c r="AY963" s="60">
        <v>983125279.4224</v>
      </c>
      <c r="AZ963" s="60">
        <v>25495059.566500001</v>
      </c>
      <c r="BA963" s="60" t="s">
        <v>544</v>
      </c>
      <c r="BB963" s="60" t="s">
        <v>1808</v>
      </c>
      <c r="BC963" s="60" t="s">
        <v>544</v>
      </c>
      <c r="BD963" s="60">
        <v>144329687.29049999</v>
      </c>
      <c r="BE963" s="60" t="s">
        <v>544</v>
      </c>
      <c r="BF963" s="60">
        <v>46761273.527000003</v>
      </c>
      <c r="BG963" s="60">
        <v>50807140.236500002</v>
      </c>
      <c r="BH963" s="60">
        <v>1010145163.1257</v>
      </c>
      <c r="BI963" s="60">
        <v>-31878989.952300001</v>
      </c>
      <c r="BJ963" s="60" t="s">
        <v>544</v>
      </c>
      <c r="BK963" s="60">
        <v>109787337.846</v>
      </c>
      <c r="BL963" s="85" t="s">
        <v>2869</v>
      </c>
      <c r="BM963" s="60" t="s">
        <v>2870</v>
      </c>
      <c r="BN963" s="60">
        <v>47696498.997500002</v>
      </c>
      <c r="BO963" s="60">
        <v>1041068596.6188999</v>
      </c>
      <c r="BP963" s="60">
        <v>865815475.83510005</v>
      </c>
      <c r="BQ963" s="60">
        <v>406619.76980000001</v>
      </c>
      <c r="BR963" s="60" t="s">
        <v>544</v>
      </c>
      <c r="BS963" s="60">
        <v>20209002.559099998</v>
      </c>
      <c r="BT963" s="60">
        <v>564489895.42490005</v>
      </c>
      <c r="BU963" s="60">
        <v>272536900.70850003</v>
      </c>
      <c r="BV963" s="60" t="s">
        <v>544</v>
      </c>
      <c r="BW963" s="60" t="s">
        <v>544</v>
      </c>
      <c r="BX963" s="60">
        <v>116781197.8866</v>
      </c>
      <c r="BY963" s="60" t="s">
        <v>544</v>
      </c>
      <c r="BZ963" s="60" t="s">
        <v>544</v>
      </c>
      <c r="CA963" s="60" t="s">
        <v>544</v>
      </c>
      <c r="CB963" s="60" t="s">
        <v>1902</v>
      </c>
      <c r="CC963" s="60">
        <v>128329199.34890001</v>
      </c>
      <c r="CD963" s="60">
        <v>1301183.2634000001</v>
      </c>
      <c r="CE963" s="60">
        <v>-58390598.943300001</v>
      </c>
      <c r="CF963" s="60">
        <v>143374130.83149999</v>
      </c>
      <c r="CG963" s="60">
        <v>6912536.0866</v>
      </c>
      <c r="CH963" s="60">
        <v>63696986.939199999</v>
      </c>
      <c r="CI963" s="60" t="s">
        <v>1439</v>
      </c>
      <c r="CJ963" s="60">
        <v>10.42</v>
      </c>
      <c r="CK963" s="60">
        <v>279449436.79509997</v>
      </c>
      <c r="CL963" s="60" t="s">
        <v>544</v>
      </c>
      <c r="CM963" s="85">
        <v>1008570</v>
      </c>
      <c r="CN963" s="60" t="s">
        <v>544</v>
      </c>
      <c r="CO963" s="60">
        <v>-31878989.952300001</v>
      </c>
      <c r="CP963" s="60">
        <v>73008579.667600006</v>
      </c>
      <c r="CQ963" s="60">
        <v>384499654.3229</v>
      </c>
      <c r="CR963" s="60" t="s">
        <v>544</v>
      </c>
      <c r="CS963" s="60" t="s">
        <v>544</v>
      </c>
      <c r="CT963" s="60">
        <v>18318220.629500002</v>
      </c>
      <c r="CU963" s="60">
        <v>91469117.216499999</v>
      </c>
      <c r="CV963" s="60">
        <v>-58390598.943300001</v>
      </c>
      <c r="CW963" s="60">
        <v>109787337.846</v>
      </c>
      <c r="CX963" s="60">
        <v>25312080.6701</v>
      </c>
      <c r="CY963" s="60">
        <v>10.42</v>
      </c>
      <c r="CZ963" s="60">
        <f t="shared" ref="CZ963:CZ1026" si="30">IFERROR(L963/M963,"")</f>
        <v>4.9186000006438135</v>
      </c>
      <c r="DA963" s="60" t="str">
        <f t="shared" ref="DA963:DA1026" si="31">IF(D963=0,"",IF(K963=B963,"Y",IF(ISERROR(MATCH(K963,B:B,0)),"N","N: parent data from row "&amp; MATCH(K963,B:B,0))))</f>
        <v>Y</v>
      </c>
    </row>
    <row r="964" spans="1:105">
      <c r="A964" s="13" t="s">
        <v>1440</v>
      </c>
      <c r="B964" s="13">
        <v>1255690</v>
      </c>
      <c r="C964" s="13">
        <v>2022</v>
      </c>
      <c r="D964" s="13" t="s">
        <v>1</v>
      </c>
      <c r="E964" s="13" t="s">
        <v>507</v>
      </c>
      <c r="F964" s="84" t="s">
        <v>1812</v>
      </c>
      <c r="G964" s="60" t="s">
        <v>2871</v>
      </c>
      <c r="H964" s="60" t="s">
        <v>2872</v>
      </c>
      <c r="I964" s="60" t="s">
        <v>2873</v>
      </c>
      <c r="J964" s="60" t="s">
        <v>1440</v>
      </c>
      <c r="K964" s="85">
        <v>1255690</v>
      </c>
      <c r="L964" s="60">
        <v>52378118000</v>
      </c>
      <c r="M964" s="60">
        <v>611322572.32319999</v>
      </c>
      <c r="N964" s="60">
        <v>28696078.429499999</v>
      </c>
      <c r="O964" s="60">
        <v>1855940.7095000001</v>
      </c>
      <c r="P964" s="60">
        <v>-0.60187000000000002</v>
      </c>
      <c r="Q964" s="60" t="s">
        <v>544</v>
      </c>
      <c r="R964" s="85">
        <v>1798</v>
      </c>
      <c r="S964" s="85">
        <v>58</v>
      </c>
      <c r="T964" s="60">
        <v>59911939.772100002</v>
      </c>
      <c r="U964" s="60" t="s">
        <v>544</v>
      </c>
      <c r="V964" s="60" t="s">
        <v>544</v>
      </c>
      <c r="W964" s="60" t="s">
        <v>2874</v>
      </c>
      <c r="X964" s="60">
        <v>26732749.764899999</v>
      </c>
      <c r="Y964" s="60">
        <v>428992787.08740002</v>
      </c>
      <c r="Z964" s="60">
        <v>20.814070000000001</v>
      </c>
      <c r="AA964" s="60" t="s">
        <v>544</v>
      </c>
      <c r="AB964" s="60">
        <v>395666818.36870003</v>
      </c>
      <c r="AC964" s="60">
        <v>611322572.32319999</v>
      </c>
      <c r="AD964" s="60" t="s">
        <v>544</v>
      </c>
      <c r="AE964" s="60">
        <v>58342483.656400003</v>
      </c>
      <c r="AF964" s="60">
        <v>36.213169999999998</v>
      </c>
      <c r="AG964" s="60" t="s">
        <v>2875</v>
      </c>
      <c r="AH964" s="60" t="s">
        <v>544</v>
      </c>
      <c r="AI964" s="60">
        <v>79242378.613000005</v>
      </c>
      <c r="AJ964" s="60" t="s">
        <v>544</v>
      </c>
      <c r="AK964" s="60">
        <v>8.01755</v>
      </c>
      <c r="AL964" s="60">
        <v>431739565.79869998</v>
      </c>
      <c r="AM964" s="60">
        <v>13891258.169</v>
      </c>
      <c r="AN964" s="60">
        <v>15675746.964400001</v>
      </c>
      <c r="AO964" s="60">
        <v>175876143.77959999</v>
      </c>
      <c r="AP964" s="60">
        <v>98316538.275700003</v>
      </c>
      <c r="AQ964" s="60">
        <v>611322572.32319999</v>
      </c>
      <c r="AR964" s="60">
        <v>10.73166</v>
      </c>
      <c r="AS964" s="60">
        <v>99426155.455799997</v>
      </c>
      <c r="AT964" s="60">
        <v>209040009.32370001</v>
      </c>
      <c r="AU964" s="85">
        <v>1255690</v>
      </c>
      <c r="AV964" s="60" t="s">
        <v>544</v>
      </c>
      <c r="AW964" s="60" t="s">
        <v>544</v>
      </c>
      <c r="AX964" s="60">
        <v>4965196.0780999996</v>
      </c>
      <c r="AY964" s="60">
        <v>58342483.656400003</v>
      </c>
      <c r="AZ964" s="60">
        <v>80433018.202099994</v>
      </c>
      <c r="BA964" s="60">
        <v>14075.630300000001</v>
      </c>
      <c r="BB964" s="60" t="s">
        <v>1808</v>
      </c>
      <c r="BC964" s="60" t="s">
        <v>544</v>
      </c>
      <c r="BD964" s="60">
        <v>20420809.989399999</v>
      </c>
      <c r="BE964" s="60" t="s">
        <v>544</v>
      </c>
      <c r="BF964" s="60" t="s">
        <v>544</v>
      </c>
      <c r="BG964" s="60">
        <v>5328641.4561999999</v>
      </c>
      <c r="BH964" s="60">
        <v>267396568.6103</v>
      </c>
      <c r="BI964" s="60">
        <v>13553956.581800001</v>
      </c>
      <c r="BJ964" s="60" t="s">
        <v>544</v>
      </c>
      <c r="BK964" s="60">
        <v>21219666.1985</v>
      </c>
      <c r="BL964" s="85" t="s">
        <v>2876</v>
      </c>
      <c r="BM964" s="60" t="s">
        <v>2877</v>
      </c>
      <c r="BN964" s="60">
        <v>14330053.687200001</v>
      </c>
      <c r="BO964" s="60">
        <v>408822502.30809999</v>
      </c>
      <c r="BP964" s="60">
        <v>246975758.62099999</v>
      </c>
      <c r="BQ964" s="60">
        <v>81413725.484999999</v>
      </c>
      <c r="BR964" s="60">
        <v>16111122.781400001</v>
      </c>
      <c r="BS964" s="60">
        <v>4873996.2648999998</v>
      </c>
      <c r="BT964" s="60">
        <v>2746778.7113000001</v>
      </c>
      <c r="BU964" s="60">
        <v>28228921.566799998</v>
      </c>
      <c r="BV964" s="60">
        <v>81344035.942499995</v>
      </c>
      <c r="BW964" s="60">
        <v>14075.630300000001</v>
      </c>
      <c r="BX964" s="60" t="s">
        <v>544</v>
      </c>
      <c r="BY964" s="60">
        <v>36461.251199999999</v>
      </c>
      <c r="BZ964" s="60" t="s">
        <v>544</v>
      </c>
      <c r="CA964" s="60" t="s">
        <v>544</v>
      </c>
      <c r="CB964" s="60" t="s">
        <v>544</v>
      </c>
      <c r="CC964" s="60">
        <v>13908181.6051</v>
      </c>
      <c r="CD964" s="60">
        <v>12059768.9068</v>
      </c>
      <c r="CE964" s="60">
        <v>16760737.6273</v>
      </c>
      <c r="CF964" s="60">
        <v>98316538.275700003</v>
      </c>
      <c r="CG964" s="60">
        <v>14179575.1625</v>
      </c>
      <c r="CH964" s="60" t="s">
        <v>544</v>
      </c>
      <c r="CI964" s="60" t="s">
        <v>1440</v>
      </c>
      <c r="CJ964" s="60">
        <v>20.03</v>
      </c>
      <c r="CK964" s="60">
        <v>42408496.7293</v>
      </c>
      <c r="CL964" s="60" t="s">
        <v>544</v>
      </c>
      <c r="CM964" s="85">
        <v>1255690</v>
      </c>
      <c r="CN964" s="60">
        <v>929983.66009999998</v>
      </c>
      <c r="CO964" s="60">
        <v>13553956.581800001</v>
      </c>
      <c r="CP964" s="60">
        <v>41062803.452100001</v>
      </c>
      <c r="CQ964" s="60">
        <v>428992787.08740002</v>
      </c>
      <c r="CR964" s="60" t="s">
        <v>544</v>
      </c>
      <c r="CS964" s="60">
        <v>929983.66009999998</v>
      </c>
      <c r="CT964" s="60">
        <v>13206909.4296</v>
      </c>
      <c r="CU964" s="60">
        <v>8012756.7688999996</v>
      </c>
      <c r="CV964" s="60">
        <v>16760737.6273</v>
      </c>
      <c r="CW964" s="60">
        <v>21219666.1985</v>
      </c>
      <c r="CX964" s="60">
        <v>26732749.764899999</v>
      </c>
      <c r="CY964" s="60" t="s">
        <v>544</v>
      </c>
      <c r="CZ964" s="60">
        <f t="shared" si="30"/>
        <v>85.680000005477012</v>
      </c>
      <c r="DA964" s="60" t="str">
        <f t="shared" si="31"/>
        <v>Y</v>
      </c>
    </row>
    <row r="965" spans="1:105">
      <c r="A965" s="13" t="s">
        <v>1440</v>
      </c>
      <c r="B965" s="13">
        <v>1255690</v>
      </c>
      <c r="C965" s="13">
        <v>2023</v>
      </c>
      <c r="D965" s="13" t="s">
        <v>1</v>
      </c>
      <c r="E965" s="13" t="s">
        <v>507</v>
      </c>
      <c r="F965" s="84" t="s">
        <v>1804</v>
      </c>
      <c r="G965" s="60" t="s">
        <v>2871</v>
      </c>
      <c r="H965" s="60" t="s">
        <v>2872</v>
      </c>
      <c r="I965" s="60" t="s">
        <v>2873</v>
      </c>
      <c r="J965" s="60" t="s">
        <v>1440</v>
      </c>
      <c r="K965" s="85">
        <v>1255690</v>
      </c>
      <c r="L965" s="60">
        <v>70512415000</v>
      </c>
      <c r="M965" s="60">
        <v>791515714.06449997</v>
      </c>
      <c r="N965" s="60">
        <v>21921360.714200001</v>
      </c>
      <c r="O965" s="60">
        <v>-4101832.7286999999</v>
      </c>
      <c r="P965" s="60">
        <v>-0.41732999999999998</v>
      </c>
      <c r="Q965" s="60" t="s">
        <v>544</v>
      </c>
      <c r="R965" s="85">
        <v>2060</v>
      </c>
      <c r="S965" s="85">
        <v>54</v>
      </c>
      <c r="T965" s="60">
        <v>76820563.939099997</v>
      </c>
      <c r="U965" s="60" t="s">
        <v>544</v>
      </c>
      <c r="V965" s="60" t="s">
        <v>544</v>
      </c>
      <c r="W965" s="60" t="s">
        <v>2874</v>
      </c>
      <c r="X965" s="60">
        <v>39917719.220100001</v>
      </c>
      <c r="Y965" s="60">
        <v>563052208.25109994</v>
      </c>
      <c r="Z965" s="60">
        <v>24.080459999999999</v>
      </c>
      <c r="AA965" s="60" t="s">
        <v>544</v>
      </c>
      <c r="AB965" s="60">
        <v>489617679.93550003</v>
      </c>
      <c r="AC965" s="60">
        <v>791515714.06449997</v>
      </c>
      <c r="AD965" s="60" t="s">
        <v>544</v>
      </c>
      <c r="AE965" s="60">
        <v>192801606.5675</v>
      </c>
      <c r="AF965" s="60">
        <v>32.382199999999997</v>
      </c>
      <c r="AG965" s="60" t="s">
        <v>2875</v>
      </c>
      <c r="AH965" s="60" t="s">
        <v>544</v>
      </c>
      <c r="AI965" s="60">
        <v>102714566.5953</v>
      </c>
      <c r="AJ965" s="60" t="s">
        <v>544</v>
      </c>
      <c r="AK965" s="60">
        <v>8.8196300000000001</v>
      </c>
      <c r="AL965" s="60">
        <v>565133090.27750003</v>
      </c>
      <c r="AM965" s="60">
        <v>22875850.397700001</v>
      </c>
      <c r="AN965" s="60">
        <v>19574924.214200001</v>
      </c>
      <c r="AO965" s="60">
        <v>242984296.52860001</v>
      </c>
      <c r="AP965" s="60">
        <v>138183661.86610001</v>
      </c>
      <c r="AQ965" s="60">
        <v>791515714.06449997</v>
      </c>
      <c r="AR965" s="60">
        <v>6.3143200000000004</v>
      </c>
      <c r="AS965" s="60">
        <v>139020960.49829999</v>
      </c>
      <c r="AT965" s="60">
        <v>151950007.12459999</v>
      </c>
      <c r="AU965" s="85">
        <v>1255690</v>
      </c>
      <c r="AV965" s="60" t="s">
        <v>544</v>
      </c>
      <c r="AW965" s="60" t="s">
        <v>544</v>
      </c>
      <c r="AX965" s="60">
        <v>7044821.0713999998</v>
      </c>
      <c r="AY965" s="60">
        <v>89198543.218799993</v>
      </c>
      <c r="AZ965" s="60">
        <v>128189397.9639</v>
      </c>
      <c r="BA965" s="60">
        <v>2417346.0663000001</v>
      </c>
      <c r="BB965" s="60" t="s">
        <v>1808</v>
      </c>
      <c r="BC965" s="60" t="s">
        <v>544</v>
      </c>
      <c r="BD965" s="60">
        <v>16575405.7818</v>
      </c>
      <c r="BE965" s="60" t="s">
        <v>544</v>
      </c>
      <c r="BF965" s="60" t="s">
        <v>544</v>
      </c>
      <c r="BG965" s="60">
        <v>8104861.2777000004</v>
      </c>
      <c r="BH965" s="60">
        <v>347168959.75840002</v>
      </c>
      <c r="BI965" s="60">
        <v>28252584.8189</v>
      </c>
      <c r="BJ965" s="60" t="s">
        <v>544</v>
      </c>
      <c r="BK965" s="60">
        <v>35000701.496399999</v>
      </c>
      <c r="BL965" s="85" t="s">
        <v>2876</v>
      </c>
      <c r="BM965" s="60" t="s">
        <v>2877</v>
      </c>
      <c r="BN965" s="60">
        <v>21882297.030299999</v>
      </c>
      <c r="BO965" s="60">
        <v>512006648.66030002</v>
      </c>
      <c r="BP965" s="60">
        <v>330593553.97659999</v>
      </c>
      <c r="BQ965" s="60">
        <v>53223696.719700001</v>
      </c>
      <c r="BR965" s="60">
        <v>15872225.797499999</v>
      </c>
      <c r="BS965" s="60">
        <v>13698881.827500001</v>
      </c>
      <c r="BT965" s="60">
        <v>2080882.0264000001</v>
      </c>
      <c r="BU965" s="60">
        <v>34065126.2689</v>
      </c>
      <c r="BV965" s="60">
        <v>93857482.4498</v>
      </c>
      <c r="BW965" s="60">
        <v>8648374.0669999998</v>
      </c>
      <c r="BX965" s="60" t="s">
        <v>544</v>
      </c>
      <c r="BY965" s="60">
        <v>35067.513899999998</v>
      </c>
      <c r="BZ965" s="60" t="s">
        <v>544</v>
      </c>
      <c r="CA965" s="60" t="s">
        <v>544</v>
      </c>
      <c r="CB965" s="60" t="s">
        <v>544</v>
      </c>
      <c r="CC965" s="60">
        <v>18123225.676800001</v>
      </c>
      <c r="CD965" s="60">
        <v>12969558.3605</v>
      </c>
      <c r="CE965" s="60">
        <v>31335775.866</v>
      </c>
      <c r="CF965" s="60">
        <v>138183661.86610001</v>
      </c>
      <c r="CG965" s="60">
        <v>25427517.1653</v>
      </c>
      <c r="CH965" s="60" t="s">
        <v>544</v>
      </c>
      <c r="CI965" s="60" t="s">
        <v>1440</v>
      </c>
      <c r="CJ965" s="60">
        <v>20.98</v>
      </c>
      <c r="CK965" s="60">
        <v>59492643.434299998</v>
      </c>
      <c r="CL965" s="60" t="s">
        <v>544</v>
      </c>
      <c r="CM965" s="85">
        <v>1255690</v>
      </c>
      <c r="CN965" s="60">
        <v>-438512.30129999999</v>
      </c>
      <c r="CO965" s="60">
        <v>28252584.8189</v>
      </c>
      <c r="CP965" s="60">
        <v>61800016.250399999</v>
      </c>
      <c r="CQ965" s="60">
        <v>563052208.25109994</v>
      </c>
      <c r="CR965" s="60" t="s">
        <v>544</v>
      </c>
      <c r="CS965" s="60">
        <v>-438512.30129999999</v>
      </c>
      <c r="CT965" s="60">
        <v>24640440.0623</v>
      </c>
      <c r="CU965" s="60">
        <v>10360261.4341</v>
      </c>
      <c r="CV965" s="60">
        <v>31335775.866</v>
      </c>
      <c r="CW965" s="60">
        <v>35000701.496399999</v>
      </c>
      <c r="CX965" s="60">
        <v>39917719.220100001</v>
      </c>
      <c r="CY965" s="60" t="s">
        <v>544</v>
      </c>
      <c r="CZ965" s="60">
        <f t="shared" si="30"/>
        <v>89.085300199427252</v>
      </c>
      <c r="DA965" s="60" t="str">
        <f t="shared" si="31"/>
        <v>Y</v>
      </c>
    </row>
    <row r="966" spans="1:105">
      <c r="A966" s="13" t="s">
        <v>1442</v>
      </c>
      <c r="B966" s="13">
        <v>1352230</v>
      </c>
      <c r="C966" s="13">
        <v>2022</v>
      </c>
      <c r="D966" s="13" t="s">
        <v>1</v>
      </c>
      <c r="E966" s="13" t="s">
        <v>13</v>
      </c>
      <c r="F966" s="84" t="s">
        <v>1812</v>
      </c>
      <c r="G966" s="60" t="s">
        <v>2452</v>
      </c>
      <c r="H966" s="60" t="s">
        <v>545</v>
      </c>
      <c r="I966" s="60" t="s">
        <v>2137</v>
      </c>
      <c r="J966" s="60" t="s">
        <v>1442</v>
      </c>
      <c r="K966" s="85">
        <v>1352230</v>
      </c>
      <c r="L966" s="60">
        <v>4732757000000</v>
      </c>
      <c r="M966" s="60">
        <v>7695563216.4483995</v>
      </c>
      <c r="N966" s="60" t="s">
        <v>544</v>
      </c>
      <c r="O966" s="60">
        <v>97219807.547999993</v>
      </c>
      <c r="P966" s="60">
        <v>-0.13034000000000001</v>
      </c>
      <c r="Q966" s="60" t="s">
        <v>544</v>
      </c>
      <c r="R966" s="85" t="s">
        <v>544</v>
      </c>
      <c r="S966" s="85" t="s">
        <v>544</v>
      </c>
      <c r="T966" s="60" t="s">
        <v>544</v>
      </c>
      <c r="U966" s="60" t="s">
        <v>544</v>
      </c>
      <c r="V966" s="60" t="s">
        <v>544</v>
      </c>
      <c r="W966" s="60" t="s">
        <v>2454</v>
      </c>
      <c r="X966" s="60">
        <v>198424993.05720001</v>
      </c>
      <c r="Y966" s="60">
        <v>5165805937.5732002</v>
      </c>
      <c r="Z966" s="60">
        <v>11.609439999999999</v>
      </c>
      <c r="AA966" s="60" t="s">
        <v>544</v>
      </c>
      <c r="AB966" s="60" t="s">
        <v>544</v>
      </c>
      <c r="AC966" s="60">
        <v>7695563216.4483995</v>
      </c>
      <c r="AD966" s="60" t="s">
        <v>544</v>
      </c>
      <c r="AE966" s="60" t="s">
        <v>544</v>
      </c>
      <c r="AF966" s="60">
        <v>13.070080000000001</v>
      </c>
      <c r="AG966" s="60" t="s">
        <v>2455</v>
      </c>
      <c r="AH966" s="60" t="s">
        <v>544</v>
      </c>
      <c r="AI966" s="60" t="s">
        <v>544</v>
      </c>
      <c r="AJ966" s="60" t="s">
        <v>544</v>
      </c>
      <c r="AK966" s="60">
        <v>3.23421</v>
      </c>
      <c r="AL966" s="60">
        <v>6790674288.5424004</v>
      </c>
      <c r="AM966" s="60">
        <v>200389226.66679999</v>
      </c>
      <c r="AN966" s="60">
        <v>184441210.73719999</v>
      </c>
      <c r="AO966" s="60">
        <v>639530398.17200005</v>
      </c>
      <c r="AP966" s="60">
        <v>269911389.09399998</v>
      </c>
      <c r="AQ966" s="60">
        <v>7695563216.4483995</v>
      </c>
      <c r="AR966" s="60" t="s">
        <v>544</v>
      </c>
      <c r="AS966" s="60">
        <v>187081869.16600001</v>
      </c>
      <c r="AT966" s="60" t="s">
        <v>544</v>
      </c>
      <c r="AU966" s="85">
        <v>1352230</v>
      </c>
      <c r="AV966" s="60" t="s">
        <v>544</v>
      </c>
      <c r="AW966" s="60" t="s">
        <v>544</v>
      </c>
      <c r="AX966" s="60" t="s">
        <v>544</v>
      </c>
      <c r="AY966" s="60" t="s">
        <v>544</v>
      </c>
      <c r="AZ966" s="60">
        <v>2334707905.8291998</v>
      </c>
      <c r="BA966" s="60">
        <v>3711780382.0455999</v>
      </c>
      <c r="BB966" s="60" t="s">
        <v>1808</v>
      </c>
      <c r="BC966" s="60" t="s">
        <v>544</v>
      </c>
      <c r="BD966" s="60" t="s">
        <v>544</v>
      </c>
      <c r="BE966" s="60" t="s">
        <v>544</v>
      </c>
      <c r="BF966" s="60" t="s">
        <v>544</v>
      </c>
      <c r="BG966" s="60">
        <v>157002102.98719999</v>
      </c>
      <c r="BH966" s="60">
        <v>3711780382.0455999</v>
      </c>
      <c r="BI966" s="60">
        <v>30801719.591600001</v>
      </c>
      <c r="BJ966" s="60" t="s">
        <v>544</v>
      </c>
      <c r="BK966" s="60">
        <v>223924257.5156</v>
      </c>
      <c r="BL966" s="85" t="s">
        <v>544</v>
      </c>
      <c r="BM966" s="60" t="s">
        <v>544</v>
      </c>
      <c r="BN966" s="60">
        <v>163252528.47999999</v>
      </c>
      <c r="BO966" s="60">
        <v>6513312470.3100004</v>
      </c>
      <c r="BP966" s="60">
        <v>3711780382.0455999</v>
      </c>
      <c r="BQ966" s="60">
        <v>366285665.61799997</v>
      </c>
      <c r="BR966" s="60" t="s">
        <v>544</v>
      </c>
      <c r="BS966" s="60">
        <v>321420488.66759998</v>
      </c>
      <c r="BT966" s="60">
        <v>1624868350.9691999</v>
      </c>
      <c r="BU966" s="60" t="s">
        <v>544</v>
      </c>
      <c r="BV966" s="60" t="s">
        <v>544</v>
      </c>
      <c r="BW966" s="60">
        <v>3711780382.0455999</v>
      </c>
      <c r="BX966" s="60" t="s">
        <v>544</v>
      </c>
      <c r="BY966" s="60" t="s">
        <v>544</v>
      </c>
      <c r="BZ966" s="60" t="s">
        <v>544</v>
      </c>
      <c r="CA966" s="60">
        <v>-2382121.0580000002</v>
      </c>
      <c r="CB966" s="60" t="s">
        <v>1833</v>
      </c>
      <c r="CC966" s="60" t="s">
        <v>544</v>
      </c>
      <c r="CD966" s="60">
        <v>127473557.99519999</v>
      </c>
      <c r="CE966" s="60">
        <v>41354597.1796</v>
      </c>
      <c r="CF966" s="60">
        <v>269911389.09399998</v>
      </c>
      <c r="CG966" s="60">
        <v>382677585.33520001</v>
      </c>
      <c r="CH966" s="60" t="s">
        <v>544</v>
      </c>
      <c r="CI966" s="60" t="s">
        <v>1442</v>
      </c>
      <c r="CJ966" s="60" t="s">
        <v>544</v>
      </c>
      <c r="CK966" s="60">
        <v>382866203.79439998</v>
      </c>
      <c r="CL966" s="60" t="s">
        <v>544</v>
      </c>
      <c r="CM966" s="85">
        <v>1352230</v>
      </c>
      <c r="CN966" s="60" t="s">
        <v>544</v>
      </c>
      <c r="CO966" s="60">
        <v>30801719.591600001</v>
      </c>
      <c r="CP966" s="60">
        <v>361677521.53719997</v>
      </c>
      <c r="CQ966" s="60">
        <v>5165805937.5732002</v>
      </c>
      <c r="CR966" s="60">
        <v>188618.45920000001</v>
      </c>
      <c r="CS966" s="60" t="s">
        <v>544</v>
      </c>
      <c r="CT966" s="60">
        <v>99704367.941599995</v>
      </c>
      <c r="CU966" s="60">
        <v>124219889.574</v>
      </c>
      <c r="CV966" s="60">
        <v>41354597.1796</v>
      </c>
      <c r="CW966" s="60">
        <v>223924257.5156</v>
      </c>
      <c r="CX966" s="60">
        <v>198424993.05720001</v>
      </c>
      <c r="CY966" s="60" t="s">
        <v>544</v>
      </c>
      <c r="CZ966" s="60">
        <f t="shared" si="30"/>
        <v>614.99813163567615</v>
      </c>
      <c r="DA966" s="60" t="str">
        <f t="shared" si="31"/>
        <v>Y</v>
      </c>
    </row>
    <row r="967" spans="1:105">
      <c r="A967" s="13" t="s">
        <v>1443</v>
      </c>
      <c r="B967" s="13">
        <v>111519</v>
      </c>
      <c r="C967" s="13">
        <v>2022</v>
      </c>
      <c r="D967" s="13" t="s">
        <v>1</v>
      </c>
      <c r="E967" s="13" t="s">
        <v>13</v>
      </c>
      <c r="F967" s="84" t="s">
        <v>1812</v>
      </c>
      <c r="G967" s="60" t="s">
        <v>2399</v>
      </c>
      <c r="H967" s="60" t="s">
        <v>1919</v>
      </c>
      <c r="I967" s="60" t="s">
        <v>2400</v>
      </c>
      <c r="J967" s="60" t="s">
        <v>1443</v>
      </c>
      <c r="K967" s="85">
        <v>111519</v>
      </c>
      <c r="L967" s="60">
        <v>556924000000</v>
      </c>
      <c r="M967" s="60">
        <v>414193068596.55682</v>
      </c>
      <c r="N967" s="60">
        <v>2514502454.4191999</v>
      </c>
      <c r="O967" s="60">
        <v>372601517.20319998</v>
      </c>
      <c r="P967" s="60">
        <v>-0.17</v>
      </c>
      <c r="Q967" s="60">
        <v>11194407259.3664</v>
      </c>
      <c r="R967" s="85">
        <v>31604</v>
      </c>
      <c r="S967" s="85" t="s">
        <v>544</v>
      </c>
      <c r="T967" s="60">
        <v>4373047746.816</v>
      </c>
      <c r="U967" s="60" t="s">
        <v>544</v>
      </c>
      <c r="V967" s="60">
        <v>5307898260.0383997</v>
      </c>
      <c r="W967" s="60" t="s">
        <v>2401</v>
      </c>
      <c r="X967" s="60">
        <v>5727353860.2432003</v>
      </c>
      <c r="Y967" s="60">
        <v>260360702083.85919</v>
      </c>
      <c r="Z967" s="60">
        <v>10.8</v>
      </c>
      <c r="AA967" s="60">
        <v>8001636174.8288002</v>
      </c>
      <c r="AB967" s="60">
        <v>172280232050.07361</v>
      </c>
      <c r="AC967" s="60">
        <v>414193068596.55682</v>
      </c>
      <c r="AD967" s="60">
        <v>7.2</v>
      </c>
      <c r="AE967" s="60">
        <v>25845604642.406399</v>
      </c>
      <c r="AF967" s="60">
        <v>12.23</v>
      </c>
      <c r="AG967" s="60" t="s">
        <v>2402</v>
      </c>
      <c r="AH967" s="60" t="s">
        <v>544</v>
      </c>
      <c r="AI967" s="60">
        <v>27449799198.508801</v>
      </c>
      <c r="AJ967" s="60">
        <v>46121523132.447998</v>
      </c>
      <c r="AK967" s="60">
        <v>1.53</v>
      </c>
      <c r="AL967" s="60">
        <v>275833705208.43518</v>
      </c>
      <c r="AM967" s="60">
        <v>5900639595.7888002</v>
      </c>
      <c r="AN967" s="60">
        <v>2901978283.6863999</v>
      </c>
      <c r="AO967" s="60">
        <v>26004759781.491199</v>
      </c>
      <c r="AP967" s="60">
        <v>37727948834.732803</v>
      </c>
      <c r="AQ967" s="60">
        <v>414193068596.55682</v>
      </c>
      <c r="AR967" s="60">
        <v>1.1499999999999999</v>
      </c>
      <c r="AS967" s="60">
        <v>38897813478.566399</v>
      </c>
      <c r="AT967" s="60">
        <v>127933958062.464</v>
      </c>
      <c r="AU967" s="85">
        <v>111519</v>
      </c>
      <c r="AV967" s="60" t="s">
        <v>544</v>
      </c>
      <c r="AW967" s="60" t="s">
        <v>544</v>
      </c>
      <c r="AX967" s="60" t="s">
        <v>544</v>
      </c>
      <c r="AY967" s="60">
        <v>71967127774.854401</v>
      </c>
      <c r="AZ967" s="60">
        <v>50109326196.806396</v>
      </c>
      <c r="BA967" s="60">
        <v>14170013387.7696</v>
      </c>
      <c r="BB967" s="60" t="s">
        <v>1808</v>
      </c>
      <c r="BC967" s="60">
        <v>380870890995.18079</v>
      </c>
      <c r="BD967" s="60">
        <v>2612672914.0416002</v>
      </c>
      <c r="BE967" s="60" t="s">
        <v>544</v>
      </c>
      <c r="BF967" s="60">
        <v>845604640.83840001</v>
      </c>
      <c r="BG967" s="60">
        <v>1376617581.5232</v>
      </c>
      <c r="BH967" s="60">
        <v>219378997485.1264</v>
      </c>
      <c r="BI967" s="60">
        <v>1775992860.4416001</v>
      </c>
      <c r="BJ967" s="60">
        <v>5307898260.0383997</v>
      </c>
      <c r="BK967" s="60">
        <v>3699241410.3168001</v>
      </c>
      <c r="BL967" s="85" t="s">
        <v>2878</v>
      </c>
      <c r="BM967" s="60" t="s">
        <v>2879</v>
      </c>
      <c r="BN967" s="60">
        <v>2554663096.9920001</v>
      </c>
      <c r="BO967" s="60">
        <v>377214785089.84961</v>
      </c>
      <c r="BP967" s="60">
        <v>216766324571.08481</v>
      </c>
      <c r="BQ967" s="60">
        <v>20058753533.9072</v>
      </c>
      <c r="BR967" s="60">
        <v>66413059650.156799</v>
      </c>
      <c r="BS967" s="60">
        <v>4596906143.3792</v>
      </c>
      <c r="BT967" s="60">
        <v>7471366949.7472</v>
      </c>
      <c r="BU967" s="60">
        <v>6583370519.5263996</v>
      </c>
      <c r="BV967" s="60">
        <v>6093261937.0176001</v>
      </c>
      <c r="BW967" s="60">
        <v>14170013387.7696</v>
      </c>
      <c r="BX967" s="60">
        <v>26163171204.972801</v>
      </c>
      <c r="BY967" s="60" t="s">
        <v>544</v>
      </c>
      <c r="BZ967" s="60">
        <v>-153205414.25920001</v>
      </c>
      <c r="CA967" s="60">
        <v>-656700877.62559998</v>
      </c>
      <c r="CB967" s="60" t="s">
        <v>1994</v>
      </c>
      <c r="CC967" s="60">
        <v>2396995389.1135998</v>
      </c>
      <c r="CD967" s="60">
        <v>2067529376.8959999</v>
      </c>
      <c r="CE967" s="60">
        <v>4960583073.3439999</v>
      </c>
      <c r="CF967" s="60">
        <v>37727948834.732803</v>
      </c>
      <c r="CG967" s="60">
        <v>1952997174.0032001</v>
      </c>
      <c r="CH967" s="60">
        <v>209727800.1024</v>
      </c>
      <c r="CI967" s="60" t="s">
        <v>1443</v>
      </c>
      <c r="CJ967" s="60">
        <v>15.9</v>
      </c>
      <c r="CK967" s="60">
        <v>8629332143.9295998</v>
      </c>
      <c r="CL967" s="60">
        <v>159</v>
      </c>
      <c r="CM967" s="85">
        <v>111519</v>
      </c>
      <c r="CN967" s="60">
        <v>-142049680.2112</v>
      </c>
      <c r="CO967" s="60">
        <v>1775992860.4416001</v>
      </c>
      <c r="CP967" s="60">
        <v>8282016957.2351999</v>
      </c>
      <c r="CQ967" s="60">
        <v>260360702083.85919</v>
      </c>
      <c r="CR967" s="60">
        <v>92964450.400000006</v>
      </c>
      <c r="CS967" s="60">
        <v>-142049680.2112</v>
      </c>
      <c r="CT967" s="60">
        <v>2404432545.1455998</v>
      </c>
      <c r="CU967" s="60">
        <v>1294808865.1712</v>
      </c>
      <c r="CV967" s="60">
        <v>4960583073.3439999</v>
      </c>
      <c r="CW967" s="60">
        <v>3699241410.3168001</v>
      </c>
      <c r="CX967" s="60">
        <v>5727353860.2432003</v>
      </c>
      <c r="CY967" s="60">
        <v>15.2</v>
      </c>
      <c r="CZ967" s="60">
        <f t="shared" si="30"/>
        <v>1.3445999999156666</v>
      </c>
      <c r="DA967" s="60" t="str">
        <f t="shared" si="31"/>
        <v>Y</v>
      </c>
    </row>
    <row r="968" spans="1:105">
      <c r="A968" s="13" t="s">
        <v>1443</v>
      </c>
      <c r="B968" s="13">
        <v>111519</v>
      </c>
      <c r="C968" s="13">
        <v>2023</v>
      </c>
      <c r="D968" s="13" t="s">
        <v>1</v>
      </c>
      <c r="E968" s="13" t="s">
        <v>13</v>
      </c>
      <c r="F968" s="84" t="s">
        <v>1804</v>
      </c>
      <c r="G968" s="60" t="s">
        <v>2399</v>
      </c>
      <c r="H968" s="60" t="s">
        <v>1919</v>
      </c>
      <c r="I968" s="60" t="s">
        <v>2400</v>
      </c>
      <c r="J968" s="60" t="s">
        <v>1443</v>
      </c>
      <c r="K968" s="85">
        <v>111519</v>
      </c>
      <c r="L968" s="60">
        <v>581424000000</v>
      </c>
      <c r="M968" s="60">
        <v>439573599433.47357</v>
      </c>
      <c r="N968" s="60">
        <v>2119150222.9217</v>
      </c>
      <c r="O968" s="60">
        <v>489150979.03329998</v>
      </c>
      <c r="P968" s="60">
        <v>-0.2</v>
      </c>
      <c r="Q968" s="60">
        <v>10725032130.7054</v>
      </c>
      <c r="R968" s="85">
        <v>33330</v>
      </c>
      <c r="S968" s="85" t="s">
        <v>544</v>
      </c>
      <c r="T968" s="60">
        <v>6773266802.4101</v>
      </c>
      <c r="U968" s="60" t="s">
        <v>544</v>
      </c>
      <c r="V968" s="60">
        <v>5408633854.7206001</v>
      </c>
      <c r="W968" s="60" t="s">
        <v>2401</v>
      </c>
      <c r="X968" s="60">
        <v>7279050426.7891998</v>
      </c>
      <c r="Y968" s="60">
        <v>275020790792.80298</v>
      </c>
      <c r="Z968" s="60">
        <v>13.67</v>
      </c>
      <c r="AA968" s="60">
        <v>10900430936.1702</v>
      </c>
      <c r="AB968" s="60">
        <v>178947607158.12659</v>
      </c>
      <c r="AC968" s="60">
        <v>439573599433.47357</v>
      </c>
      <c r="AD968" s="60">
        <v>7.2</v>
      </c>
      <c r="AE968" s="60">
        <v>23972178119.301201</v>
      </c>
      <c r="AF968" s="60">
        <v>13.58</v>
      </c>
      <c r="AG968" s="60" t="s">
        <v>2402</v>
      </c>
      <c r="AH968" s="60" t="s">
        <v>544</v>
      </c>
      <c r="AI968" s="60">
        <v>29462463142.083</v>
      </c>
      <c r="AJ968" s="60">
        <v>48259620470.838699</v>
      </c>
      <c r="AK968" s="60">
        <v>1.84</v>
      </c>
      <c r="AL968" s="60">
        <v>294149844999.14081</v>
      </c>
      <c r="AM968" s="60">
        <v>6622060935.6301003</v>
      </c>
      <c r="AN968" s="60">
        <v>8484161185.0257998</v>
      </c>
      <c r="AO968" s="60">
        <v>25921221742.095402</v>
      </c>
      <c r="AP968" s="60">
        <v>41056929006.773399</v>
      </c>
      <c r="AQ968" s="60">
        <v>439573599433.47357</v>
      </c>
      <c r="AR968" s="60">
        <v>0.94</v>
      </c>
      <c r="AS968" s="60">
        <v>42130490660.9114</v>
      </c>
      <c r="AT968" s="60">
        <v>132019354344.2858</v>
      </c>
      <c r="AU968" s="85">
        <v>111519</v>
      </c>
      <c r="AV968" s="60" t="s">
        <v>544</v>
      </c>
      <c r="AW968" s="60" t="s">
        <v>544</v>
      </c>
      <c r="AX968" s="60" t="s">
        <v>544</v>
      </c>
      <c r="AY968" s="60">
        <v>72231798590.139893</v>
      </c>
      <c r="AZ968" s="60">
        <v>62161487862.591904</v>
      </c>
      <c r="BA968" s="60">
        <v>14615559082.9548</v>
      </c>
      <c r="BB968" s="60" t="s">
        <v>1808</v>
      </c>
      <c r="BC968" s="60">
        <v>411231571764.23041</v>
      </c>
      <c r="BD968" s="60">
        <v>2947758372.8761001</v>
      </c>
      <c r="BE968" s="60" t="s">
        <v>544</v>
      </c>
      <c r="BF968" s="60">
        <v>1605806305.2035999</v>
      </c>
      <c r="BG968" s="60">
        <v>1363876918.3556001</v>
      </c>
      <c r="BH968" s="60">
        <v>224275345872.1011</v>
      </c>
      <c r="BI968" s="60">
        <v>5541695017.4870005</v>
      </c>
      <c r="BJ968" s="60">
        <v>5408633854.7206001</v>
      </c>
      <c r="BK968" s="60">
        <v>4044000907.0310998</v>
      </c>
      <c r="BL968" s="85" t="s">
        <v>2878</v>
      </c>
      <c r="BM968" s="60" t="s">
        <v>2879</v>
      </c>
      <c r="BN968" s="60">
        <v>2831329855.4555001</v>
      </c>
      <c r="BO968" s="60">
        <v>401905949930.57391</v>
      </c>
      <c r="BP968" s="60">
        <v>221327587499.22501</v>
      </c>
      <c r="BQ968" s="60">
        <v>25444923261.7384</v>
      </c>
      <c r="BR968" s="60">
        <v>70435472892.793503</v>
      </c>
      <c r="BS968" s="60">
        <v>5233235049.2558002</v>
      </c>
      <c r="BT968" s="60">
        <v>8228623270.1675997</v>
      </c>
      <c r="BU968" s="60">
        <v>11344976184.503401</v>
      </c>
      <c r="BV968" s="60">
        <v>5147047705.1912003</v>
      </c>
      <c r="BW968" s="60">
        <v>14615559082.9548</v>
      </c>
      <c r="BX968" s="60">
        <v>28490965448.0215</v>
      </c>
      <c r="BY968" s="60" t="s">
        <v>544</v>
      </c>
      <c r="BZ968" s="60">
        <v>35533378.693300001</v>
      </c>
      <c r="CA968" s="60">
        <v>-371966432.27880001</v>
      </c>
      <c r="CB968" s="60" t="s">
        <v>1994</v>
      </c>
      <c r="CC968" s="60">
        <v>7407575413.5522003</v>
      </c>
      <c r="CD968" s="60">
        <v>2048083465.5351</v>
      </c>
      <c r="CE968" s="60">
        <v>6351402434.0938997</v>
      </c>
      <c r="CF968" s="60">
        <v>41056929006.773399</v>
      </c>
      <c r="CG968" s="60">
        <v>4321463672.5724001</v>
      </c>
      <c r="CH968" s="60">
        <v>173130717.46309999</v>
      </c>
      <c r="CI968" s="60" t="s">
        <v>1443</v>
      </c>
      <c r="CJ968" s="60">
        <v>16.5</v>
      </c>
      <c r="CK968" s="60">
        <v>15763211611.815001</v>
      </c>
      <c r="CL968" s="60">
        <v>145</v>
      </c>
      <c r="CM968" s="85">
        <v>111519</v>
      </c>
      <c r="CN968" s="60">
        <v>181447040.13600001</v>
      </c>
      <c r="CO968" s="60">
        <v>5541695017.4870005</v>
      </c>
      <c r="CP968" s="60">
        <v>10110380282.244699</v>
      </c>
      <c r="CQ968" s="60">
        <v>275020790792.80298</v>
      </c>
      <c r="CR968" s="60">
        <v>96771754.739199996</v>
      </c>
      <c r="CS968" s="60">
        <v>181447040.13600001</v>
      </c>
      <c r="CT968" s="60">
        <v>2646858697.9839001</v>
      </c>
      <c r="CU968" s="60">
        <v>1397142209.0472</v>
      </c>
      <c r="CV968" s="60">
        <v>6351402434.0938997</v>
      </c>
      <c r="CW968" s="60">
        <v>4044000907.0310998</v>
      </c>
      <c r="CX968" s="60">
        <v>7279050426.7891998</v>
      </c>
      <c r="CY968" s="60">
        <v>15.9</v>
      </c>
      <c r="CZ968" s="60">
        <f t="shared" si="30"/>
        <v>1.3227000000667568</v>
      </c>
      <c r="DA968" s="60" t="str">
        <f t="shared" si="31"/>
        <v>Y</v>
      </c>
    </row>
    <row r="969" spans="1:105">
      <c r="A969" s="13" t="s">
        <v>1444</v>
      </c>
      <c r="B969" s="13">
        <v>111788</v>
      </c>
      <c r="C969" s="13">
        <v>2022</v>
      </c>
      <c r="D969" s="13" t="s">
        <v>10</v>
      </c>
      <c r="E969" s="13" t="s">
        <v>13</v>
      </c>
      <c r="F969" s="84" t="s">
        <v>1812</v>
      </c>
      <c r="G969" s="60" t="s">
        <v>2760</v>
      </c>
      <c r="H969" s="60" t="s">
        <v>2880</v>
      </c>
      <c r="I969" s="60" t="s">
        <v>2762</v>
      </c>
      <c r="J969" s="60" t="s">
        <v>1444</v>
      </c>
      <c r="K969" s="85">
        <v>111788</v>
      </c>
      <c r="L969" s="60">
        <v>212431900000000</v>
      </c>
      <c r="M969" s="60">
        <v>13504019721.5</v>
      </c>
      <c r="N969" s="60">
        <v>295321109.60000002</v>
      </c>
      <c r="O969" s="60">
        <v>127366247.3</v>
      </c>
      <c r="P969" s="60">
        <v>-0.37</v>
      </c>
      <c r="Q969" s="60">
        <v>1587488431.4000001</v>
      </c>
      <c r="R969" s="85">
        <v>10788</v>
      </c>
      <c r="S969" s="85">
        <v>57</v>
      </c>
      <c r="T969" s="60">
        <v>3918330169.9000001</v>
      </c>
      <c r="U969" s="60" t="s">
        <v>544</v>
      </c>
      <c r="V969" s="60" t="s">
        <v>544</v>
      </c>
      <c r="W969" s="60" t="s">
        <v>2763</v>
      </c>
      <c r="X969" s="60">
        <v>598181467</v>
      </c>
      <c r="Y969" s="60">
        <v>9016832325.8999996</v>
      </c>
      <c r="Z969" s="60">
        <v>6.65</v>
      </c>
      <c r="AA969" s="60" t="s">
        <v>544</v>
      </c>
      <c r="AB969" s="60">
        <v>10093597107.799999</v>
      </c>
      <c r="AC969" s="60">
        <v>13504019721.5</v>
      </c>
      <c r="AD969" s="60">
        <v>20.2</v>
      </c>
      <c r="AE969" s="60">
        <v>1813735791.5</v>
      </c>
      <c r="AF969" s="60">
        <v>11.36</v>
      </c>
      <c r="AG969" s="60" t="s">
        <v>35</v>
      </c>
      <c r="AH969" s="60" t="s">
        <v>544</v>
      </c>
      <c r="AI969" s="60">
        <v>2884137346.5</v>
      </c>
      <c r="AJ969" s="60" t="s">
        <v>544</v>
      </c>
      <c r="AK969" s="60">
        <v>5.27</v>
      </c>
      <c r="AL969" s="60">
        <v>9377082505.7000008</v>
      </c>
      <c r="AM969" s="60">
        <v>230112337.09999999</v>
      </c>
      <c r="AN969" s="60">
        <v>251566773.40000001</v>
      </c>
      <c r="AO969" s="60">
        <v>566346262</v>
      </c>
      <c r="AP969" s="60">
        <v>3223956546.0999999</v>
      </c>
      <c r="AQ969" s="60">
        <v>13504019721.5</v>
      </c>
      <c r="AR969" s="60">
        <v>3.38</v>
      </c>
      <c r="AS969" s="60">
        <v>2528731101.6999998</v>
      </c>
      <c r="AT969" s="60">
        <v>2372803437.4000001</v>
      </c>
      <c r="AU969" s="85">
        <v>111788</v>
      </c>
      <c r="AV969" s="60" t="s">
        <v>544</v>
      </c>
      <c r="AW969" s="60">
        <v>153092500.19999999</v>
      </c>
      <c r="AX969" s="60">
        <v>154236736.80000001</v>
      </c>
      <c r="AY969" s="60">
        <v>415205320.89999998</v>
      </c>
      <c r="AZ969" s="60">
        <v>2133111297.2</v>
      </c>
      <c r="BA969" s="60">
        <v>4538474622.8000002</v>
      </c>
      <c r="BB969" s="60" t="s">
        <v>1808</v>
      </c>
      <c r="BC969" s="60">
        <v>14274644001</v>
      </c>
      <c r="BD969" s="60">
        <v>432940988.19999999</v>
      </c>
      <c r="BE969" s="60">
        <v>22922873.199999999</v>
      </c>
      <c r="BF969" s="60">
        <v>676504462.29999995</v>
      </c>
      <c r="BG969" s="60">
        <v>70872743.599999994</v>
      </c>
      <c r="BH969" s="60">
        <v>8725013851.7000008</v>
      </c>
      <c r="BI969" s="60">
        <v>168457055</v>
      </c>
      <c r="BJ969" s="60" t="s">
        <v>544</v>
      </c>
      <c r="BK969" s="60">
        <v>315040120.30000001</v>
      </c>
      <c r="BL969" s="85" t="s">
        <v>2881</v>
      </c>
      <c r="BM969" s="60" t="s">
        <v>2882</v>
      </c>
      <c r="BN969" s="60">
        <v>95117845.799999997</v>
      </c>
      <c r="BO969" s="60">
        <v>11680526134.6</v>
      </c>
      <c r="BP969" s="60">
        <v>8292072863.5</v>
      </c>
      <c r="BQ969" s="60">
        <v>536685106.60000002</v>
      </c>
      <c r="BR969" s="60" t="s">
        <v>544</v>
      </c>
      <c r="BS969" s="60">
        <v>390133825.60000002</v>
      </c>
      <c r="BT969" s="60">
        <v>207157679.59999999</v>
      </c>
      <c r="BU969" s="60">
        <v>679905387.70000005</v>
      </c>
      <c r="BV969" s="60" t="s">
        <v>544</v>
      </c>
      <c r="BW969" s="60">
        <v>1511492050.5</v>
      </c>
      <c r="BX969" s="60">
        <v>2884137346.5</v>
      </c>
      <c r="BY969" s="60" t="s">
        <v>544</v>
      </c>
      <c r="BZ969" s="60">
        <v>7234118.0999999996</v>
      </c>
      <c r="CA969" s="60" t="s">
        <v>544</v>
      </c>
      <c r="CB969" s="60" t="s">
        <v>1986</v>
      </c>
      <c r="CC969" s="60">
        <v>192466953</v>
      </c>
      <c r="CD969" s="60">
        <v>646932303</v>
      </c>
      <c r="CE969" s="60">
        <v>259926057.40000001</v>
      </c>
      <c r="CF969" s="60">
        <v>3223956546.0999999</v>
      </c>
      <c r="CG969" s="60">
        <v>169842852.69999999</v>
      </c>
      <c r="CH969" s="60">
        <v>12319614.1</v>
      </c>
      <c r="CI969" s="60" t="s">
        <v>1444</v>
      </c>
      <c r="CJ969" s="60">
        <v>28.57</v>
      </c>
      <c r="CK969" s="60">
        <v>849748240.39999998</v>
      </c>
      <c r="CL969" s="60">
        <v>196.64</v>
      </c>
      <c r="CM969" s="85">
        <v>111788</v>
      </c>
      <c r="CN969" s="60">
        <v>-3426352.9</v>
      </c>
      <c r="CO969" s="60">
        <v>168457055</v>
      </c>
      <c r="CP969" s="60">
        <v>693299312.79999995</v>
      </c>
      <c r="CQ969" s="60">
        <v>9016832325.8999996</v>
      </c>
      <c r="CR969" s="60" t="s">
        <v>544</v>
      </c>
      <c r="CS969" s="60">
        <v>-3426352.9</v>
      </c>
      <c r="CT969" s="60">
        <v>151770271.30000001</v>
      </c>
      <c r="CU969" s="60">
        <v>163269849.09999999</v>
      </c>
      <c r="CV969" s="60">
        <v>259926057.40000001</v>
      </c>
      <c r="CW969" s="60">
        <v>315040120.30000001</v>
      </c>
      <c r="CX969" s="60">
        <v>598181467</v>
      </c>
      <c r="CY969" s="60">
        <v>28.57</v>
      </c>
      <c r="CZ969" s="60">
        <f t="shared" si="30"/>
        <v>15731.012274943825</v>
      </c>
      <c r="DA969" s="60" t="str">
        <f t="shared" si="31"/>
        <v>Y</v>
      </c>
    </row>
    <row r="970" spans="1:105">
      <c r="A970" s="13" t="s">
        <v>1444</v>
      </c>
      <c r="B970" s="13">
        <v>111788</v>
      </c>
      <c r="C970" s="13">
        <v>2023</v>
      </c>
      <c r="D970" s="13" t="s">
        <v>10</v>
      </c>
      <c r="E970" s="13" t="s">
        <v>13</v>
      </c>
      <c r="F970" s="84" t="s">
        <v>1804</v>
      </c>
      <c r="G970" s="60" t="s">
        <v>2760</v>
      </c>
      <c r="H970" s="60" t="s">
        <v>2880</v>
      </c>
      <c r="I970" s="60" t="s">
        <v>2762</v>
      </c>
      <c r="J970" s="60" t="s">
        <v>1444</v>
      </c>
      <c r="K970" s="85">
        <v>111788</v>
      </c>
      <c r="L970" s="60">
        <v>222010100000000</v>
      </c>
      <c r="M970" s="60">
        <v>14401284563.799999</v>
      </c>
      <c r="N970" s="60">
        <v>277315904.30000001</v>
      </c>
      <c r="O970" s="60">
        <v>92235382.599999994</v>
      </c>
      <c r="P970" s="60">
        <v>-0.34</v>
      </c>
      <c r="Q970" s="60">
        <v>1643792925.4000001</v>
      </c>
      <c r="R970" s="85">
        <v>10847</v>
      </c>
      <c r="S970" s="85">
        <v>57</v>
      </c>
      <c r="T970" s="60">
        <v>4261392736.6999998</v>
      </c>
      <c r="U970" s="60" t="s">
        <v>544</v>
      </c>
      <c r="V970" s="60" t="s">
        <v>544</v>
      </c>
      <c r="W970" s="60" t="s">
        <v>2763</v>
      </c>
      <c r="X970" s="60">
        <v>567916713.5</v>
      </c>
      <c r="Y970" s="60">
        <v>9420100367.5</v>
      </c>
      <c r="Z970" s="60">
        <v>5.74</v>
      </c>
      <c r="AA970" s="60" t="s">
        <v>544</v>
      </c>
      <c r="AB970" s="60">
        <v>9857717332.1000004</v>
      </c>
      <c r="AC970" s="60">
        <v>14401284563.799999</v>
      </c>
      <c r="AD970" s="60">
        <v>20.21</v>
      </c>
      <c r="AE970" s="60">
        <v>2130313648.9000001</v>
      </c>
      <c r="AF970" s="60">
        <v>9.68</v>
      </c>
      <c r="AG970" s="60" t="s">
        <v>35</v>
      </c>
      <c r="AH970" s="60" t="s">
        <v>544</v>
      </c>
      <c r="AI970" s="60">
        <v>3067444337.3000002</v>
      </c>
      <c r="AJ970" s="60" t="s">
        <v>544</v>
      </c>
      <c r="AK970" s="60">
        <v>4.79</v>
      </c>
      <c r="AL970" s="60">
        <v>10237459334.6</v>
      </c>
      <c r="AM970" s="60">
        <v>209600512.19999999</v>
      </c>
      <c r="AN970" s="60">
        <v>349111474.60000002</v>
      </c>
      <c r="AO970" s="60">
        <v>594707073.60000002</v>
      </c>
      <c r="AP970" s="60">
        <v>3458259256.3000002</v>
      </c>
      <c r="AQ970" s="60">
        <v>14401284563.799999</v>
      </c>
      <c r="AR970" s="60">
        <v>2.87</v>
      </c>
      <c r="AS970" s="60">
        <v>2745901635.1999998</v>
      </c>
      <c r="AT970" s="60">
        <v>2801824079.3000002</v>
      </c>
      <c r="AU970" s="85">
        <v>111788</v>
      </c>
      <c r="AV970" s="60" t="s">
        <v>544</v>
      </c>
      <c r="AW970" s="60">
        <v>633232000.60000002</v>
      </c>
      <c r="AX970" s="60">
        <v>187130341</v>
      </c>
      <c r="AY970" s="60">
        <v>531487013.19999999</v>
      </c>
      <c r="AZ970" s="60">
        <v>2538954211.9000001</v>
      </c>
      <c r="BA970" s="60">
        <v>4734018798.8999996</v>
      </c>
      <c r="BB970" s="60" t="s">
        <v>1808</v>
      </c>
      <c r="BC970" s="60">
        <v>15177186583.799999</v>
      </c>
      <c r="BD970" s="60">
        <v>550104043.10000002</v>
      </c>
      <c r="BE970" s="60">
        <v>40399603.600000001</v>
      </c>
      <c r="BF970" s="60">
        <v>313103414.39999998</v>
      </c>
      <c r="BG970" s="60">
        <v>67721878.799999997</v>
      </c>
      <c r="BH970" s="60">
        <v>9666156527.2000008</v>
      </c>
      <c r="BI970" s="60">
        <v>180961422.69999999</v>
      </c>
      <c r="BJ970" s="60" t="s">
        <v>544</v>
      </c>
      <c r="BK970" s="60">
        <v>321023760.5</v>
      </c>
      <c r="BL970" s="85" t="s">
        <v>2881</v>
      </c>
      <c r="BM970" s="60" t="s">
        <v>2882</v>
      </c>
      <c r="BN970" s="60">
        <v>84198274.599999994</v>
      </c>
      <c r="BO970" s="60">
        <v>12486416006.9</v>
      </c>
      <c r="BP970" s="60">
        <v>9116052484.1000004</v>
      </c>
      <c r="BQ970" s="60">
        <v>475700791.19999999</v>
      </c>
      <c r="BR970" s="60" t="s">
        <v>544</v>
      </c>
      <c r="BS970" s="60">
        <v>401809994.10000002</v>
      </c>
      <c r="BT970" s="60">
        <v>184126966.5</v>
      </c>
      <c r="BU970" s="60">
        <v>737649537.29999995</v>
      </c>
      <c r="BV970" s="60" t="s">
        <v>544</v>
      </c>
      <c r="BW970" s="60">
        <v>1772659098.2</v>
      </c>
      <c r="BX970" s="60">
        <v>3067444337.3000002</v>
      </c>
      <c r="BY970" s="60" t="s">
        <v>544</v>
      </c>
      <c r="BZ970" s="60">
        <v>389206.2</v>
      </c>
      <c r="CA970" s="60" t="s">
        <v>544</v>
      </c>
      <c r="CB970" s="60" t="s">
        <v>1986</v>
      </c>
      <c r="CC970" s="60">
        <v>297956806.39999998</v>
      </c>
      <c r="CD970" s="60">
        <v>648813222.20000005</v>
      </c>
      <c r="CE970" s="60">
        <v>244920974.90000001</v>
      </c>
      <c r="CF970" s="60">
        <v>3458259256.3000002</v>
      </c>
      <c r="CG970" s="60">
        <v>179378650.80000001</v>
      </c>
      <c r="CH970" s="60">
        <v>18837580.100000001</v>
      </c>
      <c r="CI970" s="60" t="s">
        <v>1444</v>
      </c>
      <c r="CJ970" s="60">
        <v>31.12</v>
      </c>
      <c r="CK970" s="60">
        <v>917028188.10000002</v>
      </c>
      <c r="CL970" s="60">
        <v>192.59</v>
      </c>
      <c r="CM970" s="85">
        <v>111788</v>
      </c>
      <c r="CN970" s="60">
        <v>11410228.4</v>
      </c>
      <c r="CO970" s="60">
        <v>180961422.69999999</v>
      </c>
      <c r="CP970" s="60">
        <v>652114988.10000002</v>
      </c>
      <c r="CQ970" s="60">
        <v>9420100367.5</v>
      </c>
      <c r="CR970" s="60" t="s">
        <v>544</v>
      </c>
      <c r="CS970" s="60">
        <v>11410228.4</v>
      </c>
      <c r="CT970" s="60">
        <v>175259551.90000001</v>
      </c>
      <c r="CU970" s="60">
        <v>145764208.69999999</v>
      </c>
      <c r="CV970" s="60">
        <v>244920974.90000001</v>
      </c>
      <c r="CW970" s="60">
        <v>321023760.5</v>
      </c>
      <c r="CX970" s="60">
        <v>567916713.5</v>
      </c>
      <c r="CY970" s="60">
        <v>31.12</v>
      </c>
      <c r="CZ970" s="60">
        <f t="shared" si="30"/>
        <v>15415.992859279995</v>
      </c>
      <c r="DA970" s="60" t="str">
        <f t="shared" si="31"/>
        <v>Y</v>
      </c>
    </row>
    <row r="971" spans="1:105">
      <c r="A971" s="13" t="s">
        <v>1481</v>
      </c>
      <c r="B971" s="13">
        <v>1008752</v>
      </c>
      <c r="C971" s="13">
        <v>2022</v>
      </c>
      <c r="D971" s="13" t="s">
        <v>1</v>
      </c>
      <c r="E971" s="13" t="s">
        <v>507</v>
      </c>
      <c r="F971" s="84" t="s">
        <v>1812</v>
      </c>
      <c r="G971" s="60" t="s">
        <v>2022</v>
      </c>
      <c r="H971" s="60" t="s">
        <v>2084</v>
      </c>
      <c r="I971" s="60" t="s">
        <v>2024</v>
      </c>
      <c r="J971" s="60" t="s">
        <v>1481</v>
      </c>
      <c r="K971" s="85">
        <v>1008752</v>
      </c>
      <c r="L971" s="60">
        <v>208049112000</v>
      </c>
      <c r="M971" s="60">
        <v>572964424.98010004</v>
      </c>
      <c r="N971" s="60">
        <v>35799352.874200001</v>
      </c>
      <c r="O971" s="60">
        <v>3005439.1283</v>
      </c>
      <c r="P971" s="60">
        <v>-0.41</v>
      </c>
      <c r="Q971" s="60">
        <v>40703255.281300001</v>
      </c>
      <c r="R971" s="85">
        <v>1403</v>
      </c>
      <c r="S971" s="85">
        <v>85</v>
      </c>
      <c r="T971" s="60">
        <v>25158679.230999999</v>
      </c>
      <c r="U971" s="60" t="s">
        <v>544</v>
      </c>
      <c r="V971" s="60" t="s">
        <v>544</v>
      </c>
      <c r="W971" s="60" t="s">
        <v>2025</v>
      </c>
      <c r="X971" s="60">
        <v>26040199.983800001</v>
      </c>
      <c r="Y971" s="60">
        <v>447614935.63099998</v>
      </c>
      <c r="Z971" s="60">
        <v>10.45</v>
      </c>
      <c r="AA971" s="60" t="s">
        <v>544</v>
      </c>
      <c r="AB971" s="60">
        <v>339553232.38160002</v>
      </c>
      <c r="AC971" s="60">
        <v>572964424.98010004</v>
      </c>
      <c r="AD971" s="60">
        <v>8.2100000000000009</v>
      </c>
      <c r="AE971" s="60">
        <v>123621170.1041</v>
      </c>
      <c r="AF971" s="60">
        <v>4.6900000000000004</v>
      </c>
      <c r="AG971" s="60" t="s">
        <v>2026</v>
      </c>
      <c r="AH971" s="60" t="s">
        <v>544</v>
      </c>
      <c r="AI971" s="60">
        <v>47859634.902999997</v>
      </c>
      <c r="AJ971" s="60" t="s">
        <v>544</v>
      </c>
      <c r="AK971" s="60">
        <v>5.1100000000000003</v>
      </c>
      <c r="AL971" s="60">
        <v>450668148.1613</v>
      </c>
      <c r="AM971" s="60">
        <v>12815361.757999999</v>
      </c>
      <c r="AN971" s="60">
        <v>47287879.786499999</v>
      </c>
      <c r="AO971" s="60">
        <v>29421076.307999998</v>
      </c>
      <c r="AP971" s="60">
        <v>56777692.806900002</v>
      </c>
      <c r="AQ971" s="60">
        <v>572964424.98010004</v>
      </c>
      <c r="AR971" s="60">
        <v>8.44</v>
      </c>
      <c r="AS971" s="60">
        <v>53779207.494400002</v>
      </c>
      <c r="AT971" s="60">
        <v>300711151.40329999</v>
      </c>
      <c r="AU971" s="85">
        <v>1008752</v>
      </c>
      <c r="AV971" s="60" t="s">
        <v>544</v>
      </c>
      <c r="AW971" s="60" t="s">
        <v>544</v>
      </c>
      <c r="AX971" s="60" t="s">
        <v>544</v>
      </c>
      <c r="AY971" s="60">
        <v>123621170.1041</v>
      </c>
      <c r="AZ971" s="60">
        <v>116875208.8136</v>
      </c>
      <c r="BA971" s="60" t="s">
        <v>544</v>
      </c>
      <c r="BB971" s="60" t="s">
        <v>1808</v>
      </c>
      <c r="BC971" s="60" t="s">
        <v>544</v>
      </c>
      <c r="BD971" s="60">
        <v>27350386.981699999</v>
      </c>
      <c r="BE971" s="60">
        <v>24660912.713100001</v>
      </c>
      <c r="BF971" s="60">
        <v>5516994.8594000004</v>
      </c>
      <c r="BG971" s="60">
        <v>4733576.6102</v>
      </c>
      <c r="BH971" s="60">
        <v>424332321.50739998</v>
      </c>
      <c r="BI971" s="60">
        <v>5681584.1026999997</v>
      </c>
      <c r="BJ971" s="60" t="s">
        <v>544</v>
      </c>
      <c r="BK971" s="60">
        <v>12823543.851500001</v>
      </c>
      <c r="BL971" s="85" t="s">
        <v>2883</v>
      </c>
      <c r="BM971" s="60" t="s">
        <v>2884</v>
      </c>
      <c r="BN971" s="60">
        <v>-2465913.9145999998</v>
      </c>
      <c r="BO971" s="60">
        <v>519374138.19880003</v>
      </c>
      <c r="BP971" s="60">
        <v>396981934.52569997</v>
      </c>
      <c r="BQ971" s="60" t="s">
        <v>544</v>
      </c>
      <c r="BR971" s="60">
        <v>102660755.8688</v>
      </c>
      <c r="BS971" s="60">
        <v>6875200.3641999997</v>
      </c>
      <c r="BT971" s="60">
        <v>2941604.4775</v>
      </c>
      <c r="BU971" s="60">
        <v>62030081.899099998</v>
      </c>
      <c r="BV971" s="60">
        <v>73223510.906599998</v>
      </c>
      <c r="BW971" s="60" t="s">
        <v>544</v>
      </c>
      <c r="BX971" s="60">
        <v>47859634.902999997</v>
      </c>
      <c r="BY971" s="60" t="s">
        <v>544</v>
      </c>
      <c r="BZ971" s="60" t="s">
        <v>544</v>
      </c>
      <c r="CA971" s="60" t="s">
        <v>544</v>
      </c>
      <c r="CB971" s="60" t="s">
        <v>544</v>
      </c>
      <c r="CC971" s="60">
        <v>42638192.355999999</v>
      </c>
      <c r="CD971" s="60">
        <v>11512034.940199999</v>
      </c>
      <c r="CE971" s="60">
        <v>3000242.3558999998</v>
      </c>
      <c r="CF971" s="60">
        <v>56777692.806900002</v>
      </c>
      <c r="CG971" s="60">
        <v>11297997.871099999</v>
      </c>
      <c r="CH971" s="60">
        <v>2627410.4311000002</v>
      </c>
      <c r="CI971" s="60" t="s">
        <v>1481</v>
      </c>
      <c r="CJ971" s="60">
        <v>14.09</v>
      </c>
      <c r="CK971" s="60">
        <v>73328079.770199999</v>
      </c>
      <c r="CL971" s="60">
        <v>226.09</v>
      </c>
      <c r="CM971" s="85">
        <v>1008752</v>
      </c>
      <c r="CN971" s="60" t="s">
        <v>544</v>
      </c>
      <c r="CO971" s="60">
        <v>5681584.1026999997</v>
      </c>
      <c r="CP971" s="60">
        <v>23574286.069200002</v>
      </c>
      <c r="CQ971" s="60">
        <v>447614935.63099998</v>
      </c>
      <c r="CR971" s="60" t="s">
        <v>544</v>
      </c>
      <c r="CS971" s="60" t="s">
        <v>544</v>
      </c>
      <c r="CT971" s="60">
        <v>5415978.6382999998</v>
      </c>
      <c r="CU971" s="60">
        <v>7407565.2132999999</v>
      </c>
      <c r="CV971" s="60">
        <v>3000242.3558999998</v>
      </c>
      <c r="CW971" s="60">
        <v>12823543.851500001</v>
      </c>
      <c r="CX971" s="60">
        <v>26040199.983800001</v>
      </c>
      <c r="CY971" s="60">
        <v>14.09</v>
      </c>
      <c r="CZ971" s="60">
        <f t="shared" si="30"/>
        <v>363.10999938124581</v>
      </c>
      <c r="DA971" s="60" t="str">
        <f t="shared" si="31"/>
        <v>Y</v>
      </c>
    </row>
    <row r="972" spans="1:105">
      <c r="A972" s="13" t="s">
        <v>1481</v>
      </c>
      <c r="B972" s="13">
        <v>1008752</v>
      </c>
      <c r="C972" s="13">
        <v>2023</v>
      </c>
      <c r="D972" s="13" t="s">
        <v>1</v>
      </c>
      <c r="E972" s="13" t="s">
        <v>507</v>
      </c>
      <c r="F972" s="84" t="s">
        <v>1804</v>
      </c>
      <c r="G972" s="60" t="s">
        <v>2022</v>
      </c>
      <c r="H972" s="60" t="s">
        <v>2084</v>
      </c>
      <c r="I972" s="60" t="s">
        <v>2024</v>
      </c>
      <c r="J972" s="60" t="s">
        <v>1481</v>
      </c>
      <c r="K972" s="85">
        <v>1008752</v>
      </c>
      <c r="L972" s="60">
        <v>233456323000</v>
      </c>
      <c r="M972" s="60">
        <v>720714827.62320006</v>
      </c>
      <c r="N972" s="60">
        <v>38879059.102200001</v>
      </c>
      <c r="O972" s="60">
        <v>4132756.1595999999</v>
      </c>
      <c r="P972" s="60">
        <v>-1.47</v>
      </c>
      <c r="Q972" s="60">
        <v>45748657.621799998</v>
      </c>
      <c r="R972" s="85">
        <v>1469</v>
      </c>
      <c r="S972" s="85">
        <v>85</v>
      </c>
      <c r="T972" s="60">
        <v>32107323.256700002</v>
      </c>
      <c r="U972" s="60" t="s">
        <v>544</v>
      </c>
      <c r="V972" s="60" t="s">
        <v>544</v>
      </c>
      <c r="W972" s="60" t="s">
        <v>2025</v>
      </c>
      <c r="X972" s="60">
        <v>31805276.442000002</v>
      </c>
      <c r="Y972" s="60">
        <v>541316020.62740004</v>
      </c>
      <c r="Z972" s="60">
        <v>8.6199999999999992</v>
      </c>
      <c r="AA972" s="60" t="s">
        <v>544</v>
      </c>
      <c r="AB972" s="60">
        <v>352634157.95169997</v>
      </c>
      <c r="AC972" s="60">
        <v>720714827.62320006</v>
      </c>
      <c r="AD972" s="60">
        <v>7.6</v>
      </c>
      <c r="AE972" s="60">
        <v>119590024.507</v>
      </c>
      <c r="AF972" s="60">
        <v>4.5</v>
      </c>
      <c r="AG972" s="60" t="s">
        <v>2026</v>
      </c>
      <c r="AH972" s="60" t="s">
        <v>544</v>
      </c>
      <c r="AI972" s="60">
        <v>57992784.6712</v>
      </c>
      <c r="AJ972" s="60" t="s">
        <v>544</v>
      </c>
      <c r="AK972" s="60">
        <v>5.09</v>
      </c>
      <c r="AL972" s="60">
        <v>581940295.35829997</v>
      </c>
      <c r="AM972" s="60">
        <v>15629947.121300001</v>
      </c>
      <c r="AN972" s="60">
        <v>82799006.020400003</v>
      </c>
      <c r="AO972" s="60">
        <v>28239475.4901</v>
      </c>
      <c r="AP972" s="60">
        <v>69762351.843199998</v>
      </c>
      <c r="AQ972" s="60">
        <v>720714827.62320006</v>
      </c>
      <c r="AR972" s="60">
        <v>9</v>
      </c>
      <c r="AS972" s="60">
        <v>66053850.442000002</v>
      </c>
      <c r="AT972" s="60">
        <v>312258371.05980003</v>
      </c>
      <c r="AU972" s="85">
        <v>1008752</v>
      </c>
      <c r="AV972" s="60" t="s">
        <v>544</v>
      </c>
      <c r="AW972" s="60">
        <v>35846307.182999998</v>
      </c>
      <c r="AX972" s="60" t="s">
        <v>544</v>
      </c>
      <c r="AY972" s="60">
        <v>119590024.507</v>
      </c>
      <c r="AZ972" s="60">
        <v>260858542.25569999</v>
      </c>
      <c r="BA972" s="60" t="s">
        <v>544</v>
      </c>
      <c r="BB972" s="60" t="s">
        <v>1808</v>
      </c>
      <c r="BC972" s="60">
        <v>763144045.08529997</v>
      </c>
      <c r="BD972" s="60">
        <v>26517524.628400002</v>
      </c>
      <c r="BE972" s="60">
        <v>28217778.9956</v>
      </c>
      <c r="BF972" s="60" t="s">
        <v>544</v>
      </c>
      <c r="BG972" s="60">
        <v>4581566.1138000004</v>
      </c>
      <c r="BH972" s="60">
        <v>431848395.56690001</v>
      </c>
      <c r="BI972" s="60">
        <v>6115963.3151000002</v>
      </c>
      <c r="BJ972" s="60" t="s">
        <v>544</v>
      </c>
      <c r="BK972" s="60">
        <v>18696950.976500001</v>
      </c>
      <c r="BL972" s="85" t="s">
        <v>2883</v>
      </c>
      <c r="BM972" s="60" t="s">
        <v>2884</v>
      </c>
      <c r="BN972" s="60">
        <v>6790326.6665000003</v>
      </c>
      <c r="BO972" s="60">
        <v>666270413.85169995</v>
      </c>
      <c r="BP972" s="60">
        <v>405330870.93849999</v>
      </c>
      <c r="BQ972" s="60" t="s">
        <v>544</v>
      </c>
      <c r="BR972" s="60">
        <v>105905056.35529999</v>
      </c>
      <c r="BS972" s="60">
        <v>5657416.4879000001</v>
      </c>
      <c r="BT972" s="60">
        <v>4777967.5478999997</v>
      </c>
      <c r="BU972" s="60">
        <v>77831820.837899998</v>
      </c>
      <c r="BV972" s="60">
        <v>65314153.722499996</v>
      </c>
      <c r="BW972" s="60" t="s">
        <v>544</v>
      </c>
      <c r="BX972" s="60">
        <v>57992784.6712</v>
      </c>
      <c r="BY972" s="60" t="s">
        <v>544</v>
      </c>
      <c r="BZ972" s="60" t="s">
        <v>544</v>
      </c>
      <c r="CA972" s="60" t="s">
        <v>544</v>
      </c>
      <c r="CB972" s="60" t="s">
        <v>544</v>
      </c>
      <c r="CC972" s="60">
        <v>75363316.695299998</v>
      </c>
      <c r="CD972" s="60">
        <v>12984036.782299999</v>
      </c>
      <c r="CE972" s="60">
        <v>10266841.048800001</v>
      </c>
      <c r="CF972" s="60">
        <v>69762351.843199998</v>
      </c>
      <c r="CG972" s="60">
        <v>36772461.624399997</v>
      </c>
      <c r="CH972" s="60">
        <v>8033281.4154000003</v>
      </c>
      <c r="CI972" s="60" t="s">
        <v>1481</v>
      </c>
      <c r="CJ972" s="60">
        <v>16.45</v>
      </c>
      <c r="CK972" s="60">
        <v>114604282.4623</v>
      </c>
      <c r="CL972" s="60">
        <v>458.18</v>
      </c>
      <c r="CM972" s="85">
        <v>1008752</v>
      </c>
      <c r="CN972" s="60" t="s">
        <v>544</v>
      </c>
      <c r="CO972" s="60">
        <v>6115963.3151000002</v>
      </c>
      <c r="CP972" s="60">
        <v>38595603.108499996</v>
      </c>
      <c r="CQ972" s="60">
        <v>541316020.62740004</v>
      </c>
      <c r="CR972" s="60" t="s">
        <v>544</v>
      </c>
      <c r="CS972" s="60" t="s">
        <v>544</v>
      </c>
      <c r="CT972" s="60">
        <v>8432712.3957000002</v>
      </c>
      <c r="CU972" s="60">
        <v>10264238.580800001</v>
      </c>
      <c r="CV972" s="60">
        <v>10266841.048800001</v>
      </c>
      <c r="CW972" s="60">
        <v>18696950.976500001</v>
      </c>
      <c r="CX972" s="60">
        <v>31805276.442000002</v>
      </c>
      <c r="CY972" s="60">
        <v>16.45</v>
      </c>
      <c r="CZ972" s="60">
        <f t="shared" si="30"/>
        <v>323.92329677731328</v>
      </c>
      <c r="DA972" s="60" t="str">
        <f t="shared" si="31"/>
        <v>Y</v>
      </c>
    </row>
    <row r="973" spans="1:105">
      <c r="A973" s="13" t="s">
        <v>1482</v>
      </c>
      <c r="B973" s="13">
        <v>1032686</v>
      </c>
      <c r="C973" s="13">
        <v>2022</v>
      </c>
      <c r="D973" s="13" t="s">
        <v>1</v>
      </c>
      <c r="E973" s="13" t="s">
        <v>13</v>
      </c>
      <c r="F973" s="84" t="s">
        <v>1812</v>
      </c>
      <c r="G973" s="60" t="s">
        <v>568</v>
      </c>
      <c r="H973" s="60" t="s">
        <v>1879</v>
      </c>
      <c r="I973" s="60" t="s">
        <v>1822</v>
      </c>
      <c r="J973" s="60" t="s">
        <v>1482</v>
      </c>
      <c r="K973" s="85">
        <v>1032686</v>
      </c>
      <c r="L973" s="60">
        <v>9511143000</v>
      </c>
      <c r="M973" s="60">
        <v>1849013977.4756999</v>
      </c>
      <c r="N973" s="60">
        <v>17175100.602299999</v>
      </c>
      <c r="O973" s="60">
        <v>29883745.791999999</v>
      </c>
      <c r="P973" s="60">
        <v>-0.14779999999999999</v>
      </c>
      <c r="Q973" s="60" t="s">
        <v>544</v>
      </c>
      <c r="R973" s="85" t="s">
        <v>544</v>
      </c>
      <c r="S973" s="85" t="s">
        <v>544</v>
      </c>
      <c r="T973" s="60">
        <v>2165671.9607000002</v>
      </c>
      <c r="U973" s="60" t="s">
        <v>544</v>
      </c>
      <c r="V973" s="60" t="s">
        <v>544</v>
      </c>
      <c r="W973" s="60" t="s">
        <v>1823</v>
      </c>
      <c r="X973" s="60">
        <v>87514142.953799993</v>
      </c>
      <c r="Y973" s="60">
        <v>750512451.54209995</v>
      </c>
      <c r="Z973" s="60">
        <v>8.2074999999999996</v>
      </c>
      <c r="AA973" s="60" t="s">
        <v>544</v>
      </c>
      <c r="AB973" s="60">
        <v>924058787.95640004</v>
      </c>
      <c r="AC973" s="60">
        <v>1849013977.4756999</v>
      </c>
      <c r="AD973" s="60" t="s">
        <v>544</v>
      </c>
      <c r="AE973" s="60">
        <v>1253311883.8127</v>
      </c>
      <c r="AF973" s="60">
        <v>9.4326000000000008</v>
      </c>
      <c r="AG973" s="60" t="s">
        <v>1824</v>
      </c>
      <c r="AH973" s="60" t="s">
        <v>544</v>
      </c>
      <c r="AI973" s="60">
        <v>186641264.38550001</v>
      </c>
      <c r="AJ973" s="60" t="s">
        <v>544</v>
      </c>
      <c r="AK973" s="60">
        <v>4.9375</v>
      </c>
      <c r="AL973" s="60">
        <v>766509846.51269996</v>
      </c>
      <c r="AM973" s="60">
        <v>12636520.926000001</v>
      </c>
      <c r="AN973" s="60">
        <v>183433581.49939999</v>
      </c>
      <c r="AO973" s="60">
        <v>2916.0754000000002</v>
      </c>
      <c r="AP973" s="60">
        <v>307758510.03899997</v>
      </c>
      <c r="AQ973" s="60">
        <v>1849013977.4756999</v>
      </c>
      <c r="AR973" s="60">
        <v>1.3680000000000001</v>
      </c>
      <c r="AS973" s="60">
        <v>313517564.45230001</v>
      </c>
      <c r="AT973" s="60">
        <v>2165671.9607000002</v>
      </c>
      <c r="AU973" s="85">
        <v>1032686</v>
      </c>
      <c r="AV973" s="60" t="s">
        <v>544</v>
      </c>
      <c r="AW973" s="60">
        <v>6045024.2026000004</v>
      </c>
      <c r="AX973" s="60">
        <v>1928109.0220999999</v>
      </c>
      <c r="AY973" s="60">
        <v>1253311883.8127</v>
      </c>
      <c r="AZ973" s="60">
        <v>267211065.49849999</v>
      </c>
      <c r="BA973" s="60" t="s">
        <v>544</v>
      </c>
      <c r="BB973" s="60" t="s">
        <v>1808</v>
      </c>
      <c r="BC973" s="60" t="s">
        <v>544</v>
      </c>
      <c r="BD973" s="60">
        <v>20784618.671799999</v>
      </c>
      <c r="BE973" s="60" t="s">
        <v>544</v>
      </c>
      <c r="BF973" s="60">
        <v>161579735.19890001</v>
      </c>
      <c r="BG973" s="60">
        <v>-10566107.4268</v>
      </c>
      <c r="BH973" s="60">
        <v>1255477555.7734001</v>
      </c>
      <c r="BI973" s="60">
        <v>8868951.5724999998</v>
      </c>
      <c r="BJ973" s="60" t="s">
        <v>544</v>
      </c>
      <c r="BK973" s="60">
        <v>69406675.859300002</v>
      </c>
      <c r="BL973" s="85" t="s">
        <v>2885</v>
      </c>
      <c r="BM973" s="60" t="s">
        <v>2886</v>
      </c>
      <c r="BN973" s="60">
        <v>33651898.360600002</v>
      </c>
      <c r="BO973" s="60">
        <v>1802508602.1830001</v>
      </c>
      <c r="BP973" s="60">
        <v>1234692937.1015999</v>
      </c>
      <c r="BQ973" s="60">
        <v>12828009.8741</v>
      </c>
      <c r="BR973" s="60" t="s">
        <v>544</v>
      </c>
      <c r="BS973" s="60">
        <v>14301016.736400001</v>
      </c>
      <c r="BT973" s="60">
        <v>9952370.7678999994</v>
      </c>
      <c r="BU973" s="60">
        <v>215886584.08070001</v>
      </c>
      <c r="BV973" s="60" t="s">
        <v>544</v>
      </c>
      <c r="BW973" s="60" t="s">
        <v>544</v>
      </c>
      <c r="BX973" s="60">
        <v>178721009.3272</v>
      </c>
      <c r="BY973" s="60" t="s">
        <v>544</v>
      </c>
      <c r="BZ973" s="60" t="s">
        <v>544</v>
      </c>
      <c r="CA973" s="60" t="s">
        <v>544</v>
      </c>
      <c r="CB973" s="60" t="s">
        <v>544</v>
      </c>
      <c r="CC973" s="60">
        <v>182155562.87560001</v>
      </c>
      <c r="CD973" s="60">
        <v>4847878.0685000001</v>
      </c>
      <c r="CE973" s="60">
        <v>28831431.400400002</v>
      </c>
      <c r="CF973" s="60">
        <v>307758510.03899997</v>
      </c>
      <c r="CG973" s="60">
        <v>51995373.153499998</v>
      </c>
      <c r="CH973" s="60">
        <v>37534361.082900003</v>
      </c>
      <c r="CI973" s="60" t="s">
        <v>1482</v>
      </c>
      <c r="CJ973" s="60">
        <v>20.2</v>
      </c>
      <c r="CK973" s="60">
        <v>270947724.45319998</v>
      </c>
      <c r="CL973" s="60" t="s">
        <v>544</v>
      </c>
      <c r="CM973" s="85">
        <v>1032686</v>
      </c>
      <c r="CN973" s="60" t="s">
        <v>544</v>
      </c>
      <c r="CO973" s="60">
        <v>8868951.5724999998</v>
      </c>
      <c r="CP973" s="60">
        <v>121166041.3144</v>
      </c>
      <c r="CQ973" s="60">
        <v>750512451.54209995</v>
      </c>
      <c r="CR973" s="60">
        <v>3065767.219</v>
      </c>
      <c r="CS973" s="60" t="s">
        <v>544</v>
      </c>
      <c r="CT973" s="60">
        <v>21056980.1096</v>
      </c>
      <c r="CU973" s="60">
        <v>48349695.749700002</v>
      </c>
      <c r="CV973" s="60">
        <v>28831431.400400002</v>
      </c>
      <c r="CW973" s="60">
        <v>69406675.859300002</v>
      </c>
      <c r="CX973" s="60">
        <v>87514142.953799993</v>
      </c>
      <c r="CY973" s="60">
        <v>19.34</v>
      </c>
      <c r="CZ973" s="60">
        <f t="shared" si="30"/>
        <v>5.1439000006829305</v>
      </c>
      <c r="DA973" s="60" t="str">
        <f t="shared" si="31"/>
        <v>Y</v>
      </c>
    </row>
    <row r="974" spans="1:105">
      <c r="A974" s="13" t="s">
        <v>1482</v>
      </c>
      <c r="B974" s="13">
        <v>1032686</v>
      </c>
      <c r="C974" s="13">
        <v>2023</v>
      </c>
      <c r="D974" s="13" t="s">
        <v>1</v>
      </c>
      <c r="E974" s="13" t="s">
        <v>13</v>
      </c>
      <c r="F974" s="84" t="s">
        <v>1804</v>
      </c>
      <c r="G974" s="60" t="s">
        <v>568</v>
      </c>
      <c r="H974" s="60" t="s">
        <v>1879</v>
      </c>
      <c r="I974" s="60" t="s">
        <v>1822</v>
      </c>
      <c r="J974" s="60" t="s">
        <v>1482</v>
      </c>
      <c r="K974" s="85">
        <v>1032686</v>
      </c>
      <c r="L974" s="60">
        <v>10501594000</v>
      </c>
      <c r="M974" s="60">
        <v>2135077867.4065001</v>
      </c>
      <c r="N974" s="60">
        <v>18307241.8957</v>
      </c>
      <c r="O974" s="60">
        <v>28581913.548900001</v>
      </c>
      <c r="P974" s="60">
        <v>0.34229999999999999</v>
      </c>
      <c r="Q974" s="60" t="s">
        <v>544</v>
      </c>
      <c r="R974" s="85" t="s">
        <v>544</v>
      </c>
      <c r="S974" s="85" t="s">
        <v>544</v>
      </c>
      <c r="T974" s="60">
        <v>3155776.0334000001</v>
      </c>
      <c r="U974" s="60" t="s">
        <v>544</v>
      </c>
      <c r="V974" s="60" t="s">
        <v>544</v>
      </c>
      <c r="W974" s="60" t="s">
        <v>1823</v>
      </c>
      <c r="X974" s="60">
        <v>95530232.167400002</v>
      </c>
      <c r="Y974" s="60">
        <v>822001585.70949996</v>
      </c>
      <c r="Z974" s="60">
        <v>5.6791</v>
      </c>
      <c r="AA974" s="60" t="s">
        <v>544</v>
      </c>
      <c r="AB974" s="60">
        <v>1104059691.6377001</v>
      </c>
      <c r="AC974" s="60">
        <v>2135077867.4065001</v>
      </c>
      <c r="AD974" s="60" t="s">
        <v>544</v>
      </c>
      <c r="AE974" s="60">
        <v>1422618224.5118999</v>
      </c>
      <c r="AF974" s="60">
        <v>15.8651</v>
      </c>
      <c r="AG974" s="60" t="s">
        <v>1824</v>
      </c>
      <c r="AH974" s="60" t="s">
        <v>544</v>
      </c>
      <c r="AI974" s="60">
        <v>181807221.5433</v>
      </c>
      <c r="AJ974" s="60" t="s">
        <v>544</v>
      </c>
      <c r="AK974" s="60">
        <v>4.8441999999999998</v>
      </c>
      <c r="AL974" s="60">
        <v>896779774.61530006</v>
      </c>
      <c r="AM974" s="60">
        <v>9751148.6995999999</v>
      </c>
      <c r="AN974" s="60">
        <v>218577644.0165</v>
      </c>
      <c r="AO974" s="60">
        <v>62822.754399999998</v>
      </c>
      <c r="AP974" s="60">
        <v>312276460.74070001</v>
      </c>
      <c r="AQ974" s="60">
        <v>2135077867.4065001</v>
      </c>
      <c r="AR974" s="60">
        <v>1.284</v>
      </c>
      <c r="AS974" s="60">
        <v>332305737.36150002</v>
      </c>
      <c r="AT974" s="60">
        <v>3155776.0334000001</v>
      </c>
      <c r="AU974" s="85">
        <v>1032686</v>
      </c>
      <c r="AV974" s="60" t="s">
        <v>544</v>
      </c>
      <c r="AW974" s="60">
        <v>52211198.301600002</v>
      </c>
      <c r="AX974" s="60" t="s">
        <v>544</v>
      </c>
      <c r="AY974" s="60">
        <v>1422618224.5118999</v>
      </c>
      <c r="AZ974" s="60">
        <v>180197617.1846</v>
      </c>
      <c r="BA974" s="60" t="s">
        <v>544</v>
      </c>
      <c r="BB974" s="60" t="s">
        <v>1808</v>
      </c>
      <c r="BC974" s="60" t="s">
        <v>544</v>
      </c>
      <c r="BD974" s="60">
        <v>20924653.3539</v>
      </c>
      <c r="BE974" s="60" t="s">
        <v>544</v>
      </c>
      <c r="BF974" s="60">
        <v>326765949.61769998</v>
      </c>
      <c r="BG974" s="60">
        <v>-10316146.8697</v>
      </c>
      <c r="BH974" s="60">
        <v>1425774000.5453</v>
      </c>
      <c r="BI974" s="60">
        <v>4351848.0862999996</v>
      </c>
      <c r="BJ974" s="60" t="s">
        <v>544</v>
      </c>
      <c r="BK974" s="60">
        <v>69918472.726999998</v>
      </c>
      <c r="BL974" s="85" t="s">
        <v>2885</v>
      </c>
      <c r="BM974" s="60" t="s">
        <v>2886</v>
      </c>
      <c r="BN974" s="60">
        <v>3021184.8895999999</v>
      </c>
      <c r="BO974" s="60">
        <v>2059056031.9347999</v>
      </c>
      <c r="BP974" s="60">
        <v>1404849347.1914001</v>
      </c>
      <c r="BQ974" s="60">
        <v>11903997.070800001</v>
      </c>
      <c r="BR974" s="60" t="s">
        <v>544</v>
      </c>
      <c r="BS974" s="60">
        <v>29466108.238299999</v>
      </c>
      <c r="BT974" s="60">
        <v>22566990.6041</v>
      </c>
      <c r="BU974" s="60">
        <v>258133005.2929</v>
      </c>
      <c r="BV974" s="60" t="s">
        <v>544</v>
      </c>
      <c r="BW974" s="60" t="s">
        <v>544</v>
      </c>
      <c r="BX974" s="60">
        <v>173549180.63850001</v>
      </c>
      <c r="BY974" s="60" t="s">
        <v>544</v>
      </c>
      <c r="BZ974" s="60" t="s">
        <v>544</v>
      </c>
      <c r="CA974" s="60" t="s">
        <v>544</v>
      </c>
      <c r="CB974" s="60" t="s">
        <v>544</v>
      </c>
      <c r="CC974" s="60">
        <v>216514048.68470001</v>
      </c>
      <c r="CD974" s="60">
        <v>7463709.1846000003</v>
      </c>
      <c r="CE974" s="60">
        <v>13590045.9463</v>
      </c>
      <c r="CF974" s="60">
        <v>312276460.74070001</v>
      </c>
      <c r="CG974" s="60">
        <v>55974870.890900001</v>
      </c>
      <c r="CH974" s="60">
        <v>32824787.536899999</v>
      </c>
      <c r="CI974" s="60" t="s">
        <v>1482</v>
      </c>
      <c r="CJ974" s="60">
        <v>16.47</v>
      </c>
      <c r="CK974" s="60">
        <v>314107876.18379998</v>
      </c>
      <c r="CL974" s="60" t="s">
        <v>544</v>
      </c>
      <c r="CM974" s="85">
        <v>1032686</v>
      </c>
      <c r="CN974" s="60" t="s">
        <v>544</v>
      </c>
      <c r="CO974" s="60">
        <v>4351848.0862999996</v>
      </c>
      <c r="CP974" s="60">
        <v>98551417.056999996</v>
      </c>
      <c r="CQ974" s="60">
        <v>822001585.70949996</v>
      </c>
      <c r="CR974" s="60" t="s">
        <v>544</v>
      </c>
      <c r="CS974" s="60" t="s">
        <v>544</v>
      </c>
      <c r="CT974" s="60">
        <v>19863985.6844</v>
      </c>
      <c r="CU974" s="60">
        <v>50054487.042599998</v>
      </c>
      <c r="CV974" s="60">
        <v>13590045.9463</v>
      </c>
      <c r="CW974" s="60">
        <v>69918472.726999998</v>
      </c>
      <c r="CX974" s="60">
        <v>95530232.167400002</v>
      </c>
      <c r="CY974" s="60">
        <v>15.72</v>
      </c>
      <c r="CZ974" s="60">
        <f t="shared" si="30"/>
        <v>4.9186000006437185</v>
      </c>
      <c r="DA974" s="60" t="str">
        <f t="shared" si="31"/>
        <v>Y</v>
      </c>
    </row>
    <row r="975" spans="1:105">
      <c r="A975" s="13" t="s">
        <v>1483</v>
      </c>
      <c r="B975" s="13">
        <v>113013</v>
      </c>
      <c r="C975" s="13">
        <v>2022</v>
      </c>
      <c r="D975" s="13" t="s">
        <v>1</v>
      </c>
      <c r="E975" s="13" t="s">
        <v>13</v>
      </c>
      <c r="F975" s="84" t="s">
        <v>1812</v>
      </c>
      <c r="G975" s="60" t="s">
        <v>2022</v>
      </c>
      <c r="H975" s="60" t="s">
        <v>2023</v>
      </c>
      <c r="I975" s="60" t="s">
        <v>2024</v>
      </c>
      <c r="J975" s="60" t="s">
        <v>1483</v>
      </c>
      <c r="K975" s="85">
        <v>113013</v>
      </c>
      <c r="L975" s="60">
        <v>3133135000000</v>
      </c>
      <c r="M975" s="60">
        <v>8628611179.3999996</v>
      </c>
      <c r="N975" s="60">
        <v>987821873.79999995</v>
      </c>
      <c r="O975" s="60">
        <v>80537578.299999997</v>
      </c>
      <c r="P975" s="60">
        <v>-0.7</v>
      </c>
      <c r="Q975" s="60">
        <v>156952438.90000001</v>
      </c>
      <c r="R975" s="85">
        <v>10454</v>
      </c>
      <c r="S975" s="85">
        <v>745</v>
      </c>
      <c r="T975" s="60">
        <v>2032797227.4000001</v>
      </c>
      <c r="U975" s="60" t="s">
        <v>544</v>
      </c>
      <c r="V975" s="60" t="s">
        <v>544</v>
      </c>
      <c r="W975" s="60" t="s">
        <v>2025</v>
      </c>
      <c r="X975" s="60">
        <v>251279227.09999999</v>
      </c>
      <c r="Y975" s="60">
        <v>6747484244.8999996</v>
      </c>
      <c r="Z975" s="60">
        <v>11.14</v>
      </c>
      <c r="AA975" s="60" t="s">
        <v>544</v>
      </c>
      <c r="AB975" s="60">
        <v>3185428663.4000001</v>
      </c>
      <c r="AC975" s="60">
        <v>8628611179.3999996</v>
      </c>
      <c r="AD975" s="60">
        <v>4.79</v>
      </c>
      <c r="AE975" s="60">
        <v>476450663.10000002</v>
      </c>
      <c r="AF975" s="60">
        <v>2.7</v>
      </c>
      <c r="AG975" s="60" t="s">
        <v>2026</v>
      </c>
      <c r="AH975" s="60" t="s">
        <v>544</v>
      </c>
      <c r="AI975" s="60">
        <v>422612983</v>
      </c>
      <c r="AJ975" s="60" t="s">
        <v>544</v>
      </c>
      <c r="AK975" s="60">
        <v>3.2</v>
      </c>
      <c r="AL975" s="60">
        <v>7595943391</v>
      </c>
      <c r="AM975" s="60">
        <v>285995979.69999999</v>
      </c>
      <c r="AN975" s="60">
        <v>717003113.20000005</v>
      </c>
      <c r="AO975" s="60">
        <v>373658120.80000001</v>
      </c>
      <c r="AP975" s="60">
        <v>521417753.10000002</v>
      </c>
      <c r="AQ975" s="60">
        <v>8628611179.3999996</v>
      </c>
      <c r="AR975" s="60">
        <v>17.399999999999999</v>
      </c>
      <c r="AS975" s="60">
        <v>409165267.39999998</v>
      </c>
      <c r="AT975" s="60">
        <v>4818919894.6999998</v>
      </c>
      <c r="AU975" s="85">
        <v>113013</v>
      </c>
      <c r="AV975" s="60" t="s">
        <v>544</v>
      </c>
      <c r="AW975" s="60" t="s">
        <v>544</v>
      </c>
      <c r="AX975" s="60" t="s">
        <v>544</v>
      </c>
      <c r="AY975" s="60">
        <v>476450663.10000002</v>
      </c>
      <c r="AZ975" s="60">
        <v>2610985656.1999998</v>
      </c>
      <c r="BA975" s="60">
        <v>380975462.60000002</v>
      </c>
      <c r="BB975" s="60" t="s">
        <v>1808</v>
      </c>
      <c r="BC975" s="60">
        <v>8817107778.5</v>
      </c>
      <c r="BD975" s="60">
        <v>400335987</v>
      </c>
      <c r="BE975" s="60">
        <v>176737077.19999999</v>
      </c>
      <c r="BF975" s="60" t="s">
        <v>544</v>
      </c>
      <c r="BG975" s="60">
        <v>45124067.200000003</v>
      </c>
      <c r="BH975" s="60">
        <v>5676346020.5</v>
      </c>
      <c r="BI975" s="60">
        <v>56418165.399999999</v>
      </c>
      <c r="BJ975" s="60" t="s">
        <v>544</v>
      </c>
      <c r="BK975" s="60">
        <v>162446641.80000001</v>
      </c>
      <c r="BL975" s="85" t="s">
        <v>2887</v>
      </c>
      <c r="BM975" s="60" t="s">
        <v>2888</v>
      </c>
      <c r="BN975" s="60">
        <v>105879761.09999999</v>
      </c>
      <c r="BO975" s="60">
        <v>7960472046.8000002</v>
      </c>
      <c r="BP975" s="60">
        <v>5276010033.5</v>
      </c>
      <c r="BQ975" s="60">
        <v>29517226.199999999</v>
      </c>
      <c r="BR975" s="60">
        <v>1638076618.7</v>
      </c>
      <c r="BS975" s="60">
        <v>124725290.09999999</v>
      </c>
      <c r="BT975" s="60">
        <v>337905869.30000001</v>
      </c>
      <c r="BU975" s="60">
        <v>715171712.29999995</v>
      </c>
      <c r="BV975" s="60">
        <v>450648564.60000002</v>
      </c>
      <c r="BW975" s="60">
        <v>380972708.60000002</v>
      </c>
      <c r="BX975" s="60">
        <v>408843051</v>
      </c>
      <c r="BY975" s="60" t="s">
        <v>544</v>
      </c>
      <c r="BZ975" s="60" t="s">
        <v>544</v>
      </c>
      <c r="CA975" s="60">
        <v>4015312.2</v>
      </c>
      <c r="CB975" s="60" t="s">
        <v>544</v>
      </c>
      <c r="CC975" s="60">
        <v>578450057.39999998</v>
      </c>
      <c r="CD975" s="60">
        <v>164633307</v>
      </c>
      <c r="CE975" s="60">
        <v>101024483.09999999</v>
      </c>
      <c r="CF975" s="60">
        <v>521417753.10000002</v>
      </c>
      <c r="CG975" s="60">
        <v>252540552.90000001</v>
      </c>
      <c r="CH975" s="60">
        <v>749084.3</v>
      </c>
      <c r="CI975" s="60" t="s">
        <v>1483</v>
      </c>
      <c r="CJ975" s="60">
        <v>13.27</v>
      </c>
      <c r="CK975" s="60">
        <v>968282340.29999995</v>
      </c>
      <c r="CL975" s="60" t="s">
        <v>544</v>
      </c>
      <c r="CM975" s="85">
        <v>113013</v>
      </c>
      <c r="CN975" s="60">
        <v>-638924.80000000005</v>
      </c>
      <c r="CO975" s="60">
        <v>56418165.399999999</v>
      </c>
      <c r="CP975" s="60">
        <v>357158988.19999999</v>
      </c>
      <c r="CQ975" s="60">
        <v>6747484244.8999996</v>
      </c>
      <c r="CR975" s="60">
        <v>570075.19999999995</v>
      </c>
      <c r="CS975" s="60">
        <v>-638924.80000000005</v>
      </c>
      <c r="CT975" s="60">
        <v>88741703.799999997</v>
      </c>
      <c r="CU975" s="60">
        <v>73704938</v>
      </c>
      <c r="CV975" s="60">
        <v>101024483.09999999</v>
      </c>
      <c r="CW975" s="60">
        <v>162446641.80000001</v>
      </c>
      <c r="CX975" s="60">
        <v>251279227.09999999</v>
      </c>
      <c r="CY975" s="60">
        <v>12.83</v>
      </c>
      <c r="CZ975" s="60">
        <f t="shared" si="30"/>
        <v>363.1099993797456</v>
      </c>
      <c r="DA975" s="60" t="str">
        <f t="shared" si="31"/>
        <v>Y</v>
      </c>
    </row>
    <row r="976" spans="1:105">
      <c r="A976" s="13" t="s">
        <v>1483</v>
      </c>
      <c r="B976" s="13">
        <v>113013</v>
      </c>
      <c r="C976" s="13">
        <v>2023</v>
      </c>
      <c r="D976" s="13" t="s">
        <v>1</v>
      </c>
      <c r="E976" s="13" t="s">
        <v>13</v>
      </c>
      <c r="F976" s="84" t="s">
        <v>1804</v>
      </c>
      <c r="G976" s="60" t="s">
        <v>2022</v>
      </c>
      <c r="H976" s="60" t="s">
        <v>2023</v>
      </c>
      <c r="I976" s="60" t="s">
        <v>2024</v>
      </c>
      <c r="J976" s="60" t="s">
        <v>1483</v>
      </c>
      <c r="K976" s="85">
        <v>113013</v>
      </c>
      <c r="L976" s="60">
        <v>3208200000000</v>
      </c>
      <c r="M976" s="60">
        <v>9904196554.8999996</v>
      </c>
      <c r="N976" s="60">
        <v>934749068.70000005</v>
      </c>
      <c r="O976" s="60">
        <v>11987405.800000001</v>
      </c>
      <c r="P976" s="60">
        <v>-0.59</v>
      </c>
      <c r="Q976" s="60">
        <v>100940563.2</v>
      </c>
      <c r="R976" s="85">
        <v>10528</v>
      </c>
      <c r="S976" s="85">
        <v>857</v>
      </c>
      <c r="T976" s="60">
        <v>973174832.20000005</v>
      </c>
      <c r="U976" s="60" t="s">
        <v>544</v>
      </c>
      <c r="V976" s="60" t="s">
        <v>544</v>
      </c>
      <c r="W976" s="60" t="s">
        <v>2025</v>
      </c>
      <c r="X976" s="60">
        <v>209901543.59999999</v>
      </c>
      <c r="Y976" s="60">
        <v>8474728515.3999996</v>
      </c>
      <c r="Z976" s="60">
        <v>5.82</v>
      </c>
      <c r="AA976" s="60" t="s">
        <v>544</v>
      </c>
      <c r="AB976" s="60">
        <v>3636749847</v>
      </c>
      <c r="AC976" s="60">
        <v>9904196554.8999996</v>
      </c>
      <c r="AD976" s="60">
        <v>5.05</v>
      </c>
      <c r="AE976" s="60">
        <v>607162257.10000002</v>
      </c>
      <c r="AF976" s="60">
        <v>10.6</v>
      </c>
      <c r="AG976" s="60" t="s">
        <v>2026</v>
      </c>
      <c r="AH976" s="60" t="s">
        <v>544</v>
      </c>
      <c r="AI976" s="60">
        <v>499037894.5</v>
      </c>
      <c r="AJ976" s="60" t="s">
        <v>544</v>
      </c>
      <c r="AK976" s="60">
        <v>2.37</v>
      </c>
      <c r="AL976" s="60">
        <v>8917941465.6000004</v>
      </c>
      <c r="AM976" s="60">
        <v>105753431</v>
      </c>
      <c r="AN976" s="60">
        <v>1101294669.3</v>
      </c>
      <c r="AO976" s="60">
        <v>291149173.10000002</v>
      </c>
      <c r="AP976" s="60">
        <v>632816478.60000002</v>
      </c>
      <c r="AQ976" s="60">
        <v>9904196554.8999996</v>
      </c>
      <c r="AR976" s="60">
        <v>15.36</v>
      </c>
      <c r="AS976" s="60">
        <v>493595248</v>
      </c>
      <c r="AT976" s="60">
        <v>3917387272.3000002</v>
      </c>
      <c r="AU976" s="85">
        <v>113013</v>
      </c>
      <c r="AV976" s="60" t="s">
        <v>544</v>
      </c>
      <c r="AW976" s="60">
        <v>178810849.90000001</v>
      </c>
      <c r="AX976" s="60" t="s">
        <v>544</v>
      </c>
      <c r="AY976" s="60">
        <v>607162257.10000002</v>
      </c>
      <c r="AZ976" s="60">
        <v>3161662066.9000001</v>
      </c>
      <c r="BA976" s="60">
        <v>1562601409.0999999</v>
      </c>
      <c r="BB976" s="60" t="s">
        <v>1808</v>
      </c>
      <c r="BC976" s="60">
        <v>9888995425.3999996</v>
      </c>
      <c r="BD976" s="60">
        <v>456898288.80000001</v>
      </c>
      <c r="BE976" s="60">
        <v>189686881.5</v>
      </c>
      <c r="BF976" s="60">
        <v>168008910</v>
      </c>
      <c r="BG976" s="60">
        <v>42781733</v>
      </c>
      <c r="BH976" s="60">
        <v>6087150938.6000004</v>
      </c>
      <c r="BI976" s="60">
        <v>49712386.100000001</v>
      </c>
      <c r="BJ976" s="60" t="s">
        <v>544</v>
      </c>
      <c r="BK976" s="60">
        <v>192091771.80000001</v>
      </c>
      <c r="BL976" s="85" t="s">
        <v>2887</v>
      </c>
      <c r="BM976" s="60" t="s">
        <v>2888</v>
      </c>
      <c r="BN976" s="60">
        <v>86965032.400000006</v>
      </c>
      <c r="BO976" s="60">
        <v>9236118642.2000008</v>
      </c>
      <c r="BP976" s="60">
        <v>5630252649.8000002</v>
      </c>
      <c r="BQ976" s="60">
        <v>237318528.09999999</v>
      </c>
      <c r="BR976" s="60">
        <v>1799339552.9000001</v>
      </c>
      <c r="BS976" s="60">
        <v>163260872.30000001</v>
      </c>
      <c r="BT976" s="60">
        <v>264402100.30000001</v>
      </c>
      <c r="BU976" s="60">
        <v>966451018.20000005</v>
      </c>
      <c r="BV976" s="60">
        <v>448627812.30000001</v>
      </c>
      <c r="BW976" s="60">
        <v>1562604496.3</v>
      </c>
      <c r="BX976" s="60">
        <v>483602141.5</v>
      </c>
      <c r="BY976" s="60" t="s">
        <v>544</v>
      </c>
      <c r="BZ976" s="60" t="s">
        <v>544</v>
      </c>
      <c r="CA976" s="60">
        <v>-2148656.7999999998</v>
      </c>
      <c r="CB976" s="60" t="s">
        <v>544</v>
      </c>
      <c r="CC976" s="60">
        <v>993037559.20000005</v>
      </c>
      <c r="CD976" s="60">
        <v>207706579.5</v>
      </c>
      <c r="CE976" s="60">
        <v>88027012.200000003</v>
      </c>
      <c r="CF976" s="60">
        <v>632816478.60000002</v>
      </c>
      <c r="CG976" s="60">
        <v>344099980.19999999</v>
      </c>
      <c r="CH976" s="60">
        <v>1160768.6000000001</v>
      </c>
      <c r="CI976" s="60" t="s">
        <v>1483</v>
      </c>
      <c r="CJ976" s="60">
        <v>13.72</v>
      </c>
      <c r="CK976" s="60">
        <v>1311196212.9000001</v>
      </c>
      <c r="CL976" s="60" t="s">
        <v>544</v>
      </c>
      <c r="CM976" s="85">
        <v>113013</v>
      </c>
      <c r="CN976" s="60">
        <v>1345997.7</v>
      </c>
      <c r="CO976" s="60">
        <v>49712386.100000001</v>
      </c>
      <c r="CP976" s="60">
        <v>296866576</v>
      </c>
      <c r="CQ976" s="60">
        <v>8474728515.3999996</v>
      </c>
      <c r="CR976" s="60">
        <v>645214.5</v>
      </c>
      <c r="CS976" s="60">
        <v>1345997.7</v>
      </c>
      <c r="CT976" s="60">
        <v>93395567.099999994</v>
      </c>
      <c r="CU976" s="60">
        <v>98696204.700000003</v>
      </c>
      <c r="CV976" s="60">
        <v>88027012.200000003</v>
      </c>
      <c r="CW976" s="60">
        <v>192091771.80000001</v>
      </c>
      <c r="CX976" s="60">
        <v>209901543.59999999</v>
      </c>
      <c r="CY976" s="60">
        <v>13.3</v>
      </c>
      <c r="CZ976" s="60">
        <f t="shared" si="30"/>
        <v>323.92329677794771</v>
      </c>
      <c r="DA976" s="60" t="str">
        <f t="shared" si="31"/>
        <v>Y</v>
      </c>
    </row>
    <row r="977" spans="1:105">
      <c r="A977" s="13" t="s">
        <v>1484</v>
      </c>
      <c r="B977" s="13">
        <v>112029</v>
      </c>
      <c r="C977" s="13">
        <v>2022</v>
      </c>
      <c r="D977" s="13" t="s">
        <v>10</v>
      </c>
      <c r="E977" s="13" t="s">
        <v>13</v>
      </c>
      <c r="F977" s="84" t="s">
        <v>1812</v>
      </c>
      <c r="G977" s="60" t="s">
        <v>556</v>
      </c>
      <c r="H977" s="60" t="s">
        <v>2261</v>
      </c>
      <c r="I977" s="60" t="s">
        <v>2017</v>
      </c>
      <c r="J977" s="60" t="s">
        <v>2889</v>
      </c>
      <c r="K977" s="85">
        <v>1148759</v>
      </c>
      <c r="L977" s="60">
        <v>5321514000000</v>
      </c>
      <c r="M977" s="60">
        <v>761739765156.5658</v>
      </c>
      <c r="N977" s="60">
        <v>5551674777.4848003</v>
      </c>
      <c r="O977" s="60">
        <v>9185227596.9895992</v>
      </c>
      <c r="P977" s="60">
        <v>-0.4</v>
      </c>
      <c r="Q977" s="60">
        <v>26222731173.602402</v>
      </c>
      <c r="R977" s="85">
        <v>44207</v>
      </c>
      <c r="S977" s="85" t="s">
        <v>544</v>
      </c>
      <c r="T977" s="60">
        <v>99951044935.462601</v>
      </c>
      <c r="U977" s="60" t="s">
        <v>544</v>
      </c>
      <c r="V977" s="60" t="s">
        <v>544</v>
      </c>
      <c r="W977" s="60" t="s">
        <v>2018</v>
      </c>
      <c r="X977" s="60">
        <v>20003292296.567101</v>
      </c>
      <c r="Y977" s="60">
        <v>479854852506.7002</v>
      </c>
      <c r="Z977" s="60">
        <v>13.2</v>
      </c>
      <c r="AA977" s="60" t="s">
        <v>544</v>
      </c>
      <c r="AB977" s="60">
        <v>569021185161.70544</v>
      </c>
      <c r="AC977" s="60">
        <v>761739765156.5658</v>
      </c>
      <c r="AD977" s="60">
        <v>6.25</v>
      </c>
      <c r="AE977" s="60">
        <v>252354279959.3259</v>
      </c>
      <c r="AF977" s="60">
        <v>14.37</v>
      </c>
      <c r="AG977" s="60" t="s">
        <v>2019</v>
      </c>
      <c r="AH977" s="60" t="s">
        <v>544</v>
      </c>
      <c r="AI977" s="60">
        <v>59168766096.784103</v>
      </c>
      <c r="AJ977" s="60">
        <v>40716146574.157097</v>
      </c>
      <c r="AK977" s="60">
        <v>2.98</v>
      </c>
      <c r="AL977" s="60">
        <v>651571714782.83606</v>
      </c>
      <c r="AM977" s="60">
        <v>6676925278.3564997</v>
      </c>
      <c r="AN977" s="60">
        <v>14135127396.0156</v>
      </c>
      <c r="AO977" s="60">
        <v>40835528194.526901</v>
      </c>
      <c r="AP977" s="60">
        <v>52209561975.059196</v>
      </c>
      <c r="AQ977" s="60">
        <v>761739765156.5658</v>
      </c>
      <c r="AR977" s="60">
        <v>1.1599999999999999</v>
      </c>
      <c r="AS977" s="60">
        <v>51828800452.057198</v>
      </c>
      <c r="AT977" s="60">
        <v>156776409944.62799</v>
      </c>
      <c r="AU977" s="85">
        <v>112029</v>
      </c>
      <c r="AV977" s="60" t="s">
        <v>544</v>
      </c>
      <c r="AW977" s="60">
        <v>1904237045.2990999</v>
      </c>
      <c r="AX977" s="60">
        <v>51531634.692000002</v>
      </c>
      <c r="AY977" s="60">
        <v>293070426533.48297</v>
      </c>
      <c r="AZ977" s="60">
        <v>194187804157.30121</v>
      </c>
      <c r="BA977" s="60">
        <v>28277555106.9459</v>
      </c>
      <c r="BB977" s="60" t="s">
        <v>1808</v>
      </c>
      <c r="BC977" s="60">
        <v>946253506904.4519</v>
      </c>
      <c r="BD977" s="60">
        <v>14016461492.7943</v>
      </c>
      <c r="BE977" s="60" t="s">
        <v>544</v>
      </c>
      <c r="BF977" s="60">
        <v>5949184081.7616997</v>
      </c>
      <c r="BG977" s="60">
        <v>4324076724.3775997</v>
      </c>
      <c r="BH977" s="60">
        <v>478124391585.05688</v>
      </c>
      <c r="BI977" s="60">
        <v>6657028341.6281996</v>
      </c>
      <c r="BJ977" s="60" t="s">
        <v>544</v>
      </c>
      <c r="BK977" s="60">
        <v>7064414542.5544004</v>
      </c>
      <c r="BL977" s="85" t="s">
        <v>2890</v>
      </c>
      <c r="BM977" s="60" t="s">
        <v>2891</v>
      </c>
      <c r="BN977" s="60">
        <v>5721729171.9684</v>
      </c>
      <c r="BO977" s="60">
        <v>701502290213.64148</v>
      </c>
      <c r="BP977" s="60">
        <v>464107930092.26257</v>
      </c>
      <c r="BQ977" s="60">
        <v>33245061547.825001</v>
      </c>
      <c r="BR977" s="60">
        <v>40578872025.074799</v>
      </c>
      <c r="BS977" s="60">
        <v>8338677353.7438002</v>
      </c>
      <c r="BT977" s="60">
        <v>169812625230.8367</v>
      </c>
      <c r="BU977" s="60">
        <v>26960206123.416801</v>
      </c>
      <c r="BV977" s="60">
        <v>447180074.38279998</v>
      </c>
      <c r="BW977" s="60" t="s">
        <v>544</v>
      </c>
      <c r="BX977" s="60">
        <v>49156742049.847298</v>
      </c>
      <c r="BY977" s="60" t="s">
        <v>544</v>
      </c>
      <c r="BZ977" s="60">
        <v>-196392785.54840001</v>
      </c>
      <c r="CA977" s="60">
        <v>-1860864.5861</v>
      </c>
      <c r="CB977" s="60" t="s">
        <v>1917</v>
      </c>
      <c r="CC977" s="60">
        <v>9586888060.7278004</v>
      </c>
      <c r="CD977" s="60">
        <v>2634125393.3393998</v>
      </c>
      <c r="CE977" s="60">
        <v>8442599483.7060003</v>
      </c>
      <c r="CF977" s="60">
        <v>52209561975.059196</v>
      </c>
      <c r="CG977" s="60">
        <v>7178213569.1659002</v>
      </c>
      <c r="CH977" s="60">
        <v>6850844545.4420004</v>
      </c>
      <c r="CI977" s="60" t="s">
        <v>2889</v>
      </c>
      <c r="CJ977" s="60">
        <v>10.4</v>
      </c>
      <c r="CK977" s="60">
        <v>34138419692.582699</v>
      </c>
      <c r="CL977" s="60">
        <v>115.6</v>
      </c>
      <c r="CM977" s="85">
        <v>1148759</v>
      </c>
      <c r="CN977" s="60">
        <v>177497852.82800001</v>
      </c>
      <c r="CO977" s="60">
        <v>6657028341.6281996</v>
      </c>
      <c r="CP977" s="60">
        <v>25725021468.5355</v>
      </c>
      <c r="CQ977" s="60">
        <v>479854852506.7002</v>
      </c>
      <c r="CR977" s="60" t="s">
        <v>544</v>
      </c>
      <c r="CS977" s="60">
        <v>177497852.82800001</v>
      </c>
      <c r="CT977" s="60">
        <v>3180217577.6448998</v>
      </c>
      <c r="CU977" s="60">
        <v>3884196964.9095001</v>
      </c>
      <c r="CV977" s="60">
        <v>8442599483.7060003</v>
      </c>
      <c r="CW977" s="60">
        <v>7064414542.5544004</v>
      </c>
      <c r="CX977" s="60">
        <v>20003292296.567101</v>
      </c>
      <c r="CY977" s="60">
        <v>8.64</v>
      </c>
      <c r="CZ977" s="60">
        <f t="shared" si="30"/>
        <v>6.9860000008089784</v>
      </c>
      <c r="DA977" s="60" t="str">
        <f t="shared" si="31"/>
        <v>N</v>
      </c>
    </row>
    <row r="978" spans="1:105">
      <c r="A978" s="13" t="s">
        <v>1484</v>
      </c>
      <c r="B978" s="13">
        <v>112029</v>
      </c>
      <c r="C978" s="13">
        <v>2023</v>
      </c>
      <c r="D978" s="13" t="s">
        <v>10</v>
      </c>
      <c r="E978" s="13" t="s">
        <v>13</v>
      </c>
      <c r="F978" s="84" t="s">
        <v>1804</v>
      </c>
      <c r="G978" s="60" t="s">
        <v>556</v>
      </c>
      <c r="H978" s="60" t="s">
        <v>2261</v>
      </c>
      <c r="I978" s="60" t="s">
        <v>2017</v>
      </c>
      <c r="J978" s="60" t="s">
        <v>2889</v>
      </c>
      <c r="K978" s="85">
        <v>1148759</v>
      </c>
      <c r="L978" s="60">
        <v>5587116000000</v>
      </c>
      <c r="M978" s="60">
        <v>782114899971.71399</v>
      </c>
      <c r="N978" s="60">
        <v>5332185452.1765003</v>
      </c>
      <c r="O978" s="60">
        <v>8795705245.7695007</v>
      </c>
      <c r="P978" s="60">
        <v>-0.17</v>
      </c>
      <c r="Q978" s="60">
        <v>28091578473.012501</v>
      </c>
      <c r="R978" s="85">
        <v>43119</v>
      </c>
      <c r="S978" s="85" t="s">
        <v>544</v>
      </c>
      <c r="T978" s="60">
        <v>116049610828.798</v>
      </c>
      <c r="U978" s="60" t="s">
        <v>544</v>
      </c>
      <c r="V978" s="60" t="s">
        <v>544</v>
      </c>
      <c r="W978" s="60" t="s">
        <v>2018</v>
      </c>
      <c r="X978" s="60">
        <v>18190268210.276001</v>
      </c>
      <c r="Y978" s="60">
        <v>484109832528.71051</v>
      </c>
      <c r="Z978" s="60">
        <v>12.09</v>
      </c>
      <c r="AA978" s="60" t="s">
        <v>544</v>
      </c>
      <c r="AB978" s="60">
        <v>584305392180.42603</v>
      </c>
      <c r="AC978" s="60">
        <v>782114899971.71399</v>
      </c>
      <c r="AD978" s="60">
        <v>6.43</v>
      </c>
      <c r="AE978" s="60">
        <v>234356766872.6665</v>
      </c>
      <c r="AF978" s="60">
        <v>16.52</v>
      </c>
      <c r="AG978" s="60" t="s">
        <v>2019</v>
      </c>
      <c r="AH978" s="60" t="s">
        <v>544</v>
      </c>
      <c r="AI978" s="60">
        <v>63669578357.445</v>
      </c>
      <c r="AJ978" s="60">
        <v>42495100505.272003</v>
      </c>
      <c r="AK978" s="60">
        <v>2.58</v>
      </c>
      <c r="AL978" s="60">
        <v>673036704115.0575</v>
      </c>
      <c r="AM978" s="60">
        <v>6663167029.9584999</v>
      </c>
      <c r="AN978" s="60">
        <v>15346044009.879</v>
      </c>
      <c r="AO978" s="60">
        <v>38448821318.7145</v>
      </c>
      <c r="AP978" s="60">
        <v>56327901892.536003</v>
      </c>
      <c r="AQ978" s="60">
        <v>782114899971.71399</v>
      </c>
      <c r="AR978" s="60">
        <v>1.1100000000000001</v>
      </c>
      <c r="AS978" s="60">
        <v>56010974852.980003</v>
      </c>
      <c r="AT978" s="60">
        <v>171474466638.2175</v>
      </c>
      <c r="AU978" s="85">
        <v>112029</v>
      </c>
      <c r="AV978" s="60" t="s">
        <v>544</v>
      </c>
      <c r="AW978" s="60">
        <v>8140433394.1079998</v>
      </c>
      <c r="AX978" s="60">
        <v>28837000.949000001</v>
      </c>
      <c r="AY978" s="60">
        <v>276851867377.93848</v>
      </c>
      <c r="AZ978" s="60">
        <v>194706450509.5575</v>
      </c>
      <c r="BA978" s="60">
        <v>30068732848.758499</v>
      </c>
      <c r="BB978" s="60" t="s">
        <v>1808</v>
      </c>
      <c r="BC978" s="60">
        <v>989751245770.86047</v>
      </c>
      <c r="BD978" s="60">
        <v>13628002686.349501</v>
      </c>
      <c r="BE978" s="60" t="s">
        <v>544</v>
      </c>
      <c r="BF978" s="60">
        <v>15514586481.445</v>
      </c>
      <c r="BG978" s="60">
        <v>4119771543.3449998</v>
      </c>
      <c r="BH978" s="60">
        <v>478395066864.91449</v>
      </c>
      <c r="BI978" s="60">
        <v>6450949100.6444998</v>
      </c>
      <c r="BJ978" s="60" t="s">
        <v>544</v>
      </c>
      <c r="BK978" s="60">
        <v>6444369784.8940001</v>
      </c>
      <c r="BL978" s="85" t="s">
        <v>2890</v>
      </c>
      <c r="BM978" s="60" t="s">
        <v>2891</v>
      </c>
      <c r="BN978" s="60">
        <v>4845036115.7565002</v>
      </c>
      <c r="BO978" s="60">
        <v>724705330572.70752</v>
      </c>
      <c r="BP978" s="60">
        <v>464767064178.565</v>
      </c>
      <c r="BQ978" s="60">
        <v>43997984205.216003</v>
      </c>
      <c r="BR978" s="60">
        <v>35741362894.663002</v>
      </c>
      <c r="BS978" s="60">
        <v>8099417659.7484999</v>
      </c>
      <c r="BT978" s="60">
        <v>180786438192.23901</v>
      </c>
      <c r="BU978" s="60">
        <v>25736183434.3335</v>
      </c>
      <c r="BV978" s="60">
        <v>500447953.36250001</v>
      </c>
      <c r="BW978" s="60" t="s">
        <v>544</v>
      </c>
      <c r="BX978" s="60">
        <v>53878436637.168999</v>
      </c>
      <c r="BY978" s="60" t="s">
        <v>544</v>
      </c>
      <c r="BZ978" s="60">
        <v>41575676.125500001</v>
      </c>
      <c r="CA978" s="60">
        <v>839912.64899999998</v>
      </c>
      <c r="CB978" s="60" t="s">
        <v>1917</v>
      </c>
      <c r="CC978" s="60">
        <v>10574780221.792999</v>
      </c>
      <c r="CD978" s="60">
        <v>2440786157.994</v>
      </c>
      <c r="CE978" s="60">
        <v>8320174700.9940004</v>
      </c>
      <c r="CF978" s="60">
        <v>56327901892.536003</v>
      </c>
      <c r="CG978" s="60">
        <v>7800128785.8214998</v>
      </c>
      <c r="CH978" s="60">
        <v>7049806819.3815002</v>
      </c>
      <c r="CI978" s="60" t="s">
        <v>2889</v>
      </c>
      <c r="CJ978" s="60">
        <v>10.9</v>
      </c>
      <c r="CK978" s="60">
        <v>33536312220.154999</v>
      </c>
      <c r="CL978" s="60">
        <v>112.34</v>
      </c>
      <c r="CM978" s="85">
        <v>1148759</v>
      </c>
      <c r="CN978" s="60">
        <v>-49554846.291000001</v>
      </c>
      <c r="CO978" s="60">
        <v>6450949100.6444998</v>
      </c>
      <c r="CP978" s="60">
        <v>23035304326.032501</v>
      </c>
      <c r="CQ978" s="60">
        <v>484109832528.71051</v>
      </c>
      <c r="CR978" s="60" t="s">
        <v>544</v>
      </c>
      <c r="CS978" s="60">
        <v>-49554846.291000001</v>
      </c>
      <c r="CT978" s="60">
        <v>2926955596.3235002</v>
      </c>
      <c r="CU978" s="60">
        <v>3517414188.5704999</v>
      </c>
      <c r="CV978" s="60">
        <v>8320174700.9940004</v>
      </c>
      <c r="CW978" s="60">
        <v>6444369784.8940001</v>
      </c>
      <c r="CX978" s="60">
        <v>18190268210.276001</v>
      </c>
      <c r="CY978" s="60">
        <v>9.2200000000000006</v>
      </c>
      <c r="CZ978" s="60">
        <f t="shared" si="30"/>
        <v>7.1436000007186466</v>
      </c>
      <c r="DA978" s="60" t="str">
        <f t="shared" si="31"/>
        <v>N</v>
      </c>
    </row>
    <row r="979" spans="1:105">
      <c r="A979" s="13" t="s">
        <v>1485</v>
      </c>
      <c r="B979" s="13">
        <v>1008978</v>
      </c>
      <c r="C979" s="13">
        <v>2022</v>
      </c>
      <c r="D979" s="13" t="s">
        <v>12</v>
      </c>
      <c r="E979" s="13" t="s">
        <v>13</v>
      </c>
      <c r="F979" s="84" t="s">
        <v>1812</v>
      </c>
      <c r="G979" s="60" t="s">
        <v>1840</v>
      </c>
      <c r="H979" s="60" t="s">
        <v>1827</v>
      </c>
      <c r="I979" s="60" t="s">
        <v>540</v>
      </c>
      <c r="J979" s="60" t="s">
        <v>1241</v>
      </c>
      <c r="K979" s="85">
        <v>1407617</v>
      </c>
      <c r="L979" s="60">
        <v>13528984000</v>
      </c>
      <c r="M979" s="60">
        <v>13528984000</v>
      </c>
      <c r="N979" s="60">
        <v>29717000</v>
      </c>
      <c r="O979" s="60">
        <v>8250000</v>
      </c>
      <c r="P979" s="60">
        <v>-0.28999999999999998</v>
      </c>
      <c r="Q979" s="60" t="s">
        <v>544</v>
      </c>
      <c r="R979" s="85">
        <v>2959</v>
      </c>
      <c r="S979" s="85" t="s">
        <v>544</v>
      </c>
      <c r="T979" s="60">
        <v>1014818000</v>
      </c>
      <c r="U979" s="60" t="s">
        <v>544</v>
      </c>
      <c r="V979" s="60">
        <v>4053498000</v>
      </c>
      <c r="W979" s="60" t="s">
        <v>1841</v>
      </c>
      <c r="X979" s="60">
        <v>406720000</v>
      </c>
      <c r="Y979" s="60">
        <v>11235697000</v>
      </c>
      <c r="Z979" s="60">
        <v>8.82</v>
      </c>
      <c r="AA979" s="60">
        <v>2402000</v>
      </c>
      <c r="AB979" s="60">
        <v>9382080000</v>
      </c>
      <c r="AC979" s="60">
        <v>13528984000</v>
      </c>
      <c r="AD979" s="60">
        <v>10.26</v>
      </c>
      <c r="AE979" s="60">
        <v>24081000</v>
      </c>
      <c r="AF979" s="60">
        <v>12.14</v>
      </c>
      <c r="AG979" s="60" t="s">
        <v>1842</v>
      </c>
      <c r="AH979" s="60">
        <v>650000</v>
      </c>
      <c r="AI979" s="60">
        <v>1405164000</v>
      </c>
      <c r="AJ979" s="60">
        <v>2922985000</v>
      </c>
      <c r="AK979" s="60">
        <v>3.12</v>
      </c>
      <c r="AL979" s="60">
        <v>11635207000</v>
      </c>
      <c r="AM979" s="60">
        <v>278422000</v>
      </c>
      <c r="AN979" s="60">
        <v>71200000</v>
      </c>
      <c r="AO979" s="60">
        <v>226437000</v>
      </c>
      <c r="AP979" s="60">
        <v>1545469000</v>
      </c>
      <c r="AQ979" s="60">
        <v>13528984000</v>
      </c>
      <c r="AR979" s="60">
        <v>0.34</v>
      </c>
      <c r="AS979" s="60">
        <v>1667023000</v>
      </c>
      <c r="AT979" s="60">
        <v>1560204000</v>
      </c>
      <c r="AU979" s="85">
        <v>1008978</v>
      </c>
      <c r="AV979" s="60" t="s">
        <v>544</v>
      </c>
      <c r="AW979" s="60" t="s">
        <v>544</v>
      </c>
      <c r="AX979" s="60">
        <v>2325000</v>
      </c>
      <c r="AY979" s="60">
        <v>2947066000</v>
      </c>
      <c r="AZ979" s="60">
        <v>2534565000</v>
      </c>
      <c r="BA979" s="60">
        <v>74117000</v>
      </c>
      <c r="BB979" s="60" t="s">
        <v>1808</v>
      </c>
      <c r="BC979" s="60">
        <v>13695540000</v>
      </c>
      <c r="BD979" s="60">
        <v>95208000</v>
      </c>
      <c r="BE979" s="60" t="s">
        <v>544</v>
      </c>
      <c r="BF979" s="60">
        <v>78310000</v>
      </c>
      <c r="BG979" s="60">
        <v>97243000</v>
      </c>
      <c r="BH979" s="60">
        <v>8634885000</v>
      </c>
      <c r="BI979" s="60">
        <v>26902000</v>
      </c>
      <c r="BJ979" s="60">
        <v>4053498000</v>
      </c>
      <c r="BK979" s="60">
        <v>713479000</v>
      </c>
      <c r="BL979" s="85" t="s">
        <v>544</v>
      </c>
      <c r="BM979" s="60" t="s">
        <v>544</v>
      </c>
      <c r="BN979" s="60">
        <v>498090000</v>
      </c>
      <c r="BO979" s="60">
        <v>12590216000</v>
      </c>
      <c r="BP979" s="60">
        <v>8539677000</v>
      </c>
      <c r="BQ979" s="60">
        <v>1337824000</v>
      </c>
      <c r="BR979" s="60" t="s">
        <v>544</v>
      </c>
      <c r="BS979" s="60">
        <v>145116000</v>
      </c>
      <c r="BT979" s="60" t="s">
        <v>544</v>
      </c>
      <c r="BU979" s="60">
        <v>391813000</v>
      </c>
      <c r="BV979" s="60">
        <v>17210000</v>
      </c>
      <c r="BW979" s="60">
        <v>74117000</v>
      </c>
      <c r="BX979" s="60">
        <v>1405164000</v>
      </c>
      <c r="BY979" s="60" t="s">
        <v>544</v>
      </c>
      <c r="BZ979" s="60">
        <v>29000</v>
      </c>
      <c r="CA979" s="60" t="s">
        <v>544</v>
      </c>
      <c r="CB979" s="60" t="s">
        <v>1898</v>
      </c>
      <c r="CC979" s="60">
        <v>63148000</v>
      </c>
      <c r="CD979" s="60">
        <v>139670000</v>
      </c>
      <c r="CE979" s="60">
        <v>183081000</v>
      </c>
      <c r="CF979" s="60">
        <v>1545469000</v>
      </c>
      <c r="CG979" s="60">
        <v>86107000</v>
      </c>
      <c r="CH979" s="60">
        <v>4219000</v>
      </c>
      <c r="CI979" s="60" t="s">
        <v>1241</v>
      </c>
      <c r="CJ979" s="60">
        <v>14.98</v>
      </c>
      <c r="CK979" s="60">
        <v>477920000</v>
      </c>
      <c r="CL979" s="60" t="s">
        <v>544</v>
      </c>
      <c r="CM979" s="85">
        <v>1407617</v>
      </c>
      <c r="CN979" s="60">
        <v>355282000</v>
      </c>
      <c r="CO979" s="60">
        <v>26902000</v>
      </c>
      <c r="CP979" s="60">
        <v>904810000</v>
      </c>
      <c r="CQ979" s="60">
        <v>11235697000</v>
      </c>
      <c r="CR979" s="60" t="s">
        <v>544</v>
      </c>
      <c r="CS979" s="60">
        <v>355282000</v>
      </c>
      <c r="CT979" s="60">
        <v>491504000</v>
      </c>
      <c r="CU979" s="60">
        <v>221975000</v>
      </c>
      <c r="CV979" s="60">
        <v>183081000</v>
      </c>
      <c r="CW979" s="60">
        <v>713479000</v>
      </c>
      <c r="CX979" s="60">
        <v>406720000</v>
      </c>
      <c r="CY979" s="60">
        <v>14.98</v>
      </c>
      <c r="CZ979" s="60">
        <f t="shared" si="30"/>
        <v>1</v>
      </c>
      <c r="DA979" s="60" t="str">
        <f t="shared" si="31"/>
        <v>N: parent data from row 619</v>
      </c>
    </row>
    <row r="980" spans="1:105">
      <c r="A980" s="13" t="s">
        <v>1485</v>
      </c>
      <c r="B980" s="13">
        <v>1008978</v>
      </c>
      <c r="C980" s="13">
        <v>2023</v>
      </c>
      <c r="D980" s="13" t="s">
        <v>12</v>
      </c>
      <c r="E980" s="13" t="s">
        <v>13</v>
      </c>
      <c r="F980" s="84" t="s">
        <v>1804</v>
      </c>
      <c r="G980" s="60" t="s">
        <v>1840</v>
      </c>
      <c r="H980" s="60" t="s">
        <v>1827</v>
      </c>
      <c r="I980" s="60" t="s">
        <v>540</v>
      </c>
      <c r="J980" s="60" t="s">
        <v>1241</v>
      </c>
      <c r="K980" s="85">
        <v>1407617</v>
      </c>
      <c r="L980" s="60">
        <v>13407371000</v>
      </c>
      <c r="M980" s="60">
        <v>13407371000</v>
      </c>
      <c r="N980" s="60">
        <v>95331000</v>
      </c>
      <c r="O980" s="60">
        <v>18525000</v>
      </c>
      <c r="P980" s="60">
        <v>-0.18</v>
      </c>
      <c r="Q980" s="60" t="s">
        <v>544</v>
      </c>
      <c r="R980" s="85">
        <v>2548</v>
      </c>
      <c r="S980" s="85" t="s">
        <v>544</v>
      </c>
      <c r="T980" s="60">
        <v>965758000</v>
      </c>
      <c r="U980" s="60" t="s">
        <v>544</v>
      </c>
      <c r="V980" s="60">
        <v>4141476000</v>
      </c>
      <c r="W980" s="60" t="s">
        <v>1841</v>
      </c>
      <c r="X980" s="60">
        <v>379613000</v>
      </c>
      <c r="Y980" s="60">
        <v>11069482000</v>
      </c>
      <c r="Z980" s="60">
        <v>7.19</v>
      </c>
      <c r="AA980" s="60">
        <v>7469000</v>
      </c>
      <c r="AB980" s="60">
        <v>9117231000</v>
      </c>
      <c r="AC980" s="60">
        <v>13407371000</v>
      </c>
      <c r="AD980" s="60">
        <v>10.55</v>
      </c>
      <c r="AE980" s="60">
        <v>24581000</v>
      </c>
      <c r="AF980" s="60">
        <v>13.31</v>
      </c>
      <c r="AG980" s="60" t="s">
        <v>1842</v>
      </c>
      <c r="AH980" s="60">
        <v>650000</v>
      </c>
      <c r="AI980" s="60">
        <v>1407660000</v>
      </c>
      <c r="AJ980" s="60">
        <v>2902759000</v>
      </c>
      <c r="AK980" s="60">
        <v>2.95</v>
      </c>
      <c r="AL980" s="60">
        <v>11536609000</v>
      </c>
      <c r="AM980" s="60">
        <v>255424000</v>
      </c>
      <c r="AN980" s="60">
        <v>291715000</v>
      </c>
      <c r="AO980" s="60">
        <v>122736000</v>
      </c>
      <c r="AP980" s="60">
        <v>1551241000</v>
      </c>
      <c r="AQ980" s="60">
        <v>13407371000</v>
      </c>
      <c r="AR980" s="60">
        <v>1.1000000000000001</v>
      </c>
      <c r="AS980" s="60">
        <v>1669798000</v>
      </c>
      <c r="AT980" s="60">
        <v>1522229000</v>
      </c>
      <c r="AU980" s="85">
        <v>1008978</v>
      </c>
      <c r="AV980" s="60" t="s">
        <v>544</v>
      </c>
      <c r="AW980" s="60" t="s">
        <v>544</v>
      </c>
      <c r="AX980" s="60">
        <v>5095000</v>
      </c>
      <c r="AY980" s="60">
        <v>2927340000</v>
      </c>
      <c r="AZ980" s="60">
        <v>2296235000</v>
      </c>
      <c r="BA980" s="60">
        <v>77516000</v>
      </c>
      <c r="BB980" s="60" t="s">
        <v>1808</v>
      </c>
      <c r="BC980" s="60">
        <v>13342592000</v>
      </c>
      <c r="BD980" s="60">
        <v>111312000</v>
      </c>
      <c r="BE980" s="60" t="s">
        <v>544</v>
      </c>
      <c r="BF980" s="60">
        <v>39410000</v>
      </c>
      <c r="BG980" s="60">
        <v>42724000</v>
      </c>
      <c r="BH980" s="60">
        <v>8668561000</v>
      </c>
      <c r="BI980" s="60">
        <v>149974000</v>
      </c>
      <c r="BJ980" s="60">
        <v>4141476000</v>
      </c>
      <c r="BK980" s="60">
        <v>585591000</v>
      </c>
      <c r="BL980" s="85" t="s">
        <v>544</v>
      </c>
      <c r="BM980" s="60" t="s">
        <v>544</v>
      </c>
      <c r="BN980" s="60">
        <v>360868000</v>
      </c>
      <c r="BO980" s="60">
        <v>12604078000</v>
      </c>
      <c r="BP980" s="60">
        <v>8557249000</v>
      </c>
      <c r="BQ980" s="60">
        <v>1622554000</v>
      </c>
      <c r="BR980" s="60" t="s">
        <v>544</v>
      </c>
      <c r="BS980" s="60">
        <v>152851000</v>
      </c>
      <c r="BT980" s="60" t="s">
        <v>544</v>
      </c>
      <c r="BU980" s="60">
        <v>507934000</v>
      </c>
      <c r="BV980" s="60">
        <v>16561000</v>
      </c>
      <c r="BW980" s="60">
        <v>77516000</v>
      </c>
      <c r="BX980" s="60">
        <v>1407660000</v>
      </c>
      <c r="BY980" s="60" t="s">
        <v>544</v>
      </c>
      <c r="BZ980" s="60">
        <v>-4000</v>
      </c>
      <c r="CA980" s="60" t="s">
        <v>544</v>
      </c>
      <c r="CB980" s="60" t="s">
        <v>1898</v>
      </c>
      <c r="CC980" s="60">
        <v>265560000</v>
      </c>
      <c r="CD980" s="60">
        <v>123704000</v>
      </c>
      <c r="CE980" s="60">
        <v>136365000</v>
      </c>
      <c r="CF980" s="60">
        <v>1551241000</v>
      </c>
      <c r="CG980" s="60">
        <v>163394000</v>
      </c>
      <c r="CH980" s="60">
        <v>2421000</v>
      </c>
      <c r="CI980" s="60" t="s">
        <v>1241</v>
      </c>
      <c r="CJ980" s="60">
        <v>15.44</v>
      </c>
      <c r="CK980" s="60">
        <v>671328000</v>
      </c>
      <c r="CL980" s="60" t="s">
        <v>544</v>
      </c>
      <c r="CM980" s="85">
        <v>1407617</v>
      </c>
      <c r="CN980" s="60">
        <v>274370000</v>
      </c>
      <c r="CO980" s="60">
        <v>149974000</v>
      </c>
      <c r="CP980" s="60">
        <v>740481000</v>
      </c>
      <c r="CQ980" s="60">
        <v>11069482000</v>
      </c>
      <c r="CR980" s="60" t="s">
        <v>544</v>
      </c>
      <c r="CS980" s="60">
        <v>274370000</v>
      </c>
      <c r="CT980" s="60">
        <v>374464000</v>
      </c>
      <c r="CU980" s="60">
        <v>211127000</v>
      </c>
      <c r="CV980" s="60">
        <v>136365000</v>
      </c>
      <c r="CW980" s="60">
        <v>585591000</v>
      </c>
      <c r="CX980" s="60">
        <v>379613000</v>
      </c>
      <c r="CY980" s="60">
        <v>15.44</v>
      </c>
      <c r="CZ980" s="60">
        <f t="shared" si="30"/>
        <v>1</v>
      </c>
      <c r="DA980" s="60" t="str">
        <f t="shared" si="31"/>
        <v>N: parent data from row 619</v>
      </c>
    </row>
    <row r="981" spans="1:105">
      <c r="A981" s="13" t="s">
        <v>1445</v>
      </c>
      <c r="B981" s="13">
        <v>102883</v>
      </c>
      <c r="C981" s="13">
        <v>2022</v>
      </c>
      <c r="D981" s="13" t="s">
        <v>12</v>
      </c>
      <c r="E981" s="13" t="s">
        <v>13</v>
      </c>
      <c r="F981" s="84" t="s">
        <v>1812</v>
      </c>
      <c r="G981" s="60" t="s">
        <v>1840</v>
      </c>
      <c r="H981" s="60" t="s">
        <v>545</v>
      </c>
      <c r="I981" s="60" t="s">
        <v>540</v>
      </c>
      <c r="J981" s="60" t="s">
        <v>1623</v>
      </c>
      <c r="K981" s="85">
        <v>116672</v>
      </c>
      <c r="L981" s="60">
        <v>552307127000</v>
      </c>
      <c r="M981" s="60">
        <v>552307127000</v>
      </c>
      <c r="N981" s="60">
        <v>3439493000</v>
      </c>
      <c r="O981" s="60">
        <v>439072000</v>
      </c>
      <c r="P981" s="60">
        <v>-0.24</v>
      </c>
      <c r="Q981" s="60" t="s">
        <v>544</v>
      </c>
      <c r="R981" s="85">
        <v>60452</v>
      </c>
      <c r="S981" s="85" t="s">
        <v>544</v>
      </c>
      <c r="T981" s="60">
        <v>132314628000</v>
      </c>
      <c r="U981" s="60" t="s">
        <v>544</v>
      </c>
      <c r="V981" s="60">
        <v>36027814000</v>
      </c>
      <c r="W981" s="60" t="s">
        <v>1841</v>
      </c>
      <c r="X981" s="60">
        <v>13160665000</v>
      </c>
      <c r="Y981" s="60">
        <v>441983679000</v>
      </c>
      <c r="Z981" s="60">
        <v>12.7</v>
      </c>
      <c r="AA981" s="60">
        <v>38117995000</v>
      </c>
      <c r="AB981" s="60">
        <v>429604851000</v>
      </c>
      <c r="AC981" s="60">
        <v>552307127000</v>
      </c>
      <c r="AD981" s="60">
        <v>8</v>
      </c>
      <c r="AE981" s="60">
        <v>28137192000</v>
      </c>
      <c r="AF981" s="60">
        <v>6.68</v>
      </c>
      <c r="AG981" s="60" t="s">
        <v>1842</v>
      </c>
      <c r="AH981" s="60">
        <v>155000000</v>
      </c>
      <c r="AI981" s="60">
        <v>43657609000</v>
      </c>
      <c r="AJ981" s="60">
        <v>83262634000</v>
      </c>
      <c r="AK981" s="60">
        <v>2.61</v>
      </c>
      <c r="AL981" s="60">
        <v>480765050000</v>
      </c>
      <c r="AM981" s="60">
        <v>9954174000</v>
      </c>
      <c r="AN981" s="60">
        <v>2174552000</v>
      </c>
      <c r="AO981" s="60">
        <v>6967622000</v>
      </c>
      <c r="AP981" s="60">
        <v>43894962000</v>
      </c>
      <c r="AQ981" s="60">
        <v>552307127000</v>
      </c>
      <c r="AR981" s="60">
        <v>1.05</v>
      </c>
      <c r="AS981" s="60">
        <v>54040530000</v>
      </c>
      <c r="AT981" s="60">
        <v>151883467000</v>
      </c>
      <c r="AU981" s="85">
        <v>102883</v>
      </c>
      <c r="AV981" s="60" t="s">
        <v>544</v>
      </c>
      <c r="AW981" s="60" t="s">
        <v>544</v>
      </c>
      <c r="AX981" s="60">
        <v>29018000</v>
      </c>
      <c r="AY981" s="60">
        <v>111399826000</v>
      </c>
      <c r="AZ981" s="60">
        <v>140978619000</v>
      </c>
      <c r="BA981" s="60">
        <v>27742674000</v>
      </c>
      <c r="BB981" s="60" t="s">
        <v>1808</v>
      </c>
      <c r="BC981" s="60">
        <v>545809388000</v>
      </c>
      <c r="BD981" s="60">
        <v>4740627000</v>
      </c>
      <c r="BE981" s="60">
        <v>6556749000</v>
      </c>
      <c r="BF981" s="60">
        <v>1883553000</v>
      </c>
      <c r="BG981" s="60">
        <v>1416584000</v>
      </c>
      <c r="BH981" s="60">
        <v>327053781000</v>
      </c>
      <c r="BI981" s="60">
        <v>-1903359000</v>
      </c>
      <c r="BJ981" s="60">
        <v>36027814000</v>
      </c>
      <c r="BK981" s="60">
        <v>12678572000</v>
      </c>
      <c r="BL981" s="85" t="s">
        <v>544</v>
      </c>
      <c r="BM981" s="60" t="s">
        <v>544</v>
      </c>
      <c r="BN981" s="60">
        <v>7112484000</v>
      </c>
      <c r="BO981" s="60">
        <v>505740097000</v>
      </c>
      <c r="BP981" s="60">
        <v>322313154000</v>
      </c>
      <c r="BQ981" s="60">
        <v>27305876000</v>
      </c>
      <c r="BR981" s="60" t="s">
        <v>544</v>
      </c>
      <c r="BS981" s="60">
        <v>14787771000</v>
      </c>
      <c r="BT981" s="60" t="s">
        <v>544</v>
      </c>
      <c r="BU981" s="60">
        <v>11855598000</v>
      </c>
      <c r="BV981" s="60">
        <v>191175000</v>
      </c>
      <c r="BW981" s="60">
        <v>27742674000</v>
      </c>
      <c r="BX981" s="60">
        <v>43657609000</v>
      </c>
      <c r="BY981" s="60" t="s">
        <v>544</v>
      </c>
      <c r="BZ981" s="60">
        <v>-6782000</v>
      </c>
      <c r="CA981" s="60" t="s">
        <v>544</v>
      </c>
      <c r="CB981" s="60" t="s">
        <v>2081</v>
      </c>
      <c r="CC981" s="60">
        <v>1266489000</v>
      </c>
      <c r="CD981" s="60">
        <v>7509084000</v>
      </c>
      <c r="CE981" s="60">
        <v>7117432000</v>
      </c>
      <c r="CF981" s="60">
        <v>43894962000</v>
      </c>
      <c r="CG981" s="60">
        <v>3479619000</v>
      </c>
      <c r="CH981" s="60">
        <v>562865000</v>
      </c>
      <c r="CI981" s="60" t="s">
        <v>1623</v>
      </c>
      <c r="CJ981" s="60">
        <v>10.16</v>
      </c>
      <c r="CK981" s="60">
        <v>15335217000</v>
      </c>
      <c r="CL981" s="60" t="s">
        <v>544</v>
      </c>
      <c r="CM981" s="85">
        <v>116672</v>
      </c>
      <c r="CN981" s="60">
        <v>182519000</v>
      </c>
      <c r="CO981" s="60">
        <v>-1903359000</v>
      </c>
      <c r="CP981" s="60">
        <v>20273149000</v>
      </c>
      <c r="CQ981" s="60">
        <v>441983679000</v>
      </c>
      <c r="CR981" s="60" t="s">
        <v>544</v>
      </c>
      <c r="CS981" s="60">
        <v>182519000</v>
      </c>
      <c r="CT981" s="60">
        <v>6990919000</v>
      </c>
      <c r="CU981" s="60">
        <v>5687653000</v>
      </c>
      <c r="CV981" s="60">
        <v>7117432000</v>
      </c>
      <c r="CW981" s="60">
        <v>12678572000</v>
      </c>
      <c r="CX981" s="60">
        <v>13160665000</v>
      </c>
      <c r="CY981" s="60">
        <v>10.16</v>
      </c>
      <c r="CZ981" s="60">
        <f t="shared" si="30"/>
        <v>1</v>
      </c>
      <c r="DA981" s="60" t="str">
        <f t="shared" si="31"/>
        <v>N: parent data from row 1257</v>
      </c>
    </row>
    <row r="982" spans="1:105">
      <c r="A982" s="13" t="s">
        <v>1445</v>
      </c>
      <c r="B982" s="13">
        <v>102883</v>
      </c>
      <c r="C982" s="13">
        <v>2023</v>
      </c>
      <c r="D982" s="13" t="s">
        <v>12</v>
      </c>
      <c r="E982" s="13" t="s">
        <v>13</v>
      </c>
      <c r="F982" s="84" t="s">
        <v>1804</v>
      </c>
      <c r="G982" s="60" t="s">
        <v>1840</v>
      </c>
      <c r="H982" s="60" t="s">
        <v>1827</v>
      </c>
      <c r="I982" s="60" t="s">
        <v>540</v>
      </c>
      <c r="J982" s="60" t="s">
        <v>1623</v>
      </c>
      <c r="K982" s="85">
        <v>116672</v>
      </c>
      <c r="L982" s="60">
        <v>557463343000</v>
      </c>
      <c r="M982" s="60">
        <v>557463343000</v>
      </c>
      <c r="N982" s="60">
        <v>4679803000</v>
      </c>
      <c r="O982" s="60">
        <v>792326000</v>
      </c>
      <c r="P982" s="60">
        <v>-0.2</v>
      </c>
      <c r="Q982" s="60" t="s">
        <v>544</v>
      </c>
      <c r="R982" s="85">
        <v>56062</v>
      </c>
      <c r="S982" s="85" t="s">
        <v>544</v>
      </c>
      <c r="T982" s="60">
        <v>125994128000</v>
      </c>
      <c r="U982" s="60" t="s">
        <v>544</v>
      </c>
      <c r="V982" s="60">
        <v>33303481000</v>
      </c>
      <c r="W982" s="60" t="s">
        <v>1841</v>
      </c>
      <c r="X982" s="60">
        <v>14482725000</v>
      </c>
      <c r="Y982" s="60">
        <v>428985450000</v>
      </c>
      <c r="Z982" s="60">
        <v>12.61</v>
      </c>
      <c r="AA982" s="60">
        <v>53547567000</v>
      </c>
      <c r="AB982" s="60">
        <v>418315761000</v>
      </c>
      <c r="AC982" s="60">
        <v>557463343000</v>
      </c>
      <c r="AD982" s="60">
        <v>8.56</v>
      </c>
      <c r="AE982" s="60">
        <v>27248844000</v>
      </c>
      <c r="AF982" s="60">
        <v>9.57</v>
      </c>
      <c r="AG982" s="60" t="s">
        <v>1842</v>
      </c>
      <c r="AH982" s="60">
        <v>95000000</v>
      </c>
      <c r="AI982" s="60">
        <v>47273016000</v>
      </c>
      <c r="AJ982" s="60">
        <v>86055497000</v>
      </c>
      <c r="AK982" s="60">
        <v>2.82</v>
      </c>
      <c r="AL982" s="60">
        <v>483661766000</v>
      </c>
      <c r="AM982" s="60">
        <v>10300315000</v>
      </c>
      <c r="AN982" s="60">
        <v>9717309000</v>
      </c>
      <c r="AO982" s="60">
        <v>6912012000</v>
      </c>
      <c r="AP982" s="60">
        <v>50118019000</v>
      </c>
      <c r="AQ982" s="60">
        <v>557463343000</v>
      </c>
      <c r="AR982" s="60">
        <v>1.45</v>
      </c>
      <c r="AS982" s="60">
        <v>57810728000</v>
      </c>
      <c r="AT982" s="60">
        <v>150986151000</v>
      </c>
      <c r="AU982" s="85">
        <v>102883</v>
      </c>
      <c r="AV982" s="60" t="s">
        <v>544</v>
      </c>
      <c r="AW982" s="60" t="s">
        <v>544</v>
      </c>
      <c r="AX982" s="60">
        <v>30994000</v>
      </c>
      <c r="AY982" s="60">
        <v>113304341000</v>
      </c>
      <c r="AZ982" s="60">
        <v>133355597000</v>
      </c>
      <c r="BA982" s="60">
        <v>24665805000</v>
      </c>
      <c r="BB982" s="60" t="s">
        <v>1808</v>
      </c>
      <c r="BC982" s="60">
        <v>552552411000</v>
      </c>
      <c r="BD982" s="60">
        <v>4791148000</v>
      </c>
      <c r="BE982" s="60">
        <v>6608999000</v>
      </c>
      <c r="BF982" s="60">
        <v>2354055000</v>
      </c>
      <c r="BG982" s="60">
        <v>1251076000</v>
      </c>
      <c r="BH982" s="60">
        <v>322259778000</v>
      </c>
      <c r="BI982" s="60">
        <v>7232357000</v>
      </c>
      <c r="BJ982" s="60">
        <v>33303481000</v>
      </c>
      <c r="BK982" s="60">
        <v>13424989000</v>
      </c>
      <c r="BL982" s="85" t="s">
        <v>544</v>
      </c>
      <c r="BM982" s="60" t="s">
        <v>544</v>
      </c>
      <c r="BN982" s="60">
        <v>6755605000</v>
      </c>
      <c r="BO982" s="60">
        <v>510330304000</v>
      </c>
      <c r="BP982" s="60">
        <v>317468630000</v>
      </c>
      <c r="BQ982" s="60">
        <v>43787502000</v>
      </c>
      <c r="BR982" s="60" t="s">
        <v>544</v>
      </c>
      <c r="BS982" s="60">
        <v>16062239000</v>
      </c>
      <c r="BT982" s="60" t="s">
        <v>544</v>
      </c>
      <c r="BU982" s="60">
        <v>18352061000</v>
      </c>
      <c r="BV982" s="60">
        <v>106534000</v>
      </c>
      <c r="BW982" s="60">
        <v>24665805000</v>
      </c>
      <c r="BX982" s="60">
        <v>47273016000</v>
      </c>
      <c r="BY982" s="60" t="s">
        <v>544</v>
      </c>
      <c r="BZ982" s="60">
        <v>-1733000</v>
      </c>
      <c r="CA982" s="60" t="s">
        <v>544</v>
      </c>
      <c r="CB982" s="60" t="s">
        <v>2081</v>
      </c>
      <c r="CC982" s="60">
        <v>6608086000</v>
      </c>
      <c r="CD982" s="60">
        <v>7217618000</v>
      </c>
      <c r="CE982" s="60">
        <v>7071297000</v>
      </c>
      <c r="CF982" s="60">
        <v>50118019000</v>
      </c>
      <c r="CG982" s="60">
        <v>5847973000</v>
      </c>
      <c r="CH982" s="60">
        <v>709766000</v>
      </c>
      <c r="CI982" s="60" t="s">
        <v>1623</v>
      </c>
      <c r="CJ982" s="60">
        <v>11.3</v>
      </c>
      <c r="CK982" s="60">
        <v>24200034000</v>
      </c>
      <c r="CL982" s="60" t="s">
        <v>544</v>
      </c>
      <c r="CM982" s="85">
        <v>116672</v>
      </c>
      <c r="CN982" s="60">
        <v>166492000</v>
      </c>
      <c r="CO982" s="60">
        <v>7232357000</v>
      </c>
      <c r="CP982" s="60">
        <v>21238330000</v>
      </c>
      <c r="CQ982" s="60">
        <v>428985450000</v>
      </c>
      <c r="CR982" s="60" t="s">
        <v>544</v>
      </c>
      <c r="CS982" s="60">
        <v>166492000</v>
      </c>
      <c r="CT982" s="60">
        <v>7079396000</v>
      </c>
      <c r="CU982" s="60">
        <v>6345593000</v>
      </c>
      <c r="CV982" s="60">
        <v>7071297000</v>
      </c>
      <c r="CW982" s="60">
        <v>13424989000</v>
      </c>
      <c r="CX982" s="60">
        <v>14482725000</v>
      </c>
      <c r="CY982" s="60">
        <v>11.3</v>
      </c>
      <c r="CZ982" s="60">
        <f t="shared" si="30"/>
        <v>1</v>
      </c>
      <c r="DA982" s="60" t="str">
        <f t="shared" si="31"/>
        <v>N: parent data from row 1257</v>
      </c>
    </row>
    <row r="983" spans="1:105">
      <c r="A983" s="13" t="s">
        <v>1487</v>
      </c>
      <c r="B983" s="13">
        <v>1373792</v>
      </c>
      <c r="C983" s="13">
        <v>2022</v>
      </c>
      <c r="D983" s="13" t="s">
        <v>1</v>
      </c>
      <c r="E983" s="13" t="s">
        <v>13</v>
      </c>
      <c r="F983" s="84" t="s">
        <v>2179</v>
      </c>
      <c r="G983" s="60" t="s">
        <v>557</v>
      </c>
      <c r="H983" s="60" t="s">
        <v>2265</v>
      </c>
      <c r="I983" s="60" t="s">
        <v>2031</v>
      </c>
      <c r="J983" s="60" t="s">
        <v>1487</v>
      </c>
      <c r="K983" s="85">
        <v>1373792</v>
      </c>
      <c r="L983" s="60">
        <v>2462600000</v>
      </c>
      <c r="M983" s="60">
        <v>1696485713.2932999</v>
      </c>
      <c r="N983" s="60">
        <v>2273370.7681999998</v>
      </c>
      <c r="O983" s="60">
        <v>206670.0698</v>
      </c>
      <c r="P983" s="60">
        <v>-0.08</v>
      </c>
      <c r="Q983" s="60" t="s">
        <v>544</v>
      </c>
      <c r="R983" s="85" t="s">
        <v>544</v>
      </c>
      <c r="S983" s="85" t="s">
        <v>544</v>
      </c>
      <c r="T983" s="60">
        <v>413340.1397</v>
      </c>
      <c r="U983" s="60" t="s">
        <v>544</v>
      </c>
      <c r="V983" s="60" t="s">
        <v>544</v>
      </c>
      <c r="W983" s="60" t="s">
        <v>2032</v>
      </c>
      <c r="X983" s="60">
        <v>34376121.616700001</v>
      </c>
      <c r="Y983" s="60">
        <v>1412107697.1933999</v>
      </c>
      <c r="Z983" s="60">
        <v>2.02</v>
      </c>
      <c r="AA983" s="60">
        <v>39542873.3627</v>
      </c>
      <c r="AB983" s="60" t="s">
        <v>544</v>
      </c>
      <c r="AC983" s="60">
        <v>1696485713.2932999</v>
      </c>
      <c r="AD983" s="60" t="s">
        <v>544</v>
      </c>
      <c r="AE983" s="60">
        <v>58694299.834600002</v>
      </c>
      <c r="AF983" s="60">
        <v>3.11</v>
      </c>
      <c r="AG983" s="60" t="s">
        <v>2033</v>
      </c>
      <c r="AH983" s="60" t="s">
        <v>544</v>
      </c>
      <c r="AI983" s="60">
        <v>139846747.25839999</v>
      </c>
      <c r="AJ983" s="60">
        <v>1225553514.1512001</v>
      </c>
      <c r="AK983" s="60">
        <v>2.2200000000000002</v>
      </c>
      <c r="AL983" s="60">
        <v>1479206579.8682001</v>
      </c>
      <c r="AM983" s="60">
        <v>9851273.3289999999</v>
      </c>
      <c r="AN983" s="60">
        <v>5373421.8158</v>
      </c>
      <c r="AO983" s="60">
        <v>49049696.575400002</v>
      </c>
      <c r="AP983" s="60">
        <v>147631319.889</v>
      </c>
      <c r="AQ983" s="60">
        <v>1696485713.2932999</v>
      </c>
      <c r="AR983" s="60">
        <v>0.18</v>
      </c>
      <c r="AS983" s="60">
        <v>143429028.46900001</v>
      </c>
      <c r="AT983" s="60">
        <v>413340.1397</v>
      </c>
      <c r="AU983" s="85">
        <v>1373792</v>
      </c>
      <c r="AV983" s="60" t="s">
        <v>544</v>
      </c>
      <c r="AW983" s="60">
        <v>27556009.311999999</v>
      </c>
      <c r="AX983" s="60" t="s">
        <v>544</v>
      </c>
      <c r="AY983" s="60">
        <v>1284247813.9858</v>
      </c>
      <c r="AZ983" s="60">
        <v>340867835.18940002</v>
      </c>
      <c r="BA983" s="60" t="s">
        <v>544</v>
      </c>
      <c r="BB983" s="60" t="s">
        <v>1808</v>
      </c>
      <c r="BC983" s="60" t="s">
        <v>544</v>
      </c>
      <c r="BD983" s="60">
        <v>3513391.1872999999</v>
      </c>
      <c r="BE983" s="60">
        <v>620010.2095</v>
      </c>
      <c r="BF983" s="60" t="s">
        <v>544</v>
      </c>
      <c r="BG983" s="60">
        <v>688900.2328</v>
      </c>
      <c r="BH983" s="60">
        <v>1284661154.1254001</v>
      </c>
      <c r="BI983" s="60">
        <v>3375611.1406999999</v>
      </c>
      <c r="BJ983" s="60" t="s">
        <v>544</v>
      </c>
      <c r="BK983" s="60">
        <v>30656060.3596</v>
      </c>
      <c r="BL983" s="85" t="s">
        <v>2893</v>
      </c>
      <c r="BM983" s="60" t="s">
        <v>2894</v>
      </c>
      <c r="BN983" s="60">
        <v>826680.2794</v>
      </c>
      <c r="BO983" s="60">
        <v>1625666769.3613999</v>
      </c>
      <c r="BP983" s="60">
        <v>1281147762.9382</v>
      </c>
      <c r="BQ983" s="60">
        <v>3651171.2338</v>
      </c>
      <c r="BR983" s="60" t="s">
        <v>544</v>
      </c>
      <c r="BS983" s="60">
        <v>4546741.5365000004</v>
      </c>
      <c r="BT983" s="60" t="s">
        <v>544</v>
      </c>
      <c r="BU983" s="60">
        <v>36925052.478100002</v>
      </c>
      <c r="BV983" s="60" t="s">
        <v>544</v>
      </c>
      <c r="BW983" s="60" t="s">
        <v>544</v>
      </c>
      <c r="BX983" s="60" t="s">
        <v>544</v>
      </c>
      <c r="BY983" s="60" t="s">
        <v>544</v>
      </c>
      <c r="BZ983" s="60" t="s">
        <v>544</v>
      </c>
      <c r="CA983" s="60" t="s">
        <v>544</v>
      </c>
      <c r="CB983" s="60" t="s">
        <v>1898</v>
      </c>
      <c r="CC983" s="60">
        <v>5097861.7226999998</v>
      </c>
      <c r="CD983" s="60">
        <v>14811355.0052</v>
      </c>
      <c r="CE983" s="60">
        <v>4408961.4899000004</v>
      </c>
      <c r="CF983" s="60">
        <v>147631319.889</v>
      </c>
      <c r="CG983" s="60">
        <v>1997810.6751000001</v>
      </c>
      <c r="CH983" s="60">
        <v>-137780.0466</v>
      </c>
      <c r="CI983" s="60" t="s">
        <v>1487</v>
      </c>
      <c r="CJ983" s="60">
        <v>18.579999999999998</v>
      </c>
      <c r="CK983" s="60">
        <v>39749543.432599999</v>
      </c>
      <c r="CL983" s="60" t="s">
        <v>544</v>
      </c>
      <c r="CM983" s="85">
        <v>1373792</v>
      </c>
      <c r="CN983" s="60" t="s">
        <v>544</v>
      </c>
      <c r="CO983" s="60">
        <v>3375611.1406999999</v>
      </c>
      <c r="CP983" s="60">
        <v>35202801.8961</v>
      </c>
      <c r="CQ983" s="60">
        <v>1412107697.1933999</v>
      </c>
      <c r="CR983" s="60">
        <v>826680.2794</v>
      </c>
      <c r="CS983" s="60" t="s">
        <v>544</v>
      </c>
      <c r="CT983" s="60">
        <v>17429175.889800001</v>
      </c>
      <c r="CU983" s="60">
        <v>13226884.469799999</v>
      </c>
      <c r="CV983" s="60">
        <v>4408961.4899000004</v>
      </c>
      <c r="CW983" s="60">
        <v>30656060.3596</v>
      </c>
      <c r="CX983" s="60">
        <v>34376121.616700001</v>
      </c>
      <c r="CY983" s="60" t="s">
        <v>544</v>
      </c>
      <c r="CZ983" s="60">
        <f t="shared" si="30"/>
        <v>1.4515889999565526</v>
      </c>
      <c r="DA983" s="60" t="str">
        <f t="shared" si="31"/>
        <v>Y</v>
      </c>
    </row>
    <row r="984" spans="1:105">
      <c r="A984" s="13" t="s">
        <v>1487</v>
      </c>
      <c r="B984" s="13">
        <v>1373792</v>
      </c>
      <c r="C984" s="13">
        <v>2023</v>
      </c>
      <c r="D984" s="13" t="s">
        <v>1</v>
      </c>
      <c r="E984" s="13" t="s">
        <v>13</v>
      </c>
      <c r="F984" s="84" t="s">
        <v>2176</v>
      </c>
      <c r="G984" s="60" t="s">
        <v>557</v>
      </c>
      <c r="H984" s="60" t="s">
        <v>2892</v>
      </c>
      <c r="I984" s="60" t="s">
        <v>2031</v>
      </c>
      <c r="J984" s="60" t="s">
        <v>1487</v>
      </c>
      <c r="K984" s="85">
        <v>1373792</v>
      </c>
      <c r="L984" s="60">
        <v>2557500000</v>
      </c>
      <c r="M984" s="60">
        <v>1695622079.5469999</v>
      </c>
      <c r="N984" s="60">
        <v>3182399.2108999998</v>
      </c>
      <c r="O984" s="60">
        <v>2187899.4575</v>
      </c>
      <c r="P984" s="60">
        <v>-0.22</v>
      </c>
      <c r="Q984" s="60" t="s">
        <v>544</v>
      </c>
      <c r="R984" s="85" t="s">
        <v>544</v>
      </c>
      <c r="S984" s="85" t="s">
        <v>544</v>
      </c>
      <c r="T984" s="60">
        <v>2386799.4081999999</v>
      </c>
      <c r="U984" s="60" t="s">
        <v>544</v>
      </c>
      <c r="V984" s="60" t="s">
        <v>544</v>
      </c>
      <c r="W984" s="60" t="s">
        <v>2032</v>
      </c>
      <c r="X984" s="60">
        <v>46476288.475599997</v>
      </c>
      <c r="Y984" s="60">
        <v>1346618966.0871999</v>
      </c>
      <c r="Z984" s="60">
        <v>4.37</v>
      </c>
      <c r="AA984" s="60">
        <v>100842274.9948</v>
      </c>
      <c r="AB984" s="60">
        <v>650336538.74000001</v>
      </c>
      <c r="AC984" s="60">
        <v>1695622079.5469999</v>
      </c>
      <c r="AD984" s="60" t="s">
        <v>544</v>
      </c>
      <c r="AE984" s="60">
        <v>51448787.242600001</v>
      </c>
      <c r="AF984" s="60">
        <v>2.87</v>
      </c>
      <c r="AG984" s="60" t="s">
        <v>2033</v>
      </c>
      <c r="AH984" s="60" t="s">
        <v>544</v>
      </c>
      <c r="AI984" s="60">
        <v>140754865.0979</v>
      </c>
      <c r="AJ984" s="60">
        <v>1262219087.0153</v>
      </c>
      <c r="AK984" s="60">
        <v>2.91</v>
      </c>
      <c r="AL984" s="60">
        <v>1474113834.473</v>
      </c>
      <c r="AM984" s="60">
        <v>11270997.2052</v>
      </c>
      <c r="AN984" s="60">
        <v>19757395.100900002</v>
      </c>
      <c r="AO984" s="60">
        <v>40575589.938699998</v>
      </c>
      <c r="AP984" s="60">
        <v>146191463.7498</v>
      </c>
      <c r="AQ984" s="60">
        <v>1695622079.5469999</v>
      </c>
      <c r="AR984" s="60">
        <v>0.24</v>
      </c>
      <c r="AS984" s="60">
        <v>144268764.22659999</v>
      </c>
      <c r="AT984" s="60">
        <v>2453099.3917</v>
      </c>
      <c r="AU984" s="85">
        <v>1373792</v>
      </c>
      <c r="AV984" s="60" t="s">
        <v>544</v>
      </c>
      <c r="AW984" s="60">
        <v>26652593.391100001</v>
      </c>
      <c r="AX984" s="60" t="s">
        <v>544</v>
      </c>
      <c r="AY984" s="60">
        <v>1313667874.2578001</v>
      </c>
      <c r="AZ984" s="60">
        <v>316250921.5812</v>
      </c>
      <c r="BA984" s="60">
        <v>-66299.983600000007</v>
      </c>
      <c r="BB984" s="60" t="s">
        <v>1808</v>
      </c>
      <c r="BC984" s="60" t="s">
        <v>544</v>
      </c>
      <c r="BD984" s="60">
        <v>5436598.6518999999</v>
      </c>
      <c r="BE984" s="60">
        <v>132599.96710000001</v>
      </c>
      <c r="BF984" s="60" t="s">
        <v>544</v>
      </c>
      <c r="BG984" s="60">
        <v>331499.9178</v>
      </c>
      <c r="BH984" s="60">
        <v>1316054673.6659999</v>
      </c>
      <c r="BI984" s="60">
        <v>4574698.8656000001</v>
      </c>
      <c r="BJ984" s="60" t="s">
        <v>544</v>
      </c>
      <c r="BK984" s="60">
        <v>34807491.369000003</v>
      </c>
      <c r="BL984" s="85" t="s">
        <v>2893</v>
      </c>
      <c r="BM984" s="60" t="s">
        <v>2894</v>
      </c>
      <c r="BN984" s="60">
        <v>397799.90139999997</v>
      </c>
      <c r="BO984" s="60">
        <v>1634957594.5896001</v>
      </c>
      <c r="BP984" s="60">
        <v>1310618075.0141001</v>
      </c>
      <c r="BQ984" s="60">
        <v>8088597.9943000004</v>
      </c>
      <c r="BR984" s="60" t="s">
        <v>544</v>
      </c>
      <c r="BS984" s="60">
        <v>6298498.4381999997</v>
      </c>
      <c r="BT984" s="60" t="s">
        <v>544</v>
      </c>
      <c r="BU984" s="60">
        <v>53968186.617799997</v>
      </c>
      <c r="BV984" s="60" t="s">
        <v>544</v>
      </c>
      <c r="BW984" s="60" t="s">
        <v>544</v>
      </c>
      <c r="BX984" s="60">
        <v>140754865.0979</v>
      </c>
      <c r="BY984" s="60" t="s">
        <v>544</v>
      </c>
      <c r="BZ984" s="60" t="s">
        <v>544</v>
      </c>
      <c r="CA984" s="60" t="s">
        <v>544</v>
      </c>
      <c r="CB984" s="60" t="s">
        <v>1898</v>
      </c>
      <c r="CC984" s="60">
        <v>13326296.695599999</v>
      </c>
      <c r="CD984" s="60">
        <v>12928496.794199999</v>
      </c>
      <c r="CE984" s="60">
        <v>9878697.5504000001</v>
      </c>
      <c r="CF984" s="60">
        <v>146191463.7498</v>
      </c>
      <c r="CG984" s="60">
        <v>12000297.0244</v>
      </c>
      <c r="CH984" s="60">
        <v>-66299.983600000007</v>
      </c>
      <c r="CI984" s="60" t="s">
        <v>1487</v>
      </c>
      <c r="CJ984" s="60">
        <v>21.64</v>
      </c>
      <c r="CK984" s="60">
        <v>66233683.576399997</v>
      </c>
      <c r="CL984" s="60" t="s">
        <v>544</v>
      </c>
      <c r="CM984" s="85">
        <v>1373792</v>
      </c>
      <c r="CN984" s="60" t="s">
        <v>544</v>
      </c>
      <c r="CO984" s="60">
        <v>4574698.8656000001</v>
      </c>
      <c r="CP984" s="60">
        <v>46874088.376900002</v>
      </c>
      <c r="CQ984" s="60">
        <v>1346618966.0871999</v>
      </c>
      <c r="CR984" s="60">
        <v>265199.93420000002</v>
      </c>
      <c r="CS984" s="60" t="s">
        <v>544</v>
      </c>
      <c r="CT984" s="60">
        <v>17039095.774900001</v>
      </c>
      <c r="CU984" s="60">
        <v>17768395.594099998</v>
      </c>
      <c r="CV984" s="60">
        <v>9878697.5504000001</v>
      </c>
      <c r="CW984" s="60">
        <v>34807491.369000003</v>
      </c>
      <c r="CX984" s="60">
        <v>46476288.475599997</v>
      </c>
      <c r="CY984" s="60">
        <v>21.64</v>
      </c>
      <c r="CZ984" s="60">
        <f t="shared" si="30"/>
        <v>1.5082959999454939</v>
      </c>
      <c r="DA984" s="60" t="str">
        <f t="shared" si="31"/>
        <v>Y</v>
      </c>
    </row>
    <row r="985" spans="1:105">
      <c r="A985" s="13" t="s">
        <v>1488</v>
      </c>
      <c r="B985" s="13">
        <v>114686</v>
      </c>
      <c r="C985" s="13">
        <v>2022</v>
      </c>
      <c r="D985" s="13" t="s">
        <v>12</v>
      </c>
      <c r="E985" s="13" t="s">
        <v>13</v>
      </c>
      <c r="F985" s="84" t="s">
        <v>1812</v>
      </c>
      <c r="G985" s="60" t="s">
        <v>1840</v>
      </c>
      <c r="H985" s="60" t="s">
        <v>545</v>
      </c>
      <c r="I985" s="60" t="s">
        <v>540</v>
      </c>
      <c r="J985" s="60" t="s">
        <v>1494</v>
      </c>
      <c r="K985" s="85">
        <v>105379</v>
      </c>
      <c r="L985" s="60">
        <v>11556290000</v>
      </c>
      <c r="M985" s="60">
        <v>11556290000</v>
      </c>
      <c r="N985" s="60">
        <v>44292000</v>
      </c>
      <c r="O985" s="60">
        <v>13763000</v>
      </c>
      <c r="P985" s="60">
        <v>0.16</v>
      </c>
      <c r="Q985" s="60" t="s">
        <v>544</v>
      </c>
      <c r="R985" s="85">
        <v>726</v>
      </c>
      <c r="S985" s="85" t="s">
        <v>544</v>
      </c>
      <c r="T985" s="60">
        <v>452859000</v>
      </c>
      <c r="U985" s="60" t="s">
        <v>544</v>
      </c>
      <c r="V985" s="60">
        <v>3818102000</v>
      </c>
      <c r="W985" s="60" t="s">
        <v>1841</v>
      </c>
      <c r="X985" s="60">
        <v>372988000</v>
      </c>
      <c r="Y985" s="60">
        <v>8666170000</v>
      </c>
      <c r="Z985" s="60">
        <v>9.06</v>
      </c>
      <c r="AA985" s="60">
        <v>405000000</v>
      </c>
      <c r="AB985" s="60">
        <v>9385810000</v>
      </c>
      <c r="AC985" s="60">
        <v>11556290000</v>
      </c>
      <c r="AD985" s="60">
        <v>13.08</v>
      </c>
      <c r="AE985" s="60">
        <v>249030000</v>
      </c>
      <c r="AF985" s="60">
        <v>4.07</v>
      </c>
      <c r="AG985" s="60" t="s">
        <v>1842</v>
      </c>
      <c r="AH985" s="60" t="s">
        <v>544</v>
      </c>
      <c r="AI985" s="60">
        <v>1395273000</v>
      </c>
      <c r="AJ985" s="60">
        <v>3430744000</v>
      </c>
      <c r="AK985" s="60">
        <v>3.57</v>
      </c>
      <c r="AL985" s="60">
        <v>9194283000</v>
      </c>
      <c r="AM985" s="60">
        <v>140848000</v>
      </c>
      <c r="AN985" s="60">
        <v>69065000</v>
      </c>
      <c r="AO985" s="60">
        <v>99617000</v>
      </c>
      <c r="AP985" s="60">
        <v>1940468000</v>
      </c>
      <c r="AQ985" s="60">
        <v>11556290000</v>
      </c>
      <c r="AR985" s="60">
        <v>0.46</v>
      </c>
      <c r="AS985" s="60">
        <v>2021172000</v>
      </c>
      <c r="AT985" s="60">
        <v>462436000</v>
      </c>
      <c r="AU985" s="85">
        <v>114686</v>
      </c>
      <c r="AV985" s="60" t="s">
        <v>544</v>
      </c>
      <c r="AW985" s="60" t="s">
        <v>544</v>
      </c>
      <c r="AX985" s="60">
        <v>353000</v>
      </c>
      <c r="AY985" s="60">
        <v>3679774000</v>
      </c>
      <c r="AZ985" s="60">
        <v>733588000</v>
      </c>
      <c r="BA985" s="60">
        <v>1570551000</v>
      </c>
      <c r="BB985" s="60" t="s">
        <v>1808</v>
      </c>
      <c r="BC985" s="60">
        <v>10670797000</v>
      </c>
      <c r="BD985" s="60">
        <v>104757000</v>
      </c>
      <c r="BE985" s="60">
        <v>95318000</v>
      </c>
      <c r="BF985" s="60" t="s">
        <v>544</v>
      </c>
      <c r="BG985" s="60">
        <v>3607000</v>
      </c>
      <c r="BH985" s="60">
        <v>9530863000</v>
      </c>
      <c r="BI985" s="60">
        <v>80064000</v>
      </c>
      <c r="BJ985" s="60">
        <v>3818102000</v>
      </c>
      <c r="BK985" s="60">
        <v>238442000</v>
      </c>
      <c r="BL985" s="85" t="s">
        <v>544</v>
      </c>
      <c r="BM985" s="60" t="s">
        <v>544</v>
      </c>
      <c r="BN985" s="60">
        <v>32007000</v>
      </c>
      <c r="BO985" s="60">
        <v>10530300000</v>
      </c>
      <c r="BP985" s="60">
        <v>9426106000</v>
      </c>
      <c r="BQ985" s="60">
        <v>370606000</v>
      </c>
      <c r="BR985" s="60" t="s">
        <v>544</v>
      </c>
      <c r="BS985" s="60">
        <v>155209000</v>
      </c>
      <c r="BT985" s="60" t="s">
        <v>544</v>
      </c>
      <c r="BU985" s="60">
        <v>415819000</v>
      </c>
      <c r="BV985" s="60" t="s">
        <v>544</v>
      </c>
      <c r="BW985" s="60">
        <v>1570551000</v>
      </c>
      <c r="BX985" s="60">
        <v>1395273000</v>
      </c>
      <c r="BY985" s="60" t="s">
        <v>544</v>
      </c>
      <c r="BZ985" s="60" t="s">
        <v>544</v>
      </c>
      <c r="CA985" s="60" t="s">
        <v>544</v>
      </c>
      <c r="CB985" s="60" t="s">
        <v>1811</v>
      </c>
      <c r="CC985" s="60">
        <v>58954000</v>
      </c>
      <c r="CD985" s="60">
        <v>106417000</v>
      </c>
      <c r="CE985" s="60">
        <v>145100000</v>
      </c>
      <c r="CF985" s="60">
        <v>1940468000</v>
      </c>
      <c r="CG985" s="60">
        <v>26234000</v>
      </c>
      <c r="CH985" s="60">
        <v>10210000</v>
      </c>
      <c r="CI985" s="60" t="s">
        <v>1494</v>
      </c>
      <c r="CJ985" s="60">
        <v>14.87</v>
      </c>
      <c r="CK985" s="60">
        <v>442053000</v>
      </c>
      <c r="CL985" s="60" t="s">
        <v>544</v>
      </c>
      <c r="CM985" s="85">
        <v>105379</v>
      </c>
      <c r="CN985" s="60">
        <v>-1712000</v>
      </c>
      <c r="CO985" s="60">
        <v>80064000</v>
      </c>
      <c r="CP985" s="60">
        <v>404995000</v>
      </c>
      <c r="CQ985" s="60">
        <v>8666170000</v>
      </c>
      <c r="CR985" s="60" t="s">
        <v>544</v>
      </c>
      <c r="CS985" s="60">
        <v>-1712000</v>
      </c>
      <c r="CT985" s="60">
        <v>97008000</v>
      </c>
      <c r="CU985" s="60">
        <v>141434000</v>
      </c>
      <c r="CV985" s="60">
        <v>145100000</v>
      </c>
      <c r="CW985" s="60">
        <v>238442000</v>
      </c>
      <c r="CX985" s="60">
        <v>372988000</v>
      </c>
      <c r="CY985" s="60">
        <v>14.87</v>
      </c>
      <c r="CZ985" s="60">
        <f t="shared" si="30"/>
        <v>1</v>
      </c>
      <c r="DA985" s="60" t="str">
        <f t="shared" si="31"/>
        <v>N: parent data from row 989</v>
      </c>
    </row>
    <row r="986" spans="1:105">
      <c r="A986" s="13" t="s">
        <v>1488</v>
      </c>
      <c r="B986" s="13">
        <v>114686</v>
      </c>
      <c r="C986" s="13">
        <v>2023</v>
      </c>
      <c r="D986" s="13" t="s">
        <v>12</v>
      </c>
      <c r="E986" s="13" t="s">
        <v>13</v>
      </c>
      <c r="F986" s="84" t="s">
        <v>1804</v>
      </c>
      <c r="G986" s="60" t="s">
        <v>1840</v>
      </c>
      <c r="H986" s="60" t="s">
        <v>1827</v>
      </c>
      <c r="I986" s="60" t="s">
        <v>540</v>
      </c>
      <c r="J986" s="60" t="s">
        <v>1494</v>
      </c>
      <c r="K986" s="85">
        <v>105379</v>
      </c>
      <c r="L986" s="60">
        <v>13811520000</v>
      </c>
      <c r="M986" s="60">
        <v>13811520000</v>
      </c>
      <c r="N986" s="60">
        <v>113810000</v>
      </c>
      <c r="O986" s="60">
        <v>6705000</v>
      </c>
      <c r="P986" s="60">
        <v>-0.39</v>
      </c>
      <c r="Q986" s="60" t="s">
        <v>544</v>
      </c>
      <c r="R986" s="85">
        <v>808</v>
      </c>
      <c r="S986" s="85" t="s">
        <v>544</v>
      </c>
      <c r="T986" s="60">
        <v>548096000</v>
      </c>
      <c r="U986" s="60" t="s">
        <v>544</v>
      </c>
      <c r="V986" s="60">
        <v>4530214000</v>
      </c>
      <c r="W986" s="60" t="s">
        <v>1841</v>
      </c>
      <c r="X986" s="60">
        <v>350646000</v>
      </c>
      <c r="Y986" s="60">
        <v>11270637000</v>
      </c>
      <c r="Z986" s="60">
        <v>2.89</v>
      </c>
      <c r="AA986" s="60">
        <v>88570000</v>
      </c>
      <c r="AB986" s="60">
        <v>10369088000</v>
      </c>
      <c r="AC986" s="60">
        <v>13811520000</v>
      </c>
      <c r="AD986" s="60">
        <v>11.23</v>
      </c>
      <c r="AE986" s="60">
        <v>182343000</v>
      </c>
      <c r="AF986" s="60">
        <v>11.41</v>
      </c>
      <c r="AG986" s="60" t="s">
        <v>1842</v>
      </c>
      <c r="AH986" s="60" t="s">
        <v>544</v>
      </c>
      <c r="AI986" s="60">
        <v>1426037000</v>
      </c>
      <c r="AJ986" s="60">
        <v>3522668000</v>
      </c>
      <c r="AK986" s="60">
        <v>2.83</v>
      </c>
      <c r="AL986" s="60">
        <v>11425918000</v>
      </c>
      <c r="AM986" s="60">
        <v>170598000</v>
      </c>
      <c r="AN986" s="60">
        <v>276955000</v>
      </c>
      <c r="AO986" s="60">
        <v>97489000</v>
      </c>
      <c r="AP986" s="60">
        <v>1965657000</v>
      </c>
      <c r="AQ986" s="60">
        <v>13811520000</v>
      </c>
      <c r="AR986" s="60">
        <v>1.08</v>
      </c>
      <c r="AS986" s="60">
        <v>2029842000</v>
      </c>
      <c r="AT986" s="60">
        <v>557628000</v>
      </c>
      <c r="AU986" s="85">
        <v>114686</v>
      </c>
      <c r="AV986" s="60" t="s">
        <v>544</v>
      </c>
      <c r="AW986" s="60" t="s">
        <v>544</v>
      </c>
      <c r="AX986" s="60">
        <v>240000</v>
      </c>
      <c r="AY986" s="60">
        <v>3705011000</v>
      </c>
      <c r="AZ986" s="60">
        <v>873831000</v>
      </c>
      <c r="BA986" s="60">
        <v>1761197000</v>
      </c>
      <c r="BB986" s="60" t="s">
        <v>1808</v>
      </c>
      <c r="BC986" s="60">
        <v>12698549000</v>
      </c>
      <c r="BD986" s="60">
        <v>89484000</v>
      </c>
      <c r="BE986" s="60">
        <v>128219000</v>
      </c>
      <c r="BF986" s="60" t="s">
        <v>544</v>
      </c>
      <c r="BG986" s="60">
        <v>3191000</v>
      </c>
      <c r="BH986" s="60">
        <v>10554050000</v>
      </c>
      <c r="BI986" s="60">
        <v>72866000</v>
      </c>
      <c r="BJ986" s="60">
        <v>4530214000</v>
      </c>
      <c r="BK986" s="60">
        <v>263710000</v>
      </c>
      <c r="BL986" s="85" t="s">
        <v>544</v>
      </c>
      <c r="BM986" s="60" t="s">
        <v>544</v>
      </c>
      <c r="BN986" s="60">
        <v>25193000</v>
      </c>
      <c r="BO986" s="60">
        <v>12816303000</v>
      </c>
      <c r="BP986" s="60">
        <v>10464566000</v>
      </c>
      <c r="BQ986" s="60">
        <v>1477906000</v>
      </c>
      <c r="BR986" s="60" t="s">
        <v>544</v>
      </c>
      <c r="BS986" s="60">
        <v>165889000</v>
      </c>
      <c r="BT986" s="60" t="s">
        <v>544</v>
      </c>
      <c r="BU986" s="60">
        <v>553959000</v>
      </c>
      <c r="BV986" s="60" t="s">
        <v>544</v>
      </c>
      <c r="BW986" s="60">
        <v>1761197000</v>
      </c>
      <c r="BX986" s="60">
        <v>1426037000</v>
      </c>
      <c r="BY986" s="60" t="s">
        <v>544</v>
      </c>
      <c r="BZ986" s="60" t="s">
        <v>544</v>
      </c>
      <c r="CA986" s="60" t="s">
        <v>544</v>
      </c>
      <c r="CB986" s="60" t="s">
        <v>1811</v>
      </c>
      <c r="CC986" s="60">
        <v>266205000</v>
      </c>
      <c r="CD986" s="60">
        <v>101533000</v>
      </c>
      <c r="CE986" s="60">
        <v>74545000</v>
      </c>
      <c r="CF986" s="60">
        <v>1965657000</v>
      </c>
      <c r="CG986" s="60">
        <v>73642000</v>
      </c>
      <c r="CH986" s="60">
        <v>18740000</v>
      </c>
      <c r="CI986" s="60" t="s">
        <v>1494</v>
      </c>
      <c r="CJ986" s="60">
        <v>13.75</v>
      </c>
      <c r="CK986" s="60">
        <v>627601000</v>
      </c>
      <c r="CL986" s="60" t="s">
        <v>544</v>
      </c>
      <c r="CM986" s="85">
        <v>105379</v>
      </c>
      <c r="CN986" s="60">
        <v>1270000</v>
      </c>
      <c r="CO986" s="60">
        <v>72866000</v>
      </c>
      <c r="CP986" s="60">
        <v>375839000</v>
      </c>
      <c r="CQ986" s="60">
        <v>11270637000</v>
      </c>
      <c r="CR986" s="60" t="s">
        <v>544</v>
      </c>
      <c r="CS986" s="60">
        <v>1270000</v>
      </c>
      <c r="CT986" s="60">
        <v>102948000</v>
      </c>
      <c r="CU986" s="60">
        <v>160762000</v>
      </c>
      <c r="CV986" s="60">
        <v>74545000</v>
      </c>
      <c r="CW986" s="60">
        <v>263710000</v>
      </c>
      <c r="CX986" s="60">
        <v>350646000</v>
      </c>
      <c r="CY986" s="60">
        <v>13.75</v>
      </c>
      <c r="CZ986" s="60">
        <f t="shared" si="30"/>
        <v>1</v>
      </c>
      <c r="DA986" s="60" t="str">
        <f t="shared" si="31"/>
        <v>N: parent data from row 989</v>
      </c>
    </row>
    <row r="987" spans="1:105">
      <c r="A987" s="13" t="s">
        <v>1490</v>
      </c>
      <c r="B987" s="13">
        <v>1001083</v>
      </c>
      <c r="C987" s="13">
        <v>2022</v>
      </c>
      <c r="D987" s="13" t="s">
        <v>1</v>
      </c>
      <c r="E987" s="13" t="s">
        <v>13</v>
      </c>
      <c r="F987" s="84" t="s">
        <v>1812</v>
      </c>
      <c r="G987" s="60" t="s">
        <v>1813</v>
      </c>
      <c r="H987" s="60" t="s">
        <v>1814</v>
      </c>
      <c r="I987" s="60" t="s">
        <v>1815</v>
      </c>
      <c r="J987" s="60" t="s">
        <v>1845</v>
      </c>
      <c r="K987" s="85">
        <v>1516118</v>
      </c>
      <c r="L987" s="60">
        <v>1376802000</v>
      </c>
      <c r="M987" s="60">
        <v>1376802000</v>
      </c>
      <c r="N987" s="60">
        <v>10308000</v>
      </c>
      <c r="O987" s="60">
        <v>5966000</v>
      </c>
      <c r="P987" s="60">
        <v>-0.03</v>
      </c>
      <c r="Q987" s="60" t="s">
        <v>544</v>
      </c>
      <c r="R987" s="85" t="s">
        <v>544</v>
      </c>
      <c r="S987" s="85" t="s">
        <v>544</v>
      </c>
      <c r="T987" s="60">
        <v>671275000</v>
      </c>
      <c r="U987" s="60" t="s">
        <v>544</v>
      </c>
      <c r="V987" s="60" t="s">
        <v>544</v>
      </c>
      <c r="W987" s="60" t="s">
        <v>1816</v>
      </c>
      <c r="X987" s="60">
        <v>49461000</v>
      </c>
      <c r="Y987" s="60">
        <v>978847000</v>
      </c>
      <c r="Z987" s="60">
        <v>7.87</v>
      </c>
      <c r="AA987" s="60" t="s">
        <v>544</v>
      </c>
      <c r="AB987" s="60">
        <v>991159000</v>
      </c>
      <c r="AC987" s="60">
        <v>1376802000</v>
      </c>
      <c r="AD987" s="60">
        <v>20.98</v>
      </c>
      <c r="AE987" s="60">
        <v>47773000</v>
      </c>
      <c r="AF987" s="60">
        <v>9.81</v>
      </c>
      <c r="AG987" s="60" t="s">
        <v>1817</v>
      </c>
      <c r="AH987" s="60" t="s">
        <v>544</v>
      </c>
      <c r="AI987" s="60" t="s">
        <v>544</v>
      </c>
      <c r="AJ987" s="60">
        <v>5929000</v>
      </c>
      <c r="AK987" s="60">
        <v>3.59</v>
      </c>
      <c r="AL987" s="60">
        <v>978847000</v>
      </c>
      <c r="AM987" s="60">
        <v>4632000</v>
      </c>
      <c r="AN987" s="60">
        <v>13478000</v>
      </c>
      <c r="AO987" s="60">
        <v>1000</v>
      </c>
      <c r="AP987" s="60">
        <v>330802000</v>
      </c>
      <c r="AQ987" s="60">
        <v>1376802000</v>
      </c>
      <c r="AR987" s="60">
        <v>0.98</v>
      </c>
      <c r="AS987" s="60">
        <v>339975000</v>
      </c>
      <c r="AT987" s="60">
        <v>951112000</v>
      </c>
      <c r="AU987" s="85">
        <v>1001083</v>
      </c>
      <c r="AV987" s="60" t="s">
        <v>544</v>
      </c>
      <c r="AW987" s="60" t="s">
        <v>544</v>
      </c>
      <c r="AX987" s="60">
        <v>125000</v>
      </c>
      <c r="AY987" s="60">
        <v>53701000</v>
      </c>
      <c r="AZ987" s="60">
        <v>194887000</v>
      </c>
      <c r="BA987" s="60">
        <v>42666000</v>
      </c>
      <c r="BB987" s="60" t="s">
        <v>1808</v>
      </c>
      <c r="BC987" s="60" t="s">
        <v>544</v>
      </c>
      <c r="BD987" s="60">
        <v>15351000</v>
      </c>
      <c r="BE987" s="60" t="s">
        <v>544</v>
      </c>
      <c r="BF987" s="60" t="s">
        <v>544</v>
      </c>
      <c r="BG987" s="60">
        <v>5974000</v>
      </c>
      <c r="BH987" s="60">
        <v>1047480000</v>
      </c>
      <c r="BI987" s="60">
        <v>14404000</v>
      </c>
      <c r="BJ987" s="60" t="s">
        <v>544</v>
      </c>
      <c r="BK987" s="60">
        <v>25544000</v>
      </c>
      <c r="BL987" s="85" t="s">
        <v>544</v>
      </c>
      <c r="BM987" s="60" t="s">
        <v>544</v>
      </c>
      <c r="BN987" s="60">
        <v>7885000</v>
      </c>
      <c r="BO987" s="60">
        <v>1362107000</v>
      </c>
      <c r="BP987" s="60">
        <v>1032129000</v>
      </c>
      <c r="BQ987" s="60">
        <v>135091000</v>
      </c>
      <c r="BR987" s="60">
        <v>73850000</v>
      </c>
      <c r="BS987" s="60">
        <v>5688000</v>
      </c>
      <c r="BT987" s="60" t="s">
        <v>544</v>
      </c>
      <c r="BU987" s="60">
        <v>54748000</v>
      </c>
      <c r="BV987" s="60">
        <v>14246000</v>
      </c>
      <c r="BW987" s="60">
        <v>42666000</v>
      </c>
      <c r="BX987" s="60" t="s">
        <v>544</v>
      </c>
      <c r="BY987" s="60" t="s">
        <v>544</v>
      </c>
      <c r="BZ987" s="60">
        <v>39000</v>
      </c>
      <c r="CA987" s="60" t="s">
        <v>544</v>
      </c>
      <c r="CB987" s="60" t="s">
        <v>544</v>
      </c>
      <c r="CC987" s="60">
        <v>12147000</v>
      </c>
      <c r="CD987" s="60">
        <v>1577000</v>
      </c>
      <c r="CE987" s="60">
        <v>25452000</v>
      </c>
      <c r="CF987" s="60">
        <v>330802000</v>
      </c>
      <c r="CG987" s="60">
        <v>8191000</v>
      </c>
      <c r="CH987" s="60">
        <v>1320000</v>
      </c>
      <c r="CI987" s="60" t="s">
        <v>1845</v>
      </c>
      <c r="CJ987" s="60" t="s">
        <v>544</v>
      </c>
      <c r="CK987" s="60">
        <v>62939000</v>
      </c>
      <c r="CL987" s="60" t="s">
        <v>544</v>
      </c>
      <c r="CM987" s="85">
        <v>1516118</v>
      </c>
      <c r="CN987" s="60" t="s">
        <v>544</v>
      </c>
      <c r="CO987" s="60">
        <v>14404000</v>
      </c>
      <c r="CP987" s="60">
        <v>57346000</v>
      </c>
      <c r="CQ987" s="60">
        <v>978847000</v>
      </c>
      <c r="CR987" s="60" t="s">
        <v>544</v>
      </c>
      <c r="CS987" s="60" t="s">
        <v>544</v>
      </c>
      <c r="CT987" s="60">
        <v>5447000</v>
      </c>
      <c r="CU987" s="60">
        <v>20097000</v>
      </c>
      <c r="CV987" s="60">
        <v>25452000</v>
      </c>
      <c r="CW987" s="60">
        <v>25544000</v>
      </c>
      <c r="CX987" s="60">
        <v>49461000</v>
      </c>
      <c r="CY987" s="60" t="s">
        <v>544</v>
      </c>
      <c r="CZ987" s="60">
        <f t="shared" si="30"/>
        <v>1</v>
      </c>
      <c r="DA987" s="60" t="str">
        <f t="shared" si="31"/>
        <v>N</v>
      </c>
    </row>
    <row r="988" spans="1:105">
      <c r="A988" s="13" t="s">
        <v>1490</v>
      </c>
      <c r="B988" s="13">
        <v>1001083</v>
      </c>
      <c r="C988" s="13">
        <v>2023</v>
      </c>
      <c r="D988" s="13" t="s">
        <v>1</v>
      </c>
      <c r="E988" s="13" t="s">
        <v>13</v>
      </c>
      <c r="F988" s="84" t="s">
        <v>1804</v>
      </c>
      <c r="G988" s="60" t="s">
        <v>1813</v>
      </c>
      <c r="H988" s="60" t="s">
        <v>1814</v>
      </c>
      <c r="I988" s="60" t="s">
        <v>1815</v>
      </c>
      <c r="J988" s="60" t="s">
        <v>1845</v>
      </c>
      <c r="K988" s="85">
        <v>1516118</v>
      </c>
      <c r="L988" s="60">
        <v>1474543000</v>
      </c>
      <c r="M988" s="60">
        <v>1474543000</v>
      </c>
      <c r="N988" s="60">
        <v>848000</v>
      </c>
      <c r="O988" s="60">
        <v>2352000</v>
      </c>
      <c r="P988" s="60">
        <v>-0.03</v>
      </c>
      <c r="Q988" s="60" t="s">
        <v>544</v>
      </c>
      <c r="R988" s="85" t="s">
        <v>544</v>
      </c>
      <c r="S988" s="85" t="s">
        <v>544</v>
      </c>
      <c r="T988" s="60">
        <v>752204000</v>
      </c>
      <c r="U988" s="60" t="s">
        <v>544</v>
      </c>
      <c r="V988" s="60" t="s">
        <v>544</v>
      </c>
      <c r="W988" s="60" t="s">
        <v>1816</v>
      </c>
      <c r="X988" s="60">
        <v>60547000</v>
      </c>
      <c r="Y988" s="60">
        <v>1040927000</v>
      </c>
      <c r="Z988" s="60">
        <v>10.76</v>
      </c>
      <c r="AA988" s="60" t="s">
        <v>544</v>
      </c>
      <c r="AB988" s="60">
        <v>1044235000</v>
      </c>
      <c r="AC988" s="60">
        <v>1474543000</v>
      </c>
      <c r="AD988" s="60">
        <v>22.95</v>
      </c>
      <c r="AE988" s="60">
        <v>47748000</v>
      </c>
      <c r="AF988" s="60">
        <v>14.19</v>
      </c>
      <c r="AG988" s="60" t="s">
        <v>1817</v>
      </c>
      <c r="AH988" s="60" t="s">
        <v>544</v>
      </c>
      <c r="AI988" s="60" t="s">
        <v>544</v>
      </c>
      <c r="AJ988" s="60">
        <v>6429000</v>
      </c>
      <c r="AK988" s="60">
        <v>4.28</v>
      </c>
      <c r="AL988" s="60">
        <v>1040927000</v>
      </c>
      <c r="AM988" s="60">
        <v>6214000</v>
      </c>
      <c r="AN988" s="60">
        <v>33086000</v>
      </c>
      <c r="AO988" s="60">
        <v>1000</v>
      </c>
      <c r="AP988" s="60">
        <v>374084000</v>
      </c>
      <c r="AQ988" s="60">
        <v>1474543000</v>
      </c>
      <c r="AR988" s="60">
        <v>0.08</v>
      </c>
      <c r="AS988" s="60">
        <v>377878000</v>
      </c>
      <c r="AT988" s="60">
        <v>989308000</v>
      </c>
      <c r="AU988" s="85">
        <v>1001083</v>
      </c>
      <c r="AV988" s="60" t="s">
        <v>544</v>
      </c>
      <c r="AW988" s="60" t="s">
        <v>544</v>
      </c>
      <c r="AX988" s="60" t="s">
        <v>544</v>
      </c>
      <c r="AY988" s="60">
        <v>54177000</v>
      </c>
      <c r="AZ988" s="60">
        <v>176152000</v>
      </c>
      <c r="BA988" s="60">
        <v>43754000</v>
      </c>
      <c r="BB988" s="60" t="s">
        <v>1808</v>
      </c>
      <c r="BC988" s="60" t="s">
        <v>544</v>
      </c>
      <c r="BD988" s="60">
        <v>7723000</v>
      </c>
      <c r="BE988" s="60" t="s">
        <v>544</v>
      </c>
      <c r="BF988" s="60" t="s">
        <v>544</v>
      </c>
      <c r="BG988" s="60">
        <v>5998000</v>
      </c>
      <c r="BH988" s="60">
        <v>1087239000</v>
      </c>
      <c r="BI988" s="60">
        <v>43316000</v>
      </c>
      <c r="BJ988" s="60" t="s">
        <v>544</v>
      </c>
      <c r="BK988" s="60">
        <v>29376000</v>
      </c>
      <c r="BL988" s="85" t="s">
        <v>544</v>
      </c>
      <c r="BM988" s="60" t="s">
        <v>544</v>
      </c>
      <c r="BN988" s="60">
        <v>9573000</v>
      </c>
      <c r="BO988" s="60">
        <v>1464896000</v>
      </c>
      <c r="BP988" s="60">
        <v>1079516000</v>
      </c>
      <c r="BQ988" s="60">
        <v>209228000</v>
      </c>
      <c r="BR988" s="60">
        <v>57000000</v>
      </c>
      <c r="BS988" s="60">
        <v>4093000</v>
      </c>
      <c r="BT988" s="60" t="s">
        <v>544</v>
      </c>
      <c r="BU988" s="60">
        <v>76675000</v>
      </c>
      <c r="BV988" s="60">
        <v>13826000</v>
      </c>
      <c r="BW988" s="60">
        <v>43754000</v>
      </c>
      <c r="BX988" s="60" t="s">
        <v>544</v>
      </c>
      <c r="BY988" s="60" t="s">
        <v>544</v>
      </c>
      <c r="BZ988" s="60" t="s">
        <v>544</v>
      </c>
      <c r="CA988" s="60" t="s">
        <v>544</v>
      </c>
      <c r="CB988" s="60" t="s">
        <v>544</v>
      </c>
      <c r="CC988" s="60">
        <v>29912000</v>
      </c>
      <c r="CD988" s="60">
        <v>1486000</v>
      </c>
      <c r="CE988" s="60">
        <v>37937000</v>
      </c>
      <c r="CF988" s="60">
        <v>374084000</v>
      </c>
      <c r="CG988" s="60">
        <v>16958000</v>
      </c>
      <c r="CH988" s="60">
        <v>828277000000</v>
      </c>
      <c r="CI988" s="60" t="s">
        <v>1845</v>
      </c>
      <c r="CJ988" s="60" t="s">
        <v>544</v>
      </c>
      <c r="CK988" s="60">
        <v>93633000</v>
      </c>
      <c r="CL988" s="60" t="s">
        <v>544</v>
      </c>
      <c r="CM988" s="85">
        <v>1516118</v>
      </c>
      <c r="CN988" s="60" t="s">
        <v>544</v>
      </c>
      <c r="CO988" s="60">
        <v>43316000</v>
      </c>
      <c r="CP988" s="60">
        <v>70120000</v>
      </c>
      <c r="CQ988" s="60">
        <v>1040927000</v>
      </c>
      <c r="CR988" s="60" t="s">
        <v>544</v>
      </c>
      <c r="CS988" s="60" t="s">
        <v>544</v>
      </c>
      <c r="CT988" s="60">
        <v>6211000</v>
      </c>
      <c r="CU988" s="60">
        <v>23165000</v>
      </c>
      <c r="CV988" s="60">
        <v>37937000</v>
      </c>
      <c r="CW988" s="60">
        <v>29376000</v>
      </c>
      <c r="CX988" s="60">
        <v>60547000</v>
      </c>
      <c r="CY988" s="60" t="s">
        <v>544</v>
      </c>
      <c r="CZ988" s="60">
        <f t="shared" si="30"/>
        <v>1</v>
      </c>
      <c r="DA988" s="60" t="str">
        <f t="shared" si="31"/>
        <v>N</v>
      </c>
    </row>
    <row r="989" spans="1:105">
      <c r="A989" s="13" t="s">
        <v>1494</v>
      </c>
      <c r="B989" s="13">
        <v>105379</v>
      </c>
      <c r="C989" s="13">
        <v>2022</v>
      </c>
      <c r="D989" s="13" t="s">
        <v>12</v>
      </c>
      <c r="E989" s="13" t="s">
        <v>13</v>
      </c>
      <c r="F989" s="84" t="s">
        <v>1812</v>
      </c>
      <c r="G989" s="60" t="s">
        <v>1840</v>
      </c>
      <c r="H989" s="60" t="s">
        <v>1827</v>
      </c>
      <c r="I989" s="60" t="s">
        <v>540</v>
      </c>
      <c r="J989" s="60" t="s">
        <v>1494</v>
      </c>
      <c r="K989" s="85">
        <v>105379</v>
      </c>
      <c r="L989" s="60">
        <v>67638000000</v>
      </c>
      <c r="M989" s="60">
        <v>67638000000</v>
      </c>
      <c r="N989" s="60">
        <v>1632000000</v>
      </c>
      <c r="O989" s="60">
        <v>83000000</v>
      </c>
      <c r="P989" s="60">
        <v>-0.2</v>
      </c>
      <c r="Q989" s="60" t="s">
        <v>544</v>
      </c>
      <c r="R989" s="85">
        <v>8813</v>
      </c>
      <c r="S989" s="85" t="s">
        <v>544</v>
      </c>
      <c r="T989" s="60">
        <v>3457000000</v>
      </c>
      <c r="U989" s="60" t="s">
        <v>544</v>
      </c>
      <c r="V989" s="60">
        <v>8304000000</v>
      </c>
      <c r="W989" s="60" t="s">
        <v>1841</v>
      </c>
      <c r="X989" s="60">
        <v>2167000000</v>
      </c>
      <c r="Y989" s="60">
        <v>61227000000</v>
      </c>
      <c r="Z989" s="60">
        <v>17.899999999999999</v>
      </c>
      <c r="AA989" s="60">
        <v>722000000</v>
      </c>
      <c r="AB989" s="60">
        <v>34415000000</v>
      </c>
      <c r="AC989" s="60">
        <v>67638000000</v>
      </c>
      <c r="AD989" s="60">
        <v>8.15</v>
      </c>
      <c r="AE989" s="60">
        <v>6440000000</v>
      </c>
      <c r="AF989" s="60">
        <v>9.0299999999999994</v>
      </c>
      <c r="AG989" s="60" t="s">
        <v>1842</v>
      </c>
      <c r="AH989" s="60" t="s">
        <v>544</v>
      </c>
      <c r="AI989" s="60">
        <v>5662000000</v>
      </c>
      <c r="AJ989" s="60">
        <v>9823000000</v>
      </c>
      <c r="AK989" s="60">
        <v>3.23</v>
      </c>
      <c r="AL989" s="60">
        <v>62098000000</v>
      </c>
      <c r="AM989" s="60">
        <v>859000000</v>
      </c>
      <c r="AN989" s="60">
        <v>299000000</v>
      </c>
      <c r="AO989" s="60">
        <v>470000000</v>
      </c>
      <c r="AP989" s="60">
        <v>4071000000</v>
      </c>
      <c r="AQ989" s="60">
        <v>67638000000</v>
      </c>
      <c r="AR989" s="60">
        <v>5.12</v>
      </c>
      <c r="AS989" s="60">
        <v>6596000000</v>
      </c>
      <c r="AT989" s="60">
        <v>3728000000</v>
      </c>
      <c r="AU989" s="85">
        <v>105379</v>
      </c>
      <c r="AV989" s="60" t="s">
        <v>544</v>
      </c>
      <c r="AW989" s="60" t="s">
        <v>544</v>
      </c>
      <c r="AX989" s="60">
        <v>92000000</v>
      </c>
      <c r="AY989" s="60">
        <v>16263000000</v>
      </c>
      <c r="AZ989" s="60">
        <v>26563000000</v>
      </c>
      <c r="BA989" s="60">
        <v>3599000000</v>
      </c>
      <c r="BB989" s="60" t="s">
        <v>1808</v>
      </c>
      <c r="BC989" s="60">
        <v>69450000000</v>
      </c>
      <c r="BD989" s="60">
        <v>720000000</v>
      </c>
      <c r="BE989" s="60">
        <v>1681000000</v>
      </c>
      <c r="BF989" s="60" t="s">
        <v>544</v>
      </c>
      <c r="BG989" s="60">
        <v>220000000</v>
      </c>
      <c r="BH989" s="60">
        <v>31894000000</v>
      </c>
      <c r="BI989" s="60">
        <v>-1125000000</v>
      </c>
      <c r="BJ989" s="60">
        <v>8304000000</v>
      </c>
      <c r="BK989" s="60">
        <v>1778000000</v>
      </c>
      <c r="BL989" s="85" t="s">
        <v>2895</v>
      </c>
      <c r="BM989" s="60" t="s">
        <v>2896</v>
      </c>
      <c r="BN989" s="60">
        <v>938000000</v>
      </c>
      <c r="BO989" s="60">
        <v>63566000000</v>
      </c>
      <c r="BP989" s="60">
        <v>31174000000</v>
      </c>
      <c r="BQ989" s="60">
        <v>5613000000</v>
      </c>
      <c r="BR989" s="60" t="s">
        <v>544</v>
      </c>
      <c r="BS989" s="60">
        <v>942000000</v>
      </c>
      <c r="BT989" s="60" t="s">
        <v>544</v>
      </c>
      <c r="BU989" s="60">
        <v>1866000000</v>
      </c>
      <c r="BV989" s="60">
        <v>9000000</v>
      </c>
      <c r="BW989" s="60">
        <v>3599000000</v>
      </c>
      <c r="BX989" s="60">
        <v>5640000000</v>
      </c>
      <c r="BY989" s="60" t="s">
        <v>544</v>
      </c>
      <c r="BZ989" s="60" t="s">
        <v>544</v>
      </c>
      <c r="CA989" s="60" t="s">
        <v>544</v>
      </c>
      <c r="CB989" s="60" t="s">
        <v>1811</v>
      </c>
      <c r="CC989" s="60">
        <v>253000000</v>
      </c>
      <c r="CD989" s="60">
        <v>645000000</v>
      </c>
      <c r="CE989" s="60">
        <v>1235000000</v>
      </c>
      <c r="CF989" s="60">
        <v>4071000000</v>
      </c>
      <c r="CG989" s="60">
        <v>600000000</v>
      </c>
      <c r="CH989" s="60">
        <v>59000000</v>
      </c>
      <c r="CI989" s="60" t="s">
        <v>1494</v>
      </c>
      <c r="CJ989" s="60">
        <v>16.45</v>
      </c>
      <c r="CK989" s="60">
        <v>2466000000</v>
      </c>
      <c r="CL989" s="60" t="s">
        <v>544</v>
      </c>
      <c r="CM989" s="85">
        <v>105379</v>
      </c>
      <c r="CN989" s="60">
        <v>41000000</v>
      </c>
      <c r="CO989" s="60">
        <v>-1125000000</v>
      </c>
      <c r="CP989" s="60">
        <v>3105000000</v>
      </c>
      <c r="CQ989" s="60">
        <v>61227000000</v>
      </c>
      <c r="CR989" s="60" t="s">
        <v>544</v>
      </c>
      <c r="CS989" s="60">
        <v>41000000</v>
      </c>
      <c r="CT989" s="60">
        <v>716000000</v>
      </c>
      <c r="CU989" s="60">
        <v>1062000000</v>
      </c>
      <c r="CV989" s="60">
        <v>1235000000</v>
      </c>
      <c r="CW989" s="60">
        <v>1778000000</v>
      </c>
      <c r="CX989" s="60">
        <v>2167000000</v>
      </c>
      <c r="CY989" s="60">
        <v>16.39</v>
      </c>
      <c r="CZ989" s="60">
        <f t="shared" si="30"/>
        <v>1</v>
      </c>
      <c r="DA989" s="60" t="str">
        <f t="shared" si="31"/>
        <v>Y</v>
      </c>
    </row>
    <row r="990" spans="1:105">
      <c r="A990" s="13" t="s">
        <v>1494</v>
      </c>
      <c r="B990" s="13">
        <v>105379</v>
      </c>
      <c r="C990" s="13">
        <v>2023</v>
      </c>
      <c r="D990" s="13" t="s">
        <v>12</v>
      </c>
      <c r="E990" s="13" t="s">
        <v>13</v>
      </c>
      <c r="F990" s="84" t="s">
        <v>1804</v>
      </c>
      <c r="G990" s="60" t="s">
        <v>1840</v>
      </c>
      <c r="H990" s="60" t="s">
        <v>1827</v>
      </c>
      <c r="I990" s="60" t="s">
        <v>540</v>
      </c>
      <c r="J990" s="60" t="s">
        <v>1494</v>
      </c>
      <c r="K990" s="85">
        <v>105379</v>
      </c>
      <c r="L990" s="60">
        <v>70758000000</v>
      </c>
      <c r="M990" s="60">
        <v>70758000000</v>
      </c>
      <c r="N990" s="60">
        <v>793000000</v>
      </c>
      <c r="O990" s="60">
        <v>202000000</v>
      </c>
      <c r="P990" s="60">
        <v>-0.24</v>
      </c>
      <c r="Q990" s="60" t="s">
        <v>544</v>
      </c>
      <c r="R990" s="85">
        <v>9088</v>
      </c>
      <c r="S990" s="85" t="s">
        <v>544</v>
      </c>
      <c r="T990" s="60">
        <v>4156000000</v>
      </c>
      <c r="U990" s="60" t="s">
        <v>544</v>
      </c>
      <c r="V990" s="60">
        <v>9122000000</v>
      </c>
      <c r="W990" s="60" t="s">
        <v>1841</v>
      </c>
      <c r="X990" s="60">
        <v>2131000000</v>
      </c>
      <c r="Y990" s="60">
        <v>63618000000</v>
      </c>
      <c r="Z990" s="60">
        <v>8.01</v>
      </c>
      <c r="AA990" s="60">
        <v>103000000</v>
      </c>
      <c r="AB990" s="60">
        <v>37146500000</v>
      </c>
      <c r="AC990" s="60">
        <v>70758000000</v>
      </c>
      <c r="AD990" s="60">
        <v>8.51</v>
      </c>
      <c r="AE990" s="60">
        <v>6832000000</v>
      </c>
      <c r="AF990" s="60">
        <v>10.53</v>
      </c>
      <c r="AG990" s="60" t="s">
        <v>1842</v>
      </c>
      <c r="AH990" s="60" t="s">
        <v>544</v>
      </c>
      <c r="AI990" s="60">
        <v>6075000000</v>
      </c>
      <c r="AJ990" s="60">
        <v>10197000000</v>
      </c>
      <c r="AK990" s="60">
        <v>3.09</v>
      </c>
      <c r="AL990" s="60">
        <v>63812000000</v>
      </c>
      <c r="AM990" s="60">
        <v>854000000</v>
      </c>
      <c r="AN990" s="60">
        <v>1114000000</v>
      </c>
      <c r="AO990" s="60">
        <v>421000000</v>
      </c>
      <c r="AP990" s="60">
        <v>5125000000</v>
      </c>
      <c r="AQ990" s="60">
        <v>70758000000</v>
      </c>
      <c r="AR990" s="60">
        <v>2.27</v>
      </c>
      <c r="AS990" s="60">
        <v>7021000000</v>
      </c>
      <c r="AT990" s="60">
        <v>4432000000</v>
      </c>
      <c r="AU990" s="85">
        <v>105379</v>
      </c>
      <c r="AV990" s="60" t="s">
        <v>544</v>
      </c>
      <c r="AW990" s="60" t="s">
        <v>544</v>
      </c>
      <c r="AX990" s="60">
        <v>81000000</v>
      </c>
      <c r="AY990" s="60">
        <v>17029000000</v>
      </c>
      <c r="AZ990" s="60">
        <v>25143000000</v>
      </c>
      <c r="BA990" s="60">
        <v>4342000000</v>
      </c>
      <c r="BB990" s="60" t="s">
        <v>1808</v>
      </c>
      <c r="BC990" s="60">
        <v>71353000000</v>
      </c>
      <c r="BD990" s="60">
        <v>729000000</v>
      </c>
      <c r="BE990" s="60">
        <v>1859000000</v>
      </c>
      <c r="BF990" s="60" t="s">
        <v>544</v>
      </c>
      <c r="BG990" s="60">
        <v>197000000</v>
      </c>
      <c r="BH990" s="60">
        <v>34925000000</v>
      </c>
      <c r="BI990" s="60">
        <v>1679000000</v>
      </c>
      <c r="BJ990" s="60">
        <v>9122000000</v>
      </c>
      <c r="BK990" s="60">
        <v>1905000000</v>
      </c>
      <c r="BL990" s="85" t="s">
        <v>2895</v>
      </c>
      <c r="BM990" s="60" t="s">
        <v>2896</v>
      </c>
      <c r="BN990" s="60">
        <v>681000000</v>
      </c>
      <c r="BO990" s="60">
        <v>66577000000</v>
      </c>
      <c r="BP990" s="60">
        <v>34196000000</v>
      </c>
      <c r="BQ990" s="60">
        <v>6996000000</v>
      </c>
      <c r="BR990" s="60" t="s">
        <v>544</v>
      </c>
      <c r="BS990" s="60">
        <v>1035000000</v>
      </c>
      <c r="BT990" s="60" t="s">
        <v>544</v>
      </c>
      <c r="BU990" s="60">
        <v>2319000000</v>
      </c>
      <c r="BV990" s="60">
        <v>7000000</v>
      </c>
      <c r="BW990" s="60">
        <v>4342000000</v>
      </c>
      <c r="BX990" s="60">
        <v>6053000000</v>
      </c>
      <c r="BY990" s="60" t="s">
        <v>544</v>
      </c>
      <c r="BZ990" s="60" t="s">
        <v>544</v>
      </c>
      <c r="CA990" s="60" t="s">
        <v>544</v>
      </c>
      <c r="CB990" s="60" t="s">
        <v>1811</v>
      </c>
      <c r="CC990" s="60">
        <v>1050000000</v>
      </c>
      <c r="CD990" s="60">
        <v>703000000</v>
      </c>
      <c r="CE990" s="60">
        <v>675000000</v>
      </c>
      <c r="CF990" s="60">
        <v>5125000000</v>
      </c>
      <c r="CG990" s="60">
        <v>926000000</v>
      </c>
      <c r="CH990" s="60">
        <v>147000000</v>
      </c>
      <c r="CI990" s="60" t="s">
        <v>1494</v>
      </c>
      <c r="CJ990" s="60">
        <v>16.350000000000001</v>
      </c>
      <c r="CK990" s="60">
        <v>3245000000</v>
      </c>
      <c r="CL990" s="60" t="s">
        <v>544</v>
      </c>
      <c r="CM990" s="85">
        <v>105379</v>
      </c>
      <c r="CN990" s="60">
        <v>47000000</v>
      </c>
      <c r="CO990" s="60">
        <v>1679000000</v>
      </c>
      <c r="CP990" s="60">
        <v>2812000000</v>
      </c>
      <c r="CQ990" s="60">
        <v>63618000000</v>
      </c>
      <c r="CR990" s="60" t="s">
        <v>544</v>
      </c>
      <c r="CS990" s="60">
        <v>47000000</v>
      </c>
      <c r="CT990" s="60">
        <v>775000000</v>
      </c>
      <c r="CU990" s="60">
        <v>1130000000</v>
      </c>
      <c r="CV990" s="60">
        <v>675000000</v>
      </c>
      <c r="CW990" s="60">
        <v>1905000000</v>
      </c>
      <c r="CX990" s="60">
        <v>2131000000</v>
      </c>
      <c r="CY990" s="60">
        <v>16.29</v>
      </c>
      <c r="CZ990" s="60">
        <f t="shared" si="30"/>
        <v>1</v>
      </c>
      <c r="DA990" s="60" t="str">
        <f t="shared" si="31"/>
        <v>Y</v>
      </c>
    </row>
    <row r="991" spans="1:105">
      <c r="A991" s="13" t="s">
        <v>1495</v>
      </c>
      <c r="B991" s="13">
        <v>1239731</v>
      </c>
      <c r="C991" s="13">
        <v>2022</v>
      </c>
      <c r="D991" s="13" t="s">
        <v>1</v>
      </c>
      <c r="E991" s="13" t="s">
        <v>13</v>
      </c>
      <c r="F991" s="84" t="s">
        <v>1812</v>
      </c>
      <c r="G991" s="60" t="s">
        <v>556</v>
      </c>
      <c r="H991" s="60" t="s">
        <v>2265</v>
      </c>
      <c r="I991" s="60" t="s">
        <v>2017</v>
      </c>
      <c r="J991" s="60" t="s">
        <v>2897</v>
      </c>
      <c r="K991" s="85">
        <v>1580839</v>
      </c>
      <c r="L991" s="60">
        <v>14067282000000</v>
      </c>
      <c r="M991" s="60">
        <v>2013638992037.0752</v>
      </c>
      <c r="N991" s="60">
        <v>8707844258.9400997</v>
      </c>
      <c r="O991" s="60">
        <v>5380475235.5635996</v>
      </c>
      <c r="P991" s="60">
        <v>-0.05</v>
      </c>
      <c r="Q991" s="60">
        <v>58641998275.488098</v>
      </c>
      <c r="R991" s="85">
        <v>195102</v>
      </c>
      <c r="S991" s="85">
        <v>8087</v>
      </c>
      <c r="T991" s="60">
        <v>231050243317.07489</v>
      </c>
      <c r="U991" s="60" t="s">
        <v>544</v>
      </c>
      <c r="V991" s="60" t="s">
        <v>544</v>
      </c>
      <c r="W991" s="60" t="s">
        <v>2018</v>
      </c>
      <c r="X991" s="60">
        <v>39163040361.912102</v>
      </c>
      <c r="Y991" s="60">
        <v>1819994989769.2046</v>
      </c>
      <c r="Z991" s="60">
        <v>12.89</v>
      </c>
      <c r="AA991" s="60" t="s">
        <v>544</v>
      </c>
      <c r="AB991" s="60">
        <v>1040099341419.7798</v>
      </c>
      <c r="AC991" s="60">
        <v>2013638992037.0752</v>
      </c>
      <c r="AD991" s="60">
        <v>5.61</v>
      </c>
      <c r="AE991" s="60">
        <v>255416833637.75739</v>
      </c>
      <c r="AF991" s="60">
        <v>11.61</v>
      </c>
      <c r="AG991" s="60" t="s">
        <v>2019</v>
      </c>
      <c r="AH991" s="60" t="s">
        <v>544</v>
      </c>
      <c r="AI991" s="60">
        <v>117379473218.58611</v>
      </c>
      <c r="AJ991" s="60">
        <v>323756512988.5611</v>
      </c>
      <c r="AK991" s="60">
        <v>2.29</v>
      </c>
      <c r="AL991" s="60">
        <v>1867222301530.1255</v>
      </c>
      <c r="AM991" s="60">
        <v>10802462065.7402</v>
      </c>
      <c r="AN991" s="60">
        <v>28721299739.0159</v>
      </c>
      <c r="AO991" s="60">
        <v>180926281112.74469</v>
      </c>
      <c r="AP991" s="60">
        <v>98171772104.291595</v>
      </c>
      <c r="AQ991" s="60">
        <v>2013638992037.0752</v>
      </c>
      <c r="AR991" s="60">
        <v>0.84</v>
      </c>
      <c r="AS991" s="60">
        <v>97240337807.233704</v>
      </c>
      <c r="AT991" s="60">
        <v>382101631790.85138</v>
      </c>
      <c r="AU991" s="85">
        <v>1239731</v>
      </c>
      <c r="AV991" s="60" t="s">
        <v>544</v>
      </c>
      <c r="AW991" s="60">
        <v>26287718290.686199</v>
      </c>
      <c r="AX991" s="60">
        <v>25050100.197500002</v>
      </c>
      <c r="AY991" s="60">
        <v>579173346626.31848</v>
      </c>
      <c r="AZ991" s="60">
        <v>709833810395.90027</v>
      </c>
      <c r="BA991" s="60">
        <v>70851130824.890198</v>
      </c>
      <c r="BB991" s="60" t="s">
        <v>1808</v>
      </c>
      <c r="BC991" s="60">
        <v>2093281419740.4209</v>
      </c>
      <c r="BD991" s="60">
        <v>33312768390.073101</v>
      </c>
      <c r="BE991" s="60" t="s">
        <v>544</v>
      </c>
      <c r="BF991" s="60">
        <v>32904380185.139</v>
      </c>
      <c r="BG991" s="60">
        <v>4070140280.0897999</v>
      </c>
      <c r="BH991" s="60">
        <v>1032126109242.0601</v>
      </c>
      <c r="BI991" s="60">
        <v>11266103634.5385</v>
      </c>
      <c r="BJ991" s="60" t="s">
        <v>544</v>
      </c>
      <c r="BK991" s="60">
        <v>29496135123.981998</v>
      </c>
      <c r="BL991" s="85" t="s">
        <v>2898</v>
      </c>
      <c r="BM991" s="60" t="s">
        <v>2899</v>
      </c>
      <c r="BN991" s="60">
        <v>8845548238.3115005</v>
      </c>
      <c r="BO991" s="60">
        <v>1808517463288.9993</v>
      </c>
      <c r="BP991" s="60">
        <v>998813340851.98706</v>
      </c>
      <c r="BQ991" s="60">
        <v>66598625815.362602</v>
      </c>
      <c r="BR991" s="60">
        <v>30278413967.2925</v>
      </c>
      <c r="BS991" s="60">
        <v>4830088748.3670998</v>
      </c>
      <c r="BT991" s="60">
        <v>20939593470.234798</v>
      </c>
      <c r="BU991" s="60">
        <v>44265674200.428001</v>
      </c>
      <c r="BV991" s="60" t="s">
        <v>544</v>
      </c>
      <c r="BW991" s="60" t="s">
        <v>544</v>
      </c>
      <c r="BX991" s="60">
        <v>97321356988.443893</v>
      </c>
      <c r="BY991" s="60" t="s">
        <v>544</v>
      </c>
      <c r="BZ991" s="60">
        <v>376467220.111</v>
      </c>
      <c r="CA991" s="60" t="s">
        <v>544</v>
      </c>
      <c r="CB991" s="60" t="s">
        <v>2081</v>
      </c>
      <c r="CC991" s="60">
        <v>27578156309.431702</v>
      </c>
      <c r="CD991" s="60">
        <v>9147437731.5487995</v>
      </c>
      <c r="CE991" s="60">
        <v>13453192096.924801</v>
      </c>
      <c r="CF991" s="60">
        <v>98171772104.291595</v>
      </c>
      <c r="CG991" s="60">
        <v>23618665900.5</v>
      </c>
      <c r="CH991" s="60">
        <v>2401517320.0769</v>
      </c>
      <c r="CI991" s="60" t="s">
        <v>2897</v>
      </c>
      <c r="CJ991" s="60">
        <v>11.29</v>
      </c>
      <c r="CK991" s="60">
        <v>67884340100.928001</v>
      </c>
      <c r="CL991" s="60">
        <v>250.86</v>
      </c>
      <c r="CM991" s="85">
        <v>1580839</v>
      </c>
      <c r="CN991" s="60">
        <v>2841253936.1153002</v>
      </c>
      <c r="CO991" s="60">
        <v>11266103634.5385</v>
      </c>
      <c r="CP991" s="60">
        <v>48008588600.223602</v>
      </c>
      <c r="CQ991" s="60">
        <v>1819994989769.2046</v>
      </c>
      <c r="CR991" s="60" t="s">
        <v>544</v>
      </c>
      <c r="CS991" s="60">
        <v>2841253936.1153002</v>
      </c>
      <c r="CT991" s="60">
        <v>9000572572.6765995</v>
      </c>
      <c r="CU991" s="60">
        <v>20495562551.305401</v>
      </c>
      <c r="CV991" s="60">
        <v>13453192096.924801</v>
      </c>
      <c r="CW991" s="60">
        <v>29496135123.981998</v>
      </c>
      <c r="CX991" s="60">
        <v>39163040361.912102</v>
      </c>
      <c r="CY991" s="60">
        <v>9.36</v>
      </c>
      <c r="CZ991" s="60">
        <f t="shared" si="30"/>
        <v>6.9860000008089793</v>
      </c>
      <c r="DA991" s="60" t="str">
        <f t="shared" si="31"/>
        <v>N</v>
      </c>
    </row>
    <row r="992" spans="1:105">
      <c r="A992" s="13" t="s">
        <v>1495</v>
      </c>
      <c r="B992" s="13">
        <v>1239731</v>
      </c>
      <c r="C992" s="13">
        <v>2023</v>
      </c>
      <c r="D992" s="13" t="s">
        <v>1</v>
      </c>
      <c r="E992" s="13" t="s">
        <v>13</v>
      </c>
      <c r="F992" s="84" t="s">
        <v>1804</v>
      </c>
      <c r="G992" s="60" t="s">
        <v>556</v>
      </c>
      <c r="H992" s="60" t="s">
        <v>2265</v>
      </c>
      <c r="I992" s="60" t="s">
        <v>2017</v>
      </c>
      <c r="J992" s="60" t="s">
        <v>2897</v>
      </c>
      <c r="K992" s="85">
        <v>1580839</v>
      </c>
      <c r="L992" s="60">
        <v>15726631000000</v>
      </c>
      <c r="M992" s="60">
        <v>2201499383842.5864</v>
      </c>
      <c r="N992" s="60">
        <v>9453076879.0534992</v>
      </c>
      <c r="O992" s="60">
        <v>3763228623.8445001</v>
      </c>
      <c r="P992" s="60">
        <v>-0.05</v>
      </c>
      <c r="Q992" s="60">
        <v>71367237800.088501</v>
      </c>
      <c r="R992" s="85">
        <v>197146</v>
      </c>
      <c r="S992" s="85">
        <v>8006</v>
      </c>
      <c r="T992" s="60">
        <v>269857774764.27399</v>
      </c>
      <c r="U992" s="60" t="s">
        <v>544</v>
      </c>
      <c r="V992" s="60" t="s">
        <v>544</v>
      </c>
      <c r="W992" s="60" t="s">
        <v>2018</v>
      </c>
      <c r="X992" s="60">
        <v>39448317371.024498</v>
      </c>
      <c r="Y992" s="60">
        <v>1953631642112.6643</v>
      </c>
      <c r="Z992" s="60">
        <v>11.52</v>
      </c>
      <c r="AA992" s="60" t="s">
        <v>544</v>
      </c>
      <c r="AB992" s="60">
        <v>1146069768628.7561</v>
      </c>
      <c r="AC992" s="60">
        <v>2201499383842.5864</v>
      </c>
      <c r="AD992" s="60">
        <v>5.78</v>
      </c>
      <c r="AE992" s="60">
        <v>298484937536.46552</v>
      </c>
      <c r="AF992" s="60">
        <v>11.95</v>
      </c>
      <c r="AG992" s="60" t="s">
        <v>2019</v>
      </c>
      <c r="AH992" s="60" t="s">
        <v>544</v>
      </c>
      <c r="AI992" s="60">
        <v>133022285668.907</v>
      </c>
      <c r="AJ992" s="60">
        <v>327284702358.02649</v>
      </c>
      <c r="AK992" s="60">
        <v>2.09</v>
      </c>
      <c r="AL992" s="60">
        <v>2036405733598.822</v>
      </c>
      <c r="AM992" s="60">
        <v>10799176884.5175</v>
      </c>
      <c r="AN992" s="60">
        <v>30310207735.346001</v>
      </c>
      <c r="AO992" s="60">
        <v>187230667991.6915</v>
      </c>
      <c r="AP992" s="60">
        <v>110116747847.145</v>
      </c>
      <c r="AQ992" s="60">
        <v>2201499383842.5864</v>
      </c>
      <c r="AR992" s="60">
        <v>0.83</v>
      </c>
      <c r="AS992" s="60">
        <v>109168066510.0995</v>
      </c>
      <c r="AT992" s="60">
        <v>449979142123.94647</v>
      </c>
      <c r="AU992" s="85">
        <v>1239731</v>
      </c>
      <c r="AV992" s="60" t="s">
        <v>544</v>
      </c>
      <c r="AW992" s="60">
        <v>38266980230.206001</v>
      </c>
      <c r="AX992" s="60">
        <v>15538384.0065</v>
      </c>
      <c r="AY992" s="60">
        <v>625769639894.49194</v>
      </c>
      <c r="AZ992" s="60">
        <v>754183884800.10205</v>
      </c>
      <c r="BA992" s="60">
        <v>64977602322.820999</v>
      </c>
      <c r="BB992" s="60" t="s">
        <v>1808</v>
      </c>
      <c r="BC992" s="60">
        <v>2302008510883.2622</v>
      </c>
      <c r="BD992" s="60">
        <v>32707318435.591999</v>
      </c>
      <c r="BE992" s="60" t="s">
        <v>544</v>
      </c>
      <c r="BF992" s="60">
        <v>57327677915.728996</v>
      </c>
      <c r="BG992" s="60">
        <v>3954868693.2579999</v>
      </c>
      <c r="BH992" s="60">
        <v>1140726384341.2595</v>
      </c>
      <c r="BI992" s="60">
        <v>12138417603.348</v>
      </c>
      <c r="BJ992" s="60" t="s">
        <v>544</v>
      </c>
      <c r="BK992" s="60">
        <v>31138221621.818501</v>
      </c>
      <c r="BL992" s="85" t="s">
        <v>2898</v>
      </c>
      <c r="BM992" s="60" t="s">
        <v>2899</v>
      </c>
      <c r="BN992" s="60">
        <v>8551850606.6765003</v>
      </c>
      <c r="BO992" s="60">
        <v>1988094098013.7837</v>
      </c>
      <c r="BP992" s="60">
        <v>1108019065905.6675</v>
      </c>
      <c r="BQ992" s="60">
        <v>68167030621.957001</v>
      </c>
      <c r="BR992" s="60">
        <v>35428355447.469002</v>
      </c>
      <c r="BS992" s="60">
        <v>7185032755.8704996</v>
      </c>
      <c r="BT992" s="60">
        <v>44507111255.9515</v>
      </c>
      <c r="BU992" s="60">
        <v>44727168369.989502</v>
      </c>
      <c r="BV992" s="60" t="s">
        <v>544</v>
      </c>
      <c r="BW992" s="60" t="s">
        <v>544</v>
      </c>
      <c r="BX992" s="60">
        <v>109203482826.799</v>
      </c>
      <c r="BY992" s="60" t="s">
        <v>544</v>
      </c>
      <c r="BZ992" s="60">
        <v>587518897.97549999</v>
      </c>
      <c r="CA992" s="60" t="s">
        <v>544</v>
      </c>
      <c r="CB992" s="60" t="s">
        <v>2081</v>
      </c>
      <c r="CC992" s="60">
        <v>28370289487.039001</v>
      </c>
      <c r="CD992" s="60">
        <v>9130690407.2789993</v>
      </c>
      <c r="CE992" s="60">
        <v>13200907104.333</v>
      </c>
      <c r="CF992" s="60">
        <v>110116747847.145</v>
      </c>
      <c r="CG992" s="60">
        <v>25031356736.381001</v>
      </c>
      <c r="CH992" s="60">
        <v>2716137521.4245</v>
      </c>
      <c r="CI992" s="60" t="s">
        <v>2897</v>
      </c>
      <c r="CJ992" s="60">
        <v>11.61</v>
      </c>
      <c r="CK992" s="60">
        <v>69758525106.370499</v>
      </c>
      <c r="CL992" s="60">
        <v>303.61</v>
      </c>
      <c r="CM992" s="85">
        <v>1580839</v>
      </c>
      <c r="CN992" s="60">
        <v>3186628590.3060002</v>
      </c>
      <c r="CO992" s="60">
        <v>12138417603.348</v>
      </c>
      <c r="CP992" s="60">
        <v>48000167977.700996</v>
      </c>
      <c r="CQ992" s="60">
        <v>1953631642112.6643</v>
      </c>
      <c r="CR992" s="60" t="s">
        <v>544</v>
      </c>
      <c r="CS992" s="60">
        <v>3186628590.3060002</v>
      </c>
      <c r="CT992" s="60">
        <v>8961448008.5055008</v>
      </c>
      <c r="CU992" s="60">
        <v>22176773613.313</v>
      </c>
      <c r="CV992" s="60">
        <v>13200907104.333</v>
      </c>
      <c r="CW992" s="60">
        <v>31138221621.818501</v>
      </c>
      <c r="CX992" s="60">
        <v>39448317371.024498</v>
      </c>
      <c r="CY992" s="60">
        <v>9.5299999999999994</v>
      </c>
      <c r="CZ992" s="60">
        <f t="shared" si="30"/>
        <v>7.1436000007186466</v>
      </c>
      <c r="DA992" s="60" t="str">
        <f t="shared" si="31"/>
        <v>N</v>
      </c>
    </row>
    <row r="993" spans="1:105">
      <c r="A993" s="13" t="s">
        <v>1496</v>
      </c>
      <c r="B993" s="13">
        <v>1198150</v>
      </c>
      <c r="C993" s="13">
        <v>2022</v>
      </c>
      <c r="D993" s="13" t="s">
        <v>1</v>
      </c>
      <c r="E993" s="13" t="s">
        <v>13</v>
      </c>
      <c r="F993" s="84" t="s">
        <v>1812</v>
      </c>
      <c r="G993" s="60" t="s">
        <v>2674</v>
      </c>
      <c r="H993" s="60" t="s">
        <v>2680</v>
      </c>
      <c r="I993" s="60" t="s">
        <v>2675</v>
      </c>
      <c r="J993" s="60" t="s">
        <v>1496</v>
      </c>
      <c r="K993" s="85">
        <v>1198150</v>
      </c>
      <c r="L993" s="60">
        <v>8285428900000</v>
      </c>
      <c r="M993" s="60">
        <v>738092519.7845</v>
      </c>
      <c r="N993" s="60" t="s">
        <v>544</v>
      </c>
      <c r="O993" s="60">
        <v>5244613.0502000004</v>
      </c>
      <c r="P993" s="60">
        <v>-1.47</v>
      </c>
      <c r="Q993" s="60" t="s">
        <v>544</v>
      </c>
      <c r="R993" s="85" t="s">
        <v>544</v>
      </c>
      <c r="S993" s="85" t="s">
        <v>544</v>
      </c>
      <c r="T993" s="60" t="s">
        <v>544</v>
      </c>
      <c r="U993" s="60" t="s">
        <v>544</v>
      </c>
      <c r="V993" s="60" t="s">
        <v>544</v>
      </c>
      <c r="W993" s="60" t="s">
        <v>2677</v>
      </c>
      <c r="X993" s="60">
        <v>86043841.565799996</v>
      </c>
      <c r="Y993" s="60">
        <v>564752255.59440005</v>
      </c>
      <c r="Z993" s="60">
        <v>45</v>
      </c>
      <c r="AA993" s="60" t="s">
        <v>544</v>
      </c>
      <c r="AB993" s="60" t="s">
        <v>544</v>
      </c>
      <c r="AC993" s="60">
        <v>738092519.7845</v>
      </c>
      <c r="AD993" s="60" t="s">
        <v>544</v>
      </c>
      <c r="AE993" s="60" t="s">
        <v>544</v>
      </c>
      <c r="AF993" s="60">
        <v>33.07</v>
      </c>
      <c r="AG993" s="60" t="s">
        <v>2678</v>
      </c>
      <c r="AH993" s="60" t="s">
        <v>544</v>
      </c>
      <c r="AI993" s="60" t="s">
        <v>544</v>
      </c>
      <c r="AJ993" s="60" t="s">
        <v>544</v>
      </c>
      <c r="AK993" s="60">
        <v>19.510000000000002</v>
      </c>
      <c r="AL993" s="60">
        <v>582591086.21949995</v>
      </c>
      <c r="AM993" s="60">
        <v>5788902.4939000001</v>
      </c>
      <c r="AN993" s="60">
        <v>9634303.5384</v>
      </c>
      <c r="AO993" s="60">
        <v>220320169.36559999</v>
      </c>
      <c r="AP993" s="60">
        <v>137936195.26370001</v>
      </c>
      <c r="AQ993" s="60">
        <v>738092519.7845</v>
      </c>
      <c r="AR993" s="60" t="s">
        <v>544</v>
      </c>
      <c r="AS993" s="60">
        <v>137936195.26370001</v>
      </c>
      <c r="AT993" s="60" t="s">
        <v>544</v>
      </c>
      <c r="AU993" s="85">
        <v>1198150</v>
      </c>
      <c r="AV993" s="60" t="s">
        <v>544</v>
      </c>
      <c r="AW993" s="60" t="s">
        <v>544</v>
      </c>
      <c r="AX993" s="60" t="s">
        <v>544</v>
      </c>
      <c r="AY993" s="60" t="s">
        <v>544</v>
      </c>
      <c r="AZ993" s="60">
        <v>126558061.3603</v>
      </c>
      <c r="BA993" s="60">
        <v>309453211.41600001</v>
      </c>
      <c r="BB993" s="60" t="s">
        <v>1808</v>
      </c>
      <c r="BC993" s="60" t="s">
        <v>544</v>
      </c>
      <c r="BD993" s="60" t="s">
        <v>544</v>
      </c>
      <c r="BE993" s="60" t="s">
        <v>544</v>
      </c>
      <c r="BF993" s="60" t="s">
        <v>544</v>
      </c>
      <c r="BG993" s="60">
        <v>15974025.274599999</v>
      </c>
      <c r="BH993" s="60">
        <v>309453211.41600001</v>
      </c>
      <c r="BI993" s="60">
        <v>52741984.717900001</v>
      </c>
      <c r="BJ993" s="60" t="s">
        <v>544</v>
      </c>
      <c r="BK993" s="60">
        <v>42675690.017800003</v>
      </c>
      <c r="BL993" s="85" t="s">
        <v>2900</v>
      </c>
      <c r="BM993" s="60" t="s">
        <v>2901</v>
      </c>
      <c r="BN993" s="60">
        <v>22385111.562199999</v>
      </c>
      <c r="BO993" s="60">
        <v>475707521.7202</v>
      </c>
      <c r="BP993" s="60">
        <v>309453211.41600001</v>
      </c>
      <c r="BQ993" s="60">
        <v>28285038.4483</v>
      </c>
      <c r="BR993" s="60" t="s">
        <v>544</v>
      </c>
      <c r="BS993" s="60">
        <v>8018191.7572999997</v>
      </c>
      <c r="BT993" s="60">
        <v>17838830.625100002</v>
      </c>
      <c r="BU993" s="60" t="s">
        <v>544</v>
      </c>
      <c r="BV993" s="60" t="s">
        <v>544</v>
      </c>
      <c r="BW993" s="60">
        <v>309453211.41600001</v>
      </c>
      <c r="BX993" s="60" t="s">
        <v>544</v>
      </c>
      <c r="BY993" s="60" t="s">
        <v>544</v>
      </c>
      <c r="BZ993" s="60" t="s">
        <v>544</v>
      </c>
      <c r="CA993" s="60" t="s">
        <v>544</v>
      </c>
      <c r="CB993" s="60" t="s">
        <v>1861</v>
      </c>
      <c r="CC993" s="60" t="s">
        <v>544</v>
      </c>
      <c r="CD993" s="60">
        <v>31233398.393800002</v>
      </c>
      <c r="CE993" s="60">
        <v>61524029.281900004</v>
      </c>
      <c r="CF993" s="60">
        <v>137936195.26370001</v>
      </c>
      <c r="CG993" s="60">
        <v>95678145.104200006</v>
      </c>
      <c r="CH993" s="60" t="s">
        <v>544</v>
      </c>
      <c r="CI993" s="60" t="s">
        <v>1496</v>
      </c>
      <c r="CJ993" s="60" t="s">
        <v>544</v>
      </c>
      <c r="CK993" s="60">
        <v>95678145.104200006</v>
      </c>
      <c r="CL993" s="60" t="s">
        <v>544</v>
      </c>
      <c r="CM993" s="85">
        <v>1198150</v>
      </c>
      <c r="CN993" s="60" t="s">
        <v>544</v>
      </c>
      <c r="CO993" s="60">
        <v>52741984.717900001</v>
      </c>
      <c r="CP993" s="60">
        <v>108428953.12800001</v>
      </c>
      <c r="CQ993" s="60">
        <v>564752255.59440005</v>
      </c>
      <c r="CR993" s="60" t="s">
        <v>544</v>
      </c>
      <c r="CS993" s="60" t="s">
        <v>544</v>
      </c>
      <c r="CT993" s="60" t="s">
        <v>544</v>
      </c>
      <c r="CU993" s="60">
        <v>42675690.017800003</v>
      </c>
      <c r="CV993" s="60">
        <v>61524029.281900004</v>
      </c>
      <c r="CW993" s="60">
        <v>42675690.017800003</v>
      </c>
      <c r="CX993" s="60">
        <v>86043841.565799996</v>
      </c>
      <c r="CY993" s="60" t="s">
        <v>544</v>
      </c>
      <c r="CZ993" s="60">
        <f t="shared" si="30"/>
        <v>11225.461141943408</v>
      </c>
      <c r="DA993" s="60" t="str">
        <f t="shared" si="31"/>
        <v>Y</v>
      </c>
    </row>
    <row r="994" spans="1:105">
      <c r="A994" s="13" t="s">
        <v>1496</v>
      </c>
      <c r="B994" s="13">
        <v>1198150</v>
      </c>
      <c r="C994" s="13">
        <v>2023</v>
      </c>
      <c r="D994" s="13" t="s">
        <v>1</v>
      </c>
      <c r="E994" s="13" t="s">
        <v>13</v>
      </c>
      <c r="F994" s="84" t="s">
        <v>1804</v>
      </c>
      <c r="G994" s="60" t="s">
        <v>2674</v>
      </c>
      <c r="H994" s="60" t="s">
        <v>2680</v>
      </c>
      <c r="I994" s="60" t="s">
        <v>2675</v>
      </c>
      <c r="J994" s="60" t="s">
        <v>1496</v>
      </c>
      <c r="K994" s="85">
        <v>1198150</v>
      </c>
      <c r="L994" s="60">
        <v>9371799100000</v>
      </c>
      <c r="M994" s="60">
        <v>759541206.77909994</v>
      </c>
      <c r="N994" s="60" t="s">
        <v>544</v>
      </c>
      <c r="O994" s="60">
        <v>6159790.7906999998</v>
      </c>
      <c r="P994" s="60">
        <v>-1.38</v>
      </c>
      <c r="Q994" s="60" t="s">
        <v>544</v>
      </c>
      <c r="R994" s="85" t="s">
        <v>544</v>
      </c>
      <c r="S994" s="85" t="s">
        <v>544</v>
      </c>
      <c r="T994" s="60" t="s">
        <v>544</v>
      </c>
      <c r="U994" s="60" t="s">
        <v>544</v>
      </c>
      <c r="V994" s="60" t="s">
        <v>544</v>
      </c>
      <c r="W994" s="60" t="s">
        <v>2677</v>
      </c>
      <c r="X994" s="60">
        <v>87543344.617599994</v>
      </c>
      <c r="Y994" s="60">
        <v>553535365.15769994</v>
      </c>
      <c r="Z994" s="60">
        <v>38.299999999999997</v>
      </c>
      <c r="AA994" s="60" t="s">
        <v>544</v>
      </c>
      <c r="AB994" s="60" t="s">
        <v>544</v>
      </c>
      <c r="AC994" s="60">
        <v>759541206.77909994</v>
      </c>
      <c r="AD994" s="60" t="s">
        <v>544</v>
      </c>
      <c r="AE994" s="60" t="s">
        <v>544</v>
      </c>
      <c r="AF994" s="60">
        <v>29.2</v>
      </c>
      <c r="AG994" s="60" t="s">
        <v>2678</v>
      </c>
      <c r="AH994" s="60" t="s">
        <v>544</v>
      </c>
      <c r="AI994" s="60" t="s">
        <v>544</v>
      </c>
      <c r="AJ994" s="60" t="s">
        <v>544</v>
      </c>
      <c r="AK994" s="60">
        <v>18.38</v>
      </c>
      <c r="AL994" s="60">
        <v>573662268.94369996</v>
      </c>
      <c r="AM994" s="60">
        <v>4786970.8646</v>
      </c>
      <c r="AN994" s="60">
        <v>14358862.145199999</v>
      </c>
      <c r="AO994" s="60">
        <v>210731923.07699999</v>
      </c>
      <c r="AP994" s="60">
        <v>165637654.67649999</v>
      </c>
      <c r="AQ994" s="60">
        <v>759541206.77909994</v>
      </c>
      <c r="AR994" s="60" t="s">
        <v>544</v>
      </c>
      <c r="AS994" s="60">
        <v>165637654.67649999</v>
      </c>
      <c r="AT994" s="60" t="s">
        <v>544</v>
      </c>
      <c r="AU994" s="85">
        <v>1198150</v>
      </c>
      <c r="AV994" s="60" t="s">
        <v>544</v>
      </c>
      <c r="AW994" s="60" t="s">
        <v>544</v>
      </c>
      <c r="AX994" s="60" t="s">
        <v>544</v>
      </c>
      <c r="AY994" s="60" t="s">
        <v>544</v>
      </c>
      <c r="AZ994" s="60">
        <v>69503473.345300004</v>
      </c>
      <c r="BA994" s="60">
        <v>390852342.1063</v>
      </c>
      <c r="BB994" s="60" t="s">
        <v>1808</v>
      </c>
      <c r="BC994" s="60" t="s">
        <v>544</v>
      </c>
      <c r="BD994" s="60" t="s">
        <v>544</v>
      </c>
      <c r="BE994" s="60" t="s">
        <v>544</v>
      </c>
      <c r="BF994" s="60" t="s">
        <v>544</v>
      </c>
      <c r="BG994" s="60">
        <v>16668931.5996</v>
      </c>
      <c r="BH994" s="60">
        <v>390852342.1063</v>
      </c>
      <c r="BI994" s="60">
        <v>55981615.673100002</v>
      </c>
      <c r="BJ994" s="60" t="s">
        <v>544</v>
      </c>
      <c r="BK994" s="60">
        <v>46275853.600699998</v>
      </c>
      <c r="BL994" s="85" t="s">
        <v>2900</v>
      </c>
      <c r="BM994" s="60" t="s">
        <v>2901</v>
      </c>
      <c r="BN994" s="60">
        <v>27442685.6395</v>
      </c>
      <c r="BO994" s="60">
        <v>487587410.24220002</v>
      </c>
      <c r="BP994" s="60">
        <v>390852342.1063</v>
      </c>
      <c r="BQ994" s="60">
        <v>16209347.4498</v>
      </c>
      <c r="BR994" s="60" t="s">
        <v>544</v>
      </c>
      <c r="BS994" s="60">
        <v>23445883.111299999</v>
      </c>
      <c r="BT994" s="60">
        <v>20126903.7859</v>
      </c>
      <c r="BU994" s="60" t="s">
        <v>544</v>
      </c>
      <c r="BV994" s="60" t="s">
        <v>544</v>
      </c>
      <c r="BW994" s="60">
        <v>390852342.1063</v>
      </c>
      <c r="BX994" s="60" t="s">
        <v>544</v>
      </c>
      <c r="BY994" s="60" t="s">
        <v>544</v>
      </c>
      <c r="BZ994" s="60" t="s">
        <v>544</v>
      </c>
      <c r="CA994" s="60" t="s">
        <v>544</v>
      </c>
      <c r="CB994" s="60" t="s">
        <v>1861</v>
      </c>
      <c r="CC994" s="60" t="s">
        <v>544</v>
      </c>
      <c r="CD994" s="60">
        <v>33864496.208400004</v>
      </c>
      <c r="CE994" s="60">
        <v>66033376.767099999</v>
      </c>
      <c r="CF994" s="60">
        <v>165637654.67649999</v>
      </c>
      <c r="CG994" s="60">
        <v>101902206.76289999</v>
      </c>
      <c r="CH994" s="60" t="s">
        <v>544</v>
      </c>
      <c r="CI994" s="60" t="s">
        <v>1496</v>
      </c>
      <c r="CJ994" s="60" t="s">
        <v>544</v>
      </c>
      <c r="CK994" s="60">
        <v>101902206.76289999</v>
      </c>
      <c r="CL994" s="60" t="s">
        <v>544</v>
      </c>
      <c r="CM994" s="85">
        <v>1198150</v>
      </c>
      <c r="CN994" s="60" t="s">
        <v>544</v>
      </c>
      <c r="CO994" s="60">
        <v>55981615.673100002</v>
      </c>
      <c r="CP994" s="60">
        <v>114986030.2572</v>
      </c>
      <c r="CQ994" s="60">
        <v>553535365.15769994</v>
      </c>
      <c r="CR994" s="60" t="s">
        <v>544</v>
      </c>
      <c r="CS994" s="60" t="s">
        <v>544</v>
      </c>
      <c r="CT994" s="60" t="s">
        <v>544</v>
      </c>
      <c r="CU994" s="60">
        <v>46275853.600699998</v>
      </c>
      <c r="CV994" s="60">
        <v>66033376.767099999</v>
      </c>
      <c r="CW994" s="60">
        <v>46275853.600699998</v>
      </c>
      <c r="CX994" s="60">
        <v>87543344.617599994</v>
      </c>
      <c r="CY994" s="60" t="s">
        <v>544</v>
      </c>
      <c r="CZ994" s="60">
        <f t="shared" si="30"/>
        <v>12338.763211731361</v>
      </c>
      <c r="DA994" s="60" t="str">
        <f t="shared" si="31"/>
        <v>Y</v>
      </c>
    </row>
    <row r="995" spans="1:105">
      <c r="A995" s="13" t="s">
        <v>1497</v>
      </c>
      <c r="B995" s="13">
        <v>1259092</v>
      </c>
      <c r="C995" s="13">
        <v>2022</v>
      </c>
      <c r="D995" s="13" t="s">
        <v>1</v>
      </c>
      <c r="E995" s="13" t="s">
        <v>13</v>
      </c>
      <c r="F995" s="84" t="s">
        <v>1812</v>
      </c>
      <c r="G995" s="60" t="s">
        <v>1813</v>
      </c>
      <c r="H995" s="60" t="s">
        <v>1814</v>
      </c>
      <c r="I995" s="60" t="s">
        <v>1815</v>
      </c>
      <c r="J995" s="60" t="s">
        <v>1497</v>
      </c>
      <c r="K995" s="85">
        <v>1259092</v>
      </c>
      <c r="L995" s="60">
        <v>19822600000</v>
      </c>
      <c r="M995" s="60">
        <v>19822600000</v>
      </c>
      <c r="N995" s="60">
        <v>286200000</v>
      </c>
      <c r="O995" s="60">
        <v>226100000</v>
      </c>
      <c r="P995" s="60">
        <v>-0.37</v>
      </c>
      <c r="Q995" s="60" t="s">
        <v>544</v>
      </c>
      <c r="R995" s="85" t="s">
        <v>544</v>
      </c>
      <c r="S995" s="85" t="s">
        <v>544</v>
      </c>
      <c r="T995" s="60">
        <v>7422200000</v>
      </c>
      <c r="U995" s="60" t="s">
        <v>544</v>
      </c>
      <c r="V995" s="60" t="s">
        <v>544</v>
      </c>
      <c r="W995" s="60" t="s">
        <v>1816</v>
      </c>
      <c r="X995" s="60">
        <v>864500000</v>
      </c>
      <c r="Y995" s="60">
        <v>14233400000</v>
      </c>
      <c r="Z995" s="60">
        <v>13.53</v>
      </c>
      <c r="AA995" s="60" t="s">
        <v>544</v>
      </c>
      <c r="AB995" s="60">
        <v>14906100000</v>
      </c>
      <c r="AC995" s="60">
        <v>19822600000</v>
      </c>
      <c r="AD995" s="60" t="s">
        <v>544</v>
      </c>
      <c r="AE995" s="60">
        <v>4640800000</v>
      </c>
      <c r="AF995" s="60">
        <v>10.96</v>
      </c>
      <c r="AG995" s="60" t="s">
        <v>1817</v>
      </c>
      <c r="AH995" s="60" t="s">
        <v>544</v>
      </c>
      <c r="AI995" s="60">
        <v>1448900000</v>
      </c>
      <c r="AJ995" s="60">
        <v>1032200000</v>
      </c>
      <c r="AK995" s="60">
        <v>5.01</v>
      </c>
      <c r="AL995" s="60">
        <v>15071400000</v>
      </c>
      <c r="AM995" s="60">
        <v>417300000</v>
      </c>
      <c r="AN995" s="60">
        <v>549700000</v>
      </c>
      <c r="AO995" s="60">
        <v>468500000</v>
      </c>
      <c r="AP995" s="60">
        <v>1579800000</v>
      </c>
      <c r="AQ995" s="60">
        <v>19822600000</v>
      </c>
      <c r="AR995" s="60">
        <v>2.19</v>
      </c>
      <c r="AS995" s="60">
        <v>1289700000</v>
      </c>
      <c r="AT995" s="60">
        <v>7422200000</v>
      </c>
      <c r="AU995" s="85">
        <v>1259092</v>
      </c>
      <c r="AV995" s="60" t="s">
        <v>544</v>
      </c>
      <c r="AW995" s="60">
        <v>240800000</v>
      </c>
      <c r="AX995" s="60">
        <v>71200000</v>
      </c>
      <c r="AY995" s="60">
        <v>5673000000</v>
      </c>
      <c r="AZ995" s="60">
        <v>1928300000</v>
      </c>
      <c r="BA995" s="60" t="s">
        <v>544</v>
      </c>
      <c r="BB995" s="60" t="s">
        <v>1808</v>
      </c>
      <c r="BC995" s="60" t="s">
        <v>544</v>
      </c>
      <c r="BD995" s="60">
        <v>374900000</v>
      </c>
      <c r="BE995" s="60" t="s">
        <v>544</v>
      </c>
      <c r="BF995" s="60">
        <v>5500000</v>
      </c>
      <c r="BG995" s="60">
        <v>223600000</v>
      </c>
      <c r="BH995" s="60">
        <v>13095200000</v>
      </c>
      <c r="BI995" s="60">
        <v>156500000</v>
      </c>
      <c r="BJ995" s="60" t="s">
        <v>544</v>
      </c>
      <c r="BK995" s="60">
        <v>744900000</v>
      </c>
      <c r="BL995" s="85" t="s">
        <v>2902</v>
      </c>
      <c r="BM995" s="60" t="s">
        <v>2903</v>
      </c>
      <c r="BN995" s="60">
        <v>378000000</v>
      </c>
      <c r="BO995" s="60">
        <v>18147300000</v>
      </c>
      <c r="BP995" s="60">
        <v>12720300000</v>
      </c>
      <c r="BQ995" s="60">
        <v>3482300000</v>
      </c>
      <c r="BR995" s="60" t="s">
        <v>544</v>
      </c>
      <c r="BS995" s="60">
        <v>555200000</v>
      </c>
      <c r="BT995" s="60">
        <v>597200000</v>
      </c>
      <c r="BU995" s="60">
        <v>1290200000</v>
      </c>
      <c r="BV995" s="60" t="s">
        <v>544</v>
      </c>
      <c r="BW995" s="60" t="s">
        <v>544</v>
      </c>
      <c r="BX995" s="60">
        <v>1448900000</v>
      </c>
      <c r="BY995" s="60" t="s">
        <v>544</v>
      </c>
      <c r="BZ995" s="60">
        <v>10900000</v>
      </c>
      <c r="CA995" s="60">
        <v>-12600000</v>
      </c>
      <c r="CB995" s="60" t="s">
        <v>1861</v>
      </c>
      <c r="CC995" s="60">
        <v>397300000</v>
      </c>
      <c r="CD995" s="60">
        <v>352300000</v>
      </c>
      <c r="CE995" s="60">
        <v>272400000</v>
      </c>
      <c r="CF995" s="60">
        <v>1579800000</v>
      </c>
      <c r="CG995" s="60">
        <v>124000000</v>
      </c>
      <c r="CH995" s="60">
        <v>209700000</v>
      </c>
      <c r="CI995" s="60" t="s">
        <v>1497</v>
      </c>
      <c r="CJ995" s="60">
        <v>9.7200000000000006</v>
      </c>
      <c r="CK995" s="60">
        <v>1414200000</v>
      </c>
      <c r="CL995" s="60" t="s">
        <v>544</v>
      </c>
      <c r="CM995" s="85">
        <v>1259092</v>
      </c>
      <c r="CN995" s="60">
        <v>1100000</v>
      </c>
      <c r="CO995" s="60">
        <v>156500000</v>
      </c>
      <c r="CP995" s="60">
        <v>1242500000</v>
      </c>
      <c r="CQ995" s="60">
        <v>14233400000</v>
      </c>
      <c r="CR995" s="60" t="s">
        <v>544</v>
      </c>
      <c r="CS995" s="60">
        <v>1100000</v>
      </c>
      <c r="CT995" s="60">
        <v>341100000</v>
      </c>
      <c r="CU995" s="60">
        <v>403800000</v>
      </c>
      <c r="CV995" s="60">
        <v>272400000</v>
      </c>
      <c r="CW995" s="60">
        <v>744900000</v>
      </c>
      <c r="CX995" s="60">
        <v>864500000</v>
      </c>
      <c r="CY995" s="60">
        <v>6.72</v>
      </c>
      <c r="CZ995" s="60">
        <f t="shared" si="30"/>
        <v>1</v>
      </c>
      <c r="DA995" s="60" t="str">
        <f t="shared" si="31"/>
        <v>Y</v>
      </c>
    </row>
    <row r="996" spans="1:105">
      <c r="A996" s="13" t="s">
        <v>1497</v>
      </c>
      <c r="B996" s="13">
        <v>1259092</v>
      </c>
      <c r="C996" s="13">
        <v>2023</v>
      </c>
      <c r="D996" s="13" t="s">
        <v>1</v>
      </c>
      <c r="E996" s="13" t="s">
        <v>13</v>
      </c>
      <c r="F996" s="84" t="s">
        <v>1804</v>
      </c>
      <c r="G996" s="60" t="s">
        <v>1813</v>
      </c>
      <c r="H996" s="60" t="s">
        <v>1814</v>
      </c>
      <c r="I996" s="60" t="s">
        <v>1815</v>
      </c>
      <c r="J996" s="60" t="s">
        <v>1497</v>
      </c>
      <c r="K996" s="85">
        <v>1259092</v>
      </c>
      <c r="L996" s="60">
        <v>21696400000</v>
      </c>
      <c r="M996" s="60">
        <v>21696400000</v>
      </c>
      <c r="N996" s="60">
        <v>270300000</v>
      </c>
      <c r="O996" s="60">
        <v>374200000</v>
      </c>
      <c r="P996" s="60">
        <v>-0.24</v>
      </c>
      <c r="Q996" s="60" t="s">
        <v>544</v>
      </c>
      <c r="R996" s="85" t="s">
        <v>544</v>
      </c>
      <c r="S996" s="85" t="s">
        <v>544</v>
      </c>
      <c r="T996" s="60">
        <v>7908100000</v>
      </c>
      <c r="U996" s="60" t="s">
        <v>544</v>
      </c>
      <c r="V996" s="60" t="s">
        <v>544</v>
      </c>
      <c r="W996" s="60" t="s">
        <v>1816</v>
      </c>
      <c r="X996" s="60">
        <v>968500000</v>
      </c>
      <c r="Y996" s="60">
        <v>15488400000</v>
      </c>
      <c r="Z996" s="60">
        <v>11.05</v>
      </c>
      <c r="AA996" s="60" t="s">
        <v>544</v>
      </c>
      <c r="AB996" s="60">
        <v>17042500000</v>
      </c>
      <c r="AC996" s="60">
        <v>21696400000</v>
      </c>
      <c r="AD996" s="60" t="s">
        <v>544</v>
      </c>
      <c r="AE996" s="60">
        <v>5701800000</v>
      </c>
      <c r="AF996" s="60">
        <v>11.31</v>
      </c>
      <c r="AG996" s="60" t="s">
        <v>1817</v>
      </c>
      <c r="AH996" s="60" t="s">
        <v>544</v>
      </c>
      <c r="AI996" s="60">
        <v>1564000000</v>
      </c>
      <c r="AJ996" s="60">
        <v>1089700000</v>
      </c>
      <c r="AK996" s="60">
        <v>5.13</v>
      </c>
      <c r="AL996" s="60">
        <v>16453100000</v>
      </c>
      <c r="AM996" s="60">
        <v>434500000</v>
      </c>
      <c r="AN996" s="60">
        <v>769800000</v>
      </c>
      <c r="AO996" s="60">
        <v>407600000</v>
      </c>
      <c r="AP996" s="60">
        <v>1751900000</v>
      </c>
      <c r="AQ996" s="60">
        <v>21696400000</v>
      </c>
      <c r="AR996" s="60">
        <v>1.84</v>
      </c>
      <c r="AS996" s="60">
        <v>1434300000</v>
      </c>
      <c r="AT996" s="60">
        <v>7908100000</v>
      </c>
      <c r="AU996" s="85">
        <v>1259092</v>
      </c>
      <c r="AV996" s="60" t="s">
        <v>544</v>
      </c>
      <c r="AW996" s="60">
        <v>306000000</v>
      </c>
      <c r="AX996" s="60">
        <v>82200000</v>
      </c>
      <c r="AY996" s="60">
        <v>6791500000</v>
      </c>
      <c r="AZ996" s="60">
        <v>1959700000</v>
      </c>
      <c r="BA996" s="60" t="s">
        <v>544</v>
      </c>
      <c r="BB996" s="60" t="s">
        <v>1808</v>
      </c>
      <c r="BC996" s="60" t="s">
        <v>544</v>
      </c>
      <c r="BD996" s="60">
        <v>408400000</v>
      </c>
      <c r="BE996" s="60" t="s">
        <v>544</v>
      </c>
      <c r="BF996" s="60">
        <v>0</v>
      </c>
      <c r="BG996" s="60">
        <v>274100000</v>
      </c>
      <c r="BH996" s="60">
        <v>14699600000</v>
      </c>
      <c r="BI996" s="60">
        <v>177700000</v>
      </c>
      <c r="BJ996" s="60" t="s">
        <v>544</v>
      </c>
      <c r="BK996" s="60">
        <v>823000000</v>
      </c>
      <c r="BL996" s="85" t="s">
        <v>2902</v>
      </c>
      <c r="BM996" s="60" t="s">
        <v>2903</v>
      </c>
      <c r="BN996" s="60">
        <v>461700000</v>
      </c>
      <c r="BO996" s="60">
        <v>19982200000</v>
      </c>
      <c r="BP996" s="60">
        <v>14291200000</v>
      </c>
      <c r="BQ996" s="60">
        <v>3718600000</v>
      </c>
      <c r="BR996" s="60" t="s">
        <v>544</v>
      </c>
      <c r="BS996" s="60">
        <v>610200000</v>
      </c>
      <c r="BT996" s="60">
        <v>658700000</v>
      </c>
      <c r="BU996" s="60">
        <v>1586100000</v>
      </c>
      <c r="BV996" s="60" t="s">
        <v>544</v>
      </c>
      <c r="BW996" s="60" t="s">
        <v>544</v>
      </c>
      <c r="BX996" s="60">
        <v>1564000000</v>
      </c>
      <c r="BY996" s="60" t="s">
        <v>544</v>
      </c>
      <c r="BZ996" s="60">
        <v>19500000</v>
      </c>
      <c r="CA996" s="60">
        <v>-6500000</v>
      </c>
      <c r="CB996" s="60" t="s">
        <v>2004</v>
      </c>
      <c r="CC996" s="60">
        <v>543400000</v>
      </c>
      <c r="CD996" s="60">
        <v>364600000</v>
      </c>
      <c r="CE996" s="60">
        <v>238300000</v>
      </c>
      <c r="CF996" s="60">
        <v>1751900000</v>
      </c>
      <c r="CG996" s="60">
        <v>152200000</v>
      </c>
      <c r="CH996" s="60">
        <v>345600000</v>
      </c>
      <c r="CI996" s="60" t="s">
        <v>1497</v>
      </c>
      <c r="CJ996" s="60">
        <v>9.18</v>
      </c>
      <c r="CK996" s="60">
        <v>1738300000</v>
      </c>
      <c r="CL996" s="60" t="s">
        <v>544</v>
      </c>
      <c r="CM996" s="85">
        <v>1259092</v>
      </c>
      <c r="CN996" s="60">
        <v>2500000</v>
      </c>
      <c r="CO996" s="60">
        <v>177700000</v>
      </c>
      <c r="CP996" s="60">
        <v>1430200000</v>
      </c>
      <c r="CQ996" s="60">
        <v>15488400000</v>
      </c>
      <c r="CR996" s="60" t="s">
        <v>544</v>
      </c>
      <c r="CS996" s="60">
        <v>2500000</v>
      </c>
      <c r="CT996" s="60">
        <v>378700000</v>
      </c>
      <c r="CU996" s="60">
        <v>444300000</v>
      </c>
      <c r="CV996" s="60">
        <v>238300000</v>
      </c>
      <c r="CW996" s="60">
        <v>823000000</v>
      </c>
      <c r="CX996" s="60">
        <v>968500000</v>
      </c>
      <c r="CY996" s="60">
        <v>9.18</v>
      </c>
      <c r="CZ996" s="60">
        <f t="shared" si="30"/>
        <v>1</v>
      </c>
      <c r="DA996" s="60" t="str">
        <f t="shared" si="31"/>
        <v>Y</v>
      </c>
    </row>
    <row r="997" spans="1:105">
      <c r="A997" s="13" t="s">
        <v>1499</v>
      </c>
      <c r="B997" s="13">
        <v>1471223</v>
      </c>
      <c r="C997" s="13">
        <v>2022</v>
      </c>
      <c r="D997" s="13" t="s">
        <v>1</v>
      </c>
      <c r="E997" s="13" t="s">
        <v>507</v>
      </c>
      <c r="F997" s="84" t="s">
        <v>1812</v>
      </c>
      <c r="G997" s="60" t="s">
        <v>2570</v>
      </c>
      <c r="H997" s="60" t="s">
        <v>1814</v>
      </c>
      <c r="I997" s="60" t="s">
        <v>2571</v>
      </c>
      <c r="J997" s="60" t="s">
        <v>2904</v>
      </c>
      <c r="K997" s="85">
        <v>113964</v>
      </c>
      <c r="L997" s="60">
        <v>1707400000</v>
      </c>
      <c r="M997" s="60">
        <v>42609368.3266</v>
      </c>
      <c r="N997" s="60" t="s">
        <v>544</v>
      </c>
      <c r="O997" s="60">
        <v>-189663.3474</v>
      </c>
      <c r="P997" s="60">
        <v>-0.05</v>
      </c>
      <c r="Q997" s="60" t="s">
        <v>544</v>
      </c>
      <c r="R997" s="85" t="s">
        <v>544</v>
      </c>
      <c r="S997" s="85" t="s">
        <v>544</v>
      </c>
      <c r="T997" s="60" t="s">
        <v>544</v>
      </c>
      <c r="U997" s="60">
        <v>601432.45680000004</v>
      </c>
      <c r="V997" s="60" t="s">
        <v>544</v>
      </c>
      <c r="W997" s="60" t="s">
        <v>2572</v>
      </c>
      <c r="X997" s="60">
        <v>1337625.713</v>
      </c>
      <c r="Y997" s="60">
        <v>27199221.353599999</v>
      </c>
      <c r="Z997" s="60">
        <v>-6.65</v>
      </c>
      <c r="AA997" s="60" t="s">
        <v>544</v>
      </c>
      <c r="AB997" s="60" t="s">
        <v>544</v>
      </c>
      <c r="AC997" s="60">
        <v>42609368.3266</v>
      </c>
      <c r="AD997" s="60" t="s">
        <v>544</v>
      </c>
      <c r="AE997" s="60" t="s">
        <v>544</v>
      </c>
      <c r="AF997" s="60">
        <v>15.33</v>
      </c>
      <c r="AG997" s="60" t="s">
        <v>2573</v>
      </c>
      <c r="AH997" s="60" t="s">
        <v>544</v>
      </c>
      <c r="AI997" s="60" t="s">
        <v>544</v>
      </c>
      <c r="AJ997" s="60" t="s">
        <v>544</v>
      </c>
      <c r="AK997" s="60">
        <v>2.88</v>
      </c>
      <c r="AL997" s="60">
        <v>27785680.3882</v>
      </c>
      <c r="AM997" s="60">
        <v>202141.1992</v>
      </c>
      <c r="AN997" s="60">
        <v>489131.79060000001</v>
      </c>
      <c r="AO997" s="60">
        <v>247061.4656</v>
      </c>
      <c r="AP997" s="60">
        <v>14267175.7481</v>
      </c>
      <c r="AQ997" s="60">
        <v>42609368.3266</v>
      </c>
      <c r="AR997" s="60" t="s">
        <v>544</v>
      </c>
      <c r="AS997" s="60">
        <v>12964488.020199999</v>
      </c>
      <c r="AT997" s="60">
        <v>82353.821899999995</v>
      </c>
      <c r="AU997" s="85">
        <v>1471223</v>
      </c>
      <c r="AV997" s="60" t="s">
        <v>544</v>
      </c>
      <c r="AW997" s="60" t="s">
        <v>544</v>
      </c>
      <c r="AX997" s="60" t="s">
        <v>544</v>
      </c>
      <c r="AY997" s="60" t="s">
        <v>544</v>
      </c>
      <c r="AZ997" s="60">
        <v>34129420.2434</v>
      </c>
      <c r="BA997" s="60">
        <v>601432.45680000004</v>
      </c>
      <c r="BB997" s="60" t="s">
        <v>1808</v>
      </c>
      <c r="BC997" s="60" t="s">
        <v>544</v>
      </c>
      <c r="BD997" s="60">
        <v>446707.0944</v>
      </c>
      <c r="BE997" s="60" t="s">
        <v>544</v>
      </c>
      <c r="BF997" s="60" t="s">
        <v>544</v>
      </c>
      <c r="BG997" s="60">
        <v>551521.04960000003</v>
      </c>
      <c r="BH997" s="60">
        <v>683786.27859999996</v>
      </c>
      <c r="BI997" s="60">
        <v>-945821.16639999999</v>
      </c>
      <c r="BJ997" s="60" t="s">
        <v>544</v>
      </c>
      <c r="BK997" s="60">
        <v>1672032.1412</v>
      </c>
      <c r="BL997" s="85" t="s">
        <v>544</v>
      </c>
      <c r="BM997" s="60" t="s">
        <v>544</v>
      </c>
      <c r="BN997" s="60">
        <v>-813555.93740000005</v>
      </c>
      <c r="BO997" s="60">
        <v>40652841.164399996</v>
      </c>
      <c r="BP997" s="60">
        <v>237079.18419999999</v>
      </c>
      <c r="BQ997" s="60">
        <v>6286341.7368000001</v>
      </c>
      <c r="BR997" s="60" t="s">
        <v>544</v>
      </c>
      <c r="BS997" s="60">
        <v>19964.562900000001</v>
      </c>
      <c r="BT997" s="60">
        <v>586459.03460000001</v>
      </c>
      <c r="BU997" s="60">
        <v>52406.977599999998</v>
      </c>
      <c r="BV997" s="60" t="s">
        <v>544</v>
      </c>
      <c r="BW997" s="60">
        <v>603928.02709999995</v>
      </c>
      <c r="BX997" s="60" t="s">
        <v>544</v>
      </c>
      <c r="BY997" s="60" t="s">
        <v>544</v>
      </c>
      <c r="BZ997" s="60" t="s">
        <v>544</v>
      </c>
      <c r="CA997" s="60">
        <v>52406.977599999998</v>
      </c>
      <c r="CB997" s="60" t="s">
        <v>1893</v>
      </c>
      <c r="CC997" s="60">
        <v>107309.5255</v>
      </c>
      <c r="CD997" s="60">
        <v>1562227.0453999999</v>
      </c>
      <c r="CE997" s="60">
        <v>-883431.90740000003</v>
      </c>
      <c r="CF997" s="60">
        <v>14267175.7481</v>
      </c>
      <c r="CG997" s="60">
        <v>1774350.5260000001</v>
      </c>
      <c r="CH997" s="60" t="s">
        <v>544</v>
      </c>
      <c r="CI997" s="60" t="s">
        <v>2904</v>
      </c>
      <c r="CJ997" s="60" t="s">
        <v>544</v>
      </c>
      <c r="CK997" s="60">
        <v>1826757.5035000001</v>
      </c>
      <c r="CL997" s="60" t="s">
        <v>544</v>
      </c>
      <c r="CM997" s="85">
        <v>113964</v>
      </c>
      <c r="CN997" s="60" t="s">
        <v>544</v>
      </c>
      <c r="CO997" s="60">
        <v>-945821.16639999999</v>
      </c>
      <c r="CP997" s="60">
        <v>524069.77559999999</v>
      </c>
      <c r="CQ997" s="60">
        <v>27199221.353599999</v>
      </c>
      <c r="CR997" s="60" t="s">
        <v>544</v>
      </c>
      <c r="CS997" s="60" t="s">
        <v>544</v>
      </c>
      <c r="CT997" s="60">
        <v>1165431.3581000001</v>
      </c>
      <c r="CU997" s="60">
        <v>506600.7831</v>
      </c>
      <c r="CV997" s="60">
        <v>-883431.90740000003</v>
      </c>
      <c r="CW997" s="60">
        <v>1672032.1412</v>
      </c>
      <c r="CX997" s="60">
        <v>1337625.713</v>
      </c>
      <c r="CY997" s="60" t="s">
        <v>544</v>
      </c>
      <c r="CZ997" s="60">
        <f t="shared" si="30"/>
        <v>40.071000041887771</v>
      </c>
      <c r="DA997" s="60" t="str">
        <f t="shared" si="31"/>
        <v>N</v>
      </c>
    </row>
    <row r="998" spans="1:105">
      <c r="A998" s="13" t="s">
        <v>1499</v>
      </c>
      <c r="B998" s="13">
        <v>1471223</v>
      </c>
      <c r="C998" s="13">
        <v>2023</v>
      </c>
      <c r="D998" s="13" t="s">
        <v>1</v>
      </c>
      <c r="E998" s="13" t="s">
        <v>507</v>
      </c>
      <c r="F998" s="84" t="s">
        <v>1804</v>
      </c>
      <c r="G998" s="60" t="s">
        <v>2570</v>
      </c>
      <c r="H998" s="60" t="s">
        <v>1814</v>
      </c>
      <c r="I998" s="60" t="s">
        <v>2571</v>
      </c>
      <c r="J998" s="60" t="s">
        <v>2904</v>
      </c>
      <c r="K998" s="85">
        <v>113964</v>
      </c>
      <c r="L998" s="60">
        <v>1551500000</v>
      </c>
      <c r="M998" s="60">
        <v>39759622.734399997</v>
      </c>
      <c r="N998" s="60" t="s">
        <v>544</v>
      </c>
      <c r="O998" s="60">
        <v>322894.777</v>
      </c>
      <c r="P998" s="60">
        <v>0.12</v>
      </c>
      <c r="Q998" s="60" t="s">
        <v>544</v>
      </c>
      <c r="R998" s="85" t="s">
        <v>544</v>
      </c>
      <c r="S998" s="85" t="s">
        <v>544</v>
      </c>
      <c r="T998" s="60">
        <v>1199323.4572999999</v>
      </c>
      <c r="U998" s="60">
        <v>187073.95809999999</v>
      </c>
      <c r="V998" s="60" t="s">
        <v>544</v>
      </c>
      <c r="W998" s="60" t="s">
        <v>2572</v>
      </c>
      <c r="X998" s="60">
        <v>1693916.2505999999</v>
      </c>
      <c r="Y998" s="60">
        <v>23871149.582400002</v>
      </c>
      <c r="Z998" s="60">
        <v>-1.43</v>
      </c>
      <c r="AA998" s="60" t="s">
        <v>544</v>
      </c>
      <c r="AB998" s="60" t="s">
        <v>544</v>
      </c>
      <c r="AC998" s="60">
        <v>39759622.734399997</v>
      </c>
      <c r="AD998" s="60" t="s">
        <v>544</v>
      </c>
      <c r="AE998" s="60" t="s">
        <v>544</v>
      </c>
      <c r="AF998" s="60">
        <v>9.18</v>
      </c>
      <c r="AG998" s="60" t="s">
        <v>2573</v>
      </c>
      <c r="AH998" s="60" t="s">
        <v>544</v>
      </c>
      <c r="AI998" s="60" t="s">
        <v>544</v>
      </c>
      <c r="AJ998" s="60" t="s">
        <v>544</v>
      </c>
      <c r="AK998" s="60">
        <v>4.25</v>
      </c>
      <c r="AL998" s="60">
        <v>24655322.612199999</v>
      </c>
      <c r="AM998" s="60">
        <v>312644.14909999998</v>
      </c>
      <c r="AN998" s="60">
        <v>366459.94530000002</v>
      </c>
      <c r="AO998" s="60">
        <v>148634.10370000001</v>
      </c>
      <c r="AP998" s="60">
        <v>14458510.568299999</v>
      </c>
      <c r="AQ998" s="60">
        <v>39759622.734399997</v>
      </c>
      <c r="AR998" s="60" t="s">
        <v>544</v>
      </c>
      <c r="AS998" s="60">
        <v>13215621.9427</v>
      </c>
      <c r="AT998" s="60">
        <v>1199323.4572999999</v>
      </c>
      <c r="AU998" s="85">
        <v>1471223</v>
      </c>
      <c r="AV998" s="60" t="s">
        <v>544</v>
      </c>
      <c r="AW998" s="60" t="s">
        <v>544</v>
      </c>
      <c r="AX998" s="60" t="s">
        <v>544</v>
      </c>
      <c r="AY998" s="60" t="s">
        <v>544</v>
      </c>
      <c r="AZ998" s="60">
        <v>33045461.499200001</v>
      </c>
      <c r="BA998" s="60">
        <v>187073.95809999999</v>
      </c>
      <c r="BB998" s="60" t="s">
        <v>1808</v>
      </c>
      <c r="BC998" s="60" t="s">
        <v>544</v>
      </c>
      <c r="BD998" s="60">
        <v>23063.9126</v>
      </c>
      <c r="BE998" s="60" t="s">
        <v>544</v>
      </c>
      <c r="BF998" s="60" t="s">
        <v>544</v>
      </c>
      <c r="BG998" s="60">
        <v>243452.4112</v>
      </c>
      <c r="BH998" s="60">
        <v>1386397.4154000001</v>
      </c>
      <c r="BI998" s="60">
        <v>-153759.41759999999</v>
      </c>
      <c r="BJ998" s="60" t="s">
        <v>544</v>
      </c>
      <c r="BK998" s="60">
        <v>1916867.4061</v>
      </c>
      <c r="BL998" s="85" t="s">
        <v>544</v>
      </c>
      <c r="BM998" s="60" t="s">
        <v>544</v>
      </c>
      <c r="BN998" s="60">
        <v>289580.2365</v>
      </c>
      <c r="BO998" s="60">
        <v>37909384.409299999</v>
      </c>
      <c r="BP998" s="60">
        <v>1363333.5027000001</v>
      </c>
      <c r="BQ998" s="60">
        <v>3500589.4073999999</v>
      </c>
      <c r="BR998" s="60" t="s">
        <v>544</v>
      </c>
      <c r="BS998" s="60">
        <v>15375.941800000001</v>
      </c>
      <c r="BT998" s="60">
        <v>784173.02980000002</v>
      </c>
      <c r="BU998" s="60">
        <v>92255.650599999994</v>
      </c>
      <c r="BV998" s="60" t="s">
        <v>544</v>
      </c>
      <c r="BW998" s="60">
        <v>187073.95809999999</v>
      </c>
      <c r="BX998" s="60" t="s">
        <v>544</v>
      </c>
      <c r="BY998" s="60" t="s">
        <v>544</v>
      </c>
      <c r="BZ998" s="60" t="s">
        <v>544</v>
      </c>
      <c r="CA998" s="60" t="s">
        <v>544</v>
      </c>
      <c r="CB998" s="60" t="s">
        <v>1892</v>
      </c>
      <c r="CC998" s="60">
        <v>133258.16190000001</v>
      </c>
      <c r="CD998" s="60">
        <v>1540156.8330000001</v>
      </c>
      <c r="CE998" s="60">
        <v>-240889.7542</v>
      </c>
      <c r="CF998" s="60">
        <v>14458510.568299999</v>
      </c>
      <c r="CG998" s="60">
        <v>1968120.5453000001</v>
      </c>
      <c r="CH998" s="60" t="s">
        <v>544</v>
      </c>
      <c r="CI998" s="60" t="s">
        <v>2904</v>
      </c>
      <c r="CJ998" s="60" t="s">
        <v>544</v>
      </c>
      <c r="CK998" s="60">
        <v>2060376.1958000001</v>
      </c>
      <c r="CL998" s="60" t="s">
        <v>544</v>
      </c>
      <c r="CM998" s="85">
        <v>113964</v>
      </c>
      <c r="CN998" s="60" t="s">
        <v>544</v>
      </c>
      <c r="CO998" s="60">
        <v>-153759.41759999999</v>
      </c>
      <c r="CP998" s="60">
        <v>1983496.487</v>
      </c>
      <c r="CQ998" s="60">
        <v>23871149.582400002</v>
      </c>
      <c r="CR998" s="60" t="s">
        <v>544</v>
      </c>
      <c r="CS998" s="60" t="s">
        <v>544</v>
      </c>
      <c r="CT998" s="60">
        <v>1317205.6773999999</v>
      </c>
      <c r="CU998" s="60">
        <v>599661.72860000003</v>
      </c>
      <c r="CV998" s="60">
        <v>-240889.7542</v>
      </c>
      <c r="CW998" s="60">
        <v>1916867.4061</v>
      </c>
      <c r="CX998" s="60">
        <v>1693916.2505999999</v>
      </c>
      <c r="CY998" s="60" t="s">
        <v>544</v>
      </c>
      <c r="CZ998" s="60">
        <f t="shared" si="30"/>
        <v>39.022000041706718</v>
      </c>
      <c r="DA998" s="60" t="str">
        <f t="shared" si="31"/>
        <v>N</v>
      </c>
    </row>
    <row r="999" spans="1:105">
      <c r="A999" s="13" t="s">
        <v>1448</v>
      </c>
      <c r="B999" s="13">
        <v>1000510</v>
      </c>
      <c r="C999" s="13">
        <v>2022</v>
      </c>
      <c r="D999" s="13" t="s">
        <v>10</v>
      </c>
      <c r="E999" s="13" t="s">
        <v>507</v>
      </c>
      <c r="F999" s="84" t="s">
        <v>1812</v>
      </c>
      <c r="G999" s="60" t="s">
        <v>2760</v>
      </c>
      <c r="H999" s="60" t="s">
        <v>2905</v>
      </c>
      <c r="I999" s="60" t="s">
        <v>2762</v>
      </c>
      <c r="J999" s="60" t="s">
        <v>2859</v>
      </c>
      <c r="K999" s="85">
        <v>1569272</v>
      </c>
      <c r="L999" s="60">
        <v>19043160000000</v>
      </c>
      <c r="M999" s="60">
        <v>1210548925.0999999</v>
      </c>
      <c r="N999" s="60">
        <v>6046019.0999999996</v>
      </c>
      <c r="O999" s="60">
        <v>-3102152.6</v>
      </c>
      <c r="P999" s="60">
        <v>-0.40400000000000003</v>
      </c>
      <c r="Q999" s="60">
        <v>91732812.5</v>
      </c>
      <c r="R999" s="85">
        <v>191</v>
      </c>
      <c r="S999" s="85" t="s">
        <v>544</v>
      </c>
      <c r="T999" s="60">
        <v>350761915.60000002</v>
      </c>
      <c r="U999" s="60" t="s">
        <v>544</v>
      </c>
      <c r="V999" s="60" t="s">
        <v>544</v>
      </c>
      <c r="W999" s="60" t="s">
        <v>2763</v>
      </c>
      <c r="X999" s="60">
        <v>31141034.800000001</v>
      </c>
      <c r="Y999" s="60">
        <v>497269969.89999998</v>
      </c>
      <c r="Z999" s="60">
        <v>4.258</v>
      </c>
      <c r="AA999" s="60" t="s">
        <v>544</v>
      </c>
      <c r="AB999" s="60">
        <v>969424582.10000002</v>
      </c>
      <c r="AC999" s="60">
        <v>1210548925.0999999</v>
      </c>
      <c r="AD999" s="60">
        <v>25.62</v>
      </c>
      <c r="AE999" s="60" t="s">
        <v>544</v>
      </c>
      <c r="AF999" s="60">
        <v>30.21</v>
      </c>
      <c r="AG999" s="60" t="s">
        <v>35</v>
      </c>
      <c r="AH999" s="60" t="s">
        <v>544</v>
      </c>
      <c r="AI999" s="60">
        <v>393391721.5</v>
      </c>
      <c r="AJ999" s="60" t="s">
        <v>544</v>
      </c>
      <c r="AK999" s="60">
        <v>3.0939999999999999</v>
      </c>
      <c r="AL999" s="60">
        <v>606636104.10000002</v>
      </c>
      <c r="AM999" s="60">
        <v>77616111.299999997</v>
      </c>
      <c r="AN999" s="60">
        <v>7461694</v>
      </c>
      <c r="AO999" s="60">
        <v>49008925</v>
      </c>
      <c r="AP999" s="60">
        <v>404176151.5</v>
      </c>
      <c r="AQ999" s="60">
        <v>1210548925.0999999</v>
      </c>
      <c r="AR999" s="60">
        <v>1.155</v>
      </c>
      <c r="AS999" s="60">
        <v>404111947.10000002</v>
      </c>
      <c r="AT999" s="60">
        <v>400751069.89999998</v>
      </c>
      <c r="AU999" s="85">
        <v>1000510</v>
      </c>
      <c r="AV999" s="60" t="s">
        <v>544</v>
      </c>
      <c r="AW999" s="60">
        <v>29626828.300000001</v>
      </c>
      <c r="AX999" s="60" t="s">
        <v>544</v>
      </c>
      <c r="AY999" s="60">
        <v>3228654.3</v>
      </c>
      <c r="AZ999" s="60">
        <v>118912881.59999999</v>
      </c>
      <c r="BA999" s="60">
        <v>122843970</v>
      </c>
      <c r="BB999" s="60" t="s">
        <v>1808</v>
      </c>
      <c r="BC999" s="60">
        <v>1535679940.9000001</v>
      </c>
      <c r="BD999" s="60">
        <v>9008320.5</v>
      </c>
      <c r="BE999" s="60" t="s">
        <v>544</v>
      </c>
      <c r="BF999" s="60">
        <v>133610600.7</v>
      </c>
      <c r="BG999" s="60">
        <v>1239589.7</v>
      </c>
      <c r="BH999" s="60">
        <v>523595039.89999998</v>
      </c>
      <c r="BI999" s="60">
        <v>14872533.1</v>
      </c>
      <c r="BJ999" s="60" t="s">
        <v>544</v>
      </c>
      <c r="BK999" s="60">
        <v>20676991</v>
      </c>
      <c r="BL999" s="85" t="s">
        <v>544</v>
      </c>
      <c r="BM999" s="60" t="s">
        <v>544</v>
      </c>
      <c r="BN999" s="60">
        <v>7838656.4000000004</v>
      </c>
      <c r="BO999" s="60">
        <v>1076430410.5</v>
      </c>
      <c r="BP999" s="60">
        <v>514586719.39999998</v>
      </c>
      <c r="BQ999" s="60">
        <v>205077076</v>
      </c>
      <c r="BR999" s="60" t="s">
        <v>544</v>
      </c>
      <c r="BS999" s="60">
        <v>75655652.599999994</v>
      </c>
      <c r="BT999" s="60">
        <v>79739305.900000006</v>
      </c>
      <c r="BU999" s="60">
        <v>24069652.600000001</v>
      </c>
      <c r="BV999" s="60" t="s">
        <v>544</v>
      </c>
      <c r="BW999" s="60" t="s">
        <v>544</v>
      </c>
      <c r="BX999" s="60">
        <v>393391721.5</v>
      </c>
      <c r="BY999" s="60" t="s">
        <v>544</v>
      </c>
      <c r="BZ999" s="60" t="s">
        <v>544</v>
      </c>
      <c r="CA999" s="60" t="s">
        <v>544</v>
      </c>
      <c r="CB999" s="60" t="s">
        <v>544</v>
      </c>
      <c r="CC999" s="60">
        <v>5060704.2</v>
      </c>
      <c r="CD999" s="60">
        <v>4903053.8</v>
      </c>
      <c r="CE999" s="60">
        <v>21686462</v>
      </c>
      <c r="CF999" s="60">
        <v>404176151.5</v>
      </c>
      <c r="CG999" s="60">
        <v>14533076.199999999</v>
      </c>
      <c r="CH999" s="60">
        <v>286694.8</v>
      </c>
      <c r="CI999" s="60" t="s">
        <v>2859</v>
      </c>
      <c r="CJ999" s="60">
        <v>40.58</v>
      </c>
      <c r="CK999" s="60">
        <v>38602728.799999997</v>
      </c>
      <c r="CL999" s="60">
        <v>364.63</v>
      </c>
      <c r="CM999" s="85">
        <v>1569272</v>
      </c>
      <c r="CN999" s="60" t="s">
        <v>544</v>
      </c>
      <c r="CO999" s="60">
        <v>14872533.1</v>
      </c>
      <c r="CP999" s="60">
        <v>38979691.200000003</v>
      </c>
      <c r="CQ999" s="60">
        <v>497269969.89999998</v>
      </c>
      <c r="CR999" s="60" t="s">
        <v>544</v>
      </c>
      <c r="CS999" s="60" t="s">
        <v>544</v>
      </c>
      <c r="CT999" s="60">
        <v>12857405.300000001</v>
      </c>
      <c r="CU999" s="60">
        <v>7819585.7999999998</v>
      </c>
      <c r="CV999" s="60">
        <v>21686462</v>
      </c>
      <c r="CW999" s="60">
        <v>20676991</v>
      </c>
      <c r="CX999" s="60">
        <v>31141034.800000001</v>
      </c>
      <c r="CY999" s="60">
        <v>40.58</v>
      </c>
      <c r="CZ999" s="60">
        <f t="shared" si="30"/>
        <v>15731.01227480492</v>
      </c>
      <c r="DA999" s="60" t="str">
        <f t="shared" si="31"/>
        <v>N</v>
      </c>
    </row>
    <row r="1000" spans="1:105">
      <c r="A1000" s="13" t="s">
        <v>1448</v>
      </c>
      <c r="B1000" s="13">
        <v>1000510</v>
      </c>
      <c r="C1000" s="13">
        <v>2023</v>
      </c>
      <c r="D1000" s="13" t="s">
        <v>10</v>
      </c>
      <c r="E1000" s="13" t="s">
        <v>507</v>
      </c>
      <c r="F1000" s="84" t="s">
        <v>1804</v>
      </c>
      <c r="G1000" s="60" t="s">
        <v>2760</v>
      </c>
      <c r="H1000" s="60" t="s">
        <v>2905</v>
      </c>
      <c r="I1000" s="60" t="s">
        <v>2762</v>
      </c>
      <c r="J1000" s="60" t="s">
        <v>2859</v>
      </c>
      <c r="K1000" s="85">
        <v>1569272</v>
      </c>
      <c r="L1000" s="60">
        <v>19512790000000</v>
      </c>
      <c r="M1000" s="60">
        <v>1265749807.9000001</v>
      </c>
      <c r="N1000" s="60">
        <v>6102104.5</v>
      </c>
      <c r="O1000" s="60">
        <v>-889984.8</v>
      </c>
      <c r="P1000" s="60">
        <v>-0.59699999999999998</v>
      </c>
      <c r="Q1000" s="60">
        <v>336564764.10000002</v>
      </c>
      <c r="R1000" s="85">
        <v>177</v>
      </c>
      <c r="S1000" s="85" t="s">
        <v>544</v>
      </c>
      <c r="T1000" s="60">
        <v>214695870.09999999</v>
      </c>
      <c r="U1000" s="60" t="s">
        <v>544</v>
      </c>
      <c r="V1000" s="60" t="s">
        <v>544</v>
      </c>
      <c r="W1000" s="60" t="s">
        <v>2763</v>
      </c>
      <c r="X1000" s="60">
        <v>43721478.5</v>
      </c>
      <c r="Y1000" s="60">
        <v>582513892</v>
      </c>
      <c r="Z1000" s="60">
        <v>6.2839999999999998</v>
      </c>
      <c r="AA1000" s="60" t="s">
        <v>544</v>
      </c>
      <c r="AB1000" s="60">
        <v>1106698748.2</v>
      </c>
      <c r="AC1000" s="60">
        <v>1265749807.9000001</v>
      </c>
      <c r="AD1000" s="60">
        <v>24.81</v>
      </c>
      <c r="AE1000" s="60" t="s">
        <v>544</v>
      </c>
      <c r="AF1000" s="60">
        <v>12.272</v>
      </c>
      <c r="AG1000" s="60" t="s">
        <v>35</v>
      </c>
      <c r="AH1000" s="60" t="s">
        <v>544</v>
      </c>
      <c r="AI1000" s="60">
        <v>407600085</v>
      </c>
      <c r="AJ1000" s="60" t="s">
        <v>544</v>
      </c>
      <c r="AK1000" s="60">
        <v>4.1210000000000004</v>
      </c>
      <c r="AL1000" s="60">
        <v>696478656.79999995</v>
      </c>
      <c r="AM1000" s="60">
        <v>67366403.799999997</v>
      </c>
      <c r="AN1000" s="60">
        <v>15254937</v>
      </c>
      <c r="AO1000" s="60">
        <v>58113675.100000001</v>
      </c>
      <c r="AP1000" s="60">
        <v>419987221</v>
      </c>
      <c r="AQ1000" s="60">
        <v>1265749807.9000001</v>
      </c>
      <c r="AR1000" s="60">
        <v>1.0129999999999999</v>
      </c>
      <c r="AS1000" s="60">
        <v>421291710.5</v>
      </c>
      <c r="AT1000" s="60">
        <v>406464900.30000001</v>
      </c>
      <c r="AU1000" s="85">
        <v>1000510</v>
      </c>
      <c r="AV1000" s="60" t="s">
        <v>544</v>
      </c>
      <c r="AW1000" s="60" t="s">
        <v>544</v>
      </c>
      <c r="AX1000" s="60" t="s">
        <v>544</v>
      </c>
      <c r="AY1000" s="60">
        <v>2938506.8</v>
      </c>
      <c r="AZ1000" s="60">
        <v>363093058.69999999</v>
      </c>
      <c r="BA1000" s="60">
        <v>196198845.40000001</v>
      </c>
      <c r="BB1000" s="60" t="s">
        <v>1808</v>
      </c>
      <c r="BC1000" s="60">
        <v>1642278913.3</v>
      </c>
      <c r="BD1000" s="60">
        <v>8234954.5</v>
      </c>
      <c r="BE1000" s="60" t="s">
        <v>544</v>
      </c>
      <c r="BF1000" s="60" t="s">
        <v>544</v>
      </c>
      <c r="BG1000" s="60">
        <v>1996627.8</v>
      </c>
      <c r="BH1000" s="60">
        <v>602663745.70000005</v>
      </c>
      <c r="BI1000" s="60">
        <v>24732108</v>
      </c>
      <c r="BJ1000" s="60" t="s">
        <v>544</v>
      </c>
      <c r="BK1000" s="60">
        <v>21193574.899999999</v>
      </c>
      <c r="BL1000" s="85" t="s">
        <v>544</v>
      </c>
      <c r="BM1000" s="60" t="s">
        <v>544</v>
      </c>
      <c r="BN1000" s="60">
        <v>10072007.800000001</v>
      </c>
      <c r="BO1000" s="60">
        <v>1132713939.3</v>
      </c>
      <c r="BP1000" s="60">
        <v>594428791.20000005</v>
      </c>
      <c r="BQ1000" s="60">
        <v>107602540.8</v>
      </c>
      <c r="BR1000" s="60" t="s">
        <v>544</v>
      </c>
      <c r="BS1000" s="60">
        <v>66621073.899999999</v>
      </c>
      <c r="BT1000" s="60">
        <v>113964764.8</v>
      </c>
      <c r="BU1000" s="60">
        <v>34357177.299999997</v>
      </c>
      <c r="BV1000" s="60" t="s">
        <v>544</v>
      </c>
      <c r="BW1000" s="60" t="s">
        <v>544</v>
      </c>
      <c r="BX1000" s="60">
        <v>407600085</v>
      </c>
      <c r="BY1000" s="60" t="s">
        <v>544</v>
      </c>
      <c r="BZ1000" s="60" t="s">
        <v>544</v>
      </c>
      <c r="CA1000" s="60" t="s">
        <v>544</v>
      </c>
      <c r="CB1000" s="60" t="s">
        <v>544</v>
      </c>
      <c r="CC1000" s="60">
        <v>10334073.300000001</v>
      </c>
      <c r="CD1000" s="60">
        <v>4604958</v>
      </c>
      <c r="CE1000" s="60">
        <v>33643632.600000001</v>
      </c>
      <c r="CF1000" s="60">
        <v>419987221</v>
      </c>
      <c r="CG1000" s="60">
        <v>24619238.199999999</v>
      </c>
      <c r="CH1000" s="60" t="s">
        <v>544</v>
      </c>
      <c r="CI1000" s="60" t="s">
        <v>2859</v>
      </c>
      <c r="CJ1000" s="60">
        <v>36.83</v>
      </c>
      <c r="CK1000" s="60">
        <v>58976415.5</v>
      </c>
      <c r="CL1000" s="60">
        <v>254.44</v>
      </c>
      <c r="CM1000" s="85">
        <v>1569272</v>
      </c>
      <c r="CN1000" s="60" t="s">
        <v>544</v>
      </c>
      <c r="CO1000" s="60">
        <v>24732108</v>
      </c>
      <c r="CP1000" s="60">
        <v>53793486.299999997</v>
      </c>
      <c r="CQ1000" s="60">
        <v>582513892</v>
      </c>
      <c r="CR1000" s="60" t="s">
        <v>544</v>
      </c>
      <c r="CS1000" s="60" t="s">
        <v>544</v>
      </c>
      <c r="CT1000" s="60">
        <v>12396217.5</v>
      </c>
      <c r="CU1000" s="60">
        <v>8797357.5</v>
      </c>
      <c r="CV1000" s="60">
        <v>33643632.600000001</v>
      </c>
      <c r="CW1000" s="60">
        <v>21193574.899999999</v>
      </c>
      <c r="CX1000" s="60">
        <v>43721478.5</v>
      </c>
      <c r="CY1000" s="60">
        <v>36.83</v>
      </c>
      <c r="CZ1000" s="60">
        <f t="shared" si="30"/>
        <v>15415.992859105058</v>
      </c>
      <c r="DA1000" s="60" t="str">
        <f t="shared" si="31"/>
        <v>N</v>
      </c>
    </row>
    <row r="1001" spans="1:105">
      <c r="A1001" s="13" t="s">
        <v>1449</v>
      </c>
      <c r="B1001" s="13">
        <v>1469516</v>
      </c>
      <c r="C1001" s="13">
        <v>2022</v>
      </c>
      <c r="D1001" s="13" t="s">
        <v>10</v>
      </c>
      <c r="E1001" s="13" t="s">
        <v>13</v>
      </c>
      <c r="F1001" s="84" t="s">
        <v>1812</v>
      </c>
      <c r="G1001" s="60" t="s">
        <v>2760</v>
      </c>
      <c r="H1001" s="60" t="s">
        <v>2905</v>
      </c>
      <c r="I1001" s="60" t="s">
        <v>2762</v>
      </c>
      <c r="J1001" s="60" t="s">
        <v>1582</v>
      </c>
      <c r="K1001" s="85">
        <v>1010680</v>
      </c>
      <c r="L1001" s="60">
        <v>21161976000000</v>
      </c>
      <c r="M1001" s="60">
        <v>1345239303.7512</v>
      </c>
      <c r="N1001" s="60">
        <v>19406252.736000001</v>
      </c>
      <c r="O1001" s="60">
        <v>56810965.777800001</v>
      </c>
      <c r="P1001" s="60">
        <v>-2.52291</v>
      </c>
      <c r="Q1001" s="60">
        <v>42976446.028099999</v>
      </c>
      <c r="R1001" s="85">
        <v>12768</v>
      </c>
      <c r="S1001" s="85" t="s">
        <v>544</v>
      </c>
      <c r="T1001" s="60">
        <v>643105657.99609995</v>
      </c>
      <c r="U1001" s="60" t="s">
        <v>544</v>
      </c>
      <c r="V1001" s="60" t="s">
        <v>544</v>
      </c>
      <c r="W1001" s="60" t="s">
        <v>2763</v>
      </c>
      <c r="X1001" s="60">
        <v>300238148.53500003</v>
      </c>
      <c r="Y1001" s="60">
        <v>765909325.44229996</v>
      </c>
      <c r="Z1001" s="60">
        <v>23.1462</v>
      </c>
      <c r="AA1001" s="60" t="s">
        <v>544</v>
      </c>
      <c r="AB1001" s="60">
        <v>961836449.91069996</v>
      </c>
      <c r="AC1001" s="60">
        <v>1345239303.7512</v>
      </c>
      <c r="AD1001" s="60" t="s">
        <v>544</v>
      </c>
      <c r="AE1001" s="60" t="s">
        <v>544</v>
      </c>
      <c r="AF1001" s="60">
        <v>5.149</v>
      </c>
      <c r="AG1001" s="60" t="s">
        <v>35</v>
      </c>
      <c r="AH1001" s="60" t="s">
        <v>544</v>
      </c>
      <c r="AI1001" s="60">
        <v>509769292.6469</v>
      </c>
      <c r="AJ1001" s="60" t="s">
        <v>544</v>
      </c>
      <c r="AK1001" s="60">
        <v>26.557790000000001</v>
      </c>
      <c r="AL1001" s="60">
        <v>765909325.44229996</v>
      </c>
      <c r="AM1001" s="60">
        <v>23864770.6479</v>
      </c>
      <c r="AN1001" s="60">
        <v>21934316.366300002</v>
      </c>
      <c r="AO1001" s="60">
        <v>90538992.349000007</v>
      </c>
      <c r="AP1001" s="60">
        <v>534485311.75650001</v>
      </c>
      <c r="AQ1001" s="60">
        <v>1345239303.7512</v>
      </c>
      <c r="AR1001" s="60">
        <v>2.6167799999999999</v>
      </c>
      <c r="AS1001" s="60">
        <v>532625418.73189998</v>
      </c>
      <c r="AT1001" s="60" t="s">
        <v>544</v>
      </c>
      <c r="AU1001" s="85">
        <v>1469516</v>
      </c>
      <c r="AV1001" s="60" t="s">
        <v>544</v>
      </c>
      <c r="AW1001" s="60" t="s">
        <v>544</v>
      </c>
      <c r="AX1001" s="60" t="s">
        <v>544</v>
      </c>
      <c r="AY1001" s="60" t="s">
        <v>544</v>
      </c>
      <c r="AZ1001" s="60">
        <v>488254021.15100002</v>
      </c>
      <c r="BA1001" s="60">
        <v>741607647.11930001</v>
      </c>
      <c r="BB1001" s="60" t="s">
        <v>1808</v>
      </c>
      <c r="BC1001" s="60" t="s">
        <v>544</v>
      </c>
      <c r="BD1001" s="60">
        <v>48879562.647500001</v>
      </c>
      <c r="BE1001" s="60" t="s">
        <v>544</v>
      </c>
      <c r="BF1001" s="60" t="s">
        <v>544</v>
      </c>
      <c r="BG1001" s="60">
        <v>85881.313699999999</v>
      </c>
      <c r="BH1001" s="60">
        <v>741607647.11930001</v>
      </c>
      <c r="BI1001" s="60">
        <v>113416096.105</v>
      </c>
      <c r="BJ1001" s="60" t="s">
        <v>544</v>
      </c>
      <c r="BK1001" s="60">
        <v>118802462.7621</v>
      </c>
      <c r="BL1001" s="85" t="s">
        <v>544</v>
      </c>
      <c r="BM1001" s="60" t="s">
        <v>544</v>
      </c>
      <c r="BN1001" s="60">
        <v>20340649.057300001</v>
      </c>
      <c r="BO1001" s="60">
        <v>1198707411.2247</v>
      </c>
      <c r="BP1001" s="60">
        <v>692728084.47179997</v>
      </c>
      <c r="BQ1001" s="60">
        <v>17725305.6019</v>
      </c>
      <c r="BR1001" s="60" t="s">
        <v>544</v>
      </c>
      <c r="BS1001" s="60">
        <v>10859059.6088</v>
      </c>
      <c r="BT1001" s="60" t="s">
        <v>544</v>
      </c>
      <c r="BU1001" s="60">
        <v>321117796.59960002</v>
      </c>
      <c r="BV1001" s="60">
        <v>42613659.457199998</v>
      </c>
      <c r="BW1001" s="60">
        <v>9080280.2454000004</v>
      </c>
      <c r="BX1001" s="60">
        <v>509769292.6469</v>
      </c>
      <c r="BY1001" s="60" t="s">
        <v>544</v>
      </c>
      <c r="BZ1001" s="60">
        <v>19432379.471700002</v>
      </c>
      <c r="CA1001" s="60" t="s">
        <v>544</v>
      </c>
      <c r="CB1001" s="60" t="s">
        <v>544</v>
      </c>
      <c r="CC1001" s="60">
        <v>21661225.2311</v>
      </c>
      <c r="CD1001" s="60">
        <v>24077725.7929</v>
      </c>
      <c r="CE1001" s="60">
        <v>145088819.46779999</v>
      </c>
      <c r="CF1001" s="60">
        <v>534485311.75650001</v>
      </c>
      <c r="CG1001" s="60">
        <v>1054668.3017</v>
      </c>
      <c r="CH1001" s="60">
        <v>55646768.605999999</v>
      </c>
      <c r="CI1001" s="60" t="s">
        <v>1582</v>
      </c>
      <c r="CJ1001" s="60">
        <v>53</v>
      </c>
      <c r="CK1001" s="60">
        <v>322172464.90130001</v>
      </c>
      <c r="CL1001" s="60" t="s">
        <v>544</v>
      </c>
      <c r="CM1001" s="85">
        <v>1010680</v>
      </c>
      <c r="CN1001" s="60" t="s">
        <v>544</v>
      </c>
      <c r="CO1001" s="60">
        <v>113416096.105</v>
      </c>
      <c r="CP1001" s="60">
        <v>320578797.5923</v>
      </c>
      <c r="CQ1001" s="60">
        <v>765909325.44229996</v>
      </c>
      <c r="CR1001" s="60" t="s">
        <v>544</v>
      </c>
      <c r="CS1001" s="60" t="s">
        <v>544</v>
      </c>
      <c r="CT1001" s="60">
        <v>75846422.286699995</v>
      </c>
      <c r="CU1001" s="60">
        <v>42956040.475400001</v>
      </c>
      <c r="CV1001" s="60">
        <v>145088819.46779999</v>
      </c>
      <c r="CW1001" s="60">
        <v>118802462.7621</v>
      </c>
      <c r="CX1001" s="60">
        <v>300238148.53500003</v>
      </c>
      <c r="CY1001" s="60">
        <v>53</v>
      </c>
      <c r="CZ1001" s="60">
        <f t="shared" si="30"/>
        <v>15731.012274908879</v>
      </c>
      <c r="DA1001" s="60" t="str">
        <f t="shared" si="31"/>
        <v>N: parent data from row 1187</v>
      </c>
    </row>
    <row r="1002" spans="1:105">
      <c r="A1002" s="13" t="s">
        <v>1449</v>
      </c>
      <c r="B1002" s="13">
        <v>1469516</v>
      </c>
      <c r="C1002" s="13">
        <v>2023</v>
      </c>
      <c r="D1002" s="13" t="s">
        <v>10</v>
      </c>
      <c r="E1002" s="13" t="s">
        <v>13</v>
      </c>
      <c r="F1002" s="84" t="s">
        <v>1804</v>
      </c>
      <c r="G1002" s="60" t="s">
        <v>2760</v>
      </c>
      <c r="H1002" s="60" t="s">
        <v>2905</v>
      </c>
      <c r="I1002" s="60" t="s">
        <v>2762</v>
      </c>
      <c r="J1002" s="60" t="s">
        <v>1582</v>
      </c>
      <c r="K1002" s="85">
        <v>1010680</v>
      </c>
      <c r="L1002" s="60">
        <v>21435366000000</v>
      </c>
      <c r="M1002" s="60">
        <v>1390462891.0782001</v>
      </c>
      <c r="N1002" s="60">
        <v>21679758.355500001</v>
      </c>
      <c r="O1002" s="60">
        <v>119496487.62890001</v>
      </c>
      <c r="P1002" s="60">
        <v>-1.40141</v>
      </c>
      <c r="Q1002" s="60">
        <v>61024353.642700002</v>
      </c>
      <c r="R1002" s="85">
        <v>14297</v>
      </c>
      <c r="S1002" s="85">
        <v>15</v>
      </c>
      <c r="T1002" s="60">
        <v>541092881.66680002</v>
      </c>
      <c r="U1002" s="60" t="s">
        <v>544</v>
      </c>
      <c r="V1002" s="60" t="s">
        <v>544</v>
      </c>
      <c r="W1002" s="60" t="s">
        <v>2763</v>
      </c>
      <c r="X1002" s="60">
        <v>314440921.46630001</v>
      </c>
      <c r="Y1002" s="60">
        <v>787676610.31089997</v>
      </c>
      <c r="Z1002" s="60">
        <v>12.51845</v>
      </c>
      <c r="AA1002" s="60" t="s">
        <v>544</v>
      </c>
      <c r="AB1002" s="60">
        <v>1048743869.2756</v>
      </c>
      <c r="AC1002" s="60">
        <v>1390462891.0782001</v>
      </c>
      <c r="AD1002" s="60" t="s">
        <v>544</v>
      </c>
      <c r="AE1002" s="60" t="s">
        <v>544</v>
      </c>
      <c r="AF1002" s="60">
        <v>4.3028700000000004</v>
      </c>
      <c r="AG1002" s="60" t="s">
        <v>35</v>
      </c>
      <c r="AH1002" s="60" t="s">
        <v>544</v>
      </c>
      <c r="AI1002" s="60">
        <v>534235068.4228</v>
      </c>
      <c r="AJ1002" s="60" t="s">
        <v>544</v>
      </c>
      <c r="AK1002" s="60">
        <v>25.11167</v>
      </c>
      <c r="AL1002" s="60">
        <v>787676610.31089997</v>
      </c>
      <c r="AM1002" s="60">
        <v>16299631.317500001</v>
      </c>
      <c r="AN1002" s="60">
        <v>31603154.233800001</v>
      </c>
      <c r="AO1002" s="60">
        <v>75285193.149200007</v>
      </c>
      <c r="AP1002" s="60">
        <v>569352430.30410004</v>
      </c>
      <c r="AQ1002" s="60">
        <v>1390462891.0782001</v>
      </c>
      <c r="AR1002" s="60">
        <v>2.8929499999999999</v>
      </c>
      <c r="AS1002" s="60">
        <v>568800341.30939996</v>
      </c>
      <c r="AT1002" s="60" t="s">
        <v>544</v>
      </c>
      <c r="AU1002" s="85">
        <v>1469516</v>
      </c>
      <c r="AV1002" s="60" t="s">
        <v>544</v>
      </c>
      <c r="AW1002" s="60" t="s">
        <v>544</v>
      </c>
      <c r="AX1002" s="60" t="s">
        <v>544</v>
      </c>
      <c r="AY1002" s="60" t="s">
        <v>544</v>
      </c>
      <c r="AZ1002" s="60">
        <v>560895174.18120003</v>
      </c>
      <c r="BA1002" s="60">
        <v>749400386.04270005</v>
      </c>
      <c r="BB1002" s="60" t="s">
        <v>1808</v>
      </c>
      <c r="BC1002" s="60" t="s">
        <v>544</v>
      </c>
      <c r="BD1002" s="60">
        <v>78743938.913200006</v>
      </c>
      <c r="BE1002" s="60" t="s">
        <v>544</v>
      </c>
      <c r="BF1002" s="60" t="s">
        <v>544</v>
      </c>
      <c r="BG1002" s="60">
        <v>86857.850300000006</v>
      </c>
      <c r="BH1002" s="60">
        <v>749400386.04270005</v>
      </c>
      <c r="BI1002" s="60">
        <v>70059580.972599998</v>
      </c>
      <c r="BJ1002" s="60" t="s">
        <v>544</v>
      </c>
      <c r="BK1002" s="60">
        <v>132508559.04269999</v>
      </c>
      <c r="BL1002" s="85" t="s">
        <v>544</v>
      </c>
      <c r="BM1002" s="60" t="s">
        <v>544</v>
      </c>
      <c r="BN1002" s="60">
        <v>27021159.376600001</v>
      </c>
      <c r="BO1002" s="60">
        <v>1253938697.0669999</v>
      </c>
      <c r="BP1002" s="60">
        <v>670656447.12950003</v>
      </c>
      <c r="BQ1002" s="60">
        <v>22387075.756299999</v>
      </c>
      <c r="BR1002" s="60" t="s">
        <v>544</v>
      </c>
      <c r="BS1002" s="60">
        <v>5415285.3313999996</v>
      </c>
      <c r="BT1002" s="60" t="s">
        <v>544</v>
      </c>
      <c r="BU1002" s="60">
        <v>344067946.0873</v>
      </c>
      <c r="BV1002" s="60">
        <v>135264074.07100001</v>
      </c>
      <c r="BW1002" s="60">
        <v>10743193.8709</v>
      </c>
      <c r="BX1002" s="60">
        <v>534235068.4228</v>
      </c>
      <c r="BY1002" s="60" t="s">
        <v>544</v>
      </c>
      <c r="BZ1002" s="60">
        <v>26697534.421300001</v>
      </c>
      <c r="CA1002" s="60" t="s">
        <v>544</v>
      </c>
      <c r="CB1002" s="60" t="s">
        <v>544</v>
      </c>
      <c r="CC1002" s="60">
        <v>31509744.7458</v>
      </c>
      <c r="CD1002" s="60">
        <v>24405953.183400001</v>
      </c>
      <c r="CE1002" s="60">
        <v>89510550.023800001</v>
      </c>
      <c r="CF1002" s="60">
        <v>569352430.30410004</v>
      </c>
      <c r="CG1002" s="60">
        <v>1976129.6128</v>
      </c>
      <c r="CH1002" s="60">
        <v>94254000.586300001</v>
      </c>
      <c r="CI1002" s="60" t="s">
        <v>1582</v>
      </c>
      <c r="CJ1002" s="60">
        <v>50.94</v>
      </c>
      <c r="CK1002" s="60">
        <v>346044075.7001</v>
      </c>
      <c r="CL1002" s="60" t="s">
        <v>544</v>
      </c>
      <c r="CM1002" s="85">
        <v>1010680</v>
      </c>
      <c r="CN1002" s="60" t="s">
        <v>544</v>
      </c>
      <c r="CO1002" s="60">
        <v>70059580.972599998</v>
      </c>
      <c r="CP1002" s="60">
        <v>341462080.84289998</v>
      </c>
      <c r="CQ1002" s="60">
        <v>787676610.31089997</v>
      </c>
      <c r="CR1002" s="60" t="s">
        <v>544</v>
      </c>
      <c r="CS1002" s="60" t="s">
        <v>544</v>
      </c>
      <c r="CT1002" s="60">
        <v>88376078.818499997</v>
      </c>
      <c r="CU1002" s="60">
        <v>44132480.224200003</v>
      </c>
      <c r="CV1002" s="60">
        <v>89510550.023800001</v>
      </c>
      <c r="CW1002" s="60">
        <v>132508559.04269999</v>
      </c>
      <c r="CX1002" s="60">
        <v>314440921.46630001</v>
      </c>
      <c r="CY1002" s="60">
        <v>50.94</v>
      </c>
      <c r="CZ1002" s="60">
        <f t="shared" si="30"/>
        <v>15415.992859312106</v>
      </c>
      <c r="DA1002" s="60" t="str">
        <f t="shared" si="31"/>
        <v>N: parent data from row 1187</v>
      </c>
    </row>
    <row r="1003" spans="1:105">
      <c r="A1003" s="13" t="s">
        <v>1450</v>
      </c>
      <c r="B1003" s="13">
        <v>111771</v>
      </c>
      <c r="C1003" s="13">
        <v>2022</v>
      </c>
      <c r="D1003" s="13" t="s">
        <v>10</v>
      </c>
      <c r="E1003" s="13" t="s">
        <v>13</v>
      </c>
      <c r="F1003" s="84" t="s">
        <v>1812</v>
      </c>
      <c r="G1003" s="60" t="s">
        <v>2760</v>
      </c>
      <c r="H1003" s="60" t="s">
        <v>2906</v>
      </c>
      <c r="I1003" s="60" t="s">
        <v>2762</v>
      </c>
      <c r="J1003" s="60" t="s">
        <v>2907</v>
      </c>
      <c r="K1003" s="85">
        <v>1516005</v>
      </c>
      <c r="L1003" s="60">
        <v>1314731700000000</v>
      </c>
      <c r="M1003" s="60">
        <v>83575785017.800003</v>
      </c>
      <c r="N1003" s="60">
        <v>750002593.20000005</v>
      </c>
      <c r="O1003" s="60">
        <v>292657581.10000002</v>
      </c>
      <c r="P1003" s="60">
        <v>-0.76</v>
      </c>
      <c r="Q1003" s="60">
        <v>10252963838.700001</v>
      </c>
      <c r="R1003" s="85">
        <v>25179</v>
      </c>
      <c r="S1003" s="85">
        <v>1247</v>
      </c>
      <c r="T1003" s="60">
        <v>22433127241.5</v>
      </c>
      <c r="U1003" s="60">
        <v>190706100</v>
      </c>
      <c r="V1003" s="60" t="s">
        <v>544</v>
      </c>
      <c r="W1003" s="60" t="s">
        <v>2763</v>
      </c>
      <c r="X1003" s="60">
        <v>4077506194.6999998</v>
      </c>
      <c r="Y1003" s="60">
        <v>66093521626.599998</v>
      </c>
      <c r="Z1003" s="60">
        <v>19.71</v>
      </c>
      <c r="AA1003" s="60" t="s">
        <v>544</v>
      </c>
      <c r="AB1003" s="60">
        <v>52235881940.699997</v>
      </c>
      <c r="AC1003" s="60">
        <v>83575785017.800003</v>
      </c>
      <c r="AD1003" s="60">
        <v>14.7</v>
      </c>
      <c r="AE1003" s="60">
        <v>9296076911.2999992</v>
      </c>
      <c r="AF1003" s="60">
        <v>16.25</v>
      </c>
      <c r="AG1003" s="60" t="s">
        <v>35</v>
      </c>
      <c r="AH1003" s="60">
        <v>685817276.79999995</v>
      </c>
      <c r="AI1003" s="60">
        <v>13504896969.6</v>
      </c>
      <c r="AJ1003" s="60" t="s">
        <v>544</v>
      </c>
      <c r="AK1003" s="60">
        <v>5.79</v>
      </c>
      <c r="AL1003" s="60">
        <v>66614289130.699997</v>
      </c>
      <c r="AM1003" s="60">
        <v>1645609293.8</v>
      </c>
      <c r="AN1003" s="60">
        <v>524549841.80000001</v>
      </c>
      <c r="AO1003" s="60">
        <v>7975952075.3000002</v>
      </c>
      <c r="AP1003" s="60">
        <v>14060233132.799999</v>
      </c>
      <c r="AQ1003" s="60">
        <v>83575785017.800003</v>
      </c>
      <c r="AR1003" s="60">
        <v>1.66</v>
      </c>
      <c r="AS1003" s="60">
        <v>13225480748.700001</v>
      </c>
      <c r="AT1003" s="60">
        <v>21113091401.599998</v>
      </c>
      <c r="AU1003" s="85">
        <v>111771</v>
      </c>
      <c r="AV1003" s="60" t="s">
        <v>544</v>
      </c>
      <c r="AW1003" s="60">
        <v>16273587.199999999</v>
      </c>
      <c r="AX1003" s="60">
        <v>102777874.2</v>
      </c>
      <c r="AY1003" s="60">
        <v>8644281602.7000008</v>
      </c>
      <c r="AZ1003" s="60">
        <v>15957517266.700001</v>
      </c>
      <c r="BA1003" s="60">
        <v>14804832386.5</v>
      </c>
      <c r="BB1003" s="60" t="s">
        <v>1808</v>
      </c>
      <c r="BC1003" s="60">
        <v>91843485641.699997</v>
      </c>
      <c r="BD1003" s="60">
        <v>2214803433.5999999</v>
      </c>
      <c r="BE1003" s="60">
        <v>7812593.2000000002</v>
      </c>
      <c r="BF1003" s="60">
        <v>9787361252.3999996</v>
      </c>
      <c r="BG1003" s="60">
        <v>1054197893.3</v>
      </c>
      <c r="BH1003" s="60">
        <v>45214000699.400002</v>
      </c>
      <c r="BI1003" s="60">
        <v>2379560790.1999998</v>
      </c>
      <c r="BJ1003" s="60" t="s">
        <v>544</v>
      </c>
      <c r="BK1003" s="60">
        <v>2064444387.5</v>
      </c>
      <c r="BL1003" s="85" t="s">
        <v>2908</v>
      </c>
      <c r="BM1003" s="60" t="s">
        <v>2909</v>
      </c>
      <c r="BN1003" s="60">
        <v>1483083198.5</v>
      </c>
      <c r="BO1003" s="60">
        <v>71759418928.199997</v>
      </c>
      <c r="BP1003" s="60">
        <v>42999197265.800003</v>
      </c>
      <c r="BQ1003" s="60">
        <v>2296679919.1999998</v>
      </c>
      <c r="BR1003" s="60" t="s">
        <v>544</v>
      </c>
      <c r="BS1003" s="60">
        <v>1600335665.5999999</v>
      </c>
      <c r="BT1003" s="60">
        <v>504493916.89999998</v>
      </c>
      <c r="BU1003" s="60">
        <v>3158436287</v>
      </c>
      <c r="BV1003" s="60">
        <v>2542849709.9000001</v>
      </c>
      <c r="BW1003" s="60">
        <v>1340778306.7</v>
      </c>
      <c r="BX1003" s="60">
        <v>13504896969.6</v>
      </c>
      <c r="BY1003" s="60" t="s">
        <v>544</v>
      </c>
      <c r="BZ1003" s="60" t="s">
        <v>544</v>
      </c>
      <c r="CA1003" s="60">
        <v>3350070.5</v>
      </c>
      <c r="CB1003" s="60" t="s">
        <v>1811</v>
      </c>
      <c r="CC1003" s="60">
        <v>383331974.69999999</v>
      </c>
      <c r="CD1003" s="60">
        <v>1570744435.8</v>
      </c>
      <c r="CE1003" s="60">
        <v>3208121582.9000001</v>
      </c>
      <c r="CF1003" s="60">
        <v>14060233132.799999</v>
      </c>
      <c r="CG1003" s="60">
        <v>1443619749.5</v>
      </c>
      <c r="CH1003" s="60">
        <v>216686627.69999999</v>
      </c>
      <c r="CI1003" s="60" t="s">
        <v>2907</v>
      </c>
      <c r="CJ1003" s="60">
        <v>25.85</v>
      </c>
      <c r="CK1003" s="60">
        <v>4602056036.5</v>
      </c>
      <c r="CL1003" s="60">
        <v>1.82</v>
      </c>
      <c r="CM1003" s="85">
        <v>1516005</v>
      </c>
      <c r="CN1003" s="60">
        <v>-98633194.900000006</v>
      </c>
      <c r="CO1003" s="60">
        <v>2379560790.1999998</v>
      </c>
      <c r="CP1003" s="60">
        <v>5560589393.1999998</v>
      </c>
      <c r="CQ1003" s="60">
        <v>66093521626.599998</v>
      </c>
      <c r="CR1003" s="60" t="s">
        <v>544</v>
      </c>
      <c r="CS1003" s="60">
        <v>-98633194.900000006</v>
      </c>
      <c r="CT1003" s="60">
        <v>867808108.10000002</v>
      </c>
      <c r="CU1003" s="60">
        <v>1196636279.4000001</v>
      </c>
      <c r="CV1003" s="60">
        <v>3208121582.9000001</v>
      </c>
      <c r="CW1003" s="60">
        <v>2064444387.5</v>
      </c>
      <c r="CX1003" s="60">
        <v>4077506194.6999998</v>
      </c>
      <c r="CY1003" s="60">
        <v>25.85</v>
      </c>
      <c r="CZ1003" s="60">
        <f t="shared" si="30"/>
        <v>15731.012274906996</v>
      </c>
      <c r="DA1003" s="60" t="str">
        <f t="shared" si="31"/>
        <v>N</v>
      </c>
    </row>
    <row r="1004" spans="1:105">
      <c r="A1004" s="13" t="s">
        <v>1450</v>
      </c>
      <c r="B1004" s="13">
        <v>111771</v>
      </c>
      <c r="C1004" s="13">
        <v>2023</v>
      </c>
      <c r="D1004" s="13" t="s">
        <v>10</v>
      </c>
      <c r="E1004" s="13" t="s">
        <v>13</v>
      </c>
      <c r="F1004" s="84" t="s">
        <v>1804</v>
      </c>
      <c r="G1004" s="60" t="s">
        <v>2760</v>
      </c>
      <c r="H1004" s="60" t="s">
        <v>2906</v>
      </c>
      <c r="I1004" s="60" t="s">
        <v>2762</v>
      </c>
      <c r="J1004" s="60" t="s">
        <v>2907</v>
      </c>
      <c r="K1004" s="85">
        <v>1516005</v>
      </c>
      <c r="L1004" s="60">
        <v>1408107000000000</v>
      </c>
      <c r="M1004" s="60">
        <v>91340662443.899994</v>
      </c>
      <c r="N1004" s="60">
        <v>921011064.89999998</v>
      </c>
      <c r="O1004" s="60">
        <v>136857873.5</v>
      </c>
      <c r="P1004" s="60">
        <v>-0.86</v>
      </c>
      <c r="Q1004" s="60">
        <v>11843713322</v>
      </c>
      <c r="R1004" s="85">
        <v>27273</v>
      </c>
      <c r="S1004" s="85">
        <v>1258</v>
      </c>
      <c r="T1004" s="60">
        <v>26837473510.5</v>
      </c>
      <c r="U1004" s="60">
        <v>34957203.5</v>
      </c>
      <c r="V1004" s="60" t="s">
        <v>544</v>
      </c>
      <c r="W1004" s="60" t="s">
        <v>2763</v>
      </c>
      <c r="X1004" s="60">
        <v>4888981247.5</v>
      </c>
      <c r="Y1004" s="60">
        <v>71475292578</v>
      </c>
      <c r="Z1004" s="60">
        <v>21.42</v>
      </c>
      <c r="AA1004" s="60" t="s">
        <v>544</v>
      </c>
      <c r="AB1004" s="60">
        <v>53555460717.599998</v>
      </c>
      <c r="AC1004" s="60">
        <v>91340662443.899994</v>
      </c>
      <c r="AD1004" s="60">
        <v>15.01</v>
      </c>
      <c r="AE1004" s="60">
        <v>10809800025.299999</v>
      </c>
      <c r="AF1004" s="60">
        <v>9.9700000000000006</v>
      </c>
      <c r="AG1004" s="60" t="s">
        <v>35</v>
      </c>
      <c r="AH1004" s="60">
        <v>673553763</v>
      </c>
      <c r="AI1004" s="60">
        <v>15159685278.299999</v>
      </c>
      <c r="AJ1004" s="60" t="s">
        <v>544</v>
      </c>
      <c r="AK1004" s="60">
        <v>6.44</v>
      </c>
      <c r="AL1004" s="60">
        <v>72196984661.100006</v>
      </c>
      <c r="AM1004" s="60">
        <v>2008316965.5</v>
      </c>
      <c r="AN1004" s="60">
        <v>795861811.29999995</v>
      </c>
      <c r="AO1004" s="60">
        <v>7415623569.8000002</v>
      </c>
      <c r="AP1004" s="60">
        <v>15732856275.5</v>
      </c>
      <c r="AQ1004" s="60">
        <v>91340662443.899994</v>
      </c>
      <c r="AR1004" s="60">
        <v>1.75</v>
      </c>
      <c r="AS1004" s="60">
        <v>14922639242.200001</v>
      </c>
      <c r="AT1004" s="60">
        <v>24406147786.5</v>
      </c>
      <c r="AU1004" s="85">
        <v>111771</v>
      </c>
      <c r="AV1004" s="60" t="s">
        <v>544</v>
      </c>
      <c r="AW1004" s="60">
        <v>68422450</v>
      </c>
      <c r="AX1004" s="60">
        <v>110755111</v>
      </c>
      <c r="AY1004" s="60">
        <v>9989898244.2999992</v>
      </c>
      <c r="AZ1004" s="60">
        <v>21204907331.200001</v>
      </c>
      <c r="BA1004" s="60">
        <v>17352330300.200001</v>
      </c>
      <c r="BB1004" s="60" t="s">
        <v>1808</v>
      </c>
      <c r="BC1004" s="60">
        <v>100975202454.10001</v>
      </c>
      <c r="BD1004" s="60">
        <v>2209471703.1999998</v>
      </c>
      <c r="BE1004" s="60">
        <v>9107425.0999999996</v>
      </c>
      <c r="BF1004" s="60">
        <v>6038936372.6999998</v>
      </c>
      <c r="BG1004" s="60">
        <v>1080222347.8</v>
      </c>
      <c r="BH1004" s="60">
        <v>52568278111.900002</v>
      </c>
      <c r="BI1004" s="60">
        <v>3084582383.5999999</v>
      </c>
      <c r="BJ1004" s="60" t="s">
        <v>544</v>
      </c>
      <c r="BK1004" s="60">
        <v>2431656549.3000002</v>
      </c>
      <c r="BL1004" s="85" t="s">
        <v>2908</v>
      </c>
      <c r="BM1004" s="60" t="s">
        <v>2909</v>
      </c>
      <c r="BN1004" s="60">
        <v>1593209092.9000001</v>
      </c>
      <c r="BO1004" s="60">
        <v>79034481341.5</v>
      </c>
      <c r="BP1004" s="60">
        <v>50358806408.699997</v>
      </c>
      <c r="BQ1004" s="60">
        <v>701609043.20000005</v>
      </c>
      <c r="BR1004" s="60" t="s">
        <v>544</v>
      </c>
      <c r="BS1004" s="60">
        <v>2453283440.5</v>
      </c>
      <c r="BT1004" s="60">
        <v>653269633.20000005</v>
      </c>
      <c r="BU1004" s="60">
        <v>3779574921.4000001</v>
      </c>
      <c r="BV1004" s="60">
        <v>2279425030.9000001</v>
      </c>
      <c r="BW1004" s="60">
        <v>1617768004.2</v>
      </c>
      <c r="BX1004" s="60">
        <v>15159685278.299999</v>
      </c>
      <c r="BY1004" s="60" t="s">
        <v>544</v>
      </c>
      <c r="BZ1004" s="60" t="s">
        <v>544</v>
      </c>
      <c r="CA1004" s="60">
        <v>-512454.8</v>
      </c>
      <c r="CB1004" s="60" t="s">
        <v>1811</v>
      </c>
      <c r="CC1004" s="60">
        <v>637299205.39999998</v>
      </c>
      <c r="CD1004" s="60">
        <v>1740056592.2</v>
      </c>
      <c r="CE1004" s="60">
        <v>3903725212.5</v>
      </c>
      <c r="CF1004" s="60">
        <v>15732856275.5</v>
      </c>
      <c r="CG1004" s="60">
        <v>1905268137.3</v>
      </c>
      <c r="CH1004" s="60">
        <v>178742947.40000001</v>
      </c>
      <c r="CI1004" s="60" t="s">
        <v>2907</v>
      </c>
      <c r="CJ1004" s="60">
        <v>28.31</v>
      </c>
      <c r="CK1004" s="60">
        <v>5684843058.8000002</v>
      </c>
      <c r="CL1004" s="60">
        <v>361.04</v>
      </c>
      <c r="CM1004" s="85">
        <v>1516005</v>
      </c>
      <c r="CN1004" s="60">
        <v>64575795.399999999</v>
      </c>
      <c r="CO1004" s="60">
        <v>3084582383.5999999</v>
      </c>
      <c r="CP1004" s="60">
        <v>6482190340.3999996</v>
      </c>
      <c r="CQ1004" s="60">
        <v>71475292578</v>
      </c>
      <c r="CR1004" s="60" t="s">
        <v>544</v>
      </c>
      <c r="CS1004" s="60">
        <v>64575795.399999999</v>
      </c>
      <c r="CT1004" s="60">
        <v>1050714031.1</v>
      </c>
      <c r="CU1004" s="60">
        <v>1380942518.2</v>
      </c>
      <c r="CV1004" s="60">
        <v>3903725212.5</v>
      </c>
      <c r="CW1004" s="60">
        <v>2431656549.3000002</v>
      </c>
      <c r="CX1004" s="60">
        <v>4888981247.5</v>
      </c>
      <c r="CY1004" s="60">
        <v>28.31</v>
      </c>
      <c r="CZ1004" s="60">
        <f t="shared" si="30"/>
        <v>15415.992859312109</v>
      </c>
      <c r="DA1004" s="60" t="str">
        <f t="shared" si="31"/>
        <v>N</v>
      </c>
    </row>
    <row r="1005" spans="1:105">
      <c r="A1005" s="13" t="s">
        <v>1451</v>
      </c>
      <c r="B1005" s="13">
        <v>1001511</v>
      </c>
      <c r="C1005" s="13">
        <v>2022</v>
      </c>
      <c r="D1005" s="13" t="s">
        <v>10</v>
      </c>
      <c r="E1005" s="13" t="s">
        <v>507</v>
      </c>
      <c r="F1005" s="84" t="s">
        <v>1812</v>
      </c>
      <c r="G1005" s="60" t="s">
        <v>2760</v>
      </c>
      <c r="H1005" s="60" t="s">
        <v>2906</v>
      </c>
      <c r="I1005" s="60" t="s">
        <v>2762</v>
      </c>
      <c r="J1005" s="60" t="s">
        <v>1443</v>
      </c>
      <c r="K1005" s="85">
        <v>111519</v>
      </c>
      <c r="L1005" s="60">
        <v>18390000000000</v>
      </c>
      <c r="M1005" s="60">
        <v>1169028393</v>
      </c>
      <c r="N1005" s="60">
        <v>11906417.5</v>
      </c>
      <c r="O1005" s="60">
        <v>8187648.5999999996</v>
      </c>
      <c r="P1005" s="60">
        <v>0.02</v>
      </c>
      <c r="Q1005" s="60">
        <v>60161417.700000003</v>
      </c>
      <c r="R1005" s="85">
        <v>1288</v>
      </c>
      <c r="S1005" s="85">
        <v>30</v>
      </c>
      <c r="T1005" s="60">
        <v>189542792.80000001</v>
      </c>
      <c r="U1005" s="60" t="s">
        <v>544</v>
      </c>
      <c r="V1005" s="60" t="s">
        <v>544</v>
      </c>
      <c r="W1005" s="60" t="s">
        <v>2763</v>
      </c>
      <c r="X1005" s="60">
        <v>42953370.600000001</v>
      </c>
      <c r="Y1005" s="60">
        <v>749767389</v>
      </c>
      <c r="Z1005" s="60">
        <v>-9.0500000000000007</v>
      </c>
      <c r="AA1005" s="60" t="s">
        <v>544</v>
      </c>
      <c r="AB1005" s="60">
        <v>696814661.89999998</v>
      </c>
      <c r="AC1005" s="60">
        <v>1169028393</v>
      </c>
      <c r="AD1005" s="60">
        <v>18.899999999999999</v>
      </c>
      <c r="AE1005" s="60">
        <v>311944324.60000002</v>
      </c>
      <c r="AF1005" s="60">
        <v>12.6</v>
      </c>
      <c r="AG1005" s="60" t="s">
        <v>35</v>
      </c>
      <c r="AH1005" s="60" t="s">
        <v>544</v>
      </c>
      <c r="AI1005" s="60">
        <v>214588860.59999999</v>
      </c>
      <c r="AJ1005" s="60" t="s">
        <v>544</v>
      </c>
      <c r="AK1005" s="60">
        <v>3.96</v>
      </c>
      <c r="AL1005" s="60">
        <v>754560469</v>
      </c>
      <c r="AM1005" s="60">
        <v>87050977.799999997</v>
      </c>
      <c r="AN1005" s="60">
        <v>23272501.100000001</v>
      </c>
      <c r="AO1005" s="60">
        <v>85290124.799999997</v>
      </c>
      <c r="AP1005" s="60">
        <v>260758807.40000001</v>
      </c>
      <c r="AQ1005" s="60">
        <v>1169028393</v>
      </c>
      <c r="AR1005" s="60">
        <v>2.08</v>
      </c>
      <c r="AS1005" s="60">
        <v>265780734.69999999</v>
      </c>
      <c r="AT1005" s="60">
        <v>196370071.19999999</v>
      </c>
      <c r="AU1005" s="85">
        <v>1001511</v>
      </c>
      <c r="AV1005" s="60" t="s">
        <v>544</v>
      </c>
      <c r="AW1005" s="60" t="s">
        <v>544</v>
      </c>
      <c r="AX1005" s="60">
        <v>1087024.8</v>
      </c>
      <c r="AY1005" s="60" t="s">
        <v>544</v>
      </c>
      <c r="AZ1005" s="60">
        <v>289447361.69999999</v>
      </c>
      <c r="BA1005" s="60">
        <v>65113419.399999999</v>
      </c>
      <c r="BB1005" s="60" t="s">
        <v>1808</v>
      </c>
      <c r="BC1005" s="60">
        <v>1135165346.5</v>
      </c>
      <c r="BD1005" s="60">
        <v>15873104.4</v>
      </c>
      <c r="BE1005" s="60" t="s">
        <v>544</v>
      </c>
      <c r="BF1005" s="60" t="s">
        <v>544</v>
      </c>
      <c r="BG1005" s="60">
        <v>8880547.4000000004</v>
      </c>
      <c r="BH1005" s="60">
        <v>573427815.20000005</v>
      </c>
      <c r="BI1005" s="60">
        <v>-27989298.600000001</v>
      </c>
      <c r="BJ1005" s="60" t="s">
        <v>544</v>
      </c>
      <c r="BK1005" s="60">
        <v>85690607.599999994</v>
      </c>
      <c r="BL1005" s="85" t="s">
        <v>544</v>
      </c>
      <c r="BM1005" s="60" t="s">
        <v>544</v>
      </c>
      <c r="BN1005" s="60">
        <v>28326212.699999999</v>
      </c>
      <c r="BO1005" s="60">
        <v>982619537.10000002</v>
      </c>
      <c r="BP1005" s="60">
        <v>557554710.79999995</v>
      </c>
      <c r="BQ1005" s="60">
        <v>135191554.30000001</v>
      </c>
      <c r="BR1005" s="60" t="s">
        <v>544</v>
      </c>
      <c r="BS1005" s="60">
        <v>28294428.399999999</v>
      </c>
      <c r="BT1005" s="60">
        <v>4793080</v>
      </c>
      <c r="BU1005" s="60">
        <v>52037337.799999997</v>
      </c>
      <c r="BV1005" s="60" t="s">
        <v>544</v>
      </c>
      <c r="BW1005" s="60">
        <v>323723604.80000001</v>
      </c>
      <c r="BX1005" s="60">
        <v>214588860.59999999</v>
      </c>
      <c r="BY1005" s="60" t="s">
        <v>544</v>
      </c>
      <c r="BZ1005" s="60">
        <v>858177.5</v>
      </c>
      <c r="CA1005" s="60" t="s">
        <v>544</v>
      </c>
      <c r="CB1005" s="60" t="s">
        <v>544</v>
      </c>
      <c r="CC1005" s="60">
        <v>17169905.899999999</v>
      </c>
      <c r="CD1005" s="60">
        <v>26571716.600000001</v>
      </c>
      <c r="CE1005" s="60">
        <v>-24327741.5</v>
      </c>
      <c r="CF1005" s="60">
        <v>260758807.40000001</v>
      </c>
      <c r="CG1005" s="60">
        <v>14188533.800000001</v>
      </c>
      <c r="CH1005" s="60">
        <v>8028726.7999999998</v>
      </c>
      <c r="CI1005" s="60" t="s">
        <v>1443</v>
      </c>
      <c r="CJ1005" s="60">
        <v>30.8</v>
      </c>
      <c r="CK1005" s="60">
        <v>66225871.700000003</v>
      </c>
      <c r="CL1005" s="60">
        <v>420.3</v>
      </c>
      <c r="CM1005" s="85">
        <v>111519</v>
      </c>
      <c r="CN1005" s="60">
        <v>3464494.2</v>
      </c>
      <c r="CO1005" s="60">
        <v>-27989298.600000001</v>
      </c>
      <c r="CP1005" s="60">
        <v>71279583.299999997</v>
      </c>
      <c r="CQ1005" s="60">
        <v>749767389</v>
      </c>
      <c r="CR1005" s="60" t="s">
        <v>544</v>
      </c>
      <c r="CS1005" s="60">
        <v>3464494.2</v>
      </c>
      <c r="CT1005" s="60">
        <v>42565601.5</v>
      </c>
      <c r="CU1005" s="60">
        <v>43125006.100000001</v>
      </c>
      <c r="CV1005" s="60">
        <v>-24327741.5</v>
      </c>
      <c r="CW1005" s="60">
        <v>85690607.599999994</v>
      </c>
      <c r="CX1005" s="60">
        <v>42953370.600000001</v>
      </c>
      <c r="CY1005" s="60">
        <v>30.8</v>
      </c>
      <c r="CZ1005" s="60">
        <f t="shared" si="30"/>
        <v>15731.012274908879</v>
      </c>
      <c r="DA1005" s="60" t="str">
        <f t="shared" si="31"/>
        <v>N: parent data from row 967</v>
      </c>
    </row>
    <row r="1006" spans="1:105">
      <c r="A1006" s="13" t="s">
        <v>1451</v>
      </c>
      <c r="B1006" s="13">
        <v>1001511</v>
      </c>
      <c r="C1006" s="13">
        <v>2023</v>
      </c>
      <c r="D1006" s="13" t="s">
        <v>10</v>
      </c>
      <c r="E1006" s="13" t="s">
        <v>507</v>
      </c>
      <c r="F1006" s="84" t="s">
        <v>1804</v>
      </c>
      <c r="G1006" s="60" t="s">
        <v>2760</v>
      </c>
      <c r="H1006" s="60" t="s">
        <v>2906</v>
      </c>
      <c r="I1006" s="60" t="s">
        <v>2762</v>
      </c>
      <c r="J1006" s="60" t="s">
        <v>1443</v>
      </c>
      <c r="K1006" s="85">
        <v>111519</v>
      </c>
      <c r="L1006" s="60">
        <v>16026800000000</v>
      </c>
      <c r="M1006" s="60">
        <v>1039621654.4</v>
      </c>
      <c r="N1006" s="60">
        <v>11008048.699999999</v>
      </c>
      <c r="O1006" s="60">
        <v>10164768.6</v>
      </c>
      <c r="P1006" s="60">
        <v>-0.28000000000000003</v>
      </c>
      <c r="Q1006" s="60">
        <v>59444760.299999997</v>
      </c>
      <c r="R1006" s="85">
        <v>1209</v>
      </c>
      <c r="S1006" s="85">
        <v>25</v>
      </c>
      <c r="T1006" s="60">
        <v>165289386.40000001</v>
      </c>
      <c r="U1006" s="60" t="s">
        <v>544</v>
      </c>
      <c r="V1006" s="60" t="s">
        <v>544</v>
      </c>
      <c r="W1006" s="60" t="s">
        <v>2763</v>
      </c>
      <c r="X1006" s="60">
        <v>35625340.799999997</v>
      </c>
      <c r="Y1006" s="60">
        <v>694045469.39999998</v>
      </c>
      <c r="Z1006" s="60">
        <v>-19.79</v>
      </c>
      <c r="AA1006" s="60" t="s">
        <v>544</v>
      </c>
      <c r="AB1006" s="60">
        <v>531921626.80000001</v>
      </c>
      <c r="AC1006" s="60">
        <v>1039621654.4</v>
      </c>
      <c r="AD1006" s="60">
        <v>20.43</v>
      </c>
      <c r="AE1006" s="60">
        <v>286300080.69999999</v>
      </c>
      <c r="AF1006" s="60">
        <v>12.58</v>
      </c>
      <c r="AG1006" s="60" t="s">
        <v>35</v>
      </c>
      <c r="AH1006" s="60" t="s">
        <v>544</v>
      </c>
      <c r="AI1006" s="60">
        <v>206824174.69999999</v>
      </c>
      <c r="AJ1006" s="60" t="s">
        <v>544</v>
      </c>
      <c r="AK1006" s="60">
        <v>3.69</v>
      </c>
      <c r="AL1006" s="60">
        <v>694862802.39999998</v>
      </c>
      <c r="AM1006" s="60">
        <v>94616027.200000003</v>
      </c>
      <c r="AN1006" s="60">
        <v>26362233.300000001</v>
      </c>
      <c r="AO1006" s="60">
        <v>100000046.3</v>
      </c>
      <c r="AP1006" s="60">
        <v>246386984.90000001</v>
      </c>
      <c r="AQ1006" s="60">
        <v>1039621654.4</v>
      </c>
      <c r="AR1006" s="60">
        <v>2.11</v>
      </c>
      <c r="AS1006" s="60">
        <v>248430317.5</v>
      </c>
      <c r="AT1006" s="60">
        <v>185515135.19999999</v>
      </c>
      <c r="AU1006" s="85">
        <v>1001511</v>
      </c>
      <c r="AV1006" s="60" t="s">
        <v>544</v>
      </c>
      <c r="AW1006" s="60" t="s">
        <v>544</v>
      </c>
      <c r="AX1006" s="60">
        <v>1388168.8</v>
      </c>
      <c r="AY1006" s="60" t="s">
        <v>544</v>
      </c>
      <c r="AZ1006" s="60">
        <v>228399171.69999999</v>
      </c>
      <c r="BA1006" s="60">
        <v>49046468</v>
      </c>
      <c r="BB1006" s="60" t="s">
        <v>1808</v>
      </c>
      <c r="BC1006" s="60">
        <v>1012273432</v>
      </c>
      <c r="BD1006" s="60">
        <v>12824344.300000001</v>
      </c>
      <c r="BE1006" s="60" t="s">
        <v>544</v>
      </c>
      <c r="BF1006" s="60" t="s">
        <v>544</v>
      </c>
      <c r="BG1006" s="60">
        <v>6746240.7999999998</v>
      </c>
      <c r="BH1006" s="60">
        <v>520861683.89999998</v>
      </c>
      <c r="BI1006" s="60">
        <v>-48015071.5</v>
      </c>
      <c r="BJ1006" s="60" t="s">
        <v>544</v>
      </c>
      <c r="BK1006" s="60">
        <v>96542597.900000006</v>
      </c>
      <c r="BL1006" s="85" t="s">
        <v>544</v>
      </c>
      <c r="BM1006" s="60" t="s">
        <v>544</v>
      </c>
      <c r="BN1006" s="60">
        <v>23008573.199999999</v>
      </c>
      <c r="BO1006" s="60">
        <v>852154001.39999998</v>
      </c>
      <c r="BP1006" s="60">
        <v>508037339.60000002</v>
      </c>
      <c r="BQ1006" s="60">
        <v>114997458.59999999</v>
      </c>
      <c r="BR1006" s="60" t="s">
        <v>544</v>
      </c>
      <c r="BS1006" s="60">
        <v>26388180.399999999</v>
      </c>
      <c r="BT1006" s="60">
        <v>817333</v>
      </c>
      <c r="BU1006" s="60">
        <v>46432299.700000003</v>
      </c>
      <c r="BV1006" s="60" t="s">
        <v>544</v>
      </c>
      <c r="BW1006" s="60">
        <v>296127537.30000001</v>
      </c>
      <c r="BX1006" s="60">
        <v>206824174.69999999</v>
      </c>
      <c r="BY1006" s="60" t="s">
        <v>544</v>
      </c>
      <c r="BZ1006" s="60">
        <v>356772.4</v>
      </c>
      <c r="CA1006" s="60" t="s">
        <v>544</v>
      </c>
      <c r="CB1006" s="60" t="s">
        <v>544</v>
      </c>
      <c r="CC1006" s="60">
        <v>21756626.600000001</v>
      </c>
      <c r="CD1006" s="60">
        <v>21166330.5</v>
      </c>
      <c r="CE1006" s="60">
        <v>-52990424.100000001</v>
      </c>
      <c r="CF1006" s="60">
        <v>246386984.90000001</v>
      </c>
      <c r="CG1006" s="60">
        <v>15555274.5</v>
      </c>
      <c r="CH1006" s="60">
        <v>12720556</v>
      </c>
      <c r="CI1006" s="60" t="s">
        <v>1443</v>
      </c>
      <c r="CJ1006" s="60">
        <v>38.880000000000003</v>
      </c>
      <c r="CK1006" s="60">
        <v>61987574.100000001</v>
      </c>
      <c r="CL1006" s="60">
        <v>683.28</v>
      </c>
      <c r="CM1006" s="85">
        <v>111519</v>
      </c>
      <c r="CN1006" s="60">
        <v>4988326.0999999996</v>
      </c>
      <c r="CO1006" s="60">
        <v>-48015071.5</v>
      </c>
      <c r="CP1006" s="60">
        <v>58633914</v>
      </c>
      <c r="CQ1006" s="60">
        <v>694045469.39999998</v>
      </c>
      <c r="CR1006" s="60" t="s">
        <v>544</v>
      </c>
      <c r="CS1006" s="60">
        <v>4988326.0999999996</v>
      </c>
      <c r="CT1006" s="60">
        <v>47405315.200000003</v>
      </c>
      <c r="CU1006" s="60">
        <v>49137282.799999997</v>
      </c>
      <c r="CV1006" s="60">
        <v>-52990424.100000001</v>
      </c>
      <c r="CW1006" s="60">
        <v>96542597.900000006</v>
      </c>
      <c r="CX1006" s="60">
        <v>35625340.799999997</v>
      </c>
      <c r="CY1006" s="60">
        <v>38.880000000000003</v>
      </c>
      <c r="CZ1006" s="60">
        <f t="shared" si="30"/>
        <v>15415.99285871897</v>
      </c>
      <c r="DA1006" s="60" t="str">
        <f t="shared" si="31"/>
        <v>N: parent data from row 967</v>
      </c>
    </row>
    <row r="1007" spans="1:105">
      <c r="A1007" s="13" t="s">
        <v>1453</v>
      </c>
      <c r="B1007" s="13">
        <v>111789</v>
      </c>
      <c r="C1007" s="13">
        <v>2022</v>
      </c>
      <c r="D1007" s="13" t="s">
        <v>10</v>
      </c>
      <c r="E1007" s="13" t="s">
        <v>13</v>
      </c>
      <c r="F1007" s="84" t="s">
        <v>1812</v>
      </c>
      <c r="G1007" s="60" t="s">
        <v>2760</v>
      </c>
      <c r="H1007" s="60" t="s">
        <v>2880</v>
      </c>
      <c r="I1007" s="60" t="s">
        <v>2762</v>
      </c>
      <c r="J1007" s="60" t="s">
        <v>1386</v>
      </c>
      <c r="K1007" s="85">
        <v>1007780</v>
      </c>
      <c r="L1007" s="60">
        <v>197729700000000</v>
      </c>
      <c r="M1007" s="60">
        <v>12569419980.4</v>
      </c>
      <c r="N1007" s="60">
        <v>216820122</v>
      </c>
      <c r="O1007" s="60">
        <v>206318572.69999999</v>
      </c>
      <c r="P1007" s="60">
        <v>-0.6</v>
      </c>
      <c r="Q1007" s="60">
        <v>1725642287.0999999</v>
      </c>
      <c r="R1007" s="85">
        <v>26184</v>
      </c>
      <c r="S1007" s="85">
        <v>420</v>
      </c>
      <c r="T1007" s="60">
        <v>949748162.39999998</v>
      </c>
      <c r="U1007" s="60">
        <v>606756884.60000002</v>
      </c>
      <c r="V1007" s="60" t="s">
        <v>544</v>
      </c>
      <c r="W1007" s="60" t="s">
        <v>2763</v>
      </c>
      <c r="X1007" s="60">
        <v>896636513.5</v>
      </c>
      <c r="Y1007" s="60">
        <v>7943557465.6999998</v>
      </c>
      <c r="Z1007" s="60">
        <v>7.45</v>
      </c>
      <c r="AA1007" s="60" t="s">
        <v>544</v>
      </c>
      <c r="AB1007" s="60">
        <v>10287843984.299999</v>
      </c>
      <c r="AC1007" s="60">
        <v>12569419980.4</v>
      </c>
      <c r="AD1007" s="60">
        <v>19.79</v>
      </c>
      <c r="AE1007" s="60">
        <v>3237509392.9000001</v>
      </c>
      <c r="AF1007" s="60">
        <v>9.48</v>
      </c>
      <c r="AG1007" s="60" t="s">
        <v>35</v>
      </c>
      <c r="AH1007" s="60" t="s">
        <v>544</v>
      </c>
      <c r="AI1007" s="60">
        <v>2619755123.1999998</v>
      </c>
      <c r="AJ1007" s="60" t="s">
        <v>544</v>
      </c>
      <c r="AK1007" s="60">
        <v>8.17</v>
      </c>
      <c r="AL1007" s="60">
        <v>8095817216</v>
      </c>
      <c r="AM1007" s="60">
        <v>423323043.89999998</v>
      </c>
      <c r="AN1007" s="60">
        <v>209255446.69999999</v>
      </c>
      <c r="AO1007" s="60">
        <v>615198808</v>
      </c>
      <c r="AP1007" s="60">
        <v>3018146523</v>
      </c>
      <c r="AQ1007" s="60">
        <v>12569419980.4</v>
      </c>
      <c r="AR1007" s="60">
        <v>2.35</v>
      </c>
      <c r="AS1007" s="60">
        <v>2985942619.5</v>
      </c>
      <c r="AT1007" s="60">
        <v>4802577143.8000002</v>
      </c>
      <c r="AU1007" s="85">
        <v>111789</v>
      </c>
      <c r="AV1007" s="60" t="s">
        <v>544</v>
      </c>
      <c r="AW1007" s="60" t="s">
        <v>544</v>
      </c>
      <c r="AX1007" s="60">
        <v>51992839.700000003</v>
      </c>
      <c r="AY1007" s="60">
        <v>3237483965.4000001</v>
      </c>
      <c r="AZ1007" s="60">
        <v>1385460745.9000001</v>
      </c>
      <c r="BA1007" s="60">
        <v>1171018093.3</v>
      </c>
      <c r="BB1007" s="60" t="s">
        <v>1808</v>
      </c>
      <c r="BC1007" s="60">
        <v>13235708952.6</v>
      </c>
      <c r="BD1007" s="60">
        <v>517754347.80000001</v>
      </c>
      <c r="BE1007" s="60">
        <v>61375579.899999999</v>
      </c>
      <c r="BF1007" s="60">
        <v>372817711.80000001</v>
      </c>
      <c r="BG1007" s="60">
        <v>144046674.19999999</v>
      </c>
      <c r="BH1007" s="60">
        <v>9211104630</v>
      </c>
      <c r="BI1007" s="60">
        <v>183065142.30000001</v>
      </c>
      <c r="BJ1007" s="60" t="s">
        <v>544</v>
      </c>
      <c r="BK1007" s="60">
        <v>628440168.20000005</v>
      </c>
      <c r="BL1007" s="85" t="s">
        <v>2910</v>
      </c>
      <c r="BM1007" s="60" t="s">
        <v>2911</v>
      </c>
      <c r="BN1007" s="60">
        <v>227239031.90000001</v>
      </c>
      <c r="BO1007" s="60">
        <v>11174563780.6</v>
      </c>
      <c r="BP1007" s="60">
        <v>8693350282.2000008</v>
      </c>
      <c r="BQ1007" s="60">
        <v>634638116.5</v>
      </c>
      <c r="BR1007" s="60" t="s">
        <v>544</v>
      </c>
      <c r="BS1007" s="60">
        <v>299472145.69999999</v>
      </c>
      <c r="BT1007" s="60">
        <v>152259750.19999999</v>
      </c>
      <c r="BU1007" s="60">
        <v>976516941.89999998</v>
      </c>
      <c r="BV1007" s="60">
        <v>179778640.5</v>
      </c>
      <c r="BW1007" s="60">
        <v>466111135.89999998</v>
      </c>
      <c r="BX1007" s="60">
        <v>2619755123.1999998</v>
      </c>
      <c r="BY1007" s="60" t="s">
        <v>544</v>
      </c>
      <c r="BZ1007" s="60">
        <v>21003098.5</v>
      </c>
      <c r="CA1007" s="60" t="s">
        <v>544</v>
      </c>
      <c r="CB1007" s="60" t="s">
        <v>1900</v>
      </c>
      <c r="CC1007" s="60">
        <v>134307949.40000001</v>
      </c>
      <c r="CD1007" s="60">
        <v>122401531.90000001</v>
      </c>
      <c r="CE1007" s="60">
        <v>279994696</v>
      </c>
      <c r="CF1007" s="60">
        <v>3018146523</v>
      </c>
      <c r="CG1007" s="60">
        <v>129152527.8</v>
      </c>
      <c r="CH1007" s="60">
        <v>182384957.19999999</v>
      </c>
      <c r="CI1007" s="60" t="s">
        <v>1386</v>
      </c>
      <c r="CJ1007" s="60">
        <v>25.46</v>
      </c>
      <c r="CK1007" s="60">
        <v>1105891960.2</v>
      </c>
      <c r="CL1007" s="60">
        <v>152.49</v>
      </c>
      <c r="CM1007" s="85">
        <v>1007780</v>
      </c>
      <c r="CN1007" s="60" t="s">
        <v>544</v>
      </c>
      <c r="CO1007" s="60">
        <v>183065142.30000001</v>
      </c>
      <c r="CP1007" s="60">
        <v>1123875545.4000001</v>
      </c>
      <c r="CQ1007" s="60">
        <v>7943557465.6999998</v>
      </c>
      <c r="CR1007" s="60">
        <v>222490.5</v>
      </c>
      <c r="CS1007" s="60" t="s">
        <v>544</v>
      </c>
      <c r="CT1007" s="60">
        <v>360135756.10000002</v>
      </c>
      <c r="CU1007" s="60">
        <v>268304412.09999999</v>
      </c>
      <c r="CV1007" s="60">
        <v>279994696</v>
      </c>
      <c r="CW1007" s="60">
        <v>628440168.20000005</v>
      </c>
      <c r="CX1007" s="60">
        <v>896636513.5</v>
      </c>
      <c r="CY1007" s="60">
        <v>25.46</v>
      </c>
      <c r="CZ1007" s="60">
        <f t="shared" si="30"/>
        <v>15731.012274896364</v>
      </c>
      <c r="DA1007" s="60" t="str">
        <f t="shared" si="31"/>
        <v>N: parent data from row 871</v>
      </c>
    </row>
    <row r="1008" spans="1:105">
      <c r="A1008" s="13" t="s">
        <v>1453</v>
      </c>
      <c r="B1008" s="13">
        <v>111789</v>
      </c>
      <c r="C1008" s="13">
        <v>2023</v>
      </c>
      <c r="D1008" s="13" t="s">
        <v>10</v>
      </c>
      <c r="E1008" s="13" t="s">
        <v>13</v>
      </c>
      <c r="F1008" s="84" t="s">
        <v>1804</v>
      </c>
      <c r="G1008" s="60" t="s">
        <v>2760</v>
      </c>
      <c r="H1008" s="60" t="s">
        <v>2880</v>
      </c>
      <c r="I1008" s="60" t="s">
        <v>2762</v>
      </c>
      <c r="J1008" s="60" t="s">
        <v>1386</v>
      </c>
      <c r="K1008" s="85">
        <v>1007780</v>
      </c>
      <c r="L1008" s="60">
        <v>221304500000000</v>
      </c>
      <c r="M1008" s="60">
        <v>14355513914.700001</v>
      </c>
      <c r="N1008" s="60">
        <v>231733371.5</v>
      </c>
      <c r="O1008" s="60">
        <v>237863369.09999999</v>
      </c>
      <c r="P1008" s="60">
        <v>-0.54</v>
      </c>
      <c r="Q1008" s="60">
        <v>1787403526.4000001</v>
      </c>
      <c r="R1008" s="85">
        <v>25995</v>
      </c>
      <c r="S1008" s="85">
        <v>397</v>
      </c>
      <c r="T1008" s="60">
        <v>1021244635</v>
      </c>
      <c r="U1008" s="60">
        <v>59879373.899999999</v>
      </c>
      <c r="V1008" s="60" t="s">
        <v>544</v>
      </c>
      <c r="W1008" s="60" t="s">
        <v>2763</v>
      </c>
      <c r="X1008" s="60">
        <v>986138235.70000005</v>
      </c>
      <c r="Y1008" s="60">
        <v>8978455118.8999996</v>
      </c>
      <c r="Z1008" s="60">
        <v>7.57</v>
      </c>
      <c r="AA1008" s="60" t="s">
        <v>544</v>
      </c>
      <c r="AB1008" s="60">
        <v>10785811949.799999</v>
      </c>
      <c r="AC1008" s="60">
        <v>14355513914.700001</v>
      </c>
      <c r="AD1008" s="60">
        <v>18.809999999999999</v>
      </c>
      <c r="AE1008" s="60">
        <v>4166530212.1999998</v>
      </c>
      <c r="AF1008" s="60">
        <v>7.57</v>
      </c>
      <c r="AG1008" s="60" t="s">
        <v>35</v>
      </c>
      <c r="AH1008" s="60" t="s">
        <v>544</v>
      </c>
      <c r="AI1008" s="60">
        <v>2857934639.8000002</v>
      </c>
      <c r="AJ1008" s="60" t="s">
        <v>544</v>
      </c>
      <c r="AK1008" s="60">
        <v>8.24</v>
      </c>
      <c r="AL1008" s="60">
        <v>9175114525</v>
      </c>
      <c r="AM1008" s="60">
        <v>544713537.20000005</v>
      </c>
      <c r="AN1008" s="60">
        <v>325363409.69999999</v>
      </c>
      <c r="AO1008" s="60">
        <v>479813403.39999998</v>
      </c>
      <c r="AP1008" s="60">
        <v>3240751371.4000001</v>
      </c>
      <c r="AQ1008" s="60">
        <v>14355513914.700001</v>
      </c>
      <c r="AR1008" s="60">
        <v>2.0699999999999998</v>
      </c>
      <c r="AS1008" s="60">
        <v>3193203347.3000002</v>
      </c>
      <c r="AT1008" s="60">
        <v>5322271536.3999996</v>
      </c>
      <c r="AU1008" s="85">
        <v>111789</v>
      </c>
      <c r="AV1008" s="60" t="s">
        <v>544</v>
      </c>
      <c r="AW1008" s="60" t="s">
        <v>544</v>
      </c>
      <c r="AX1008" s="60">
        <v>49267018.200000003</v>
      </c>
      <c r="AY1008" s="60">
        <v>4166530212.1999998</v>
      </c>
      <c r="AZ1008" s="60">
        <v>1300370348.0999999</v>
      </c>
      <c r="BA1008" s="60">
        <v>1728075528</v>
      </c>
      <c r="BB1008" s="60" t="s">
        <v>1808</v>
      </c>
      <c r="BC1008" s="60">
        <v>15193468376.5</v>
      </c>
      <c r="BD1008" s="60">
        <v>581259999.39999998</v>
      </c>
      <c r="BE1008" s="60">
        <v>97632375.299999997</v>
      </c>
      <c r="BF1008" s="60">
        <v>154670543.90000001</v>
      </c>
      <c r="BG1008" s="60">
        <v>163421196.59999999</v>
      </c>
      <c r="BH1008" s="60">
        <v>11216877276.6</v>
      </c>
      <c r="BI1008" s="60">
        <v>239900214.90000001</v>
      </c>
      <c r="BJ1008" s="60" t="s">
        <v>544</v>
      </c>
      <c r="BK1008" s="60">
        <v>684295854.10000002</v>
      </c>
      <c r="BL1008" s="85" t="s">
        <v>2910</v>
      </c>
      <c r="BM1008" s="60" t="s">
        <v>2911</v>
      </c>
      <c r="BN1008" s="60">
        <v>245141525.09999999</v>
      </c>
      <c r="BO1008" s="60">
        <v>12894693310.700001</v>
      </c>
      <c r="BP1008" s="60">
        <v>10635617277.200001</v>
      </c>
      <c r="BQ1008" s="60">
        <v>724299764.70000005</v>
      </c>
      <c r="BR1008" s="60" t="s">
        <v>544</v>
      </c>
      <c r="BS1008" s="60">
        <v>479566906.10000002</v>
      </c>
      <c r="BT1008" s="60">
        <v>196659406.09999999</v>
      </c>
      <c r="BU1008" s="60">
        <v>1187286486.5999999</v>
      </c>
      <c r="BV1008" s="60">
        <v>295349124.89999998</v>
      </c>
      <c r="BW1008" s="60">
        <v>969084517.39999998</v>
      </c>
      <c r="BX1008" s="60">
        <v>2857934639.8000002</v>
      </c>
      <c r="BY1008" s="60" t="s">
        <v>544</v>
      </c>
      <c r="BZ1008" s="60">
        <v>18059167.699999999</v>
      </c>
      <c r="CA1008" s="60" t="s">
        <v>544</v>
      </c>
      <c r="CB1008" s="60" t="s">
        <v>1900</v>
      </c>
      <c r="CC1008" s="60">
        <v>240334828.5</v>
      </c>
      <c r="CD1008" s="60">
        <v>140153152.59999999</v>
      </c>
      <c r="CE1008" s="60">
        <v>304469523.5</v>
      </c>
      <c r="CF1008" s="60">
        <v>3240751371.4000001</v>
      </c>
      <c r="CG1008" s="60">
        <v>123715677.40000001</v>
      </c>
      <c r="CH1008" s="60">
        <v>180260851.5</v>
      </c>
      <c r="CI1008" s="60" t="s">
        <v>1386</v>
      </c>
      <c r="CJ1008" s="60">
        <v>26.5</v>
      </c>
      <c r="CK1008" s="60">
        <v>1311501645.4000001</v>
      </c>
      <c r="CL1008" s="60">
        <v>131.81</v>
      </c>
      <c r="CM1008" s="85">
        <v>1007780</v>
      </c>
      <c r="CN1008" s="60" t="s">
        <v>544</v>
      </c>
      <c r="CO1008" s="60">
        <v>239900214.90000001</v>
      </c>
      <c r="CP1008" s="60">
        <v>1231279760.8</v>
      </c>
      <c r="CQ1008" s="60">
        <v>8978455118.8999996</v>
      </c>
      <c r="CR1008" s="60">
        <v>499481.3</v>
      </c>
      <c r="CS1008" s="60" t="s">
        <v>544</v>
      </c>
      <c r="CT1008" s="60">
        <v>398339572.19999999</v>
      </c>
      <c r="CU1008" s="60">
        <v>285956281.89999998</v>
      </c>
      <c r="CV1008" s="60">
        <v>304469523.5</v>
      </c>
      <c r="CW1008" s="60">
        <v>684295854.10000002</v>
      </c>
      <c r="CX1008" s="60">
        <v>986138235.70000005</v>
      </c>
      <c r="CY1008" s="60">
        <v>26.5</v>
      </c>
      <c r="CZ1008" s="60">
        <f t="shared" si="30"/>
        <v>15415.992859258413</v>
      </c>
      <c r="DA1008" s="60" t="str">
        <f t="shared" si="31"/>
        <v>N: parent data from row 871</v>
      </c>
    </row>
    <row r="1009" spans="1:105">
      <c r="A1009" s="13" t="s">
        <v>1452</v>
      </c>
      <c r="B1009" s="13">
        <v>1001769</v>
      </c>
      <c r="C1009" s="13">
        <v>2022</v>
      </c>
      <c r="D1009" s="13" t="s">
        <v>10</v>
      </c>
      <c r="E1009" s="13" t="s">
        <v>507</v>
      </c>
      <c r="F1009" s="84" t="s">
        <v>1812</v>
      </c>
      <c r="G1009" s="60" t="s">
        <v>2760</v>
      </c>
      <c r="H1009" s="60" t="s">
        <v>2906</v>
      </c>
      <c r="I1009" s="60" t="s">
        <v>2762</v>
      </c>
      <c r="J1009" s="60" t="s">
        <v>1124</v>
      </c>
      <c r="K1009" s="85">
        <v>107777</v>
      </c>
      <c r="L1009" s="60">
        <v>99281600000000</v>
      </c>
      <c r="M1009" s="60">
        <v>6311202245.8999996</v>
      </c>
      <c r="N1009" s="60">
        <v>98035649.099999994</v>
      </c>
      <c r="O1009" s="60">
        <v>31739851.899999999</v>
      </c>
      <c r="P1009" s="60">
        <v>-0.27</v>
      </c>
      <c r="Q1009" s="60" t="s">
        <v>544</v>
      </c>
      <c r="R1009" s="85">
        <v>2940</v>
      </c>
      <c r="S1009" s="85">
        <v>29</v>
      </c>
      <c r="T1009" s="60">
        <v>2675581155.5</v>
      </c>
      <c r="U1009" s="60" t="s">
        <v>544</v>
      </c>
      <c r="V1009" s="60" t="s">
        <v>544</v>
      </c>
      <c r="W1009" s="60" t="s">
        <v>2763</v>
      </c>
      <c r="X1009" s="60">
        <v>263981740.5</v>
      </c>
      <c r="Y1009" s="60">
        <v>4592895786.8000002</v>
      </c>
      <c r="Z1009" s="60">
        <v>8.92</v>
      </c>
      <c r="AA1009" s="60" t="s">
        <v>544</v>
      </c>
      <c r="AB1009" s="60">
        <v>3472325813.8000002</v>
      </c>
      <c r="AC1009" s="60">
        <v>6311202245.8999996</v>
      </c>
      <c r="AD1009" s="60">
        <v>8.73</v>
      </c>
      <c r="AE1009" s="60">
        <v>600450869.60000002</v>
      </c>
      <c r="AF1009" s="60">
        <v>15.68</v>
      </c>
      <c r="AG1009" s="60" t="s">
        <v>35</v>
      </c>
      <c r="AH1009" s="60" t="s">
        <v>544</v>
      </c>
      <c r="AI1009" s="60">
        <v>599764327.60000002</v>
      </c>
      <c r="AJ1009" s="60" t="s">
        <v>544</v>
      </c>
      <c r="AK1009" s="60">
        <v>4.9400000000000004</v>
      </c>
      <c r="AL1009" s="60">
        <v>4751995529.1999998</v>
      </c>
      <c r="AM1009" s="60">
        <v>349316363.39999998</v>
      </c>
      <c r="AN1009" s="60">
        <v>82391392.099999994</v>
      </c>
      <c r="AO1009" s="60">
        <v>433017270.69999999</v>
      </c>
      <c r="AP1009" s="60">
        <v>667496777.5</v>
      </c>
      <c r="AQ1009" s="60">
        <v>6311202245.8999996</v>
      </c>
      <c r="AR1009" s="60">
        <v>2.8</v>
      </c>
      <c r="AS1009" s="60">
        <v>668736367.10000002</v>
      </c>
      <c r="AT1009" s="60">
        <v>1254388443.4000001</v>
      </c>
      <c r="AU1009" s="85">
        <v>1001769</v>
      </c>
      <c r="AV1009" s="60" t="s">
        <v>544</v>
      </c>
      <c r="AW1009" s="60">
        <v>21359083.199999999</v>
      </c>
      <c r="AX1009" s="60" t="s">
        <v>544</v>
      </c>
      <c r="AY1009" s="60" t="s">
        <v>544</v>
      </c>
      <c r="AZ1009" s="60">
        <v>1081316300.7</v>
      </c>
      <c r="BA1009" s="60">
        <v>1652474713.4000001</v>
      </c>
      <c r="BB1009" s="60" t="s">
        <v>1808</v>
      </c>
      <c r="BC1009" s="60">
        <v>6867059672.5</v>
      </c>
      <c r="BD1009" s="60">
        <v>203337200.69999999</v>
      </c>
      <c r="BE1009" s="60" t="s">
        <v>544</v>
      </c>
      <c r="BF1009" s="60">
        <v>516355836.39999998</v>
      </c>
      <c r="BG1009" s="60">
        <v>26164876.899999999</v>
      </c>
      <c r="BH1009" s="60">
        <v>3507314026.3000002</v>
      </c>
      <c r="BI1009" s="60">
        <v>52450534.399999999</v>
      </c>
      <c r="BJ1009" s="60" t="s">
        <v>544</v>
      </c>
      <c r="BK1009" s="60">
        <v>215904732.69999999</v>
      </c>
      <c r="BL1009" s="85" t="s">
        <v>2912</v>
      </c>
      <c r="BM1009" s="60" t="s">
        <v>2913</v>
      </c>
      <c r="BN1009" s="60">
        <v>56652425.399999999</v>
      </c>
      <c r="BO1009" s="60">
        <v>5326033603.8999996</v>
      </c>
      <c r="BP1009" s="60">
        <v>3303976825.5999999</v>
      </c>
      <c r="BQ1009" s="60">
        <v>309954624.30000001</v>
      </c>
      <c r="BR1009" s="60" t="s">
        <v>544</v>
      </c>
      <c r="BS1009" s="60">
        <v>408517893.69999999</v>
      </c>
      <c r="BT1009" s="60">
        <v>137740659.19999999</v>
      </c>
      <c r="BU1009" s="60">
        <v>267166532.40000001</v>
      </c>
      <c r="BV1009" s="60">
        <v>231199361.90000001</v>
      </c>
      <c r="BW1009" s="60">
        <v>600533508.89999998</v>
      </c>
      <c r="BX1009" s="60">
        <v>599764327.60000002</v>
      </c>
      <c r="BY1009" s="60" t="s">
        <v>544</v>
      </c>
      <c r="BZ1009" s="60">
        <v>17710239.800000001</v>
      </c>
      <c r="CA1009" s="60" t="s">
        <v>544</v>
      </c>
      <c r="CB1009" s="60" t="s">
        <v>544</v>
      </c>
      <c r="CC1009" s="60">
        <v>67014123.5</v>
      </c>
      <c r="CD1009" s="60">
        <v>69766648.299999997</v>
      </c>
      <c r="CE1009" s="60">
        <v>73472703.5</v>
      </c>
      <c r="CF1009" s="60">
        <v>667496777.5</v>
      </c>
      <c r="CG1009" s="60">
        <v>79206600.200000003</v>
      </c>
      <c r="CH1009" s="60">
        <v>26787850.199999999</v>
      </c>
      <c r="CI1009" s="60" t="s">
        <v>1124</v>
      </c>
      <c r="CJ1009" s="60">
        <v>17.27</v>
      </c>
      <c r="CK1009" s="60">
        <v>346373132.60000002</v>
      </c>
      <c r="CL1009" s="60">
        <v>286.43</v>
      </c>
      <c r="CM1009" s="85">
        <v>107777</v>
      </c>
      <c r="CN1009" s="60" t="s">
        <v>544</v>
      </c>
      <c r="CO1009" s="60">
        <v>52450534.399999999</v>
      </c>
      <c r="CP1009" s="60">
        <v>320634165.89999998</v>
      </c>
      <c r="CQ1009" s="60">
        <v>4592895786.8000002</v>
      </c>
      <c r="CR1009" s="60" t="s">
        <v>544</v>
      </c>
      <c r="CS1009" s="60" t="s">
        <v>544</v>
      </c>
      <c r="CT1009" s="60">
        <v>98289923.900000006</v>
      </c>
      <c r="CU1009" s="60">
        <v>117614808.7</v>
      </c>
      <c r="CV1009" s="60">
        <v>73472703.5</v>
      </c>
      <c r="CW1009" s="60">
        <v>215904732.69999999</v>
      </c>
      <c r="CX1009" s="60">
        <v>263981740.5</v>
      </c>
      <c r="CY1009" s="60">
        <v>17.27</v>
      </c>
      <c r="CZ1009" s="60">
        <f t="shared" si="30"/>
        <v>15731.01227495873</v>
      </c>
      <c r="DA1009" s="60" t="str">
        <f t="shared" si="31"/>
        <v>N: parent data from row 458</v>
      </c>
    </row>
    <row r="1010" spans="1:105">
      <c r="A1010" s="13" t="s">
        <v>1452</v>
      </c>
      <c r="B1010" s="13">
        <v>1001769</v>
      </c>
      <c r="C1010" s="13">
        <v>2023</v>
      </c>
      <c r="D1010" s="13" t="s">
        <v>10</v>
      </c>
      <c r="E1010" s="13" t="s">
        <v>507</v>
      </c>
      <c r="F1010" s="84" t="s">
        <v>1804</v>
      </c>
      <c r="G1010" s="60" t="s">
        <v>2760</v>
      </c>
      <c r="H1010" s="60" t="s">
        <v>2906</v>
      </c>
      <c r="I1010" s="60" t="s">
        <v>2762</v>
      </c>
      <c r="J1010" s="60" t="s">
        <v>1124</v>
      </c>
      <c r="K1010" s="85">
        <v>107777</v>
      </c>
      <c r="L1010" s="60">
        <v>112972000000000</v>
      </c>
      <c r="M1010" s="60">
        <v>7328233804.3999996</v>
      </c>
      <c r="N1010" s="60">
        <v>128918067</v>
      </c>
      <c r="O1010" s="60">
        <v>-12331349.800000001</v>
      </c>
      <c r="P1010" s="60">
        <v>-1.47</v>
      </c>
      <c r="Q1010" s="60">
        <v>1024539914.1</v>
      </c>
      <c r="R1010" s="85">
        <v>3011</v>
      </c>
      <c r="S1010" s="85">
        <v>29</v>
      </c>
      <c r="T1010" s="60">
        <v>2158972198.8000002</v>
      </c>
      <c r="U1010" s="60" t="s">
        <v>544</v>
      </c>
      <c r="V1010" s="60" t="s">
        <v>544</v>
      </c>
      <c r="W1010" s="60" t="s">
        <v>2763</v>
      </c>
      <c r="X1010" s="60">
        <v>327938657.39999998</v>
      </c>
      <c r="Y1010" s="60">
        <v>5466595682.1000004</v>
      </c>
      <c r="Z1010" s="60">
        <v>14.78</v>
      </c>
      <c r="AA1010" s="60" t="s">
        <v>544</v>
      </c>
      <c r="AB1010" s="60" t="s">
        <v>544</v>
      </c>
      <c r="AC1010" s="60">
        <v>7328233804.3999996</v>
      </c>
      <c r="AD1010" s="60">
        <v>9.25</v>
      </c>
      <c r="AE1010" s="60">
        <v>758439635.20000005</v>
      </c>
      <c r="AF1010" s="60">
        <v>17.62</v>
      </c>
      <c r="AG1010" s="60" t="s">
        <v>35</v>
      </c>
      <c r="AH1010" s="60" t="s">
        <v>544</v>
      </c>
      <c r="AI1010" s="60">
        <v>732090375.39999998</v>
      </c>
      <c r="AJ1010" s="60" t="s">
        <v>544</v>
      </c>
      <c r="AK1010" s="60">
        <v>5.3</v>
      </c>
      <c r="AL1010" s="60">
        <v>5664455140.6000004</v>
      </c>
      <c r="AM1010" s="60">
        <v>360742253.19999999</v>
      </c>
      <c r="AN1010" s="60">
        <v>180520322.30000001</v>
      </c>
      <c r="AO1010" s="60">
        <v>361514178.89999998</v>
      </c>
      <c r="AP1010" s="60">
        <v>790172914</v>
      </c>
      <c r="AQ1010" s="60">
        <v>7328233804.3999996</v>
      </c>
      <c r="AR1010" s="60">
        <v>3.13</v>
      </c>
      <c r="AS1010" s="60">
        <v>791814066.79999995</v>
      </c>
      <c r="AT1010" s="60">
        <v>1732888711.3</v>
      </c>
      <c r="AU1010" s="85">
        <v>1001769</v>
      </c>
      <c r="AV1010" s="60" t="s">
        <v>544</v>
      </c>
      <c r="AW1010" s="60" t="s">
        <v>544</v>
      </c>
      <c r="AX1010" s="60" t="s">
        <v>544</v>
      </c>
      <c r="AY1010" s="60" t="s">
        <v>544</v>
      </c>
      <c r="AZ1010" s="60">
        <v>1894941199.5</v>
      </c>
      <c r="BA1010" s="60">
        <v>1623683938.4000001</v>
      </c>
      <c r="BB1010" s="60" t="s">
        <v>1808</v>
      </c>
      <c r="BC1010" s="60">
        <v>7915760023.6000004</v>
      </c>
      <c r="BD1010" s="60">
        <v>215516446.5</v>
      </c>
      <c r="BE1010" s="60" t="s">
        <v>544</v>
      </c>
      <c r="BF1010" s="60">
        <v>517021516.10000002</v>
      </c>
      <c r="BG1010" s="60">
        <v>32472770.600000001</v>
      </c>
      <c r="BH1010" s="60">
        <v>4115012284.9000001</v>
      </c>
      <c r="BI1010" s="60">
        <v>109036116.90000001</v>
      </c>
      <c r="BJ1010" s="60" t="s">
        <v>544</v>
      </c>
      <c r="BK1010" s="60">
        <v>231130101.90000001</v>
      </c>
      <c r="BL1010" s="85" t="s">
        <v>2912</v>
      </c>
      <c r="BM1010" s="60" t="s">
        <v>2913</v>
      </c>
      <c r="BN1010" s="60">
        <v>101933103.8</v>
      </c>
      <c r="BO1010" s="60">
        <v>6508799070.8999996</v>
      </c>
      <c r="BP1010" s="60">
        <v>3899495838.4000001</v>
      </c>
      <c r="BQ1010" s="60">
        <v>119376028.3</v>
      </c>
      <c r="BR1010" s="60" t="s">
        <v>544</v>
      </c>
      <c r="BS1010" s="60">
        <v>301180731.10000002</v>
      </c>
      <c r="BT1010" s="60">
        <v>197859458.5</v>
      </c>
      <c r="BU1010" s="60">
        <v>410035218.5</v>
      </c>
      <c r="BV1010" s="60">
        <v>172989182.40000001</v>
      </c>
      <c r="BW1010" s="60">
        <v>758510989.60000002</v>
      </c>
      <c r="BX1010" s="60">
        <v>732090375.39999998</v>
      </c>
      <c r="BY1010" s="60" t="s">
        <v>544</v>
      </c>
      <c r="BZ1010" s="60">
        <v>64893647.100000001</v>
      </c>
      <c r="CA1010" s="60" t="s">
        <v>544</v>
      </c>
      <c r="CB1010" s="60" t="s">
        <v>544</v>
      </c>
      <c r="CC1010" s="60">
        <v>144486315</v>
      </c>
      <c r="CD1010" s="60">
        <v>78969938</v>
      </c>
      <c r="CE1010" s="60">
        <v>141463480.19999999</v>
      </c>
      <c r="CF1010" s="60">
        <v>790172914</v>
      </c>
      <c r="CG1010" s="60">
        <v>98423761.200000003</v>
      </c>
      <c r="CH1010" s="60">
        <v>56940867.100000001</v>
      </c>
      <c r="CI1010" s="60" t="s">
        <v>1124</v>
      </c>
      <c r="CJ1010" s="60">
        <v>20.04</v>
      </c>
      <c r="CK1010" s="60">
        <v>508458979.69999999</v>
      </c>
      <c r="CL1010" s="60">
        <v>306.56</v>
      </c>
      <c r="CM1010" s="85">
        <v>107777</v>
      </c>
      <c r="CN1010" s="60" t="s">
        <v>544</v>
      </c>
      <c r="CO1010" s="60">
        <v>109036116.90000001</v>
      </c>
      <c r="CP1010" s="60">
        <v>429871761.10000002</v>
      </c>
      <c r="CQ1010" s="60">
        <v>5466595682.1000004</v>
      </c>
      <c r="CR1010" s="60" t="s">
        <v>544</v>
      </c>
      <c r="CS1010" s="60" t="s">
        <v>544</v>
      </c>
      <c r="CT1010" s="60">
        <v>109444783.40000001</v>
      </c>
      <c r="CU1010" s="60">
        <v>121685318.40000001</v>
      </c>
      <c r="CV1010" s="60">
        <v>141463480.19999999</v>
      </c>
      <c r="CW1010" s="60">
        <v>231130101.90000001</v>
      </c>
      <c r="CX1010" s="60">
        <v>327938657.39999998</v>
      </c>
      <c r="CY1010" s="60">
        <v>20.04</v>
      </c>
      <c r="CZ1010" s="60">
        <f t="shared" si="30"/>
        <v>15415.992859312108</v>
      </c>
      <c r="DA1010" s="60" t="str">
        <f t="shared" si="31"/>
        <v>N: parent data from row 458</v>
      </c>
    </row>
    <row r="1011" spans="1:105">
      <c r="A1011" s="13" t="s">
        <v>1454</v>
      </c>
      <c r="B1011" s="13">
        <v>1005180</v>
      </c>
      <c r="C1011" s="13">
        <v>2022</v>
      </c>
      <c r="D1011" s="13" t="s">
        <v>10</v>
      </c>
      <c r="E1011" s="13" t="s">
        <v>507</v>
      </c>
      <c r="F1011" s="84" t="s">
        <v>1812</v>
      </c>
      <c r="G1011" s="60" t="s">
        <v>2760</v>
      </c>
      <c r="H1011" s="60" t="s">
        <v>2880</v>
      </c>
      <c r="I1011" s="60" t="s">
        <v>2762</v>
      </c>
      <c r="J1011" s="60" t="s">
        <v>1271</v>
      </c>
      <c r="K1011" s="85">
        <v>114903</v>
      </c>
      <c r="L1011" s="60">
        <v>57436200000000</v>
      </c>
      <c r="M1011" s="60">
        <v>3651144566.9000001</v>
      </c>
      <c r="N1011" s="60">
        <v>50409979.100000001</v>
      </c>
      <c r="O1011" s="60">
        <v>37028767.799999997</v>
      </c>
      <c r="P1011" s="60">
        <v>-0.12</v>
      </c>
      <c r="Q1011" s="60">
        <v>333462329.60000002</v>
      </c>
      <c r="R1011" s="85">
        <v>600</v>
      </c>
      <c r="S1011" s="85">
        <v>18</v>
      </c>
      <c r="T1011" s="60">
        <v>712026651.79999995</v>
      </c>
      <c r="U1011" s="60" t="s">
        <v>544</v>
      </c>
      <c r="V1011" s="60" t="s">
        <v>544</v>
      </c>
      <c r="W1011" s="60" t="s">
        <v>2763</v>
      </c>
      <c r="X1011" s="60">
        <v>77280468.599999994</v>
      </c>
      <c r="Y1011" s="60">
        <v>2599095295.6999998</v>
      </c>
      <c r="Z1011" s="60">
        <v>4.25</v>
      </c>
      <c r="AA1011" s="60" t="s">
        <v>544</v>
      </c>
      <c r="AB1011" s="60">
        <v>1712197507</v>
      </c>
      <c r="AC1011" s="60">
        <v>3651144566.9000001</v>
      </c>
      <c r="AD1011" s="60">
        <v>9.32</v>
      </c>
      <c r="AE1011" s="60">
        <v>7729953.9000000004</v>
      </c>
      <c r="AF1011" s="60">
        <v>35.32</v>
      </c>
      <c r="AG1011" s="60" t="s">
        <v>35</v>
      </c>
      <c r="AH1011" s="60" t="s">
        <v>544</v>
      </c>
      <c r="AI1011" s="60">
        <v>352456657.19999999</v>
      </c>
      <c r="AJ1011" s="60" t="s">
        <v>544</v>
      </c>
      <c r="AK1011" s="60">
        <v>2.06</v>
      </c>
      <c r="AL1011" s="60">
        <v>2731019418.8000002</v>
      </c>
      <c r="AM1011" s="60">
        <v>22566888.5</v>
      </c>
      <c r="AN1011" s="60">
        <v>92327179.900000006</v>
      </c>
      <c r="AO1011" s="60">
        <v>161083085.80000001</v>
      </c>
      <c r="AP1011" s="60">
        <v>409732055.89999998</v>
      </c>
      <c r="AQ1011" s="60">
        <v>3651144566.9000001</v>
      </c>
      <c r="AR1011" s="60">
        <v>2.91</v>
      </c>
      <c r="AS1011" s="60">
        <v>410488523.39999998</v>
      </c>
      <c r="AT1011" s="60">
        <v>691150690.79999995</v>
      </c>
      <c r="AU1011" s="85">
        <v>1005180</v>
      </c>
      <c r="AV1011" s="60" t="s">
        <v>544</v>
      </c>
      <c r="AW1011" s="60">
        <v>38808691.399999999</v>
      </c>
      <c r="AX1011" s="60">
        <v>76282.399999999994</v>
      </c>
      <c r="AY1011" s="60" t="s">
        <v>544</v>
      </c>
      <c r="AZ1011" s="60">
        <v>444643985.89999998</v>
      </c>
      <c r="BA1011" s="60">
        <v>1031128812.1</v>
      </c>
      <c r="BB1011" s="60" t="s">
        <v>1808</v>
      </c>
      <c r="BC1011" s="60">
        <v>3772776917.5</v>
      </c>
      <c r="BD1011" s="60">
        <v>77344037.299999997</v>
      </c>
      <c r="BE1011" s="60" t="s">
        <v>544</v>
      </c>
      <c r="BF1011" s="60">
        <v>625249019.5</v>
      </c>
      <c r="BG1011" s="60">
        <v>2936873.9</v>
      </c>
      <c r="BH1011" s="60">
        <v>1730009456.8</v>
      </c>
      <c r="BI1011" s="60">
        <v>15765037.6</v>
      </c>
      <c r="BJ1011" s="60" t="s">
        <v>544</v>
      </c>
      <c r="BK1011" s="60">
        <v>30474834.800000001</v>
      </c>
      <c r="BL1011" s="85" t="s">
        <v>2914</v>
      </c>
      <c r="BM1011" s="60" t="s">
        <v>2915</v>
      </c>
      <c r="BN1011" s="60">
        <v>11912774.4</v>
      </c>
      <c r="BO1011" s="60">
        <v>3381282721.6999998</v>
      </c>
      <c r="BP1011" s="60">
        <v>1652665419.5</v>
      </c>
      <c r="BQ1011" s="60">
        <v>658330170.89999998</v>
      </c>
      <c r="BR1011" s="60">
        <v>142603664.69999999</v>
      </c>
      <c r="BS1011" s="60">
        <v>38389137.899999999</v>
      </c>
      <c r="BT1011" s="60">
        <v>93115431.799999997</v>
      </c>
      <c r="BU1011" s="60">
        <v>97520742.700000003</v>
      </c>
      <c r="BV1011" s="60">
        <v>111346934.90000001</v>
      </c>
      <c r="BW1011" s="60">
        <v>7863448.2000000002</v>
      </c>
      <c r="BX1011" s="60">
        <v>352456657.19999999</v>
      </c>
      <c r="BY1011" s="60" t="s">
        <v>544</v>
      </c>
      <c r="BZ1011" s="60" t="s">
        <v>544</v>
      </c>
      <c r="CA1011" s="60" t="s">
        <v>544</v>
      </c>
      <c r="CB1011" s="60" t="s">
        <v>544</v>
      </c>
      <c r="CC1011" s="60">
        <v>72436533.700000003</v>
      </c>
      <c r="CD1011" s="60">
        <v>13419352.6</v>
      </c>
      <c r="CE1011" s="60">
        <v>21943915.199999999</v>
      </c>
      <c r="CF1011" s="60">
        <v>409732055.89999998</v>
      </c>
      <c r="CG1011" s="60">
        <v>72086905.799999997</v>
      </c>
      <c r="CH1011" s="60">
        <v>4939288</v>
      </c>
      <c r="CI1011" s="60" t="s">
        <v>1271</v>
      </c>
      <c r="CJ1011" s="60">
        <v>20.58</v>
      </c>
      <c r="CK1011" s="60">
        <v>169607648.5</v>
      </c>
      <c r="CL1011" s="60">
        <v>224.57</v>
      </c>
      <c r="CM1011" s="85">
        <v>114903</v>
      </c>
      <c r="CN1011" s="60" t="s">
        <v>544</v>
      </c>
      <c r="CO1011" s="60">
        <v>15765037.6</v>
      </c>
      <c r="CP1011" s="60">
        <v>89193243</v>
      </c>
      <c r="CQ1011" s="60">
        <v>2599095295.6999998</v>
      </c>
      <c r="CR1011" s="60" t="s">
        <v>544</v>
      </c>
      <c r="CS1011" s="60" t="s">
        <v>544</v>
      </c>
      <c r="CT1011" s="60">
        <v>18803621.5</v>
      </c>
      <c r="CU1011" s="60">
        <v>11671213.300000001</v>
      </c>
      <c r="CV1011" s="60">
        <v>21943915.199999999</v>
      </c>
      <c r="CW1011" s="60">
        <v>30474834.800000001</v>
      </c>
      <c r="CX1011" s="60">
        <v>77280468.599999994</v>
      </c>
      <c r="CY1011" s="60">
        <v>20.58</v>
      </c>
      <c r="CZ1011" s="60">
        <f t="shared" si="30"/>
        <v>15731.012275081219</v>
      </c>
      <c r="DA1011" s="60" t="str">
        <f t="shared" si="31"/>
        <v>N: parent data from row 677</v>
      </c>
    </row>
    <row r="1012" spans="1:105">
      <c r="A1012" s="13" t="s">
        <v>1454</v>
      </c>
      <c r="B1012" s="13">
        <v>1005180</v>
      </c>
      <c r="C1012" s="13">
        <v>2023</v>
      </c>
      <c r="D1012" s="13" t="s">
        <v>10</v>
      </c>
      <c r="E1012" s="13" t="s">
        <v>507</v>
      </c>
      <c r="F1012" s="84" t="s">
        <v>1804</v>
      </c>
      <c r="G1012" s="60" t="s">
        <v>2760</v>
      </c>
      <c r="H1012" s="60" t="s">
        <v>2880</v>
      </c>
      <c r="I1012" s="60" t="s">
        <v>2762</v>
      </c>
      <c r="J1012" s="60" t="s">
        <v>1271</v>
      </c>
      <c r="K1012" s="85">
        <v>114903</v>
      </c>
      <c r="L1012" s="60">
        <v>45136700000000</v>
      </c>
      <c r="M1012" s="60">
        <v>2927913914.5999999</v>
      </c>
      <c r="N1012" s="60">
        <v>37311901</v>
      </c>
      <c r="O1012" s="60">
        <v>39848228.100000001</v>
      </c>
      <c r="P1012" s="60">
        <v>-0.19</v>
      </c>
      <c r="Q1012" s="60">
        <v>353139758.80000001</v>
      </c>
      <c r="R1012" s="85">
        <v>559</v>
      </c>
      <c r="S1012" s="85">
        <v>17</v>
      </c>
      <c r="T1012" s="60">
        <v>635288306.70000005</v>
      </c>
      <c r="U1012" s="60" t="s">
        <v>544</v>
      </c>
      <c r="V1012" s="60" t="s">
        <v>544</v>
      </c>
      <c r="W1012" s="60" t="s">
        <v>2763</v>
      </c>
      <c r="X1012" s="60">
        <v>77218510.099999994</v>
      </c>
      <c r="Y1012" s="60">
        <v>2156241268.5999999</v>
      </c>
      <c r="Z1012" s="60">
        <v>4.6399999999999997</v>
      </c>
      <c r="AA1012" s="60" t="s">
        <v>544</v>
      </c>
      <c r="AB1012" s="60">
        <v>1344480384.0999999</v>
      </c>
      <c r="AC1012" s="60">
        <v>2927913914.5999999</v>
      </c>
      <c r="AD1012" s="60">
        <v>12.41</v>
      </c>
      <c r="AE1012" s="60">
        <v>4800209.8</v>
      </c>
      <c r="AF1012" s="60">
        <v>20.260000000000002</v>
      </c>
      <c r="AG1012" s="60" t="s">
        <v>35</v>
      </c>
      <c r="AH1012" s="60" t="s">
        <v>544</v>
      </c>
      <c r="AI1012" s="60">
        <v>374941792.80000001</v>
      </c>
      <c r="AJ1012" s="60" t="s">
        <v>544</v>
      </c>
      <c r="AK1012" s="60">
        <v>2.31</v>
      </c>
      <c r="AL1012" s="60">
        <v>2245304620.6999998</v>
      </c>
      <c r="AM1012" s="60">
        <v>26128709.600000001</v>
      </c>
      <c r="AN1012" s="60">
        <v>123559995</v>
      </c>
      <c r="AO1012" s="60">
        <v>200668230</v>
      </c>
      <c r="AP1012" s="60">
        <v>438434297.5</v>
      </c>
      <c r="AQ1012" s="60">
        <v>2927913914.5999999</v>
      </c>
      <c r="AR1012" s="60">
        <v>2.3199999999999998</v>
      </c>
      <c r="AS1012" s="60">
        <v>439108921.60000002</v>
      </c>
      <c r="AT1012" s="60">
        <v>821309410</v>
      </c>
      <c r="AU1012" s="85">
        <v>1005180</v>
      </c>
      <c r="AV1012" s="60" t="s">
        <v>544</v>
      </c>
      <c r="AW1012" s="60" t="s">
        <v>544</v>
      </c>
      <c r="AX1012" s="60">
        <v>77841.2</v>
      </c>
      <c r="AY1012" s="60" t="s">
        <v>544</v>
      </c>
      <c r="AZ1012" s="60">
        <v>487779156.89999998</v>
      </c>
      <c r="BA1012" s="60">
        <v>779761648.20000005</v>
      </c>
      <c r="BB1012" s="60" t="s">
        <v>1808</v>
      </c>
      <c r="BC1012" s="60">
        <v>3016069118.9000001</v>
      </c>
      <c r="BD1012" s="60">
        <v>67176990.099999994</v>
      </c>
      <c r="BE1012" s="60" t="s">
        <v>544</v>
      </c>
      <c r="BF1012" s="60">
        <v>236987655.19999999</v>
      </c>
      <c r="BG1012" s="60">
        <v>2932020</v>
      </c>
      <c r="BH1012" s="60">
        <v>1605871268</v>
      </c>
      <c r="BI1012" s="60">
        <v>20329537.199999999</v>
      </c>
      <c r="BJ1012" s="60" t="s">
        <v>544</v>
      </c>
      <c r="BK1012" s="60">
        <v>32518178</v>
      </c>
      <c r="BL1012" s="85" t="s">
        <v>2914</v>
      </c>
      <c r="BM1012" s="60" t="s">
        <v>2915</v>
      </c>
      <c r="BN1012" s="60">
        <v>21322013</v>
      </c>
      <c r="BO1012" s="60">
        <v>2614473188.1999998</v>
      </c>
      <c r="BP1012" s="60">
        <v>1538694277.9000001</v>
      </c>
      <c r="BQ1012" s="60">
        <v>350136384.30000001</v>
      </c>
      <c r="BR1012" s="60">
        <v>222405396.19999999</v>
      </c>
      <c r="BS1012" s="60">
        <v>35456684.799999997</v>
      </c>
      <c r="BT1012" s="60">
        <v>89063352.099999994</v>
      </c>
      <c r="BU1012" s="60">
        <v>111488116</v>
      </c>
      <c r="BV1012" s="60" t="s">
        <v>544</v>
      </c>
      <c r="BW1012" s="60">
        <v>5228336.5999999996</v>
      </c>
      <c r="BX1012" s="60">
        <v>374941792.80000001</v>
      </c>
      <c r="BY1012" s="60" t="s">
        <v>544</v>
      </c>
      <c r="BZ1012" s="60" t="s">
        <v>544</v>
      </c>
      <c r="CA1012" s="60" t="s">
        <v>544</v>
      </c>
      <c r="CB1012" s="60" t="s">
        <v>544</v>
      </c>
      <c r="CC1012" s="60">
        <v>96549084.700000003</v>
      </c>
      <c r="CD1012" s="60">
        <v>14484957.4</v>
      </c>
      <c r="CE1012" s="60">
        <v>26005460.899999999</v>
      </c>
      <c r="CF1012" s="60">
        <v>438434297.5</v>
      </c>
      <c r="CG1012" s="60">
        <v>89290389.099999994</v>
      </c>
      <c r="CH1012" s="60">
        <v>51855239.399999999</v>
      </c>
      <c r="CI1012" s="60" t="s">
        <v>1271</v>
      </c>
      <c r="CJ1012" s="60">
        <v>27.89</v>
      </c>
      <c r="CK1012" s="60">
        <v>200778505</v>
      </c>
      <c r="CL1012" s="60">
        <v>246.25</v>
      </c>
      <c r="CM1012" s="85">
        <v>114903</v>
      </c>
      <c r="CN1012" s="60" t="s">
        <v>544</v>
      </c>
      <c r="CO1012" s="60">
        <v>20329537.199999999</v>
      </c>
      <c r="CP1012" s="60">
        <v>98540523.099999994</v>
      </c>
      <c r="CQ1012" s="60">
        <v>2156241268.5999999</v>
      </c>
      <c r="CR1012" s="60" t="s">
        <v>544</v>
      </c>
      <c r="CS1012" s="60" t="s">
        <v>544</v>
      </c>
      <c r="CT1012" s="60">
        <v>20517653.5</v>
      </c>
      <c r="CU1012" s="60">
        <v>12000524.5</v>
      </c>
      <c r="CV1012" s="60">
        <v>26005460.899999999</v>
      </c>
      <c r="CW1012" s="60">
        <v>32518178</v>
      </c>
      <c r="CX1012" s="60">
        <v>77218510.099999994</v>
      </c>
      <c r="CY1012" s="60">
        <v>27.89</v>
      </c>
      <c r="CZ1012" s="60">
        <f t="shared" si="30"/>
        <v>15415.992859259457</v>
      </c>
      <c r="DA1012" s="60" t="str">
        <f t="shared" si="31"/>
        <v>N: parent data from row 677</v>
      </c>
    </row>
    <row r="1013" spans="1:105">
      <c r="A1013" s="13" t="s">
        <v>1455</v>
      </c>
      <c r="B1013" s="13">
        <v>1414360</v>
      </c>
      <c r="C1013" s="13">
        <v>2022</v>
      </c>
      <c r="D1013" s="13" t="s">
        <v>10</v>
      </c>
      <c r="E1013" s="13" t="s">
        <v>507</v>
      </c>
      <c r="F1013" s="84" t="s">
        <v>1812</v>
      </c>
      <c r="G1013" s="60" t="s">
        <v>2760</v>
      </c>
      <c r="H1013" s="60" t="s">
        <v>2919</v>
      </c>
      <c r="I1013" s="60" t="s">
        <v>2762</v>
      </c>
      <c r="J1013" s="60" t="s">
        <v>2743</v>
      </c>
      <c r="K1013" s="85">
        <v>1231250</v>
      </c>
      <c r="L1013" s="60">
        <v>7013225100000</v>
      </c>
      <c r="M1013" s="60">
        <v>445821602.41439998</v>
      </c>
      <c r="N1013" s="60">
        <v>15217653.881200001</v>
      </c>
      <c r="O1013" s="60">
        <v>6096778.6639999999</v>
      </c>
      <c r="P1013" s="60">
        <v>7.0000000000000007E-2</v>
      </c>
      <c r="Q1013" s="60">
        <v>5635371.6118999999</v>
      </c>
      <c r="R1013" s="85">
        <v>589</v>
      </c>
      <c r="S1013" s="85">
        <v>21</v>
      </c>
      <c r="T1013" s="60">
        <v>195015886.2245</v>
      </c>
      <c r="U1013" s="60" t="s">
        <v>544</v>
      </c>
      <c r="V1013" s="60" t="s">
        <v>544</v>
      </c>
      <c r="W1013" s="60" t="s">
        <v>2763</v>
      </c>
      <c r="X1013" s="60">
        <v>7497470.4704</v>
      </c>
      <c r="Y1013" s="60">
        <v>355289945.89340001</v>
      </c>
      <c r="Z1013" s="60">
        <v>-10.23</v>
      </c>
      <c r="AA1013" s="60">
        <v>71463.932499999995</v>
      </c>
      <c r="AB1013" s="60">
        <v>365115728.06800002</v>
      </c>
      <c r="AC1013" s="60">
        <v>445821602.41439998</v>
      </c>
      <c r="AD1013" s="60" t="s">
        <v>544</v>
      </c>
      <c r="AE1013" s="60">
        <v>7044905.8245000001</v>
      </c>
      <c r="AF1013" s="60">
        <v>9.4600000000000009</v>
      </c>
      <c r="AG1013" s="60" t="s">
        <v>35</v>
      </c>
      <c r="AH1013" s="60" t="s">
        <v>544</v>
      </c>
      <c r="AI1013" s="60">
        <v>64274948.256999999</v>
      </c>
      <c r="AJ1013" s="60" t="s">
        <v>544</v>
      </c>
      <c r="AK1013" s="60">
        <v>1.91</v>
      </c>
      <c r="AL1013" s="60">
        <v>359471183.49269998</v>
      </c>
      <c r="AM1013" s="60">
        <v>4033758.2154000001</v>
      </c>
      <c r="AN1013" s="60">
        <v>15927245.8518</v>
      </c>
      <c r="AO1013" s="60">
        <v>27371703.261999998</v>
      </c>
      <c r="AP1013" s="60">
        <v>39035822.315099999</v>
      </c>
      <c r="AQ1013" s="60">
        <v>445821602.41439998</v>
      </c>
      <c r="AR1013" s="60">
        <v>4.68</v>
      </c>
      <c r="AS1013" s="60">
        <v>34811796.623800002</v>
      </c>
      <c r="AT1013" s="60">
        <v>124909469.62989999</v>
      </c>
      <c r="AU1013" s="85">
        <v>1414360</v>
      </c>
      <c r="AV1013" s="60" t="s">
        <v>544</v>
      </c>
      <c r="AW1013" s="60" t="s">
        <v>544</v>
      </c>
      <c r="AX1013" s="60">
        <v>8707920.2282999996</v>
      </c>
      <c r="AY1013" s="60">
        <v>7044905.8245000001</v>
      </c>
      <c r="AZ1013" s="60">
        <v>25299020.370999999</v>
      </c>
      <c r="BA1013" s="60">
        <v>193174656.9702</v>
      </c>
      <c r="BB1013" s="60" t="s">
        <v>1808</v>
      </c>
      <c r="BC1013" s="60" t="s">
        <v>544</v>
      </c>
      <c r="BD1013" s="60">
        <v>7326000.2589999996</v>
      </c>
      <c r="BE1013" s="60" t="s">
        <v>544</v>
      </c>
      <c r="BF1013" s="60" t="s">
        <v>544</v>
      </c>
      <c r="BG1013" s="60">
        <v>3160801.0425999998</v>
      </c>
      <c r="BH1013" s="60">
        <v>325129032.42460001</v>
      </c>
      <c r="BI1013" s="60">
        <v>-4280182.2808999997</v>
      </c>
      <c r="BJ1013" s="60" t="s">
        <v>544</v>
      </c>
      <c r="BK1013" s="60">
        <v>11735055.3654</v>
      </c>
      <c r="BL1013" s="85" t="s">
        <v>2917</v>
      </c>
      <c r="BM1013" s="60" t="s">
        <v>2918</v>
      </c>
      <c r="BN1013" s="60">
        <v>5664403.4371999996</v>
      </c>
      <c r="BO1013" s="60">
        <v>383101722.5517</v>
      </c>
      <c r="BP1013" s="60">
        <v>317803032.1656</v>
      </c>
      <c r="BQ1013" s="60">
        <v>39999670.015100002</v>
      </c>
      <c r="BR1013" s="60" t="s">
        <v>544</v>
      </c>
      <c r="BS1013" s="60">
        <v>3910434.9374000002</v>
      </c>
      <c r="BT1013" s="60">
        <v>4109773.6667999998</v>
      </c>
      <c r="BU1013" s="60">
        <v>22541155.8902</v>
      </c>
      <c r="BV1013" s="60">
        <v>1558513.8178999999</v>
      </c>
      <c r="BW1013" s="60">
        <v>28866088.975400001</v>
      </c>
      <c r="BX1013" s="60">
        <v>28358632.756999999</v>
      </c>
      <c r="BY1013" s="60" t="s">
        <v>544</v>
      </c>
      <c r="BZ1013" s="60">
        <v>2457076.463</v>
      </c>
      <c r="CA1013" s="60" t="s">
        <v>544</v>
      </c>
      <c r="CB1013" s="60" t="s">
        <v>544</v>
      </c>
      <c r="CC1013" s="60">
        <v>15418492.832</v>
      </c>
      <c r="CD1013" s="60">
        <v>17434516.9406</v>
      </c>
      <c r="CE1013" s="60">
        <v>-5532956.0793000003</v>
      </c>
      <c r="CF1013" s="60">
        <v>39035822.315099999</v>
      </c>
      <c r="CG1013" s="60">
        <v>883560.43189999997</v>
      </c>
      <c r="CH1013" s="60">
        <v>13557633.563100001</v>
      </c>
      <c r="CI1013" s="60" t="s">
        <v>2743</v>
      </c>
      <c r="CJ1013" s="60">
        <v>17.600000000000001</v>
      </c>
      <c r="CK1013" s="60">
        <v>23424716.3222</v>
      </c>
      <c r="CL1013" s="60" t="s">
        <v>544</v>
      </c>
      <c r="CM1013" s="85">
        <v>1231250</v>
      </c>
      <c r="CN1013" s="60" t="s">
        <v>544</v>
      </c>
      <c r="CO1013" s="60">
        <v>-4280182.2808999997</v>
      </c>
      <c r="CP1013" s="60">
        <v>13161873.907500001</v>
      </c>
      <c r="CQ1013" s="60">
        <v>355289945.89340001</v>
      </c>
      <c r="CR1013" s="60" t="s">
        <v>544</v>
      </c>
      <c r="CS1013" s="60" t="s">
        <v>544</v>
      </c>
      <c r="CT1013" s="60">
        <v>5415074.2819999997</v>
      </c>
      <c r="CU1013" s="60">
        <v>6319981.0833999999</v>
      </c>
      <c r="CV1013" s="60">
        <v>-5532956.0793000003</v>
      </c>
      <c r="CW1013" s="60">
        <v>11735055.3654</v>
      </c>
      <c r="CX1013" s="60">
        <v>7497470.4704</v>
      </c>
      <c r="CY1013" s="60">
        <v>7.77</v>
      </c>
      <c r="CZ1013" s="60">
        <f t="shared" si="30"/>
        <v>15731.01227490782</v>
      </c>
      <c r="DA1013" s="60" t="str">
        <f t="shared" si="31"/>
        <v>N</v>
      </c>
    </row>
    <row r="1014" spans="1:105">
      <c r="A1014" s="13" t="s">
        <v>1455</v>
      </c>
      <c r="B1014" s="13">
        <v>1414360</v>
      </c>
      <c r="C1014" s="13">
        <v>2023</v>
      </c>
      <c r="D1014" s="13" t="s">
        <v>10</v>
      </c>
      <c r="E1014" s="13" t="s">
        <v>507</v>
      </c>
      <c r="F1014" s="84" t="s">
        <v>1804</v>
      </c>
      <c r="G1014" s="60" t="s">
        <v>2760</v>
      </c>
      <c r="H1014" s="60" t="s">
        <v>2916</v>
      </c>
      <c r="I1014" s="60" t="s">
        <v>2762</v>
      </c>
      <c r="J1014" s="60" t="s">
        <v>2743</v>
      </c>
      <c r="K1014" s="85">
        <v>1231250</v>
      </c>
      <c r="L1014" s="60">
        <v>7920474400000</v>
      </c>
      <c r="M1014" s="60">
        <v>513782957.23689997</v>
      </c>
      <c r="N1014" s="60">
        <v>14095517.6863</v>
      </c>
      <c r="O1014" s="60">
        <v>37390105.539099999</v>
      </c>
      <c r="P1014" s="60">
        <v>0.33</v>
      </c>
      <c r="Q1014" s="60">
        <v>26574908.521200001</v>
      </c>
      <c r="R1014" s="85">
        <v>444</v>
      </c>
      <c r="S1014" s="85">
        <v>22</v>
      </c>
      <c r="T1014" s="60">
        <v>224675700.85229999</v>
      </c>
      <c r="U1014" s="60" t="s">
        <v>544</v>
      </c>
      <c r="V1014" s="60" t="s">
        <v>544</v>
      </c>
      <c r="W1014" s="60" t="s">
        <v>2763</v>
      </c>
      <c r="X1014" s="60">
        <v>8966097.8220000006</v>
      </c>
      <c r="Y1014" s="60">
        <v>389582114.80830002</v>
      </c>
      <c r="Z1014" s="60">
        <v>-79.319999999999993</v>
      </c>
      <c r="AA1014" s="60">
        <v>55714.8675</v>
      </c>
      <c r="AB1014" s="60">
        <v>394431422.97039998</v>
      </c>
      <c r="AC1014" s="60">
        <v>513782957.23689997</v>
      </c>
      <c r="AD1014" s="60" t="s">
        <v>544</v>
      </c>
      <c r="AE1014" s="60">
        <v>6901320.0104</v>
      </c>
      <c r="AF1014" s="60">
        <v>13.24</v>
      </c>
      <c r="AG1014" s="60" t="s">
        <v>35</v>
      </c>
      <c r="AH1014" s="60" t="s">
        <v>544</v>
      </c>
      <c r="AI1014" s="60">
        <v>70595063.836099997</v>
      </c>
      <c r="AJ1014" s="60" t="s">
        <v>544</v>
      </c>
      <c r="AK1014" s="60">
        <v>2.09</v>
      </c>
      <c r="AL1014" s="60">
        <v>415596819.38550001</v>
      </c>
      <c r="AM1014" s="60">
        <v>4422264.6327</v>
      </c>
      <c r="AN1014" s="60">
        <v>19794300.8138</v>
      </c>
      <c r="AO1014" s="60">
        <v>37916383.675999999</v>
      </c>
      <c r="AP1014" s="60">
        <v>49871325.643200003</v>
      </c>
      <c r="AQ1014" s="60">
        <v>513782957.23689997</v>
      </c>
      <c r="AR1014" s="60">
        <v>3.89</v>
      </c>
      <c r="AS1014" s="60">
        <v>45443722.398800001</v>
      </c>
      <c r="AT1014" s="60">
        <v>131970273.8946</v>
      </c>
      <c r="AU1014" s="85">
        <v>1414360</v>
      </c>
      <c r="AV1014" s="60" t="s">
        <v>544</v>
      </c>
      <c r="AW1014" s="60">
        <v>14246938.3584</v>
      </c>
      <c r="AX1014" s="60">
        <v>8459065.9317000005</v>
      </c>
      <c r="AY1014" s="60">
        <v>6901320.0104</v>
      </c>
      <c r="AZ1014" s="60">
        <v>21914572.942699999</v>
      </c>
      <c r="BA1014" s="60">
        <v>223363797.02720001</v>
      </c>
      <c r="BB1014" s="60" t="s">
        <v>1808</v>
      </c>
      <c r="BC1014" s="60" t="s">
        <v>544</v>
      </c>
      <c r="BD1014" s="60">
        <v>10506614.882200001</v>
      </c>
      <c r="BE1014" s="60" t="s">
        <v>544</v>
      </c>
      <c r="BF1014" s="60" t="s">
        <v>544</v>
      </c>
      <c r="BG1014" s="60">
        <v>2098547.9361999999</v>
      </c>
      <c r="BH1014" s="60">
        <v>362235390.9321</v>
      </c>
      <c r="BI1014" s="60">
        <v>-34072213.498899996</v>
      </c>
      <c r="BJ1014" s="60" t="s">
        <v>544</v>
      </c>
      <c r="BK1014" s="60">
        <v>12321587.1812</v>
      </c>
      <c r="BL1014" s="85" t="s">
        <v>2917</v>
      </c>
      <c r="BM1014" s="60" t="s">
        <v>2918</v>
      </c>
      <c r="BN1014" s="60">
        <v>4949632.5470000003</v>
      </c>
      <c r="BO1014" s="60">
        <v>439418457.30089998</v>
      </c>
      <c r="BP1014" s="60">
        <v>351728776.0499</v>
      </c>
      <c r="BQ1014" s="60">
        <v>65775108.308200002</v>
      </c>
      <c r="BR1014" s="60" t="s">
        <v>544</v>
      </c>
      <c r="BS1014" s="60">
        <v>3917626.3605999998</v>
      </c>
      <c r="BT1014" s="60">
        <v>11712051.351299999</v>
      </c>
      <c r="BU1014" s="60">
        <v>27478282.058499999</v>
      </c>
      <c r="BV1014" s="60">
        <v>10229960.6285</v>
      </c>
      <c r="BW1014" s="60">
        <v>12361519.737299999</v>
      </c>
      <c r="BX1014" s="60">
        <v>33944813.336099997</v>
      </c>
      <c r="BY1014" s="60" t="s">
        <v>544</v>
      </c>
      <c r="BZ1014" s="60">
        <v>2773677.9843000001</v>
      </c>
      <c r="CA1014" s="60" t="s">
        <v>544</v>
      </c>
      <c r="CB1014" s="60" t="s">
        <v>544</v>
      </c>
      <c r="CC1014" s="60">
        <v>18748309.151299998</v>
      </c>
      <c r="CD1014" s="60">
        <v>16833103.282299999</v>
      </c>
      <c r="CE1014" s="60">
        <v>-36067407.728699997</v>
      </c>
      <c r="CF1014" s="60">
        <v>49871325.643200003</v>
      </c>
      <c r="CG1014" s="60">
        <v>1282116.5773</v>
      </c>
      <c r="CH1014" s="60">
        <v>34359188.203699999</v>
      </c>
      <c r="CI1014" s="60" t="s">
        <v>2743</v>
      </c>
      <c r="CJ1014" s="60">
        <v>17.899999999999999</v>
      </c>
      <c r="CK1014" s="60">
        <v>28760398.6358</v>
      </c>
      <c r="CL1014" s="60" t="s">
        <v>544</v>
      </c>
      <c r="CM1014" s="85">
        <v>1231250</v>
      </c>
      <c r="CN1014" s="60" t="s">
        <v>544</v>
      </c>
      <c r="CO1014" s="60">
        <v>-34072213.498899996</v>
      </c>
      <c r="CP1014" s="60">
        <v>13915730.369000001</v>
      </c>
      <c r="CQ1014" s="60">
        <v>389582114.80830002</v>
      </c>
      <c r="CR1014" s="60" t="s">
        <v>544</v>
      </c>
      <c r="CS1014" s="60" t="s">
        <v>544</v>
      </c>
      <c r="CT1014" s="60">
        <v>5402032.8602999998</v>
      </c>
      <c r="CU1014" s="60">
        <v>6919554.3208999997</v>
      </c>
      <c r="CV1014" s="60">
        <v>-36067407.728699997</v>
      </c>
      <c r="CW1014" s="60">
        <v>12321587.1812</v>
      </c>
      <c r="CX1014" s="60">
        <v>8966097.8220000006</v>
      </c>
      <c r="CY1014" s="60">
        <v>8.61</v>
      </c>
      <c r="CZ1014" s="60">
        <f t="shared" si="30"/>
        <v>15415.992859311509</v>
      </c>
      <c r="DA1014" s="60" t="str">
        <f t="shared" si="31"/>
        <v>N</v>
      </c>
    </row>
    <row r="1015" spans="1:105">
      <c r="A1015" s="13" t="s">
        <v>1456</v>
      </c>
      <c r="B1015" s="13">
        <v>1011912</v>
      </c>
      <c r="C1015" s="13">
        <v>2022</v>
      </c>
      <c r="D1015" s="13" t="s">
        <v>10</v>
      </c>
      <c r="E1015" s="13" t="s">
        <v>13</v>
      </c>
      <c r="F1015" s="84" t="s">
        <v>1812</v>
      </c>
      <c r="G1015" s="60" t="s">
        <v>2760</v>
      </c>
      <c r="H1015" s="60" t="s">
        <v>2919</v>
      </c>
      <c r="I1015" s="60" t="s">
        <v>2762</v>
      </c>
      <c r="J1015" s="60" t="s">
        <v>2743</v>
      </c>
      <c r="K1015" s="85">
        <v>1231250</v>
      </c>
      <c r="L1015" s="60">
        <v>89995400000000</v>
      </c>
      <c r="M1015" s="60">
        <v>5720890584</v>
      </c>
      <c r="N1015" s="60">
        <v>216076368.19999999</v>
      </c>
      <c r="O1015" s="60">
        <v>249227445.19999999</v>
      </c>
      <c r="P1015" s="60">
        <v>-0.01</v>
      </c>
      <c r="Q1015" s="60">
        <v>301309281.10000002</v>
      </c>
      <c r="R1015" s="85">
        <v>3373</v>
      </c>
      <c r="S1015" s="85">
        <v>272</v>
      </c>
      <c r="T1015" s="60">
        <v>1435705446.4000001</v>
      </c>
      <c r="U1015" s="60">
        <v>4615087.5999999996</v>
      </c>
      <c r="V1015" s="60" t="s">
        <v>544</v>
      </c>
      <c r="W1015" s="60" t="s">
        <v>2763</v>
      </c>
      <c r="X1015" s="60">
        <v>66016095</v>
      </c>
      <c r="Y1015" s="60">
        <v>3303182216.9000001</v>
      </c>
      <c r="Z1015" s="60">
        <v>-46.93</v>
      </c>
      <c r="AA1015" s="60" t="s">
        <v>544</v>
      </c>
      <c r="AB1015" s="60">
        <v>3719538131.3000002</v>
      </c>
      <c r="AC1015" s="60">
        <v>5720890584</v>
      </c>
      <c r="AD1015" s="60">
        <v>7.46</v>
      </c>
      <c r="AE1015" s="60">
        <v>771005691.70000005</v>
      </c>
      <c r="AF1015" s="60">
        <v>18.68</v>
      </c>
      <c r="AG1015" s="60" t="s">
        <v>35</v>
      </c>
      <c r="AH1015" s="60" t="s">
        <v>544</v>
      </c>
      <c r="AI1015" s="60">
        <v>429107795.60000002</v>
      </c>
      <c r="AJ1015" s="60">
        <v>117678377.40000001</v>
      </c>
      <c r="AK1015" s="60">
        <v>1.43</v>
      </c>
      <c r="AL1015" s="60">
        <v>3963114319.0999999</v>
      </c>
      <c r="AM1015" s="60">
        <v>96166729.400000006</v>
      </c>
      <c r="AN1015" s="60">
        <v>196439996.69999999</v>
      </c>
      <c r="AO1015" s="60">
        <v>296535271.80000001</v>
      </c>
      <c r="AP1015" s="60">
        <v>522318580.39999998</v>
      </c>
      <c r="AQ1015" s="60">
        <v>5720890584</v>
      </c>
      <c r="AR1015" s="60">
        <v>6.72</v>
      </c>
      <c r="AS1015" s="60">
        <v>420392526.80000001</v>
      </c>
      <c r="AT1015" s="60">
        <v>1300532962.7</v>
      </c>
      <c r="AU1015" s="85">
        <v>1011912</v>
      </c>
      <c r="AV1015" s="60" t="s">
        <v>544</v>
      </c>
      <c r="AW1015" s="60" t="s">
        <v>544</v>
      </c>
      <c r="AX1015" s="60">
        <v>181685701.5</v>
      </c>
      <c r="AY1015" s="60" t="s">
        <v>544</v>
      </c>
      <c r="AZ1015" s="60">
        <v>763447373.29999995</v>
      </c>
      <c r="BA1015" s="60">
        <v>1026310304.6</v>
      </c>
      <c r="BB1015" s="60" t="s">
        <v>1808</v>
      </c>
      <c r="BC1015" s="60" t="s">
        <v>544</v>
      </c>
      <c r="BD1015" s="60">
        <v>103407204.3</v>
      </c>
      <c r="BE1015" s="60" t="s">
        <v>544</v>
      </c>
      <c r="BF1015" s="60" t="s">
        <v>544</v>
      </c>
      <c r="BG1015" s="60">
        <v>20551760.699999999</v>
      </c>
      <c r="BH1015" s="60">
        <v>3215527336.5</v>
      </c>
      <c r="BI1015" s="60">
        <v>-317163314.89999998</v>
      </c>
      <c r="BJ1015" s="60" t="s">
        <v>544</v>
      </c>
      <c r="BK1015" s="60">
        <v>158578479</v>
      </c>
      <c r="BL1015" s="85" t="s">
        <v>544</v>
      </c>
      <c r="BM1015" s="60" t="s">
        <v>544</v>
      </c>
      <c r="BN1015" s="60">
        <v>22255401.899999999</v>
      </c>
      <c r="BO1015" s="60">
        <v>4697771428.1000004</v>
      </c>
      <c r="BP1015" s="60">
        <v>3112120132.1999998</v>
      </c>
      <c r="BQ1015" s="60">
        <v>821612733.79999995</v>
      </c>
      <c r="BR1015" s="60" t="s">
        <v>544</v>
      </c>
      <c r="BS1015" s="60">
        <v>183268562.09999999</v>
      </c>
      <c r="BT1015" s="60">
        <v>659932102.20000005</v>
      </c>
      <c r="BU1015" s="60">
        <v>214023099.19999999</v>
      </c>
      <c r="BV1015" s="60">
        <v>81183586.799999997</v>
      </c>
      <c r="BW1015" s="60">
        <v>914092478.5</v>
      </c>
      <c r="BX1015" s="60">
        <v>429107795.60000002</v>
      </c>
      <c r="BY1015" s="60" t="s">
        <v>544</v>
      </c>
      <c r="BZ1015" s="60">
        <v>832750</v>
      </c>
      <c r="CA1015" s="60" t="s">
        <v>544</v>
      </c>
      <c r="CB1015" s="60" t="s">
        <v>544</v>
      </c>
      <c r="CC1015" s="60">
        <v>128268922.90000001</v>
      </c>
      <c r="CD1015" s="60">
        <v>215892018.90000001</v>
      </c>
      <c r="CE1015" s="60">
        <v>-327105459.60000002</v>
      </c>
      <c r="CF1015" s="60">
        <v>522318580.39999998</v>
      </c>
      <c r="CG1015" s="60">
        <v>48432992.5</v>
      </c>
      <c r="CH1015" s="60">
        <v>346417630.69999999</v>
      </c>
      <c r="CI1015" s="60" t="s">
        <v>2743</v>
      </c>
      <c r="CJ1015" s="60">
        <v>11.54</v>
      </c>
      <c r="CK1015" s="60">
        <v>262456091.69999999</v>
      </c>
      <c r="CL1015" s="60">
        <v>165.16</v>
      </c>
      <c r="CM1015" s="85">
        <v>1231250</v>
      </c>
      <c r="CN1015" s="60">
        <v>-9376383.3000000007</v>
      </c>
      <c r="CO1015" s="60">
        <v>-317163314.89999998</v>
      </c>
      <c r="CP1015" s="60">
        <v>88271496.799999997</v>
      </c>
      <c r="CQ1015" s="60">
        <v>3303182216.9000001</v>
      </c>
      <c r="CR1015" s="60" t="s">
        <v>544</v>
      </c>
      <c r="CS1015" s="60">
        <v>-9376383.3000000007</v>
      </c>
      <c r="CT1015" s="60">
        <v>46684853.299999997</v>
      </c>
      <c r="CU1015" s="60">
        <v>111893625.7</v>
      </c>
      <c r="CV1015" s="60">
        <v>-327105459.60000002</v>
      </c>
      <c r="CW1015" s="60">
        <v>158578479</v>
      </c>
      <c r="CX1015" s="60">
        <v>66016095</v>
      </c>
      <c r="CY1015" s="60">
        <v>11.54</v>
      </c>
      <c r="CZ1015" s="60">
        <f t="shared" si="30"/>
        <v>15731.012274853883</v>
      </c>
      <c r="DA1015" s="60" t="str">
        <f t="shared" si="31"/>
        <v>N</v>
      </c>
    </row>
    <row r="1016" spans="1:105">
      <c r="A1016" s="13" t="s">
        <v>1456</v>
      </c>
      <c r="B1016" s="13">
        <v>1011912</v>
      </c>
      <c r="C1016" s="13">
        <v>2023</v>
      </c>
      <c r="D1016" s="13" t="s">
        <v>10</v>
      </c>
      <c r="E1016" s="13" t="s">
        <v>13</v>
      </c>
      <c r="F1016" s="84" t="s">
        <v>1804</v>
      </c>
      <c r="G1016" s="60" t="s">
        <v>2760</v>
      </c>
      <c r="H1016" s="60" t="s">
        <v>2916</v>
      </c>
      <c r="I1016" s="60" t="s">
        <v>2762</v>
      </c>
      <c r="J1016" s="60" t="s">
        <v>2743</v>
      </c>
      <c r="K1016" s="85">
        <v>1231250</v>
      </c>
      <c r="L1016" s="60">
        <v>84307300000000</v>
      </c>
      <c r="M1016" s="60">
        <v>5468820644.1999998</v>
      </c>
      <c r="N1016" s="60">
        <v>292721983</v>
      </c>
      <c r="O1016" s="60">
        <v>354625229.10000002</v>
      </c>
      <c r="P1016" s="60">
        <v>0.61</v>
      </c>
      <c r="Q1016" s="60">
        <v>354080340.5</v>
      </c>
      <c r="R1016" s="85">
        <v>2618</v>
      </c>
      <c r="S1016" s="85">
        <v>172</v>
      </c>
      <c r="T1016" s="60">
        <v>1125331346.4000001</v>
      </c>
      <c r="U1016" s="60">
        <v>6817595.2999999998</v>
      </c>
      <c r="V1016" s="60" t="s">
        <v>544</v>
      </c>
      <c r="W1016" s="60" t="s">
        <v>2763</v>
      </c>
      <c r="X1016" s="60">
        <v>51440086.100000001</v>
      </c>
      <c r="Y1016" s="60">
        <v>2905365902.0999999</v>
      </c>
      <c r="Z1016" s="60">
        <v>-46.97</v>
      </c>
      <c r="AA1016" s="60" t="s">
        <v>544</v>
      </c>
      <c r="AB1016" s="60">
        <v>3297322492.5999999</v>
      </c>
      <c r="AC1016" s="60">
        <v>5468820644.1999998</v>
      </c>
      <c r="AD1016" s="60">
        <v>12.2</v>
      </c>
      <c r="AE1016" s="60">
        <v>738603092.5</v>
      </c>
      <c r="AF1016" s="60">
        <v>12.64</v>
      </c>
      <c r="AG1016" s="60" t="s">
        <v>35</v>
      </c>
      <c r="AH1016" s="60" t="s">
        <v>544</v>
      </c>
      <c r="AI1016" s="60">
        <v>636553226.89999998</v>
      </c>
      <c r="AJ1016" s="60">
        <v>88395214.799999997</v>
      </c>
      <c r="AK1016" s="60">
        <v>1.1299999999999999</v>
      </c>
      <c r="AL1016" s="60">
        <v>3431202938.5999999</v>
      </c>
      <c r="AM1016" s="60">
        <v>118934928</v>
      </c>
      <c r="AN1016" s="60">
        <v>263920724.19999999</v>
      </c>
      <c r="AO1016" s="60">
        <v>226699638</v>
      </c>
      <c r="AP1016" s="60">
        <v>915296220.5</v>
      </c>
      <c r="AQ1016" s="60">
        <v>5468820644.1999998</v>
      </c>
      <c r="AR1016" s="60">
        <v>9.1300000000000008</v>
      </c>
      <c r="AS1016" s="60">
        <v>812461455.70000005</v>
      </c>
      <c r="AT1016" s="60">
        <v>1319914986.0999999</v>
      </c>
      <c r="AU1016" s="85">
        <v>1011912</v>
      </c>
      <c r="AV1016" s="60" t="s">
        <v>544</v>
      </c>
      <c r="AW1016" s="60">
        <v>14244946.9</v>
      </c>
      <c r="AX1016" s="60">
        <v>162396287</v>
      </c>
      <c r="AY1016" s="60" t="s">
        <v>544</v>
      </c>
      <c r="AZ1016" s="60">
        <v>1137526474</v>
      </c>
      <c r="BA1016" s="60">
        <v>1058757625.9</v>
      </c>
      <c r="BB1016" s="60" t="s">
        <v>1808</v>
      </c>
      <c r="BC1016" s="60">
        <v>5334985605.6000004</v>
      </c>
      <c r="BD1016" s="60">
        <v>232407995.59999999</v>
      </c>
      <c r="BE1016" s="60" t="s">
        <v>544</v>
      </c>
      <c r="BF1016" s="60">
        <v>166852697.90000001</v>
      </c>
      <c r="BG1016" s="60">
        <v>21646351.5</v>
      </c>
      <c r="BH1016" s="60">
        <v>3205670919.1999998</v>
      </c>
      <c r="BI1016" s="60">
        <v>-392177140.69999999</v>
      </c>
      <c r="BJ1016" s="60" t="s">
        <v>544</v>
      </c>
      <c r="BK1016" s="60">
        <v>164342318</v>
      </c>
      <c r="BL1016" s="85" t="s">
        <v>544</v>
      </c>
      <c r="BM1016" s="60" t="s">
        <v>544</v>
      </c>
      <c r="BN1016" s="60">
        <v>40029857.700000003</v>
      </c>
      <c r="BO1016" s="60">
        <v>4438455610.6000004</v>
      </c>
      <c r="BP1016" s="60">
        <v>2973262923.6999998</v>
      </c>
      <c r="BQ1016" s="60">
        <v>160618912</v>
      </c>
      <c r="BR1016" s="60" t="s">
        <v>544</v>
      </c>
      <c r="BS1016" s="60">
        <v>239751019.19999999</v>
      </c>
      <c r="BT1016" s="60">
        <v>511592089.60000002</v>
      </c>
      <c r="BU1016" s="60">
        <v>233977793.90000001</v>
      </c>
      <c r="BV1016" s="60">
        <v>54514815.100000001</v>
      </c>
      <c r="BW1016" s="60">
        <v>1252043911.5999999</v>
      </c>
      <c r="BX1016" s="60">
        <v>636553226.89999998</v>
      </c>
      <c r="BY1016" s="60" t="s">
        <v>544</v>
      </c>
      <c r="BZ1016" s="60">
        <v>-577322.5</v>
      </c>
      <c r="CA1016" s="60" t="s">
        <v>544</v>
      </c>
      <c r="CB1016" s="60" t="s">
        <v>544</v>
      </c>
      <c r="CC1016" s="60">
        <v>156143040.69999999</v>
      </c>
      <c r="CD1016" s="60">
        <v>209762681.5</v>
      </c>
      <c r="CE1016" s="60">
        <v>-440283027</v>
      </c>
      <c r="CF1016" s="60">
        <v>915296220.5</v>
      </c>
      <c r="CG1016" s="60">
        <v>81383016.400000006</v>
      </c>
      <c r="CH1016" s="60">
        <v>429761486</v>
      </c>
      <c r="CI1016" s="60" t="s">
        <v>2743</v>
      </c>
      <c r="CJ1016" s="60">
        <v>19.309999999999999</v>
      </c>
      <c r="CK1016" s="60">
        <v>315360810.30000001</v>
      </c>
      <c r="CL1016" s="60">
        <v>119.62</v>
      </c>
      <c r="CM1016" s="85">
        <v>1231250</v>
      </c>
      <c r="CN1016" s="60" t="s">
        <v>544</v>
      </c>
      <c r="CO1016" s="60">
        <v>-392177140.69999999</v>
      </c>
      <c r="CP1016" s="60">
        <v>91469943.799999997</v>
      </c>
      <c r="CQ1016" s="60">
        <v>2905365902.0999999</v>
      </c>
      <c r="CR1016" s="60" t="s">
        <v>544</v>
      </c>
      <c r="CS1016" s="60" t="s">
        <v>544</v>
      </c>
      <c r="CT1016" s="60">
        <v>52542837</v>
      </c>
      <c r="CU1016" s="60">
        <v>111799481</v>
      </c>
      <c r="CV1016" s="60">
        <v>-440283027</v>
      </c>
      <c r="CW1016" s="60">
        <v>164342318</v>
      </c>
      <c r="CX1016" s="60">
        <v>51440086.100000001</v>
      </c>
      <c r="CY1016" s="60">
        <v>19.309999999999999</v>
      </c>
      <c r="CZ1016" s="60">
        <f t="shared" si="30"/>
        <v>15415.992859340296</v>
      </c>
      <c r="DA1016" s="60" t="str">
        <f t="shared" si="31"/>
        <v>N</v>
      </c>
    </row>
    <row r="1017" spans="1:105">
      <c r="A1017" s="13" t="s">
        <v>1457</v>
      </c>
      <c r="B1017" s="13">
        <v>1254312</v>
      </c>
      <c r="C1017" s="13">
        <v>2022</v>
      </c>
      <c r="D1017" s="13" t="s">
        <v>10</v>
      </c>
      <c r="E1017" s="13" t="s">
        <v>507</v>
      </c>
      <c r="F1017" s="84" t="s">
        <v>1812</v>
      </c>
      <c r="G1017" s="60" t="s">
        <v>2760</v>
      </c>
      <c r="H1017" s="60" t="s">
        <v>2761</v>
      </c>
      <c r="I1017" s="60" t="s">
        <v>2762</v>
      </c>
      <c r="J1017" s="60" t="s">
        <v>2729</v>
      </c>
      <c r="K1017" s="85">
        <v>1116650</v>
      </c>
      <c r="L1017" s="60">
        <v>46699415000000</v>
      </c>
      <c r="M1017" s="60">
        <v>2968621102.3000002</v>
      </c>
      <c r="N1017" s="60">
        <v>19472109.899999999</v>
      </c>
      <c r="O1017" s="60">
        <v>18117143.100000001</v>
      </c>
      <c r="P1017" s="60">
        <v>-0.28999999999999998</v>
      </c>
      <c r="Q1017" s="60">
        <v>814761871.39999998</v>
      </c>
      <c r="R1017" s="85">
        <v>1097</v>
      </c>
      <c r="S1017" s="85">
        <v>41</v>
      </c>
      <c r="T1017" s="60">
        <v>765695098.89999998</v>
      </c>
      <c r="U1017" s="60">
        <v>32261433.100000001</v>
      </c>
      <c r="V1017" s="60" t="s">
        <v>544</v>
      </c>
      <c r="W1017" s="60" t="s">
        <v>2763</v>
      </c>
      <c r="X1017" s="60">
        <v>114176568.5</v>
      </c>
      <c r="Y1017" s="60">
        <v>1709523998.2</v>
      </c>
      <c r="Z1017" s="60">
        <v>4.41</v>
      </c>
      <c r="AA1017" s="60" t="s">
        <v>544</v>
      </c>
      <c r="AB1017" s="60">
        <v>2465840107.5999999</v>
      </c>
      <c r="AC1017" s="60">
        <v>2968621102.3000002</v>
      </c>
      <c r="AD1017" s="60">
        <v>19.41</v>
      </c>
      <c r="AE1017" s="60">
        <v>77140681</v>
      </c>
      <c r="AF1017" s="60">
        <v>9.08</v>
      </c>
      <c r="AG1017" s="60" t="s">
        <v>35</v>
      </c>
      <c r="AH1017" s="60" t="s">
        <v>544</v>
      </c>
      <c r="AI1017" s="60">
        <v>632170760.89999998</v>
      </c>
      <c r="AJ1017" s="60" t="s">
        <v>544</v>
      </c>
      <c r="AK1017" s="60">
        <v>4.4400000000000004</v>
      </c>
      <c r="AL1017" s="60">
        <v>2053503514.9000001</v>
      </c>
      <c r="AM1017" s="60">
        <v>126213174.7</v>
      </c>
      <c r="AN1017" s="60">
        <v>45132505.600000001</v>
      </c>
      <c r="AO1017" s="60">
        <v>119257805.40000001</v>
      </c>
      <c r="AP1017" s="60">
        <v>674562692.79999995</v>
      </c>
      <c r="AQ1017" s="60">
        <v>2968621102.3000002</v>
      </c>
      <c r="AR1017" s="60">
        <v>0.94</v>
      </c>
      <c r="AS1017" s="60">
        <v>675226858.5</v>
      </c>
      <c r="AT1017" s="60">
        <v>1316557360.5999999</v>
      </c>
      <c r="AU1017" s="85">
        <v>1254312</v>
      </c>
      <c r="AV1017" s="60" t="s">
        <v>544</v>
      </c>
      <c r="AW1017" s="60" t="s">
        <v>544</v>
      </c>
      <c r="AX1017" s="60">
        <v>27468734.5</v>
      </c>
      <c r="AY1017" s="60" t="s">
        <v>544</v>
      </c>
      <c r="AZ1017" s="60">
        <v>387405329.89999998</v>
      </c>
      <c r="BA1017" s="60">
        <v>681826942.39999998</v>
      </c>
      <c r="BB1017" s="60" t="s">
        <v>1808</v>
      </c>
      <c r="BC1017" s="60">
        <v>3287034305</v>
      </c>
      <c r="BD1017" s="60">
        <v>64548484.399999999</v>
      </c>
      <c r="BE1017" s="60" t="s">
        <v>544</v>
      </c>
      <c r="BF1017" s="60" t="s">
        <v>544</v>
      </c>
      <c r="BG1017" s="60">
        <v>10721052</v>
      </c>
      <c r="BH1017" s="60">
        <v>2075524984</v>
      </c>
      <c r="BI1017" s="60">
        <v>23030622.199999999</v>
      </c>
      <c r="BJ1017" s="60" t="s">
        <v>544</v>
      </c>
      <c r="BK1017" s="60">
        <v>72356500.700000003</v>
      </c>
      <c r="BL1017" s="85" t="s">
        <v>544</v>
      </c>
      <c r="BM1017" s="60" t="s">
        <v>544</v>
      </c>
      <c r="BN1017" s="60">
        <v>13797967.699999999</v>
      </c>
      <c r="BO1017" s="60">
        <v>2655135745.1999998</v>
      </c>
      <c r="BP1017" s="60">
        <v>2010976499.5999999</v>
      </c>
      <c r="BQ1017" s="60">
        <v>249777250.90000001</v>
      </c>
      <c r="BR1017" s="60" t="s">
        <v>544</v>
      </c>
      <c r="BS1017" s="60">
        <v>114020634.40000001</v>
      </c>
      <c r="BT1017" s="60">
        <v>343979516.69999999</v>
      </c>
      <c r="BU1017" s="60">
        <v>128075101.90000001</v>
      </c>
      <c r="BV1017" s="60">
        <v>42708631.100000001</v>
      </c>
      <c r="BW1017" s="60">
        <v>175551321.90000001</v>
      </c>
      <c r="BX1017" s="60">
        <v>632170760.89999998</v>
      </c>
      <c r="BY1017" s="60" t="s">
        <v>544</v>
      </c>
      <c r="BZ1017" s="60">
        <v>2207423.1</v>
      </c>
      <c r="CA1017" s="60" t="s">
        <v>544</v>
      </c>
      <c r="CB1017" s="60" t="s">
        <v>1902</v>
      </c>
      <c r="CC1017" s="60">
        <v>29556012.800000001</v>
      </c>
      <c r="CD1017" s="60">
        <v>24387432.5</v>
      </c>
      <c r="CE1017" s="60">
        <v>38044404.899999999</v>
      </c>
      <c r="CF1017" s="60">
        <v>674562692.79999995</v>
      </c>
      <c r="CG1017" s="60">
        <v>31233972.199999999</v>
      </c>
      <c r="CH1017" s="60">
        <v>6874319.2000000002</v>
      </c>
      <c r="CI1017" s="60" t="s">
        <v>2729</v>
      </c>
      <c r="CJ1017" s="60">
        <v>25.64</v>
      </c>
      <c r="CK1017" s="60">
        <v>159309074.09999999</v>
      </c>
      <c r="CL1017" s="60">
        <v>205.12</v>
      </c>
      <c r="CM1017" s="85">
        <v>1116650</v>
      </c>
      <c r="CN1017" s="60">
        <v>-93700.3</v>
      </c>
      <c r="CO1017" s="60">
        <v>23030622.199999999</v>
      </c>
      <c r="CP1017" s="60">
        <v>127974536.2</v>
      </c>
      <c r="CQ1017" s="60">
        <v>1709523998.2</v>
      </c>
      <c r="CR1017" s="60" t="s">
        <v>544</v>
      </c>
      <c r="CS1017" s="60">
        <v>-93700.3</v>
      </c>
      <c r="CT1017" s="60">
        <v>28313753.300000001</v>
      </c>
      <c r="CU1017" s="60">
        <v>44042747.399999999</v>
      </c>
      <c r="CV1017" s="60">
        <v>38044404.899999999</v>
      </c>
      <c r="CW1017" s="60">
        <v>72356500.700000003</v>
      </c>
      <c r="CX1017" s="60">
        <v>114176568.5</v>
      </c>
      <c r="CY1017" s="60">
        <v>25.64</v>
      </c>
      <c r="CZ1017" s="60">
        <f t="shared" si="30"/>
        <v>15731.012274964518</v>
      </c>
      <c r="DA1017" s="60" t="str">
        <f t="shared" si="31"/>
        <v>N</v>
      </c>
    </row>
    <row r="1018" spans="1:105">
      <c r="A1018" s="13" t="s">
        <v>1457</v>
      </c>
      <c r="B1018" s="13">
        <v>1254312</v>
      </c>
      <c r="C1018" s="13">
        <v>2023</v>
      </c>
      <c r="D1018" s="13" t="s">
        <v>10</v>
      </c>
      <c r="E1018" s="13" t="s">
        <v>507</v>
      </c>
      <c r="F1018" s="84" t="s">
        <v>1804</v>
      </c>
      <c r="G1018" s="60" t="s">
        <v>2760</v>
      </c>
      <c r="H1018" s="60" t="s">
        <v>2761</v>
      </c>
      <c r="I1018" s="60" t="s">
        <v>2762</v>
      </c>
      <c r="J1018" s="60" t="s">
        <v>2729</v>
      </c>
      <c r="K1018" s="85">
        <v>1116650</v>
      </c>
      <c r="L1018" s="60">
        <v>46883866000000</v>
      </c>
      <c r="M1018" s="60">
        <v>3041248554.5</v>
      </c>
      <c r="N1018" s="60">
        <v>18747673.399999999</v>
      </c>
      <c r="O1018" s="60">
        <v>3068761.2</v>
      </c>
      <c r="P1018" s="60">
        <v>-0.35</v>
      </c>
      <c r="Q1018" s="60">
        <v>796972800.39999998</v>
      </c>
      <c r="R1018" s="85">
        <v>1133</v>
      </c>
      <c r="S1018" s="85">
        <v>39</v>
      </c>
      <c r="T1018" s="60">
        <v>829015887.39999998</v>
      </c>
      <c r="U1018" s="60">
        <v>23773947.199999999</v>
      </c>
      <c r="V1018" s="60" t="s">
        <v>544</v>
      </c>
      <c r="W1018" s="60" t="s">
        <v>2763</v>
      </c>
      <c r="X1018" s="60">
        <v>111844045.09999999</v>
      </c>
      <c r="Y1018" s="60">
        <v>1701420936</v>
      </c>
      <c r="Z1018" s="60">
        <v>4.18</v>
      </c>
      <c r="AA1018" s="60" t="s">
        <v>544</v>
      </c>
      <c r="AB1018" s="60">
        <v>2483306093.1999998</v>
      </c>
      <c r="AC1018" s="60">
        <v>3041248554.5</v>
      </c>
      <c r="AD1018" s="60">
        <v>19.73</v>
      </c>
      <c r="AE1018" s="60">
        <v>98510554.200000003</v>
      </c>
      <c r="AF1018" s="60">
        <v>6.36</v>
      </c>
      <c r="AG1018" s="60" t="s">
        <v>35</v>
      </c>
      <c r="AH1018" s="60" t="s">
        <v>544</v>
      </c>
      <c r="AI1018" s="60">
        <v>680527235.29999995</v>
      </c>
      <c r="AJ1018" s="60" t="s">
        <v>544</v>
      </c>
      <c r="AK1018" s="60">
        <v>4.12</v>
      </c>
      <c r="AL1018" s="60">
        <v>2009345897</v>
      </c>
      <c r="AM1018" s="60">
        <v>131861114.5</v>
      </c>
      <c r="AN1018" s="60">
        <v>85550571.5</v>
      </c>
      <c r="AO1018" s="60">
        <v>115049223</v>
      </c>
      <c r="AP1018" s="60">
        <v>717660101.5</v>
      </c>
      <c r="AQ1018" s="60">
        <v>3041248554.5</v>
      </c>
      <c r="AR1018" s="60">
        <v>0.84</v>
      </c>
      <c r="AS1018" s="60">
        <v>718250267.79999995</v>
      </c>
      <c r="AT1018" s="60">
        <v>1390960296.5999999</v>
      </c>
      <c r="AU1018" s="85">
        <v>1254312</v>
      </c>
      <c r="AV1018" s="60" t="s">
        <v>544</v>
      </c>
      <c r="AW1018" s="60" t="s">
        <v>544</v>
      </c>
      <c r="AX1018" s="60">
        <v>30329736.399999999</v>
      </c>
      <c r="AY1018" s="60" t="s">
        <v>544</v>
      </c>
      <c r="AZ1018" s="60">
        <v>401472163.10000002</v>
      </c>
      <c r="BA1018" s="60">
        <v>737051392.29999995</v>
      </c>
      <c r="BB1018" s="60" t="s">
        <v>1808</v>
      </c>
      <c r="BC1018" s="60">
        <v>3443204760.4000001</v>
      </c>
      <c r="BD1018" s="60">
        <v>63873537.600000001</v>
      </c>
      <c r="BE1018" s="60" t="s">
        <v>544</v>
      </c>
      <c r="BF1018" s="60" t="s">
        <v>544</v>
      </c>
      <c r="BG1018" s="60">
        <v>8223343.2000000002</v>
      </c>
      <c r="BH1018" s="60">
        <v>2226522243.0999999</v>
      </c>
      <c r="BI1018" s="60">
        <v>29313000.100000001</v>
      </c>
      <c r="BJ1018" s="60" t="s">
        <v>544</v>
      </c>
      <c r="BK1018" s="60">
        <v>83710080.299999997</v>
      </c>
      <c r="BL1018" s="85" t="s">
        <v>544</v>
      </c>
      <c r="BM1018" s="60" t="s">
        <v>544</v>
      </c>
      <c r="BN1018" s="60">
        <v>15004093.6</v>
      </c>
      <c r="BO1018" s="60">
        <v>2737479602.1999998</v>
      </c>
      <c r="BP1018" s="60">
        <v>2162648705.4000001</v>
      </c>
      <c r="BQ1018" s="60">
        <v>164379097.90000001</v>
      </c>
      <c r="BR1018" s="60" t="s">
        <v>544</v>
      </c>
      <c r="BS1018" s="60">
        <v>108735974.09999999</v>
      </c>
      <c r="BT1018" s="60">
        <v>307924961</v>
      </c>
      <c r="BU1018" s="60">
        <v>159290226.90000001</v>
      </c>
      <c r="BV1018" s="60">
        <v>57323716.200000003</v>
      </c>
      <c r="BW1018" s="60">
        <v>221322819.19999999</v>
      </c>
      <c r="BX1018" s="60">
        <v>680527235.29999995</v>
      </c>
      <c r="BY1018" s="60" t="s">
        <v>544</v>
      </c>
      <c r="BZ1018" s="60">
        <v>2515180.2000000002</v>
      </c>
      <c r="CA1018" s="60" t="s">
        <v>544</v>
      </c>
      <c r="CB1018" s="60" t="s">
        <v>1902</v>
      </c>
      <c r="CC1018" s="60">
        <v>51677696.5</v>
      </c>
      <c r="CD1018" s="60">
        <v>27811637.199999999</v>
      </c>
      <c r="CE1018" s="60">
        <v>39994894</v>
      </c>
      <c r="CF1018" s="60">
        <v>717660101.5</v>
      </c>
      <c r="CG1018" s="60">
        <v>38104389.700000003</v>
      </c>
      <c r="CH1018" s="60">
        <v>5004802.5</v>
      </c>
      <c r="CI1018" s="60" t="s">
        <v>2729</v>
      </c>
      <c r="CJ1018" s="60">
        <v>27.4</v>
      </c>
      <c r="CK1018" s="60">
        <v>197394616.59999999</v>
      </c>
      <c r="CL1018" s="60">
        <v>205.14</v>
      </c>
      <c r="CM1018" s="85">
        <v>1116650</v>
      </c>
      <c r="CN1018" s="60">
        <v>367475.5</v>
      </c>
      <c r="CO1018" s="60">
        <v>29313000.100000001</v>
      </c>
      <c r="CP1018" s="60">
        <v>126848138.7</v>
      </c>
      <c r="CQ1018" s="60">
        <v>1701420936</v>
      </c>
      <c r="CR1018" s="60" t="s">
        <v>544</v>
      </c>
      <c r="CS1018" s="60">
        <v>367475.5</v>
      </c>
      <c r="CT1018" s="60">
        <v>32688196.300000001</v>
      </c>
      <c r="CU1018" s="60">
        <v>51021884</v>
      </c>
      <c r="CV1018" s="60">
        <v>39994894</v>
      </c>
      <c r="CW1018" s="60">
        <v>83710080.299999997</v>
      </c>
      <c r="CX1018" s="60">
        <v>111844045.09999999</v>
      </c>
      <c r="CY1018" s="60">
        <v>27.4</v>
      </c>
      <c r="CZ1018" s="60">
        <f t="shared" si="30"/>
        <v>15415.992859455053</v>
      </c>
      <c r="DA1018" s="60" t="str">
        <f t="shared" si="31"/>
        <v>N</v>
      </c>
    </row>
    <row r="1019" spans="1:105">
      <c r="A1019" s="13" t="s">
        <v>1458</v>
      </c>
      <c r="B1019" s="13">
        <v>107505</v>
      </c>
      <c r="C1019" s="13">
        <v>2022</v>
      </c>
      <c r="D1019" s="13" t="s">
        <v>10</v>
      </c>
      <c r="E1019" s="13" t="s">
        <v>13</v>
      </c>
      <c r="F1019" s="84" t="s">
        <v>1812</v>
      </c>
      <c r="G1019" s="60" t="s">
        <v>2760</v>
      </c>
      <c r="H1019" s="60" t="s">
        <v>2906</v>
      </c>
      <c r="I1019" s="60" t="s">
        <v>2762</v>
      </c>
      <c r="J1019" s="60" t="s">
        <v>1458</v>
      </c>
      <c r="K1019" s="85">
        <v>107505</v>
      </c>
      <c r="L1019" s="60">
        <v>1992544700000000</v>
      </c>
      <c r="M1019" s="60">
        <v>126663476270.89999</v>
      </c>
      <c r="N1019" s="60">
        <v>1456193638.4000001</v>
      </c>
      <c r="O1019" s="60">
        <v>517468288.60000002</v>
      </c>
      <c r="P1019" s="60">
        <v>-0.57999999999999996</v>
      </c>
      <c r="Q1019" s="60">
        <v>10327027731</v>
      </c>
      <c r="R1019" s="85">
        <v>38200</v>
      </c>
      <c r="S1019" s="85">
        <v>2369</v>
      </c>
      <c r="T1019" s="60">
        <v>36463101673.099998</v>
      </c>
      <c r="U1019" s="60">
        <v>5110503926.6000004</v>
      </c>
      <c r="V1019" s="60" t="s">
        <v>544</v>
      </c>
      <c r="W1019" s="60" t="s">
        <v>2763</v>
      </c>
      <c r="X1019" s="60">
        <v>5677021824.1000004</v>
      </c>
      <c r="Y1019" s="60">
        <v>94771059480.899994</v>
      </c>
      <c r="Z1019" s="60">
        <v>19.72</v>
      </c>
      <c r="AA1019" s="60">
        <v>131905052.5</v>
      </c>
      <c r="AB1019" s="60">
        <v>76505356360.300003</v>
      </c>
      <c r="AC1019" s="60">
        <v>126663476270.89999</v>
      </c>
      <c r="AD1019" s="60">
        <v>10.97</v>
      </c>
      <c r="AE1019" s="60">
        <v>18381506221.400002</v>
      </c>
      <c r="AF1019" s="60">
        <v>11.59</v>
      </c>
      <c r="AG1019" s="60" t="s">
        <v>35</v>
      </c>
      <c r="AH1019" s="60" t="s">
        <v>544</v>
      </c>
      <c r="AI1019" s="60">
        <v>14193066288.299999</v>
      </c>
      <c r="AJ1019" s="60" t="s">
        <v>544</v>
      </c>
      <c r="AK1019" s="60">
        <v>5.57</v>
      </c>
      <c r="AL1019" s="60">
        <v>97452501670.600006</v>
      </c>
      <c r="AM1019" s="60">
        <v>2692299723.5999999</v>
      </c>
      <c r="AN1019" s="60">
        <v>1560153890.4000001</v>
      </c>
      <c r="AO1019" s="60">
        <v>8553925052.5</v>
      </c>
      <c r="AP1019" s="60">
        <v>16034918515.9</v>
      </c>
      <c r="AQ1019" s="60">
        <v>126663476270.89999</v>
      </c>
      <c r="AR1019" s="60">
        <v>1.91</v>
      </c>
      <c r="AS1019" s="60">
        <v>12472128085</v>
      </c>
      <c r="AT1019" s="60">
        <v>19913422895.200001</v>
      </c>
      <c r="AU1019" s="85">
        <v>107505</v>
      </c>
      <c r="AV1019" s="60" t="s">
        <v>544</v>
      </c>
      <c r="AW1019" s="60">
        <v>1546340411.9000001</v>
      </c>
      <c r="AX1019" s="60">
        <v>72843373.299999997</v>
      </c>
      <c r="AY1019" s="60">
        <v>1510246104</v>
      </c>
      <c r="AZ1019" s="60">
        <v>28405209543.5</v>
      </c>
      <c r="BA1019" s="60">
        <v>38129281798.099998</v>
      </c>
      <c r="BB1019" s="60" t="s">
        <v>1808</v>
      </c>
      <c r="BC1019" s="60">
        <v>129421080120</v>
      </c>
      <c r="BD1019" s="60">
        <v>4154990083.0999999</v>
      </c>
      <c r="BE1019" s="60">
        <v>373313547.60000002</v>
      </c>
      <c r="BF1019" s="60">
        <v>744135202.20000005</v>
      </c>
      <c r="BG1019" s="60">
        <v>1258088141.7</v>
      </c>
      <c r="BH1019" s="60">
        <v>76424210914.699997</v>
      </c>
      <c r="BI1019" s="60">
        <v>2882618054.5999999</v>
      </c>
      <c r="BJ1019" s="60" t="s">
        <v>544</v>
      </c>
      <c r="BK1019" s="60">
        <v>3130949181.0999999</v>
      </c>
      <c r="BL1019" s="85" t="s">
        <v>544</v>
      </c>
      <c r="BM1019" s="60" t="s">
        <v>544</v>
      </c>
      <c r="BN1019" s="60">
        <v>1519628844.0999999</v>
      </c>
      <c r="BO1019" s="60">
        <v>110729740054.8</v>
      </c>
      <c r="BP1019" s="60">
        <v>72269220831.600006</v>
      </c>
      <c r="BQ1019" s="60">
        <v>9097329370.7000008</v>
      </c>
      <c r="BR1019" s="60" t="s">
        <v>544</v>
      </c>
      <c r="BS1019" s="60">
        <v>2549193866.1999998</v>
      </c>
      <c r="BT1019" s="60">
        <v>1003196725.3</v>
      </c>
      <c r="BU1019" s="60">
        <v>5770416958.1999998</v>
      </c>
      <c r="BV1019" s="60">
        <v>7955241392.8000002</v>
      </c>
      <c r="BW1019" s="60">
        <v>20168581300.099998</v>
      </c>
      <c r="BX1019" s="60">
        <v>14193066288.299999</v>
      </c>
      <c r="BY1019" s="60" t="s">
        <v>544</v>
      </c>
      <c r="BZ1019" s="60">
        <v>71285940.200000003</v>
      </c>
      <c r="CA1019" s="60">
        <v>2301186.9</v>
      </c>
      <c r="CB1019" s="60" t="s">
        <v>1811</v>
      </c>
      <c r="CC1019" s="60">
        <v>1173401919.5999999</v>
      </c>
      <c r="CD1019" s="60">
        <v>3594212439.1999998</v>
      </c>
      <c r="CE1019" s="60">
        <v>3583857098</v>
      </c>
      <c r="CF1019" s="60">
        <v>16034918515.9</v>
      </c>
      <c r="CG1019" s="60">
        <v>1425165755.9000001</v>
      </c>
      <c r="CH1019" s="60">
        <v>1112026339.7</v>
      </c>
      <c r="CI1019" s="60" t="s">
        <v>1458</v>
      </c>
      <c r="CJ1019" s="60">
        <v>18.55</v>
      </c>
      <c r="CK1019" s="60">
        <v>7237175714.5</v>
      </c>
      <c r="CL1019" s="60">
        <v>186.79</v>
      </c>
      <c r="CM1019" s="85">
        <v>107505</v>
      </c>
      <c r="CN1019" s="60">
        <v>-3267431.2</v>
      </c>
      <c r="CO1019" s="60">
        <v>2882618054.5999999</v>
      </c>
      <c r="CP1019" s="60">
        <v>7196650668.1999998</v>
      </c>
      <c r="CQ1019" s="60">
        <v>94771059480.899994</v>
      </c>
      <c r="CR1019" s="60">
        <v>41593000.399999999</v>
      </c>
      <c r="CS1019" s="60">
        <v>-3267431.2</v>
      </c>
      <c r="CT1019" s="60">
        <v>1566440834.8</v>
      </c>
      <c r="CU1019" s="60">
        <v>1564508346.3</v>
      </c>
      <c r="CV1019" s="60">
        <v>3583857098</v>
      </c>
      <c r="CW1019" s="60">
        <v>3130949181.0999999</v>
      </c>
      <c r="CX1019" s="60">
        <v>5677021824.1000004</v>
      </c>
      <c r="CY1019" s="60">
        <v>18.55</v>
      </c>
      <c r="CZ1019" s="60">
        <f t="shared" si="30"/>
        <v>15731.012274907636</v>
      </c>
      <c r="DA1019" s="60" t="str">
        <f t="shared" si="31"/>
        <v>Y</v>
      </c>
    </row>
    <row r="1020" spans="1:105">
      <c r="A1020" s="13" t="s">
        <v>1458</v>
      </c>
      <c r="B1020" s="13">
        <v>107505</v>
      </c>
      <c r="C1020" s="13">
        <v>2023</v>
      </c>
      <c r="D1020" s="13" t="s">
        <v>10</v>
      </c>
      <c r="E1020" s="13" t="s">
        <v>13</v>
      </c>
      <c r="F1020" s="84" t="s">
        <v>1804</v>
      </c>
      <c r="G1020" s="60" t="s">
        <v>2760</v>
      </c>
      <c r="H1020" s="60" t="s">
        <v>2906</v>
      </c>
      <c r="I1020" s="60" t="s">
        <v>2762</v>
      </c>
      <c r="J1020" s="60" t="s">
        <v>1458</v>
      </c>
      <c r="K1020" s="85">
        <v>107505</v>
      </c>
      <c r="L1020" s="60">
        <v>2174219400000000</v>
      </c>
      <c r="M1020" s="60">
        <v>141036611773.39999</v>
      </c>
      <c r="N1020" s="60">
        <v>1070187314.6</v>
      </c>
      <c r="O1020" s="60">
        <v>-70232258.799999997</v>
      </c>
      <c r="P1020" s="60">
        <v>-0.66</v>
      </c>
      <c r="Q1020" s="60">
        <v>11290579957.4</v>
      </c>
      <c r="R1020" s="85">
        <v>38965</v>
      </c>
      <c r="S1020" s="85">
        <v>2249</v>
      </c>
      <c r="T1020" s="60">
        <v>44722166537.800003</v>
      </c>
      <c r="U1020" s="60">
        <v>5571901906.3000002</v>
      </c>
      <c r="V1020" s="60" t="s">
        <v>544</v>
      </c>
      <c r="W1020" s="60" t="s">
        <v>2763</v>
      </c>
      <c r="X1020" s="60">
        <v>6317744234.1000004</v>
      </c>
      <c r="Y1020" s="60">
        <v>102293093567.89999</v>
      </c>
      <c r="Z1020" s="60">
        <v>23</v>
      </c>
      <c r="AA1020" s="60">
        <v>105617589.09999999</v>
      </c>
      <c r="AB1020" s="60">
        <v>80800789891.899994</v>
      </c>
      <c r="AC1020" s="60">
        <v>141036611773.39999</v>
      </c>
      <c r="AD1020" s="60">
        <v>11.62</v>
      </c>
      <c r="AE1020" s="60">
        <v>21788275530.799999</v>
      </c>
      <c r="AF1020" s="60">
        <v>10.16</v>
      </c>
      <c r="AG1020" s="60" t="s">
        <v>35</v>
      </c>
      <c r="AH1020" s="60" t="s">
        <v>544</v>
      </c>
      <c r="AI1020" s="60">
        <v>16797880121.200001</v>
      </c>
      <c r="AJ1020" s="60" t="s">
        <v>544</v>
      </c>
      <c r="AK1020" s="60">
        <v>5.52</v>
      </c>
      <c r="AL1020" s="60">
        <v>105953143265.3</v>
      </c>
      <c r="AM1020" s="60">
        <v>3353731444.5</v>
      </c>
      <c r="AN1020" s="60">
        <v>2382396017.9000001</v>
      </c>
      <c r="AO1020" s="60">
        <v>8759546091.7000008</v>
      </c>
      <c r="AP1020" s="60">
        <v>18649139411.5</v>
      </c>
      <c r="AQ1020" s="60">
        <v>141036611773.39999</v>
      </c>
      <c r="AR1020" s="60">
        <v>1.18</v>
      </c>
      <c r="AS1020" s="60">
        <v>14693604367.1</v>
      </c>
      <c r="AT1020" s="60">
        <v>25148286168.700001</v>
      </c>
      <c r="AU1020" s="85">
        <v>107505</v>
      </c>
      <c r="AV1020" s="60" t="s">
        <v>544</v>
      </c>
      <c r="AW1020" s="60">
        <v>2356650027.8000002</v>
      </c>
      <c r="AX1020" s="60">
        <v>72178289.799999997</v>
      </c>
      <c r="AY1020" s="60">
        <v>2124404201.5</v>
      </c>
      <c r="AZ1020" s="60">
        <v>27899986976.200001</v>
      </c>
      <c r="BA1020" s="60">
        <v>43753107967.5</v>
      </c>
      <c r="BB1020" s="60" t="s">
        <v>1808</v>
      </c>
      <c r="BC1020" s="60">
        <v>144560997163</v>
      </c>
      <c r="BD1020" s="60">
        <v>3495188437.9000001</v>
      </c>
      <c r="BE1020" s="60">
        <v>356071778.80000001</v>
      </c>
      <c r="BF1020" s="60">
        <v>1472036229.3</v>
      </c>
      <c r="BG1020" s="60">
        <v>1352011524</v>
      </c>
      <c r="BH1020" s="60">
        <v>90689669667</v>
      </c>
      <c r="BI1020" s="60">
        <v>3954205256.5999999</v>
      </c>
      <c r="BJ1020" s="60" t="s">
        <v>544</v>
      </c>
      <c r="BK1020" s="60">
        <v>3193073611.9000001</v>
      </c>
      <c r="BL1020" s="85" t="s">
        <v>544</v>
      </c>
      <c r="BM1020" s="60" t="s">
        <v>544</v>
      </c>
      <c r="BN1020" s="60">
        <v>1592294458.4000001</v>
      </c>
      <c r="BO1020" s="60">
        <v>123953041327.8</v>
      </c>
      <c r="BP1020" s="60">
        <v>87194481229.199997</v>
      </c>
      <c r="BQ1020" s="60">
        <v>7165357496.5</v>
      </c>
      <c r="BR1020" s="60" t="s">
        <v>544</v>
      </c>
      <c r="BS1020" s="60">
        <v>3421278180.5</v>
      </c>
      <c r="BT1020" s="60">
        <v>1197782080.5</v>
      </c>
      <c r="BU1020" s="60">
        <v>7097635617.6999998</v>
      </c>
      <c r="BV1020" s="60">
        <v>9211284754.5</v>
      </c>
      <c r="BW1020" s="60">
        <v>23341234215.900002</v>
      </c>
      <c r="BX1020" s="60">
        <v>16797880121.200001</v>
      </c>
      <c r="BY1020" s="60" t="s">
        <v>544</v>
      </c>
      <c r="BZ1020" s="60">
        <v>13005973.9</v>
      </c>
      <c r="CA1020" s="60">
        <v>-5643489.9000000004</v>
      </c>
      <c r="CB1020" s="60" t="s">
        <v>1811</v>
      </c>
      <c r="CC1020" s="60">
        <v>1789764710.7</v>
      </c>
      <c r="CD1020" s="60">
        <v>3760880050.3000002</v>
      </c>
      <c r="CE1020" s="60">
        <v>4844637687.6999998</v>
      </c>
      <c r="CF1020" s="60">
        <v>18649139411.5</v>
      </c>
      <c r="CG1020" s="60">
        <v>1541807927.5</v>
      </c>
      <c r="CH1020" s="60">
        <v>1434555672.3</v>
      </c>
      <c r="CI1020" s="60" t="s">
        <v>1458</v>
      </c>
      <c r="CJ1020" s="60">
        <v>20.79</v>
      </c>
      <c r="CK1020" s="60">
        <v>8700140252</v>
      </c>
      <c r="CL1020" s="60" t="s">
        <v>544</v>
      </c>
      <c r="CM1020" s="85">
        <v>107505</v>
      </c>
      <c r="CN1020" s="60">
        <v>69564121.5</v>
      </c>
      <c r="CO1020" s="60">
        <v>3954205256.5999999</v>
      </c>
      <c r="CP1020" s="60">
        <v>7910038692.5</v>
      </c>
      <c r="CQ1020" s="60">
        <v>102293093567.89999</v>
      </c>
      <c r="CR1020" s="60">
        <v>60696706.899999999</v>
      </c>
      <c r="CS1020" s="60">
        <v>69564121.5</v>
      </c>
      <c r="CT1020" s="60">
        <v>1584270323.9000001</v>
      </c>
      <c r="CU1020" s="60">
        <v>1608803288</v>
      </c>
      <c r="CV1020" s="60">
        <v>4844637687.6999998</v>
      </c>
      <c r="CW1020" s="60">
        <v>3193073611.9000001</v>
      </c>
      <c r="CX1020" s="60">
        <v>6317744234.1000004</v>
      </c>
      <c r="CY1020" s="60">
        <v>20.79</v>
      </c>
      <c r="CZ1020" s="60">
        <f t="shared" si="30"/>
        <v>15415.992859309923</v>
      </c>
      <c r="DA1020" s="60" t="str">
        <f t="shared" si="31"/>
        <v>Y</v>
      </c>
    </row>
    <row r="1021" spans="1:105">
      <c r="A1021" s="13" t="s">
        <v>1459</v>
      </c>
      <c r="B1021" s="13">
        <v>1472545</v>
      </c>
      <c r="C1021" s="13">
        <v>2022</v>
      </c>
      <c r="D1021" s="13" t="s">
        <v>10</v>
      </c>
      <c r="E1021" s="13" t="s">
        <v>507</v>
      </c>
      <c r="F1021" s="84" t="s">
        <v>1812</v>
      </c>
      <c r="G1021" s="60" t="s">
        <v>2760</v>
      </c>
      <c r="H1021" s="60" t="s">
        <v>2922</v>
      </c>
      <c r="I1021" s="60" t="s">
        <v>2762</v>
      </c>
      <c r="J1021" s="60" t="s">
        <v>1458</v>
      </c>
      <c r="K1021" s="85">
        <v>107505</v>
      </c>
      <c r="L1021" s="60">
        <v>53915055000000</v>
      </c>
      <c r="M1021" s="60">
        <v>3427309956.7785001</v>
      </c>
      <c r="N1021" s="60">
        <v>17615331.7509</v>
      </c>
      <c r="O1021" s="60">
        <v>17369384.450599998</v>
      </c>
      <c r="P1021" s="60">
        <v>-0.74</v>
      </c>
      <c r="Q1021" s="60">
        <v>12934514.095100001</v>
      </c>
      <c r="R1021" s="85">
        <v>3121</v>
      </c>
      <c r="S1021" s="85">
        <v>287</v>
      </c>
      <c r="T1021" s="60">
        <v>1471591948.1496999</v>
      </c>
      <c r="U1021" s="60" t="s">
        <v>544</v>
      </c>
      <c r="V1021" s="60" t="s">
        <v>544</v>
      </c>
      <c r="W1021" s="60" t="s">
        <v>2763</v>
      </c>
      <c r="X1021" s="60">
        <v>204799598.63350001</v>
      </c>
      <c r="Y1021" s="60">
        <v>2584976433.1352</v>
      </c>
      <c r="Z1021" s="60">
        <v>26.64</v>
      </c>
      <c r="AA1021" s="60" t="s">
        <v>544</v>
      </c>
      <c r="AB1021" s="60">
        <v>1586161879.7284</v>
      </c>
      <c r="AC1021" s="60">
        <v>3427309956.7785001</v>
      </c>
      <c r="AD1021" s="60">
        <v>8.91</v>
      </c>
      <c r="AE1021" s="60">
        <v>491179007.74409997</v>
      </c>
      <c r="AF1021" s="60">
        <v>17.670000000000002</v>
      </c>
      <c r="AG1021" s="60" t="s">
        <v>35</v>
      </c>
      <c r="AH1021" s="60" t="s">
        <v>544</v>
      </c>
      <c r="AI1021" s="60">
        <v>303516640.6688</v>
      </c>
      <c r="AJ1021" s="60" t="s">
        <v>544</v>
      </c>
      <c r="AK1021" s="60">
        <v>6.82</v>
      </c>
      <c r="AL1021" s="60">
        <v>2602190264.9769001</v>
      </c>
      <c r="AM1021" s="60">
        <v>96411786.698500007</v>
      </c>
      <c r="AN1021" s="60">
        <v>114253168.7466</v>
      </c>
      <c r="AO1021" s="60">
        <v>48040201.532700002</v>
      </c>
      <c r="AP1021" s="60">
        <v>323151994.99959999</v>
      </c>
      <c r="AQ1021" s="60">
        <v>3427309956.7785001</v>
      </c>
      <c r="AR1021" s="60">
        <v>0.75</v>
      </c>
      <c r="AS1021" s="60">
        <v>327926195.07569999</v>
      </c>
      <c r="AT1021" s="60">
        <v>1848690121.8929</v>
      </c>
      <c r="AU1021" s="85">
        <v>1472545</v>
      </c>
      <c r="AV1021" s="60" t="s">
        <v>544</v>
      </c>
      <c r="AW1021" s="60" t="s">
        <v>544</v>
      </c>
      <c r="AX1021" s="60" t="s">
        <v>544</v>
      </c>
      <c r="AY1021" s="60" t="s">
        <v>544</v>
      </c>
      <c r="AZ1021" s="60">
        <v>425572803.77170002</v>
      </c>
      <c r="BA1021" s="60">
        <v>6513185.4332999997</v>
      </c>
      <c r="BB1021" s="60" t="s">
        <v>1808</v>
      </c>
      <c r="BC1021" s="60" t="s">
        <v>544</v>
      </c>
      <c r="BD1021" s="60">
        <v>73506267.733600006</v>
      </c>
      <c r="BE1021" s="60" t="s">
        <v>544</v>
      </c>
      <c r="BF1021" s="60">
        <v>342488195.02819997</v>
      </c>
      <c r="BG1021" s="60">
        <v>5147348.3450999996</v>
      </c>
      <c r="BH1021" s="60">
        <v>2346382315.0703001</v>
      </c>
      <c r="BI1021" s="60">
        <v>72219001.558599994</v>
      </c>
      <c r="BJ1021" s="60" t="s">
        <v>544</v>
      </c>
      <c r="BK1021" s="60">
        <v>98858545.961500004</v>
      </c>
      <c r="BL1021" s="85" t="s">
        <v>2920</v>
      </c>
      <c r="BM1021" s="60" t="s">
        <v>2921</v>
      </c>
      <c r="BN1021" s="60">
        <v>11343071.6906</v>
      </c>
      <c r="BO1021" s="60">
        <v>3296596880.9721999</v>
      </c>
      <c r="BP1021" s="60">
        <v>2272876047.3367</v>
      </c>
      <c r="BQ1021" s="60">
        <v>255659834.83559999</v>
      </c>
      <c r="BR1021" s="60" t="s">
        <v>544</v>
      </c>
      <c r="BS1021" s="60">
        <v>23071751.115400001</v>
      </c>
      <c r="BT1021" s="60">
        <v>17213831.841699999</v>
      </c>
      <c r="BU1021" s="60">
        <v>277060555.5341</v>
      </c>
      <c r="BV1021" s="60">
        <v>370676717.94400001</v>
      </c>
      <c r="BW1021" s="60">
        <v>491179134.88150001</v>
      </c>
      <c r="BX1021" s="60">
        <v>303516640.6688</v>
      </c>
      <c r="BY1021" s="60" t="s">
        <v>544</v>
      </c>
      <c r="BZ1021" s="60">
        <v>408428.89750000002</v>
      </c>
      <c r="CA1021" s="60" t="s">
        <v>544</v>
      </c>
      <c r="CB1021" s="60" t="s">
        <v>544</v>
      </c>
      <c r="CC1021" s="60">
        <v>83842474.784899995</v>
      </c>
      <c r="CD1021" s="60">
        <v>38606542.884000003</v>
      </c>
      <c r="CE1021" s="60">
        <v>99627091.544499993</v>
      </c>
      <c r="CF1021" s="60">
        <v>323151994.99959999</v>
      </c>
      <c r="CG1021" s="60">
        <v>41992211.846000001</v>
      </c>
      <c r="CH1021" s="60">
        <v>9363224.5291000009</v>
      </c>
      <c r="CI1021" s="60" t="s">
        <v>1458</v>
      </c>
      <c r="CJ1021" s="60">
        <v>19.14</v>
      </c>
      <c r="CK1021" s="60">
        <v>319052767.38010001</v>
      </c>
      <c r="CL1021" s="60" t="s">
        <v>544</v>
      </c>
      <c r="CM1021" s="85">
        <v>107505</v>
      </c>
      <c r="CN1021" s="60" t="s">
        <v>544</v>
      </c>
      <c r="CO1021" s="60">
        <v>72219001.558599994</v>
      </c>
      <c r="CP1021" s="60">
        <v>216142670.32409999</v>
      </c>
      <c r="CQ1021" s="60">
        <v>2584976433.1352</v>
      </c>
      <c r="CR1021" s="60" t="s">
        <v>544</v>
      </c>
      <c r="CS1021" s="60" t="s">
        <v>544</v>
      </c>
      <c r="CT1021" s="60">
        <v>57864044.862000003</v>
      </c>
      <c r="CU1021" s="60">
        <v>40994501.0995</v>
      </c>
      <c r="CV1021" s="60">
        <v>99627091.544499993</v>
      </c>
      <c r="CW1021" s="60">
        <v>98858545.961500004</v>
      </c>
      <c r="CX1021" s="60">
        <v>204799598.63350001</v>
      </c>
      <c r="CY1021" s="60">
        <v>19.14</v>
      </c>
      <c r="CZ1021" s="60">
        <f t="shared" si="30"/>
        <v>15731.012274908877</v>
      </c>
      <c r="DA1021" s="60" t="str">
        <f t="shared" si="31"/>
        <v>N: parent data from row 1019</v>
      </c>
    </row>
    <row r="1022" spans="1:105">
      <c r="A1022" s="13" t="s">
        <v>1459</v>
      </c>
      <c r="B1022" s="13">
        <v>1472545</v>
      </c>
      <c r="C1022" s="13">
        <v>2023</v>
      </c>
      <c r="D1022" s="13" t="s">
        <v>10</v>
      </c>
      <c r="E1022" s="13" t="s">
        <v>507</v>
      </c>
      <c r="F1022" s="84" t="s">
        <v>1804</v>
      </c>
      <c r="G1022" s="60" t="s">
        <v>2760</v>
      </c>
      <c r="H1022" s="60" t="s">
        <v>2906</v>
      </c>
      <c r="I1022" s="60" t="s">
        <v>2762</v>
      </c>
      <c r="J1022" s="60" t="s">
        <v>1458</v>
      </c>
      <c r="K1022" s="85">
        <v>107505</v>
      </c>
      <c r="L1022" s="60">
        <v>60542415000000</v>
      </c>
      <c r="M1022" s="60">
        <v>3927247213.4955001</v>
      </c>
      <c r="N1022" s="60">
        <v>11779325.642999999</v>
      </c>
      <c r="O1022" s="60">
        <v>11381102.832699999</v>
      </c>
      <c r="P1022" s="60">
        <v>-0.74</v>
      </c>
      <c r="Q1022" s="60">
        <v>17020635.802999999</v>
      </c>
      <c r="R1022" s="85">
        <v>3136</v>
      </c>
      <c r="S1022" s="85">
        <v>290</v>
      </c>
      <c r="T1022" s="60">
        <v>1647954123.4772999</v>
      </c>
      <c r="U1022" s="60" t="s">
        <v>544</v>
      </c>
      <c r="V1022" s="60" t="s">
        <v>544</v>
      </c>
      <c r="W1022" s="60" t="s">
        <v>2763</v>
      </c>
      <c r="X1022" s="60">
        <v>214412722.5645</v>
      </c>
      <c r="Y1022" s="60">
        <v>2917529633.7031999</v>
      </c>
      <c r="Z1022" s="60">
        <v>24.35</v>
      </c>
      <c r="AA1022" s="60" t="s">
        <v>544</v>
      </c>
      <c r="AB1022" s="60">
        <v>1674604499.0806999</v>
      </c>
      <c r="AC1022" s="60">
        <v>3927247213.4955001</v>
      </c>
      <c r="AD1022" s="60">
        <v>10.17</v>
      </c>
      <c r="AE1022" s="60">
        <v>591014804.11600006</v>
      </c>
      <c r="AF1022" s="60">
        <v>12.06</v>
      </c>
      <c r="AG1022" s="60" t="s">
        <v>35</v>
      </c>
      <c r="AH1022" s="60" t="s">
        <v>544</v>
      </c>
      <c r="AI1022" s="60">
        <v>397284953.0934</v>
      </c>
      <c r="AJ1022" s="60" t="s">
        <v>544</v>
      </c>
      <c r="AK1022" s="60">
        <v>6.13</v>
      </c>
      <c r="AL1022" s="60">
        <v>2940743318.5605998</v>
      </c>
      <c r="AM1022" s="60">
        <v>112741489.6894</v>
      </c>
      <c r="AN1022" s="60">
        <v>154800279.28</v>
      </c>
      <c r="AO1022" s="60">
        <v>206883398.8901</v>
      </c>
      <c r="AP1022" s="60">
        <v>416238127.41479999</v>
      </c>
      <c r="AQ1022" s="60">
        <v>3927247213.4955001</v>
      </c>
      <c r="AR1022" s="60">
        <v>0.44</v>
      </c>
      <c r="AS1022" s="60">
        <v>418228203.58310002</v>
      </c>
      <c r="AT1022" s="60">
        <v>2087618636.9377999</v>
      </c>
      <c r="AU1022" s="85">
        <v>1472545</v>
      </c>
      <c r="AV1022" s="60" t="s">
        <v>544</v>
      </c>
      <c r="AW1022" s="60" t="s">
        <v>544</v>
      </c>
      <c r="AX1022" s="60" t="s">
        <v>544</v>
      </c>
      <c r="AY1022" s="60" t="s">
        <v>544</v>
      </c>
      <c r="AZ1022" s="60">
        <v>556490073.54190004</v>
      </c>
      <c r="BA1022" s="60">
        <v>3697004.8261000002</v>
      </c>
      <c r="BB1022" s="60" t="s">
        <v>1808</v>
      </c>
      <c r="BC1022" s="60" t="s">
        <v>544</v>
      </c>
      <c r="BD1022" s="60">
        <v>71026369.1734</v>
      </c>
      <c r="BE1022" s="60" t="s">
        <v>544</v>
      </c>
      <c r="BF1022" s="60">
        <v>420524260.69230002</v>
      </c>
      <c r="BG1022" s="60">
        <v>11615859.039000001</v>
      </c>
      <c r="BH1022" s="60">
        <v>2682330445.8799</v>
      </c>
      <c r="BI1022" s="60">
        <v>94306413.687900007</v>
      </c>
      <c r="BJ1022" s="60" t="s">
        <v>544</v>
      </c>
      <c r="BK1022" s="60">
        <v>101596440.417</v>
      </c>
      <c r="BL1022" s="85" t="s">
        <v>2920</v>
      </c>
      <c r="BM1022" s="60" t="s">
        <v>2921</v>
      </c>
      <c r="BN1022" s="60">
        <v>17371375.456900001</v>
      </c>
      <c r="BO1022" s="60">
        <v>3633934674.9347</v>
      </c>
      <c r="BP1022" s="60">
        <v>2611304076.7065001</v>
      </c>
      <c r="BQ1022" s="60">
        <v>45616263.994000003</v>
      </c>
      <c r="BR1022" s="60" t="s">
        <v>544</v>
      </c>
      <c r="BS1022" s="60">
        <v>29084795.5167</v>
      </c>
      <c r="BT1022" s="60">
        <v>23213684.8574</v>
      </c>
      <c r="BU1022" s="60">
        <v>314220306.41860002</v>
      </c>
      <c r="BV1022" s="60">
        <v>426340687.88050002</v>
      </c>
      <c r="BW1022" s="60">
        <v>591014998.7191</v>
      </c>
      <c r="BX1022" s="60">
        <v>397284953.0934</v>
      </c>
      <c r="BY1022" s="60" t="s">
        <v>544</v>
      </c>
      <c r="BZ1022" s="60">
        <v>122989.15919999999</v>
      </c>
      <c r="CA1022" s="60" t="s">
        <v>544</v>
      </c>
      <c r="CB1022" s="60" t="s">
        <v>544</v>
      </c>
      <c r="CC1022" s="60">
        <v>120393543.0522</v>
      </c>
      <c r="CD1022" s="60">
        <v>36748330.462399997</v>
      </c>
      <c r="CE1022" s="60">
        <v>118394904.3475</v>
      </c>
      <c r="CF1022" s="60">
        <v>416238127.41479999</v>
      </c>
      <c r="CG1022" s="60">
        <v>54992695.425899997</v>
      </c>
      <c r="CH1022" s="60">
        <v>24480615.906100001</v>
      </c>
      <c r="CI1022" s="60" t="s">
        <v>1458</v>
      </c>
      <c r="CJ1022" s="60">
        <v>23.72</v>
      </c>
      <c r="CK1022" s="60">
        <v>369213001.84450001</v>
      </c>
      <c r="CL1022" s="60" t="s">
        <v>544</v>
      </c>
      <c r="CM1022" s="85">
        <v>107505</v>
      </c>
      <c r="CN1022" s="60" t="s">
        <v>544</v>
      </c>
      <c r="CO1022" s="60">
        <v>94306413.687900007</v>
      </c>
      <c r="CP1022" s="60">
        <v>231784098.0214</v>
      </c>
      <c r="CQ1022" s="60">
        <v>2917529633.7031999</v>
      </c>
      <c r="CR1022" s="60" t="s">
        <v>544</v>
      </c>
      <c r="CS1022" s="60" t="s">
        <v>544</v>
      </c>
      <c r="CT1022" s="60">
        <v>55118992.837800004</v>
      </c>
      <c r="CU1022" s="60">
        <v>46477447.5792</v>
      </c>
      <c r="CV1022" s="60">
        <v>118394904.3475</v>
      </c>
      <c r="CW1022" s="60">
        <v>101596440.417</v>
      </c>
      <c r="CX1022" s="60">
        <v>214412722.5645</v>
      </c>
      <c r="CY1022" s="60">
        <v>23.72</v>
      </c>
      <c r="CZ1022" s="60">
        <f t="shared" si="30"/>
        <v>15415.992859312108</v>
      </c>
      <c r="DA1022" s="60" t="str">
        <f t="shared" si="31"/>
        <v>N: parent data from row 1019</v>
      </c>
    </row>
    <row r="1023" spans="1:105">
      <c r="A1023" s="13" t="s">
        <v>1460</v>
      </c>
      <c r="B1023" s="13">
        <v>1007290</v>
      </c>
      <c r="C1023" s="13">
        <v>2022</v>
      </c>
      <c r="D1023" s="13" t="s">
        <v>10</v>
      </c>
      <c r="E1023" s="13" t="s">
        <v>507</v>
      </c>
      <c r="F1023" s="84" t="s">
        <v>1812</v>
      </c>
      <c r="G1023" s="60" t="s">
        <v>2760</v>
      </c>
      <c r="H1023" s="60" t="s">
        <v>2923</v>
      </c>
      <c r="I1023" s="60" t="s">
        <v>2762</v>
      </c>
      <c r="J1023" s="60" t="s">
        <v>1324</v>
      </c>
      <c r="K1023" s="85">
        <v>111758</v>
      </c>
      <c r="L1023" s="60">
        <v>14956300000000</v>
      </c>
      <c r="M1023" s="60">
        <v>950752547.79999995</v>
      </c>
      <c r="N1023" s="60">
        <v>6782780.2999999998</v>
      </c>
      <c r="O1023" s="60">
        <v>1741782.4</v>
      </c>
      <c r="P1023" s="60">
        <v>-0.24</v>
      </c>
      <c r="Q1023" s="60">
        <v>247066109.40000001</v>
      </c>
      <c r="R1023" s="85">
        <v>796</v>
      </c>
      <c r="S1023" s="85">
        <v>58</v>
      </c>
      <c r="T1023" s="60">
        <v>83491130.599999994</v>
      </c>
      <c r="U1023" s="60" t="s">
        <v>544</v>
      </c>
      <c r="V1023" s="60" t="s">
        <v>544</v>
      </c>
      <c r="W1023" s="60" t="s">
        <v>2763</v>
      </c>
      <c r="X1023" s="60">
        <v>26679783.399999999</v>
      </c>
      <c r="Y1023" s="60">
        <v>694043066.60000002</v>
      </c>
      <c r="Z1023" s="60">
        <v>6.65</v>
      </c>
      <c r="AA1023" s="60" t="s">
        <v>544</v>
      </c>
      <c r="AB1023" s="60">
        <v>635540792</v>
      </c>
      <c r="AC1023" s="60">
        <v>950752547.79999995</v>
      </c>
      <c r="AD1023" s="60">
        <v>18.22</v>
      </c>
      <c r="AE1023" s="60">
        <v>10024784</v>
      </c>
      <c r="AF1023" s="60">
        <v>11.11</v>
      </c>
      <c r="AG1023" s="60" t="s">
        <v>35</v>
      </c>
      <c r="AH1023" s="60" t="s">
        <v>544</v>
      </c>
      <c r="AI1023" s="60">
        <v>195168622.69999999</v>
      </c>
      <c r="AJ1023" s="60" t="s">
        <v>544</v>
      </c>
      <c r="AK1023" s="60">
        <v>3.41</v>
      </c>
      <c r="AL1023" s="60">
        <v>739704463.79999995</v>
      </c>
      <c r="AM1023" s="60">
        <v>6458579.9000000004</v>
      </c>
      <c r="AN1023" s="60">
        <v>33786764.100000001</v>
      </c>
      <c r="AO1023" s="60">
        <v>75583184.299999997</v>
      </c>
      <c r="AP1023" s="60">
        <v>200406683.59999999</v>
      </c>
      <c r="AQ1023" s="60">
        <v>950752547.79999995</v>
      </c>
      <c r="AR1023" s="60">
        <v>1.21</v>
      </c>
      <c r="AS1023" s="60">
        <v>192320745</v>
      </c>
      <c r="AT1023" s="60">
        <v>427950845.30000001</v>
      </c>
      <c r="AU1023" s="85">
        <v>1007290</v>
      </c>
      <c r="AV1023" s="60" t="s">
        <v>544</v>
      </c>
      <c r="AW1023" s="60" t="s">
        <v>544</v>
      </c>
      <c r="AX1023" s="60">
        <v>24995212.800000001</v>
      </c>
      <c r="AY1023" s="60">
        <v>10005713.4</v>
      </c>
      <c r="AZ1023" s="60">
        <v>154293948.59999999</v>
      </c>
      <c r="BA1023" s="60">
        <v>120316478.5</v>
      </c>
      <c r="BB1023" s="60" t="s">
        <v>1808</v>
      </c>
      <c r="BC1023" s="60">
        <v>1071215234.3</v>
      </c>
      <c r="BD1023" s="60">
        <v>3242003.7</v>
      </c>
      <c r="BE1023" s="60" t="s">
        <v>544</v>
      </c>
      <c r="BF1023" s="60">
        <v>32496319.399999999</v>
      </c>
      <c r="BG1023" s="60">
        <v>127137.4</v>
      </c>
      <c r="BH1023" s="60">
        <v>558292107.79999995</v>
      </c>
      <c r="BI1023" s="60">
        <v>7240474.9000000004</v>
      </c>
      <c r="BJ1023" s="60" t="s">
        <v>544</v>
      </c>
      <c r="BK1023" s="60">
        <v>18574774.100000001</v>
      </c>
      <c r="BL1023" s="85" t="s">
        <v>2924</v>
      </c>
      <c r="BM1023" s="60" t="s">
        <v>2925</v>
      </c>
      <c r="BN1023" s="60">
        <v>3197505.6</v>
      </c>
      <c r="BO1023" s="60">
        <v>809089699.89999998</v>
      </c>
      <c r="BP1023" s="60">
        <v>555050104.10000002</v>
      </c>
      <c r="BQ1023" s="60">
        <v>67249327.700000003</v>
      </c>
      <c r="BR1023" s="60">
        <v>19197747.399999999</v>
      </c>
      <c r="BS1023" s="60">
        <v>11575860.300000001</v>
      </c>
      <c r="BT1023" s="60">
        <v>45661397.200000003</v>
      </c>
      <c r="BU1023" s="60">
        <v>46208088</v>
      </c>
      <c r="BV1023" s="60">
        <v>1818064.8</v>
      </c>
      <c r="BW1023" s="60">
        <v>12713.7</v>
      </c>
      <c r="BX1023" s="60">
        <v>195168622.69999999</v>
      </c>
      <c r="BY1023" s="60">
        <v>0</v>
      </c>
      <c r="BZ1023" s="60" t="s">
        <v>544</v>
      </c>
      <c r="CA1023" s="60" t="s">
        <v>544</v>
      </c>
      <c r="CB1023" s="60" t="s">
        <v>544</v>
      </c>
      <c r="CC1023" s="60">
        <v>30284128.699999999</v>
      </c>
      <c r="CD1023" s="60">
        <v>27944800.5</v>
      </c>
      <c r="CE1023" s="60">
        <v>9605230.5999999996</v>
      </c>
      <c r="CF1023" s="60">
        <v>200406683.59999999</v>
      </c>
      <c r="CG1023" s="60">
        <v>14258459.4</v>
      </c>
      <c r="CH1023" s="60" t="s">
        <v>544</v>
      </c>
      <c r="CI1023" s="60" t="s">
        <v>1324</v>
      </c>
      <c r="CJ1023" s="60">
        <v>30.71</v>
      </c>
      <c r="CK1023" s="60">
        <v>60466547.399999999</v>
      </c>
      <c r="CL1023" s="60" t="s">
        <v>544</v>
      </c>
      <c r="CM1023" s="85">
        <v>111758</v>
      </c>
      <c r="CN1023" s="60" t="s">
        <v>544</v>
      </c>
      <c r="CO1023" s="60">
        <v>7240474.9000000004</v>
      </c>
      <c r="CP1023" s="60">
        <v>29877289</v>
      </c>
      <c r="CQ1023" s="60">
        <v>694043066.60000002</v>
      </c>
      <c r="CR1023" s="60" t="s">
        <v>544</v>
      </c>
      <c r="CS1023" s="60" t="s">
        <v>544</v>
      </c>
      <c r="CT1023" s="60">
        <v>9878576</v>
      </c>
      <c r="CU1023" s="60">
        <v>8696198.1999999993</v>
      </c>
      <c r="CV1023" s="60">
        <v>9605230.5999999996</v>
      </c>
      <c r="CW1023" s="60">
        <v>18574774.100000001</v>
      </c>
      <c r="CX1023" s="60">
        <v>26679783.399999999</v>
      </c>
      <c r="CY1023" s="60">
        <v>30.71</v>
      </c>
      <c r="CZ1023" s="60">
        <f t="shared" si="30"/>
        <v>15731.012275074338</v>
      </c>
      <c r="DA1023" s="60" t="str">
        <f t="shared" si="31"/>
        <v>N: parent data from row 783</v>
      </c>
    </row>
    <row r="1024" spans="1:105">
      <c r="A1024" s="13" t="s">
        <v>1460</v>
      </c>
      <c r="B1024" s="13">
        <v>1007290</v>
      </c>
      <c r="C1024" s="13">
        <v>2023</v>
      </c>
      <c r="D1024" s="13" t="s">
        <v>10</v>
      </c>
      <c r="E1024" s="13" t="s">
        <v>507</v>
      </c>
      <c r="F1024" s="84" t="s">
        <v>1804</v>
      </c>
      <c r="G1024" s="60" t="s">
        <v>2760</v>
      </c>
      <c r="H1024" s="60" t="s">
        <v>2923</v>
      </c>
      <c r="I1024" s="60" t="s">
        <v>2762</v>
      </c>
      <c r="J1024" s="60" t="s">
        <v>1324</v>
      </c>
      <c r="K1024" s="85">
        <v>111758</v>
      </c>
      <c r="L1024" s="60">
        <v>19666000000000</v>
      </c>
      <c r="M1024" s="60">
        <v>1275688188.2</v>
      </c>
      <c r="N1024" s="60">
        <v>22243134.300000001</v>
      </c>
      <c r="O1024" s="60">
        <v>6538664.2000000002</v>
      </c>
      <c r="P1024" s="60">
        <v>-0.12</v>
      </c>
      <c r="Q1024" s="60">
        <v>334146496.19999999</v>
      </c>
      <c r="R1024" s="85">
        <v>831</v>
      </c>
      <c r="S1024" s="85">
        <v>57</v>
      </c>
      <c r="T1024" s="60">
        <v>166774856.69999999</v>
      </c>
      <c r="U1024" s="60" t="s">
        <v>544</v>
      </c>
      <c r="V1024" s="60" t="s">
        <v>544</v>
      </c>
      <c r="W1024" s="60" t="s">
        <v>2763</v>
      </c>
      <c r="X1024" s="60">
        <v>34438261.899999999</v>
      </c>
      <c r="Y1024" s="60">
        <v>715562085.5</v>
      </c>
      <c r="Z1024" s="60">
        <v>1.63</v>
      </c>
      <c r="AA1024" s="60" t="s">
        <v>544</v>
      </c>
      <c r="AB1024" s="60">
        <v>867151413.60000002</v>
      </c>
      <c r="AC1024" s="60">
        <v>1275688188.2</v>
      </c>
      <c r="AD1024" s="60">
        <v>29.08</v>
      </c>
      <c r="AE1024" s="60">
        <v>8303065.5999999996</v>
      </c>
      <c r="AF1024" s="60">
        <v>10.08</v>
      </c>
      <c r="AG1024" s="60" t="s">
        <v>35</v>
      </c>
      <c r="AH1024" s="60" t="s">
        <v>544</v>
      </c>
      <c r="AI1024" s="60">
        <v>426920280.80000001</v>
      </c>
      <c r="AJ1024" s="60" t="s">
        <v>544</v>
      </c>
      <c r="AK1024" s="60">
        <v>3.52</v>
      </c>
      <c r="AL1024" s="60">
        <v>824449006.70000005</v>
      </c>
      <c r="AM1024" s="60">
        <v>8685785</v>
      </c>
      <c r="AN1024" s="60">
        <v>43617041.5</v>
      </c>
      <c r="AO1024" s="60">
        <v>74422712.200000003</v>
      </c>
      <c r="AP1024" s="60">
        <v>436086086.80000001</v>
      </c>
      <c r="AQ1024" s="60">
        <v>1275688188.2</v>
      </c>
      <c r="AR1024" s="60">
        <v>2.59</v>
      </c>
      <c r="AS1024" s="60">
        <v>427653285.80000001</v>
      </c>
      <c r="AT1024" s="60">
        <v>690620454.79999995</v>
      </c>
      <c r="AU1024" s="85">
        <v>1007290</v>
      </c>
      <c r="AV1024" s="60" t="s">
        <v>544</v>
      </c>
      <c r="AW1024" s="60" t="s">
        <v>544</v>
      </c>
      <c r="AX1024" s="60">
        <v>23748065</v>
      </c>
      <c r="AY1024" s="60">
        <v>8296578.7999999998</v>
      </c>
      <c r="AZ1024" s="60">
        <v>157732299.30000001</v>
      </c>
      <c r="BA1024" s="60">
        <v>160346467.59999999</v>
      </c>
      <c r="BB1024" s="60" t="s">
        <v>1808</v>
      </c>
      <c r="BC1024" s="60">
        <v>1468196061.5</v>
      </c>
      <c r="BD1024" s="60">
        <v>8770113</v>
      </c>
      <c r="BE1024" s="60" t="s">
        <v>544</v>
      </c>
      <c r="BF1024" s="60">
        <v>91424536.400000006</v>
      </c>
      <c r="BG1024" s="60">
        <v>97301.6</v>
      </c>
      <c r="BH1024" s="60">
        <v>859269988.10000002</v>
      </c>
      <c r="BI1024" s="60">
        <v>4391543.3</v>
      </c>
      <c r="BJ1024" s="60" t="s">
        <v>544</v>
      </c>
      <c r="BK1024" s="60">
        <v>25765450.399999999</v>
      </c>
      <c r="BL1024" s="85" t="s">
        <v>2924</v>
      </c>
      <c r="BM1024" s="60" t="s">
        <v>2925</v>
      </c>
      <c r="BN1024" s="60">
        <v>3321226.2</v>
      </c>
      <c r="BO1024" s="60">
        <v>1131876497.3</v>
      </c>
      <c r="BP1024" s="60">
        <v>850499875</v>
      </c>
      <c r="BQ1024" s="60">
        <v>32219786.600000001</v>
      </c>
      <c r="BR1024" s="60">
        <v>18565135.699999999</v>
      </c>
      <c r="BS1024" s="60">
        <v>15256883</v>
      </c>
      <c r="BT1024" s="60">
        <v>108886921.2</v>
      </c>
      <c r="BU1024" s="60">
        <v>57167904</v>
      </c>
      <c r="BV1024" s="60">
        <v>1491957.1</v>
      </c>
      <c r="BW1024" s="60">
        <v>12973.5</v>
      </c>
      <c r="BX1024" s="60">
        <v>426920280.80000001</v>
      </c>
      <c r="BY1024" s="60">
        <v>0</v>
      </c>
      <c r="BZ1024" s="60" t="s">
        <v>544</v>
      </c>
      <c r="CA1024" s="60" t="s">
        <v>544</v>
      </c>
      <c r="CB1024" s="60" t="s">
        <v>544</v>
      </c>
      <c r="CC1024" s="60">
        <v>38842778.799999997</v>
      </c>
      <c r="CD1024" s="60">
        <v>28574221.899999999</v>
      </c>
      <c r="CE1024" s="60">
        <v>5435913.2999999998</v>
      </c>
      <c r="CF1024" s="60">
        <v>436086086.80000001</v>
      </c>
      <c r="CG1024" s="60">
        <v>20887399.399999999</v>
      </c>
      <c r="CH1024" s="60" t="s">
        <v>544</v>
      </c>
      <c r="CI1024" s="60" t="s">
        <v>1324</v>
      </c>
      <c r="CJ1024" s="60">
        <v>49.23</v>
      </c>
      <c r="CK1024" s="60">
        <v>78055303.400000006</v>
      </c>
      <c r="CL1024" s="60" t="s">
        <v>544</v>
      </c>
      <c r="CM1024" s="85">
        <v>111758</v>
      </c>
      <c r="CN1024" s="60" t="s">
        <v>544</v>
      </c>
      <c r="CO1024" s="60">
        <v>4391543.3</v>
      </c>
      <c r="CP1024" s="60">
        <v>37759488.200000003</v>
      </c>
      <c r="CQ1024" s="60">
        <v>715562085.5</v>
      </c>
      <c r="CR1024" s="60" t="s">
        <v>544</v>
      </c>
      <c r="CS1024" s="60" t="s">
        <v>544</v>
      </c>
      <c r="CT1024" s="60">
        <v>13498968.4</v>
      </c>
      <c r="CU1024" s="60">
        <v>12266482.1</v>
      </c>
      <c r="CV1024" s="60">
        <v>5435913.2999999998</v>
      </c>
      <c r="CW1024" s="60">
        <v>25765450.399999999</v>
      </c>
      <c r="CX1024" s="60">
        <v>34438261.899999999</v>
      </c>
      <c r="CY1024" s="60">
        <v>49.23</v>
      </c>
      <c r="CZ1024" s="60">
        <f t="shared" si="30"/>
        <v>15415.992859312108</v>
      </c>
      <c r="DA1024" s="60" t="str">
        <f t="shared" si="31"/>
        <v>N: parent data from row 783</v>
      </c>
    </row>
    <row r="1025" spans="1:105">
      <c r="A1025" s="13" t="s">
        <v>1461</v>
      </c>
      <c r="B1025" s="13">
        <v>107497</v>
      </c>
      <c r="C1025" s="13">
        <v>2022</v>
      </c>
      <c r="D1025" s="13" t="s">
        <v>10</v>
      </c>
      <c r="E1025" s="13" t="s">
        <v>13</v>
      </c>
      <c r="F1025" s="84" t="s">
        <v>1812</v>
      </c>
      <c r="G1025" s="60" t="s">
        <v>2760</v>
      </c>
      <c r="H1025" s="60" t="s">
        <v>2922</v>
      </c>
      <c r="I1025" s="60" t="s">
        <v>2762</v>
      </c>
      <c r="J1025" s="60" t="s">
        <v>2926</v>
      </c>
      <c r="K1025" s="85">
        <v>111592</v>
      </c>
      <c r="L1025" s="60">
        <v>160813900000000</v>
      </c>
      <c r="M1025" s="60">
        <v>10222730564.9</v>
      </c>
      <c r="N1025" s="60">
        <v>228879104.40000001</v>
      </c>
      <c r="O1025" s="60">
        <v>69842930.700000003</v>
      </c>
      <c r="P1025" s="60">
        <v>-0.33</v>
      </c>
      <c r="Q1025" s="60">
        <v>1187304394.3</v>
      </c>
      <c r="R1025" s="85">
        <v>9557</v>
      </c>
      <c r="S1025" s="85">
        <v>345</v>
      </c>
      <c r="T1025" s="60">
        <v>3055798264</v>
      </c>
      <c r="U1025" s="60" t="s">
        <v>544</v>
      </c>
      <c r="V1025" s="60" t="s">
        <v>544</v>
      </c>
      <c r="W1025" s="60" t="s">
        <v>2763</v>
      </c>
      <c r="X1025" s="60">
        <v>443576031.69999999</v>
      </c>
      <c r="Y1025" s="60">
        <v>6719612072.8000002</v>
      </c>
      <c r="Z1025" s="60">
        <v>5.32</v>
      </c>
      <c r="AA1025" s="60" t="s">
        <v>544</v>
      </c>
      <c r="AB1025" s="60">
        <v>6885075042</v>
      </c>
      <c r="AC1025" s="60">
        <v>10222730564.9</v>
      </c>
      <c r="AD1025" s="60">
        <v>16.7</v>
      </c>
      <c r="AE1025" s="60">
        <v>1427587723.4000001</v>
      </c>
      <c r="AF1025" s="60">
        <v>5.04</v>
      </c>
      <c r="AG1025" s="60" t="s">
        <v>35</v>
      </c>
      <c r="AH1025" s="60" t="s">
        <v>544</v>
      </c>
      <c r="AI1025" s="60">
        <v>1760236373.5999999</v>
      </c>
      <c r="AJ1025" s="60">
        <v>497653924.80000001</v>
      </c>
      <c r="AK1025" s="60">
        <v>4.78</v>
      </c>
      <c r="AL1025" s="60">
        <v>6927964843.8999996</v>
      </c>
      <c r="AM1025" s="60">
        <v>221651343.19999999</v>
      </c>
      <c r="AN1025" s="60">
        <v>217563875.80000001</v>
      </c>
      <c r="AO1025" s="60">
        <v>710647211</v>
      </c>
      <c r="AP1025" s="60">
        <v>1877437985.8</v>
      </c>
      <c r="AQ1025" s="60">
        <v>10222730564.9</v>
      </c>
      <c r="AR1025" s="60">
        <v>3.34</v>
      </c>
      <c r="AS1025" s="60">
        <v>1709769182.7</v>
      </c>
      <c r="AT1025" s="60">
        <v>3248010942.1999998</v>
      </c>
      <c r="AU1025" s="85">
        <v>107497</v>
      </c>
      <c r="AV1025" s="60" t="s">
        <v>544</v>
      </c>
      <c r="AW1025" s="60">
        <v>7113337.5</v>
      </c>
      <c r="AX1025" s="60">
        <v>49602656.600000001</v>
      </c>
      <c r="AY1025" s="60">
        <v>500692508.69999999</v>
      </c>
      <c r="AZ1025" s="60">
        <v>1848266309.4000001</v>
      </c>
      <c r="BA1025" s="60">
        <v>1680413157</v>
      </c>
      <c r="BB1025" s="60" t="s">
        <v>1808</v>
      </c>
      <c r="BC1025" s="60">
        <v>10580768553.9</v>
      </c>
      <c r="BD1025" s="60">
        <v>213495479</v>
      </c>
      <c r="BE1025" s="60" t="s">
        <v>544</v>
      </c>
      <c r="BF1025" s="60">
        <v>97717805.599999994</v>
      </c>
      <c r="BG1025" s="60">
        <v>28014726.100000001</v>
      </c>
      <c r="BH1025" s="60">
        <v>6853665747.3999996</v>
      </c>
      <c r="BI1025" s="60">
        <v>73199358.099999994</v>
      </c>
      <c r="BJ1025" s="60" t="s">
        <v>544</v>
      </c>
      <c r="BK1025" s="60">
        <v>346309563.89999998</v>
      </c>
      <c r="BL1025" s="85" t="s">
        <v>2927</v>
      </c>
      <c r="BM1025" s="60" t="s">
        <v>2928</v>
      </c>
      <c r="BN1025" s="60">
        <v>104945566.8</v>
      </c>
      <c r="BO1025" s="60">
        <v>8918739465</v>
      </c>
      <c r="BP1025" s="60">
        <v>6640170268.3999996</v>
      </c>
      <c r="BQ1025" s="60">
        <v>289625354.10000002</v>
      </c>
      <c r="BR1025" s="60" t="s">
        <v>544</v>
      </c>
      <c r="BS1025" s="60">
        <v>271597270.80000001</v>
      </c>
      <c r="BT1025" s="60">
        <v>201239433.59999999</v>
      </c>
      <c r="BU1025" s="60">
        <v>536577039.80000001</v>
      </c>
      <c r="BV1025" s="60">
        <v>132566167</v>
      </c>
      <c r="BW1025" s="60">
        <v>1977304413.5</v>
      </c>
      <c r="BX1025" s="60">
        <v>1760236373.5999999</v>
      </c>
      <c r="BY1025" s="60" t="s">
        <v>544</v>
      </c>
      <c r="BZ1025" s="60">
        <v>3521706</v>
      </c>
      <c r="CA1025" s="60">
        <v>114423.7</v>
      </c>
      <c r="CB1025" s="60" t="s">
        <v>1902</v>
      </c>
      <c r="CC1025" s="60">
        <v>146481355.40000001</v>
      </c>
      <c r="CD1025" s="60">
        <v>218936959.69999999</v>
      </c>
      <c r="CE1025" s="60">
        <v>129692861.7</v>
      </c>
      <c r="CF1025" s="60">
        <v>1877437985.8</v>
      </c>
      <c r="CG1025" s="60">
        <v>124562867.7</v>
      </c>
      <c r="CH1025" s="60">
        <v>79537157.400000006</v>
      </c>
      <c r="CI1025" s="60" t="s">
        <v>2926</v>
      </c>
      <c r="CJ1025" s="60">
        <v>25.57</v>
      </c>
      <c r="CK1025" s="60">
        <v>661139907.5</v>
      </c>
      <c r="CL1025" s="60">
        <v>172.28</v>
      </c>
      <c r="CM1025" s="85">
        <v>111592</v>
      </c>
      <c r="CN1025" s="60" t="s">
        <v>544</v>
      </c>
      <c r="CO1025" s="60">
        <v>73199358.099999994</v>
      </c>
      <c r="CP1025" s="60">
        <v>548521598.60000002</v>
      </c>
      <c r="CQ1025" s="60">
        <v>6719612072.8000002</v>
      </c>
      <c r="CR1025" s="60" t="s">
        <v>544</v>
      </c>
      <c r="CS1025" s="60" t="s">
        <v>544</v>
      </c>
      <c r="CT1025" s="60">
        <v>175049129.19999999</v>
      </c>
      <c r="CU1025" s="60">
        <v>171260434.69999999</v>
      </c>
      <c r="CV1025" s="60">
        <v>129692861.7</v>
      </c>
      <c r="CW1025" s="60">
        <v>346309563.89999998</v>
      </c>
      <c r="CX1025" s="60">
        <v>443576031.69999999</v>
      </c>
      <c r="CY1025" s="60">
        <v>25.57</v>
      </c>
      <c r="CZ1025" s="60">
        <f t="shared" si="30"/>
        <v>15731.012274955043</v>
      </c>
      <c r="DA1025" s="60" t="str">
        <f t="shared" si="31"/>
        <v>N</v>
      </c>
    </row>
    <row r="1026" spans="1:105">
      <c r="A1026" s="13" t="s">
        <v>1461</v>
      </c>
      <c r="B1026" s="13">
        <v>107497</v>
      </c>
      <c r="C1026" s="13">
        <v>2023</v>
      </c>
      <c r="D1026" s="13" t="s">
        <v>10</v>
      </c>
      <c r="E1026" s="13" t="s">
        <v>13</v>
      </c>
      <c r="F1026" s="84" t="s">
        <v>1804</v>
      </c>
      <c r="G1026" s="60" t="s">
        <v>2760</v>
      </c>
      <c r="H1026" s="60" t="s">
        <v>2922</v>
      </c>
      <c r="I1026" s="60" t="s">
        <v>2762</v>
      </c>
      <c r="J1026" s="60" t="s">
        <v>2926</v>
      </c>
      <c r="K1026" s="85">
        <v>111592</v>
      </c>
      <c r="L1026" s="60">
        <v>171803100000000</v>
      </c>
      <c r="M1026" s="60">
        <v>11144471949.9</v>
      </c>
      <c r="N1026" s="60">
        <v>210651369</v>
      </c>
      <c r="O1026" s="60">
        <v>47852902.299999997</v>
      </c>
      <c r="P1026" s="60">
        <v>-0.31</v>
      </c>
      <c r="Q1026" s="60">
        <v>1267994879</v>
      </c>
      <c r="R1026" s="85">
        <v>9782</v>
      </c>
      <c r="S1026" s="85">
        <v>338</v>
      </c>
      <c r="T1026" s="60">
        <v>3363305917</v>
      </c>
      <c r="U1026" s="60" t="s">
        <v>544</v>
      </c>
      <c r="V1026" s="60" t="s">
        <v>544</v>
      </c>
      <c r="W1026" s="60" t="s">
        <v>2763</v>
      </c>
      <c r="X1026" s="60">
        <v>469226994.69999999</v>
      </c>
      <c r="Y1026" s="60">
        <v>7492381519.3000002</v>
      </c>
      <c r="Z1026" s="60">
        <v>6.06</v>
      </c>
      <c r="AA1026" s="60" t="s">
        <v>544</v>
      </c>
      <c r="AB1026" s="60">
        <v>6976384912.8000002</v>
      </c>
      <c r="AC1026" s="60">
        <v>11144471949.9</v>
      </c>
      <c r="AD1026" s="60">
        <v>15.87</v>
      </c>
      <c r="AE1026" s="60">
        <v>1719188653.0999999</v>
      </c>
      <c r="AF1026" s="60">
        <v>5.76</v>
      </c>
      <c r="AG1026" s="60" t="s">
        <v>35</v>
      </c>
      <c r="AH1026" s="60" t="s">
        <v>544</v>
      </c>
      <c r="AI1026" s="60">
        <v>1854029141.0999999</v>
      </c>
      <c r="AJ1026" s="60">
        <v>512415909.39999998</v>
      </c>
      <c r="AK1026" s="60">
        <v>4.95</v>
      </c>
      <c r="AL1026" s="60">
        <v>7933481879.3000002</v>
      </c>
      <c r="AM1026" s="60">
        <v>225999066.80000001</v>
      </c>
      <c r="AN1026" s="60">
        <v>301654265.30000001</v>
      </c>
      <c r="AO1026" s="60">
        <v>630650266.20000005</v>
      </c>
      <c r="AP1026" s="60">
        <v>1997665689.2</v>
      </c>
      <c r="AQ1026" s="60">
        <v>11144471949.9</v>
      </c>
      <c r="AR1026" s="60">
        <v>2.8</v>
      </c>
      <c r="AS1026" s="60">
        <v>1819629799.8</v>
      </c>
      <c r="AT1026" s="60">
        <v>3331410468.9000001</v>
      </c>
      <c r="AU1026" s="85">
        <v>107497</v>
      </c>
      <c r="AV1026" s="60" t="s">
        <v>544</v>
      </c>
      <c r="AW1026" s="60">
        <v>130844637.7</v>
      </c>
      <c r="AX1026" s="60">
        <v>49617303.700000003</v>
      </c>
      <c r="AY1026" s="60">
        <v>515419283.89999998</v>
      </c>
      <c r="AZ1026" s="60">
        <v>2078964377.5999999</v>
      </c>
      <c r="BA1026" s="60">
        <v>1961767904</v>
      </c>
      <c r="BB1026" s="60" t="s">
        <v>1808</v>
      </c>
      <c r="BC1026" s="60">
        <v>11631167816.200001</v>
      </c>
      <c r="BD1026" s="60">
        <v>228470526.19999999</v>
      </c>
      <c r="BE1026" s="60" t="s">
        <v>544</v>
      </c>
      <c r="BF1026" s="60">
        <v>151342830.90000001</v>
      </c>
      <c r="BG1026" s="60">
        <v>31843553.899999999</v>
      </c>
      <c r="BH1026" s="60">
        <v>7524782935.3999996</v>
      </c>
      <c r="BI1026" s="60">
        <v>121257191.59999999</v>
      </c>
      <c r="BJ1026" s="60" t="s">
        <v>544</v>
      </c>
      <c r="BK1026" s="60">
        <v>379969039.5</v>
      </c>
      <c r="BL1026" s="85" t="s">
        <v>2927</v>
      </c>
      <c r="BM1026" s="60" t="s">
        <v>2928</v>
      </c>
      <c r="BN1026" s="60">
        <v>110372391.59999999</v>
      </c>
      <c r="BO1026" s="60">
        <v>9894276767.7999992</v>
      </c>
      <c r="BP1026" s="60">
        <v>7296312409.1999998</v>
      </c>
      <c r="BQ1026" s="60">
        <v>304021936.39999998</v>
      </c>
      <c r="BR1026" s="60" t="s">
        <v>544</v>
      </c>
      <c r="BS1026" s="60">
        <v>253217553.69999999</v>
      </c>
      <c r="BT1026" s="60">
        <v>310255722.30000001</v>
      </c>
      <c r="BU1026" s="60">
        <v>617923223.39999998</v>
      </c>
      <c r="BV1026" s="60">
        <v>73780522</v>
      </c>
      <c r="BW1026" s="60">
        <v>2304282333.5999999</v>
      </c>
      <c r="BX1026" s="60">
        <v>1854029141.0999999</v>
      </c>
      <c r="BY1026" s="60" t="s">
        <v>544</v>
      </c>
      <c r="BZ1026" s="60">
        <v>11909709.699999999</v>
      </c>
      <c r="CA1026" s="60">
        <v>97301.6</v>
      </c>
      <c r="CB1026" s="60" t="s">
        <v>1902</v>
      </c>
      <c r="CC1026" s="60">
        <v>221795639.80000001</v>
      </c>
      <c r="CD1026" s="60">
        <v>248326529.09999999</v>
      </c>
      <c r="CE1026" s="60">
        <v>152743973.19999999</v>
      </c>
      <c r="CF1026" s="60">
        <v>1997665689.2</v>
      </c>
      <c r="CG1026" s="60">
        <v>152958036.59999999</v>
      </c>
      <c r="CH1026" s="60">
        <v>59399352.899999999</v>
      </c>
      <c r="CI1026" s="60" t="s">
        <v>2926</v>
      </c>
      <c r="CJ1026" s="60">
        <v>26.57</v>
      </c>
      <c r="CK1026" s="60">
        <v>770881260</v>
      </c>
      <c r="CL1026" s="60">
        <v>210.22</v>
      </c>
      <c r="CM1026" s="85">
        <v>111592</v>
      </c>
      <c r="CN1026" s="60" t="s">
        <v>544</v>
      </c>
      <c r="CO1026" s="60">
        <v>121257191.59999999</v>
      </c>
      <c r="CP1026" s="60">
        <v>579599386.29999995</v>
      </c>
      <c r="CQ1026" s="60">
        <v>7492381519.3000002</v>
      </c>
      <c r="CR1026" s="60" t="s">
        <v>544</v>
      </c>
      <c r="CS1026" s="60" t="s">
        <v>544</v>
      </c>
      <c r="CT1026" s="60">
        <v>194609586.80000001</v>
      </c>
      <c r="CU1026" s="60">
        <v>185359452.80000001</v>
      </c>
      <c r="CV1026" s="60">
        <v>152743973.19999999</v>
      </c>
      <c r="CW1026" s="60">
        <v>379969039.5</v>
      </c>
      <c r="CX1026" s="60">
        <v>469226994.69999999</v>
      </c>
      <c r="CY1026" s="60">
        <v>26.57</v>
      </c>
      <c r="CZ1026" s="60">
        <f t="shared" si="30"/>
        <v>15415.992859270609</v>
      </c>
      <c r="DA1026" s="60" t="str">
        <f t="shared" si="31"/>
        <v>N</v>
      </c>
    </row>
    <row r="1027" spans="1:105">
      <c r="A1027" s="13" t="s">
        <v>1462</v>
      </c>
      <c r="B1027" s="13">
        <v>111773</v>
      </c>
      <c r="C1027" s="13">
        <v>2022</v>
      </c>
      <c r="D1027" s="13" t="s">
        <v>10</v>
      </c>
      <c r="E1027" s="13" t="s">
        <v>13</v>
      </c>
      <c r="F1027" s="84" t="s">
        <v>1812</v>
      </c>
      <c r="G1027" s="60" t="s">
        <v>2760</v>
      </c>
      <c r="H1027" s="60" t="s">
        <v>2906</v>
      </c>
      <c r="I1027" s="60" t="s">
        <v>2762</v>
      </c>
      <c r="J1027" s="60" t="s">
        <v>1462</v>
      </c>
      <c r="K1027" s="85">
        <v>111773</v>
      </c>
      <c r="L1027" s="60">
        <v>1029836900000000</v>
      </c>
      <c r="M1027" s="60">
        <v>65465392945</v>
      </c>
      <c r="N1027" s="60">
        <v>1154502945.0999999</v>
      </c>
      <c r="O1027" s="60">
        <v>491627612.10000002</v>
      </c>
      <c r="P1027" s="60">
        <v>-0.44</v>
      </c>
      <c r="Q1027" s="60">
        <v>8511562870.8999996</v>
      </c>
      <c r="R1027" s="85">
        <v>29047</v>
      </c>
      <c r="S1027" s="85">
        <v>1334</v>
      </c>
      <c r="T1027" s="60">
        <v>21747373533.299999</v>
      </c>
      <c r="U1027" s="60">
        <v>4424381.5</v>
      </c>
      <c r="V1027" s="60" t="s">
        <v>544</v>
      </c>
      <c r="W1027" s="60" t="s">
        <v>2763</v>
      </c>
      <c r="X1027" s="60">
        <v>2626703182.0999999</v>
      </c>
      <c r="Y1027" s="60">
        <v>48901430280.300003</v>
      </c>
      <c r="Z1027" s="60">
        <v>14.01</v>
      </c>
      <c r="AA1027" s="60">
        <v>385633161.69999999</v>
      </c>
      <c r="AB1027" s="60">
        <v>45168771569.400002</v>
      </c>
      <c r="AC1027" s="60">
        <v>65465392945</v>
      </c>
      <c r="AD1027" s="60">
        <v>12.48</v>
      </c>
      <c r="AE1027" s="60">
        <v>6751288356</v>
      </c>
      <c r="AF1027" s="60">
        <v>10.34</v>
      </c>
      <c r="AG1027" s="60" t="s">
        <v>35</v>
      </c>
      <c r="AH1027" s="60" t="s">
        <v>544</v>
      </c>
      <c r="AI1027" s="60">
        <v>8482346696.3000002</v>
      </c>
      <c r="AJ1027" s="60" t="s">
        <v>544</v>
      </c>
      <c r="AK1027" s="60">
        <v>5.0199999999999996</v>
      </c>
      <c r="AL1027" s="60">
        <v>50439557616.099998</v>
      </c>
      <c r="AM1027" s="60">
        <v>1024835510.8</v>
      </c>
      <c r="AN1027" s="60">
        <v>847879320.60000002</v>
      </c>
      <c r="AO1027" s="60">
        <v>6126121975.8999996</v>
      </c>
      <c r="AP1027" s="60">
        <v>8912185532</v>
      </c>
      <c r="AQ1027" s="60">
        <v>65465392945</v>
      </c>
      <c r="AR1027" s="60">
        <v>2.81</v>
      </c>
      <c r="AS1027" s="60">
        <v>7779651929.6999998</v>
      </c>
      <c r="AT1027" s="60">
        <v>22288718225.700001</v>
      </c>
      <c r="AU1027" s="85">
        <v>111773</v>
      </c>
      <c r="AV1027" s="60" t="s">
        <v>544</v>
      </c>
      <c r="AW1027" s="60">
        <v>183414770.09999999</v>
      </c>
      <c r="AX1027" s="60">
        <v>73116718.700000003</v>
      </c>
      <c r="AY1027" s="60" t="s">
        <v>544</v>
      </c>
      <c r="AZ1027" s="60">
        <v>10882007909.5</v>
      </c>
      <c r="BA1027" s="60">
        <v>12037343604.5</v>
      </c>
      <c r="BB1027" s="60" t="s">
        <v>1808</v>
      </c>
      <c r="BC1027" s="60">
        <v>67971639797.5</v>
      </c>
      <c r="BD1027" s="60">
        <v>3199666945.8000002</v>
      </c>
      <c r="BE1027" s="60" t="s">
        <v>544</v>
      </c>
      <c r="BF1027" s="60">
        <v>1057230120.3</v>
      </c>
      <c r="BG1027" s="60">
        <v>619044714.29999995</v>
      </c>
      <c r="BH1027" s="60">
        <v>41077350186.199997</v>
      </c>
      <c r="BI1027" s="60">
        <v>931669224.10000002</v>
      </c>
      <c r="BJ1027" s="60" t="s">
        <v>544</v>
      </c>
      <c r="BK1027" s="60">
        <v>1720105453.3</v>
      </c>
      <c r="BL1027" s="85" t="s">
        <v>544</v>
      </c>
      <c r="BM1027" s="60" t="s">
        <v>544</v>
      </c>
      <c r="BN1027" s="60">
        <v>971831928.70000005</v>
      </c>
      <c r="BO1027" s="60">
        <v>54645796785.199997</v>
      </c>
      <c r="BP1027" s="60">
        <v>37877683240.400002</v>
      </c>
      <c r="BQ1027" s="60">
        <v>4290327845.4000001</v>
      </c>
      <c r="BR1027" s="60" t="s">
        <v>544</v>
      </c>
      <c r="BS1027" s="60">
        <v>2216087521.3000002</v>
      </c>
      <c r="BT1027" s="60">
        <v>969079404</v>
      </c>
      <c r="BU1027" s="60">
        <v>2930618779.9000001</v>
      </c>
      <c r="BV1027" s="60">
        <v>3631717972.1999998</v>
      </c>
      <c r="BW1027" s="60">
        <v>7186695809.8000002</v>
      </c>
      <c r="BX1027" s="60">
        <v>7888583254</v>
      </c>
      <c r="BY1027" s="60" t="s">
        <v>544</v>
      </c>
      <c r="BZ1027" s="60">
        <v>84660794.700000003</v>
      </c>
      <c r="CA1027" s="60">
        <v>-1226875.8999999999</v>
      </c>
      <c r="CB1027" s="60" t="s">
        <v>1811</v>
      </c>
      <c r="CC1027" s="60">
        <v>681812448.70000005</v>
      </c>
      <c r="CD1027" s="60">
        <v>1687679059.4000001</v>
      </c>
      <c r="CE1027" s="60">
        <v>1442164026.3</v>
      </c>
      <c r="CF1027" s="60">
        <v>8912185532</v>
      </c>
      <c r="CG1027" s="60">
        <v>543963722.79999995</v>
      </c>
      <c r="CH1027" s="60">
        <v>648775795.29999995</v>
      </c>
      <c r="CI1027" s="60" t="s">
        <v>1462</v>
      </c>
      <c r="CJ1027" s="60">
        <v>18.78</v>
      </c>
      <c r="CK1027" s="60">
        <v>3474582502.6999998</v>
      </c>
      <c r="CL1027" s="60">
        <v>212.49</v>
      </c>
      <c r="CM1027" s="85">
        <v>111773</v>
      </c>
      <c r="CN1027" s="60">
        <v>985314.9</v>
      </c>
      <c r="CO1027" s="60">
        <v>931669224.10000002</v>
      </c>
      <c r="CP1027" s="60">
        <v>3598535110.8000002</v>
      </c>
      <c r="CQ1027" s="60">
        <v>48901430280.300003</v>
      </c>
      <c r="CR1027" s="60" t="s">
        <v>544</v>
      </c>
      <c r="CS1027" s="60">
        <v>985314.9</v>
      </c>
      <c r="CT1027" s="60">
        <v>791811727.20000005</v>
      </c>
      <c r="CU1027" s="60">
        <v>928293726.10000002</v>
      </c>
      <c r="CV1027" s="60">
        <v>1442164026.3</v>
      </c>
      <c r="CW1027" s="60">
        <v>1720105453.3</v>
      </c>
      <c r="CX1027" s="60">
        <v>2626703182.0999999</v>
      </c>
      <c r="CY1027" s="60">
        <v>17.46</v>
      </c>
      <c r="CZ1027" s="60">
        <f t="shared" ref="CZ1027:CZ1090" si="32">IFERROR(L1027/M1027,"")</f>
        <v>15731.012274916087</v>
      </c>
      <c r="DA1027" s="60" t="str">
        <f t="shared" ref="DA1027:DA1090" si="33">IF(D1027=0,"",IF(K1027=B1027,"Y",IF(ISERROR(MATCH(K1027,B:B,0)),"N","N: parent data from row "&amp; MATCH(K1027,B:B,0))))</f>
        <v>Y</v>
      </c>
    </row>
    <row r="1028" spans="1:105">
      <c r="A1028" s="13" t="s">
        <v>1462</v>
      </c>
      <c r="B1028" s="13">
        <v>111773</v>
      </c>
      <c r="C1028" s="13">
        <v>2023</v>
      </c>
      <c r="D1028" s="13" t="s">
        <v>10</v>
      </c>
      <c r="E1028" s="13" t="s">
        <v>13</v>
      </c>
      <c r="F1028" s="84" t="s">
        <v>1804</v>
      </c>
      <c r="G1028" s="60" t="s">
        <v>2760</v>
      </c>
      <c r="H1028" s="60" t="s">
        <v>2906</v>
      </c>
      <c r="I1028" s="60" t="s">
        <v>2762</v>
      </c>
      <c r="J1028" s="60" t="s">
        <v>1462</v>
      </c>
      <c r="K1028" s="85">
        <v>111773</v>
      </c>
      <c r="L1028" s="60">
        <v>1086664000000000</v>
      </c>
      <c r="M1028" s="60">
        <v>70489394352.800003</v>
      </c>
      <c r="N1028" s="60">
        <v>962351250.10000002</v>
      </c>
      <c r="O1028" s="60">
        <v>270277758.80000001</v>
      </c>
      <c r="P1028" s="60">
        <v>-0.44</v>
      </c>
      <c r="Q1028" s="60">
        <v>8929804343.8999996</v>
      </c>
      <c r="R1028" s="85">
        <v>29794</v>
      </c>
      <c r="S1028" s="85">
        <v>1374</v>
      </c>
      <c r="T1028" s="60">
        <v>23757529167.400002</v>
      </c>
      <c r="U1028" s="60">
        <v>2036845.8</v>
      </c>
      <c r="V1028" s="60" t="s">
        <v>544</v>
      </c>
      <c r="W1028" s="60" t="s">
        <v>2763</v>
      </c>
      <c r="X1028" s="60">
        <v>2677459724.9000001</v>
      </c>
      <c r="Y1028" s="60">
        <v>52590209881.300003</v>
      </c>
      <c r="Z1028" s="60">
        <v>14.44</v>
      </c>
      <c r="AA1028" s="60">
        <v>503879320.10000002</v>
      </c>
      <c r="AB1028" s="60">
        <v>44419934950</v>
      </c>
      <c r="AC1028" s="60">
        <v>70489394352.800003</v>
      </c>
      <c r="AD1028" s="60">
        <v>13.25</v>
      </c>
      <c r="AE1028" s="60">
        <v>7999290160.8999996</v>
      </c>
      <c r="AF1028" s="60">
        <v>10.72</v>
      </c>
      <c r="AG1028" s="60" t="s">
        <v>35</v>
      </c>
      <c r="AH1028" s="60" t="s">
        <v>544</v>
      </c>
      <c r="AI1028" s="60">
        <v>9567213824.3999996</v>
      </c>
      <c r="AJ1028" s="60" t="s">
        <v>544</v>
      </c>
      <c r="AK1028" s="60">
        <v>4.66</v>
      </c>
      <c r="AL1028" s="60">
        <v>54312641919.400002</v>
      </c>
      <c r="AM1028" s="60">
        <v>1392164630.3</v>
      </c>
      <c r="AN1028" s="60">
        <v>1310068069.2</v>
      </c>
      <c r="AO1028" s="60">
        <v>4960017865.6999998</v>
      </c>
      <c r="AP1028" s="60">
        <v>10037141390.299999</v>
      </c>
      <c r="AQ1028" s="60">
        <v>70489394352.800003</v>
      </c>
      <c r="AR1028" s="60">
        <v>2.13</v>
      </c>
      <c r="AS1028" s="60">
        <v>8798505632.2999992</v>
      </c>
      <c r="AT1028" s="60">
        <v>22890903182.200001</v>
      </c>
      <c r="AU1028" s="85">
        <v>111773</v>
      </c>
      <c r="AV1028" s="60" t="s">
        <v>544</v>
      </c>
      <c r="AW1028" s="60">
        <v>447016294.19999999</v>
      </c>
      <c r="AX1028" s="60">
        <v>58192813.700000003</v>
      </c>
      <c r="AY1028" s="60" t="s">
        <v>544</v>
      </c>
      <c r="AZ1028" s="60">
        <v>11924389280.5</v>
      </c>
      <c r="BA1028" s="60">
        <v>14198352451.1</v>
      </c>
      <c r="BB1028" s="60" t="s">
        <v>1808</v>
      </c>
      <c r="BC1028" s="60">
        <v>72188175627.5</v>
      </c>
      <c r="BD1028" s="60">
        <v>3059037483.4000001</v>
      </c>
      <c r="BE1028" s="60" t="s">
        <v>544</v>
      </c>
      <c r="BF1028" s="60">
        <v>904988743</v>
      </c>
      <c r="BG1028" s="60">
        <v>656474097.5</v>
      </c>
      <c r="BH1028" s="60">
        <v>45088545794.199997</v>
      </c>
      <c r="BI1028" s="60">
        <v>1412786072.2</v>
      </c>
      <c r="BJ1028" s="60" t="s">
        <v>544</v>
      </c>
      <c r="BK1028" s="60">
        <v>1801888483.8</v>
      </c>
      <c r="BL1028" s="85" t="s">
        <v>544</v>
      </c>
      <c r="BM1028" s="60" t="s">
        <v>544</v>
      </c>
      <c r="BN1028" s="60">
        <v>980423391.29999995</v>
      </c>
      <c r="BO1028" s="60">
        <v>60738488175.599998</v>
      </c>
      <c r="BP1028" s="60">
        <v>42029508310.800003</v>
      </c>
      <c r="BQ1028" s="60">
        <v>5112671024.1000004</v>
      </c>
      <c r="BR1028" s="60" t="s">
        <v>544</v>
      </c>
      <c r="BS1028" s="60">
        <v>2212222093.6999998</v>
      </c>
      <c r="BT1028" s="60">
        <v>771536423.79999995</v>
      </c>
      <c r="BU1028" s="60">
        <v>3292210917.8000002</v>
      </c>
      <c r="BV1028" s="60">
        <v>3661022712.9000001</v>
      </c>
      <c r="BW1028" s="60">
        <v>8740189570</v>
      </c>
      <c r="BX1028" s="60">
        <v>8967953038.2000008</v>
      </c>
      <c r="BY1028" s="60" t="s">
        <v>544</v>
      </c>
      <c r="BZ1028" s="60">
        <v>76524425.700000003</v>
      </c>
      <c r="CA1028" s="60">
        <v>-1427089.4</v>
      </c>
      <c r="CB1028" s="60" t="s">
        <v>1811</v>
      </c>
      <c r="CC1028" s="60">
        <v>1067573146.3</v>
      </c>
      <c r="CD1028" s="60">
        <v>1801045203.7</v>
      </c>
      <c r="CE1028" s="60">
        <v>1663188367.7</v>
      </c>
      <c r="CF1028" s="60">
        <v>10037141390.299999</v>
      </c>
      <c r="CG1028" s="60">
        <v>695316876.29999995</v>
      </c>
      <c r="CH1028" s="60">
        <v>933465663.29999995</v>
      </c>
      <c r="CI1028" s="60" t="s">
        <v>1462</v>
      </c>
      <c r="CJ1028" s="60">
        <v>21.54</v>
      </c>
      <c r="CK1028" s="60">
        <v>3987527794.0999999</v>
      </c>
      <c r="CL1028" s="60">
        <v>180.68</v>
      </c>
      <c r="CM1028" s="85">
        <v>111773</v>
      </c>
      <c r="CN1028" s="60">
        <v>4774262.7</v>
      </c>
      <c r="CO1028" s="60">
        <v>1412786072.2</v>
      </c>
      <c r="CP1028" s="60">
        <v>3657883116.1999998</v>
      </c>
      <c r="CQ1028" s="60">
        <v>52590209881.300003</v>
      </c>
      <c r="CR1028" s="60" t="s">
        <v>544</v>
      </c>
      <c r="CS1028" s="60">
        <v>4774262.7</v>
      </c>
      <c r="CT1028" s="60">
        <v>832499088.29999995</v>
      </c>
      <c r="CU1028" s="60">
        <v>969389395.60000002</v>
      </c>
      <c r="CV1028" s="60">
        <v>1663188367.7</v>
      </c>
      <c r="CW1028" s="60">
        <v>1801888483.8</v>
      </c>
      <c r="CX1028" s="60">
        <v>2677459724.9000001</v>
      </c>
      <c r="CY1028" s="60">
        <v>20.190000000000001</v>
      </c>
      <c r="CZ1028" s="60">
        <f t="shared" si="32"/>
        <v>15415.992859312108</v>
      </c>
      <c r="DA1028" s="60" t="str">
        <f t="shared" si="33"/>
        <v>Y</v>
      </c>
    </row>
    <row r="1029" spans="1:105">
      <c r="A1029" s="13" t="s">
        <v>1463</v>
      </c>
      <c r="B1029" s="13">
        <v>107511</v>
      </c>
      <c r="C1029" s="13">
        <v>2022</v>
      </c>
      <c r="D1029" s="13" t="s">
        <v>10</v>
      </c>
      <c r="E1029" s="13" t="s">
        <v>13</v>
      </c>
      <c r="F1029" s="84" t="s">
        <v>1812</v>
      </c>
      <c r="G1029" s="60" t="s">
        <v>2760</v>
      </c>
      <c r="H1029" s="60" t="s">
        <v>2906</v>
      </c>
      <c r="I1029" s="60" t="s">
        <v>2762</v>
      </c>
      <c r="J1029" s="60" t="s">
        <v>1443</v>
      </c>
      <c r="K1029" s="85">
        <v>111519</v>
      </c>
      <c r="L1029" s="60">
        <v>238498600000000</v>
      </c>
      <c r="M1029" s="60">
        <v>15161045953.799999</v>
      </c>
      <c r="N1029" s="60">
        <v>209255446.69999999</v>
      </c>
      <c r="O1029" s="60">
        <v>39145605.5</v>
      </c>
      <c r="P1029" s="60">
        <v>-0.76</v>
      </c>
      <c r="Q1029" s="60">
        <v>2696857599.4000001</v>
      </c>
      <c r="R1029" s="85">
        <v>5819</v>
      </c>
      <c r="S1029" s="85">
        <v>198</v>
      </c>
      <c r="T1029" s="60">
        <v>2745583008</v>
      </c>
      <c r="U1029" s="60" t="s">
        <v>544</v>
      </c>
      <c r="V1029" s="60" t="s">
        <v>544</v>
      </c>
      <c r="W1029" s="60" t="s">
        <v>2763</v>
      </c>
      <c r="X1029" s="60">
        <v>555634936.10000002</v>
      </c>
      <c r="Y1029" s="60">
        <v>11193494539.5</v>
      </c>
      <c r="Z1029" s="60">
        <v>10.08</v>
      </c>
      <c r="AA1029" s="60" t="s">
        <v>544</v>
      </c>
      <c r="AB1029" s="60">
        <v>10142417869.4</v>
      </c>
      <c r="AC1029" s="60">
        <v>15161045953.799999</v>
      </c>
      <c r="AD1029" s="60">
        <v>12.82</v>
      </c>
      <c r="AE1029" s="60">
        <v>1220519040</v>
      </c>
      <c r="AF1029" s="60">
        <v>17.82</v>
      </c>
      <c r="AG1029" s="60" t="s">
        <v>35</v>
      </c>
      <c r="AH1029" s="60" t="s">
        <v>544</v>
      </c>
      <c r="AI1029" s="60">
        <v>2083673919.2</v>
      </c>
      <c r="AJ1029" s="60" t="s">
        <v>544</v>
      </c>
      <c r="AK1029" s="60">
        <v>4.26</v>
      </c>
      <c r="AL1029" s="60">
        <v>12058600977.799999</v>
      </c>
      <c r="AM1029" s="60">
        <v>458730809.80000001</v>
      </c>
      <c r="AN1029" s="60">
        <v>252660155</v>
      </c>
      <c r="AO1029" s="60">
        <v>409128153.19999999</v>
      </c>
      <c r="AP1029" s="60">
        <v>2174748795.6999998</v>
      </c>
      <c r="AQ1029" s="60">
        <v>15161045953.799999</v>
      </c>
      <c r="AR1029" s="60">
        <v>2.39</v>
      </c>
      <c r="AS1029" s="60">
        <v>2113703773.0999999</v>
      </c>
      <c r="AT1029" s="60">
        <v>3637420084.5999999</v>
      </c>
      <c r="AU1029" s="85">
        <v>107511</v>
      </c>
      <c r="AV1029" s="60" t="s">
        <v>544</v>
      </c>
      <c r="AW1029" s="60">
        <v>695098307</v>
      </c>
      <c r="AX1029" s="60">
        <v>99974494.5</v>
      </c>
      <c r="AY1029" s="60" t="s">
        <v>544</v>
      </c>
      <c r="AZ1029" s="60">
        <v>3256084167.0999999</v>
      </c>
      <c r="BA1029" s="60">
        <v>3890474365.5999999</v>
      </c>
      <c r="BB1029" s="60" t="s">
        <v>1808</v>
      </c>
      <c r="BC1029" s="60">
        <v>16248858975.700001</v>
      </c>
      <c r="BD1029" s="60">
        <v>468049981.19999999</v>
      </c>
      <c r="BE1029" s="60" t="s">
        <v>544</v>
      </c>
      <c r="BF1029" s="60">
        <v>1918903848.8</v>
      </c>
      <c r="BG1029" s="60">
        <v>67026837.299999997</v>
      </c>
      <c r="BH1029" s="60">
        <v>8748413490.2000008</v>
      </c>
      <c r="BI1029" s="60">
        <v>151814769.30000001</v>
      </c>
      <c r="BJ1029" s="60" t="s">
        <v>544</v>
      </c>
      <c r="BK1029" s="60">
        <v>314251868.5</v>
      </c>
      <c r="BL1029" s="85" t="s">
        <v>2929</v>
      </c>
      <c r="BM1029" s="60" t="s">
        <v>2930</v>
      </c>
      <c r="BN1029" s="60">
        <v>118460272.5</v>
      </c>
      <c r="BO1029" s="60">
        <v>14047627459.6</v>
      </c>
      <c r="BP1029" s="60">
        <v>8280363509</v>
      </c>
      <c r="BQ1029" s="60">
        <v>520735719.80000001</v>
      </c>
      <c r="BR1029" s="60" t="s">
        <v>544</v>
      </c>
      <c r="BS1029" s="60">
        <v>282346737.89999998</v>
      </c>
      <c r="BT1029" s="60">
        <v>170008131.30000001</v>
      </c>
      <c r="BU1029" s="60">
        <v>575385731.20000005</v>
      </c>
      <c r="BV1029" s="60" t="s">
        <v>544</v>
      </c>
      <c r="BW1029" s="60">
        <v>1354795205</v>
      </c>
      <c r="BX1029" s="60">
        <v>2083673919.2</v>
      </c>
      <c r="BY1029" s="60" t="s">
        <v>544</v>
      </c>
      <c r="BZ1029" s="60">
        <v>6871776.5</v>
      </c>
      <c r="CA1029" s="60" t="s">
        <v>544</v>
      </c>
      <c r="CB1029" s="60" t="s">
        <v>1900</v>
      </c>
      <c r="CC1029" s="60">
        <v>191589704.90000001</v>
      </c>
      <c r="CD1029" s="60">
        <v>237314670.80000001</v>
      </c>
      <c r="CE1029" s="60">
        <v>268132776.59999999</v>
      </c>
      <c r="CF1029" s="60">
        <v>2174748795.6999998</v>
      </c>
      <c r="CG1029" s="60">
        <v>232909359.90000001</v>
      </c>
      <c r="CH1029" s="60">
        <v>59481232.600000001</v>
      </c>
      <c r="CI1029" s="60" t="s">
        <v>1443</v>
      </c>
      <c r="CJ1029" s="60">
        <v>20.55</v>
      </c>
      <c r="CK1029" s="60">
        <v>808295091.10000002</v>
      </c>
      <c r="CL1029" s="60">
        <v>177.98</v>
      </c>
      <c r="CM1029" s="85">
        <v>111519</v>
      </c>
      <c r="CN1029" s="60">
        <v>23316999.199999999</v>
      </c>
      <c r="CO1029" s="60">
        <v>151814769.30000001</v>
      </c>
      <c r="CP1029" s="60">
        <v>674095208.5</v>
      </c>
      <c r="CQ1029" s="60">
        <v>11193494539.5</v>
      </c>
      <c r="CR1029" s="60" t="s">
        <v>544</v>
      </c>
      <c r="CS1029" s="60">
        <v>23316999.199999999</v>
      </c>
      <c r="CT1029" s="60">
        <v>165888879.5</v>
      </c>
      <c r="CU1029" s="60">
        <v>148362988.90000001</v>
      </c>
      <c r="CV1029" s="60">
        <v>268132776.59999999</v>
      </c>
      <c r="CW1029" s="60">
        <v>314251868.5</v>
      </c>
      <c r="CX1029" s="60">
        <v>555634936.10000002</v>
      </c>
      <c r="CY1029" s="60">
        <v>20.55</v>
      </c>
      <c r="CZ1029" s="60">
        <f t="shared" si="32"/>
        <v>15731.012274929632</v>
      </c>
      <c r="DA1029" s="60" t="str">
        <f t="shared" si="33"/>
        <v>N: parent data from row 967</v>
      </c>
    </row>
    <row r="1030" spans="1:105">
      <c r="A1030" s="13" t="s">
        <v>1463</v>
      </c>
      <c r="B1030" s="13">
        <v>107511</v>
      </c>
      <c r="C1030" s="13">
        <v>2023</v>
      </c>
      <c r="D1030" s="13" t="s">
        <v>10</v>
      </c>
      <c r="E1030" s="13" t="s">
        <v>13</v>
      </c>
      <c r="F1030" s="84" t="s">
        <v>1804</v>
      </c>
      <c r="G1030" s="60" t="s">
        <v>2760</v>
      </c>
      <c r="H1030" s="60" t="s">
        <v>2906</v>
      </c>
      <c r="I1030" s="60" t="s">
        <v>2762</v>
      </c>
      <c r="J1030" s="60" t="s">
        <v>1443</v>
      </c>
      <c r="K1030" s="85">
        <v>111519</v>
      </c>
      <c r="L1030" s="60">
        <v>249757100000000</v>
      </c>
      <c r="M1030" s="60">
        <v>16201168635.700001</v>
      </c>
      <c r="N1030" s="60">
        <v>161559493.59999999</v>
      </c>
      <c r="O1030" s="60">
        <v>47398828.399999999</v>
      </c>
      <c r="P1030" s="60">
        <v>-0.49</v>
      </c>
      <c r="Q1030" s="60">
        <v>2974060796.4000001</v>
      </c>
      <c r="R1030" s="85">
        <v>6157</v>
      </c>
      <c r="S1030" s="85">
        <v>197</v>
      </c>
      <c r="T1030" s="60">
        <v>2869215132.9000001</v>
      </c>
      <c r="U1030" s="60" t="s">
        <v>544</v>
      </c>
      <c r="V1030" s="60" t="s">
        <v>544</v>
      </c>
      <c r="W1030" s="60" t="s">
        <v>2763</v>
      </c>
      <c r="X1030" s="60">
        <v>642936208.60000002</v>
      </c>
      <c r="Y1030" s="60">
        <v>11790041787</v>
      </c>
      <c r="Z1030" s="60">
        <v>11.48</v>
      </c>
      <c r="AA1030" s="60" t="s">
        <v>544</v>
      </c>
      <c r="AB1030" s="60">
        <v>10234631102.9</v>
      </c>
      <c r="AC1030" s="60">
        <v>16201168635.700001</v>
      </c>
      <c r="AD1030" s="60" t="s">
        <v>544</v>
      </c>
      <c r="AE1030" s="60">
        <v>1509594627.5999999</v>
      </c>
      <c r="AF1030" s="60">
        <v>13.5</v>
      </c>
      <c r="AG1030" s="60" t="s">
        <v>35</v>
      </c>
      <c r="AH1030" s="60" t="s">
        <v>544</v>
      </c>
      <c r="AI1030" s="60">
        <v>2315705535.5</v>
      </c>
      <c r="AJ1030" s="60" t="s">
        <v>544</v>
      </c>
      <c r="AK1030" s="60">
        <v>4.41</v>
      </c>
      <c r="AL1030" s="60">
        <v>12973371344</v>
      </c>
      <c r="AM1030" s="60">
        <v>449688843.5</v>
      </c>
      <c r="AN1030" s="60">
        <v>422561171.30000001</v>
      </c>
      <c r="AO1030" s="60">
        <v>517190172.10000002</v>
      </c>
      <c r="AP1030" s="60">
        <v>2420882024.3000002</v>
      </c>
      <c r="AQ1030" s="60">
        <v>16201168635.700001</v>
      </c>
      <c r="AR1030" s="60">
        <v>1.62</v>
      </c>
      <c r="AS1030" s="60">
        <v>2336378871.5</v>
      </c>
      <c r="AT1030" s="60">
        <v>4047491496</v>
      </c>
      <c r="AU1030" s="85">
        <v>107511</v>
      </c>
      <c r="AV1030" s="60" t="s">
        <v>544</v>
      </c>
      <c r="AW1030" s="60">
        <v>1097172277.8</v>
      </c>
      <c r="AX1030" s="60">
        <v>107310636.09999999</v>
      </c>
      <c r="AY1030" s="60" t="s">
        <v>544</v>
      </c>
      <c r="AZ1030" s="60">
        <v>3675935797.0999999</v>
      </c>
      <c r="BA1030" s="60">
        <v>4438630753.3999996</v>
      </c>
      <c r="BB1030" s="60" t="s">
        <v>1808</v>
      </c>
      <c r="BC1030" s="60" t="s">
        <v>544</v>
      </c>
      <c r="BD1030" s="60">
        <v>524526709</v>
      </c>
      <c r="BE1030" s="60" t="s">
        <v>544</v>
      </c>
      <c r="BF1030" s="60">
        <v>1518585290.9000001</v>
      </c>
      <c r="BG1030" s="60">
        <v>72710204.900000006</v>
      </c>
      <c r="BH1030" s="60">
        <v>9995716877</v>
      </c>
      <c r="BI1030" s="60">
        <v>288006101.19999999</v>
      </c>
      <c r="BJ1030" s="60" t="s">
        <v>544</v>
      </c>
      <c r="BK1030" s="60">
        <v>343844217.39999998</v>
      </c>
      <c r="BL1030" s="85" t="s">
        <v>2929</v>
      </c>
      <c r="BM1030" s="60" t="s">
        <v>2930</v>
      </c>
      <c r="BN1030" s="60">
        <v>90912081.599999994</v>
      </c>
      <c r="BO1030" s="60">
        <v>14918766640.5</v>
      </c>
      <c r="BP1030" s="60">
        <v>9471190168.1000004</v>
      </c>
      <c r="BQ1030" s="60">
        <v>180228417.69999999</v>
      </c>
      <c r="BR1030" s="60" t="s">
        <v>544</v>
      </c>
      <c r="BS1030" s="60">
        <v>313985615.10000002</v>
      </c>
      <c r="BT1030" s="60">
        <v>86157279.099999994</v>
      </c>
      <c r="BU1030" s="60">
        <v>718241121.5</v>
      </c>
      <c r="BV1030" s="60" t="s">
        <v>544</v>
      </c>
      <c r="BW1030" s="60">
        <v>1929956783.9000001</v>
      </c>
      <c r="BX1030" s="60">
        <v>2315705535.5</v>
      </c>
      <c r="BY1030" s="60" t="s">
        <v>544</v>
      </c>
      <c r="BZ1030" s="60">
        <v>90814.8</v>
      </c>
      <c r="CA1030" s="60" t="s">
        <v>544</v>
      </c>
      <c r="CB1030" s="60" t="s">
        <v>1900</v>
      </c>
      <c r="CC1030" s="60">
        <v>303645703.69999999</v>
      </c>
      <c r="CD1030" s="60">
        <v>252114802.80000001</v>
      </c>
      <c r="CE1030" s="60">
        <v>336306590.69999999</v>
      </c>
      <c r="CF1030" s="60">
        <v>2420882024.3000002</v>
      </c>
      <c r="CG1030" s="60">
        <v>347256258.39999998</v>
      </c>
      <c r="CH1030" s="60">
        <v>-19460.3</v>
      </c>
      <c r="CI1030" s="60" t="s">
        <v>1443</v>
      </c>
      <c r="CJ1030" s="60">
        <v>22.63</v>
      </c>
      <c r="CK1030" s="60">
        <v>1065497379.9</v>
      </c>
      <c r="CL1030" s="60">
        <v>206.16</v>
      </c>
      <c r="CM1030" s="85">
        <v>111519</v>
      </c>
      <c r="CN1030" s="60">
        <v>22794509.800000001</v>
      </c>
      <c r="CO1030" s="60">
        <v>288006101.19999999</v>
      </c>
      <c r="CP1030" s="60">
        <v>733848290.10000002</v>
      </c>
      <c r="CQ1030" s="60">
        <v>11790041787</v>
      </c>
      <c r="CR1030" s="60" t="s">
        <v>544</v>
      </c>
      <c r="CS1030" s="60">
        <v>22794509.800000001</v>
      </c>
      <c r="CT1030" s="60">
        <v>182018766.19999999</v>
      </c>
      <c r="CU1030" s="60">
        <v>161825451.19999999</v>
      </c>
      <c r="CV1030" s="60">
        <v>336306590.69999999</v>
      </c>
      <c r="CW1030" s="60">
        <v>343844217.39999998</v>
      </c>
      <c r="CX1030" s="60">
        <v>642936208.60000002</v>
      </c>
      <c r="CY1030" s="60">
        <v>22.63</v>
      </c>
      <c r="CZ1030" s="60">
        <f t="shared" si="32"/>
        <v>15415.99285928356</v>
      </c>
      <c r="DA1030" s="60" t="str">
        <f t="shared" si="33"/>
        <v>N: parent data from row 967</v>
      </c>
    </row>
    <row r="1031" spans="1:105">
      <c r="A1031" s="13" t="s">
        <v>1464</v>
      </c>
      <c r="B1031" s="13">
        <v>1378030</v>
      </c>
      <c r="C1031" s="13">
        <v>2022</v>
      </c>
      <c r="D1031" s="13" t="s">
        <v>10</v>
      </c>
      <c r="E1031" s="13" t="s">
        <v>507</v>
      </c>
      <c r="F1031" s="84" t="s">
        <v>1812</v>
      </c>
      <c r="G1031" s="60" t="s">
        <v>2760</v>
      </c>
      <c r="H1031" s="60" t="s">
        <v>2931</v>
      </c>
      <c r="I1031" s="60" t="s">
        <v>2762</v>
      </c>
      <c r="J1031" s="60" t="s">
        <v>1464</v>
      </c>
      <c r="K1031" s="85">
        <v>1378030</v>
      </c>
      <c r="L1031" s="60">
        <v>7223058000000</v>
      </c>
      <c r="M1031" s="60">
        <v>459160407.08459997</v>
      </c>
      <c r="N1031" s="60">
        <v>22217832.768300001</v>
      </c>
      <c r="O1031" s="60">
        <v>536201.98450000002</v>
      </c>
      <c r="P1031" s="60">
        <v>0.82</v>
      </c>
      <c r="Q1031" s="60">
        <v>663021.54099999997</v>
      </c>
      <c r="R1031" s="85">
        <v>879</v>
      </c>
      <c r="S1031" s="85">
        <v>38</v>
      </c>
      <c r="T1031" s="60">
        <v>28026104.8873</v>
      </c>
      <c r="U1031" s="60" t="s">
        <v>544</v>
      </c>
      <c r="V1031" s="60" t="s">
        <v>544</v>
      </c>
      <c r="W1031" s="60" t="s">
        <v>2763</v>
      </c>
      <c r="X1031" s="60">
        <v>9935978.5161000006</v>
      </c>
      <c r="Y1031" s="60">
        <v>264828539.14269999</v>
      </c>
      <c r="Z1031" s="60">
        <v>-13.35</v>
      </c>
      <c r="AA1031" s="60" t="s">
        <v>544</v>
      </c>
      <c r="AB1031" s="60">
        <v>186061135.09099999</v>
      </c>
      <c r="AC1031" s="60">
        <v>459160407.08459997</v>
      </c>
      <c r="AD1031" s="60">
        <v>18.71</v>
      </c>
      <c r="AE1031" s="60">
        <v>200181332.5785</v>
      </c>
      <c r="AF1031" s="60">
        <v>11.68</v>
      </c>
      <c r="AG1031" s="60" t="s">
        <v>35</v>
      </c>
      <c r="AH1031" s="60" t="s">
        <v>544</v>
      </c>
      <c r="AI1031" s="60">
        <v>78627807.186499998</v>
      </c>
      <c r="AJ1031" s="60" t="s">
        <v>544</v>
      </c>
      <c r="AK1031" s="60">
        <v>2.77</v>
      </c>
      <c r="AL1031" s="60">
        <v>323598628.68580002</v>
      </c>
      <c r="AM1031" s="60">
        <v>29161886.850200001</v>
      </c>
      <c r="AN1031" s="60">
        <v>19335119.3607</v>
      </c>
      <c r="AO1031" s="60">
        <v>42695790.217600003</v>
      </c>
      <c r="AP1031" s="60">
        <v>104365566.0112</v>
      </c>
      <c r="AQ1031" s="60">
        <v>459160407.08459997</v>
      </c>
      <c r="AR1031" s="60">
        <v>9.4499999999999993</v>
      </c>
      <c r="AS1031" s="60">
        <v>105120253.61759999</v>
      </c>
      <c r="AT1031" s="60">
        <v>32151777.085999999</v>
      </c>
      <c r="AU1031" s="85">
        <v>1378030</v>
      </c>
      <c r="AV1031" s="60" t="s">
        <v>544</v>
      </c>
      <c r="AW1031" s="60" t="s">
        <v>544</v>
      </c>
      <c r="AX1031" s="60">
        <v>150721.38769999999</v>
      </c>
      <c r="AY1031" s="60">
        <v>335642.73599999998</v>
      </c>
      <c r="AZ1031" s="60">
        <v>50748609.564900003</v>
      </c>
      <c r="BA1031" s="60">
        <v>2768607.5910999998</v>
      </c>
      <c r="BB1031" s="60" t="s">
        <v>1808</v>
      </c>
      <c r="BC1031" s="60">
        <v>467446650.6983</v>
      </c>
      <c r="BD1031" s="60">
        <v>24362577.137600001</v>
      </c>
      <c r="BE1031" s="60" t="s">
        <v>544</v>
      </c>
      <c r="BF1031" s="60" t="s">
        <v>544</v>
      </c>
      <c r="BG1031" s="60" t="s">
        <v>544</v>
      </c>
      <c r="BH1031" s="60">
        <v>235101717.25560001</v>
      </c>
      <c r="BI1031" s="60">
        <v>-15852190.287699999</v>
      </c>
      <c r="BJ1031" s="60" t="s">
        <v>544</v>
      </c>
      <c r="BK1031" s="60">
        <v>34272873.898900002</v>
      </c>
      <c r="BL1031" s="85" t="s">
        <v>2932</v>
      </c>
      <c r="BM1031" s="60" t="s">
        <v>2933</v>
      </c>
      <c r="BN1031" s="60">
        <v>5448536.8457000004</v>
      </c>
      <c r="BO1031" s="60">
        <v>296343802.83560002</v>
      </c>
      <c r="BP1031" s="60">
        <v>210739140.118</v>
      </c>
      <c r="BQ1031" s="60">
        <v>34856053.1527</v>
      </c>
      <c r="BR1031" s="60" t="s">
        <v>544</v>
      </c>
      <c r="BS1031" s="60">
        <v>91110602.099399999</v>
      </c>
      <c r="BT1031" s="60">
        <v>58770089.543099999</v>
      </c>
      <c r="BU1031" s="60">
        <v>23102327.660100002</v>
      </c>
      <c r="BV1031" s="60">
        <v>6440844.2527000001</v>
      </c>
      <c r="BW1031" s="60">
        <v>199636103.83860001</v>
      </c>
      <c r="BX1031" s="60">
        <v>78627807.186499998</v>
      </c>
      <c r="BY1031" s="60" t="s">
        <v>544</v>
      </c>
      <c r="BZ1031" s="60">
        <v>226050.2972</v>
      </c>
      <c r="CA1031" s="60" t="s">
        <v>544</v>
      </c>
      <c r="CB1031" s="60" t="s">
        <v>544</v>
      </c>
      <c r="CC1031" s="60">
        <v>14118671.8387</v>
      </c>
      <c r="CD1031" s="60">
        <v>2336912.5493999999</v>
      </c>
      <c r="CE1031" s="60">
        <v>-18094194.767999999</v>
      </c>
      <c r="CF1031" s="60">
        <v>104365566.0112</v>
      </c>
      <c r="CG1031" s="60">
        <v>6168770.2166999998</v>
      </c>
      <c r="CH1031" s="60">
        <v>-536201.98450000002</v>
      </c>
      <c r="CI1031" s="60" t="s">
        <v>1464</v>
      </c>
      <c r="CJ1031" s="60">
        <v>42.26</v>
      </c>
      <c r="CK1031" s="60">
        <v>29271097.876800001</v>
      </c>
      <c r="CL1031" s="60" t="s">
        <v>544</v>
      </c>
      <c r="CM1031" s="85">
        <v>1378030</v>
      </c>
      <c r="CN1031" s="60">
        <v>927594.47039999999</v>
      </c>
      <c r="CO1031" s="60">
        <v>-15852190.287699999</v>
      </c>
      <c r="CP1031" s="60">
        <v>15384515.3618</v>
      </c>
      <c r="CQ1031" s="60">
        <v>264828539.14269999</v>
      </c>
      <c r="CR1031" s="60" t="s">
        <v>544</v>
      </c>
      <c r="CS1031" s="60">
        <v>927594.47039999999</v>
      </c>
      <c r="CT1031" s="60">
        <v>8880801.6647999994</v>
      </c>
      <c r="CU1031" s="60">
        <v>25392072.234099999</v>
      </c>
      <c r="CV1031" s="60">
        <v>-18094194.767999999</v>
      </c>
      <c r="CW1031" s="60">
        <v>34272873.898900002</v>
      </c>
      <c r="CX1031" s="60">
        <v>9935978.5161000006</v>
      </c>
      <c r="CY1031" s="60">
        <v>42.26</v>
      </c>
      <c r="CZ1031" s="60">
        <f t="shared" si="32"/>
        <v>15731.012274908879</v>
      </c>
      <c r="DA1031" s="60" t="str">
        <f t="shared" si="33"/>
        <v>Y</v>
      </c>
    </row>
    <row r="1032" spans="1:105">
      <c r="A1032" s="13" t="s">
        <v>1464</v>
      </c>
      <c r="B1032" s="13">
        <v>1378030</v>
      </c>
      <c r="C1032" s="13">
        <v>2023</v>
      </c>
      <c r="D1032" s="13" t="s">
        <v>10</v>
      </c>
      <c r="E1032" s="13" t="s">
        <v>507</v>
      </c>
      <c r="F1032" s="84" t="s">
        <v>1804</v>
      </c>
      <c r="G1032" s="60" t="s">
        <v>2760</v>
      </c>
      <c r="H1032" s="60" t="s">
        <v>2931</v>
      </c>
      <c r="I1032" s="60" t="s">
        <v>2762</v>
      </c>
      <c r="J1032" s="60" t="s">
        <v>1464</v>
      </c>
      <c r="K1032" s="85">
        <v>1378030</v>
      </c>
      <c r="L1032" s="60">
        <v>6800821000000</v>
      </c>
      <c r="M1032" s="60">
        <v>441153616.38169998</v>
      </c>
      <c r="N1032" s="60">
        <v>22476398.5792</v>
      </c>
      <c r="O1032" s="60">
        <v>-1134795.5438000001</v>
      </c>
      <c r="P1032" s="60">
        <v>-0.04</v>
      </c>
      <c r="Q1032" s="60">
        <v>490205.20890000003</v>
      </c>
      <c r="R1032" s="85">
        <v>829</v>
      </c>
      <c r="S1032" s="85">
        <v>38</v>
      </c>
      <c r="T1032" s="60">
        <v>26483665.614399999</v>
      </c>
      <c r="U1032" s="60" t="s">
        <v>544</v>
      </c>
      <c r="V1032" s="60" t="s">
        <v>544</v>
      </c>
      <c r="W1032" s="60" t="s">
        <v>2763</v>
      </c>
      <c r="X1032" s="60">
        <v>12731583.479</v>
      </c>
      <c r="Y1032" s="60">
        <v>242495895.92550001</v>
      </c>
      <c r="Z1032" s="60">
        <v>1.63</v>
      </c>
      <c r="AA1032" s="60" t="s">
        <v>544</v>
      </c>
      <c r="AB1032" s="60">
        <v>186900125.49270001</v>
      </c>
      <c r="AC1032" s="60">
        <v>441153616.38169998</v>
      </c>
      <c r="AD1032" s="60">
        <v>18.489999999999998</v>
      </c>
      <c r="AE1032" s="60">
        <v>208746464.10179999</v>
      </c>
      <c r="AF1032" s="60">
        <v>8.5399999999999991</v>
      </c>
      <c r="AG1032" s="60" t="s">
        <v>35</v>
      </c>
      <c r="AH1032" s="60" t="s">
        <v>544</v>
      </c>
      <c r="AI1032" s="60">
        <v>81517033.088200003</v>
      </c>
      <c r="AJ1032" s="60" t="s">
        <v>544</v>
      </c>
      <c r="AK1032" s="60">
        <v>4.16</v>
      </c>
      <c r="AL1032" s="60">
        <v>301040941.20649999</v>
      </c>
      <c r="AM1032" s="60">
        <v>29777452.817299999</v>
      </c>
      <c r="AN1032" s="60">
        <v>16637851.5053</v>
      </c>
      <c r="AO1032" s="60">
        <v>25616708.8039</v>
      </c>
      <c r="AP1032" s="60">
        <v>108268407.7005</v>
      </c>
      <c r="AQ1032" s="60">
        <v>441153616.38169998</v>
      </c>
      <c r="AR1032" s="60">
        <v>9.36</v>
      </c>
      <c r="AS1032" s="60">
        <v>108993239.3803</v>
      </c>
      <c r="AT1032" s="60">
        <v>29210833.457800001</v>
      </c>
      <c r="AU1032" s="85">
        <v>1378030</v>
      </c>
      <c r="AV1032" s="60" t="s">
        <v>544</v>
      </c>
      <c r="AW1032" s="60">
        <v>9787238.5759999994</v>
      </c>
      <c r="AX1032" s="60">
        <v>153801.3167</v>
      </c>
      <c r="AY1032" s="60">
        <v>254930.06099999999</v>
      </c>
      <c r="AZ1032" s="60">
        <v>49287840.681699999</v>
      </c>
      <c r="BA1032" s="60">
        <v>2060392.7551</v>
      </c>
      <c r="BB1032" s="60" t="s">
        <v>1808</v>
      </c>
      <c r="BC1032" s="60">
        <v>440841927.08319998</v>
      </c>
      <c r="BD1032" s="60">
        <v>23725620.7458</v>
      </c>
      <c r="BE1032" s="60" t="s">
        <v>544</v>
      </c>
      <c r="BF1032" s="60" t="s">
        <v>544</v>
      </c>
      <c r="BG1032" s="60" t="s">
        <v>544</v>
      </c>
      <c r="BH1032" s="60">
        <v>240017690.31470001</v>
      </c>
      <c r="BI1032" s="60">
        <v>1770239.5330000001</v>
      </c>
      <c r="BJ1032" s="60" t="s">
        <v>544</v>
      </c>
      <c r="BK1032" s="60">
        <v>16878705.275400002</v>
      </c>
      <c r="BL1032" s="85" t="s">
        <v>2932</v>
      </c>
      <c r="BM1032" s="60" t="s">
        <v>2933</v>
      </c>
      <c r="BN1032" s="60">
        <v>4899976.3225999996</v>
      </c>
      <c r="BO1032" s="60">
        <v>295792560.46719998</v>
      </c>
      <c r="BP1032" s="60">
        <v>216292069.56889999</v>
      </c>
      <c r="BQ1032" s="60">
        <v>30212650.216600001</v>
      </c>
      <c r="BR1032" s="60" t="s">
        <v>544</v>
      </c>
      <c r="BS1032" s="60">
        <v>91885810.594699994</v>
      </c>
      <c r="BT1032" s="60">
        <v>48757806.704999998</v>
      </c>
      <c r="BU1032" s="60">
        <v>24607043.053399999</v>
      </c>
      <c r="BV1032" s="60">
        <v>4293528.1952999998</v>
      </c>
      <c r="BW1032" s="60">
        <v>208495361.2351</v>
      </c>
      <c r="BX1032" s="60">
        <v>81517033.088200003</v>
      </c>
      <c r="BY1032" s="60" t="s">
        <v>544</v>
      </c>
      <c r="BZ1032" s="60">
        <v>-25038.932199999999</v>
      </c>
      <c r="CA1032" s="60" t="s">
        <v>544</v>
      </c>
      <c r="CB1032" s="60" t="s">
        <v>544</v>
      </c>
      <c r="CC1032" s="60">
        <v>13023682.732100001</v>
      </c>
      <c r="CD1032" s="60">
        <v>2096524.064</v>
      </c>
      <c r="CE1032" s="60">
        <v>3278089.2195000001</v>
      </c>
      <c r="CF1032" s="60">
        <v>108268407.7005</v>
      </c>
      <c r="CG1032" s="60">
        <v>4762391.9309</v>
      </c>
      <c r="CH1032" s="60" t="s">
        <v>544</v>
      </c>
      <c r="CI1032" s="60" t="s">
        <v>1464</v>
      </c>
      <c r="CJ1032" s="60">
        <v>43.62</v>
      </c>
      <c r="CK1032" s="60">
        <v>29369434.984299999</v>
      </c>
      <c r="CL1032" s="60">
        <v>139.06</v>
      </c>
      <c r="CM1032" s="85">
        <v>1378030</v>
      </c>
      <c r="CN1032" s="60">
        <v>80695.418799999999</v>
      </c>
      <c r="CO1032" s="60">
        <v>1770239.5330000001</v>
      </c>
      <c r="CP1032" s="60">
        <v>17631559.801600002</v>
      </c>
      <c r="CQ1032" s="60">
        <v>242495895.92550001</v>
      </c>
      <c r="CR1032" s="60" t="s">
        <v>544</v>
      </c>
      <c r="CS1032" s="60">
        <v>80695.418799999999</v>
      </c>
      <c r="CT1032" s="60">
        <v>7954271.9770999998</v>
      </c>
      <c r="CU1032" s="60">
        <v>8924433.2982999999</v>
      </c>
      <c r="CV1032" s="60">
        <v>3278089.2195000001</v>
      </c>
      <c r="CW1032" s="60">
        <v>16878705.275400002</v>
      </c>
      <c r="CX1032" s="60">
        <v>12731583.479</v>
      </c>
      <c r="CY1032" s="60">
        <v>43.62</v>
      </c>
      <c r="CZ1032" s="60">
        <f t="shared" si="32"/>
        <v>15415.992859312108</v>
      </c>
      <c r="DA1032" s="60" t="str">
        <f t="shared" si="33"/>
        <v>Y</v>
      </c>
    </row>
    <row r="1033" spans="1:105">
      <c r="A1033" s="13" t="s">
        <v>1465</v>
      </c>
      <c r="B1033" s="13">
        <v>1472539</v>
      </c>
      <c r="C1033" s="13">
        <v>2022</v>
      </c>
      <c r="D1033" s="13" t="s">
        <v>10</v>
      </c>
      <c r="E1033" s="13" t="s">
        <v>507</v>
      </c>
      <c r="F1033" s="84" t="s">
        <v>1812</v>
      </c>
      <c r="G1033" s="60" t="s">
        <v>2760</v>
      </c>
      <c r="H1033" s="60" t="s">
        <v>2934</v>
      </c>
      <c r="I1033" s="60" t="s">
        <v>2762</v>
      </c>
      <c r="J1033" s="60" t="s">
        <v>1465</v>
      </c>
      <c r="K1033" s="85">
        <v>1472539</v>
      </c>
      <c r="L1033" s="60">
        <v>12823871000000</v>
      </c>
      <c r="M1033" s="60">
        <v>815196808.39999998</v>
      </c>
      <c r="N1033" s="60">
        <v>8792822.5999999996</v>
      </c>
      <c r="O1033" s="60">
        <v>4837196.7</v>
      </c>
      <c r="P1033" s="60">
        <v>-0.87</v>
      </c>
      <c r="Q1033" s="60">
        <v>5486805.2000000002</v>
      </c>
      <c r="R1033" s="85">
        <v>1109</v>
      </c>
      <c r="S1033" s="85">
        <v>46</v>
      </c>
      <c r="T1033" s="60">
        <v>30469495</v>
      </c>
      <c r="U1033" s="60" t="s">
        <v>544</v>
      </c>
      <c r="V1033" s="60" t="s">
        <v>544</v>
      </c>
      <c r="W1033" s="60" t="s">
        <v>2763</v>
      </c>
      <c r="X1033" s="60">
        <v>53317166.5</v>
      </c>
      <c r="Y1033" s="60">
        <v>633991749.89999998</v>
      </c>
      <c r="Z1033" s="60">
        <v>17.14</v>
      </c>
      <c r="AA1033" s="60" t="s">
        <v>544</v>
      </c>
      <c r="AB1033" s="60">
        <v>433643295.19999999</v>
      </c>
      <c r="AC1033" s="60">
        <v>815196808.39999998</v>
      </c>
      <c r="AD1033" s="60">
        <v>16.100000000000001</v>
      </c>
      <c r="AE1033" s="60">
        <v>494802105.80000001</v>
      </c>
      <c r="AF1033" s="60">
        <v>2.12</v>
      </c>
      <c r="AG1033" s="60" t="s">
        <v>35</v>
      </c>
      <c r="AH1033" s="60" t="s">
        <v>544</v>
      </c>
      <c r="AI1033" s="60">
        <v>131065882.09999999</v>
      </c>
      <c r="AJ1033" s="60" t="s">
        <v>544</v>
      </c>
      <c r="AK1033" s="60">
        <v>6.79</v>
      </c>
      <c r="AL1033" s="60">
        <v>657080537.39999998</v>
      </c>
      <c r="AM1033" s="60">
        <v>19042957.600000001</v>
      </c>
      <c r="AN1033" s="60">
        <v>20231692.300000001</v>
      </c>
      <c r="AO1033" s="60">
        <v>77735747.599999994</v>
      </c>
      <c r="AP1033" s="60">
        <v>135633229.59999999</v>
      </c>
      <c r="AQ1033" s="60">
        <v>815196808.39999998</v>
      </c>
      <c r="AR1033" s="60">
        <v>1.5</v>
      </c>
      <c r="AS1033" s="60">
        <v>138812109.59999999</v>
      </c>
      <c r="AT1033" s="60">
        <v>10788244.1</v>
      </c>
      <c r="AU1033" s="85">
        <v>1472539</v>
      </c>
      <c r="AV1033" s="60" t="s">
        <v>544</v>
      </c>
      <c r="AW1033" s="60" t="s">
        <v>544</v>
      </c>
      <c r="AX1033" s="60" t="s">
        <v>544</v>
      </c>
      <c r="AY1033" s="60">
        <v>506844751</v>
      </c>
      <c r="AZ1033" s="60">
        <v>147098035.40000001</v>
      </c>
      <c r="BA1033" s="60">
        <v>78991674.400000006</v>
      </c>
      <c r="BB1033" s="60" t="s">
        <v>1808</v>
      </c>
      <c r="BC1033" s="60">
        <v>814095798.60000002</v>
      </c>
      <c r="BD1033" s="60">
        <v>13254455.4</v>
      </c>
      <c r="BE1033" s="60" t="s">
        <v>544</v>
      </c>
      <c r="BF1033" s="60" t="s">
        <v>544</v>
      </c>
      <c r="BG1033" s="60">
        <v>693788.8</v>
      </c>
      <c r="BH1033" s="60">
        <v>584582024.29999995</v>
      </c>
      <c r="BI1033" s="60">
        <v>18118223.699999999</v>
      </c>
      <c r="BJ1033" s="60" t="s">
        <v>544</v>
      </c>
      <c r="BK1033" s="60">
        <v>25726634.300000001</v>
      </c>
      <c r="BL1033" s="85" t="s">
        <v>544</v>
      </c>
      <c r="BM1033" s="60" t="s">
        <v>544</v>
      </c>
      <c r="BN1033" s="60">
        <v>6199219.5999999996</v>
      </c>
      <c r="BO1033" s="60">
        <v>718563612</v>
      </c>
      <c r="BP1033" s="60">
        <v>571327568.89999998</v>
      </c>
      <c r="BQ1033" s="60">
        <v>138007.6</v>
      </c>
      <c r="BR1033" s="60">
        <v>1254274</v>
      </c>
      <c r="BS1033" s="60">
        <v>5625639.2000000002</v>
      </c>
      <c r="BT1033" s="60">
        <v>23088787.5</v>
      </c>
      <c r="BU1033" s="60">
        <v>62458663.399999999</v>
      </c>
      <c r="BV1033" s="60">
        <v>24932407</v>
      </c>
      <c r="BW1033" s="60">
        <v>116966.39999999999</v>
      </c>
      <c r="BX1033" s="60">
        <v>131065882.09999999</v>
      </c>
      <c r="BY1033" s="60" t="s">
        <v>544</v>
      </c>
      <c r="BZ1033" s="60">
        <v>1100374.2</v>
      </c>
      <c r="CA1033" s="60" t="s">
        <v>544</v>
      </c>
      <c r="CB1033" s="60" t="s">
        <v>544</v>
      </c>
      <c r="CC1033" s="60">
        <v>17015815.300000001</v>
      </c>
      <c r="CD1033" s="60">
        <v>11079960.800000001</v>
      </c>
      <c r="CE1033" s="60">
        <v>28729174.699999999</v>
      </c>
      <c r="CF1033" s="60">
        <v>135633229.59999999</v>
      </c>
      <c r="CG1033" s="60">
        <v>11090195.4</v>
      </c>
      <c r="CH1033" s="60" t="s">
        <v>544</v>
      </c>
      <c r="CI1033" s="60" t="s">
        <v>1465</v>
      </c>
      <c r="CJ1033" s="60">
        <v>30.22</v>
      </c>
      <c r="CK1033" s="60">
        <v>73548858.799999997</v>
      </c>
      <c r="CL1033" s="60" t="s">
        <v>544</v>
      </c>
      <c r="CM1033" s="85">
        <v>1472539</v>
      </c>
      <c r="CN1033" s="60" t="s">
        <v>544</v>
      </c>
      <c r="CO1033" s="60">
        <v>18118223.699999999</v>
      </c>
      <c r="CP1033" s="60">
        <v>59516386.100000001</v>
      </c>
      <c r="CQ1033" s="60">
        <v>633991749.89999998</v>
      </c>
      <c r="CR1033" s="60" t="s">
        <v>544</v>
      </c>
      <c r="CS1033" s="60" t="s">
        <v>544</v>
      </c>
      <c r="CT1033" s="60">
        <v>15516611.1</v>
      </c>
      <c r="CU1033" s="60">
        <v>10210023.199999999</v>
      </c>
      <c r="CV1033" s="60">
        <v>28729174.699999999</v>
      </c>
      <c r="CW1033" s="60">
        <v>25726634.300000001</v>
      </c>
      <c r="CX1033" s="60">
        <v>53317166.5</v>
      </c>
      <c r="CY1033" s="60">
        <v>30.22</v>
      </c>
      <c r="CZ1033" s="60">
        <f t="shared" si="32"/>
        <v>15731.012275636383</v>
      </c>
      <c r="DA1033" s="60" t="str">
        <f t="shared" si="33"/>
        <v>Y</v>
      </c>
    </row>
    <row r="1034" spans="1:105">
      <c r="A1034" s="13" t="s">
        <v>1465</v>
      </c>
      <c r="B1034" s="13">
        <v>1472539</v>
      </c>
      <c r="C1034" s="13">
        <v>2023</v>
      </c>
      <c r="D1034" s="13" t="s">
        <v>10</v>
      </c>
      <c r="E1034" s="13" t="s">
        <v>507</v>
      </c>
      <c r="F1034" s="84" t="s">
        <v>1804</v>
      </c>
      <c r="G1034" s="60" t="s">
        <v>2760</v>
      </c>
      <c r="H1034" s="60" t="s">
        <v>2934</v>
      </c>
      <c r="I1034" s="60" t="s">
        <v>2762</v>
      </c>
      <c r="J1034" s="60" t="s">
        <v>1465</v>
      </c>
      <c r="K1034" s="85">
        <v>1472539</v>
      </c>
      <c r="L1034" s="60">
        <v>13733794000000</v>
      </c>
      <c r="M1034" s="60">
        <v>890879629.10000002</v>
      </c>
      <c r="N1034" s="60">
        <v>10976068.9</v>
      </c>
      <c r="O1034" s="60">
        <v>400104</v>
      </c>
      <c r="P1034" s="60">
        <v>-0.8</v>
      </c>
      <c r="Q1034" s="60">
        <v>3767645.8</v>
      </c>
      <c r="R1034" s="85">
        <v>1088</v>
      </c>
      <c r="S1034" s="85">
        <v>46</v>
      </c>
      <c r="T1034" s="60">
        <v>31909978.5</v>
      </c>
      <c r="U1034" s="60" t="s">
        <v>544</v>
      </c>
      <c r="V1034" s="60" t="s">
        <v>544</v>
      </c>
      <c r="W1034" s="60" t="s">
        <v>2763</v>
      </c>
      <c r="X1034" s="60">
        <v>49548608.799999997</v>
      </c>
      <c r="Y1034" s="60">
        <v>652250042.70000005</v>
      </c>
      <c r="Z1034" s="60">
        <v>15.49</v>
      </c>
      <c r="AA1034" s="60" t="s">
        <v>544</v>
      </c>
      <c r="AB1034" s="60">
        <v>412317977.69999999</v>
      </c>
      <c r="AC1034" s="60">
        <v>890879629.10000002</v>
      </c>
      <c r="AD1034" s="60">
        <v>17.309999999999999</v>
      </c>
      <c r="AE1034" s="60">
        <v>509952753.10000002</v>
      </c>
      <c r="AF1034" s="60">
        <v>2.58</v>
      </c>
      <c r="AG1034" s="60" t="s">
        <v>35</v>
      </c>
      <c r="AH1034" s="60" t="s">
        <v>544</v>
      </c>
      <c r="AI1034" s="60">
        <v>154203561.30000001</v>
      </c>
      <c r="AJ1034" s="60" t="s">
        <v>544</v>
      </c>
      <c r="AK1034" s="60">
        <v>6.39</v>
      </c>
      <c r="AL1034" s="60">
        <v>707805076.20000005</v>
      </c>
      <c r="AM1034" s="60">
        <v>19315784.800000001</v>
      </c>
      <c r="AN1034" s="60">
        <v>25478735.199999999</v>
      </c>
      <c r="AO1034" s="60">
        <v>104123686</v>
      </c>
      <c r="AP1034" s="60">
        <v>160942536.90000001</v>
      </c>
      <c r="AQ1034" s="60">
        <v>890879629.10000002</v>
      </c>
      <c r="AR1034" s="60">
        <v>1.82</v>
      </c>
      <c r="AS1034" s="60">
        <v>161404135.5</v>
      </c>
      <c r="AT1034" s="60">
        <v>10834333</v>
      </c>
      <c r="AU1034" s="85">
        <v>1472539</v>
      </c>
      <c r="AV1034" s="60" t="s">
        <v>544</v>
      </c>
      <c r="AW1034" s="60" t="s">
        <v>544</v>
      </c>
      <c r="AX1034" s="60" t="s">
        <v>544</v>
      </c>
      <c r="AY1034" s="60">
        <v>514021839</v>
      </c>
      <c r="AZ1034" s="60">
        <v>171664583.90000001</v>
      </c>
      <c r="BA1034" s="60">
        <v>82490956.700000003</v>
      </c>
      <c r="BB1034" s="60" t="s">
        <v>1808</v>
      </c>
      <c r="BC1034" s="60">
        <v>891039203.60000002</v>
      </c>
      <c r="BD1034" s="60">
        <v>13925408.6</v>
      </c>
      <c r="BE1034" s="60" t="s">
        <v>544</v>
      </c>
      <c r="BF1034" s="60" t="s">
        <v>544</v>
      </c>
      <c r="BG1034" s="60">
        <v>1368384.1</v>
      </c>
      <c r="BH1034" s="60">
        <v>603278042.79999995</v>
      </c>
      <c r="BI1034" s="60">
        <v>26216540.399999999</v>
      </c>
      <c r="BJ1034" s="60" t="s">
        <v>544</v>
      </c>
      <c r="BK1034" s="60">
        <v>24618459.800000001</v>
      </c>
      <c r="BL1034" s="85" t="s">
        <v>544</v>
      </c>
      <c r="BM1034" s="60" t="s">
        <v>544</v>
      </c>
      <c r="BN1034" s="60">
        <v>5778544.5</v>
      </c>
      <c r="BO1034" s="60">
        <v>767654416.29999995</v>
      </c>
      <c r="BP1034" s="60">
        <v>589352634.20000005</v>
      </c>
      <c r="BQ1034" s="60">
        <v>6637198.2000000002</v>
      </c>
      <c r="BR1034" s="60">
        <v>973599.3</v>
      </c>
      <c r="BS1034" s="60">
        <v>6715428.5999999996</v>
      </c>
      <c r="BT1034" s="60">
        <v>55555033.5</v>
      </c>
      <c r="BU1034" s="60">
        <v>65223304.700000003</v>
      </c>
      <c r="BV1034" s="60">
        <v>34174639.600000001</v>
      </c>
      <c r="BW1034" s="60">
        <v>309678.40000000002</v>
      </c>
      <c r="BX1034" s="60">
        <v>154203561.30000001</v>
      </c>
      <c r="BY1034" s="60" t="s">
        <v>544</v>
      </c>
      <c r="BZ1034" s="60">
        <v>720939.6</v>
      </c>
      <c r="CA1034" s="60" t="s">
        <v>544</v>
      </c>
      <c r="CB1034" s="60" t="s">
        <v>544</v>
      </c>
      <c r="CC1034" s="60">
        <v>21711413.800000001</v>
      </c>
      <c r="CD1034" s="60">
        <v>10962057.5</v>
      </c>
      <c r="CE1034" s="60">
        <v>30475364.399999999</v>
      </c>
      <c r="CF1034" s="60">
        <v>160942536.90000001</v>
      </c>
      <c r="CG1034" s="60">
        <v>9804039.3000000007</v>
      </c>
      <c r="CH1034" s="60" t="s">
        <v>544</v>
      </c>
      <c r="CI1034" s="60" t="s">
        <v>1465</v>
      </c>
      <c r="CJ1034" s="60">
        <v>37.4</v>
      </c>
      <c r="CK1034" s="60">
        <v>75027344</v>
      </c>
      <c r="CL1034" s="60" t="s">
        <v>544</v>
      </c>
      <c r="CM1034" s="85">
        <v>1472539</v>
      </c>
      <c r="CN1034" s="60" t="s">
        <v>544</v>
      </c>
      <c r="CO1034" s="60">
        <v>26216540.399999999</v>
      </c>
      <c r="CP1034" s="60">
        <v>55327153.299999997</v>
      </c>
      <c r="CQ1034" s="60">
        <v>652250042.70000005</v>
      </c>
      <c r="CR1034" s="60" t="s">
        <v>544</v>
      </c>
      <c r="CS1034" s="60" t="s">
        <v>544</v>
      </c>
      <c r="CT1034" s="60">
        <v>15557544.800000001</v>
      </c>
      <c r="CU1034" s="60">
        <v>9060914.9000000004</v>
      </c>
      <c r="CV1034" s="60">
        <v>30475364.399999999</v>
      </c>
      <c r="CW1034" s="60">
        <v>24618459.800000001</v>
      </c>
      <c r="CX1034" s="60">
        <v>49548608.799999997</v>
      </c>
      <c r="CY1034" s="60">
        <v>37.4</v>
      </c>
      <c r="CZ1034" s="60">
        <f t="shared" si="32"/>
        <v>15415.992858512651</v>
      </c>
      <c r="DA1034" s="60" t="str">
        <f t="shared" si="33"/>
        <v>Y</v>
      </c>
    </row>
    <row r="1035" spans="1:105">
      <c r="A1035" s="13" t="s">
        <v>1466</v>
      </c>
      <c r="B1035" s="13">
        <v>1108590</v>
      </c>
      <c r="C1035" s="13">
        <v>2022</v>
      </c>
      <c r="D1035" s="13" t="s">
        <v>10</v>
      </c>
      <c r="E1035" s="13" t="s">
        <v>13</v>
      </c>
      <c r="F1035" s="84" t="s">
        <v>1812</v>
      </c>
      <c r="G1035" s="60" t="s">
        <v>2760</v>
      </c>
      <c r="H1035" s="60" t="s">
        <v>2761</v>
      </c>
      <c r="I1035" s="60" t="s">
        <v>2762</v>
      </c>
      <c r="J1035" s="60" t="s">
        <v>1466</v>
      </c>
      <c r="K1035" s="85">
        <v>1108590</v>
      </c>
      <c r="L1035" s="60">
        <v>181241291000000</v>
      </c>
      <c r="M1035" s="60">
        <v>11521273255.200001</v>
      </c>
      <c r="N1035" s="60">
        <v>99583864.799999997</v>
      </c>
      <c r="O1035" s="60">
        <v>-9064324.5</v>
      </c>
      <c r="P1035" s="60">
        <v>-0.35</v>
      </c>
      <c r="Q1035" s="60">
        <v>385476528.39999998</v>
      </c>
      <c r="R1035" s="85">
        <v>8835</v>
      </c>
      <c r="S1035" s="85">
        <v>969</v>
      </c>
      <c r="T1035" s="60">
        <v>699342534.79999995</v>
      </c>
      <c r="U1035" s="60">
        <v>167514712.59999999</v>
      </c>
      <c r="V1035" s="60" t="s">
        <v>544</v>
      </c>
      <c r="W1035" s="60" t="s">
        <v>2763</v>
      </c>
      <c r="X1035" s="60">
        <v>531848354.89999998</v>
      </c>
      <c r="Y1035" s="60">
        <v>8336330536.6999998</v>
      </c>
      <c r="Z1035" s="60">
        <v>16.34</v>
      </c>
      <c r="AA1035" s="60" t="s">
        <v>544</v>
      </c>
      <c r="AB1035" s="60">
        <v>6017736071</v>
      </c>
      <c r="AC1035" s="60">
        <v>11521273255.200001</v>
      </c>
      <c r="AD1035" s="60">
        <v>7.51</v>
      </c>
      <c r="AE1035" s="60">
        <v>4923131941.3000002</v>
      </c>
      <c r="AF1035" s="60">
        <v>13.08</v>
      </c>
      <c r="AG1035" s="60" t="s">
        <v>35</v>
      </c>
      <c r="AH1035" s="60" t="s">
        <v>544</v>
      </c>
      <c r="AI1035" s="60">
        <v>899708025.89999998</v>
      </c>
      <c r="AJ1035" s="60" t="s">
        <v>544</v>
      </c>
      <c r="AK1035" s="60">
        <v>5.65</v>
      </c>
      <c r="AL1035" s="60">
        <v>8819053508.7999992</v>
      </c>
      <c r="AM1035" s="60">
        <v>269149303.69999999</v>
      </c>
      <c r="AN1035" s="60">
        <v>332336909.30000001</v>
      </c>
      <c r="AO1035" s="60">
        <v>1038243675.3</v>
      </c>
      <c r="AP1035" s="60">
        <v>937383160.20000005</v>
      </c>
      <c r="AQ1035" s="60">
        <v>11521273255.200001</v>
      </c>
      <c r="AR1035" s="60">
        <v>1.35</v>
      </c>
      <c r="AS1035" s="60">
        <v>837618251.79999995</v>
      </c>
      <c r="AT1035" s="60">
        <v>1722834966.0999999</v>
      </c>
      <c r="AU1035" s="85">
        <v>1108590</v>
      </c>
      <c r="AV1035" s="60" t="s">
        <v>544</v>
      </c>
      <c r="AW1035" s="60">
        <v>195861712.30000001</v>
      </c>
      <c r="AX1035" s="60">
        <v>4068269.7</v>
      </c>
      <c r="AY1035" s="60" t="s">
        <v>544</v>
      </c>
      <c r="AZ1035" s="60">
        <v>1803249117.4000001</v>
      </c>
      <c r="BA1035" s="60">
        <v>712466102.29999995</v>
      </c>
      <c r="BB1035" s="60" t="s">
        <v>1808</v>
      </c>
      <c r="BC1035" s="60">
        <v>11832208236</v>
      </c>
      <c r="BD1035" s="60">
        <v>113895149.8</v>
      </c>
      <c r="BE1035" s="60" t="s">
        <v>544</v>
      </c>
      <c r="BF1035" s="60">
        <v>347651817</v>
      </c>
      <c r="BG1035" s="60">
        <v>69832759.700000003</v>
      </c>
      <c r="BH1035" s="60">
        <v>7358433009.6999998</v>
      </c>
      <c r="BI1035" s="60">
        <v>113280821.90000001</v>
      </c>
      <c r="BJ1035" s="60" t="s">
        <v>544</v>
      </c>
      <c r="BK1035" s="60">
        <v>438319917.30000001</v>
      </c>
      <c r="BL1035" s="85" t="s">
        <v>2935</v>
      </c>
      <c r="BM1035" s="60" t="s">
        <v>2936</v>
      </c>
      <c r="BN1035" s="60">
        <v>78119639</v>
      </c>
      <c r="BO1035" s="60">
        <v>9930413203.6000004</v>
      </c>
      <c r="BP1035" s="60">
        <v>7244537859.8999996</v>
      </c>
      <c r="BQ1035" s="60">
        <v>533869076.80000001</v>
      </c>
      <c r="BR1035" s="60" t="s">
        <v>544</v>
      </c>
      <c r="BS1035" s="60">
        <v>231826912.09999999</v>
      </c>
      <c r="BT1035" s="60">
        <v>286861259.89999998</v>
      </c>
      <c r="BU1035" s="60">
        <v>750034886.10000002</v>
      </c>
      <c r="BV1035" s="60">
        <v>93525958.400000006</v>
      </c>
      <c r="BW1035" s="60">
        <v>5584378962.1000004</v>
      </c>
      <c r="BX1035" s="60">
        <v>899708025.89999998</v>
      </c>
      <c r="BY1035" s="60">
        <v>4259.1000000000004</v>
      </c>
      <c r="BZ1035" s="60">
        <v>3134890.4</v>
      </c>
      <c r="CA1035" s="60" t="s">
        <v>544</v>
      </c>
      <c r="CB1035" s="60" t="s">
        <v>544</v>
      </c>
      <c r="CC1035" s="60">
        <v>213485435.09999999</v>
      </c>
      <c r="CD1035" s="60">
        <v>290079806.69999999</v>
      </c>
      <c r="CE1035" s="60">
        <v>180256550</v>
      </c>
      <c r="CF1035" s="60">
        <v>937383160.20000005</v>
      </c>
      <c r="CG1035" s="60">
        <v>113771508.7</v>
      </c>
      <c r="CH1035" s="60">
        <v>21252287.800000001</v>
      </c>
      <c r="CI1035" s="60" t="s">
        <v>1466</v>
      </c>
      <c r="CJ1035" s="60">
        <v>14.95</v>
      </c>
      <c r="CK1035" s="60">
        <v>864185264.29999995</v>
      </c>
      <c r="CL1035" s="60">
        <v>192.48</v>
      </c>
      <c r="CM1035" s="85">
        <v>1108590</v>
      </c>
      <c r="CN1035" s="60">
        <v>-5899683.9000000004</v>
      </c>
      <c r="CO1035" s="60">
        <v>113280821.90000001</v>
      </c>
      <c r="CP1035" s="60">
        <v>609967993.89999998</v>
      </c>
      <c r="CQ1035" s="60">
        <v>8336330536.6999998</v>
      </c>
      <c r="CR1035" s="60">
        <v>378869.5</v>
      </c>
      <c r="CS1035" s="60">
        <v>-5899683.9000000004</v>
      </c>
      <c r="CT1035" s="60">
        <v>206100341.40000001</v>
      </c>
      <c r="CU1035" s="60">
        <v>232219576</v>
      </c>
      <c r="CV1035" s="60">
        <v>180256550</v>
      </c>
      <c r="CW1035" s="60">
        <v>438319917.30000001</v>
      </c>
      <c r="CX1035" s="60">
        <v>531848354.89999998</v>
      </c>
      <c r="CY1035" s="60">
        <v>14.95</v>
      </c>
      <c r="CZ1035" s="60">
        <f t="shared" si="32"/>
        <v>15731.012274897545</v>
      </c>
      <c r="DA1035" s="60" t="str">
        <f t="shared" si="33"/>
        <v>Y</v>
      </c>
    </row>
    <row r="1036" spans="1:105">
      <c r="A1036" s="13" t="s">
        <v>1466</v>
      </c>
      <c r="B1036" s="13">
        <v>1108590</v>
      </c>
      <c r="C1036" s="13">
        <v>2023</v>
      </c>
      <c r="D1036" s="13" t="s">
        <v>10</v>
      </c>
      <c r="E1036" s="13" t="s">
        <v>13</v>
      </c>
      <c r="F1036" s="84" t="s">
        <v>1804</v>
      </c>
      <c r="G1036" s="60" t="s">
        <v>2760</v>
      </c>
      <c r="H1036" s="60" t="s">
        <v>2761</v>
      </c>
      <c r="I1036" s="60" t="s">
        <v>2762</v>
      </c>
      <c r="J1036" s="60" t="s">
        <v>1466</v>
      </c>
      <c r="K1036" s="85">
        <v>1108590</v>
      </c>
      <c r="L1036" s="60">
        <v>188295488000000</v>
      </c>
      <c r="M1036" s="60">
        <v>12214295226.9</v>
      </c>
      <c r="N1036" s="60">
        <v>130124800.8</v>
      </c>
      <c r="O1036" s="60">
        <v>26471600.199999999</v>
      </c>
      <c r="P1036" s="60">
        <v>-0.26</v>
      </c>
      <c r="Q1036" s="60">
        <v>52382289.399999999</v>
      </c>
      <c r="R1036" s="85">
        <v>8601</v>
      </c>
      <c r="S1036" s="85">
        <v>947</v>
      </c>
      <c r="T1036" s="60">
        <v>1033365748.5</v>
      </c>
      <c r="U1036" s="60">
        <v>204583838.90000001</v>
      </c>
      <c r="V1036" s="60" t="s">
        <v>544</v>
      </c>
      <c r="W1036" s="60" t="s">
        <v>2763</v>
      </c>
      <c r="X1036" s="60">
        <v>455109512.80000001</v>
      </c>
      <c r="Y1036" s="60">
        <v>8861498590.8999996</v>
      </c>
      <c r="Z1036" s="60">
        <v>11.17</v>
      </c>
      <c r="AA1036" s="60" t="s">
        <v>544</v>
      </c>
      <c r="AB1036" s="60">
        <v>6082146693.6999998</v>
      </c>
      <c r="AC1036" s="60">
        <v>12214295226.9</v>
      </c>
      <c r="AD1036" s="60">
        <v>7.53</v>
      </c>
      <c r="AE1036" s="60">
        <v>5398642614.8000002</v>
      </c>
      <c r="AF1036" s="60">
        <v>8.6199999999999992</v>
      </c>
      <c r="AG1036" s="60" t="s">
        <v>35</v>
      </c>
      <c r="AH1036" s="60" t="s">
        <v>544</v>
      </c>
      <c r="AI1036" s="60">
        <v>949198091.5</v>
      </c>
      <c r="AJ1036" s="60" t="s">
        <v>544</v>
      </c>
      <c r="AK1036" s="60">
        <v>4.5</v>
      </c>
      <c r="AL1036" s="60">
        <v>9307244581</v>
      </c>
      <c r="AM1036" s="60">
        <v>261392181.30000001</v>
      </c>
      <c r="AN1036" s="60">
        <v>466696311.10000002</v>
      </c>
      <c r="AO1036" s="60">
        <v>1194204043</v>
      </c>
      <c r="AP1036" s="60">
        <v>1002142264.9</v>
      </c>
      <c r="AQ1036" s="60">
        <v>12214295226.9</v>
      </c>
      <c r="AR1036" s="60">
        <v>1.6</v>
      </c>
      <c r="AS1036" s="60">
        <v>898544785.70000005</v>
      </c>
      <c r="AT1036" s="60">
        <v>1926037996.4000001</v>
      </c>
      <c r="AU1036" s="85">
        <v>1108590</v>
      </c>
      <c r="AV1036" s="60" t="s">
        <v>544</v>
      </c>
      <c r="AW1036" s="60">
        <v>275350737.30000001</v>
      </c>
      <c r="AX1036" s="60">
        <v>3899846.1</v>
      </c>
      <c r="AY1036" s="60" t="s">
        <v>544</v>
      </c>
      <c r="AZ1036" s="60">
        <v>2065648271.3</v>
      </c>
      <c r="BA1036" s="60">
        <v>788853440.10000002</v>
      </c>
      <c r="BB1036" s="60" t="s">
        <v>1808</v>
      </c>
      <c r="BC1036" s="60">
        <v>12715843396.5</v>
      </c>
      <c r="BD1036" s="60">
        <v>138226387.30000001</v>
      </c>
      <c r="BE1036" s="60" t="s">
        <v>544</v>
      </c>
      <c r="BF1036" s="60" t="s">
        <v>544</v>
      </c>
      <c r="BG1036" s="60">
        <v>81143460</v>
      </c>
      <c r="BH1036" s="60">
        <v>8113534051.3999996</v>
      </c>
      <c r="BI1036" s="60">
        <v>117189403</v>
      </c>
      <c r="BJ1036" s="60" t="s">
        <v>544</v>
      </c>
      <c r="BK1036" s="60">
        <v>393640361.39999998</v>
      </c>
      <c r="BL1036" s="85" t="s">
        <v>2935</v>
      </c>
      <c r="BM1036" s="60" t="s">
        <v>2936</v>
      </c>
      <c r="BN1036" s="60">
        <v>104942186.59999999</v>
      </c>
      <c r="BO1036" s="60">
        <v>10370789508</v>
      </c>
      <c r="BP1036" s="60">
        <v>7975307664.1000004</v>
      </c>
      <c r="BQ1036" s="60">
        <v>329749958.10000002</v>
      </c>
      <c r="BR1036" s="60" t="s">
        <v>544</v>
      </c>
      <c r="BS1036" s="60">
        <v>304989438.10000002</v>
      </c>
      <c r="BT1036" s="60">
        <v>170395252.80000001</v>
      </c>
      <c r="BU1036" s="60">
        <v>808202047.89999998</v>
      </c>
      <c r="BV1036" s="60">
        <v>111684405.7</v>
      </c>
      <c r="BW1036" s="60">
        <v>6271855266.3000002</v>
      </c>
      <c r="BX1036" s="60">
        <v>949198091.5</v>
      </c>
      <c r="BY1036" s="60">
        <v>22898.3</v>
      </c>
      <c r="BZ1036" s="60">
        <v>5612937.2000000002</v>
      </c>
      <c r="CA1036" s="60" t="s">
        <v>544</v>
      </c>
      <c r="CB1036" s="60" t="s">
        <v>544</v>
      </c>
      <c r="CC1036" s="60">
        <v>305489049.10000002</v>
      </c>
      <c r="CD1036" s="60">
        <v>311072601.30000001</v>
      </c>
      <c r="CE1036" s="60">
        <v>137932536.59999999</v>
      </c>
      <c r="CF1036" s="60">
        <v>1002142264.9</v>
      </c>
      <c r="CG1036" s="60">
        <v>113161508</v>
      </c>
      <c r="CH1036" s="60">
        <v>27653489.699999999</v>
      </c>
      <c r="CI1036" s="60" t="s">
        <v>1466</v>
      </c>
      <c r="CJ1036" s="60">
        <v>15.61</v>
      </c>
      <c r="CK1036" s="60">
        <v>921805824</v>
      </c>
      <c r="CL1036" s="60">
        <v>180.54</v>
      </c>
      <c r="CM1036" s="85">
        <v>1108590</v>
      </c>
      <c r="CN1036" s="60">
        <v>1094772.2</v>
      </c>
      <c r="CO1036" s="60">
        <v>117189403</v>
      </c>
      <c r="CP1036" s="60">
        <v>560051699.5</v>
      </c>
      <c r="CQ1036" s="60">
        <v>8861498590.8999996</v>
      </c>
      <c r="CR1036" s="60">
        <v>442268</v>
      </c>
      <c r="CS1036" s="60">
        <v>1094772.2</v>
      </c>
      <c r="CT1036" s="60">
        <v>167401997.59999999</v>
      </c>
      <c r="CU1036" s="60">
        <v>226238363.69999999</v>
      </c>
      <c r="CV1036" s="60">
        <v>137932536.59999999</v>
      </c>
      <c r="CW1036" s="60">
        <v>393640361.39999998</v>
      </c>
      <c r="CX1036" s="60">
        <v>455109512.80000001</v>
      </c>
      <c r="CY1036" s="60">
        <v>15.61</v>
      </c>
      <c r="CZ1036" s="60">
        <f t="shared" si="32"/>
        <v>15415.992859359563</v>
      </c>
      <c r="DA1036" s="60" t="str">
        <f t="shared" si="33"/>
        <v>Y</v>
      </c>
    </row>
    <row r="1037" spans="1:105">
      <c r="A1037" s="13" t="s">
        <v>1467</v>
      </c>
      <c r="B1037" s="13">
        <v>1442323</v>
      </c>
      <c r="C1037" s="13">
        <v>2022</v>
      </c>
      <c r="D1037" s="13" t="s">
        <v>10</v>
      </c>
      <c r="E1037" s="13" t="s">
        <v>507</v>
      </c>
      <c r="F1037" s="84" t="s">
        <v>1812</v>
      </c>
      <c r="G1037" s="60" t="s">
        <v>2760</v>
      </c>
      <c r="H1037" s="60" t="s">
        <v>2937</v>
      </c>
      <c r="I1037" s="60" t="s">
        <v>2762</v>
      </c>
      <c r="J1037" s="60" t="s">
        <v>1467</v>
      </c>
      <c r="K1037" s="85">
        <v>1442323</v>
      </c>
      <c r="L1037" s="60">
        <v>21358583500000</v>
      </c>
      <c r="M1037" s="60">
        <v>1357737386.9365001</v>
      </c>
      <c r="N1037" s="60">
        <v>27127332.465500001</v>
      </c>
      <c r="O1037" s="60">
        <v>-14633.5147</v>
      </c>
      <c r="P1037" s="60">
        <v>-0.49</v>
      </c>
      <c r="Q1037" s="60">
        <v>111636744.6233</v>
      </c>
      <c r="R1037" s="85">
        <v>1235</v>
      </c>
      <c r="S1037" s="85">
        <v>63</v>
      </c>
      <c r="T1037" s="60">
        <v>155328700.868</v>
      </c>
      <c r="U1037" s="60">
        <v>1734313.0578000001</v>
      </c>
      <c r="V1037" s="60" t="s">
        <v>544</v>
      </c>
      <c r="W1037" s="60" t="s">
        <v>2763</v>
      </c>
      <c r="X1037" s="60">
        <v>59756872.8301</v>
      </c>
      <c r="Y1037" s="60">
        <v>1079686615.4056001</v>
      </c>
      <c r="Z1037" s="60">
        <v>11.59</v>
      </c>
      <c r="AA1037" s="60" t="s">
        <v>544</v>
      </c>
      <c r="AB1037" s="60">
        <v>592893186.847</v>
      </c>
      <c r="AC1037" s="60">
        <v>1357737386.9365001</v>
      </c>
      <c r="AD1037" s="60">
        <v>10.3</v>
      </c>
      <c r="AE1037" s="60">
        <v>389786568.90249997</v>
      </c>
      <c r="AF1037" s="60">
        <v>17.399999999999999</v>
      </c>
      <c r="AG1037" s="60" t="s">
        <v>35</v>
      </c>
      <c r="AH1037" s="60" t="s">
        <v>544</v>
      </c>
      <c r="AI1037" s="60">
        <v>144247869.13550001</v>
      </c>
      <c r="AJ1037" s="60" t="s">
        <v>544</v>
      </c>
      <c r="AK1037" s="60">
        <v>5.58</v>
      </c>
      <c r="AL1037" s="60">
        <v>1102413442.7548001</v>
      </c>
      <c r="AM1037" s="60">
        <v>25270363.601100001</v>
      </c>
      <c r="AN1037" s="60">
        <v>25828026.378699999</v>
      </c>
      <c r="AO1037" s="60">
        <v>199695852.05970001</v>
      </c>
      <c r="AP1037" s="60">
        <v>144622307.84909999</v>
      </c>
      <c r="AQ1037" s="60">
        <v>1357737386.9365001</v>
      </c>
      <c r="AR1037" s="60">
        <v>3.1</v>
      </c>
      <c r="AS1037" s="60">
        <v>147603012.40779999</v>
      </c>
      <c r="AT1037" s="60">
        <v>119836293.2439</v>
      </c>
      <c r="AU1037" s="85">
        <v>1442323</v>
      </c>
      <c r="AV1037" s="60" t="s">
        <v>544</v>
      </c>
      <c r="AW1037" s="60" t="s">
        <v>544</v>
      </c>
      <c r="AX1037" s="60" t="s">
        <v>544</v>
      </c>
      <c r="AY1037" s="60">
        <v>426503118.98250002</v>
      </c>
      <c r="AZ1037" s="60">
        <v>85776622.408000007</v>
      </c>
      <c r="BA1037" s="60">
        <v>364305360.63730001</v>
      </c>
      <c r="BB1037" s="60" t="s">
        <v>1808</v>
      </c>
      <c r="BC1037" s="60">
        <v>1406619524.1163001</v>
      </c>
      <c r="BD1037" s="60">
        <v>33913945.948100001</v>
      </c>
      <c r="BE1037" s="60" t="s">
        <v>544</v>
      </c>
      <c r="BF1037" s="60">
        <v>66068526.413800001</v>
      </c>
      <c r="BG1037" s="60">
        <v>1379466.2175</v>
      </c>
      <c r="BH1037" s="60">
        <v>873928222.78369999</v>
      </c>
      <c r="BI1037" s="60">
        <v>15254231.3112</v>
      </c>
      <c r="BJ1037" s="60" t="s">
        <v>544</v>
      </c>
      <c r="BK1037" s="60">
        <v>45214286.758599997</v>
      </c>
      <c r="BL1037" s="85" t="s">
        <v>2938</v>
      </c>
      <c r="BM1037" s="60" t="s">
        <v>2939</v>
      </c>
      <c r="BN1037" s="60">
        <v>6313211.0168000003</v>
      </c>
      <c r="BO1037" s="60">
        <v>1128774645.2479</v>
      </c>
      <c r="BP1037" s="60">
        <v>840014276.83560002</v>
      </c>
      <c r="BQ1037" s="60">
        <v>136915219.5905</v>
      </c>
      <c r="BR1037" s="60">
        <v>13360532.4519</v>
      </c>
      <c r="BS1037" s="60">
        <v>10323671.3037</v>
      </c>
      <c r="BT1037" s="60">
        <v>22726827.349199999</v>
      </c>
      <c r="BU1037" s="60">
        <v>73973020.913399994</v>
      </c>
      <c r="BV1037" s="60">
        <v>88310909.414000005</v>
      </c>
      <c r="BW1037" s="60">
        <v>1734313.0578000001</v>
      </c>
      <c r="BX1037" s="60">
        <v>144247869.13550001</v>
      </c>
      <c r="BY1037" s="60" t="s">
        <v>544</v>
      </c>
      <c r="BZ1037" s="60" t="s">
        <v>544</v>
      </c>
      <c r="CA1037" s="60" t="s">
        <v>544</v>
      </c>
      <c r="CB1037" s="60" t="s">
        <v>544</v>
      </c>
      <c r="CC1037" s="60">
        <v>22505481.1358</v>
      </c>
      <c r="CD1037" s="60">
        <v>15259062.532400001</v>
      </c>
      <c r="CE1037" s="60">
        <v>20615513.759199999</v>
      </c>
      <c r="CF1037" s="60">
        <v>144622307.84909999</v>
      </c>
      <c r="CG1037" s="60">
        <v>11604250.0514</v>
      </c>
      <c r="CH1037" s="60">
        <v>235757.2377</v>
      </c>
      <c r="CI1037" s="60" t="s">
        <v>1467</v>
      </c>
      <c r="CJ1037" s="60">
        <v>24.33</v>
      </c>
      <c r="CK1037" s="60">
        <v>85584899.208800003</v>
      </c>
      <c r="CL1037" s="60" t="s">
        <v>544</v>
      </c>
      <c r="CM1037" s="85">
        <v>1442323</v>
      </c>
      <c r="CN1037" s="60" t="s">
        <v>544</v>
      </c>
      <c r="CO1037" s="60">
        <v>15254231.3112</v>
      </c>
      <c r="CP1037" s="60">
        <v>66070083.846900001</v>
      </c>
      <c r="CQ1037" s="60">
        <v>1079686615.4056001</v>
      </c>
      <c r="CR1037" s="60">
        <v>7628.2439999999997</v>
      </c>
      <c r="CS1037" s="60" t="s">
        <v>544</v>
      </c>
      <c r="CT1037" s="60">
        <v>29650444.094099998</v>
      </c>
      <c r="CU1037" s="60">
        <v>15563842.6645</v>
      </c>
      <c r="CV1037" s="60">
        <v>20615513.759199999</v>
      </c>
      <c r="CW1037" s="60">
        <v>45214286.758599997</v>
      </c>
      <c r="CX1037" s="60">
        <v>59756872.8301</v>
      </c>
      <c r="CY1037" s="60">
        <v>24.33</v>
      </c>
      <c r="CZ1037" s="60">
        <f t="shared" si="32"/>
        <v>15731.012274908298</v>
      </c>
      <c r="DA1037" s="60" t="str">
        <f t="shared" si="33"/>
        <v>Y</v>
      </c>
    </row>
    <row r="1038" spans="1:105">
      <c r="A1038" s="13" t="s">
        <v>1467</v>
      </c>
      <c r="B1038" s="13">
        <v>1442323</v>
      </c>
      <c r="C1038" s="13">
        <v>2023</v>
      </c>
      <c r="D1038" s="13" t="s">
        <v>10</v>
      </c>
      <c r="E1038" s="13" t="s">
        <v>507</v>
      </c>
      <c r="F1038" s="84" t="s">
        <v>1804</v>
      </c>
      <c r="G1038" s="60" t="s">
        <v>2760</v>
      </c>
      <c r="H1038" s="60" t="s">
        <v>2937</v>
      </c>
      <c r="I1038" s="60" t="s">
        <v>2762</v>
      </c>
      <c r="J1038" s="60" t="s">
        <v>1467</v>
      </c>
      <c r="K1038" s="85">
        <v>1442323</v>
      </c>
      <c r="L1038" s="60">
        <v>23749616200000</v>
      </c>
      <c r="M1038" s="60">
        <v>1540582978.7767</v>
      </c>
      <c r="N1038" s="60">
        <v>31036035.392999999</v>
      </c>
      <c r="O1038" s="60">
        <v>1594065.3466</v>
      </c>
      <c r="P1038" s="60">
        <v>-0.49</v>
      </c>
      <c r="Q1038" s="60">
        <v>111996276.5783</v>
      </c>
      <c r="R1038" s="85">
        <v>1179</v>
      </c>
      <c r="S1038" s="85">
        <v>63</v>
      </c>
      <c r="T1038" s="60">
        <v>168542015.01730001</v>
      </c>
      <c r="U1038" s="60">
        <v>639128.47459999996</v>
      </c>
      <c r="V1038" s="60" t="s">
        <v>544</v>
      </c>
      <c r="W1038" s="60" t="s">
        <v>2763</v>
      </c>
      <c r="X1038" s="60">
        <v>72619993.419599995</v>
      </c>
      <c r="Y1038" s="60">
        <v>1140724419.1461999</v>
      </c>
      <c r="Z1038" s="60">
        <v>10.130000000000001</v>
      </c>
      <c r="AA1038" s="60">
        <v>376135.35849999997</v>
      </c>
      <c r="AB1038" s="60">
        <v>730704866.22570002</v>
      </c>
      <c r="AC1038" s="60">
        <v>1540582978.7767</v>
      </c>
      <c r="AD1038" s="60">
        <v>11.42</v>
      </c>
      <c r="AE1038" s="60">
        <v>438041536.57999998</v>
      </c>
      <c r="AF1038" s="60">
        <v>6</v>
      </c>
      <c r="AG1038" s="60" t="s">
        <v>35</v>
      </c>
      <c r="AH1038" s="60" t="s">
        <v>544</v>
      </c>
      <c r="AI1038" s="60">
        <v>178464859.5201</v>
      </c>
      <c r="AJ1038" s="60" t="s">
        <v>544</v>
      </c>
      <c r="AK1038" s="60">
        <v>5.36</v>
      </c>
      <c r="AL1038" s="60">
        <v>1242148966.6449001</v>
      </c>
      <c r="AM1038" s="60">
        <v>36518620.963200003</v>
      </c>
      <c r="AN1038" s="60">
        <v>41694544.481600001</v>
      </c>
      <c r="AO1038" s="60">
        <v>161471481.12459999</v>
      </c>
      <c r="AP1038" s="60">
        <v>178196514.81869999</v>
      </c>
      <c r="AQ1038" s="60">
        <v>1540582978.7767</v>
      </c>
      <c r="AR1038" s="60">
        <v>3.24</v>
      </c>
      <c r="AS1038" s="60">
        <v>181680721.155</v>
      </c>
      <c r="AT1038" s="60">
        <v>141472847.05590001</v>
      </c>
      <c r="AU1038" s="85">
        <v>1442323</v>
      </c>
      <c r="AV1038" s="60" t="s">
        <v>544</v>
      </c>
      <c r="AW1038" s="60" t="s">
        <v>544</v>
      </c>
      <c r="AX1038" s="60" t="s">
        <v>544</v>
      </c>
      <c r="AY1038" s="60">
        <v>486338698.287</v>
      </c>
      <c r="AZ1038" s="60">
        <v>361669251.59359998</v>
      </c>
      <c r="BA1038" s="60">
        <v>379350149.76779997</v>
      </c>
      <c r="BB1038" s="60" t="s">
        <v>1808</v>
      </c>
      <c r="BC1038" s="60">
        <v>1585219727.5272</v>
      </c>
      <c r="BD1038" s="60">
        <v>36761388.330399998</v>
      </c>
      <c r="BE1038" s="60" t="s">
        <v>544</v>
      </c>
      <c r="BF1038" s="60" t="s">
        <v>544</v>
      </c>
      <c r="BG1038" s="60">
        <v>1187195.6719</v>
      </c>
      <c r="BH1038" s="60">
        <v>958864533.40380001</v>
      </c>
      <c r="BI1038" s="60">
        <v>15920038.510600001</v>
      </c>
      <c r="BJ1038" s="60" t="s">
        <v>544</v>
      </c>
      <c r="BK1038" s="60">
        <v>54902179.037299998</v>
      </c>
      <c r="BL1038" s="85" t="s">
        <v>2938</v>
      </c>
      <c r="BM1038" s="60" t="s">
        <v>2939</v>
      </c>
      <c r="BN1038" s="60">
        <v>7475061.8433999997</v>
      </c>
      <c r="BO1038" s="60">
        <v>1338752047.1984</v>
      </c>
      <c r="BP1038" s="60">
        <v>922103145.07340002</v>
      </c>
      <c r="BQ1038" s="60">
        <v>54979650.531400003</v>
      </c>
      <c r="BR1038" s="60">
        <v>24700867.694699999</v>
      </c>
      <c r="BS1038" s="60">
        <v>14883309.955700001</v>
      </c>
      <c r="BT1038" s="60">
        <v>101048412.14030001</v>
      </c>
      <c r="BU1038" s="60">
        <v>86853731.201100007</v>
      </c>
      <c r="BV1038" s="60">
        <v>67588510.808799997</v>
      </c>
      <c r="BW1038" s="60">
        <v>639128.47459999996</v>
      </c>
      <c r="BX1038" s="60">
        <v>178464859.5201</v>
      </c>
      <c r="BY1038" s="60" t="s">
        <v>544</v>
      </c>
      <c r="BZ1038" s="60" t="s">
        <v>544</v>
      </c>
      <c r="CA1038" s="60" t="s">
        <v>544</v>
      </c>
      <c r="CB1038" s="60" t="s">
        <v>544</v>
      </c>
      <c r="CC1038" s="60">
        <v>32368852.564599998</v>
      </c>
      <c r="CD1038" s="60">
        <v>23538568.246100001</v>
      </c>
      <c r="CE1038" s="60">
        <v>22037575.0755</v>
      </c>
      <c r="CF1038" s="60">
        <v>178196514.81869999</v>
      </c>
      <c r="CG1038" s="60">
        <v>27451297.0953</v>
      </c>
      <c r="CH1038" s="60">
        <v>843662.81940000004</v>
      </c>
      <c r="CI1038" s="60" t="s">
        <v>1467</v>
      </c>
      <c r="CJ1038" s="60">
        <v>24.42</v>
      </c>
      <c r="CK1038" s="60">
        <v>114314537.9012</v>
      </c>
      <c r="CL1038" s="60">
        <v>132.16999999999999</v>
      </c>
      <c r="CM1038" s="85">
        <v>1442323</v>
      </c>
      <c r="CN1038" s="60" t="s">
        <v>544</v>
      </c>
      <c r="CO1038" s="60">
        <v>15920038.510600001</v>
      </c>
      <c r="CP1038" s="60">
        <v>80095055.262999997</v>
      </c>
      <c r="CQ1038" s="60">
        <v>1140724419.1461999</v>
      </c>
      <c r="CR1038" s="60">
        <v>9509.6047999999992</v>
      </c>
      <c r="CS1038" s="60" t="s">
        <v>544</v>
      </c>
      <c r="CT1038" s="60">
        <v>35991544.953599997</v>
      </c>
      <c r="CU1038" s="60">
        <v>18910634.083700001</v>
      </c>
      <c r="CV1038" s="60">
        <v>22037575.0755</v>
      </c>
      <c r="CW1038" s="60">
        <v>54902179.037299998</v>
      </c>
      <c r="CX1038" s="60">
        <v>72619993.419599995</v>
      </c>
      <c r="CY1038" s="60">
        <v>24.42</v>
      </c>
      <c r="CZ1038" s="60">
        <f t="shared" si="32"/>
        <v>15415.992859312508</v>
      </c>
      <c r="DA1038" s="60" t="str">
        <f t="shared" si="33"/>
        <v>Y</v>
      </c>
    </row>
    <row r="1039" spans="1:105">
      <c r="A1039" s="13" t="s">
        <v>1468</v>
      </c>
      <c r="B1039" s="13">
        <v>1472540</v>
      </c>
      <c r="C1039" s="13">
        <v>2022</v>
      </c>
      <c r="D1039" s="13" t="s">
        <v>10</v>
      </c>
      <c r="E1039" s="13" t="s">
        <v>507</v>
      </c>
      <c r="F1039" s="84" t="s">
        <v>1812</v>
      </c>
      <c r="G1039" s="60" t="s">
        <v>2760</v>
      </c>
      <c r="H1039" s="60" t="s">
        <v>2937</v>
      </c>
      <c r="I1039" s="60" t="s">
        <v>2762</v>
      </c>
      <c r="J1039" s="60" t="s">
        <v>1468</v>
      </c>
      <c r="K1039" s="85">
        <v>1472540</v>
      </c>
      <c r="L1039" s="60">
        <v>13299696800000</v>
      </c>
      <c r="M1039" s="60">
        <v>845444435.97019994</v>
      </c>
      <c r="N1039" s="60">
        <v>5831856.1067000004</v>
      </c>
      <c r="O1039" s="60">
        <v>627117.93920000002</v>
      </c>
      <c r="P1039" s="60">
        <v>-0.7</v>
      </c>
      <c r="Q1039" s="60">
        <v>44577951.357799999</v>
      </c>
      <c r="R1039" s="85">
        <v>1052</v>
      </c>
      <c r="S1039" s="85">
        <v>48</v>
      </c>
      <c r="T1039" s="60">
        <v>49175468.589100003</v>
      </c>
      <c r="U1039" s="60">
        <v>14894.1464</v>
      </c>
      <c r="V1039" s="60" t="s">
        <v>544</v>
      </c>
      <c r="W1039" s="60" t="s">
        <v>2763</v>
      </c>
      <c r="X1039" s="60">
        <v>58503692.192000002</v>
      </c>
      <c r="Y1039" s="60">
        <v>617251625.66219997</v>
      </c>
      <c r="Z1039" s="60">
        <v>13.07</v>
      </c>
      <c r="AA1039" s="60" t="s">
        <v>544</v>
      </c>
      <c r="AB1039" s="60">
        <v>457384106.9005</v>
      </c>
      <c r="AC1039" s="60">
        <v>845444435.97019994</v>
      </c>
      <c r="AD1039" s="60" t="s">
        <v>544</v>
      </c>
      <c r="AE1039" s="60">
        <v>354354392.62169999</v>
      </c>
      <c r="AF1039" s="60">
        <v>19.82</v>
      </c>
      <c r="AG1039" s="60" t="s">
        <v>35</v>
      </c>
      <c r="AH1039" s="60">
        <v>79810.502900000007</v>
      </c>
      <c r="AI1039" s="60">
        <v>127691846.2014</v>
      </c>
      <c r="AJ1039" s="60" t="s">
        <v>544</v>
      </c>
      <c r="AK1039" s="60">
        <v>8.26</v>
      </c>
      <c r="AL1039" s="60">
        <v>655495846.02680004</v>
      </c>
      <c r="AM1039" s="60">
        <v>13024076.036499999</v>
      </c>
      <c r="AN1039" s="60">
        <v>13674866.9597</v>
      </c>
      <c r="AO1039" s="60">
        <v>102187893.0553</v>
      </c>
      <c r="AP1039" s="60">
        <v>137333190.14989999</v>
      </c>
      <c r="AQ1039" s="60">
        <v>845444435.97019994</v>
      </c>
      <c r="AR1039" s="60">
        <v>1.07</v>
      </c>
      <c r="AS1039" s="60">
        <v>137030069.16080001</v>
      </c>
      <c r="AT1039" s="60">
        <v>104619662.8188</v>
      </c>
      <c r="AU1039" s="85">
        <v>1472540</v>
      </c>
      <c r="AV1039" s="60" t="s">
        <v>544</v>
      </c>
      <c r="AW1039" s="60" t="s">
        <v>544</v>
      </c>
      <c r="AX1039" s="60" t="s">
        <v>544</v>
      </c>
      <c r="AY1039" s="60">
        <v>377386139.95420003</v>
      </c>
      <c r="AZ1039" s="60">
        <v>37334584.052000001</v>
      </c>
      <c r="BA1039" s="60">
        <v>88351110.259900004</v>
      </c>
      <c r="BB1039" s="60" t="s">
        <v>1808</v>
      </c>
      <c r="BC1039" s="60" t="s">
        <v>544</v>
      </c>
      <c r="BD1039" s="60">
        <v>2871398.179</v>
      </c>
      <c r="BE1039" s="60" t="s">
        <v>544</v>
      </c>
      <c r="BF1039" s="60">
        <v>113647969.2951</v>
      </c>
      <c r="BG1039" s="60">
        <v>2363516.0504000001</v>
      </c>
      <c r="BH1039" s="60">
        <v>547325165.70039999</v>
      </c>
      <c r="BI1039" s="60">
        <v>16882473.636100002</v>
      </c>
      <c r="BJ1039" s="60" t="s">
        <v>544</v>
      </c>
      <c r="BK1039" s="60">
        <v>42297093.688100003</v>
      </c>
      <c r="BL1039" s="85" t="s">
        <v>2940</v>
      </c>
      <c r="BM1039" s="60" t="s">
        <v>2941</v>
      </c>
      <c r="BN1039" s="60">
        <v>6243056.5994999995</v>
      </c>
      <c r="BO1039" s="60">
        <v>722174860.80789995</v>
      </c>
      <c r="BP1039" s="60">
        <v>544453767.52139997</v>
      </c>
      <c r="BQ1039" s="60">
        <v>26658729.4366</v>
      </c>
      <c r="BR1039" s="60">
        <v>2489941.4808999998</v>
      </c>
      <c r="BS1039" s="60">
        <v>5321787.2148000002</v>
      </c>
      <c r="BT1039" s="60">
        <v>38244220.364600003</v>
      </c>
      <c r="BU1039" s="60">
        <v>63863048.508500002</v>
      </c>
      <c r="BV1039" s="60">
        <v>21779456.656199999</v>
      </c>
      <c r="BW1039" s="60">
        <v>14894.1464</v>
      </c>
      <c r="BX1039" s="60">
        <v>127691846.2014</v>
      </c>
      <c r="BY1039" s="60" t="s">
        <v>544</v>
      </c>
      <c r="BZ1039" s="60" t="s">
        <v>544</v>
      </c>
      <c r="CA1039" s="60" t="s">
        <v>544</v>
      </c>
      <c r="CB1039" s="60" t="s">
        <v>544</v>
      </c>
      <c r="CC1039" s="60">
        <v>12594828.389799999</v>
      </c>
      <c r="CD1039" s="60">
        <v>13308615.8946</v>
      </c>
      <c r="CE1039" s="60">
        <v>21643998.113400001</v>
      </c>
      <c r="CF1039" s="60">
        <v>137333190.14989999</v>
      </c>
      <c r="CG1039" s="60">
        <v>8311969.8666000003</v>
      </c>
      <c r="CH1039" s="60" t="s">
        <v>544</v>
      </c>
      <c r="CI1039" s="60" t="s">
        <v>1468</v>
      </c>
      <c r="CJ1039" s="60">
        <v>27.92</v>
      </c>
      <c r="CK1039" s="60">
        <v>72178559.151700005</v>
      </c>
      <c r="CL1039" s="60" t="s">
        <v>544</v>
      </c>
      <c r="CM1039" s="85">
        <v>1472540</v>
      </c>
      <c r="CN1039" s="60" t="s">
        <v>544</v>
      </c>
      <c r="CO1039" s="60">
        <v>16882473.636100002</v>
      </c>
      <c r="CP1039" s="60">
        <v>64746748.791500002</v>
      </c>
      <c r="CQ1039" s="60">
        <v>617251625.66219997</v>
      </c>
      <c r="CR1039" s="60">
        <v>3540.7766000000001</v>
      </c>
      <c r="CS1039" s="60" t="s">
        <v>544</v>
      </c>
      <c r="CT1039" s="60">
        <v>26012019.624000002</v>
      </c>
      <c r="CU1039" s="60">
        <v>16285074.064099999</v>
      </c>
      <c r="CV1039" s="60">
        <v>21643998.113400001</v>
      </c>
      <c r="CW1039" s="60">
        <v>42297093.688100003</v>
      </c>
      <c r="CX1039" s="60">
        <v>58503692.192000002</v>
      </c>
      <c r="CY1039" s="60">
        <v>27.92</v>
      </c>
      <c r="CZ1039" s="60">
        <f t="shared" si="32"/>
        <v>15731.012274908135</v>
      </c>
      <c r="DA1039" s="60" t="str">
        <f t="shared" si="33"/>
        <v>Y</v>
      </c>
    </row>
    <row r="1040" spans="1:105">
      <c r="A1040" s="13" t="s">
        <v>1468</v>
      </c>
      <c r="B1040" s="13">
        <v>1472540</v>
      </c>
      <c r="C1040" s="13">
        <v>2023</v>
      </c>
      <c r="D1040" s="13" t="s">
        <v>10</v>
      </c>
      <c r="E1040" s="13" t="s">
        <v>507</v>
      </c>
      <c r="F1040" s="84" t="s">
        <v>1804</v>
      </c>
      <c r="G1040" s="60" t="s">
        <v>2760</v>
      </c>
      <c r="H1040" s="60" t="s">
        <v>2934</v>
      </c>
      <c r="I1040" s="60" t="s">
        <v>2762</v>
      </c>
      <c r="J1040" s="60" t="s">
        <v>1468</v>
      </c>
      <c r="K1040" s="85">
        <v>1472540</v>
      </c>
      <c r="L1040" s="60">
        <v>15102588900000</v>
      </c>
      <c r="M1040" s="60">
        <v>979670205.9885</v>
      </c>
      <c r="N1040" s="60">
        <v>10981848.626</v>
      </c>
      <c r="O1040" s="60">
        <v>3723879.5142000001</v>
      </c>
      <c r="P1040" s="60">
        <v>-0.62</v>
      </c>
      <c r="Q1040" s="60">
        <v>62894638.6294</v>
      </c>
      <c r="R1040" s="85">
        <v>1058</v>
      </c>
      <c r="S1040" s="85">
        <v>49</v>
      </c>
      <c r="T1040" s="60">
        <v>59918249.082599998</v>
      </c>
      <c r="U1040" s="60">
        <v>13875.200999999999</v>
      </c>
      <c r="V1040" s="60" t="s">
        <v>544</v>
      </c>
      <c r="W1040" s="60" t="s">
        <v>2763</v>
      </c>
      <c r="X1040" s="60">
        <v>68283516.320099995</v>
      </c>
      <c r="Y1040" s="60">
        <v>691012430.87080002</v>
      </c>
      <c r="Z1040" s="60">
        <v>11.68</v>
      </c>
      <c r="AA1040" s="60" t="s">
        <v>544</v>
      </c>
      <c r="AB1040" s="60">
        <v>467550813.352</v>
      </c>
      <c r="AC1040" s="60">
        <v>979670205.9885</v>
      </c>
      <c r="AD1040" s="60" t="s">
        <v>544</v>
      </c>
      <c r="AE1040" s="60">
        <v>378221497.19520003</v>
      </c>
      <c r="AF1040" s="60">
        <v>16.18</v>
      </c>
      <c r="AG1040" s="60" t="s">
        <v>35</v>
      </c>
      <c r="AH1040" s="60">
        <v>89030.918300000005</v>
      </c>
      <c r="AI1040" s="60">
        <v>168457978.91190001</v>
      </c>
      <c r="AJ1040" s="60" t="s">
        <v>544</v>
      </c>
      <c r="AK1040" s="60">
        <v>8.2799999999999994</v>
      </c>
      <c r="AL1040" s="60">
        <v>728545310.21759999</v>
      </c>
      <c r="AM1040" s="60">
        <v>24186953.341400001</v>
      </c>
      <c r="AN1040" s="60">
        <v>17058888.285700001</v>
      </c>
      <c r="AO1040" s="60">
        <v>79352553.621700004</v>
      </c>
      <c r="AP1040" s="60">
        <v>180067688.49290001</v>
      </c>
      <c r="AQ1040" s="60">
        <v>979670205.9885</v>
      </c>
      <c r="AR1040" s="60">
        <v>1.75</v>
      </c>
      <c r="AS1040" s="60">
        <v>179675031.33129999</v>
      </c>
      <c r="AT1040" s="60">
        <v>134709027.1092</v>
      </c>
      <c r="AU1040" s="85">
        <v>1472540</v>
      </c>
      <c r="AV1040" s="60" t="s">
        <v>544</v>
      </c>
      <c r="AW1040" s="60" t="s">
        <v>544</v>
      </c>
      <c r="AX1040" s="60" t="s">
        <v>544</v>
      </c>
      <c r="AY1040" s="60">
        <v>403029325.24040002</v>
      </c>
      <c r="AZ1040" s="60">
        <v>117083376.7551</v>
      </c>
      <c r="BA1040" s="60">
        <v>114143903.4163</v>
      </c>
      <c r="BB1040" s="60" t="s">
        <v>1808</v>
      </c>
      <c r="BC1040" s="60" t="s">
        <v>544</v>
      </c>
      <c r="BD1040" s="60">
        <v>6476715.5065000001</v>
      </c>
      <c r="BE1040" s="60" t="s">
        <v>544</v>
      </c>
      <c r="BF1040" s="60">
        <v>63313437.474200003</v>
      </c>
      <c r="BG1040" s="60">
        <v>2265459.0151</v>
      </c>
      <c r="BH1040" s="60">
        <v>627074427.72070003</v>
      </c>
      <c r="BI1040" s="60">
        <v>19556184.4606</v>
      </c>
      <c r="BJ1040" s="60" t="s">
        <v>544</v>
      </c>
      <c r="BK1040" s="60">
        <v>46352914.568700001</v>
      </c>
      <c r="BL1040" s="85" t="s">
        <v>2940</v>
      </c>
      <c r="BM1040" s="60" t="s">
        <v>2941</v>
      </c>
      <c r="BN1040" s="60">
        <v>6941272.0268000001</v>
      </c>
      <c r="BO1040" s="60">
        <v>874417432.79330003</v>
      </c>
      <c r="BP1040" s="60">
        <v>620597712.21420002</v>
      </c>
      <c r="BQ1040" s="60">
        <v>73333875.431700006</v>
      </c>
      <c r="BR1040" s="60">
        <v>4054127.4616999999</v>
      </c>
      <c r="BS1040" s="60">
        <v>8625775.9207000006</v>
      </c>
      <c r="BT1040" s="60">
        <v>37532879.346799999</v>
      </c>
      <c r="BU1040" s="60">
        <v>70104060.754500002</v>
      </c>
      <c r="BV1040" s="60">
        <v>32577428.167199999</v>
      </c>
      <c r="BW1040" s="60">
        <v>13875.200999999999</v>
      </c>
      <c r="BX1040" s="60">
        <v>168457978.91190001</v>
      </c>
      <c r="BY1040" s="60" t="s">
        <v>544</v>
      </c>
      <c r="BZ1040" s="60" t="s">
        <v>544</v>
      </c>
      <c r="CA1040" s="60" t="s">
        <v>544</v>
      </c>
      <c r="CB1040" s="60" t="s">
        <v>544</v>
      </c>
      <c r="CC1040" s="60">
        <v>14000110.2731</v>
      </c>
      <c r="CD1040" s="60">
        <v>14253911.6361</v>
      </c>
      <c r="CE1040" s="60">
        <v>25216955.115899999</v>
      </c>
      <c r="CF1040" s="60">
        <v>180067688.49290001</v>
      </c>
      <c r="CG1040" s="60">
        <v>15226148.7237</v>
      </c>
      <c r="CH1040" s="60" t="s">
        <v>544</v>
      </c>
      <c r="CI1040" s="60" t="s">
        <v>1468</v>
      </c>
      <c r="CJ1040" s="60">
        <v>36.03</v>
      </c>
      <c r="CK1040" s="60">
        <v>85342404.605800003</v>
      </c>
      <c r="CL1040" s="60" t="s">
        <v>544</v>
      </c>
      <c r="CM1040" s="85">
        <v>1472540</v>
      </c>
      <c r="CN1040" s="60" t="s">
        <v>544</v>
      </c>
      <c r="CO1040" s="60">
        <v>19556184.4606</v>
      </c>
      <c r="CP1040" s="60">
        <v>75224788.347000003</v>
      </c>
      <c r="CQ1040" s="60">
        <v>691012430.87080002</v>
      </c>
      <c r="CR1040" s="60">
        <v>12195.1276</v>
      </c>
      <c r="CS1040" s="60" t="s">
        <v>544</v>
      </c>
      <c r="CT1040" s="60">
        <v>27391768.006999999</v>
      </c>
      <c r="CU1040" s="60">
        <v>18961146.561700001</v>
      </c>
      <c r="CV1040" s="60">
        <v>25216955.115899999</v>
      </c>
      <c r="CW1040" s="60">
        <v>46352914.568700001</v>
      </c>
      <c r="CX1040" s="60">
        <v>68283516.320099995</v>
      </c>
      <c r="CY1040" s="60">
        <v>36.03</v>
      </c>
      <c r="CZ1040" s="60">
        <f t="shared" si="32"/>
        <v>15415.992859312581</v>
      </c>
      <c r="DA1040" s="60" t="str">
        <f t="shared" si="33"/>
        <v>Y</v>
      </c>
    </row>
    <row r="1041" spans="1:105">
      <c r="A1041" s="13" t="s">
        <v>1469</v>
      </c>
      <c r="B1041" s="13">
        <v>1319831</v>
      </c>
      <c r="C1041" s="13">
        <v>2022</v>
      </c>
      <c r="D1041" s="13" t="s">
        <v>10</v>
      </c>
      <c r="E1041" s="13" t="s">
        <v>507</v>
      </c>
      <c r="F1041" s="84" t="s">
        <v>1812</v>
      </c>
      <c r="G1041" s="60" t="s">
        <v>2760</v>
      </c>
      <c r="H1041" s="60" t="s">
        <v>545</v>
      </c>
      <c r="I1041" s="60" t="s">
        <v>2762</v>
      </c>
      <c r="J1041" s="60" t="s">
        <v>1469</v>
      </c>
      <c r="K1041" s="85">
        <v>1319831</v>
      </c>
      <c r="L1041" s="60">
        <v>10263980000000</v>
      </c>
      <c r="M1041" s="60">
        <v>652467865.39999998</v>
      </c>
      <c r="N1041" s="60">
        <v>8363098.2000000002</v>
      </c>
      <c r="O1041" s="60">
        <v>1018370.6</v>
      </c>
      <c r="P1041" s="60">
        <v>-0.71</v>
      </c>
      <c r="Q1041" s="60">
        <v>15867383.199999999</v>
      </c>
      <c r="R1041" s="85">
        <v>663</v>
      </c>
      <c r="S1041" s="85">
        <v>44</v>
      </c>
      <c r="T1041" s="60">
        <v>14722510.9</v>
      </c>
      <c r="U1041" s="60">
        <v>12078.1</v>
      </c>
      <c r="V1041" s="60" t="s">
        <v>544</v>
      </c>
      <c r="W1041" s="60" t="s">
        <v>2763</v>
      </c>
      <c r="X1041" s="60">
        <v>42085022.100000001</v>
      </c>
      <c r="Y1041" s="60">
        <v>456983941.89999998</v>
      </c>
      <c r="Z1041" s="60">
        <v>13.26</v>
      </c>
      <c r="AA1041" s="60" t="s">
        <v>544</v>
      </c>
      <c r="AB1041" s="60">
        <v>317439203.10000002</v>
      </c>
      <c r="AC1041" s="60">
        <v>652467865.39999998</v>
      </c>
      <c r="AD1041" s="60" t="s">
        <v>544</v>
      </c>
      <c r="AE1041" s="60">
        <v>273246878.5</v>
      </c>
      <c r="AF1041" s="60">
        <v>30.8</v>
      </c>
      <c r="AG1041" s="60" t="s">
        <v>35</v>
      </c>
      <c r="AH1041" s="60">
        <v>82003.600000000006</v>
      </c>
      <c r="AI1041" s="60">
        <v>99417632.700000003</v>
      </c>
      <c r="AJ1041" s="60" t="s">
        <v>544</v>
      </c>
      <c r="AK1041" s="60">
        <v>7.4</v>
      </c>
      <c r="AL1041" s="60">
        <v>519941746.69999999</v>
      </c>
      <c r="AM1041" s="60">
        <v>29994891.100000001</v>
      </c>
      <c r="AN1041" s="60">
        <v>16511334.1</v>
      </c>
      <c r="AO1041" s="60">
        <v>67150796.200000003</v>
      </c>
      <c r="AP1041" s="60">
        <v>98199656.400000006</v>
      </c>
      <c r="AQ1041" s="60">
        <v>652467865.39999998</v>
      </c>
      <c r="AR1041" s="60">
        <v>2.48</v>
      </c>
      <c r="AS1041" s="60">
        <v>104156679.3</v>
      </c>
      <c r="AT1041" s="60">
        <v>24616979.100000001</v>
      </c>
      <c r="AU1041" s="85">
        <v>1319831</v>
      </c>
      <c r="AV1041" s="60" t="s">
        <v>544</v>
      </c>
      <c r="AW1041" s="60" t="s">
        <v>544</v>
      </c>
      <c r="AX1041" s="60">
        <v>42591</v>
      </c>
      <c r="AY1041" s="60">
        <v>15892.2</v>
      </c>
      <c r="AZ1041" s="60">
        <v>52233129.399999999</v>
      </c>
      <c r="BA1041" s="60">
        <v>39143698.399999999</v>
      </c>
      <c r="BB1041" s="60" t="s">
        <v>1808</v>
      </c>
      <c r="BC1041" s="60" t="s">
        <v>544</v>
      </c>
      <c r="BD1041" s="60">
        <v>8385347.2000000002</v>
      </c>
      <c r="BE1041" s="60" t="s">
        <v>544</v>
      </c>
      <c r="BF1041" s="60">
        <v>24742209.399999999</v>
      </c>
      <c r="BG1041" s="60">
        <v>2400354.1</v>
      </c>
      <c r="BH1041" s="60">
        <v>337007556</v>
      </c>
      <c r="BI1041" s="60">
        <v>10720225.6</v>
      </c>
      <c r="BJ1041" s="60" t="s">
        <v>544</v>
      </c>
      <c r="BK1041" s="60">
        <v>26963935.5</v>
      </c>
      <c r="BL1041" s="85" t="s">
        <v>2942</v>
      </c>
      <c r="BM1041" s="60" t="s">
        <v>2943</v>
      </c>
      <c r="BN1041" s="60">
        <v>2755703.1</v>
      </c>
      <c r="BO1041" s="60">
        <v>562761623</v>
      </c>
      <c r="BP1041" s="60">
        <v>328622208.80000001</v>
      </c>
      <c r="BQ1041" s="60">
        <v>157082071.80000001</v>
      </c>
      <c r="BR1041" s="60">
        <v>576568.1</v>
      </c>
      <c r="BS1041" s="60">
        <v>9773051.9000000004</v>
      </c>
      <c r="BT1041" s="60">
        <v>62957804.799999997</v>
      </c>
      <c r="BU1041" s="60">
        <v>49984068.799999997</v>
      </c>
      <c r="BV1041" s="60">
        <v>331828.59999999998</v>
      </c>
      <c r="BW1041" s="60">
        <v>273258956.60000002</v>
      </c>
      <c r="BX1041" s="60">
        <v>99417632.700000003</v>
      </c>
      <c r="BY1041" s="60" t="s">
        <v>544</v>
      </c>
      <c r="BZ1041" s="60" t="s">
        <v>544</v>
      </c>
      <c r="CA1041" s="60" t="s">
        <v>544</v>
      </c>
      <c r="CB1041" s="60" t="s">
        <v>544</v>
      </c>
      <c r="CC1041" s="60">
        <v>12470271.9</v>
      </c>
      <c r="CD1041" s="60">
        <v>6740824.9000000004</v>
      </c>
      <c r="CE1041" s="60">
        <v>16449672.5</v>
      </c>
      <c r="CF1041" s="60">
        <v>98199656.400000006</v>
      </c>
      <c r="CG1041" s="60">
        <v>8612287.5</v>
      </c>
      <c r="CH1041" s="60" t="s">
        <v>544</v>
      </c>
      <c r="CI1041" s="60" t="s">
        <v>1469</v>
      </c>
      <c r="CJ1041" s="60">
        <v>31.32</v>
      </c>
      <c r="CK1041" s="60">
        <v>58596356.299999997</v>
      </c>
      <c r="CL1041" s="60" t="s">
        <v>544</v>
      </c>
      <c r="CM1041" s="85">
        <v>1319831</v>
      </c>
      <c r="CN1041" s="60" t="s">
        <v>544</v>
      </c>
      <c r="CO1041" s="60">
        <v>10720225.6</v>
      </c>
      <c r="CP1041" s="60">
        <v>44840725.299999997</v>
      </c>
      <c r="CQ1041" s="60">
        <v>456983941.89999998</v>
      </c>
      <c r="CR1041" s="60" t="s">
        <v>544</v>
      </c>
      <c r="CS1041" s="60" t="s">
        <v>544</v>
      </c>
      <c r="CT1041" s="60">
        <v>17600901.699999999</v>
      </c>
      <c r="CU1041" s="60">
        <v>9363033.8000000007</v>
      </c>
      <c r="CV1041" s="60">
        <v>16449672.5</v>
      </c>
      <c r="CW1041" s="60">
        <v>26963935.5</v>
      </c>
      <c r="CX1041" s="60">
        <v>42085022.100000001</v>
      </c>
      <c r="CY1041" s="60">
        <v>31.32</v>
      </c>
      <c r="CZ1041" s="60">
        <f t="shared" si="32"/>
        <v>15731.012275535739</v>
      </c>
      <c r="DA1041" s="60" t="str">
        <f t="shared" si="33"/>
        <v>Y</v>
      </c>
    </row>
    <row r="1042" spans="1:105">
      <c r="A1042" s="13" t="s">
        <v>1469</v>
      </c>
      <c r="B1042" s="13">
        <v>1319831</v>
      </c>
      <c r="C1042" s="13">
        <v>2023</v>
      </c>
      <c r="D1042" s="13" t="s">
        <v>10</v>
      </c>
      <c r="E1042" s="13" t="s">
        <v>507</v>
      </c>
      <c r="F1042" s="84" t="s">
        <v>1804</v>
      </c>
      <c r="G1042" s="60" t="s">
        <v>2760</v>
      </c>
      <c r="H1042" s="60" t="s">
        <v>2937</v>
      </c>
      <c r="I1042" s="60" t="s">
        <v>2762</v>
      </c>
      <c r="J1042" s="60" t="s">
        <v>1469</v>
      </c>
      <c r="K1042" s="85">
        <v>1319831</v>
      </c>
      <c r="L1042" s="60">
        <v>9328370000000</v>
      </c>
      <c r="M1042" s="60">
        <v>605109906.60000002</v>
      </c>
      <c r="N1042" s="60">
        <v>11264924.800000001</v>
      </c>
      <c r="O1042" s="60">
        <v>2580437.1</v>
      </c>
      <c r="P1042" s="60">
        <v>-0.49</v>
      </c>
      <c r="Q1042" s="60">
        <v>38818777.700000003</v>
      </c>
      <c r="R1042" s="85">
        <v>657</v>
      </c>
      <c r="S1042" s="85">
        <v>44</v>
      </c>
      <c r="T1042" s="60">
        <v>18118197.300000001</v>
      </c>
      <c r="U1042" s="60">
        <v>2493514.4</v>
      </c>
      <c r="V1042" s="60" t="s">
        <v>544</v>
      </c>
      <c r="W1042" s="60" t="s">
        <v>2763</v>
      </c>
      <c r="X1042" s="60">
        <v>39809956.200000003</v>
      </c>
      <c r="Y1042" s="60">
        <v>380814265.69999999</v>
      </c>
      <c r="Z1042" s="60">
        <v>8.27</v>
      </c>
      <c r="AA1042" s="60" t="s">
        <v>544</v>
      </c>
      <c r="AB1042" s="60">
        <v>303184494.39999998</v>
      </c>
      <c r="AC1042" s="60">
        <v>605109906.60000002</v>
      </c>
      <c r="AD1042" s="60">
        <v>16.48</v>
      </c>
      <c r="AE1042" s="60">
        <v>278636610.60000002</v>
      </c>
      <c r="AF1042" s="60">
        <v>21.88</v>
      </c>
      <c r="AG1042" s="60" t="s">
        <v>35</v>
      </c>
      <c r="AH1042" s="60">
        <v>38271.9</v>
      </c>
      <c r="AI1042" s="60">
        <v>91572434.700000003</v>
      </c>
      <c r="AJ1042" s="60" t="s">
        <v>544</v>
      </c>
      <c r="AK1042" s="60">
        <v>6.92</v>
      </c>
      <c r="AL1042" s="60">
        <v>475992695.80000001</v>
      </c>
      <c r="AM1042" s="60">
        <v>18384154.899999999</v>
      </c>
      <c r="AN1042" s="60">
        <v>20027902.399999999</v>
      </c>
      <c r="AO1042" s="60">
        <v>39446048.399999999</v>
      </c>
      <c r="AP1042" s="60">
        <v>100065562.7</v>
      </c>
      <c r="AQ1042" s="60">
        <v>605109906.60000002</v>
      </c>
      <c r="AR1042" s="60">
        <v>3.18</v>
      </c>
      <c r="AS1042" s="60">
        <v>108831783.7</v>
      </c>
      <c r="AT1042" s="60">
        <v>24650374.699999999</v>
      </c>
      <c r="AU1042" s="85">
        <v>1319831</v>
      </c>
      <c r="AV1042" s="60" t="s">
        <v>544</v>
      </c>
      <c r="AW1042" s="60" t="s">
        <v>544</v>
      </c>
      <c r="AX1042" s="60">
        <v>43461.4</v>
      </c>
      <c r="AY1042" s="60">
        <v>1946</v>
      </c>
      <c r="AZ1042" s="60">
        <v>82174402.400000006</v>
      </c>
      <c r="BA1042" s="60">
        <v>50888062</v>
      </c>
      <c r="BB1042" s="60" t="s">
        <v>1808</v>
      </c>
      <c r="BC1042" s="60">
        <v>601664783.10000002</v>
      </c>
      <c r="BD1042" s="60">
        <v>11114431.699999999</v>
      </c>
      <c r="BE1042" s="60" t="s">
        <v>544</v>
      </c>
      <c r="BF1042" s="60">
        <v>10361317.699999999</v>
      </c>
      <c r="BG1042" s="60">
        <v>2371563.1</v>
      </c>
      <c r="BH1042" s="60">
        <v>354175047.30000001</v>
      </c>
      <c r="BI1042" s="60">
        <v>5623380.9000000004</v>
      </c>
      <c r="BJ1042" s="60" t="s">
        <v>544</v>
      </c>
      <c r="BK1042" s="60">
        <v>28487299.100000001</v>
      </c>
      <c r="BL1042" s="85" t="s">
        <v>2942</v>
      </c>
      <c r="BM1042" s="60" t="s">
        <v>2943</v>
      </c>
      <c r="BN1042" s="60">
        <v>2656332.2999999998</v>
      </c>
      <c r="BO1042" s="60">
        <v>543674356.70000005</v>
      </c>
      <c r="BP1042" s="60">
        <v>343060615.60000002</v>
      </c>
      <c r="BQ1042" s="60">
        <v>108039749.09999999</v>
      </c>
      <c r="BR1042" s="60">
        <v>714193.4</v>
      </c>
      <c r="BS1042" s="60">
        <v>8603403.0999999996</v>
      </c>
      <c r="BT1042" s="60">
        <v>95178430.200000003</v>
      </c>
      <c r="BU1042" s="60">
        <v>50041538.5</v>
      </c>
      <c r="BV1042" s="60">
        <v>810846.3</v>
      </c>
      <c r="BW1042" s="60">
        <v>282049300.30000001</v>
      </c>
      <c r="BX1042" s="60">
        <v>91572434.700000003</v>
      </c>
      <c r="BY1042" s="60" t="s">
        <v>544</v>
      </c>
      <c r="BZ1042" s="60" t="s">
        <v>544</v>
      </c>
      <c r="CA1042" s="60" t="s">
        <v>544</v>
      </c>
      <c r="CB1042" s="60" t="s">
        <v>544</v>
      </c>
      <c r="CC1042" s="60">
        <v>17169182.800000001</v>
      </c>
      <c r="CD1042" s="60">
        <v>6844191</v>
      </c>
      <c r="CE1042" s="60">
        <v>11322657</v>
      </c>
      <c r="CF1042" s="60">
        <v>100065562.7</v>
      </c>
      <c r="CG1042" s="60">
        <v>9796320.0999999996</v>
      </c>
      <c r="CH1042" s="60">
        <v>70057.100000000006</v>
      </c>
      <c r="CI1042" s="60" t="s">
        <v>1469</v>
      </c>
      <c r="CJ1042" s="60">
        <v>30.2</v>
      </c>
      <c r="CK1042" s="60">
        <v>59837858.5</v>
      </c>
      <c r="CL1042" s="60" t="s">
        <v>544</v>
      </c>
      <c r="CM1042" s="85">
        <v>1319831</v>
      </c>
      <c r="CN1042" s="60" t="s">
        <v>544</v>
      </c>
      <c r="CO1042" s="60">
        <v>5623380.9000000004</v>
      </c>
      <c r="CP1042" s="60">
        <v>42466288.5</v>
      </c>
      <c r="CQ1042" s="60">
        <v>380814265.69999999</v>
      </c>
      <c r="CR1042" s="60" t="s">
        <v>544</v>
      </c>
      <c r="CS1042" s="60" t="s">
        <v>544</v>
      </c>
      <c r="CT1042" s="60">
        <v>18003381.5</v>
      </c>
      <c r="CU1042" s="60">
        <v>10483917.699999999</v>
      </c>
      <c r="CV1042" s="60">
        <v>11322657</v>
      </c>
      <c r="CW1042" s="60">
        <v>28487299.100000001</v>
      </c>
      <c r="CX1042" s="60">
        <v>39809956.200000003</v>
      </c>
      <c r="CY1042" s="60">
        <v>30.2</v>
      </c>
      <c r="CZ1042" s="60">
        <f t="shared" si="32"/>
        <v>15415.992860560447</v>
      </c>
      <c r="DA1042" s="60" t="str">
        <f t="shared" si="33"/>
        <v>Y</v>
      </c>
    </row>
    <row r="1043" spans="1:105">
      <c r="A1043" s="13" t="s">
        <v>1470</v>
      </c>
      <c r="B1043" s="13">
        <v>1279050</v>
      </c>
      <c r="C1043" s="13">
        <v>2022</v>
      </c>
      <c r="D1043" s="13" t="s">
        <v>10</v>
      </c>
      <c r="E1043" s="13" t="s">
        <v>507</v>
      </c>
      <c r="F1043" s="84" t="s">
        <v>1812</v>
      </c>
      <c r="G1043" s="60" t="s">
        <v>2760</v>
      </c>
      <c r="H1043" s="60" t="s">
        <v>2946</v>
      </c>
      <c r="I1043" s="60" t="s">
        <v>2762</v>
      </c>
      <c r="J1043" s="60" t="s">
        <v>1470</v>
      </c>
      <c r="K1043" s="85">
        <v>1279050</v>
      </c>
      <c r="L1043" s="60">
        <v>31382400000000</v>
      </c>
      <c r="M1043" s="60">
        <v>1994938370.9000001</v>
      </c>
      <c r="N1043" s="60">
        <v>32076766</v>
      </c>
      <c r="O1043" s="60">
        <v>-2898732.7</v>
      </c>
      <c r="P1043" s="60">
        <v>-0.22</v>
      </c>
      <c r="Q1043" s="60">
        <v>23240716.699999999</v>
      </c>
      <c r="R1043" s="85">
        <v>2836</v>
      </c>
      <c r="S1043" s="85">
        <v>63</v>
      </c>
      <c r="T1043" s="60">
        <v>97196542.299999997</v>
      </c>
      <c r="U1043" s="60" t="s">
        <v>544</v>
      </c>
      <c r="V1043" s="60" t="s">
        <v>544</v>
      </c>
      <c r="W1043" s="60" t="s">
        <v>2763</v>
      </c>
      <c r="X1043" s="60">
        <v>35706538.799999997</v>
      </c>
      <c r="Y1043" s="60">
        <v>1714683043.2</v>
      </c>
      <c r="Z1043" s="60">
        <v>7.11</v>
      </c>
      <c r="AA1043" s="60" t="s">
        <v>544</v>
      </c>
      <c r="AB1043" s="60">
        <v>959976366.20000005</v>
      </c>
      <c r="AC1043" s="60">
        <v>1994938370.9000001</v>
      </c>
      <c r="AD1043" s="60" t="s">
        <v>544</v>
      </c>
      <c r="AE1043" s="60">
        <v>28205432.199999999</v>
      </c>
      <c r="AF1043" s="60">
        <v>9.1199999999999992</v>
      </c>
      <c r="AG1043" s="60" t="s">
        <v>35</v>
      </c>
      <c r="AH1043" s="60" t="s">
        <v>544</v>
      </c>
      <c r="AI1043" s="60">
        <v>201436496.59999999</v>
      </c>
      <c r="AJ1043" s="60" t="s">
        <v>544</v>
      </c>
      <c r="AK1043" s="60">
        <v>2.0099999999999998</v>
      </c>
      <c r="AL1043" s="60">
        <v>1720614002.9000001</v>
      </c>
      <c r="AM1043" s="60">
        <v>34899216.299999997</v>
      </c>
      <c r="AN1043" s="60">
        <v>16794850.5</v>
      </c>
      <c r="AO1043" s="60">
        <v>314194656.60000002</v>
      </c>
      <c r="AP1043" s="60">
        <v>213075925.5</v>
      </c>
      <c r="AQ1043" s="60">
        <v>1994938370.9000001</v>
      </c>
      <c r="AR1043" s="60">
        <v>2.63</v>
      </c>
      <c r="AS1043" s="60">
        <v>217277816.59999999</v>
      </c>
      <c r="AT1043" s="60">
        <v>23660270.100000001</v>
      </c>
      <c r="AU1043" s="85">
        <v>1279050</v>
      </c>
      <c r="AV1043" s="60" t="s">
        <v>544</v>
      </c>
      <c r="AW1043" s="60" t="s">
        <v>544</v>
      </c>
      <c r="AX1043" s="60" t="s">
        <v>544</v>
      </c>
      <c r="AY1043" s="60">
        <v>923869344.60000002</v>
      </c>
      <c r="AZ1043" s="60">
        <v>319845914.10000002</v>
      </c>
      <c r="BA1043" s="60">
        <v>1167960438.8</v>
      </c>
      <c r="BB1043" s="60" t="s">
        <v>1808</v>
      </c>
      <c r="BC1043" s="60" t="s">
        <v>544</v>
      </c>
      <c r="BD1043" s="60">
        <v>28809334.800000001</v>
      </c>
      <c r="BE1043" s="60" t="s">
        <v>544</v>
      </c>
      <c r="BF1043" s="60" t="s">
        <v>544</v>
      </c>
      <c r="BG1043" s="60">
        <v>2873305.2</v>
      </c>
      <c r="BH1043" s="60">
        <v>1219826141.2</v>
      </c>
      <c r="BI1043" s="60">
        <v>14582659.800000001</v>
      </c>
      <c r="BJ1043" s="60" t="s">
        <v>544</v>
      </c>
      <c r="BK1043" s="60">
        <v>32451821.399999999</v>
      </c>
      <c r="BL1043" s="85" t="s">
        <v>2944</v>
      </c>
      <c r="BM1043" s="60" t="s">
        <v>2945</v>
      </c>
      <c r="BN1043" s="60">
        <v>12891732.4</v>
      </c>
      <c r="BO1043" s="60">
        <v>1599947896.5999999</v>
      </c>
      <c r="BP1043" s="60">
        <v>1191016806.3</v>
      </c>
      <c r="BQ1043" s="60">
        <v>89085176.200000003</v>
      </c>
      <c r="BR1043" s="60" t="s">
        <v>544</v>
      </c>
      <c r="BS1043" s="60">
        <v>24766365.5</v>
      </c>
      <c r="BT1043" s="60">
        <v>5930959.7000000002</v>
      </c>
      <c r="BU1043" s="60">
        <v>51020238.600000001</v>
      </c>
      <c r="BV1043" s="60">
        <v>142412958.59999999</v>
      </c>
      <c r="BW1043" s="60">
        <v>8219432.9000000004</v>
      </c>
      <c r="BX1043" s="60">
        <v>201436496.59999999</v>
      </c>
      <c r="BY1043" s="60" t="s">
        <v>544</v>
      </c>
      <c r="BZ1043" s="60">
        <v>5892818.5</v>
      </c>
      <c r="CA1043" s="60" t="s">
        <v>544</v>
      </c>
      <c r="CB1043" s="60" t="s">
        <v>544</v>
      </c>
      <c r="CC1043" s="60">
        <v>16775779.9</v>
      </c>
      <c r="CD1043" s="60">
        <v>51230015.299999997</v>
      </c>
      <c r="CE1043" s="60">
        <v>18784550.899999999</v>
      </c>
      <c r="CF1043" s="60">
        <v>213075925.5</v>
      </c>
      <c r="CG1043" s="60">
        <v>1481150.7</v>
      </c>
      <c r="CH1043" s="60">
        <v>-44498.1</v>
      </c>
      <c r="CI1043" s="60" t="s">
        <v>1470</v>
      </c>
      <c r="CJ1043" s="60">
        <v>20.98</v>
      </c>
      <c r="CK1043" s="60">
        <v>52501389.299999997</v>
      </c>
      <c r="CL1043" s="60" t="s">
        <v>544</v>
      </c>
      <c r="CM1043" s="85">
        <v>1279050</v>
      </c>
      <c r="CN1043" s="60" t="s">
        <v>544</v>
      </c>
      <c r="CO1043" s="60">
        <v>14582659.800000001</v>
      </c>
      <c r="CP1043" s="60">
        <v>48598271.200000003</v>
      </c>
      <c r="CQ1043" s="60">
        <v>1714683043.2</v>
      </c>
      <c r="CR1043" s="60" t="s">
        <v>544</v>
      </c>
      <c r="CS1043" s="60" t="s">
        <v>544</v>
      </c>
      <c r="CT1043" s="60">
        <v>18371354.300000001</v>
      </c>
      <c r="CU1043" s="60">
        <v>14080467.1</v>
      </c>
      <c r="CV1043" s="60">
        <v>18784550.899999999</v>
      </c>
      <c r="CW1043" s="60">
        <v>32451821.399999999</v>
      </c>
      <c r="CX1043" s="60">
        <v>35706538.799999997</v>
      </c>
      <c r="CY1043" s="60">
        <v>20.98</v>
      </c>
      <c r="CZ1043" s="60">
        <f t="shared" si="32"/>
        <v>15731.012274751169</v>
      </c>
      <c r="DA1043" s="60" t="str">
        <f t="shared" si="33"/>
        <v>Y</v>
      </c>
    </row>
    <row r="1044" spans="1:105">
      <c r="A1044" s="13" t="s">
        <v>1470</v>
      </c>
      <c r="B1044" s="13">
        <v>1279050</v>
      </c>
      <c r="C1044" s="13">
        <v>2023</v>
      </c>
      <c r="D1044" s="13" t="s">
        <v>10</v>
      </c>
      <c r="E1044" s="13" t="s">
        <v>507</v>
      </c>
      <c r="F1044" s="84" t="s">
        <v>1804</v>
      </c>
      <c r="G1044" s="60" t="s">
        <v>2760</v>
      </c>
      <c r="H1044" s="60" t="s">
        <v>2416</v>
      </c>
      <c r="I1044" s="60" t="s">
        <v>2762</v>
      </c>
      <c r="J1044" s="60" t="s">
        <v>1470</v>
      </c>
      <c r="K1044" s="85">
        <v>1279050</v>
      </c>
      <c r="L1044" s="60">
        <v>29344800000000</v>
      </c>
      <c r="M1044" s="60">
        <v>1903529683</v>
      </c>
      <c r="N1044" s="60">
        <v>32420876.5</v>
      </c>
      <c r="O1044" s="60">
        <v>-2666062.5</v>
      </c>
      <c r="P1044" s="60">
        <v>-0.39</v>
      </c>
      <c r="Q1044" s="60">
        <v>21659325</v>
      </c>
      <c r="R1044" s="85">
        <v>2958</v>
      </c>
      <c r="S1044" s="85">
        <v>63</v>
      </c>
      <c r="T1044" s="60">
        <v>55591618.899999999</v>
      </c>
      <c r="U1044" s="60">
        <v>10151795.1</v>
      </c>
      <c r="V1044" s="60" t="s">
        <v>544</v>
      </c>
      <c r="W1044" s="60" t="s">
        <v>2763</v>
      </c>
      <c r="X1044" s="60">
        <v>70199824.900000006</v>
      </c>
      <c r="Y1044" s="60">
        <v>1523807140.7</v>
      </c>
      <c r="Z1044" s="60">
        <v>8.52</v>
      </c>
      <c r="AA1044" s="60">
        <v>52224985.299999997</v>
      </c>
      <c r="AB1044" s="60">
        <v>982713221.20000005</v>
      </c>
      <c r="AC1044" s="60">
        <v>1903529683</v>
      </c>
      <c r="AD1044" s="60" t="s">
        <v>544</v>
      </c>
      <c r="AE1044" s="60">
        <v>188810414.40000001</v>
      </c>
      <c r="AF1044" s="60">
        <v>6.39</v>
      </c>
      <c r="AG1044" s="60" t="s">
        <v>35</v>
      </c>
      <c r="AH1044" s="60" t="s">
        <v>544</v>
      </c>
      <c r="AI1044" s="60">
        <v>207018777.80000001</v>
      </c>
      <c r="AJ1044" s="60" t="s">
        <v>544</v>
      </c>
      <c r="AK1044" s="60">
        <v>4.13</v>
      </c>
      <c r="AL1044" s="60">
        <v>1581000991.8</v>
      </c>
      <c r="AM1044" s="60">
        <v>76096298.900000006</v>
      </c>
      <c r="AN1044" s="60">
        <v>54968889</v>
      </c>
      <c r="AO1044" s="60">
        <v>242254912.40000001</v>
      </c>
      <c r="AP1044" s="60">
        <v>219603111.59999999</v>
      </c>
      <c r="AQ1044" s="60">
        <v>1903529683</v>
      </c>
      <c r="AR1044" s="60">
        <v>2.52</v>
      </c>
      <c r="AS1044" s="60">
        <v>223190295.40000001</v>
      </c>
      <c r="AT1044" s="60">
        <v>20926320</v>
      </c>
      <c r="AU1044" s="85">
        <v>1279050</v>
      </c>
      <c r="AV1044" s="60" t="s">
        <v>544</v>
      </c>
      <c r="AW1044" s="60" t="s">
        <v>544</v>
      </c>
      <c r="AX1044" s="60" t="s">
        <v>544</v>
      </c>
      <c r="AY1044" s="60" t="s">
        <v>544</v>
      </c>
      <c r="AZ1044" s="60">
        <v>238213654.69999999</v>
      </c>
      <c r="BA1044" s="60">
        <v>1078256856.5</v>
      </c>
      <c r="BB1044" s="60" t="s">
        <v>1808</v>
      </c>
      <c r="BC1044" s="60" t="s">
        <v>544</v>
      </c>
      <c r="BD1044" s="60">
        <v>27205513.399999999</v>
      </c>
      <c r="BE1044" s="60" t="s">
        <v>544</v>
      </c>
      <c r="BF1044" s="60" t="s">
        <v>544</v>
      </c>
      <c r="BG1044" s="60">
        <v>7258695.5999999996</v>
      </c>
      <c r="BH1044" s="60">
        <v>1287993590.9000001</v>
      </c>
      <c r="BI1044" s="60">
        <v>19110024.399999999</v>
      </c>
      <c r="BJ1044" s="60" t="s">
        <v>544</v>
      </c>
      <c r="BK1044" s="60">
        <v>76316849.099999994</v>
      </c>
      <c r="BL1044" s="85" t="s">
        <v>2944</v>
      </c>
      <c r="BM1044" s="60" t="s">
        <v>2945</v>
      </c>
      <c r="BN1044" s="60">
        <v>29599131.5</v>
      </c>
      <c r="BO1044" s="60">
        <v>1573074158.9000001</v>
      </c>
      <c r="BP1044" s="60">
        <v>1260788077.5</v>
      </c>
      <c r="BQ1044" s="60">
        <v>74072426.599999994</v>
      </c>
      <c r="BR1044" s="60" t="s">
        <v>544</v>
      </c>
      <c r="BS1044" s="60">
        <v>39478482.200000003</v>
      </c>
      <c r="BT1044" s="60">
        <v>4968865.8</v>
      </c>
      <c r="BU1044" s="60">
        <v>118227870</v>
      </c>
      <c r="BV1044" s="60">
        <v>171568579.69999999</v>
      </c>
      <c r="BW1044" s="60">
        <v>969220739.60000002</v>
      </c>
      <c r="BX1044" s="60">
        <v>207018777.80000001</v>
      </c>
      <c r="BY1044" s="60" t="s">
        <v>544</v>
      </c>
      <c r="BZ1044" s="60">
        <v>11747540.5</v>
      </c>
      <c r="CA1044" s="60" t="s">
        <v>544</v>
      </c>
      <c r="CB1044" s="60" t="s">
        <v>544</v>
      </c>
      <c r="CC1044" s="60">
        <v>54398053.200000003</v>
      </c>
      <c r="CD1044" s="60">
        <v>44927369</v>
      </c>
      <c r="CE1044" s="60">
        <v>24811895.300000001</v>
      </c>
      <c r="CF1044" s="60">
        <v>219603111.59999999</v>
      </c>
      <c r="CG1044" s="60">
        <v>6940843.9000000004</v>
      </c>
      <c r="CH1044" s="60" t="s">
        <v>544</v>
      </c>
      <c r="CI1044" s="60" t="s">
        <v>1470</v>
      </c>
      <c r="CJ1044" s="60">
        <v>21.07</v>
      </c>
      <c r="CK1044" s="60">
        <v>125168713.90000001</v>
      </c>
      <c r="CL1044" s="60" t="s">
        <v>544</v>
      </c>
      <c r="CM1044" s="85">
        <v>1279050</v>
      </c>
      <c r="CN1044" s="60" t="s">
        <v>544</v>
      </c>
      <c r="CO1044" s="60">
        <v>19110024.399999999</v>
      </c>
      <c r="CP1044" s="60">
        <v>99798956.5</v>
      </c>
      <c r="CQ1044" s="60">
        <v>1523807140.7</v>
      </c>
      <c r="CR1044" s="60" t="s">
        <v>544</v>
      </c>
      <c r="CS1044" s="60" t="s">
        <v>544</v>
      </c>
      <c r="CT1044" s="60">
        <v>43552173.799999997</v>
      </c>
      <c r="CU1044" s="60">
        <v>32764675.300000001</v>
      </c>
      <c r="CV1044" s="60">
        <v>24811895.300000001</v>
      </c>
      <c r="CW1044" s="60">
        <v>76316849.099999994</v>
      </c>
      <c r="CX1044" s="60">
        <v>70199824.900000006</v>
      </c>
      <c r="CY1044" s="60">
        <v>21.07</v>
      </c>
      <c r="CZ1044" s="60">
        <f t="shared" si="32"/>
        <v>15415.992858988162</v>
      </c>
      <c r="DA1044" s="60" t="str">
        <f t="shared" si="33"/>
        <v>Y</v>
      </c>
    </row>
    <row r="1045" spans="1:105">
      <c r="A1045" s="13" t="s">
        <v>1471</v>
      </c>
      <c r="B1045" s="13">
        <v>1412214</v>
      </c>
      <c r="C1045" s="13">
        <v>2022</v>
      </c>
      <c r="D1045" s="13" t="s">
        <v>10</v>
      </c>
      <c r="E1045" s="13" t="s">
        <v>507</v>
      </c>
      <c r="F1045" s="84" t="s">
        <v>1812</v>
      </c>
      <c r="G1045" s="60" t="s">
        <v>2760</v>
      </c>
      <c r="H1045" s="60" t="s">
        <v>2949</v>
      </c>
      <c r="I1045" s="60" t="s">
        <v>2762</v>
      </c>
      <c r="J1045" s="60" t="s">
        <v>1471</v>
      </c>
      <c r="K1045" s="85">
        <v>1412214</v>
      </c>
      <c r="L1045" s="60">
        <v>20172214400000</v>
      </c>
      <c r="M1045" s="60">
        <v>1282321445.5293</v>
      </c>
      <c r="N1045" s="60">
        <v>24924321.025800001</v>
      </c>
      <c r="O1045" s="60">
        <v>-3022170.4216999998</v>
      </c>
      <c r="P1045" s="60">
        <v>-0.83</v>
      </c>
      <c r="Q1045" s="60">
        <v>5081211.4696000004</v>
      </c>
      <c r="R1045" s="85">
        <v>1786</v>
      </c>
      <c r="S1045" s="85">
        <v>26</v>
      </c>
      <c r="T1045" s="60">
        <v>40625179.666199997</v>
      </c>
      <c r="U1045" s="60" t="s">
        <v>544</v>
      </c>
      <c r="V1045" s="60" t="s">
        <v>544</v>
      </c>
      <c r="W1045" s="60" t="s">
        <v>2763</v>
      </c>
      <c r="X1045" s="60">
        <v>83677558.506500006</v>
      </c>
      <c r="Y1045" s="60">
        <v>1029068741.2291</v>
      </c>
      <c r="Z1045" s="60">
        <v>14.45</v>
      </c>
      <c r="AA1045" s="60" t="s">
        <v>544</v>
      </c>
      <c r="AB1045" s="60">
        <v>625306231.28999996</v>
      </c>
      <c r="AC1045" s="60">
        <v>1282321445.5293</v>
      </c>
      <c r="AD1045" s="60">
        <v>8.7200000000000006</v>
      </c>
      <c r="AE1045" s="60">
        <v>786143420.64470005</v>
      </c>
      <c r="AF1045" s="60">
        <v>16.86</v>
      </c>
      <c r="AG1045" s="60" t="s">
        <v>35</v>
      </c>
      <c r="AH1045" s="60" t="s">
        <v>544</v>
      </c>
      <c r="AI1045" s="60">
        <v>109659249.5037</v>
      </c>
      <c r="AJ1045" s="60">
        <v>15459.907800000001</v>
      </c>
      <c r="AK1045" s="60">
        <v>7.4</v>
      </c>
      <c r="AL1045" s="60">
        <v>1059174394.427</v>
      </c>
      <c r="AM1045" s="60">
        <v>18117568.978999998</v>
      </c>
      <c r="AN1045" s="60">
        <v>45179870.664399996</v>
      </c>
      <c r="AO1045" s="60">
        <v>174610282.66960001</v>
      </c>
      <c r="AP1045" s="60">
        <v>116298758.6576</v>
      </c>
      <c r="AQ1045" s="60">
        <v>1282321445.5293</v>
      </c>
      <c r="AR1045" s="60">
        <v>2.9</v>
      </c>
      <c r="AS1045" s="60">
        <v>110071772.2255</v>
      </c>
      <c r="AT1045" s="60">
        <v>17541528.490200002</v>
      </c>
      <c r="AU1045" s="85">
        <v>1412214</v>
      </c>
      <c r="AV1045" s="60" t="s">
        <v>544</v>
      </c>
      <c r="AW1045" s="60" t="s">
        <v>544</v>
      </c>
      <c r="AX1045" s="60" t="s">
        <v>544</v>
      </c>
      <c r="AY1045" s="60">
        <v>778924463.71959996</v>
      </c>
      <c r="AZ1045" s="60">
        <v>35349511.543300003</v>
      </c>
      <c r="BA1045" s="60">
        <v>54576195.415600002</v>
      </c>
      <c r="BB1045" s="60" t="s">
        <v>1808</v>
      </c>
      <c r="BC1045" s="60">
        <v>1256876776.5527999</v>
      </c>
      <c r="BD1045" s="60">
        <v>16932972.611400001</v>
      </c>
      <c r="BE1045" s="60" t="s">
        <v>544</v>
      </c>
      <c r="BF1045" s="60">
        <v>107632507.7122</v>
      </c>
      <c r="BG1045" s="60">
        <v>199440.4394</v>
      </c>
      <c r="BH1045" s="60">
        <v>858276604.45829999</v>
      </c>
      <c r="BI1045" s="60">
        <v>15847428.9921</v>
      </c>
      <c r="BJ1045" s="60" t="s">
        <v>544</v>
      </c>
      <c r="BK1045" s="60">
        <v>68490799.013500005</v>
      </c>
      <c r="BL1045" s="85" t="s">
        <v>2947</v>
      </c>
      <c r="BM1045" s="60" t="s">
        <v>2948</v>
      </c>
      <c r="BN1045" s="60">
        <v>7286021.9035999998</v>
      </c>
      <c r="BO1045" s="60">
        <v>1070613957.0473</v>
      </c>
      <c r="BP1045" s="60">
        <v>841343631.84689999</v>
      </c>
      <c r="BQ1045" s="60">
        <v>86288305.944900006</v>
      </c>
      <c r="BR1045" s="60" t="s">
        <v>544</v>
      </c>
      <c r="BS1045" s="60">
        <v>7013153.2588</v>
      </c>
      <c r="BT1045" s="60">
        <v>30105653.197900001</v>
      </c>
      <c r="BU1045" s="60">
        <v>117990410.7608</v>
      </c>
      <c r="BV1045" s="60">
        <v>7797521.0911999997</v>
      </c>
      <c r="BW1045" s="60" t="s">
        <v>544</v>
      </c>
      <c r="BX1045" s="60">
        <v>109659249.5037</v>
      </c>
      <c r="BY1045" s="60" t="s">
        <v>544</v>
      </c>
      <c r="BZ1045" s="60" t="s">
        <v>544</v>
      </c>
      <c r="CA1045" s="60" t="s">
        <v>544</v>
      </c>
      <c r="CB1045" s="60" t="s">
        <v>544</v>
      </c>
      <c r="CC1045" s="60">
        <v>40305778.733099997</v>
      </c>
      <c r="CD1045" s="60">
        <v>28374016.382399999</v>
      </c>
      <c r="CE1045" s="60">
        <v>20801471.2773</v>
      </c>
      <c r="CF1045" s="60">
        <v>116298758.6576</v>
      </c>
      <c r="CG1045" s="60">
        <v>10867018.41</v>
      </c>
      <c r="CH1045" s="60" t="s">
        <v>544</v>
      </c>
      <c r="CI1045" s="60" t="s">
        <v>1471</v>
      </c>
      <c r="CJ1045" s="60">
        <v>17.54</v>
      </c>
      <c r="CK1045" s="60">
        <v>128857429.1709</v>
      </c>
      <c r="CL1045" s="60" t="s">
        <v>544</v>
      </c>
      <c r="CM1045" s="85">
        <v>1412214</v>
      </c>
      <c r="CN1045" s="60" t="s">
        <v>544</v>
      </c>
      <c r="CO1045" s="60">
        <v>15847428.9921</v>
      </c>
      <c r="CP1045" s="60">
        <v>90963580.409999996</v>
      </c>
      <c r="CQ1045" s="60">
        <v>1029068741.2291</v>
      </c>
      <c r="CR1045" s="60" t="s">
        <v>544</v>
      </c>
      <c r="CS1045" s="60" t="s">
        <v>544</v>
      </c>
      <c r="CT1045" s="60">
        <v>41025726.0449</v>
      </c>
      <c r="CU1045" s="60">
        <v>27465072.968600001</v>
      </c>
      <c r="CV1045" s="60">
        <v>20801471.2773</v>
      </c>
      <c r="CW1045" s="60">
        <v>68490799.013500005</v>
      </c>
      <c r="CX1045" s="60">
        <v>83677558.506500006</v>
      </c>
      <c r="CY1045" s="60">
        <v>17.54</v>
      </c>
      <c r="CZ1045" s="60">
        <f t="shared" si="32"/>
        <v>15731.012274908633</v>
      </c>
      <c r="DA1045" s="60" t="str">
        <f t="shared" si="33"/>
        <v>Y</v>
      </c>
    </row>
    <row r="1046" spans="1:105">
      <c r="A1046" s="13" t="s">
        <v>1471</v>
      </c>
      <c r="B1046" s="13">
        <v>1412214</v>
      </c>
      <c r="C1046" s="13">
        <v>2023</v>
      </c>
      <c r="D1046" s="13" t="s">
        <v>10</v>
      </c>
      <c r="E1046" s="13" t="s">
        <v>507</v>
      </c>
      <c r="F1046" s="84" t="s">
        <v>1804</v>
      </c>
      <c r="G1046" s="60" t="s">
        <v>2760</v>
      </c>
      <c r="H1046" s="60" t="s">
        <v>545</v>
      </c>
      <c r="I1046" s="60" t="s">
        <v>2762</v>
      </c>
      <c r="J1046" s="60" t="s">
        <v>1471</v>
      </c>
      <c r="K1046" s="85">
        <v>1412214</v>
      </c>
      <c r="L1046" s="60">
        <v>20859580000000</v>
      </c>
      <c r="M1046" s="60">
        <v>1353112977.566</v>
      </c>
      <c r="N1046" s="60">
        <v>26032186.422400001</v>
      </c>
      <c r="O1046" s="60">
        <v>-1375000.6369</v>
      </c>
      <c r="P1046" s="60">
        <v>-0.77</v>
      </c>
      <c r="Q1046" s="60" t="s">
        <v>544</v>
      </c>
      <c r="R1046" s="85" t="s">
        <v>544</v>
      </c>
      <c r="S1046" s="85" t="s">
        <v>544</v>
      </c>
      <c r="T1046" s="60" t="s">
        <v>544</v>
      </c>
      <c r="U1046" s="60" t="s">
        <v>544</v>
      </c>
      <c r="V1046" s="60" t="s">
        <v>544</v>
      </c>
      <c r="W1046" s="60" t="s">
        <v>2763</v>
      </c>
      <c r="X1046" s="60">
        <v>87455671.023200005</v>
      </c>
      <c r="Y1046" s="60">
        <v>1006473092.0414</v>
      </c>
      <c r="Z1046" s="60">
        <v>13.32</v>
      </c>
      <c r="AA1046" s="60" t="s">
        <v>544</v>
      </c>
      <c r="AB1046" s="60">
        <v>598246449.91509998</v>
      </c>
      <c r="AC1046" s="60">
        <v>1353112977.566</v>
      </c>
      <c r="AD1046" s="60">
        <v>8.51</v>
      </c>
      <c r="AE1046" s="60" t="s">
        <v>544</v>
      </c>
      <c r="AF1046" s="60">
        <v>21.67</v>
      </c>
      <c r="AG1046" s="60" t="s">
        <v>35</v>
      </c>
      <c r="AH1046" s="60" t="s">
        <v>544</v>
      </c>
      <c r="AI1046" s="60">
        <v>115110458.0934</v>
      </c>
      <c r="AJ1046" s="60" t="s">
        <v>544</v>
      </c>
      <c r="AK1046" s="60">
        <v>7.46</v>
      </c>
      <c r="AL1046" s="60">
        <v>1056635284.4514</v>
      </c>
      <c r="AM1046" s="60">
        <v>32221667.7533</v>
      </c>
      <c r="AN1046" s="60">
        <v>53851607.7152</v>
      </c>
      <c r="AO1046" s="60">
        <v>14456610.225099999</v>
      </c>
      <c r="AP1046" s="60">
        <v>128191678.4754</v>
      </c>
      <c r="AQ1046" s="60">
        <v>1353112977.566</v>
      </c>
      <c r="AR1046" s="60">
        <v>2.7</v>
      </c>
      <c r="AS1046" s="60">
        <v>123019322.6805</v>
      </c>
      <c r="AT1046" s="60" t="s">
        <v>544</v>
      </c>
      <c r="AU1046" s="85">
        <v>1412214</v>
      </c>
      <c r="AV1046" s="60" t="s">
        <v>544</v>
      </c>
      <c r="AW1046" s="60">
        <v>18363462.060699999</v>
      </c>
      <c r="AX1046" s="60" t="s">
        <v>544</v>
      </c>
      <c r="AY1046" s="60" t="s">
        <v>544</v>
      </c>
      <c r="AZ1046" s="60">
        <v>62655841.165399998</v>
      </c>
      <c r="BA1046" s="60">
        <v>963331790.27320004</v>
      </c>
      <c r="BB1046" s="60" t="s">
        <v>1808</v>
      </c>
      <c r="BC1046" s="60">
        <v>1352905530.6614001</v>
      </c>
      <c r="BD1046" s="60">
        <v>15661916.958799999</v>
      </c>
      <c r="BE1046" s="60" t="s">
        <v>544</v>
      </c>
      <c r="BF1046" s="60">
        <v>139060196.74270001</v>
      </c>
      <c r="BG1046" s="60">
        <v>378957.10340000002</v>
      </c>
      <c r="BH1046" s="60">
        <v>963331790.27320004</v>
      </c>
      <c r="BI1046" s="60">
        <v>15035619.315300001</v>
      </c>
      <c r="BJ1046" s="60" t="s">
        <v>544</v>
      </c>
      <c r="BK1046" s="60">
        <v>71515471.631400004</v>
      </c>
      <c r="BL1046" s="85" t="s">
        <v>2947</v>
      </c>
      <c r="BM1046" s="60" t="s">
        <v>2948</v>
      </c>
      <c r="BN1046" s="60">
        <v>9144529.4044000003</v>
      </c>
      <c r="BO1046" s="60">
        <v>1289117423.7925</v>
      </c>
      <c r="BP1046" s="60">
        <v>947669873.31439996</v>
      </c>
      <c r="BQ1046" s="60">
        <v>139731512.56999999</v>
      </c>
      <c r="BR1046" s="60" t="s">
        <v>544</v>
      </c>
      <c r="BS1046" s="60">
        <v>27187155.820900001</v>
      </c>
      <c r="BT1046" s="60">
        <v>31798730.349300001</v>
      </c>
      <c r="BU1046" s="60" t="s">
        <v>544</v>
      </c>
      <c r="BV1046" s="60" t="s">
        <v>544</v>
      </c>
      <c r="BW1046" s="60">
        <v>963331790.27320004</v>
      </c>
      <c r="BX1046" s="60">
        <v>115110458.0934</v>
      </c>
      <c r="BY1046" s="60" t="s">
        <v>544</v>
      </c>
      <c r="BZ1046" s="60" t="s">
        <v>544</v>
      </c>
      <c r="CA1046" s="60" t="s">
        <v>544</v>
      </c>
      <c r="CB1046" s="60" t="s">
        <v>544</v>
      </c>
      <c r="CC1046" s="60" t="s">
        <v>544</v>
      </c>
      <c r="CD1046" s="60">
        <v>22184364.193799999</v>
      </c>
      <c r="CE1046" s="60">
        <v>21634805.0394</v>
      </c>
      <c r="CF1046" s="60">
        <v>128191678.4754</v>
      </c>
      <c r="CG1046" s="60">
        <v>141283731.7633</v>
      </c>
      <c r="CH1046" s="60" t="s">
        <v>544</v>
      </c>
      <c r="CI1046" s="60" t="s">
        <v>1471</v>
      </c>
      <c r="CJ1046" s="60">
        <v>19.239999999999998</v>
      </c>
      <c r="CK1046" s="60">
        <v>141307278.73840001</v>
      </c>
      <c r="CL1046" s="60" t="s">
        <v>544</v>
      </c>
      <c r="CM1046" s="85">
        <v>1412214</v>
      </c>
      <c r="CN1046" s="60" t="s">
        <v>544</v>
      </c>
      <c r="CO1046" s="60">
        <v>15035619.315300001</v>
      </c>
      <c r="CP1046" s="60">
        <v>96600200.427599996</v>
      </c>
      <c r="CQ1046" s="60">
        <v>1006473092.0414</v>
      </c>
      <c r="CR1046" s="60">
        <v>23546.9751</v>
      </c>
      <c r="CS1046" s="60" t="s">
        <v>544</v>
      </c>
      <c r="CT1046" s="60">
        <v>43137669.177000001</v>
      </c>
      <c r="CU1046" s="60">
        <v>28377802.454399999</v>
      </c>
      <c r="CV1046" s="60">
        <v>21634805.0394</v>
      </c>
      <c r="CW1046" s="60">
        <v>71515471.631400004</v>
      </c>
      <c r="CX1046" s="60">
        <v>87455671.023200005</v>
      </c>
      <c r="CY1046" s="60">
        <v>19.239999999999998</v>
      </c>
      <c r="CZ1046" s="60">
        <f t="shared" si="32"/>
        <v>15415.992859312108</v>
      </c>
      <c r="DA1046" s="60" t="str">
        <f t="shared" si="33"/>
        <v>Y</v>
      </c>
    </row>
    <row r="1047" spans="1:105">
      <c r="A1047" s="13" t="s">
        <v>1472</v>
      </c>
      <c r="B1047" s="13">
        <v>1009171</v>
      </c>
      <c r="C1047" s="13">
        <v>2022</v>
      </c>
      <c r="D1047" s="13" t="s">
        <v>10</v>
      </c>
      <c r="E1047" s="13" t="s">
        <v>507</v>
      </c>
      <c r="F1047" s="84" t="s">
        <v>1812</v>
      </c>
      <c r="G1047" s="60" t="s">
        <v>2760</v>
      </c>
      <c r="H1047" s="60" t="s">
        <v>2761</v>
      </c>
      <c r="I1047" s="60" t="s">
        <v>2762</v>
      </c>
      <c r="J1047" s="60" t="s">
        <v>1507</v>
      </c>
      <c r="K1047" s="85">
        <v>115068</v>
      </c>
      <c r="L1047" s="60">
        <v>16717087000000</v>
      </c>
      <c r="M1047" s="60">
        <v>1062683488.4</v>
      </c>
      <c r="N1047" s="60">
        <v>2335768.2999999998</v>
      </c>
      <c r="O1047" s="60">
        <v>39043387</v>
      </c>
      <c r="P1047" s="60">
        <v>0</v>
      </c>
      <c r="Q1047" s="60">
        <v>165052887.5</v>
      </c>
      <c r="R1047" s="85">
        <v>402</v>
      </c>
      <c r="S1047" s="85">
        <v>9</v>
      </c>
      <c r="T1047" s="60">
        <v>385951259.5</v>
      </c>
      <c r="U1047" s="60" t="s">
        <v>544</v>
      </c>
      <c r="V1047" s="60" t="s">
        <v>544</v>
      </c>
      <c r="W1047" s="60" t="s">
        <v>2763</v>
      </c>
      <c r="X1047" s="60">
        <v>27461678.399999999</v>
      </c>
      <c r="Y1047" s="60">
        <v>674122161.70000005</v>
      </c>
      <c r="Z1047" s="60">
        <v>-9.7799999999999994</v>
      </c>
      <c r="AA1047" s="60" t="s">
        <v>544</v>
      </c>
      <c r="AB1047" s="60">
        <v>684034874</v>
      </c>
      <c r="AC1047" s="60">
        <v>1062683488.4</v>
      </c>
      <c r="AD1047" s="60">
        <v>24.27</v>
      </c>
      <c r="AE1047" s="60">
        <v>6163049</v>
      </c>
      <c r="AF1047" s="60">
        <v>25.64</v>
      </c>
      <c r="AG1047" s="60" t="s">
        <v>35</v>
      </c>
      <c r="AH1047" s="60" t="s">
        <v>544</v>
      </c>
      <c r="AI1047" s="60">
        <v>257850984.40000001</v>
      </c>
      <c r="AJ1047" s="60" t="s">
        <v>544</v>
      </c>
      <c r="AK1047" s="60">
        <v>3.09</v>
      </c>
      <c r="AL1047" s="60">
        <v>674586340.29999995</v>
      </c>
      <c r="AM1047" s="60">
        <v>23967751.899999999</v>
      </c>
      <c r="AN1047" s="60">
        <v>27455067.300000001</v>
      </c>
      <c r="AO1047" s="60">
        <v>60590570</v>
      </c>
      <c r="AP1047" s="60">
        <v>295811796.39999998</v>
      </c>
      <c r="AQ1047" s="60">
        <v>1062683488.4</v>
      </c>
      <c r="AR1047" s="60">
        <v>0.38</v>
      </c>
      <c r="AS1047" s="60">
        <v>294020239.69999999</v>
      </c>
      <c r="AT1047" s="60">
        <v>263128394.30000001</v>
      </c>
      <c r="AU1047" s="85">
        <v>1009171</v>
      </c>
      <c r="AV1047" s="60" t="s">
        <v>544</v>
      </c>
      <c r="AW1047" s="60" t="s">
        <v>544</v>
      </c>
      <c r="AX1047" s="60">
        <v>42276109.700000003</v>
      </c>
      <c r="AY1047" s="60" t="s">
        <v>544</v>
      </c>
      <c r="AZ1047" s="60">
        <v>32673485.399999999</v>
      </c>
      <c r="BA1047" s="60">
        <v>344925228.30000001</v>
      </c>
      <c r="BB1047" s="60" t="s">
        <v>1808</v>
      </c>
      <c r="BC1047" s="60">
        <v>1074729884.2</v>
      </c>
      <c r="BD1047" s="60">
        <v>25816965.399999999</v>
      </c>
      <c r="BE1047" s="60" t="s">
        <v>544</v>
      </c>
      <c r="BF1047" s="60">
        <v>195297158.69999999</v>
      </c>
      <c r="BG1047" s="60">
        <v>4330744.8</v>
      </c>
      <c r="BH1047" s="60">
        <v>614216671.60000002</v>
      </c>
      <c r="BI1047" s="60">
        <v>-23719325.5</v>
      </c>
      <c r="BJ1047" s="60" t="s">
        <v>544</v>
      </c>
      <c r="BK1047" s="60">
        <v>31050449.399999999</v>
      </c>
      <c r="BL1047" s="85" t="s">
        <v>544</v>
      </c>
      <c r="BM1047" s="60" t="s">
        <v>544</v>
      </c>
      <c r="BN1047" s="60">
        <v>17128904.100000001</v>
      </c>
      <c r="BO1047" s="60">
        <v>891467424.70000005</v>
      </c>
      <c r="BP1047" s="60">
        <v>588399706.20000005</v>
      </c>
      <c r="BQ1047" s="60">
        <v>75090209</v>
      </c>
      <c r="BR1047" s="60" t="s">
        <v>544</v>
      </c>
      <c r="BS1047" s="60">
        <v>29887396.399999999</v>
      </c>
      <c r="BT1047" s="60">
        <v>464178.6</v>
      </c>
      <c r="BU1047" s="60">
        <v>44350992</v>
      </c>
      <c r="BV1047" s="60">
        <v>56113807.799999997</v>
      </c>
      <c r="BW1047" s="60">
        <v>7098716.7000000002</v>
      </c>
      <c r="BX1047" s="60">
        <v>257850984.40000001</v>
      </c>
      <c r="BY1047" s="60" t="s">
        <v>544</v>
      </c>
      <c r="BZ1047" s="60" t="s">
        <v>544</v>
      </c>
      <c r="CA1047" s="60" t="s">
        <v>544</v>
      </c>
      <c r="CB1047" s="60" t="s">
        <v>544</v>
      </c>
      <c r="CC1047" s="60">
        <v>21126231.100000001</v>
      </c>
      <c r="CD1047" s="60">
        <v>17506692.800000001</v>
      </c>
      <c r="CE1047" s="60">
        <v>-25474012.300000001</v>
      </c>
      <c r="CF1047" s="60">
        <v>295811796.39999998</v>
      </c>
      <c r="CG1047" s="60">
        <v>10565753.6</v>
      </c>
      <c r="CH1047" s="60">
        <v>33740486</v>
      </c>
      <c r="CI1047" s="60" t="s">
        <v>1507</v>
      </c>
      <c r="CJ1047" s="60">
        <v>37.700000000000003</v>
      </c>
      <c r="CK1047" s="60">
        <v>54916745.700000003</v>
      </c>
      <c r="CL1047" s="60">
        <v>400</v>
      </c>
      <c r="CM1047" s="85">
        <v>115068</v>
      </c>
      <c r="CN1047" s="60" t="s">
        <v>544</v>
      </c>
      <c r="CO1047" s="60">
        <v>-23719325.5</v>
      </c>
      <c r="CP1047" s="60">
        <v>44590582.5</v>
      </c>
      <c r="CQ1047" s="60">
        <v>674122161.70000005</v>
      </c>
      <c r="CR1047" s="60" t="s">
        <v>544</v>
      </c>
      <c r="CS1047" s="60" t="s">
        <v>544</v>
      </c>
      <c r="CT1047" s="60">
        <v>17825553.399999999</v>
      </c>
      <c r="CU1047" s="60">
        <v>13224895.9</v>
      </c>
      <c r="CV1047" s="60">
        <v>-25474012.300000001</v>
      </c>
      <c r="CW1047" s="60">
        <v>31050449.399999999</v>
      </c>
      <c r="CX1047" s="60">
        <v>27461678.399999999</v>
      </c>
      <c r="CY1047" s="60">
        <v>37.700000000000003</v>
      </c>
      <c r="CZ1047" s="60">
        <f t="shared" si="32"/>
        <v>15731.012274566927</v>
      </c>
      <c r="DA1047" s="60" t="str">
        <f t="shared" si="33"/>
        <v>N: parent data from row 1071</v>
      </c>
    </row>
    <row r="1048" spans="1:105">
      <c r="A1048" s="13" t="s">
        <v>1472</v>
      </c>
      <c r="B1048" s="13">
        <v>1009171</v>
      </c>
      <c r="C1048" s="13">
        <v>2023</v>
      </c>
      <c r="D1048" s="13" t="s">
        <v>10</v>
      </c>
      <c r="E1048" s="13" t="s">
        <v>507</v>
      </c>
      <c r="F1048" s="84" t="s">
        <v>1804</v>
      </c>
      <c r="G1048" s="60" t="s">
        <v>2760</v>
      </c>
      <c r="H1048" s="60" t="s">
        <v>2950</v>
      </c>
      <c r="I1048" s="60" t="s">
        <v>2762</v>
      </c>
      <c r="J1048" s="60" t="s">
        <v>1507</v>
      </c>
      <c r="K1048" s="85">
        <v>115068</v>
      </c>
      <c r="L1048" s="60">
        <v>11753485000000</v>
      </c>
      <c r="M1048" s="60">
        <v>762421538.89999998</v>
      </c>
      <c r="N1048" s="60">
        <v>2964064.7</v>
      </c>
      <c r="O1048" s="60">
        <v>8878766.4000000004</v>
      </c>
      <c r="P1048" s="60">
        <v>0</v>
      </c>
      <c r="Q1048" s="60">
        <v>172473094.90000001</v>
      </c>
      <c r="R1048" s="85">
        <v>401</v>
      </c>
      <c r="S1048" s="85">
        <v>8</v>
      </c>
      <c r="T1048" s="60">
        <v>198901817.59999999</v>
      </c>
      <c r="U1048" s="60" t="s">
        <v>544</v>
      </c>
      <c r="V1048" s="60" t="s">
        <v>544</v>
      </c>
      <c r="W1048" s="60" t="s">
        <v>2763</v>
      </c>
      <c r="X1048" s="60">
        <v>32686704.300000001</v>
      </c>
      <c r="Y1048" s="60">
        <v>411209518.39999998</v>
      </c>
      <c r="Z1048" s="60">
        <v>1.47</v>
      </c>
      <c r="AA1048" s="60" t="s">
        <v>544</v>
      </c>
      <c r="AB1048" s="60">
        <v>443020054.69999999</v>
      </c>
      <c r="AC1048" s="60">
        <v>762421538.89999998</v>
      </c>
      <c r="AD1048" s="60">
        <v>34.909999999999997</v>
      </c>
      <c r="AE1048" s="60">
        <v>2636742.2999999998</v>
      </c>
      <c r="AF1048" s="60">
        <v>36.4</v>
      </c>
      <c r="AG1048" s="60" t="s">
        <v>35</v>
      </c>
      <c r="AH1048" s="60" t="s">
        <v>544</v>
      </c>
      <c r="AI1048" s="60">
        <v>272112347.10000002</v>
      </c>
      <c r="AJ1048" s="60" t="s">
        <v>544</v>
      </c>
      <c r="AK1048" s="60">
        <v>4.1900000000000004</v>
      </c>
      <c r="AL1048" s="60">
        <v>436305728.80000001</v>
      </c>
      <c r="AM1048" s="60">
        <v>17021803.399999999</v>
      </c>
      <c r="AN1048" s="60">
        <v>28593876.800000001</v>
      </c>
      <c r="AO1048" s="60">
        <v>36868530.299999997</v>
      </c>
      <c r="AP1048" s="60">
        <v>304323506.30000001</v>
      </c>
      <c r="AQ1048" s="60">
        <v>762421538.89999998</v>
      </c>
      <c r="AR1048" s="60">
        <v>0.77</v>
      </c>
      <c r="AS1048" s="60">
        <v>304327463.19999999</v>
      </c>
      <c r="AT1048" s="60">
        <v>178520061.90000001</v>
      </c>
      <c r="AU1048" s="85">
        <v>1009171</v>
      </c>
      <c r="AV1048" s="60" t="s">
        <v>544</v>
      </c>
      <c r="AW1048" s="60">
        <v>24977372.800000001</v>
      </c>
      <c r="AX1048" s="60">
        <v>16243910</v>
      </c>
      <c r="AY1048" s="60" t="s">
        <v>544</v>
      </c>
      <c r="AZ1048" s="60">
        <v>25295289.399999999</v>
      </c>
      <c r="BA1048" s="60">
        <v>205222720.90000001</v>
      </c>
      <c r="BB1048" s="60" t="s">
        <v>1808</v>
      </c>
      <c r="BC1048" s="60">
        <v>781436013.20000005</v>
      </c>
      <c r="BD1048" s="60">
        <v>32896940.5</v>
      </c>
      <c r="BE1048" s="60" t="s">
        <v>544</v>
      </c>
      <c r="BF1048" s="60">
        <v>193124246.19999999</v>
      </c>
      <c r="BG1048" s="60">
        <v>4087054.3</v>
      </c>
      <c r="BH1048" s="60">
        <v>386379525.10000002</v>
      </c>
      <c r="BI1048" s="60">
        <v>2685587.6</v>
      </c>
      <c r="BJ1048" s="60" t="s">
        <v>544</v>
      </c>
      <c r="BK1048" s="60">
        <v>32720889.600000001</v>
      </c>
      <c r="BL1048" s="85" t="s">
        <v>544</v>
      </c>
      <c r="BM1048" s="60" t="s">
        <v>544</v>
      </c>
      <c r="BN1048" s="60">
        <v>13378573.9</v>
      </c>
      <c r="BO1048" s="60">
        <v>654680311</v>
      </c>
      <c r="BP1048" s="60">
        <v>353482584.60000002</v>
      </c>
      <c r="BQ1048" s="60">
        <v>82777477.400000006</v>
      </c>
      <c r="BR1048" s="60" t="s">
        <v>544</v>
      </c>
      <c r="BS1048" s="60">
        <v>18746441</v>
      </c>
      <c r="BT1048" s="60">
        <v>118837.6</v>
      </c>
      <c r="BU1048" s="60">
        <v>38629818.100000001</v>
      </c>
      <c r="BV1048" s="60">
        <v>11196489.4</v>
      </c>
      <c r="BW1048" s="60">
        <v>3808123.2</v>
      </c>
      <c r="BX1048" s="60">
        <v>272112347.10000002</v>
      </c>
      <c r="BY1048" s="60" t="s">
        <v>544</v>
      </c>
      <c r="BZ1048" s="60" t="s">
        <v>544</v>
      </c>
      <c r="CA1048" s="60" t="s">
        <v>544</v>
      </c>
      <c r="CB1048" s="60" t="s">
        <v>544</v>
      </c>
      <c r="CC1048" s="60">
        <v>24637595.699999999</v>
      </c>
      <c r="CD1048" s="60">
        <v>13811371.199999999</v>
      </c>
      <c r="CE1048" s="60">
        <v>4492023.4000000004</v>
      </c>
      <c r="CF1048" s="60">
        <v>304323506.30000001</v>
      </c>
      <c r="CG1048" s="60">
        <v>22650763</v>
      </c>
      <c r="CH1048" s="60">
        <v>2327582.7999999998</v>
      </c>
      <c r="CI1048" s="60" t="s">
        <v>1507</v>
      </c>
      <c r="CJ1048" s="60">
        <v>61.42</v>
      </c>
      <c r="CK1048" s="60">
        <v>61280581.100000001</v>
      </c>
      <c r="CL1048" s="60">
        <v>465.3</v>
      </c>
      <c r="CM1048" s="85">
        <v>115068</v>
      </c>
      <c r="CN1048" s="60" t="s">
        <v>544</v>
      </c>
      <c r="CO1048" s="60">
        <v>2685587.6</v>
      </c>
      <c r="CP1048" s="60">
        <v>46065278.200000003</v>
      </c>
      <c r="CQ1048" s="60">
        <v>411209518.39999998</v>
      </c>
      <c r="CR1048" s="60" t="s">
        <v>544</v>
      </c>
      <c r="CS1048" s="60" t="s">
        <v>544</v>
      </c>
      <c r="CT1048" s="60">
        <v>18799697.300000001</v>
      </c>
      <c r="CU1048" s="60">
        <v>13921192.199999999</v>
      </c>
      <c r="CV1048" s="60">
        <v>4492023.4000000004</v>
      </c>
      <c r="CW1048" s="60">
        <v>32720889.600000001</v>
      </c>
      <c r="CX1048" s="60">
        <v>32686704.300000001</v>
      </c>
      <c r="CY1048" s="60">
        <v>61.42</v>
      </c>
      <c r="CZ1048" s="60">
        <f t="shared" si="32"/>
        <v>15415.99286000969</v>
      </c>
      <c r="DA1048" s="60" t="str">
        <f t="shared" si="33"/>
        <v>N: parent data from row 1071</v>
      </c>
    </row>
    <row r="1049" spans="1:105">
      <c r="A1049" s="13" t="s">
        <v>1473</v>
      </c>
      <c r="B1049" s="13">
        <v>107538</v>
      </c>
      <c r="C1049" s="13">
        <v>2022</v>
      </c>
      <c r="D1049" s="13" t="s">
        <v>10</v>
      </c>
      <c r="E1049" s="13" t="s">
        <v>13</v>
      </c>
      <c r="F1049" s="84" t="s">
        <v>1812</v>
      </c>
      <c r="G1049" s="60" t="s">
        <v>2760</v>
      </c>
      <c r="H1049" s="60" t="s">
        <v>2950</v>
      </c>
      <c r="I1049" s="60" t="s">
        <v>2762</v>
      </c>
      <c r="J1049" s="60" t="s">
        <v>1473</v>
      </c>
      <c r="K1049" s="85">
        <v>107538</v>
      </c>
      <c r="L1049" s="60">
        <v>1865639000000000</v>
      </c>
      <c r="M1049" s="60">
        <v>118596245899.3</v>
      </c>
      <c r="N1049" s="60">
        <v>1377031536.3</v>
      </c>
      <c r="O1049" s="60">
        <v>980744260.5</v>
      </c>
      <c r="P1049" s="60">
        <v>-0.67</v>
      </c>
      <c r="Q1049" s="60" t="s">
        <v>544</v>
      </c>
      <c r="R1049" s="85">
        <v>79079</v>
      </c>
      <c r="S1049" s="85">
        <v>8069</v>
      </c>
      <c r="T1049" s="60">
        <v>40406013859.300003</v>
      </c>
      <c r="U1049" s="60" t="s">
        <v>544</v>
      </c>
      <c r="V1049" s="60" t="s">
        <v>544</v>
      </c>
      <c r="W1049" s="60" t="s">
        <v>2763</v>
      </c>
      <c r="X1049" s="60">
        <v>7920475670.8000002</v>
      </c>
      <c r="Y1049" s="60">
        <v>83140485630.800003</v>
      </c>
      <c r="Z1049" s="60">
        <v>17.63</v>
      </c>
      <c r="AA1049" s="60" t="s">
        <v>544</v>
      </c>
      <c r="AB1049" s="60">
        <v>70958605873.100006</v>
      </c>
      <c r="AC1049" s="60">
        <v>118596245899.3</v>
      </c>
      <c r="AD1049" s="60">
        <v>15.43</v>
      </c>
      <c r="AE1049" s="60">
        <v>17380839530.299999</v>
      </c>
      <c r="AF1049" s="60">
        <v>10.26</v>
      </c>
      <c r="AG1049" s="60" t="s">
        <v>35</v>
      </c>
      <c r="AH1049" s="60" t="s">
        <v>544</v>
      </c>
      <c r="AI1049" s="60">
        <v>17405891955</v>
      </c>
      <c r="AJ1049" s="60" t="s">
        <v>544</v>
      </c>
      <c r="AK1049" s="60">
        <v>8.39</v>
      </c>
      <c r="AL1049" s="60">
        <v>84369402096.100006</v>
      </c>
      <c r="AM1049" s="60">
        <v>2670368522.0999999</v>
      </c>
      <c r="AN1049" s="60">
        <v>1734007928</v>
      </c>
      <c r="AO1049" s="60">
        <v>11337007236.6</v>
      </c>
      <c r="AP1049" s="60">
        <v>19286444807.099998</v>
      </c>
      <c r="AQ1049" s="60">
        <v>118596245899.3</v>
      </c>
      <c r="AR1049" s="60">
        <v>1.9</v>
      </c>
      <c r="AS1049" s="60">
        <v>18064190341.599998</v>
      </c>
      <c r="AT1049" s="60">
        <v>41135960527.599998</v>
      </c>
      <c r="AU1049" s="85">
        <v>107538</v>
      </c>
      <c r="AV1049" s="60" t="s">
        <v>544</v>
      </c>
      <c r="AW1049" s="60">
        <v>635534435.10000002</v>
      </c>
      <c r="AX1049" s="60">
        <v>4297244.0999999996</v>
      </c>
      <c r="AY1049" s="60" t="s">
        <v>544</v>
      </c>
      <c r="AZ1049" s="60">
        <v>23485144728.400002</v>
      </c>
      <c r="BA1049" s="60">
        <v>13892850388.799999</v>
      </c>
      <c r="BB1049" s="60" t="s">
        <v>1808</v>
      </c>
      <c r="BC1049" s="60">
        <v>112810992006.60001</v>
      </c>
      <c r="BD1049" s="60">
        <v>5917483145.6000004</v>
      </c>
      <c r="BE1049" s="60">
        <v>3133167728.6999998</v>
      </c>
      <c r="BF1049" s="60">
        <v>3242938159.9000001</v>
      </c>
      <c r="BG1049" s="60">
        <v>1194773716.5</v>
      </c>
      <c r="BH1049" s="60">
        <v>72409650446.800003</v>
      </c>
      <c r="BI1049" s="60">
        <v>3087480904</v>
      </c>
      <c r="BJ1049" s="60" t="s">
        <v>544</v>
      </c>
      <c r="BK1049" s="60">
        <v>4732912205.5</v>
      </c>
      <c r="BL1049" s="85" t="s">
        <v>2951</v>
      </c>
      <c r="BM1049" s="60" t="s">
        <v>2952</v>
      </c>
      <c r="BN1049" s="60">
        <v>1813983709.5</v>
      </c>
      <c r="BO1049" s="60">
        <v>99587049620.399994</v>
      </c>
      <c r="BP1049" s="60">
        <v>66492167301.199997</v>
      </c>
      <c r="BQ1049" s="60">
        <v>5840043755.3000002</v>
      </c>
      <c r="BR1049" s="60" t="s">
        <v>544</v>
      </c>
      <c r="BS1049" s="60">
        <v>2968321375.9000001</v>
      </c>
      <c r="BT1049" s="60">
        <v>593382030.20000005</v>
      </c>
      <c r="BU1049" s="60">
        <v>8562513183.8999996</v>
      </c>
      <c r="BV1049" s="60">
        <v>10197055167</v>
      </c>
      <c r="BW1049" s="60">
        <v>21806581420.5</v>
      </c>
      <c r="BX1049" s="60">
        <v>17405891955</v>
      </c>
      <c r="BY1049" s="60" t="s">
        <v>544</v>
      </c>
      <c r="BZ1049" s="60">
        <v>96510000.299999997</v>
      </c>
      <c r="CA1049" s="60">
        <v>-762824.4</v>
      </c>
      <c r="CB1049" s="60" t="s">
        <v>1811</v>
      </c>
      <c r="CC1049" s="60">
        <v>1062385541.9</v>
      </c>
      <c r="CD1049" s="60">
        <v>3510009339.1999998</v>
      </c>
      <c r="CE1049" s="60">
        <v>4106328243.3000002</v>
      </c>
      <c r="CF1049" s="60">
        <v>19286444807.099998</v>
      </c>
      <c r="CG1049" s="60">
        <v>1091970414.9000001</v>
      </c>
      <c r="CH1049" s="60">
        <v>1424123229.2</v>
      </c>
      <c r="CI1049" s="60" t="s">
        <v>1473</v>
      </c>
      <c r="CJ1049" s="60">
        <v>24.53</v>
      </c>
      <c r="CK1049" s="60">
        <v>9654483598.7999992</v>
      </c>
      <c r="CL1049" s="60">
        <v>199.4</v>
      </c>
      <c r="CM1049" s="85">
        <v>107538</v>
      </c>
      <c r="CN1049" s="60">
        <v>9249245.9000000004</v>
      </c>
      <c r="CO1049" s="60">
        <v>3087480904</v>
      </c>
      <c r="CP1049" s="60">
        <v>9734459380.2000008</v>
      </c>
      <c r="CQ1049" s="60">
        <v>83140485630.800003</v>
      </c>
      <c r="CR1049" s="60" t="s">
        <v>544</v>
      </c>
      <c r="CS1049" s="60">
        <v>9249245.9000000004</v>
      </c>
      <c r="CT1049" s="60">
        <v>2503977449.9000001</v>
      </c>
      <c r="CU1049" s="60">
        <v>2228934755.5999999</v>
      </c>
      <c r="CV1049" s="60">
        <v>4106328243.3000002</v>
      </c>
      <c r="CW1049" s="60">
        <v>4732912205.5</v>
      </c>
      <c r="CX1049" s="60">
        <v>7920475670.8000002</v>
      </c>
      <c r="CY1049" s="60">
        <v>24.53</v>
      </c>
      <c r="CZ1049" s="60">
        <f t="shared" si="32"/>
        <v>15731.012274908877</v>
      </c>
      <c r="DA1049" s="60" t="str">
        <f t="shared" si="33"/>
        <v>Y</v>
      </c>
    </row>
    <row r="1050" spans="1:105">
      <c r="A1050" s="13" t="s">
        <v>1473</v>
      </c>
      <c r="B1050" s="13">
        <v>107538</v>
      </c>
      <c r="C1050" s="13">
        <v>2023</v>
      </c>
      <c r="D1050" s="13" t="s">
        <v>10</v>
      </c>
      <c r="E1050" s="13" t="s">
        <v>13</v>
      </c>
      <c r="F1050" s="84" t="s">
        <v>1804</v>
      </c>
      <c r="G1050" s="60" t="s">
        <v>2760</v>
      </c>
      <c r="H1050" s="60" t="s">
        <v>2950</v>
      </c>
      <c r="I1050" s="60" t="s">
        <v>2762</v>
      </c>
      <c r="J1050" s="60" t="s">
        <v>1473</v>
      </c>
      <c r="K1050" s="85">
        <v>107538</v>
      </c>
      <c r="L1050" s="60">
        <v>1965007000000000</v>
      </c>
      <c r="M1050" s="60">
        <v>127465484573.89999</v>
      </c>
      <c r="N1050" s="60">
        <v>1861404598.5999999</v>
      </c>
      <c r="O1050" s="60">
        <v>773047841.20000005</v>
      </c>
      <c r="P1050" s="60">
        <v>-0.88</v>
      </c>
      <c r="Q1050" s="60" t="s">
        <v>544</v>
      </c>
      <c r="R1050" s="85">
        <v>80165</v>
      </c>
      <c r="S1050" s="85">
        <v>7617</v>
      </c>
      <c r="T1050" s="60">
        <v>45810821686.599998</v>
      </c>
      <c r="U1050" s="60" t="s">
        <v>544</v>
      </c>
      <c r="V1050" s="60" t="s">
        <v>544</v>
      </c>
      <c r="W1050" s="60" t="s">
        <v>2763</v>
      </c>
      <c r="X1050" s="60">
        <v>8769042723</v>
      </c>
      <c r="Y1050" s="60">
        <v>88111665099.800003</v>
      </c>
      <c r="Z1050" s="60">
        <v>19.95</v>
      </c>
      <c r="AA1050" s="60" t="s">
        <v>544</v>
      </c>
      <c r="AB1050" s="60">
        <v>70508445996.300003</v>
      </c>
      <c r="AC1050" s="60">
        <v>127465484573.89999</v>
      </c>
      <c r="AD1050" s="60">
        <v>14.6</v>
      </c>
      <c r="AE1050" s="60">
        <v>19026143997.099998</v>
      </c>
      <c r="AF1050" s="60">
        <v>8.91</v>
      </c>
      <c r="AG1050" s="60" t="s">
        <v>35</v>
      </c>
      <c r="AH1050" s="60" t="s">
        <v>544</v>
      </c>
      <c r="AI1050" s="60">
        <v>18419144494.400002</v>
      </c>
      <c r="AJ1050" s="60" t="s">
        <v>544</v>
      </c>
      <c r="AK1050" s="60">
        <v>8.44</v>
      </c>
      <c r="AL1050" s="60">
        <v>90125015798.800003</v>
      </c>
      <c r="AM1050" s="60">
        <v>3763954779.3000002</v>
      </c>
      <c r="AN1050" s="60">
        <v>2842016106.3000002</v>
      </c>
      <c r="AO1050" s="60">
        <v>8660674743.2999992</v>
      </c>
      <c r="AP1050" s="60">
        <v>20528817241.200001</v>
      </c>
      <c r="AQ1050" s="60">
        <v>127465484573.89999</v>
      </c>
      <c r="AR1050" s="60">
        <v>2.27</v>
      </c>
      <c r="AS1050" s="60">
        <v>19176773283.299999</v>
      </c>
      <c r="AT1050" s="60">
        <v>47261049395.199997</v>
      </c>
      <c r="AU1050" s="85">
        <v>107538</v>
      </c>
      <c r="AV1050" s="60" t="s">
        <v>544</v>
      </c>
      <c r="AW1050" s="60">
        <v>1237643282.2</v>
      </c>
      <c r="AX1050" s="60">
        <v>3386093.9</v>
      </c>
      <c r="AY1050" s="60" t="s">
        <v>544</v>
      </c>
      <c r="AZ1050" s="60">
        <v>24930635574.900002</v>
      </c>
      <c r="BA1050" s="60">
        <v>15863156024.5</v>
      </c>
      <c r="BB1050" s="60" t="s">
        <v>1808</v>
      </c>
      <c r="BC1050" s="60">
        <v>126196743716.39999</v>
      </c>
      <c r="BD1050" s="60">
        <v>5546311598.6000004</v>
      </c>
      <c r="BE1050" s="60">
        <v>3568261901.9000001</v>
      </c>
      <c r="BF1050" s="60">
        <v>2179243355</v>
      </c>
      <c r="BG1050" s="60">
        <v>1345219875.8</v>
      </c>
      <c r="BH1050" s="60">
        <v>82150349416.800003</v>
      </c>
      <c r="BI1050" s="60">
        <v>3960413095.5</v>
      </c>
      <c r="BJ1050" s="60" t="s">
        <v>544</v>
      </c>
      <c r="BK1050" s="60">
        <v>5012995316.3000002</v>
      </c>
      <c r="BL1050" s="85" t="s">
        <v>2951</v>
      </c>
      <c r="BM1050" s="60" t="s">
        <v>2952</v>
      </c>
      <c r="BN1050" s="60">
        <v>2028627042.4000001</v>
      </c>
      <c r="BO1050" s="60">
        <v>110018843124.7</v>
      </c>
      <c r="BP1050" s="60">
        <v>76604037818.199997</v>
      </c>
      <c r="BQ1050" s="60">
        <v>5678862256.8000002</v>
      </c>
      <c r="BR1050" s="60" t="s">
        <v>544</v>
      </c>
      <c r="BS1050" s="60">
        <v>3763572059.8000002</v>
      </c>
      <c r="BT1050" s="60">
        <v>775707416.89999998</v>
      </c>
      <c r="BU1050" s="60">
        <v>10329422272.9</v>
      </c>
      <c r="BV1050" s="60">
        <v>11995717803.4</v>
      </c>
      <c r="BW1050" s="60">
        <v>24343809926.799999</v>
      </c>
      <c r="BX1050" s="60">
        <v>18419144494.400002</v>
      </c>
      <c r="BY1050" s="60" t="s">
        <v>544</v>
      </c>
      <c r="BZ1050" s="60">
        <v>123164302</v>
      </c>
      <c r="CA1050" s="60">
        <v>-8160356.7000000002</v>
      </c>
      <c r="CB1050" s="60" t="s">
        <v>1900</v>
      </c>
      <c r="CC1050" s="60">
        <v>1966075119.3</v>
      </c>
      <c r="CD1050" s="60">
        <v>3871181087.4000001</v>
      </c>
      <c r="CE1050" s="60">
        <v>4957818850.6999998</v>
      </c>
      <c r="CF1050" s="60">
        <v>20528817241.200001</v>
      </c>
      <c r="CG1050" s="60">
        <v>1281636556.3</v>
      </c>
      <c r="CH1050" s="60">
        <v>2305579687.5999999</v>
      </c>
      <c r="CI1050" s="60" t="s">
        <v>1473</v>
      </c>
      <c r="CJ1050" s="60">
        <v>26.12</v>
      </c>
      <c r="CK1050" s="60">
        <v>11611058829.200001</v>
      </c>
      <c r="CL1050" s="60">
        <v>162.46</v>
      </c>
      <c r="CM1050" s="85">
        <v>107538</v>
      </c>
      <c r="CN1050" s="60">
        <v>13907634.9</v>
      </c>
      <c r="CO1050" s="60">
        <v>3960413095.5</v>
      </c>
      <c r="CP1050" s="60">
        <v>10797669765.4</v>
      </c>
      <c r="CQ1050" s="60">
        <v>88111665099.800003</v>
      </c>
      <c r="CR1050" s="60" t="s">
        <v>544</v>
      </c>
      <c r="CS1050" s="60">
        <v>13907634.9</v>
      </c>
      <c r="CT1050" s="60">
        <v>2455261905.3000002</v>
      </c>
      <c r="CU1050" s="60">
        <v>2557733411</v>
      </c>
      <c r="CV1050" s="60">
        <v>4957818850.6999998</v>
      </c>
      <c r="CW1050" s="60">
        <v>5012995316.3000002</v>
      </c>
      <c r="CX1050" s="60">
        <v>8769042723</v>
      </c>
      <c r="CY1050" s="60">
        <v>26.12</v>
      </c>
      <c r="CZ1050" s="60">
        <f t="shared" si="32"/>
        <v>15415.992859312108</v>
      </c>
      <c r="DA1050" s="60" t="str">
        <f t="shared" si="33"/>
        <v>Y</v>
      </c>
    </row>
    <row r="1051" spans="1:105">
      <c r="A1051" s="13" t="s">
        <v>1475</v>
      </c>
      <c r="B1051" s="13">
        <v>1007479</v>
      </c>
      <c r="C1051" s="13">
        <v>2022</v>
      </c>
      <c r="D1051" s="13" t="s">
        <v>10</v>
      </c>
      <c r="E1051" s="13" t="s">
        <v>507</v>
      </c>
      <c r="F1051" s="84" t="s">
        <v>1812</v>
      </c>
      <c r="G1051" s="60" t="s">
        <v>2760</v>
      </c>
      <c r="H1051" s="60" t="s">
        <v>2953</v>
      </c>
      <c r="I1051" s="60" t="s">
        <v>2762</v>
      </c>
      <c r="J1051" s="60" t="s">
        <v>2954</v>
      </c>
      <c r="K1051" s="85">
        <v>1010469</v>
      </c>
      <c r="L1051" s="60">
        <v>22693000000000</v>
      </c>
      <c r="M1051" s="60">
        <v>1442564509.0999999</v>
      </c>
      <c r="N1051" s="60">
        <v>33748622.799999997</v>
      </c>
      <c r="O1051" s="60">
        <v>5244417.8</v>
      </c>
      <c r="P1051" s="60">
        <v>-0.21</v>
      </c>
      <c r="Q1051" s="60">
        <v>470878788.39999998</v>
      </c>
      <c r="R1051" s="85">
        <v>672</v>
      </c>
      <c r="S1051" s="85">
        <v>38</v>
      </c>
      <c r="T1051" s="60">
        <v>61426434.799999997</v>
      </c>
      <c r="U1051" s="60" t="s">
        <v>544</v>
      </c>
      <c r="V1051" s="60" t="s">
        <v>544</v>
      </c>
      <c r="W1051" s="60" t="s">
        <v>2763</v>
      </c>
      <c r="X1051" s="60">
        <v>33735909.100000001</v>
      </c>
      <c r="Y1051" s="60">
        <v>714079920.79999995</v>
      </c>
      <c r="Z1051" s="60">
        <v>3.35</v>
      </c>
      <c r="AA1051" s="60" t="s">
        <v>544</v>
      </c>
      <c r="AB1051" s="60">
        <v>1165068063</v>
      </c>
      <c r="AC1051" s="60">
        <v>1442564509.0999999</v>
      </c>
      <c r="AD1051" s="60">
        <v>19.72</v>
      </c>
      <c r="AE1051" s="60">
        <v>37340254.399999999</v>
      </c>
      <c r="AF1051" s="60">
        <v>13.49</v>
      </c>
      <c r="AG1051" s="60" t="s">
        <v>35</v>
      </c>
      <c r="AH1051" s="60" t="s">
        <v>544</v>
      </c>
      <c r="AI1051" s="60">
        <v>292822859.69999999</v>
      </c>
      <c r="AJ1051" s="60" t="s">
        <v>544</v>
      </c>
      <c r="AK1051" s="60">
        <v>2.75</v>
      </c>
      <c r="AL1051" s="60">
        <v>757465558.60000002</v>
      </c>
      <c r="AM1051" s="60">
        <v>13114222.800000001</v>
      </c>
      <c r="AN1051" s="60">
        <v>26552646</v>
      </c>
      <c r="AO1051" s="60">
        <v>53035366.399999999</v>
      </c>
      <c r="AP1051" s="60">
        <v>305918011.89999998</v>
      </c>
      <c r="AQ1051" s="60">
        <v>1442564509.0999999</v>
      </c>
      <c r="AR1051" s="60">
        <v>3.25</v>
      </c>
      <c r="AS1051" s="60">
        <v>304436861.19999999</v>
      </c>
      <c r="AT1051" s="60">
        <v>772302493.20000005</v>
      </c>
      <c r="AU1051" s="85">
        <v>1007479</v>
      </c>
      <c r="AV1051" s="60" t="s">
        <v>544</v>
      </c>
      <c r="AW1051" s="60" t="s">
        <v>544</v>
      </c>
      <c r="AX1051" s="60">
        <v>22617743.5</v>
      </c>
      <c r="AY1051" s="60">
        <v>37340254.399999999</v>
      </c>
      <c r="AZ1051" s="60">
        <v>123526697.8</v>
      </c>
      <c r="BA1051" s="60">
        <v>227391596.80000001</v>
      </c>
      <c r="BB1051" s="60" t="s">
        <v>1808</v>
      </c>
      <c r="BC1051" s="60">
        <v>1492961774.5</v>
      </c>
      <c r="BD1051" s="60">
        <v>21403581.300000001</v>
      </c>
      <c r="BE1051" s="60" t="s">
        <v>544</v>
      </c>
      <c r="BF1051" s="60">
        <v>103273710</v>
      </c>
      <c r="BG1051" s="60">
        <v>3826835.7</v>
      </c>
      <c r="BH1051" s="60">
        <v>1037034344.3</v>
      </c>
      <c r="BI1051" s="60">
        <v>8016013.0999999996</v>
      </c>
      <c r="BJ1051" s="60" t="s">
        <v>544</v>
      </c>
      <c r="BK1051" s="60">
        <v>21988413.300000001</v>
      </c>
      <c r="BL1051" s="85" t="s">
        <v>2955</v>
      </c>
      <c r="BM1051" s="60" t="s">
        <v>2956</v>
      </c>
      <c r="BN1051" s="60">
        <v>6337799.4000000004</v>
      </c>
      <c r="BO1051" s="60">
        <v>1337707938.5</v>
      </c>
      <c r="BP1051" s="60">
        <v>1015630763</v>
      </c>
      <c r="BQ1051" s="60">
        <v>88296924.299999997</v>
      </c>
      <c r="BR1051" s="60">
        <v>17964514.600000001</v>
      </c>
      <c r="BS1051" s="60">
        <v>12224261</v>
      </c>
      <c r="BT1051" s="60">
        <v>43385637.799999997</v>
      </c>
      <c r="BU1051" s="60">
        <v>48636412.399999999</v>
      </c>
      <c r="BV1051" s="60" t="s">
        <v>544</v>
      </c>
      <c r="BW1051" s="60">
        <v>178087713.09999999</v>
      </c>
      <c r="BX1051" s="60">
        <v>292822859.69999999</v>
      </c>
      <c r="BY1051" s="60" t="s">
        <v>544</v>
      </c>
      <c r="BZ1051" s="60" t="s">
        <v>544</v>
      </c>
      <c r="CA1051" s="60" t="s">
        <v>544</v>
      </c>
      <c r="CB1051" s="60" t="s">
        <v>544</v>
      </c>
      <c r="CC1051" s="60">
        <v>16464293.300000001</v>
      </c>
      <c r="CD1051" s="60">
        <v>9357312.5999999996</v>
      </c>
      <c r="CE1051" s="60">
        <v>13387568.199999999</v>
      </c>
      <c r="CF1051" s="60">
        <v>305918011.89999998</v>
      </c>
      <c r="CG1051" s="60">
        <v>11652142.699999999</v>
      </c>
      <c r="CH1051" s="60">
        <v>711969.4</v>
      </c>
      <c r="CI1051" s="60" t="s">
        <v>2954</v>
      </c>
      <c r="CJ1051" s="60">
        <v>25.13</v>
      </c>
      <c r="CK1051" s="60">
        <v>60288555.100000001</v>
      </c>
      <c r="CL1051" s="60">
        <v>538.89</v>
      </c>
      <c r="CM1051" s="85">
        <v>1010469</v>
      </c>
      <c r="CN1051" s="60" t="s">
        <v>544</v>
      </c>
      <c r="CO1051" s="60">
        <v>8016013.0999999996</v>
      </c>
      <c r="CP1051" s="60">
        <v>40073708.5</v>
      </c>
      <c r="CQ1051" s="60">
        <v>714079920.79999995</v>
      </c>
      <c r="CR1051" s="60" t="s">
        <v>544</v>
      </c>
      <c r="CS1051" s="60" t="s">
        <v>544</v>
      </c>
      <c r="CT1051" s="60">
        <v>10253631.300000001</v>
      </c>
      <c r="CU1051" s="60">
        <v>11734782</v>
      </c>
      <c r="CV1051" s="60">
        <v>13387568.199999999</v>
      </c>
      <c r="CW1051" s="60">
        <v>21988413.300000001</v>
      </c>
      <c r="CX1051" s="60">
        <v>33735909.100000001</v>
      </c>
      <c r="CY1051" s="60">
        <v>25.13</v>
      </c>
      <c r="CZ1051" s="60">
        <f t="shared" si="32"/>
        <v>15731.012274908879</v>
      </c>
      <c r="DA1051" s="60" t="str">
        <f t="shared" si="33"/>
        <v>N</v>
      </c>
    </row>
    <row r="1052" spans="1:105">
      <c r="A1052" s="13" t="s">
        <v>1475</v>
      </c>
      <c r="B1052" s="13">
        <v>1007479</v>
      </c>
      <c r="C1052" s="13">
        <v>2023</v>
      </c>
      <c r="D1052" s="13" t="s">
        <v>10</v>
      </c>
      <c r="E1052" s="13" t="s">
        <v>507</v>
      </c>
      <c r="F1052" s="84" t="s">
        <v>1804</v>
      </c>
      <c r="G1052" s="60" t="s">
        <v>2760</v>
      </c>
      <c r="H1052" s="60" t="s">
        <v>2953</v>
      </c>
      <c r="I1052" s="60" t="s">
        <v>2762</v>
      </c>
      <c r="J1052" s="60" t="s">
        <v>2954</v>
      </c>
      <c r="K1052" s="85">
        <v>1010469</v>
      </c>
      <c r="L1052" s="60">
        <v>23342400000000</v>
      </c>
      <c r="M1052" s="60">
        <v>1514167800.5</v>
      </c>
      <c r="N1052" s="60">
        <v>33153881.5</v>
      </c>
      <c r="O1052" s="60">
        <v>8257658.2000000002</v>
      </c>
      <c r="P1052" s="60">
        <v>-0.22</v>
      </c>
      <c r="Q1052" s="60">
        <v>560683965</v>
      </c>
      <c r="R1052" s="85">
        <v>616</v>
      </c>
      <c r="S1052" s="85">
        <v>34</v>
      </c>
      <c r="T1052" s="60">
        <v>48780510.399999999</v>
      </c>
      <c r="U1052" s="60" t="s">
        <v>544</v>
      </c>
      <c r="V1052" s="60" t="s">
        <v>544</v>
      </c>
      <c r="W1052" s="60" t="s">
        <v>2763</v>
      </c>
      <c r="X1052" s="60">
        <v>39342260.100000001</v>
      </c>
      <c r="Y1052" s="60">
        <v>768805493.60000002</v>
      </c>
      <c r="Z1052" s="60">
        <v>3.19</v>
      </c>
      <c r="AA1052" s="60" t="s">
        <v>544</v>
      </c>
      <c r="AB1052" s="60">
        <v>1365984026.5999999</v>
      </c>
      <c r="AC1052" s="60">
        <v>1514167800.5</v>
      </c>
      <c r="AD1052" s="60">
        <v>18.899999999999999</v>
      </c>
      <c r="AE1052" s="60">
        <v>66398577.700000003</v>
      </c>
      <c r="AF1052" s="60">
        <v>10.51</v>
      </c>
      <c r="AG1052" s="60" t="s">
        <v>35</v>
      </c>
      <c r="AH1052" s="60" t="s">
        <v>544</v>
      </c>
      <c r="AI1052" s="60">
        <v>304930084.19999999</v>
      </c>
      <c r="AJ1052" s="60" t="s">
        <v>544</v>
      </c>
      <c r="AK1052" s="60">
        <v>2.77</v>
      </c>
      <c r="AL1052" s="60">
        <v>775493353.5</v>
      </c>
      <c r="AM1052" s="60">
        <v>14569285.4</v>
      </c>
      <c r="AN1052" s="60">
        <v>55539724.700000003</v>
      </c>
      <c r="AO1052" s="60">
        <v>62662198.200000003</v>
      </c>
      <c r="AP1052" s="60">
        <v>322009749.60000002</v>
      </c>
      <c r="AQ1052" s="60">
        <v>1514167800.5</v>
      </c>
      <c r="AR1052" s="60">
        <v>2.97</v>
      </c>
      <c r="AS1052" s="60">
        <v>320809697.10000002</v>
      </c>
      <c r="AT1052" s="60">
        <v>770660709.89999998</v>
      </c>
      <c r="AU1052" s="85">
        <v>1007479</v>
      </c>
      <c r="AV1052" s="60" t="s">
        <v>544</v>
      </c>
      <c r="AW1052" s="60" t="s">
        <v>544</v>
      </c>
      <c r="AX1052" s="60">
        <v>22340435.899999999</v>
      </c>
      <c r="AY1052" s="60">
        <v>66398577.700000003</v>
      </c>
      <c r="AZ1052" s="60">
        <v>141119681.40000001</v>
      </c>
      <c r="BA1052" s="60">
        <v>279981966.69999999</v>
      </c>
      <c r="BB1052" s="60" t="s">
        <v>1808</v>
      </c>
      <c r="BC1052" s="60">
        <v>1644201591.9000001</v>
      </c>
      <c r="BD1052" s="60">
        <v>22963165.800000001</v>
      </c>
      <c r="BE1052" s="60" t="s">
        <v>544</v>
      </c>
      <c r="BF1052" s="60">
        <v>53892085.200000003</v>
      </c>
      <c r="BG1052" s="60">
        <v>4398030.0999999996</v>
      </c>
      <c r="BH1052" s="60">
        <v>1117041254.3</v>
      </c>
      <c r="BI1052" s="60">
        <v>9833943.3000000007</v>
      </c>
      <c r="BJ1052" s="60" t="s">
        <v>544</v>
      </c>
      <c r="BK1052" s="60">
        <v>26128709.600000001</v>
      </c>
      <c r="BL1052" s="85" t="s">
        <v>2955</v>
      </c>
      <c r="BM1052" s="60" t="s">
        <v>2956</v>
      </c>
      <c r="BN1052" s="60">
        <v>8484695.1999999993</v>
      </c>
      <c r="BO1052" s="60">
        <v>1396679422.2</v>
      </c>
      <c r="BP1052" s="60">
        <v>1094078088.5</v>
      </c>
      <c r="BQ1052" s="60">
        <v>101401188.59999999</v>
      </c>
      <c r="BR1052" s="60">
        <v>17637527.600000001</v>
      </c>
      <c r="BS1052" s="60">
        <v>13057868</v>
      </c>
      <c r="BT1052" s="60">
        <v>6687859.9000000004</v>
      </c>
      <c r="BU1052" s="60">
        <v>77367705.799999997</v>
      </c>
      <c r="BV1052" s="60" t="s">
        <v>544</v>
      </c>
      <c r="BW1052" s="60">
        <v>151641222.30000001</v>
      </c>
      <c r="BX1052" s="60">
        <v>304930084.19999999</v>
      </c>
      <c r="BY1052" s="60" t="s">
        <v>544</v>
      </c>
      <c r="BZ1052" s="60" t="s">
        <v>544</v>
      </c>
      <c r="CA1052" s="60" t="s">
        <v>544</v>
      </c>
      <c r="CB1052" s="60" t="s">
        <v>544</v>
      </c>
      <c r="CC1052" s="60">
        <v>31467321.300000001</v>
      </c>
      <c r="CD1052" s="60">
        <v>8517129</v>
      </c>
      <c r="CE1052" s="60">
        <v>13498968.4</v>
      </c>
      <c r="CF1052" s="60">
        <v>322009749.60000002</v>
      </c>
      <c r="CG1052" s="60">
        <v>17514279</v>
      </c>
      <c r="CH1052" s="60">
        <v>6707320.2000000002</v>
      </c>
      <c r="CI1052" s="60" t="s">
        <v>2954</v>
      </c>
      <c r="CJ1052" s="60">
        <v>22.32</v>
      </c>
      <c r="CK1052" s="60">
        <v>94881984.799999997</v>
      </c>
      <c r="CL1052" s="60">
        <v>384.99</v>
      </c>
      <c r="CM1052" s="85">
        <v>1010469</v>
      </c>
      <c r="CN1052" s="60" t="s">
        <v>544</v>
      </c>
      <c r="CO1052" s="60">
        <v>9833943.3000000007</v>
      </c>
      <c r="CP1052" s="60">
        <v>47826955.200000003</v>
      </c>
      <c r="CQ1052" s="60">
        <v>768805493.60000002</v>
      </c>
      <c r="CR1052" s="60" t="s">
        <v>544</v>
      </c>
      <c r="CS1052" s="60" t="s">
        <v>544</v>
      </c>
      <c r="CT1052" s="60">
        <v>12409191</v>
      </c>
      <c r="CU1052" s="60">
        <v>13719518.6</v>
      </c>
      <c r="CV1052" s="60">
        <v>13498968.4</v>
      </c>
      <c r="CW1052" s="60">
        <v>26128709.600000001</v>
      </c>
      <c r="CX1052" s="60">
        <v>39342260.100000001</v>
      </c>
      <c r="CY1052" s="60">
        <v>22.32</v>
      </c>
      <c r="CZ1052" s="60">
        <f t="shared" si="32"/>
        <v>15415.992859108484</v>
      </c>
      <c r="DA1052" s="60" t="str">
        <f t="shared" si="33"/>
        <v>N</v>
      </c>
    </row>
    <row r="1053" spans="1:105">
      <c r="A1053" s="13" t="s">
        <v>1476</v>
      </c>
      <c r="B1053" s="13">
        <v>1010545</v>
      </c>
      <c r="C1053" s="13">
        <v>2022</v>
      </c>
      <c r="D1053" s="13" t="s">
        <v>10</v>
      </c>
      <c r="E1053" s="13" t="s">
        <v>507</v>
      </c>
      <c r="F1053" s="84" t="s">
        <v>1812</v>
      </c>
      <c r="G1053" s="60" t="s">
        <v>2760</v>
      </c>
      <c r="H1053" s="60" t="s">
        <v>2916</v>
      </c>
      <c r="I1053" s="60" t="s">
        <v>2762</v>
      </c>
      <c r="J1053" s="60" t="s">
        <v>2957</v>
      </c>
      <c r="K1053" s="85">
        <v>1371170</v>
      </c>
      <c r="L1053" s="60">
        <v>47350600000000</v>
      </c>
      <c r="M1053" s="60">
        <v>3010016086.1999998</v>
      </c>
      <c r="N1053" s="60">
        <v>80446189.900000006</v>
      </c>
      <c r="O1053" s="60">
        <v>32451821.399999999</v>
      </c>
      <c r="P1053" s="60">
        <v>-0.12</v>
      </c>
      <c r="Q1053" s="60">
        <v>29762865.300000001</v>
      </c>
      <c r="R1053" s="85">
        <v>5324</v>
      </c>
      <c r="S1053" s="85">
        <v>357</v>
      </c>
      <c r="T1053" s="60">
        <v>222903646.59999999</v>
      </c>
      <c r="U1053" s="60" t="s">
        <v>544</v>
      </c>
      <c r="V1053" s="60" t="s">
        <v>544</v>
      </c>
      <c r="W1053" s="60" t="s">
        <v>2763</v>
      </c>
      <c r="X1053" s="60">
        <v>160994089.59999999</v>
      </c>
      <c r="Y1053" s="60">
        <v>2460998651.8000002</v>
      </c>
      <c r="Z1053" s="60">
        <v>3.07</v>
      </c>
      <c r="AA1053" s="60" t="s">
        <v>544</v>
      </c>
      <c r="AB1053" s="60">
        <v>1607995694</v>
      </c>
      <c r="AC1053" s="60">
        <v>3010016086.1999998</v>
      </c>
      <c r="AD1053" s="60">
        <v>14.05</v>
      </c>
      <c r="AE1053" s="60">
        <v>212618230.90000001</v>
      </c>
      <c r="AF1053" s="60">
        <v>20.79</v>
      </c>
      <c r="AG1053" s="60" t="s">
        <v>35</v>
      </c>
      <c r="AH1053" s="60" t="s">
        <v>544</v>
      </c>
      <c r="AI1053" s="60">
        <v>431218276.5</v>
      </c>
      <c r="AJ1053" s="60" t="s">
        <v>544</v>
      </c>
      <c r="AK1053" s="60">
        <v>5.92</v>
      </c>
      <c r="AL1053" s="60">
        <v>2474704063.5</v>
      </c>
      <c r="AM1053" s="60">
        <v>25840676.600000001</v>
      </c>
      <c r="AN1053" s="60">
        <v>48680910.5</v>
      </c>
      <c r="AO1053" s="60">
        <v>287241527.80000001</v>
      </c>
      <c r="AP1053" s="60">
        <v>463097979.5</v>
      </c>
      <c r="AQ1053" s="60">
        <v>3010016086.1999998</v>
      </c>
      <c r="AR1053" s="60">
        <v>8.16</v>
      </c>
      <c r="AS1053" s="60">
        <v>455558731.69999999</v>
      </c>
      <c r="AT1053" s="60" t="s">
        <v>544</v>
      </c>
      <c r="AU1053" s="85">
        <v>1010545</v>
      </c>
      <c r="AV1053" s="60" t="s">
        <v>544</v>
      </c>
      <c r="AW1053" s="60" t="s">
        <v>544</v>
      </c>
      <c r="AX1053" s="60">
        <v>8403782.0999999996</v>
      </c>
      <c r="AY1053" s="60">
        <v>204780210.19999999</v>
      </c>
      <c r="AZ1053" s="60">
        <v>1185352835.2</v>
      </c>
      <c r="BA1053" s="60">
        <v>772753830.89999998</v>
      </c>
      <c r="BB1053" s="60" t="s">
        <v>1808</v>
      </c>
      <c r="BC1053" s="60">
        <v>3069516389.4000001</v>
      </c>
      <c r="BD1053" s="60">
        <v>134835569.59999999</v>
      </c>
      <c r="BE1053" s="60" t="s">
        <v>544</v>
      </c>
      <c r="BF1053" s="60" t="s">
        <v>544</v>
      </c>
      <c r="BG1053" s="60">
        <v>34142748.799999997</v>
      </c>
      <c r="BH1053" s="60">
        <v>985372061.79999995</v>
      </c>
      <c r="BI1053" s="60">
        <v>-4729511.3</v>
      </c>
      <c r="BJ1053" s="60" t="s">
        <v>544</v>
      </c>
      <c r="BK1053" s="60">
        <v>150918450.69999999</v>
      </c>
      <c r="BL1053" s="85" t="s">
        <v>2958</v>
      </c>
      <c r="BM1053" s="60" t="s">
        <v>2959</v>
      </c>
      <c r="BN1053" s="60">
        <v>40137277.200000003</v>
      </c>
      <c r="BO1053" s="60">
        <v>2451787547.1999998</v>
      </c>
      <c r="BP1053" s="60">
        <v>850536492.29999995</v>
      </c>
      <c r="BQ1053" s="60">
        <v>414633202.60000002</v>
      </c>
      <c r="BR1053" s="60">
        <v>19375739.800000001</v>
      </c>
      <c r="BS1053" s="60">
        <v>128917323.59999999</v>
      </c>
      <c r="BT1053" s="60">
        <v>13705411.699999999</v>
      </c>
      <c r="BU1053" s="60">
        <v>121562425</v>
      </c>
      <c r="BV1053" s="60">
        <v>50028566.899999999</v>
      </c>
      <c r="BW1053" s="60">
        <v>6814564.5999999996</v>
      </c>
      <c r="BX1053" s="60">
        <v>431218276.5</v>
      </c>
      <c r="BY1053" s="60" t="s">
        <v>544</v>
      </c>
      <c r="BZ1053" s="60" t="s">
        <v>544</v>
      </c>
      <c r="CA1053" s="60" t="s">
        <v>544</v>
      </c>
      <c r="CB1053" s="60" t="s">
        <v>544</v>
      </c>
      <c r="CC1053" s="60">
        <v>40258057.700000003</v>
      </c>
      <c r="CD1053" s="60">
        <v>121149228.5</v>
      </c>
      <c r="CE1053" s="60">
        <v>17621243.600000001</v>
      </c>
      <c r="CF1053" s="60">
        <v>463097979.5</v>
      </c>
      <c r="CG1053" s="60">
        <v>88112575.099999994</v>
      </c>
      <c r="CH1053" s="60">
        <v>6617501.7000000002</v>
      </c>
      <c r="CI1053" s="60" t="s">
        <v>2957</v>
      </c>
      <c r="CJ1053" s="60">
        <v>26.82</v>
      </c>
      <c r="CK1053" s="60">
        <v>209675000.09999999</v>
      </c>
      <c r="CL1053" s="60">
        <v>306.43</v>
      </c>
      <c r="CM1053" s="85">
        <v>1371170</v>
      </c>
      <c r="CN1053" s="60">
        <v>1868919.8</v>
      </c>
      <c r="CO1053" s="60">
        <v>-4729511.3</v>
      </c>
      <c r="CP1053" s="60">
        <v>201131366.80000001</v>
      </c>
      <c r="CQ1053" s="60">
        <v>2460998651.8000002</v>
      </c>
      <c r="CR1053" s="60" t="s">
        <v>544</v>
      </c>
      <c r="CS1053" s="60">
        <v>1868919.8</v>
      </c>
      <c r="CT1053" s="60">
        <v>57421606.700000003</v>
      </c>
      <c r="CU1053" s="60">
        <v>93496844</v>
      </c>
      <c r="CV1053" s="60">
        <v>17621243.600000001</v>
      </c>
      <c r="CW1053" s="60">
        <v>150918450.69999999</v>
      </c>
      <c r="CX1053" s="60">
        <v>160994089.59999999</v>
      </c>
      <c r="CY1053" s="60">
        <v>26.82</v>
      </c>
      <c r="CZ1053" s="60">
        <f t="shared" si="32"/>
        <v>15731.012275013403</v>
      </c>
      <c r="DA1053" s="60" t="str">
        <f t="shared" si="33"/>
        <v>N</v>
      </c>
    </row>
    <row r="1054" spans="1:105">
      <c r="A1054" s="13" t="s">
        <v>1476</v>
      </c>
      <c r="B1054" s="13">
        <v>1010545</v>
      </c>
      <c r="C1054" s="13">
        <v>2023</v>
      </c>
      <c r="D1054" s="13" t="s">
        <v>10</v>
      </c>
      <c r="E1054" s="13" t="s">
        <v>507</v>
      </c>
      <c r="F1054" s="84" t="s">
        <v>1804</v>
      </c>
      <c r="G1054" s="60" t="s">
        <v>2760</v>
      </c>
      <c r="H1054" s="60" t="s">
        <v>2916</v>
      </c>
      <c r="I1054" s="60" t="s">
        <v>2762</v>
      </c>
      <c r="J1054" s="60" t="s">
        <v>2957</v>
      </c>
      <c r="K1054" s="85">
        <v>1371170</v>
      </c>
      <c r="L1054" s="60">
        <v>52635000000000</v>
      </c>
      <c r="M1054" s="60">
        <v>3414311389.5</v>
      </c>
      <c r="N1054" s="60">
        <v>16865602</v>
      </c>
      <c r="O1054" s="60">
        <v>50097324.700000003</v>
      </c>
      <c r="P1054" s="60">
        <v>0</v>
      </c>
      <c r="Q1054" s="60">
        <v>37493530.600000001</v>
      </c>
      <c r="R1054" s="85">
        <v>5477</v>
      </c>
      <c r="S1054" s="85">
        <v>364</v>
      </c>
      <c r="T1054" s="60">
        <v>151829338.59999999</v>
      </c>
      <c r="U1054" s="60" t="s">
        <v>544</v>
      </c>
      <c r="V1054" s="60" t="s">
        <v>544</v>
      </c>
      <c r="W1054" s="60" t="s">
        <v>2763</v>
      </c>
      <c r="X1054" s="60">
        <v>170167437.40000001</v>
      </c>
      <c r="Y1054" s="60">
        <v>2733927057.6999998</v>
      </c>
      <c r="Z1054" s="60">
        <v>1</v>
      </c>
      <c r="AA1054" s="60" t="s">
        <v>544</v>
      </c>
      <c r="AB1054" s="60">
        <v>2046744591</v>
      </c>
      <c r="AC1054" s="60">
        <v>3414311389.5</v>
      </c>
      <c r="AD1054" s="60">
        <v>13.72</v>
      </c>
      <c r="AE1054" s="60">
        <v>200090907.40000001</v>
      </c>
      <c r="AF1054" s="60">
        <v>22.12</v>
      </c>
      <c r="AG1054" s="60" t="s">
        <v>35</v>
      </c>
      <c r="AH1054" s="60" t="s">
        <v>544</v>
      </c>
      <c r="AI1054" s="60">
        <v>472444432.60000002</v>
      </c>
      <c r="AJ1054" s="60" t="s">
        <v>544</v>
      </c>
      <c r="AK1054" s="60">
        <v>6.56</v>
      </c>
      <c r="AL1054" s="60">
        <v>2824411012.5</v>
      </c>
      <c r="AM1054" s="60">
        <v>40892598.100000001</v>
      </c>
      <c r="AN1054" s="60">
        <v>57894422.299999997</v>
      </c>
      <c r="AO1054" s="60">
        <v>415860337.89999998</v>
      </c>
      <c r="AP1054" s="60">
        <v>507706514.39999998</v>
      </c>
      <c r="AQ1054" s="60">
        <v>3414311389.5</v>
      </c>
      <c r="AR1054" s="60">
        <v>1.54</v>
      </c>
      <c r="AS1054" s="60">
        <v>469544846.5</v>
      </c>
      <c r="AT1054" s="60" t="s">
        <v>544</v>
      </c>
      <c r="AU1054" s="85">
        <v>1010545</v>
      </c>
      <c r="AV1054" s="60" t="s">
        <v>544</v>
      </c>
      <c r="AW1054" s="60">
        <v>68221360.099999994</v>
      </c>
      <c r="AX1054" s="60">
        <v>2432538.7999999998</v>
      </c>
      <c r="AY1054" s="60">
        <v>202114779.69999999</v>
      </c>
      <c r="AZ1054" s="60">
        <v>1176168162.9000001</v>
      </c>
      <c r="BA1054" s="60">
        <v>894318006.39999998</v>
      </c>
      <c r="BB1054" s="60" t="s">
        <v>1808</v>
      </c>
      <c r="BC1054" s="60">
        <v>3444643526</v>
      </c>
      <c r="BD1054" s="60">
        <v>109379915.7</v>
      </c>
      <c r="BE1054" s="60" t="s">
        <v>544</v>
      </c>
      <c r="BF1054" s="60" t="s">
        <v>544</v>
      </c>
      <c r="BG1054" s="60">
        <v>25441111.899999999</v>
      </c>
      <c r="BH1054" s="60">
        <v>1094408913.8</v>
      </c>
      <c r="BI1054" s="60">
        <v>35138833.100000001</v>
      </c>
      <c r="BJ1054" s="60" t="s">
        <v>544</v>
      </c>
      <c r="BK1054" s="60">
        <v>164634222.59999999</v>
      </c>
      <c r="BL1054" s="85" t="s">
        <v>2958</v>
      </c>
      <c r="BM1054" s="60" t="s">
        <v>2959</v>
      </c>
      <c r="BN1054" s="60">
        <v>49370806.5</v>
      </c>
      <c r="BO1054" s="60">
        <v>2742904747.4000001</v>
      </c>
      <c r="BP1054" s="60">
        <v>985028998</v>
      </c>
      <c r="BQ1054" s="60">
        <v>578574476.60000002</v>
      </c>
      <c r="BR1054" s="60">
        <v>40321762.299999997</v>
      </c>
      <c r="BS1054" s="60">
        <v>110086973.7</v>
      </c>
      <c r="BT1054" s="60">
        <v>22262594.600000001</v>
      </c>
      <c r="BU1054" s="60">
        <v>121166376.8</v>
      </c>
      <c r="BV1054" s="60">
        <v>38051392.799999997</v>
      </c>
      <c r="BW1054" s="60">
        <v>5889987.2000000002</v>
      </c>
      <c r="BX1054" s="60">
        <v>472444432.60000002</v>
      </c>
      <c r="BY1054" s="60" t="s">
        <v>544</v>
      </c>
      <c r="BZ1054" s="60" t="s">
        <v>544</v>
      </c>
      <c r="CA1054" s="60" t="s">
        <v>544</v>
      </c>
      <c r="CB1054" s="60" t="s">
        <v>544</v>
      </c>
      <c r="CC1054" s="60">
        <v>48469145.399999999</v>
      </c>
      <c r="CD1054" s="60">
        <v>129106183.3</v>
      </c>
      <c r="CE1054" s="60">
        <v>4774262.7</v>
      </c>
      <c r="CF1054" s="60">
        <v>507706514.39999998</v>
      </c>
      <c r="CG1054" s="60">
        <v>106895482.8</v>
      </c>
      <c r="CH1054" s="60">
        <v>74111347.299999997</v>
      </c>
      <c r="CI1054" s="60" t="s">
        <v>2957</v>
      </c>
      <c r="CJ1054" s="60">
        <v>23.08</v>
      </c>
      <c r="CK1054" s="60">
        <v>228061859.69999999</v>
      </c>
      <c r="CL1054" s="60">
        <v>275.95</v>
      </c>
      <c r="CM1054" s="85">
        <v>1371170</v>
      </c>
      <c r="CN1054" s="60">
        <v>3879088.5</v>
      </c>
      <c r="CO1054" s="60">
        <v>35138833.100000001</v>
      </c>
      <c r="CP1054" s="60">
        <v>219538243.90000001</v>
      </c>
      <c r="CQ1054" s="60">
        <v>2733927057.6999998</v>
      </c>
      <c r="CR1054" s="60" t="s">
        <v>544</v>
      </c>
      <c r="CS1054" s="60">
        <v>3879088.5</v>
      </c>
      <c r="CT1054" s="60">
        <v>66100186.299999997</v>
      </c>
      <c r="CU1054" s="60">
        <v>98534036.299999997</v>
      </c>
      <c r="CV1054" s="60">
        <v>4774262.7</v>
      </c>
      <c r="CW1054" s="60">
        <v>164634222.59999999</v>
      </c>
      <c r="CX1054" s="60">
        <v>170167437.40000001</v>
      </c>
      <c r="CY1054" s="60">
        <v>23.08</v>
      </c>
      <c r="CZ1054" s="60">
        <f t="shared" si="32"/>
        <v>15415.992859312108</v>
      </c>
      <c r="DA1054" s="60" t="str">
        <f t="shared" si="33"/>
        <v>N</v>
      </c>
    </row>
    <row r="1055" spans="1:105">
      <c r="A1055" s="13" t="s">
        <v>1474</v>
      </c>
      <c r="B1055" s="13">
        <v>1120911</v>
      </c>
      <c r="C1055" s="13">
        <v>2022</v>
      </c>
      <c r="D1055" s="13" t="s">
        <v>10</v>
      </c>
      <c r="E1055" s="13" t="s">
        <v>13</v>
      </c>
      <c r="F1055" s="84" t="s">
        <v>1812</v>
      </c>
      <c r="G1055" s="60" t="s">
        <v>2760</v>
      </c>
      <c r="H1055" s="60" t="s">
        <v>2905</v>
      </c>
      <c r="I1055" s="60" t="s">
        <v>2762</v>
      </c>
      <c r="J1055" s="60" t="s">
        <v>1582</v>
      </c>
      <c r="K1055" s="85">
        <v>1010680</v>
      </c>
      <c r="L1055" s="60">
        <v>209169704000000</v>
      </c>
      <c r="M1055" s="60">
        <v>13296646162.700001</v>
      </c>
      <c r="N1055" s="60">
        <v>131931052.09999999</v>
      </c>
      <c r="O1055" s="60">
        <v>96050207.900000006</v>
      </c>
      <c r="P1055" s="60">
        <v>-0.56000000000000005</v>
      </c>
      <c r="Q1055" s="60">
        <v>2240959919.4000001</v>
      </c>
      <c r="R1055" s="85">
        <v>19740</v>
      </c>
      <c r="S1055" s="85">
        <v>307</v>
      </c>
      <c r="T1055" s="60">
        <v>2956009771.5</v>
      </c>
      <c r="U1055" s="60" t="s">
        <v>544</v>
      </c>
      <c r="V1055" s="60" t="s">
        <v>544</v>
      </c>
      <c r="W1055" s="60" t="s">
        <v>2763</v>
      </c>
      <c r="X1055" s="60">
        <v>742375302.70000005</v>
      </c>
      <c r="Y1055" s="60">
        <v>7311174258.1999998</v>
      </c>
      <c r="Z1055" s="60">
        <v>9.61</v>
      </c>
      <c r="AA1055" s="60" t="s">
        <v>544</v>
      </c>
      <c r="AB1055" s="60">
        <v>9223272632.7000008</v>
      </c>
      <c r="AC1055" s="60">
        <v>13296646162.700001</v>
      </c>
      <c r="AD1055" s="60">
        <v>15.14</v>
      </c>
      <c r="AE1055" s="60">
        <v>1520477168.4000001</v>
      </c>
      <c r="AF1055" s="60">
        <v>12.41</v>
      </c>
      <c r="AG1055" s="60" t="s">
        <v>35</v>
      </c>
      <c r="AH1055" s="60" t="s">
        <v>544</v>
      </c>
      <c r="AI1055" s="60">
        <v>2222745643.4000001</v>
      </c>
      <c r="AJ1055" s="60" t="s">
        <v>544</v>
      </c>
      <c r="AK1055" s="60">
        <v>6.45</v>
      </c>
      <c r="AL1055" s="60">
        <v>7321734989.8999996</v>
      </c>
      <c r="AM1055" s="60">
        <v>250020146.90000001</v>
      </c>
      <c r="AN1055" s="60">
        <v>268344523.90000001</v>
      </c>
      <c r="AO1055" s="60">
        <v>760460343.60000002</v>
      </c>
      <c r="AP1055" s="60">
        <v>2505434698.6999998</v>
      </c>
      <c r="AQ1055" s="60">
        <v>13296646162.700001</v>
      </c>
      <c r="AR1055" s="60">
        <v>1.41</v>
      </c>
      <c r="AS1055" s="60">
        <v>2291011371.0999999</v>
      </c>
      <c r="AT1055" s="60">
        <v>6058680861.3999996</v>
      </c>
      <c r="AU1055" s="85">
        <v>1120911</v>
      </c>
      <c r="AV1055" s="60" t="s">
        <v>544</v>
      </c>
      <c r="AW1055" s="60" t="s">
        <v>544</v>
      </c>
      <c r="AX1055" s="60">
        <v>701226.3</v>
      </c>
      <c r="AY1055" s="60">
        <v>1604780961.3</v>
      </c>
      <c r="AZ1055" s="60">
        <v>1217541672.8</v>
      </c>
      <c r="BA1055" s="60">
        <v>1765571186.0999999</v>
      </c>
      <c r="BB1055" s="60" t="s">
        <v>1808</v>
      </c>
      <c r="BC1055" s="60">
        <v>14682181728.9</v>
      </c>
      <c r="BD1055" s="60">
        <v>227519942</v>
      </c>
      <c r="BE1055" s="60" t="s">
        <v>544</v>
      </c>
      <c r="BF1055" s="60" t="s">
        <v>544</v>
      </c>
      <c r="BG1055" s="60">
        <v>22130997.899999999</v>
      </c>
      <c r="BH1055" s="60">
        <v>9344729215.7999992</v>
      </c>
      <c r="BI1055" s="60">
        <v>220898816.90000001</v>
      </c>
      <c r="BJ1055" s="60" t="s">
        <v>544</v>
      </c>
      <c r="BK1055" s="60">
        <v>431217704.30000001</v>
      </c>
      <c r="BL1055" s="85" t="s">
        <v>544</v>
      </c>
      <c r="BM1055" s="60" t="s">
        <v>544</v>
      </c>
      <c r="BN1055" s="60">
        <v>86409569.599999994</v>
      </c>
      <c r="BO1055" s="60">
        <v>12056284979.4</v>
      </c>
      <c r="BP1055" s="60">
        <v>9117209273.8999996</v>
      </c>
      <c r="BQ1055" s="60">
        <v>1530546132.5999999</v>
      </c>
      <c r="BR1055" s="60" t="s">
        <v>544</v>
      </c>
      <c r="BS1055" s="60">
        <v>238246143</v>
      </c>
      <c r="BT1055" s="60">
        <v>10560731.699999999</v>
      </c>
      <c r="BU1055" s="60">
        <v>924059860</v>
      </c>
      <c r="BV1055" s="60">
        <v>401282631.39999998</v>
      </c>
      <c r="BW1055" s="60">
        <v>382142032.19999999</v>
      </c>
      <c r="BX1055" s="60">
        <v>2222745643.4000001</v>
      </c>
      <c r="BY1055" s="60" t="s">
        <v>544</v>
      </c>
      <c r="BZ1055" s="60" t="s">
        <v>544</v>
      </c>
      <c r="CA1055" s="60" t="s">
        <v>544</v>
      </c>
      <c r="CB1055" s="60" t="s">
        <v>544</v>
      </c>
      <c r="CC1055" s="60">
        <v>170358839.80000001</v>
      </c>
      <c r="CD1055" s="60">
        <v>134670608.80000001</v>
      </c>
      <c r="CE1055" s="60">
        <v>296059714.30000001</v>
      </c>
      <c r="CF1055" s="60">
        <v>2505434698.6999998</v>
      </c>
      <c r="CG1055" s="60">
        <v>86659966.700000003</v>
      </c>
      <c r="CH1055" s="60">
        <v>111341595.09999999</v>
      </c>
      <c r="CI1055" s="60" t="s">
        <v>1582</v>
      </c>
      <c r="CJ1055" s="60">
        <v>24.1</v>
      </c>
      <c r="CK1055" s="60">
        <v>1010719826.7</v>
      </c>
      <c r="CL1055" s="60">
        <v>229.3</v>
      </c>
      <c r="CM1055" s="85">
        <v>1010680</v>
      </c>
      <c r="CN1055" s="60" t="s">
        <v>544</v>
      </c>
      <c r="CO1055" s="60">
        <v>220898816.90000001</v>
      </c>
      <c r="CP1055" s="60">
        <v>828784872.29999995</v>
      </c>
      <c r="CQ1055" s="60">
        <v>7311174258.1999998</v>
      </c>
      <c r="CR1055" s="60" t="s">
        <v>544</v>
      </c>
      <c r="CS1055" s="60" t="s">
        <v>544</v>
      </c>
      <c r="CT1055" s="60">
        <v>216344564.5</v>
      </c>
      <c r="CU1055" s="60">
        <v>214873139.80000001</v>
      </c>
      <c r="CV1055" s="60">
        <v>296059714.30000001</v>
      </c>
      <c r="CW1055" s="60">
        <v>431217704.30000001</v>
      </c>
      <c r="CX1055" s="60">
        <v>742375302.70000005</v>
      </c>
      <c r="CY1055" s="60">
        <v>24.1</v>
      </c>
      <c r="CZ1055" s="60">
        <f t="shared" si="32"/>
        <v>15731.012274867233</v>
      </c>
      <c r="DA1055" s="60" t="str">
        <f t="shared" si="33"/>
        <v>N: parent data from row 1187</v>
      </c>
    </row>
    <row r="1056" spans="1:105">
      <c r="A1056" s="13" t="s">
        <v>1474</v>
      </c>
      <c r="B1056" s="13">
        <v>1120911</v>
      </c>
      <c r="C1056" s="13">
        <v>2023</v>
      </c>
      <c r="D1056" s="13" t="s">
        <v>10</v>
      </c>
      <c r="E1056" s="13" t="s">
        <v>13</v>
      </c>
      <c r="F1056" s="84" t="s">
        <v>1804</v>
      </c>
      <c r="G1056" s="60" t="s">
        <v>2760</v>
      </c>
      <c r="H1056" s="60" t="s">
        <v>2905</v>
      </c>
      <c r="I1056" s="60" t="s">
        <v>2762</v>
      </c>
      <c r="J1056" s="60" t="s">
        <v>1582</v>
      </c>
      <c r="K1056" s="85">
        <v>1010680</v>
      </c>
      <c r="L1056" s="60">
        <v>201448392000000</v>
      </c>
      <c r="M1056" s="60">
        <v>13067493857.700001</v>
      </c>
      <c r="N1056" s="60">
        <v>135999608.90000001</v>
      </c>
      <c r="O1056" s="60">
        <v>174364831.69999999</v>
      </c>
      <c r="P1056" s="60">
        <v>-0.39</v>
      </c>
      <c r="Q1056" s="60">
        <v>2193298045</v>
      </c>
      <c r="R1056" s="85">
        <v>20933</v>
      </c>
      <c r="S1056" s="85">
        <v>288</v>
      </c>
      <c r="T1056" s="60">
        <v>3793974707.5</v>
      </c>
      <c r="U1056" s="60" t="s">
        <v>544</v>
      </c>
      <c r="V1056" s="60" t="s">
        <v>544</v>
      </c>
      <c r="W1056" s="60" t="s">
        <v>2763</v>
      </c>
      <c r="X1056" s="60">
        <v>781270665.5</v>
      </c>
      <c r="Y1056" s="60">
        <v>7030246056.1000004</v>
      </c>
      <c r="Z1056" s="60">
        <v>6.63</v>
      </c>
      <c r="AA1056" s="60" t="s">
        <v>544</v>
      </c>
      <c r="AB1056" s="60">
        <v>8929161959</v>
      </c>
      <c r="AC1056" s="60">
        <v>13067493857.700001</v>
      </c>
      <c r="AD1056" s="60">
        <v>16.41</v>
      </c>
      <c r="AE1056" s="60">
        <v>1513691736.4000001</v>
      </c>
      <c r="AF1056" s="60">
        <v>5.75</v>
      </c>
      <c r="AG1056" s="60" t="s">
        <v>35</v>
      </c>
      <c r="AH1056" s="60" t="s">
        <v>544</v>
      </c>
      <c r="AI1056" s="60">
        <v>2375059027</v>
      </c>
      <c r="AJ1056" s="60" t="s">
        <v>544</v>
      </c>
      <c r="AK1056" s="60">
        <v>6.64</v>
      </c>
      <c r="AL1056" s="60">
        <v>7732252154.5</v>
      </c>
      <c r="AM1056" s="60">
        <v>273736699.19999999</v>
      </c>
      <c r="AN1056" s="60">
        <v>439258766</v>
      </c>
      <c r="AO1056" s="60">
        <v>694426956.29999995</v>
      </c>
      <c r="AP1056" s="60">
        <v>2677940005.3000002</v>
      </c>
      <c r="AQ1056" s="60">
        <v>13067493857.700001</v>
      </c>
      <c r="AR1056" s="60">
        <v>1.33</v>
      </c>
      <c r="AS1056" s="60">
        <v>2446115300.0999999</v>
      </c>
      <c r="AT1056" s="60">
        <v>6671929141.3000002</v>
      </c>
      <c r="AU1056" s="85">
        <v>1120911</v>
      </c>
      <c r="AV1056" s="60" t="s">
        <v>544</v>
      </c>
      <c r="AW1056" s="60" t="s">
        <v>544</v>
      </c>
      <c r="AX1056" s="60">
        <v>5932735</v>
      </c>
      <c r="AY1056" s="60">
        <v>1672905808.5999999</v>
      </c>
      <c r="AZ1056" s="60">
        <v>1126501754.3</v>
      </c>
      <c r="BA1056" s="60">
        <v>2041361869.3</v>
      </c>
      <c r="BB1056" s="60" t="s">
        <v>1808</v>
      </c>
      <c r="BC1056" s="60">
        <v>14474543095.4</v>
      </c>
      <c r="BD1056" s="60">
        <v>299562087.39999998</v>
      </c>
      <c r="BE1056" s="60" t="s">
        <v>544</v>
      </c>
      <c r="BF1056" s="60" t="s">
        <v>544</v>
      </c>
      <c r="BG1056" s="60">
        <v>17374035</v>
      </c>
      <c r="BH1056" s="60">
        <v>10226982747</v>
      </c>
      <c r="BI1056" s="60">
        <v>175196759.90000001</v>
      </c>
      <c r="BJ1056" s="60" t="s">
        <v>544</v>
      </c>
      <c r="BK1056" s="60">
        <v>462048540.39999998</v>
      </c>
      <c r="BL1056" s="85" t="s">
        <v>544</v>
      </c>
      <c r="BM1056" s="60" t="s">
        <v>544</v>
      </c>
      <c r="BN1056" s="60">
        <v>80972014.700000003</v>
      </c>
      <c r="BO1056" s="60">
        <v>11834008789.799999</v>
      </c>
      <c r="BP1056" s="60">
        <v>9927420659.6000004</v>
      </c>
      <c r="BQ1056" s="60">
        <v>643909678.10000002</v>
      </c>
      <c r="BR1056" s="60" t="s">
        <v>544</v>
      </c>
      <c r="BS1056" s="60">
        <v>278877075.19999999</v>
      </c>
      <c r="BT1056" s="60">
        <v>702006098.39999998</v>
      </c>
      <c r="BU1056" s="60">
        <v>1108604236.9000001</v>
      </c>
      <c r="BV1056" s="60">
        <v>394044033.10000002</v>
      </c>
      <c r="BW1056" s="60">
        <v>445421132.60000002</v>
      </c>
      <c r="BX1056" s="60">
        <v>2375059027</v>
      </c>
      <c r="BY1056" s="60" t="s">
        <v>544</v>
      </c>
      <c r="BZ1056" s="60" t="s">
        <v>544</v>
      </c>
      <c r="CA1056" s="60" t="s">
        <v>544</v>
      </c>
      <c r="CB1056" s="60" t="s">
        <v>544</v>
      </c>
      <c r="CC1056" s="60">
        <v>265808374.30000001</v>
      </c>
      <c r="CD1056" s="60">
        <v>132836854.5</v>
      </c>
      <c r="CE1056" s="60">
        <v>224291878.69999999</v>
      </c>
      <c r="CF1056" s="60">
        <v>2677940005.3000002</v>
      </c>
      <c r="CG1056" s="60">
        <v>111925194.59999999</v>
      </c>
      <c r="CH1056" s="60">
        <v>128292288.3</v>
      </c>
      <c r="CI1056" s="60" t="s">
        <v>1582</v>
      </c>
      <c r="CJ1056" s="60">
        <v>26.6</v>
      </c>
      <c r="CK1056" s="60">
        <v>1220529431.5</v>
      </c>
      <c r="CL1056" s="60">
        <v>199.68</v>
      </c>
      <c r="CM1056" s="85">
        <v>1010680</v>
      </c>
      <c r="CN1056" s="60" t="s">
        <v>544</v>
      </c>
      <c r="CO1056" s="60">
        <v>175196759.90000001</v>
      </c>
      <c r="CP1056" s="60">
        <v>862242680.10000002</v>
      </c>
      <c r="CQ1056" s="60">
        <v>7030246056.1000004</v>
      </c>
      <c r="CR1056" s="60" t="s">
        <v>544</v>
      </c>
      <c r="CS1056" s="60" t="s">
        <v>544</v>
      </c>
      <c r="CT1056" s="60">
        <v>243674088</v>
      </c>
      <c r="CU1056" s="60">
        <v>218374452.5</v>
      </c>
      <c r="CV1056" s="60">
        <v>224291878.69999999</v>
      </c>
      <c r="CW1056" s="60">
        <v>462048540.39999998</v>
      </c>
      <c r="CX1056" s="60">
        <v>781270665.5</v>
      </c>
      <c r="CY1056" s="60">
        <v>26.6</v>
      </c>
      <c r="CZ1056" s="60">
        <f t="shared" si="32"/>
        <v>15415.992859357408</v>
      </c>
      <c r="DA1056" s="60" t="str">
        <f t="shared" si="33"/>
        <v>N: parent data from row 1187</v>
      </c>
    </row>
    <row r="1057" spans="1:105">
      <c r="A1057" s="13" t="s">
        <v>1477</v>
      </c>
      <c r="B1057" s="13">
        <v>1345812</v>
      </c>
      <c r="C1057" s="13">
        <v>2022</v>
      </c>
      <c r="D1057" s="13" t="s">
        <v>10</v>
      </c>
      <c r="E1057" s="13" t="s">
        <v>507</v>
      </c>
      <c r="F1057" s="84" t="s">
        <v>1812</v>
      </c>
      <c r="G1057" s="60" t="s">
        <v>2760</v>
      </c>
      <c r="H1057" s="60" t="s">
        <v>2906</v>
      </c>
      <c r="I1057" s="60" t="s">
        <v>2762</v>
      </c>
      <c r="J1057" s="60" t="s">
        <v>1458</v>
      </c>
      <c r="K1057" s="85">
        <v>107505</v>
      </c>
      <c r="L1057" s="60">
        <v>305727400000000</v>
      </c>
      <c r="M1057" s="60">
        <v>19434693372.400002</v>
      </c>
      <c r="N1057" s="60">
        <v>315853799.69999999</v>
      </c>
      <c r="O1057" s="60">
        <v>170542108.40000001</v>
      </c>
      <c r="P1057" s="60">
        <v>-0.5</v>
      </c>
      <c r="Q1057" s="60">
        <v>684228059.29999995</v>
      </c>
      <c r="R1057" s="85">
        <v>17636</v>
      </c>
      <c r="S1057" s="85">
        <v>1172</v>
      </c>
      <c r="T1057" s="60">
        <v>2841145834.6999998</v>
      </c>
      <c r="U1057" s="60" t="s">
        <v>544</v>
      </c>
      <c r="V1057" s="60" t="s">
        <v>544</v>
      </c>
      <c r="W1057" s="60" t="s">
        <v>2763</v>
      </c>
      <c r="X1057" s="60">
        <v>785658277</v>
      </c>
      <c r="Y1057" s="60">
        <v>16622636574.799999</v>
      </c>
      <c r="Z1057" s="60">
        <v>15.37</v>
      </c>
      <c r="AA1057" s="60">
        <v>49481876.100000001</v>
      </c>
      <c r="AB1057" s="60">
        <v>10371729240.9</v>
      </c>
      <c r="AC1057" s="60">
        <v>19434693372.400002</v>
      </c>
      <c r="AD1057" s="60" t="s">
        <v>544</v>
      </c>
      <c r="AE1057" s="60">
        <v>715351294.79999995</v>
      </c>
      <c r="AF1057" s="60">
        <v>6.55</v>
      </c>
      <c r="AG1057" s="60" t="s">
        <v>35</v>
      </c>
      <c r="AH1057" s="60" t="s">
        <v>544</v>
      </c>
      <c r="AI1057" s="60">
        <v>1985396709</v>
      </c>
      <c r="AJ1057" s="60" t="s">
        <v>544</v>
      </c>
      <c r="AK1057" s="60">
        <v>4.9000000000000004</v>
      </c>
      <c r="AL1057" s="60">
        <v>16872525134.5</v>
      </c>
      <c r="AM1057" s="60">
        <v>196846836.40000001</v>
      </c>
      <c r="AN1057" s="60">
        <v>257027324.69999999</v>
      </c>
      <c r="AO1057" s="60">
        <v>1593330394.9000001</v>
      </c>
      <c r="AP1057" s="60">
        <v>2129907434.7</v>
      </c>
      <c r="AQ1057" s="60">
        <v>19434693372.400002</v>
      </c>
      <c r="AR1057" s="60">
        <v>2.41</v>
      </c>
      <c r="AS1057" s="60">
        <v>2088085587</v>
      </c>
      <c r="AT1057" s="60">
        <v>1916488238.2</v>
      </c>
      <c r="AU1057" s="85">
        <v>1345812</v>
      </c>
      <c r="AV1057" s="60" t="s">
        <v>544</v>
      </c>
      <c r="AW1057" s="60" t="s">
        <v>544</v>
      </c>
      <c r="AX1057" s="60">
        <v>54605513.299999997</v>
      </c>
      <c r="AY1057" s="60">
        <v>7142045154.8999996</v>
      </c>
      <c r="AZ1057" s="60">
        <v>3676889890.4000001</v>
      </c>
      <c r="BA1057" s="60">
        <v>10477316851.6</v>
      </c>
      <c r="BB1057" s="60" t="s">
        <v>1808</v>
      </c>
      <c r="BC1057" s="60" t="s">
        <v>544</v>
      </c>
      <c r="BD1057" s="60">
        <v>584730330.10000002</v>
      </c>
      <c r="BE1057" s="60" t="s">
        <v>544</v>
      </c>
      <c r="BF1057" s="60" t="s">
        <v>544</v>
      </c>
      <c r="BG1057" s="60">
        <v>156862124.09999999</v>
      </c>
      <c r="BH1057" s="60">
        <v>13109156384.6</v>
      </c>
      <c r="BI1057" s="60">
        <v>274051022.60000002</v>
      </c>
      <c r="BJ1057" s="60" t="s">
        <v>544</v>
      </c>
      <c r="BK1057" s="60">
        <v>628313030.79999995</v>
      </c>
      <c r="BL1057" s="85" t="s">
        <v>2960</v>
      </c>
      <c r="BM1057" s="60" t="s">
        <v>2961</v>
      </c>
      <c r="BN1057" s="60">
        <v>375525738.39999998</v>
      </c>
      <c r="BO1057" s="60">
        <v>17100253645.4</v>
      </c>
      <c r="BP1057" s="60">
        <v>12524426054.5</v>
      </c>
      <c r="BQ1057" s="60">
        <v>898937700.39999998</v>
      </c>
      <c r="BR1057" s="60" t="s">
        <v>544</v>
      </c>
      <c r="BS1057" s="60">
        <v>126183869.5</v>
      </c>
      <c r="BT1057" s="60">
        <v>200406683.59999999</v>
      </c>
      <c r="BU1057" s="60">
        <v>1031027102.2</v>
      </c>
      <c r="BV1057" s="60">
        <v>907811891</v>
      </c>
      <c r="BW1057" s="60">
        <v>323571039.89999998</v>
      </c>
      <c r="BX1057" s="60">
        <v>1985396709</v>
      </c>
      <c r="BY1057" s="60" t="s">
        <v>544</v>
      </c>
      <c r="BZ1057" s="60">
        <v>203413483.09999999</v>
      </c>
      <c r="CA1057" s="60" t="s">
        <v>544</v>
      </c>
      <c r="CB1057" s="60" t="s">
        <v>1902</v>
      </c>
      <c r="CC1057" s="60">
        <v>242025111.5</v>
      </c>
      <c r="CD1057" s="60">
        <v>437390797.19999999</v>
      </c>
      <c r="CE1057" s="60">
        <v>359557280.89999998</v>
      </c>
      <c r="CF1057" s="60">
        <v>2129907434.7</v>
      </c>
      <c r="CG1057" s="60">
        <v>11658499.6</v>
      </c>
      <c r="CH1057" s="60">
        <v>128408774</v>
      </c>
      <c r="CI1057" s="60" t="s">
        <v>1458</v>
      </c>
      <c r="CJ1057" s="60">
        <v>19.14</v>
      </c>
      <c r="CK1057" s="60">
        <v>1042685601.8</v>
      </c>
      <c r="CL1057" s="60" t="s">
        <v>544</v>
      </c>
      <c r="CM1057" s="85">
        <v>107505</v>
      </c>
      <c r="CN1057" s="60" t="s">
        <v>544</v>
      </c>
      <c r="CO1057" s="60">
        <v>274051022.60000002</v>
      </c>
      <c r="CP1057" s="60">
        <v>1161184015.4000001</v>
      </c>
      <c r="CQ1057" s="60">
        <v>16622636574.799999</v>
      </c>
      <c r="CR1057" s="60" t="s">
        <v>544</v>
      </c>
      <c r="CS1057" s="60" t="s">
        <v>544</v>
      </c>
      <c r="CT1057" s="60">
        <v>314595139.39999998</v>
      </c>
      <c r="CU1057" s="60">
        <v>313717891.39999998</v>
      </c>
      <c r="CV1057" s="60">
        <v>359557280.89999998</v>
      </c>
      <c r="CW1057" s="60">
        <v>628313030.79999995</v>
      </c>
      <c r="CX1057" s="60">
        <v>785658277</v>
      </c>
      <c r="CY1057" s="60">
        <v>19.14</v>
      </c>
      <c r="CZ1057" s="60">
        <f t="shared" si="32"/>
        <v>15731.012274892688</v>
      </c>
      <c r="DA1057" s="60" t="str">
        <f t="shared" si="33"/>
        <v>N: parent data from row 1019</v>
      </c>
    </row>
    <row r="1058" spans="1:105">
      <c r="A1058" s="13" t="s">
        <v>1477</v>
      </c>
      <c r="B1058" s="13">
        <v>1345812</v>
      </c>
      <c r="C1058" s="13">
        <v>2023</v>
      </c>
      <c r="D1058" s="13" t="s">
        <v>10</v>
      </c>
      <c r="E1058" s="13" t="s">
        <v>507</v>
      </c>
      <c r="F1058" s="84" t="s">
        <v>1804</v>
      </c>
      <c r="G1058" s="60" t="s">
        <v>2760</v>
      </c>
      <c r="H1058" s="60" t="s">
        <v>2906</v>
      </c>
      <c r="I1058" s="60" t="s">
        <v>2762</v>
      </c>
      <c r="J1058" s="60" t="s">
        <v>1458</v>
      </c>
      <c r="K1058" s="85">
        <v>107505</v>
      </c>
      <c r="L1058" s="60">
        <v>353624100000000</v>
      </c>
      <c r="M1058" s="60">
        <v>22938782031.599998</v>
      </c>
      <c r="N1058" s="60">
        <v>322100564.39999998</v>
      </c>
      <c r="O1058" s="60">
        <v>92715403.599999994</v>
      </c>
      <c r="P1058" s="60">
        <v>-0.6</v>
      </c>
      <c r="Q1058" s="60">
        <v>765484267.39999998</v>
      </c>
      <c r="R1058" s="85">
        <v>17245</v>
      </c>
      <c r="S1058" s="85">
        <v>1040</v>
      </c>
      <c r="T1058" s="60">
        <v>3374132336.0999999</v>
      </c>
      <c r="U1058" s="60">
        <v>1162552432.5999999</v>
      </c>
      <c r="V1058" s="60" t="s">
        <v>544</v>
      </c>
      <c r="W1058" s="60" t="s">
        <v>2763</v>
      </c>
      <c r="X1058" s="60">
        <v>849105219.5</v>
      </c>
      <c r="Y1058" s="60">
        <v>19056566948.400002</v>
      </c>
      <c r="Z1058" s="60">
        <v>15.82</v>
      </c>
      <c r="AA1058" s="60" t="s">
        <v>544</v>
      </c>
      <c r="AB1058" s="60">
        <v>11748798903.4</v>
      </c>
      <c r="AC1058" s="60">
        <v>22938782031.599998</v>
      </c>
      <c r="AD1058" s="60" t="s">
        <v>544</v>
      </c>
      <c r="AE1058" s="60">
        <v>1298456750.9000001</v>
      </c>
      <c r="AF1058" s="60">
        <v>7.86</v>
      </c>
      <c r="AG1058" s="60" t="s">
        <v>35</v>
      </c>
      <c r="AH1058" s="60" t="s">
        <v>544</v>
      </c>
      <c r="AI1058" s="60">
        <v>2341425578.5999999</v>
      </c>
      <c r="AJ1058" s="60" t="s">
        <v>544</v>
      </c>
      <c r="AK1058" s="60">
        <v>4.5999999999999996</v>
      </c>
      <c r="AL1058" s="60">
        <v>19993360324.799999</v>
      </c>
      <c r="AM1058" s="60">
        <v>220705862.5</v>
      </c>
      <c r="AN1058" s="60">
        <v>388829967.30000001</v>
      </c>
      <c r="AO1058" s="60">
        <v>1449254693.0999999</v>
      </c>
      <c r="AP1058" s="60">
        <v>2512916317.0999999</v>
      </c>
      <c r="AQ1058" s="60">
        <v>22938782031.599998</v>
      </c>
      <c r="AR1058" s="60">
        <v>2.09</v>
      </c>
      <c r="AS1058" s="60">
        <v>2468021381.9000001</v>
      </c>
      <c r="AT1058" s="60">
        <v>2117151992.5999999</v>
      </c>
      <c r="AU1058" s="85">
        <v>1345812</v>
      </c>
      <c r="AV1058" s="60" t="s">
        <v>544</v>
      </c>
      <c r="AW1058" s="60" t="s">
        <v>544</v>
      </c>
      <c r="AX1058" s="60">
        <v>53567746.700000003</v>
      </c>
      <c r="AY1058" s="60">
        <v>8458469148.8999996</v>
      </c>
      <c r="AZ1058" s="60">
        <v>4616575828.1000004</v>
      </c>
      <c r="BA1058" s="60">
        <v>12031077186.700001</v>
      </c>
      <c r="BB1058" s="60" t="s">
        <v>1808</v>
      </c>
      <c r="BC1058" s="60" t="s">
        <v>544</v>
      </c>
      <c r="BD1058" s="60">
        <v>628470711.5</v>
      </c>
      <c r="BE1058" s="60" t="s">
        <v>544</v>
      </c>
      <c r="BF1058" s="60" t="s">
        <v>544</v>
      </c>
      <c r="BG1058" s="60">
        <v>191697027</v>
      </c>
      <c r="BH1058" s="60">
        <v>15446685930.200001</v>
      </c>
      <c r="BI1058" s="60">
        <v>372204375.80000001</v>
      </c>
      <c r="BJ1058" s="60" t="s">
        <v>544</v>
      </c>
      <c r="BK1058" s="60">
        <v>664770676.39999998</v>
      </c>
      <c r="BL1058" s="85" t="s">
        <v>2960</v>
      </c>
      <c r="BM1058" s="60" t="s">
        <v>2961</v>
      </c>
      <c r="BN1058" s="60">
        <v>407408076.60000002</v>
      </c>
      <c r="BO1058" s="60">
        <v>20580263814</v>
      </c>
      <c r="BP1058" s="60">
        <v>14818215218.799999</v>
      </c>
      <c r="BQ1058" s="60">
        <v>1145472767.2</v>
      </c>
      <c r="BR1058" s="60" t="s">
        <v>544</v>
      </c>
      <c r="BS1058" s="60">
        <v>185158362.90000001</v>
      </c>
      <c r="BT1058" s="60">
        <v>936793376.29999995</v>
      </c>
      <c r="BU1058" s="60">
        <v>1204482913.9000001</v>
      </c>
      <c r="BV1058" s="60">
        <v>1159549058.0999999</v>
      </c>
      <c r="BW1058" s="60">
        <v>380760425.5</v>
      </c>
      <c r="BX1058" s="60">
        <v>2341425578.5999999</v>
      </c>
      <c r="BY1058" s="60" t="s">
        <v>544</v>
      </c>
      <c r="BZ1058" s="60">
        <v>195400972.69999999</v>
      </c>
      <c r="CA1058" s="60" t="s">
        <v>544</v>
      </c>
      <c r="CB1058" s="60" t="s">
        <v>1811</v>
      </c>
      <c r="CC1058" s="60">
        <v>350700733.30000001</v>
      </c>
      <c r="CD1058" s="60">
        <v>489297061.10000002</v>
      </c>
      <c r="CE1058" s="60">
        <v>492293948.80000001</v>
      </c>
      <c r="CF1058" s="60">
        <v>2512916317.0999999</v>
      </c>
      <c r="CG1058" s="60">
        <v>33452272.899999999</v>
      </c>
      <c r="CH1058" s="60">
        <v>131298711.59999999</v>
      </c>
      <c r="CI1058" s="60" t="s">
        <v>1458</v>
      </c>
      <c r="CJ1058" s="60">
        <v>19.93</v>
      </c>
      <c r="CK1058" s="60">
        <v>1237935186.8</v>
      </c>
      <c r="CL1058" s="60" t="s">
        <v>544</v>
      </c>
      <c r="CM1058" s="85">
        <v>107505</v>
      </c>
      <c r="CN1058" s="60" t="s">
        <v>544</v>
      </c>
      <c r="CO1058" s="60">
        <v>372204375.80000001</v>
      </c>
      <c r="CP1058" s="60">
        <v>1256513296.0999999</v>
      </c>
      <c r="CQ1058" s="60">
        <v>19056566948.400002</v>
      </c>
      <c r="CR1058" s="60" t="s">
        <v>544</v>
      </c>
      <c r="CS1058" s="60" t="s">
        <v>544</v>
      </c>
      <c r="CT1058" s="60">
        <v>326621843</v>
      </c>
      <c r="CU1058" s="60">
        <v>338148833.30000001</v>
      </c>
      <c r="CV1058" s="60">
        <v>492293948.80000001</v>
      </c>
      <c r="CW1058" s="60">
        <v>664770676.39999998</v>
      </c>
      <c r="CX1058" s="60">
        <v>849105219.5</v>
      </c>
      <c r="CY1058" s="60">
        <v>19.93</v>
      </c>
      <c r="CZ1058" s="60">
        <f t="shared" si="32"/>
        <v>15415.992859291948</v>
      </c>
      <c r="DA1058" s="60" t="str">
        <f t="shared" si="33"/>
        <v>N: parent data from row 1019</v>
      </c>
    </row>
    <row r="1059" spans="1:105">
      <c r="A1059" s="13" t="s">
        <v>1478</v>
      </c>
      <c r="B1059" s="13">
        <v>114955</v>
      </c>
      <c r="C1059" s="13">
        <v>2022</v>
      </c>
      <c r="D1059" s="13" t="s">
        <v>10</v>
      </c>
      <c r="E1059" s="13" t="s">
        <v>507</v>
      </c>
      <c r="F1059" s="84" t="s">
        <v>1812</v>
      </c>
      <c r="G1059" s="60" t="s">
        <v>2760</v>
      </c>
      <c r="H1059" s="60" t="s">
        <v>2922</v>
      </c>
      <c r="I1059" s="60" t="s">
        <v>2762</v>
      </c>
      <c r="J1059" s="60" t="s">
        <v>1478</v>
      </c>
      <c r="K1059" s="85">
        <v>114955</v>
      </c>
      <c r="L1059" s="60">
        <v>402148300000000</v>
      </c>
      <c r="M1059" s="60">
        <v>25564044638.200001</v>
      </c>
      <c r="N1059" s="60">
        <v>640155879.60000002</v>
      </c>
      <c r="O1059" s="60">
        <v>229349512.69999999</v>
      </c>
      <c r="P1059" s="60">
        <v>-0.19</v>
      </c>
      <c r="Q1059" s="60">
        <v>67312896.400000006</v>
      </c>
      <c r="R1059" s="85">
        <v>10711</v>
      </c>
      <c r="S1059" s="85">
        <v>716</v>
      </c>
      <c r="T1059" s="60">
        <v>2193743123.3000002</v>
      </c>
      <c r="U1059" s="60" t="s">
        <v>544</v>
      </c>
      <c r="V1059" s="60" t="s">
        <v>544</v>
      </c>
      <c r="W1059" s="60" t="s">
        <v>2763</v>
      </c>
      <c r="X1059" s="60">
        <v>953358864.5</v>
      </c>
      <c r="Y1059" s="60">
        <v>20464245680.700001</v>
      </c>
      <c r="Z1059" s="60">
        <v>13.67</v>
      </c>
      <c r="AA1059" s="60" t="s">
        <v>544</v>
      </c>
      <c r="AB1059" s="60">
        <v>8876129365.3999996</v>
      </c>
      <c r="AC1059" s="60">
        <v>25564044638.200001</v>
      </c>
      <c r="AD1059" s="60">
        <v>5.84</v>
      </c>
      <c r="AE1059" s="60">
        <v>743099032.39999998</v>
      </c>
      <c r="AF1059" s="60">
        <v>9.43</v>
      </c>
      <c r="AG1059" s="60" t="s">
        <v>35</v>
      </c>
      <c r="AH1059" s="60" t="s">
        <v>544</v>
      </c>
      <c r="AI1059" s="60">
        <v>1432418944.5999999</v>
      </c>
      <c r="AJ1059" s="60">
        <v>14867898893.799999</v>
      </c>
      <c r="AK1059" s="60">
        <v>4.3899999999999997</v>
      </c>
      <c r="AL1059" s="60">
        <v>20475382917</v>
      </c>
      <c r="AM1059" s="60">
        <v>573167183.60000002</v>
      </c>
      <c r="AN1059" s="60">
        <v>693540873.89999998</v>
      </c>
      <c r="AO1059" s="60">
        <v>1721345043</v>
      </c>
      <c r="AP1059" s="60">
        <v>1647026875.8</v>
      </c>
      <c r="AQ1059" s="60">
        <v>25564044638.200001</v>
      </c>
      <c r="AR1059" s="60">
        <v>3.38</v>
      </c>
      <c r="AS1059" s="60">
        <v>1529017941.0999999</v>
      </c>
      <c r="AT1059" s="60">
        <v>2190304056.5999999</v>
      </c>
      <c r="AU1059" s="85">
        <v>114955</v>
      </c>
      <c r="AV1059" s="60" t="s">
        <v>544</v>
      </c>
      <c r="AW1059" s="60" t="s">
        <v>544</v>
      </c>
      <c r="AX1059" s="60">
        <v>4932931.0999999996</v>
      </c>
      <c r="AY1059" s="60" t="s">
        <v>544</v>
      </c>
      <c r="AZ1059" s="60">
        <v>3412730157.5999999</v>
      </c>
      <c r="BA1059" s="60">
        <v>1160077920</v>
      </c>
      <c r="BB1059" s="60" t="s">
        <v>1808</v>
      </c>
      <c r="BC1059" s="60">
        <v>24562093859.400002</v>
      </c>
      <c r="BD1059" s="60">
        <v>996433015.60000002</v>
      </c>
      <c r="BE1059" s="60" t="s">
        <v>544</v>
      </c>
      <c r="BF1059" s="60">
        <v>91170229.5</v>
      </c>
      <c r="BG1059" s="60">
        <v>998028.6</v>
      </c>
      <c r="BH1059" s="60">
        <v>18961379902.799999</v>
      </c>
      <c r="BI1059" s="60">
        <v>126107587.09999999</v>
      </c>
      <c r="BJ1059" s="60" t="s">
        <v>544</v>
      </c>
      <c r="BK1059" s="60">
        <v>559372775.70000005</v>
      </c>
      <c r="BL1059" s="85" t="s">
        <v>2962</v>
      </c>
      <c r="BM1059" s="60" t="s">
        <v>2963</v>
      </c>
      <c r="BN1059" s="60">
        <v>76682922.799999997</v>
      </c>
      <c r="BO1059" s="60">
        <v>22393797286.799999</v>
      </c>
      <c r="BP1059" s="60">
        <v>17964946887.200001</v>
      </c>
      <c r="BQ1059" s="60">
        <v>918345224.60000002</v>
      </c>
      <c r="BR1059" s="60">
        <v>16676968742.700001</v>
      </c>
      <c r="BS1059" s="60">
        <v>854738383.29999995</v>
      </c>
      <c r="BT1059" s="60">
        <v>11137236.199999999</v>
      </c>
      <c r="BU1059" s="60">
        <v>1477419227.3</v>
      </c>
      <c r="BV1059" s="60">
        <v>3318286.1</v>
      </c>
      <c r="BW1059" s="60">
        <v>20036854.199999999</v>
      </c>
      <c r="BX1059" s="60">
        <v>1432418944.5999999</v>
      </c>
      <c r="BY1059" s="60">
        <v>108066.8</v>
      </c>
      <c r="BZ1059" s="60">
        <v>-31803420.600000001</v>
      </c>
      <c r="CA1059" s="60" t="s">
        <v>544</v>
      </c>
      <c r="CB1059" s="60" t="s">
        <v>544</v>
      </c>
      <c r="CC1059" s="60">
        <v>503381464.69999999</v>
      </c>
      <c r="CD1059" s="60">
        <v>403902806.10000002</v>
      </c>
      <c r="CE1059" s="60">
        <v>246373210.59999999</v>
      </c>
      <c r="CF1059" s="60">
        <v>1647026875.8</v>
      </c>
      <c r="CG1059" s="60">
        <v>169480511.09999999</v>
      </c>
      <c r="CH1059" s="60">
        <v>178017787.5</v>
      </c>
      <c r="CI1059" s="60" t="s">
        <v>1478</v>
      </c>
      <c r="CJ1059" s="60">
        <v>16.13</v>
      </c>
      <c r="CK1059" s="60">
        <v>1646899738.4000001</v>
      </c>
      <c r="CL1059" s="60">
        <v>238.5</v>
      </c>
      <c r="CM1059" s="85">
        <v>114955</v>
      </c>
      <c r="CN1059" s="60">
        <v>-629330.1</v>
      </c>
      <c r="CO1059" s="60">
        <v>126107587.09999999</v>
      </c>
      <c r="CP1059" s="60">
        <v>1030041787.3</v>
      </c>
      <c r="CQ1059" s="60">
        <v>20464245680.700001</v>
      </c>
      <c r="CR1059" s="60" t="s">
        <v>544</v>
      </c>
      <c r="CS1059" s="60">
        <v>-629330.1</v>
      </c>
      <c r="CT1059" s="60">
        <v>266371923.59999999</v>
      </c>
      <c r="CU1059" s="60">
        <v>293000852</v>
      </c>
      <c r="CV1059" s="60">
        <v>246373210.59999999</v>
      </c>
      <c r="CW1059" s="60">
        <v>559372775.70000005</v>
      </c>
      <c r="CX1059" s="60">
        <v>953358864.5</v>
      </c>
      <c r="CY1059" s="60">
        <v>16.13</v>
      </c>
      <c r="CZ1059" s="60">
        <f t="shared" si="32"/>
        <v>15731.012274915031</v>
      </c>
      <c r="DA1059" s="60" t="str">
        <f t="shared" si="33"/>
        <v>Y</v>
      </c>
    </row>
    <row r="1060" spans="1:105">
      <c r="A1060" s="13" t="s">
        <v>1478</v>
      </c>
      <c r="B1060" s="13">
        <v>114955</v>
      </c>
      <c r="C1060" s="13">
        <v>2023</v>
      </c>
      <c r="D1060" s="13" t="s">
        <v>10</v>
      </c>
      <c r="E1060" s="13" t="s">
        <v>507</v>
      </c>
      <c r="F1060" s="84" t="s">
        <v>1804</v>
      </c>
      <c r="G1060" s="60" t="s">
        <v>2760</v>
      </c>
      <c r="H1060" s="60" t="s">
        <v>2922</v>
      </c>
      <c r="I1060" s="60" t="s">
        <v>2762</v>
      </c>
      <c r="J1060" s="60" t="s">
        <v>1478</v>
      </c>
      <c r="K1060" s="85">
        <v>114955</v>
      </c>
      <c r="L1060" s="60">
        <v>438749700000000</v>
      </c>
      <c r="M1060" s="60">
        <v>28460683914.700001</v>
      </c>
      <c r="N1060" s="60">
        <v>651849030.5</v>
      </c>
      <c r="O1060" s="60">
        <v>180131116.09999999</v>
      </c>
      <c r="P1060" s="60">
        <v>-0.26</v>
      </c>
      <c r="Q1060" s="60">
        <v>104086711.40000001</v>
      </c>
      <c r="R1060" s="85">
        <v>11270</v>
      </c>
      <c r="S1060" s="85">
        <v>731</v>
      </c>
      <c r="T1060" s="60">
        <v>2740971690</v>
      </c>
      <c r="U1060" s="60" t="s">
        <v>544</v>
      </c>
      <c r="V1060" s="60" t="s">
        <v>544</v>
      </c>
      <c r="W1060" s="60" t="s">
        <v>2763</v>
      </c>
      <c r="X1060" s="60">
        <v>871192671.29999995</v>
      </c>
      <c r="Y1060" s="60">
        <v>22676710036.799999</v>
      </c>
      <c r="Z1060" s="60">
        <v>12.37</v>
      </c>
      <c r="AA1060" s="60">
        <v>93247318.799999997</v>
      </c>
      <c r="AB1060" s="60">
        <v>10092771929.799999</v>
      </c>
      <c r="AC1060" s="60">
        <v>28460683914.700001</v>
      </c>
      <c r="AD1060" s="60">
        <v>6.14</v>
      </c>
      <c r="AE1060" s="60">
        <v>843708226.79999995</v>
      </c>
      <c r="AF1060" s="60">
        <v>9.0500000000000007</v>
      </c>
      <c r="AG1060" s="60" t="s">
        <v>35</v>
      </c>
      <c r="AH1060" s="60" t="s">
        <v>544</v>
      </c>
      <c r="AI1060" s="60">
        <v>1761424012.5999999</v>
      </c>
      <c r="AJ1060" s="60">
        <v>16740465719.9</v>
      </c>
      <c r="AK1060" s="60">
        <v>3.67</v>
      </c>
      <c r="AL1060" s="60">
        <v>22777384707.200001</v>
      </c>
      <c r="AM1060" s="60">
        <v>312201753.30000001</v>
      </c>
      <c r="AN1060" s="60">
        <v>963350212.70000005</v>
      </c>
      <c r="AO1060" s="60">
        <v>1315082342.4000001</v>
      </c>
      <c r="AP1060" s="60">
        <v>1977115601.8</v>
      </c>
      <c r="AQ1060" s="60">
        <v>28460683914.700001</v>
      </c>
      <c r="AR1060" s="60">
        <v>3.01</v>
      </c>
      <c r="AS1060" s="60">
        <v>1834140704.3</v>
      </c>
      <c r="AT1060" s="60">
        <v>2462384378.8000002</v>
      </c>
      <c r="AU1060" s="85">
        <v>114955</v>
      </c>
      <c r="AV1060" s="60" t="s">
        <v>544</v>
      </c>
      <c r="AW1060" s="60" t="s">
        <v>544</v>
      </c>
      <c r="AX1060" s="60">
        <v>5033733.5</v>
      </c>
      <c r="AY1060" s="60" t="s">
        <v>544</v>
      </c>
      <c r="AZ1060" s="60">
        <v>2671050796.0999999</v>
      </c>
      <c r="BA1060" s="60">
        <v>1599676402.5999999</v>
      </c>
      <c r="BB1060" s="60" t="s">
        <v>1808</v>
      </c>
      <c r="BC1060" s="60">
        <v>28643734077.299999</v>
      </c>
      <c r="BD1060" s="60">
        <v>1011417178.4</v>
      </c>
      <c r="BE1060" s="60" t="s">
        <v>544</v>
      </c>
      <c r="BF1060" s="60" t="s">
        <v>544</v>
      </c>
      <c r="BG1060" s="60">
        <v>2069279.6</v>
      </c>
      <c r="BH1060" s="60">
        <v>21646234728.099998</v>
      </c>
      <c r="BI1060" s="60">
        <v>249656317</v>
      </c>
      <c r="BJ1060" s="60" t="s">
        <v>544</v>
      </c>
      <c r="BK1060" s="60">
        <v>580462126.70000005</v>
      </c>
      <c r="BL1060" s="85" t="s">
        <v>2962</v>
      </c>
      <c r="BM1060" s="60" t="s">
        <v>2963</v>
      </c>
      <c r="BN1060" s="60">
        <v>187331430.80000001</v>
      </c>
      <c r="BO1060" s="60">
        <v>25433198080.599998</v>
      </c>
      <c r="BP1060" s="60">
        <v>20634817549.700001</v>
      </c>
      <c r="BQ1060" s="60">
        <v>2125240994.8</v>
      </c>
      <c r="BR1060" s="60">
        <v>18532429445.700001</v>
      </c>
      <c r="BS1060" s="60">
        <v>986293918.20000005</v>
      </c>
      <c r="BT1060" s="60">
        <v>7427351.7000000002</v>
      </c>
      <c r="BU1060" s="60">
        <v>1642528005.2</v>
      </c>
      <c r="BV1060" s="60">
        <v>11533477.1</v>
      </c>
      <c r="BW1060" s="60">
        <v>257213404</v>
      </c>
      <c r="BX1060" s="60">
        <v>1761424012.5999999</v>
      </c>
      <c r="BY1060" s="60">
        <v>116761.9</v>
      </c>
      <c r="BZ1060" s="60">
        <v>35553986.399999999</v>
      </c>
      <c r="CA1060" s="60" t="s">
        <v>544</v>
      </c>
      <c r="CB1060" s="60" t="s">
        <v>544</v>
      </c>
      <c r="CC1060" s="60">
        <v>767527599.89999998</v>
      </c>
      <c r="CD1060" s="60">
        <v>526583015.10000002</v>
      </c>
      <c r="CE1060" s="60">
        <v>284133499.5</v>
      </c>
      <c r="CF1060" s="60">
        <v>1977115601.8</v>
      </c>
      <c r="CG1060" s="60">
        <v>192014878.80000001</v>
      </c>
      <c r="CH1060" s="60">
        <v>194006317.19999999</v>
      </c>
      <c r="CI1060" s="60" t="s">
        <v>1478</v>
      </c>
      <c r="CJ1060" s="60">
        <v>17.45</v>
      </c>
      <c r="CK1060" s="60">
        <v>1834542884</v>
      </c>
      <c r="CL1060" s="60">
        <v>190.24</v>
      </c>
      <c r="CM1060" s="85">
        <v>114955</v>
      </c>
      <c r="CN1060" s="60">
        <v>-259470.8</v>
      </c>
      <c r="CO1060" s="60">
        <v>249656317</v>
      </c>
      <c r="CP1060" s="60">
        <v>1058524102.1</v>
      </c>
      <c r="CQ1060" s="60">
        <v>22676710036.799999</v>
      </c>
      <c r="CR1060" s="60" t="s">
        <v>544</v>
      </c>
      <c r="CS1060" s="60">
        <v>-259470.8</v>
      </c>
      <c r="CT1060" s="60">
        <v>258335615.30000001</v>
      </c>
      <c r="CU1060" s="60">
        <v>322126511.39999998</v>
      </c>
      <c r="CV1060" s="60">
        <v>284133499.5</v>
      </c>
      <c r="CW1060" s="60">
        <v>580462126.70000005</v>
      </c>
      <c r="CX1060" s="60">
        <v>871192671.29999995</v>
      </c>
      <c r="CY1060" s="60">
        <v>17.45</v>
      </c>
      <c r="CZ1060" s="60">
        <f t="shared" si="32"/>
        <v>15415.992859306691</v>
      </c>
      <c r="DA1060" s="60" t="str">
        <f t="shared" si="33"/>
        <v>Y</v>
      </c>
    </row>
    <row r="1061" spans="1:105">
      <c r="A1061" s="13" t="s">
        <v>1479</v>
      </c>
      <c r="B1061" s="13">
        <v>112986</v>
      </c>
      <c r="C1061" s="13">
        <v>2022</v>
      </c>
      <c r="D1061" s="13" t="s">
        <v>10</v>
      </c>
      <c r="E1061" s="13" t="s">
        <v>507</v>
      </c>
      <c r="F1061" s="84" t="s">
        <v>1812</v>
      </c>
      <c r="G1061" s="60" t="s">
        <v>2760</v>
      </c>
      <c r="H1061" s="60" t="s">
        <v>2922</v>
      </c>
      <c r="I1061" s="60" t="s">
        <v>2762</v>
      </c>
      <c r="J1061" s="60" t="s">
        <v>1682</v>
      </c>
      <c r="K1061" s="85">
        <v>111521</v>
      </c>
      <c r="L1061" s="60">
        <v>138276100000000</v>
      </c>
      <c r="M1061" s="60">
        <v>8790031918.1000004</v>
      </c>
      <c r="N1061" s="60">
        <v>157713944.69999999</v>
      </c>
      <c r="O1061" s="60">
        <v>101716276.90000001</v>
      </c>
      <c r="P1061" s="60">
        <v>-0.14000000000000001</v>
      </c>
      <c r="Q1061" s="60">
        <v>1484793196.5</v>
      </c>
      <c r="R1061" s="85">
        <v>3273</v>
      </c>
      <c r="S1061" s="85">
        <v>130</v>
      </c>
      <c r="T1061" s="60">
        <v>988747559.79999995</v>
      </c>
      <c r="U1061" s="60" t="s">
        <v>544</v>
      </c>
      <c r="V1061" s="60" t="s">
        <v>544</v>
      </c>
      <c r="W1061" s="60" t="s">
        <v>2763</v>
      </c>
      <c r="X1061" s="60">
        <v>326743118</v>
      </c>
      <c r="Y1061" s="60">
        <v>7241574668.5</v>
      </c>
      <c r="Z1061" s="60">
        <v>6.39</v>
      </c>
      <c r="AA1061" s="60" t="s">
        <v>544</v>
      </c>
      <c r="AB1061" s="60">
        <v>6269698241.6999998</v>
      </c>
      <c r="AC1061" s="60">
        <v>8790031918.1000004</v>
      </c>
      <c r="AD1061" s="60">
        <v>9.61</v>
      </c>
      <c r="AE1061" s="60">
        <v>150918450.69999999</v>
      </c>
      <c r="AF1061" s="60">
        <v>8.0500000000000007</v>
      </c>
      <c r="AG1061" s="60" t="s">
        <v>35</v>
      </c>
      <c r="AH1061" s="60" t="s">
        <v>544</v>
      </c>
      <c r="AI1061" s="60">
        <v>924447819.79999995</v>
      </c>
      <c r="AJ1061" s="60">
        <v>449157363.60000002</v>
      </c>
      <c r="AK1061" s="60">
        <v>4.21</v>
      </c>
      <c r="AL1061" s="60">
        <v>7254676177.6000004</v>
      </c>
      <c r="AM1061" s="60">
        <v>318358406.5</v>
      </c>
      <c r="AN1061" s="60">
        <v>154535509.69999999</v>
      </c>
      <c r="AO1061" s="60">
        <v>609433126.89999998</v>
      </c>
      <c r="AP1061" s="60">
        <v>976497871.29999995</v>
      </c>
      <c r="AQ1061" s="60">
        <v>8790031918.1000004</v>
      </c>
      <c r="AR1061" s="60">
        <v>2.9</v>
      </c>
      <c r="AS1061" s="60">
        <v>987469828.89999998</v>
      </c>
      <c r="AT1061" s="60" t="s">
        <v>544</v>
      </c>
      <c r="AU1061" s="85">
        <v>112986</v>
      </c>
      <c r="AV1061" s="60" t="s">
        <v>544</v>
      </c>
      <c r="AW1061" s="60" t="s">
        <v>544</v>
      </c>
      <c r="AX1061" s="60">
        <v>11060953.800000001</v>
      </c>
      <c r="AY1061" s="60">
        <v>670846848</v>
      </c>
      <c r="AZ1061" s="60">
        <v>1814695678.9000001</v>
      </c>
      <c r="BA1061" s="60">
        <v>4837247512.8000002</v>
      </c>
      <c r="BB1061" s="60" t="s">
        <v>1808</v>
      </c>
      <c r="BC1061" s="60">
        <v>9628579353.5</v>
      </c>
      <c r="BD1061" s="60">
        <v>269277013.19999999</v>
      </c>
      <c r="BE1061" s="60" t="s">
        <v>544</v>
      </c>
      <c r="BF1061" s="60">
        <v>182461239.59999999</v>
      </c>
      <c r="BG1061" s="60">
        <v>26031382.699999999</v>
      </c>
      <c r="BH1061" s="60">
        <v>5437323327</v>
      </c>
      <c r="BI1061" s="60">
        <v>43436492.700000003</v>
      </c>
      <c r="BJ1061" s="60" t="s">
        <v>544</v>
      </c>
      <c r="BK1061" s="60">
        <v>241561060</v>
      </c>
      <c r="BL1061" s="85" t="s">
        <v>2964</v>
      </c>
      <c r="BM1061" s="60" t="s">
        <v>2965</v>
      </c>
      <c r="BN1061" s="60">
        <v>88780046.400000006</v>
      </c>
      <c r="BO1061" s="60">
        <v>7690935451.8999996</v>
      </c>
      <c r="BP1061" s="60">
        <v>5168046313.8000002</v>
      </c>
      <c r="BQ1061" s="60">
        <v>441777037.5</v>
      </c>
      <c r="BR1061" s="60">
        <v>295937726</v>
      </c>
      <c r="BS1061" s="60">
        <v>341611836.89999998</v>
      </c>
      <c r="BT1061" s="60">
        <v>13101509.1</v>
      </c>
      <c r="BU1061" s="60">
        <v>367274521.10000002</v>
      </c>
      <c r="BV1061" s="60">
        <v>149017746.5</v>
      </c>
      <c r="BW1061" s="60">
        <v>43105935.5</v>
      </c>
      <c r="BX1061" s="60">
        <v>924447819.79999995</v>
      </c>
      <c r="BY1061" s="60" t="s">
        <v>544</v>
      </c>
      <c r="BZ1061" s="60" t="s">
        <v>544</v>
      </c>
      <c r="CA1061" s="60" t="s">
        <v>544</v>
      </c>
      <c r="CB1061" s="60" t="s">
        <v>1902</v>
      </c>
      <c r="CC1061" s="60">
        <v>130303121.3</v>
      </c>
      <c r="CD1061" s="60">
        <v>89504729.599999994</v>
      </c>
      <c r="CE1061" s="60">
        <v>72989581.299999997</v>
      </c>
      <c r="CF1061" s="60">
        <v>976497871.29999995</v>
      </c>
      <c r="CG1061" s="60">
        <v>114004106.59999999</v>
      </c>
      <c r="CH1061" s="60">
        <v>42781735.100000001</v>
      </c>
      <c r="CI1061" s="60" t="s">
        <v>1682</v>
      </c>
      <c r="CJ1061" s="60">
        <v>14.74</v>
      </c>
      <c r="CK1061" s="60">
        <v>481278627.69999999</v>
      </c>
      <c r="CL1061" s="60">
        <v>316.5</v>
      </c>
      <c r="CM1061" s="85">
        <v>111521</v>
      </c>
      <c r="CN1061" s="60" t="s">
        <v>544</v>
      </c>
      <c r="CO1061" s="60">
        <v>43436492.700000003</v>
      </c>
      <c r="CP1061" s="60">
        <v>415523164.39999998</v>
      </c>
      <c r="CQ1061" s="60">
        <v>7241574668.5</v>
      </c>
      <c r="CR1061" s="60" t="s">
        <v>544</v>
      </c>
      <c r="CS1061" s="60" t="s">
        <v>544</v>
      </c>
      <c r="CT1061" s="60">
        <v>129546653.7</v>
      </c>
      <c r="CU1061" s="60">
        <v>112014406.3</v>
      </c>
      <c r="CV1061" s="60">
        <v>72989581.299999997</v>
      </c>
      <c r="CW1061" s="60">
        <v>241561060</v>
      </c>
      <c r="CX1061" s="60">
        <v>326743118</v>
      </c>
      <c r="CY1061" s="60">
        <v>14.74</v>
      </c>
      <c r="CZ1061" s="60">
        <f t="shared" si="32"/>
        <v>15731.012274855188</v>
      </c>
      <c r="DA1061" s="60" t="str">
        <f t="shared" si="33"/>
        <v>N: parent data from row 1359</v>
      </c>
    </row>
    <row r="1062" spans="1:105">
      <c r="A1062" s="13" t="s">
        <v>1479</v>
      </c>
      <c r="B1062" s="13">
        <v>112986</v>
      </c>
      <c r="C1062" s="13">
        <v>2023</v>
      </c>
      <c r="D1062" s="13" t="s">
        <v>10</v>
      </c>
      <c r="E1062" s="13" t="s">
        <v>507</v>
      </c>
      <c r="F1062" s="84" t="s">
        <v>1804</v>
      </c>
      <c r="G1062" s="60" t="s">
        <v>2760</v>
      </c>
      <c r="H1062" s="60" t="s">
        <v>2922</v>
      </c>
      <c r="I1062" s="60" t="s">
        <v>2762</v>
      </c>
      <c r="J1062" s="60" t="s">
        <v>1682</v>
      </c>
      <c r="K1062" s="85">
        <v>111521</v>
      </c>
      <c r="L1062" s="60">
        <v>162546300000000</v>
      </c>
      <c r="M1062" s="60">
        <v>10544004624.5</v>
      </c>
      <c r="N1062" s="60">
        <v>134866435.09999999</v>
      </c>
      <c r="O1062" s="60">
        <v>51680096.600000001</v>
      </c>
      <c r="P1062" s="60">
        <v>-0.16</v>
      </c>
      <c r="Q1062" s="60">
        <v>1382882062.5</v>
      </c>
      <c r="R1062" s="85">
        <v>4252</v>
      </c>
      <c r="S1062" s="85">
        <v>131</v>
      </c>
      <c r="T1062" s="60">
        <v>990996826.39999998</v>
      </c>
      <c r="U1062" s="60" t="s">
        <v>544</v>
      </c>
      <c r="V1062" s="60" t="s">
        <v>544</v>
      </c>
      <c r="W1062" s="60" t="s">
        <v>2763</v>
      </c>
      <c r="X1062" s="60">
        <v>347489782.10000002</v>
      </c>
      <c r="Y1062" s="60">
        <v>7737581425.3000002</v>
      </c>
      <c r="Z1062" s="60">
        <v>4.17</v>
      </c>
      <c r="AA1062" s="60" t="s">
        <v>544</v>
      </c>
      <c r="AB1062" s="60">
        <v>6062703898</v>
      </c>
      <c r="AC1062" s="60">
        <v>10544004624.5</v>
      </c>
      <c r="AD1062" s="60">
        <v>8.77</v>
      </c>
      <c r="AE1062" s="60">
        <v>640166357.79999995</v>
      </c>
      <c r="AF1062" s="60">
        <v>17.940000000000001</v>
      </c>
      <c r="AG1062" s="60" t="s">
        <v>35</v>
      </c>
      <c r="AH1062" s="60" t="s">
        <v>544</v>
      </c>
      <c r="AI1062" s="60">
        <v>1014524341.2</v>
      </c>
      <c r="AJ1062" s="60">
        <v>437649398.39999998</v>
      </c>
      <c r="AK1062" s="60">
        <v>3.95</v>
      </c>
      <c r="AL1062" s="60">
        <v>8690799303.2000008</v>
      </c>
      <c r="AM1062" s="60">
        <v>479943138.80000001</v>
      </c>
      <c r="AN1062" s="60">
        <v>297606520.80000001</v>
      </c>
      <c r="AO1062" s="60">
        <v>681409241.39999998</v>
      </c>
      <c r="AP1062" s="60">
        <v>1141762334.8</v>
      </c>
      <c r="AQ1062" s="60">
        <v>10544004624.5</v>
      </c>
      <c r="AR1062" s="60">
        <v>2.4700000000000002</v>
      </c>
      <c r="AS1062" s="60">
        <v>1148735612.5</v>
      </c>
      <c r="AT1062" s="60" t="s">
        <v>544</v>
      </c>
      <c r="AU1062" s="85">
        <v>112986</v>
      </c>
      <c r="AV1062" s="60" t="s">
        <v>544</v>
      </c>
      <c r="AW1062" s="60">
        <v>862480939.20000005</v>
      </c>
      <c r="AX1062" s="60">
        <v>10223149.5</v>
      </c>
      <c r="AY1062" s="60">
        <v>1143325646.4000001</v>
      </c>
      <c r="AZ1062" s="60">
        <v>2321978242.0999999</v>
      </c>
      <c r="BA1062" s="60">
        <v>4372537053.8999996</v>
      </c>
      <c r="BB1062" s="60" t="s">
        <v>1808</v>
      </c>
      <c r="BC1062" s="60">
        <v>11543894812.6</v>
      </c>
      <c r="BD1062" s="60">
        <v>266658141.19999999</v>
      </c>
      <c r="BE1062" s="60" t="s">
        <v>544</v>
      </c>
      <c r="BF1062" s="60">
        <v>1471089160.9000001</v>
      </c>
      <c r="BG1062" s="60">
        <v>17189940.5</v>
      </c>
      <c r="BH1062" s="60">
        <v>5450352810</v>
      </c>
      <c r="BI1062" s="60">
        <v>48008584.799999997</v>
      </c>
      <c r="BJ1062" s="60" t="s">
        <v>544</v>
      </c>
      <c r="BK1062" s="60">
        <v>325434764.10000002</v>
      </c>
      <c r="BL1062" s="85" t="s">
        <v>2964</v>
      </c>
      <c r="BM1062" s="60" t="s">
        <v>2965</v>
      </c>
      <c r="BN1062" s="60">
        <v>89134706.599999994</v>
      </c>
      <c r="BO1062" s="60">
        <v>9233534375.6000004</v>
      </c>
      <c r="BP1062" s="60">
        <v>5183694668.8999996</v>
      </c>
      <c r="BQ1062" s="60">
        <v>202238028.30000001</v>
      </c>
      <c r="BR1062" s="60">
        <v>292066819.30000001</v>
      </c>
      <c r="BS1062" s="60">
        <v>323774151</v>
      </c>
      <c r="BT1062" s="60">
        <v>90736938.799999997</v>
      </c>
      <c r="BU1062" s="60">
        <v>423741763.5</v>
      </c>
      <c r="BV1062" s="60">
        <v>120238768.7</v>
      </c>
      <c r="BW1062" s="60">
        <v>82414412.900000006</v>
      </c>
      <c r="BX1062" s="60">
        <v>1014524341.2</v>
      </c>
      <c r="BY1062" s="60" t="s">
        <v>544</v>
      </c>
      <c r="BZ1062" s="60" t="s">
        <v>544</v>
      </c>
      <c r="CA1062" s="60" t="s">
        <v>544</v>
      </c>
      <c r="CB1062" s="60" t="s">
        <v>1902</v>
      </c>
      <c r="CC1062" s="60">
        <v>241424605.90000001</v>
      </c>
      <c r="CD1062" s="60">
        <v>174156801</v>
      </c>
      <c r="CE1062" s="60">
        <v>59139882.100000001</v>
      </c>
      <c r="CF1062" s="60">
        <v>1141762334.8</v>
      </c>
      <c r="CG1062" s="60">
        <v>221354539.5</v>
      </c>
      <c r="CH1062" s="60">
        <v>70271179.400000006</v>
      </c>
      <c r="CI1062" s="60" t="s">
        <v>1682</v>
      </c>
      <c r="CJ1062" s="60">
        <v>16.73</v>
      </c>
      <c r="CK1062" s="60">
        <v>645096303</v>
      </c>
      <c r="CL1062" s="60">
        <v>282.3</v>
      </c>
      <c r="CM1062" s="85">
        <v>111521</v>
      </c>
      <c r="CN1062" s="60" t="s">
        <v>544</v>
      </c>
      <c r="CO1062" s="60">
        <v>48008584.799999997</v>
      </c>
      <c r="CP1062" s="60">
        <v>436624488.69999999</v>
      </c>
      <c r="CQ1062" s="60">
        <v>7737581425.3000002</v>
      </c>
      <c r="CR1062" s="60" t="s">
        <v>544</v>
      </c>
      <c r="CS1062" s="60" t="s">
        <v>544</v>
      </c>
      <c r="CT1062" s="60">
        <v>154761358.69999999</v>
      </c>
      <c r="CU1062" s="60">
        <v>170673405.5</v>
      </c>
      <c r="CV1062" s="60">
        <v>59139882.100000001</v>
      </c>
      <c r="CW1062" s="60">
        <v>325434764.10000002</v>
      </c>
      <c r="CX1062" s="60">
        <v>347489782.10000002</v>
      </c>
      <c r="CY1062" s="60">
        <v>16.73</v>
      </c>
      <c r="CZ1062" s="60">
        <f t="shared" si="32"/>
        <v>15415.992859326729</v>
      </c>
      <c r="DA1062" s="60" t="str">
        <f t="shared" si="33"/>
        <v>N: parent data from row 1359</v>
      </c>
    </row>
    <row r="1063" spans="1:105">
      <c r="A1063" s="13" t="s">
        <v>1480</v>
      </c>
      <c r="B1063" s="13">
        <v>1261530</v>
      </c>
      <c r="C1063" s="13">
        <v>2022</v>
      </c>
      <c r="D1063" s="13" t="s">
        <v>10</v>
      </c>
      <c r="E1063" s="13" t="s">
        <v>507</v>
      </c>
      <c r="F1063" s="84" t="s">
        <v>1812</v>
      </c>
      <c r="G1063" s="60" t="s">
        <v>2760</v>
      </c>
      <c r="H1063" s="60" t="s">
        <v>2953</v>
      </c>
      <c r="I1063" s="60" t="s">
        <v>2762</v>
      </c>
      <c r="J1063" s="60" t="s">
        <v>2966</v>
      </c>
      <c r="K1063" s="85">
        <v>1503377</v>
      </c>
      <c r="L1063" s="60">
        <v>51499424000000</v>
      </c>
      <c r="M1063" s="60">
        <v>3273751434.4000001</v>
      </c>
      <c r="N1063" s="60">
        <v>26854470.199999999</v>
      </c>
      <c r="O1063" s="60">
        <v>15983396.1</v>
      </c>
      <c r="P1063" s="60">
        <v>-0.52</v>
      </c>
      <c r="Q1063" s="60">
        <v>716273994.5</v>
      </c>
      <c r="R1063" s="85">
        <v>1311</v>
      </c>
      <c r="S1063" s="85">
        <v>159</v>
      </c>
      <c r="T1063" s="60">
        <v>781106440.29999995</v>
      </c>
      <c r="U1063" s="60" t="s">
        <v>544</v>
      </c>
      <c r="V1063" s="60" t="s">
        <v>544</v>
      </c>
      <c r="W1063" s="60" t="s">
        <v>2763</v>
      </c>
      <c r="X1063" s="60">
        <v>113759049.2</v>
      </c>
      <c r="Y1063" s="60">
        <v>1830237908.2</v>
      </c>
      <c r="Z1063" s="60">
        <v>9.0299999999999994</v>
      </c>
      <c r="AA1063" s="60" t="s">
        <v>544</v>
      </c>
      <c r="AB1063" s="60">
        <v>2252001421.1999998</v>
      </c>
      <c r="AC1063" s="60">
        <v>3273751434.4000001</v>
      </c>
      <c r="AD1063" s="60">
        <v>15.78</v>
      </c>
      <c r="AE1063" s="60">
        <v>874009679.70000005</v>
      </c>
      <c r="AF1063" s="60">
        <v>7.26</v>
      </c>
      <c r="AG1063" s="60" t="s">
        <v>35</v>
      </c>
      <c r="AH1063" s="60" t="s">
        <v>544</v>
      </c>
      <c r="AI1063" s="60">
        <v>509291192.5</v>
      </c>
      <c r="AJ1063" s="60" t="s">
        <v>544</v>
      </c>
      <c r="AK1063" s="60">
        <v>4.25</v>
      </c>
      <c r="AL1063" s="60">
        <v>1836588612</v>
      </c>
      <c r="AM1063" s="60">
        <v>46761771.399999999</v>
      </c>
      <c r="AN1063" s="60">
        <v>71342770.599999994</v>
      </c>
      <c r="AO1063" s="60">
        <v>171313895.90000001</v>
      </c>
      <c r="AP1063" s="60">
        <v>631285058.20000005</v>
      </c>
      <c r="AQ1063" s="60">
        <v>3273751434.4000001</v>
      </c>
      <c r="AR1063" s="60">
        <v>1.05</v>
      </c>
      <c r="AS1063" s="60">
        <v>631285058.20000005</v>
      </c>
      <c r="AT1063" s="60">
        <v>1488495882.5999999</v>
      </c>
      <c r="AU1063" s="85">
        <v>1261530</v>
      </c>
      <c r="AV1063" s="60" t="s">
        <v>544</v>
      </c>
      <c r="AW1063" s="60" t="s">
        <v>544</v>
      </c>
      <c r="AX1063" s="60">
        <v>4197886.2</v>
      </c>
      <c r="AY1063" s="60" t="s">
        <v>544</v>
      </c>
      <c r="AZ1063" s="60">
        <v>202502543.69999999</v>
      </c>
      <c r="BA1063" s="60">
        <v>184518831.30000001</v>
      </c>
      <c r="BB1063" s="60" t="s">
        <v>1808</v>
      </c>
      <c r="BC1063" s="60">
        <v>3226771241</v>
      </c>
      <c r="BD1063" s="60">
        <v>39014590.399999999</v>
      </c>
      <c r="BE1063" s="60" t="s">
        <v>544</v>
      </c>
      <c r="BF1063" s="60">
        <v>93791039.900000006</v>
      </c>
      <c r="BG1063" s="60">
        <v>11619087</v>
      </c>
      <c r="BH1063" s="60">
        <v>2547024393.5999999</v>
      </c>
      <c r="BI1063" s="60">
        <v>52893862.5</v>
      </c>
      <c r="BJ1063" s="60" t="s">
        <v>544</v>
      </c>
      <c r="BK1063" s="60">
        <v>49433373.200000003</v>
      </c>
      <c r="BL1063" s="85" t="s">
        <v>2967</v>
      </c>
      <c r="BM1063" s="60" t="s">
        <v>2968</v>
      </c>
      <c r="BN1063" s="60">
        <v>22189926.100000001</v>
      </c>
      <c r="BO1063" s="60">
        <v>2919772815.5</v>
      </c>
      <c r="BP1063" s="60">
        <v>2508009803.1999998</v>
      </c>
      <c r="BQ1063" s="60">
        <v>115352780.09999999</v>
      </c>
      <c r="BR1063" s="60" t="s">
        <v>544</v>
      </c>
      <c r="BS1063" s="60">
        <v>43802712</v>
      </c>
      <c r="BT1063" s="60">
        <v>6350703.7999999998</v>
      </c>
      <c r="BU1063" s="60">
        <v>170787928.5</v>
      </c>
      <c r="BV1063" s="60">
        <v>68408693.700000003</v>
      </c>
      <c r="BW1063" s="60">
        <v>981235265.10000002</v>
      </c>
      <c r="BX1063" s="60">
        <v>509291192.5</v>
      </c>
      <c r="BY1063" s="60" t="s">
        <v>544</v>
      </c>
      <c r="BZ1063" s="60" t="s">
        <v>544</v>
      </c>
      <c r="CA1063" s="60" t="s">
        <v>544</v>
      </c>
      <c r="CB1063" s="60" t="s">
        <v>544</v>
      </c>
      <c r="CC1063" s="60">
        <v>46183868.399999999</v>
      </c>
      <c r="CD1063" s="60">
        <v>23375418.800000001</v>
      </c>
      <c r="CE1063" s="60">
        <v>70780886.900000006</v>
      </c>
      <c r="CF1063" s="60">
        <v>631285058.20000005</v>
      </c>
      <c r="CG1063" s="60">
        <v>14313891.300000001</v>
      </c>
      <c r="CH1063" s="60">
        <v>2624052.4</v>
      </c>
      <c r="CI1063" s="60" t="s">
        <v>2966</v>
      </c>
      <c r="CJ1063" s="60">
        <v>22.62</v>
      </c>
      <c r="CK1063" s="60">
        <v>185101819.80000001</v>
      </c>
      <c r="CL1063" s="60">
        <v>150.72</v>
      </c>
      <c r="CM1063" s="85">
        <v>1503377</v>
      </c>
      <c r="CN1063" s="60" t="s">
        <v>544</v>
      </c>
      <c r="CO1063" s="60">
        <v>52893862.5</v>
      </c>
      <c r="CP1063" s="60">
        <v>135948975.40000001</v>
      </c>
      <c r="CQ1063" s="60">
        <v>1830237908.2</v>
      </c>
      <c r="CR1063" s="60" t="s">
        <v>544</v>
      </c>
      <c r="CS1063" s="60" t="s">
        <v>544</v>
      </c>
      <c r="CT1063" s="60">
        <v>17287190.100000001</v>
      </c>
      <c r="CU1063" s="60">
        <v>32146183</v>
      </c>
      <c r="CV1063" s="60">
        <v>70780886.900000006</v>
      </c>
      <c r="CW1063" s="60">
        <v>49433373.200000003</v>
      </c>
      <c r="CX1063" s="60">
        <v>113759049.2</v>
      </c>
      <c r="CY1063" s="60">
        <v>22.62</v>
      </c>
      <c r="CZ1063" s="60">
        <f t="shared" si="32"/>
        <v>15731.012275047267</v>
      </c>
      <c r="DA1063" s="60" t="str">
        <f t="shared" si="33"/>
        <v>N</v>
      </c>
    </row>
    <row r="1064" spans="1:105">
      <c r="A1064" s="13" t="s">
        <v>1480</v>
      </c>
      <c r="B1064" s="13">
        <v>1261530</v>
      </c>
      <c r="C1064" s="13">
        <v>2023</v>
      </c>
      <c r="D1064" s="13" t="s">
        <v>10</v>
      </c>
      <c r="E1064" s="13" t="s">
        <v>507</v>
      </c>
      <c r="F1064" s="84" t="s">
        <v>1804</v>
      </c>
      <c r="G1064" s="60" t="s">
        <v>2760</v>
      </c>
      <c r="H1064" s="60" t="s">
        <v>2953</v>
      </c>
      <c r="I1064" s="60" t="s">
        <v>2762</v>
      </c>
      <c r="J1064" s="60" t="s">
        <v>2966</v>
      </c>
      <c r="K1064" s="85">
        <v>1503377</v>
      </c>
      <c r="L1064" s="60">
        <v>54822181000000</v>
      </c>
      <c r="M1064" s="60">
        <v>3556188790.5</v>
      </c>
      <c r="N1064" s="60">
        <v>35732048.200000003</v>
      </c>
      <c r="O1064" s="60">
        <v>7878960.5999999996</v>
      </c>
      <c r="P1064" s="60">
        <v>-0.43</v>
      </c>
      <c r="Q1064" s="60">
        <v>628068920.89999998</v>
      </c>
      <c r="R1064" s="85">
        <v>1315</v>
      </c>
      <c r="S1064" s="85">
        <v>161</v>
      </c>
      <c r="T1064" s="60">
        <v>800464499</v>
      </c>
      <c r="U1064" s="60" t="s">
        <v>544</v>
      </c>
      <c r="V1064" s="60" t="s">
        <v>544</v>
      </c>
      <c r="W1064" s="60" t="s">
        <v>2763</v>
      </c>
      <c r="X1064" s="60">
        <v>104388994.90000001</v>
      </c>
      <c r="Y1064" s="60">
        <v>2023137289</v>
      </c>
      <c r="Z1064" s="60">
        <v>6.9</v>
      </c>
      <c r="AA1064" s="60" t="s">
        <v>544</v>
      </c>
      <c r="AB1064" s="60">
        <v>2416076171</v>
      </c>
      <c r="AC1064" s="60">
        <v>3556188790.5</v>
      </c>
      <c r="AD1064" s="60">
        <v>15.4</v>
      </c>
      <c r="AE1064" s="60">
        <v>1110370843.9000001</v>
      </c>
      <c r="AF1064" s="60">
        <v>5.47</v>
      </c>
      <c r="AG1064" s="60" t="s">
        <v>35</v>
      </c>
      <c r="AH1064" s="60" t="s">
        <v>544</v>
      </c>
      <c r="AI1064" s="60">
        <v>544406064.29999995</v>
      </c>
      <c r="AJ1064" s="60" t="s">
        <v>544</v>
      </c>
      <c r="AK1064" s="60">
        <v>3.42</v>
      </c>
      <c r="AL1064" s="60">
        <v>2052782476.5</v>
      </c>
      <c r="AM1064" s="60">
        <v>58145849.5</v>
      </c>
      <c r="AN1064" s="60">
        <v>136630512.19999999</v>
      </c>
      <c r="AO1064" s="60">
        <v>177915040.90000001</v>
      </c>
      <c r="AP1064" s="60">
        <v>666391201.29999995</v>
      </c>
      <c r="AQ1064" s="60">
        <v>3556188790.5</v>
      </c>
      <c r="AR1064" s="60">
        <v>1.25</v>
      </c>
      <c r="AS1064" s="60">
        <v>666391201.29999995</v>
      </c>
      <c r="AT1064" s="60">
        <v>1563240085.8</v>
      </c>
      <c r="AU1064" s="85">
        <v>1261530</v>
      </c>
      <c r="AV1064" s="60" t="s">
        <v>544</v>
      </c>
      <c r="AW1064" s="60" t="s">
        <v>544</v>
      </c>
      <c r="AX1064" s="60">
        <v>3976390</v>
      </c>
      <c r="AY1064" s="60" t="s">
        <v>544</v>
      </c>
      <c r="AZ1064" s="60">
        <v>232523719.5</v>
      </c>
      <c r="BA1064" s="60">
        <v>180146100.59999999</v>
      </c>
      <c r="BB1064" s="60" t="s">
        <v>1808</v>
      </c>
      <c r="BC1064" s="60">
        <v>3534421006.5999999</v>
      </c>
      <c r="BD1064" s="60">
        <v>46599658.299999997</v>
      </c>
      <c r="BE1064" s="60" t="s">
        <v>544</v>
      </c>
      <c r="BF1064" s="60">
        <v>49490292.799999997</v>
      </c>
      <c r="BG1064" s="60">
        <v>8957580.6999999993</v>
      </c>
      <c r="BH1064" s="60">
        <v>2853757030.1999998</v>
      </c>
      <c r="BI1064" s="60">
        <v>45827667.799999997</v>
      </c>
      <c r="BJ1064" s="60" t="s">
        <v>544</v>
      </c>
      <c r="BK1064" s="60">
        <v>55397469.899999999</v>
      </c>
      <c r="BL1064" s="85" t="s">
        <v>2967</v>
      </c>
      <c r="BM1064" s="60" t="s">
        <v>2968</v>
      </c>
      <c r="BN1064" s="60">
        <v>19069417.199999999</v>
      </c>
      <c r="BO1064" s="60">
        <v>3201377066.6999998</v>
      </c>
      <c r="BP1064" s="60">
        <v>2807157371.9000001</v>
      </c>
      <c r="BQ1064" s="60">
        <v>112124468.09999999</v>
      </c>
      <c r="BR1064" s="60" t="s">
        <v>544</v>
      </c>
      <c r="BS1064" s="60">
        <v>39240028.600000001</v>
      </c>
      <c r="BT1064" s="60">
        <v>29645187.600000001</v>
      </c>
      <c r="BU1064" s="60">
        <v>219550503.90000001</v>
      </c>
      <c r="BV1064" s="60">
        <v>63020851.700000003</v>
      </c>
      <c r="BW1064" s="60">
        <v>1362202758.5999999</v>
      </c>
      <c r="BX1064" s="60">
        <v>544406064.29999995</v>
      </c>
      <c r="BY1064" s="60" t="s">
        <v>544</v>
      </c>
      <c r="BZ1064" s="60" t="s">
        <v>544</v>
      </c>
      <c r="CA1064" s="60" t="s">
        <v>544</v>
      </c>
      <c r="CB1064" s="60" t="s">
        <v>544</v>
      </c>
      <c r="CC1064" s="60">
        <v>76109986</v>
      </c>
      <c r="CD1064" s="60">
        <v>22919315.199999999</v>
      </c>
      <c r="CE1064" s="60">
        <v>58906423.200000003</v>
      </c>
      <c r="CF1064" s="60">
        <v>666391201.29999995</v>
      </c>
      <c r="CG1064" s="60">
        <v>21469003.199999999</v>
      </c>
      <c r="CH1064" s="60">
        <v>1016476.9</v>
      </c>
      <c r="CI1064" s="60" t="s">
        <v>2966</v>
      </c>
      <c r="CJ1064" s="60">
        <v>22.53</v>
      </c>
      <c r="CK1064" s="60">
        <v>241019507.09999999</v>
      </c>
      <c r="CL1064" s="60">
        <v>131.87</v>
      </c>
      <c r="CM1064" s="85">
        <v>1503377</v>
      </c>
      <c r="CN1064" s="60" t="s">
        <v>544</v>
      </c>
      <c r="CO1064" s="60">
        <v>45827667.799999997</v>
      </c>
      <c r="CP1064" s="60">
        <v>123458412.09999999</v>
      </c>
      <c r="CQ1064" s="60">
        <v>2023137289</v>
      </c>
      <c r="CR1064" s="60" t="s">
        <v>544</v>
      </c>
      <c r="CS1064" s="60" t="s">
        <v>544</v>
      </c>
      <c r="CT1064" s="60">
        <v>19896480.399999999</v>
      </c>
      <c r="CU1064" s="60">
        <v>35500989.5</v>
      </c>
      <c r="CV1064" s="60">
        <v>58906423.200000003</v>
      </c>
      <c r="CW1064" s="60">
        <v>55397469.899999999</v>
      </c>
      <c r="CX1064" s="60">
        <v>104388994.90000001</v>
      </c>
      <c r="CY1064" s="60">
        <v>22.53</v>
      </c>
      <c r="CZ1064" s="60">
        <f t="shared" si="32"/>
        <v>15415.992859111399</v>
      </c>
      <c r="DA1064" s="60" t="str">
        <f t="shared" si="33"/>
        <v>N</v>
      </c>
    </row>
    <row r="1065" spans="1:105">
      <c r="A1065" s="13" t="s">
        <v>1500</v>
      </c>
      <c r="B1065" s="13">
        <v>113985</v>
      </c>
      <c r="C1065" s="13">
        <v>2022</v>
      </c>
      <c r="D1065" s="13" t="s">
        <v>10</v>
      </c>
      <c r="E1065" s="13" t="s">
        <v>13</v>
      </c>
      <c r="F1065" s="84" t="s">
        <v>1970</v>
      </c>
      <c r="G1065" s="60" t="s">
        <v>2005</v>
      </c>
      <c r="H1065" s="60" t="s">
        <v>2969</v>
      </c>
      <c r="I1065" s="60" t="s">
        <v>2007</v>
      </c>
      <c r="J1065" s="60" t="s">
        <v>1500</v>
      </c>
      <c r="K1065" s="85">
        <v>113985</v>
      </c>
      <c r="L1065" s="60">
        <v>13393011300000</v>
      </c>
      <c r="M1065" s="60">
        <v>176672254527.0545</v>
      </c>
      <c r="N1065" s="60">
        <v>12497481075.071699</v>
      </c>
      <c r="O1065" s="60">
        <v>1863035251.8845</v>
      </c>
      <c r="P1065" s="60">
        <v>-0.25</v>
      </c>
      <c r="Q1065" s="60" t="s">
        <v>544</v>
      </c>
      <c r="R1065" s="85" t="s">
        <v>544</v>
      </c>
      <c r="S1065" s="85" t="s">
        <v>544</v>
      </c>
      <c r="T1065" s="60" t="s">
        <v>544</v>
      </c>
      <c r="U1065" s="60">
        <v>22683537500.5098</v>
      </c>
      <c r="V1065" s="60" t="s">
        <v>544</v>
      </c>
      <c r="W1065" s="60" t="s">
        <v>2008</v>
      </c>
      <c r="X1065" s="60">
        <v>3880738074.0938001</v>
      </c>
      <c r="Y1065" s="60">
        <v>147603072426.2789</v>
      </c>
      <c r="Z1065" s="60">
        <v>4.03</v>
      </c>
      <c r="AA1065" s="60">
        <v>3640161664.3126998</v>
      </c>
      <c r="AB1065" s="60">
        <v>80729129389.411804</v>
      </c>
      <c r="AC1065" s="60">
        <v>176672254527.0545</v>
      </c>
      <c r="AD1065" s="60">
        <v>4.3099999999999996</v>
      </c>
      <c r="AE1065" s="60" t="s">
        <v>544</v>
      </c>
      <c r="AF1065" s="60">
        <v>10.02</v>
      </c>
      <c r="AG1065" s="60" t="s">
        <v>2009</v>
      </c>
      <c r="AH1065" s="60" t="s">
        <v>544</v>
      </c>
      <c r="AI1065" s="60">
        <v>9523791283.0814991</v>
      </c>
      <c r="AJ1065" s="60" t="s">
        <v>544</v>
      </c>
      <c r="AK1065" s="60">
        <v>2.5299999999999998</v>
      </c>
      <c r="AL1065" s="60">
        <v>155899574975.6546</v>
      </c>
      <c r="AM1065" s="60">
        <v>3646045018.2316999</v>
      </c>
      <c r="AN1065" s="60">
        <v>6176608771.6962004</v>
      </c>
      <c r="AO1065" s="60">
        <v>8911794519.1534996</v>
      </c>
      <c r="AP1065" s="60">
        <v>12934855673.443399</v>
      </c>
      <c r="AQ1065" s="60">
        <v>176672254527.0545</v>
      </c>
      <c r="AR1065" s="60">
        <v>11.95</v>
      </c>
      <c r="AS1065" s="60">
        <v>11619608160.373199</v>
      </c>
      <c r="AT1065" s="60" t="s">
        <v>544</v>
      </c>
      <c r="AU1065" s="85">
        <v>113985</v>
      </c>
      <c r="AV1065" s="60" t="s">
        <v>544</v>
      </c>
      <c r="AW1065" s="60" t="s">
        <v>544</v>
      </c>
      <c r="AX1065" s="60">
        <v>6623390.1407000003</v>
      </c>
      <c r="AY1065" s="60" t="s">
        <v>544</v>
      </c>
      <c r="AZ1065" s="60">
        <v>50788916740.928299</v>
      </c>
      <c r="BA1065" s="60">
        <v>104587616199.08839</v>
      </c>
      <c r="BB1065" s="60" t="s">
        <v>1808</v>
      </c>
      <c r="BC1065" s="60">
        <v>187632690922.86029</v>
      </c>
      <c r="BD1065" s="60">
        <v>7793802935.4384003</v>
      </c>
      <c r="BE1065" s="60" t="s">
        <v>544</v>
      </c>
      <c r="BF1065" s="60" t="s">
        <v>544</v>
      </c>
      <c r="BG1065" s="60">
        <v>473900200.76249999</v>
      </c>
      <c r="BH1065" s="60">
        <v>104587616199.08839</v>
      </c>
      <c r="BI1065" s="60">
        <v>515464908.97640002</v>
      </c>
      <c r="BJ1065" s="60" t="s">
        <v>544</v>
      </c>
      <c r="BK1065" s="60">
        <v>2703014618.4491</v>
      </c>
      <c r="BL1065" s="85" t="s">
        <v>2970</v>
      </c>
      <c r="BM1065" s="60" t="s">
        <v>2971</v>
      </c>
      <c r="BN1065" s="60">
        <v>1593948320.0739</v>
      </c>
      <c r="BO1065" s="60">
        <v>156843857237.06699</v>
      </c>
      <c r="BP1065" s="60">
        <v>96793813263.649994</v>
      </c>
      <c r="BQ1065" s="60">
        <v>8790225431.6047993</v>
      </c>
      <c r="BR1065" s="60" t="s">
        <v>544</v>
      </c>
      <c r="BS1065" s="60">
        <v>4521453783.8000002</v>
      </c>
      <c r="BT1065" s="60">
        <v>4656340885.0630999</v>
      </c>
      <c r="BU1065" s="60">
        <v>6447169180.2617998</v>
      </c>
      <c r="BV1065" s="60" t="s">
        <v>544</v>
      </c>
      <c r="BW1065" s="60">
        <v>104587616199.08839</v>
      </c>
      <c r="BX1065" s="60">
        <v>8562711122.8339996</v>
      </c>
      <c r="BY1065" s="60" t="s">
        <v>544</v>
      </c>
      <c r="BZ1065" s="60" t="s">
        <v>544</v>
      </c>
      <c r="CA1065" s="60" t="s">
        <v>544</v>
      </c>
      <c r="CB1065" s="60" t="s">
        <v>1811</v>
      </c>
      <c r="CC1065" s="60">
        <v>5719900891.9261999</v>
      </c>
      <c r="CD1065" s="60">
        <v>1371937453.5789001</v>
      </c>
      <c r="CE1065" s="60">
        <v>636627702.12890005</v>
      </c>
      <c r="CF1065" s="60">
        <v>12934855673.443399</v>
      </c>
      <c r="CG1065" s="60">
        <v>3610177665.5282001</v>
      </c>
      <c r="CH1065" s="60" t="s">
        <v>544</v>
      </c>
      <c r="CI1065" s="60" t="s">
        <v>1500</v>
      </c>
      <c r="CJ1065" s="60">
        <v>11.8</v>
      </c>
      <c r="CK1065" s="60">
        <v>10057346845.790001</v>
      </c>
      <c r="CL1065" s="60">
        <v>183.92</v>
      </c>
      <c r="CM1065" s="85">
        <v>113985</v>
      </c>
      <c r="CN1065" s="60" t="s">
        <v>544</v>
      </c>
      <c r="CO1065" s="60">
        <v>515464908.97640002</v>
      </c>
      <c r="CP1065" s="60">
        <v>5474686394.1676998</v>
      </c>
      <c r="CQ1065" s="60">
        <v>147603072426.2789</v>
      </c>
      <c r="CR1065" s="60" t="s">
        <v>544</v>
      </c>
      <c r="CS1065" s="60" t="s">
        <v>544</v>
      </c>
      <c r="CT1065" s="60">
        <v>1579466826.9521999</v>
      </c>
      <c r="CU1065" s="60">
        <v>1123547791.4969001</v>
      </c>
      <c r="CV1065" s="60">
        <v>636627702.12890005</v>
      </c>
      <c r="CW1065" s="60">
        <v>2703014618.4491</v>
      </c>
      <c r="CX1065" s="60">
        <v>3880738074.0938001</v>
      </c>
      <c r="CY1065" s="60">
        <v>10.61</v>
      </c>
      <c r="CZ1065" s="60">
        <f t="shared" si="32"/>
        <v>75.807100191553147</v>
      </c>
      <c r="DA1065" s="60" t="str">
        <f t="shared" si="33"/>
        <v>Y</v>
      </c>
    </row>
    <row r="1066" spans="1:105">
      <c r="A1066" s="13" t="s">
        <v>1500</v>
      </c>
      <c r="B1066" s="13">
        <v>113985</v>
      </c>
      <c r="C1066" s="13">
        <v>2023</v>
      </c>
      <c r="D1066" s="13" t="s">
        <v>10</v>
      </c>
      <c r="E1066" s="13" t="s">
        <v>13</v>
      </c>
      <c r="F1066" s="84" t="s">
        <v>1966</v>
      </c>
      <c r="G1066" s="60" t="s">
        <v>2005</v>
      </c>
      <c r="H1066" s="60" t="s">
        <v>2969</v>
      </c>
      <c r="I1066" s="60" t="s">
        <v>2007</v>
      </c>
      <c r="J1066" s="60" t="s">
        <v>1500</v>
      </c>
      <c r="K1066" s="85">
        <v>113985</v>
      </c>
      <c r="L1066" s="60">
        <v>14936489400000</v>
      </c>
      <c r="M1066" s="60">
        <v>181671766279.48529</v>
      </c>
      <c r="N1066" s="60">
        <v>9668652092.0067005</v>
      </c>
      <c r="O1066" s="60">
        <v>1925205163.8378</v>
      </c>
      <c r="P1066" s="60">
        <v>-0.28000000000000003</v>
      </c>
      <c r="Q1066" s="60" t="s">
        <v>544</v>
      </c>
      <c r="R1066" s="85" t="s">
        <v>544</v>
      </c>
      <c r="S1066" s="85" t="s">
        <v>544</v>
      </c>
      <c r="T1066" s="60" t="s">
        <v>544</v>
      </c>
      <c r="U1066" s="60">
        <v>20237819773.9146</v>
      </c>
      <c r="V1066" s="60" t="s">
        <v>544</v>
      </c>
      <c r="W1066" s="60" t="s">
        <v>2008</v>
      </c>
      <c r="X1066" s="60">
        <v>4260474439.7084999</v>
      </c>
      <c r="Y1066" s="60">
        <v>150341773211.45779</v>
      </c>
      <c r="Z1066" s="60">
        <v>3.33</v>
      </c>
      <c r="AA1066" s="60">
        <v>3122538075.5672998</v>
      </c>
      <c r="AB1066" s="60">
        <v>81771155546.669601</v>
      </c>
      <c r="AC1066" s="60">
        <v>181671766279.48529</v>
      </c>
      <c r="AD1066" s="60">
        <v>4.7699999999999996</v>
      </c>
      <c r="AE1066" s="60" t="s">
        <v>544</v>
      </c>
      <c r="AF1066" s="60">
        <v>10.53</v>
      </c>
      <c r="AG1066" s="60" t="s">
        <v>2009</v>
      </c>
      <c r="AH1066" s="60" t="s">
        <v>544</v>
      </c>
      <c r="AI1066" s="60">
        <v>10405686693.9734</v>
      </c>
      <c r="AJ1066" s="60" t="s">
        <v>544</v>
      </c>
      <c r="AK1066" s="60">
        <v>2.82</v>
      </c>
      <c r="AL1066" s="60">
        <v>160066800574.397</v>
      </c>
      <c r="AM1066" s="60">
        <v>3626185137.3481998</v>
      </c>
      <c r="AN1066" s="60">
        <v>6302474326.1201</v>
      </c>
      <c r="AO1066" s="60">
        <v>11389835940.931499</v>
      </c>
      <c r="AP1066" s="60">
        <v>12569177417.760599</v>
      </c>
      <c r="AQ1066" s="60">
        <v>181671766279.48529</v>
      </c>
      <c r="AR1066" s="60">
        <v>8.9</v>
      </c>
      <c r="AS1066" s="60">
        <v>11136451295.472799</v>
      </c>
      <c r="AT1066" s="60" t="s">
        <v>544</v>
      </c>
      <c r="AU1066" s="85">
        <v>113985</v>
      </c>
      <c r="AV1066" s="60" t="s">
        <v>544</v>
      </c>
      <c r="AW1066" s="60" t="s">
        <v>544</v>
      </c>
      <c r="AX1066" s="60">
        <v>3217100.1428</v>
      </c>
      <c r="AY1066" s="60" t="s">
        <v>544</v>
      </c>
      <c r="AZ1066" s="60">
        <v>50144425432.280403</v>
      </c>
      <c r="BA1066" s="60">
        <v>108667777847.8461</v>
      </c>
      <c r="BB1066" s="60" t="s">
        <v>1808</v>
      </c>
      <c r="BC1066" s="60" t="s">
        <v>544</v>
      </c>
      <c r="BD1066" s="60">
        <v>6808065027.2309999</v>
      </c>
      <c r="BE1066" s="60" t="s">
        <v>544</v>
      </c>
      <c r="BF1066" s="60" t="s">
        <v>544</v>
      </c>
      <c r="BG1066" s="60">
        <v>480792879.67040002</v>
      </c>
      <c r="BH1066" s="60">
        <v>108667777847.8461</v>
      </c>
      <c r="BI1066" s="60">
        <v>408526715.21609998</v>
      </c>
      <c r="BJ1066" s="60" t="s">
        <v>544</v>
      </c>
      <c r="BK1066" s="60">
        <v>2959938901.4714999</v>
      </c>
      <c r="BL1066" s="85" t="s">
        <v>2970</v>
      </c>
      <c r="BM1066" s="60" t="s">
        <v>2971</v>
      </c>
      <c r="BN1066" s="60">
        <v>1488382562.9049001</v>
      </c>
      <c r="BO1066" s="60">
        <v>160314680268.91199</v>
      </c>
      <c r="BP1066" s="60">
        <v>101859712820.6151</v>
      </c>
      <c r="BQ1066" s="60">
        <v>7745947630.5860996</v>
      </c>
      <c r="BR1066" s="60" t="s">
        <v>544</v>
      </c>
      <c r="BS1066" s="60">
        <v>3976289557.2308998</v>
      </c>
      <c r="BT1066" s="60">
        <v>6602489287.3718996</v>
      </c>
      <c r="BU1066" s="60">
        <v>7023090162.5566998</v>
      </c>
      <c r="BV1066" s="60" t="s">
        <v>544</v>
      </c>
      <c r="BW1066" s="60">
        <v>108229965182.8239</v>
      </c>
      <c r="BX1066" s="60">
        <v>9192757232.1000004</v>
      </c>
      <c r="BY1066" s="60" t="s">
        <v>544</v>
      </c>
      <c r="BZ1066" s="60" t="s">
        <v>544</v>
      </c>
      <c r="CA1066" s="60" t="s">
        <v>544</v>
      </c>
      <c r="CB1066" s="60" t="s">
        <v>1811</v>
      </c>
      <c r="CC1066" s="60">
        <v>5718780461.0897999</v>
      </c>
      <c r="CD1066" s="60">
        <v>1445575062.1396999</v>
      </c>
      <c r="CE1066" s="60">
        <v>626496500.61570001</v>
      </c>
      <c r="CF1066" s="60">
        <v>12569177417.760599</v>
      </c>
      <c r="CG1066" s="60">
        <v>3539858603.2719002</v>
      </c>
      <c r="CH1066" s="60" t="s">
        <v>544</v>
      </c>
      <c r="CI1066" s="60" t="s">
        <v>1500</v>
      </c>
      <c r="CJ1066" s="60">
        <v>12.73</v>
      </c>
      <c r="CK1066" s="60">
        <v>10562948765.8286</v>
      </c>
      <c r="CL1066" s="60">
        <v>162.29</v>
      </c>
      <c r="CM1066" s="85">
        <v>113985</v>
      </c>
      <c r="CN1066" s="60" t="s">
        <v>544</v>
      </c>
      <c r="CO1066" s="60">
        <v>408526715.21609998</v>
      </c>
      <c r="CP1066" s="60">
        <v>5748857002.6134005</v>
      </c>
      <c r="CQ1066" s="60">
        <v>150341773211.45779</v>
      </c>
      <c r="CR1066" s="60" t="s">
        <v>544</v>
      </c>
      <c r="CS1066" s="60" t="s">
        <v>544</v>
      </c>
      <c r="CT1066" s="60">
        <v>1817834294.5367</v>
      </c>
      <c r="CU1066" s="60">
        <v>1142104606.9349</v>
      </c>
      <c r="CV1066" s="60">
        <v>626496500.61570001</v>
      </c>
      <c r="CW1066" s="60">
        <v>2959938901.4714999</v>
      </c>
      <c r="CX1066" s="60">
        <v>4260474439.7084999</v>
      </c>
      <c r="CY1066" s="60">
        <v>11.24</v>
      </c>
      <c r="CZ1066" s="60">
        <f t="shared" si="32"/>
        <v>82.216899774187183</v>
      </c>
      <c r="DA1066" s="60" t="str">
        <f t="shared" si="33"/>
        <v>Y</v>
      </c>
    </row>
    <row r="1067" spans="1:105">
      <c r="A1067" s="13" t="s">
        <v>1505</v>
      </c>
      <c r="B1067" s="13">
        <v>1009191</v>
      </c>
      <c r="C1067" s="13">
        <v>2022</v>
      </c>
      <c r="D1067" s="13" t="s">
        <v>1</v>
      </c>
      <c r="E1067" s="13" t="s">
        <v>13</v>
      </c>
      <c r="F1067" s="84" t="s">
        <v>1812</v>
      </c>
      <c r="G1067" s="60" t="s">
        <v>2437</v>
      </c>
      <c r="H1067" s="60" t="s">
        <v>547</v>
      </c>
      <c r="I1067" s="60" t="s">
        <v>2439</v>
      </c>
      <c r="J1067" s="60" t="s">
        <v>1505</v>
      </c>
      <c r="K1067" s="85">
        <v>1009191</v>
      </c>
      <c r="L1067" s="60">
        <v>56393400000</v>
      </c>
      <c r="M1067" s="60">
        <v>15492692306.267</v>
      </c>
      <c r="N1067" s="60">
        <v>280796703.27090001</v>
      </c>
      <c r="O1067" s="60">
        <v>83049450.541800007</v>
      </c>
      <c r="P1067" s="60">
        <v>-0.13</v>
      </c>
      <c r="Q1067" s="60" t="s">
        <v>544</v>
      </c>
      <c r="R1067" s="85" t="s">
        <v>544</v>
      </c>
      <c r="S1067" s="85">
        <v>16</v>
      </c>
      <c r="T1067" s="60">
        <v>2721758241.5078001</v>
      </c>
      <c r="U1067" s="60">
        <v>175219780.20370001</v>
      </c>
      <c r="V1067" s="60">
        <v>2177472527.2722001</v>
      </c>
      <c r="W1067" s="60" t="s">
        <v>2440</v>
      </c>
      <c r="X1067" s="60">
        <v>389890109.85420001</v>
      </c>
      <c r="Y1067" s="60">
        <v>10424423075.964001</v>
      </c>
      <c r="Z1067" s="60">
        <v>16.21</v>
      </c>
      <c r="AA1067" s="60" t="s">
        <v>544</v>
      </c>
      <c r="AB1067" s="60">
        <v>13491593405.3522</v>
      </c>
      <c r="AC1067" s="60">
        <v>15492692306.267</v>
      </c>
      <c r="AD1067" s="60" t="s">
        <v>544</v>
      </c>
      <c r="AE1067" s="60">
        <v>4981071428.1132002</v>
      </c>
      <c r="AF1067" s="60">
        <v>18.600000000000001</v>
      </c>
      <c r="AG1067" s="60" t="s">
        <v>2441</v>
      </c>
      <c r="AH1067" s="60" t="s">
        <v>544</v>
      </c>
      <c r="AI1067" s="60">
        <v>2194835164.6332002</v>
      </c>
      <c r="AJ1067" s="60" t="s">
        <v>544</v>
      </c>
      <c r="AK1067" s="60">
        <v>2.4700000000000002</v>
      </c>
      <c r="AL1067" s="60">
        <v>11984615383.5128</v>
      </c>
      <c r="AM1067" s="60">
        <v>202417582.39899999</v>
      </c>
      <c r="AN1067" s="60">
        <v>238076923.05500001</v>
      </c>
      <c r="AO1067" s="60">
        <v>744890109.82159996</v>
      </c>
      <c r="AP1067" s="60">
        <v>1918324175.6477001</v>
      </c>
      <c r="AQ1067" s="60">
        <v>15492692306.267</v>
      </c>
      <c r="AR1067" s="60">
        <v>2.79</v>
      </c>
      <c r="AS1067" s="60">
        <v>1917609889.9335001</v>
      </c>
      <c r="AT1067" s="60">
        <v>2721758241.5078001</v>
      </c>
      <c r="AU1067" s="85">
        <v>1009191</v>
      </c>
      <c r="AV1067" s="60" t="s">
        <v>544</v>
      </c>
      <c r="AW1067" s="60" t="s">
        <v>544</v>
      </c>
      <c r="AX1067" s="60">
        <v>23214285.712200001</v>
      </c>
      <c r="AY1067" s="60">
        <v>4981071428.1132002</v>
      </c>
      <c r="AZ1067" s="60">
        <v>2129752747.0567999</v>
      </c>
      <c r="BA1067" s="60">
        <v>175576923.06079999</v>
      </c>
      <c r="BB1067" s="60" t="s">
        <v>1808</v>
      </c>
      <c r="BC1067" s="60" t="s">
        <v>544</v>
      </c>
      <c r="BD1067" s="60">
        <v>434532966.99299997</v>
      </c>
      <c r="BE1067" s="60">
        <v>1642994505.3434</v>
      </c>
      <c r="BF1067" s="60" t="s">
        <v>544</v>
      </c>
      <c r="BG1067" s="60">
        <v>81813186.805700004</v>
      </c>
      <c r="BH1067" s="60">
        <v>10055879119.954</v>
      </c>
      <c r="BI1067" s="60">
        <v>295384615.3574</v>
      </c>
      <c r="BJ1067" s="60">
        <v>2177472527.2722001</v>
      </c>
      <c r="BK1067" s="60">
        <v>92280219.771699995</v>
      </c>
      <c r="BL1067" s="85" t="s">
        <v>2973</v>
      </c>
      <c r="BM1067" s="60" t="s">
        <v>2974</v>
      </c>
      <c r="BN1067" s="60">
        <v>108983516.4735</v>
      </c>
      <c r="BO1067" s="60">
        <v>14608956042.612</v>
      </c>
      <c r="BP1067" s="60">
        <v>9621346152.9610004</v>
      </c>
      <c r="BQ1067" s="60">
        <v>2620769230.5281</v>
      </c>
      <c r="BR1067" s="60" t="s">
        <v>544</v>
      </c>
      <c r="BS1067" s="60">
        <v>41730769.226899996</v>
      </c>
      <c r="BT1067" s="60">
        <v>1560192307.5488</v>
      </c>
      <c r="BU1067" s="60">
        <v>492362637.31730002</v>
      </c>
      <c r="BV1067" s="60" t="s">
        <v>544</v>
      </c>
      <c r="BW1067" s="60">
        <v>175549450.53330001</v>
      </c>
      <c r="BX1067" s="60">
        <v>1619972527.3234999</v>
      </c>
      <c r="BY1067" s="60" t="s">
        <v>544</v>
      </c>
      <c r="BZ1067" s="60">
        <v>1401098.9010000001</v>
      </c>
      <c r="CA1067" s="60" t="s">
        <v>544</v>
      </c>
      <c r="CB1067" s="60" t="s">
        <v>1958</v>
      </c>
      <c r="CC1067" s="60">
        <v>172884615.3687</v>
      </c>
      <c r="CD1067" s="60">
        <v>63543956.038099997</v>
      </c>
      <c r="CE1067" s="60">
        <v>295384615.3574</v>
      </c>
      <c r="CF1067" s="60">
        <v>1918324175.6477001</v>
      </c>
      <c r="CG1067" s="60">
        <v>135164835.15239999</v>
      </c>
      <c r="CH1067" s="60">
        <v>-91703296.694900006</v>
      </c>
      <c r="CI1067" s="60" t="s">
        <v>1505</v>
      </c>
      <c r="CJ1067" s="60">
        <v>16.27</v>
      </c>
      <c r="CK1067" s="60">
        <v>627967032.90929997</v>
      </c>
      <c r="CL1067" s="60">
        <v>122.7</v>
      </c>
      <c r="CM1067" s="85">
        <v>1009191</v>
      </c>
      <c r="CN1067" s="60">
        <v>0</v>
      </c>
      <c r="CO1067" s="60">
        <v>295384615.3574</v>
      </c>
      <c r="CP1067" s="60">
        <v>498873626.32770002</v>
      </c>
      <c r="CQ1067" s="60">
        <v>10424423075.964001</v>
      </c>
      <c r="CR1067" s="60">
        <v>439560.43949999998</v>
      </c>
      <c r="CS1067" s="60">
        <v>0</v>
      </c>
      <c r="CT1067" s="60">
        <v>50686813.1822</v>
      </c>
      <c r="CU1067" s="60">
        <v>41593406.589599997</v>
      </c>
      <c r="CV1067" s="60">
        <v>295384615.3574</v>
      </c>
      <c r="CW1067" s="60">
        <v>92280219.771699995</v>
      </c>
      <c r="CX1067" s="60">
        <v>389890109.85420001</v>
      </c>
      <c r="CY1067" s="60">
        <v>12.01</v>
      </c>
      <c r="CZ1067" s="60">
        <f t="shared" si="32"/>
        <v>3.6400000003348754</v>
      </c>
      <c r="DA1067" s="60" t="str">
        <f t="shared" si="33"/>
        <v>Y</v>
      </c>
    </row>
    <row r="1068" spans="1:105">
      <c r="A1068" s="13" t="s">
        <v>1505</v>
      </c>
      <c r="B1068" s="13">
        <v>1009191</v>
      </c>
      <c r="C1068" s="13">
        <v>2023</v>
      </c>
      <c r="D1068" s="13" t="s">
        <v>1</v>
      </c>
      <c r="E1068" s="13" t="s">
        <v>13</v>
      </c>
      <c r="F1068" s="84" t="s">
        <v>1804</v>
      </c>
      <c r="G1068" s="60" t="s">
        <v>2437</v>
      </c>
      <c r="H1068" s="60" t="s">
        <v>2972</v>
      </c>
      <c r="I1068" s="60" t="s">
        <v>2439</v>
      </c>
      <c r="J1068" s="60" t="s">
        <v>1505</v>
      </c>
      <c r="K1068" s="85">
        <v>1009191</v>
      </c>
      <c r="L1068" s="60">
        <v>61626300000</v>
      </c>
      <c r="M1068" s="60">
        <v>16930302196.2446</v>
      </c>
      <c r="N1068" s="60">
        <v>301758241.73049998</v>
      </c>
      <c r="O1068" s="60">
        <v>116428571.4179</v>
      </c>
      <c r="P1068" s="60">
        <v>-0.06</v>
      </c>
      <c r="Q1068" s="60" t="s">
        <v>544</v>
      </c>
      <c r="R1068" s="85" t="s">
        <v>544</v>
      </c>
      <c r="S1068" s="85">
        <v>16</v>
      </c>
      <c r="T1068" s="60">
        <v>3158736263.4457002</v>
      </c>
      <c r="U1068" s="60">
        <v>167747252.73179999</v>
      </c>
      <c r="V1068" s="60">
        <v>2172472527.2726998</v>
      </c>
      <c r="W1068" s="60" t="s">
        <v>2440</v>
      </c>
      <c r="X1068" s="60">
        <v>416043956.00569999</v>
      </c>
      <c r="Y1068" s="60">
        <v>10696126372.6423</v>
      </c>
      <c r="Z1068" s="60">
        <v>16.5</v>
      </c>
      <c r="AA1068" s="60" t="s">
        <v>544</v>
      </c>
      <c r="AB1068" s="60">
        <v>14450137361.308001</v>
      </c>
      <c r="AC1068" s="60">
        <v>16930302196.2446</v>
      </c>
      <c r="AD1068" s="60" t="s">
        <v>544</v>
      </c>
      <c r="AE1068" s="60">
        <v>4993296702.8373003</v>
      </c>
      <c r="AF1068" s="60">
        <v>23.03</v>
      </c>
      <c r="AG1068" s="60" t="s">
        <v>2441</v>
      </c>
      <c r="AH1068" s="60" t="s">
        <v>544</v>
      </c>
      <c r="AI1068" s="60">
        <v>2290796703.086</v>
      </c>
      <c r="AJ1068" s="60" t="s">
        <v>544</v>
      </c>
      <c r="AK1068" s="60">
        <v>2.75</v>
      </c>
      <c r="AL1068" s="60">
        <v>13297142855.9195</v>
      </c>
      <c r="AM1068" s="60">
        <v>217390109.87009999</v>
      </c>
      <c r="AN1068" s="60">
        <v>433818681.27880001</v>
      </c>
      <c r="AO1068" s="60">
        <v>1032252747.1578</v>
      </c>
      <c r="AP1068" s="60">
        <v>2036703296.5158999</v>
      </c>
      <c r="AQ1068" s="60">
        <v>16930302196.2446</v>
      </c>
      <c r="AR1068" s="60">
        <v>2.88</v>
      </c>
      <c r="AS1068" s="60">
        <v>2035961538.2742</v>
      </c>
      <c r="AT1068" s="60">
        <v>3158736263.4457002</v>
      </c>
      <c r="AU1068" s="85">
        <v>1009191</v>
      </c>
      <c r="AV1068" s="60" t="s">
        <v>544</v>
      </c>
      <c r="AW1068" s="60" t="s">
        <v>544</v>
      </c>
      <c r="AX1068" s="60">
        <v>23214285.712200001</v>
      </c>
      <c r="AY1068" s="60">
        <v>4993296702.8373003</v>
      </c>
      <c r="AZ1068" s="60">
        <v>2145412087.7147</v>
      </c>
      <c r="BA1068" s="60">
        <v>168214285.6988</v>
      </c>
      <c r="BB1068" s="60" t="s">
        <v>1808</v>
      </c>
      <c r="BC1068" s="60" t="s">
        <v>544</v>
      </c>
      <c r="BD1068" s="60">
        <v>465412087.86930001</v>
      </c>
      <c r="BE1068" s="60">
        <v>1594642856.9962001</v>
      </c>
      <c r="BF1068" s="60" t="s">
        <v>544</v>
      </c>
      <c r="BG1068" s="60">
        <v>80109890.102500007</v>
      </c>
      <c r="BH1068" s="60">
        <v>10492719779.254499</v>
      </c>
      <c r="BI1068" s="60">
        <v>319972527.44309998</v>
      </c>
      <c r="BJ1068" s="60">
        <v>2172472527.2726998</v>
      </c>
      <c r="BK1068" s="60">
        <v>97005494.496600002</v>
      </c>
      <c r="BL1068" s="85" t="s">
        <v>2973</v>
      </c>
      <c r="BM1068" s="60" t="s">
        <v>2974</v>
      </c>
      <c r="BN1068" s="60">
        <v>126318681.3071</v>
      </c>
      <c r="BO1068" s="60">
        <v>15784395602.943399</v>
      </c>
      <c r="BP1068" s="60">
        <v>10027307691.385201</v>
      </c>
      <c r="BQ1068" s="60">
        <v>3387609889.7982001</v>
      </c>
      <c r="BR1068" s="60" t="s">
        <v>544</v>
      </c>
      <c r="BS1068" s="60">
        <v>19532967.031199999</v>
      </c>
      <c r="BT1068" s="60">
        <v>2601016483.2772002</v>
      </c>
      <c r="BU1068" s="60">
        <v>648598901.03919995</v>
      </c>
      <c r="BV1068" s="60" t="s">
        <v>544</v>
      </c>
      <c r="BW1068" s="60">
        <v>168214285.6988</v>
      </c>
      <c r="BX1068" s="60">
        <v>1715934065.7762001</v>
      </c>
      <c r="BY1068" s="60" t="s">
        <v>544</v>
      </c>
      <c r="BZ1068" s="60">
        <v>18214285.7126</v>
      </c>
      <c r="CA1068" s="60" t="s">
        <v>544</v>
      </c>
      <c r="CB1068" s="60" t="s">
        <v>1958</v>
      </c>
      <c r="CC1068" s="60">
        <v>296895604.36830002</v>
      </c>
      <c r="CD1068" s="60">
        <v>62087912.082199998</v>
      </c>
      <c r="CE1068" s="60">
        <v>319972527.44309998</v>
      </c>
      <c r="CF1068" s="60">
        <v>2036703296.5158999</v>
      </c>
      <c r="CG1068" s="60">
        <v>200631868.11340001</v>
      </c>
      <c r="CH1068" s="60">
        <v>-120714285.7032</v>
      </c>
      <c r="CI1068" s="60" t="s">
        <v>1505</v>
      </c>
      <c r="CJ1068" s="60">
        <v>15.85</v>
      </c>
      <c r="CK1068" s="60">
        <v>849862637.2845</v>
      </c>
      <c r="CL1068" s="60">
        <v>149</v>
      </c>
      <c r="CM1068" s="85">
        <v>1009191</v>
      </c>
      <c r="CN1068" s="60">
        <v>0</v>
      </c>
      <c r="CO1068" s="60">
        <v>319972527.44309998</v>
      </c>
      <c r="CP1068" s="60">
        <v>542362637.31270003</v>
      </c>
      <c r="CQ1068" s="60">
        <v>10696126372.6423</v>
      </c>
      <c r="CR1068" s="60">
        <v>631868.13179999997</v>
      </c>
      <c r="CS1068" s="60">
        <v>0</v>
      </c>
      <c r="CT1068" s="60">
        <v>54505494.500500001</v>
      </c>
      <c r="CU1068" s="60">
        <v>42499999.996100001</v>
      </c>
      <c r="CV1068" s="60">
        <v>319972527.44309998</v>
      </c>
      <c r="CW1068" s="60">
        <v>97005494.496600002</v>
      </c>
      <c r="CX1068" s="60">
        <v>416043956.00569999</v>
      </c>
      <c r="CY1068" s="60">
        <v>11.87</v>
      </c>
      <c r="CZ1068" s="60">
        <f t="shared" si="32"/>
        <v>3.640000000334882</v>
      </c>
      <c r="DA1068" s="60" t="str">
        <f t="shared" si="33"/>
        <v>Y</v>
      </c>
    </row>
    <row r="1069" spans="1:105">
      <c r="A1069" s="13" t="s">
        <v>1506</v>
      </c>
      <c r="B1069" s="13">
        <v>115069</v>
      </c>
      <c r="C1069" s="13">
        <v>2022</v>
      </c>
      <c r="D1069" s="13" t="s">
        <v>1</v>
      </c>
      <c r="E1069" s="13" t="s">
        <v>13</v>
      </c>
      <c r="F1069" s="84" t="s">
        <v>1812</v>
      </c>
      <c r="G1069" s="60" t="s">
        <v>2437</v>
      </c>
      <c r="H1069" s="60" t="s">
        <v>2084</v>
      </c>
      <c r="I1069" s="60" t="s">
        <v>2439</v>
      </c>
      <c r="J1069" s="60" t="s">
        <v>1506</v>
      </c>
      <c r="K1069" s="85">
        <v>115069</v>
      </c>
      <c r="L1069" s="60">
        <v>184000600000</v>
      </c>
      <c r="M1069" s="60">
        <v>50549615379.964798</v>
      </c>
      <c r="N1069" s="60">
        <v>528791208.74260002</v>
      </c>
      <c r="O1069" s="60">
        <v>328104395.57419997</v>
      </c>
      <c r="P1069" s="60">
        <v>-0.01</v>
      </c>
      <c r="Q1069" s="60" t="s">
        <v>544</v>
      </c>
      <c r="R1069" s="85" t="s">
        <v>544</v>
      </c>
      <c r="S1069" s="85">
        <v>24</v>
      </c>
      <c r="T1069" s="60">
        <v>7190741757.5802002</v>
      </c>
      <c r="U1069" s="60">
        <v>2933159340.3895001</v>
      </c>
      <c r="V1069" s="60">
        <v>10307060438.6122</v>
      </c>
      <c r="W1069" s="60" t="s">
        <v>2440</v>
      </c>
      <c r="X1069" s="60">
        <v>1409615384.4856999</v>
      </c>
      <c r="Y1069" s="60">
        <v>33618379117.786201</v>
      </c>
      <c r="Z1069" s="60">
        <v>18.079999999999998</v>
      </c>
      <c r="AA1069" s="60" t="s">
        <v>544</v>
      </c>
      <c r="AB1069" s="60">
        <v>38068736260.233902</v>
      </c>
      <c r="AC1069" s="60">
        <v>50549615379.964798</v>
      </c>
      <c r="AD1069" s="60" t="s">
        <v>544</v>
      </c>
      <c r="AE1069" s="60">
        <v>9928461537.5480995</v>
      </c>
      <c r="AF1069" s="60">
        <v>3.78</v>
      </c>
      <c r="AG1069" s="60" t="s">
        <v>2441</v>
      </c>
      <c r="AH1069" s="60" t="s">
        <v>544</v>
      </c>
      <c r="AI1069" s="60">
        <v>7123763735.6084003</v>
      </c>
      <c r="AJ1069" s="60" t="s">
        <v>544</v>
      </c>
      <c r="AK1069" s="60">
        <v>2.88</v>
      </c>
      <c r="AL1069" s="60">
        <v>38393763732.731499</v>
      </c>
      <c r="AM1069" s="60">
        <v>906236263.65289998</v>
      </c>
      <c r="AN1069" s="60">
        <v>710439560.37419999</v>
      </c>
      <c r="AO1069" s="60">
        <v>2184368131.6672001</v>
      </c>
      <c r="AP1069" s="60">
        <v>6573021977.4173002</v>
      </c>
      <c r="AQ1069" s="60">
        <v>50549615379.964798</v>
      </c>
      <c r="AR1069" s="60">
        <v>1.54</v>
      </c>
      <c r="AS1069" s="60">
        <v>6452939559.8458996</v>
      </c>
      <c r="AT1069" s="60">
        <v>10726840658.3538</v>
      </c>
      <c r="AU1069" s="85">
        <v>115069</v>
      </c>
      <c r="AV1069" s="60" t="s">
        <v>544</v>
      </c>
      <c r="AW1069" s="60" t="s">
        <v>544</v>
      </c>
      <c r="AX1069" s="60" t="s">
        <v>544</v>
      </c>
      <c r="AY1069" s="60">
        <v>9928461537.5480995</v>
      </c>
      <c r="AZ1069" s="60">
        <v>12575329669.172701</v>
      </c>
      <c r="BA1069" s="60">
        <v>3463434065.6153998</v>
      </c>
      <c r="BB1069" s="60" t="s">
        <v>1808</v>
      </c>
      <c r="BC1069" s="60" t="s">
        <v>544</v>
      </c>
      <c r="BD1069" s="60">
        <v>1655302197.6499</v>
      </c>
      <c r="BE1069" s="60" t="s">
        <v>544</v>
      </c>
      <c r="BF1069" s="60" t="s">
        <v>544</v>
      </c>
      <c r="BG1069" s="60">
        <v>222637362.6169</v>
      </c>
      <c r="BH1069" s="60">
        <v>34425796700.129501</v>
      </c>
      <c r="BI1069" s="60">
        <v>1105274725.1730001</v>
      </c>
      <c r="BJ1069" s="60">
        <v>10307060438.6122</v>
      </c>
      <c r="BK1069" s="60">
        <v>316813186.78399998</v>
      </c>
      <c r="BL1069" s="85" t="s">
        <v>2975</v>
      </c>
      <c r="BM1069" s="60" t="s">
        <v>2976</v>
      </c>
      <c r="BN1069" s="60">
        <v>323489010.95929998</v>
      </c>
      <c r="BO1069" s="60">
        <v>47583104391.226799</v>
      </c>
      <c r="BP1069" s="60">
        <v>32770494502.479599</v>
      </c>
      <c r="BQ1069" s="60">
        <v>875851648.27110004</v>
      </c>
      <c r="BR1069" s="60" t="s">
        <v>544</v>
      </c>
      <c r="BS1069" s="60">
        <v>556181318.63020003</v>
      </c>
      <c r="BT1069" s="60">
        <v>4503186812.7725</v>
      </c>
      <c r="BU1069" s="60">
        <v>1786263736.0994</v>
      </c>
      <c r="BV1069" s="60" t="s">
        <v>544</v>
      </c>
      <c r="BW1069" s="60">
        <v>3463434065.6153998</v>
      </c>
      <c r="BX1069" s="60">
        <v>6010164834.6119003</v>
      </c>
      <c r="BY1069" s="60">
        <v>5412087.9116000002</v>
      </c>
      <c r="BZ1069" s="60">
        <v>27472.5275</v>
      </c>
      <c r="CA1069" s="60" t="s">
        <v>544</v>
      </c>
      <c r="CB1069" s="60" t="s">
        <v>1958</v>
      </c>
      <c r="CC1069" s="60">
        <v>595906593.35179996</v>
      </c>
      <c r="CD1069" s="60">
        <v>153186813.17269999</v>
      </c>
      <c r="CE1069" s="60">
        <v>1108351648.2497001</v>
      </c>
      <c r="CF1069" s="60">
        <v>6573021977.4173002</v>
      </c>
      <c r="CG1069" s="60">
        <v>297390109.8628</v>
      </c>
      <c r="CH1069" s="60">
        <v>-53296703.2918</v>
      </c>
      <c r="CI1069" s="60" t="s">
        <v>1506</v>
      </c>
      <c r="CJ1069" s="60">
        <v>18.7</v>
      </c>
      <c r="CK1069" s="60">
        <v>2120054944.8599</v>
      </c>
      <c r="CL1069" s="60">
        <v>125.6</v>
      </c>
      <c r="CM1069" s="85">
        <v>115069</v>
      </c>
      <c r="CN1069" s="60">
        <v>10219780.218800001</v>
      </c>
      <c r="CO1069" s="60">
        <v>1105274725.1730001</v>
      </c>
      <c r="CP1069" s="60">
        <v>1733104395.4449999</v>
      </c>
      <c r="CQ1069" s="60">
        <v>33618379117.786201</v>
      </c>
      <c r="CR1069" s="60">
        <v>36401098.897799999</v>
      </c>
      <c r="CS1069" s="60">
        <v>10219780.218800001</v>
      </c>
      <c r="CT1069" s="60">
        <v>179670329.65380001</v>
      </c>
      <c r="CU1069" s="60">
        <v>137142857.1302</v>
      </c>
      <c r="CV1069" s="60">
        <v>1108351648.2497001</v>
      </c>
      <c r="CW1069" s="60">
        <v>316813186.78399998</v>
      </c>
      <c r="CX1069" s="60">
        <v>1409615384.4856999</v>
      </c>
      <c r="CY1069" s="60">
        <v>15.8</v>
      </c>
      <c r="CZ1069" s="60">
        <f t="shared" si="32"/>
        <v>3.6400000003348816</v>
      </c>
      <c r="DA1069" s="60" t="str">
        <f t="shared" si="33"/>
        <v>Y</v>
      </c>
    </row>
    <row r="1070" spans="1:105">
      <c r="A1070" s="13" t="s">
        <v>1506</v>
      </c>
      <c r="B1070" s="13">
        <v>115069</v>
      </c>
      <c r="C1070" s="13">
        <v>2023</v>
      </c>
      <c r="D1070" s="13" t="s">
        <v>1</v>
      </c>
      <c r="E1070" s="13" t="s">
        <v>13</v>
      </c>
      <c r="F1070" s="84" t="s">
        <v>1804</v>
      </c>
      <c r="G1070" s="60" t="s">
        <v>2437</v>
      </c>
      <c r="H1070" s="60" t="s">
        <v>2084</v>
      </c>
      <c r="I1070" s="60" t="s">
        <v>2439</v>
      </c>
      <c r="J1070" s="60" t="s">
        <v>1506</v>
      </c>
      <c r="K1070" s="85">
        <v>115069</v>
      </c>
      <c r="L1070" s="60">
        <v>189157100000</v>
      </c>
      <c r="M1070" s="60">
        <v>51966236258.955399</v>
      </c>
      <c r="N1070" s="60">
        <v>595549450.49469995</v>
      </c>
      <c r="O1070" s="60">
        <v>290659340.63260001</v>
      </c>
      <c r="P1070" s="60">
        <v>-0.01</v>
      </c>
      <c r="Q1070" s="60" t="s">
        <v>544</v>
      </c>
      <c r="R1070" s="85" t="s">
        <v>544</v>
      </c>
      <c r="S1070" s="85">
        <v>24</v>
      </c>
      <c r="T1070" s="60">
        <v>8020659339.9214001</v>
      </c>
      <c r="U1070" s="60">
        <v>2704532966.7842002</v>
      </c>
      <c r="V1070" s="60">
        <v>10530054944.086201</v>
      </c>
      <c r="W1070" s="60" t="s">
        <v>2440</v>
      </c>
      <c r="X1070" s="60">
        <v>1463983516.3487999</v>
      </c>
      <c r="Y1070" s="60">
        <v>33196291205.737202</v>
      </c>
      <c r="Z1070" s="60">
        <v>17.47</v>
      </c>
      <c r="AA1070" s="60" t="s">
        <v>544</v>
      </c>
      <c r="AB1070" s="60">
        <v>39687554941.403702</v>
      </c>
      <c r="AC1070" s="60">
        <v>51966236258.955399</v>
      </c>
      <c r="AD1070" s="60" t="s">
        <v>544</v>
      </c>
      <c r="AE1070" s="60">
        <v>10500467032.000999</v>
      </c>
      <c r="AF1070" s="60">
        <v>3.62</v>
      </c>
      <c r="AG1070" s="60" t="s">
        <v>2441</v>
      </c>
      <c r="AH1070" s="60" t="s">
        <v>544</v>
      </c>
      <c r="AI1070" s="60">
        <v>7630192306.9903002</v>
      </c>
      <c r="AJ1070" s="60" t="s">
        <v>544</v>
      </c>
      <c r="AK1070" s="60">
        <v>3.07</v>
      </c>
      <c r="AL1070" s="60">
        <v>38810054941.484398</v>
      </c>
      <c r="AM1070" s="60">
        <v>698489010.92480004</v>
      </c>
      <c r="AN1070" s="60">
        <v>1262252747.1366</v>
      </c>
      <c r="AO1070" s="60">
        <v>2327032966.8189001</v>
      </c>
      <c r="AP1070" s="60">
        <v>7147554944.3973999</v>
      </c>
      <c r="AQ1070" s="60">
        <v>51966236258.955399</v>
      </c>
      <c r="AR1070" s="60">
        <v>1.67</v>
      </c>
      <c r="AS1070" s="60">
        <v>7139478021.3212004</v>
      </c>
      <c r="AT1070" s="60">
        <v>11295741757.2026</v>
      </c>
      <c r="AU1070" s="85">
        <v>115069</v>
      </c>
      <c r="AV1070" s="60" t="s">
        <v>544</v>
      </c>
      <c r="AW1070" s="60" t="s">
        <v>544</v>
      </c>
      <c r="AX1070" s="60" t="s">
        <v>544</v>
      </c>
      <c r="AY1070" s="60">
        <v>10500467032.000999</v>
      </c>
      <c r="AZ1070" s="60">
        <v>13190439559.226</v>
      </c>
      <c r="BA1070" s="60">
        <v>3242829670.0313001</v>
      </c>
      <c r="BB1070" s="60" t="s">
        <v>1808</v>
      </c>
      <c r="BC1070" s="60" t="s">
        <v>544</v>
      </c>
      <c r="BD1070" s="60">
        <v>1947994505.3153</v>
      </c>
      <c r="BE1070" s="60" t="s">
        <v>544</v>
      </c>
      <c r="BF1070" s="60" t="s">
        <v>544</v>
      </c>
      <c r="BG1070" s="60">
        <v>244285714.26320001</v>
      </c>
      <c r="BH1070" s="60">
        <v>35569093403.321098</v>
      </c>
      <c r="BI1070" s="60">
        <v>1177994505.3861001</v>
      </c>
      <c r="BJ1070" s="60">
        <v>10530054944.086201</v>
      </c>
      <c r="BK1070" s="60">
        <v>318846153.8168</v>
      </c>
      <c r="BL1070" s="85" t="s">
        <v>2975</v>
      </c>
      <c r="BM1070" s="60" t="s">
        <v>2976</v>
      </c>
      <c r="BN1070" s="60">
        <v>311098901.07029998</v>
      </c>
      <c r="BO1070" s="60">
        <v>48890879116.381203</v>
      </c>
      <c r="BP1070" s="60">
        <v>33621098898.005798</v>
      </c>
      <c r="BQ1070" s="60">
        <v>777142857.07140005</v>
      </c>
      <c r="BR1070" s="60" t="s">
        <v>544</v>
      </c>
      <c r="BS1070" s="60">
        <v>533351648.30260003</v>
      </c>
      <c r="BT1070" s="60">
        <v>5264230768.7465</v>
      </c>
      <c r="BU1070" s="60">
        <v>2357060439.3435998</v>
      </c>
      <c r="BV1070" s="60" t="s">
        <v>544</v>
      </c>
      <c r="BW1070" s="60">
        <v>3242829670.0313001</v>
      </c>
      <c r="BX1070" s="60">
        <v>6515796702.6973</v>
      </c>
      <c r="BY1070" s="60">
        <v>5412087.9116000002</v>
      </c>
      <c r="BZ1070" s="60">
        <v>-82417.582399999999</v>
      </c>
      <c r="CA1070" s="60" t="s">
        <v>544</v>
      </c>
      <c r="CB1070" s="60" t="s">
        <v>1958</v>
      </c>
      <c r="CC1070" s="60">
        <v>1159780219.6735001</v>
      </c>
      <c r="CD1070" s="60">
        <v>141620879.10789999</v>
      </c>
      <c r="CE1070" s="60">
        <v>1181565933.9572001</v>
      </c>
      <c r="CF1070" s="60">
        <v>7147554944.3973999</v>
      </c>
      <c r="CG1070" s="60">
        <v>337692307.66119999</v>
      </c>
      <c r="CH1070" s="60">
        <v>-24862637.360399999</v>
      </c>
      <c r="CI1070" s="60" t="s">
        <v>1506</v>
      </c>
      <c r="CJ1070" s="60">
        <v>19.2</v>
      </c>
      <c r="CK1070" s="60">
        <v>2726236263.4854999</v>
      </c>
      <c r="CL1070" s="60">
        <v>312.10000000000002</v>
      </c>
      <c r="CM1070" s="85">
        <v>115069</v>
      </c>
      <c r="CN1070" s="60">
        <v>29999999.997200001</v>
      </c>
      <c r="CO1070" s="60">
        <v>1177994505.3861001</v>
      </c>
      <c r="CP1070" s="60">
        <v>1775082417.4191</v>
      </c>
      <c r="CQ1070" s="60">
        <v>33196291205.737202</v>
      </c>
      <c r="CR1070" s="60">
        <v>31483516.480599999</v>
      </c>
      <c r="CS1070" s="60">
        <v>29999999.997200001</v>
      </c>
      <c r="CT1070" s="60">
        <v>187225274.70809999</v>
      </c>
      <c r="CU1070" s="60">
        <v>131620879.10879999</v>
      </c>
      <c r="CV1070" s="60">
        <v>1181565933.9572001</v>
      </c>
      <c r="CW1070" s="60">
        <v>318846153.8168</v>
      </c>
      <c r="CX1070" s="60">
        <v>1463983516.3487999</v>
      </c>
      <c r="CY1070" s="60">
        <v>16.399999999999999</v>
      </c>
      <c r="CZ1070" s="60">
        <f t="shared" si="32"/>
        <v>3.640000000334878</v>
      </c>
      <c r="DA1070" s="60" t="str">
        <f t="shared" si="33"/>
        <v>Y</v>
      </c>
    </row>
    <row r="1071" spans="1:105">
      <c r="A1071" s="13" t="s">
        <v>1507</v>
      </c>
      <c r="B1071" s="13">
        <v>115068</v>
      </c>
      <c r="C1071" s="13">
        <v>2022</v>
      </c>
      <c r="D1071" s="13" t="s">
        <v>1</v>
      </c>
      <c r="E1071" s="13" t="s">
        <v>13</v>
      </c>
      <c r="F1071" s="84" t="s">
        <v>1812</v>
      </c>
      <c r="G1071" s="60" t="s">
        <v>2437</v>
      </c>
      <c r="H1071" s="60" t="s">
        <v>1814</v>
      </c>
      <c r="I1071" s="60" t="s">
        <v>2439</v>
      </c>
      <c r="J1071" s="60" t="s">
        <v>1507</v>
      </c>
      <c r="K1071" s="85">
        <v>115068</v>
      </c>
      <c r="L1071" s="60">
        <v>1189219000000</v>
      </c>
      <c r="M1071" s="60">
        <v>326708516453.45929</v>
      </c>
      <c r="N1071" s="60">
        <v>6505521977.4235001</v>
      </c>
      <c r="O1071" s="60">
        <v>2413489010.7670002</v>
      </c>
      <c r="P1071" s="60">
        <v>-0.27</v>
      </c>
      <c r="Q1071" s="60" t="s">
        <v>544</v>
      </c>
      <c r="R1071" s="85" t="s">
        <v>544</v>
      </c>
      <c r="S1071" s="85" t="s">
        <v>544</v>
      </c>
      <c r="T1071" s="60">
        <v>105531978012.2691</v>
      </c>
      <c r="U1071" s="60">
        <v>84849835157.029007</v>
      </c>
      <c r="V1071" s="60">
        <v>18845686811.452999</v>
      </c>
      <c r="W1071" s="60" t="s">
        <v>2440</v>
      </c>
      <c r="X1071" s="60">
        <v>7945027471.7965002</v>
      </c>
      <c r="Y1071" s="60">
        <v>231395247231.45889</v>
      </c>
      <c r="Z1071" s="60">
        <v>17.510000000000002</v>
      </c>
      <c r="AA1071" s="60" t="s">
        <v>544</v>
      </c>
      <c r="AB1071" s="60">
        <v>142064120866.05099</v>
      </c>
      <c r="AC1071" s="60">
        <v>326708516453.45929</v>
      </c>
      <c r="AD1071" s="60" t="s">
        <v>544</v>
      </c>
      <c r="AE1071" s="60">
        <v>19547967031.168598</v>
      </c>
      <c r="AF1071" s="60">
        <v>14.11</v>
      </c>
      <c r="AG1071" s="60" t="s">
        <v>2441</v>
      </c>
      <c r="AH1071" s="60" t="s">
        <v>544</v>
      </c>
      <c r="AI1071" s="60">
        <v>27777582415.026901</v>
      </c>
      <c r="AJ1071" s="60" t="s">
        <v>544</v>
      </c>
      <c r="AK1071" s="60">
        <v>2.83</v>
      </c>
      <c r="AL1071" s="60">
        <v>270630054920.15701</v>
      </c>
      <c r="AM1071" s="60">
        <v>7712499999.2904997</v>
      </c>
      <c r="AN1071" s="60">
        <v>8463516482.7377996</v>
      </c>
      <c r="AO1071" s="60">
        <v>25154917580.103298</v>
      </c>
      <c r="AP1071" s="60">
        <v>23641978019.803001</v>
      </c>
      <c r="AQ1071" s="60">
        <v>326708516453.45929</v>
      </c>
      <c r="AR1071" s="60">
        <v>2.83</v>
      </c>
      <c r="AS1071" s="60">
        <v>31067802194.944</v>
      </c>
      <c r="AT1071" s="60">
        <v>106561318671.515</v>
      </c>
      <c r="AU1071" s="85">
        <v>115068</v>
      </c>
      <c r="AV1071" s="60" t="s">
        <v>544</v>
      </c>
      <c r="AW1071" s="60" t="s">
        <v>544</v>
      </c>
      <c r="AX1071" s="60">
        <v>126758241.7466</v>
      </c>
      <c r="AY1071" s="60">
        <v>19547967031.168598</v>
      </c>
      <c r="AZ1071" s="60">
        <v>34498653842.980003</v>
      </c>
      <c r="BA1071" s="60">
        <v>85131895596.563507</v>
      </c>
      <c r="BB1071" s="60" t="s">
        <v>1808</v>
      </c>
      <c r="BC1071" s="60" t="s">
        <v>544</v>
      </c>
      <c r="BD1071" s="60">
        <v>8218379120.1230001</v>
      </c>
      <c r="BE1071" s="60" t="s">
        <v>544</v>
      </c>
      <c r="BF1071" s="60">
        <v>9433516482.6485996</v>
      </c>
      <c r="BG1071" s="60">
        <v>927032966.94770002</v>
      </c>
      <c r="BH1071" s="60">
        <v>230086868110.7001</v>
      </c>
      <c r="BI1071" s="60">
        <v>3473928571.1090002</v>
      </c>
      <c r="BJ1071" s="60" t="s">
        <v>544</v>
      </c>
      <c r="BK1071" s="60">
        <v>2415439560.2172999</v>
      </c>
      <c r="BL1071" s="85" t="s">
        <v>544</v>
      </c>
      <c r="BM1071" s="60" t="s">
        <v>544</v>
      </c>
      <c r="BN1071" s="60">
        <v>1549587911.9454</v>
      </c>
      <c r="BO1071" s="60">
        <v>297327142829.78882</v>
      </c>
      <c r="BP1071" s="60">
        <v>221868488990.57709</v>
      </c>
      <c r="BQ1071" s="60">
        <v>26444972525.0396</v>
      </c>
      <c r="BR1071" s="60" t="s">
        <v>544</v>
      </c>
      <c r="BS1071" s="60">
        <v>1211923076.8116</v>
      </c>
      <c r="BT1071" s="60">
        <v>32114230766.276299</v>
      </c>
      <c r="BU1071" s="60">
        <v>11902774724.179701</v>
      </c>
      <c r="BV1071" s="60" t="s">
        <v>544</v>
      </c>
      <c r="BW1071" s="60">
        <v>103977554935.489</v>
      </c>
      <c r="BX1071" s="60">
        <v>22264532964.9846</v>
      </c>
      <c r="BY1071" s="60" t="s">
        <v>544</v>
      </c>
      <c r="BZ1071" s="60">
        <v>73076923.070199996</v>
      </c>
      <c r="CA1071" s="60">
        <v>-2025604395.418</v>
      </c>
      <c r="CB1071" s="60" t="s">
        <v>1979</v>
      </c>
      <c r="CC1071" s="60">
        <v>6185109889.5409002</v>
      </c>
      <c r="CD1071" s="60">
        <v>1907005494.3301001</v>
      </c>
      <c r="CE1071" s="60">
        <v>4716620878.6870003</v>
      </c>
      <c r="CF1071" s="60">
        <v>23641978019.803001</v>
      </c>
      <c r="CG1071" s="60">
        <v>4490576922.6638002</v>
      </c>
      <c r="CH1071" s="60">
        <v>597197802.14289999</v>
      </c>
      <c r="CI1071" s="60" t="s">
        <v>1507</v>
      </c>
      <c r="CJ1071" s="60">
        <v>18.5</v>
      </c>
      <c r="CK1071" s="60">
        <v>16408543954.534401</v>
      </c>
      <c r="CL1071" s="60">
        <v>104</v>
      </c>
      <c r="CM1071" s="85">
        <v>115068</v>
      </c>
      <c r="CN1071" s="60">
        <v>13351648.350400001</v>
      </c>
      <c r="CO1071" s="60">
        <v>3473928571.1090002</v>
      </c>
      <c r="CP1071" s="60">
        <v>9494615383.7418995</v>
      </c>
      <c r="CQ1071" s="60">
        <v>231395247231.45889</v>
      </c>
      <c r="CR1071" s="60">
        <v>15192307.6909</v>
      </c>
      <c r="CS1071" s="60">
        <v>13351648.350400001</v>
      </c>
      <c r="CT1071" s="60">
        <v>1005631868.0394</v>
      </c>
      <c r="CU1071" s="60">
        <v>1409807692.178</v>
      </c>
      <c r="CV1071" s="60">
        <v>4716620878.6870003</v>
      </c>
      <c r="CW1071" s="60">
        <v>2415439560.2172999</v>
      </c>
      <c r="CX1071" s="60">
        <v>7945027471.7965002</v>
      </c>
      <c r="CY1071" s="60">
        <v>14.6</v>
      </c>
      <c r="CZ1071" s="60">
        <f t="shared" si="32"/>
        <v>3.6400000003348802</v>
      </c>
      <c r="DA1071" s="60" t="str">
        <f t="shared" si="33"/>
        <v>Y</v>
      </c>
    </row>
    <row r="1072" spans="1:105">
      <c r="A1072" s="13" t="s">
        <v>1507</v>
      </c>
      <c r="B1072" s="13">
        <v>115068</v>
      </c>
      <c r="C1072" s="13">
        <v>2023</v>
      </c>
      <c r="D1072" s="13" t="s">
        <v>1</v>
      </c>
      <c r="E1072" s="13" t="s">
        <v>13</v>
      </c>
      <c r="F1072" s="84" t="s">
        <v>1804</v>
      </c>
      <c r="G1072" s="60" t="s">
        <v>2437</v>
      </c>
      <c r="H1072" s="60" t="s">
        <v>2000</v>
      </c>
      <c r="I1072" s="60" t="s">
        <v>2439</v>
      </c>
      <c r="J1072" s="60" t="s">
        <v>1507</v>
      </c>
      <c r="K1072" s="85">
        <v>115068</v>
      </c>
      <c r="L1072" s="60">
        <v>1230985000000</v>
      </c>
      <c r="M1072" s="60">
        <v>338182692276.57953</v>
      </c>
      <c r="N1072" s="60">
        <v>7240247252.0811996</v>
      </c>
      <c r="O1072" s="60">
        <v>2387912087.6924</v>
      </c>
      <c r="P1072" s="60">
        <v>-0.27</v>
      </c>
      <c r="Q1072" s="60" t="s">
        <v>544</v>
      </c>
      <c r="R1072" s="85" t="s">
        <v>544</v>
      </c>
      <c r="S1072" s="85" t="s">
        <v>544</v>
      </c>
      <c r="T1072" s="60">
        <v>114828956033.3918</v>
      </c>
      <c r="U1072" s="60">
        <v>85142005486.672394</v>
      </c>
      <c r="V1072" s="60">
        <v>19016483514.734001</v>
      </c>
      <c r="W1072" s="60" t="s">
        <v>2440</v>
      </c>
      <c r="X1072" s="60">
        <v>8385824175.0527</v>
      </c>
      <c r="Y1072" s="60">
        <v>235468763714.60059</v>
      </c>
      <c r="Z1072" s="60">
        <v>18.16</v>
      </c>
      <c r="AA1072" s="60" t="s">
        <v>544</v>
      </c>
      <c r="AB1072" s="60">
        <v>142593021964.90341</v>
      </c>
      <c r="AC1072" s="60">
        <v>338182692276.57953</v>
      </c>
      <c r="AD1072" s="60">
        <v>7.5</v>
      </c>
      <c r="AE1072" s="60">
        <v>23139670327.5415</v>
      </c>
      <c r="AF1072" s="60">
        <v>12.6</v>
      </c>
      <c r="AG1072" s="60" t="s">
        <v>2441</v>
      </c>
      <c r="AH1072" s="60" t="s">
        <v>544</v>
      </c>
      <c r="AI1072" s="60">
        <v>28272060436.9594</v>
      </c>
      <c r="AJ1072" s="60" t="s">
        <v>544</v>
      </c>
      <c r="AK1072" s="60">
        <v>2.81</v>
      </c>
      <c r="AL1072" s="60">
        <v>278598269205.13818</v>
      </c>
      <c r="AM1072" s="60">
        <v>8768626372.8197002</v>
      </c>
      <c r="AN1072" s="60">
        <v>18328653844.467602</v>
      </c>
      <c r="AO1072" s="60">
        <v>28332362634.7561</v>
      </c>
      <c r="AP1072" s="60">
        <v>24782170327.3904</v>
      </c>
      <c r="AQ1072" s="60">
        <v>338182692276.57953</v>
      </c>
      <c r="AR1072" s="60">
        <v>2.97</v>
      </c>
      <c r="AS1072" s="60">
        <v>33337692304.625198</v>
      </c>
      <c r="AT1072" s="60">
        <v>116279203286.0056</v>
      </c>
      <c r="AU1072" s="85">
        <v>115068</v>
      </c>
      <c r="AV1072" s="60" t="s">
        <v>544</v>
      </c>
      <c r="AW1072" s="60" t="s">
        <v>544</v>
      </c>
      <c r="AX1072" s="60">
        <v>73434065.927300006</v>
      </c>
      <c r="AY1072" s="60">
        <v>23139670327.5415</v>
      </c>
      <c r="AZ1072" s="60">
        <v>36508324172.465401</v>
      </c>
      <c r="BA1072" s="60">
        <v>85303186805.338898</v>
      </c>
      <c r="BB1072" s="60" t="s">
        <v>1808</v>
      </c>
      <c r="BC1072" s="60">
        <v>352889890077.42419</v>
      </c>
      <c r="BD1072" s="60">
        <v>9401373625.5086994</v>
      </c>
      <c r="BE1072" s="60" t="s">
        <v>544</v>
      </c>
      <c r="BF1072" s="60">
        <v>10945604394.597401</v>
      </c>
      <c r="BG1072" s="60">
        <v>1038708791.1131999</v>
      </c>
      <c r="BH1072" s="60">
        <v>243738543933.62</v>
      </c>
      <c r="BI1072" s="60">
        <v>3127609889.8221998</v>
      </c>
      <c r="BJ1072" s="60" t="s">
        <v>544</v>
      </c>
      <c r="BK1072" s="60">
        <v>3161703296.4123998</v>
      </c>
      <c r="BL1072" s="85" t="s">
        <v>544</v>
      </c>
      <c r="BM1072" s="60" t="s">
        <v>544</v>
      </c>
      <c r="BN1072" s="60">
        <v>2184807692.1066999</v>
      </c>
      <c r="BO1072" s="60">
        <v>305457307664.20563</v>
      </c>
      <c r="BP1072" s="60">
        <v>234337170308.1113</v>
      </c>
      <c r="BQ1072" s="60">
        <v>19551510987.212299</v>
      </c>
      <c r="BR1072" s="60" t="s">
        <v>544</v>
      </c>
      <c r="BS1072" s="60">
        <v>1483241758.1052999</v>
      </c>
      <c r="BT1072" s="60">
        <v>35613983513.207001</v>
      </c>
      <c r="BU1072" s="60">
        <v>20026428569.586102</v>
      </c>
      <c r="BV1072" s="60" t="s">
        <v>544</v>
      </c>
      <c r="BW1072" s="60">
        <v>104319670320.07291</v>
      </c>
      <c r="BX1072" s="60">
        <v>22755357140.763699</v>
      </c>
      <c r="BY1072" s="60" t="s">
        <v>544</v>
      </c>
      <c r="BZ1072" s="60">
        <v>77142857.135800004</v>
      </c>
      <c r="CA1072" s="60">
        <v>-1332417582.2950001</v>
      </c>
      <c r="CB1072" s="60" t="s">
        <v>1979</v>
      </c>
      <c r="CC1072" s="60">
        <v>13588021976.7719</v>
      </c>
      <c r="CD1072" s="60">
        <v>1844340659.171</v>
      </c>
      <c r="CE1072" s="60">
        <v>4934560439.1064997</v>
      </c>
      <c r="CF1072" s="60">
        <v>24782170327.3904</v>
      </c>
      <c r="CG1072" s="60">
        <v>6658543955.4314003</v>
      </c>
      <c r="CH1072" s="60">
        <v>634450549.39219999</v>
      </c>
      <c r="CI1072" s="60" t="s">
        <v>1507</v>
      </c>
      <c r="CJ1072" s="60">
        <v>18.7</v>
      </c>
      <c r="CK1072" s="60">
        <v>26714478019.520302</v>
      </c>
      <c r="CL1072" s="60">
        <v>206.1</v>
      </c>
      <c r="CM1072" s="85">
        <v>115068</v>
      </c>
      <c r="CN1072" s="60">
        <v>26401098.898699999</v>
      </c>
      <c r="CO1072" s="60">
        <v>3127609889.8221998</v>
      </c>
      <c r="CP1072" s="60">
        <v>10570631867.159401</v>
      </c>
      <c r="CQ1072" s="60">
        <v>235468763714.60059</v>
      </c>
      <c r="CR1072" s="60">
        <v>29505494.502799999</v>
      </c>
      <c r="CS1072" s="60">
        <v>26401098.898699999</v>
      </c>
      <c r="CT1072" s="60">
        <v>1133324175.7198999</v>
      </c>
      <c r="CU1072" s="60">
        <v>2028379120.6925001</v>
      </c>
      <c r="CV1072" s="60">
        <v>4934560439.1064997</v>
      </c>
      <c r="CW1072" s="60">
        <v>3161703296.4123998</v>
      </c>
      <c r="CX1072" s="60">
        <v>8385824175.0527</v>
      </c>
      <c r="CY1072" s="60">
        <v>14.8</v>
      </c>
      <c r="CZ1072" s="60">
        <f t="shared" si="32"/>
        <v>3.6400000003348798</v>
      </c>
      <c r="DA1072" s="60" t="str">
        <f t="shared" si="33"/>
        <v>Y</v>
      </c>
    </row>
    <row r="1073" spans="1:105">
      <c r="A1073" s="13" t="s">
        <v>1503</v>
      </c>
      <c r="B1073" s="13">
        <v>112465</v>
      </c>
      <c r="C1073" s="13">
        <v>2022</v>
      </c>
      <c r="D1073" s="13" t="s">
        <v>10</v>
      </c>
      <c r="E1073" s="13" t="s">
        <v>13</v>
      </c>
      <c r="F1073" s="84" t="s">
        <v>1812</v>
      </c>
      <c r="G1073" s="60" t="s">
        <v>2207</v>
      </c>
      <c r="H1073" s="60" t="s">
        <v>2977</v>
      </c>
      <c r="I1073" s="60" t="s">
        <v>2209</v>
      </c>
      <c r="J1073" s="60" t="s">
        <v>1507</v>
      </c>
      <c r="K1073" s="85">
        <v>115068</v>
      </c>
      <c r="L1073" s="60">
        <v>621143814000</v>
      </c>
      <c r="M1073" s="60">
        <v>33189358025.4669</v>
      </c>
      <c r="N1073" s="60">
        <v>507317333.69550002</v>
      </c>
      <c r="O1073" s="60">
        <v>272184566.98299998</v>
      </c>
      <c r="P1073" s="60">
        <v>-1.48</v>
      </c>
      <c r="Q1073" s="60" t="s">
        <v>544</v>
      </c>
      <c r="R1073" s="85">
        <v>13021</v>
      </c>
      <c r="S1073" s="85">
        <v>435</v>
      </c>
      <c r="T1073" s="60">
        <v>2707871215.9821</v>
      </c>
      <c r="U1073" s="60" t="s">
        <v>544</v>
      </c>
      <c r="V1073" s="60" t="s">
        <v>544</v>
      </c>
      <c r="W1073" s="60" t="s">
        <v>2211</v>
      </c>
      <c r="X1073" s="60">
        <v>2061652190.3752999</v>
      </c>
      <c r="Y1073" s="60">
        <v>20439982843.194698</v>
      </c>
      <c r="Z1073" s="60">
        <v>53.05</v>
      </c>
      <c r="AA1073" s="60">
        <v>1895083180.8162</v>
      </c>
      <c r="AB1073" s="60">
        <v>23976485461.877998</v>
      </c>
      <c r="AC1073" s="60">
        <v>33189358025.4669</v>
      </c>
      <c r="AD1073" s="60">
        <v>5.88</v>
      </c>
      <c r="AE1073" s="60">
        <v>6179455252.6766005</v>
      </c>
      <c r="AF1073" s="60">
        <v>12.12</v>
      </c>
      <c r="AG1073" s="60" t="s">
        <v>2212</v>
      </c>
      <c r="AH1073" s="60" t="s">
        <v>544</v>
      </c>
      <c r="AI1073" s="60">
        <v>2815083073.7293</v>
      </c>
      <c r="AJ1073" s="60">
        <v>178192266.65009999</v>
      </c>
      <c r="AK1073" s="60">
        <v>9.39</v>
      </c>
      <c r="AL1073" s="60">
        <v>24114609014.153999</v>
      </c>
      <c r="AM1073" s="60">
        <v>2030891603.3715999</v>
      </c>
      <c r="AN1073" s="60">
        <v>1519018602.2098999</v>
      </c>
      <c r="AO1073" s="60">
        <v>5050837208.2094002</v>
      </c>
      <c r="AP1073" s="60">
        <v>2365790922.8262</v>
      </c>
      <c r="AQ1073" s="60">
        <v>33189358025.4669</v>
      </c>
      <c r="AR1073" s="60">
        <v>2.5</v>
      </c>
      <c r="AS1073" s="60">
        <v>2220344586.6041999</v>
      </c>
      <c r="AT1073" s="60">
        <v>2707871215.9821</v>
      </c>
      <c r="AU1073" s="85">
        <v>112465</v>
      </c>
      <c r="AV1073" s="60" t="s">
        <v>544</v>
      </c>
      <c r="AW1073" s="60" t="s">
        <v>544</v>
      </c>
      <c r="AX1073" s="60" t="s">
        <v>544</v>
      </c>
      <c r="AY1073" s="60">
        <v>6357647519.3267002</v>
      </c>
      <c r="AZ1073" s="60">
        <v>5547364727.2386999</v>
      </c>
      <c r="BA1073" s="60">
        <v>11257084177.7507</v>
      </c>
      <c r="BB1073" s="60" t="s">
        <v>1808</v>
      </c>
      <c r="BC1073" s="60">
        <v>46810478665.086098</v>
      </c>
      <c r="BD1073" s="60">
        <v>920945063.00230002</v>
      </c>
      <c r="BE1073" s="60">
        <v>780502480.42250001</v>
      </c>
      <c r="BF1073" s="60">
        <v>452195039.73839998</v>
      </c>
      <c r="BG1073" s="60">
        <v>357387517.5133</v>
      </c>
      <c r="BH1073" s="60">
        <v>20322602913.059502</v>
      </c>
      <c r="BI1073" s="60">
        <v>1182139763.4893999</v>
      </c>
      <c r="BJ1073" s="60" t="s">
        <v>544</v>
      </c>
      <c r="BK1073" s="60">
        <v>916219907.18040001</v>
      </c>
      <c r="BL1073" s="85" t="s">
        <v>2978</v>
      </c>
      <c r="BM1073" s="60" t="s">
        <v>2979</v>
      </c>
      <c r="BN1073" s="60">
        <v>432493514.50830001</v>
      </c>
      <c r="BO1073" s="60">
        <v>27229240635.378101</v>
      </c>
      <c r="BP1073" s="60">
        <v>19401657850.057301</v>
      </c>
      <c r="BQ1073" s="60">
        <v>595115988.77470005</v>
      </c>
      <c r="BR1073" s="60" t="s">
        <v>544</v>
      </c>
      <c r="BS1073" s="60">
        <v>561370707.55340004</v>
      </c>
      <c r="BT1073" s="60">
        <v>546390330.69659996</v>
      </c>
      <c r="BU1073" s="60">
        <v>2238883791.4685998</v>
      </c>
      <c r="BV1073" s="60" t="s">
        <v>544</v>
      </c>
      <c r="BW1073" s="60">
        <v>11257084177.7507</v>
      </c>
      <c r="BX1073" s="60">
        <v>2290603441.0447998</v>
      </c>
      <c r="BY1073" s="60" t="s">
        <v>544</v>
      </c>
      <c r="BZ1073" s="60" t="s">
        <v>544</v>
      </c>
      <c r="CA1073" s="60" t="s">
        <v>544</v>
      </c>
      <c r="CB1073" s="60" t="s">
        <v>1861</v>
      </c>
      <c r="CC1073" s="60">
        <v>981069133.59370005</v>
      </c>
      <c r="CD1073" s="60">
        <v>255992978.88850001</v>
      </c>
      <c r="CE1073" s="60">
        <v>1317335313.586</v>
      </c>
      <c r="CF1073" s="60">
        <v>2365790922.8262</v>
      </c>
      <c r="CG1073" s="60">
        <v>1340879928.5046</v>
      </c>
      <c r="CH1073" s="60">
        <v>-63749475.676799998</v>
      </c>
      <c r="CI1073" s="60" t="s">
        <v>1507</v>
      </c>
      <c r="CJ1073" s="60">
        <v>11.74</v>
      </c>
      <c r="CK1073" s="60">
        <v>3580670792.5851998</v>
      </c>
      <c r="CL1073" s="60">
        <v>159.79</v>
      </c>
      <c r="CM1073" s="85">
        <v>115068</v>
      </c>
      <c r="CN1073" s="60" t="s">
        <v>544</v>
      </c>
      <c r="CO1073" s="60">
        <v>1182139763.4893999</v>
      </c>
      <c r="CP1073" s="60">
        <v>2494145704.8836002</v>
      </c>
      <c r="CQ1073" s="60">
        <v>20439982843.194698</v>
      </c>
      <c r="CR1073" s="60">
        <v>907072.61210000003</v>
      </c>
      <c r="CS1073" s="60" t="s">
        <v>544</v>
      </c>
      <c r="CT1073" s="60">
        <v>256464682.29449999</v>
      </c>
      <c r="CU1073" s="60">
        <v>659755224.88600004</v>
      </c>
      <c r="CV1073" s="60">
        <v>1317335313.586</v>
      </c>
      <c r="CW1073" s="60">
        <v>916219907.18040001</v>
      </c>
      <c r="CX1073" s="60">
        <v>2061652190.3752999</v>
      </c>
      <c r="CY1073" s="60">
        <v>9.5500000000000007</v>
      </c>
      <c r="CZ1073" s="60">
        <f t="shared" si="32"/>
        <v>18.715150004509976</v>
      </c>
      <c r="DA1073" s="60" t="str">
        <f t="shared" si="33"/>
        <v>N: parent data from row 1071</v>
      </c>
    </row>
    <row r="1074" spans="1:105">
      <c r="A1074" s="13" t="s">
        <v>1503</v>
      </c>
      <c r="B1074" s="13">
        <v>112465</v>
      </c>
      <c r="C1074" s="13">
        <v>2023</v>
      </c>
      <c r="D1074" s="13" t="s">
        <v>10</v>
      </c>
      <c r="E1074" s="13" t="s">
        <v>13</v>
      </c>
      <c r="F1074" s="84" t="s">
        <v>1804</v>
      </c>
      <c r="G1074" s="60" t="s">
        <v>2207</v>
      </c>
      <c r="H1074" s="60" t="s">
        <v>2977</v>
      </c>
      <c r="I1074" s="60" t="s">
        <v>2209</v>
      </c>
      <c r="J1074" s="60" t="s">
        <v>1507</v>
      </c>
      <c r="K1074" s="85">
        <v>115068</v>
      </c>
      <c r="L1074" s="60">
        <v>1023422179000</v>
      </c>
      <c r="M1074" s="60">
        <v>34733781132.896004</v>
      </c>
      <c r="N1074" s="60">
        <v>372931756.9418</v>
      </c>
      <c r="O1074" s="60">
        <v>411324276.76599997</v>
      </c>
      <c r="P1074" s="60">
        <v>-0.91</v>
      </c>
      <c r="Q1074" s="60" t="s">
        <v>544</v>
      </c>
      <c r="R1074" s="85">
        <v>14247</v>
      </c>
      <c r="S1074" s="85">
        <v>435</v>
      </c>
      <c r="T1074" s="60">
        <v>2199252799.1448002</v>
      </c>
      <c r="U1074" s="60" t="s">
        <v>544</v>
      </c>
      <c r="V1074" s="60" t="s">
        <v>544</v>
      </c>
      <c r="W1074" s="60" t="s">
        <v>2211</v>
      </c>
      <c r="X1074" s="60">
        <v>1301165526.566</v>
      </c>
      <c r="Y1074" s="60">
        <v>20537884563.526798</v>
      </c>
      <c r="Z1074" s="60">
        <v>55.99</v>
      </c>
      <c r="AA1074" s="60">
        <v>1909069818.1726999</v>
      </c>
      <c r="AB1074" s="60">
        <v>23983701984.839802</v>
      </c>
      <c r="AC1074" s="60">
        <v>34733781132.896004</v>
      </c>
      <c r="AD1074" s="60">
        <v>5.41</v>
      </c>
      <c r="AE1074" s="60">
        <v>8687607858.8384991</v>
      </c>
      <c r="AF1074" s="60">
        <v>12.29</v>
      </c>
      <c r="AG1074" s="60" t="s">
        <v>2212</v>
      </c>
      <c r="AH1074" s="60" t="s">
        <v>544</v>
      </c>
      <c r="AI1074" s="60">
        <v>3160151804.3035998</v>
      </c>
      <c r="AJ1074" s="60">
        <v>116170780.18430001</v>
      </c>
      <c r="AK1074" s="60">
        <v>5.87</v>
      </c>
      <c r="AL1074" s="60">
        <v>24370685210.042801</v>
      </c>
      <c r="AM1074" s="60">
        <v>1706138553.1177001</v>
      </c>
      <c r="AN1074" s="60">
        <v>3097586399.9631</v>
      </c>
      <c r="AO1074" s="60">
        <v>5517156561.0860996</v>
      </c>
      <c r="AP1074" s="60">
        <v>2770581114.4218001</v>
      </c>
      <c r="AQ1074" s="60">
        <v>34733781132.896004</v>
      </c>
      <c r="AR1074" s="60">
        <v>1.74</v>
      </c>
      <c r="AS1074" s="60">
        <v>2536150719.0921001</v>
      </c>
      <c r="AT1074" s="60">
        <v>2199252799.1448002</v>
      </c>
      <c r="AU1074" s="85">
        <v>112465</v>
      </c>
      <c r="AV1074" s="60" t="s">
        <v>544</v>
      </c>
      <c r="AW1074" s="60">
        <v>1055442417.0759</v>
      </c>
      <c r="AX1074" s="60" t="s">
        <v>544</v>
      </c>
      <c r="AY1074" s="60">
        <v>8803778639.0228004</v>
      </c>
      <c r="AZ1074" s="60">
        <v>6012679855.2097998</v>
      </c>
      <c r="BA1074" s="60">
        <v>10398429838.7565</v>
      </c>
      <c r="BB1074" s="60" t="s">
        <v>1808</v>
      </c>
      <c r="BC1074" s="60">
        <v>53250415120.035896</v>
      </c>
      <c r="BD1074" s="60">
        <v>944944075.98500001</v>
      </c>
      <c r="BE1074" s="60">
        <v>746440304.79390001</v>
      </c>
      <c r="BF1074" s="60">
        <v>194688025.2624</v>
      </c>
      <c r="BG1074" s="60">
        <v>689172484.84800005</v>
      </c>
      <c r="BH1074" s="60">
        <v>21401461276.924198</v>
      </c>
      <c r="BI1074" s="60">
        <v>1267899708.9807999</v>
      </c>
      <c r="BJ1074" s="60" t="s">
        <v>544</v>
      </c>
      <c r="BK1074" s="60">
        <v>747020795.03999996</v>
      </c>
      <c r="BL1074" s="85" t="s">
        <v>2978</v>
      </c>
      <c r="BM1074" s="60" t="s">
        <v>2979</v>
      </c>
      <c r="BN1074" s="60">
        <v>1236760093.0404999</v>
      </c>
      <c r="BO1074" s="60">
        <v>27714930583.535599</v>
      </c>
      <c r="BP1074" s="60">
        <v>20456517200.939201</v>
      </c>
      <c r="BQ1074" s="60">
        <v>604108739.29929996</v>
      </c>
      <c r="BR1074" s="60" t="s">
        <v>544</v>
      </c>
      <c r="BS1074" s="60">
        <v>638820725.60959995</v>
      </c>
      <c r="BT1074" s="60">
        <v>868288411.26730001</v>
      </c>
      <c r="BU1074" s="60">
        <v>2910758750.2235999</v>
      </c>
      <c r="BV1074" s="60" t="s">
        <v>544</v>
      </c>
      <c r="BW1074" s="60">
        <v>10398429838.7565</v>
      </c>
      <c r="BX1074" s="60">
        <v>2635624870.2758999</v>
      </c>
      <c r="BY1074" s="60" t="s">
        <v>544</v>
      </c>
      <c r="BZ1074" s="60" t="s">
        <v>544</v>
      </c>
      <c r="CA1074" s="60" t="s">
        <v>544</v>
      </c>
      <c r="CB1074" s="60" t="s">
        <v>1833</v>
      </c>
      <c r="CC1074" s="60">
        <v>2433625735.9861002</v>
      </c>
      <c r="CD1074" s="60">
        <v>495867128.70529997</v>
      </c>
      <c r="CE1074" s="60">
        <v>1331891563.5692999</v>
      </c>
      <c r="CF1074" s="60">
        <v>2770581114.4218001</v>
      </c>
      <c r="CG1074" s="60">
        <v>1487549697.2335</v>
      </c>
      <c r="CH1074" s="60" t="s">
        <v>544</v>
      </c>
      <c r="CI1074" s="60" t="s">
        <v>1507</v>
      </c>
      <c r="CJ1074" s="60">
        <v>13.18</v>
      </c>
      <c r="CK1074" s="60">
        <v>4398751926.5290003</v>
      </c>
      <c r="CL1074" s="60">
        <v>168.15</v>
      </c>
      <c r="CM1074" s="85">
        <v>115068</v>
      </c>
      <c r="CN1074" s="60" t="s">
        <v>544</v>
      </c>
      <c r="CO1074" s="60">
        <v>1267899708.9807999</v>
      </c>
      <c r="CP1074" s="60">
        <v>2537925619.6064</v>
      </c>
      <c r="CQ1074" s="60">
        <v>20537884563.526798</v>
      </c>
      <c r="CR1074" s="60">
        <v>443479.07189999998</v>
      </c>
      <c r="CS1074" s="60" t="s">
        <v>544</v>
      </c>
      <c r="CT1074" s="60">
        <v>336811817.06169999</v>
      </c>
      <c r="CU1074" s="60">
        <v>410208977.97829998</v>
      </c>
      <c r="CV1074" s="60">
        <v>1331891563.5692999</v>
      </c>
      <c r="CW1074" s="60">
        <v>747020795.03999996</v>
      </c>
      <c r="CX1074" s="60">
        <v>1301165526.566</v>
      </c>
      <c r="CY1074" s="60">
        <v>10.99</v>
      </c>
      <c r="CZ1074" s="60">
        <f t="shared" si="32"/>
        <v>29.464750039284592</v>
      </c>
      <c r="DA1074" s="60" t="str">
        <f t="shared" si="33"/>
        <v>N: parent data from row 1071</v>
      </c>
    </row>
    <row r="1075" spans="1:105">
      <c r="A1075" s="13" t="s">
        <v>1509</v>
      </c>
      <c r="B1075" s="13">
        <v>1521701</v>
      </c>
      <c r="C1075" s="13">
        <v>2022</v>
      </c>
      <c r="D1075" s="13" t="s">
        <v>1</v>
      </c>
      <c r="E1075" s="13" t="s">
        <v>507</v>
      </c>
      <c r="F1075" s="84" t="s">
        <v>1812</v>
      </c>
      <c r="G1075" s="60" t="s">
        <v>2062</v>
      </c>
      <c r="H1075" s="60" t="s">
        <v>2398</v>
      </c>
      <c r="I1075" s="60" t="s">
        <v>2064</v>
      </c>
      <c r="J1075" s="60" t="s">
        <v>2980</v>
      </c>
      <c r="K1075" s="85">
        <v>1502020</v>
      </c>
      <c r="L1075" s="60">
        <v>29740714000</v>
      </c>
      <c r="M1075" s="60">
        <v>968500522.23010004</v>
      </c>
      <c r="N1075" s="60">
        <v>388660.93569999997</v>
      </c>
      <c r="O1075" s="60">
        <v>459424.2548</v>
      </c>
      <c r="P1075" s="60">
        <v>0.57425999999999999</v>
      </c>
      <c r="Q1075" s="60" t="s">
        <v>544</v>
      </c>
      <c r="R1075" s="85">
        <v>164</v>
      </c>
      <c r="S1075" s="85" t="s">
        <v>544</v>
      </c>
      <c r="T1075" s="60" t="s">
        <v>544</v>
      </c>
      <c r="U1075" s="60" t="s">
        <v>544</v>
      </c>
      <c r="V1075" s="60" t="s">
        <v>544</v>
      </c>
      <c r="W1075" s="60" t="s">
        <v>2065</v>
      </c>
      <c r="X1075" s="60">
        <v>877784.29180000001</v>
      </c>
      <c r="Y1075" s="60">
        <v>644171324.22730005</v>
      </c>
      <c r="Z1075" s="60">
        <v>-6.0537000000000001</v>
      </c>
      <c r="AA1075" s="60" t="s">
        <v>544</v>
      </c>
      <c r="AB1075" s="60">
        <v>172042171.6331</v>
      </c>
      <c r="AC1075" s="60">
        <v>968500522.23010004</v>
      </c>
      <c r="AD1075" s="60">
        <v>25.95</v>
      </c>
      <c r="AE1075" s="60">
        <v>43568190.753200002</v>
      </c>
      <c r="AF1075" s="60">
        <v>28.07649</v>
      </c>
      <c r="AG1075" s="60" t="s">
        <v>2066</v>
      </c>
      <c r="AH1075" s="60" t="s">
        <v>544</v>
      </c>
      <c r="AI1075" s="60">
        <v>241485118.1821</v>
      </c>
      <c r="AJ1075" s="60" t="s">
        <v>544</v>
      </c>
      <c r="AK1075" s="60">
        <v>0.1193</v>
      </c>
      <c r="AL1075" s="60">
        <v>676736128.22730005</v>
      </c>
      <c r="AM1075" s="60">
        <v>10357724.384299999</v>
      </c>
      <c r="AN1075" s="60">
        <v>5699198.9128</v>
      </c>
      <c r="AO1075" s="60">
        <v>56076.592499999999</v>
      </c>
      <c r="AP1075" s="60">
        <v>281371695.01899999</v>
      </c>
      <c r="AQ1075" s="60">
        <v>968500522.23010004</v>
      </c>
      <c r="AR1075" s="60">
        <v>0.89207999999999998</v>
      </c>
      <c r="AS1075" s="60">
        <v>286361209.15829998</v>
      </c>
      <c r="AT1075" s="60" t="s">
        <v>544</v>
      </c>
      <c r="AU1075" s="85">
        <v>1521701</v>
      </c>
      <c r="AV1075" s="60" t="s">
        <v>544</v>
      </c>
      <c r="AW1075" s="60" t="s">
        <v>544</v>
      </c>
      <c r="AX1075" s="60" t="s">
        <v>544</v>
      </c>
      <c r="AY1075" s="60">
        <v>43568190.753200002</v>
      </c>
      <c r="AZ1075" s="60">
        <v>587858636.91030002</v>
      </c>
      <c r="BA1075" s="60" t="s">
        <v>544</v>
      </c>
      <c r="BB1075" s="60" t="s">
        <v>1808</v>
      </c>
      <c r="BC1075" s="60" t="s">
        <v>544</v>
      </c>
      <c r="BD1075" s="60">
        <v>453171.8125</v>
      </c>
      <c r="BE1075" s="60" t="s">
        <v>544</v>
      </c>
      <c r="BF1075" s="60">
        <v>128313143.31299999</v>
      </c>
      <c r="BG1075" s="60">
        <v>-225087.9252</v>
      </c>
      <c r="BH1075" s="60">
        <v>43568190.753200002</v>
      </c>
      <c r="BI1075" s="60">
        <v>-20810896.208999999</v>
      </c>
      <c r="BJ1075" s="60" t="s">
        <v>544</v>
      </c>
      <c r="BK1075" s="60">
        <v>22134916.0101</v>
      </c>
      <c r="BL1075" s="85" t="s">
        <v>544</v>
      </c>
      <c r="BM1075" s="60" t="s">
        <v>544</v>
      </c>
      <c r="BN1075" s="60">
        <v>-160186.2709</v>
      </c>
      <c r="BO1075" s="60">
        <v>902838512.24950004</v>
      </c>
      <c r="BP1075" s="60">
        <v>43115018.940700002</v>
      </c>
      <c r="BQ1075" s="60">
        <v>143551713.0855</v>
      </c>
      <c r="BR1075" s="60" t="s">
        <v>544</v>
      </c>
      <c r="BS1075" s="60">
        <v>14751107.2215</v>
      </c>
      <c r="BT1075" s="60">
        <v>32564804</v>
      </c>
      <c r="BU1075" s="60">
        <v>700729.45250000001</v>
      </c>
      <c r="BV1075" s="60" t="s">
        <v>544</v>
      </c>
      <c r="BW1075" s="60" t="s">
        <v>544</v>
      </c>
      <c r="BX1075" s="60">
        <v>241485118.1821</v>
      </c>
      <c r="BY1075" s="60" t="s">
        <v>544</v>
      </c>
      <c r="BZ1075" s="60" t="s">
        <v>544</v>
      </c>
      <c r="CA1075" s="60" t="s">
        <v>544</v>
      </c>
      <c r="CB1075" s="60" t="s">
        <v>544</v>
      </c>
      <c r="CC1075" s="60">
        <v>5508043.5133999996</v>
      </c>
      <c r="CD1075" s="60">
        <v>10620457.222899999</v>
      </c>
      <c r="CE1075" s="60">
        <v>-21927706.1622</v>
      </c>
      <c r="CF1075" s="60">
        <v>281371695.01899999</v>
      </c>
      <c r="CG1075" s="60">
        <v>5876253.7522</v>
      </c>
      <c r="CH1075" s="60">
        <v>69884.069399999993</v>
      </c>
      <c r="CI1075" s="60" t="s">
        <v>2980</v>
      </c>
      <c r="CJ1075" s="60">
        <v>140.36000000000001</v>
      </c>
      <c r="CK1075" s="60">
        <v>6576983.2046999997</v>
      </c>
      <c r="CL1075" s="60" t="s">
        <v>544</v>
      </c>
      <c r="CM1075" s="85">
        <v>1502020</v>
      </c>
      <c r="CN1075" s="60" t="s">
        <v>544</v>
      </c>
      <c r="CO1075" s="60">
        <v>-20810896.208999999</v>
      </c>
      <c r="CP1075" s="60">
        <v>717598.0209</v>
      </c>
      <c r="CQ1075" s="60">
        <v>644171324.22730005</v>
      </c>
      <c r="CR1075" s="60" t="s">
        <v>544</v>
      </c>
      <c r="CS1075" s="60" t="s">
        <v>544</v>
      </c>
      <c r="CT1075" s="60">
        <v>8122899.5801999997</v>
      </c>
      <c r="CU1075" s="60">
        <v>14012016.4299</v>
      </c>
      <c r="CV1075" s="60">
        <v>-21927706.1622</v>
      </c>
      <c r="CW1075" s="60">
        <v>22134916.0101</v>
      </c>
      <c r="CX1075" s="60">
        <v>877784.29180000001</v>
      </c>
      <c r="CY1075" s="60">
        <v>140.36000000000001</v>
      </c>
      <c r="CZ1075" s="60">
        <f t="shared" si="32"/>
        <v>30.707999962166348</v>
      </c>
      <c r="DA1075" s="60" t="str">
        <f t="shared" si="33"/>
        <v>N</v>
      </c>
    </row>
    <row r="1076" spans="1:105">
      <c r="A1076" s="13" t="s">
        <v>1509</v>
      </c>
      <c r="B1076" s="13">
        <v>1521701</v>
      </c>
      <c r="C1076" s="13">
        <v>2023</v>
      </c>
      <c r="D1076" s="13" t="s">
        <v>1</v>
      </c>
      <c r="E1076" s="13" t="s">
        <v>507</v>
      </c>
      <c r="F1076" s="84" t="s">
        <v>1804</v>
      </c>
      <c r="G1076" s="60" t="s">
        <v>2062</v>
      </c>
      <c r="H1076" s="60" t="s">
        <v>2597</v>
      </c>
      <c r="I1076" s="60" t="s">
        <v>2064</v>
      </c>
      <c r="J1076" s="60" t="s">
        <v>2980</v>
      </c>
      <c r="K1076" s="85">
        <v>1502020</v>
      </c>
      <c r="L1076" s="60">
        <v>33343153000</v>
      </c>
      <c r="M1076" s="60">
        <v>1084859377.9375999</v>
      </c>
      <c r="N1076" s="60">
        <v>873629.41220000002</v>
      </c>
      <c r="O1076" s="60">
        <v>1857231.1686</v>
      </c>
      <c r="P1076" s="60">
        <v>0.41542000000000001</v>
      </c>
      <c r="Q1076" s="60" t="s">
        <v>544</v>
      </c>
      <c r="R1076" s="85">
        <v>168</v>
      </c>
      <c r="S1076" s="85" t="s">
        <v>544</v>
      </c>
      <c r="T1076" s="60" t="s">
        <v>544</v>
      </c>
      <c r="U1076" s="60" t="s">
        <v>544</v>
      </c>
      <c r="V1076" s="60" t="s">
        <v>544</v>
      </c>
      <c r="W1076" s="60" t="s">
        <v>2065</v>
      </c>
      <c r="X1076" s="60">
        <v>3080754.838</v>
      </c>
      <c r="Y1076" s="60">
        <v>685877110.39310002</v>
      </c>
      <c r="Z1076" s="60">
        <v>-6.2424900000000001</v>
      </c>
      <c r="AA1076" s="60" t="s">
        <v>544</v>
      </c>
      <c r="AB1076" s="60">
        <v>312448120.85579997</v>
      </c>
      <c r="AC1076" s="60">
        <v>1084859377.9375999</v>
      </c>
      <c r="AD1076" s="60">
        <v>21.44</v>
      </c>
      <c r="AE1076" s="60">
        <v>190230486.30720001</v>
      </c>
      <c r="AF1076" s="60">
        <v>39.507629999999999</v>
      </c>
      <c r="AG1076" s="60" t="s">
        <v>2066</v>
      </c>
      <c r="AH1076" s="60" t="s">
        <v>544</v>
      </c>
      <c r="AI1076" s="60">
        <v>224114006.70429999</v>
      </c>
      <c r="AJ1076" s="60" t="s">
        <v>544</v>
      </c>
      <c r="AK1076" s="60">
        <v>0.31197999999999998</v>
      </c>
      <c r="AL1076" s="60">
        <v>805935675.47809994</v>
      </c>
      <c r="AM1076" s="60">
        <v>13664291.5165</v>
      </c>
      <c r="AN1076" s="60">
        <v>10346510.487</v>
      </c>
      <c r="AO1076" s="60">
        <v>66731.739000000001</v>
      </c>
      <c r="AP1076" s="60">
        <v>265170391.90939999</v>
      </c>
      <c r="AQ1076" s="60">
        <v>1084859377.9375999</v>
      </c>
      <c r="AR1076" s="60">
        <v>0.45924999999999999</v>
      </c>
      <c r="AS1076" s="60">
        <v>269046298.85360003</v>
      </c>
      <c r="AT1076" s="60" t="s">
        <v>544</v>
      </c>
      <c r="AU1076" s="85">
        <v>1521701</v>
      </c>
      <c r="AV1076" s="60" t="s">
        <v>544</v>
      </c>
      <c r="AW1076" s="60">
        <v>27330405.059999999</v>
      </c>
      <c r="AX1076" s="60" t="s">
        <v>544</v>
      </c>
      <c r="AY1076" s="60">
        <v>190230486.30720001</v>
      </c>
      <c r="AZ1076" s="60">
        <v>412796290.63730001</v>
      </c>
      <c r="BA1076" s="60" t="s">
        <v>544</v>
      </c>
      <c r="BB1076" s="60" t="s">
        <v>1808</v>
      </c>
      <c r="BC1076" s="60" t="s">
        <v>544</v>
      </c>
      <c r="BD1076" s="60">
        <v>1928127.5408000001</v>
      </c>
      <c r="BE1076" s="60" t="s">
        <v>544</v>
      </c>
      <c r="BF1076" s="60">
        <v>240607906.15799999</v>
      </c>
      <c r="BG1076" s="60">
        <v>-320676.75270000001</v>
      </c>
      <c r="BH1076" s="60">
        <v>190230486.30720001</v>
      </c>
      <c r="BI1076" s="60">
        <v>-15954123.9538</v>
      </c>
      <c r="BJ1076" s="60" t="s">
        <v>544</v>
      </c>
      <c r="BK1076" s="60">
        <v>22895591.3323</v>
      </c>
      <c r="BL1076" s="85" t="s">
        <v>544</v>
      </c>
      <c r="BM1076" s="60" t="s">
        <v>544</v>
      </c>
      <c r="BN1076" s="60">
        <v>345501.87060000002</v>
      </c>
      <c r="BO1076" s="60">
        <v>1011899169.7477</v>
      </c>
      <c r="BP1076" s="60">
        <v>188302358.76640001</v>
      </c>
      <c r="BQ1076" s="60">
        <v>169002798.01609999</v>
      </c>
      <c r="BR1076" s="60" t="s">
        <v>544</v>
      </c>
      <c r="BS1076" s="60">
        <v>22416918.8094</v>
      </c>
      <c r="BT1076" s="60">
        <v>92728160.025000006</v>
      </c>
      <c r="BU1076" s="60">
        <v>3093346.3459999999</v>
      </c>
      <c r="BV1076" s="60" t="s">
        <v>544</v>
      </c>
      <c r="BW1076" s="60" t="s">
        <v>544</v>
      </c>
      <c r="BX1076" s="60">
        <v>224114006.70429999</v>
      </c>
      <c r="BY1076" s="60" t="s">
        <v>544</v>
      </c>
      <c r="BZ1076" s="60">
        <v>240312.34729999999</v>
      </c>
      <c r="CA1076" s="60" t="s">
        <v>544</v>
      </c>
      <c r="CB1076" s="60" t="s">
        <v>544</v>
      </c>
      <c r="CC1076" s="60">
        <v>8932422.3147</v>
      </c>
      <c r="CD1076" s="60">
        <v>8359947.9373000003</v>
      </c>
      <c r="CE1076" s="60">
        <v>-21370977.7005</v>
      </c>
      <c r="CF1076" s="60">
        <v>265170391.90939999</v>
      </c>
      <c r="CG1076" s="60">
        <v>10333918.979</v>
      </c>
      <c r="CH1076" s="60">
        <v>386692.69540000003</v>
      </c>
      <c r="CI1076" s="60" t="s">
        <v>2980</v>
      </c>
      <c r="CJ1076" s="60">
        <v>71.73</v>
      </c>
      <c r="CK1076" s="60">
        <v>13427265.324999999</v>
      </c>
      <c r="CL1076" s="60" t="s">
        <v>544</v>
      </c>
      <c r="CM1076" s="85">
        <v>1502020</v>
      </c>
      <c r="CN1076" s="60">
        <v>208752.23670000001</v>
      </c>
      <c r="CO1076" s="60">
        <v>-15954123.9538</v>
      </c>
      <c r="CP1076" s="60">
        <v>3426256.7086</v>
      </c>
      <c r="CQ1076" s="60">
        <v>685877110.39310002</v>
      </c>
      <c r="CR1076" s="60" t="s">
        <v>544</v>
      </c>
      <c r="CS1076" s="60">
        <v>208752.23670000001</v>
      </c>
      <c r="CT1076" s="60">
        <v>8537888.3959999997</v>
      </c>
      <c r="CU1076" s="60">
        <v>14357702.9363</v>
      </c>
      <c r="CV1076" s="60">
        <v>-21370977.7005</v>
      </c>
      <c r="CW1076" s="60">
        <v>22895591.3323</v>
      </c>
      <c r="CX1076" s="60">
        <v>3080754.838</v>
      </c>
      <c r="CY1076" s="60">
        <v>71.73</v>
      </c>
      <c r="CZ1076" s="60">
        <f t="shared" si="32"/>
        <v>30.735000017594786</v>
      </c>
      <c r="DA1076" s="60" t="str">
        <f t="shared" si="33"/>
        <v>N</v>
      </c>
    </row>
    <row r="1077" spans="1:105">
      <c r="A1077" s="13" t="s">
        <v>1510</v>
      </c>
      <c r="B1077" s="13">
        <v>1462968</v>
      </c>
      <c r="C1077" s="13">
        <v>2022</v>
      </c>
      <c r="D1077" s="13" t="s">
        <v>1</v>
      </c>
      <c r="E1077" s="13" t="s">
        <v>507</v>
      </c>
      <c r="F1077" s="84" t="s">
        <v>1812</v>
      </c>
      <c r="G1077" s="60" t="s">
        <v>2281</v>
      </c>
      <c r="H1077" s="60" t="s">
        <v>2983</v>
      </c>
      <c r="I1077" s="60" t="s">
        <v>2283</v>
      </c>
      <c r="J1077" s="60" t="s">
        <v>1510</v>
      </c>
      <c r="K1077" s="85">
        <v>1462968</v>
      </c>
      <c r="L1077" s="60">
        <v>1128649300000</v>
      </c>
      <c r="M1077" s="60">
        <v>778378858.72140002</v>
      </c>
      <c r="N1077" s="60">
        <v>8896552.0800000001</v>
      </c>
      <c r="O1077" s="60">
        <v>4131655.3377</v>
      </c>
      <c r="P1077" s="60">
        <v>-0.83</v>
      </c>
      <c r="Q1077" s="60" t="s">
        <v>544</v>
      </c>
      <c r="R1077" s="85" t="s">
        <v>544</v>
      </c>
      <c r="S1077" s="85">
        <v>5</v>
      </c>
      <c r="T1077" s="60">
        <v>17661931.741</v>
      </c>
      <c r="U1077" s="60" t="s">
        <v>544</v>
      </c>
      <c r="V1077" s="60">
        <v>6061034.7252000002</v>
      </c>
      <c r="W1077" s="60" t="s">
        <v>2285</v>
      </c>
      <c r="X1077" s="60">
        <v>2436206.9939999999</v>
      </c>
      <c r="Y1077" s="60">
        <v>514584365.41100001</v>
      </c>
      <c r="Z1077" s="60">
        <v>3.33</v>
      </c>
      <c r="AA1077" s="60" t="s">
        <v>544</v>
      </c>
      <c r="AB1077" s="60">
        <v>328549116.59020001</v>
      </c>
      <c r="AC1077" s="60">
        <v>778378858.72140002</v>
      </c>
      <c r="AD1077" s="60" t="s">
        <v>544</v>
      </c>
      <c r="AE1077" s="60" t="s">
        <v>544</v>
      </c>
      <c r="AF1077" s="60">
        <v>67.09</v>
      </c>
      <c r="AG1077" s="60" t="s">
        <v>2286</v>
      </c>
      <c r="AH1077" s="60" t="s">
        <v>544</v>
      </c>
      <c r="AI1077" s="60" t="s">
        <v>544</v>
      </c>
      <c r="AJ1077" s="60" t="s">
        <v>544</v>
      </c>
      <c r="AK1077" s="60">
        <v>3.88</v>
      </c>
      <c r="AL1077" s="60">
        <v>516930434.47030002</v>
      </c>
      <c r="AM1077" s="60">
        <v>16221379.9592</v>
      </c>
      <c r="AN1077" s="60">
        <v>760827.61659999995</v>
      </c>
      <c r="AO1077" s="60">
        <v>562059263.86170006</v>
      </c>
      <c r="AP1077" s="60">
        <v>219207732.90619999</v>
      </c>
      <c r="AQ1077" s="60">
        <v>778378858.72140002</v>
      </c>
      <c r="AR1077" s="60">
        <v>15.33</v>
      </c>
      <c r="AS1077" s="60">
        <v>219207732.90619999</v>
      </c>
      <c r="AT1077" s="60">
        <v>51977726.217</v>
      </c>
      <c r="AU1077" s="85">
        <v>1462968</v>
      </c>
      <c r="AV1077" s="60" t="s">
        <v>544</v>
      </c>
      <c r="AW1077" s="60" t="s">
        <v>544</v>
      </c>
      <c r="AX1077" s="60">
        <v>157172.42009999999</v>
      </c>
      <c r="AY1077" s="60" t="s">
        <v>544</v>
      </c>
      <c r="AZ1077" s="60">
        <v>551172.43579999998</v>
      </c>
      <c r="BA1077" s="60" t="s">
        <v>544</v>
      </c>
      <c r="BB1077" s="60" t="s">
        <v>1808</v>
      </c>
      <c r="BC1077" s="60" t="s">
        <v>544</v>
      </c>
      <c r="BD1077" s="60">
        <v>8807241.7315999996</v>
      </c>
      <c r="BE1077" s="60" t="s">
        <v>544</v>
      </c>
      <c r="BF1077" s="60" t="s">
        <v>544</v>
      </c>
      <c r="BG1077" s="60">
        <v>31335863.3224</v>
      </c>
      <c r="BH1077" s="60">
        <v>58038760.942199998</v>
      </c>
      <c r="BI1077" s="60">
        <v>7256414.0833999999</v>
      </c>
      <c r="BJ1077" s="60">
        <v>6061034.7252000002</v>
      </c>
      <c r="BK1077" s="60">
        <v>23568897.4945</v>
      </c>
      <c r="BL1077" s="85" t="s">
        <v>2981</v>
      </c>
      <c r="BM1077" s="60" t="s">
        <v>2982</v>
      </c>
      <c r="BN1077" s="60">
        <v>38037104.969800003</v>
      </c>
      <c r="BO1077" s="60">
        <v>49782691.646499999</v>
      </c>
      <c r="BP1077" s="60">
        <v>49231519.210600004</v>
      </c>
      <c r="BQ1077" s="60" t="s">
        <v>544</v>
      </c>
      <c r="BR1077" s="60" t="s">
        <v>544</v>
      </c>
      <c r="BS1077" s="60">
        <v>12094414.276900001</v>
      </c>
      <c r="BT1077" s="60">
        <v>2346069.0594000001</v>
      </c>
      <c r="BU1077" s="60">
        <v>3171034.6096000001</v>
      </c>
      <c r="BV1077" s="60" t="s">
        <v>544</v>
      </c>
      <c r="BW1077" s="60" t="s">
        <v>544</v>
      </c>
      <c r="BX1077" s="60" t="s">
        <v>544</v>
      </c>
      <c r="BY1077" s="60" t="s">
        <v>544</v>
      </c>
      <c r="BZ1077" s="60" t="s">
        <v>544</v>
      </c>
      <c r="CA1077" s="60" t="s">
        <v>544</v>
      </c>
      <c r="CB1077" s="60" t="s">
        <v>1832</v>
      </c>
      <c r="CC1077" s="60">
        <v>745172.4436</v>
      </c>
      <c r="CD1077" s="60">
        <v>153575040.62580001</v>
      </c>
      <c r="CE1077" s="60">
        <v>10617034.907400001</v>
      </c>
      <c r="CF1077" s="60">
        <v>219207732.90619999</v>
      </c>
      <c r="CG1077" s="60">
        <v>26000.001</v>
      </c>
      <c r="CH1077" s="60" t="s">
        <v>544</v>
      </c>
      <c r="CI1077" s="60" t="s">
        <v>1510</v>
      </c>
      <c r="CJ1077" s="60" t="s">
        <v>544</v>
      </c>
      <c r="CK1077" s="60">
        <v>3197034.6105999998</v>
      </c>
      <c r="CL1077" s="60" t="s">
        <v>544</v>
      </c>
      <c r="CM1077" s="85">
        <v>1462968</v>
      </c>
      <c r="CN1077" s="60" t="s">
        <v>544</v>
      </c>
      <c r="CO1077" s="60">
        <v>7256414.0833999999</v>
      </c>
      <c r="CP1077" s="60">
        <v>40473311.963799998</v>
      </c>
      <c r="CQ1077" s="60">
        <v>514584365.41100001</v>
      </c>
      <c r="CR1077" s="60" t="s">
        <v>544</v>
      </c>
      <c r="CS1077" s="60" t="s">
        <v>544</v>
      </c>
      <c r="CT1077" s="60">
        <v>2964138.0496</v>
      </c>
      <c r="CU1077" s="60">
        <v>20604759.444899999</v>
      </c>
      <c r="CV1077" s="60">
        <v>10617034.907400001</v>
      </c>
      <c r="CW1077" s="60">
        <v>23568897.4945</v>
      </c>
      <c r="CX1077" s="60">
        <v>2436206.9939999999</v>
      </c>
      <c r="CY1077" s="60" t="s">
        <v>544</v>
      </c>
      <c r="CZ1077" s="60">
        <f t="shared" si="32"/>
        <v>1449.9999419999278</v>
      </c>
      <c r="DA1077" s="60" t="str">
        <f t="shared" si="33"/>
        <v>Y</v>
      </c>
    </row>
    <row r="1078" spans="1:105">
      <c r="A1078" s="13" t="s">
        <v>1510</v>
      </c>
      <c r="B1078" s="13">
        <v>1462968</v>
      </c>
      <c r="C1078" s="13">
        <v>2023</v>
      </c>
      <c r="D1078" s="13" t="s">
        <v>1</v>
      </c>
      <c r="E1078" s="13" t="s">
        <v>507</v>
      </c>
      <c r="F1078" s="84" t="s">
        <v>1804</v>
      </c>
      <c r="G1078" s="60" t="s">
        <v>2281</v>
      </c>
      <c r="H1078" s="60" t="s">
        <v>2416</v>
      </c>
      <c r="I1078" s="60" t="s">
        <v>2283</v>
      </c>
      <c r="J1078" s="60" t="s">
        <v>1510</v>
      </c>
      <c r="K1078" s="85">
        <v>1462968</v>
      </c>
      <c r="L1078" s="60">
        <v>1001046900000</v>
      </c>
      <c r="M1078" s="60">
        <v>764157960.32770002</v>
      </c>
      <c r="N1078" s="60">
        <v>9923664.4000000004</v>
      </c>
      <c r="O1078" s="60">
        <v>769923.68570000003</v>
      </c>
      <c r="P1078" s="60">
        <v>-1.97</v>
      </c>
      <c r="Q1078" s="60" t="s">
        <v>544</v>
      </c>
      <c r="R1078" s="85">
        <v>333</v>
      </c>
      <c r="S1078" s="85">
        <v>5</v>
      </c>
      <c r="T1078" s="60">
        <v>12199542.326300001</v>
      </c>
      <c r="U1078" s="60" t="s">
        <v>544</v>
      </c>
      <c r="V1078" s="60">
        <v>10642672.0537</v>
      </c>
      <c r="W1078" s="60" t="s">
        <v>2285</v>
      </c>
      <c r="X1078" s="60">
        <v>3176412.3026999999</v>
      </c>
      <c r="Y1078" s="60">
        <v>420048408.70789999</v>
      </c>
      <c r="Z1078" s="60">
        <v>12.04</v>
      </c>
      <c r="AA1078" s="60" t="s">
        <v>544</v>
      </c>
      <c r="AB1078" s="60">
        <v>400965736.41790003</v>
      </c>
      <c r="AC1078" s="60">
        <v>764157960.32770002</v>
      </c>
      <c r="AD1078" s="60" t="s">
        <v>544</v>
      </c>
      <c r="AE1078" s="60">
        <v>25267.176299999999</v>
      </c>
      <c r="AF1078" s="60">
        <v>60.48</v>
      </c>
      <c r="AG1078" s="60" t="s">
        <v>2286</v>
      </c>
      <c r="AH1078" s="60" t="s">
        <v>544</v>
      </c>
      <c r="AI1078" s="60" t="s">
        <v>544</v>
      </c>
      <c r="AJ1078" s="60" t="s">
        <v>544</v>
      </c>
      <c r="AK1078" s="60">
        <v>5.5</v>
      </c>
      <c r="AL1078" s="60">
        <v>443643218.52890003</v>
      </c>
      <c r="AM1078" s="60">
        <v>10451450.6743</v>
      </c>
      <c r="AN1078" s="60">
        <v>746412.23459999997</v>
      </c>
      <c r="AO1078" s="60">
        <v>499944441.47939998</v>
      </c>
      <c r="AP1078" s="60">
        <v>274421229.05779999</v>
      </c>
      <c r="AQ1078" s="60">
        <v>764157960.32770002</v>
      </c>
      <c r="AR1078" s="60">
        <v>17.010000000000002</v>
      </c>
      <c r="AS1078" s="60">
        <v>274421229.05779999</v>
      </c>
      <c r="AT1078" s="60">
        <v>47683970.800800003</v>
      </c>
      <c r="AU1078" s="85">
        <v>1462968</v>
      </c>
      <c r="AV1078" s="60" t="s">
        <v>544</v>
      </c>
      <c r="AW1078" s="60" t="s">
        <v>544</v>
      </c>
      <c r="AX1078" s="60">
        <v>176259.54689999999</v>
      </c>
      <c r="AY1078" s="60">
        <v>25267.176299999999</v>
      </c>
      <c r="AZ1078" s="60">
        <v>4426870.3530000001</v>
      </c>
      <c r="BA1078" s="60">
        <v>76.335899999999995</v>
      </c>
      <c r="BB1078" s="60" t="s">
        <v>1808</v>
      </c>
      <c r="BC1078" s="60" t="s">
        <v>544</v>
      </c>
      <c r="BD1078" s="60">
        <v>9809007.9081999995</v>
      </c>
      <c r="BE1078" s="60" t="s">
        <v>544</v>
      </c>
      <c r="BF1078" s="60" t="s">
        <v>544</v>
      </c>
      <c r="BG1078" s="60">
        <v>51603970.910599999</v>
      </c>
      <c r="BH1078" s="60">
        <v>58351986.366700001</v>
      </c>
      <c r="BI1078" s="60">
        <v>31023359.647300001</v>
      </c>
      <c r="BJ1078" s="60">
        <v>10642672.0537</v>
      </c>
      <c r="BK1078" s="60">
        <v>25792138.126800001</v>
      </c>
      <c r="BL1078" s="85" t="s">
        <v>2981</v>
      </c>
      <c r="BM1078" s="60" t="s">
        <v>2982</v>
      </c>
      <c r="BN1078" s="60">
        <v>70438017.239399999</v>
      </c>
      <c r="BO1078" s="60">
        <v>52969848.811399996</v>
      </c>
      <c r="BP1078" s="60">
        <v>48542978.458400004</v>
      </c>
      <c r="BQ1078" s="60" t="s">
        <v>544</v>
      </c>
      <c r="BR1078" s="60" t="s">
        <v>544</v>
      </c>
      <c r="BS1078" s="60">
        <v>41177100.389600001</v>
      </c>
      <c r="BT1078" s="60">
        <v>23594809.820999999</v>
      </c>
      <c r="BU1078" s="60">
        <v>3855343.6194000002</v>
      </c>
      <c r="BV1078" s="60" t="s">
        <v>544</v>
      </c>
      <c r="BW1078" s="60" t="s">
        <v>544</v>
      </c>
      <c r="BX1078" s="60" t="s">
        <v>544</v>
      </c>
      <c r="BY1078" s="60" t="s">
        <v>544</v>
      </c>
      <c r="BZ1078" s="60" t="s">
        <v>544</v>
      </c>
      <c r="CA1078" s="60" t="s">
        <v>544</v>
      </c>
      <c r="CB1078" s="60" t="s">
        <v>1832</v>
      </c>
      <c r="CC1078" s="60">
        <v>709771.0122</v>
      </c>
      <c r="CD1078" s="60">
        <v>168724813.88460001</v>
      </c>
      <c r="CE1078" s="60">
        <v>37078474.320600003</v>
      </c>
      <c r="CF1078" s="60">
        <v>274421229.05779999</v>
      </c>
      <c r="CG1078" s="60">
        <v>67480.9179</v>
      </c>
      <c r="CH1078" s="60" t="s">
        <v>544</v>
      </c>
      <c r="CI1078" s="60" t="s">
        <v>1510</v>
      </c>
      <c r="CJ1078" s="60" t="s">
        <v>544</v>
      </c>
      <c r="CK1078" s="60">
        <v>3922824.5373</v>
      </c>
      <c r="CL1078" s="60" t="s">
        <v>544</v>
      </c>
      <c r="CM1078" s="85">
        <v>1462968</v>
      </c>
      <c r="CN1078" s="60" t="s">
        <v>544</v>
      </c>
      <c r="CO1078" s="60">
        <v>31023359.647300001</v>
      </c>
      <c r="CP1078" s="60">
        <v>73614429.542099997</v>
      </c>
      <c r="CQ1078" s="60">
        <v>420048408.70789999</v>
      </c>
      <c r="CR1078" s="60" t="s">
        <v>544</v>
      </c>
      <c r="CS1078" s="60" t="s">
        <v>544</v>
      </c>
      <c r="CT1078" s="60">
        <v>5312671.9045000002</v>
      </c>
      <c r="CU1078" s="60">
        <v>20479466.2223</v>
      </c>
      <c r="CV1078" s="60">
        <v>37078474.320600003</v>
      </c>
      <c r="CW1078" s="60">
        <v>25792138.126800001</v>
      </c>
      <c r="CX1078" s="60">
        <v>3176412.3026999999</v>
      </c>
      <c r="CY1078" s="60" t="s">
        <v>544</v>
      </c>
      <c r="CZ1078" s="60">
        <f t="shared" si="32"/>
        <v>1309.9999633200352</v>
      </c>
      <c r="DA1078" s="60" t="str">
        <f t="shared" si="33"/>
        <v>Y</v>
      </c>
    </row>
    <row r="1079" spans="1:105">
      <c r="A1079" s="13" t="s">
        <v>1511</v>
      </c>
      <c r="B1079" s="13">
        <v>115154</v>
      </c>
      <c r="C1079" s="13">
        <v>2022</v>
      </c>
      <c r="D1079" s="13" t="s">
        <v>12</v>
      </c>
      <c r="E1079" s="13" t="s">
        <v>13</v>
      </c>
      <c r="F1079" s="84" t="s">
        <v>1812</v>
      </c>
      <c r="G1079" s="60" t="s">
        <v>1840</v>
      </c>
      <c r="H1079" s="60" t="s">
        <v>545</v>
      </c>
      <c r="I1079" s="60" t="s">
        <v>540</v>
      </c>
      <c r="J1079" s="60" t="s">
        <v>1512</v>
      </c>
      <c r="K1079" s="85">
        <v>112883</v>
      </c>
      <c r="L1079" s="60">
        <v>154203000000</v>
      </c>
      <c r="M1079" s="60">
        <v>154203000000</v>
      </c>
      <c r="N1079" s="60">
        <v>1054000000</v>
      </c>
      <c r="O1079" s="60">
        <v>248000000</v>
      </c>
      <c r="P1079" s="60">
        <v>-0.43</v>
      </c>
      <c r="Q1079" s="60" t="s">
        <v>544</v>
      </c>
      <c r="R1079" s="85">
        <v>19971</v>
      </c>
      <c r="S1079" s="85" t="s">
        <v>544</v>
      </c>
      <c r="T1079" s="60">
        <v>32769000000</v>
      </c>
      <c r="U1079" s="60" t="s">
        <v>544</v>
      </c>
      <c r="V1079" s="60">
        <v>13179000000</v>
      </c>
      <c r="W1079" s="60" t="s">
        <v>1841</v>
      </c>
      <c r="X1079" s="60">
        <v>4866000000</v>
      </c>
      <c r="Y1079" s="60">
        <v>133792000000</v>
      </c>
      <c r="Z1079" s="60">
        <v>14.83</v>
      </c>
      <c r="AA1079" s="60">
        <v>7000000</v>
      </c>
      <c r="AB1079" s="60">
        <v>125391000000</v>
      </c>
      <c r="AC1079" s="60">
        <v>154203000000</v>
      </c>
      <c r="AD1079" s="60">
        <v>8.8000000000000007</v>
      </c>
      <c r="AE1079" s="60">
        <v>7808000000</v>
      </c>
      <c r="AF1079" s="60">
        <v>7.84</v>
      </c>
      <c r="AG1079" s="60" t="s">
        <v>1842</v>
      </c>
      <c r="AH1079" s="60" t="s">
        <v>544</v>
      </c>
      <c r="AI1079" s="60">
        <v>13509000000</v>
      </c>
      <c r="AJ1079" s="60">
        <v>26089000000</v>
      </c>
      <c r="AK1079" s="60">
        <v>3.49</v>
      </c>
      <c r="AL1079" s="60">
        <v>133799000000</v>
      </c>
      <c r="AM1079" s="60">
        <v>4629000000</v>
      </c>
      <c r="AN1079" s="60">
        <v>231000000</v>
      </c>
      <c r="AO1079" s="60">
        <v>2927000000</v>
      </c>
      <c r="AP1079" s="60">
        <v>15138000000</v>
      </c>
      <c r="AQ1079" s="60">
        <v>154203000000</v>
      </c>
      <c r="AR1079" s="60">
        <v>1.08</v>
      </c>
      <c r="AS1079" s="60">
        <v>18477000000</v>
      </c>
      <c r="AT1079" s="60">
        <v>40994000000</v>
      </c>
      <c r="AU1079" s="85">
        <v>115154</v>
      </c>
      <c r="AV1079" s="60" t="s">
        <v>544</v>
      </c>
      <c r="AW1079" s="60" t="s">
        <v>544</v>
      </c>
      <c r="AX1079" s="60">
        <v>12000000</v>
      </c>
      <c r="AY1079" s="60">
        <v>33897000000</v>
      </c>
      <c r="AZ1079" s="60">
        <v>29073000000</v>
      </c>
      <c r="BA1079" s="60">
        <v>9277000000</v>
      </c>
      <c r="BB1079" s="60" t="s">
        <v>1808</v>
      </c>
      <c r="BC1079" s="60">
        <v>153552000000</v>
      </c>
      <c r="BD1079" s="60">
        <v>1464000000</v>
      </c>
      <c r="BE1079" s="60">
        <v>1559000000</v>
      </c>
      <c r="BF1079" s="60" t="s">
        <v>544</v>
      </c>
      <c r="BG1079" s="60">
        <v>202000000</v>
      </c>
      <c r="BH1079" s="60">
        <v>97347000000</v>
      </c>
      <c r="BI1079" s="60">
        <v>-340000000</v>
      </c>
      <c r="BJ1079" s="60">
        <v>13179000000</v>
      </c>
      <c r="BK1079" s="60">
        <v>3887000000</v>
      </c>
      <c r="BL1079" s="85" t="s">
        <v>2984</v>
      </c>
      <c r="BM1079" s="60" t="s">
        <v>2985</v>
      </c>
      <c r="BN1079" s="60">
        <v>2338000000</v>
      </c>
      <c r="BO1079" s="60">
        <v>137657000000</v>
      </c>
      <c r="BP1079" s="60">
        <v>95883000000</v>
      </c>
      <c r="BQ1079" s="60">
        <v>9144000000</v>
      </c>
      <c r="BR1079" s="60" t="s">
        <v>544</v>
      </c>
      <c r="BS1079" s="60">
        <v>4140000000</v>
      </c>
      <c r="BT1079" s="60" t="s">
        <v>544</v>
      </c>
      <c r="BU1079" s="60">
        <v>4125000000</v>
      </c>
      <c r="BV1079" s="60">
        <v>218000000</v>
      </c>
      <c r="BW1079" s="60">
        <v>9277000000</v>
      </c>
      <c r="BX1079" s="60">
        <v>13509000000</v>
      </c>
      <c r="BY1079" s="60" t="s">
        <v>544</v>
      </c>
      <c r="BZ1079" s="60">
        <v>-1000000</v>
      </c>
      <c r="CA1079" s="60" t="s">
        <v>544</v>
      </c>
      <c r="CB1079" s="60" t="s">
        <v>1958</v>
      </c>
      <c r="CC1079" s="60">
        <v>197000000</v>
      </c>
      <c r="CD1079" s="60">
        <v>2177000000</v>
      </c>
      <c r="CE1079" s="60">
        <v>3046000000</v>
      </c>
      <c r="CF1079" s="60">
        <v>15138000000</v>
      </c>
      <c r="CG1079" s="60">
        <v>972000000</v>
      </c>
      <c r="CH1079" s="60">
        <v>263000000</v>
      </c>
      <c r="CI1079" s="60" t="s">
        <v>1512</v>
      </c>
      <c r="CJ1079" s="60">
        <v>10.77</v>
      </c>
      <c r="CK1079" s="60">
        <v>5097000000</v>
      </c>
      <c r="CL1079" s="60" t="s">
        <v>544</v>
      </c>
      <c r="CM1079" s="85">
        <v>112883</v>
      </c>
      <c r="CN1079" s="60">
        <v>55000000</v>
      </c>
      <c r="CO1079" s="60">
        <v>-340000000</v>
      </c>
      <c r="CP1079" s="60">
        <v>7204000000</v>
      </c>
      <c r="CQ1079" s="60">
        <v>133792000000</v>
      </c>
      <c r="CR1079" s="60" t="s">
        <v>544</v>
      </c>
      <c r="CS1079" s="60">
        <v>55000000</v>
      </c>
      <c r="CT1079" s="60">
        <v>2235000000</v>
      </c>
      <c r="CU1079" s="60">
        <v>1652000000</v>
      </c>
      <c r="CV1079" s="60">
        <v>3046000000</v>
      </c>
      <c r="CW1079" s="60">
        <v>3887000000</v>
      </c>
      <c r="CX1079" s="60">
        <v>4866000000</v>
      </c>
      <c r="CY1079" s="60">
        <v>10.77</v>
      </c>
      <c r="CZ1079" s="60">
        <f t="shared" si="32"/>
        <v>1</v>
      </c>
      <c r="DA1079" s="60" t="str">
        <f t="shared" si="33"/>
        <v>N: parent data from row 1081</v>
      </c>
    </row>
    <row r="1080" spans="1:105">
      <c r="A1080" s="13" t="s">
        <v>1511</v>
      </c>
      <c r="B1080" s="13">
        <v>115154</v>
      </c>
      <c r="C1080" s="13">
        <v>2023</v>
      </c>
      <c r="D1080" s="13" t="s">
        <v>12</v>
      </c>
      <c r="E1080" s="13" t="s">
        <v>13</v>
      </c>
      <c r="F1080" s="84" t="s">
        <v>1804</v>
      </c>
      <c r="G1080" s="60" t="s">
        <v>1840</v>
      </c>
      <c r="H1080" s="60" t="s">
        <v>1827</v>
      </c>
      <c r="I1080" s="60" t="s">
        <v>540</v>
      </c>
      <c r="J1080" s="60" t="s">
        <v>1512</v>
      </c>
      <c r="K1080" s="85">
        <v>112883</v>
      </c>
      <c r="L1080" s="60">
        <v>151314000000</v>
      </c>
      <c r="M1080" s="60">
        <v>151314000000</v>
      </c>
      <c r="N1080" s="60">
        <v>1509000000</v>
      </c>
      <c r="O1080" s="60">
        <v>547000000</v>
      </c>
      <c r="P1080" s="60">
        <v>-0.38</v>
      </c>
      <c r="Q1080" s="60" t="s">
        <v>544</v>
      </c>
      <c r="R1080" s="85">
        <v>19997</v>
      </c>
      <c r="S1080" s="85" t="s">
        <v>544</v>
      </c>
      <c r="T1080" s="60">
        <v>31885000000</v>
      </c>
      <c r="U1080" s="60" t="s">
        <v>544</v>
      </c>
      <c r="V1080" s="60">
        <v>13068000000</v>
      </c>
      <c r="W1080" s="60" t="s">
        <v>1841</v>
      </c>
      <c r="X1080" s="60">
        <v>5442000000</v>
      </c>
      <c r="Y1080" s="60">
        <v>130154000000</v>
      </c>
      <c r="Z1080" s="60">
        <v>14.59</v>
      </c>
      <c r="AA1080" s="60">
        <v>9000000</v>
      </c>
      <c r="AB1080" s="60">
        <v>126037000000</v>
      </c>
      <c r="AC1080" s="60">
        <v>151314000000</v>
      </c>
      <c r="AD1080" s="60">
        <v>9.44</v>
      </c>
      <c r="AE1080" s="60">
        <v>7873000000</v>
      </c>
      <c r="AF1080" s="60">
        <v>5.12</v>
      </c>
      <c r="AG1080" s="60" t="s">
        <v>1842</v>
      </c>
      <c r="AH1080" s="60" t="s">
        <v>544</v>
      </c>
      <c r="AI1080" s="60">
        <v>14136000000</v>
      </c>
      <c r="AJ1080" s="60">
        <v>27603000000</v>
      </c>
      <c r="AK1080" s="60">
        <v>4</v>
      </c>
      <c r="AL1080" s="60">
        <v>130163000000</v>
      </c>
      <c r="AM1080" s="60">
        <v>4128000000</v>
      </c>
      <c r="AN1080" s="60">
        <v>1444000000</v>
      </c>
      <c r="AO1080" s="60">
        <v>3625000000</v>
      </c>
      <c r="AP1080" s="60">
        <v>16400000000</v>
      </c>
      <c r="AQ1080" s="60">
        <v>151314000000</v>
      </c>
      <c r="AR1080" s="60">
        <v>1.53</v>
      </c>
      <c r="AS1080" s="60">
        <v>19149000000</v>
      </c>
      <c r="AT1080" s="60">
        <v>40447000000</v>
      </c>
      <c r="AU1080" s="85">
        <v>115154</v>
      </c>
      <c r="AV1080" s="60" t="s">
        <v>544</v>
      </c>
      <c r="AW1080" s="60" t="s">
        <v>544</v>
      </c>
      <c r="AX1080" s="60">
        <v>14000000</v>
      </c>
      <c r="AY1080" s="60">
        <v>35476000000</v>
      </c>
      <c r="AZ1080" s="60">
        <v>29479000000</v>
      </c>
      <c r="BA1080" s="60">
        <v>9771000000</v>
      </c>
      <c r="BB1080" s="60" t="s">
        <v>1808</v>
      </c>
      <c r="BC1080" s="60">
        <v>149798000000</v>
      </c>
      <c r="BD1080" s="60">
        <v>1576000000</v>
      </c>
      <c r="BE1080" s="60">
        <v>1701000000</v>
      </c>
      <c r="BF1080" s="60" t="s">
        <v>544</v>
      </c>
      <c r="BG1080" s="60">
        <v>187000000</v>
      </c>
      <c r="BH1080" s="60">
        <v>98762000000</v>
      </c>
      <c r="BI1080" s="60">
        <v>2750000000</v>
      </c>
      <c r="BJ1080" s="60">
        <v>13068000000</v>
      </c>
      <c r="BK1080" s="60">
        <v>4238000000</v>
      </c>
      <c r="BL1080" s="85" t="s">
        <v>2984</v>
      </c>
      <c r="BM1080" s="60" t="s">
        <v>2985</v>
      </c>
      <c r="BN1080" s="60">
        <v>2171000000</v>
      </c>
      <c r="BO1080" s="60">
        <v>134408000000</v>
      </c>
      <c r="BP1080" s="60">
        <v>97186000000</v>
      </c>
      <c r="BQ1080" s="60">
        <v>4110000000</v>
      </c>
      <c r="BR1080" s="60" t="s">
        <v>544</v>
      </c>
      <c r="BS1080" s="60">
        <v>4010000000</v>
      </c>
      <c r="BT1080" s="60" t="s">
        <v>544</v>
      </c>
      <c r="BU1080" s="60">
        <v>5773000000</v>
      </c>
      <c r="BV1080" s="60">
        <v>148000000</v>
      </c>
      <c r="BW1080" s="60">
        <v>9771000000</v>
      </c>
      <c r="BX1080" s="60">
        <v>14136000000</v>
      </c>
      <c r="BY1080" s="60" t="s">
        <v>544</v>
      </c>
      <c r="BZ1080" s="60">
        <v>-5000000</v>
      </c>
      <c r="CA1080" s="60" t="s">
        <v>544</v>
      </c>
      <c r="CB1080" s="60" t="s">
        <v>1958</v>
      </c>
      <c r="CC1080" s="60">
        <v>1256000000</v>
      </c>
      <c r="CD1080" s="60">
        <v>2134000000</v>
      </c>
      <c r="CE1080" s="60">
        <v>2822000000</v>
      </c>
      <c r="CF1080" s="60">
        <v>16400000000</v>
      </c>
      <c r="CG1080" s="60">
        <v>1113000000</v>
      </c>
      <c r="CH1080" s="60">
        <v>397000000</v>
      </c>
      <c r="CI1080" s="60" t="s">
        <v>1512</v>
      </c>
      <c r="CJ1080" s="60">
        <v>11.22</v>
      </c>
      <c r="CK1080" s="60">
        <v>6886000000</v>
      </c>
      <c r="CL1080" s="60" t="s">
        <v>544</v>
      </c>
      <c r="CM1080" s="85">
        <v>112883</v>
      </c>
      <c r="CN1080" s="60">
        <v>93000000</v>
      </c>
      <c r="CO1080" s="60">
        <v>2750000000</v>
      </c>
      <c r="CP1080" s="60">
        <v>7613000000</v>
      </c>
      <c r="CQ1080" s="60">
        <v>130154000000</v>
      </c>
      <c r="CR1080" s="60" t="s">
        <v>544</v>
      </c>
      <c r="CS1080" s="60">
        <v>93000000</v>
      </c>
      <c r="CT1080" s="60">
        <v>2343000000</v>
      </c>
      <c r="CU1080" s="60">
        <v>1895000000</v>
      </c>
      <c r="CV1080" s="60">
        <v>2822000000</v>
      </c>
      <c r="CW1080" s="60">
        <v>4238000000</v>
      </c>
      <c r="CX1080" s="60">
        <v>5442000000</v>
      </c>
      <c r="CY1080" s="60">
        <v>11.22</v>
      </c>
      <c r="CZ1080" s="60">
        <f t="shared" si="32"/>
        <v>1</v>
      </c>
      <c r="DA1080" s="60" t="str">
        <f t="shared" si="33"/>
        <v>N: parent data from row 1081</v>
      </c>
    </row>
    <row r="1081" spans="1:105">
      <c r="A1081" s="13" t="s">
        <v>1512</v>
      </c>
      <c r="B1081" s="13">
        <v>112883</v>
      </c>
      <c r="C1081" s="13">
        <v>2022</v>
      </c>
      <c r="D1081" s="13" t="s">
        <v>12</v>
      </c>
      <c r="E1081" s="13" t="s">
        <v>13</v>
      </c>
      <c r="F1081" s="84" t="s">
        <v>1812</v>
      </c>
      <c r="G1081" s="60" t="s">
        <v>1840</v>
      </c>
      <c r="H1081" s="60" t="s">
        <v>545</v>
      </c>
      <c r="I1081" s="60" t="s">
        <v>540</v>
      </c>
      <c r="J1081" s="60" t="s">
        <v>1512</v>
      </c>
      <c r="K1081" s="85">
        <v>112883</v>
      </c>
      <c r="L1081" s="60">
        <v>155628000000</v>
      </c>
      <c r="M1081" s="60">
        <v>155628000000</v>
      </c>
      <c r="N1081" s="60">
        <v>1054000000</v>
      </c>
      <c r="O1081" s="60">
        <v>248000000</v>
      </c>
      <c r="P1081" s="60">
        <v>-0.41</v>
      </c>
      <c r="Q1081" s="60" t="s">
        <v>544</v>
      </c>
      <c r="R1081" s="85">
        <v>20073</v>
      </c>
      <c r="S1081" s="85" t="s">
        <v>544</v>
      </c>
      <c r="T1081" s="60">
        <v>32769000000</v>
      </c>
      <c r="U1081" s="60" t="s">
        <v>544</v>
      </c>
      <c r="V1081" s="60">
        <v>13179000000</v>
      </c>
      <c r="W1081" s="60" t="s">
        <v>1841</v>
      </c>
      <c r="X1081" s="60">
        <v>4785000000</v>
      </c>
      <c r="Y1081" s="60">
        <v>132156000000</v>
      </c>
      <c r="Z1081" s="60">
        <v>14.54</v>
      </c>
      <c r="AA1081" s="60">
        <v>7000000</v>
      </c>
      <c r="AB1081" s="60">
        <v>125752000000</v>
      </c>
      <c r="AC1081" s="60">
        <v>155628000000</v>
      </c>
      <c r="AD1081" s="60">
        <v>8.9</v>
      </c>
      <c r="AE1081" s="60">
        <v>7808000000</v>
      </c>
      <c r="AF1081" s="60">
        <v>8</v>
      </c>
      <c r="AG1081" s="60" t="s">
        <v>1842</v>
      </c>
      <c r="AH1081" s="60" t="s">
        <v>544</v>
      </c>
      <c r="AI1081" s="60">
        <v>13725000000</v>
      </c>
      <c r="AJ1081" s="60">
        <v>26089000000</v>
      </c>
      <c r="AK1081" s="60">
        <v>3.41</v>
      </c>
      <c r="AL1081" s="60">
        <v>132163000000</v>
      </c>
      <c r="AM1081" s="60">
        <v>4835000000</v>
      </c>
      <c r="AN1081" s="60">
        <v>316000000</v>
      </c>
      <c r="AO1081" s="60">
        <v>3005000000</v>
      </c>
      <c r="AP1081" s="60">
        <v>14292000000</v>
      </c>
      <c r="AQ1081" s="60">
        <v>155628000000</v>
      </c>
      <c r="AR1081" s="60">
        <v>1.08</v>
      </c>
      <c r="AS1081" s="60">
        <v>17631000000</v>
      </c>
      <c r="AT1081" s="60">
        <v>40994000000</v>
      </c>
      <c r="AU1081" s="85">
        <v>112883</v>
      </c>
      <c r="AV1081" s="60" t="s">
        <v>544</v>
      </c>
      <c r="AW1081" s="60" t="s">
        <v>544</v>
      </c>
      <c r="AX1081" s="60">
        <v>12000000</v>
      </c>
      <c r="AY1081" s="60">
        <v>33897000000</v>
      </c>
      <c r="AZ1081" s="60">
        <v>29280000000</v>
      </c>
      <c r="BA1081" s="60">
        <v>9277000000</v>
      </c>
      <c r="BB1081" s="60" t="s">
        <v>1808</v>
      </c>
      <c r="BC1081" s="60">
        <v>154177000000</v>
      </c>
      <c r="BD1081" s="60">
        <v>1464000000</v>
      </c>
      <c r="BE1081" s="60">
        <v>1559000000</v>
      </c>
      <c r="BF1081" s="60" t="s">
        <v>544</v>
      </c>
      <c r="BG1081" s="60">
        <v>984000000</v>
      </c>
      <c r="BH1081" s="60">
        <v>97347000000</v>
      </c>
      <c r="BI1081" s="60">
        <v>-476000000</v>
      </c>
      <c r="BJ1081" s="60">
        <v>13179000000</v>
      </c>
      <c r="BK1081" s="60">
        <v>4082000000</v>
      </c>
      <c r="BL1081" s="85" t="s">
        <v>544</v>
      </c>
      <c r="BM1081" s="60" t="s">
        <v>544</v>
      </c>
      <c r="BN1081" s="60">
        <v>2444000000</v>
      </c>
      <c r="BO1081" s="60">
        <v>138230000000</v>
      </c>
      <c r="BP1081" s="60">
        <v>95883000000</v>
      </c>
      <c r="BQ1081" s="60">
        <v>9430000000</v>
      </c>
      <c r="BR1081" s="60" t="s">
        <v>544</v>
      </c>
      <c r="BS1081" s="60">
        <v>4255000000</v>
      </c>
      <c r="BT1081" s="60" t="s">
        <v>544</v>
      </c>
      <c r="BU1081" s="60">
        <v>4125000000</v>
      </c>
      <c r="BV1081" s="60">
        <v>218000000</v>
      </c>
      <c r="BW1081" s="60">
        <v>9277000000</v>
      </c>
      <c r="BX1081" s="60">
        <v>12066000000</v>
      </c>
      <c r="BY1081" s="60" t="s">
        <v>544</v>
      </c>
      <c r="BZ1081" s="60">
        <v>-1000000</v>
      </c>
      <c r="CA1081" s="60" t="s">
        <v>544</v>
      </c>
      <c r="CB1081" s="60" t="s">
        <v>1958</v>
      </c>
      <c r="CC1081" s="60">
        <v>197000000</v>
      </c>
      <c r="CD1081" s="60">
        <v>2207000000</v>
      </c>
      <c r="CE1081" s="60">
        <v>2876000000</v>
      </c>
      <c r="CF1081" s="60">
        <v>14292000000</v>
      </c>
      <c r="CG1081" s="60">
        <v>976000000</v>
      </c>
      <c r="CH1081" s="60">
        <v>263000000</v>
      </c>
      <c r="CI1081" s="60" t="s">
        <v>1512</v>
      </c>
      <c r="CJ1081" s="60">
        <v>10.91</v>
      </c>
      <c r="CK1081" s="60">
        <v>5101000000</v>
      </c>
      <c r="CL1081" s="60" t="s">
        <v>544</v>
      </c>
      <c r="CM1081" s="85">
        <v>112883</v>
      </c>
      <c r="CN1081" s="60">
        <v>55000000</v>
      </c>
      <c r="CO1081" s="60">
        <v>-476000000</v>
      </c>
      <c r="CP1081" s="60">
        <v>7229000000</v>
      </c>
      <c r="CQ1081" s="60">
        <v>132156000000</v>
      </c>
      <c r="CR1081" s="60" t="s">
        <v>544</v>
      </c>
      <c r="CS1081" s="60">
        <v>55000000</v>
      </c>
      <c r="CT1081" s="60">
        <v>2351000000</v>
      </c>
      <c r="CU1081" s="60">
        <v>1731000000</v>
      </c>
      <c r="CV1081" s="60">
        <v>2876000000</v>
      </c>
      <c r="CW1081" s="60">
        <v>4082000000</v>
      </c>
      <c r="CX1081" s="60">
        <v>4785000000</v>
      </c>
      <c r="CY1081" s="60">
        <v>9.6</v>
      </c>
      <c r="CZ1081" s="60">
        <f t="shared" si="32"/>
        <v>1</v>
      </c>
      <c r="DA1081" s="60" t="str">
        <f t="shared" si="33"/>
        <v>Y</v>
      </c>
    </row>
    <row r="1082" spans="1:105">
      <c r="A1082" s="13" t="s">
        <v>1512</v>
      </c>
      <c r="B1082" s="13">
        <v>112883</v>
      </c>
      <c r="C1082" s="13">
        <v>2023</v>
      </c>
      <c r="D1082" s="13" t="s">
        <v>12</v>
      </c>
      <c r="E1082" s="13" t="s">
        <v>13</v>
      </c>
      <c r="F1082" s="84" t="s">
        <v>1804</v>
      </c>
      <c r="G1082" s="60" t="s">
        <v>1840</v>
      </c>
      <c r="H1082" s="60" t="s">
        <v>1827</v>
      </c>
      <c r="I1082" s="60" t="s">
        <v>540</v>
      </c>
      <c r="J1082" s="60" t="s">
        <v>1512</v>
      </c>
      <c r="K1082" s="85">
        <v>112883</v>
      </c>
      <c r="L1082" s="60">
        <v>152632000000</v>
      </c>
      <c r="M1082" s="60">
        <v>152632000000</v>
      </c>
      <c r="N1082" s="60">
        <v>1509000000</v>
      </c>
      <c r="O1082" s="60">
        <v>547000000</v>
      </c>
      <c r="P1082" s="60">
        <v>-0.35</v>
      </c>
      <c r="Q1082" s="60" t="s">
        <v>544</v>
      </c>
      <c r="R1082" s="85">
        <v>20101</v>
      </c>
      <c r="S1082" s="85" t="s">
        <v>544</v>
      </c>
      <c r="T1082" s="60">
        <v>31885000000</v>
      </c>
      <c r="U1082" s="60" t="s">
        <v>544</v>
      </c>
      <c r="V1082" s="60">
        <v>13068000000</v>
      </c>
      <c r="W1082" s="60" t="s">
        <v>1841</v>
      </c>
      <c r="X1082" s="60">
        <v>5320000000</v>
      </c>
      <c r="Y1082" s="60">
        <v>128247000000</v>
      </c>
      <c r="Z1082" s="60">
        <v>12.72</v>
      </c>
      <c r="AA1082" s="60">
        <v>9000000</v>
      </c>
      <c r="AB1082" s="60">
        <v>126475000000</v>
      </c>
      <c r="AC1082" s="60">
        <v>152632000000</v>
      </c>
      <c r="AD1082" s="60">
        <v>9.7200000000000006</v>
      </c>
      <c r="AE1082" s="60">
        <v>7873000000</v>
      </c>
      <c r="AF1082" s="60">
        <v>5.16</v>
      </c>
      <c r="AG1082" s="60" t="s">
        <v>1842</v>
      </c>
      <c r="AH1082" s="60" t="s">
        <v>544</v>
      </c>
      <c r="AI1082" s="60">
        <v>14635000000</v>
      </c>
      <c r="AJ1082" s="60">
        <v>27603000000</v>
      </c>
      <c r="AK1082" s="60">
        <v>3.88</v>
      </c>
      <c r="AL1082" s="60">
        <v>128256000000</v>
      </c>
      <c r="AM1082" s="60">
        <v>4427000000</v>
      </c>
      <c r="AN1082" s="60">
        <v>1577000000</v>
      </c>
      <c r="AO1082" s="60">
        <v>3684000000</v>
      </c>
      <c r="AP1082" s="60">
        <v>15834000000</v>
      </c>
      <c r="AQ1082" s="60">
        <v>152632000000</v>
      </c>
      <c r="AR1082" s="60">
        <v>1.53</v>
      </c>
      <c r="AS1082" s="60">
        <v>18582000000</v>
      </c>
      <c r="AT1082" s="60">
        <v>40447000000</v>
      </c>
      <c r="AU1082" s="85">
        <v>112883</v>
      </c>
      <c r="AV1082" s="60" t="s">
        <v>544</v>
      </c>
      <c r="AW1082" s="60" t="s">
        <v>544</v>
      </c>
      <c r="AX1082" s="60">
        <v>14000000</v>
      </c>
      <c r="AY1082" s="60">
        <v>35476000000</v>
      </c>
      <c r="AZ1082" s="60">
        <v>29688000000</v>
      </c>
      <c r="BA1082" s="60">
        <v>9771000000</v>
      </c>
      <c r="BB1082" s="60" t="s">
        <v>1808</v>
      </c>
      <c r="BC1082" s="60">
        <v>150503000000</v>
      </c>
      <c r="BD1082" s="60">
        <v>1576000000</v>
      </c>
      <c r="BE1082" s="60">
        <v>1701000000</v>
      </c>
      <c r="BF1082" s="60" t="s">
        <v>544</v>
      </c>
      <c r="BG1082" s="60">
        <v>901000000</v>
      </c>
      <c r="BH1082" s="60">
        <v>98762000000</v>
      </c>
      <c r="BI1082" s="60">
        <v>2581000000</v>
      </c>
      <c r="BJ1082" s="60">
        <v>13068000000</v>
      </c>
      <c r="BK1082" s="60">
        <v>4433000000</v>
      </c>
      <c r="BL1082" s="85" t="s">
        <v>544</v>
      </c>
      <c r="BM1082" s="60" t="s">
        <v>544</v>
      </c>
      <c r="BN1082" s="60">
        <v>2273000000</v>
      </c>
      <c r="BO1082" s="60">
        <v>134767000000</v>
      </c>
      <c r="BP1082" s="60">
        <v>97186000000</v>
      </c>
      <c r="BQ1082" s="60">
        <v>4176000000</v>
      </c>
      <c r="BR1082" s="60" t="s">
        <v>544</v>
      </c>
      <c r="BS1082" s="60">
        <v>4224000000</v>
      </c>
      <c r="BT1082" s="60" t="s">
        <v>544</v>
      </c>
      <c r="BU1082" s="60">
        <v>5773000000</v>
      </c>
      <c r="BV1082" s="60">
        <v>148000000</v>
      </c>
      <c r="BW1082" s="60">
        <v>9771000000</v>
      </c>
      <c r="BX1082" s="60">
        <v>12976000000</v>
      </c>
      <c r="BY1082" s="60" t="s">
        <v>544</v>
      </c>
      <c r="BZ1082" s="60">
        <v>-5000000</v>
      </c>
      <c r="CA1082" s="60" t="s">
        <v>544</v>
      </c>
      <c r="CB1082" s="60" t="s">
        <v>1958</v>
      </c>
      <c r="CC1082" s="60">
        <v>1255000000</v>
      </c>
      <c r="CD1082" s="60">
        <v>2188000000</v>
      </c>
      <c r="CE1082" s="60">
        <v>2607000000</v>
      </c>
      <c r="CF1082" s="60">
        <v>15834000000</v>
      </c>
      <c r="CG1082" s="60">
        <v>1124000000</v>
      </c>
      <c r="CH1082" s="60">
        <v>397000000</v>
      </c>
      <c r="CI1082" s="60" t="s">
        <v>1512</v>
      </c>
      <c r="CJ1082" s="60">
        <v>11.57</v>
      </c>
      <c r="CK1082" s="60">
        <v>6897000000</v>
      </c>
      <c r="CL1082" s="60" t="s">
        <v>544</v>
      </c>
      <c r="CM1082" s="85">
        <v>112883</v>
      </c>
      <c r="CN1082" s="60">
        <v>94000000</v>
      </c>
      <c r="CO1082" s="60">
        <v>2581000000</v>
      </c>
      <c r="CP1082" s="60">
        <v>7593000000</v>
      </c>
      <c r="CQ1082" s="60">
        <v>128247000000</v>
      </c>
      <c r="CR1082" s="60" t="s">
        <v>544</v>
      </c>
      <c r="CS1082" s="60">
        <v>94000000</v>
      </c>
      <c r="CT1082" s="60">
        <v>2456000000</v>
      </c>
      <c r="CU1082" s="60">
        <v>1977000000</v>
      </c>
      <c r="CV1082" s="60">
        <v>2607000000</v>
      </c>
      <c r="CW1082" s="60">
        <v>4433000000</v>
      </c>
      <c r="CX1082" s="60">
        <v>5320000000</v>
      </c>
      <c r="CY1082" s="60">
        <v>10.26</v>
      </c>
      <c r="CZ1082" s="60">
        <f t="shared" si="32"/>
        <v>1</v>
      </c>
      <c r="DA1082" s="60" t="str">
        <f t="shared" si="33"/>
        <v>Y</v>
      </c>
    </row>
    <row r="1083" spans="1:105">
      <c r="A1083" s="13" t="s">
        <v>1513</v>
      </c>
      <c r="B1083" s="13">
        <v>108450</v>
      </c>
      <c r="C1083" s="13">
        <v>2022</v>
      </c>
      <c r="D1083" s="13" t="s">
        <v>1</v>
      </c>
      <c r="E1083" s="13" t="s">
        <v>13</v>
      </c>
      <c r="F1083" s="84" t="s">
        <v>1812</v>
      </c>
      <c r="G1083" s="60" t="s">
        <v>1949</v>
      </c>
      <c r="H1083" s="60" t="s">
        <v>546</v>
      </c>
      <c r="I1083" s="60" t="s">
        <v>1951</v>
      </c>
      <c r="J1083" s="60" t="s">
        <v>1513</v>
      </c>
      <c r="K1083" s="85">
        <v>108450</v>
      </c>
      <c r="L1083" s="60">
        <v>359652900000</v>
      </c>
      <c r="M1083" s="60">
        <v>95907440011.988403</v>
      </c>
      <c r="N1083" s="60">
        <v>1313600000.1642001</v>
      </c>
      <c r="O1083" s="60">
        <v>274826666.70099998</v>
      </c>
      <c r="P1083" s="60">
        <v>-0.3</v>
      </c>
      <c r="Q1083" s="60">
        <v>7027013334.2117004</v>
      </c>
      <c r="R1083" s="85">
        <v>6794</v>
      </c>
      <c r="S1083" s="85">
        <v>338</v>
      </c>
      <c r="T1083" s="60">
        <v>25040080003.130001</v>
      </c>
      <c r="U1083" s="60">
        <v>117760000.0147</v>
      </c>
      <c r="V1083" s="60" t="s">
        <v>544</v>
      </c>
      <c r="W1083" s="60" t="s">
        <v>1952</v>
      </c>
      <c r="X1083" s="60">
        <v>2701946667.0043998</v>
      </c>
      <c r="Y1083" s="60">
        <v>64001893341.333603</v>
      </c>
      <c r="Z1083" s="60">
        <v>14.72</v>
      </c>
      <c r="AA1083" s="60" t="s">
        <v>544</v>
      </c>
      <c r="AB1083" s="60">
        <v>82779973343.680801</v>
      </c>
      <c r="AC1083" s="60">
        <v>95907440011.988403</v>
      </c>
      <c r="AD1083" s="60">
        <v>12.8</v>
      </c>
      <c r="AE1083" s="60">
        <v>23307253336.2467</v>
      </c>
      <c r="AF1083" s="60">
        <v>11.91</v>
      </c>
      <c r="AG1083" s="60" t="s">
        <v>1953</v>
      </c>
      <c r="AH1083" s="60" t="s">
        <v>544</v>
      </c>
      <c r="AI1083" s="60">
        <v>14942986668.5345</v>
      </c>
      <c r="AJ1083" s="60" t="s">
        <v>544</v>
      </c>
      <c r="AK1083" s="60">
        <v>3.2</v>
      </c>
      <c r="AL1083" s="60">
        <v>74337920009.292206</v>
      </c>
      <c r="AM1083" s="60">
        <v>2660773333.6659002</v>
      </c>
      <c r="AN1083" s="60">
        <v>761386666.76180005</v>
      </c>
      <c r="AO1083" s="60">
        <v>5009200000.6261997</v>
      </c>
      <c r="AP1083" s="60">
        <v>13227253334.9867</v>
      </c>
      <c r="AQ1083" s="60">
        <v>95907440011.988403</v>
      </c>
      <c r="AR1083" s="60">
        <v>1.99</v>
      </c>
      <c r="AS1083" s="60">
        <v>13438000001.6798</v>
      </c>
      <c r="AT1083" s="60">
        <v>41188640005.148598</v>
      </c>
      <c r="AU1083" s="85">
        <v>108450</v>
      </c>
      <c r="AV1083" s="60" t="s">
        <v>544</v>
      </c>
      <c r="AW1083" s="60" t="s">
        <v>544</v>
      </c>
      <c r="AX1083" s="60">
        <v>124053333.3488</v>
      </c>
      <c r="AY1083" s="60">
        <v>23307280002.913399</v>
      </c>
      <c r="AZ1083" s="60">
        <v>13918960001.739901</v>
      </c>
      <c r="BA1083" s="60">
        <v>1402693333.5086999</v>
      </c>
      <c r="BB1083" s="60" t="s">
        <v>1808</v>
      </c>
      <c r="BC1083" s="60">
        <v>116467200014.5584</v>
      </c>
      <c r="BD1083" s="60">
        <v>1267946666.8252001</v>
      </c>
      <c r="BE1083" s="60" t="s">
        <v>544</v>
      </c>
      <c r="BF1083" s="60">
        <v>4310933333.8722</v>
      </c>
      <c r="BG1083" s="60">
        <v>647653333.41429996</v>
      </c>
      <c r="BH1083" s="60">
        <v>65898586674.903999</v>
      </c>
      <c r="BI1083" s="60">
        <v>1463226666.8496001</v>
      </c>
      <c r="BJ1083" s="60" t="s">
        <v>544</v>
      </c>
      <c r="BK1083" s="60">
        <v>1176106666.8137</v>
      </c>
      <c r="BL1083" s="85" t="s">
        <v>2986</v>
      </c>
      <c r="BM1083" s="60" t="s">
        <v>2987</v>
      </c>
      <c r="BN1083" s="60">
        <v>918906666.78149998</v>
      </c>
      <c r="BO1083" s="60">
        <v>89044906677.797302</v>
      </c>
      <c r="BP1083" s="60">
        <v>64630640008.078796</v>
      </c>
      <c r="BQ1083" s="60">
        <v>5074506667.3009996</v>
      </c>
      <c r="BR1083" s="60">
        <v>5141333333.9759998</v>
      </c>
      <c r="BS1083" s="60">
        <v>846960000.10590005</v>
      </c>
      <c r="BT1083" s="60">
        <v>8064560001.0080996</v>
      </c>
      <c r="BU1083" s="60">
        <v>2815920000.3520002</v>
      </c>
      <c r="BV1083" s="60">
        <v>753253333.42750001</v>
      </c>
      <c r="BW1083" s="60">
        <v>1402666666.842</v>
      </c>
      <c r="BX1083" s="60">
        <v>13190666668.3155</v>
      </c>
      <c r="BY1083" s="60" t="s">
        <v>544</v>
      </c>
      <c r="BZ1083" s="60">
        <v>32480000.004099999</v>
      </c>
      <c r="CA1083" s="60" t="s">
        <v>544</v>
      </c>
      <c r="CB1083" s="60" t="s">
        <v>1898</v>
      </c>
      <c r="CC1083" s="60">
        <v>579653333.40579998</v>
      </c>
      <c r="CD1083" s="60">
        <v>882320000.11029994</v>
      </c>
      <c r="CE1083" s="60">
        <v>2087573333.5943</v>
      </c>
      <c r="CF1083" s="60">
        <v>13227253334.9867</v>
      </c>
      <c r="CG1083" s="60">
        <v>626106666.74489999</v>
      </c>
      <c r="CH1083" s="60">
        <v>245040000.03060001</v>
      </c>
      <c r="CI1083" s="60" t="s">
        <v>1513</v>
      </c>
      <c r="CJ1083" s="60">
        <v>18.100000000000001</v>
      </c>
      <c r="CK1083" s="60">
        <v>3463333333.7663002</v>
      </c>
      <c r="CL1083" s="60">
        <v>182</v>
      </c>
      <c r="CM1083" s="85">
        <v>108450</v>
      </c>
      <c r="CN1083" s="60">
        <v>10186666.6679</v>
      </c>
      <c r="CO1083" s="60">
        <v>1463226666.8496001</v>
      </c>
      <c r="CP1083" s="60">
        <v>3620853333.7859001</v>
      </c>
      <c r="CQ1083" s="60">
        <v>64001893341.333603</v>
      </c>
      <c r="CR1083" s="60">
        <v>21306666.669300001</v>
      </c>
      <c r="CS1083" s="60">
        <v>10186666.6679</v>
      </c>
      <c r="CT1083" s="60">
        <v>602000000.07529998</v>
      </c>
      <c r="CU1083" s="60">
        <v>574106666.73839998</v>
      </c>
      <c r="CV1083" s="60">
        <v>2087573333.5943</v>
      </c>
      <c r="CW1083" s="60">
        <v>1176106666.8137</v>
      </c>
      <c r="CX1083" s="60">
        <v>2701946667.0043998</v>
      </c>
      <c r="CY1083" s="60">
        <v>15.9</v>
      </c>
      <c r="CZ1083" s="60">
        <f t="shared" si="32"/>
        <v>3.749999999531251</v>
      </c>
      <c r="DA1083" s="60" t="str">
        <f t="shared" si="33"/>
        <v>Y</v>
      </c>
    </row>
    <row r="1084" spans="1:105">
      <c r="A1084" s="13" t="s">
        <v>1513</v>
      </c>
      <c r="B1084" s="13">
        <v>108450</v>
      </c>
      <c r="C1084" s="13">
        <v>2023</v>
      </c>
      <c r="D1084" s="13" t="s">
        <v>1</v>
      </c>
      <c r="E1084" s="13" t="s">
        <v>13</v>
      </c>
      <c r="F1084" s="84" t="s">
        <v>1804</v>
      </c>
      <c r="G1084" s="60" t="s">
        <v>1949</v>
      </c>
      <c r="H1084" s="60" t="s">
        <v>1950</v>
      </c>
      <c r="I1084" s="60" t="s">
        <v>1951</v>
      </c>
      <c r="J1084" s="60" t="s">
        <v>1513</v>
      </c>
      <c r="K1084" s="85">
        <v>108450</v>
      </c>
      <c r="L1084" s="60">
        <v>386848900000</v>
      </c>
      <c r="M1084" s="60">
        <v>103159706679.5616</v>
      </c>
      <c r="N1084" s="60">
        <v>1155386666.8111</v>
      </c>
      <c r="O1084" s="60">
        <v>489066666.72780001</v>
      </c>
      <c r="P1084" s="60">
        <v>-0.28000000000000003</v>
      </c>
      <c r="Q1084" s="60">
        <v>7043546667.5471001</v>
      </c>
      <c r="R1084" s="85">
        <v>7887</v>
      </c>
      <c r="S1084" s="85">
        <v>335</v>
      </c>
      <c r="T1084" s="60">
        <v>29754586670.386002</v>
      </c>
      <c r="U1084" s="60">
        <v>99093333.345699996</v>
      </c>
      <c r="V1084" s="60" t="s">
        <v>544</v>
      </c>
      <c r="W1084" s="60" t="s">
        <v>1952</v>
      </c>
      <c r="X1084" s="60">
        <v>3321360000.4152002</v>
      </c>
      <c r="Y1084" s="60">
        <v>67975360008.496902</v>
      </c>
      <c r="Z1084" s="60">
        <v>15.8</v>
      </c>
      <c r="AA1084" s="60" t="s">
        <v>544</v>
      </c>
      <c r="AB1084" s="60">
        <v>90695173344.670197</v>
      </c>
      <c r="AC1084" s="60">
        <v>103159706679.5616</v>
      </c>
      <c r="AD1084" s="60">
        <v>12.34</v>
      </c>
      <c r="AE1084" s="60">
        <v>25747413336.5518</v>
      </c>
      <c r="AF1084" s="60">
        <v>7.91</v>
      </c>
      <c r="AG1084" s="60" t="s">
        <v>1953</v>
      </c>
      <c r="AH1084" s="60" t="s">
        <v>544</v>
      </c>
      <c r="AI1084" s="60">
        <v>16003626668.667101</v>
      </c>
      <c r="AJ1084" s="60" t="s">
        <v>544</v>
      </c>
      <c r="AK1084" s="60">
        <v>3.62</v>
      </c>
      <c r="AL1084" s="60">
        <v>79299093343.245697</v>
      </c>
      <c r="AM1084" s="60">
        <v>2546986666.9850001</v>
      </c>
      <c r="AN1084" s="60">
        <v>2184480000.2730999</v>
      </c>
      <c r="AO1084" s="60">
        <v>5542986667.3594999</v>
      </c>
      <c r="AP1084" s="60">
        <v>14318826668.456499</v>
      </c>
      <c r="AQ1084" s="60">
        <v>103159706679.5616</v>
      </c>
      <c r="AR1084" s="60">
        <v>1.55</v>
      </c>
      <c r="AS1084" s="60">
        <v>14417280001.8022</v>
      </c>
      <c r="AT1084" s="60">
        <v>46718666672.5065</v>
      </c>
      <c r="AU1084" s="85">
        <v>108450</v>
      </c>
      <c r="AV1084" s="60" t="s">
        <v>544</v>
      </c>
      <c r="AW1084" s="60" t="s">
        <v>544</v>
      </c>
      <c r="AX1084" s="60">
        <v>178800000.02239999</v>
      </c>
      <c r="AY1084" s="60">
        <v>25747413336.5518</v>
      </c>
      <c r="AZ1084" s="60">
        <v>15495680001.937</v>
      </c>
      <c r="BA1084" s="60">
        <v>2019386666.9191</v>
      </c>
      <c r="BB1084" s="60" t="s">
        <v>1808</v>
      </c>
      <c r="BC1084" s="60">
        <v>129677386682.8763</v>
      </c>
      <c r="BD1084" s="60">
        <v>1312613333.4974</v>
      </c>
      <c r="BE1084" s="60" t="s">
        <v>544</v>
      </c>
      <c r="BF1084" s="60">
        <v>2437653333.638</v>
      </c>
      <c r="BG1084" s="60">
        <v>635893333.41279995</v>
      </c>
      <c r="BH1084" s="60">
        <v>74485466675.977402</v>
      </c>
      <c r="BI1084" s="60">
        <v>2257840000.2821999</v>
      </c>
      <c r="BJ1084" s="60" t="s">
        <v>544</v>
      </c>
      <c r="BK1084" s="60">
        <v>1324960000.1656001</v>
      </c>
      <c r="BL1084" s="85" t="s">
        <v>2986</v>
      </c>
      <c r="BM1084" s="60" t="s">
        <v>2987</v>
      </c>
      <c r="BN1084" s="60">
        <v>912826666.78079998</v>
      </c>
      <c r="BO1084" s="60">
        <v>95300720011.912598</v>
      </c>
      <c r="BP1084" s="60">
        <v>73172853342.479904</v>
      </c>
      <c r="BQ1084" s="60">
        <v>3115066667.0560999</v>
      </c>
      <c r="BR1084" s="60">
        <v>5564533334.0289001</v>
      </c>
      <c r="BS1084" s="60">
        <v>679280000.08490002</v>
      </c>
      <c r="BT1084" s="60">
        <v>8166933334.3542004</v>
      </c>
      <c r="BU1084" s="60">
        <v>4548880000.5685997</v>
      </c>
      <c r="BV1084" s="60">
        <v>510880000.06389999</v>
      </c>
      <c r="BW1084" s="60">
        <v>2019386666.9191</v>
      </c>
      <c r="BX1084" s="60">
        <v>14253626668.4484</v>
      </c>
      <c r="BY1084" s="60" t="s">
        <v>544</v>
      </c>
      <c r="BZ1084" s="60">
        <v>-11626666.668099999</v>
      </c>
      <c r="CA1084" s="60" t="s">
        <v>544</v>
      </c>
      <c r="CB1084" s="60" t="s">
        <v>1958</v>
      </c>
      <c r="CC1084" s="60">
        <v>1753893333.5525999</v>
      </c>
      <c r="CD1084" s="60">
        <v>1457920000.1822</v>
      </c>
      <c r="CE1084" s="60">
        <v>2392213333.6324</v>
      </c>
      <c r="CF1084" s="60">
        <v>14318826668.456499</v>
      </c>
      <c r="CG1084" s="60">
        <v>946080000.11829996</v>
      </c>
      <c r="CH1084" s="60">
        <v>451200000.0564</v>
      </c>
      <c r="CI1084" s="60" t="s">
        <v>1513</v>
      </c>
      <c r="CJ1084" s="60">
        <v>17.649999999999999</v>
      </c>
      <c r="CK1084" s="60">
        <v>5505840000.6882</v>
      </c>
      <c r="CL1084" s="60">
        <v>160</v>
      </c>
      <c r="CM1084" s="85">
        <v>108450</v>
      </c>
      <c r="CN1084" s="60">
        <v>17893333.3356</v>
      </c>
      <c r="CO1084" s="60">
        <v>2257840000.2821999</v>
      </c>
      <c r="CP1084" s="60">
        <v>4234186667.1959</v>
      </c>
      <c r="CQ1084" s="60">
        <v>67975360008.496902</v>
      </c>
      <c r="CR1084" s="60">
        <v>10880000.001399999</v>
      </c>
      <c r="CS1084" s="60">
        <v>17893333.3356</v>
      </c>
      <c r="CT1084" s="60">
        <v>677920000.08469999</v>
      </c>
      <c r="CU1084" s="60">
        <v>647040000.08089995</v>
      </c>
      <c r="CV1084" s="60">
        <v>2392213333.6324</v>
      </c>
      <c r="CW1084" s="60">
        <v>1324960000.1656001</v>
      </c>
      <c r="CX1084" s="60">
        <v>3321360000.4152002</v>
      </c>
      <c r="CY1084" s="60">
        <v>15.72</v>
      </c>
      <c r="CZ1084" s="60">
        <f t="shared" si="32"/>
        <v>3.749999999531251</v>
      </c>
      <c r="DA1084" s="60" t="str">
        <f t="shared" si="33"/>
        <v>Y</v>
      </c>
    </row>
    <row r="1085" spans="1:105">
      <c r="A1085" s="13" t="s">
        <v>1515</v>
      </c>
      <c r="B1085" s="13">
        <v>115379</v>
      </c>
      <c r="C1085" s="13">
        <v>2022</v>
      </c>
      <c r="D1085" s="13" t="s">
        <v>12</v>
      </c>
      <c r="E1085" s="13" t="s">
        <v>13</v>
      </c>
      <c r="F1085" s="84" t="s">
        <v>1812</v>
      </c>
      <c r="G1085" s="60" t="s">
        <v>1840</v>
      </c>
      <c r="H1085" s="60" t="s">
        <v>1827</v>
      </c>
      <c r="I1085" s="60" t="s">
        <v>540</v>
      </c>
      <c r="J1085" s="60" t="s">
        <v>1262</v>
      </c>
      <c r="K1085" s="85">
        <v>112732</v>
      </c>
      <c r="L1085" s="60">
        <v>19296982000</v>
      </c>
      <c r="M1085" s="60">
        <v>19296982000</v>
      </c>
      <c r="N1085" s="60">
        <v>65593000</v>
      </c>
      <c r="O1085" s="60">
        <v>6500000</v>
      </c>
      <c r="P1085" s="60">
        <v>-0.43</v>
      </c>
      <c r="Q1085" s="60" t="s">
        <v>544</v>
      </c>
      <c r="R1085" s="85">
        <v>1666</v>
      </c>
      <c r="S1085" s="85" t="s">
        <v>544</v>
      </c>
      <c r="T1085" s="60">
        <v>1572256000</v>
      </c>
      <c r="U1085" s="60" t="s">
        <v>544</v>
      </c>
      <c r="V1085" s="60">
        <v>6585100000</v>
      </c>
      <c r="W1085" s="60" t="s">
        <v>1841</v>
      </c>
      <c r="X1085" s="60">
        <v>623354000</v>
      </c>
      <c r="Y1085" s="60">
        <v>16051779000</v>
      </c>
      <c r="Z1085" s="60">
        <v>9.32</v>
      </c>
      <c r="AA1085" s="60">
        <v>67000</v>
      </c>
      <c r="AB1085" s="60">
        <v>14354114000</v>
      </c>
      <c r="AC1085" s="60">
        <v>19296982000</v>
      </c>
      <c r="AD1085" s="60">
        <v>10.78</v>
      </c>
      <c r="AE1085" s="60">
        <v>33006000</v>
      </c>
      <c r="AF1085" s="60">
        <v>1.85</v>
      </c>
      <c r="AG1085" s="60" t="s">
        <v>1842</v>
      </c>
      <c r="AH1085" s="60" t="s">
        <v>544</v>
      </c>
      <c r="AI1085" s="60">
        <v>2018912000</v>
      </c>
      <c r="AJ1085" s="60">
        <v>5222275000</v>
      </c>
      <c r="AK1085" s="60">
        <v>3.5</v>
      </c>
      <c r="AL1085" s="60">
        <v>16051846000</v>
      </c>
      <c r="AM1085" s="60">
        <v>267102000</v>
      </c>
      <c r="AN1085" s="60">
        <v>24965000</v>
      </c>
      <c r="AO1085" s="60">
        <v>176765000</v>
      </c>
      <c r="AP1085" s="60">
        <v>2848513000</v>
      </c>
      <c r="AQ1085" s="60">
        <v>19296982000</v>
      </c>
      <c r="AR1085" s="60">
        <v>0.47</v>
      </c>
      <c r="AS1085" s="60">
        <v>3011597000</v>
      </c>
      <c r="AT1085" s="60">
        <v>1584370000</v>
      </c>
      <c r="AU1085" s="85">
        <v>115379</v>
      </c>
      <c r="AV1085" s="60" t="s">
        <v>544</v>
      </c>
      <c r="AW1085" s="60" t="s">
        <v>544</v>
      </c>
      <c r="AX1085" s="60" t="s">
        <v>544</v>
      </c>
      <c r="AY1085" s="60">
        <v>5255281000</v>
      </c>
      <c r="AZ1085" s="60">
        <v>3129281000</v>
      </c>
      <c r="BA1085" s="60">
        <v>506727000</v>
      </c>
      <c r="BB1085" s="60" t="s">
        <v>1808</v>
      </c>
      <c r="BC1085" s="60">
        <v>18720712000</v>
      </c>
      <c r="BD1085" s="60">
        <v>152419000</v>
      </c>
      <c r="BE1085" s="60">
        <v>5436000</v>
      </c>
      <c r="BF1085" s="60" t="s">
        <v>544</v>
      </c>
      <c r="BG1085" s="60">
        <v>4106000</v>
      </c>
      <c r="BH1085" s="60">
        <v>13931478000</v>
      </c>
      <c r="BI1085" s="60">
        <v>149334000</v>
      </c>
      <c r="BJ1085" s="60">
        <v>6585100000</v>
      </c>
      <c r="BK1085" s="60">
        <v>370469000</v>
      </c>
      <c r="BL1085" s="85" t="s">
        <v>544</v>
      </c>
      <c r="BM1085" s="60" t="s">
        <v>544</v>
      </c>
      <c r="BN1085" s="60">
        <v>107411000</v>
      </c>
      <c r="BO1085" s="60">
        <v>17652070000</v>
      </c>
      <c r="BP1085" s="60">
        <v>13779059000</v>
      </c>
      <c r="BQ1085" s="60">
        <v>177090000</v>
      </c>
      <c r="BR1085" s="60" t="s">
        <v>544</v>
      </c>
      <c r="BS1085" s="60">
        <v>157975000</v>
      </c>
      <c r="BT1085" s="60" t="s">
        <v>544</v>
      </c>
      <c r="BU1085" s="60">
        <v>582487000</v>
      </c>
      <c r="BV1085" s="60">
        <v>7114000</v>
      </c>
      <c r="BW1085" s="60">
        <v>506727000</v>
      </c>
      <c r="BX1085" s="60">
        <v>2018912000</v>
      </c>
      <c r="BY1085" s="60" t="s">
        <v>544</v>
      </c>
      <c r="BZ1085" s="60" t="s">
        <v>544</v>
      </c>
      <c r="CA1085" s="60" t="s">
        <v>544</v>
      </c>
      <c r="CB1085" s="60" t="s">
        <v>1900</v>
      </c>
      <c r="CC1085" s="60">
        <v>24652000</v>
      </c>
      <c r="CD1085" s="60">
        <v>227604000</v>
      </c>
      <c r="CE1085" s="60">
        <v>353996000</v>
      </c>
      <c r="CF1085" s="60">
        <v>2848513000</v>
      </c>
      <c r="CG1085" s="60">
        <v>65832000</v>
      </c>
      <c r="CH1085" s="60">
        <v>1003000</v>
      </c>
      <c r="CI1085" s="60" t="s">
        <v>1262</v>
      </c>
      <c r="CJ1085" s="60">
        <v>14.07</v>
      </c>
      <c r="CK1085" s="60">
        <v>648319000</v>
      </c>
      <c r="CL1085" s="60" t="s">
        <v>544</v>
      </c>
      <c r="CM1085" s="85">
        <v>112732</v>
      </c>
      <c r="CN1085" s="60">
        <v>418000</v>
      </c>
      <c r="CO1085" s="60">
        <v>149334000</v>
      </c>
      <c r="CP1085" s="60">
        <v>730765000</v>
      </c>
      <c r="CQ1085" s="60">
        <v>16051779000</v>
      </c>
      <c r="CR1085" s="60" t="s">
        <v>544</v>
      </c>
      <c r="CS1085" s="60">
        <v>418000</v>
      </c>
      <c r="CT1085" s="60">
        <v>206237000</v>
      </c>
      <c r="CU1085" s="60">
        <v>164232000</v>
      </c>
      <c r="CV1085" s="60">
        <v>353996000</v>
      </c>
      <c r="CW1085" s="60">
        <v>370469000</v>
      </c>
      <c r="CX1085" s="60">
        <v>623354000</v>
      </c>
      <c r="CY1085" s="60">
        <v>14.07</v>
      </c>
      <c r="CZ1085" s="60">
        <f t="shared" si="32"/>
        <v>1</v>
      </c>
      <c r="DA1085" s="60" t="str">
        <f t="shared" si="33"/>
        <v>N: parent data from row 663</v>
      </c>
    </row>
    <row r="1086" spans="1:105">
      <c r="A1086" s="13" t="s">
        <v>1515</v>
      </c>
      <c r="B1086" s="13">
        <v>115379</v>
      </c>
      <c r="C1086" s="13">
        <v>2023</v>
      </c>
      <c r="D1086" s="13" t="s">
        <v>12</v>
      </c>
      <c r="E1086" s="13" t="s">
        <v>13</v>
      </c>
      <c r="F1086" s="84" t="s">
        <v>1804</v>
      </c>
      <c r="G1086" s="60" t="s">
        <v>1840</v>
      </c>
      <c r="H1086" s="60" t="s">
        <v>1827</v>
      </c>
      <c r="I1086" s="60" t="s">
        <v>540</v>
      </c>
      <c r="J1086" s="60" t="s">
        <v>1262</v>
      </c>
      <c r="K1086" s="85">
        <v>112732</v>
      </c>
      <c r="L1086" s="60">
        <v>19352632000</v>
      </c>
      <c r="M1086" s="60">
        <v>19352632000</v>
      </c>
      <c r="N1086" s="60">
        <v>82688000</v>
      </c>
      <c r="O1086" s="60">
        <v>23250000</v>
      </c>
      <c r="P1086" s="60">
        <v>-0.41</v>
      </c>
      <c r="Q1086" s="60" t="s">
        <v>544</v>
      </c>
      <c r="R1086" s="85">
        <v>1721</v>
      </c>
      <c r="S1086" s="85" t="s">
        <v>544</v>
      </c>
      <c r="T1086" s="60">
        <v>1412945000</v>
      </c>
      <c r="U1086" s="60" t="s">
        <v>544</v>
      </c>
      <c r="V1086" s="60">
        <v>6400326000</v>
      </c>
      <c r="W1086" s="60" t="s">
        <v>1841</v>
      </c>
      <c r="X1086" s="60">
        <v>621040000</v>
      </c>
      <c r="Y1086" s="60">
        <v>14979650000</v>
      </c>
      <c r="Z1086" s="60">
        <v>8.57</v>
      </c>
      <c r="AA1086" s="60">
        <v>1105000000</v>
      </c>
      <c r="AB1086" s="60">
        <v>14256869000</v>
      </c>
      <c r="AC1086" s="60">
        <v>19352632000</v>
      </c>
      <c r="AD1086" s="60">
        <v>11.1</v>
      </c>
      <c r="AE1086" s="60">
        <v>30821000</v>
      </c>
      <c r="AF1086" s="60">
        <v>1.19</v>
      </c>
      <c r="AG1086" s="60" t="s">
        <v>1842</v>
      </c>
      <c r="AH1086" s="60" t="s">
        <v>544</v>
      </c>
      <c r="AI1086" s="60">
        <v>2048426000</v>
      </c>
      <c r="AJ1086" s="60">
        <v>5855703000</v>
      </c>
      <c r="AK1086" s="60">
        <v>3.55</v>
      </c>
      <c r="AL1086" s="60">
        <v>16084650000</v>
      </c>
      <c r="AM1086" s="60">
        <v>243403000</v>
      </c>
      <c r="AN1086" s="60">
        <v>182376000</v>
      </c>
      <c r="AO1086" s="60">
        <v>179118000</v>
      </c>
      <c r="AP1086" s="60">
        <v>2920804000</v>
      </c>
      <c r="AQ1086" s="60">
        <v>19352632000</v>
      </c>
      <c r="AR1086" s="60">
        <v>0.57999999999999996</v>
      </c>
      <c r="AS1086" s="60">
        <v>3035631000</v>
      </c>
      <c r="AT1086" s="60">
        <v>1473627000</v>
      </c>
      <c r="AU1086" s="85">
        <v>115379</v>
      </c>
      <c r="AV1086" s="60" t="s">
        <v>544</v>
      </c>
      <c r="AW1086" s="60" t="s">
        <v>544</v>
      </c>
      <c r="AX1086" s="60">
        <v>110000</v>
      </c>
      <c r="AY1086" s="60">
        <v>5886524000</v>
      </c>
      <c r="AZ1086" s="60">
        <v>2930860000</v>
      </c>
      <c r="BA1086" s="60">
        <v>523961000</v>
      </c>
      <c r="BB1086" s="60" t="s">
        <v>1808</v>
      </c>
      <c r="BC1086" s="60">
        <v>18451363000</v>
      </c>
      <c r="BD1086" s="60">
        <v>142222000</v>
      </c>
      <c r="BE1086" s="60">
        <v>4249000</v>
      </c>
      <c r="BF1086" s="60" t="s">
        <v>544</v>
      </c>
      <c r="BG1086" s="60">
        <v>5095000</v>
      </c>
      <c r="BH1086" s="60">
        <v>14284438000</v>
      </c>
      <c r="BI1086" s="60">
        <v>278998000</v>
      </c>
      <c r="BJ1086" s="60">
        <v>6400326000</v>
      </c>
      <c r="BK1086" s="60">
        <v>392154000</v>
      </c>
      <c r="BL1086" s="85" t="s">
        <v>544</v>
      </c>
      <c r="BM1086" s="60" t="s">
        <v>544</v>
      </c>
      <c r="BN1086" s="60">
        <v>119553000</v>
      </c>
      <c r="BO1086" s="60">
        <v>17681247000</v>
      </c>
      <c r="BP1086" s="60">
        <v>14142216000</v>
      </c>
      <c r="BQ1086" s="60">
        <v>45469000</v>
      </c>
      <c r="BR1086" s="60" t="s">
        <v>544</v>
      </c>
      <c r="BS1086" s="60">
        <v>211732000</v>
      </c>
      <c r="BT1086" s="60" t="s">
        <v>544</v>
      </c>
      <c r="BU1086" s="60">
        <v>735824000</v>
      </c>
      <c r="BV1086" s="60">
        <v>8727000</v>
      </c>
      <c r="BW1086" s="60">
        <v>523961000</v>
      </c>
      <c r="BX1086" s="60">
        <v>2048426000</v>
      </c>
      <c r="BY1086" s="60" t="s">
        <v>544</v>
      </c>
      <c r="BZ1086" s="60" t="s">
        <v>544</v>
      </c>
      <c r="CA1086" s="60" t="s">
        <v>544</v>
      </c>
      <c r="CB1086" s="60" t="s">
        <v>1900</v>
      </c>
      <c r="CC1086" s="60">
        <v>144752000</v>
      </c>
      <c r="CD1086" s="60">
        <v>223540000</v>
      </c>
      <c r="CE1086" s="60">
        <v>324989000</v>
      </c>
      <c r="CF1086" s="60">
        <v>2920804000</v>
      </c>
      <c r="CG1086" s="60">
        <v>67592000</v>
      </c>
      <c r="CH1086" s="60">
        <v>33447000</v>
      </c>
      <c r="CI1086" s="60" t="s">
        <v>1262</v>
      </c>
      <c r="CJ1086" s="60">
        <v>14.37</v>
      </c>
      <c r="CK1086" s="60">
        <v>803416000</v>
      </c>
      <c r="CL1086" s="60" t="s">
        <v>544</v>
      </c>
      <c r="CM1086" s="85">
        <v>112732</v>
      </c>
      <c r="CN1086" s="60">
        <v>2938000</v>
      </c>
      <c r="CO1086" s="60">
        <v>278998000</v>
      </c>
      <c r="CP1086" s="60">
        <v>740593000</v>
      </c>
      <c r="CQ1086" s="60">
        <v>14979650000</v>
      </c>
      <c r="CR1086" s="60" t="s">
        <v>544</v>
      </c>
      <c r="CS1086" s="60">
        <v>2938000</v>
      </c>
      <c r="CT1086" s="60">
        <v>223680000</v>
      </c>
      <c r="CU1086" s="60">
        <v>168474000</v>
      </c>
      <c r="CV1086" s="60">
        <v>324989000</v>
      </c>
      <c r="CW1086" s="60">
        <v>392154000</v>
      </c>
      <c r="CX1086" s="60">
        <v>621040000</v>
      </c>
      <c r="CY1086" s="60">
        <v>14.37</v>
      </c>
      <c r="CZ1086" s="60">
        <f t="shared" si="32"/>
        <v>1</v>
      </c>
      <c r="DA1086" s="60" t="str">
        <f t="shared" si="33"/>
        <v>N: parent data from row 663</v>
      </c>
    </row>
    <row r="1087" spans="1:105">
      <c r="A1087" s="13" t="s">
        <v>1516</v>
      </c>
      <c r="B1087" s="13">
        <v>100236</v>
      </c>
      <c r="C1087" s="13">
        <v>2022</v>
      </c>
      <c r="D1087" s="13" t="s">
        <v>1</v>
      </c>
      <c r="E1087" s="13" t="s">
        <v>13</v>
      </c>
      <c r="F1087" s="84" t="s">
        <v>2080</v>
      </c>
      <c r="G1087" s="60" t="s">
        <v>2073</v>
      </c>
      <c r="H1087" s="60" t="s">
        <v>1919</v>
      </c>
      <c r="I1087" s="60" t="s">
        <v>2075</v>
      </c>
      <c r="J1087" s="60" t="s">
        <v>1516</v>
      </c>
      <c r="K1087" s="85">
        <v>100236</v>
      </c>
      <c r="L1087" s="60">
        <v>1917219000000</v>
      </c>
      <c r="M1087" s="60">
        <v>1404658949342.4109</v>
      </c>
      <c r="N1087" s="60">
        <v>1611107040.7730999</v>
      </c>
      <c r="O1087" s="60">
        <v>386108872.43629998</v>
      </c>
      <c r="P1087" s="60">
        <v>-0.24</v>
      </c>
      <c r="Q1087" s="60" t="s">
        <v>544</v>
      </c>
      <c r="R1087" s="85">
        <v>91427</v>
      </c>
      <c r="S1087" s="85">
        <v>1271</v>
      </c>
      <c r="T1087" s="60">
        <v>125802622899.9852</v>
      </c>
      <c r="U1087" s="60">
        <v>4126309619.6608</v>
      </c>
      <c r="V1087" s="60">
        <v>58250421274.991402</v>
      </c>
      <c r="W1087" s="60" t="s">
        <v>2076</v>
      </c>
      <c r="X1087" s="60">
        <v>16643710161.5473</v>
      </c>
      <c r="Y1087" s="60">
        <v>648775001817.23975</v>
      </c>
      <c r="Z1087" s="60">
        <v>16.420000000000002</v>
      </c>
      <c r="AA1087" s="60">
        <v>121986958748.85001</v>
      </c>
      <c r="AB1087" s="60">
        <v>446830537025.76508</v>
      </c>
      <c r="AC1087" s="60">
        <v>1404658949342.4109</v>
      </c>
      <c r="AD1087" s="60">
        <v>4.4000000000000004</v>
      </c>
      <c r="AE1087" s="60">
        <v>95944757855.589493</v>
      </c>
      <c r="AF1087" s="60">
        <v>33.72</v>
      </c>
      <c r="AG1087" s="60" t="s">
        <v>2077</v>
      </c>
      <c r="AH1087" s="60" t="s">
        <v>544</v>
      </c>
      <c r="AI1087" s="60">
        <v>61720272546.069801</v>
      </c>
      <c r="AJ1087" s="60">
        <v>306832734992.09241</v>
      </c>
      <c r="AK1087" s="60">
        <v>1.42</v>
      </c>
      <c r="AL1087" s="60">
        <v>977235694901.02014</v>
      </c>
      <c r="AM1087" s="60">
        <v>69794124110.107803</v>
      </c>
      <c r="AN1087" s="60">
        <v>13227342662.1726</v>
      </c>
      <c r="AO1087" s="60">
        <v>53041981096.339302</v>
      </c>
      <c r="AP1087" s="60">
        <v>73893325516.713303</v>
      </c>
      <c r="AQ1087" s="60">
        <v>1404658949342.4109</v>
      </c>
      <c r="AR1087" s="60">
        <v>0.27</v>
      </c>
      <c r="AS1087" s="60">
        <v>69617554398.044907</v>
      </c>
      <c r="AT1087" s="60">
        <v>138346399000.52011</v>
      </c>
      <c r="AU1087" s="85">
        <v>100236</v>
      </c>
      <c r="AV1087" s="60" t="s">
        <v>544</v>
      </c>
      <c r="AW1087" s="60" t="s">
        <v>544</v>
      </c>
      <c r="AX1087" s="60" t="s">
        <v>544</v>
      </c>
      <c r="AY1087" s="60">
        <v>402777492847.68188</v>
      </c>
      <c r="AZ1087" s="60">
        <v>233147483326.93869</v>
      </c>
      <c r="BA1087" s="60">
        <v>4126309619.6608</v>
      </c>
      <c r="BB1087" s="60" t="s">
        <v>1808</v>
      </c>
      <c r="BC1087" s="60">
        <v>1390709209435.0349</v>
      </c>
      <c r="BD1087" s="60">
        <v>2749651989.0956998</v>
      </c>
      <c r="BE1087" s="60" t="s">
        <v>544</v>
      </c>
      <c r="BF1087" s="60">
        <v>232870539961.13049</v>
      </c>
      <c r="BG1087" s="60">
        <v>14747600556.490101</v>
      </c>
      <c r="BH1087" s="60">
        <v>603500622742.85425</v>
      </c>
      <c r="BI1087" s="60">
        <v>15843651549.2125</v>
      </c>
      <c r="BJ1087" s="60">
        <v>58250421274.991402</v>
      </c>
      <c r="BK1087" s="60">
        <v>19495201113.202099</v>
      </c>
      <c r="BL1087" s="85" t="s">
        <v>2988</v>
      </c>
      <c r="BM1087" s="60" t="s">
        <v>2989</v>
      </c>
      <c r="BN1087" s="60">
        <v>17858451168.1875</v>
      </c>
      <c r="BO1087" s="60">
        <v>1262756978505.2053</v>
      </c>
      <c r="BP1087" s="60">
        <v>600750970753.75842</v>
      </c>
      <c r="BQ1087" s="60">
        <v>79134735143.675903</v>
      </c>
      <c r="BR1087" s="60" t="s">
        <v>544</v>
      </c>
      <c r="BS1087" s="60">
        <v>63965125648.811401</v>
      </c>
      <c r="BT1087" s="60">
        <v>5765257527.8961</v>
      </c>
      <c r="BU1087" s="60">
        <v>19462964319.2985</v>
      </c>
      <c r="BV1087" s="60">
        <v>7403472781.7244997</v>
      </c>
      <c r="BW1087" s="60">
        <v>4126309619.6608</v>
      </c>
      <c r="BX1087" s="60">
        <v>56374093338.920502</v>
      </c>
      <c r="BY1087" s="60" t="s">
        <v>544</v>
      </c>
      <c r="BZ1087" s="60">
        <v>31504139.4967</v>
      </c>
      <c r="CA1087" s="60">
        <v>2667594695.5229001</v>
      </c>
      <c r="CB1087" s="60" t="s">
        <v>1994</v>
      </c>
      <c r="CC1087" s="60">
        <v>7876767528.5818996</v>
      </c>
      <c r="CD1087" s="60">
        <v>5285368891.3766003</v>
      </c>
      <c r="CE1087" s="60">
        <v>14732947468.3521</v>
      </c>
      <c r="CF1087" s="60">
        <v>73893325516.713303</v>
      </c>
      <c r="CG1087" s="60">
        <v>8243827386.4387999</v>
      </c>
      <c r="CH1087" s="60">
        <v>559015312.46469998</v>
      </c>
      <c r="CI1087" s="60" t="s">
        <v>1516</v>
      </c>
      <c r="CJ1087" s="60">
        <v>13.8</v>
      </c>
      <c r="CK1087" s="60">
        <v>29871052823.719898</v>
      </c>
      <c r="CL1087" s="60">
        <v>125</v>
      </c>
      <c r="CM1087" s="85">
        <v>100236</v>
      </c>
      <c r="CN1087" s="60" t="s">
        <v>544</v>
      </c>
      <c r="CO1087" s="60">
        <v>15843651549.2125</v>
      </c>
      <c r="CP1087" s="60">
        <v>34502161329.734802</v>
      </c>
      <c r="CQ1087" s="60">
        <v>648775001817.23975</v>
      </c>
      <c r="CR1087" s="60">
        <v>2164261117.9826002</v>
      </c>
      <c r="CS1087" s="60" t="s">
        <v>544</v>
      </c>
      <c r="CT1087" s="60">
        <v>12109312037.2432</v>
      </c>
      <c r="CU1087" s="60">
        <v>7385889075.9589005</v>
      </c>
      <c r="CV1087" s="60">
        <v>14732947468.3521</v>
      </c>
      <c r="CW1087" s="60">
        <v>19495201113.202099</v>
      </c>
      <c r="CX1087" s="60">
        <v>16643710161.5473</v>
      </c>
      <c r="CY1087" s="60">
        <v>12.6</v>
      </c>
      <c r="CZ1087" s="60">
        <f t="shared" si="32"/>
        <v>1.3649000000302873</v>
      </c>
      <c r="DA1087" s="60" t="str">
        <f t="shared" si="33"/>
        <v>Y</v>
      </c>
    </row>
    <row r="1088" spans="1:105">
      <c r="A1088" s="13" t="s">
        <v>1516</v>
      </c>
      <c r="B1088" s="13">
        <v>100236</v>
      </c>
      <c r="C1088" s="13">
        <v>2023</v>
      </c>
      <c r="D1088" s="13" t="s">
        <v>1</v>
      </c>
      <c r="E1088" s="13" t="s">
        <v>13</v>
      </c>
      <c r="F1088" s="84" t="s">
        <v>2072</v>
      </c>
      <c r="G1088" s="60" t="s">
        <v>2073</v>
      </c>
      <c r="H1088" s="60" t="s">
        <v>1919</v>
      </c>
      <c r="I1088" s="60" t="s">
        <v>2075</v>
      </c>
      <c r="J1088" s="60" t="s">
        <v>1516</v>
      </c>
      <c r="K1088" s="85">
        <v>100236</v>
      </c>
      <c r="L1088" s="60">
        <v>2004992000000</v>
      </c>
      <c r="M1088" s="60">
        <v>1445455987351.552</v>
      </c>
      <c r="N1088" s="60">
        <v>2562901016.5799999</v>
      </c>
      <c r="O1088" s="60">
        <v>1795833032.9960001</v>
      </c>
      <c r="P1088" s="60">
        <v>-0.18</v>
      </c>
      <c r="Q1088" s="60" t="s">
        <v>544</v>
      </c>
      <c r="R1088" s="85">
        <v>91398</v>
      </c>
      <c r="S1088" s="85">
        <v>1247</v>
      </c>
      <c r="T1088" s="60">
        <v>124652872903.73599</v>
      </c>
      <c r="U1088" s="60">
        <v>4157594982.4520001</v>
      </c>
      <c r="V1088" s="60">
        <v>65590800953.435997</v>
      </c>
      <c r="W1088" s="60" t="s">
        <v>2076</v>
      </c>
      <c r="X1088" s="60">
        <v>18116213683.723999</v>
      </c>
      <c r="Y1088" s="60">
        <v>658390166552.66797</v>
      </c>
      <c r="Z1088" s="60">
        <v>14.27</v>
      </c>
      <c r="AA1088" s="60">
        <v>92574435875.960007</v>
      </c>
      <c r="AB1088" s="60">
        <v>429834186443.98798</v>
      </c>
      <c r="AC1088" s="60">
        <v>1445455987351.552</v>
      </c>
      <c r="AD1088" s="60">
        <v>4.3</v>
      </c>
      <c r="AE1088" s="60">
        <v>97649772910.199997</v>
      </c>
      <c r="AF1088" s="60">
        <v>33.090000000000003</v>
      </c>
      <c r="AG1088" s="60" t="s">
        <v>2077</v>
      </c>
      <c r="AH1088" s="60">
        <v>1847018960.4719999</v>
      </c>
      <c r="AI1088" s="60">
        <v>67698075122.624001</v>
      </c>
      <c r="AJ1088" s="60">
        <v>313244178510.55603</v>
      </c>
      <c r="AK1088" s="60">
        <v>1.44</v>
      </c>
      <c r="AL1088" s="60">
        <v>996785379596.396</v>
      </c>
      <c r="AM1088" s="60">
        <v>77934539689.268005</v>
      </c>
      <c r="AN1088" s="60">
        <v>44598082331.272003</v>
      </c>
      <c r="AO1088" s="60">
        <v>44689640257.884003</v>
      </c>
      <c r="AP1088" s="60">
        <v>79623675295.975998</v>
      </c>
      <c r="AQ1088" s="60">
        <v>1445455987351.552</v>
      </c>
      <c r="AR1088" s="60">
        <v>0.41</v>
      </c>
      <c r="AS1088" s="60">
        <v>74612500903.220001</v>
      </c>
      <c r="AT1088" s="60">
        <v>137753586623.36801</v>
      </c>
      <c r="AU1088" s="85">
        <v>100236</v>
      </c>
      <c r="AV1088" s="60" t="s">
        <v>544</v>
      </c>
      <c r="AW1088" s="60" t="s">
        <v>544</v>
      </c>
      <c r="AX1088" s="60" t="s">
        <v>544</v>
      </c>
      <c r="AY1088" s="60">
        <v>410893951420.75598</v>
      </c>
      <c r="AZ1088" s="60">
        <v>295386057249.88</v>
      </c>
      <c r="BA1088" s="60">
        <v>4157594982.4520001</v>
      </c>
      <c r="BB1088" s="60" t="s">
        <v>1808</v>
      </c>
      <c r="BC1088" s="60">
        <v>1571328671372.04</v>
      </c>
      <c r="BD1088" s="60">
        <v>3607526494.224</v>
      </c>
      <c r="BE1088" s="60" t="s">
        <v>544</v>
      </c>
      <c r="BF1088" s="60">
        <v>245253406394.19601</v>
      </c>
      <c r="BG1088" s="60">
        <v>14925383894.868</v>
      </c>
      <c r="BH1088" s="60">
        <v>618395933980.01196</v>
      </c>
      <c r="BI1088" s="60">
        <v>10899718838.164</v>
      </c>
      <c r="BJ1088" s="60">
        <v>65590800953.435997</v>
      </c>
      <c r="BK1088" s="60">
        <v>22002739529.119999</v>
      </c>
      <c r="BL1088" s="85" t="s">
        <v>2988</v>
      </c>
      <c r="BM1088" s="60" t="s">
        <v>2989</v>
      </c>
      <c r="BN1088" s="60">
        <v>19136327590.464001</v>
      </c>
      <c r="BO1088" s="60">
        <v>1314835267861.248</v>
      </c>
      <c r="BP1088" s="60">
        <v>614788407485.78796</v>
      </c>
      <c r="BQ1088" s="60">
        <v>51247927331.816002</v>
      </c>
      <c r="BR1088" s="60" t="s">
        <v>544</v>
      </c>
      <c r="BS1088" s="60">
        <v>59542210368.596001</v>
      </c>
      <c r="BT1088" s="60">
        <v>4138129911.4400001</v>
      </c>
      <c r="BU1088" s="60">
        <v>31333717829.428001</v>
      </c>
      <c r="BV1088" s="60">
        <v>7948958258.4560003</v>
      </c>
      <c r="BW1088" s="60">
        <v>4157594982.4520001</v>
      </c>
      <c r="BX1088" s="60">
        <v>62440343163.716003</v>
      </c>
      <c r="BY1088" s="60" t="s">
        <v>544</v>
      </c>
      <c r="BZ1088" s="60">
        <v>139139211.308</v>
      </c>
      <c r="CA1088" s="60">
        <v>667579842.85599995</v>
      </c>
      <c r="CB1088" s="60" t="s">
        <v>1994</v>
      </c>
      <c r="CC1088" s="60">
        <v>26442938505.523998</v>
      </c>
      <c r="CD1088" s="60">
        <v>4865546824.4440002</v>
      </c>
      <c r="CE1088" s="60">
        <v>13312666715.096001</v>
      </c>
      <c r="CF1088" s="60">
        <v>79623675295.975998</v>
      </c>
      <c r="CG1088" s="60">
        <v>29062792878.028</v>
      </c>
      <c r="CH1088" s="60">
        <v>874486338.42799997</v>
      </c>
      <c r="CI1088" s="60" t="s">
        <v>1516</v>
      </c>
      <c r="CJ1088" s="60">
        <v>15.7</v>
      </c>
      <c r="CK1088" s="60">
        <v>62714296014.996002</v>
      </c>
      <c r="CL1088" s="60">
        <v>131</v>
      </c>
      <c r="CM1088" s="85">
        <v>100236</v>
      </c>
      <c r="CN1088" s="60" t="s">
        <v>544</v>
      </c>
      <c r="CO1088" s="60">
        <v>10899718838.164</v>
      </c>
      <c r="CP1088" s="60">
        <v>37252541274.188004</v>
      </c>
      <c r="CQ1088" s="60">
        <v>658390166552.66797</v>
      </c>
      <c r="CR1088" s="60">
        <v>2317785307.54</v>
      </c>
      <c r="CS1088" s="60" t="s">
        <v>544</v>
      </c>
      <c r="CT1088" s="60">
        <v>13676735635.875999</v>
      </c>
      <c r="CU1088" s="60">
        <v>8326003893.2440004</v>
      </c>
      <c r="CV1088" s="60">
        <v>13312666715.096001</v>
      </c>
      <c r="CW1088" s="60">
        <v>22002739529.119999</v>
      </c>
      <c r="CX1088" s="60">
        <v>18116213683.723999</v>
      </c>
      <c r="CY1088" s="60">
        <v>14.5</v>
      </c>
      <c r="CZ1088" s="60">
        <f t="shared" si="32"/>
        <v>1.387099999961716</v>
      </c>
      <c r="DA1088" s="60" t="str">
        <f t="shared" si="33"/>
        <v>Y</v>
      </c>
    </row>
    <row r="1089" spans="1:105">
      <c r="A1089" s="13" t="s">
        <v>1524</v>
      </c>
      <c r="B1089" s="13">
        <v>113942</v>
      </c>
      <c r="C1089" s="13">
        <v>2022</v>
      </c>
      <c r="D1089" s="13" t="s">
        <v>10</v>
      </c>
      <c r="E1089" s="13" t="s">
        <v>13</v>
      </c>
      <c r="F1089" s="84" t="s">
        <v>1812</v>
      </c>
      <c r="G1089" s="60" t="s">
        <v>2575</v>
      </c>
      <c r="H1089" s="60" t="s">
        <v>2795</v>
      </c>
      <c r="I1089" s="60" t="s">
        <v>2577</v>
      </c>
      <c r="J1089" s="60" t="s">
        <v>1524</v>
      </c>
      <c r="K1089" s="85">
        <v>113942</v>
      </c>
      <c r="L1089" s="60">
        <v>591907700000000</v>
      </c>
      <c r="M1089" s="60">
        <v>25068060575</v>
      </c>
      <c r="N1089" s="60">
        <v>182059768.40000001</v>
      </c>
      <c r="O1089" s="60">
        <v>4506178.3</v>
      </c>
      <c r="P1089" s="60">
        <v>-1.39</v>
      </c>
      <c r="Q1089" s="60">
        <v>819167314.89999998</v>
      </c>
      <c r="R1089" s="85">
        <v>18436</v>
      </c>
      <c r="S1089" s="85">
        <v>109</v>
      </c>
      <c r="T1089" s="60">
        <v>11419909461.4</v>
      </c>
      <c r="U1089" s="60">
        <v>47496983</v>
      </c>
      <c r="V1089" s="60" t="s">
        <v>544</v>
      </c>
      <c r="W1089" s="60" t="s">
        <v>2578</v>
      </c>
      <c r="X1089" s="60">
        <v>715368513.70000005</v>
      </c>
      <c r="Y1089" s="60">
        <v>20043210119</v>
      </c>
      <c r="Z1089" s="60">
        <v>13.92</v>
      </c>
      <c r="AA1089" s="60">
        <v>283787591</v>
      </c>
      <c r="AB1089" s="60">
        <v>21517844268.900002</v>
      </c>
      <c r="AC1089" s="60">
        <v>25068060575</v>
      </c>
      <c r="AD1089" s="60" t="s">
        <v>544</v>
      </c>
      <c r="AE1089" s="60">
        <v>10717559737.299999</v>
      </c>
      <c r="AF1089" s="60">
        <v>7.68</v>
      </c>
      <c r="AG1089" s="60" t="s">
        <v>2579</v>
      </c>
      <c r="AH1089" s="60">
        <v>4345243.4000000004</v>
      </c>
      <c r="AI1089" s="60">
        <v>1635874019.2</v>
      </c>
      <c r="AJ1089" s="60" t="s">
        <v>544</v>
      </c>
      <c r="AK1089" s="60">
        <v>3.4</v>
      </c>
      <c r="AL1089" s="60">
        <v>21247278753.700001</v>
      </c>
      <c r="AM1089" s="60">
        <v>1372080476.9000001</v>
      </c>
      <c r="AN1089" s="60">
        <v>857347011.79999995</v>
      </c>
      <c r="AO1089" s="60">
        <v>852785776.79999995</v>
      </c>
      <c r="AP1089" s="60">
        <v>1635903665.0999999</v>
      </c>
      <c r="AQ1089" s="60">
        <v>25068060575</v>
      </c>
      <c r="AR1089" s="60">
        <v>0.98</v>
      </c>
      <c r="AS1089" s="60">
        <v>1643082210.5</v>
      </c>
      <c r="AT1089" s="60">
        <v>7754946543</v>
      </c>
      <c r="AU1089" s="85">
        <v>113942</v>
      </c>
      <c r="AV1089" s="60" t="s">
        <v>544</v>
      </c>
      <c r="AW1089" s="60" t="s">
        <v>544</v>
      </c>
      <c r="AX1089" s="60">
        <v>94104588.599999994</v>
      </c>
      <c r="AY1089" s="60">
        <v>3997962.7</v>
      </c>
      <c r="AZ1089" s="60">
        <v>2917559881.4000001</v>
      </c>
      <c r="BA1089" s="60">
        <v>103951265.90000001</v>
      </c>
      <c r="BB1089" s="60" t="s">
        <v>1808</v>
      </c>
      <c r="BC1089" s="60" t="s">
        <v>544</v>
      </c>
      <c r="BD1089" s="60">
        <v>238446289.30000001</v>
      </c>
      <c r="BE1089" s="60">
        <v>168592055</v>
      </c>
      <c r="BF1089" s="60" t="s">
        <v>544</v>
      </c>
      <c r="BG1089" s="60">
        <v>168164306.90000001</v>
      </c>
      <c r="BH1089" s="60">
        <v>18576457546.099998</v>
      </c>
      <c r="BI1089" s="60">
        <v>204717713.90000001</v>
      </c>
      <c r="BJ1089" s="60" t="s">
        <v>544</v>
      </c>
      <c r="BK1089" s="60">
        <v>462501606.80000001</v>
      </c>
      <c r="BL1089" s="85" t="s">
        <v>2990</v>
      </c>
      <c r="BM1089" s="60" t="s">
        <v>2991</v>
      </c>
      <c r="BN1089" s="60">
        <v>292236675.39999998</v>
      </c>
      <c r="BO1089" s="60">
        <v>22335787631.200001</v>
      </c>
      <c r="BP1089" s="60">
        <v>18338011256.900002</v>
      </c>
      <c r="BQ1089" s="60">
        <v>1071216841.7</v>
      </c>
      <c r="BR1089" s="60">
        <v>153730983.90000001</v>
      </c>
      <c r="BS1089" s="60">
        <v>1455444775.8</v>
      </c>
      <c r="BT1089" s="60">
        <v>920281043.60000002</v>
      </c>
      <c r="BU1089" s="60">
        <v>1463461876.9000001</v>
      </c>
      <c r="BV1089" s="60">
        <v>1656977672</v>
      </c>
      <c r="BW1089" s="60">
        <v>2405291261.9000001</v>
      </c>
      <c r="BX1089" s="60" t="s">
        <v>544</v>
      </c>
      <c r="BY1089" s="60" t="s">
        <v>544</v>
      </c>
      <c r="BZ1089" s="60">
        <v>3917495.3</v>
      </c>
      <c r="CA1089" s="60">
        <v>-8762484</v>
      </c>
      <c r="CB1089" s="60" t="s">
        <v>1902</v>
      </c>
      <c r="CC1089" s="60" t="s">
        <v>544</v>
      </c>
      <c r="CD1089" s="60">
        <v>190148866.69999999</v>
      </c>
      <c r="CE1089" s="60">
        <v>268469125.80000001</v>
      </c>
      <c r="CF1089" s="60">
        <v>1635903665.0999999</v>
      </c>
      <c r="CG1089" s="60">
        <v>108724257.40000001</v>
      </c>
      <c r="CH1089" s="60">
        <v>77176774</v>
      </c>
      <c r="CI1089" s="60" t="s">
        <v>1524</v>
      </c>
      <c r="CJ1089" s="60">
        <v>7.6</v>
      </c>
      <c r="CK1089" s="60">
        <v>1572715525.5</v>
      </c>
      <c r="CL1089" s="60" t="s">
        <v>544</v>
      </c>
      <c r="CM1089" s="85">
        <v>113942</v>
      </c>
      <c r="CN1089" s="60" t="s">
        <v>544</v>
      </c>
      <c r="CO1089" s="60">
        <v>204717713.90000001</v>
      </c>
      <c r="CP1089" s="60">
        <v>1007605189.1</v>
      </c>
      <c r="CQ1089" s="60">
        <v>20043210119</v>
      </c>
      <c r="CR1089" s="60">
        <v>529391.30000000005</v>
      </c>
      <c r="CS1089" s="60" t="s">
        <v>544</v>
      </c>
      <c r="CT1089" s="60">
        <v>291499762.80000001</v>
      </c>
      <c r="CU1089" s="60">
        <v>171001844</v>
      </c>
      <c r="CV1089" s="60">
        <v>268469125.80000001</v>
      </c>
      <c r="CW1089" s="60">
        <v>462501606.80000001</v>
      </c>
      <c r="CX1089" s="60">
        <v>715368513.70000005</v>
      </c>
      <c r="CY1089" s="60" t="s">
        <v>544</v>
      </c>
      <c r="CZ1089" s="60">
        <f t="shared" si="32"/>
        <v>23612.02607713102</v>
      </c>
      <c r="DA1089" s="60" t="str">
        <f t="shared" si="33"/>
        <v>Y</v>
      </c>
    </row>
    <row r="1090" spans="1:105">
      <c r="A1090" s="13" t="s">
        <v>1524</v>
      </c>
      <c r="B1090" s="13">
        <v>113942</v>
      </c>
      <c r="C1090" s="13">
        <v>2023</v>
      </c>
      <c r="D1090" s="13" t="s">
        <v>10</v>
      </c>
      <c r="E1090" s="13" t="s">
        <v>13</v>
      </c>
      <c r="F1090" s="84" t="s">
        <v>1804</v>
      </c>
      <c r="G1090" s="60" t="s">
        <v>2575</v>
      </c>
      <c r="H1090" s="60" t="s">
        <v>2795</v>
      </c>
      <c r="I1090" s="60" t="s">
        <v>2577</v>
      </c>
      <c r="J1090" s="60" t="s">
        <v>1524</v>
      </c>
      <c r="K1090" s="85">
        <v>113942</v>
      </c>
      <c r="L1090" s="60">
        <v>674389700000000</v>
      </c>
      <c r="M1090" s="60">
        <v>28257333063.799999</v>
      </c>
      <c r="N1090" s="60">
        <v>460240380.5</v>
      </c>
      <c r="O1090" s="60">
        <v>95654879.700000003</v>
      </c>
      <c r="P1090" s="60">
        <v>-0.52</v>
      </c>
      <c r="Q1090" s="60">
        <v>1064962409.8</v>
      </c>
      <c r="R1090" s="85">
        <v>18514</v>
      </c>
      <c r="S1090" s="85">
        <v>109</v>
      </c>
      <c r="T1090" s="60">
        <v>12256285845.200001</v>
      </c>
      <c r="U1090" s="60">
        <v>47058563.899999999</v>
      </c>
      <c r="V1090" s="60" t="s">
        <v>544</v>
      </c>
      <c r="W1090" s="60" t="s">
        <v>2578</v>
      </c>
      <c r="X1090" s="60">
        <v>916462493.39999998</v>
      </c>
      <c r="Y1090" s="60">
        <v>22531498752.099998</v>
      </c>
      <c r="Z1090" s="60">
        <v>18.34</v>
      </c>
      <c r="AA1090" s="60">
        <v>149337928.5</v>
      </c>
      <c r="AB1090" s="60">
        <v>24350868894.799999</v>
      </c>
      <c r="AC1090" s="60">
        <v>28257333063.799999</v>
      </c>
      <c r="AD1090" s="60" t="s">
        <v>544</v>
      </c>
      <c r="AE1090" s="60">
        <v>11160970640.700001</v>
      </c>
      <c r="AF1090" s="60">
        <v>10.49</v>
      </c>
      <c r="AG1090" s="60" t="s">
        <v>2579</v>
      </c>
      <c r="AH1090" s="60" t="s">
        <v>544</v>
      </c>
      <c r="AI1090" s="60">
        <v>1916248519.9000001</v>
      </c>
      <c r="AJ1090" s="60" t="s">
        <v>544</v>
      </c>
      <c r="AK1090" s="60">
        <v>3.88</v>
      </c>
      <c r="AL1090" s="60">
        <v>24121630712.200001</v>
      </c>
      <c r="AM1090" s="60">
        <v>1982376046.8</v>
      </c>
      <c r="AN1090" s="60">
        <v>1418544813</v>
      </c>
      <c r="AO1090" s="60">
        <v>854491506</v>
      </c>
      <c r="AP1090" s="60">
        <v>1916277850.3</v>
      </c>
      <c r="AQ1090" s="60">
        <v>28257333063.799999</v>
      </c>
      <c r="AR1090" s="60">
        <v>2.2799999999999998</v>
      </c>
      <c r="AS1090" s="60">
        <v>1925726435.5999999</v>
      </c>
      <c r="AT1090" s="60">
        <v>8955536749.7000008</v>
      </c>
      <c r="AU1090" s="85">
        <v>113942</v>
      </c>
      <c r="AV1090" s="60" t="s">
        <v>544</v>
      </c>
      <c r="AW1090" s="60" t="s">
        <v>544</v>
      </c>
      <c r="AX1090" s="60">
        <v>91242746.599999994</v>
      </c>
      <c r="AY1090" s="60">
        <v>6448502.2999999998</v>
      </c>
      <c r="AZ1090" s="60">
        <v>3130749981.0999999</v>
      </c>
      <c r="BA1090" s="60">
        <v>110215338.2</v>
      </c>
      <c r="BB1090" s="60" t="s">
        <v>1808</v>
      </c>
      <c r="BC1090" s="60" t="s">
        <v>544</v>
      </c>
      <c r="BD1090" s="60">
        <v>316852337.19999999</v>
      </c>
      <c r="BE1090" s="60">
        <v>194347553</v>
      </c>
      <c r="BF1090" s="60" t="s">
        <v>544</v>
      </c>
      <c r="BG1090" s="60">
        <v>81274593.799999997</v>
      </c>
      <c r="BH1090" s="60">
        <v>20226722728.700001</v>
      </c>
      <c r="BI1090" s="60">
        <v>321067537.60000002</v>
      </c>
      <c r="BJ1090" s="60" t="s">
        <v>544</v>
      </c>
      <c r="BK1090" s="60">
        <v>540094543.89999998</v>
      </c>
      <c r="BL1090" s="85" t="s">
        <v>2990</v>
      </c>
      <c r="BM1090" s="60" t="s">
        <v>2991</v>
      </c>
      <c r="BN1090" s="60">
        <v>180268951.40000001</v>
      </c>
      <c r="BO1090" s="60">
        <v>25149603272.400002</v>
      </c>
      <c r="BP1090" s="60">
        <v>19909870391.5</v>
      </c>
      <c r="BQ1090" s="60">
        <v>2108982899.8</v>
      </c>
      <c r="BR1090" s="60">
        <v>264024060.69999999</v>
      </c>
      <c r="BS1090" s="60">
        <v>1840731068.5</v>
      </c>
      <c r="BT1090" s="60">
        <v>1440794031.5999999</v>
      </c>
      <c r="BU1090" s="60">
        <v>2199953292.5</v>
      </c>
      <c r="BV1090" s="60">
        <v>1764748520.5</v>
      </c>
      <c r="BW1090" s="60">
        <v>2422118653.8000002</v>
      </c>
      <c r="BX1090" s="60" t="s">
        <v>544</v>
      </c>
      <c r="BY1090" s="60" t="s">
        <v>544</v>
      </c>
      <c r="BZ1090" s="60">
        <v>1608983</v>
      </c>
      <c r="CA1090" s="60">
        <v>-2346433.6</v>
      </c>
      <c r="CB1090" s="60" t="s">
        <v>1902</v>
      </c>
      <c r="CC1090" s="60">
        <v>1318779484.4000001</v>
      </c>
      <c r="CD1090" s="60">
        <v>179451889.69999999</v>
      </c>
      <c r="CE1090" s="60">
        <v>402036257</v>
      </c>
      <c r="CF1090" s="60">
        <v>1916277850.3</v>
      </c>
      <c r="CG1090" s="60">
        <v>134098680.2</v>
      </c>
      <c r="CH1090" s="60">
        <v>15561882.800000001</v>
      </c>
      <c r="CI1090" s="60" t="s">
        <v>1524</v>
      </c>
      <c r="CJ1090" s="60">
        <v>7.87</v>
      </c>
      <c r="CK1090" s="60">
        <v>2335007306.4000001</v>
      </c>
      <c r="CL1090" s="60" t="s">
        <v>544</v>
      </c>
      <c r="CM1090" s="85">
        <v>113942</v>
      </c>
      <c r="CN1090" s="60" t="s">
        <v>544</v>
      </c>
      <c r="CO1090" s="60">
        <v>321067537.60000002</v>
      </c>
      <c r="CP1090" s="60">
        <v>1096731444.8</v>
      </c>
      <c r="CQ1090" s="60">
        <v>22531498752.099998</v>
      </c>
      <c r="CR1090" s="60">
        <v>955333.7</v>
      </c>
      <c r="CS1090" s="60" t="s">
        <v>544</v>
      </c>
      <c r="CT1090" s="60">
        <v>287848741.89999998</v>
      </c>
      <c r="CU1090" s="60">
        <v>252245802.09999999</v>
      </c>
      <c r="CV1090" s="60">
        <v>402036257</v>
      </c>
      <c r="CW1090" s="60">
        <v>540094543.89999998</v>
      </c>
      <c r="CX1090" s="60">
        <v>916462493.39999998</v>
      </c>
      <c r="CY1090" s="60" t="s">
        <v>544</v>
      </c>
      <c r="CZ1090" s="60">
        <f t="shared" si="32"/>
        <v>23866.006692045168</v>
      </c>
      <c r="DA1090" s="60" t="str">
        <f t="shared" si="33"/>
        <v>Y</v>
      </c>
    </row>
    <row r="1091" spans="1:105">
      <c r="A1091" s="13" t="s">
        <v>1525</v>
      </c>
      <c r="B1091" s="13">
        <v>1208264</v>
      </c>
      <c r="C1091" s="13">
        <v>2022</v>
      </c>
      <c r="D1091" s="13" t="s">
        <v>12</v>
      </c>
      <c r="E1091" s="13" t="s">
        <v>13</v>
      </c>
      <c r="F1091" s="84" t="s">
        <v>1812</v>
      </c>
      <c r="G1091" s="60" t="s">
        <v>1840</v>
      </c>
      <c r="H1091" s="60" t="s">
        <v>1827</v>
      </c>
      <c r="I1091" s="60" t="s">
        <v>540</v>
      </c>
      <c r="J1091" s="60" t="s">
        <v>1521</v>
      </c>
      <c r="K1091" s="85">
        <v>116146</v>
      </c>
      <c r="L1091" s="60">
        <v>28714313000</v>
      </c>
      <c r="M1091" s="60">
        <v>28714313000</v>
      </c>
      <c r="N1091" s="60">
        <v>430682000</v>
      </c>
      <c r="O1091" s="60">
        <v>581242000</v>
      </c>
      <c r="P1091" s="60">
        <v>-0.85</v>
      </c>
      <c r="Q1091" s="60" t="s">
        <v>544</v>
      </c>
      <c r="R1091" s="85">
        <v>1713</v>
      </c>
      <c r="S1091" s="85" t="s">
        <v>544</v>
      </c>
      <c r="T1091" s="60" t="s">
        <v>544</v>
      </c>
      <c r="U1091" s="60" t="s">
        <v>544</v>
      </c>
      <c r="V1091" s="60" t="s">
        <v>544</v>
      </c>
      <c r="W1091" s="60" t="s">
        <v>1841</v>
      </c>
      <c r="X1091" s="60">
        <v>1537198000</v>
      </c>
      <c r="Y1091" s="60">
        <v>21646467000</v>
      </c>
      <c r="Z1091" s="60">
        <v>25.1</v>
      </c>
      <c r="AA1091" s="60">
        <v>783765000</v>
      </c>
      <c r="AB1091" s="60">
        <v>23511531000</v>
      </c>
      <c r="AC1091" s="60">
        <v>28714313000</v>
      </c>
      <c r="AD1091" s="60">
        <v>10.26</v>
      </c>
      <c r="AE1091" s="60">
        <v>21017989000</v>
      </c>
      <c r="AF1091" s="60">
        <v>16.8</v>
      </c>
      <c r="AG1091" s="60" t="s">
        <v>1842</v>
      </c>
      <c r="AH1091" s="60" t="s">
        <v>544</v>
      </c>
      <c r="AI1091" s="60">
        <v>3040662000</v>
      </c>
      <c r="AJ1091" s="60">
        <v>10463000</v>
      </c>
      <c r="AK1091" s="60">
        <v>5.42</v>
      </c>
      <c r="AL1091" s="60">
        <v>22430232000</v>
      </c>
      <c r="AM1091" s="60">
        <v>377264000</v>
      </c>
      <c r="AN1091" s="60">
        <v>507022000</v>
      </c>
      <c r="AO1091" s="60">
        <v>64608000</v>
      </c>
      <c r="AP1091" s="60">
        <v>2319529000</v>
      </c>
      <c r="AQ1091" s="60">
        <v>28714313000</v>
      </c>
      <c r="AR1091" s="60">
        <v>2.0499999999999998</v>
      </c>
      <c r="AS1091" s="60">
        <v>2413399000</v>
      </c>
      <c r="AT1091" s="60" t="s">
        <v>544</v>
      </c>
      <c r="AU1091" s="85">
        <v>1208264</v>
      </c>
      <c r="AV1091" s="60" t="s">
        <v>544</v>
      </c>
      <c r="AW1091" s="60" t="s">
        <v>544</v>
      </c>
      <c r="AX1091" s="60" t="s">
        <v>544</v>
      </c>
      <c r="AY1091" s="60">
        <v>21028452000</v>
      </c>
      <c r="AZ1091" s="60">
        <v>2392875000</v>
      </c>
      <c r="BA1091" s="60">
        <v>8576000</v>
      </c>
      <c r="BB1091" s="60" t="s">
        <v>1808</v>
      </c>
      <c r="BC1091" s="60">
        <v>29632007000</v>
      </c>
      <c r="BD1091" s="60">
        <v>1357075000</v>
      </c>
      <c r="BE1091" s="60" t="s">
        <v>544</v>
      </c>
      <c r="BF1091" s="60" t="s">
        <v>544</v>
      </c>
      <c r="BG1091" s="60">
        <v>58268000</v>
      </c>
      <c r="BH1091" s="60">
        <v>21037028000</v>
      </c>
      <c r="BI1091" s="60">
        <v>465034000</v>
      </c>
      <c r="BJ1091" s="60" t="s">
        <v>544</v>
      </c>
      <c r="BK1091" s="60">
        <v>505819000</v>
      </c>
      <c r="BL1091" s="85" t="s">
        <v>544</v>
      </c>
      <c r="BM1091" s="60" t="s">
        <v>544</v>
      </c>
      <c r="BN1091" s="60">
        <v>407745000</v>
      </c>
      <c r="BO1091" s="60">
        <v>26788295000</v>
      </c>
      <c r="BP1091" s="60">
        <v>19679953000</v>
      </c>
      <c r="BQ1091" s="60">
        <v>4709643000</v>
      </c>
      <c r="BR1091" s="60" t="s">
        <v>544</v>
      </c>
      <c r="BS1091" s="60">
        <v>1345653000</v>
      </c>
      <c r="BT1091" s="60" t="s">
        <v>544</v>
      </c>
      <c r="BU1091" s="60">
        <v>1927246000</v>
      </c>
      <c r="BV1091" s="60" t="s">
        <v>544</v>
      </c>
      <c r="BW1091" s="60">
        <v>8576000</v>
      </c>
      <c r="BX1091" s="60">
        <v>3040662000</v>
      </c>
      <c r="BY1091" s="60" t="s">
        <v>544</v>
      </c>
      <c r="BZ1091" s="60" t="s">
        <v>544</v>
      </c>
      <c r="CA1091" s="60" t="s">
        <v>544</v>
      </c>
      <c r="CB1091" s="60" t="s">
        <v>1917</v>
      </c>
      <c r="CC1091" s="60">
        <v>372997000</v>
      </c>
      <c r="CD1091" s="60">
        <v>105535000</v>
      </c>
      <c r="CE1091" s="60">
        <v>805671000</v>
      </c>
      <c r="CF1091" s="60">
        <v>2319529000</v>
      </c>
      <c r="CG1091" s="60">
        <v>116974000</v>
      </c>
      <c r="CH1091" s="60">
        <v>389502000</v>
      </c>
      <c r="CI1091" s="60" t="s">
        <v>1521</v>
      </c>
      <c r="CJ1091" s="60">
        <v>12.93</v>
      </c>
      <c r="CK1091" s="60">
        <v>2044220000</v>
      </c>
      <c r="CL1091" s="60" t="s">
        <v>544</v>
      </c>
      <c r="CM1091" s="85">
        <v>116146</v>
      </c>
      <c r="CN1091" s="60">
        <v>327750000</v>
      </c>
      <c r="CO1091" s="60">
        <v>465034000</v>
      </c>
      <c r="CP1091" s="60">
        <v>1944943000</v>
      </c>
      <c r="CQ1091" s="60">
        <v>21646467000</v>
      </c>
      <c r="CR1091" s="60" t="s">
        <v>544</v>
      </c>
      <c r="CS1091" s="60">
        <v>327750000</v>
      </c>
      <c r="CT1091" s="60">
        <v>247280000</v>
      </c>
      <c r="CU1091" s="60">
        <v>258539000</v>
      </c>
      <c r="CV1091" s="60">
        <v>805671000</v>
      </c>
      <c r="CW1091" s="60">
        <v>505819000</v>
      </c>
      <c r="CX1091" s="60">
        <v>1537198000</v>
      </c>
      <c r="CY1091" s="60">
        <v>12.93</v>
      </c>
      <c r="CZ1091" s="60">
        <f t="shared" ref="CZ1091:CZ1154" si="34">IFERROR(L1091/M1091,"")</f>
        <v>1</v>
      </c>
      <c r="DA1091" s="60" t="str">
        <f t="shared" ref="DA1091:DA1154" si="35">IF(D1091=0,"",IF(K1091=B1091,"Y",IF(ISERROR(MATCH(K1091,B:B,0)),"N","N: parent data from row "&amp; MATCH(K1091,B:B,0))))</f>
        <v>N: parent data from row 1141</v>
      </c>
    </row>
    <row r="1092" spans="1:105">
      <c r="A1092" s="13" t="s">
        <v>1525</v>
      </c>
      <c r="B1092" s="13">
        <v>1208264</v>
      </c>
      <c r="C1092" s="13">
        <v>2023</v>
      </c>
      <c r="D1092" s="13" t="s">
        <v>12</v>
      </c>
      <c r="E1092" s="13" t="s">
        <v>13</v>
      </c>
      <c r="F1092" s="84" t="s">
        <v>1804</v>
      </c>
      <c r="G1092" s="60" t="s">
        <v>1840</v>
      </c>
      <c r="H1092" s="60" t="s">
        <v>1827</v>
      </c>
      <c r="I1092" s="60" t="s">
        <v>540</v>
      </c>
      <c r="J1092" s="60" t="s">
        <v>1521</v>
      </c>
      <c r="K1092" s="85">
        <v>116146</v>
      </c>
      <c r="L1092" s="60">
        <v>29141841000</v>
      </c>
      <c r="M1092" s="60">
        <v>29141841000</v>
      </c>
      <c r="N1092" s="60">
        <v>709295000</v>
      </c>
      <c r="O1092" s="60">
        <v>357425000</v>
      </c>
      <c r="P1092" s="60">
        <v>-0.82</v>
      </c>
      <c r="Q1092" s="60" t="s">
        <v>544</v>
      </c>
      <c r="R1092" s="85">
        <v>1729</v>
      </c>
      <c r="S1092" s="85" t="s">
        <v>544</v>
      </c>
      <c r="T1092" s="60" t="s">
        <v>544</v>
      </c>
      <c r="U1092" s="60" t="s">
        <v>544</v>
      </c>
      <c r="V1092" s="60" t="s">
        <v>544</v>
      </c>
      <c r="W1092" s="60" t="s">
        <v>1841</v>
      </c>
      <c r="X1092" s="60">
        <v>1606093000</v>
      </c>
      <c r="Y1092" s="60">
        <v>21887841000</v>
      </c>
      <c r="Z1092" s="60">
        <v>29.19</v>
      </c>
      <c r="AA1092" s="60">
        <v>650058000</v>
      </c>
      <c r="AB1092" s="60">
        <v>24566016000</v>
      </c>
      <c r="AC1092" s="60">
        <v>29141841000</v>
      </c>
      <c r="AD1092" s="60">
        <v>10.199999999999999</v>
      </c>
      <c r="AE1092" s="60">
        <v>21660880000</v>
      </c>
      <c r="AF1092" s="60">
        <v>14.93</v>
      </c>
      <c r="AG1092" s="60" t="s">
        <v>1842</v>
      </c>
      <c r="AH1092" s="60" t="s">
        <v>544</v>
      </c>
      <c r="AI1092" s="60">
        <v>3019973000</v>
      </c>
      <c r="AJ1092" s="60" t="s">
        <v>544</v>
      </c>
      <c r="AK1092" s="60">
        <v>5.63</v>
      </c>
      <c r="AL1092" s="60">
        <v>22537899000</v>
      </c>
      <c r="AM1092" s="60">
        <v>379031000</v>
      </c>
      <c r="AN1092" s="60">
        <v>999553000</v>
      </c>
      <c r="AO1092" s="60">
        <v>34945000</v>
      </c>
      <c r="AP1092" s="60">
        <v>2526694000</v>
      </c>
      <c r="AQ1092" s="60">
        <v>29141841000</v>
      </c>
      <c r="AR1092" s="60">
        <v>3.27</v>
      </c>
      <c r="AS1092" s="60">
        <v>2601798000</v>
      </c>
      <c r="AT1092" s="60" t="s">
        <v>544</v>
      </c>
      <c r="AU1092" s="85">
        <v>1208264</v>
      </c>
      <c r="AV1092" s="60" t="s">
        <v>544</v>
      </c>
      <c r="AW1092" s="60" t="s">
        <v>544</v>
      </c>
      <c r="AX1092" s="60" t="s">
        <v>544</v>
      </c>
      <c r="AY1092" s="60">
        <v>21660880000</v>
      </c>
      <c r="AZ1092" s="60">
        <v>2466103000</v>
      </c>
      <c r="BA1092" s="60">
        <v>22726000</v>
      </c>
      <c r="BB1092" s="60" t="s">
        <v>1808</v>
      </c>
      <c r="BC1092" s="60">
        <v>29605314000</v>
      </c>
      <c r="BD1092" s="60">
        <v>1339772000</v>
      </c>
      <c r="BE1092" s="60" t="s">
        <v>544</v>
      </c>
      <c r="BF1092" s="60" t="s">
        <v>544</v>
      </c>
      <c r="BG1092" s="60">
        <v>70497000</v>
      </c>
      <c r="BH1092" s="60">
        <v>21683606000</v>
      </c>
      <c r="BI1092" s="60">
        <v>758299000</v>
      </c>
      <c r="BJ1092" s="60" t="s">
        <v>544</v>
      </c>
      <c r="BK1092" s="60">
        <v>562949000</v>
      </c>
      <c r="BL1092" s="85" t="s">
        <v>544</v>
      </c>
      <c r="BM1092" s="60" t="s">
        <v>544</v>
      </c>
      <c r="BN1092" s="60">
        <v>263804000</v>
      </c>
      <c r="BO1092" s="60">
        <v>27077386000</v>
      </c>
      <c r="BP1092" s="60">
        <v>20343834000</v>
      </c>
      <c r="BQ1092" s="60">
        <v>4261339000</v>
      </c>
      <c r="BR1092" s="60" t="s">
        <v>544</v>
      </c>
      <c r="BS1092" s="60">
        <v>1531834000</v>
      </c>
      <c r="BT1092" s="60" t="s">
        <v>544</v>
      </c>
      <c r="BU1092" s="60">
        <v>2341341000</v>
      </c>
      <c r="BV1092" s="60" t="s">
        <v>544</v>
      </c>
      <c r="BW1092" s="60">
        <v>22726000</v>
      </c>
      <c r="BX1092" s="60">
        <v>3019973000</v>
      </c>
      <c r="BY1092" s="60" t="s">
        <v>544</v>
      </c>
      <c r="BZ1092" s="60" t="s">
        <v>544</v>
      </c>
      <c r="CA1092" s="60" t="s">
        <v>544</v>
      </c>
      <c r="CB1092" s="60" t="s">
        <v>1917</v>
      </c>
      <c r="CC1092" s="60">
        <v>817399000</v>
      </c>
      <c r="CD1092" s="60">
        <v>95833000</v>
      </c>
      <c r="CE1092" s="60">
        <v>961485000</v>
      </c>
      <c r="CF1092" s="60">
        <v>2526694000</v>
      </c>
      <c r="CG1092" s="60">
        <v>264305000</v>
      </c>
      <c r="CH1092" s="60">
        <v>374728000</v>
      </c>
      <c r="CI1092" s="60" t="s">
        <v>1521</v>
      </c>
      <c r="CJ1092" s="60">
        <v>12.29</v>
      </c>
      <c r="CK1092" s="60">
        <v>2605646000</v>
      </c>
      <c r="CL1092" s="60" t="s">
        <v>544</v>
      </c>
      <c r="CM1092" s="85">
        <v>116146</v>
      </c>
      <c r="CN1092" s="60">
        <v>160290000</v>
      </c>
      <c r="CO1092" s="60">
        <v>758299000</v>
      </c>
      <c r="CP1092" s="60">
        <v>1869897000</v>
      </c>
      <c r="CQ1092" s="60">
        <v>21887841000</v>
      </c>
      <c r="CR1092" s="60" t="s">
        <v>544</v>
      </c>
      <c r="CS1092" s="60">
        <v>160290000</v>
      </c>
      <c r="CT1092" s="60">
        <v>296011000</v>
      </c>
      <c r="CU1092" s="60">
        <v>266938000</v>
      </c>
      <c r="CV1092" s="60">
        <v>961485000</v>
      </c>
      <c r="CW1092" s="60">
        <v>562949000</v>
      </c>
      <c r="CX1092" s="60">
        <v>1606093000</v>
      </c>
      <c r="CY1092" s="60">
        <v>12.29</v>
      </c>
      <c r="CZ1092" s="60">
        <f t="shared" si="34"/>
        <v>1</v>
      </c>
      <c r="DA1092" s="60" t="str">
        <f t="shared" si="35"/>
        <v>N: parent data from row 1141</v>
      </c>
    </row>
    <row r="1093" spans="1:105">
      <c r="A1093" s="13" t="s">
        <v>1526</v>
      </c>
      <c r="B1093" s="13">
        <v>115014</v>
      </c>
      <c r="C1093" s="13">
        <v>2022</v>
      </c>
      <c r="D1093" s="13" t="s">
        <v>1</v>
      </c>
      <c r="E1093" s="13" t="s">
        <v>13</v>
      </c>
      <c r="F1093" s="84" t="s">
        <v>1812</v>
      </c>
      <c r="G1093" s="60" t="s">
        <v>2022</v>
      </c>
      <c r="H1093" s="60" t="s">
        <v>2084</v>
      </c>
      <c r="I1093" s="60" t="s">
        <v>2024</v>
      </c>
      <c r="J1093" s="60" t="s">
        <v>1526</v>
      </c>
      <c r="K1093" s="85">
        <v>115014</v>
      </c>
      <c r="L1093" s="60">
        <v>1367320000000</v>
      </c>
      <c r="M1093" s="60">
        <v>3765580684.4000001</v>
      </c>
      <c r="N1093" s="60">
        <v>305819173.80000001</v>
      </c>
      <c r="O1093" s="60">
        <v>149929773.59999999</v>
      </c>
      <c r="P1093" s="60">
        <v>-1.25</v>
      </c>
      <c r="Q1093" s="60">
        <v>437542343.30000001</v>
      </c>
      <c r="R1093" s="85" t="s">
        <v>544</v>
      </c>
      <c r="S1093" s="85" t="s">
        <v>544</v>
      </c>
      <c r="T1093" s="60">
        <v>468552230.19999999</v>
      </c>
      <c r="U1093" s="60" t="s">
        <v>544</v>
      </c>
      <c r="V1093" s="60" t="s">
        <v>544</v>
      </c>
      <c r="W1093" s="60" t="s">
        <v>2025</v>
      </c>
      <c r="X1093" s="60">
        <v>209875795.59999999</v>
      </c>
      <c r="Y1093" s="60">
        <v>3071124457.9000001</v>
      </c>
      <c r="Z1093" s="60">
        <v>10.89</v>
      </c>
      <c r="AA1093" s="60" t="s">
        <v>544</v>
      </c>
      <c r="AB1093" s="60">
        <v>2325413790.4000001</v>
      </c>
      <c r="AC1093" s="60">
        <v>3765580684.4000001</v>
      </c>
      <c r="AD1093" s="60">
        <v>7.29</v>
      </c>
      <c r="AE1093" s="60">
        <v>268221751.40000001</v>
      </c>
      <c r="AF1093" s="60">
        <v>7.71</v>
      </c>
      <c r="AG1093" s="60" t="s">
        <v>2026</v>
      </c>
      <c r="AH1093" s="60" t="s">
        <v>544</v>
      </c>
      <c r="AI1093" s="60">
        <v>283173143.60000002</v>
      </c>
      <c r="AJ1093" s="60">
        <v>152047589.09999999</v>
      </c>
      <c r="AK1093" s="60">
        <v>6.34</v>
      </c>
      <c r="AL1093" s="60">
        <v>3119423871.4000001</v>
      </c>
      <c r="AM1093" s="60">
        <v>80317259.400000006</v>
      </c>
      <c r="AN1093" s="60">
        <v>244372229.19999999</v>
      </c>
      <c r="AO1093" s="60">
        <v>305483187.39999998</v>
      </c>
      <c r="AP1093" s="60">
        <v>373305610.5</v>
      </c>
      <c r="AQ1093" s="60">
        <v>3765580684.4000001</v>
      </c>
      <c r="AR1093" s="60">
        <v>11.65</v>
      </c>
      <c r="AS1093" s="60">
        <v>347577869.60000002</v>
      </c>
      <c r="AT1093" s="60">
        <v>1993734684.3</v>
      </c>
      <c r="AU1093" s="85">
        <v>115014</v>
      </c>
      <c r="AV1093" s="60" t="s">
        <v>544</v>
      </c>
      <c r="AW1093" s="60" t="s">
        <v>544</v>
      </c>
      <c r="AX1093" s="60" t="s">
        <v>544</v>
      </c>
      <c r="AY1093" s="60">
        <v>420269340.60000002</v>
      </c>
      <c r="AZ1093" s="60">
        <v>886323705.10000002</v>
      </c>
      <c r="BA1093" s="60">
        <v>210792873</v>
      </c>
      <c r="BB1093" s="60" t="s">
        <v>1808</v>
      </c>
      <c r="BC1093" s="60">
        <v>3883195181.5999999</v>
      </c>
      <c r="BD1093" s="60">
        <v>311511663.69999999</v>
      </c>
      <c r="BE1093" s="60">
        <v>154809837.5</v>
      </c>
      <c r="BF1093" s="60">
        <v>28366059.899999999</v>
      </c>
      <c r="BG1093" s="60">
        <v>55589215.5</v>
      </c>
      <c r="BH1093" s="60">
        <v>2624796898</v>
      </c>
      <c r="BI1093" s="60">
        <v>45278290.399999999</v>
      </c>
      <c r="BJ1093" s="60" t="s">
        <v>544</v>
      </c>
      <c r="BK1093" s="60">
        <v>82514940.5</v>
      </c>
      <c r="BL1093" s="85" t="s">
        <v>2992</v>
      </c>
      <c r="BM1093" s="60" t="s">
        <v>2993</v>
      </c>
      <c r="BN1093" s="60">
        <v>106185453.59999999</v>
      </c>
      <c r="BO1093" s="60">
        <v>3258191738.0999999</v>
      </c>
      <c r="BP1093" s="60">
        <v>2313285234.3000002</v>
      </c>
      <c r="BQ1093" s="60">
        <v>30092809.399999999</v>
      </c>
      <c r="BR1093" s="60">
        <v>319922338.10000002</v>
      </c>
      <c r="BS1093" s="60">
        <v>78182919.900000006</v>
      </c>
      <c r="BT1093" s="60">
        <v>42012062.5</v>
      </c>
      <c r="BU1093" s="60">
        <v>359362177.39999998</v>
      </c>
      <c r="BV1093" s="60">
        <v>224739060.19999999</v>
      </c>
      <c r="BW1093" s="60">
        <v>210795627</v>
      </c>
      <c r="BX1093" s="60">
        <v>283173143.60000002</v>
      </c>
      <c r="BY1093" s="60" t="s">
        <v>544</v>
      </c>
      <c r="BZ1093" s="60">
        <v>-35801.800000000003</v>
      </c>
      <c r="CA1093" s="60" t="s">
        <v>544</v>
      </c>
      <c r="CB1093" s="60" t="s">
        <v>544</v>
      </c>
      <c r="CC1093" s="60">
        <v>209806945.90000001</v>
      </c>
      <c r="CD1093" s="60">
        <v>61504778.299999997</v>
      </c>
      <c r="CE1093" s="60">
        <v>60507835.200000003</v>
      </c>
      <c r="CF1093" s="60">
        <v>373305610.5</v>
      </c>
      <c r="CG1093" s="60">
        <v>94428685.700000003</v>
      </c>
      <c r="CH1093" s="60">
        <v>4995731.3</v>
      </c>
      <c r="CI1093" s="60" t="s">
        <v>1526</v>
      </c>
      <c r="CJ1093" s="60">
        <v>12.18</v>
      </c>
      <c r="CK1093" s="60">
        <v>454248024.80000001</v>
      </c>
      <c r="CL1093" s="60" t="s">
        <v>544</v>
      </c>
      <c r="CM1093" s="85">
        <v>115014</v>
      </c>
      <c r="CN1093" s="60">
        <v>1371485.2</v>
      </c>
      <c r="CO1093" s="60">
        <v>45278290.399999999</v>
      </c>
      <c r="CP1093" s="60">
        <v>316061249.19999999</v>
      </c>
      <c r="CQ1093" s="60">
        <v>3071124457.9000001</v>
      </c>
      <c r="CR1093" s="60">
        <v>457161.7</v>
      </c>
      <c r="CS1093" s="60">
        <v>1371485.2</v>
      </c>
      <c r="CT1093" s="60">
        <v>38657707.100000001</v>
      </c>
      <c r="CU1093" s="60">
        <v>43857233.399999999</v>
      </c>
      <c r="CV1093" s="60">
        <v>60507835.200000003</v>
      </c>
      <c r="CW1093" s="60">
        <v>82514940.5</v>
      </c>
      <c r="CX1093" s="60">
        <v>209875795.59999999</v>
      </c>
      <c r="CY1093" s="60">
        <v>12.18</v>
      </c>
      <c r="CZ1093" s="60">
        <f t="shared" si="34"/>
        <v>363.10999938588913</v>
      </c>
      <c r="DA1093" s="60" t="str">
        <f t="shared" si="35"/>
        <v>Y</v>
      </c>
    </row>
    <row r="1094" spans="1:105">
      <c r="A1094" s="13" t="s">
        <v>1526</v>
      </c>
      <c r="B1094" s="13">
        <v>115014</v>
      </c>
      <c r="C1094" s="13">
        <v>2023</v>
      </c>
      <c r="D1094" s="13" t="s">
        <v>1</v>
      </c>
      <c r="E1094" s="13" t="s">
        <v>13</v>
      </c>
      <c r="F1094" s="84" t="s">
        <v>1804</v>
      </c>
      <c r="G1094" s="60" t="s">
        <v>2022</v>
      </c>
      <c r="H1094" s="60" t="s">
        <v>2000</v>
      </c>
      <c r="I1094" s="60" t="s">
        <v>2024</v>
      </c>
      <c r="J1094" s="60" t="s">
        <v>1526</v>
      </c>
      <c r="K1094" s="85">
        <v>115014</v>
      </c>
      <c r="L1094" s="60">
        <v>1587376000000</v>
      </c>
      <c r="M1094" s="60">
        <v>4900468770.8000002</v>
      </c>
      <c r="N1094" s="60">
        <v>467579829.89999998</v>
      </c>
      <c r="O1094" s="60">
        <v>55951517.5</v>
      </c>
      <c r="P1094" s="60">
        <v>-1.65</v>
      </c>
      <c r="Q1094" s="60">
        <v>410520025.30000001</v>
      </c>
      <c r="R1094" s="85" t="s">
        <v>544</v>
      </c>
      <c r="S1094" s="85" t="s">
        <v>544</v>
      </c>
      <c r="T1094" s="60">
        <v>539152329.39999998</v>
      </c>
      <c r="U1094" s="60" t="s">
        <v>544</v>
      </c>
      <c r="V1094" s="60" t="s">
        <v>544</v>
      </c>
      <c r="W1094" s="60" t="s">
        <v>2025</v>
      </c>
      <c r="X1094" s="60">
        <v>233336103.80000001</v>
      </c>
      <c r="Y1094" s="60">
        <v>3940905185.5999999</v>
      </c>
      <c r="Z1094" s="60">
        <v>12.42</v>
      </c>
      <c r="AA1094" s="60" t="s">
        <v>544</v>
      </c>
      <c r="AB1094" s="60">
        <v>2371617008.1999998</v>
      </c>
      <c r="AC1094" s="60">
        <v>4900468770.8000002</v>
      </c>
      <c r="AD1094" s="60">
        <v>6.73</v>
      </c>
      <c r="AE1094" s="60">
        <v>338694379.5</v>
      </c>
      <c r="AF1094" s="60">
        <v>7.45</v>
      </c>
      <c r="AG1094" s="60" t="s">
        <v>2026</v>
      </c>
      <c r="AH1094" s="60" t="s">
        <v>544</v>
      </c>
      <c r="AI1094" s="60">
        <v>395380638.80000001</v>
      </c>
      <c r="AJ1094" s="60">
        <v>154937914.30000001</v>
      </c>
      <c r="AK1094" s="60">
        <v>5.92</v>
      </c>
      <c r="AL1094" s="60">
        <v>4100767105.0999999</v>
      </c>
      <c r="AM1094" s="60">
        <v>116045991.09999999</v>
      </c>
      <c r="AN1094" s="60">
        <v>422985939.5</v>
      </c>
      <c r="AO1094" s="60">
        <v>290173633.5</v>
      </c>
      <c r="AP1094" s="60">
        <v>487244979.19999999</v>
      </c>
      <c r="AQ1094" s="60">
        <v>4900468770.8000002</v>
      </c>
      <c r="AR1094" s="60">
        <v>16.61</v>
      </c>
      <c r="AS1094" s="60">
        <v>430330270.69999999</v>
      </c>
      <c r="AT1094" s="60">
        <v>2114497496.2</v>
      </c>
      <c r="AU1094" s="85">
        <v>115014</v>
      </c>
      <c r="AV1094" s="60" t="s">
        <v>544</v>
      </c>
      <c r="AW1094" s="60">
        <v>106315292.40000001</v>
      </c>
      <c r="AX1094" s="60" t="s">
        <v>544</v>
      </c>
      <c r="AY1094" s="60">
        <v>493632293.80000001</v>
      </c>
      <c r="AZ1094" s="60">
        <v>1836122952.3</v>
      </c>
      <c r="BA1094" s="60">
        <v>207120020.90000001</v>
      </c>
      <c r="BB1094" s="60" t="s">
        <v>1808</v>
      </c>
      <c r="BC1094" s="60">
        <v>5878857800.3999996</v>
      </c>
      <c r="BD1094" s="60">
        <v>384566350.19999999</v>
      </c>
      <c r="BE1094" s="60">
        <v>156274650.5</v>
      </c>
      <c r="BF1094" s="60">
        <v>463072.6</v>
      </c>
      <c r="BG1094" s="60">
        <v>60258092.600000001</v>
      </c>
      <c r="BH1094" s="60">
        <v>2815249810.9000001</v>
      </c>
      <c r="BI1094" s="60">
        <v>81510037.299999997</v>
      </c>
      <c r="BJ1094" s="60" t="s">
        <v>544</v>
      </c>
      <c r="BK1094" s="60">
        <v>107988528</v>
      </c>
      <c r="BL1094" s="85" t="s">
        <v>2992</v>
      </c>
      <c r="BM1094" s="60" t="s">
        <v>2993</v>
      </c>
      <c r="BN1094" s="60">
        <v>61369466.799999997</v>
      </c>
      <c r="BO1094" s="60">
        <v>4373248278.5</v>
      </c>
      <c r="BP1094" s="60">
        <v>2430683460.6999998</v>
      </c>
      <c r="BQ1094" s="60">
        <v>104163548.40000001</v>
      </c>
      <c r="BR1094" s="60">
        <v>310703185</v>
      </c>
      <c r="BS1094" s="60">
        <v>109244998.3</v>
      </c>
      <c r="BT1094" s="60">
        <v>53546627.200000003</v>
      </c>
      <c r="BU1094" s="60">
        <v>444222448.39999998</v>
      </c>
      <c r="BV1094" s="60">
        <v>261024757.5</v>
      </c>
      <c r="BW1094" s="60">
        <v>207123108.09999999</v>
      </c>
      <c r="BX1094" s="60">
        <v>395380638.80000001</v>
      </c>
      <c r="BY1094" s="60" t="s">
        <v>544</v>
      </c>
      <c r="BZ1094" s="60">
        <v>870576.5</v>
      </c>
      <c r="CA1094" s="60">
        <v>-1630015.5</v>
      </c>
      <c r="CB1094" s="60" t="s">
        <v>544</v>
      </c>
      <c r="CC1094" s="60">
        <v>391376604.5</v>
      </c>
      <c r="CD1094" s="60">
        <v>71353311.799999997</v>
      </c>
      <c r="CE1094" s="60">
        <v>124372036.2</v>
      </c>
      <c r="CF1094" s="60">
        <v>487244979.19999999</v>
      </c>
      <c r="CG1094" s="60">
        <v>211667393.69999999</v>
      </c>
      <c r="CH1094" s="60">
        <v>3787933.8</v>
      </c>
      <c r="CI1094" s="60" t="s">
        <v>1526</v>
      </c>
      <c r="CJ1094" s="60">
        <v>16.670000000000002</v>
      </c>
      <c r="CK1094" s="60">
        <v>656322043.29999995</v>
      </c>
      <c r="CL1094" s="60" t="s">
        <v>544</v>
      </c>
      <c r="CM1094" s="85">
        <v>115014</v>
      </c>
      <c r="CN1094" s="60">
        <v>1639277</v>
      </c>
      <c r="CO1094" s="60">
        <v>81510037.299999997</v>
      </c>
      <c r="CP1094" s="60">
        <v>294705570.60000002</v>
      </c>
      <c r="CQ1094" s="60">
        <v>3940905185.5999999</v>
      </c>
      <c r="CR1094" s="60">
        <v>432201.1</v>
      </c>
      <c r="CS1094" s="60">
        <v>1639277</v>
      </c>
      <c r="CT1094" s="60">
        <v>49378973.799999997</v>
      </c>
      <c r="CU1094" s="60">
        <v>58609554.100000001</v>
      </c>
      <c r="CV1094" s="60">
        <v>124372036.2</v>
      </c>
      <c r="CW1094" s="60">
        <v>107988528</v>
      </c>
      <c r="CX1094" s="60">
        <v>233336103.80000001</v>
      </c>
      <c r="CY1094" s="60">
        <v>16.670000000000002</v>
      </c>
      <c r="CZ1094" s="60">
        <f t="shared" si="34"/>
        <v>323.92329677898579</v>
      </c>
      <c r="DA1094" s="60" t="str">
        <f t="shared" si="35"/>
        <v>Y</v>
      </c>
    </row>
    <row r="1095" spans="1:105">
      <c r="A1095" s="13" t="s">
        <v>1518</v>
      </c>
      <c r="B1095" s="13">
        <v>1168430</v>
      </c>
      <c r="C1095" s="13">
        <v>2022</v>
      </c>
      <c r="D1095" s="13" t="s">
        <v>1</v>
      </c>
      <c r="E1095" s="13" t="s">
        <v>507</v>
      </c>
      <c r="F1095" s="84" t="s">
        <v>1812</v>
      </c>
      <c r="G1095" s="60" t="s">
        <v>2022</v>
      </c>
      <c r="H1095" s="60" t="s">
        <v>2084</v>
      </c>
      <c r="I1095" s="60" t="s">
        <v>2024</v>
      </c>
      <c r="J1095" s="60" t="s">
        <v>1518</v>
      </c>
      <c r="K1095" s="85">
        <v>1168430</v>
      </c>
      <c r="L1095" s="60">
        <v>159521000000</v>
      </c>
      <c r="M1095" s="60">
        <v>439318664.51440001</v>
      </c>
      <c r="N1095" s="60">
        <v>34405276.696599998</v>
      </c>
      <c r="O1095" s="60">
        <v>5231747.9641000004</v>
      </c>
      <c r="P1095" s="60">
        <v>-0.27</v>
      </c>
      <c r="Q1095" s="60">
        <v>265484.28899999999</v>
      </c>
      <c r="R1095" s="85">
        <v>1381</v>
      </c>
      <c r="S1095" s="85">
        <v>94</v>
      </c>
      <c r="T1095" s="60">
        <v>140231885.89340001</v>
      </c>
      <c r="U1095" s="60" t="s">
        <v>544</v>
      </c>
      <c r="V1095" s="60" t="s">
        <v>544</v>
      </c>
      <c r="W1095" s="60" t="s">
        <v>2025</v>
      </c>
      <c r="X1095" s="60">
        <v>18836440.780099999</v>
      </c>
      <c r="Y1095" s="60">
        <v>296144419.55119997</v>
      </c>
      <c r="Z1095" s="60">
        <v>0.45</v>
      </c>
      <c r="AA1095" s="60" t="s">
        <v>544</v>
      </c>
      <c r="AB1095" s="60">
        <v>266914434.0975</v>
      </c>
      <c r="AC1095" s="60">
        <v>439318664.51440001</v>
      </c>
      <c r="AD1095" s="60">
        <v>7.87</v>
      </c>
      <c r="AE1095" s="60">
        <v>18245435.298599999</v>
      </c>
      <c r="AF1095" s="60">
        <v>14.53</v>
      </c>
      <c r="AG1095" s="60" t="s">
        <v>2026</v>
      </c>
      <c r="AH1095" s="60" t="s">
        <v>544</v>
      </c>
      <c r="AI1095" s="60">
        <v>34479358.930699997</v>
      </c>
      <c r="AJ1095" s="60">
        <v>7679491.0763999997</v>
      </c>
      <c r="AK1095" s="60">
        <v>4.68</v>
      </c>
      <c r="AL1095" s="60">
        <v>296144419.55119997</v>
      </c>
      <c r="AM1095" s="60">
        <v>4605766.8553999998</v>
      </c>
      <c r="AN1095" s="60">
        <v>44785051.438199997</v>
      </c>
      <c r="AO1095" s="60">
        <v>8462449.4099000003</v>
      </c>
      <c r="AP1095" s="60">
        <v>37617251.034900002</v>
      </c>
      <c r="AQ1095" s="60">
        <v>439318664.51440001</v>
      </c>
      <c r="AR1095" s="60">
        <v>10.74</v>
      </c>
      <c r="AS1095" s="60">
        <v>36956294.298900001</v>
      </c>
      <c r="AT1095" s="60">
        <v>54314670.578100003</v>
      </c>
      <c r="AU1095" s="85">
        <v>1168430</v>
      </c>
      <c r="AV1095" s="60" t="s">
        <v>544</v>
      </c>
      <c r="AW1095" s="60" t="s">
        <v>544</v>
      </c>
      <c r="AX1095" s="60" t="s">
        <v>544</v>
      </c>
      <c r="AY1095" s="60">
        <v>25924650.976399999</v>
      </c>
      <c r="AZ1095" s="60">
        <v>59988157.960699998</v>
      </c>
      <c r="BA1095" s="60">
        <v>240103550.2976</v>
      </c>
      <c r="BB1095" s="60" t="s">
        <v>1808</v>
      </c>
      <c r="BC1095" s="60">
        <v>438159.23619999998</v>
      </c>
      <c r="BD1095" s="60">
        <v>15957423.397500001</v>
      </c>
      <c r="BE1095" s="60">
        <v>22682933.585000001</v>
      </c>
      <c r="BF1095" s="60" t="s">
        <v>544</v>
      </c>
      <c r="BG1095" s="60">
        <v>1316130.1006</v>
      </c>
      <c r="BH1095" s="60">
        <v>320343147.2507</v>
      </c>
      <c r="BI1095" s="60">
        <v>804714.82609999995</v>
      </c>
      <c r="BJ1095" s="60" t="s">
        <v>544</v>
      </c>
      <c r="BK1095" s="60">
        <v>14776789.4278</v>
      </c>
      <c r="BL1095" s="85" t="s">
        <v>2994</v>
      </c>
      <c r="BM1095" s="60" t="s">
        <v>2995</v>
      </c>
      <c r="BN1095" s="60">
        <v>2493734.6852000002</v>
      </c>
      <c r="BO1095" s="60">
        <v>414527829.73890001</v>
      </c>
      <c r="BP1095" s="60">
        <v>304385723.85320002</v>
      </c>
      <c r="BQ1095" s="60">
        <v>50136873.209299996</v>
      </c>
      <c r="BR1095" s="60">
        <v>57635702.777800001</v>
      </c>
      <c r="BS1095" s="60">
        <v>8502106.8140999991</v>
      </c>
      <c r="BT1095" s="60" t="s">
        <v>544</v>
      </c>
      <c r="BU1095" s="60">
        <v>50749910.581900001</v>
      </c>
      <c r="BV1095" s="60">
        <v>40027539.9322</v>
      </c>
      <c r="BW1095" s="60">
        <v>5406350.7017999999</v>
      </c>
      <c r="BX1095" s="60">
        <v>34479358.930699997</v>
      </c>
      <c r="BY1095" s="60" t="s">
        <v>544</v>
      </c>
      <c r="BZ1095" s="60" t="s">
        <v>544</v>
      </c>
      <c r="CA1095" s="60" t="s">
        <v>544</v>
      </c>
      <c r="CB1095" s="60" t="s">
        <v>544</v>
      </c>
      <c r="CC1095" s="60">
        <v>30594585.714899998</v>
      </c>
      <c r="CD1095" s="60">
        <v>4688386.4473999999</v>
      </c>
      <c r="CE1095" s="60">
        <v>1325493.6543000001</v>
      </c>
      <c r="CF1095" s="60">
        <v>37617251.034900002</v>
      </c>
      <c r="CG1095" s="60">
        <v>12869929.2445</v>
      </c>
      <c r="CH1095" s="60">
        <v>3029.3850000000002</v>
      </c>
      <c r="CI1095" s="60" t="s">
        <v>1518</v>
      </c>
      <c r="CJ1095" s="60">
        <v>12.92</v>
      </c>
      <c r="CK1095" s="60">
        <v>63621492.218199998</v>
      </c>
      <c r="CL1095" s="60">
        <v>191.22</v>
      </c>
      <c r="CM1095" s="85">
        <v>1168430</v>
      </c>
      <c r="CN1095" s="60">
        <v>458538.73560000001</v>
      </c>
      <c r="CO1095" s="60">
        <v>804714.82609999995</v>
      </c>
      <c r="CP1095" s="60">
        <v>21330175.465300001</v>
      </c>
      <c r="CQ1095" s="60">
        <v>296144419.55119997</v>
      </c>
      <c r="CR1095" s="60">
        <v>1652.3918000000001</v>
      </c>
      <c r="CS1095" s="60">
        <v>458538.73560000001</v>
      </c>
      <c r="CT1095" s="60">
        <v>8208531.8638000004</v>
      </c>
      <c r="CU1095" s="60">
        <v>6568257.5640000002</v>
      </c>
      <c r="CV1095" s="60">
        <v>1325493.6543000001</v>
      </c>
      <c r="CW1095" s="60">
        <v>14776789.4278</v>
      </c>
      <c r="CX1095" s="60">
        <v>18836440.780099999</v>
      </c>
      <c r="CY1095" s="60">
        <v>12.92</v>
      </c>
      <c r="CZ1095" s="60">
        <f t="shared" si="34"/>
        <v>363.10999938126054</v>
      </c>
      <c r="DA1095" s="60" t="str">
        <f t="shared" si="35"/>
        <v>Y</v>
      </c>
    </row>
    <row r="1096" spans="1:105">
      <c r="A1096" s="13" t="s">
        <v>1518</v>
      </c>
      <c r="B1096" s="13">
        <v>1168430</v>
      </c>
      <c r="C1096" s="13">
        <v>2023</v>
      </c>
      <c r="D1096" s="13" t="s">
        <v>1</v>
      </c>
      <c r="E1096" s="13" t="s">
        <v>507</v>
      </c>
      <c r="F1096" s="84" t="s">
        <v>1804</v>
      </c>
      <c r="G1096" s="60" t="s">
        <v>2022</v>
      </c>
      <c r="H1096" s="60" t="s">
        <v>2000</v>
      </c>
      <c r="I1096" s="60" t="s">
        <v>2024</v>
      </c>
      <c r="J1096" s="60" t="s">
        <v>1518</v>
      </c>
      <c r="K1096" s="85">
        <v>1168430</v>
      </c>
      <c r="L1096" s="60">
        <v>156957400000</v>
      </c>
      <c r="M1096" s="60">
        <v>484551131.5844</v>
      </c>
      <c r="N1096" s="60">
        <v>48233640.974399999</v>
      </c>
      <c r="O1096" s="60">
        <v>5608117.7800000003</v>
      </c>
      <c r="P1096" s="60">
        <v>-0.61</v>
      </c>
      <c r="Q1096" s="60">
        <v>7903105.5360000003</v>
      </c>
      <c r="R1096" s="85">
        <v>1295</v>
      </c>
      <c r="S1096" s="85">
        <v>94</v>
      </c>
      <c r="T1096" s="60">
        <v>15812694.088300001</v>
      </c>
      <c r="U1096" s="60" t="s">
        <v>544</v>
      </c>
      <c r="V1096" s="60" t="s">
        <v>544</v>
      </c>
      <c r="W1096" s="60" t="s">
        <v>2025</v>
      </c>
      <c r="X1096" s="60">
        <v>26270725.4608</v>
      </c>
      <c r="Y1096" s="60">
        <v>333776857.2859</v>
      </c>
      <c r="Z1096" s="60">
        <v>3.37</v>
      </c>
      <c r="AA1096" s="60" t="s">
        <v>544</v>
      </c>
      <c r="AB1096" s="60">
        <v>269883027.46280003</v>
      </c>
      <c r="AC1096" s="60">
        <v>484551131.5844</v>
      </c>
      <c r="AD1096" s="60">
        <v>8.2899999999999991</v>
      </c>
      <c r="AE1096" s="60">
        <v>183661689.64039999</v>
      </c>
      <c r="AF1096" s="60">
        <v>13.46</v>
      </c>
      <c r="AG1096" s="60" t="s">
        <v>2026</v>
      </c>
      <c r="AH1096" s="60" t="s">
        <v>544</v>
      </c>
      <c r="AI1096" s="60">
        <v>40066584.062100001</v>
      </c>
      <c r="AJ1096" s="60">
        <v>7654898.6277999999</v>
      </c>
      <c r="AK1096" s="60">
        <v>5.68</v>
      </c>
      <c r="AL1096" s="60">
        <v>333776857.2859</v>
      </c>
      <c r="AM1096" s="60">
        <v>7340009.2665999997</v>
      </c>
      <c r="AN1096" s="60">
        <v>66073358.146600001</v>
      </c>
      <c r="AO1096" s="60">
        <v>9003057.2948000003</v>
      </c>
      <c r="AP1096" s="60">
        <v>44040981.744499996</v>
      </c>
      <c r="AQ1096" s="60">
        <v>484551131.5844</v>
      </c>
      <c r="AR1096" s="60">
        <v>14.67</v>
      </c>
      <c r="AS1096" s="60">
        <v>43068529.305500001</v>
      </c>
      <c r="AT1096" s="60">
        <v>136870056.7112</v>
      </c>
      <c r="AU1096" s="85">
        <v>1168430</v>
      </c>
      <c r="AV1096" s="60" t="s">
        <v>544</v>
      </c>
      <c r="AW1096" s="60" t="s">
        <v>544</v>
      </c>
      <c r="AX1096" s="60" t="s">
        <v>544</v>
      </c>
      <c r="AY1096" s="60">
        <v>191316896.98320001</v>
      </c>
      <c r="AZ1096" s="60">
        <v>109002348.245</v>
      </c>
      <c r="BA1096" s="60">
        <v>532533.47849999997</v>
      </c>
      <c r="BB1096" s="60" t="s">
        <v>1808</v>
      </c>
      <c r="BC1096" s="60" t="s">
        <v>544</v>
      </c>
      <c r="BD1096" s="60">
        <v>23495994.501499999</v>
      </c>
      <c r="BE1096" s="60">
        <v>16874365.1796</v>
      </c>
      <c r="BF1096" s="60" t="s">
        <v>544</v>
      </c>
      <c r="BG1096" s="60">
        <v>981096.46070000005</v>
      </c>
      <c r="BH1096" s="60">
        <v>328719178.45789999</v>
      </c>
      <c r="BI1096" s="60">
        <v>1872665.554</v>
      </c>
      <c r="BJ1096" s="60" t="s">
        <v>544</v>
      </c>
      <c r="BK1096" s="60">
        <v>18689609.7324</v>
      </c>
      <c r="BL1096" s="85" t="s">
        <v>2994</v>
      </c>
      <c r="BM1096" s="60" t="s">
        <v>2995</v>
      </c>
      <c r="BN1096" s="60">
        <v>2444405.8451</v>
      </c>
      <c r="BO1096" s="60">
        <v>461749128.53780001</v>
      </c>
      <c r="BP1096" s="60">
        <v>305223183.95630002</v>
      </c>
      <c r="BQ1096" s="60">
        <v>47504456.002700001</v>
      </c>
      <c r="BR1096" s="60">
        <v>25691267.293200001</v>
      </c>
      <c r="BS1096" s="60">
        <v>5114791.1140999999</v>
      </c>
      <c r="BT1096" s="60" t="s">
        <v>544</v>
      </c>
      <c r="BU1096" s="60">
        <v>68712563.194600001</v>
      </c>
      <c r="BV1096" s="60">
        <v>48188877.290700004</v>
      </c>
      <c r="BW1096" s="60">
        <v>531916.04839999997</v>
      </c>
      <c r="BX1096" s="60">
        <v>40066584.062100001</v>
      </c>
      <c r="BY1096" s="60" t="s">
        <v>544</v>
      </c>
      <c r="BZ1096" s="60" t="s">
        <v>544</v>
      </c>
      <c r="CA1096" s="60" t="s">
        <v>544</v>
      </c>
      <c r="CB1096" s="60" t="s">
        <v>544</v>
      </c>
      <c r="CC1096" s="60">
        <v>52720196.941399999</v>
      </c>
      <c r="CD1096" s="60">
        <v>4709756.9554000003</v>
      </c>
      <c r="CE1096" s="60">
        <v>4569291.6030999999</v>
      </c>
      <c r="CF1096" s="60">
        <v>44040981.744499996</v>
      </c>
      <c r="CG1096" s="60">
        <v>23607440.6382</v>
      </c>
      <c r="CH1096" s="60" t="s">
        <v>544</v>
      </c>
      <c r="CI1096" s="60" t="s">
        <v>1518</v>
      </c>
      <c r="CJ1096" s="60">
        <v>14.85</v>
      </c>
      <c r="CK1096" s="60">
        <v>92344083.6074</v>
      </c>
      <c r="CL1096" s="60">
        <v>285.43</v>
      </c>
      <c r="CM1096" s="85">
        <v>1168430</v>
      </c>
      <c r="CN1096" s="60">
        <v>1469792.4007000001</v>
      </c>
      <c r="CO1096" s="60">
        <v>1872665.554</v>
      </c>
      <c r="CP1096" s="60">
        <v>28715131.3059</v>
      </c>
      <c r="CQ1096" s="60">
        <v>333776857.2859</v>
      </c>
      <c r="CR1096" s="60">
        <v>24079.774700000002</v>
      </c>
      <c r="CS1096" s="60">
        <v>1469792.4007000001</v>
      </c>
      <c r="CT1096" s="60">
        <v>10362020.9889</v>
      </c>
      <c r="CU1096" s="60">
        <v>8327588.7434999999</v>
      </c>
      <c r="CV1096" s="60">
        <v>4569291.6030999999</v>
      </c>
      <c r="CW1096" s="60">
        <v>18689609.7324</v>
      </c>
      <c r="CX1096" s="60">
        <v>26270725.4608</v>
      </c>
      <c r="CY1096" s="60">
        <v>14.85</v>
      </c>
      <c r="CZ1096" s="60">
        <f t="shared" si="34"/>
        <v>323.92329677732033</v>
      </c>
      <c r="DA1096" s="60" t="str">
        <f t="shared" si="35"/>
        <v>Y</v>
      </c>
    </row>
    <row r="1097" spans="1:105">
      <c r="A1097" s="13" t="s">
        <v>1527</v>
      </c>
      <c r="B1097" s="13">
        <v>116503</v>
      </c>
      <c r="C1097" s="13">
        <v>2022</v>
      </c>
      <c r="D1097" s="13" t="s">
        <v>12</v>
      </c>
      <c r="E1097" s="13" t="s">
        <v>13</v>
      </c>
      <c r="F1097" s="84" t="s">
        <v>1812</v>
      </c>
      <c r="G1097" s="60" t="s">
        <v>1840</v>
      </c>
      <c r="H1097" s="60" t="s">
        <v>1827</v>
      </c>
      <c r="I1097" s="60" t="s">
        <v>540</v>
      </c>
      <c r="J1097" s="60" t="s">
        <v>1887</v>
      </c>
      <c r="K1097" s="85">
        <v>112153</v>
      </c>
      <c r="L1097" s="60">
        <v>99105686000</v>
      </c>
      <c r="M1097" s="60">
        <v>99105686000</v>
      </c>
      <c r="N1097" s="60">
        <v>737110000</v>
      </c>
      <c r="O1097" s="60">
        <v>411916000</v>
      </c>
      <c r="P1097" s="60">
        <v>0.06</v>
      </c>
      <c r="Q1097" s="60" t="s">
        <v>544</v>
      </c>
      <c r="R1097" s="85">
        <v>7478</v>
      </c>
      <c r="S1097" s="85" t="s">
        <v>544</v>
      </c>
      <c r="T1097" s="60">
        <v>12523345000</v>
      </c>
      <c r="U1097" s="60" t="s">
        <v>544</v>
      </c>
      <c r="V1097" s="60">
        <v>8041914000</v>
      </c>
      <c r="W1097" s="60" t="s">
        <v>1841</v>
      </c>
      <c r="X1097" s="60">
        <v>2238826000</v>
      </c>
      <c r="Y1097" s="60">
        <v>76009038000</v>
      </c>
      <c r="Z1097" s="60">
        <v>2.57</v>
      </c>
      <c r="AA1097" s="60">
        <v>4000000000</v>
      </c>
      <c r="AB1097" s="60">
        <v>74548852000</v>
      </c>
      <c r="AC1097" s="60">
        <v>99105686000</v>
      </c>
      <c r="AD1097" s="60">
        <v>11.35</v>
      </c>
      <c r="AE1097" s="60">
        <v>16179322000</v>
      </c>
      <c r="AF1097" s="60">
        <v>12.61</v>
      </c>
      <c r="AG1097" s="60" t="s">
        <v>1842</v>
      </c>
      <c r="AH1097" s="60" t="s">
        <v>544</v>
      </c>
      <c r="AI1097" s="60">
        <v>10888687000</v>
      </c>
      <c r="AJ1097" s="60">
        <v>17765152000</v>
      </c>
      <c r="AK1097" s="60">
        <v>2.61</v>
      </c>
      <c r="AL1097" s="60">
        <v>83361084000</v>
      </c>
      <c r="AM1097" s="60">
        <v>2104936000</v>
      </c>
      <c r="AN1097" s="60">
        <v>449975000</v>
      </c>
      <c r="AO1097" s="60">
        <v>884016000</v>
      </c>
      <c r="AP1097" s="60">
        <v>11186420000</v>
      </c>
      <c r="AQ1097" s="60">
        <v>99105686000</v>
      </c>
      <c r="AR1097" s="60">
        <v>1.26</v>
      </c>
      <c r="AS1097" s="60">
        <v>12514737000</v>
      </c>
      <c r="AT1097" s="60">
        <v>14836673000</v>
      </c>
      <c r="AU1097" s="85">
        <v>116503</v>
      </c>
      <c r="AV1097" s="60" t="s">
        <v>544</v>
      </c>
      <c r="AW1097" s="60" t="s">
        <v>544</v>
      </c>
      <c r="AX1097" s="60">
        <v>4437000</v>
      </c>
      <c r="AY1097" s="60">
        <v>33944474000</v>
      </c>
      <c r="AZ1097" s="60">
        <v>15718395000</v>
      </c>
      <c r="BA1097" s="60">
        <v>1509759000</v>
      </c>
      <c r="BB1097" s="60" t="s">
        <v>1808</v>
      </c>
      <c r="BC1097" s="60">
        <v>95976506000</v>
      </c>
      <c r="BD1097" s="60">
        <v>1251359000</v>
      </c>
      <c r="BE1097" s="60">
        <v>382938000</v>
      </c>
      <c r="BF1097" s="60">
        <v>3024720000</v>
      </c>
      <c r="BG1097" s="60">
        <v>19261000</v>
      </c>
      <c r="BH1097" s="60">
        <v>58332820000</v>
      </c>
      <c r="BI1097" s="60">
        <v>-415251000</v>
      </c>
      <c r="BJ1097" s="60">
        <v>8041914000</v>
      </c>
      <c r="BK1097" s="60">
        <v>2542896000</v>
      </c>
      <c r="BL1097" s="85" t="s">
        <v>544</v>
      </c>
      <c r="BM1097" s="60" t="s">
        <v>544</v>
      </c>
      <c r="BN1097" s="60">
        <v>953658000</v>
      </c>
      <c r="BO1097" s="60">
        <v>87503521000</v>
      </c>
      <c r="BP1097" s="60">
        <v>57081461000</v>
      </c>
      <c r="BQ1097" s="60">
        <v>8568839000</v>
      </c>
      <c r="BR1097" s="60" t="s">
        <v>544</v>
      </c>
      <c r="BS1097" s="60">
        <v>6353908000</v>
      </c>
      <c r="BT1097" s="60" t="s">
        <v>544</v>
      </c>
      <c r="BU1097" s="60">
        <v>2169268000</v>
      </c>
      <c r="BV1097" s="60" t="s">
        <v>544</v>
      </c>
      <c r="BW1097" s="60">
        <v>1509759000</v>
      </c>
      <c r="BX1097" s="60">
        <v>10888687000</v>
      </c>
      <c r="BY1097" s="60" t="s">
        <v>544</v>
      </c>
      <c r="BZ1097" s="60">
        <v>-24881000</v>
      </c>
      <c r="CA1097" s="60" t="s">
        <v>544</v>
      </c>
      <c r="CB1097" s="60" t="s">
        <v>1898</v>
      </c>
      <c r="CC1097" s="60">
        <v>291666000</v>
      </c>
      <c r="CD1097" s="60">
        <v>685386000</v>
      </c>
      <c r="CE1097" s="60">
        <v>256183000</v>
      </c>
      <c r="CF1097" s="60">
        <v>11186420000</v>
      </c>
      <c r="CG1097" s="60">
        <v>519533000</v>
      </c>
      <c r="CH1097" s="60">
        <v>171799000</v>
      </c>
      <c r="CI1097" s="60" t="s">
        <v>1887</v>
      </c>
      <c r="CJ1097" s="60">
        <v>14.61</v>
      </c>
      <c r="CK1097" s="60">
        <v>2688801000</v>
      </c>
      <c r="CL1097" s="60" t="s">
        <v>544</v>
      </c>
      <c r="CM1097" s="85">
        <v>112153</v>
      </c>
      <c r="CN1097" s="60">
        <v>-9310000</v>
      </c>
      <c r="CO1097" s="60">
        <v>-415251000</v>
      </c>
      <c r="CP1097" s="60">
        <v>3192484000</v>
      </c>
      <c r="CQ1097" s="60">
        <v>76009038000</v>
      </c>
      <c r="CR1097" s="60" t="s">
        <v>544</v>
      </c>
      <c r="CS1097" s="60">
        <v>-9310000</v>
      </c>
      <c r="CT1097" s="60">
        <v>1014496000</v>
      </c>
      <c r="CU1097" s="60">
        <v>1528400000</v>
      </c>
      <c r="CV1097" s="60">
        <v>256183000</v>
      </c>
      <c r="CW1097" s="60">
        <v>2542896000</v>
      </c>
      <c r="CX1097" s="60">
        <v>2238826000</v>
      </c>
      <c r="CY1097" s="60">
        <v>14.61</v>
      </c>
      <c r="CZ1097" s="60">
        <f t="shared" si="34"/>
        <v>1</v>
      </c>
      <c r="DA1097" s="60" t="str">
        <f t="shared" si="35"/>
        <v>N</v>
      </c>
    </row>
    <row r="1098" spans="1:105">
      <c r="A1098" s="13" t="s">
        <v>1527</v>
      </c>
      <c r="B1098" s="13">
        <v>116503</v>
      </c>
      <c r="C1098" s="13">
        <v>2023</v>
      </c>
      <c r="D1098" s="13" t="s">
        <v>12</v>
      </c>
      <c r="E1098" s="13" t="s">
        <v>13</v>
      </c>
      <c r="F1098" s="84" t="s">
        <v>1804</v>
      </c>
      <c r="G1098" s="60" t="s">
        <v>1840</v>
      </c>
      <c r="H1098" s="60" t="s">
        <v>1827</v>
      </c>
      <c r="I1098" s="60" t="s">
        <v>540</v>
      </c>
      <c r="J1098" s="60" t="s">
        <v>1887</v>
      </c>
      <c r="K1098" s="85">
        <v>112153</v>
      </c>
      <c r="L1098" s="60">
        <v>100487977000</v>
      </c>
      <c r="M1098" s="60">
        <v>100487977000</v>
      </c>
      <c r="N1098" s="60">
        <v>1035832000</v>
      </c>
      <c r="O1098" s="60">
        <v>797078000</v>
      </c>
      <c r="P1098" s="60">
        <v>0.3</v>
      </c>
      <c r="Q1098" s="60" t="s">
        <v>544</v>
      </c>
      <c r="R1098" s="85">
        <v>5323</v>
      </c>
      <c r="S1098" s="85" t="s">
        <v>544</v>
      </c>
      <c r="T1098" s="60">
        <v>9729883000</v>
      </c>
      <c r="U1098" s="60" t="s">
        <v>544</v>
      </c>
      <c r="V1098" s="60">
        <v>8746580000</v>
      </c>
      <c r="W1098" s="60" t="s">
        <v>1841</v>
      </c>
      <c r="X1098" s="60">
        <v>2263206000</v>
      </c>
      <c r="Y1098" s="60">
        <v>74579393000</v>
      </c>
      <c r="Z1098" s="60">
        <v>2.2999999999999998</v>
      </c>
      <c r="AA1098" s="60">
        <v>4813907000</v>
      </c>
      <c r="AB1098" s="60">
        <v>70806169000</v>
      </c>
      <c r="AC1098" s="60">
        <v>100487977000</v>
      </c>
      <c r="AD1098" s="60">
        <v>11.55</v>
      </c>
      <c r="AE1098" s="60">
        <v>17051331000</v>
      </c>
      <c r="AF1098" s="60">
        <v>12.14</v>
      </c>
      <c r="AG1098" s="60" t="s">
        <v>1842</v>
      </c>
      <c r="AH1098" s="60" t="s">
        <v>544</v>
      </c>
      <c r="AI1098" s="60">
        <v>11303223000</v>
      </c>
      <c r="AJ1098" s="60">
        <v>17801022000</v>
      </c>
      <c r="AK1098" s="60">
        <v>2.68</v>
      </c>
      <c r="AL1098" s="60">
        <v>79631823000</v>
      </c>
      <c r="AM1098" s="60">
        <v>1879373000</v>
      </c>
      <c r="AN1098" s="60">
        <v>2095658000</v>
      </c>
      <c r="AO1098" s="60">
        <v>830140000</v>
      </c>
      <c r="AP1098" s="60">
        <v>11687456000</v>
      </c>
      <c r="AQ1098" s="60">
        <v>100487977000</v>
      </c>
      <c r="AR1098" s="60">
        <v>1.82</v>
      </c>
      <c r="AS1098" s="60">
        <v>12774030000</v>
      </c>
      <c r="AT1098" s="60">
        <v>11767786000</v>
      </c>
      <c r="AU1098" s="85">
        <v>116503</v>
      </c>
      <c r="AV1098" s="60" t="s">
        <v>544</v>
      </c>
      <c r="AW1098" s="60" t="s">
        <v>544</v>
      </c>
      <c r="AX1098" s="60">
        <v>24245000</v>
      </c>
      <c r="AY1098" s="60">
        <v>34852353000</v>
      </c>
      <c r="AZ1098" s="60">
        <v>15513921000</v>
      </c>
      <c r="BA1098" s="60">
        <v>1487829000</v>
      </c>
      <c r="BB1098" s="60" t="s">
        <v>1808</v>
      </c>
      <c r="BC1098" s="60">
        <v>97876254000</v>
      </c>
      <c r="BD1098" s="60">
        <v>1622150000</v>
      </c>
      <c r="BE1098" s="60">
        <v>300463000</v>
      </c>
      <c r="BF1098" s="60" t="s">
        <v>544</v>
      </c>
      <c r="BG1098" s="60">
        <v>13023000</v>
      </c>
      <c r="BH1098" s="60">
        <v>56854548000</v>
      </c>
      <c r="BI1098" s="60">
        <v>262703000</v>
      </c>
      <c r="BJ1098" s="60">
        <v>8746580000</v>
      </c>
      <c r="BK1098" s="60">
        <v>2924930000</v>
      </c>
      <c r="BL1098" s="85" t="s">
        <v>544</v>
      </c>
      <c r="BM1098" s="60" t="s">
        <v>544</v>
      </c>
      <c r="BN1098" s="60">
        <v>1422091000</v>
      </c>
      <c r="BO1098" s="60">
        <v>84944009000</v>
      </c>
      <c r="BP1098" s="60">
        <v>55232398000</v>
      </c>
      <c r="BQ1098" s="60">
        <v>11345286000</v>
      </c>
      <c r="BR1098" s="60" t="s">
        <v>544</v>
      </c>
      <c r="BS1098" s="60">
        <v>11082114000</v>
      </c>
      <c r="BT1098" s="60" t="s">
        <v>544</v>
      </c>
      <c r="BU1098" s="60">
        <v>3275239000</v>
      </c>
      <c r="BV1098" s="60" t="s">
        <v>544</v>
      </c>
      <c r="BW1098" s="60">
        <v>1487829000</v>
      </c>
      <c r="BX1098" s="60">
        <v>11303223000</v>
      </c>
      <c r="BY1098" s="60" t="s">
        <v>544</v>
      </c>
      <c r="BZ1098" s="60">
        <v>-2288000</v>
      </c>
      <c r="CA1098" s="60" t="s">
        <v>544</v>
      </c>
      <c r="CB1098" s="60" t="s">
        <v>1898</v>
      </c>
      <c r="CC1098" s="60">
        <v>1456741000</v>
      </c>
      <c r="CD1098" s="60">
        <v>989916000</v>
      </c>
      <c r="CE1098" s="60">
        <v>-11892000</v>
      </c>
      <c r="CF1098" s="60">
        <v>11687456000</v>
      </c>
      <c r="CG1098" s="60">
        <v>1083625000</v>
      </c>
      <c r="CH1098" s="60">
        <v>431500000</v>
      </c>
      <c r="CI1098" s="60" t="s">
        <v>1887</v>
      </c>
      <c r="CJ1098" s="60">
        <v>15.96</v>
      </c>
      <c r="CK1098" s="60">
        <v>4358864000</v>
      </c>
      <c r="CL1098" s="60" t="s">
        <v>544</v>
      </c>
      <c r="CM1098" s="85">
        <v>112153</v>
      </c>
      <c r="CN1098" s="60">
        <v>-5141000</v>
      </c>
      <c r="CO1098" s="60">
        <v>262703000</v>
      </c>
      <c r="CP1098" s="60">
        <v>3685297000</v>
      </c>
      <c r="CQ1098" s="60">
        <v>74579393000</v>
      </c>
      <c r="CR1098" s="60" t="s">
        <v>544</v>
      </c>
      <c r="CS1098" s="60">
        <v>-5141000</v>
      </c>
      <c r="CT1098" s="60">
        <v>933237000</v>
      </c>
      <c r="CU1098" s="60">
        <v>1991693000</v>
      </c>
      <c r="CV1098" s="60">
        <v>-11892000</v>
      </c>
      <c r="CW1098" s="60">
        <v>2924930000</v>
      </c>
      <c r="CX1098" s="60">
        <v>2263206000</v>
      </c>
      <c r="CY1098" s="60">
        <v>15.96</v>
      </c>
      <c r="CZ1098" s="60">
        <f t="shared" si="34"/>
        <v>1</v>
      </c>
      <c r="DA1098" s="60" t="str">
        <f t="shared" si="35"/>
        <v>N</v>
      </c>
    </row>
    <row r="1099" spans="1:105">
      <c r="A1099" s="13" t="s">
        <v>1528</v>
      </c>
      <c r="B1099" s="13">
        <v>1567083</v>
      </c>
      <c r="C1099" s="13">
        <v>2022</v>
      </c>
      <c r="D1099" s="13" t="s">
        <v>12</v>
      </c>
      <c r="E1099" s="13" t="s">
        <v>507</v>
      </c>
      <c r="F1099" s="84" t="s">
        <v>1812</v>
      </c>
      <c r="G1099" s="60" t="s">
        <v>1834</v>
      </c>
      <c r="H1099" s="60" t="s">
        <v>545</v>
      </c>
      <c r="I1099" s="60" t="s">
        <v>1835</v>
      </c>
      <c r="J1099" s="60" t="s">
        <v>1887</v>
      </c>
      <c r="K1099" s="85">
        <v>112153</v>
      </c>
      <c r="L1099" s="60">
        <v>115658896120</v>
      </c>
      <c r="M1099" s="60">
        <v>24044512.968600001</v>
      </c>
      <c r="N1099" s="60" t="s">
        <v>544</v>
      </c>
      <c r="O1099" s="60" t="s">
        <v>544</v>
      </c>
      <c r="P1099" s="60" t="s">
        <v>544</v>
      </c>
      <c r="Q1099" s="60" t="s">
        <v>544</v>
      </c>
      <c r="R1099" s="85" t="s">
        <v>544</v>
      </c>
      <c r="S1099" s="85" t="s">
        <v>544</v>
      </c>
      <c r="T1099" s="60" t="s">
        <v>544</v>
      </c>
      <c r="U1099" s="60" t="s">
        <v>544</v>
      </c>
      <c r="V1099" s="60" t="s">
        <v>544</v>
      </c>
      <c r="W1099" s="60" t="s">
        <v>1836</v>
      </c>
      <c r="X1099" s="60">
        <v>1077522.8355</v>
      </c>
      <c r="Y1099" s="60" t="s">
        <v>544</v>
      </c>
      <c r="Z1099" s="60" t="s">
        <v>544</v>
      </c>
      <c r="AA1099" s="60" t="s">
        <v>544</v>
      </c>
      <c r="AB1099" s="60">
        <v>659920.07680000004</v>
      </c>
      <c r="AC1099" s="60">
        <v>24044512.968600001</v>
      </c>
      <c r="AD1099" s="60">
        <v>100.11</v>
      </c>
      <c r="AE1099" s="60" t="s">
        <v>544</v>
      </c>
      <c r="AF1099" s="60">
        <v>94.87</v>
      </c>
      <c r="AG1099" s="60" t="s">
        <v>1837</v>
      </c>
      <c r="AH1099" s="60" t="s">
        <v>544</v>
      </c>
      <c r="AI1099" s="60" t="s">
        <v>544</v>
      </c>
      <c r="AJ1099" s="60" t="s">
        <v>544</v>
      </c>
      <c r="AK1099" s="60" t="s">
        <v>544</v>
      </c>
      <c r="AL1099" s="60" t="s">
        <v>544</v>
      </c>
      <c r="AM1099" s="60">
        <v>951177.12730000005</v>
      </c>
      <c r="AN1099" s="60">
        <v>13848.451499999999</v>
      </c>
      <c r="AO1099" s="60">
        <v>22810080.7984</v>
      </c>
      <c r="AP1099" s="60">
        <v>23093335.841400001</v>
      </c>
      <c r="AQ1099" s="60">
        <v>24044512.968600001</v>
      </c>
      <c r="AR1099" s="60" t="s">
        <v>544</v>
      </c>
      <c r="AS1099" s="60">
        <v>23093335.841400001</v>
      </c>
      <c r="AT1099" s="60" t="s">
        <v>544</v>
      </c>
      <c r="AU1099" s="85">
        <v>1567083</v>
      </c>
      <c r="AV1099" s="60" t="s">
        <v>544</v>
      </c>
      <c r="AW1099" s="60" t="s">
        <v>544</v>
      </c>
      <c r="AX1099" s="60" t="s">
        <v>544</v>
      </c>
      <c r="AY1099" s="60" t="s">
        <v>544</v>
      </c>
      <c r="AZ1099" s="60" t="s">
        <v>544</v>
      </c>
      <c r="BA1099" s="60" t="s">
        <v>544</v>
      </c>
      <c r="BB1099" s="60" t="s">
        <v>1808</v>
      </c>
      <c r="BC1099" s="60" t="s">
        <v>544</v>
      </c>
      <c r="BD1099" s="60" t="s">
        <v>544</v>
      </c>
      <c r="BE1099" s="60" t="s">
        <v>544</v>
      </c>
      <c r="BF1099" s="60" t="s">
        <v>544</v>
      </c>
      <c r="BG1099" s="60">
        <v>-283.77199999999999</v>
      </c>
      <c r="BH1099" s="60" t="s">
        <v>544</v>
      </c>
      <c r="BI1099" s="60">
        <v>-868528.67619999999</v>
      </c>
      <c r="BJ1099" s="60" t="s">
        <v>544</v>
      </c>
      <c r="BK1099" s="60">
        <v>2395170.8969000001</v>
      </c>
      <c r="BL1099" s="85" t="s">
        <v>544</v>
      </c>
      <c r="BM1099" s="60" t="s">
        <v>544</v>
      </c>
      <c r="BN1099" s="60">
        <v>449441.4093</v>
      </c>
      <c r="BO1099" s="60" t="s">
        <v>544</v>
      </c>
      <c r="BP1099" s="60" t="s">
        <v>544</v>
      </c>
      <c r="BQ1099" s="60" t="s">
        <v>544</v>
      </c>
      <c r="BR1099" s="60" t="s">
        <v>544</v>
      </c>
      <c r="BS1099" s="60">
        <v>87153.121100000004</v>
      </c>
      <c r="BT1099" s="60" t="s">
        <v>544</v>
      </c>
      <c r="BU1099" s="60" t="s">
        <v>544</v>
      </c>
      <c r="BV1099" s="60" t="s">
        <v>544</v>
      </c>
      <c r="BW1099" s="60" t="s">
        <v>544</v>
      </c>
      <c r="BX1099" s="60">
        <v>22117823.904599998</v>
      </c>
      <c r="BY1099" s="60" t="s">
        <v>544</v>
      </c>
      <c r="BZ1099" s="60" t="s">
        <v>544</v>
      </c>
      <c r="CA1099" s="60" t="s">
        <v>544</v>
      </c>
      <c r="CB1099" s="60" t="s">
        <v>544</v>
      </c>
      <c r="CC1099" s="60" t="s">
        <v>544</v>
      </c>
      <c r="CD1099" s="60">
        <v>171767.07500000001</v>
      </c>
      <c r="CE1099" s="60">
        <v>-868528.67619999999</v>
      </c>
      <c r="CF1099" s="60">
        <v>23093335.841400001</v>
      </c>
      <c r="CG1099" s="60">
        <v>1091371.2871000001</v>
      </c>
      <c r="CH1099" s="60" t="s">
        <v>544</v>
      </c>
      <c r="CI1099" s="60" t="s">
        <v>1887</v>
      </c>
      <c r="CJ1099" s="60" t="s">
        <v>544</v>
      </c>
      <c r="CK1099" s="60">
        <v>1091371.2871000001</v>
      </c>
      <c r="CL1099" s="60" t="s">
        <v>544</v>
      </c>
      <c r="CM1099" s="85">
        <v>112153</v>
      </c>
      <c r="CN1099" s="60" t="s">
        <v>544</v>
      </c>
      <c r="CO1099" s="60">
        <v>-868528.67619999999</v>
      </c>
      <c r="CP1099" s="60">
        <v>1526964.2448</v>
      </c>
      <c r="CQ1099" s="60" t="s">
        <v>544</v>
      </c>
      <c r="CR1099" s="60" t="s">
        <v>544</v>
      </c>
      <c r="CS1099" s="60" t="s">
        <v>544</v>
      </c>
      <c r="CT1099" s="60">
        <v>686805.81180000002</v>
      </c>
      <c r="CU1099" s="60">
        <v>1708365.0851</v>
      </c>
      <c r="CV1099" s="60">
        <v>-868528.67619999999</v>
      </c>
      <c r="CW1099" s="60">
        <v>2395170.8969000001</v>
      </c>
      <c r="CX1099" s="60">
        <v>1077522.8355</v>
      </c>
      <c r="CY1099" s="60">
        <v>3351.59</v>
      </c>
      <c r="CZ1099" s="60">
        <f t="shared" si="34"/>
        <v>4810.1991614902017</v>
      </c>
      <c r="DA1099" s="60" t="str">
        <f t="shared" si="35"/>
        <v>N</v>
      </c>
    </row>
    <row r="1100" spans="1:105">
      <c r="A1100" s="13" t="s">
        <v>1528</v>
      </c>
      <c r="B1100" s="13">
        <v>1567083</v>
      </c>
      <c r="C1100" s="13">
        <v>2023</v>
      </c>
      <c r="D1100" s="13" t="s">
        <v>12</v>
      </c>
      <c r="E1100" s="13" t="s">
        <v>507</v>
      </c>
      <c r="F1100" s="84" t="s">
        <v>1804</v>
      </c>
      <c r="G1100" s="60" t="s">
        <v>1834</v>
      </c>
      <c r="H1100" s="60" t="s">
        <v>1827</v>
      </c>
      <c r="I1100" s="60" t="s">
        <v>1835</v>
      </c>
      <c r="J1100" s="60" t="s">
        <v>1887</v>
      </c>
      <c r="K1100" s="85">
        <v>112153</v>
      </c>
      <c r="L1100" s="60">
        <v>111576492000</v>
      </c>
      <c r="M1100" s="60">
        <v>29192839.8939</v>
      </c>
      <c r="N1100" s="60">
        <v>1052707.8562</v>
      </c>
      <c r="O1100" s="60">
        <v>1146601.1872</v>
      </c>
      <c r="P1100" s="60">
        <v>-0.68</v>
      </c>
      <c r="Q1100" s="60" t="s">
        <v>544</v>
      </c>
      <c r="R1100" s="85" t="s">
        <v>544</v>
      </c>
      <c r="S1100" s="85" t="s">
        <v>544</v>
      </c>
      <c r="T1100" s="60" t="s">
        <v>544</v>
      </c>
      <c r="U1100" s="60" t="s">
        <v>544</v>
      </c>
      <c r="V1100" s="60" t="s">
        <v>544</v>
      </c>
      <c r="W1100" s="60" t="s">
        <v>1836</v>
      </c>
      <c r="X1100" s="60">
        <v>3459668.5556999999</v>
      </c>
      <c r="Y1100" s="60" t="s">
        <v>544</v>
      </c>
      <c r="Z1100" s="60">
        <v>-1.49</v>
      </c>
      <c r="AA1100" s="60" t="s">
        <v>544</v>
      </c>
      <c r="AB1100" s="60">
        <v>2146936.6247</v>
      </c>
      <c r="AC1100" s="60">
        <v>29192839.8939</v>
      </c>
      <c r="AD1100" s="60">
        <v>97.97</v>
      </c>
      <c r="AE1100" s="60">
        <v>4080571.7455000002</v>
      </c>
      <c r="AF1100" s="60">
        <v>81.400000000000006</v>
      </c>
      <c r="AG1100" s="60" t="s">
        <v>1837</v>
      </c>
      <c r="AH1100" s="60" t="s">
        <v>544</v>
      </c>
      <c r="AI1100" s="60" t="s">
        <v>544</v>
      </c>
      <c r="AJ1100" s="60" t="s">
        <v>544</v>
      </c>
      <c r="AK1100" s="60">
        <v>117.23</v>
      </c>
      <c r="AL1100" s="60">
        <v>47364.896500000003</v>
      </c>
      <c r="AM1100" s="60">
        <v>513795.48420000001</v>
      </c>
      <c r="AN1100" s="60">
        <v>30529.428400000001</v>
      </c>
      <c r="AO1100" s="60">
        <v>23761607.879900001</v>
      </c>
      <c r="AP1100" s="60">
        <v>28631679.5132</v>
      </c>
      <c r="AQ1100" s="60">
        <v>29192839.8939</v>
      </c>
      <c r="AR1100" s="60">
        <v>25.8</v>
      </c>
      <c r="AS1100" s="60">
        <v>29496051.264199998</v>
      </c>
      <c r="AT1100" s="60" t="s">
        <v>544</v>
      </c>
      <c r="AU1100" s="85">
        <v>1567083</v>
      </c>
      <c r="AV1100" s="60" t="s">
        <v>544</v>
      </c>
      <c r="AW1100" s="60" t="s">
        <v>544</v>
      </c>
      <c r="AX1100" s="60" t="s">
        <v>544</v>
      </c>
      <c r="AY1100" s="60" t="s">
        <v>544</v>
      </c>
      <c r="AZ1100" s="60">
        <v>676.077</v>
      </c>
      <c r="BA1100" s="60" t="s">
        <v>544</v>
      </c>
      <c r="BB1100" s="60" t="s">
        <v>1808</v>
      </c>
      <c r="BC1100" s="60" t="s">
        <v>544</v>
      </c>
      <c r="BD1100" s="60">
        <v>1131454.3417</v>
      </c>
      <c r="BE1100" s="60" t="s">
        <v>544</v>
      </c>
      <c r="BF1100" s="60" t="s">
        <v>544</v>
      </c>
      <c r="BG1100" s="60">
        <v>176157.30050000001</v>
      </c>
      <c r="BH1100" s="60">
        <v>4080571.7455000002</v>
      </c>
      <c r="BI1100" s="60">
        <v>-432185.87550000002</v>
      </c>
      <c r="BJ1100" s="60" t="s">
        <v>544</v>
      </c>
      <c r="BK1100" s="60">
        <v>2851848.6590999998</v>
      </c>
      <c r="BL1100" s="85" t="s">
        <v>544</v>
      </c>
      <c r="BM1100" s="60" t="s">
        <v>544</v>
      </c>
      <c r="BN1100" s="60">
        <v>309841.84360000002</v>
      </c>
      <c r="BO1100" s="60">
        <v>2949793.4808</v>
      </c>
      <c r="BP1100" s="60">
        <v>2949117.4038999998</v>
      </c>
      <c r="BQ1100" s="60" t="s">
        <v>544</v>
      </c>
      <c r="BR1100" s="60" t="s">
        <v>544</v>
      </c>
      <c r="BS1100" s="60">
        <v>740322.87479999999</v>
      </c>
      <c r="BT1100" s="60">
        <v>47364.896500000003</v>
      </c>
      <c r="BU1100" s="60">
        <v>584676.55689999997</v>
      </c>
      <c r="BV1100" s="60" t="s">
        <v>544</v>
      </c>
      <c r="BW1100" s="60" t="s">
        <v>544</v>
      </c>
      <c r="BX1100" s="60">
        <v>27028129.822799999</v>
      </c>
      <c r="BY1100" s="60" t="s">
        <v>544</v>
      </c>
      <c r="BZ1100" s="60">
        <v>51.0197</v>
      </c>
      <c r="CA1100" s="60" t="s">
        <v>544</v>
      </c>
      <c r="CB1100" s="60" t="s">
        <v>544</v>
      </c>
      <c r="CC1100" s="60" t="s">
        <v>544</v>
      </c>
      <c r="CD1100" s="60">
        <v>137566.2297</v>
      </c>
      <c r="CE1100" s="60">
        <v>-297050.80190000002</v>
      </c>
      <c r="CF1100" s="60">
        <v>28631679.5132</v>
      </c>
      <c r="CG1100" s="60">
        <v>2905521.4271999998</v>
      </c>
      <c r="CH1100" s="60" t="s">
        <v>544</v>
      </c>
      <c r="CI1100" s="60" t="s">
        <v>1887</v>
      </c>
      <c r="CJ1100" s="60" t="s">
        <v>544</v>
      </c>
      <c r="CK1100" s="60">
        <v>3490197.9841</v>
      </c>
      <c r="CL1100" s="60" t="s">
        <v>544</v>
      </c>
      <c r="CM1100" s="85">
        <v>112153</v>
      </c>
      <c r="CN1100" s="60" t="s">
        <v>544</v>
      </c>
      <c r="CO1100" s="60">
        <v>-432185.87550000002</v>
      </c>
      <c r="CP1100" s="60">
        <v>3769510.3993000002</v>
      </c>
      <c r="CQ1100" s="60" t="s">
        <v>544</v>
      </c>
      <c r="CR1100" s="60" t="s">
        <v>544</v>
      </c>
      <c r="CS1100" s="60" t="s">
        <v>544</v>
      </c>
      <c r="CT1100" s="60">
        <v>1518891.1943000001</v>
      </c>
      <c r="CU1100" s="60">
        <v>1332957.4648</v>
      </c>
      <c r="CV1100" s="60">
        <v>-297050.80190000002</v>
      </c>
      <c r="CW1100" s="60">
        <v>2851848.6590999998</v>
      </c>
      <c r="CX1100" s="60">
        <v>3459668.5556999999</v>
      </c>
      <c r="CY1100" s="60">
        <v>1258.92</v>
      </c>
      <c r="CZ1100" s="60">
        <f t="shared" si="34"/>
        <v>3822.0499412020035</v>
      </c>
      <c r="DA1100" s="60" t="str">
        <f t="shared" si="35"/>
        <v>N</v>
      </c>
    </row>
    <row r="1101" spans="1:105">
      <c r="A1101" s="13" t="s">
        <v>1529</v>
      </c>
      <c r="B1101" s="13">
        <v>112318</v>
      </c>
      <c r="C1101" s="13">
        <v>2022</v>
      </c>
      <c r="D1101" s="13" t="s">
        <v>12</v>
      </c>
      <c r="E1101" s="13" t="s">
        <v>13</v>
      </c>
      <c r="F1101" s="84" t="s">
        <v>1812</v>
      </c>
      <c r="G1101" s="60" t="s">
        <v>1840</v>
      </c>
      <c r="H1101" s="60" t="s">
        <v>1827</v>
      </c>
      <c r="I1101" s="60" t="s">
        <v>540</v>
      </c>
      <c r="J1101" s="60" t="s">
        <v>1887</v>
      </c>
      <c r="K1101" s="85">
        <v>112153</v>
      </c>
      <c r="L1101" s="60">
        <v>168194320000</v>
      </c>
      <c r="M1101" s="60">
        <v>168194320000</v>
      </c>
      <c r="N1101" s="60">
        <v>4541123000</v>
      </c>
      <c r="O1101" s="60">
        <v>2037328000</v>
      </c>
      <c r="P1101" s="60">
        <v>-0.2</v>
      </c>
      <c r="Q1101" s="60" t="s">
        <v>544</v>
      </c>
      <c r="R1101" s="85">
        <v>13308</v>
      </c>
      <c r="S1101" s="85" t="s">
        <v>544</v>
      </c>
      <c r="T1101" s="60">
        <v>13716473000</v>
      </c>
      <c r="U1101" s="60" t="s">
        <v>544</v>
      </c>
      <c r="V1101" s="60">
        <v>8041914000</v>
      </c>
      <c r="W1101" s="60" t="s">
        <v>1841</v>
      </c>
      <c r="X1101" s="60">
        <v>6174604000</v>
      </c>
      <c r="Y1101" s="60">
        <v>79098881000</v>
      </c>
      <c r="Z1101" s="60">
        <v>7.23</v>
      </c>
      <c r="AA1101" s="60">
        <v>3937477000</v>
      </c>
      <c r="AB1101" s="60">
        <v>123030839000</v>
      </c>
      <c r="AC1101" s="60">
        <v>168194320000</v>
      </c>
      <c r="AD1101" s="60">
        <v>10.199999999999999</v>
      </c>
      <c r="AE1101" s="60">
        <v>48714434000</v>
      </c>
      <c r="AF1101" s="60">
        <v>18.899999999999999</v>
      </c>
      <c r="AG1101" s="60" t="s">
        <v>1842</v>
      </c>
      <c r="AH1101" s="60" t="s">
        <v>544</v>
      </c>
      <c r="AI1101" s="60">
        <v>17100658000</v>
      </c>
      <c r="AJ1101" s="60">
        <v>17765700000</v>
      </c>
      <c r="AK1101" s="60">
        <v>3.83</v>
      </c>
      <c r="AL1101" s="60">
        <v>98757598000</v>
      </c>
      <c r="AM1101" s="60">
        <v>7227189000</v>
      </c>
      <c r="AN1101" s="60">
        <v>2246731000</v>
      </c>
      <c r="AO1101" s="60">
        <v>1063343000</v>
      </c>
      <c r="AP1101" s="60">
        <v>17429722000</v>
      </c>
      <c r="AQ1101" s="60">
        <v>168194320000</v>
      </c>
      <c r="AR1101" s="60">
        <v>4.66</v>
      </c>
      <c r="AS1101" s="60">
        <v>18765745000</v>
      </c>
      <c r="AT1101" s="60">
        <v>17628644000</v>
      </c>
      <c r="AU1101" s="85">
        <v>112318</v>
      </c>
      <c r="AV1101" s="60" t="s">
        <v>544</v>
      </c>
      <c r="AW1101" s="60" t="s">
        <v>544</v>
      </c>
      <c r="AX1101" s="60">
        <v>4437000</v>
      </c>
      <c r="AY1101" s="60">
        <v>66480134000</v>
      </c>
      <c r="AZ1101" s="60">
        <v>22546025000</v>
      </c>
      <c r="BA1101" s="60">
        <v>5287192000</v>
      </c>
      <c r="BB1101" s="60" t="s">
        <v>1808</v>
      </c>
      <c r="BC1101" s="60">
        <v>167685647000</v>
      </c>
      <c r="BD1101" s="60">
        <v>6779999000</v>
      </c>
      <c r="BE1101" s="60">
        <v>399036000</v>
      </c>
      <c r="BF1101" s="60">
        <v>12424079000</v>
      </c>
      <c r="BG1101" s="60">
        <v>345806000</v>
      </c>
      <c r="BH1101" s="60">
        <v>97437884000</v>
      </c>
      <c r="BI1101" s="60">
        <v>689697000</v>
      </c>
      <c r="BJ1101" s="60">
        <v>8041914000</v>
      </c>
      <c r="BK1101" s="60">
        <v>6136778000</v>
      </c>
      <c r="BL1101" s="85" t="s">
        <v>544</v>
      </c>
      <c r="BM1101" s="60" t="s">
        <v>544</v>
      </c>
      <c r="BN1101" s="60">
        <v>3729121000</v>
      </c>
      <c r="BO1101" s="60">
        <v>141228883000</v>
      </c>
      <c r="BP1101" s="60">
        <v>90657885000</v>
      </c>
      <c r="BQ1101" s="60">
        <v>12430128000</v>
      </c>
      <c r="BR1101" s="60" t="s">
        <v>544</v>
      </c>
      <c r="BS1101" s="60">
        <v>21020183000</v>
      </c>
      <c r="BT1101" s="60" t="s">
        <v>544</v>
      </c>
      <c r="BU1101" s="60">
        <v>7027890000</v>
      </c>
      <c r="BV1101" s="60" t="s">
        <v>544</v>
      </c>
      <c r="BW1101" s="60">
        <v>5287192000</v>
      </c>
      <c r="BX1101" s="60">
        <v>16255680000</v>
      </c>
      <c r="BY1101" s="60" t="s">
        <v>544</v>
      </c>
      <c r="BZ1101" s="60">
        <v>-29343000</v>
      </c>
      <c r="CA1101" s="60" t="s">
        <v>544</v>
      </c>
      <c r="CB1101" s="60" t="s">
        <v>1898</v>
      </c>
      <c r="CC1101" s="60">
        <v>304289000</v>
      </c>
      <c r="CD1101" s="60">
        <v>1004792000</v>
      </c>
      <c r="CE1101" s="60">
        <v>1748130000</v>
      </c>
      <c r="CF1101" s="60">
        <v>17429722000</v>
      </c>
      <c r="CG1101" s="60">
        <v>1393445000</v>
      </c>
      <c r="CH1101" s="60">
        <v>1718739000</v>
      </c>
      <c r="CI1101" s="60" t="s">
        <v>1887</v>
      </c>
      <c r="CJ1101" s="60">
        <v>13.9</v>
      </c>
      <c r="CK1101" s="60">
        <v>8421335000</v>
      </c>
      <c r="CL1101" s="60" t="s">
        <v>544</v>
      </c>
      <c r="CM1101" s="85">
        <v>112153</v>
      </c>
      <c r="CN1101" s="60">
        <v>93645000</v>
      </c>
      <c r="CO1101" s="60">
        <v>689697000</v>
      </c>
      <c r="CP1101" s="60">
        <v>9903725000</v>
      </c>
      <c r="CQ1101" s="60">
        <v>79098881000</v>
      </c>
      <c r="CR1101" s="60" t="s">
        <v>544</v>
      </c>
      <c r="CS1101" s="60">
        <v>93645000</v>
      </c>
      <c r="CT1101" s="60">
        <v>2002316000</v>
      </c>
      <c r="CU1101" s="60">
        <v>4134462000</v>
      </c>
      <c r="CV1101" s="60">
        <v>1748130000</v>
      </c>
      <c r="CW1101" s="60">
        <v>6136778000</v>
      </c>
      <c r="CX1101" s="60">
        <v>6174604000</v>
      </c>
      <c r="CY1101" s="60">
        <v>13.21</v>
      </c>
      <c r="CZ1101" s="60">
        <f t="shared" si="34"/>
        <v>1</v>
      </c>
      <c r="DA1101" s="60" t="str">
        <f t="shared" si="35"/>
        <v>N</v>
      </c>
    </row>
    <row r="1102" spans="1:105">
      <c r="A1102" s="13" t="s">
        <v>1529</v>
      </c>
      <c r="B1102" s="13">
        <v>112318</v>
      </c>
      <c r="C1102" s="13">
        <v>2023</v>
      </c>
      <c r="D1102" s="13" t="s">
        <v>12</v>
      </c>
      <c r="E1102" s="13" t="s">
        <v>13</v>
      </c>
      <c r="F1102" s="84" t="s">
        <v>1804</v>
      </c>
      <c r="G1102" s="60" t="s">
        <v>1840</v>
      </c>
      <c r="H1102" s="60" t="s">
        <v>1827</v>
      </c>
      <c r="I1102" s="60" t="s">
        <v>540</v>
      </c>
      <c r="J1102" s="60" t="s">
        <v>1887</v>
      </c>
      <c r="K1102" s="85">
        <v>112153</v>
      </c>
      <c r="L1102" s="60">
        <v>164972575000</v>
      </c>
      <c r="M1102" s="60">
        <v>164972575000</v>
      </c>
      <c r="N1102" s="60">
        <v>3847828000</v>
      </c>
      <c r="O1102" s="60">
        <v>2251258000</v>
      </c>
      <c r="P1102" s="60">
        <v>0.1</v>
      </c>
      <c r="Q1102" s="60" t="s">
        <v>544</v>
      </c>
      <c r="R1102" s="85">
        <v>12048</v>
      </c>
      <c r="S1102" s="85" t="s">
        <v>544</v>
      </c>
      <c r="T1102" s="60">
        <v>10447456000</v>
      </c>
      <c r="U1102" s="60" t="s">
        <v>544</v>
      </c>
      <c r="V1102" s="60">
        <v>8746580000</v>
      </c>
      <c r="W1102" s="60" t="s">
        <v>1841</v>
      </c>
      <c r="X1102" s="60">
        <v>5877829000</v>
      </c>
      <c r="Y1102" s="60">
        <v>77139944000</v>
      </c>
      <c r="Z1102" s="60">
        <v>5.03</v>
      </c>
      <c r="AA1102" s="60">
        <v>8339374000</v>
      </c>
      <c r="AB1102" s="60">
        <v>114789473000</v>
      </c>
      <c r="AC1102" s="60">
        <v>164972575000</v>
      </c>
      <c r="AD1102" s="60">
        <v>9.82</v>
      </c>
      <c r="AE1102" s="60">
        <v>47825545000</v>
      </c>
      <c r="AF1102" s="60">
        <v>20.88</v>
      </c>
      <c r="AG1102" s="60" t="s">
        <v>1842</v>
      </c>
      <c r="AH1102" s="60" t="s">
        <v>544</v>
      </c>
      <c r="AI1102" s="60">
        <v>16434789000</v>
      </c>
      <c r="AJ1102" s="60">
        <v>17820485000</v>
      </c>
      <c r="AK1102" s="60">
        <v>3.64</v>
      </c>
      <c r="AL1102" s="60">
        <v>102008627000</v>
      </c>
      <c r="AM1102" s="60">
        <v>5770459000</v>
      </c>
      <c r="AN1102" s="60">
        <v>6479743000</v>
      </c>
      <c r="AO1102" s="60">
        <v>947264000</v>
      </c>
      <c r="AP1102" s="60">
        <v>15500909000</v>
      </c>
      <c r="AQ1102" s="60">
        <v>164972575000</v>
      </c>
      <c r="AR1102" s="60">
        <v>4.13</v>
      </c>
      <c r="AS1102" s="60">
        <v>16566477000</v>
      </c>
      <c r="AT1102" s="60">
        <v>13837803000</v>
      </c>
      <c r="AU1102" s="85">
        <v>112318</v>
      </c>
      <c r="AV1102" s="60" t="s">
        <v>544</v>
      </c>
      <c r="AW1102" s="60" t="s">
        <v>544</v>
      </c>
      <c r="AX1102" s="60">
        <v>24245000</v>
      </c>
      <c r="AY1102" s="60">
        <v>65646030000</v>
      </c>
      <c r="AZ1102" s="60">
        <v>24105579000</v>
      </c>
      <c r="BA1102" s="60">
        <v>4976914000</v>
      </c>
      <c r="BB1102" s="60" t="s">
        <v>1808</v>
      </c>
      <c r="BC1102" s="60">
        <v>167283715000</v>
      </c>
      <c r="BD1102" s="60">
        <v>6932053000</v>
      </c>
      <c r="BE1102" s="60">
        <v>313516000</v>
      </c>
      <c r="BF1102" s="60">
        <v>10238714000</v>
      </c>
      <c r="BG1102" s="60">
        <v>333273000</v>
      </c>
      <c r="BH1102" s="60">
        <v>93207327000</v>
      </c>
      <c r="BI1102" s="60">
        <v>936911000</v>
      </c>
      <c r="BJ1102" s="60">
        <v>8746580000</v>
      </c>
      <c r="BK1102" s="60">
        <v>6327004000</v>
      </c>
      <c r="BL1102" s="85" t="s">
        <v>544</v>
      </c>
      <c r="BM1102" s="60" t="s">
        <v>544</v>
      </c>
      <c r="BN1102" s="60">
        <v>3462370000</v>
      </c>
      <c r="BO1102" s="60">
        <v>138823332000</v>
      </c>
      <c r="BP1102" s="60">
        <v>86275274000</v>
      </c>
      <c r="BQ1102" s="60">
        <v>15286187000</v>
      </c>
      <c r="BR1102" s="60" t="s">
        <v>544</v>
      </c>
      <c r="BS1102" s="60">
        <v>20359447000</v>
      </c>
      <c r="BT1102" s="60" t="s">
        <v>544</v>
      </c>
      <c r="BU1102" s="60">
        <v>8272918000</v>
      </c>
      <c r="BV1102" s="60" t="s">
        <v>544</v>
      </c>
      <c r="BW1102" s="60">
        <v>4976914000</v>
      </c>
      <c r="BX1102" s="60">
        <v>14204803000</v>
      </c>
      <c r="BY1102" s="60" t="s">
        <v>544</v>
      </c>
      <c r="BZ1102" s="60">
        <v>-4737000</v>
      </c>
      <c r="CA1102" s="60" t="s">
        <v>544</v>
      </c>
      <c r="CB1102" s="60" t="s">
        <v>1898</v>
      </c>
      <c r="CC1102" s="60">
        <v>1542268000</v>
      </c>
      <c r="CD1102" s="60">
        <v>1435888000</v>
      </c>
      <c r="CE1102" s="60">
        <v>786756000</v>
      </c>
      <c r="CF1102" s="60">
        <v>15500909000</v>
      </c>
      <c r="CG1102" s="60">
        <v>4084654000</v>
      </c>
      <c r="CH1102" s="60">
        <v>2154444000</v>
      </c>
      <c r="CI1102" s="60" t="s">
        <v>1887</v>
      </c>
      <c r="CJ1102" s="60">
        <v>14.32</v>
      </c>
      <c r="CK1102" s="60">
        <v>12357572000</v>
      </c>
      <c r="CL1102" s="60" t="s">
        <v>544</v>
      </c>
      <c r="CM1102" s="85">
        <v>112153</v>
      </c>
      <c r="CN1102" s="60">
        <v>6230000</v>
      </c>
      <c r="CO1102" s="60">
        <v>936911000</v>
      </c>
      <c r="CP1102" s="60">
        <v>9340199000</v>
      </c>
      <c r="CQ1102" s="60">
        <v>77139944000</v>
      </c>
      <c r="CR1102" s="60" t="s">
        <v>544</v>
      </c>
      <c r="CS1102" s="60">
        <v>6230000</v>
      </c>
      <c r="CT1102" s="60">
        <v>2065108000</v>
      </c>
      <c r="CU1102" s="60">
        <v>4261896000</v>
      </c>
      <c r="CV1102" s="60">
        <v>786756000</v>
      </c>
      <c r="CW1102" s="60">
        <v>6327004000</v>
      </c>
      <c r="CX1102" s="60">
        <v>5877829000</v>
      </c>
      <c r="CY1102" s="60">
        <v>12.37</v>
      </c>
      <c r="CZ1102" s="60">
        <f t="shared" si="34"/>
        <v>1</v>
      </c>
      <c r="DA1102" s="60" t="str">
        <f t="shared" si="35"/>
        <v>N</v>
      </c>
    </row>
    <row r="1103" spans="1:105">
      <c r="A1103" s="13" t="s">
        <v>1530</v>
      </c>
      <c r="B1103" s="13">
        <v>111849</v>
      </c>
      <c r="C1103" s="13">
        <v>2022</v>
      </c>
      <c r="D1103" s="13" t="s">
        <v>1</v>
      </c>
      <c r="E1103" s="13" t="s">
        <v>13</v>
      </c>
      <c r="F1103" s="84" t="s">
        <v>1812</v>
      </c>
      <c r="G1103" s="60" t="s">
        <v>1949</v>
      </c>
      <c r="H1103" s="60" t="s">
        <v>547</v>
      </c>
      <c r="I1103" s="60" t="s">
        <v>1951</v>
      </c>
      <c r="J1103" s="60" t="s">
        <v>1530</v>
      </c>
      <c r="K1103" s="85">
        <v>111849</v>
      </c>
      <c r="L1103" s="60">
        <v>314404100000</v>
      </c>
      <c r="M1103" s="60">
        <v>83841093343.813507</v>
      </c>
      <c r="N1103" s="60">
        <v>2329706666.9579</v>
      </c>
      <c r="O1103" s="60">
        <v>61386666.6743</v>
      </c>
      <c r="P1103" s="60">
        <v>-0.36</v>
      </c>
      <c r="Q1103" s="60">
        <v>6459813334.1408005</v>
      </c>
      <c r="R1103" s="85">
        <v>4827</v>
      </c>
      <c r="S1103" s="85">
        <v>109</v>
      </c>
      <c r="T1103" s="60">
        <v>15339920001.9175</v>
      </c>
      <c r="U1103" s="60">
        <v>38160000.004799999</v>
      </c>
      <c r="V1103" s="60" t="s">
        <v>544</v>
      </c>
      <c r="W1103" s="60" t="s">
        <v>1952</v>
      </c>
      <c r="X1103" s="60">
        <v>1975546666.9136</v>
      </c>
      <c r="Y1103" s="60">
        <v>57141013340.475998</v>
      </c>
      <c r="Z1103" s="60">
        <v>8.98</v>
      </c>
      <c r="AA1103" s="60" t="s">
        <v>544</v>
      </c>
      <c r="AB1103" s="60">
        <v>68333973341.875099</v>
      </c>
      <c r="AC1103" s="60">
        <v>83841093343.813507</v>
      </c>
      <c r="AD1103" s="60">
        <v>10.28</v>
      </c>
      <c r="AE1103" s="60">
        <v>12692133334.919901</v>
      </c>
      <c r="AF1103" s="60">
        <v>4.0599999999999996</v>
      </c>
      <c r="AG1103" s="60" t="s">
        <v>1953</v>
      </c>
      <c r="AH1103" s="60" t="s">
        <v>544</v>
      </c>
      <c r="AI1103" s="60">
        <v>12063173334.8412</v>
      </c>
      <c r="AJ1103" s="60" t="s">
        <v>544</v>
      </c>
      <c r="AK1103" s="60">
        <v>2.83</v>
      </c>
      <c r="AL1103" s="60">
        <v>63945626674.659897</v>
      </c>
      <c r="AM1103" s="60">
        <v>2999173333.7082</v>
      </c>
      <c r="AN1103" s="60">
        <v>510293333.39709997</v>
      </c>
      <c r="AO1103" s="60">
        <v>4058453333.8406</v>
      </c>
      <c r="AP1103" s="60">
        <v>14569786668.4879</v>
      </c>
      <c r="AQ1103" s="60">
        <v>83841093343.813507</v>
      </c>
      <c r="AR1103" s="60">
        <v>4.62</v>
      </c>
      <c r="AS1103" s="60">
        <v>14867146668.525101</v>
      </c>
      <c r="AT1103" s="60">
        <v>37745946671.384903</v>
      </c>
      <c r="AU1103" s="85">
        <v>111849</v>
      </c>
      <c r="AV1103" s="60" t="s">
        <v>544</v>
      </c>
      <c r="AW1103" s="60" t="s">
        <v>544</v>
      </c>
      <c r="AX1103" s="60" t="s">
        <v>544</v>
      </c>
      <c r="AY1103" s="60">
        <v>12692133334.919901</v>
      </c>
      <c r="AZ1103" s="60">
        <v>23030186669.545399</v>
      </c>
      <c r="BA1103" s="60">
        <v>-26666.666700000002</v>
      </c>
      <c r="BB1103" s="60" t="s">
        <v>1808</v>
      </c>
      <c r="BC1103" s="60">
        <v>117306320014.6633</v>
      </c>
      <c r="BD1103" s="60">
        <v>1602800000.2004001</v>
      </c>
      <c r="BE1103" s="60" t="s">
        <v>544</v>
      </c>
      <c r="BF1103" s="60">
        <v>1234746666.8210001</v>
      </c>
      <c r="BG1103" s="60">
        <v>236186666.69620001</v>
      </c>
      <c r="BH1103" s="60">
        <v>50438053339.6381</v>
      </c>
      <c r="BI1103" s="60">
        <v>963120000.12039995</v>
      </c>
      <c r="BJ1103" s="60" t="s">
        <v>544</v>
      </c>
      <c r="BK1103" s="60">
        <v>976453333.45539999</v>
      </c>
      <c r="BL1103" s="85" t="s">
        <v>2997</v>
      </c>
      <c r="BM1103" s="60" t="s">
        <v>2998</v>
      </c>
      <c r="BN1103" s="60">
        <v>597840000.0747</v>
      </c>
      <c r="BO1103" s="60">
        <v>75345013342.751495</v>
      </c>
      <c r="BP1103" s="60">
        <v>48835253339.437698</v>
      </c>
      <c r="BQ1103" s="60">
        <v>1408186666.8427</v>
      </c>
      <c r="BR1103" s="60">
        <v>3654373333.7901001</v>
      </c>
      <c r="BS1103" s="60">
        <v>515840000.06449997</v>
      </c>
      <c r="BT1103" s="60">
        <v>6063893334.0913</v>
      </c>
      <c r="BU1103" s="60">
        <v>1888933333.5695</v>
      </c>
      <c r="BV1103" s="60">
        <v>118720000.0148</v>
      </c>
      <c r="BW1103" s="60">
        <v>38240000.004799999</v>
      </c>
      <c r="BX1103" s="60">
        <v>12063173334.8412</v>
      </c>
      <c r="BY1103" s="60" t="s">
        <v>544</v>
      </c>
      <c r="BZ1103" s="60">
        <v>5040000.0005999999</v>
      </c>
      <c r="CA1103" s="60" t="s">
        <v>544</v>
      </c>
      <c r="CB1103" s="60" t="s">
        <v>1898</v>
      </c>
      <c r="CC1103" s="60">
        <v>350133333.37709999</v>
      </c>
      <c r="CD1103" s="60">
        <v>965760000.1207</v>
      </c>
      <c r="CE1103" s="60">
        <v>1524080000.1905</v>
      </c>
      <c r="CF1103" s="60">
        <v>14569786668.4879</v>
      </c>
      <c r="CG1103" s="60">
        <v>596906666.74129999</v>
      </c>
      <c r="CH1103" s="60">
        <v>159440000.01989999</v>
      </c>
      <c r="CI1103" s="60" t="s">
        <v>1530</v>
      </c>
      <c r="CJ1103" s="60">
        <v>17.649999999999999</v>
      </c>
      <c r="CK1103" s="60">
        <v>2485840000.3106999</v>
      </c>
      <c r="CL1103" s="60">
        <v>171.92</v>
      </c>
      <c r="CM1103" s="85">
        <v>111849</v>
      </c>
      <c r="CN1103" s="60">
        <v>13813333.335100001</v>
      </c>
      <c r="CO1103" s="60">
        <v>963120000.12039995</v>
      </c>
      <c r="CP1103" s="60">
        <v>2573386666.9882998</v>
      </c>
      <c r="CQ1103" s="60">
        <v>57141013340.475998</v>
      </c>
      <c r="CR1103" s="60" t="s">
        <v>544</v>
      </c>
      <c r="CS1103" s="60">
        <v>13813333.335100001</v>
      </c>
      <c r="CT1103" s="60">
        <v>482533333.3937</v>
      </c>
      <c r="CU1103" s="60">
        <v>493920000.06169999</v>
      </c>
      <c r="CV1103" s="60">
        <v>1524080000.1905</v>
      </c>
      <c r="CW1103" s="60">
        <v>976453333.45539999</v>
      </c>
      <c r="CX1103" s="60">
        <v>1975546666.9136</v>
      </c>
      <c r="CY1103" s="60">
        <v>17.649999999999999</v>
      </c>
      <c r="CZ1103" s="60">
        <f t="shared" si="34"/>
        <v>3.7499999995312483</v>
      </c>
      <c r="DA1103" s="60" t="str">
        <f t="shared" si="35"/>
        <v>Y</v>
      </c>
    </row>
    <row r="1104" spans="1:105">
      <c r="A1104" s="13" t="s">
        <v>1530</v>
      </c>
      <c r="B1104" s="13">
        <v>111849</v>
      </c>
      <c r="C1104" s="13">
        <v>2023</v>
      </c>
      <c r="D1104" s="13" t="s">
        <v>1</v>
      </c>
      <c r="E1104" s="13" t="s">
        <v>13</v>
      </c>
      <c r="F1104" s="84" t="s">
        <v>1804</v>
      </c>
      <c r="G1104" s="60" t="s">
        <v>1949</v>
      </c>
      <c r="H1104" s="60" t="s">
        <v>2996</v>
      </c>
      <c r="I1104" s="60" t="s">
        <v>1951</v>
      </c>
      <c r="J1104" s="60" t="s">
        <v>1530</v>
      </c>
      <c r="K1104" s="85">
        <v>111849</v>
      </c>
      <c r="L1104" s="60">
        <v>356641600000</v>
      </c>
      <c r="M1104" s="60">
        <v>95104426678.554703</v>
      </c>
      <c r="N1104" s="60">
        <v>2152746666.9358001</v>
      </c>
      <c r="O1104" s="60">
        <v>129760000.01620001</v>
      </c>
      <c r="P1104" s="60">
        <v>-0.39</v>
      </c>
      <c r="Q1104" s="60">
        <v>6180080000.7725</v>
      </c>
      <c r="R1104" s="85">
        <v>5105</v>
      </c>
      <c r="S1104" s="85">
        <v>104</v>
      </c>
      <c r="T1104" s="60">
        <v>19100080002.387501</v>
      </c>
      <c r="U1104" s="60" t="s">
        <v>544</v>
      </c>
      <c r="V1104" s="60" t="s">
        <v>544</v>
      </c>
      <c r="W1104" s="60" t="s">
        <v>1952</v>
      </c>
      <c r="X1104" s="60">
        <v>2758986667.0114999</v>
      </c>
      <c r="Y1104" s="60">
        <v>64250746674.697998</v>
      </c>
      <c r="Z1104" s="60">
        <v>12.42</v>
      </c>
      <c r="AA1104" s="60" t="s">
        <v>544</v>
      </c>
      <c r="AB1104" s="60">
        <v>78440240009.804993</v>
      </c>
      <c r="AC1104" s="60">
        <v>95104426678.554703</v>
      </c>
      <c r="AD1104" s="60">
        <v>11.74</v>
      </c>
      <c r="AE1104" s="60">
        <v>14711440001.8389</v>
      </c>
      <c r="AF1104" s="60">
        <v>3.2</v>
      </c>
      <c r="AG1104" s="60" t="s">
        <v>1953</v>
      </c>
      <c r="AH1104" s="60" t="s">
        <v>544</v>
      </c>
      <c r="AI1104" s="60">
        <v>13876960001.7346</v>
      </c>
      <c r="AJ1104" s="60" t="s">
        <v>544</v>
      </c>
      <c r="AK1104" s="60">
        <v>3.43</v>
      </c>
      <c r="AL1104" s="60">
        <v>72836373342.437897</v>
      </c>
      <c r="AM1104" s="60">
        <v>3295466667.0785999</v>
      </c>
      <c r="AN1104" s="60">
        <v>1799173333.5581999</v>
      </c>
      <c r="AO1104" s="60">
        <v>4449386667.2228003</v>
      </c>
      <c r="AP1104" s="60">
        <v>15443893335.2638</v>
      </c>
      <c r="AQ1104" s="60">
        <v>95104426678.554703</v>
      </c>
      <c r="AR1104" s="60">
        <v>3.64</v>
      </c>
      <c r="AS1104" s="60">
        <v>15801786668.641899</v>
      </c>
      <c r="AT1104" s="60">
        <v>44505706672.229897</v>
      </c>
      <c r="AU1104" s="85">
        <v>111849</v>
      </c>
      <c r="AV1104" s="60" t="s">
        <v>544</v>
      </c>
      <c r="AW1104" s="60" t="s">
        <v>544</v>
      </c>
      <c r="AX1104" s="60" t="s">
        <v>544</v>
      </c>
      <c r="AY1104" s="60">
        <v>14711440001.8389</v>
      </c>
      <c r="AZ1104" s="60">
        <v>25751173336.5522</v>
      </c>
      <c r="BA1104" s="60">
        <v>-26666.666700000002</v>
      </c>
      <c r="BB1104" s="60" t="s">
        <v>1808</v>
      </c>
      <c r="BC1104" s="60">
        <v>118156053348.1028</v>
      </c>
      <c r="BD1104" s="60">
        <v>1634240000.2042999</v>
      </c>
      <c r="BE1104" s="60" t="s">
        <v>544</v>
      </c>
      <c r="BF1104" s="60">
        <v>14933333.335200001</v>
      </c>
      <c r="BG1104" s="60">
        <v>305200000.03820002</v>
      </c>
      <c r="BH1104" s="60">
        <v>59217120007.4021</v>
      </c>
      <c r="BI1104" s="60">
        <v>1806746666.8924999</v>
      </c>
      <c r="BJ1104" s="60" t="s">
        <v>544</v>
      </c>
      <c r="BK1104" s="60">
        <v>1096826666.8038001</v>
      </c>
      <c r="BL1104" s="85" t="s">
        <v>2997</v>
      </c>
      <c r="BM1104" s="60" t="s">
        <v>2998</v>
      </c>
      <c r="BN1104" s="60">
        <v>630453333.41209996</v>
      </c>
      <c r="BO1104" s="60">
        <v>86079093344.093201</v>
      </c>
      <c r="BP1104" s="60">
        <v>57582880007.197899</v>
      </c>
      <c r="BQ1104" s="60">
        <v>1975333333.5803001</v>
      </c>
      <c r="BR1104" s="60">
        <v>4687493333.9193001</v>
      </c>
      <c r="BS1104" s="60">
        <v>665173333.41649997</v>
      </c>
      <c r="BT1104" s="60">
        <v>6725893334.1740999</v>
      </c>
      <c r="BU1104" s="60">
        <v>3423493333.7613001</v>
      </c>
      <c r="BV1104" s="60">
        <v>167973333.35429999</v>
      </c>
      <c r="BW1104" s="60" t="s">
        <v>544</v>
      </c>
      <c r="BX1104" s="60">
        <v>12814293334.935101</v>
      </c>
      <c r="BY1104" s="60">
        <v>160000</v>
      </c>
      <c r="BZ1104" s="60">
        <v>-5280000.0006999997</v>
      </c>
      <c r="CA1104" s="60" t="s">
        <v>544</v>
      </c>
      <c r="CB1104" s="60" t="s">
        <v>1958</v>
      </c>
      <c r="CC1104" s="60">
        <v>1345600000.1682</v>
      </c>
      <c r="CD1104" s="60">
        <v>1025306666.7948</v>
      </c>
      <c r="CE1104" s="60">
        <v>2192826666.9408002</v>
      </c>
      <c r="CF1104" s="60">
        <v>15443893335.2638</v>
      </c>
      <c r="CG1104" s="60">
        <v>1133413333.4749999</v>
      </c>
      <c r="CH1104" s="60">
        <v>216986666.6938</v>
      </c>
      <c r="CI1104" s="60" t="s">
        <v>1530</v>
      </c>
      <c r="CJ1104" s="60">
        <v>17.690000000000001</v>
      </c>
      <c r="CK1104" s="60">
        <v>4558160000.5698004</v>
      </c>
      <c r="CL1104" s="60">
        <v>183.74</v>
      </c>
      <c r="CM1104" s="85">
        <v>111849</v>
      </c>
      <c r="CN1104" s="60">
        <v>20800000.002599999</v>
      </c>
      <c r="CO1104" s="60">
        <v>1806746666.8924999</v>
      </c>
      <c r="CP1104" s="60">
        <v>3389440000.4236999</v>
      </c>
      <c r="CQ1104" s="60">
        <v>64250746674.697998</v>
      </c>
      <c r="CR1104" s="60">
        <v>1253333.3334999999</v>
      </c>
      <c r="CS1104" s="60">
        <v>20800000.002599999</v>
      </c>
      <c r="CT1104" s="60">
        <v>556746666.73629999</v>
      </c>
      <c r="CU1104" s="60">
        <v>540080000.0675</v>
      </c>
      <c r="CV1104" s="60">
        <v>2192826666.9408002</v>
      </c>
      <c r="CW1104" s="60">
        <v>1096826666.8038001</v>
      </c>
      <c r="CX1104" s="60">
        <v>2758986667.0114999</v>
      </c>
      <c r="CY1104" s="60">
        <v>16.34</v>
      </c>
      <c r="CZ1104" s="60">
        <f t="shared" si="34"/>
        <v>3.7499999995312505</v>
      </c>
      <c r="DA1104" s="60" t="str">
        <f t="shared" si="35"/>
        <v>Y</v>
      </c>
    </row>
    <row r="1105" spans="1:105">
      <c r="A1105" s="13" t="s">
        <v>1519</v>
      </c>
      <c r="B1105" s="13">
        <v>1559652</v>
      </c>
      <c r="C1105" s="13">
        <v>2022</v>
      </c>
      <c r="D1105" s="13" t="s">
        <v>10</v>
      </c>
      <c r="E1105" s="13" t="s">
        <v>13</v>
      </c>
      <c r="F1105" s="84" t="s">
        <v>1812</v>
      </c>
      <c r="G1105" s="60" t="s">
        <v>1931</v>
      </c>
      <c r="H1105" s="60" t="s">
        <v>2723</v>
      </c>
      <c r="I1105" s="60" t="s">
        <v>1933</v>
      </c>
      <c r="J1105" s="60" t="s">
        <v>1519</v>
      </c>
      <c r="K1105" s="85">
        <v>1559652</v>
      </c>
      <c r="L1105" s="60">
        <v>3454452337000</v>
      </c>
      <c r="M1105" s="60">
        <v>99263019467.199997</v>
      </c>
      <c r="N1105" s="60">
        <v>2716473667.3000002</v>
      </c>
      <c r="O1105" s="60">
        <v>945059051</v>
      </c>
      <c r="P1105" s="60">
        <v>-0.4279</v>
      </c>
      <c r="Q1105" s="60" t="s">
        <v>544</v>
      </c>
      <c r="R1105" s="85" t="s">
        <v>544</v>
      </c>
      <c r="S1105" s="85" t="s">
        <v>544</v>
      </c>
      <c r="T1105" s="60">
        <v>36829259110.099998</v>
      </c>
      <c r="U1105" s="60" t="s">
        <v>544</v>
      </c>
      <c r="V1105" s="60" t="s">
        <v>544</v>
      </c>
      <c r="W1105" s="60" t="s">
        <v>1934</v>
      </c>
      <c r="X1105" s="60">
        <v>3103770469.5</v>
      </c>
      <c r="Y1105" s="60">
        <v>73440412849.399994</v>
      </c>
      <c r="Z1105" s="60">
        <v>10.16986</v>
      </c>
      <c r="AA1105" s="60" t="s">
        <v>544</v>
      </c>
      <c r="AB1105" s="60">
        <v>66272204888.400002</v>
      </c>
      <c r="AC1105" s="60">
        <v>99263019467.199997</v>
      </c>
      <c r="AD1105" s="60" t="s">
        <v>544</v>
      </c>
      <c r="AE1105" s="60" t="s">
        <v>544</v>
      </c>
      <c r="AF1105" s="60">
        <v>18.284680000000002</v>
      </c>
      <c r="AG1105" s="60" t="s">
        <v>1935</v>
      </c>
      <c r="AH1105" s="60" t="s">
        <v>544</v>
      </c>
      <c r="AI1105" s="60">
        <v>11762851654</v>
      </c>
      <c r="AJ1105" s="60">
        <v>17166288342.299999</v>
      </c>
      <c r="AK1105" s="60">
        <v>3.3491300000000002</v>
      </c>
      <c r="AL1105" s="60">
        <v>78651397941.300003</v>
      </c>
      <c r="AM1105" s="60">
        <v>2251506913</v>
      </c>
      <c r="AN1105" s="60">
        <v>549622109.10000002</v>
      </c>
      <c r="AO1105" s="60">
        <v>1357822506.5</v>
      </c>
      <c r="AP1105" s="60">
        <v>13408002168.6</v>
      </c>
      <c r="AQ1105" s="60">
        <v>99263019467.199997</v>
      </c>
      <c r="AR1105" s="60">
        <v>3.9498600000000001</v>
      </c>
      <c r="AS1105" s="60">
        <v>12625223598.200001</v>
      </c>
      <c r="AT1105" s="60">
        <v>36829259110.099998</v>
      </c>
      <c r="AU1105" s="85">
        <v>1559652</v>
      </c>
      <c r="AV1105" s="60" t="s">
        <v>544</v>
      </c>
      <c r="AW1105" s="60" t="s">
        <v>544</v>
      </c>
      <c r="AX1105" s="60">
        <v>644832275.60000002</v>
      </c>
      <c r="AY1105" s="60">
        <v>17166288342.299999</v>
      </c>
      <c r="AZ1105" s="60">
        <v>13016801800.4</v>
      </c>
      <c r="BA1105" s="60">
        <v>14778397187.4</v>
      </c>
      <c r="BB1105" s="60" t="s">
        <v>1808</v>
      </c>
      <c r="BC1105" s="60" t="s">
        <v>544</v>
      </c>
      <c r="BD1105" s="60">
        <v>4182466025.3000002</v>
      </c>
      <c r="BE1105" s="60" t="s">
        <v>544</v>
      </c>
      <c r="BF1105" s="60" t="s">
        <v>544</v>
      </c>
      <c r="BG1105" s="60">
        <v>676203127</v>
      </c>
      <c r="BH1105" s="60">
        <v>68773944639.800003</v>
      </c>
      <c r="BI1105" s="60">
        <v>1092445074.5</v>
      </c>
      <c r="BJ1105" s="60" t="s">
        <v>544</v>
      </c>
      <c r="BK1105" s="60">
        <v>2007805984.5999999</v>
      </c>
      <c r="BL1105" s="85" t="s">
        <v>2999</v>
      </c>
      <c r="BM1105" s="60" t="s">
        <v>3000</v>
      </c>
      <c r="BN1105" s="60">
        <v>1324198127.8</v>
      </c>
      <c r="BO1105" s="60">
        <v>94557238450.399994</v>
      </c>
      <c r="BP1105" s="60">
        <v>64591478614.5</v>
      </c>
      <c r="BQ1105" s="60">
        <v>15001166906.9</v>
      </c>
      <c r="BR1105" s="60" t="s">
        <v>544</v>
      </c>
      <c r="BS1105" s="60">
        <v>687063590.79999995</v>
      </c>
      <c r="BT1105" s="60">
        <v>5210985091.8999996</v>
      </c>
      <c r="BU1105" s="60">
        <v>3390994515.0999999</v>
      </c>
      <c r="BV1105" s="60" t="s">
        <v>544</v>
      </c>
      <c r="BW1105" s="60">
        <v>14778397187.4</v>
      </c>
      <c r="BX1105" s="60">
        <v>11732019206.700001</v>
      </c>
      <c r="BY1105" s="60" t="s">
        <v>544</v>
      </c>
      <c r="BZ1105" s="60">
        <v>121634.4</v>
      </c>
      <c r="CA1105" s="60">
        <v>-8765121.6999999993</v>
      </c>
      <c r="CB1105" s="60" t="s">
        <v>1900</v>
      </c>
      <c r="CC1105" s="60">
        <v>275854142.39999998</v>
      </c>
      <c r="CD1105" s="60">
        <v>1334929543.5999999</v>
      </c>
      <c r="CE1105" s="60">
        <v>1457369559.8</v>
      </c>
      <c r="CF1105" s="60">
        <v>13408002168.6</v>
      </c>
      <c r="CG1105" s="60">
        <v>258114192.40000001</v>
      </c>
      <c r="CH1105" s="60">
        <v>625010776.20000005</v>
      </c>
      <c r="CI1105" s="60" t="s">
        <v>1519</v>
      </c>
      <c r="CJ1105" s="60">
        <v>17.8</v>
      </c>
      <c r="CK1105" s="60">
        <v>3653392578.5999999</v>
      </c>
      <c r="CL1105" s="60" t="s">
        <v>544</v>
      </c>
      <c r="CM1105" s="85">
        <v>1559652</v>
      </c>
      <c r="CN1105" s="60">
        <v>-53091376.700000003</v>
      </c>
      <c r="CO1105" s="60">
        <v>1092445074.5</v>
      </c>
      <c r="CP1105" s="60">
        <v>4427968597.3000002</v>
      </c>
      <c r="CQ1105" s="60">
        <v>73440412849.399994</v>
      </c>
      <c r="CR1105" s="60">
        <v>4283871.2</v>
      </c>
      <c r="CS1105" s="60">
        <v>-53091376.700000003</v>
      </c>
      <c r="CT1105" s="60">
        <v>904937301.60000002</v>
      </c>
      <c r="CU1105" s="60">
        <v>1102868683</v>
      </c>
      <c r="CV1105" s="60">
        <v>1457369559.8</v>
      </c>
      <c r="CW1105" s="60">
        <v>2007805984.5999999</v>
      </c>
      <c r="CX1105" s="60">
        <v>3103770469.5</v>
      </c>
      <c r="CY1105" s="60">
        <v>17.7</v>
      </c>
      <c r="CZ1105" s="60">
        <f t="shared" si="34"/>
        <v>34.800999964961505</v>
      </c>
      <c r="DA1105" s="60" t="str">
        <f t="shared" si="35"/>
        <v>Y</v>
      </c>
    </row>
    <row r="1106" spans="1:105">
      <c r="A1106" s="13" t="s">
        <v>1519</v>
      </c>
      <c r="B1106" s="13">
        <v>1559652</v>
      </c>
      <c r="C1106" s="13">
        <v>2023</v>
      </c>
      <c r="D1106" s="13" t="s">
        <v>10</v>
      </c>
      <c r="E1106" s="13" t="s">
        <v>13</v>
      </c>
      <c r="F1106" s="84" t="s">
        <v>1804</v>
      </c>
      <c r="G1106" s="60" t="s">
        <v>1931</v>
      </c>
      <c r="H1106" s="60" t="s">
        <v>2723</v>
      </c>
      <c r="I1106" s="60" t="s">
        <v>1933</v>
      </c>
      <c r="J1106" s="60" t="s">
        <v>1519</v>
      </c>
      <c r="K1106" s="85">
        <v>1559652</v>
      </c>
      <c r="L1106" s="60">
        <v>3438721930000</v>
      </c>
      <c r="M1106" s="60">
        <v>99147188350.199997</v>
      </c>
      <c r="N1106" s="60">
        <v>2798979329.9000001</v>
      </c>
      <c r="O1106" s="60">
        <v>1271429808.4000001</v>
      </c>
      <c r="P1106" s="60">
        <v>-0.33230999999999999</v>
      </c>
      <c r="Q1106" s="60" t="s">
        <v>544</v>
      </c>
      <c r="R1106" s="85" t="s">
        <v>544</v>
      </c>
      <c r="S1106" s="85" t="s">
        <v>544</v>
      </c>
      <c r="T1106" s="60">
        <v>36466914664.400002</v>
      </c>
      <c r="U1106" s="60" t="s">
        <v>544</v>
      </c>
      <c r="V1106" s="60" t="s">
        <v>544</v>
      </c>
      <c r="W1106" s="60" t="s">
        <v>1934</v>
      </c>
      <c r="X1106" s="60">
        <v>3599247185.3000002</v>
      </c>
      <c r="Y1106" s="60">
        <v>70433926347.800003</v>
      </c>
      <c r="Z1106" s="60">
        <v>9.2326599999999992</v>
      </c>
      <c r="AA1106" s="60" t="s">
        <v>544</v>
      </c>
      <c r="AB1106" s="60">
        <v>68002047182.599998</v>
      </c>
      <c r="AC1106" s="60">
        <v>99147188350.199997</v>
      </c>
      <c r="AD1106" s="60" t="s">
        <v>544</v>
      </c>
      <c r="AE1106" s="60" t="s">
        <v>544</v>
      </c>
      <c r="AF1106" s="60">
        <v>16.576129999999999</v>
      </c>
      <c r="AG1106" s="60" t="s">
        <v>1935</v>
      </c>
      <c r="AH1106" s="60" t="s">
        <v>544</v>
      </c>
      <c r="AI1106" s="60">
        <v>12038635655.200001</v>
      </c>
      <c r="AJ1106" s="60">
        <v>17786754336</v>
      </c>
      <c r="AK1106" s="60">
        <v>3.7981099999999999</v>
      </c>
      <c r="AL1106" s="60">
        <v>76819151998.100006</v>
      </c>
      <c r="AM1106" s="60">
        <v>2755772052.5999999</v>
      </c>
      <c r="AN1106" s="60">
        <v>1050624139.7</v>
      </c>
      <c r="AO1106" s="60">
        <v>1172785054.4000001</v>
      </c>
      <c r="AP1106" s="60">
        <v>13947274327.5</v>
      </c>
      <c r="AQ1106" s="60">
        <v>99147188350.199997</v>
      </c>
      <c r="AR1106" s="60">
        <v>3.9638800000000001</v>
      </c>
      <c r="AS1106" s="60">
        <v>13166464650.4</v>
      </c>
      <c r="AT1106" s="60">
        <v>37114959038.400002</v>
      </c>
      <c r="AU1106" s="85">
        <v>1559652</v>
      </c>
      <c r="AV1106" s="60" t="s">
        <v>544</v>
      </c>
      <c r="AW1106" s="60" t="s">
        <v>544</v>
      </c>
      <c r="AX1106" s="60">
        <v>747652107</v>
      </c>
      <c r="AY1106" s="60">
        <v>17786754336</v>
      </c>
      <c r="AZ1106" s="60">
        <v>13802053902.299999</v>
      </c>
      <c r="BA1106" s="60">
        <v>15710376857.9</v>
      </c>
      <c r="BB1106" s="60" t="s">
        <v>1808</v>
      </c>
      <c r="BC1106" s="60" t="s">
        <v>544</v>
      </c>
      <c r="BD1106" s="60">
        <v>4267076093.5999999</v>
      </c>
      <c r="BE1106" s="60" t="s">
        <v>544</v>
      </c>
      <c r="BF1106" s="60" t="s">
        <v>544</v>
      </c>
      <c r="BG1106" s="60">
        <v>624582649.20000005</v>
      </c>
      <c r="BH1106" s="60">
        <v>70612090232.300003</v>
      </c>
      <c r="BI1106" s="60">
        <v>1263354094.0999999</v>
      </c>
      <c r="BJ1106" s="60" t="s">
        <v>544</v>
      </c>
      <c r="BK1106" s="60">
        <v>2069616702</v>
      </c>
      <c r="BL1106" s="85" t="s">
        <v>2999</v>
      </c>
      <c r="BM1106" s="60" t="s">
        <v>3000</v>
      </c>
      <c r="BN1106" s="60">
        <v>1321942105.5999999</v>
      </c>
      <c r="BO1106" s="60">
        <v>94166477651</v>
      </c>
      <c r="BP1106" s="60">
        <v>66345014138.800003</v>
      </c>
      <c r="BQ1106" s="60">
        <v>12593984702.9</v>
      </c>
      <c r="BR1106" s="60" t="s">
        <v>544</v>
      </c>
      <c r="BS1106" s="60">
        <v>931899750.10000002</v>
      </c>
      <c r="BT1106" s="60">
        <v>6385225650.3000002</v>
      </c>
      <c r="BU1106" s="60">
        <v>4118242370.8000002</v>
      </c>
      <c r="BV1106" s="60" t="s">
        <v>544</v>
      </c>
      <c r="BW1106" s="60">
        <v>16358421231.9</v>
      </c>
      <c r="BX1106" s="60">
        <v>11991840395.299999</v>
      </c>
      <c r="BY1106" s="60" t="s">
        <v>544</v>
      </c>
      <c r="BZ1106" s="60">
        <v>1850474.3</v>
      </c>
      <c r="CA1106" s="60">
        <v>-3426116.5</v>
      </c>
      <c r="CB1106" s="60" t="s">
        <v>1900</v>
      </c>
      <c r="CC1106" s="60">
        <v>442551106.19999999</v>
      </c>
      <c r="CD1106" s="60">
        <v>1325946920.5999999</v>
      </c>
      <c r="CE1106" s="60">
        <v>1606636567.0999999</v>
      </c>
      <c r="CF1106" s="60">
        <v>13947274327.5</v>
      </c>
      <c r="CG1106" s="60">
        <v>527296341.69999999</v>
      </c>
      <c r="CH1106" s="60">
        <v>970042961.5</v>
      </c>
      <c r="CI1106" s="60" t="s">
        <v>1519</v>
      </c>
      <c r="CJ1106" s="60">
        <v>17.7</v>
      </c>
      <c r="CK1106" s="60">
        <v>4649871325</v>
      </c>
      <c r="CL1106" s="60" t="s">
        <v>544</v>
      </c>
      <c r="CM1106" s="85">
        <v>1559652</v>
      </c>
      <c r="CN1106" s="60">
        <v>26202808.300000001</v>
      </c>
      <c r="CO1106" s="60">
        <v>1263354094.0999999</v>
      </c>
      <c r="CP1106" s="60">
        <v>4921189290.8999996</v>
      </c>
      <c r="CQ1106" s="60">
        <v>70433926347.800003</v>
      </c>
      <c r="CR1106" s="60">
        <v>4332612.5</v>
      </c>
      <c r="CS1106" s="60">
        <v>26202808.300000001</v>
      </c>
      <c r="CT1106" s="60">
        <v>974437016.29999995</v>
      </c>
      <c r="CU1106" s="60">
        <v>1095179685.7</v>
      </c>
      <c r="CV1106" s="60">
        <v>1606636567.0999999</v>
      </c>
      <c r="CW1106" s="60">
        <v>2069616702</v>
      </c>
      <c r="CX1106" s="60">
        <v>3599247185.3000002</v>
      </c>
      <c r="CY1106" s="60">
        <v>17.600000000000001</v>
      </c>
      <c r="CZ1106" s="60">
        <f t="shared" si="34"/>
        <v>34.682999964194785</v>
      </c>
      <c r="DA1106" s="60" t="str">
        <f t="shared" si="35"/>
        <v>Y</v>
      </c>
    </row>
    <row r="1107" spans="1:105">
      <c r="A1107" s="13" t="s">
        <v>1531</v>
      </c>
      <c r="B1107" s="13">
        <v>1400830</v>
      </c>
      <c r="C1107" s="13">
        <v>2022</v>
      </c>
      <c r="D1107" s="13" t="s">
        <v>12</v>
      </c>
      <c r="E1107" s="13" t="s">
        <v>13</v>
      </c>
      <c r="F1107" s="84" t="s">
        <v>1812</v>
      </c>
      <c r="G1107" s="60" t="s">
        <v>1840</v>
      </c>
      <c r="H1107" s="60" t="s">
        <v>1827</v>
      </c>
      <c r="I1107" s="60" t="s">
        <v>540</v>
      </c>
      <c r="J1107" s="60" t="s">
        <v>1712</v>
      </c>
      <c r="K1107" s="85">
        <v>1012744</v>
      </c>
      <c r="L1107" s="60">
        <v>1776640000</v>
      </c>
      <c r="M1107" s="60">
        <v>1776640000</v>
      </c>
      <c r="N1107" s="60">
        <v>2852000</v>
      </c>
      <c r="O1107" s="60">
        <v>1306000</v>
      </c>
      <c r="P1107" s="60">
        <v>-0.48</v>
      </c>
      <c r="Q1107" s="60" t="s">
        <v>544</v>
      </c>
      <c r="R1107" s="85">
        <v>65</v>
      </c>
      <c r="S1107" s="85" t="s">
        <v>544</v>
      </c>
      <c r="T1107" s="60">
        <v>473458000</v>
      </c>
      <c r="U1107" s="60" t="s">
        <v>544</v>
      </c>
      <c r="V1107" s="60">
        <v>273420000</v>
      </c>
      <c r="W1107" s="60" t="s">
        <v>1841</v>
      </c>
      <c r="X1107" s="60">
        <v>46598000</v>
      </c>
      <c r="Y1107" s="60">
        <v>1463809000</v>
      </c>
      <c r="Z1107" s="60">
        <v>11.64</v>
      </c>
      <c r="AA1107" s="60">
        <v>113000</v>
      </c>
      <c r="AB1107" s="60">
        <v>1494252000</v>
      </c>
      <c r="AC1107" s="60">
        <v>1776640000</v>
      </c>
      <c r="AD1107" s="60">
        <v>9.26</v>
      </c>
      <c r="AE1107" s="60">
        <v>331414000</v>
      </c>
      <c r="AF1107" s="60">
        <v>4.13</v>
      </c>
      <c r="AG1107" s="60" t="s">
        <v>1842</v>
      </c>
      <c r="AH1107" s="60">
        <v>4000</v>
      </c>
      <c r="AI1107" s="60">
        <v>160061000</v>
      </c>
      <c r="AJ1107" s="60">
        <v>167955000</v>
      </c>
      <c r="AK1107" s="60">
        <v>2.77</v>
      </c>
      <c r="AL1107" s="60">
        <v>1463922000</v>
      </c>
      <c r="AM1107" s="60">
        <v>4617000</v>
      </c>
      <c r="AN1107" s="60">
        <v>6695000</v>
      </c>
      <c r="AO1107" s="60">
        <v>7557000</v>
      </c>
      <c r="AP1107" s="60">
        <v>167145000</v>
      </c>
      <c r="AQ1107" s="60">
        <v>1776640000</v>
      </c>
      <c r="AR1107" s="60">
        <v>0.22</v>
      </c>
      <c r="AS1107" s="60">
        <v>175352000</v>
      </c>
      <c r="AT1107" s="60">
        <v>491045000</v>
      </c>
      <c r="AU1107" s="85">
        <v>1400830</v>
      </c>
      <c r="AV1107" s="60" t="s">
        <v>544</v>
      </c>
      <c r="AW1107" s="60" t="s">
        <v>544</v>
      </c>
      <c r="AX1107" s="60">
        <v>1349000</v>
      </c>
      <c r="AY1107" s="60">
        <v>499369000</v>
      </c>
      <c r="AZ1107" s="60">
        <v>289769000</v>
      </c>
      <c r="BA1107" s="60">
        <v>34188000</v>
      </c>
      <c r="BB1107" s="60" t="s">
        <v>1808</v>
      </c>
      <c r="BC1107" s="60">
        <v>1728173000</v>
      </c>
      <c r="BD1107" s="60">
        <v>7640000</v>
      </c>
      <c r="BE1107" s="60">
        <v>33311000</v>
      </c>
      <c r="BF1107" s="60" t="s">
        <v>544</v>
      </c>
      <c r="BG1107" s="60" t="s">
        <v>544</v>
      </c>
      <c r="BH1107" s="60">
        <v>1298022000</v>
      </c>
      <c r="BI1107" s="60">
        <v>8115000</v>
      </c>
      <c r="BJ1107" s="60">
        <v>273420000</v>
      </c>
      <c r="BK1107" s="60">
        <v>23909000</v>
      </c>
      <c r="BL1107" s="85" t="s">
        <v>544</v>
      </c>
      <c r="BM1107" s="60" t="s">
        <v>544</v>
      </c>
      <c r="BN1107" s="60">
        <v>5242000</v>
      </c>
      <c r="BO1107" s="60">
        <v>1660658000</v>
      </c>
      <c r="BP1107" s="60">
        <v>1290382000</v>
      </c>
      <c r="BQ1107" s="60">
        <v>65751000</v>
      </c>
      <c r="BR1107" s="60" t="s">
        <v>544</v>
      </c>
      <c r="BS1107" s="60">
        <v>69440000</v>
      </c>
      <c r="BT1107" s="60" t="s">
        <v>544</v>
      </c>
      <c r="BU1107" s="60">
        <v>45325000</v>
      </c>
      <c r="BV1107" s="60" t="s">
        <v>544</v>
      </c>
      <c r="BW1107" s="60">
        <v>34188000</v>
      </c>
      <c r="BX1107" s="60">
        <v>160061000</v>
      </c>
      <c r="BY1107" s="60" t="s">
        <v>544</v>
      </c>
      <c r="BZ1107" s="60">
        <v>7000</v>
      </c>
      <c r="CA1107" s="60" t="s">
        <v>544</v>
      </c>
      <c r="CB1107" s="60" t="s">
        <v>1898</v>
      </c>
      <c r="CC1107" s="60">
        <v>5077000</v>
      </c>
      <c r="CD1107" s="60">
        <v>16534000</v>
      </c>
      <c r="CE1107" s="60">
        <v>25385000</v>
      </c>
      <c r="CF1107" s="60">
        <v>167145000</v>
      </c>
      <c r="CG1107" s="60">
        <v>7968000</v>
      </c>
      <c r="CH1107" s="60">
        <v>475000</v>
      </c>
      <c r="CI1107" s="60" t="s">
        <v>1712</v>
      </c>
      <c r="CJ1107" s="60">
        <v>10.71</v>
      </c>
      <c r="CK1107" s="60">
        <v>53293000</v>
      </c>
      <c r="CL1107" s="60" t="s">
        <v>544</v>
      </c>
      <c r="CM1107" s="85">
        <v>1012744</v>
      </c>
      <c r="CN1107" s="60">
        <v>154000</v>
      </c>
      <c r="CO1107" s="60">
        <v>8115000</v>
      </c>
      <c r="CP1107" s="60">
        <v>51840000</v>
      </c>
      <c r="CQ1107" s="60">
        <v>1463809000</v>
      </c>
      <c r="CR1107" s="60" t="s">
        <v>544</v>
      </c>
      <c r="CS1107" s="60">
        <v>154000</v>
      </c>
      <c r="CT1107" s="60">
        <v>11355000</v>
      </c>
      <c r="CU1107" s="60">
        <v>12554000</v>
      </c>
      <c r="CV1107" s="60">
        <v>25385000</v>
      </c>
      <c r="CW1107" s="60">
        <v>23909000</v>
      </c>
      <c r="CX1107" s="60">
        <v>46598000</v>
      </c>
      <c r="CY1107" s="60">
        <v>10.71</v>
      </c>
      <c r="CZ1107" s="60">
        <f t="shared" si="34"/>
        <v>1</v>
      </c>
      <c r="DA1107" s="60" t="str">
        <f t="shared" si="35"/>
        <v>N: parent data from row 1399</v>
      </c>
    </row>
    <row r="1108" spans="1:105">
      <c r="A1108" s="13" t="s">
        <v>1531</v>
      </c>
      <c r="B1108" s="13">
        <v>1400830</v>
      </c>
      <c r="C1108" s="13">
        <v>2023</v>
      </c>
      <c r="D1108" s="13" t="s">
        <v>12</v>
      </c>
      <c r="E1108" s="13" t="s">
        <v>13</v>
      </c>
      <c r="F1108" s="84" t="s">
        <v>1804</v>
      </c>
      <c r="G1108" s="60" t="s">
        <v>1840</v>
      </c>
      <c r="H1108" s="60" t="s">
        <v>1827</v>
      </c>
      <c r="I1108" s="60" t="s">
        <v>540</v>
      </c>
      <c r="J1108" s="60" t="s">
        <v>1712</v>
      </c>
      <c r="K1108" s="85">
        <v>1012744</v>
      </c>
      <c r="L1108" s="60">
        <v>2029996000</v>
      </c>
      <c r="M1108" s="60">
        <v>2029996000</v>
      </c>
      <c r="N1108" s="60">
        <v>3286000</v>
      </c>
      <c r="O1108" s="60">
        <v>4573000</v>
      </c>
      <c r="P1108" s="60">
        <v>-0.55000000000000004</v>
      </c>
      <c r="Q1108" s="60" t="s">
        <v>544</v>
      </c>
      <c r="R1108" s="85">
        <v>68</v>
      </c>
      <c r="S1108" s="85" t="s">
        <v>544</v>
      </c>
      <c r="T1108" s="60">
        <v>676474000</v>
      </c>
      <c r="U1108" s="60" t="s">
        <v>544</v>
      </c>
      <c r="V1108" s="60">
        <v>334597000</v>
      </c>
      <c r="W1108" s="60" t="s">
        <v>1841</v>
      </c>
      <c r="X1108" s="60">
        <v>67363000</v>
      </c>
      <c r="Y1108" s="60">
        <v>1668081000</v>
      </c>
      <c r="Z1108" s="60">
        <v>16.59</v>
      </c>
      <c r="AA1108" s="60">
        <v>39000</v>
      </c>
      <c r="AB1108" s="60">
        <v>1796700000</v>
      </c>
      <c r="AC1108" s="60">
        <v>2029996000</v>
      </c>
      <c r="AD1108" s="60">
        <v>9.36</v>
      </c>
      <c r="AE1108" s="60">
        <v>344278000</v>
      </c>
      <c r="AF1108" s="60">
        <v>1.35</v>
      </c>
      <c r="AG1108" s="60" t="s">
        <v>1842</v>
      </c>
      <c r="AH1108" s="60">
        <v>4000</v>
      </c>
      <c r="AI1108" s="60">
        <v>190280000</v>
      </c>
      <c r="AJ1108" s="60">
        <v>190002000</v>
      </c>
      <c r="AK1108" s="60">
        <v>3.41</v>
      </c>
      <c r="AL1108" s="60">
        <v>1688120000</v>
      </c>
      <c r="AM1108" s="60">
        <v>5253000</v>
      </c>
      <c r="AN1108" s="60">
        <v>38413000</v>
      </c>
      <c r="AO1108" s="60">
        <v>10092000</v>
      </c>
      <c r="AP1108" s="60">
        <v>200033000</v>
      </c>
      <c r="AQ1108" s="60">
        <v>2029996000</v>
      </c>
      <c r="AR1108" s="60">
        <v>0.21</v>
      </c>
      <c r="AS1108" s="60">
        <v>205883000</v>
      </c>
      <c r="AT1108" s="60">
        <v>688513000</v>
      </c>
      <c r="AU1108" s="85">
        <v>1400830</v>
      </c>
      <c r="AV1108" s="60" t="s">
        <v>544</v>
      </c>
      <c r="AW1108" s="60" t="s">
        <v>544</v>
      </c>
      <c r="AX1108" s="60">
        <v>89000</v>
      </c>
      <c r="AY1108" s="60">
        <v>534280000</v>
      </c>
      <c r="AZ1108" s="60">
        <v>310905000</v>
      </c>
      <c r="BA1108" s="60">
        <v>21031000</v>
      </c>
      <c r="BB1108" s="60" t="s">
        <v>1808</v>
      </c>
      <c r="BC1108" s="60">
        <v>2032398000</v>
      </c>
      <c r="BD1108" s="60">
        <v>11159000</v>
      </c>
      <c r="BE1108" s="60">
        <v>20167000</v>
      </c>
      <c r="BF1108" s="60" t="s">
        <v>544</v>
      </c>
      <c r="BG1108" s="60" t="s">
        <v>544</v>
      </c>
      <c r="BH1108" s="60">
        <v>1578421000</v>
      </c>
      <c r="BI1108" s="60">
        <v>31250000</v>
      </c>
      <c r="BJ1108" s="60">
        <v>334597000</v>
      </c>
      <c r="BK1108" s="60">
        <v>27277000</v>
      </c>
      <c r="BL1108" s="85" t="s">
        <v>544</v>
      </c>
      <c r="BM1108" s="60" t="s">
        <v>544</v>
      </c>
      <c r="BN1108" s="60">
        <v>4970000</v>
      </c>
      <c r="BO1108" s="60">
        <v>1906505000</v>
      </c>
      <c r="BP1108" s="60">
        <v>1567262000</v>
      </c>
      <c r="BQ1108" s="60">
        <v>17305000</v>
      </c>
      <c r="BR1108" s="60" t="s">
        <v>544</v>
      </c>
      <c r="BS1108" s="60">
        <v>75215000</v>
      </c>
      <c r="BT1108" s="60" t="s">
        <v>544</v>
      </c>
      <c r="BU1108" s="60">
        <v>89377000</v>
      </c>
      <c r="BV1108" s="60" t="s">
        <v>544</v>
      </c>
      <c r="BW1108" s="60">
        <v>21031000</v>
      </c>
      <c r="BX1108" s="60">
        <v>190280000</v>
      </c>
      <c r="BY1108" s="60" t="s">
        <v>544</v>
      </c>
      <c r="BZ1108" s="60">
        <v>48000</v>
      </c>
      <c r="CA1108" s="60" t="s">
        <v>544</v>
      </c>
      <c r="CB1108" s="60" t="s">
        <v>1898</v>
      </c>
      <c r="CC1108" s="60">
        <v>34548000</v>
      </c>
      <c r="CD1108" s="60">
        <v>16365000</v>
      </c>
      <c r="CE1108" s="60">
        <v>40976000</v>
      </c>
      <c r="CF1108" s="60">
        <v>200033000</v>
      </c>
      <c r="CG1108" s="60">
        <v>16399000</v>
      </c>
      <c r="CH1108" s="60">
        <v>1037000</v>
      </c>
      <c r="CI1108" s="60" t="s">
        <v>1712</v>
      </c>
      <c r="CJ1108" s="60">
        <v>10.59</v>
      </c>
      <c r="CK1108" s="60">
        <v>105776000</v>
      </c>
      <c r="CL1108" s="60" t="s">
        <v>544</v>
      </c>
      <c r="CM1108" s="85">
        <v>1012744</v>
      </c>
      <c r="CN1108" s="60">
        <v>106000</v>
      </c>
      <c r="CO1108" s="60">
        <v>31250000</v>
      </c>
      <c r="CP1108" s="60">
        <v>72333000</v>
      </c>
      <c r="CQ1108" s="60">
        <v>1668081000</v>
      </c>
      <c r="CR1108" s="60" t="s">
        <v>544</v>
      </c>
      <c r="CS1108" s="60">
        <v>106000</v>
      </c>
      <c r="CT1108" s="60">
        <v>13604000</v>
      </c>
      <c r="CU1108" s="60">
        <v>13673000</v>
      </c>
      <c r="CV1108" s="60">
        <v>40976000</v>
      </c>
      <c r="CW1108" s="60">
        <v>27277000</v>
      </c>
      <c r="CX1108" s="60">
        <v>67363000</v>
      </c>
      <c r="CY1108" s="60">
        <v>10.59</v>
      </c>
      <c r="CZ1108" s="60">
        <f t="shared" si="34"/>
        <v>1</v>
      </c>
      <c r="DA1108" s="60" t="str">
        <f t="shared" si="35"/>
        <v>N: parent data from row 1399</v>
      </c>
    </row>
    <row r="1109" spans="1:105">
      <c r="A1109" s="13" t="s">
        <v>1533</v>
      </c>
      <c r="B1109" s="13">
        <v>147124</v>
      </c>
      <c r="C1109" s="13">
        <v>2022</v>
      </c>
      <c r="D1109" s="13" t="s">
        <v>1</v>
      </c>
      <c r="E1109" s="13" t="s">
        <v>13</v>
      </c>
      <c r="F1109" s="84" t="s">
        <v>1812</v>
      </c>
      <c r="G1109" s="60" t="s">
        <v>1871</v>
      </c>
      <c r="H1109" s="60" t="s">
        <v>2461</v>
      </c>
      <c r="I1109" s="60" t="s">
        <v>1873</v>
      </c>
      <c r="J1109" s="60" t="s">
        <v>1607</v>
      </c>
      <c r="K1109" s="85">
        <v>4303</v>
      </c>
      <c r="L1109" s="60">
        <v>46460625000000</v>
      </c>
      <c r="M1109" s="60">
        <v>53587183100.25</v>
      </c>
      <c r="N1109" s="60">
        <v>1194344897.1027999</v>
      </c>
      <c r="O1109" s="60">
        <v>360698251.1268</v>
      </c>
      <c r="P1109" s="60">
        <v>-0.01</v>
      </c>
      <c r="Q1109" s="60">
        <v>2153258837.3123999</v>
      </c>
      <c r="R1109" s="85">
        <v>5958</v>
      </c>
      <c r="S1109" s="85" t="s">
        <v>544</v>
      </c>
      <c r="T1109" s="60">
        <v>7058371666.0668001</v>
      </c>
      <c r="U1109" s="60" t="s">
        <v>544</v>
      </c>
      <c r="V1109" s="60" t="s">
        <v>544</v>
      </c>
      <c r="W1109" s="60" t="s">
        <v>1875</v>
      </c>
      <c r="X1109" s="60">
        <v>1311609977.0668001</v>
      </c>
      <c r="Y1109" s="60">
        <v>21970734402.252399</v>
      </c>
      <c r="Z1109" s="60">
        <v>17.809999999999999</v>
      </c>
      <c r="AA1109" s="60">
        <v>115609966.462</v>
      </c>
      <c r="AB1109" s="60">
        <v>35211115319.388</v>
      </c>
      <c r="AC1109" s="60">
        <v>53587183100.25</v>
      </c>
      <c r="AD1109" s="60">
        <v>7.2</v>
      </c>
      <c r="AE1109" s="60">
        <v>4450578292.4832001</v>
      </c>
      <c r="AF1109" s="60">
        <v>4.3</v>
      </c>
      <c r="AG1109" s="60" t="s">
        <v>1876</v>
      </c>
      <c r="AH1109" s="60" t="s">
        <v>544</v>
      </c>
      <c r="AI1109" s="60">
        <v>3793059944.2932</v>
      </c>
      <c r="AJ1109" s="60">
        <v>15667801520.6772</v>
      </c>
      <c r="AK1109" s="60">
        <v>2.76</v>
      </c>
      <c r="AL1109" s="60">
        <v>22912846921.9856</v>
      </c>
      <c r="AM1109" s="60">
        <v>1304972222.2207999</v>
      </c>
      <c r="AN1109" s="60">
        <v>3135388195.3396001</v>
      </c>
      <c r="AO1109" s="60">
        <v>2114853283.7307999</v>
      </c>
      <c r="AP1109" s="60">
        <v>3676218158.1655998</v>
      </c>
      <c r="AQ1109" s="60">
        <v>53587183100.25</v>
      </c>
      <c r="AR1109" s="60">
        <v>3.12</v>
      </c>
      <c r="AS1109" s="60">
        <v>3675538811.9267998</v>
      </c>
      <c r="AT1109" s="60">
        <v>18138137429.572399</v>
      </c>
      <c r="AU1109" s="85">
        <v>147124</v>
      </c>
      <c r="AV1109" s="60" t="s">
        <v>544</v>
      </c>
      <c r="AW1109" s="60">
        <v>237532432.0156</v>
      </c>
      <c r="AX1109" s="60">
        <v>14573072.541999999</v>
      </c>
      <c r="AY1109" s="60">
        <v>20118379813.1604</v>
      </c>
      <c r="AZ1109" s="60">
        <v>3324955784.0840001</v>
      </c>
      <c r="BA1109" s="60" t="s">
        <v>544</v>
      </c>
      <c r="BB1109" s="60" t="s">
        <v>1808</v>
      </c>
      <c r="BC1109" s="60" t="s">
        <v>544</v>
      </c>
      <c r="BD1109" s="60">
        <v>688033566.25440001</v>
      </c>
      <c r="BE1109" s="60">
        <v>969024549.9368</v>
      </c>
      <c r="BF1109" s="60">
        <v>250257775.05919999</v>
      </c>
      <c r="BG1109" s="60">
        <v>176591960.24439999</v>
      </c>
      <c r="BH1109" s="60">
        <v>38256517242.732803</v>
      </c>
      <c r="BI1109" s="60">
        <v>671297888.96239996</v>
      </c>
      <c r="BJ1109" s="60" t="s">
        <v>544</v>
      </c>
      <c r="BK1109" s="60">
        <v>699874259.7816</v>
      </c>
      <c r="BL1109" s="85" t="s">
        <v>544</v>
      </c>
      <c r="BM1109" s="60" t="s">
        <v>544</v>
      </c>
      <c r="BN1109" s="60">
        <v>339673119.39999998</v>
      </c>
      <c r="BO1109" s="60">
        <v>49556492685.8592</v>
      </c>
      <c r="BP1109" s="60">
        <v>37568483676.478401</v>
      </c>
      <c r="BQ1109" s="60">
        <v>77081000.236000001</v>
      </c>
      <c r="BR1109" s="60">
        <v>3266038356.9696002</v>
      </c>
      <c r="BS1109" s="60">
        <v>875320904.55040002</v>
      </c>
      <c r="BT1109" s="60">
        <v>588970121.25559998</v>
      </c>
      <c r="BU1109" s="60">
        <v>4272121301.9024</v>
      </c>
      <c r="BV1109" s="60">
        <v>740135616.58599997</v>
      </c>
      <c r="BW1109" s="60">
        <v>27058510.631999999</v>
      </c>
      <c r="BX1109" s="60">
        <v>3617004310.0268002</v>
      </c>
      <c r="BY1109" s="60" t="s">
        <v>544</v>
      </c>
      <c r="BZ1109" s="60">
        <v>7295186.6900000004</v>
      </c>
      <c r="CA1109" s="60" t="s">
        <v>544</v>
      </c>
      <c r="CB1109" s="60" t="s">
        <v>2081</v>
      </c>
      <c r="CC1109" s="60">
        <v>997588233.47479999</v>
      </c>
      <c r="CD1109" s="60">
        <v>305322882.24559999</v>
      </c>
      <c r="CE1109" s="60">
        <v>618812913.41639996</v>
      </c>
      <c r="CF1109" s="60">
        <v>3676218158.1655998</v>
      </c>
      <c r="CG1109" s="60">
        <v>174876870.50400001</v>
      </c>
      <c r="CH1109" s="60">
        <v>264148041.19479999</v>
      </c>
      <c r="CI1109" s="60" t="s">
        <v>1607</v>
      </c>
      <c r="CJ1109" s="60">
        <v>10.77</v>
      </c>
      <c r="CK1109" s="60">
        <v>4446998172.4063997</v>
      </c>
      <c r="CL1109" s="60">
        <v>251</v>
      </c>
      <c r="CM1109" s="85">
        <v>4303</v>
      </c>
      <c r="CN1109" s="60" t="s">
        <v>544</v>
      </c>
      <c r="CO1109" s="60">
        <v>671297888.96239996</v>
      </c>
      <c r="CP1109" s="60">
        <v>1651283096.4668</v>
      </c>
      <c r="CQ1109" s="60">
        <v>21970734402.252399</v>
      </c>
      <c r="CR1109" s="60" t="s">
        <v>544</v>
      </c>
      <c r="CS1109" s="60" t="s">
        <v>544</v>
      </c>
      <c r="CT1109" s="60">
        <v>316578807.44840002</v>
      </c>
      <c r="CU1109" s="60">
        <v>383295452.33319998</v>
      </c>
      <c r="CV1109" s="60">
        <v>618812913.41639996</v>
      </c>
      <c r="CW1109" s="60">
        <v>699874259.7816</v>
      </c>
      <c r="CX1109" s="60">
        <v>1311609977.0668001</v>
      </c>
      <c r="CY1109" s="60">
        <v>10.27</v>
      </c>
      <c r="CZ1109" s="60">
        <f t="shared" si="34"/>
        <v>867.0100257571338</v>
      </c>
      <c r="DA1109" s="60" t="str">
        <f t="shared" si="35"/>
        <v>N: parent data from row 1225</v>
      </c>
    </row>
    <row r="1110" spans="1:105">
      <c r="A1110" s="13" t="s">
        <v>1533</v>
      </c>
      <c r="B1110" s="13">
        <v>147124</v>
      </c>
      <c r="C1110" s="13">
        <v>2023</v>
      </c>
      <c r="D1110" s="13" t="s">
        <v>1</v>
      </c>
      <c r="E1110" s="13" t="s">
        <v>13</v>
      </c>
      <c r="F1110" s="84" t="s">
        <v>1804</v>
      </c>
      <c r="G1110" s="60" t="s">
        <v>1871</v>
      </c>
      <c r="H1110" s="60" t="s">
        <v>2461</v>
      </c>
      <c r="I1110" s="60" t="s">
        <v>1873</v>
      </c>
      <c r="J1110" s="60" t="s">
        <v>1607</v>
      </c>
      <c r="K1110" s="85">
        <v>4303</v>
      </c>
      <c r="L1110" s="60">
        <v>44713481000000</v>
      </c>
      <c r="M1110" s="60">
        <v>51221125738.221001</v>
      </c>
      <c r="N1110" s="60">
        <v>1672001859.5339999</v>
      </c>
      <c r="O1110" s="60">
        <v>478561208.16000003</v>
      </c>
      <c r="P1110" s="60">
        <v>-0.16</v>
      </c>
      <c r="Q1110" s="60">
        <v>1951836906.096</v>
      </c>
      <c r="R1110" s="85">
        <v>5778</v>
      </c>
      <c r="S1110" s="85" t="s">
        <v>544</v>
      </c>
      <c r="T1110" s="60">
        <v>6728173542.2189999</v>
      </c>
      <c r="U1110" s="60">
        <v>19623117.329999998</v>
      </c>
      <c r="V1110" s="60" t="s">
        <v>544</v>
      </c>
      <c r="W1110" s="60" t="s">
        <v>1875</v>
      </c>
      <c r="X1110" s="60">
        <v>1399658651.112</v>
      </c>
      <c r="Y1110" s="60">
        <v>20656468626.624001</v>
      </c>
      <c r="Z1110" s="60">
        <v>12.36</v>
      </c>
      <c r="AA1110" s="60">
        <v>101143251.513</v>
      </c>
      <c r="AB1110" s="60">
        <v>35234916651.120003</v>
      </c>
      <c r="AC1110" s="60">
        <v>51221125738.221001</v>
      </c>
      <c r="AD1110" s="60">
        <v>8.11</v>
      </c>
      <c r="AE1110" s="60">
        <v>4750846057.7910004</v>
      </c>
      <c r="AF1110" s="60">
        <v>2.84</v>
      </c>
      <c r="AG1110" s="60" t="s">
        <v>1876</v>
      </c>
      <c r="AH1110" s="60" t="s">
        <v>544</v>
      </c>
      <c r="AI1110" s="60">
        <v>3953063812.4070001</v>
      </c>
      <c r="AJ1110" s="60">
        <v>15913525656.191999</v>
      </c>
      <c r="AK1110" s="60">
        <v>2.87</v>
      </c>
      <c r="AL1110" s="60">
        <v>21326967520.416</v>
      </c>
      <c r="AM1110" s="60">
        <v>1283031121.902</v>
      </c>
      <c r="AN1110" s="60">
        <v>2427489585.6570001</v>
      </c>
      <c r="AO1110" s="60">
        <v>1831748697.5250001</v>
      </c>
      <c r="AP1110" s="60">
        <v>4095283873.098</v>
      </c>
      <c r="AQ1110" s="60">
        <v>51221125738.221001</v>
      </c>
      <c r="AR1110" s="60">
        <v>4.55</v>
      </c>
      <c r="AS1110" s="60">
        <v>3977664305.382</v>
      </c>
      <c r="AT1110" s="60">
        <v>16114745660.547001</v>
      </c>
      <c r="AU1110" s="85">
        <v>147124</v>
      </c>
      <c r="AV1110" s="60" t="s">
        <v>544</v>
      </c>
      <c r="AW1110" s="60">
        <v>187464348.02700001</v>
      </c>
      <c r="AX1110" s="60">
        <v>18863623.647</v>
      </c>
      <c r="AY1110" s="60">
        <v>20664371713.983002</v>
      </c>
      <c r="AZ1110" s="60">
        <v>4394745473.6129999</v>
      </c>
      <c r="BA1110" s="60" t="s">
        <v>544</v>
      </c>
      <c r="BB1110" s="60" t="s">
        <v>1808</v>
      </c>
      <c r="BC1110" s="60" t="s">
        <v>544</v>
      </c>
      <c r="BD1110" s="60">
        <v>809351063.94299996</v>
      </c>
      <c r="BE1110" s="60">
        <v>963277408.11300004</v>
      </c>
      <c r="BF1110" s="60">
        <v>259343609.15400001</v>
      </c>
      <c r="BG1110" s="60">
        <v>167098920.12900001</v>
      </c>
      <c r="BH1110" s="60">
        <v>36779117374.529999</v>
      </c>
      <c r="BI1110" s="60">
        <v>595743179.21399999</v>
      </c>
      <c r="BJ1110" s="60" t="s">
        <v>544</v>
      </c>
      <c r="BK1110" s="60">
        <v>768040564.40100002</v>
      </c>
      <c r="BL1110" s="85" t="s">
        <v>544</v>
      </c>
      <c r="BM1110" s="60" t="s">
        <v>544</v>
      </c>
      <c r="BN1110" s="60">
        <v>402267032.01899999</v>
      </c>
      <c r="BO1110" s="60">
        <v>47567214230.259003</v>
      </c>
      <c r="BP1110" s="60">
        <v>35969766310.586998</v>
      </c>
      <c r="BQ1110" s="60">
        <v>28893980.642999999</v>
      </c>
      <c r="BR1110" s="60">
        <v>3569187295.6020002</v>
      </c>
      <c r="BS1110" s="60">
        <v>815393792.71800005</v>
      </c>
      <c r="BT1110" s="60">
        <v>381891294.25199997</v>
      </c>
      <c r="BU1110" s="60">
        <v>3476179676.2709999</v>
      </c>
      <c r="BV1110" s="60">
        <v>582999035.58899999</v>
      </c>
      <c r="BW1110" s="60">
        <v>19623117.329999998</v>
      </c>
      <c r="BX1110" s="60">
        <v>3953063812.4070001</v>
      </c>
      <c r="BY1110" s="60" t="s">
        <v>544</v>
      </c>
      <c r="BZ1110" s="60">
        <v>9495389.3489999995</v>
      </c>
      <c r="CA1110" s="60" t="s">
        <v>544</v>
      </c>
      <c r="CB1110" s="60" t="s">
        <v>2081</v>
      </c>
      <c r="CC1110" s="60">
        <v>1471813987.6199999</v>
      </c>
      <c r="CD1110" s="60">
        <v>279392867.736</v>
      </c>
      <c r="CE1110" s="60">
        <v>562663391.75699997</v>
      </c>
      <c r="CF1110" s="60">
        <v>4095283873.098</v>
      </c>
      <c r="CG1110" s="60">
        <v>350102531.50199997</v>
      </c>
      <c r="CH1110" s="60">
        <v>438899142.11699998</v>
      </c>
      <c r="CI1110" s="60" t="s">
        <v>1607</v>
      </c>
      <c r="CJ1110" s="60">
        <v>11.22</v>
      </c>
      <c r="CK1110" s="60">
        <v>3827148236.7690001</v>
      </c>
      <c r="CL1110" s="60">
        <v>153.21</v>
      </c>
      <c r="CM1110" s="85">
        <v>4303</v>
      </c>
      <c r="CN1110" s="60" t="s">
        <v>544</v>
      </c>
      <c r="CO1110" s="60">
        <v>595743179.21399999</v>
      </c>
      <c r="CP1110" s="60">
        <v>1801925683.131</v>
      </c>
      <c r="CQ1110" s="60">
        <v>20656468626.624001</v>
      </c>
      <c r="CR1110" s="60">
        <v>866028.99600000004</v>
      </c>
      <c r="CS1110" s="60" t="s">
        <v>544</v>
      </c>
      <c r="CT1110" s="60">
        <v>352159923.13800001</v>
      </c>
      <c r="CU1110" s="60">
        <v>415880641.26300001</v>
      </c>
      <c r="CV1110" s="60">
        <v>562663391.75699997</v>
      </c>
      <c r="CW1110" s="60">
        <v>768040564.40100002</v>
      </c>
      <c r="CX1110" s="60">
        <v>1399658651.112</v>
      </c>
      <c r="CY1110" s="60">
        <v>11.22</v>
      </c>
      <c r="CZ1110" s="60">
        <f t="shared" si="34"/>
        <v>872.94998607644766</v>
      </c>
      <c r="DA1110" s="60" t="str">
        <f t="shared" si="35"/>
        <v>N: parent data from row 1225</v>
      </c>
    </row>
    <row r="1111" spans="1:105">
      <c r="A1111" s="13" t="s">
        <v>1534</v>
      </c>
      <c r="B1111" s="13">
        <v>1009364</v>
      </c>
      <c r="C1111" s="13">
        <v>2022</v>
      </c>
      <c r="D1111" s="13" t="s">
        <v>1</v>
      </c>
      <c r="E1111" s="13" t="s">
        <v>13</v>
      </c>
      <c r="F1111" s="84" t="s">
        <v>1812</v>
      </c>
      <c r="G1111" s="60" t="s">
        <v>1834</v>
      </c>
      <c r="H1111" s="60" t="s">
        <v>2363</v>
      </c>
      <c r="I1111" s="60" t="s">
        <v>1835</v>
      </c>
      <c r="J1111" s="60" t="s">
        <v>1607</v>
      </c>
      <c r="K1111" s="85">
        <v>4303</v>
      </c>
      <c r="L1111" s="60">
        <v>43852000000000</v>
      </c>
      <c r="M1111" s="60">
        <v>9116462443.2000008</v>
      </c>
      <c r="N1111" s="60">
        <v>135628479.80000001</v>
      </c>
      <c r="O1111" s="60">
        <v>154213988.90000001</v>
      </c>
      <c r="P1111" s="60">
        <v>-0.2</v>
      </c>
      <c r="Q1111" s="60" t="s">
        <v>544</v>
      </c>
      <c r="R1111" s="85">
        <v>6056</v>
      </c>
      <c r="S1111" s="85">
        <v>122</v>
      </c>
      <c r="T1111" s="60">
        <v>3073739673.5</v>
      </c>
      <c r="U1111" s="60" t="s">
        <v>544</v>
      </c>
      <c r="V1111" s="60">
        <v>1503659153.5999999</v>
      </c>
      <c r="W1111" s="60" t="s">
        <v>1836</v>
      </c>
      <c r="X1111" s="60">
        <v>466571117.89999998</v>
      </c>
      <c r="Y1111" s="60">
        <v>6833625572.8000002</v>
      </c>
      <c r="Z1111" s="60">
        <v>5.0999999999999996</v>
      </c>
      <c r="AA1111" s="60">
        <v>69872366.799999997</v>
      </c>
      <c r="AB1111" s="60" t="s">
        <v>544</v>
      </c>
      <c r="AC1111" s="60">
        <v>9116462443.2000008</v>
      </c>
      <c r="AD1111" s="60" t="s">
        <v>544</v>
      </c>
      <c r="AE1111" s="60">
        <v>2595297945.1999998</v>
      </c>
      <c r="AF1111" s="60">
        <v>5.9</v>
      </c>
      <c r="AG1111" s="60" t="s">
        <v>1837</v>
      </c>
      <c r="AH1111" s="60" t="s">
        <v>544</v>
      </c>
      <c r="AI1111" s="60" t="s">
        <v>544</v>
      </c>
      <c r="AJ1111" s="60" t="s">
        <v>544</v>
      </c>
      <c r="AK1111" s="60">
        <v>6.1</v>
      </c>
      <c r="AL1111" s="60">
        <v>6903497939.5</v>
      </c>
      <c r="AM1111" s="60">
        <v>132073533.5</v>
      </c>
      <c r="AN1111" s="60">
        <v>447549036.5</v>
      </c>
      <c r="AO1111" s="60">
        <v>510249143</v>
      </c>
      <c r="AP1111" s="60">
        <v>704648578.20000005</v>
      </c>
      <c r="AQ1111" s="60">
        <v>9116462443.2000008</v>
      </c>
      <c r="AR1111" s="60">
        <v>1.9</v>
      </c>
      <c r="AS1111" s="60">
        <v>667165722.70000005</v>
      </c>
      <c r="AT1111" s="60">
        <v>3073739673.5</v>
      </c>
      <c r="AU1111" s="85">
        <v>1009364</v>
      </c>
      <c r="AV1111" s="60" t="s">
        <v>544</v>
      </c>
      <c r="AW1111" s="60" t="s">
        <v>544</v>
      </c>
      <c r="AX1111" s="60">
        <v>26651703.100000001</v>
      </c>
      <c r="AY1111" s="60">
        <v>4098957098.9000001</v>
      </c>
      <c r="AZ1111" s="60">
        <v>894869392.20000005</v>
      </c>
      <c r="BA1111" s="60" t="s">
        <v>544</v>
      </c>
      <c r="BB1111" s="60" t="s">
        <v>1808</v>
      </c>
      <c r="BC1111" s="60" t="s">
        <v>544</v>
      </c>
      <c r="BD1111" s="60">
        <v>237661677.09999999</v>
      </c>
      <c r="BE1111" s="60">
        <v>295476331.10000002</v>
      </c>
      <c r="BF1111" s="60" t="s">
        <v>544</v>
      </c>
      <c r="BG1111" s="60">
        <v>119558459.2</v>
      </c>
      <c r="BH1111" s="60">
        <v>7172696772.3999996</v>
      </c>
      <c r="BI1111" s="60">
        <v>13014014.199999999</v>
      </c>
      <c r="BJ1111" s="60" t="s">
        <v>544</v>
      </c>
      <c r="BK1111" s="60">
        <v>381938447.5</v>
      </c>
      <c r="BL1111" s="85" t="s">
        <v>3001</v>
      </c>
      <c r="BM1111" s="60" t="s">
        <v>3002</v>
      </c>
      <c r="BN1111" s="60">
        <v>125441791.40000001</v>
      </c>
      <c r="BO1111" s="60">
        <v>8183486520.6999998</v>
      </c>
      <c r="BP1111" s="60">
        <v>6935035095.1999998</v>
      </c>
      <c r="BQ1111" s="60">
        <v>106398920.90000001</v>
      </c>
      <c r="BR1111" s="60" t="s">
        <v>544</v>
      </c>
      <c r="BS1111" s="60">
        <v>87272893.700000003</v>
      </c>
      <c r="BT1111" s="60" t="s">
        <v>544</v>
      </c>
      <c r="BU1111" s="60">
        <v>807139137</v>
      </c>
      <c r="BV1111" s="60" t="s">
        <v>544</v>
      </c>
      <c r="BW1111" s="60" t="s">
        <v>544</v>
      </c>
      <c r="BX1111" s="60" t="s">
        <v>544</v>
      </c>
      <c r="BY1111" s="60" t="s">
        <v>544</v>
      </c>
      <c r="BZ1111" s="60" t="s">
        <v>544</v>
      </c>
      <c r="CA1111" s="60" t="s">
        <v>544</v>
      </c>
      <c r="CB1111" s="60" t="s">
        <v>1811</v>
      </c>
      <c r="CC1111" s="60">
        <v>382998694.69999999</v>
      </c>
      <c r="CD1111" s="60">
        <v>114423536.59999999</v>
      </c>
      <c r="CE1111" s="60">
        <v>56130732</v>
      </c>
      <c r="CF1111" s="60">
        <v>704648578.20000005</v>
      </c>
      <c r="CG1111" s="60">
        <v>105796035.2</v>
      </c>
      <c r="CH1111" s="60">
        <v>323583275.39999998</v>
      </c>
      <c r="CI1111" s="60" t="s">
        <v>1607</v>
      </c>
      <c r="CJ1111" s="60" t="s">
        <v>544</v>
      </c>
      <c r="CK1111" s="60">
        <v>914120154.39999998</v>
      </c>
      <c r="CL1111" s="60" t="s">
        <v>544</v>
      </c>
      <c r="CM1111" s="85">
        <v>4303</v>
      </c>
      <c r="CN1111" s="60" t="s">
        <v>544</v>
      </c>
      <c r="CO1111" s="60">
        <v>13014014.199999999</v>
      </c>
      <c r="CP1111" s="60">
        <v>592012909.29999995</v>
      </c>
      <c r="CQ1111" s="60">
        <v>6833625572.8000002</v>
      </c>
      <c r="CR1111" s="60">
        <v>1184982.1000000001</v>
      </c>
      <c r="CS1111" s="60" t="s">
        <v>544</v>
      </c>
      <c r="CT1111" s="60">
        <v>132323003.40000001</v>
      </c>
      <c r="CU1111" s="60">
        <v>249615444.09999999</v>
      </c>
      <c r="CV1111" s="60">
        <v>56130732</v>
      </c>
      <c r="CW1111" s="60">
        <v>381938447.5</v>
      </c>
      <c r="CX1111" s="60">
        <v>466571117.89999998</v>
      </c>
      <c r="CY1111" s="60" t="s">
        <v>544</v>
      </c>
      <c r="CZ1111" s="60">
        <f t="shared" si="34"/>
        <v>4810.1991614860817</v>
      </c>
      <c r="DA1111" s="60" t="str">
        <f t="shared" si="35"/>
        <v>N: parent data from row 1225</v>
      </c>
    </row>
    <row r="1112" spans="1:105">
      <c r="A1112" s="13" t="s">
        <v>1534</v>
      </c>
      <c r="B1112" s="13">
        <v>1009364</v>
      </c>
      <c r="C1112" s="13">
        <v>2023</v>
      </c>
      <c r="D1112" s="13" t="s">
        <v>1</v>
      </c>
      <c r="E1112" s="13" t="s">
        <v>13</v>
      </c>
      <c r="F1112" s="84" t="s">
        <v>1804</v>
      </c>
      <c r="G1112" s="60" t="s">
        <v>1834</v>
      </c>
      <c r="H1112" s="60" t="s">
        <v>2363</v>
      </c>
      <c r="I1112" s="60" t="s">
        <v>1835</v>
      </c>
      <c r="J1112" s="60" t="s">
        <v>1607</v>
      </c>
      <c r="K1112" s="85">
        <v>4303</v>
      </c>
      <c r="L1112" s="60">
        <v>42056800000000</v>
      </c>
      <c r="M1112" s="60">
        <v>11003728535</v>
      </c>
      <c r="N1112" s="60" t="s">
        <v>544</v>
      </c>
      <c r="O1112" s="60">
        <v>359728423.5</v>
      </c>
      <c r="P1112" s="60">
        <v>0.3</v>
      </c>
      <c r="Q1112" s="60" t="s">
        <v>544</v>
      </c>
      <c r="R1112" s="85">
        <v>5370</v>
      </c>
      <c r="S1112" s="85">
        <v>95</v>
      </c>
      <c r="T1112" s="60">
        <v>3143705651.4000001</v>
      </c>
      <c r="U1112" s="60" t="s">
        <v>544</v>
      </c>
      <c r="V1112" s="60">
        <v>1914103717.3</v>
      </c>
      <c r="W1112" s="60" t="s">
        <v>1836</v>
      </c>
      <c r="X1112" s="60">
        <v>490600601.5</v>
      </c>
      <c r="Y1112" s="60">
        <v>7624677973.3999996</v>
      </c>
      <c r="Z1112" s="60">
        <v>-7.5</v>
      </c>
      <c r="AA1112" s="60">
        <v>633429713.70000005</v>
      </c>
      <c r="AB1112" s="60" t="s">
        <v>544</v>
      </c>
      <c r="AC1112" s="60">
        <v>11003728535</v>
      </c>
      <c r="AD1112" s="60" t="s">
        <v>544</v>
      </c>
      <c r="AE1112" s="60">
        <v>3117253877.6999998</v>
      </c>
      <c r="AF1112" s="60">
        <v>6.1</v>
      </c>
      <c r="AG1112" s="60" t="s">
        <v>1837</v>
      </c>
      <c r="AH1112" s="60" t="s">
        <v>544</v>
      </c>
      <c r="AI1112" s="60" t="s">
        <v>544</v>
      </c>
      <c r="AJ1112" s="60" t="s">
        <v>544</v>
      </c>
      <c r="AK1112" s="60">
        <v>4.8</v>
      </c>
      <c r="AL1112" s="60">
        <v>8258107687.1000004</v>
      </c>
      <c r="AM1112" s="60">
        <v>155309325.90000001</v>
      </c>
      <c r="AN1112" s="60">
        <v>989704493.20000005</v>
      </c>
      <c r="AO1112" s="60">
        <v>381706158.30000001</v>
      </c>
      <c r="AP1112" s="60">
        <v>904802410.5</v>
      </c>
      <c r="AQ1112" s="60">
        <v>11003728535</v>
      </c>
      <c r="AR1112" s="60" t="s">
        <v>544</v>
      </c>
      <c r="AS1112" s="60">
        <v>838921534.10000002</v>
      </c>
      <c r="AT1112" s="60">
        <v>3143705651.4000001</v>
      </c>
      <c r="AU1112" s="85">
        <v>1009364</v>
      </c>
      <c r="AV1112" s="60" t="s">
        <v>544</v>
      </c>
      <c r="AW1112" s="60" t="s">
        <v>544</v>
      </c>
      <c r="AX1112" s="60">
        <v>33175914</v>
      </c>
      <c r="AY1112" s="60">
        <v>5031357595</v>
      </c>
      <c r="AZ1112" s="60">
        <v>1172329003.8</v>
      </c>
      <c r="BA1112" s="60" t="s">
        <v>544</v>
      </c>
      <c r="BB1112" s="60" t="s">
        <v>1808</v>
      </c>
      <c r="BC1112" s="60" t="s">
        <v>544</v>
      </c>
      <c r="BD1112" s="60">
        <v>365929284.39999998</v>
      </c>
      <c r="BE1112" s="60">
        <v>337986164.5</v>
      </c>
      <c r="BF1112" s="60" t="s">
        <v>544</v>
      </c>
      <c r="BG1112" s="60">
        <v>164100419.80000001</v>
      </c>
      <c r="BH1112" s="60">
        <v>8175063246.3999996</v>
      </c>
      <c r="BI1112" s="60">
        <v>-46650358.5</v>
      </c>
      <c r="BJ1112" s="60" t="s">
        <v>544</v>
      </c>
      <c r="BK1112" s="60">
        <v>496225855</v>
      </c>
      <c r="BL1112" s="85" t="s">
        <v>3001</v>
      </c>
      <c r="BM1112" s="60" t="s">
        <v>3002</v>
      </c>
      <c r="BN1112" s="60">
        <v>268860955.69999999</v>
      </c>
      <c r="BO1112" s="60">
        <v>9802017392.8999996</v>
      </c>
      <c r="BP1112" s="60">
        <v>7809133961.8999996</v>
      </c>
      <c r="BQ1112" s="60">
        <v>292356200.80000001</v>
      </c>
      <c r="BR1112" s="60" t="s">
        <v>544</v>
      </c>
      <c r="BS1112" s="60">
        <v>272105288</v>
      </c>
      <c r="BT1112" s="60" t="s">
        <v>544</v>
      </c>
      <c r="BU1112" s="60">
        <v>1337580638.3</v>
      </c>
      <c r="BV1112" s="60" t="s">
        <v>544</v>
      </c>
      <c r="BW1112" s="60" t="s">
        <v>544</v>
      </c>
      <c r="BX1112" s="60" t="s">
        <v>544</v>
      </c>
      <c r="BY1112" s="60" t="s">
        <v>544</v>
      </c>
      <c r="BZ1112" s="60" t="s">
        <v>544</v>
      </c>
      <c r="CA1112" s="60" t="s">
        <v>544</v>
      </c>
      <c r="CB1112" s="60" t="s">
        <v>1811</v>
      </c>
      <c r="CC1112" s="60">
        <v>805274668.70000005</v>
      </c>
      <c r="CD1112" s="60">
        <v>130008766.90000001</v>
      </c>
      <c r="CE1112" s="60">
        <v>-95812458.099999994</v>
      </c>
      <c r="CF1112" s="60">
        <v>904802410.5</v>
      </c>
      <c r="CG1112" s="60">
        <v>141233110.09999999</v>
      </c>
      <c r="CH1112" s="60">
        <v>265354983.69999999</v>
      </c>
      <c r="CI1112" s="60" t="s">
        <v>1607</v>
      </c>
      <c r="CJ1112" s="60" t="s">
        <v>544</v>
      </c>
      <c r="CK1112" s="60">
        <v>1480305094.7</v>
      </c>
      <c r="CL1112" s="60" t="s">
        <v>544</v>
      </c>
      <c r="CM1112" s="85">
        <v>4303</v>
      </c>
      <c r="CN1112" s="60" t="s">
        <v>544</v>
      </c>
      <c r="CO1112" s="60">
        <v>-46650358.5</v>
      </c>
      <c r="CP1112" s="60">
        <v>759461557.20000005</v>
      </c>
      <c r="CQ1112" s="60">
        <v>7624677973.3999996</v>
      </c>
      <c r="CR1112" s="60">
        <v>1491346.3</v>
      </c>
      <c r="CS1112" s="60" t="s">
        <v>544</v>
      </c>
      <c r="CT1112" s="60">
        <v>179510998.19999999</v>
      </c>
      <c r="CU1112" s="60">
        <v>316714856.89999998</v>
      </c>
      <c r="CV1112" s="60">
        <v>-95812458.099999994</v>
      </c>
      <c r="CW1112" s="60">
        <v>496225855</v>
      </c>
      <c r="CX1112" s="60">
        <v>490600601.5</v>
      </c>
      <c r="CY1112" s="60" t="s">
        <v>544</v>
      </c>
      <c r="CZ1112" s="60">
        <f t="shared" si="34"/>
        <v>3822.0499411838682</v>
      </c>
      <c r="DA1112" s="60" t="str">
        <f t="shared" si="35"/>
        <v>N: parent data from row 1225</v>
      </c>
    </row>
    <row r="1113" spans="1:105">
      <c r="A1113" s="13" t="s">
        <v>1539</v>
      </c>
      <c r="B1113" s="13">
        <v>1000597</v>
      </c>
      <c r="C1113" s="13">
        <v>2022</v>
      </c>
      <c r="D1113" s="13" t="s">
        <v>12</v>
      </c>
      <c r="E1113" s="13" t="s">
        <v>507</v>
      </c>
      <c r="F1113" s="84" t="s">
        <v>1812</v>
      </c>
      <c r="G1113" s="60" t="s">
        <v>1855</v>
      </c>
      <c r="H1113" s="60" t="s">
        <v>1827</v>
      </c>
      <c r="I1113" s="60" t="s">
        <v>1856</v>
      </c>
      <c r="J1113" s="60" t="s">
        <v>1607</v>
      </c>
      <c r="K1113" s="85">
        <v>4303</v>
      </c>
      <c r="L1113" s="60">
        <v>2042022883781</v>
      </c>
      <c r="M1113" s="60">
        <v>3414297180.2730999</v>
      </c>
      <c r="N1113" s="60">
        <v>44356043.757700004</v>
      </c>
      <c r="O1113" s="60">
        <v>24113577.894200001</v>
      </c>
      <c r="P1113" s="60">
        <v>-0.97767999999999999</v>
      </c>
      <c r="Q1113" s="60">
        <v>211899.7916</v>
      </c>
      <c r="R1113" s="85" t="s">
        <v>544</v>
      </c>
      <c r="S1113" s="85" t="s">
        <v>544</v>
      </c>
      <c r="T1113" s="60">
        <v>141383976.3592</v>
      </c>
      <c r="U1113" s="60" t="s">
        <v>544</v>
      </c>
      <c r="V1113" s="60" t="s">
        <v>544</v>
      </c>
      <c r="W1113" s="60" t="s">
        <v>1857</v>
      </c>
      <c r="X1113" s="60">
        <v>150142122.25909999</v>
      </c>
      <c r="Y1113" s="60">
        <v>2377926599.7349</v>
      </c>
      <c r="Z1113" s="60">
        <v>3.2518699999999998</v>
      </c>
      <c r="AA1113" s="60" t="s">
        <v>544</v>
      </c>
      <c r="AB1113" s="60" t="s">
        <v>544</v>
      </c>
      <c r="AC1113" s="60">
        <v>3414297180.2730999</v>
      </c>
      <c r="AD1113" s="60" t="s">
        <v>544</v>
      </c>
      <c r="AE1113" s="60">
        <v>1693521132.5524001</v>
      </c>
      <c r="AF1113" s="60">
        <v>5.1615099999999998</v>
      </c>
      <c r="AG1113" s="60" t="s">
        <v>1858</v>
      </c>
      <c r="AH1113" s="60" t="s">
        <v>544</v>
      </c>
      <c r="AI1113" s="60" t="s">
        <v>544</v>
      </c>
      <c r="AJ1113" s="60">
        <v>573767458.22399998</v>
      </c>
      <c r="AK1113" s="60">
        <v>5.1997099999999996</v>
      </c>
      <c r="AL1113" s="60">
        <v>2443168706.9769001</v>
      </c>
      <c r="AM1113" s="60">
        <v>84319393.480599999</v>
      </c>
      <c r="AN1113" s="60">
        <v>88547466.548700005</v>
      </c>
      <c r="AO1113" s="60">
        <v>461340825.84509999</v>
      </c>
      <c r="AP1113" s="60">
        <v>455926356.46060002</v>
      </c>
      <c r="AQ1113" s="60">
        <v>3414297180.2730999</v>
      </c>
      <c r="AR1113" s="60">
        <v>1.7962800000000001</v>
      </c>
      <c r="AS1113" s="60">
        <v>455926356.46060002</v>
      </c>
      <c r="AT1113" s="60">
        <v>202009670.4348</v>
      </c>
      <c r="AU1113" s="85">
        <v>1000597</v>
      </c>
      <c r="AV1113" s="60">
        <v>620953.54509999999</v>
      </c>
      <c r="AW1113" s="60" t="s">
        <v>544</v>
      </c>
      <c r="AX1113" s="60">
        <v>12198459.6348</v>
      </c>
      <c r="AY1113" s="60">
        <v>2267288590.7764001</v>
      </c>
      <c r="AZ1113" s="60">
        <v>338197835.53119999</v>
      </c>
      <c r="BA1113" s="60">
        <v>27928.251700000001</v>
      </c>
      <c r="BB1113" s="60" t="s">
        <v>1808</v>
      </c>
      <c r="BC1113" s="60" t="s">
        <v>544</v>
      </c>
      <c r="BD1113" s="60">
        <v>84545724.391599998</v>
      </c>
      <c r="BE1113" s="60" t="s">
        <v>544</v>
      </c>
      <c r="BF1113" s="60" t="s">
        <v>544</v>
      </c>
      <c r="BG1113" s="60">
        <v>22731591.433499999</v>
      </c>
      <c r="BH1113" s="60">
        <v>2469326189.4629998</v>
      </c>
      <c r="BI1113" s="60">
        <v>6223425.6189999999</v>
      </c>
      <c r="BJ1113" s="60" t="s">
        <v>544</v>
      </c>
      <c r="BK1113" s="60">
        <v>152290852.54190001</v>
      </c>
      <c r="BL1113" s="85" t="s">
        <v>3003</v>
      </c>
      <c r="BM1113" s="60" t="s">
        <v>3004</v>
      </c>
      <c r="BN1113" s="60">
        <v>75008023.161400005</v>
      </c>
      <c r="BO1113" s="60">
        <v>2794916706.5630999</v>
      </c>
      <c r="BP1113" s="60">
        <v>2384780465.0713</v>
      </c>
      <c r="BQ1113" s="60">
        <v>70045401.428599998</v>
      </c>
      <c r="BR1113" s="60" t="s">
        <v>544</v>
      </c>
      <c r="BS1113" s="60">
        <v>81027942.2588</v>
      </c>
      <c r="BT1113" s="60">
        <v>65242107.241999999</v>
      </c>
      <c r="BU1113" s="60">
        <v>224805253.2633</v>
      </c>
      <c r="BV1113" s="60" t="s">
        <v>544</v>
      </c>
      <c r="BW1113" s="60">
        <v>27928.251700000001</v>
      </c>
      <c r="BX1113" s="60" t="s">
        <v>544</v>
      </c>
      <c r="BY1113" s="60" t="s">
        <v>544</v>
      </c>
      <c r="BZ1113" s="60">
        <v>-10898.386399999999</v>
      </c>
      <c r="CA1113" s="60" t="s">
        <v>544</v>
      </c>
      <c r="CB1113" s="60" t="s">
        <v>544</v>
      </c>
      <c r="CC1113" s="60">
        <v>71577023.785600007</v>
      </c>
      <c r="CD1113" s="60">
        <v>62514786.080799997</v>
      </c>
      <c r="CE1113" s="60">
        <v>28507954.344300002</v>
      </c>
      <c r="CF1113" s="60">
        <v>455926356.46060002</v>
      </c>
      <c r="CG1113" s="60">
        <v>13884335.544500001</v>
      </c>
      <c r="CH1113" s="60" t="s">
        <v>544</v>
      </c>
      <c r="CI1113" s="60" t="s">
        <v>1607</v>
      </c>
      <c r="CJ1113" s="60" t="s">
        <v>544</v>
      </c>
      <c r="CK1113" s="60">
        <v>238689588.80779999</v>
      </c>
      <c r="CL1113" s="60" t="s">
        <v>544</v>
      </c>
      <c r="CM1113" s="85">
        <v>4303</v>
      </c>
      <c r="CN1113" s="60" t="s">
        <v>544</v>
      </c>
      <c r="CO1113" s="60">
        <v>6223425.6189999999</v>
      </c>
      <c r="CP1113" s="60">
        <v>225150145.42050001</v>
      </c>
      <c r="CQ1113" s="60">
        <v>2377926599.7349</v>
      </c>
      <c r="CR1113" s="60" t="s">
        <v>544</v>
      </c>
      <c r="CS1113" s="60" t="s">
        <v>544</v>
      </c>
      <c r="CT1113" s="60">
        <v>58936715.7733</v>
      </c>
      <c r="CU1113" s="60">
        <v>93354136.768600002</v>
      </c>
      <c r="CV1113" s="60">
        <v>28507954.344300002</v>
      </c>
      <c r="CW1113" s="60">
        <v>152290852.54190001</v>
      </c>
      <c r="CX1113" s="60">
        <v>150142122.25909999</v>
      </c>
      <c r="CY1113" s="60" t="s">
        <v>544</v>
      </c>
      <c r="CZ1113" s="60">
        <f t="shared" si="34"/>
        <v>598.08000767457054</v>
      </c>
      <c r="DA1113" s="60" t="str">
        <f t="shared" si="35"/>
        <v>N: parent data from row 1225</v>
      </c>
    </row>
    <row r="1114" spans="1:105">
      <c r="A1114" s="13" t="s">
        <v>1539</v>
      </c>
      <c r="B1114" s="13">
        <v>1000597</v>
      </c>
      <c r="C1114" s="13">
        <v>2023</v>
      </c>
      <c r="D1114" s="13" t="s">
        <v>12</v>
      </c>
      <c r="E1114" s="13" t="s">
        <v>507</v>
      </c>
      <c r="F1114" s="84" t="s">
        <v>1804</v>
      </c>
      <c r="G1114" s="60" t="s">
        <v>1855</v>
      </c>
      <c r="H1114" s="60" t="s">
        <v>1827</v>
      </c>
      <c r="I1114" s="60" t="s">
        <v>1856</v>
      </c>
      <c r="J1114" s="60" t="s">
        <v>1607</v>
      </c>
      <c r="K1114" s="85">
        <v>4303</v>
      </c>
      <c r="L1114" s="60">
        <v>1845003975948</v>
      </c>
      <c r="M1114" s="60">
        <v>3527428784.5409999</v>
      </c>
      <c r="N1114" s="60">
        <v>39213034.763300002</v>
      </c>
      <c r="O1114" s="60">
        <v>-348354.5417</v>
      </c>
      <c r="P1114" s="60">
        <v>-0.81830000000000003</v>
      </c>
      <c r="Q1114" s="60">
        <v>179876.01379999999</v>
      </c>
      <c r="R1114" s="85" t="s">
        <v>544</v>
      </c>
      <c r="S1114" s="85" t="s">
        <v>544</v>
      </c>
      <c r="T1114" s="60">
        <v>119865162.8699</v>
      </c>
      <c r="U1114" s="60" t="s">
        <v>544</v>
      </c>
      <c r="V1114" s="60" t="s">
        <v>544</v>
      </c>
      <c r="W1114" s="60" t="s">
        <v>1857</v>
      </c>
      <c r="X1114" s="60">
        <v>141450253.71579999</v>
      </c>
      <c r="Y1114" s="60">
        <v>2617140117.6870999</v>
      </c>
      <c r="Z1114" s="60">
        <v>2.6309499999999999</v>
      </c>
      <c r="AA1114" s="60" t="s">
        <v>544</v>
      </c>
      <c r="AB1114" s="60" t="s">
        <v>544</v>
      </c>
      <c r="AC1114" s="60">
        <v>3527428784.5409999</v>
      </c>
      <c r="AD1114" s="60" t="s">
        <v>544</v>
      </c>
      <c r="AE1114" s="60">
        <v>1644017475.3787</v>
      </c>
      <c r="AF1114" s="60">
        <v>4.7221399999999996</v>
      </c>
      <c r="AG1114" s="60" t="s">
        <v>1858</v>
      </c>
      <c r="AH1114" s="60" t="s">
        <v>544</v>
      </c>
      <c r="AI1114" s="60" t="s">
        <v>544</v>
      </c>
      <c r="AJ1114" s="60">
        <v>612270276.38510001</v>
      </c>
      <c r="AK1114" s="60">
        <v>4.7832999999999997</v>
      </c>
      <c r="AL1114" s="60">
        <v>2640507132.1578999</v>
      </c>
      <c r="AM1114" s="60">
        <v>86178895.304100007</v>
      </c>
      <c r="AN1114" s="60">
        <v>134575026.38409999</v>
      </c>
      <c r="AO1114" s="60">
        <v>471856475.98540002</v>
      </c>
      <c r="AP1114" s="60">
        <v>505680620.55119997</v>
      </c>
      <c r="AQ1114" s="60">
        <v>3527428784.5409999</v>
      </c>
      <c r="AR1114" s="60">
        <v>1.6075299999999999</v>
      </c>
      <c r="AS1114" s="60">
        <v>505680620.55510002</v>
      </c>
      <c r="AT1114" s="60">
        <v>183014484.11309999</v>
      </c>
      <c r="AU1114" s="85">
        <v>1000597</v>
      </c>
      <c r="AV1114" s="60">
        <v>598444.57579999999</v>
      </c>
      <c r="AW1114" s="60" t="s">
        <v>544</v>
      </c>
      <c r="AX1114" s="60">
        <v>7903483.5460999999</v>
      </c>
      <c r="AY1114" s="60">
        <v>2256287751.7638001</v>
      </c>
      <c r="AZ1114" s="60">
        <v>467965821.20630002</v>
      </c>
      <c r="BA1114" s="60">
        <v>28915.451099999998</v>
      </c>
      <c r="BB1114" s="60" t="s">
        <v>1808</v>
      </c>
      <c r="BC1114" s="60" t="s">
        <v>544</v>
      </c>
      <c r="BD1114" s="60">
        <v>62441085.528300002</v>
      </c>
      <c r="BE1114" s="60" t="s">
        <v>544</v>
      </c>
      <c r="BF1114" s="60" t="s">
        <v>544</v>
      </c>
      <c r="BG1114" s="60">
        <v>24433302.424699999</v>
      </c>
      <c r="BH1114" s="60">
        <v>2439331151.3280001</v>
      </c>
      <c r="BI1114" s="60">
        <v>18313731.699499998</v>
      </c>
      <c r="BJ1114" s="60" t="s">
        <v>544</v>
      </c>
      <c r="BK1114" s="60">
        <v>155162174.6503</v>
      </c>
      <c r="BL1114" s="85" t="s">
        <v>3003</v>
      </c>
      <c r="BM1114" s="60" t="s">
        <v>3004</v>
      </c>
      <c r="BN1114" s="60">
        <v>57537853.535599999</v>
      </c>
      <c r="BO1114" s="60">
        <v>2911855640.1601</v>
      </c>
      <c r="BP1114" s="60">
        <v>2376890065.7996998</v>
      </c>
      <c r="BQ1114" s="60">
        <v>64151173.035400003</v>
      </c>
      <c r="BR1114" s="60" t="s">
        <v>544</v>
      </c>
      <c r="BS1114" s="60">
        <v>78567636.539900005</v>
      </c>
      <c r="BT1114" s="60">
        <v>23367014.470800001</v>
      </c>
      <c r="BU1114" s="60">
        <v>247035681.49540001</v>
      </c>
      <c r="BV1114" s="60" t="s">
        <v>544</v>
      </c>
      <c r="BW1114" s="60">
        <v>28915.451099999998</v>
      </c>
      <c r="BX1114" s="60" t="s">
        <v>544</v>
      </c>
      <c r="BY1114" s="60" t="s">
        <v>544</v>
      </c>
      <c r="BZ1114" s="60">
        <v>-256944.83249999999</v>
      </c>
      <c r="CA1114" s="60" t="s">
        <v>544</v>
      </c>
      <c r="CB1114" s="60" t="s">
        <v>544</v>
      </c>
      <c r="CC1114" s="60">
        <v>119861457.3397</v>
      </c>
      <c r="CD1114" s="60">
        <v>54689822.644900002</v>
      </c>
      <c r="CE1114" s="60">
        <v>19038328.9265</v>
      </c>
      <c r="CF1114" s="60">
        <v>505680620.55119997</v>
      </c>
      <c r="CG1114" s="60">
        <v>28989598.604400001</v>
      </c>
      <c r="CH1114" s="60" t="s">
        <v>544</v>
      </c>
      <c r="CI1114" s="60" t="s">
        <v>1607</v>
      </c>
      <c r="CJ1114" s="60" t="s">
        <v>544</v>
      </c>
      <c r="CK1114" s="60">
        <v>276025280.09990001</v>
      </c>
      <c r="CL1114" s="60" t="s">
        <v>544</v>
      </c>
      <c r="CM1114" s="85">
        <v>4303</v>
      </c>
      <c r="CN1114" s="60" t="s">
        <v>544</v>
      </c>
      <c r="CO1114" s="60">
        <v>18313731.699499998</v>
      </c>
      <c r="CP1114" s="60">
        <v>198988107.25139999</v>
      </c>
      <c r="CQ1114" s="60">
        <v>2617140117.6870999</v>
      </c>
      <c r="CR1114" s="60" t="s">
        <v>544</v>
      </c>
      <c r="CS1114" s="60" t="s">
        <v>544</v>
      </c>
      <c r="CT1114" s="60">
        <v>69438053.026500002</v>
      </c>
      <c r="CU1114" s="60">
        <v>85724121.623799995</v>
      </c>
      <c r="CV1114" s="60">
        <v>19038328.9265</v>
      </c>
      <c r="CW1114" s="60">
        <v>155162174.6503</v>
      </c>
      <c r="CX1114" s="60">
        <v>141450253.71579999</v>
      </c>
      <c r="CY1114" s="60" t="s">
        <v>544</v>
      </c>
      <c r="CZ1114" s="60">
        <f t="shared" si="34"/>
        <v>523.04499641034647</v>
      </c>
      <c r="DA1114" s="60" t="str">
        <f t="shared" si="35"/>
        <v>N: parent data from row 1225</v>
      </c>
    </row>
    <row r="1115" spans="1:105">
      <c r="A1115" s="13" t="s">
        <v>1535</v>
      </c>
      <c r="B1115" s="13">
        <v>1005983</v>
      </c>
      <c r="C1115" s="13">
        <v>2022</v>
      </c>
      <c r="D1115" s="13" t="s">
        <v>1</v>
      </c>
      <c r="E1115" s="13" t="s">
        <v>13</v>
      </c>
      <c r="F1115" s="84" t="s">
        <v>1812</v>
      </c>
      <c r="G1115" s="60" t="s">
        <v>558</v>
      </c>
      <c r="H1115" s="60" t="s">
        <v>559</v>
      </c>
      <c r="I1115" s="60" t="s">
        <v>560</v>
      </c>
      <c r="J1115" s="60" t="s">
        <v>1607</v>
      </c>
      <c r="K1115" s="85">
        <v>4303</v>
      </c>
      <c r="L1115" s="60">
        <v>749937000000</v>
      </c>
      <c r="M1115" s="60">
        <v>38628073119.275398</v>
      </c>
      <c r="N1115" s="60">
        <v>955017693.09220004</v>
      </c>
      <c r="O1115" s="60">
        <v>89573149.683799997</v>
      </c>
      <c r="P1115" s="60">
        <v>-0.35070000000000001</v>
      </c>
      <c r="Q1115" s="60" t="s">
        <v>544</v>
      </c>
      <c r="R1115" s="85" t="s">
        <v>544</v>
      </c>
      <c r="S1115" s="85" t="s">
        <v>544</v>
      </c>
      <c r="T1115" s="60">
        <v>11890822743.4184</v>
      </c>
      <c r="U1115" s="60">
        <v>810124495.81760001</v>
      </c>
      <c r="V1115" s="60" t="s">
        <v>544</v>
      </c>
      <c r="W1115" s="60" t="s">
        <v>1806</v>
      </c>
      <c r="X1115" s="60">
        <v>1316503814.1278</v>
      </c>
      <c r="Y1115" s="60">
        <v>24392226347.3036</v>
      </c>
      <c r="Z1115" s="60">
        <v>14.889419999999999</v>
      </c>
      <c r="AA1115" s="60">
        <v>1538505122.4298</v>
      </c>
      <c r="AB1115" s="60">
        <v>24467119596.090401</v>
      </c>
      <c r="AC1115" s="60">
        <v>38628073119.275398</v>
      </c>
      <c r="AD1115" s="60">
        <v>8.4499999999999993</v>
      </c>
      <c r="AE1115" s="60">
        <v>1755973689.4022</v>
      </c>
      <c r="AF1115" s="60">
        <v>17.054099999999998</v>
      </c>
      <c r="AG1115" s="60" t="s">
        <v>1807</v>
      </c>
      <c r="AH1115" s="60" t="s">
        <v>544</v>
      </c>
      <c r="AI1115" s="60">
        <v>3513750173.6514001</v>
      </c>
      <c r="AJ1115" s="60">
        <v>10153804154.121799</v>
      </c>
      <c r="AK1115" s="60">
        <v>4.1191000000000004</v>
      </c>
      <c r="AL1115" s="60">
        <v>29007123613.502602</v>
      </c>
      <c r="AM1115" s="60">
        <v>1476282945.9962001</v>
      </c>
      <c r="AN1115" s="60">
        <v>1633383639.8062</v>
      </c>
      <c r="AO1115" s="60">
        <v>3290409646.3202</v>
      </c>
      <c r="AP1115" s="60">
        <v>3877554173.776</v>
      </c>
      <c r="AQ1115" s="60">
        <v>38628073119.275398</v>
      </c>
      <c r="AR1115" s="60">
        <v>3.72262</v>
      </c>
      <c r="AS1115" s="60">
        <v>3876884564.2614002</v>
      </c>
      <c r="AT1115" s="60">
        <v>12793095810.129801</v>
      </c>
      <c r="AU1115" s="85">
        <v>1005983</v>
      </c>
      <c r="AV1115" s="60" t="s">
        <v>544</v>
      </c>
      <c r="AW1115" s="60">
        <v>3076392143.7691998</v>
      </c>
      <c r="AX1115" s="60">
        <v>15040459.8664</v>
      </c>
      <c r="AY1115" s="60">
        <v>11909777843.524</v>
      </c>
      <c r="AZ1115" s="60">
        <v>6555528656.3582001</v>
      </c>
      <c r="BA1115" s="60">
        <v>951566628.67079997</v>
      </c>
      <c r="BB1115" s="60" t="s">
        <v>1808</v>
      </c>
      <c r="BC1115" s="60">
        <v>41613604402.755798</v>
      </c>
      <c r="BD1115" s="60">
        <v>865599068.68099999</v>
      </c>
      <c r="BE1115" s="60" t="s">
        <v>544</v>
      </c>
      <c r="BF1115" s="60">
        <v>279793760.25440001</v>
      </c>
      <c r="BG1115" s="60">
        <v>226224999.0864</v>
      </c>
      <c r="BH1115" s="60">
        <v>25654440282.3246</v>
      </c>
      <c r="BI1115" s="60">
        <v>565201938.74660003</v>
      </c>
      <c r="BJ1115" s="60" t="s">
        <v>544</v>
      </c>
      <c r="BK1115" s="60">
        <v>860396717.83679998</v>
      </c>
      <c r="BL1115" s="85" t="s">
        <v>3005</v>
      </c>
      <c r="BM1115" s="60" t="s">
        <v>3006</v>
      </c>
      <c r="BN1115" s="60">
        <v>340779734.5072</v>
      </c>
      <c r="BO1115" s="60">
        <v>33423095345.4412</v>
      </c>
      <c r="BP1115" s="60">
        <v>24788841213.6436</v>
      </c>
      <c r="BQ1115" s="60" t="s">
        <v>544</v>
      </c>
      <c r="BR1115" s="60" t="s">
        <v>544</v>
      </c>
      <c r="BS1115" s="60">
        <v>944716008.25220001</v>
      </c>
      <c r="BT1115" s="60" t="s">
        <v>544</v>
      </c>
      <c r="BU1115" s="60">
        <v>2279196262.4257998</v>
      </c>
      <c r="BV1115" s="60" t="s">
        <v>544</v>
      </c>
      <c r="BW1115" s="60">
        <v>951566628.67079997</v>
      </c>
      <c r="BX1115" s="60">
        <v>3329246998.1669998</v>
      </c>
      <c r="BY1115" s="60" t="s">
        <v>544</v>
      </c>
      <c r="BZ1115" s="60" t="s">
        <v>544</v>
      </c>
      <c r="CA1115" s="60" t="s">
        <v>544</v>
      </c>
      <c r="CB1115" s="60" t="s">
        <v>544</v>
      </c>
      <c r="CC1115" s="60">
        <v>1147298640.6308</v>
      </c>
      <c r="CD1115" s="60">
        <v>384098319.25940001</v>
      </c>
      <c r="CE1115" s="60">
        <v>710352678.14219999</v>
      </c>
      <c r="CF1115" s="60">
        <v>3877554173.776</v>
      </c>
      <c r="CG1115" s="60">
        <v>670691191.50820005</v>
      </c>
      <c r="CH1115" s="60" t="s">
        <v>544</v>
      </c>
      <c r="CI1115" s="60" t="s">
        <v>1607</v>
      </c>
      <c r="CJ1115" s="60">
        <v>14.36</v>
      </c>
      <c r="CK1115" s="60">
        <v>2949887453.934</v>
      </c>
      <c r="CL1115" s="60">
        <v>129.07</v>
      </c>
      <c r="CM1115" s="85">
        <v>4303</v>
      </c>
      <c r="CN1115" s="60" t="s">
        <v>544</v>
      </c>
      <c r="CO1115" s="60">
        <v>565201938.74660003</v>
      </c>
      <c r="CP1115" s="60">
        <v>1657283548.635</v>
      </c>
      <c r="CQ1115" s="60">
        <v>24392226347.3036</v>
      </c>
      <c r="CR1115" s="60" t="s">
        <v>544</v>
      </c>
      <c r="CS1115" s="60" t="s">
        <v>544</v>
      </c>
      <c r="CT1115" s="60">
        <v>382501558.1092</v>
      </c>
      <c r="CU1115" s="60">
        <v>477895159.72759998</v>
      </c>
      <c r="CV1115" s="60">
        <v>710352678.14219999</v>
      </c>
      <c r="CW1115" s="60">
        <v>860396717.83679998</v>
      </c>
      <c r="CX1115" s="60">
        <v>1316503814.1278</v>
      </c>
      <c r="CY1115" s="60">
        <v>13.61</v>
      </c>
      <c r="CZ1115" s="60">
        <f t="shared" si="34"/>
        <v>19.414300001047209</v>
      </c>
      <c r="DA1115" s="60" t="str">
        <f t="shared" si="35"/>
        <v>N: parent data from row 1225</v>
      </c>
    </row>
    <row r="1116" spans="1:105">
      <c r="A1116" s="13" t="s">
        <v>1535</v>
      </c>
      <c r="B1116" s="13">
        <v>1005983</v>
      </c>
      <c r="C1116" s="13">
        <v>2023</v>
      </c>
      <c r="D1116" s="13" t="s">
        <v>1</v>
      </c>
      <c r="E1116" s="13" t="s">
        <v>13</v>
      </c>
      <c r="F1116" s="84" t="s">
        <v>1804</v>
      </c>
      <c r="G1116" s="60" t="s">
        <v>558</v>
      </c>
      <c r="H1116" s="60" t="s">
        <v>559</v>
      </c>
      <c r="I1116" s="60" t="s">
        <v>560</v>
      </c>
      <c r="J1116" s="60" t="s">
        <v>1607</v>
      </c>
      <c r="K1116" s="85">
        <v>4303</v>
      </c>
      <c r="L1116" s="60">
        <v>836320000000</v>
      </c>
      <c r="M1116" s="60">
        <v>49109496958.959999</v>
      </c>
      <c r="N1116" s="60">
        <v>1001837965.8705</v>
      </c>
      <c r="O1116" s="60">
        <v>129009906.27850001</v>
      </c>
      <c r="P1116" s="60">
        <v>-0.44091000000000002</v>
      </c>
      <c r="Q1116" s="60" t="s">
        <v>544</v>
      </c>
      <c r="R1116" s="85" t="s">
        <v>544</v>
      </c>
      <c r="S1116" s="85" t="s">
        <v>544</v>
      </c>
      <c r="T1116" s="60">
        <v>12163044568.5865</v>
      </c>
      <c r="U1116" s="60">
        <v>1233198471.4405</v>
      </c>
      <c r="V1116" s="60" t="s">
        <v>544</v>
      </c>
      <c r="W1116" s="60" t="s">
        <v>1806</v>
      </c>
      <c r="X1116" s="60">
        <v>1589752022.1565001</v>
      </c>
      <c r="Y1116" s="60">
        <v>31158270564.348</v>
      </c>
      <c r="Z1116" s="60">
        <v>14.52169</v>
      </c>
      <c r="AA1116" s="60">
        <v>1779361939.0309999</v>
      </c>
      <c r="AB1116" s="60">
        <v>27696553679.992001</v>
      </c>
      <c r="AC1116" s="60">
        <v>49109496958.959999</v>
      </c>
      <c r="AD1116" s="60">
        <v>8.26</v>
      </c>
      <c r="AE1116" s="60">
        <v>2243785857.4454999</v>
      </c>
      <c r="AF1116" s="60">
        <v>16.162949999999999</v>
      </c>
      <c r="AG1116" s="60" t="s">
        <v>1807</v>
      </c>
      <c r="AH1116" s="60" t="s">
        <v>544</v>
      </c>
      <c r="AI1116" s="60">
        <v>4207942596.23</v>
      </c>
      <c r="AJ1116" s="60">
        <v>13105926710.195</v>
      </c>
      <c r="AK1116" s="60">
        <v>3.94007</v>
      </c>
      <c r="AL1116" s="60">
        <v>37441822244.431503</v>
      </c>
      <c r="AM1116" s="60">
        <v>2693940587.3185</v>
      </c>
      <c r="AN1116" s="60">
        <v>3061474953.908</v>
      </c>
      <c r="AO1116" s="60">
        <v>2798698745.1704998</v>
      </c>
      <c r="AP1116" s="60">
        <v>4620515924.1829996</v>
      </c>
      <c r="AQ1116" s="60">
        <v>49109496958.959999</v>
      </c>
      <c r="AR1116" s="60">
        <v>3.3020900000000002</v>
      </c>
      <c r="AS1116" s="60">
        <v>4621103133.5880003</v>
      </c>
      <c r="AT1116" s="60">
        <v>13574989582.909</v>
      </c>
      <c r="AU1116" s="85">
        <v>1005983</v>
      </c>
      <c r="AV1116" s="60" t="s">
        <v>544</v>
      </c>
      <c r="AW1116" s="60">
        <v>4504189741.0524998</v>
      </c>
      <c r="AX1116" s="60">
        <v>34351750.192500003</v>
      </c>
      <c r="AY1116" s="60">
        <v>15349712567.640499</v>
      </c>
      <c r="AZ1116" s="60">
        <v>10866192597.643999</v>
      </c>
      <c r="BA1116" s="60">
        <v>1414822340.4070001</v>
      </c>
      <c r="BB1116" s="60" t="s">
        <v>1808</v>
      </c>
      <c r="BC1116" s="60">
        <v>50927086230.2565</v>
      </c>
      <c r="BD1116" s="60">
        <v>775644903.06449997</v>
      </c>
      <c r="BE1116" s="60" t="s">
        <v>544</v>
      </c>
      <c r="BF1116" s="60">
        <v>551507073.176</v>
      </c>
      <c r="BG1116" s="60">
        <v>262893650.61849999</v>
      </c>
      <c r="BH1116" s="60">
        <v>30339524490.956501</v>
      </c>
      <c r="BI1116" s="60">
        <v>660962906.26800001</v>
      </c>
      <c r="BJ1116" s="60" t="s">
        <v>544</v>
      </c>
      <c r="BK1116" s="60">
        <v>1017046689.46</v>
      </c>
      <c r="BL1116" s="85" t="s">
        <v>3005</v>
      </c>
      <c r="BM1116" s="60" t="s">
        <v>3006</v>
      </c>
      <c r="BN1116" s="60">
        <v>423965190.41000003</v>
      </c>
      <c r="BO1116" s="60">
        <v>43468939577.351501</v>
      </c>
      <c r="BP1116" s="60">
        <v>29563879587.891998</v>
      </c>
      <c r="BQ1116" s="60" t="s">
        <v>544</v>
      </c>
      <c r="BR1116" s="60" t="s">
        <v>544</v>
      </c>
      <c r="BS1116" s="60">
        <v>1725045069.0685</v>
      </c>
      <c r="BT1116" s="60" t="s">
        <v>544</v>
      </c>
      <c r="BU1116" s="60">
        <v>3381738963.395</v>
      </c>
      <c r="BV1116" s="60" t="s">
        <v>544</v>
      </c>
      <c r="BW1116" s="60">
        <v>1414822340.4070001</v>
      </c>
      <c r="BX1116" s="60">
        <v>3997545466.4184999</v>
      </c>
      <c r="BY1116" s="60" t="s">
        <v>544</v>
      </c>
      <c r="BZ1116" s="60" t="s">
        <v>544</v>
      </c>
      <c r="CA1116" s="60" t="s">
        <v>544</v>
      </c>
      <c r="CB1116" s="60" t="s">
        <v>544</v>
      </c>
      <c r="CC1116" s="60">
        <v>2192522476.3889999</v>
      </c>
      <c r="CD1116" s="60">
        <v>450976823.04000002</v>
      </c>
      <c r="CE1116" s="60">
        <v>900661785.38900006</v>
      </c>
      <c r="CF1116" s="60">
        <v>4620515924.1829996</v>
      </c>
      <c r="CG1116" s="60">
        <v>1269488012.6695001</v>
      </c>
      <c r="CH1116" s="60" t="s">
        <v>544</v>
      </c>
      <c r="CI1116" s="60" t="s">
        <v>1607</v>
      </c>
      <c r="CJ1116" s="60">
        <v>15.19</v>
      </c>
      <c r="CK1116" s="60">
        <v>4651226976.0644999</v>
      </c>
      <c r="CL1116" s="60">
        <v>149.68</v>
      </c>
      <c r="CM1116" s="85">
        <v>4303</v>
      </c>
      <c r="CN1116" s="60" t="s">
        <v>544</v>
      </c>
      <c r="CO1116" s="60">
        <v>660962906.26800001</v>
      </c>
      <c r="CP1116" s="60">
        <v>2013717212.5664999</v>
      </c>
      <c r="CQ1116" s="60">
        <v>31158270564.348</v>
      </c>
      <c r="CR1116" s="60" t="s">
        <v>544</v>
      </c>
      <c r="CS1116" s="60" t="s">
        <v>544</v>
      </c>
      <c r="CT1116" s="60">
        <v>466831476.97500002</v>
      </c>
      <c r="CU1116" s="60">
        <v>550215212.48500001</v>
      </c>
      <c r="CV1116" s="60">
        <v>900661785.38900006</v>
      </c>
      <c r="CW1116" s="60">
        <v>1017046689.46</v>
      </c>
      <c r="CX1116" s="60">
        <v>1589752022.1565001</v>
      </c>
      <c r="CY1116" s="60">
        <v>14.43</v>
      </c>
      <c r="CZ1116" s="60">
        <f t="shared" si="34"/>
        <v>17.029699992628693</v>
      </c>
      <c r="DA1116" s="60" t="str">
        <f t="shared" si="35"/>
        <v>N: parent data from row 1225</v>
      </c>
    </row>
    <row r="1117" spans="1:105">
      <c r="A1117" s="13" t="s">
        <v>1536</v>
      </c>
      <c r="B1117" s="13">
        <v>111742</v>
      </c>
      <c r="C1117" s="13">
        <v>2022</v>
      </c>
      <c r="D1117" s="13" t="s">
        <v>10</v>
      </c>
      <c r="E1117" s="13" t="s">
        <v>13</v>
      </c>
      <c r="F1117" s="84" t="s">
        <v>1812</v>
      </c>
      <c r="G1117" s="60" t="s">
        <v>3007</v>
      </c>
      <c r="H1117" s="60" t="s">
        <v>545</v>
      </c>
      <c r="I1117" s="60" t="s">
        <v>2369</v>
      </c>
      <c r="J1117" s="60" t="s">
        <v>1607</v>
      </c>
      <c r="K1117" s="85">
        <v>4303</v>
      </c>
      <c r="L1117" s="60">
        <v>75636300000</v>
      </c>
      <c r="M1117" s="60">
        <v>19857259122.102798</v>
      </c>
      <c r="N1117" s="60">
        <v>648280388.51989996</v>
      </c>
      <c r="O1117" s="60">
        <v>191415069.56220001</v>
      </c>
      <c r="P1117" s="60">
        <v>-0.8</v>
      </c>
      <c r="Q1117" s="60" t="s">
        <v>544</v>
      </c>
      <c r="R1117" s="85" t="s">
        <v>544</v>
      </c>
      <c r="S1117" s="85">
        <v>444</v>
      </c>
      <c r="T1117" s="60">
        <v>11395799421.8314</v>
      </c>
      <c r="U1117" s="60" t="s">
        <v>544</v>
      </c>
      <c r="V1117" s="60">
        <v>2690811236.4059</v>
      </c>
      <c r="W1117" s="60" t="s">
        <v>3008</v>
      </c>
      <c r="X1117" s="60">
        <v>915752165.87549996</v>
      </c>
      <c r="Y1117" s="60">
        <v>11475610395.836201</v>
      </c>
      <c r="Z1117" s="60">
        <v>13.55</v>
      </c>
      <c r="AA1117" s="60">
        <v>162667366.7545</v>
      </c>
      <c r="AB1117" s="60">
        <v>18204541873.566601</v>
      </c>
      <c r="AC1117" s="60">
        <v>19857259122.102798</v>
      </c>
      <c r="AD1117" s="60" t="s">
        <v>544</v>
      </c>
      <c r="AE1117" s="60">
        <v>496429509.03179997</v>
      </c>
      <c r="AF1117" s="60">
        <v>14.34</v>
      </c>
      <c r="AG1117" s="60" t="s">
        <v>3009</v>
      </c>
      <c r="AH1117" s="60" t="s">
        <v>544</v>
      </c>
      <c r="AI1117" s="60" t="s">
        <v>544</v>
      </c>
      <c r="AJ1117" s="60" t="s">
        <v>544</v>
      </c>
      <c r="AK1117" s="60">
        <v>5.56</v>
      </c>
      <c r="AL1117" s="60">
        <v>12949619321.9874</v>
      </c>
      <c r="AM1117" s="60">
        <v>222184300.32980001</v>
      </c>
      <c r="AN1117" s="60">
        <v>368994486.72289997</v>
      </c>
      <c r="AO1117" s="60">
        <v>2726726174.7080998</v>
      </c>
      <c r="AP1117" s="60">
        <v>2860278288.1167998</v>
      </c>
      <c r="AQ1117" s="60">
        <v>19857259122.102798</v>
      </c>
      <c r="AR1117" s="60">
        <v>4.0999999999999996</v>
      </c>
      <c r="AS1117" s="60">
        <v>2910763979.8968</v>
      </c>
      <c r="AT1117" s="60">
        <v>11395799421.8314</v>
      </c>
      <c r="AU1117" s="85">
        <v>111742</v>
      </c>
      <c r="AV1117" s="60" t="s">
        <v>544</v>
      </c>
      <c r="AW1117" s="60">
        <v>996665791.49479997</v>
      </c>
      <c r="AX1117" s="60">
        <v>12549225.517899999</v>
      </c>
      <c r="AY1117" s="60">
        <v>496429509.03179997</v>
      </c>
      <c r="AZ1117" s="60">
        <v>1328196376.9331999</v>
      </c>
      <c r="BA1117" s="60">
        <v>1224074560.1888001</v>
      </c>
      <c r="BB1117" s="60" t="s">
        <v>1808</v>
      </c>
      <c r="BC1117" s="60" t="s">
        <v>544</v>
      </c>
      <c r="BD1117" s="60">
        <v>1011971646.049</v>
      </c>
      <c r="BE1117" s="60">
        <v>669335783.63569999</v>
      </c>
      <c r="BF1117" s="60" t="s">
        <v>544</v>
      </c>
      <c r="BG1117" s="60">
        <v>161354686.26100001</v>
      </c>
      <c r="BH1117" s="60">
        <v>15807114727.457899</v>
      </c>
      <c r="BI1117" s="60">
        <v>347020215.26169997</v>
      </c>
      <c r="BJ1117" s="60" t="s">
        <v>544</v>
      </c>
      <c r="BK1117" s="60">
        <v>478419532.66100001</v>
      </c>
      <c r="BL1117" s="85" t="s">
        <v>3010</v>
      </c>
      <c r="BM1117" s="60" t="s">
        <v>3011</v>
      </c>
      <c r="BN1117" s="60">
        <v>284300341.28219998</v>
      </c>
      <c r="BO1117" s="60">
        <v>16305592018.059601</v>
      </c>
      <c r="BP1117" s="60">
        <v>14795143081.408899</v>
      </c>
      <c r="BQ1117" s="60">
        <v>61407193.4859</v>
      </c>
      <c r="BR1117" s="60" t="s">
        <v>544</v>
      </c>
      <c r="BS1117" s="60">
        <v>321422945.63840002</v>
      </c>
      <c r="BT1117" s="60">
        <v>314675767.90179998</v>
      </c>
      <c r="BU1117" s="60">
        <v>1192806510.8336</v>
      </c>
      <c r="BV1117" s="60" t="s">
        <v>544</v>
      </c>
      <c r="BW1117" s="60">
        <v>3914885796.5946999</v>
      </c>
      <c r="BX1117" s="60" t="s">
        <v>544</v>
      </c>
      <c r="BY1117" s="60" t="s">
        <v>544</v>
      </c>
      <c r="BZ1117" s="60">
        <v>7981097.4005000005</v>
      </c>
      <c r="CA1117" s="60" t="s">
        <v>544</v>
      </c>
      <c r="CB1117" s="60" t="s">
        <v>1898</v>
      </c>
      <c r="CC1117" s="60">
        <v>204305592.00830001</v>
      </c>
      <c r="CD1117" s="60">
        <v>81281176.157499999</v>
      </c>
      <c r="CE1117" s="60">
        <v>521554213.67739999</v>
      </c>
      <c r="CF1117" s="60">
        <v>2860278288.1167998</v>
      </c>
      <c r="CG1117" s="60">
        <v>91940141.764699996</v>
      </c>
      <c r="CH1117" s="60">
        <v>-164715148.32440001</v>
      </c>
      <c r="CI1117" s="60" t="s">
        <v>1607</v>
      </c>
      <c r="CJ1117" s="60" t="s">
        <v>544</v>
      </c>
      <c r="CK1117" s="60">
        <v>1284746652.5983</v>
      </c>
      <c r="CL1117" s="60" t="s">
        <v>544</v>
      </c>
      <c r="CM1117" s="85">
        <v>4303</v>
      </c>
      <c r="CN1117" s="60">
        <v>-1758991.8613</v>
      </c>
      <c r="CO1117" s="60">
        <v>347020215.26169997</v>
      </c>
      <c r="CP1117" s="60">
        <v>1200052507.1577001</v>
      </c>
      <c r="CQ1117" s="60">
        <v>11475610395.836201</v>
      </c>
      <c r="CR1117" s="60">
        <v>0</v>
      </c>
      <c r="CS1117" s="60">
        <v>-1758991.8613</v>
      </c>
      <c r="CT1117" s="60">
        <v>226568653.17809999</v>
      </c>
      <c r="CU1117" s="60">
        <v>251850879.48289999</v>
      </c>
      <c r="CV1117" s="60">
        <v>521554213.67739999</v>
      </c>
      <c r="CW1117" s="60">
        <v>478419532.66100001</v>
      </c>
      <c r="CX1117" s="60">
        <v>915752165.87549996</v>
      </c>
      <c r="CY1117" s="60" t="s">
        <v>544</v>
      </c>
      <c r="CZ1117" s="60">
        <f t="shared" si="34"/>
        <v>3.8090000001969275</v>
      </c>
      <c r="DA1117" s="60" t="str">
        <f t="shared" si="35"/>
        <v>N: parent data from row 1225</v>
      </c>
    </row>
    <row r="1118" spans="1:105">
      <c r="A1118" s="13" t="s">
        <v>1536</v>
      </c>
      <c r="B1118" s="13">
        <v>111742</v>
      </c>
      <c r="C1118" s="13">
        <v>2023</v>
      </c>
      <c r="D1118" s="13" t="s">
        <v>10</v>
      </c>
      <c r="E1118" s="13" t="s">
        <v>13</v>
      </c>
      <c r="F1118" s="84" t="s">
        <v>1804</v>
      </c>
      <c r="G1118" s="60" t="s">
        <v>3007</v>
      </c>
      <c r="H1118" s="60" t="s">
        <v>545</v>
      </c>
      <c r="I1118" s="60" t="s">
        <v>2369</v>
      </c>
      <c r="J1118" s="60" t="s">
        <v>1607</v>
      </c>
      <c r="K1118" s="85">
        <v>4303</v>
      </c>
      <c r="L1118" s="60">
        <v>72621000000</v>
      </c>
      <c r="M1118" s="60">
        <v>19490338167.4944</v>
      </c>
      <c r="N1118" s="60">
        <v>686902844.98819995</v>
      </c>
      <c r="O1118" s="60">
        <v>374852388.68290001</v>
      </c>
      <c r="P1118" s="60">
        <v>-0.21</v>
      </c>
      <c r="Q1118" s="60" t="s">
        <v>544</v>
      </c>
      <c r="R1118" s="85" t="s">
        <v>544</v>
      </c>
      <c r="S1118" s="85">
        <v>412</v>
      </c>
      <c r="T1118" s="60">
        <v>10191035965.195499</v>
      </c>
      <c r="U1118" s="60" t="s">
        <v>544</v>
      </c>
      <c r="V1118" s="60">
        <v>2849570585.552</v>
      </c>
      <c r="W1118" s="60" t="s">
        <v>3008</v>
      </c>
      <c r="X1118" s="60">
        <v>973725174.61179996</v>
      </c>
      <c r="Y1118" s="60">
        <v>11807326894.0742</v>
      </c>
      <c r="Z1118" s="60">
        <v>6.8</v>
      </c>
      <c r="AA1118" s="60">
        <v>221229200.25150001</v>
      </c>
      <c r="AB1118" s="60">
        <v>17784648419.491798</v>
      </c>
      <c r="AC1118" s="60">
        <v>19490338167.4944</v>
      </c>
      <c r="AD1118" s="60" t="s">
        <v>544</v>
      </c>
      <c r="AE1118" s="60">
        <v>573564143.94939995</v>
      </c>
      <c r="AF1118" s="60">
        <v>16.760000000000002</v>
      </c>
      <c r="AG1118" s="60" t="s">
        <v>3009</v>
      </c>
      <c r="AH1118" s="60" t="s">
        <v>544</v>
      </c>
      <c r="AI1118" s="60" t="s">
        <v>544</v>
      </c>
      <c r="AJ1118" s="60" t="s">
        <v>544</v>
      </c>
      <c r="AK1118" s="60">
        <v>5.93</v>
      </c>
      <c r="AL1118" s="60">
        <v>12948255504.0333</v>
      </c>
      <c r="AM1118" s="60">
        <v>253462157.8522</v>
      </c>
      <c r="AN1118" s="60">
        <v>633494364.03460002</v>
      </c>
      <c r="AO1118" s="60">
        <v>2764063339.1609998</v>
      </c>
      <c r="AP1118" s="60">
        <v>3120960816.4077001</v>
      </c>
      <c r="AQ1118" s="60">
        <v>19490338167.4944</v>
      </c>
      <c r="AR1118" s="60">
        <v>4.5999999999999996</v>
      </c>
      <c r="AS1118" s="60">
        <v>3090740741.2550001</v>
      </c>
      <c r="AT1118" s="60">
        <v>10191035965.195499</v>
      </c>
      <c r="AU1118" s="85">
        <v>111742</v>
      </c>
      <c r="AV1118" s="60" t="s">
        <v>544</v>
      </c>
      <c r="AW1118" s="60">
        <v>695947396.78779995</v>
      </c>
      <c r="AX1118" s="60">
        <v>10332796.566400001</v>
      </c>
      <c r="AY1118" s="60">
        <v>573564143.94939995</v>
      </c>
      <c r="AZ1118" s="60">
        <v>1552737520.3872001</v>
      </c>
      <c r="BA1118" s="60">
        <v>1311862587.4432001</v>
      </c>
      <c r="BB1118" s="60" t="s">
        <v>1808</v>
      </c>
      <c r="BC1118" s="60" t="s">
        <v>544</v>
      </c>
      <c r="BD1118" s="60">
        <v>1102925389.3408</v>
      </c>
      <c r="BE1118" s="60">
        <v>678368223.40859997</v>
      </c>
      <c r="BF1118" s="60" t="s">
        <v>544</v>
      </c>
      <c r="BG1118" s="60">
        <v>281213097.20190001</v>
      </c>
      <c r="BH1118" s="60">
        <v>14926033282.1402</v>
      </c>
      <c r="BI1118" s="60">
        <v>293719806.81220001</v>
      </c>
      <c r="BJ1118" s="60" t="s">
        <v>544</v>
      </c>
      <c r="BK1118" s="60">
        <v>582179280.82690001</v>
      </c>
      <c r="BL1118" s="85" t="s">
        <v>3010</v>
      </c>
      <c r="BM1118" s="60" t="s">
        <v>3011</v>
      </c>
      <c r="BN1118" s="60">
        <v>230944712.86719999</v>
      </c>
      <c r="BO1118" s="60">
        <v>15757031671.9725</v>
      </c>
      <c r="BP1118" s="60">
        <v>13823107892.7994</v>
      </c>
      <c r="BQ1118" s="60">
        <v>256521739.17309999</v>
      </c>
      <c r="BR1118" s="60" t="s">
        <v>544</v>
      </c>
      <c r="BS1118" s="60">
        <v>456548577.639</v>
      </c>
      <c r="BT1118" s="60">
        <v>223752012.9197</v>
      </c>
      <c r="BU1118" s="60">
        <v>1443478261.1098001</v>
      </c>
      <c r="BV1118" s="60" t="s">
        <v>544</v>
      </c>
      <c r="BW1118" s="60">
        <v>4161460011.4278002</v>
      </c>
      <c r="BX1118" s="60" t="s">
        <v>544</v>
      </c>
      <c r="BY1118" s="60" t="s">
        <v>544</v>
      </c>
      <c r="BZ1118" s="60">
        <v>15968867.4208</v>
      </c>
      <c r="CA1118" s="60" t="s">
        <v>544</v>
      </c>
      <c r="CB1118" s="60" t="s">
        <v>1898</v>
      </c>
      <c r="CC1118" s="60">
        <v>402495974.3021</v>
      </c>
      <c r="CD1118" s="60">
        <v>85668276.986900002</v>
      </c>
      <c r="CE1118" s="60">
        <v>268894256.62019998</v>
      </c>
      <c r="CF1118" s="60">
        <v>3120960816.4077001</v>
      </c>
      <c r="CG1118" s="60">
        <v>163741277.53659999</v>
      </c>
      <c r="CH1118" s="60">
        <v>-32340311.3312</v>
      </c>
      <c r="CI1118" s="60" t="s">
        <v>1607</v>
      </c>
      <c r="CJ1118" s="60" t="s">
        <v>544</v>
      </c>
      <c r="CK1118" s="60">
        <v>1607219538.6464</v>
      </c>
      <c r="CL1118" s="60" t="s">
        <v>544</v>
      </c>
      <c r="CM1118" s="85">
        <v>4303</v>
      </c>
      <c r="CN1118" s="60">
        <v>11191626.4109</v>
      </c>
      <c r="CO1118" s="60">
        <v>293719806.81220001</v>
      </c>
      <c r="CP1118" s="60">
        <v>1204669887.4790001</v>
      </c>
      <c r="CQ1118" s="60">
        <v>11807326894.0742</v>
      </c>
      <c r="CR1118" s="60">
        <v>0</v>
      </c>
      <c r="CS1118" s="60">
        <v>11191626.4109</v>
      </c>
      <c r="CT1118" s="60">
        <v>235936661.3382</v>
      </c>
      <c r="CU1118" s="60">
        <v>346242619.48860002</v>
      </c>
      <c r="CV1118" s="60">
        <v>268894256.62019998</v>
      </c>
      <c r="CW1118" s="60">
        <v>582179280.82690001</v>
      </c>
      <c r="CX1118" s="60">
        <v>973725174.61179996</v>
      </c>
      <c r="CY1118" s="60" t="s">
        <v>544</v>
      </c>
      <c r="CZ1118" s="60">
        <f t="shared" si="34"/>
        <v>3.7259999993799937</v>
      </c>
      <c r="DA1118" s="60" t="str">
        <f t="shared" si="35"/>
        <v>N: parent data from row 1225</v>
      </c>
    </row>
    <row r="1119" spans="1:105">
      <c r="A1119" s="13" t="s">
        <v>1537</v>
      </c>
      <c r="B1119" s="13">
        <v>1171572</v>
      </c>
      <c r="C1119" s="13">
        <v>2022</v>
      </c>
      <c r="D1119" s="13" t="s">
        <v>10</v>
      </c>
      <c r="E1119" s="13" t="s">
        <v>507</v>
      </c>
      <c r="F1119" s="84" t="s">
        <v>1812</v>
      </c>
      <c r="G1119" s="60" t="s">
        <v>1843</v>
      </c>
      <c r="H1119" s="60" t="s">
        <v>545</v>
      </c>
      <c r="I1119" s="60" t="s">
        <v>1844</v>
      </c>
      <c r="J1119" s="60" t="s">
        <v>1607</v>
      </c>
      <c r="K1119" s="85">
        <v>4303</v>
      </c>
      <c r="L1119" s="60">
        <v>150690591000</v>
      </c>
      <c r="M1119" s="60">
        <v>2671146464.2007999</v>
      </c>
      <c r="N1119" s="60">
        <v>261772213.13690001</v>
      </c>
      <c r="O1119" s="60">
        <v>21406028.958700001</v>
      </c>
      <c r="P1119" s="60">
        <v>0.73</v>
      </c>
      <c r="Q1119" s="60" t="s">
        <v>544</v>
      </c>
      <c r="R1119" s="85" t="s">
        <v>544</v>
      </c>
      <c r="S1119" s="85" t="s">
        <v>544</v>
      </c>
      <c r="T1119" s="60" t="s">
        <v>544</v>
      </c>
      <c r="U1119" s="60" t="s">
        <v>544</v>
      </c>
      <c r="V1119" s="60" t="s">
        <v>544</v>
      </c>
      <c r="W1119" s="60" t="s">
        <v>1846</v>
      </c>
      <c r="X1119" s="60">
        <v>160886230.623</v>
      </c>
      <c r="Y1119" s="60">
        <v>2136293963.0201001</v>
      </c>
      <c r="Z1119" s="60">
        <v>3.62</v>
      </c>
      <c r="AA1119" s="60" t="s">
        <v>544</v>
      </c>
      <c r="AB1119" s="60">
        <v>2473322849.0528002</v>
      </c>
      <c r="AC1119" s="60">
        <v>2671146464.2007999</v>
      </c>
      <c r="AD1119" s="60" t="s">
        <v>544</v>
      </c>
      <c r="AE1119" s="60">
        <v>635795845.13909996</v>
      </c>
      <c r="AF1119" s="60">
        <v>17.09</v>
      </c>
      <c r="AG1119" s="60" t="s">
        <v>1847</v>
      </c>
      <c r="AH1119" s="60" t="s">
        <v>544</v>
      </c>
      <c r="AI1119" s="60">
        <v>427830404.00629997</v>
      </c>
      <c r="AJ1119" s="60">
        <v>368012414.97369999</v>
      </c>
      <c r="AK1119" s="60">
        <v>8.3000000000000007</v>
      </c>
      <c r="AL1119" s="60">
        <v>2155080013.3234</v>
      </c>
      <c r="AM1119" s="60">
        <v>93458437.682799995</v>
      </c>
      <c r="AN1119" s="60">
        <v>39958024.715700001</v>
      </c>
      <c r="AO1119" s="60">
        <v>456382683.37050003</v>
      </c>
      <c r="AP1119" s="60">
        <v>422289121.852</v>
      </c>
      <c r="AQ1119" s="60">
        <v>2671146464.2007999</v>
      </c>
      <c r="AR1119" s="60">
        <v>15.24</v>
      </c>
      <c r="AS1119" s="60">
        <v>422289104.12589997</v>
      </c>
      <c r="AT1119" s="60">
        <v>713757723.45940006</v>
      </c>
      <c r="AU1119" s="85">
        <v>1171572</v>
      </c>
      <c r="AV1119" s="60" t="s">
        <v>544</v>
      </c>
      <c r="AW1119" s="60" t="s">
        <v>544</v>
      </c>
      <c r="AX1119" s="60">
        <v>412077.10080000001</v>
      </c>
      <c r="AY1119" s="60" t="s">
        <v>544</v>
      </c>
      <c r="AZ1119" s="60">
        <v>416095716.6512</v>
      </c>
      <c r="BA1119" s="60" t="s">
        <v>544</v>
      </c>
      <c r="BB1119" s="60" t="s">
        <v>1808</v>
      </c>
      <c r="BC1119" s="60" t="s">
        <v>544</v>
      </c>
      <c r="BD1119" s="60">
        <v>50723027.134199999</v>
      </c>
      <c r="BE1119" s="60" t="s">
        <v>544</v>
      </c>
      <c r="BF1119" s="60" t="s">
        <v>544</v>
      </c>
      <c r="BG1119" s="60">
        <v>79748644.770999998</v>
      </c>
      <c r="BH1119" s="60">
        <v>1717565983.5722001</v>
      </c>
      <c r="BI1119" s="60">
        <v>15043269.233899999</v>
      </c>
      <c r="BJ1119" s="60" t="s">
        <v>544</v>
      </c>
      <c r="BK1119" s="60">
        <v>203272101.51699999</v>
      </c>
      <c r="BL1119" s="85" t="s">
        <v>3012</v>
      </c>
      <c r="BM1119" s="60" t="s">
        <v>3013</v>
      </c>
      <c r="BN1119" s="60">
        <v>56326474.487999998</v>
      </c>
      <c r="BO1119" s="60">
        <v>2093921865.2541001</v>
      </c>
      <c r="BP1119" s="60">
        <v>1666842956.438</v>
      </c>
      <c r="BQ1119" s="60" t="s">
        <v>544</v>
      </c>
      <c r="BR1119" s="60" t="s">
        <v>544</v>
      </c>
      <c r="BS1119" s="60">
        <v>85484470.143000007</v>
      </c>
      <c r="BT1119" s="60">
        <v>18786050.303300001</v>
      </c>
      <c r="BU1119" s="60">
        <v>164949622.4603</v>
      </c>
      <c r="BV1119" s="60" t="s">
        <v>544</v>
      </c>
      <c r="BW1119" s="60" t="s">
        <v>544</v>
      </c>
      <c r="BX1119" s="60" t="s">
        <v>544</v>
      </c>
      <c r="BY1119" s="60" t="s">
        <v>544</v>
      </c>
      <c r="BZ1119" s="60" t="s">
        <v>544</v>
      </c>
      <c r="CA1119" s="60" t="s">
        <v>544</v>
      </c>
      <c r="CB1119" s="60" t="s">
        <v>544</v>
      </c>
      <c r="CC1119" s="60">
        <v>39578084.913699999</v>
      </c>
      <c r="CD1119" s="60">
        <v>34945368.332400002</v>
      </c>
      <c r="CE1119" s="60">
        <v>19521397.077</v>
      </c>
      <c r="CF1119" s="60">
        <v>422289121.852</v>
      </c>
      <c r="CG1119" s="60">
        <v>35894632.878399998</v>
      </c>
      <c r="CH1119" s="60">
        <v>259023862.5469</v>
      </c>
      <c r="CI1119" s="60" t="s">
        <v>1607</v>
      </c>
      <c r="CJ1119" s="60" t="s">
        <v>544</v>
      </c>
      <c r="CK1119" s="60">
        <v>200844255.3387</v>
      </c>
      <c r="CL1119" s="60" t="s">
        <v>544</v>
      </c>
      <c r="CM1119" s="85">
        <v>4303</v>
      </c>
      <c r="CN1119" s="60" t="s">
        <v>544</v>
      </c>
      <c r="CO1119" s="60">
        <v>15043269.233899999</v>
      </c>
      <c r="CP1119" s="60">
        <v>217212705.111</v>
      </c>
      <c r="CQ1119" s="60">
        <v>2136293963.0201001</v>
      </c>
      <c r="CR1119" s="60" t="s">
        <v>544</v>
      </c>
      <c r="CS1119" s="60" t="s">
        <v>544</v>
      </c>
      <c r="CT1119" s="60">
        <v>83777382.212799996</v>
      </c>
      <c r="CU1119" s="60">
        <v>119494719.30419999</v>
      </c>
      <c r="CV1119" s="60">
        <v>19521397.077</v>
      </c>
      <c r="CW1119" s="60">
        <v>203272101.51699999</v>
      </c>
      <c r="CX1119" s="60">
        <v>160886230.623</v>
      </c>
      <c r="CY1119" s="60" t="s">
        <v>544</v>
      </c>
      <c r="CZ1119" s="60">
        <f t="shared" si="34"/>
        <v>56.414200052143613</v>
      </c>
      <c r="DA1119" s="60" t="str">
        <f t="shared" si="35"/>
        <v>N: parent data from row 1225</v>
      </c>
    </row>
    <row r="1120" spans="1:105">
      <c r="A1120" s="13" t="s">
        <v>1537</v>
      </c>
      <c r="B1120" s="13">
        <v>1171572</v>
      </c>
      <c r="C1120" s="13">
        <v>2023</v>
      </c>
      <c r="D1120" s="13" t="s">
        <v>10</v>
      </c>
      <c r="E1120" s="13" t="s">
        <v>507</v>
      </c>
      <c r="F1120" s="84" t="s">
        <v>1804</v>
      </c>
      <c r="G1120" s="60" t="s">
        <v>1843</v>
      </c>
      <c r="H1120" s="60" t="s">
        <v>545</v>
      </c>
      <c r="I1120" s="60" t="s">
        <v>1844</v>
      </c>
      <c r="J1120" s="60" t="s">
        <v>1607</v>
      </c>
      <c r="K1120" s="85">
        <v>4303</v>
      </c>
      <c r="L1120" s="60">
        <v>161796902000</v>
      </c>
      <c r="M1120" s="60">
        <v>2777319301.0847998</v>
      </c>
      <c r="N1120" s="60">
        <v>335254675.16140002</v>
      </c>
      <c r="O1120" s="60">
        <v>32439418.75</v>
      </c>
      <c r="P1120" s="60">
        <v>0.56999999999999995</v>
      </c>
      <c r="Q1120" s="60" t="s">
        <v>544</v>
      </c>
      <c r="R1120" s="85" t="s">
        <v>544</v>
      </c>
      <c r="S1120" s="85" t="s">
        <v>544</v>
      </c>
      <c r="T1120" s="60" t="s">
        <v>544</v>
      </c>
      <c r="U1120" s="60" t="s">
        <v>544</v>
      </c>
      <c r="V1120" s="60" t="s">
        <v>544</v>
      </c>
      <c r="W1120" s="60" t="s">
        <v>1846</v>
      </c>
      <c r="X1120" s="60">
        <v>189160986.1683</v>
      </c>
      <c r="Y1120" s="60">
        <v>2131435786.4849</v>
      </c>
      <c r="Z1120" s="60">
        <v>5.12</v>
      </c>
      <c r="AA1120" s="60">
        <v>106910833.8941</v>
      </c>
      <c r="AB1120" s="60">
        <v>2475612504.6725998</v>
      </c>
      <c r="AC1120" s="60">
        <v>2777319301.0847998</v>
      </c>
      <c r="AD1120" s="60" t="s">
        <v>544</v>
      </c>
      <c r="AE1120" s="60">
        <v>691269368.5007</v>
      </c>
      <c r="AF1120" s="60">
        <v>16.11</v>
      </c>
      <c r="AG1120" s="60" t="s">
        <v>1847</v>
      </c>
      <c r="AH1120" s="60" t="s">
        <v>544</v>
      </c>
      <c r="AI1120" s="60">
        <v>415066644.57389998</v>
      </c>
      <c r="AJ1120" s="60">
        <v>426515615.92369998</v>
      </c>
      <c r="AK1120" s="60">
        <v>8.99</v>
      </c>
      <c r="AL1120" s="60">
        <v>2251228994.0088</v>
      </c>
      <c r="AM1120" s="60">
        <v>96386961.030399993</v>
      </c>
      <c r="AN1120" s="60">
        <v>77148335.313899994</v>
      </c>
      <c r="AO1120" s="60">
        <v>447289143.32380003</v>
      </c>
      <c r="AP1120" s="60">
        <v>429703346.0456</v>
      </c>
      <c r="AQ1120" s="60">
        <v>2777319301.0847998</v>
      </c>
      <c r="AR1120" s="60">
        <v>18.02</v>
      </c>
      <c r="AS1120" s="60">
        <v>429703363.21100003</v>
      </c>
      <c r="AT1120" s="60">
        <v>742421514.57009995</v>
      </c>
      <c r="AU1120" s="85">
        <v>1171572</v>
      </c>
      <c r="AV1120" s="60" t="s">
        <v>544</v>
      </c>
      <c r="AW1120" s="60" t="s">
        <v>544</v>
      </c>
      <c r="AX1120" s="60">
        <v>239544.08499999999</v>
      </c>
      <c r="AY1120" s="60" t="s">
        <v>544</v>
      </c>
      <c r="AZ1120" s="60">
        <v>385625346.20289999</v>
      </c>
      <c r="BA1120" s="60">
        <v>17.165500000000002</v>
      </c>
      <c r="BB1120" s="60" t="s">
        <v>1808</v>
      </c>
      <c r="BC1120" s="60" t="s">
        <v>544</v>
      </c>
      <c r="BD1120" s="60">
        <v>50112622.5836</v>
      </c>
      <c r="BE1120" s="60" t="s">
        <v>544</v>
      </c>
      <c r="BF1120" s="60" t="s">
        <v>544</v>
      </c>
      <c r="BG1120" s="60">
        <v>80454421.327199996</v>
      </c>
      <c r="BH1120" s="60">
        <v>1860206516.1599</v>
      </c>
      <c r="BI1120" s="60">
        <v>21476178.605700001</v>
      </c>
      <c r="BJ1120" s="60" t="s">
        <v>544</v>
      </c>
      <c r="BK1120" s="60">
        <v>213893436.6036</v>
      </c>
      <c r="BL1120" s="85" t="s">
        <v>3012</v>
      </c>
      <c r="BM1120" s="60" t="s">
        <v>3013</v>
      </c>
      <c r="BN1120" s="60">
        <v>57962750.888800003</v>
      </c>
      <c r="BO1120" s="60">
        <v>2207952175.1494999</v>
      </c>
      <c r="BP1120" s="60">
        <v>1810093893.5764</v>
      </c>
      <c r="BQ1120" s="60" t="s">
        <v>544</v>
      </c>
      <c r="BR1120" s="60" t="s">
        <v>544</v>
      </c>
      <c r="BS1120" s="60">
        <v>93258365.940599993</v>
      </c>
      <c r="BT1120" s="60">
        <v>12882373.629899999</v>
      </c>
      <c r="BU1120" s="60">
        <v>221216653.74919999</v>
      </c>
      <c r="BV1120" s="60" t="s">
        <v>544</v>
      </c>
      <c r="BW1120" s="60" t="s">
        <v>544</v>
      </c>
      <c r="BX1120" s="60" t="s">
        <v>544</v>
      </c>
      <c r="BY1120" s="60" t="s">
        <v>544</v>
      </c>
      <c r="BZ1120" s="60" t="s">
        <v>544</v>
      </c>
      <c r="CA1120" s="60" t="s">
        <v>544</v>
      </c>
      <c r="CB1120" s="60" t="s">
        <v>544</v>
      </c>
      <c r="CC1120" s="60">
        <v>76332563.683899999</v>
      </c>
      <c r="CD1120" s="60">
        <v>28580072.5858</v>
      </c>
      <c r="CE1120" s="60">
        <v>28984456.645599999</v>
      </c>
      <c r="CF1120" s="60">
        <v>429703346.0456</v>
      </c>
      <c r="CG1120" s="60">
        <v>45092667.733000003</v>
      </c>
      <c r="CH1120" s="60" t="s">
        <v>544</v>
      </c>
      <c r="CI1120" s="60" t="s">
        <v>1607</v>
      </c>
      <c r="CJ1120" s="60" t="s">
        <v>544</v>
      </c>
      <c r="CK1120" s="60">
        <v>266309321.4822</v>
      </c>
      <c r="CL1120" s="60" t="s">
        <v>544</v>
      </c>
      <c r="CM1120" s="85">
        <v>4303</v>
      </c>
      <c r="CN1120" s="60" t="s">
        <v>544</v>
      </c>
      <c r="CO1120" s="60">
        <v>21476178.605700001</v>
      </c>
      <c r="CP1120" s="60">
        <v>247123737.0571</v>
      </c>
      <c r="CQ1120" s="60">
        <v>2131435786.4849</v>
      </c>
      <c r="CR1120" s="60" t="s">
        <v>544</v>
      </c>
      <c r="CS1120" s="60" t="s">
        <v>544</v>
      </c>
      <c r="CT1120" s="60">
        <v>87720631.9586</v>
      </c>
      <c r="CU1120" s="60">
        <v>126172804.6451</v>
      </c>
      <c r="CV1120" s="60">
        <v>28984456.645599999</v>
      </c>
      <c r="CW1120" s="60">
        <v>213893436.6036</v>
      </c>
      <c r="CX1120" s="60">
        <v>189160986.1683</v>
      </c>
      <c r="CY1120" s="60" t="s">
        <v>544</v>
      </c>
      <c r="CZ1120" s="60">
        <f t="shared" si="34"/>
        <v>58.256500049095315</v>
      </c>
      <c r="DA1120" s="60" t="str">
        <f t="shared" si="35"/>
        <v>N: parent data from row 1225</v>
      </c>
    </row>
    <row r="1121" spans="1:105">
      <c r="A1121" s="13" t="s">
        <v>1538</v>
      </c>
      <c r="B1121" s="13">
        <v>1031625</v>
      </c>
      <c r="C1121" s="13">
        <v>2022</v>
      </c>
      <c r="D1121" s="13" t="s">
        <v>1</v>
      </c>
      <c r="E1121" s="13" t="s">
        <v>507</v>
      </c>
      <c r="F1121" s="84" t="s">
        <v>1812</v>
      </c>
      <c r="G1121" s="60" t="s">
        <v>2570</v>
      </c>
      <c r="H1121" s="60" t="s">
        <v>1814</v>
      </c>
      <c r="I1121" s="60" t="s">
        <v>2571</v>
      </c>
      <c r="J1121" s="60" t="s">
        <v>1607</v>
      </c>
      <c r="K1121" s="85">
        <v>4303</v>
      </c>
      <c r="L1121" s="60">
        <v>148106100000</v>
      </c>
      <c r="M1121" s="60">
        <v>3696091932.9520001</v>
      </c>
      <c r="N1121" s="60">
        <v>27037009.280200001</v>
      </c>
      <c r="O1121" s="60">
        <v>14743829.686899999</v>
      </c>
      <c r="P1121" s="60">
        <v>-0.06</v>
      </c>
      <c r="Q1121" s="60">
        <v>166831374.13640001</v>
      </c>
      <c r="R1121" s="85" t="s">
        <v>544</v>
      </c>
      <c r="S1121" s="85" t="s">
        <v>544</v>
      </c>
      <c r="T1121" s="60">
        <v>199575752.8299</v>
      </c>
      <c r="U1121" s="60">
        <v>83988420.465800002</v>
      </c>
      <c r="V1121" s="60" t="s">
        <v>544</v>
      </c>
      <c r="W1121" s="60" t="s">
        <v>2572</v>
      </c>
      <c r="X1121" s="60">
        <v>143105986.7238</v>
      </c>
      <c r="Y1121" s="60">
        <v>3027199218.2203999</v>
      </c>
      <c r="Z1121" s="60">
        <v>13.14</v>
      </c>
      <c r="AA1121" s="60">
        <v>201257767.25260001</v>
      </c>
      <c r="AB1121" s="60">
        <v>2608672104.2856002</v>
      </c>
      <c r="AC1121" s="60">
        <v>3696091932.9520001</v>
      </c>
      <c r="AD1121" s="60">
        <v>6.47</v>
      </c>
      <c r="AE1121" s="60">
        <v>477602255.49680001</v>
      </c>
      <c r="AF1121" s="60">
        <v>22.27</v>
      </c>
      <c r="AG1121" s="60" t="s">
        <v>2573</v>
      </c>
      <c r="AH1121" s="60" t="s">
        <v>544</v>
      </c>
      <c r="AI1121" s="60">
        <v>224404182.3416</v>
      </c>
      <c r="AJ1121" s="60" t="s">
        <v>544</v>
      </c>
      <c r="AK1121" s="60">
        <v>4.9800000000000004</v>
      </c>
      <c r="AL1121" s="60">
        <v>3261483363.6171999</v>
      </c>
      <c r="AM1121" s="60">
        <v>95400663.722100005</v>
      </c>
      <c r="AN1121" s="60">
        <v>47500686.232199997</v>
      </c>
      <c r="AO1121" s="60">
        <v>761418481.39890003</v>
      </c>
      <c r="AP1121" s="60">
        <v>235716602.7834</v>
      </c>
      <c r="AQ1121" s="60">
        <v>3696091932.9520001</v>
      </c>
      <c r="AR1121" s="60">
        <v>1.68</v>
      </c>
      <c r="AS1121" s="60">
        <v>276212223.01520002</v>
      </c>
      <c r="AT1121" s="60">
        <v>902338348.48740005</v>
      </c>
      <c r="AU1121" s="85">
        <v>1031625</v>
      </c>
      <c r="AV1121" s="60" t="s">
        <v>544</v>
      </c>
      <c r="AW1121" s="60" t="s">
        <v>544</v>
      </c>
      <c r="AX1121" s="60" t="s">
        <v>544</v>
      </c>
      <c r="AY1121" s="60">
        <v>477602255.49680001</v>
      </c>
      <c r="AZ1121" s="60">
        <v>1293311870.0775001</v>
      </c>
      <c r="BA1121" s="60">
        <v>233188590.0088</v>
      </c>
      <c r="BB1121" s="60" t="s">
        <v>1808</v>
      </c>
      <c r="BC1121" s="60">
        <v>4161435946.8404002</v>
      </c>
      <c r="BD1121" s="60">
        <v>67447780.1197</v>
      </c>
      <c r="BE1121" s="60" t="s">
        <v>544</v>
      </c>
      <c r="BF1121" s="60" t="s">
        <v>544</v>
      </c>
      <c r="BG1121" s="60">
        <v>46202989.645000003</v>
      </c>
      <c r="BH1121" s="60">
        <v>1613129193.9928999</v>
      </c>
      <c r="BI1121" s="60">
        <v>-12912081.0426</v>
      </c>
      <c r="BJ1121" s="60" t="s">
        <v>544</v>
      </c>
      <c r="BK1121" s="60">
        <v>157919692.38080001</v>
      </c>
      <c r="BL1121" s="85" t="s">
        <v>544</v>
      </c>
      <c r="BM1121" s="60" t="s">
        <v>544</v>
      </c>
      <c r="BN1121" s="60">
        <v>61550747.358999997</v>
      </c>
      <c r="BO1121" s="60">
        <v>2862681237.8077998</v>
      </c>
      <c r="BP1121" s="60">
        <v>1545681413.8731999</v>
      </c>
      <c r="BQ1121" s="60">
        <v>23161388.5112</v>
      </c>
      <c r="BR1121" s="60">
        <v>20488632.6556</v>
      </c>
      <c r="BS1121" s="60">
        <v>10541289.2006</v>
      </c>
      <c r="BT1121" s="60">
        <v>33026378.144200001</v>
      </c>
      <c r="BU1121" s="60">
        <v>136712335.46149999</v>
      </c>
      <c r="BV1121" s="60">
        <v>199059169.76539999</v>
      </c>
      <c r="BW1121" s="60">
        <v>233186094.4384</v>
      </c>
      <c r="BX1121" s="60">
        <v>224404182.3416</v>
      </c>
      <c r="BY1121" s="60" t="s">
        <v>544</v>
      </c>
      <c r="BZ1121" s="60">
        <v>-2293429.1608000002</v>
      </c>
      <c r="CA1121" s="60" t="s">
        <v>544</v>
      </c>
      <c r="CB1121" s="60" t="s">
        <v>1898</v>
      </c>
      <c r="CC1121" s="60">
        <v>28342192.578499999</v>
      </c>
      <c r="CD1121" s="60">
        <v>36714831.136299998</v>
      </c>
      <c r="CE1121" s="60">
        <v>32182875.362599999</v>
      </c>
      <c r="CF1121" s="60">
        <v>235716602.7834</v>
      </c>
      <c r="CG1121" s="60">
        <v>53894337.494599998</v>
      </c>
      <c r="CH1121" s="60">
        <v>10953058.310000001</v>
      </c>
      <c r="CI1121" s="60" t="s">
        <v>1607</v>
      </c>
      <c r="CJ1121" s="60">
        <v>8.6</v>
      </c>
      <c r="CK1121" s="60">
        <v>190606672.95609999</v>
      </c>
      <c r="CL1121" s="60">
        <v>411</v>
      </c>
      <c r="CM1121" s="85">
        <v>4303</v>
      </c>
      <c r="CN1121" s="60">
        <v>-1215342.7653000001</v>
      </c>
      <c r="CO1121" s="60">
        <v>-12912081.0426</v>
      </c>
      <c r="CP1121" s="60">
        <v>204656734.08289999</v>
      </c>
      <c r="CQ1121" s="60">
        <v>3027199218.2203999</v>
      </c>
      <c r="CR1121" s="60" t="s">
        <v>544</v>
      </c>
      <c r="CS1121" s="60">
        <v>-1215342.7653000001</v>
      </c>
      <c r="CT1121" s="60">
        <v>91302937.191</v>
      </c>
      <c r="CU1121" s="60">
        <v>66616755.189800002</v>
      </c>
      <c r="CV1121" s="60">
        <v>32182875.362599999</v>
      </c>
      <c r="CW1121" s="60">
        <v>157919692.38080001</v>
      </c>
      <c r="CX1121" s="60">
        <v>143105986.7238</v>
      </c>
      <c r="CY1121" s="60">
        <v>8.6</v>
      </c>
      <c r="CZ1121" s="60">
        <f t="shared" si="34"/>
        <v>40.071000041849715</v>
      </c>
      <c r="DA1121" s="60" t="str">
        <f t="shared" si="35"/>
        <v>N: parent data from row 1225</v>
      </c>
    </row>
    <row r="1122" spans="1:105">
      <c r="A1122" s="13" t="s">
        <v>1538</v>
      </c>
      <c r="B1122" s="13">
        <v>1031625</v>
      </c>
      <c r="C1122" s="13">
        <v>2023</v>
      </c>
      <c r="D1122" s="13" t="s">
        <v>1</v>
      </c>
      <c r="E1122" s="13" t="s">
        <v>507</v>
      </c>
      <c r="F1122" s="84" t="s">
        <v>1804</v>
      </c>
      <c r="G1122" s="60" t="s">
        <v>2570</v>
      </c>
      <c r="H1122" s="60" t="s">
        <v>1814</v>
      </c>
      <c r="I1122" s="60" t="s">
        <v>2571</v>
      </c>
      <c r="J1122" s="60" t="s">
        <v>1607</v>
      </c>
      <c r="K1122" s="85">
        <v>4303</v>
      </c>
      <c r="L1122" s="60">
        <v>150681100000</v>
      </c>
      <c r="M1122" s="60">
        <v>3861439696.5545998</v>
      </c>
      <c r="N1122" s="60">
        <v>28573625.103999998</v>
      </c>
      <c r="O1122" s="60">
        <v>15721900.4496</v>
      </c>
      <c r="P1122" s="60">
        <v>-0.06</v>
      </c>
      <c r="Q1122" s="60">
        <v>171321305.74689999</v>
      </c>
      <c r="R1122" s="85" t="s">
        <v>544</v>
      </c>
      <c r="S1122" s="85" t="s">
        <v>544</v>
      </c>
      <c r="T1122" s="60">
        <v>214325252.19260001</v>
      </c>
      <c r="U1122" s="60">
        <v>76362052.094099998</v>
      </c>
      <c r="V1122" s="60" t="s">
        <v>544</v>
      </c>
      <c r="W1122" s="60" t="s">
        <v>2572</v>
      </c>
      <c r="X1122" s="60">
        <v>181397672.9136</v>
      </c>
      <c r="Y1122" s="60">
        <v>3056926858.5029998</v>
      </c>
      <c r="Z1122" s="60">
        <v>18.600000000000001</v>
      </c>
      <c r="AA1122" s="60">
        <v>255227819.9312</v>
      </c>
      <c r="AB1122" s="60">
        <v>2700115316.6774001</v>
      </c>
      <c r="AC1122" s="60">
        <v>3861439696.5545998</v>
      </c>
      <c r="AD1122" s="60">
        <v>7.71</v>
      </c>
      <c r="AE1122" s="60">
        <v>564191993.6566</v>
      </c>
      <c r="AF1122" s="60">
        <v>20.34</v>
      </c>
      <c r="AG1122" s="60" t="s">
        <v>2573</v>
      </c>
      <c r="AH1122" s="60" t="s">
        <v>544</v>
      </c>
      <c r="AI1122" s="60">
        <v>292099328.27170002</v>
      </c>
      <c r="AJ1122" s="60" t="s">
        <v>544</v>
      </c>
      <c r="AK1122" s="60">
        <v>6.07</v>
      </c>
      <c r="AL1122" s="60">
        <v>3322400180.9603</v>
      </c>
      <c r="AM1122" s="60">
        <v>111050176.70460001</v>
      </c>
      <c r="AN1122" s="60">
        <v>61480703.127400003</v>
      </c>
      <c r="AO1122" s="60">
        <v>656862794.64419997</v>
      </c>
      <c r="AP1122" s="60">
        <v>320562759.12639999</v>
      </c>
      <c r="AQ1122" s="60">
        <v>3861439696.5545998</v>
      </c>
      <c r="AR1122" s="60">
        <v>1.61</v>
      </c>
      <c r="AS1122" s="60">
        <v>335702936.4461</v>
      </c>
      <c r="AT1122" s="60">
        <v>969888779.65120006</v>
      </c>
      <c r="AU1122" s="85">
        <v>1031625</v>
      </c>
      <c r="AV1122" s="60" t="s">
        <v>544</v>
      </c>
      <c r="AW1122" s="60" t="s">
        <v>544</v>
      </c>
      <c r="AX1122" s="60" t="s">
        <v>544</v>
      </c>
      <c r="AY1122" s="60">
        <v>564191993.6566</v>
      </c>
      <c r="AZ1122" s="60">
        <v>1340964070.1162</v>
      </c>
      <c r="BA1122" s="60">
        <v>236013018.0451</v>
      </c>
      <c r="BB1122" s="60" t="s">
        <v>1808</v>
      </c>
      <c r="BC1122" s="60">
        <v>4371920962.9865999</v>
      </c>
      <c r="BD1122" s="60">
        <v>68820152.660799995</v>
      </c>
      <c r="BE1122" s="60" t="s">
        <v>544</v>
      </c>
      <c r="BF1122" s="60" t="s">
        <v>544</v>
      </c>
      <c r="BG1122" s="60">
        <v>45141202.350400001</v>
      </c>
      <c r="BH1122" s="60">
        <v>1770093791.3529999</v>
      </c>
      <c r="BI1122" s="60">
        <v>78509558.626599997</v>
      </c>
      <c r="BJ1122" s="60" t="s">
        <v>544</v>
      </c>
      <c r="BK1122" s="60">
        <v>177871456.9366</v>
      </c>
      <c r="BL1122" s="85" t="s">
        <v>544</v>
      </c>
      <c r="BM1122" s="60" t="s">
        <v>544</v>
      </c>
      <c r="BN1122" s="60">
        <v>66316436.810900003</v>
      </c>
      <c r="BO1122" s="60">
        <v>3131592431.6896</v>
      </c>
      <c r="BP1122" s="60">
        <v>1701273638.6921999</v>
      </c>
      <c r="BQ1122" s="60">
        <v>87940136.239399999</v>
      </c>
      <c r="BR1122" s="60">
        <v>28094408.252500001</v>
      </c>
      <c r="BS1122" s="60">
        <v>14748090.8048</v>
      </c>
      <c r="BT1122" s="60">
        <v>10245502.5261</v>
      </c>
      <c r="BU1122" s="60">
        <v>153187945.0979</v>
      </c>
      <c r="BV1122" s="60">
        <v>212508328.40799999</v>
      </c>
      <c r="BW1122" s="60">
        <v>236013018.0451</v>
      </c>
      <c r="BX1122" s="60">
        <v>292099328.27170002</v>
      </c>
      <c r="BY1122" s="60" t="s">
        <v>544</v>
      </c>
      <c r="BZ1122" s="60" t="s">
        <v>544</v>
      </c>
      <c r="CA1122" s="60" t="s">
        <v>544</v>
      </c>
      <c r="CB1122" s="60" t="s">
        <v>1898</v>
      </c>
      <c r="CC1122" s="60">
        <v>38685869.468199998</v>
      </c>
      <c r="CD1122" s="60">
        <v>34480549.396799996</v>
      </c>
      <c r="CE1122" s="60">
        <v>54464148.370899998</v>
      </c>
      <c r="CF1122" s="60">
        <v>320562759.12639999</v>
      </c>
      <c r="CG1122" s="60">
        <v>89690430.943000004</v>
      </c>
      <c r="CH1122" s="60">
        <v>11185997.6304</v>
      </c>
      <c r="CI1122" s="60" t="s">
        <v>1607</v>
      </c>
      <c r="CJ1122" s="60">
        <v>10.82</v>
      </c>
      <c r="CK1122" s="60">
        <v>242878376.04100001</v>
      </c>
      <c r="CL1122" s="60">
        <v>409</v>
      </c>
      <c r="CM1122" s="85">
        <v>4303</v>
      </c>
      <c r="CN1122" s="60">
        <v>871303.36640000006</v>
      </c>
      <c r="CO1122" s="60">
        <v>78509558.626599997</v>
      </c>
      <c r="CP1122" s="60">
        <v>247714109.7245</v>
      </c>
      <c r="CQ1122" s="60">
        <v>3056926858.5029998</v>
      </c>
      <c r="CR1122" s="60" t="s">
        <v>544</v>
      </c>
      <c r="CS1122" s="60">
        <v>871303.36640000006</v>
      </c>
      <c r="CT1122" s="60">
        <v>104059248.5178</v>
      </c>
      <c r="CU1122" s="60">
        <v>73812208.418899998</v>
      </c>
      <c r="CV1122" s="60">
        <v>54464148.370899998</v>
      </c>
      <c r="CW1122" s="60">
        <v>177871456.9366</v>
      </c>
      <c r="CX1122" s="60">
        <v>181397672.9136</v>
      </c>
      <c r="CY1122" s="60">
        <v>10.82</v>
      </c>
      <c r="CZ1122" s="60">
        <f t="shared" si="34"/>
        <v>39.022000041706313</v>
      </c>
      <c r="DA1122" s="60" t="str">
        <f t="shared" si="35"/>
        <v>N: parent data from row 1225</v>
      </c>
    </row>
    <row r="1123" spans="1:105">
      <c r="A1123" s="13" t="s">
        <v>1540</v>
      </c>
      <c r="B1123" s="13">
        <v>139786</v>
      </c>
      <c r="C1123" s="13">
        <v>2022</v>
      </c>
      <c r="D1123" s="13" t="s">
        <v>1</v>
      </c>
      <c r="E1123" s="13" t="s">
        <v>13</v>
      </c>
      <c r="F1123" s="84" t="s">
        <v>1812</v>
      </c>
      <c r="G1123" s="60" t="s">
        <v>2207</v>
      </c>
      <c r="H1123" s="60" t="s">
        <v>545</v>
      </c>
      <c r="I1123" s="60" t="s">
        <v>2209</v>
      </c>
      <c r="J1123" s="60" t="s">
        <v>1540</v>
      </c>
      <c r="K1123" s="85">
        <v>139786</v>
      </c>
      <c r="L1123" s="60">
        <v>69510436000</v>
      </c>
      <c r="M1123" s="60">
        <v>3714126575.7020001</v>
      </c>
      <c r="N1123" s="60" t="s">
        <v>544</v>
      </c>
      <c r="O1123" s="60">
        <v>85290045.744499996</v>
      </c>
      <c r="P1123" s="60">
        <v>-0.54</v>
      </c>
      <c r="Q1123" s="60" t="s">
        <v>544</v>
      </c>
      <c r="R1123" s="85" t="s">
        <v>544</v>
      </c>
      <c r="S1123" s="85" t="s">
        <v>544</v>
      </c>
      <c r="T1123" s="60" t="s">
        <v>544</v>
      </c>
      <c r="U1123" s="60" t="s">
        <v>544</v>
      </c>
      <c r="V1123" s="60" t="s">
        <v>544</v>
      </c>
      <c r="W1123" s="60" t="s">
        <v>2211</v>
      </c>
      <c r="X1123" s="60">
        <v>264584788.19600001</v>
      </c>
      <c r="Y1123" s="60">
        <v>2488725550.6248002</v>
      </c>
      <c r="Z1123" s="60">
        <v>40.49</v>
      </c>
      <c r="AA1123" s="60" t="s">
        <v>544</v>
      </c>
      <c r="AB1123" s="60" t="s">
        <v>544</v>
      </c>
      <c r="AC1123" s="60">
        <v>3714126575.7020001</v>
      </c>
      <c r="AD1123" s="60" t="s">
        <v>544</v>
      </c>
      <c r="AE1123" s="60" t="s">
        <v>544</v>
      </c>
      <c r="AF1123" s="60">
        <v>5.13</v>
      </c>
      <c r="AG1123" s="60" t="s">
        <v>2212</v>
      </c>
      <c r="AH1123" s="60" t="s">
        <v>544</v>
      </c>
      <c r="AI1123" s="60" t="s">
        <v>544</v>
      </c>
      <c r="AJ1123" s="60" t="s">
        <v>544</v>
      </c>
      <c r="AK1123" s="60">
        <v>11.12</v>
      </c>
      <c r="AL1123" s="60">
        <v>2606085817.546</v>
      </c>
      <c r="AM1123" s="60">
        <v>282197150.3689</v>
      </c>
      <c r="AN1123" s="60">
        <v>232197604.55849999</v>
      </c>
      <c r="AO1123" s="60">
        <v>567537262.45529997</v>
      </c>
      <c r="AP1123" s="60">
        <v>370546322.00800002</v>
      </c>
      <c r="AQ1123" s="60">
        <v>3714126575.7020001</v>
      </c>
      <c r="AR1123" s="60" t="s">
        <v>544</v>
      </c>
      <c r="AS1123" s="60">
        <v>326902856.69770002</v>
      </c>
      <c r="AT1123" s="60" t="s">
        <v>544</v>
      </c>
      <c r="AU1123" s="85">
        <v>139786</v>
      </c>
      <c r="AV1123" s="60" t="s">
        <v>544</v>
      </c>
      <c r="AW1123" s="60" t="s">
        <v>544</v>
      </c>
      <c r="AX1123" s="60" t="s">
        <v>544</v>
      </c>
      <c r="AY1123" s="60" t="s">
        <v>544</v>
      </c>
      <c r="AZ1123" s="60">
        <v>646171417.11849999</v>
      </c>
      <c r="BA1123" s="60">
        <v>1933032916.7162001</v>
      </c>
      <c r="BB1123" s="60" t="s">
        <v>1808</v>
      </c>
      <c r="BC1123" s="60" t="s">
        <v>544</v>
      </c>
      <c r="BD1123" s="60" t="s">
        <v>544</v>
      </c>
      <c r="BE1123" s="60" t="s">
        <v>544</v>
      </c>
      <c r="BF1123" s="60" t="s">
        <v>544</v>
      </c>
      <c r="BG1123" s="60">
        <v>25333165.904899999</v>
      </c>
      <c r="BH1123" s="60">
        <v>1933032916.7162001</v>
      </c>
      <c r="BI1123" s="60">
        <v>108174393.44660001</v>
      </c>
      <c r="BJ1123" s="60" t="s">
        <v>544</v>
      </c>
      <c r="BK1123" s="60">
        <v>148164989.2911</v>
      </c>
      <c r="BL1123" s="85" t="s">
        <v>3014</v>
      </c>
      <c r="BM1123" s="60" t="s">
        <v>3015</v>
      </c>
      <c r="BN1123" s="60">
        <v>94826704.545399994</v>
      </c>
      <c r="BO1123" s="60">
        <v>2719391775.526</v>
      </c>
      <c r="BP1123" s="60">
        <v>1933032916.7162001</v>
      </c>
      <c r="BQ1123" s="60">
        <v>86348332.746999994</v>
      </c>
      <c r="BR1123" s="60" t="s">
        <v>544</v>
      </c>
      <c r="BS1123" s="60">
        <v>153047611.12310001</v>
      </c>
      <c r="BT1123" s="60">
        <v>117360266.92120001</v>
      </c>
      <c r="BU1123" s="60">
        <v>333336200.80510002</v>
      </c>
      <c r="BV1123" s="60" t="s">
        <v>544</v>
      </c>
      <c r="BW1123" s="60">
        <v>1933032916.7162001</v>
      </c>
      <c r="BX1123" s="60" t="s">
        <v>544</v>
      </c>
      <c r="BY1123" s="60" t="s">
        <v>544</v>
      </c>
      <c r="BZ1123" s="60" t="s">
        <v>544</v>
      </c>
      <c r="CA1123" s="60" t="s">
        <v>544</v>
      </c>
      <c r="CB1123" s="60" t="s">
        <v>1833</v>
      </c>
      <c r="CC1123" s="60">
        <v>137775972.90849999</v>
      </c>
      <c r="CD1123" s="60">
        <v>229377589.75830001</v>
      </c>
      <c r="CE1123" s="60">
        <v>125956457.7058</v>
      </c>
      <c r="CF1123" s="60">
        <v>370546322.00800002</v>
      </c>
      <c r="CG1123" s="60">
        <v>161989831.72830001</v>
      </c>
      <c r="CH1123" s="60" t="s">
        <v>544</v>
      </c>
      <c r="CI1123" s="60" t="s">
        <v>1540</v>
      </c>
      <c r="CJ1123" s="60" t="s">
        <v>544</v>
      </c>
      <c r="CK1123" s="60">
        <v>496782392.75449997</v>
      </c>
      <c r="CL1123" s="60" t="s">
        <v>544</v>
      </c>
      <c r="CM1123" s="85">
        <v>139786</v>
      </c>
      <c r="CN1123" s="60" t="s">
        <v>544</v>
      </c>
      <c r="CO1123" s="60">
        <v>108174393.44660001</v>
      </c>
      <c r="CP1123" s="60">
        <v>359411492.7414</v>
      </c>
      <c r="CQ1123" s="60">
        <v>2488725550.6248002</v>
      </c>
      <c r="CR1123" s="60">
        <v>1456360.2212</v>
      </c>
      <c r="CS1123" s="60" t="s">
        <v>544</v>
      </c>
      <c r="CT1123" s="60" t="s">
        <v>544</v>
      </c>
      <c r="CU1123" s="60">
        <v>148164989.2911</v>
      </c>
      <c r="CV1123" s="60">
        <v>125956457.7058</v>
      </c>
      <c r="CW1123" s="60">
        <v>148164989.2911</v>
      </c>
      <c r="CX1123" s="60">
        <v>264584788.19600001</v>
      </c>
      <c r="CY1123" s="60" t="s">
        <v>544</v>
      </c>
      <c r="CZ1123" s="60">
        <f t="shared" si="34"/>
        <v>18.715150004510001</v>
      </c>
      <c r="DA1123" s="60" t="str">
        <f t="shared" si="35"/>
        <v>Y</v>
      </c>
    </row>
    <row r="1124" spans="1:105">
      <c r="A1124" s="13" t="s">
        <v>1540</v>
      </c>
      <c r="B1124" s="13">
        <v>139786</v>
      </c>
      <c r="C1124" s="13">
        <v>2023</v>
      </c>
      <c r="D1124" s="13" t="s">
        <v>1</v>
      </c>
      <c r="E1124" s="13" t="s">
        <v>13</v>
      </c>
      <c r="F1124" s="84" t="s">
        <v>1804</v>
      </c>
      <c r="G1124" s="60" t="s">
        <v>2207</v>
      </c>
      <c r="H1124" s="60" t="s">
        <v>545</v>
      </c>
      <c r="I1124" s="60" t="s">
        <v>2209</v>
      </c>
      <c r="J1124" s="60" t="s">
        <v>1540</v>
      </c>
      <c r="K1124" s="85">
        <v>139786</v>
      </c>
      <c r="L1124" s="60">
        <v>91502650000</v>
      </c>
      <c r="M1124" s="60">
        <v>3105495545.6265998</v>
      </c>
      <c r="N1124" s="60" t="s">
        <v>544</v>
      </c>
      <c r="O1124" s="60">
        <v>52097777.783699997</v>
      </c>
      <c r="P1124" s="60">
        <v>0.1</v>
      </c>
      <c r="Q1124" s="60" t="s">
        <v>544</v>
      </c>
      <c r="R1124" s="85" t="s">
        <v>544</v>
      </c>
      <c r="S1124" s="85" t="s">
        <v>544</v>
      </c>
      <c r="T1124" s="60" t="s">
        <v>544</v>
      </c>
      <c r="U1124" s="60" t="s">
        <v>544</v>
      </c>
      <c r="V1124" s="60" t="s">
        <v>544</v>
      </c>
      <c r="W1124" s="60" t="s">
        <v>2211</v>
      </c>
      <c r="X1124" s="60">
        <v>214457240.9939</v>
      </c>
      <c r="Y1124" s="60">
        <v>1714853576.9906001</v>
      </c>
      <c r="Z1124" s="60">
        <v>33.96</v>
      </c>
      <c r="AA1124" s="60" t="s">
        <v>544</v>
      </c>
      <c r="AB1124" s="60" t="s">
        <v>544</v>
      </c>
      <c r="AC1124" s="60">
        <v>3105495545.6265998</v>
      </c>
      <c r="AD1124" s="60" t="s">
        <v>544</v>
      </c>
      <c r="AE1124" s="60" t="s">
        <v>544</v>
      </c>
      <c r="AF1124" s="60">
        <v>14.02</v>
      </c>
      <c r="AG1124" s="60" t="s">
        <v>2212</v>
      </c>
      <c r="AH1124" s="60" t="s">
        <v>544</v>
      </c>
      <c r="AI1124" s="60" t="s">
        <v>544</v>
      </c>
      <c r="AJ1124" s="60" t="s">
        <v>544</v>
      </c>
      <c r="AK1124" s="60">
        <v>11.04</v>
      </c>
      <c r="AL1124" s="60">
        <v>2000169997.0787001</v>
      </c>
      <c r="AM1124" s="60">
        <v>229331115.68880001</v>
      </c>
      <c r="AN1124" s="60">
        <v>224913464.09400001</v>
      </c>
      <c r="AO1124" s="60">
        <v>407633052.51139998</v>
      </c>
      <c r="AP1124" s="60">
        <v>439982792.41180003</v>
      </c>
      <c r="AQ1124" s="60">
        <v>3105495545.6265998</v>
      </c>
      <c r="AR1124" s="60" t="s">
        <v>544</v>
      </c>
      <c r="AS1124" s="60">
        <v>378994832.30339998</v>
      </c>
      <c r="AT1124" s="60" t="s">
        <v>544</v>
      </c>
      <c r="AU1124" s="85">
        <v>139786</v>
      </c>
      <c r="AV1124" s="60" t="s">
        <v>544</v>
      </c>
      <c r="AW1124" s="60" t="s">
        <v>544</v>
      </c>
      <c r="AX1124" s="60" t="s">
        <v>544</v>
      </c>
      <c r="AY1124" s="60" t="s">
        <v>544</v>
      </c>
      <c r="AZ1124" s="60">
        <v>431860442.83539999</v>
      </c>
      <c r="BA1124" s="60">
        <v>1483821411.7448001</v>
      </c>
      <c r="BB1124" s="60" t="s">
        <v>1808</v>
      </c>
      <c r="BC1124" s="60" t="s">
        <v>544</v>
      </c>
      <c r="BD1124" s="60" t="s">
        <v>544</v>
      </c>
      <c r="BE1124" s="60" t="s">
        <v>544</v>
      </c>
      <c r="BF1124" s="60" t="s">
        <v>544</v>
      </c>
      <c r="BG1124" s="60">
        <v>31865059.053599998</v>
      </c>
      <c r="BH1124" s="60">
        <v>1483821411.7448001</v>
      </c>
      <c r="BI1124" s="60">
        <v>112771260.4237</v>
      </c>
      <c r="BJ1124" s="60" t="s">
        <v>544</v>
      </c>
      <c r="BK1124" s="60">
        <v>170330275.7807</v>
      </c>
      <c r="BL1124" s="85" t="s">
        <v>3014</v>
      </c>
      <c r="BM1124" s="60" t="s">
        <v>3015</v>
      </c>
      <c r="BN1124" s="60">
        <v>117950330.3224</v>
      </c>
      <c r="BO1124" s="60">
        <v>2253603404.4568</v>
      </c>
      <c r="BP1124" s="60">
        <v>1483821411.7448001</v>
      </c>
      <c r="BQ1124" s="60">
        <v>277982945.3527</v>
      </c>
      <c r="BR1124" s="60" t="s">
        <v>544</v>
      </c>
      <c r="BS1124" s="60">
        <v>150007449.37959999</v>
      </c>
      <c r="BT1124" s="60">
        <v>285316420.08810002</v>
      </c>
      <c r="BU1124" s="60">
        <v>267804545.75310001</v>
      </c>
      <c r="BV1124" s="60" t="s">
        <v>544</v>
      </c>
      <c r="BW1124" s="60">
        <v>1483821411.7448001</v>
      </c>
      <c r="BX1124" s="60" t="s">
        <v>544</v>
      </c>
      <c r="BY1124" s="60" t="s">
        <v>544</v>
      </c>
      <c r="BZ1124" s="60" t="s">
        <v>544</v>
      </c>
      <c r="CA1124" s="60" t="s">
        <v>544</v>
      </c>
      <c r="CB1124" s="60" t="s">
        <v>1833</v>
      </c>
      <c r="CC1124" s="60">
        <v>141225328.38229999</v>
      </c>
      <c r="CD1124" s="60">
        <v>234290533.2913</v>
      </c>
      <c r="CE1124" s="60">
        <v>109979517.7519</v>
      </c>
      <c r="CF1124" s="60">
        <v>439982792.41180003</v>
      </c>
      <c r="CG1124" s="60">
        <v>171209733.43650001</v>
      </c>
      <c r="CH1124" s="60" t="s">
        <v>544</v>
      </c>
      <c r="CI1124" s="60" t="s">
        <v>1540</v>
      </c>
      <c r="CJ1124" s="60" t="s">
        <v>544</v>
      </c>
      <c r="CK1124" s="60">
        <v>439370705.08789998</v>
      </c>
      <c r="CL1124" s="60" t="s">
        <v>544</v>
      </c>
      <c r="CM1124" s="85">
        <v>139786</v>
      </c>
      <c r="CN1124" s="60" t="s">
        <v>544</v>
      </c>
      <c r="CO1124" s="60">
        <v>112771260.4237</v>
      </c>
      <c r="CP1124" s="60">
        <v>332407571.31629997</v>
      </c>
      <c r="CQ1124" s="60">
        <v>1714853576.9906001</v>
      </c>
      <c r="CR1124" s="60">
        <v>356425.8983</v>
      </c>
      <c r="CS1124" s="60" t="s">
        <v>544</v>
      </c>
      <c r="CT1124" s="60" t="s">
        <v>544</v>
      </c>
      <c r="CU1124" s="60">
        <v>170330275.7807</v>
      </c>
      <c r="CV1124" s="60">
        <v>109979517.7519</v>
      </c>
      <c r="CW1124" s="60">
        <v>170330275.7807</v>
      </c>
      <c r="CX1124" s="60">
        <v>214457240.9939</v>
      </c>
      <c r="CY1124" s="60" t="s">
        <v>544</v>
      </c>
      <c r="CZ1124" s="60">
        <f t="shared" si="34"/>
        <v>29.464750039284759</v>
      </c>
      <c r="DA1124" s="60" t="str">
        <f t="shared" si="35"/>
        <v>Y</v>
      </c>
    </row>
    <row r="1125" spans="1:105">
      <c r="A1125" s="13" t="s">
        <v>1541</v>
      </c>
      <c r="B1125" s="13">
        <v>1010459</v>
      </c>
      <c r="C1125" s="13">
        <v>2022</v>
      </c>
      <c r="D1125" s="13" t="s">
        <v>1</v>
      </c>
      <c r="E1125" s="13" t="s">
        <v>13</v>
      </c>
      <c r="F1125" s="84" t="s">
        <v>1812</v>
      </c>
      <c r="G1125" s="60" t="s">
        <v>2022</v>
      </c>
      <c r="H1125" s="60" t="s">
        <v>2865</v>
      </c>
      <c r="I1125" s="60" t="s">
        <v>2024</v>
      </c>
      <c r="J1125" s="60" t="s">
        <v>1541</v>
      </c>
      <c r="K1125" s="85">
        <v>1010459</v>
      </c>
      <c r="L1125" s="60">
        <v>672835000000</v>
      </c>
      <c r="M1125" s="60">
        <v>1852978439.4000001</v>
      </c>
      <c r="N1125" s="60">
        <v>169857619.19999999</v>
      </c>
      <c r="O1125" s="60">
        <v>58142160.899999999</v>
      </c>
      <c r="P1125" s="60">
        <v>-1.56</v>
      </c>
      <c r="Q1125" s="60">
        <v>180383355.19999999</v>
      </c>
      <c r="R1125" s="85">
        <v>3175</v>
      </c>
      <c r="S1125" s="85">
        <v>171</v>
      </c>
      <c r="T1125" s="60">
        <v>57646443.299999997</v>
      </c>
      <c r="U1125" s="60" t="s">
        <v>544</v>
      </c>
      <c r="V1125" s="60" t="s">
        <v>544</v>
      </c>
      <c r="W1125" s="60" t="s">
        <v>2025</v>
      </c>
      <c r="X1125" s="60">
        <v>112646305.7</v>
      </c>
      <c r="Y1125" s="60">
        <v>1507300820.5</v>
      </c>
      <c r="Z1125" s="60">
        <v>8.24</v>
      </c>
      <c r="AA1125" s="60" t="s">
        <v>544</v>
      </c>
      <c r="AB1125" s="60">
        <v>1288287298.0999999</v>
      </c>
      <c r="AC1125" s="60">
        <v>1852978439.4000001</v>
      </c>
      <c r="AD1125" s="60" t="s">
        <v>544</v>
      </c>
      <c r="AE1125" s="60">
        <v>107829583.5</v>
      </c>
      <c r="AF1125" s="60">
        <v>9.44</v>
      </c>
      <c r="AG1125" s="60" t="s">
        <v>2026</v>
      </c>
      <c r="AH1125" s="60" t="s">
        <v>544</v>
      </c>
      <c r="AI1125" s="60">
        <v>141373137.90000001</v>
      </c>
      <c r="AJ1125" s="60">
        <v>49111839.5</v>
      </c>
      <c r="AK1125" s="60">
        <v>7.01</v>
      </c>
      <c r="AL1125" s="60">
        <v>1573677400.7</v>
      </c>
      <c r="AM1125" s="60">
        <v>37137506.600000001</v>
      </c>
      <c r="AN1125" s="60">
        <v>124532511</v>
      </c>
      <c r="AO1125" s="60">
        <v>157084630.30000001</v>
      </c>
      <c r="AP1125" s="60">
        <v>158260582.5</v>
      </c>
      <c r="AQ1125" s="60">
        <v>1852978439.4000001</v>
      </c>
      <c r="AR1125" s="60">
        <v>12.58</v>
      </c>
      <c r="AS1125" s="60">
        <v>151876842</v>
      </c>
      <c r="AT1125" s="60">
        <v>878147119.39999998</v>
      </c>
      <c r="AU1125" s="85">
        <v>1010459</v>
      </c>
      <c r="AV1125" s="60" t="s">
        <v>544</v>
      </c>
      <c r="AW1125" s="60">
        <v>32893613.600000001</v>
      </c>
      <c r="AX1125" s="60" t="s">
        <v>544</v>
      </c>
      <c r="AY1125" s="60">
        <v>156938669</v>
      </c>
      <c r="AZ1125" s="60">
        <v>379413952.30000001</v>
      </c>
      <c r="BA1125" s="60">
        <v>315551761.69999999</v>
      </c>
      <c r="BB1125" s="60" t="s">
        <v>1808</v>
      </c>
      <c r="BC1125" s="60" t="s">
        <v>544</v>
      </c>
      <c r="BD1125" s="60">
        <v>127267219.5</v>
      </c>
      <c r="BE1125" s="60">
        <v>66194817.100000001</v>
      </c>
      <c r="BF1125" s="60">
        <v>9994216.5999999996</v>
      </c>
      <c r="BG1125" s="60">
        <v>17793506.100000001</v>
      </c>
      <c r="BH1125" s="60">
        <v>1350640304.0999999</v>
      </c>
      <c r="BI1125" s="60">
        <v>5042549.0999999996</v>
      </c>
      <c r="BJ1125" s="60" t="s">
        <v>544</v>
      </c>
      <c r="BK1125" s="60">
        <v>42345294.899999999</v>
      </c>
      <c r="BL1125" s="85" t="s">
        <v>3016</v>
      </c>
      <c r="BM1125" s="60" t="s">
        <v>3017</v>
      </c>
      <c r="BN1125" s="60">
        <v>27922668.100000001</v>
      </c>
      <c r="BO1125" s="60">
        <v>1621662859.7</v>
      </c>
      <c r="BP1125" s="60">
        <v>1223373084.5999999</v>
      </c>
      <c r="BQ1125" s="60">
        <v>5009501.3</v>
      </c>
      <c r="BR1125" s="60">
        <v>192335656.19999999</v>
      </c>
      <c r="BS1125" s="60">
        <v>40136597.799999997</v>
      </c>
      <c r="BT1125" s="60">
        <v>33482966.699999999</v>
      </c>
      <c r="BU1125" s="60">
        <v>194632480.80000001</v>
      </c>
      <c r="BV1125" s="60">
        <v>170438710.30000001</v>
      </c>
      <c r="BW1125" s="60">
        <v>315551761.69999999</v>
      </c>
      <c r="BX1125" s="60">
        <v>141373137.90000001</v>
      </c>
      <c r="BY1125" s="60" t="s">
        <v>544</v>
      </c>
      <c r="BZ1125" s="60">
        <v>93635.5</v>
      </c>
      <c r="CA1125" s="60" t="s">
        <v>544</v>
      </c>
      <c r="CB1125" s="60" t="s">
        <v>544</v>
      </c>
      <c r="CC1125" s="60">
        <v>108721875.09999999</v>
      </c>
      <c r="CD1125" s="60">
        <v>25295365.100000001</v>
      </c>
      <c r="CE1125" s="60">
        <v>26358403.800000001</v>
      </c>
      <c r="CF1125" s="60">
        <v>158260582.5</v>
      </c>
      <c r="CG1125" s="60">
        <v>42502272.100000001</v>
      </c>
      <c r="CH1125" s="60" t="s">
        <v>544</v>
      </c>
      <c r="CI1125" s="60" t="s">
        <v>1541</v>
      </c>
      <c r="CJ1125" s="60">
        <v>10.97</v>
      </c>
      <c r="CK1125" s="60">
        <v>237178816.69999999</v>
      </c>
      <c r="CL1125" s="60" t="s">
        <v>544</v>
      </c>
      <c r="CM1125" s="85">
        <v>1010459</v>
      </c>
      <c r="CN1125" s="60">
        <v>115667.4</v>
      </c>
      <c r="CO1125" s="60">
        <v>5042549.0999999996</v>
      </c>
      <c r="CP1125" s="60">
        <v>140568973.80000001</v>
      </c>
      <c r="CQ1125" s="60">
        <v>1507300820.5</v>
      </c>
      <c r="CR1125" s="60">
        <v>44063.8</v>
      </c>
      <c r="CS1125" s="60">
        <v>115667.4</v>
      </c>
      <c r="CT1125" s="60">
        <v>22051169.100000001</v>
      </c>
      <c r="CU1125" s="60">
        <v>20294125.800000001</v>
      </c>
      <c r="CV1125" s="60">
        <v>26358403.800000001</v>
      </c>
      <c r="CW1125" s="60">
        <v>42345294.899999999</v>
      </c>
      <c r="CX1125" s="60">
        <v>112646305.7</v>
      </c>
      <c r="CY1125" s="60">
        <v>10.97</v>
      </c>
      <c r="CZ1125" s="60">
        <f t="shared" si="34"/>
        <v>363.10999938988277</v>
      </c>
      <c r="DA1125" s="60" t="str">
        <f t="shared" si="35"/>
        <v>Y</v>
      </c>
    </row>
    <row r="1126" spans="1:105">
      <c r="A1126" s="13" t="s">
        <v>1541</v>
      </c>
      <c r="B1126" s="13">
        <v>1010459</v>
      </c>
      <c r="C1126" s="13">
        <v>2023</v>
      </c>
      <c r="D1126" s="13" t="s">
        <v>1</v>
      </c>
      <c r="E1126" s="13" t="s">
        <v>13</v>
      </c>
      <c r="F1126" s="84" t="s">
        <v>1804</v>
      </c>
      <c r="G1126" s="60" t="s">
        <v>2022</v>
      </c>
      <c r="H1126" s="60" t="s">
        <v>2865</v>
      </c>
      <c r="I1126" s="60" t="s">
        <v>2024</v>
      </c>
      <c r="J1126" s="60" t="s">
        <v>1541</v>
      </c>
      <c r="K1126" s="85">
        <v>1010459</v>
      </c>
      <c r="L1126" s="60">
        <v>717993000000</v>
      </c>
      <c r="M1126" s="60">
        <v>2216552520.6999998</v>
      </c>
      <c r="N1126" s="60">
        <v>219706333.90000001</v>
      </c>
      <c r="O1126" s="60">
        <v>46421483.600000001</v>
      </c>
      <c r="P1126" s="60">
        <v>-1.41</v>
      </c>
      <c r="Q1126" s="60">
        <v>233752869.09999999</v>
      </c>
      <c r="R1126" s="85">
        <v>3095</v>
      </c>
      <c r="S1126" s="85">
        <v>171</v>
      </c>
      <c r="T1126" s="60">
        <v>73187079.299999997</v>
      </c>
      <c r="U1126" s="60" t="s">
        <v>544</v>
      </c>
      <c r="V1126" s="60" t="s">
        <v>544</v>
      </c>
      <c r="W1126" s="60" t="s">
        <v>2025</v>
      </c>
      <c r="X1126" s="60">
        <v>124940071.90000001</v>
      </c>
      <c r="Y1126" s="60">
        <v>1823573685.0999999</v>
      </c>
      <c r="Z1126" s="60">
        <v>10.56</v>
      </c>
      <c r="AA1126" s="60" t="s">
        <v>544</v>
      </c>
      <c r="AB1126" s="60">
        <v>1367922605.2</v>
      </c>
      <c r="AC1126" s="60">
        <v>2216552520.6999998</v>
      </c>
      <c r="AD1126" s="60" t="s">
        <v>544</v>
      </c>
      <c r="AE1126" s="60">
        <v>126292243.90000001</v>
      </c>
      <c r="AF1126" s="60">
        <v>13.86</v>
      </c>
      <c r="AG1126" s="60" t="s">
        <v>2026</v>
      </c>
      <c r="AH1126" s="60" t="s">
        <v>544</v>
      </c>
      <c r="AI1126" s="60">
        <v>175961409.90000001</v>
      </c>
      <c r="AJ1126" s="60">
        <v>48863419.700000003</v>
      </c>
      <c r="AK1126" s="60">
        <v>6.69</v>
      </c>
      <c r="AL1126" s="60">
        <v>1882106060.5</v>
      </c>
      <c r="AM1126" s="60">
        <v>53985002.5</v>
      </c>
      <c r="AN1126" s="60">
        <v>205965426.59999999</v>
      </c>
      <c r="AO1126" s="60">
        <v>59091149.600000001</v>
      </c>
      <c r="AP1126" s="60">
        <v>196645318.90000001</v>
      </c>
      <c r="AQ1126" s="60">
        <v>2216552520.6999998</v>
      </c>
      <c r="AR1126" s="60">
        <v>14.31</v>
      </c>
      <c r="AS1126" s="60">
        <v>186111961.09999999</v>
      </c>
      <c r="AT1126" s="60">
        <v>1040984095.2</v>
      </c>
      <c r="AU1126" s="85">
        <v>1010459</v>
      </c>
      <c r="AV1126" s="60" t="s">
        <v>544</v>
      </c>
      <c r="AW1126" s="60">
        <v>21187114.600000001</v>
      </c>
      <c r="AX1126" s="60" t="s">
        <v>544</v>
      </c>
      <c r="AY1126" s="60">
        <v>175158750.69999999</v>
      </c>
      <c r="AZ1126" s="60">
        <v>530526830.60000002</v>
      </c>
      <c r="BA1126" s="60">
        <v>318806955.30000001</v>
      </c>
      <c r="BB1126" s="60" t="s">
        <v>1808</v>
      </c>
      <c r="BC1126" s="60" t="s">
        <v>544</v>
      </c>
      <c r="BD1126" s="60">
        <v>184219537.80000001</v>
      </c>
      <c r="BE1126" s="60">
        <v>71121775.5</v>
      </c>
      <c r="BF1126" s="60">
        <v>2522202</v>
      </c>
      <c r="BG1126" s="60">
        <v>23082625</v>
      </c>
      <c r="BH1126" s="60">
        <v>1534946714.0999999</v>
      </c>
      <c r="BI1126" s="60">
        <v>19933731.399999999</v>
      </c>
      <c r="BJ1126" s="60" t="s">
        <v>544</v>
      </c>
      <c r="BK1126" s="60">
        <v>56454723</v>
      </c>
      <c r="BL1126" s="85" t="s">
        <v>3016</v>
      </c>
      <c r="BM1126" s="60" t="s">
        <v>3017</v>
      </c>
      <c r="BN1126" s="60">
        <v>27969584.399999999</v>
      </c>
      <c r="BO1126" s="60">
        <v>2068310636.0999999</v>
      </c>
      <c r="BP1126" s="60">
        <v>1350727176.3</v>
      </c>
      <c r="BQ1126" s="60">
        <v>181533716.69999999</v>
      </c>
      <c r="BR1126" s="60">
        <v>236154672.30000001</v>
      </c>
      <c r="BS1126" s="60">
        <v>50650879.899999999</v>
      </c>
      <c r="BT1126" s="60">
        <v>37345260.799999997</v>
      </c>
      <c r="BU1126" s="60">
        <v>245579743.09999999</v>
      </c>
      <c r="BV1126" s="60">
        <v>159735346.30000001</v>
      </c>
      <c r="BW1126" s="60">
        <v>318800781</v>
      </c>
      <c r="BX1126" s="60">
        <v>175961409.90000001</v>
      </c>
      <c r="BY1126" s="60" t="s">
        <v>544</v>
      </c>
      <c r="BZ1126" s="60">
        <v>463072.6</v>
      </c>
      <c r="CA1126" s="60" t="s">
        <v>544</v>
      </c>
      <c r="CB1126" s="60" t="s">
        <v>544</v>
      </c>
      <c r="CC1126" s="60">
        <v>191011269.09999999</v>
      </c>
      <c r="CD1126" s="60">
        <v>28904991.100000001</v>
      </c>
      <c r="CE1126" s="60">
        <v>43852974.299999997</v>
      </c>
      <c r="CF1126" s="60">
        <v>196645318.90000001</v>
      </c>
      <c r="CG1126" s="60">
        <v>85267099.599999994</v>
      </c>
      <c r="CH1126" s="60" t="s">
        <v>544</v>
      </c>
      <c r="CI1126" s="60" t="s">
        <v>1541</v>
      </c>
      <c r="CJ1126" s="60">
        <v>12.86</v>
      </c>
      <c r="CK1126" s="60">
        <v>330905498.5</v>
      </c>
      <c r="CL1126" s="60" t="s">
        <v>544</v>
      </c>
      <c r="CM1126" s="85">
        <v>1010459</v>
      </c>
      <c r="CN1126" s="60">
        <v>1157681.5</v>
      </c>
      <c r="CO1126" s="60">
        <v>19933731.399999999</v>
      </c>
      <c r="CP1126" s="60">
        <v>152909656.40000001</v>
      </c>
      <c r="CQ1126" s="60">
        <v>1823573685.0999999</v>
      </c>
      <c r="CR1126" s="60">
        <v>58655.9</v>
      </c>
      <c r="CS1126" s="60">
        <v>1157681.5</v>
      </c>
      <c r="CT1126" s="60">
        <v>28383262.600000001</v>
      </c>
      <c r="CU1126" s="60">
        <v>28071460.399999999</v>
      </c>
      <c r="CV1126" s="60">
        <v>43852974.299999997</v>
      </c>
      <c r="CW1126" s="60">
        <v>56454723</v>
      </c>
      <c r="CX1126" s="60">
        <v>124940071.90000001</v>
      </c>
      <c r="CY1126" s="60">
        <v>12.86</v>
      </c>
      <c r="CZ1126" s="60">
        <f t="shared" si="34"/>
        <v>323.92329678398676</v>
      </c>
      <c r="DA1126" s="60" t="str">
        <f t="shared" si="35"/>
        <v>Y</v>
      </c>
    </row>
    <row r="1127" spans="1:105">
      <c r="A1127" s="13" t="s">
        <v>1542</v>
      </c>
      <c r="B1127" s="13">
        <v>114934</v>
      </c>
      <c r="C1127" s="13">
        <v>2022</v>
      </c>
      <c r="D1127" s="13" t="s">
        <v>1</v>
      </c>
      <c r="E1127" s="13" t="s">
        <v>13</v>
      </c>
      <c r="F1127" s="84" t="s">
        <v>1812</v>
      </c>
      <c r="G1127" s="60" t="s">
        <v>2035</v>
      </c>
      <c r="H1127" s="60" t="s">
        <v>547</v>
      </c>
      <c r="I1127" s="60" t="s">
        <v>2036</v>
      </c>
      <c r="J1127" s="60" t="s">
        <v>1627</v>
      </c>
      <c r="K1127" s="85">
        <v>112047</v>
      </c>
      <c r="L1127" s="60">
        <v>223405500000</v>
      </c>
      <c r="M1127" s="60">
        <v>28612384735.437801</v>
      </c>
      <c r="N1127" s="60">
        <v>112090163.94159999</v>
      </c>
      <c r="O1127" s="60">
        <v>34682377.051399998</v>
      </c>
      <c r="P1127" s="60">
        <v>-0.27</v>
      </c>
      <c r="Q1127" s="60">
        <v>95222848.366799995</v>
      </c>
      <c r="R1127" s="85">
        <v>1859</v>
      </c>
      <c r="S1127" s="85">
        <v>50</v>
      </c>
      <c r="T1127" s="60">
        <v>2494454405.8973999</v>
      </c>
      <c r="U1127" s="60" t="s">
        <v>544</v>
      </c>
      <c r="V1127" s="60" t="s">
        <v>544</v>
      </c>
      <c r="W1127" s="60" t="s">
        <v>2037</v>
      </c>
      <c r="X1127" s="60">
        <v>524910348.39429998</v>
      </c>
      <c r="Y1127" s="60">
        <v>22605238218.659901</v>
      </c>
      <c r="Z1127" s="60">
        <v>7.22</v>
      </c>
      <c r="AA1127" s="60" t="s">
        <v>544</v>
      </c>
      <c r="AB1127" s="60">
        <v>20643455431.649101</v>
      </c>
      <c r="AC1127" s="60">
        <v>28612384735.437801</v>
      </c>
      <c r="AD1127" s="60">
        <v>13.6</v>
      </c>
      <c r="AE1127" s="60">
        <v>775268954.9677</v>
      </c>
      <c r="AF1127" s="60">
        <v>28.34</v>
      </c>
      <c r="AG1127" s="60" t="s">
        <v>2038</v>
      </c>
      <c r="AH1127" s="60" t="s">
        <v>544</v>
      </c>
      <c r="AI1127" s="60">
        <v>4042597336.3242998</v>
      </c>
      <c r="AJ1127" s="60">
        <v>491585553.31019998</v>
      </c>
      <c r="AK1127" s="60">
        <v>1.86</v>
      </c>
      <c r="AL1127" s="60">
        <v>23562128587.573601</v>
      </c>
      <c r="AM1127" s="60">
        <v>322272028.70920002</v>
      </c>
      <c r="AN1127" s="60">
        <v>273565573.78799999</v>
      </c>
      <c r="AO1127" s="60">
        <v>598335041.02190006</v>
      </c>
      <c r="AP1127" s="60">
        <v>4295094774.8650999</v>
      </c>
      <c r="AQ1127" s="60">
        <v>28612384735.437801</v>
      </c>
      <c r="AR1127" s="60">
        <v>0.9</v>
      </c>
      <c r="AS1127" s="60">
        <v>4336014344.5397997</v>
      </c>
      <c r="AT1127" s="60">
        <v>5264113729.8451004</v>
      </c>
      <c r="AU1127" s="85">
        <v>114934</v>
      </c>
      <c r="AV1127" s="60">
        <v>595696721.34959996</v>
      </c>
      <c r="AW1127" s="60" t="s">
        <v>544</v>
      </c>
      <c r="AX1127" s="60" t="s">
        <v>544</v>
      </c>
      <c r="AY1127" s="60">
        <v>1266867315.6549001</v>
      </c>
      <c r="AZ1127" s="60">
        <v>7297207992.2702999</v>
      </c>
      <c r="BA1127" s="60">
        <v>5856557377.4239998</v>
      </c>
      <c r="BB1127" s="60" t="s">
        <v>1808</v>
      </c>
      <c r="BC1127" s="60">
        <v>29652126026.4879</v>
      </c>
      <c r="BD1127" s="60">
        <v>92955942.628900006</v>
      </c>
      <c r="BE1127" s="60" t="s">
        <v>544</v>
      </c>
      <c r="BF1127" s="60" t="s">
        <v>544</v>
      </c>
      <c r="BG1127" s="60">
        <v>77958504.103400007</v>
      </c>
      <c r="BH1127" s="60">
        <v>12387525615.5469</v>
      </c>
      <c r="BI1127" s="60">
        <v>-60169057.380900003</v>
      </c>
      <c r="BJ1127" s="60" t="s">
        <v>544</v>
      </c>
      <c r="BK1127" s="60">
        <v>228739754.11300001</v>
      </c>
      <c r="BL1127" s="85" t="s">
        <v>544</v>
      </c>
      <c r="BM1127" s="60" t="s">
        <v>544</v>
      </c>
      <c r="BN1127" s="60">
        <v>134861680.33649999</v>
      </c>
      <c r="BO1127" s="60">
        <v>27252702358.301601</v>
      </c>
      <c r="BP1127" s="60">
        <v>12294569672.917999</v>
      </c>
      <c r="BQ1127" s="60">
        <v>7398872951.2931995</v>
      </c>
      <c r="BR1127" s="60">
        <v>456736680.35710001</v>
      </c>
      <c r="BS1127" s="60">
        <v>384503073.79509997</v>
      </c>
      <c r="BT1127" s="60">
        <v>956890368.91369998</v>
      </c>
      <c r="BU1127" s="60">
        <v>524935963.14840001</v>
      </c>
      <c r="BV1127" s="60" t="s">
        <v>544</v>
      </c>
      <c r="BW1127" s="60">
        <v>5856557377.4239998</v>
      </c>
      <c r="BX1127" s="60">
        <v>4042597336.3242998</v>
      </c>
      <c r="BY1127" s="60" t="s">
        <v>544</v>
      </c>
      <c r="BZ1127" s="60">
        <v>3073770.4920000001</v>
      </c>
      <c r="CA1127" s="60">
        <v>-25012807.378699999</v>
      </c>
      <c r="CB1127" s="60" t="s">
        <v>1958</v>
      </c>
      <c r="CC1127" s="60">
        <v>227446209.03099999</v>
      </c>
      <c r="CD1127" s="60">
        <v>314600409.85619998</v>
      </c>
      <c r="CE1127" s="60">
        <v>389164959.0413</v>
      </c>
      <c r="CF1127" s="60">
        <v>4295094774.8650999</v>
      </c>
      <c r="CG1127" s="60">
        <v>246426741.81909999</v>
      </c>
      <c r="CH1127" s="60">
        <v>6723872.9512999998</v>
      </c>
      <c r="CI1127" s="60" t="s">
        <v>1627</v>
      </c>
      <c r="CJ1127" s="60">
        <v>19.600000000000001</v>
      </c>
      <c r="CK1127" s="60">
        <v>798475922.18229997</v>
      </c>
      <c r="CL1127" s="60" t="s">
        <v>544</v>
      </c>
      <c r="CM1127" s="85">
        <v>112047</v>
      </c>
      <c r="CN1127" s="60" t="s">
        <v>544</v>
      </c>
      <c r="CO1127" s="60">
        <v>-60169057.380900003</v>
      </c>
      <c r="CP1127" s="60">
        <v>659772028.73080003</v>
      </c>
      <c r="CQ1127" s="60">
        <v>22605238218.659901</v>
      </c>
      <c r="CR1127" s="60">
        <v>27113217.214899998</v>
      </c>
      <c r="CS1127" s="60" t="s">
        <v>544</v>
      </c>
      <c r="CT1127" s="60">
        <v>141905737.71399999</v>
      </c>
      <c r="CU1127" s="60">
        <v>86834016.399000004</v>
      </c>
      <c r="CV1127" s="60">
        <v>389164959.0413</v>
      </c>
      <c r="CW1127" s="60">
        <v>228739754.11300001</v>
      </c>
      <c r="CX1127" s="60">
        <v>524910348.39429998</v>
      </c>
      <c r="CY1127" s="60">
        <v>19.600000000000001</v>
      </c>
      <c r="CZ1127" s="60">
        <f t="shared" si="34"/>
        <v>7.8079999995002742</v>
      </c>
      <c r="DA1127" s="60" t="str">
        <f t="shared" si="35"/>
        <v>N: parent data from row 1263</v>
      </c>
    </row>
    <row r="1128" spans="1:105">
      <c r="A1128" s="13" t="s">
        <v>1542</v>
      </c>
      <c r="B1128" s="13">
        <v>114934</v>
      </c>
      <c r="C1128" s="13">
        <v>2023</v>
      </c>
      <c r="D1128" s="13" t="s">
        <v>1</v>
      </c>
      <c r="E1128" s="13" t="s">
        <v>13</v>
      </c>
      <c r="F1128" s="84" t="s">
        <v>1804</v>
      </c>
      <c r="G1128" s="60" t="s">
        <v>2035</v>
      </c>
      <c r="H1128" s="60" t="s">
        <v>547</v>
      </c>
      <c r="I1128" s="60" t="s">
        <v>2036</v>
      </c>
      <c r="J1128" s="60" t="s">
        <v>1627</v>
      </c>
      <c r="K1128" s="85">
        <v>112047</v>
      </c>
      <c r="L1128" s="60">
        <v>229944500000</v>
      </c>
      <c r="M1128" s="60">
        <v>29438548196.771198</v>
      </c>
      <c r="N1128" s="60">
        <v>325988989.83639997</v>
      </c>
      <c r="O1128" s="60">
        <v>213801049.76899999</v>
      </c>
      <c r="P1128" s="60">
        <v>-0.21</v>
      </c>
      <c r="Q1128" s="60">
        <v>88196133.644199997</v>
      </c>
      <c r="R1128" s="85">
        <v>1913</v>
      </c>
      <c r="S1128" s="85">
        <v>49</v>
      </c>
      <c r="T1128" s="60">
        <v>2282998335.3327999</v>
      </c>
      <c r="U1128" s="60" t="s">
        <v>544</v>
      </c>
      <c r="V1128" s="60" t="s">
        <v>544</v>
      </c>
      <c r="W1128" s="60" t="s">
        <v>2037</v>
      </c>
      <c r="X1128" s="60">
        <v>589194725.29750001</v>
      </c>
      <c r="Y1128" s="60">
        <v>22917500956.694</v>
      </c>
      <c r="Z1128" s="60">
        <v>4.5</v>
      </c>
      <c r="AA1128" s="60" t="s">
        <v>544</v>
      </c>
      <c r="AB1128" s="60">
        <v>19404903338.486198</v>
      </c>
      <c r="AC1128" s="60">
        <v>29438548196.771198</v>
      </c>
      <c r="AD1128" s="60">
        <v>14.4</v>
      </c>
      <c r="AE1128" s="60">
        <v>762629624.77180004</v>
      </c>
      <c r="AF1128" s="60">
        <v>36.4</v>
      </c>
      <c r="AG1128" s="60" t="s">
        <v>2038</v>
      </c>
      <c r="AH1128" s="60" t="s">
        <v>544</v>
      </c>
      <c r="AI1128" s="60">
        <v>4365446164.9989996</v>
      </c>
      <c r="AJ1128" s="60">
        <v>449135834.01169997</v>
      </c>
      <c r="AK1128" s="60">
        <v>2.11</v>
      </c>
      <c r="AL1128" s="60">
        <v>23566201507.100899</v>
      </c>
      <c r="AM1128" s="60">
        <v>427205223.33780003</v>
      </c>
      <c r="AN1128" s="60">
        <v>715836640.52600002</v>
      </c>
      <c r="AO1128" s="60">
        <v>427794136.4091</v>
      </c>
      <c r="AP1128" s="60">
        <v>4623070028.7416</v>
      </c>
      <c r="AQ1128" s="60">
        <v>29438548196.771198</v>
      </c>
      <c r="AR1128" s="60">
        <v>2.84</v>
      </c>
      <c r="AS1128" s="60">
        <v>4496530533.1777</v>
      </c>
      <c r="AT1128" s="60">
        <v>4902509281.0354996</v>
      </c>
      <c r="AU1128" s="85">
        <v>114934</v>
      </c>
      <c r="AV1128" s="60">
        <v>546895403.83430004</v>
      </c>
      <c r="AW1128" s="60" t="s">
        <v>544</v>
      </c>
      <c r="AX1128" s="60" t="s">
        <v>544</v>
      </c>
      <c r="AY1128" s="60">
        <v>1211752656.3255</v>
      </c>
      <c r="AZ1128" s="60">
        <v>6334323389.1261997</v>
      </c>
      <c r="BA1128" s="60">
        <v>5359966712.7926998</v>
      </c>
      <c r="BB1128" s="60" t="s">
        <v>1808</v>
      </c>
      <c r="BC1128" s="60">
        <v>30242222502.115398</v>
      </c>
      <c r="BD1128" s="60">
        <v>49519907.814800002</v>
      </c>
      <c r="BE1128" s="60" t="s">
        <v>544</v>
      </c>
      <c r="BF1128" s="60" t="s">
        <v>544</v>
      </c>
      <c r="BG1128" s="60">
        <v>70119062.849399999</v>
      </c>
      <c r="BH1128" s="60">
        <v>11474241452.6117</v>
      </c>
      <c r="BI1128" s="60">
        <v>364882857.45310003</v>
      </c>
      <c r="BJ1128" s="60" t="s">
        <v>544</v>
      </c>
      <c r="BK1128" s="60">
        <v>236871079.21110001</v>
      </c>
      <c r="BL1128" s="85" t="s">
        <v>544</v>
      </c>
      <c r="BM1128" s="60" t="s">
        <v>544</v>
      </c>
      <c r="BN1128" s="60">
        <v>128754320.81</v>
      </c>
      <c r="BO1128" s="60">
        <v>28205773904.294701</v>
      </c>
      <c r="BP1128" s="60">
        <v>11424721544.797001</v>
      </c>
      <c r="BQ1128" s="60">
        <v>10171437714.492399</v>
      </c>
      <c r="BR1128" s="60">
        <v>513929074.30400002</v>
      </c>
      <c r="BS1128" s="60">
        <v>439559595.37540001</v>
      </c>
      <c r="BT1128" s="60">
        <v>648700550.40690005</v>
      </c>
      <c r="BU1128" s="60">
        <v>760734860.97749996</v>
      </c>
      <c r="BV1128" s="60" t="s">
        <v>544</v>
      </c>
      <c r="BW1128" s="60">
        <v>5359966712.7926998</v>
      </c>
      <c r="BX1128" s="60">
        <v>4365446164.9989996</v>
      </c>
      <c r="BY1128" s="60" t="s">
        <v>544</v>
      </c>
      <c r="BZ1128" s="60">
        <v>320061.45179999998</v>
      </c>
      <c r="CA1128" s="60">
        <v>-2534886.6979</v>
      </c>
      <c r="CB1128" s="60" t="s">
        <v>1958</v>
      </c>
      <c r="CC1128" s="60">
        <v>643899628.63069999</v>
      </c>
      <c r="CD1128" s="60">
        <v>305210600.38880002</v>
      </c>
      <c r="CE1128" s="60">
        <v>264460376.352</v>
      </c>
      <c r="CF1128" s="60">
        <v>4623070028.7416</v>
      </c>
      <c r="CG1128" s="60">
        <v>517949046.13800001</v>
      </c>
      <c r="CH1128" s="60">
        <v>257444629.32960001</v>
      </c>
      <c r="CI1128" s="60" t="s">
        <v>1627</v>
      </c>
      <c r="CJ1128" s="60">
        <v>22.5</v>
      </c>
      <c r="CK1128" s="60">
        <v>1305031365.8234999</v>
      </c>
      <c r="CL1128" s="60" t="s">
        <v>544</v>
      </c>
      <c r="CM1128" s="85">
        <v>112047</v>
      </c>
      <c r="CN1128" s="60" t="s">
        <v>544</v>
      </c>
      <c r="CO1128" s="60">
        <v>364882857.45310003</v>
      </c>
      <c r="CP1128" s="60">
        <v>717949046.10749996</v>
      </c>
      <c r="CQ1128" s="60">
        <v>22917500956.694</v>
      </c>
      <c r="CR1128" s="60">
        <v>26347458.708099999</v>
      </c>
      <c r="CS1128" s="60" t="s">
        <v>544</v>
      </c>
      <c r="CT1128" s="60">
        <v>153501472.25929999</v>
      </c>
      <c r="CU1128" s="60">
        <v>83369606.951800004</v>
      </c>
      <c r="CV1128" s="60">
        <v>264460376.352</v>
      </c>
      <c r="CW1128" s="60">
        <v>236871079.21110001</v>
      </c>
      <c r="CX1128" s="60">
        <v>589194725.29750001</v>
      </c>
      <c r="CY1128" s="60">
        <v>22.5</v>
      </c>
      <c r="CZ1128" s="60">
        <f t="shared" si="34"/>
        <v>7.8110000011896021</v>
      </c>
      <c r="DA1128" s="60" t="str">
        <f t="shared" si="35"/>
        <v>N: parent data from row 1263</v>
      </c>
    </row>
    <row r="1129" spans="1:105">
      <c r="A1129" s="13" t="s">
        <v>1543</v>
      </c>
      <c r="B1129" s="13">
        <v>114902</v>
      </c>
      <c r="C1129" s="13">
        <v>2022</v>
      </c>
      <c r="D1129" s="13" t="s">
        <v>1</v>
      </c>
      <c r="E1129" s="13" t="s">
        <v>13</v>
      </c>
      <c r="F1129" s="84" t="s">
        <v>1812</v>
      </c>
      <c r="G1129" s="60" t="s">
        <v>556</v>
      </c>
      <c r="H1129" s="60" t="s">
        <v>2082</v>
      </c>
      <c r="I1129" s="60" t="s">
        <v>2017</v>
      </c>
      <c r="J1129" s="60" t="s">
        <v>1543</v>
      </c>
      <c r="K1129" s="85">
        <v>114902</v>
      </c>
      <c r="L1129" s="60">
        <v>8704651000000</v>
      </c>
      <c r="M1129" s="60">
        <v>1246013598481.5347</v>
      </c>
      <c r="N1129" s="60">
        <v>10681219580.7843</v>
      </c>
      <c r="O1129" s="60">
        <v>9324792440.9470997</v>
      </c>
      <c r="P1129" s="60">
        <v>-0.2</v>
      </c>
      <c r="Q1129" s="60">
        <v>67598768958.676498</v>
      </c>
      <c r="R1129" s="85">
        <v>64731</v>
      </c>
      <c r="S1129" s="85" t="s">
        <v>544</v>
      </c>
      <c r="T1129" s="60">
        <v>201848697371.4155</v>
      </c>
      <c r="U1129" s="60" t="s">
        <v>544</v>
      </c>
      <c r="V1129" s="60" t="s">
        <v>544</v>
      </c>
      <c r="W1129" s="60" t="s">
        <v>2018</v>
      </c>
      <c r="X1129" s="60">
        <v>19151159459.563</v>
      </c>
      <c r="Y1129" s="60">
        <v>700517033987.01636</v>
      </c>
      <c r="Z1129" s="60">
        <v>8.9600000000000009</v>
      </c>
      <c r="AA1129" s="60" t="s">
        <v>544</v>
      </c>
      <c r="AB1129" s="60">
        <v>884917835568.86926</v>
      </c>
      <c r="AC1129" s="60">
        <v>1246013598481.5347</v>
      </c>
      <c r="AD1129" s="60">
        <v>6.8</v>
      </c>
      <c r="AE1129" s="60">
        <v>146045376450.30811</v>
      </c>
      <c r="AF1129" s="60">
        <v>16.82</v>
      </c>
      <c r="AG1129" s="60" t="s">
        <v>2019</v>
      </c>
      <c r="AH1129" s="60" t="s">
        <v>544</v>
      </c>
      <c r="AI1129" s="60">
        <v>97166046367.219406</v>
      </c>
      <c r="AJ1129" s="60">
        <v>124839249913.97189</v>
      </c>
      <c r="AK1129" s="60">
        <v>1.72</v>
      </c>
      <c r="AL1129" s="60">
        <v>1060356856447.4941</v>
      </c>
      <c r="AM1129" s="60">
        <v>9331663325.5727005</v>
      </c>
      <c r="AN1129" s="60">
        <v>23740480959.174702</v>
      </c>
      <c r="AO1129" s="60">
        <v>65429287138.143303</v>
      </c>
      <c r="AP1129" s="60">
        <v>85039221289.894806</v>
      </c>
      <c r="AQ1129" s="60">
        <v>1246013598481.5347</v>
      </c>
      <c r="AR1129" s="60">
        <v>1.52</v>
      </c>
      <c r="AS1129" s="60">
        <v>84201832226.149796</v>
      </c>
      <c r="AT1129" s="60">
        <v>374229458874.49988</v>
      </c>
      <c r="AU1129" s="85">
        <v>114902</v>
      </c>
      <c r="AV1129" s="60" t="s">
        <v>544</v>
      </c>
      <c r="AW1129" s="60">
        <v>50124248491.189598</v>
      </c>
      <c r="AX1129" s="60">
        <v>63555682.786799997</v>
      </c>
      <c r="AY1129" s="60">
        <v>270884626364.28</v>
      </c>
      <c r="AZ1129" s="60">
        <v>365797738291.45111</v>
      </c>
      <c r="BA1129" s="60">
        <v>58718007436.658798</v>
      </c>
      <c r="BB1129" s="60" t="s">
        <v>1808</v>
      </c>
      <c r="BC1129" s="60">
        <v>1429718007277.897</v>
      </c>
      <c r="BD1129" s="60">
        <v>16979816774.443701</v>
      </c>
      <c r="BE1129" s="60" t="s">
        <v>544</v>
      </c>
      <c r="BF1129" s="60">
        <v>15947752646.3067</v>
      </c>
      <c r="BG1129" s="60">
        <v>4106928141.5226998</v>
      </c>
      <c r="BH1129" s="60">
        <v>703832092675.43872</v>
      </c>
      <c r="BI1129" s="60">
        <v>6602920125.2016001</v>
      </c>
      <c r="BJ1129" s="60" t="s">
        <v>544</v>
      </c>
      <c r="BK1129" s="60">
        <v>7805468078.1113005</v>
      </c>
      <c r="BL1129" s="85" t="s">
        <v>3018</v>
      </c>
      <c r="BM1129" s="60" t="s">
        <v>3019</v>
      </c>
      <c r="BN1129" s="60">
        <v>7832235899.4652004</v>
      </c>
      <c r="BO1129" s="60">
        <v>1151209704991.2246</v>
      </c>
      <c r="BP1129" s="60">
        <v>686852275900.995</v>
      </c>
      <c r="BQ1129" s="60">
        <v>76101202395.997101</v>
      </c>
      <c r="BR1129" s="60">
        <v>46097337526.869202</v>
      </c>
      <c r="BS1129" s="60">
        <v>9779272830.2446003</v>
      </c>
      <c r="BT1129" s="60">
        <v>309715573969.28809</v>
      </c>
      <c r="BU1129" s="60">
        <v>31050815913.953701</v>
      </c>
      <c r="BV1129" s="60">
        <v>2032922988.5994</v>
      </c>
      <c r="BW1129" s="60" t="s">
        <v>544</v>
      </c>
      <c r="BX1129" s="60">
        <v>81348267955.080307</v>
      </c>
      <c r="BY1129" s="60" t="s">
        <v>544</v>
      </c>
      <c r="BZ1129" s="60">
        <v>743200687.00240004</v>
      </c>
      <c r="CA1129" s="60">
        <v>53821929.567199998</v>
      </c>
      <c r="CB1129" s="60" t="s">
        <v>1900</v>
      </c>
      <c r="CC1129" s="60">
        <v>13860292010.9916</v>
      </c>
      <c r="CD1129" s="60">
        <v>7218580016.3413</v>
      </c>
      <c r="CE1129" s="60">
        <v>8332092755.9776001</v>
      </c>
      <c r="CF1129" s="60">
        <v>85039221289.894806</v>
      </c>
      <c r="CG1129" s="60">
        <v>11823504149.7903</v>
      </c>
      <c r="CH1129" s="60">
        <v>8063412538.4307003</v>
      </c>
      <c r="CI1129" s="60" t="s">
        <v>1543</v>
      </c>
      <c r="CJ1129" s="60">
        <v>10.98</v>
      </c>
      <c r="CK1129" s="60">
        <v>42891640418.737701</v>
      </c>
      <c r="CL1129" s="60">
        <v>149.36000000000001</v>
      </c>
      <c r="CM1129" s="85">
        <v>114902</v>
      </c>
      <c r="CN1129" s="60">
        <v>2040795877.2328999</v>
      </c>
      <c r="CO1129" s="60">
        <v>6602920125.2016001</v>
      </c>
      <c r="CP1129" s="60">
        <v>26983395359.028198</v>
      </c>
      <c r="CQ1129" s="60">
        <v>700517033987.01636</v>
      </c>
      <c r="CR1129" s="60">
        <v>17320354.993700001</v>
      </c>
      <c r="CS1129" s="60">
        <v>2040795877.2328999</v>
      </c>
      <c r="CT1129" s="60">
        <v>4142141425.2289</v>
      </c>
      <c r="CU1129" s="60">
        <v>3663326652.8824</v>
      </c>
      <c r="CV1129" s="60">
        <v>8332092755.9776001</v>
      </c>
      <c r="CW1129" s="60">
        <v>7805468078.1113005</v>
      </c>
      <c r="CX1129" s="60">
        <v>19151159459.563</v>
      </c>
      <c r="CY1129" s="60">
        <v>9.19</v>
      </c>
      <c r="CZ1129" s="60">
        <f t="shared" si="34"/>
        <v>6.9860000008089793</v>
      </c>
      <c r="DA1129" s="60" t="str">
        <f t="shared" si="35"/>
        <v>Y</v>
      </c>
    </row>
    <row r="1130" spans="1:105">
      <c r="A1130" s="13" t="s">
        <v>1543</v>
      </c>
      <c r="B1130" s="13">
        <v>114902</v>
      </c>
      <c r="C1130" s="13">
        <v>2023</v>
      </c>
      <c r="D1130" s="13" t="s">
        <v>1</v>
      </c>
      <c r="E1130" s="13" t="s">
        <v>13</v>
      </c>
      <c r="F1130" s="84" t="s">
        <v>1804</v>
      </c>
      <c r="G1130" s="60" t="s">
        <v>556</v>
      </c>
      <c r="H1130" s="60" t="s">
        <v>2082</v>
      </c>
      <c r="I1130" s="60" t="s">
        <v>2017</v>
      </c>
      <c r="J1130" s="60" t="s">
        <v>1543</v>
      </c>
      <c r="K1130" s="85">
        <v>114902</v>
      </c>
      <c r="L1130" s="60">
        <v>9007247000000</v>
      </c>
      <c r="M1130" s="60">
        <v>1260883447994.5505</v>
      </c>
      <c r="N1130" s="60">
        <v>10386639788.417</v>
      </c>
      <c r="O1130" s="60">
        <v>7799008902.2895002</v>
      </c>
      <c r="P1130" s="60">
        <v>-0.3</v>
      </c>
      <c r="Q1130" s="60">
        <v>80168962419.842499</v>
      </c>
      <c r="R1130" s="85">
        <v>63582</v>
      </c>
      <c r="S1130" s="85" t="s">
        <v>544</v>
      </c>
      <c r="T1130" s="60">
        <v>216011394793.2085</v>
      </c>
      <c r="U1130" s="60" t="s">
        <v>544</v>
      </c>
      <c r="V1130" s="60" t="s">
        <v>544</v>
      </c>
      <c r="W1130" s="60" t="s">
        <v>2018</v>
      </c>
      <c r="X1130" s="60">
        <v>16588554788.632999</v>
      </c>
      <c r="Y1130" s="60">
        <v>708374488981.87598</v>
      </c>
      <c r="Z1130" s="60">
        <v>6.16</v>
      </c>
      <c r="AA1130" s="60" t="s">
        <v>544</v>
      </c>
      <c r="AB1130" s="60">
        <v>933312755379.53943</v>
      </c>
      <c r="AC1130" s="60">
        <v>1260883447994.5505</v>
      </c>
      <c r="AD1130" s="60">
        <v>6.63</v>
      </c>
      <c r="AE1130" s="60">
        <v>143858838666.30499</v>
      </c>
      <c r="AF1130" s="60">
        <v>17.71</v>
      </c>
      <c r="AG1130" s="60" t="s">
        <v>2019</v>
      </c>
      <c r="AH1130" s="60" t="s">
        <v>544</v>
      </c>
      <c r="AI1130" s="60">
        <v>99177165564.802994</v>
      </c>
      <c r="AJ1130" s="60">
        <v>117329077764.108</v>
      </c>
      <c r="AK1130" s="60">
        <v>1.45</v>
      </c>
      <c r="AL1130" s="60">
        <v>1084205722495.778</v>
      </c>
      <c r="AM1130" s="60">
        <v>8478358249.8889999</v>
      </c>
      <c r="AN1130" s="60">
        <v>25080211655.4645</v>
      </c>
      <c r="AO1130" s="60">
        <v>75190520178.336502</v>
      </c>
      <c r="AP1130" s="60">
        <v>86817990920.209503</v>
      </c>
      <c r="AQ1130" s="60">
        <v>1260883447994.5505</v>
      </c>
      <c r="AR1130" s="60">
        <v>1.47</v>
      </c>
      <c r="AS1130" s="60">
        <v>85384260028.366501</v>
      </c>
      <c r="AT1130" s="60">
        <v>399988941109.88147</v>
      </c>
      <c r="AU1130" s="85">
        <v>114902</v>
      </c>
      <c r="AV1130" s="60" t="s">
        <v>544</v>
      </c>
      <c r="AW1130" s="60">
        <v>72762192724.636002</v>
      </c>
      <c r="AX1130" s="60">
        <v>62713477.792000003</v>
      </c>
      <c r="AY1130" s="60">
        <v>261187916430.41299</v>
      </c>
      <c r="AZ1130" s="60">
        <v>374608740653.28247</v>
      </c>
      <c r="BA1130" s="60">
        <v>43526093281.919502</v>
      </c>
      <c r="BB1130" s="60" t="s">
        <v>1808</v>
      </c>
      <c r="BC1130" s="60">
        <v>1495133405975.3525</v>
      </c>
      <c r="BD1130" s="60">
        <v>18116915838.93</v>
      </c>
      <c r="BE1130" s="60" t="s">
        <v>544</v>
      </c>
      <c r="BF1130" s="60">
        <v>6260008958.4385004</v>
      </c>
      <c r="BG1130" s="60">
        <v>3423064000.9994998</v>
      </c>
      <c r="BH1130" s="60">
        <v>704702950822.21399</v>
      </c>
      <c r="BI1130" s="60">
        <v>5935802675.9245005</v>
      </c>
      <c r="BJ1130" s="60" t="s">
        <v>544</v>
      </c>
      <c r="BK1130" s="60">
        <v>7559633797.3245001</v>
      </c>
      <c r="BL1130" s="85" t="s">
        <v>3018</v>
      </c>
      <c r="BM1130" s="60" t="s">
        <v>3019</v>
      </c>
      <c r="BN1130" s="60">
        <v>7676101684.6525002</v>
      </c>
      <c r="BO1130" s="60">
        <v>1153755529308.8721</v>
      </c>
      <c r="BP1130" s="60">
        <v>686586034983.28406</v>
      </c>
      <c r="BQ1130" s="60">
        <v>78022565645.322998</v>
      </c>
      <c r="BR1130" s="60">
        <v>48399126485.975998</v>
      </c>
      <c r="BS1130" s="60">
        <v>12114900049.176001</v>
      </c>
      <c r="BT1130" s="60">
        <v>303069040789.26599</v>
      </c>
      <c r="BU1130" s="60">
        <v>28913852956.383499</v>
      </c>
      <c r="BV1130" s="60">
        <v>1780754801.3215001</v>
      </c>
      <c r="BW1130" s="60" t="s">
        <v>544</v>
      </c>
      <c r="BX1130" s="60">
        <v>83700795108.887497</v>
      </c>
      <c r="BY1130" s="60" t="s">
        <v>544</v>
      </c>
      <c r="BZ1130" s="60">
        <v>393919032.38099998</v>
      </c>
      <c r="CA1130" s="60">
        <v>25057394.028499998</v>
      </c>
      <c r="CB1130" s="60" t="s">
        <v>1900</v>
      </c>
      <c r="CC1130" s="60">
        <v>14751385854.386999</v>
      </c>
      <c r="CD1130" s="60">
        <v>7620807435.2600002</v>
      </c>
      <c r="CE1130" s="60">
        <v>5976538439.401</v>
      </c>
      <c r="CF1130" s="60">
        <v>86817990920.209503</v>
      </c>
      <c r="CG1130" s="60">
        <v>12745534463.133499</v>
      </c>
      <c r="CH1130" s="60">
        <v>6411753177.0244999</v>
      </c>
      <c r="CI1130" s="60" t="s">
        <v>1543</v>
      </c>
      <c r="CJ1130" s="60">
        <v>10.63</v>
      </c>
      <c r="CK1130" s="60">
        <v>41668766444.097504</v>
      </c>
      <c r="CL1130" s="60">
        <v>134.01</v>
      </c>
      <c r="CM1130" s="85">
        <v>114902</v>
      </c>
      <c r="CN1130" s="60">
        <v>2993728651.9190001</v>
      </c>
      <c r="CO1130" s="60">
        <v>5935802675.9245005</v>
      </c>
      <c r="CP1130" s="60">
        <v>24264656473.2855</v>
      </c>
      <c r="CQ1130" s="60">
        <v>708374488981.87598</v>
      </c>
      <c r="CR1130" s="60">
        <v>9379024.5804999992</v>
      </c>
      <c r="CS1130" s="60">
        <v>2993728651.9190001</v>
      </c>
      <c r="CT1130" s="60">
        <v>3990564980.8404999</v>
      </c>
      <c r="CU1130" s="60">
        <v>3569068816.4840002</v>
      </c>
      <c r="CV1130" s="60">
        <v>5976538439.401</v>
      </c>
      <c r="CW1130" s="60">
        <v>7559633797.3245001</v>
      </c>
      <c r="CX1130" s="60">
        <v>16588554788.632999</v>
      </c>
      <c r="CY1130" s="60">
        <v>8.9700000000000006</v>
      </c>
      <c r="CZ1130" s="60">
        <f t="shared" si="34"/>
        <v>7.1436000007186458</v>
      </c>
      <c r="DA1130" s="60" t="str">
        <f t="shared" si="35"/>
        <v>Y</v>
      </c>
    </row>
    <row r="1131" spans="1:105">
      <c r="A1131" s="13" t="s">
        <v>1544</v>
      </c>
      <c r="B1131" s="13">
        <v>1010495</v>
      </c>
      <c r="C1131" s="13">
        <v>2022</v>
      </c>
      <c r="D1131" s="13" t="s">
        <v>1</v>
      </c>
      <c r="E1131" s="13" t="s">
        <v>13</v>
      </c>
      <c r="F1131" s="84" t="s">
        <v>1812</v>
      </c>
      <c r="G1131" s="60" t="s">
        <v>2096</v>
      </c>
      <c r="H1131" s="60" t="s">
        <v>547</v>
      </c>
      <c r="I1131" s="60" t="s">
        <v>2098</v>
      </c>
      <c r="J1131" s="60" t="s">
        <v>1544</v>
      </c>
      <c r="K1131" s="85">
        <v>1010495</v>
      </c>
      <c r="L1131" s="60">
        <v>59122900000</v>
      </c>
      <c r="M1131" s="60">
        <v>16098815520.537001</v>
      </c>
      <c r="N1131" s="60">
        <v>529339686.85439998</v>
      </c>
      <c r="O1131" s="60">
        <v>75507147.718500003</v>
      </c>
      <c r="P1131" s="60">
        <v>-0.06</v>
      </c>
      <c r="Q1131" s="60">
        <v>190551395.5045</v>
      </c>
      <c r="R1131" s="85" t="s">
        <v>544</v>
      </c>
      <c r="S1131" s="85">
        <v>34</v>
      </c>
      <c r="T1131" s="60">
        <v>325119128.65439999</v>
      </c>
      <c r="U1131" s="60">
        <v>3324520081.6416998</v>
      </c>
      <c r="V1131" s="60">
        <v>1960844111.6131001</v>
      </c>
      <c r="W1131" s="60" t="s">
        <v>2099</v>
      </c>
      <c r="X1131" s="60">
        <v>330401633.75980002</v>
      </c>
      <c r="Y1131" s="60">
        <v>10763567052.2659</v>
      </c>
      <c r="Z1131" s="60">
        <v>11.25</v>
      </c>
      <c r="AA1131" s="60" t="s">
        <v>544</v>
      </c>
      <c r="AB1131" s="60">
        <v>11184370319.789</v>
      </c>
      <c r="AC1131" s="60">
        <v>16098815520.537001</v>
      </c>
      <c r="AD1131" s="60">
        <v>11.7</v>
      </c>
      <c r="AE1131" s="60">
        <v>1478856364.8534</v>
      </c>
      <c r="AF1131" s="60">
        <v>20.63</v>
      </c>
      <c r="AG1131" s="60" t="s">
        <v>2100</v>
      </c>
      <c r="AH1131" s="60" t="s">
        <v>544</v>
      </c>
      <c r="AI1131" s="60">
        <v>2088658951.6386001</v>
      </c>
      <c r="AJ1131" s="60">
        <v>416936691.62110001</v>
      </c>
      <c r="AK1131" s="60">
        <v>2.4300000000000002</v>
      </c>
      <c r="AL1131" s="60">
        <v>12578243703.023399</v>
      </c>
      <c r="AM1131" s="60">
        <v>394663036.07340002</v>
      </c>
      <c r="AN1131" s="60">
        <v>197494894.4833</v>
      </c>
      <c r="AO1131" s="60">
        <v>888059904.6846</v>
      </c>
      <c r="AP1131" s="60">
        <v>1578189244.3618</v>
      </c>
      <c r="AQ1131" s="60">
        <v>16098815520.537001</v>
      </c>
      <c r="AR1131" s="60">
        <v>6.04</v>
      </c>
      <c r="AS1131" s="60">
        <v>1661402314.4763999</v>
      </c>
      <c r="AT1131" s="60">
        <v>1519999999.9786999</v>
      </c>
      <c r="AU1131" s="85">
        <v>1010495</v>
      </c>
      <c r="AV1131" s="60" t="s">
        <v>544</v>
      </c>
      <c r="AW1131" s="60" t="s">
        <v>544</v>
      </c>
      <c r="AX1131" s="60">
        <v>111667801.2238</v>
      </c>
      <c r="AY1131" s="60">
        <v>1895793056.4744999</v>
      </c>
      <c r="AZ1131" s="60">
        <v>2326861810.723</v>
      </c>
      <c r="BA1131" s="60">
        <v>3393655547.9443002</v>
      </c>
      <c r="BB1131" s="60" t="s">
        <v>1808</v>
      </c>
      <c r="BC1131" s="60">
        <v>17134322668.2421</v>
      </c>
      <c r="BD1131" s="60">
        <v>418624914.90219998</v>
      </c>
      <c r="BE1131" s="60">
        <v>4630088495.5103998</v>
      </c>
      <c r="BF1131" s="60" t="s">
        <v>544</v>
      </c>
      <c r="BG1131" s="60">
        <v>61048332.197899997</v>
      </c>
      <c r="BH1131" s="60">
        <v>8770292716.0105991</v>
      </c>
      <c r="BI1131" s="60">
        <v>97263444.518700004</v>
      </c>
      <c r="BJ1131" s="60">
        <v>1960844111.6131001</v>
      </c>
      <c r="BK1131" s="60">
        <v>166698434.30669999</v>
      </c>
      <c r="BL1131" s="85" t="s">
        <v>3021</v>
      </c>
      <c r="BM1131" s="60" t="s">
        <v>3022</v>
      </c>
      <c r="BN1131" s="60">
        <v>98597685.498999998</v>
      </c>
      <c r="BO1131" s="60">
        <v>14472648059.702101</v>
      </c>
      <c r="BP1131" s="60">
        <v>8351667801.1084003</v>
      </c>
      <c r="BQ1131" s="60">
        <v>2953900612.6202998</v>
      </c>
      <c r="BR1131" s="60">
        <v>224261402.3114</v>
      </c>
      <c r="BS1131" s="60">
        <v>361252552.75190002</v>
      </c>
      <c r="BT1131" s="60">
        <v>1814676650.7574</v>
      </c>
      <c r="BU1131" s="60">
        <v>401361470.38239998</v>
      </c>
      <c r="BV1131" s="60" t="s">
        <v>544</v>
      </c>
      <c r="BW1131" s="60">
        <v>3393628318.5366001</v>
      </c>
      <c r="BX1131" s="60">
        <v>1588590878.1262</v>
      </c>
      <c r="BY1131" s="60" t="s">
        <v>544</v>
      </c>
      <c r="BZ1131" s="60">
        <v>18270932.607000001</v>
      </c>
      <c r="CA1131" s="60" t="s">
        <v>544</v>
      </c>
      <c r="CB1131" s="60" t="s">
        <v>1898</v>
      </c>
      <c r="CC1131" s="60">
        <v>142083049.69170001</v>
      </c>
      <c r="CD1131" s="60">
        <v>248304969.36340001</v>
      </c>
      <c r="CE1131" s="60">
        <v>177236215.10980001</v>
      </c>
      <c r="CF1131" s="60">
        <v>1578189244.3618</v>
      </c>
      <c r="CG1131" s="60">
        <v>126535057.8607</v>
      </c>
      <c r="CH1131" s="60">
        <v>16609938.7336</v>
      </c>
      <c r="CI1131" s="60" t="s">
        <v>1544</v>
      </c>
      <c r="CJ1131" s="60">
        <v>18.670000000000002</v>
      </c>
      <c r="CK1131" s="60">
        <v>527896528.24309999</v>
      </c>
      <c r="CL1131" s="60" t="s">
        <v>544</v>
      </c>
      <c r="CM1131" s="85">
        <v>1010495</v>
      </c>
      <c r="CN1131" s="60" t="s">
        <v>544</v>
      </c>
      <c r="CO1131" s="60">
        <v>97263444.518700004</v>
      </c>
      <c r="CP1131" s="60">
        <v>428999319.25880003</v>
      </c>
      <c r="CQ1131" s="60">
        <v>10763567052.2659</v>
      </c>
      <c r="CR1131" s="60" t="s">
        <v>544</v>
      </c>
      <c r="CS1131" s="60" t="s">
        <v>544</v>
      </c>
      <c r="CT1131" s="60">
        <v>112784206.9419</v>
      </c>
      <c r="CU1131" s="60">
        <v>53914227.364799999</v>
      </c>
      <c r="CV1131" s="60">
        <v>177236215.10980001</v>
      </c>
      <c r="CW1131" s="60">
        <v>166698434.30669999</v>
      </c>
      <c r="CX1131" s="60">
        <v>330401633.75980002</v>
      </c>
      <c r="CY1131" s="60">
        <v>14.2</v>
      </c>
      <c r="CZ1131" s="60">
        <f t="shared" si="34"/>
        <v>3.6725000000514241</v>
      </c>
      <c r="DA1131" s="60" t="str">
        <f t="shared" si="35"/>
        <v>Y</v>
      </c>
    </row>
    <row r="1132" spans="1:105">
      <c r="A1132" s="13" t="s">
        <v>1544</v>
      </c>
      <c r="B1132" s="13">
        <v>1010495</v>
      </c>
      <c r="C1132" s="13">
        <v>2023</v>
      </c>
      <c r="D1132" s="13" t="s">
        <v>1</v>
      </c>
      <c r="E1132" s="13" t="s">
        <v>13</v>
      </c>
      <c r="F1132" s="84" t="s">
        <v>1804</v>
      </c>
      <c r="G1132" s="60" t="s">
        <v>2096</v>
      </c>
      <c r="H1132" s="60" t="s">
        <v>3020</v>
      </c>
      <c r="I1132" s="60" t="s">
        <v>2098</v>
      </c>
      <c r="J1132" s="60" t="s">
        <v>1544</v>
      </c>
      <c r="K1132" s="85">
        <v>1010495</v>
      </c>
      <c r="L1132" s="60">
        <v>65879000000</v>
      </c>
      <c r="M1132" s="60">
        <v>17938461538.2104</v>
      </c>
      <c r="N1132" s="60">
        <v>515098706.5959</v>
      </c>
      <c r="O1132" s="60">
        <v>49775357.385300003</v>
      </c>
      <c r="P1132" s="60">
        <v>-0.06</v>
      </c>
      <c r="Q1132" s="60">
        <v>197739959.15310001</v>
      </c>
      <c r="R1132" s="85" t="s">
        <v>544</v>
      </c>
      <c r="S1132" s="85">
        <v>32</v>
      </c>
      <c r="T1132" s="60">
        <v>119155888.35780001</v>
      </c>
      <c r="U1132" s="60">
        <v>3368168822.2810001</v>
      </c>
      <c r="V1132" s="60">
        <v>2575956432.9115</v>
      </c>
      <c r="W1132" s="60" t="s">
        <v>2099</v>
      </c>
      <c r="X1132" s="60">
        <v>395643294.75279999</v>
      </c>
      <c r="Y1132" s="60">
        <v>12309489448.432199</v>
      </c>
      <c r="Z1132" s="60">
        <v>14.27</v>
      </c>
      <c r="AA1132" s="60" t="s">
        <v>544</v>
      </c>
      <c r="AB1132" s="60">
        <v>12287079645.845699</v>
      </c>
      <c r="AC1132" s="60">
        <v>17938461538.2104</v>
      </c>
      <c r="AD1132" s="60" t="s">
        <v>544</v>
      </c>
      <c r="AE1132" s="60">
        <v>1602804628.9769001</v>
      </c>
      <c r="AF1132" s="60">
        <v>19.09</v>
      </c>
      <c r="AG1132" s="60" t="s">
        <v>2100</v>
      </c>
      <c r="AH1132" s="60" t="s">
        <v>544</v>
      </c>
      <c r="AI1132" s="60">
        <v>2176392103.4412999</v>
      </c>
      <c r="AJ1132" s="60">
        <v>405636487.40069997</v>
      </c>
      <c r="AK1132" s="60">
        <v>2.59</v>
      </c>
      <c r="AL1132" s="60">
        <v>14774812797.614799</v>
      </c>
      <c r="AM1132" s="60">
        <v>404247787.60500002</v>
      </c>
      <c r="AN1132" s="60">
        <v>445445881.54579997</v>
      </c>
      <c r="AO1132" s="60">
        <v>935765827.08019996</v>
      </c>
      <c r="AP1132" s="60">
        <v>1712784206.9195001</v>
      </c>
      <c r="AQ1132" s="60">
        <v>17938461538.2104</v>
      </c>
      <c r="AR1132" s="60">
        <v>5.46</v>
      </c>
      <c r="AS1132" s="60">
        <v>1762831858.3824</v>
      </c>
      <c r="AT1132" s="60">
        <v>1515724982.9604001</v>
      </c>
      <c r="AU1132" s="85">
        <v>1010495</v>
      </c>
      <c r="AV1132" s="60" t="s">
        <v>544</v>
      </c>
      <c r="AW1132" s="60" t="s">
        <v>544</v>
      </c>
      <c r="AX1132" s="60">
        <v>10374404.3566</v>
      </c>
      <c r="AY1132" s="60">
        <v>1620667120.4674001</v>
      </c>
      <c r="AZ1132" s="60">
        <v>3687978216.4222002</v>
      </c>
      <c r="BA1132" s="60">
        <v>3331790333.5135999</v>
      </c>
      <c r="BB1132" s="60" t="s">
        <v>1808</v>
      </c>
      <c r="BC1132" s="60" t="s">
        <v>544</v>
      </c>
      <c r="BD1132" s="60">
        <v>437930565.00410002</v>
      </c>
      <c r="BE1132" s="60">
        <v>5083321987.6756001</v>
      </c>
      <c r="BF1132" s="60" t="s">
        <v>544</v>
      </c>
      <c r="BG1132" s="60">
        <v>75017018.378800005</v>
      </c>
      <c r="BH1132" s="60">
        <v>9431912865.7630997</v>
      </c>
      <c r="BI1132" s="60">
        <v>264179714.08750001</v>
      </c>
      <c r="BJ1132" s="60">
        <v>2575956432.9115</v>
      </c>
      <c r="BK1132" s="60">
        <v>186466984.3405</v>
      </c>
      <c r="BL1132" s="85" t="s">
        <v>3021</v>
      </c>
      <c r="BM1132" s="60" t="s">
        <v>3022</v>
      </c>
      <c r="BN1132" s="60">
        <v>82668481.959399998</v>
      </c>
      <c r="BO1132" s="60">
        <v>16239128658.7243</v>
      </c>
      <c r="BP1132" s="60">
        <v>8993982300.7590008</v>
      </c>
      <c r="BQ1132" s="60">
        <v>2788481960.4783001</v>
      </c>
      <c r="BR1132" s="60">
        <v>442123893.79909998</v>
      </c>
      <c r="BS1132" s="60">
        <v>494077603.80519998</v>
      </c>
      <c r="BT1132" s="60">
        <v>2465323349.1826</v>
      </c>
      <c r="BU1132" s="60">
        <v>570102110.27110004</v>
      </c>
      <c r="BV1132" s="60" t="s">
        <v>544</v>
      </c>
      <c r="BW1132" s="60">
        <v>3719564329.4238</v>
      </c>
      <c r="BX1132" s="60">
        <v>1676324029.9289</v>
      </c>
      <c r="BY1132" s="60" t="s">
        <v>544</v>
      </c>
      <c r="BZ1132" s="60">
        <v>20476514.635499999</v>
      </c>
      <c r="CA1132" s="60" t="s">
        <v>544</v>
      </c>
      <c r="CB1132" s="60" t="s">
        <v>1898</v>
      </c>
      <c r="CC1132" s="60">
        <v>345051055.1347</v>
      </c>
      <c r="CD1132" s="60">
        <v>242314499.65619999</v>
      </c>
      <c r="CE1132" s="60">
        <v>231858407.07640001</v>
      </c>
      <c r="CF1132" s="60">
        <v>1712784206.9195001</v>
      </c>
      <c r="CG1132" s="60">
        <v>270987066.02749997</v>
      </c>
      <c r="CH1132" s="60">
        <v>24479237.576200001</v>
      </c>
      <c r="CI1132" s="60" t="s">
        <v>1544</v>
      </c>
      <c r="CJ1132" s="60">
        <v>17.71</v>
      </c>
      <c r="CK1132" s="60">
        <v>841089176.29859996</v>
      </c>
      <c r="CL1132" s="60" t="s">
        <v>544</v>
      </c>
      <c r="CM1132" s="85">
        <v>1010495</v>
      </c>
      <c r="CN1132" s="60" t="s">
        <v>544</v>
      </c>
      <c r="CO1132" s="60">
        <v>264179714.08750001</v>
      </c>
      <c r="CP1132" s="60">
        <v>478311776.71219999</v>
      </c>
      <c r="CQ1132" s="60">
        <v>12309489448.432199</v>
      </c>
      <c r="CR1132" s="60" t="s">
        <v>544</v>
      </c>
      <c r="CS1132" s="60" t="s">
        <v>544</v>
      </c>
      <c r="CT1132" s="60">
        <v>122668481.9588</v>
      </c>
      <c r="CU1132" s="60">
        <v>63798502.381700002</v>
      </c>
      <c r="CV1132" s="60">
        <v>231858407.07640001</v>
      </c>
      <c r="CW1132" s="60">
        <v>186466984.3405</v>
      </c>
      <c r="CX1132" s="60">
        <v>395643294.75279999</v>
      </c>
      <c r="CY1132" s="60">
        <v>13.64</v>
      </c>
      <c r="CZ1132" s="60">
        <f t="shared" si="34"/>
        <v>3.6725000000514152</v>
      </c>
      <c r="DA1132" s="60" t="str">
        <f t="shared" si="35"/>
        <v>Y</v>
      </c>
    </row>
    <row r="1133" spans="1:105">
      <c r="A1133" s="13" t="s">
        <v>1545</v>
      </c>
      <c r="B1133" s="13">
        <v>108506</v>
      </c>
      <c r="C1133" s="13">
        <v>2022</v>
      </c>
      <c r="D1133" s="13" t="s">
        <v>1</v>
      </c>
      <c r="E1133" s="13" t="s">
        <v>13</v>
      </c>
      <c r="F1133" s="84" t="s">
        <v>1812</v>
      </c>
      <c r="G1133" s="60" t="s">
        <v>2293</v>
      </c>
      <c r="H1133" s="60" t="s">
        <v>2742</v>
      </c>
      <c r="I1133" s="60" t="s">
        <v>2295</v>
      </c>
      <c r="J1133" s="60" t="s">
        <v>2954</v>
      </c>
      <c r="K1133" s="85">
        <v>1010469</v>
      </c>
      <c r="L1133" s="60">
        <v>491981400000000</v>
      </c>
      <c r="M1133" s="60">
        <v>385535123540.59998</v>
      </c>
      <c r="N1133" s="60">
        <v>828383307</v>
      </c>
      <c r="O1133" s="60">
        <v>444400883</v>
      </c>
      <c r="P1133" s="60">
        <v>-0.24</v>
      </c>
      <c r="Q1133" s="60">
        <v>44582867066.699997</v>
      </c>
      <c r="R1133" s="85" t="s">
        <v>544</v>
      </c>
      <c r="S1133" s="85">
        <v>735</v>
      </c>
      <c r="T1133" s="60">
        <v>32411878046.099998</v>
      </c>
      <c r="U1133" s="60">
        <v>845466606.60000002</v>
      </c>
      <c r="V1133" s="60" t="s">
        <v>544</v>
      </c>
      <c r="W1133" s="60" t="s">
        <v>2296</v>
      </c>
      <c r="X1133" s="60">
        <v>6446202897.6000004</v>
      </c>
      <c r="Y1133" s="60">
        <v>292378479837.90002</v>
      </c>
      <c r="Z1133" s="60">
        <v>10.84</v>
      </c>
      <c r="AA1133" s="60">
        <v>951884592.70000005</v>
      </c>
      <c r="AB1133" s="60">
        <v>148875471248</v>
      </c>
      <c r="AC1133" s="60">
        <v>385535123540.59998</v>
      </c>
      <c r="AD1133" s="60">
        <v>5.18</v>
      </c>
      <c r="AE1133" s="60">
        <v>86002972779.800003</v>
      </c>
      <c r="AF1133" s="60">
        <v>8.64</v>
      </c>
      <c r="AG1133" s="60" t="s">
        <v>2297</v>
      </c>
      <c r="AH1133" s="60" t="s">
        <v>544</v>
      </c>
      <c r="AI1133" s="60">
        <v>22347855440.599998</v>
      </c>
      <c r="AJ1133" s="60">
        <v>44268471661.599998</v>
      </c>
      <c r="AK1133" s="60">
        <v>1.87</v>
      </c>
      <c r="AL1133" s="60">
        <v>293436704053</v>
      </c>
      <c r="AM1133" s="60">
        <v>18172477580.200001</v>
      </c>
      <c r="AN1133" s="60">
        <v>4608259270.6000004</v>
      </c>
      <c r="AO1133" s="60">
        <v>17686622268.200001</v>
      </c>
      <c r="AP1133" s="60">
        <v>22787241042.900002</v>
      </c>
      <c r="AQ1133" s="60">
        <v>385535123540.59998</v>
      </c>
      <c r="AR1133" s="60">
        <v>0.31</v>
      </c>
      <c r="AS1133" s="60">
        <v>23768668773.099998</v>
      </c>
      <c r="AT1133" s="60">
        <v>133928916211.89999</v>
      </c>
      <c r="AU1133" s="85">
        <v>108506</v>
      </c>
      <c r="AV1133" s="60" t="s">
        <v>544</v>
      </c>
      <c r="AW1133" s="60">
        <v>106339622.3</v>
      </c>
      <c r="AX1133" s="60" t="s">
        <v>544</v>
      </c>
      <c r="AY1133" s="60">
        <v>130271522805.2</v>
      </c>
      <c r="AZ1133" s="60">
        <v>77072717054</v>
      </c>
      <c r="BA1133" s="60">
        <v>845466606.60000002</v>
      </c>
      <c r="BB1133" s="60" t="s">
        <v>1808</v>
      </c>
      <c r="BC1133" s="60">
        <v>431569679261.40002</v>
      </c>
      <c r="BD1133" s="60">
        <v>1504819283.3</v>
      </c>
      <c r="BE1133" s="60" t="s">
        <v>544</v>
      </c>
      <c r="BF1133" s="60" t="s">
        <v>544</v>
      </c>
      <c r="BG1133" s="60">
        <v>748608999.29999995</v>
      </c>
      <c r="BH1133" s="60">
        <v>265045827260</v>
      </c>
      <c r="BI1133" s="60">
        <v>1876185141.9000001</v>
      </c>
      <c r="BJ1133" s="60">
        <v>29038318178.099998</v>
      </c>
      <c r="BK1133" s="60">
        <v>3809262373.5999999</v>
      </c>
      <c r="BL1133" s="85" t="s">
        <v>3023</v>
      </c>
      <c r="BM1133" s="60" t="s">
        <v>3024</v>
      </c>
      <c r="BN1133" s="60">
        <v>1084476074.5999999</v>
      </c>
      <c r="BO1133" s="60">
        <v>352166659076.20001</v>
      </c>
      <c r="BP1133" s="60">
        <v>263541007976.70001</v>
      </c>
      <c r="BQ1133" s="60">
        <v>7026721631.6999998</v>
      </c>
      <c r="BR1133" s="60">
        <v>2617898130.3000002</v>
      </c>
      <c r="BS1133" s="60">
        <v>12826501873</v>
      </c>
      <c r="BT1133" s="60" t="s">
        <v>544</v>
      </c>
      <c r="BU1133" s="60">
        <v>9464696569</v>
      </c>
      <c r="BV1133" s="60" t="s">
        <v>544</v>
      </c>
      <c r="BW1133" s="60">
        <v>845466606.60000002</v>
      </c>
      <c r="BX1133" s="60">
        <v>20946006137.900002</v>
      </c>
      <c r="BY1133" s="60" t="s">
        <v>544</v>
      </c>
      <c r="BZ1133" s="60">
        <v>-1018728.9</v>
      </c>
      <c r="CA1133" s="60">
        <v>-15202569.4</v>
      </c>
      <c r="CB1133" s="60" t="s">
        <v>1979</v>
      </c>
      <c r="CC1133" s="60">
        <v>3523704832.1999998</v>
      </c>
      <c r="CD1133" s="60">
        <v>1988480410</v>
      </c>
      <c r="CE1133" s="60">
        <v>3218869805.8000002</v>
      </c>
      <c r="CF1133" s="60">
        <v>22787241042.900002</v>
      </c>
      <c r="CG1133" s="60">
        <v>1573465937</v>
      </c>
      <c r="CH1133" s="60">
        <v>229684180.59999999</v>
      </c>
      <c r="CI1133" s="60" t="s">
        <v>2954</v>
      </c>
      <c r="CJ1133" s="60">
        <v>15.01</v>
      </c>
      <c r="CK1133" s="60">
        <v>11054462168.200001</v>
      </c>
      <c r="CL1133" s="60">
        <v>98.91</v>
      </c>
      <c r="CM1133" s="85">
        <v>1010469</v>
      </c>
      <c r="CN1133" s="60">
        <v>-34323326.899999999</v>
      </c>
      <c r="CO1133" s="60">
        <v>1876185141.9000001</v>
      </c>
      <c r="CP1133" s="60">
        <v>7530678972.1999998</v>
      </c>
      <c r="CQ1133" s="60">
        <v>292378479837.90002</v>
      </c>
      <c r="CR1133" s="60">
        <v>16299662.1</v>
      </c>
      <c r="CS1133" s="60">
        <v>-34323326.899999999</v>
      </c>
      <c r="CT1133" s="60">
        <v>1820155053.5</v>
      </c>
      <c r="CU1133" s="60">
        <v>1989107320.0999999</v>
      </c>
      <c r="CV1133" s="60">
        <v>3218869805.8000002</v>
      </c>
      <c r="CW1133" s="60">
        <v>3809262373.5999999</v>
      </c>
      <c r="CX1133" s="60">
        <v>6446202897.6000004</v>
      </c>
      <c r="CY1133" s="60">
        <v>14.07</v>
      </c>
      <c r="CZ1133" s="60">
        <f t="shared" si="34"/>
        <v>1276.1000748306408</v>
      </c>
      <c r="DA1133" s="60" t="str">
        <f t="shared" si="35"/>
        <v>N</v>
      </c>
    </row>
    <row r="1134" spans="1:105">
      <c r="A1134" s="13" t="s">
        <v>1545</v>
      </c>
      <c r="B1134" s="13">
        <v>108506</v>
      </c>
      <c r="C1134" s="13">
        <v>2023</v>
      </c>
      <c r="D1134" s="13" t="s">
        <v>1</v>
      </c>
      <c r="E1134" s="13" t="s">
        <v>13</v>
      </c>
      <c r="F1134" s="84" t="s">
        <v>1804</v>
      </c>
      <c r="G1134" s="60" t="s">
        <v>2293</v>
      </c>
      <c r="H1134" s="60" t="s">
        <v>2294</v>
      </c>
      <c r="I1134" s="60" t="s">
        <v>2295</v>
      </c>
      <c r="J1134" s="60" t="s">
        <v>2954</v>
      </c>
      <c r="K1134" s="85">
        <v>1010469</v>
      </c>
      <c r="L1134" s="60">
        <v>508497300000000</v>
      </c>
      <c r="M1134" s="60">
        <v>390011733930.20001</v>
      </c>
      <c r="N1134" s="60">
        <v>1004141737</v>
      </c>
      <c r="O1134" s="60">
        <v>582681391.39999998</v>
      </c>
      <c r="P1134" s="60">
        <v>-0.22</v>
      </c>
      <c r="Q1134" s="60">
        <v>43875057411.800003</v>
      </c>
      <c r="R1134" s="85" t="s">
        <v>544</v>
      </c>
      <c r="S1134" s="85">
        <v>735</v>
      </c>
      <c r="T1134" s="60">
        <v>35043794970.900002</v>
      </c>
      <c r="U1134" s="60">
        <v>719895687.70000005</v>
      </c>
      <c r="V1134" s="60" t="s">
        <v>544</v>
      </c>
      <c r="W1134" s="60" t="s">
        <v>2296</v>
      </c>
      <c r="X1134" s="60">
        <v>6482819434.1999998</v>
      </c>
      <c r="Y1134" s="60">
        <v>284521858452.5</v>
      </c>
      <c r="Z1134" s="60">
        <v>10.18</v>
      </c>
      <c r="AA1134" s="60">
        <v>1389860404.5</v>
      </c>
      <c r="AB1134" s="60">
        <v>152312394149.10001</v>
      </c>
      <c r="AC1134" s="60">
        <v>390011733930.20001</v>
      </c>
      <c r="AD1134" s="60">
        <v>5.5</v>
      </c>
      <c r="AE1134" s="60">
        <v>80776652654.100006</v>
      </c>
      <c r="AF1134" s="60">
        <v>7.8</v>
      </c>
      <c r="AG1134" s="60" t="s">
        <v>2297</v>
      </c>
      <c r="AH1134" s="60" t="s">
        <v>544</v>
      </c>
      <c r="AI1134" s="60">
        <v>23790535297.299999</v>
      </c>
      <c r="AJ1134" s="60">
        <v>46376974877.400002</v>
      </c>
      <c r="AK1134" s="60">
        <v>1.88</v>
      </c>
      <c r="AL1134" s="60">
        <v>288975148823</v>
      </c>
      <c r="AM1134" s="60">
        <v>26464334953</v>
      </c>
      <c r="AN1134" s="60">
        <v>9187375340.7999992</v>
      </c>
      <c r="AO1134" s="60">
        <v>21519251363.799999</v>
      </c>
      <c r="AP1134" s="60">
        <v>24192897621.799999</v>
      </c>
      <c r="AQ1134" s="60">
        <v>390011733930.20001</v>
      </c>
      <c r="AR1134" s="60">
        <v>0.38</v>
      </c>
      <c r="AS1134" s="60">
        <v>24657692834.599998</v>
      </c>
      <c r="AT1134" s="60">
        <v>137974765715.20001</v>
      </c>
      <c r="AU1134" s="85">
        <v>108506</v>
      </c>
      <c r="AV1134" s="60" t="s">
        <v>544</v>
      </c>
      <c r="AW1134" s="60">
        <v>3063429966.0999999</v>
      </c>
      <c r="AX1134" s="60" t="s">
        <v>544</v>
      </c>
      <c r="AY1134" s="60">
        <v>127153627531.5</v>
      </c>
      <c r="AZ1134" s="60">
        <v>80527457993</v>
      </c>
      <c r="BA1134" s="60">
        <v>719895687.70000005</v>
      </c>
      <c r="BB1134" s="60" t="s">
        <v>1808</v>
      </c>
      <c r="BC1134" s="60">
        <v>432255176067.79999</v>
      </c>
      <c r="BD1134" s="60">
        <v>1690596713</v>
      </c>
      <c r="BE1134" s="60" t="s">
        <v>544</v>
      </c>
      <c r="BF1134" s="60" t="s">
        <v>544</v>
      </c>
      <c r="BG1134" s="60">
        <v>698726796.79999995</v>
      </c>
      <c r="BH1134" s="60">
        <v>265848288934.39999</v>
      </c>
      <c r="BI1134" s="60">
        <v>2843841072.5999999</v>
      </c>
      <c r="BJ1134" s="60">
        <v>30888403050.200001</v>
      </c>
      <c r="BK1134" s="60">
        <v>4117349276.1999998</v>
      </c>
      <c r="BL1134" s="85" t="s">
        <v>3023</v>
      </c>
      <c r="BM1134" s="60" t="s">
        <v>3024</v>
      </c>
      <c r="BN1134" s="60">
        <v>1422764224</v>
      </c>
      <c r="BO1134" s="60">
        <v>351580993117.40002</v>
      </c>
      <c r="BP1134" s="60">
        <v>264157692221.39999</v>
      </c>
      <c r="BQ1134" s="60">
        <v>3658613274.9000001</v>
      </c>
      <c r="BR1134" s="60">
        <v>2741831562.1999998</v>
      </c>
      <c r="BS1134" s="60">
        <v>14012271785</v>
      </c>
      <c r="BT1134" s="60" t="s">
        <v>544</v>
      </c>
      <c r="BU1134" s="60">
        <v>13145727838.700001</v>
      </c>
      <c r="BV1134" s="60" t="s">
        <v>544</v>
      </c>
      <c r="BW1134" s="60">
        <v>719895687.70000005</v>
      </c>
      <c r="BX1134" s="60">
        <v>22265301369.599998</v>
      </c>
      <c r="BY1134" s="60" t="s">
        <v>544</v>
      </c>
      <c r="BZ1134" s="60">
        <v>16566958.1</v>
      </c>
      <c r="CA1134" s="60">
        <v>-5982512.5999999996</v>
      </c>
      <c r="CB1134" s="60" t="s">
        <v>1979</v>
      </c>
      <c r="CC1134" s="60">
        <v>7283479042.6000004</v>
      </c>
      <c r="CD1134" s="60">
        <v>1931737991.7</v>
      </c>
      <c r="CE1134" s="60">
        <v>3099478439.6999998</v>
      </c>
      <c r="CF1134" s="60">
        <v>24192897621.799999</v>
      </c>
      <c r="CG1134" s="60">
        <v>2486424291.8000002</v>
      </c>
      <c r="CH1134" s="60">
        <v>340849822.69999999</v>
      </c>
      <c r="CI1134" s="60" t="s">
        <v>2954</v>
      </c>
      <c r="CJ1134" s="60">
        <v>15.62</v>
      </c>
      <c r="CK1134" s="60">
        <v>15670194775</v>
      </c>
      <c r="CL1134" s="60">
        <v>100.06</v>
      </c>
      <c r="CM1134" s="85">
        <v>1010469</v>
      </c>
      <c r="CN1134" s="60">
        <v>412563275.5</v>
      </c>
      <c r="CO1134" s="60">
        <v>2843841072.5999999</v>
      </c>
      <c r="CP1134" s="60">
        <v>7905583658.1999998</v>
      </c>
      <c r="CQ1134" s="60">
        <v>284521858452.5</v>
      </c>
      <c r="CR1134" s="60">
        <v>38042644.5</v>
      </c>
      <c r="CS1134" s="60">
        <v>412563275.5</v>
      </c>
      <c r="CT1134" s="60">
        <v>1762616961.3</v>
      </c>
      <c r="CU1134" s="60">
        <v>2354732314.9000001</v>
      </c>
      <c r="CV1134" s="60">
        <v>3099478439.6999998</v>
      </c>
      <c r="CW1134" s="60">
        <v>4117349276.1999998</v>
      </c>
      <c r="CX1134" s="60">
        <v>6482819434.1999998</v>
      </c>
      <c r="CY1134" s="60">
        <v>14.62</v>
      </c>
      <c r="CZ1134" s="60">
        <f t="shared" si="34"/>
        <v>1303.8000033378617</v>
      </c>
      <c r="DA1134" s="60" t="str">
        <f t="shared" si="35"/>
        <v>N</v>
      </c>
    </row>
    <row r="1135" spans="1:105">
      <c r="A1135" s="13" t="s">
        <v>1546</v>
      </c>
      <c r="B1135" s="13">
        <v>1502568</v>
      </c>
      <c r="C1135" s="13">
        <v>2022</v>
      </c>
      <c r="D1135" s="13" t="s">
        <v>10</v>
      </c>
      <c r="E1135" s="13" t="s">
        <v>507</v>
      </c>
      <c r="F1135" s="84" t="s">
        <v>1812</v>
      </c>
      <c r="G1135" s="60" t="s">
        <v>568</v>
      </c>
      <c r="H1135" s="60" t="s">
        <v>1821</v>
      </c>
      <c r="I1135" s="60" t="s">
        <v>1822</v>
      </c>
      <c r="J1135" s="60" t="s">
        <v>1546</v>
      </c>
      <c r="K1135" s="85">
        <v>1502568</v>
      </c>
      <c r="L1135" s="60">
        <v>9652088000</v>
      </c>
      <c r="M1135" s="60">
        <v>1876414393.4988999</v>
      </c>
      <c r="N1135" s="60">
        <v>95490969.873999998</v>
      </c>
      <c r="O1135" s="60">
        <v>19549952.3682</v>
      </c>
      <c r="P1135" s="60">
        <v>6.3100000000000003E-2</v>
      </c>
      <c r="Q1135" s="60" t="s">
        <v>544</v>
      </c>
      <c r="R1135" s="85" t="s">
        <v>544</v>
      </c>
      <c r="S1135" s="85" t="s">
        <v>544</v>
      </c>
      <c r="T1135" s="60">
        <v>586981473.12339997</v>
      </c>
      <c r="U1135" s="60" t="s">
        <v>544</v>
      </c>
      <c r="V1135" s="60" t="s">
        <v>544</v>
      </c>
      <c r="W1135" s="60" t="s">
        <v>1823</v>
      </c>
      <c r="X1135" s="60">
        <v>69769435.633000001</v>
      </c>
      <c r="Y1135" s="60">
        <v>792848422.29799998</v>
      </c>
      <c r="Z1135" s="60">
        <v>16.291969999999999</v>
      </c>
      <c r="AA1135" s="60" t="s">
        <v>544</v>
      </c>
      <c r="AB1135" s="60" t="s">
        <v>544</v>
      </c>
      <c r="AC1135" s="60">
        <v>1876414393.4988999</v>
      </c>
      <c r="AD1135" s="60" t="s">
        <v>544</v>
      </c>
      <c r="AE1135" s="60">
        <v>477678609.55190003</v>
      </c>
      <c r="AF1135" s="60">
        <v>36.431919999999998</v>
      </c>
      <c r="AG1135" s="60" t="s">
        <v>1824</v>
      </c>
      <c r="AH1135" s="60" t="s">
        <v>544</v>
      </c>
      <c r="AI1135" s="60" t="s">
        <v>544</v>
      </c>
      <c r="AJ1135" s="60" t="s">
        <v>544</v>
      </c>
      <c r="AK1135" s="60">
        <v>4.3850699999999998</v>
      </c>
      <c r="AL1135" s="60">
        <v>792848422.29799998</v>
      </c>
      <c r="AM1135" s="60">
        <v>27232838.892900001</v>
      </c>
      <c r="AN1135" s="60">
        <v>155718812.55340001</v>
      </c>
      <c r="AO1135" s="60">
        <v>2460389.9761999999</v>
      </c>
      <c r="AP1135" s="60">
        <v>215027508.2823</v>
      </c>
      <c r="AQ1135" s="60">
        <v>1876414393.4988999</v>
      </c>
      <c r="AR1135" s="60">
        <v>8.9691500000000008</v>
      </c>
      <c r="AS1135" s="60">
        <v>215027508.2823</v>
      </c>
      <c r="AT1135" s="60">
        <v>586981473.12339997</v>
      </c>
      <c r="AU1135" s="85">
        <v>1502568</v>
      </c>
      <c r="AV1135" s="60" t="s">
        <v>544</v>
      </c>
      <c r="AW1135" s="60" t="s">
        <v>544</v>
      </c>
      <c r="AX1135" s="60">
        <v>584381.50029999996</v>
      </c>
      <c r="AY1135" s="60">
        <v>477678609.55190003</v>
      </c>
      <c r="AZ1135" s="60">
        <v>157363479.05140001</v>
      </c>
      <c r="BA1135" s="60" t="s">
        <v>544</v>
      </c>
      <c r="BB1135" s="60" t="s">
        <v>1808</v>
      </c>
      <c r="BC1135" s="60" t="s">
        <v>544</v>
      </c>
      <c r="BD1135" s="60">
        <v>65737669.852700002</v>
      </c>
      <c r="BE1135" s="60" t="s">
        <v>544</v>
      </c>
      <c r="BF1135" s="60" t="s">
        <v>544</v>
      </c>
      <c r="BG1135" s="60">
        <v>8755613.4439000003</v>
      </c>
      <c r="BH1135" s="60">
        <v>1064660082.6752</v>
      </c>
      <c r="BI1135" s="60">
        <v>32181418.763599999</v>
      </c>
      <c r="BJ1135" s="60" t="s">
        <v>544</v>
      </c>
      <c r="BK1135" s="60">
        <v>32377962.242199998</v>
      </c>
      <c r="BL1135" s="85" t="s">
        <v>3025</v>
      </c>
      <c r="BM1135" s="60" t="s">
        <v>3026</v>
      </c>
      <c r="BN1135" s="60">
        <v>13307995.876800001</v>
      </c>
      <c r="BO1135" s="60">
        <v>1837439296.7874999</v>
      </c>
      <c r="BP1135" s="60">
        <v>998922412.82260001</v>
      </c>
      <c r="BQ1135" s="60">
        <v>681153404.91359997</v>
      </c>
      <c r="BR1135" s="60" t="s">
        <v>544</v>
      </c>
      <c r="BS1135" s="60">
        <v>14049651.041099999</v>
      </c>
      <c r="BT1135" s="60" t="s">
        <v>544</v>
      </c>
      <c r="BU1135" s="60">
        <v>144298100.64379999</v>
      </c>
      <c r="BV1135" s="60" t="s">
        <v>544</v>
      </c>
      <c r="BW1135" s="60" t="s">
        <v>544</v>
      </c>
      <c r="BX1135" s="60" t="s">
        <v>544</v>
      </c>
      <c r="BY1135" s="60" t="s">
        <v>544</v>
      </c>
      <c r="BZ1135" s="60" t="s">
        <v>544</v>
      </c>
      <c r="CA1135" s="60" t="s">
        <v>544</v>
      </c>
      <c r="CB1135" s="60" t="s">
        <v>544</v>
      </c>
      <c r="CC1135" s="60">
        <v>117328486.1525</v>
      </c>
      <c r="CD1135" s="60">
        <v>19275258.070099998</v>
      </c>
      <c r="CE1135" s="60">
        <v>32978479.359499998</v>
      </c>
      <c r="CF1135" s="60">
        <v>215027508.2823</v>
      </c>
      <c r="CG1135" s="60">
        <v>81190147.542600006</v>
      </c>
      <c r="CH1135" s="60">
        <v>7502284.2580000004</v>
      </c>
      <c r="CI1135" s="60" t="s">
        <v>1546</v>
      </c>
      <c r="CJ1135" s="60" t="s">
        <v>544</v>
      </c>
      <c r="CK1135" s="60">
        <v>225488248.1864</v>
      </c>
      <c r="CL1135" s="60" t="s">
        <v>544</v>
      </c>
      <c r="CM1135" s="85">
        <v>1502568</v>
      </c>
      <c r="CN1135" s="60" t="s">
        <v>544</v>
      </c>
      <c r="CO1135" s="60">
        <v>32181418.763599999</v>
      </c>
      <c r="CP1135" s="60">
        <v>83077431.509800002</v>
      </c>
      <c r="CQ1135" s="60">
        <v>792848422.29799998</v>
      </c>
      <c r="CR1135" s="60" t="s">
        <v>544</v>
      </c>
      <c r="CS1135" s="60" t="s">
        <v>544</v>
      </c>
      <c r="CT1135" s="60">
        <v>15473667.8375</v>
      </c>
      <c r="CU1135" s="60">
        <v>16904294.4047</v>
      </c>
      <c r="CV1135" s="60">
        <v>32978479.359499998</v>
      </c>
      <c r="CW1135" s="60">
        <v>32377962.242199998</v>
      </c>
      <c r="CX1135" s="60">
        <v>69769435.633000001</v>
      </c>
      <c r="CY1135" s="60" t="s">
        <v>544</v>
      </c>
      <c r="CZ1135" s="60">
        <f t="shared" si="34"/>
        <v>5.1439000006826898</v>
      </c>
      <c r="DA1135" s="60" t="str">
        <f t="shared" si="35"/>
        <v>Y</v>
      </c>
    </row>
    <row r="1136" spans="1:105">
      <c r="A1136" s="13" t="s">
        <v>1546</v>
      </c>
      <c r="B1136" s="13">
        <v>1502568</v>
      </c>
      <c r="C1136" s="13">
        <v>2023</v>
      </c>
      <c r="D1136" s="13" t="s">
        <v>10</v>
      </c>
      <c r="E1136" s="13" t="s">
        <v>507</v>
      </c>
      <c r="F1136" s="84" t="s">
        <v>1804</v>
      </c>
      <c r="G1136" s="60" t="s">
        <v>568</v>
      </c>
      <c r="H1136" s="60" t="s">
        <v>1821</v>
      </c>
      <c r="I1136" s="60" t="s">
        <v>1822</v>
      </c>
      <c r="J1136" s="60" t="s">
        <v>1546</v>
      </c>
      <c r="K1136" s="85">
        <v>1502568</v>
      </c>
      <c r="L1136" s="60">
        <v>11413887000</v>
      </c>
      <c r="M1136" s="60">
        <v>2320556052.2315998</v>
      </c>
      <c r="N1136" s="60">
        <v>111442076.9992</v>
      </c>
      <c r="O1136" s="60">
        <v>15322246.1656</v>
      </c>
      <c r="P1136" s="60">
        <v>2.2749999999999999E-2</v>
      </c>
      <c r="Q1136" s="60" t="s">
        <v>544</v>
      </c>
      <c r="R1136" s="85" t="s">
        <v>544</v>
      </c>
      <c r="S1136" s="85" t="s">
        <v>544</v>
      </c>
      <c r="T1136" s="60">
        <v>622560687.91919994</v>
      </c>
      <c r="U1136" s="60" t="s">
        <v>544</v>
      </c>
      <c r="V1136" s="60" t="s">
        <v>544</v>
      </c>
      <c r="W1136" s="60" t="s">
        <v>1823</v>
      </c>
      <c r="X1136" s="60">
        <v>89886349.762600005</v>
      </c>
      <c r="Y1136" s="60">
        <v>1036807018.1216</v>
      </c>
      <c r="Z1136" s="60">
        <v>20.213049999999999</v>
      </c>
      <c r="AA1136" s="60" t="s">
        <v>544</v>
      </c>
      <c r="AB1136" s="60" t="s">
        <v>544</v>
      </c>
      <c r="AC1136" s="60">
        <v>2320556052.2315998</v>
      </c>
      <c r="AD1136" s="60" t="s">
        <v>544</v>
      </c>
      <c r="AE1136" s="60">
        <v>373158215.70359999</v>
      </c>
      <c r="AF1136" s="60">
        <v>31.27852</v>
      </c>
      <c r="AG1136" s="60" t="s">
        <v>1824</v>
      </c>
      <c r="AH1136" s="60" t="s">
        <v>544</v>
      </c>
      <c r="AI1136" s="60" t="s">
        <v>544</v>
      </c>
      <c r="AJ1136" s="60" t="s">
        <v>544</v>
      </c>
      <c r="AK1136" s="60">
        <v>4.3321699999999996</v>
      </c>
      <c r="AL1136" s="60">
        <v>1036807018.1216</v>
      </c>
      <c r="AM1136" s="60">
        <v>298147033.66979998</v>
      </c>
      <c r="AN1136" s="60">
        <v>211394299.16319999</v>
      </c>
      <c r="AO1136" s="60">
        <v>3052291.3020000001</v>
      </c>
      <c r="AP1136" s="60">
        <v>280078884.19870001</v>
      </c>
      <c r="AQ1136" s="60">
        <v>2320556052.2315998</v>
      </c>
      <c r="AR1136" s="60">
        <v>11.192119999999999</v>
      </c>
      <c r="AS1136" s="60">
        <v>280078884.19870001</v>
      </c>
      <c r="AT1136" s="60">
        <v>622560687.91919994</v>
      </c>
      <c r="AU1136" s="85">
        <v>1502568</v>
      </c>
      <c r="AV1136" s="60" t="s">
        <v>544</v>
      </c>
      <c r="AW1136" s="60" t="s">
        <v>544</v>
      </c>
      <c r="AX1136" s="60" t="s">
        <v>544</v>
      </c>
      <c r="AY1136" s="60">
        <v>373158215.70359999</v>
      </c>
      <c r="AZ1136" s="60">
        <v>627548895.94519997</v>
      </c>
      <c r="BA1136" s="60" t="s">
        <v>544</v>
      </c>
      <c r="BB1136" s="60" t="s">
        <v>1808</v>
      </c>
      <c r="BC1136" s="60" t="s">
        <v>544</v>
      </c>
      <c r="BD1136" s="60">
        <v>66672630.4146</v>
      </c>
      <c r="BE1136" s="60" t="s">
        <v>544</v>
      </c>
      <c r="BF1136" s="60" t="s">
        <v>544</v>
      </c>
      <c r="BG1136" s="60">
        <v>13244012.5222</v>
      </c>
      <c r="BH1136" s="60">
        <v>995718903.62279999</v>
      </c>
      <c r="BI1136" s="60">
        <v>50815679.251699999</v>
      </c>
      <c r="BJ1136" s="60" t="s">
        <v>544</v>
      </c>
      <c r="BK1136" s="60">
        <v>42513113.482000001</v>
      </c>
      <c r="BL1136" s="85" t="s">
        <v>3025</v>
      </c>
      <c r="BM1136" s="60" t="s">
        <v>3026</v>
      </c>
      <c r="BN1136" s="60">
        <v>18277558.6525</v>
      </c>
      <c r="BO1136" s="60">
        <v>2279378481.3835001</v>
      </c>
      <c r="BP1136" s="60">
        <v>929046273.20819998</v>
      </c>
      <c r="BQ1136" s="60">
        <v>722783312.23010004</v>
      </c>
      <c r="BR1136" s="60" t="s">
        <v>544</v>
      </c>
      <c r="BS1136" s="60">
        <v>13138494.6919</v>
      </c>
      <c r="BT1136" s="60" t="s">
        <v>544</v>
      </c>
      <c r="BU1136" s="60">
        <v>172826210.6877</v>
      </c>
      <c r="BV1136" s="60" t="s">
        <v>544</v>
      </c>
      <c r="BW1136" s="60" t="s">
        <v>544</v>
      </c>
      <c r="BX1136" s="60" t="s">
        <v>544</v>
      </c>
      <c r="BY1136" s="60" t="s">
        <v>544</v>
      </c>
      <c r="BZ1136" s="60" t="s">
        <v>544</v>
      </c>
      <c r="CA1136" s="60" t="s">
        <v>544</v>
      </c>
      <c r="CB1136" s="60" t="s">
        <v>544</v>
      </c>
      <c r="CC1136" s="60">
        <v>170584515.89680001</v>
      </c>
      <c r="CD1136" s="60">
        <v>21010856.745099999</v>
      </c>
      <c r="CE1136" s="60">
        <v>51420119.539499998</v>
      </c>
      <c r="CF1136" s="60">
        <v>280078884.19870001</v>
      </c>
      <c r="CG1136" s="60">
        <v>128454438.23800001</v>
      </c>
      <c r="CH1136" s="60">
        <v>14141422.3541</v>
      </c>
      <c r="CI1136" s="60" t="s">
        <v>1546</v>
      </c>
      <c r="CJ1136" s="60" t="s">
        <v>544</v>
      </c>
      <c r="CK1136" s="60">
        <v>301280648.92570001</v>
      </c>
      <c r="CL1136" s="60" t="s">
        <v>544</v>
      </c>
      <c r="CM1136" s="85">
        <v>1502568</v>
      </c>
      <c r="CN1136" s="60" t="s">
        <v>544</v>
      </c>
      <c r="CO1136" s="60">
        <v>50815679.251699999</v>
      </c>
      <c r="CP1136" s="60">
        <v>108163908.41509999</v>
      </c>
      <c r="CQ1136" s="60">
        <v>1036807018.1216</v>
      </c>
      <c r="CR1136" s="60" t="s">
        <v>544</v>
      </c>
      <c r="CS1136" s="60" t="s">
        <v>544</v>
      </c>
      <c r="CT1136" s="60">
        <v>21819216.8475</v>
      </c>
      <c r="CU1136" s="60">
        <v>20693896.634500001</v>
      </c>
      <c r="CV1136" s="60">
        <v>51420119.539499998</v>
      </c>
      <c r="CW1136" s="60">
        <v>42513113.482000001</v>
      </c>
      <c r="CX1136" s="60">
        <v>89886349.762600005</v>
      </c>
      <c r="CY1136" s="60" t="s">
        <v>544</v>
      </c>
      <c r="CZ1136" s="60">
        <f t="shared" si="34"/>
        <v>4.9186000006436617</v>
      </c>
      <c r="DA1136" s="60" t="str">
        <f t="shared" si="35"/>
        <v>Y</v>
      </c>
    </row>
    <row r="1137" spans="1:105">
      <c r="A1137" s="13" t="s">
        <v>1547</v>
      </c>
      <c r="B1137" s="13">
        <v>1028082</v>
      </c>
      <c r="C1137" s="13">
        <v>2022</v>
      </c>
      <c r="D1137" s="13" t="s">
        <v>1</v>
      </c>
      <c r="E1137" s="13" t="s">
        <v>13</v>
      </c>
      <c r="F1137" s="84" t="s">
        <v>1812</v>
      </c>
      <c r="G1137" s="60" t="s">
        <v>2062</v>
      </c>
      <c r="H1137" s="60" t="s">
        <v>2117</v>
      </c>
      <c r="I1137" s="60" t="s">
        <v>2064</v>
      </c>
      <c r="J1137" s="60" t="s">
        <v>1547</v>
      </c>
      <c r="K1137" s="85">
        <v>1028082</v>
      </c>
      <c r="L1137" s="60">
        <v>2588763000000</v>
      </c>
      <c r="M1137" s="60">
        <v>84302559697.5</v>
      </c>
      <c r="N1137" s="60">
        <v>170965221</v>
      </c>
      <c r="O1137" s="60">
        <v>82323824.5</v>
      </c>
      <c r="P1137" s="60">
        <v>-0.14000000000000001</v>
      </c>
      <c r="Q1137" s="60" t="s">
        <v>544</v>
      </c>
      <c r="R1137" s="85">
        <v>9755</v>
      </c>
      <c r="S1137" s="85" t="s">
        <v>544</v>
      </c>
      <c r="T1137" s="60">
        <v>23250195417.5</v>
      </c>
      <c r="U1137" s="60" t="s">
        <v>544</v>
      </c>
      <c r="V1137" s="60" t="s">
        <v>544</v>
      </c>
      <c r="W1137" s="60" t="s">
        <v>2065</v>
      </c>
      <c r="X1137" s="60">
        <v>999837177.20000005</v>
      </c>
      <c r="Y1137" s="60">
        <v>65146834781.300003</v>
      </c>
      <c r="Z1137" s="60">
        <v>10.29</v>
      </c>
      <c r="AA1137" s="60">
        <v>1224176112</v>
      </c>
      <c r="AB1137" s="60" t="s">
        <v>544</v>
      </c>
      <c r="AC1137" s="60">
        <v>84302559697.5</v>
      </c>
      <c r="AD1137" s="60" t="s">
        <v>544</v>
      </c>
      <c r="AE1137" s="60">
        <v>21272176657.700001</v>
      </c>
      <c r="AF1137" s="60">
        <v>18.25</v>
      </c>
      <c r="AG1137" s="60" t="s">
        <v>2066</v>
      </c>
      <c r="AH1137" s="60">
        <v>1639181974.0999999</v>
      </c>
      <c r="AI1137" s="60" t="s">
        <v>544</v>
      </c>
      <c r="AJ1137" s="60" t="s">
        <v>544</v>
      </c>
      <c r="AK1137" s="60">
        <v>1.35</v>
      </c>
      <c r="AL1137" s="60">
        <v>70812003474</v>
      </c>
      <c r="AM1137" s="60">
        <v>2747785596.6999998</v>
      </c>
      <c r="AN1137" s="60">
        <v>666145630.60000002</v>
      </c>
      <c r="AO1137" s="60">
        <v>2156832098.5</v>
      </c>
      <c r="AP1137" s="60">
        <v>5014230825.5</v>
      </c>
      <c r="AQ1137" s="60">
        <v>84302559697.5</v>
      </c>
      <c r="AR1137" s="60">
        <v>0.38</v>
      </c>
      <c r="AS1137" s="60">
        <v>5476651042.3000002</v>
      </c>
      <c r="AT1137" s="60">
        <v>23250195417.5</v>
      </c>
      <c r="AU1137" s="85">
        <v>1028082</v>
      </c>
      <c r="AV1137" s="60" t="s">
        <v>544</v>
      </c>
      <c r="AW1137" s="60">
        <v>2080793281.2</v>
      </c>
      <c r="AX1137" s="60" t="s">
        <v>544</v>
      </c>
      <c r="AY1137" s="60">
        <v>21272176657.700001</v>
      </c>
      <c r="AZ1137" s="60">
        <v>20126416593.799999</v>
      </c>
      <c r="BA1137" s="60" t="s">
        <v>544</v>
      </c>
      <c r="BB1137" s="60" t="s">
        <v>1808</v>
      </c>
      <c r="BC1137" s="60" t="s">
        <v>544</v>
      </c>
      <c r="BD1137" s="60">
        <v>578969650.29999995</v>
      </c>
      <c r="BE1137" s="60" t="s">
        <v>544</v>
      </c>
      <c r="BF1137" s="60">
        <v>2210303506.6999998</v>
      </c>
      <c r="BG1137" s="60">
        <v>376807347.10000002</v>
      </c>
      <c r="BH1137" s="60">
        <v>44522372075.199997</v>
      </c>
      <c r="BI1137" s="60">
        <v>7555034.5</v>
      </c>
      <c r="BJ1137" s="60" t="s">
        <v>544</v>
      </c>
      <c r="BK1137" s="60">
        <v>826983197.60000002</v>
      </c>
      <c r="BL1137" s="85" t="s">
        <v>544</v>
      </c>
      <c r="BM1137" s="60" t="s">
        <v>544</v>
      </c>
      <c r="BN1137" s="60">
        <v>532206591.80000001</v>
      </c>
      <c r="BO1137" s="60">
        <v>78357138301.600006</v>
      </c>
      <c r="BP1137" s="60">
        <v>43943402424.900002</v>
      </c>
      <c r="BQ1137" s="60">
        <v>9180702108.5</v>
      </c>
      <c r="BR1137" s="60" t="s">
        <v>544</v>
      </c>
      <c r="BS1137" s="60">
        <v>3092223528.5999999</v>
      </c>
      <c r="BT1137" s="60">
        <v>2360199299.5</v>
      </c>
      <c r="BU1137" s="60">
        <v>1014361079.8</v>
      </c>
      <c r="BV1137" s="60" t="s">
        <v>544</v>
      </c>
      <c r="BW1137" s="60" t="s">
        <v>544</v>
      </c>
      <c r="BX1137" s="60" t="s">
        <v>544</v>
      </c>
      <c r="BY1137" s="60" t="s">
        <v>544</v>
      </c>
      <c r="BZ1137" s="60">
        <v>-12830532.800000001</v>
      </c>
      <c r="CA1137" s="60">
        <v>23055881.199999999</v>
      </c>
      <c r="CB1137" s="60" t="s">
        <v>1898</v>
      </c>
      <c r="CC1137" s="60">
        <v>498306630.80000001</v>
      </c>
      <c r="CD1137" s="60">
        <v>551452390.89999998</v>
      </c>
      <c r="CE1137" s="60">
        <v>631920021.60000002</v>
      </c>
      <c r="CF1137" s="60">
        <v>5014230825.5</v>
      </c>
      <c r="CG1137" s="60">
        <v>551973427.79999995</v>
      </c>
      <c r="CH1137" s="60">
        <v>29699101.199999999</v>
      </c>
      <c r="CI1137" s="60" t="s">
        <v>1547</v>
      </c>
      <c r="CJ1137" s="60" t="s">
        <v>544</v>
      </c>
      <c r="CK1137" s="60">
        <v>1665982807.8</v>
      </c>
      <c r="CL1137" s="60" t="s">
        <v>544</v>
      </c>
      <c r="CM1137" s="85">
        <v>1028082</v>
      </c>
      <c r="CN1137" s="60">
        <v>-152696366</v>
      </c>
      <c r="CO1137" s="60">
        <v>7555034.5</v>
      </c>
      <c r="CP1137" s="60">
        <v>1532043769</v>
      </c>
      <c r="CQ1137" s="60">
        <v>65146834781.300003</v>
      </c>
      <c r="CR1137" s="60">
        <v>99648300.200000003</v>
      </c>
      <c r="CS1137" s="60">
        <v>-152696366</v>
      </c>
      <c r="CT1137" s="60">
        <v>515175199.30000001</v>
      </c>
      <c r="CU1137" s="60">
        <v>311807998.30000001</v>
      </c>
      <c r="CV1137" s="60">
        <v>631920021.60000002</v>
      </c>
      <c r="CW1137" s="60">
        <v>826983197.60000002</v>
      </c>
      <c r="CX1137" s="60">
        <v>999837177.20000005</v>
      </c>
      <c r="CY1137" s="60" t="s">
        <v>544</v>
      </c>
      <c r="CZ1137" s="60">
        <f t="shared" si="34"/>
        <v>30.707999962150261</v>
      </c>
      <c r="DA1137" s="60" t="str">
        <f t="shared" si="35"/>
        <v>Y</v>
      </c>
    </row>
    <row r="1138" spans="1:105">
      <c r="A1138" s="13" t="s">
        <v>1547</v>
      </c>
      <c r="B1138" s="13">
        <v>1028082</v>
      </c>
      <c r="C1138" s="13">
        <v>2023</v>
      </c>
      <c r="D1138" s="13" t="s">
        <v>1</v>
      </c>
      <c r="E1138" s="13" t="s">
        <v>13</v>
      </c>
      <c r="F1138" s="84" t="s">
        <v>1804</v>
      </c>
      <c r="G1138" s="60" t="s">
        <v>2062</v>
      </c>
      <c r="H1138" s="60" t="s">
        <v>2117</v>
      </c>
      <c r="I1138" s="60" t="s">
        <v>2064</v>
      </c>
      <c r="J1138" s="60" t="s">
        <v>1547</v>
      </c>
      <c r="K1138" s="85">
        <v>1028082</v>
      </c>
      <c r="L1138" s="60">
        <v>2771353000000</v>
      </c>
      <c r="M1138" s="60">
        <v>90169285778.899994</v>
      </c>
      <c r="N1138" s="60">
        <v>160956564.09999999</v>
      </c>
      <c r="O1138" s="60">
        <v>71124125.5</v>
      </c>
      <c r="P1138" s="60">
        <v>-0.12</v>
      </c>
      <c r="Q1138" s="60" t="s">
        <v>544</v>
      </c>
      <c r="R1138" s="85">
        <v>10148</v>
      </c>
      <c r="S1138" s="85" t="s">
        <v>544</v>
      </c>
      <c r="T1138" s="60">
        <v>24425866262.200001</v>
      </c>
      <c r="U1138" s="60" t="s">
        <v>544</v>
      </c>
      <c r="V1138" s="60" t="s">
        <v>544</v>
      </c>
      <c r="W1138" s="60" t="s">
        <v>2065</v>
      </c>
      <c r="X1138" s="60">
        <v>941337237.10000002</v>
      </c>
      <c r="Y1138" s="60">
        <v>65689864937.199997</v>
      </c>
      <c r="Z1138" s="60">
        <v>11.4</v>
      </c>
      <c r="AA1138" s="60">
        <v>2175565315.1999998</v>
      </c>
      <c r="AB1138" s="60" t="s">
        <v>544</v>
      </c>
      <c r="AC1138" s="60">
        <v>90169285778.899994</v>
      </c>
      <c r="AD1138" s="60" t="s">
        <v>544</v>
      </c>
      <c r="AE1138" s="60">
        <v>23197624844.400002</v>
      </c>
      <c r="AF1138" s="60">
        <v>14.4</v>
      </c>
      <c r="AG1138" s="60" t="s">
        <v>2066</v>
      </c>
      <c r="AH1138" s="60">
        <v>1772767202.5</v>
      </c>
      <c r="AI1138" s="60" t="s">
        <v>544</v>
      </c>
      <c r="AJ1138" s="60" t="s">
        <v>544</v>
      </c>
      <c r="AK1138" s="60">
        <v>1.1499999999999999</v>
      </c>
      <c r="AL1138" s="60">
        <v>73948787984.300003</v>
      </c>
      <c r="AM1138" s="60">
        <v>3487815192.4000001</v>
      </c>
      <c r="AN1138" s="60">
        <v>1662176670.5999999</v>
      </c>
      <c r="AO1138" s="60">
        <v>997039205.5</v>
      </c>
      <c r="AP1138" s="60">
        <v>6126370583.8000002</v>
      </c>
      <c r="AQ1138" s="60">
        <v>90169285778.899994</v>
      </c>
      <c r="AR1138" s="60">
        <v>0.34</v>
      </c>
      <c r="AS1138" s="60">
        <v>6294192285.3000002</v>
      </c>
      <c r="AT1138" s="60">
        <v>24425866262.200001</v>
      </c>
      <c r="AU1138" s="85">
        <v>1028082</v>
      </c>
      <c r="AV1138" s="60" t="s">
        <v>544</v>
      </c>
      <c r="AW1138" s="60">
        <v>2318659507.4000001</v>
      </c>
      <c r="AX1138" s="60" t="s">
        <v>544</v>
      </c>
      <c r="AY1138" s="60">
        <v>23197624844.400002</v>
      </c>
      <c r="AZ1138" s="60">
        <v>25532877812</v>
      </c>
      <c r="BA1138" s="60" t="s">
        <v>544</v>
      </c>
      <c r="BB1138" s="60" t="s">
        <v>1808</v>
      </c>
      <c r="BC1138" s="60" t="s">
        <v>544</v>
      </c>
      <c r="BD1138" s="60">
        <v>637058727.5</v>
      </c>
      <c r="BE1138" s="60" t="s">
        <v>544</v>
      </c>
      <c r="BF1138" s="60">
        <v>2535187895.0999999</v>
      </c>
      <c r="BG1138" s="60">
        <v>423686350.80000001</v>
      </c>
      <c r="BH1138" s="60">
        <v>47623491106.599998</v>
      </c>
      <c r="BI1138" s="60">
        <v>982528061.89999998</v>
      </c>
      <c r="BJ1138" s="60" t="s">
        <v>544</v>
      </c>
      <c r="BK1138" s="60">
        <v>928095005.20000005</v>
      </c>
      <c r="BL1138" s="85" t="s">
        <v>544</v>
      </c>
      <c r="BM1138" s="60" t="s">
        <v>544</v>
      </c>
      <c r="BN1138" s="60">
        <v>805010573.79999995</v>
      </c>
      <c r="BO1138" s="60">
        <v>84339417553.800003</v>
      </c>
      <c r="BP1138" s="60">
        <v>46986432379.199997</v>
      </c>
      <c r="BQ1138" s="60">
        <v>5988286965.8000002</v>
      </c>
      <c r="BR1138" s="60" t="s">
        <v>544</v>
      </c>
      <c r="BS1138" s="60">
        <v>4114234583.5999999</v>
      </c>
      <c r="BT1138" s="60">
        <v>3764698224.5999999</v>
      </c>
      <c r="BU1138" s="60">
        <v>1509321619.4000001</v>
      </c>
      <c r="BV1138" s="60" t="s">
        <v>544</v>
      </c>
      <c r="BW1138" s="60" t="s">
        <v>544</v>
      </c>
      <c r="BX1138" s="60" t="s">
        <v>544</v>
      </c>
      <c r="BY1138" s="60" t="s">
        <v>544</v>
      </c>
      <c r="BZ1138" s="60">
        <v>-3578981.6</v>
      </c>
      <c r="CA1138" s="60">
        <v>-6019196.4000000004</v>
      </c>
      <c r="CB1138" s="60" t="s">
        <v>1898</v>
      </c>
      <c r="CC1138" s="60">
        <v>1297413371.5999999</v>
      </c>
      <c r="CD1138" s="60">
        <v>552106718.39999998</v>
      </c>
      <c r="CE1138" s="60">
        <v>750642589.5</v>
      </c>
      <c r="CF1138" s="60">
        <v>6126370583.8000002</v>
      </c>
      <c r="CG1138" s="60">
        <v>988677403</v>
      </c>
      <c r="CH1138" s="60">
        <v>11452741.199999999</v>
      </c>
      <c r="CI1138" s="60" t="s">
        <v>1547</v>
      </c>
      <c r="CJ1138" s="60" t="s">
        <v>544</v>
      </c>
      <c r="CK1138" s="60">
        <v>2603513907.6999998</v>
      </c>
      <c r="CL1138" s="60" t="s">
        <v>544</v>
      </c>
      <c r="CM1138" s="85">
        <v>1028082</v>
      </c>
      <c r="CN1138" s="60">
        <v>166845615.69999999</v>
      </c>
      <c r="CO1138" s="60">
        <v>982528061.89999998</v>
      </c>
      <c r="CP1138" s="60">
        <v>1746347810.9000001</v>
      </c>
      <c r="CQ1138" s="60">
        <v>65689864937.199997</v>
      </c>
      <c r="CR1138" s="60">
        <v>105514885.2</v>
      </c>
      <c r="CS1138" s="60">
        <v>166845615.69999999</v>
      </c>
      <c r="CT1138" s="60">
        <v>586074507.60000002</v>
      </c>
      <c r="CU1138" s="60">
        <v>342020497.60000002</v>
      </c>
      <c r="CV1138" s="60">
        <v>750642589.5</v>
      </c>
      <c r="CW1138" s="60">
        <v>928095005.20000005</v>
      </c>
      <c r="CX1138" s="60">
        <v>941337237.10000002</v>
      </c>
      <c r="CY1138" s="60" t="s">
        <v>544</v>
      </c>
      <c r="CZ1138" s="60">
        <f t="shared" si="34"/>
        <v>30.73500001758369</v>
      </c>
      <c r="DA1138" s="60" t="str">
        <f t="shared" si="35"/>
        <v>Y</v>
      </c>
    </row>
    <row r="1139" spans="1:105">
      <c r="A1139" s="13" t="s">
        <v>1548</v>
      </c>
      <c r="B1139" s="13">
        <v>1464708</v>
      </c>
      <c r="C1139" s="13">
        <v>2022</v>
      </c>
      <c r="D1139" s="13" t="s">
        <v>10</v>
      </c>
      <c r="E1139" s="13" t="s">
        <v>507</v>
      </c>
      <c r="F1139" s="84" t="s">
        <v>1812</v>
      </c>
      <c r="G1139" s="60" t="s">
        <v>568</v>
      </c>
      <c r="H1139" s="60" t="s">
        <v>1821</v>
      </c>
      <c r="I1139" s="60" t="s">
        <v>1822</v>
      </c>
      <c r="J1139" s="60" t="s">
        <v>1548</v>
      </c>
      <c r="K1139" s="85">
        <v>1464708</v>
      </c>
      <c r="L1139" s="60">
        <v>5951900000</v>
      </c>
      <c r="M1139" s="60">
        <v>1157079258.7744999</v>
      </c>
      <c r="N1139" s="60">
        <v>21676160.109099999</v>
      </c>
      <c r="O1139" s="60">
        <v>7076342.8518000003</v>
      </c>
      <c r="P1139" s="60">
        <v>-0.03</v>
      </c>
      <c r="Q1139" s="60" t="s">
        <v>544</v>
      </c>
      <c r="R1139" s="85" t="s">
        <v>544</v>
      </c>
      <c r="S1139" s="85" t="s">
        <v>544</v>
      </c>
      <c r="T1139" s="60">
        <v>396003032.66579998</v>
      </c>
      <c r="U1139" s="60" t="s">
        <v>544</v>
      </c>
      <c r="V1139" s="60" t="s">
        <v>544</v>
      </c>
      <c r="W1139" s="60" t="s">
        <v>1823</v>
      </c>
      <c r="X1139" s="60">
        <v>70491261.484799996</v>
      </c>
      <c r="Y1139" s="60">
        <v>901514415.01279998</v>
      </c>
      <c r="Z1139" s="60">
        <v>23.89</v>
      </c>
      <c r="AA1139" s="60" t="s">
        <v>544</v>
      </c>
      <c r="AB1139" s="60">
        <v>881024125.54649997</v>
      </c>
      <c r="AC1139" s="60">
        <v>1157079258.7744999</v>
      </c>
      <c r="AD1139" s="60" t="s">
        <v>544</v>
      </c>
      <c r="AE1139" s="60">
        <v>141682381.0539</v>
      </c>
      <c r="AF1139" s="60">
        <v>15.39</v>
      </c>
      <c r="AG1139" s="60" t="s">
        <v>1824</v>
      </c>
      <c r="AH1139" s="60" t="s">
        <v>544</v>
      </c>
      <c r="AI1139" s="60" t="s">
        <v>544</v>
      </c>
      <c r="AJ1139" s="60" t="s">
        <v>544</v>
      </c>
      <c r="AK1139" s="60">
        <v>7.21</v>
      </c>
      <c r="AL1139" s="60">
        <v>901514415.01279998</v>
      </c>
      <c r="AM1139" s="60">
        <v>59662901.681500003</v>
      </c>
      <c r="AN1139" s="60">
        <v>81261299.781200007</v>
      </c>
      <c r="AO1139" s="60">
        <v>1419156.6708</v>
      </c>
      <c r="AP1139" s="60">
        <v>192655378.18939999</v>
      </c>
      <c r="AQ1139" s="60">
        <v>1157079258.7744999</v>
      </c>
      <c r="AR1139" s="60">
        <v>4.03</v>
      </c>
      <c r="AS1139" s="60">
        <v>192655378.18939999</v>
      </c>
      <c r="AT1139" s="60">
        <v>396003032.66579998</v>
      </c>
      <c r="AU1139" s="85">
        <v>1464708</v>
      </c>
      <c r="AV1139" s="60" t="s">
        <v>544</v>
      </c>
      <c r="AW1139" s="60" t="s">
        <v>544</v>
      </c>
      <c r="AX1139" s="60">
        <v>2527265.3042000001</v>
      </c>
      <c r="AY1139" s="60">
        <v>141682381.0539</v>
      </c>
      <c r="AZ1139" s="60">
        <v>394214506.45050001</v>
      </c>
      <c r="BA1139" s="60" t="s">
        <v>544</v>
      </c>
      <c r="BB1139" s="60" t="s">
        <v>1808</v>
      </c>
      <c r="BC1139" s="60" t="s">
        <v>544</v>
      </c>
      <c r="BD1139" s="60">
        <v>13822197.163699999</v>
      </c>
      <c r="BE1139" s="60" t="s">
        <v>544</v>
      </c>
      <c r="BF1139" s="60">
        <v>115651548.4207</v>
      </c>
      <c r="BG1139" s="60">
        <v>10167382.7238</v>
      </c>
      <c r="BH1139" s="60">
        <v>537685413.71969998</v>
      </c>
      <c r="BI1139" s="60">
        <v>39989113.3134</v>
      </c>
      <c r="BJ1139" s="60" t="s">
        <v>544</v>
      </c>
      <c r="BK1139" s="60">
        <v>27994323.369600002</v>
      </c>
      <c r="BL1139" s="85" t="s">
        <v>3028</v>
      </c>
      <c r="BM1139" s="60" t="s">
        <v>3029</v>
      </c>
      <c r="BN1139" s="60">
        <v>4860125.585</v>
      </c>
      <c r="BO1139" s="60">
        <v>1094791889.2771001</v>
      </c>
      <c r="BP1139" s="60">
        <v>523863216.55599999</v>
      </c>
      <c r="BQ1139" s="60">
        <v>60945974.835900001</v>
      </c>
      <c r="BR1139" s="60" t="s">
        <v>544</v>
      </c>
      <c r="BS1139" s="60">
        <v>50195377.041900001</v>
      </c>
      <c r="BT1139" s="60" t="s">
        <v>544</v>
      </c>
      <c r="BU1139" s="60">
        <v>94772448.907499999</v>
      </c>
      <c r="BV1139" s="60" t="s">
        <v>544</v>
      </c>
      <c r="BW1139" s="60" t="s">
        <v>544</v>
      </c>
      <c r="BX1139" s="60" t="s">
        <v>544</v>
      </c>
      <c r="BY1139" s="60" t="s">
        <v>544</v>
      </c>
      <c r="BZ1139" s="60" t="s">
        <v>544</v>
      </c>
      <c r="CA1139" s="60" t="s">
        <v>544</v>
      </c>
      <c r="CB1139" s="60" t="s">
        <v>544</v>
      </c>
      <c r="CC1139" s="60">
        <v>81261299.781200007</v>
      </c>
      <c r="CD1139" s="60">
        <v>7562355.4102999996</v>
      </c>
      <c r="CE1139" s="60">
        <v>40047434.8204</v>
      </c>
      <c r="CF1139" s="60">
        <v>192655378.18939999</v>
      </c>
      <c r="CG1139" s="60">
        <v>56980112.358499996</v>
      </c>
      <c r="CH1139" s="60">
        <v>6862497.3260000004</v>
      </c>
      <c r="CI1139" s="60" t="s">
        <v>1548</v>
      </c>
      <c r="CJ1139" s="60" t="s">
        <v>544</v>
      </c>
      <c r="CK1139" s="60">
        <v>151752561.266</v>
      </c>
      <c r="CL1139" s="60" t="s">
        <v>544</v>
      </c>
      <c r="CM1139" s="85">
        <v>1464708</v>
      </c>
      <c r="CN1139" s="60" t="s">
        <v>544</v>
      </c>
      <c r="CO1139" s="60">
        <v>39989113.3134</v>
      </c>
      <c r="CP1139" s="60">
        <v>75351387.069800004</v>
      </c>
      <c r="CQ1139" s="60">
        <v>901514415.01279998</v>
      </c>
      <c r="CR1139" s="60" t="s">
        <v>544</v>
      </c>
      <c r="CS1139" s="60" t="s">
        <v>544</v>
      </c>
      <c r="CT1139" s="60">
        <v>18760084.758099999</v>
      </c>
      <c r="CU1139" s="60">
        <v>9234238.6115000006</v>
      </c>
      <c r="CV1139" s="60">
        <v>40047434.8204</v>
      </c>
      <c r="CW1139" s="60">
        <v>27994323.369600002</v>
      </c>
      <c r="CX1139" s="60">
        <v>70491261.484799996</v>
      </c>
      <c r="CY1139" s="60" t="s">
        <v>544</v>
      </c>
      <c r="CZ1139" s="60">
        <f t="shared" si="34"/>
        <v>5.1439000006826241</v>
      </c>
      <c r="DA1139" s="60" t="str">
        <f t="shared" si="35"/>
        <v>Y</v>
      </c>
    </row>
    <row r="1140" spans="1:105">
      <c r="A1140" s="13" t="s">
        <v>1548</v>
      </c>
      <c r="B1140" s="13">
        <v>1464708</v>
      </c>
      <c r="C1140" s="13">
        <v>2023</v>
      </c>
      <c r="D1140" s="13" t="s">
        <v>10</v>
      </c>
      <c r="E1140" s="13" t="s">
        <v>507</v>
      </c>
      <c r="F1140" s="84" t="s">
        <v>1804</v>
      </c>
      <c r="G1140" s="60" t="s">
        <v>568</v>
      </c>
      <c r="H1140" s="60" t="s">
        <v>3027</v>
      </c>
      <c r="I1140" s="60" t="s">
        <v>1822</v>
      </c>
      <c r="J1140" s="60" t="s">
        <v>1548</v>
      </c>
      <c r="K1140" s="85">
        <v>1464708</v>
      </c>
      <c r="L1140" s="60">
        <v>7261100000</v>
      </c>
      <c r="M1140" s="60">
        <v>1476253405.2474</v>
      </c>
      <c r="N1140" s="60">
        <v>26735249.864399999</v>
      </c>
      <c r="O1140" s="60">
        <v>7075183.9945</v>
      </c>
      <c r="P1140" s="60">
        <v>-0.05</v>
      </c>
      <c r="Q1140" s="60" t="s">
        <v>544</v>
      </c>
      <c r="R1140" s="85">
        <v>514</v>
      </c>
      <c r="S1140" s="85" t="s">
        <v>544</v>
      </c>
      <c r="T1140" s="60">
        <v>494693611.93870002</v>
      </c>
      <c r="U1140" s="60" t="s">
        <v>544</v>
      </c>
      <c r="V1140" s="60" t="s">
        <v>544</v>
      </c>
      <c r="W1140" s="60" t="s">
        <v>1823</v>
      </c>
      <c r="X1140" s="60">
        <v>88968405.632200003</v>
      </c>
      <c r="Y1140" s="60">
        <v>1161021428.7098999</v>
      </c>
      <c r="Z1140" s="60">
        <v>24.46</v>
      </c>
      <c r="AA1140" s="60" t="s">
        <v>544</v>
      </c>
      <c r="AB1140" s="60">
        <v>1073618509.1914001</v>
      </c>
      <c r="AC1140" s="60">
        <v>1476253405.2474</v>
      </c>
      <c r="AD1140" s="60" t="s">
        <v>544</v>
      </c>
      <c r="AE1140" s="60">
        <v>163888098.21790001</v>
      </c>
      <c r="AF1140" s="60">
        <v>18.29</v>
      </c>
      <c r="AG1140" s="60" t="s">
        <v>1824</v>
      </c>
      <c r="AH1140" s="60" t="s">
        <v>544</v>
      </c>
      <c r="AI1140" s="60">
        <v>230899036.2809</v>
      </c>
      <c r="AJ1140" s="60" t="s">
        <v>544</v>
      </c>
      <c r="AK1140" s="60">
        <v>7.1</v>
      </c>
      <c r="AL1140" s="60">
        <v>1161021428.7098999</v>
      </c>
      <c r="AM1140" s="60">
        <v>79290855.111000001</v>
      </c>
      <c r="AN1140" s="60">
        <v>111047859.13240001</v>
      </c>
      <c r="AO1140" s="60">
        <v>1504493.1483</v>
      </c>
      <c r="AP1140" s="60">
        <v>231732606.80899999</v>
      </c>
      <c r="AQ1140" s="60">
        <v>1476253405.2474</v>
      </c>
      <c r="AR1140" s="60">
        <v>4.0599999999999996</v>
      </c>
      <c r="AS1140" s="60">
        <v>231732606.80899999</v>
      </c>
      <c r="AT1140" s="60">
        <v>494713942.92720002</v>
      </c>
      <c r="AU1140" s="85">
        <v>1464708</v>
      </c>
      <c r="AV1140" s="60" t="s">
        <v>544</v>
      </c>
      <c r="AW1140" s="60" t="s">
        <v>544</v>
      </c>
      <c r="AX1140" s="60">
        <v>4249176.5943999998</v>
      </c>
      <c r="AY1140" s="60">
        <v>163888098.21790001</v>
      </c>
      <c r="AZ1140" s="60">
        <v>483572561.23470002</v>
      </c>
      <c r="BA1140" s="60">
        <v>-20330.988499999999</v>
      </c>
      <c r="BB1140" s="60" t="s">
        <v>1808</v>
      </c>
      <c r="BC1140" s="60" t="s">
        <v>544</v>
      </c>
      <c r="BD1140" s="60">
        <v>16142804.861099999</v>
      </c>
      <c r="BE1140" s="60" t="s">
        <v>544</v>
      </c>
      <c r="BF1140" s="60">
        <v>160452161.1631</v>
      </c>
      <c r="BG1140" s="60">
        <v>13337128.4494</v>
      </c>
      <c r="BH1140" s="60">
        <v>658581710.1566</v>
      </c>
      <c r="BI1140" s="60">
        <v>51518724.833700001</v>
      </c>
      <c r="BJ1140" s="60" t="s">
        <v>544</v>
      </c>
      <c r="BK1140" s="60">
        <v>34887976.248800002</v>
      </c>
      <c r="BL1140" s="85" t="s">
        <v>3028</v>
      </c>
      <c r="BM1140" s="60" t="s">
        <v>3029</v>
      </c>
      <c r="BN1140" s="60">
        <v>5204733.0533999996</v>
      </c>
      <c r="BO1140" s="60">
        <v>1394644817.4484999</v>
      </c>
      <c r="BP1140" s="60">
        <v>642438905.29550004</v>
      </c>
      <c r="BQ1140" s="60">
        <v>108059203.82439999</v>
      </c>
      <c r="BR1140" s="60" t="s">
        <v>544</v>
      </c>
      <c r="BS1140" s="60">
        <v>65242142.064400002</v>
      </c>
      <c r="BT1140" s="60" t="s">
        <v>544</v>
      </c>
      <c r="BU1140" s="60">
        <v>120135810.9874</v>
      </c>
      <c r="BV1140" s="60" t="s">
        <v>544</v>
      </c>
      <c r="BW1140" s="60" t="s">
        <v>544</v>
      </c>
      <c r="BX1140" s="60">
        <v>230899036.2809</v>
      </c>
      <c r="BY1140" s="60" t="s">
        <v>544</v>
      </c>
      <c r="BZ1140" s="60" t="s">
        <v>544</v>
      </c>
      <c r="CA1140" s="60" t="s">
        <v>544</v>
      </c>
      <c r="CB1140" s="60" t="s">
        <v>544</v>
      </c>
      <c r="CC1140" s="60">
        <v>111047859.13240001</v>
      </c>
      <c r="CD1140" s="60">
        <v>9779205.4637000002</v>
      </c>
      <c r="CE1140" s="60">
        <v>51579717.799099997</v>
      </c>
      <c r="CF1140" s="60">
        <v>231732606.80899999</v>
      </c>
      <c r="CG1140" s="60">
        <v>79880453.777199998</v>
      </c>
      <c r="CH1140" s="60">
        <v>5387711.9499000004</v>
      </c>
      <c r="CI1140" s="60" t="s">
        <v>1548</v>
      </c>
      <c r="CJ1140" s="60">
        <v>21.51</v>
      </c>
      <c r="CK1140" s="60">
        <v>200016264.76460001</v>
      </c>
      <c r="CL1140" s="60" t="s">
        <v>544</v>
      </c>
      <c r="CM1140" s="85">
        <v>1464708</v>
      </c>
      <c r="CN1140" s="60" t="s">
        <v>544</v>
      </c>
      <c r="CO1140" s="60">
        <v>51518724.833700001</v>
      </c>
      <c r="CP1140" s="60">
        <v>94173138.685699999</v>
      </c>
      <c r="CQ1140" s="60">
        <v>1161021428.7098999</v>
      </c>
      <c r="CR1140" s="60" t="s">
        <v>544</v>
      </c>
      <c r="CS1140" s="60" t="s">
        <v>544</v>
      </c>
      <c r="CT1140" s="60">
        <v>23583946.648400001</v>
      </c>
      <c r="CU1140" s="60">
        <v>11304029.600400001</v>
      </c>
      <c r="CV1140" s="60">
        <v>51579717.799099997</v>
      </c>
      <c r="CW1140" s="60">
        <v>34887976.248800002</v>
      </c>
      <c r="CX1140" s="60">
        <v>88968405.632200003</v>
      </c>
      <c r="CY1140" s="60">
        <v>21.51</v>
      </c>
      <c r="CZ1140" s="60">
        <f t="shared" si="34"/>
        <v>4.9186000006436146</v>
      </c>
      <c r="DA1140" s="60" t="str">
        <f t="shared" si="35"/>
        <v>Y</v>
      </c>
    </row>
    <row r="1141" spans="1:105">
      <c r="A1141" s="13" t="s">
        <v>1521</v>
      </c>
      <c r="B1141" s="13">
        <v>116146</v>
      </c>
      <c r="C1141" s="13">
        <v>2022</v>
      </c>
      <c r="D1141" s="13" t="s">
        <v>11</v>
      </c>
      <c r="E1141" s="13" t="s">
        <v>13</v>
      </c>
      <c r="F1141" s="84" t="s">
        <v>1812</v>
      </c>
      <c r="G1141" s="60" t="s">
        <v>1840</v>
      </c>
      <c r="H1141" s="60" t="s">
        <v>2074</v>
      </c>
      <c r="I1141" s="60" t="s">
        <v>540</v>
      </c>
      <c r="J1141" s="60" t="s">
        <v>1521</v>
      </c>
      <c r="K1141" s="85">
        <v>116146</v>
      </c>
      <c r="L1141" s="60">
        <v>28811000000</v>
      </c>
      <c r="M1141" s="60">
        <v>28811000000</v>
      </c>
      <c r="N1141" s="60" t="s">
        <v>544</v>
      </c>
      <c r="O1141" s="60">
        <v>236900000</v>
      </c>
      <c r="P1141" s="60">
        <v>-1.92</v>
      </c>
      <c r="Q1141" s="60" t="s">
        <v>544</v>
      </c>
      <c r="R1141" s="85" t="s">
        <v>544</v>
      </c>
      <c r="S1141" s="85">
        <v>6</v>
      </c>
      <c r="T1141" s="60" t="s">
        <v>544</v>
      </c>
      <c r="U1141" s="60" t="s">
        <v>544</v>
      </c>
      <c r="V1141" s="60" t="s">
        <v>544</v>
      </c>
      <c r="W1141" s="60" t="s">
        <v>1841</v>
      </c>
      <c r="X1141" s="60">
        <v>1488800000</v>
      </c>
      <c r="Y1141" s="60">
        <v>21448100000</v>
      </c>
      <c r="Z1141" s="60">
        <v>22.77</v>
      </c>
      <c r="AA1141" s="60" t="s">
        <v>544</v>
      </c>
      <c r="AB1141" s="60" t="s">
        <v>544</v>
      </c>
      <c r="AC1141" s="60">
        <v>28811000000</v>
      </c>
      <c r="AD1141" s="60" t="s">
        <v>544</v>
      </c>
      <c r="AE1141" s="60">
        <v>20983900000</v>
      </c>
      <c r="AF1141" s="60">
        <v>16.22</v>
      </c>
      <c r="AG1141" s="60" t="s">
        <v>1842</v>
      </c>
      <c r="AH1141" s="60">
        <v>11200000</v>
      </c>
      <c r="AI1141" s="60" t="s">
        <v>544</v>
      </c>
      <c r="AJ1141" s="60" t="s">
        <v>544</v>
      </c>
      <c r="AK1141" s="60">
        <v>5.31</v>
      </c>
      <c r="AL1141" s="60">
        <v>21448100000</v>
      </c>
      <c r="AM1141" s="60">
        <v>275300000</v>
      </c>
      <c r="AN1141" s="60">
        <v>542800000</v>
      </c>
      <c r="AO1141" s="60">
        <v>4772800000</v>
      </c>
      <c r="AP1141" s="60">
        <v>1475900000</v>
      </c>
      <c r="AQ1141" s="60">
        <v>28811000000</v>
      </c>
      <c r="AR1141" s="60" t="s">
        <v>544</v>
      </c>
      <c r="AS1141" s="60">
        <v>1569800000</v>
      </c>
      <c r="AT1141" s="60" t="s">
        <v>544</v>
      </c>
      <c r="AU1141" s="85">
        <v>116146</v>
      </c>
      <c r="AV1141" s="60" t="s">
        <v>544</v>
      </c>
      <c r="AW1141" s="60" t="s">
        <v>544</v>
      </c>
      <c r="AX1141" s="60" t="s">
        <v>544</v>
      </c>
      <c r="AY1141" s="60">
        <v>20983900000</v>
      </c>
      <c r="AZ1141" s="60">
        <v>2492700000</v>
      </c>
      <c r="BA1141" s="60">
        <v>29500000</v>
      </c>
      <c r="BB1141" s="60" t="s">
        <v>1808</v>
      </c>
      <c r="BC1141" s="60" t="s">
        <v>544</v>
      </c>
      <c r="BD1141" s="60">
        <v>1357100000</v>
      </c>
      <c r="BE1141" s="60" t="s">
        <v>544</v>
      </c>
      <c r="BF1141" s="60" t="s">
        <v>544</v>
      </c>
      <c r="BG1141" s="60" t="s">
        <v>544</v>
      </c>
      <c r="BH1141" s="60">
        <v>21013400000</v>
      </c>
      <c r="BI1141" s="60">
        <v>393000000</v>
      </c>
      <c r="BJ1141" s="60" t="s">
        <v>544</v>
      </c>
      <c r="BK1141" s="60">
        <v>559300000</v>
      </c>
      <c r="BL1141" s="85" t="s">
        <v>3030</v>
      </c>
      <c r="BM1141" s="60" t="s">
        <v>3031</v>
      </c>
      <c r="BN1141" s="60">
        <v>334600000</v>
      </c>
      <c r="BO1141" s="60">
        <v>22161200000</v>
      </c>
      <c r="BP1141" s="60">
        <v>19656300000</v>
      </c>
      <c r="BQ1141" s="60" t="s">
        <v>544</v>
      </c>
      <c r="BR1141" s="60" t="s">
        <v>544</v>
      </c>
      <c r="BS1141" s="60">
        <v>1237900000</v>
      </c>
      <c r="BT1141" s="60" t="s">
        <v>544</v>
      </c>
      <c r="BU1141" s="60">
        <v>1914600000</v>
      </c>
      <c r="BV1141" s="60" t="s">
        <v>544</v>
      </c>
      <c r="BW1141" s="60">
        <v>29500000</v>
      </c>
      <c r="BX1141" s="60" t="s">
        <v>544</v>
      </c>
      <c r="BY1141" s="60" t="s">
        <v>544</v>
      </c>
      <c r="BZ1141" s="60">
        <v>-60300000</v>
      </c>
      <c r="CA1141" s="60" t="s">
        <v>544</v>
      </c>
      <c r="CB1141" s="60" t="s">
        <v>1917</v>
      </c>
      <c r="CC1141" s="60">
        <v>368900000</v>
      </c>
      <c r="CD1141" s="60">
        <v>43600000</v>
      </c>
      <c r="CE1141" s="60">
        <v>630700000</v>
      </c>
      <c r="CF1141" s="60">
        <v>1475900000</v>
      </c>
      <c r="CG1141" s="60">
        <v>117000000</v>
      </c>
      <c r="CH1141" s="60">
        <v>389500000</v>
      </c>
      <c r="CI1141" s="60" t="s">
        <v>1521</v>
      </c>
      <c r="CJ1141" s="60" t="s">
        <v>544</v>
      </c>
      <c r="CK1141" s="60">
        <v>2031600000</v>
      </c>
      <c r="CL1141" s="60" t="s">
        <v>544</v>
      </c>
      <c r="CM1141" s="85">
        <v>116146</v>
      </c>
      <c r="CN1141" s="60" t="s">
        <v>544</v>
      </c>
      <c r="CO1141" s="60">
        <v>393000000</v>
      </c>
      <c r="CP1141" s="60">
        <v>1823400000</v>
      </c>
      <c r="CQ1141" s="60">
        <v>21448100000</v>
      </c>
      <c r="CR1141" s="60" t="s">
        <v>544</v>
      </c>
      <c r="CS1141" s="60" t="s">
        <v>544</v>
      </c>
      <c r="CT1141" s="60">
        <v>270400000</v>
      </c>
      <c r="CU1141" s="60">
        <v>288900000</v>
      </c>
      <c r="CV1141" s="60">
        <v>630700000</v>
      </c>
      <c r="CW1141" s="60">
        <v>559300000</v>
      </c>
      <c r="CX1141" s="60">
        <v>1488800000</v>
      </c>
      <c r="CY1141" s="60" t="s">
        <v>544</v>
      </c>
      <c r="CZ1141" s="60">
        <f t="shared" si="34"/>
        <v>1</v>
      </c>
      <c r="DA1141" s="60" t="str">
        <f t="shared" si="35"/>
        <v>Y</v>
      </c>
    </row>
    <row r="1142" spans="1:105">
      <c r="A1142" s="13" t="s">
        <v>1521</v>
      </c>
      <c r="B1142" s="13">
        <v>116146</v>
      </c>
      <c r="C1142" s="13">
        <v>2023</v>
      </c>
      <c r="D1142" s="13" t="s">
        <v>11</v>
      </c>
      <c r="E1142" s="13" t="s">
        <v>13</v>
      </c>
      <c r="F1142" s="84" t="s">
        <v>1804</v>
      </c>
      <c r="G1142" s="60" t="s">
        <v>1840</v>
      </c>
      <c r="H1142" s="60" t="s">
        <v>2074</v>
      </c>
      <c r="I1142" s="60" t="s">
        <v>540</v>
      </c>
      <c r="J1142" s="60" t="s">
        <v>1521</v>
      </c>
      <c r="K1142" s="85">
        <v>116146</v>
      </c>
      <c r="L1142" s="60">
        <v>29169500000</v>
      </c>
      <c r="M1142" s="60">
        <v>29169500000</v>
      </c>
      <c r="N1142" s="60">
        <v>335000000</v>
      </c>
      <c r="O1142" s="60">
        <v>37200000</v>
      </c>
      <c r="P1142" s="60">
        <v>-1.74</v>
      </c>
      <c r="Q1142" s="60" t="s">
        <v>544</v>
      </c>
      <c r="R1142" s="85" t="s">
        <v>544</v>
      </c>
      <c r="S1142" s="85">
        <v>6</v>
      </c>
      <c r="T1142" s="60" t="s">
        <v>544</v>
      </c>
      <c r="U1142" s="60" t="s">
        <v>544</v>
      </c>
      <c r="V1142" s="60" t="s">
        <v>544</v>
      </c>
      <c r="W1142" s="60" t="s">
        <v>1841</v>
      </c>
      <c r="X1142" s="60">
        <v>1562200000</v>
      </c>
      <c r="Y1142" s="60">
        <v>21653200000</v>
      </c>
      <c r="Z1142" s="60">
        <v>31.84</v>
      </c>
      <c r="AA1142" s="60" t="s">
        <v>544</v>
      </c>
      <c r="AB1142" s="60" t="s">
        <v>544</v>
      </c>
      <c r="AC1142" s="60">
        <v>29169500000</v>
      </c>
      <c r="AD1142" s="60" t="s">
        <v>544</v>
      </c>
      <c r="AE1142" s="60">
        <v>21646100000</v>
      </c>
      <c r="AF1142" s="60">
        <v>14.41</v>
      </c>
      <c r="AG1142" s="60" t="s">
        <v>1842</v>
      </c>
      <c r="AH1142" s="60">
        <v>9200000</v>
      </c>
      <c r="AI1142" s="60" t="s">
        <v>544</v>
      </c>
      <c r="AJ1142" s="60" t="s">
        <v>544</v>
      </c>
      <c r="AK1142" s="60">
        <v>5.5</v>
      </c>
      <c r="AL1142" s="60">
        <v>21653200000</v>
      </c>
      <c r="AM1142" s="60">
        <v>294600000</v>
      </c>
      <c r="AN1142" s="60">
        <v>1030100000</v>
      </c>
      <c r="AO1142" s="60">
        <v>4299500000</v>
      </c>
      <c r="AP1142" s="60">
        <v>1629700000</v>
      </c>
      <c r="AQ1142" s="60">
        <v>29169500000</v>
      </c>
      <c r="AR1142" s="60">
        <v>1.55</v>
      </c>
      <c r="AS1142" s="60">
        <v>1704800000</v>
      </c>
      <c r="AT1142" s="60" t="s">
        <v>544</v>
      </c>
      <c r="AU1142" s="85">
        <v>116146</v>
      </c>
      <c r="AV1142" s="60" t="s">
        <v>544</v>
      </c>
      <c r="AW1142" s="60" t="s">
        <v>544</v>
      </c>
      <c r="AX1142" s="60" t="s">
        <v>544</v>
      </c>
      <c r="AY1142" s="60">
        <v>21646200000</v>
      </c>
      <c r="AZ1142" s="60">
        <v>2557700000</v>
      </c>
      <c r="BA1142" s="60">
        <v>100000</v>
      </c>
      <c r="BB1142" s="60" t="s">
        <v>1808</v>
      </c>
      <c r="BC1142" s="60" t="s">
        <v>544</v>
      </c>
      <c r="BD1142" s="60">
        <v>1339800000</v>
      </c>
      <c r="BE1142" s="60" t="s">
        <v>544</v>
      </c>
      <c r="BF1142" s="60" t="s">
        <v>544</v>
      </c>
      <c r="BG1142" s="60" t="s">
        <v>544</v>
      </c>
      <c r="BH1142" s="60">
        <v>21646200000</v>
      </c>
      <c r="BI1142" s="60">
        <v>600200000</v>
      </c>
      <c r="BJ1142" s="60" t="s">
        <v>544</v>
      </c>
      <c r="BK1142" s="60">
        <v>685500000</v>
      </c>
      <c r="BL1142" s="85" t="s">
        <v>3030</v>
      </c>
      <c r="BM1142" s="60" t="s">
        <v>3031</v>
      </c>
      <c r="BN1142" s="60">
        <v>247100000</v>
      </c>
      <c r="BO1142" s="60">
        <v>22873300000</v>
      </c>
      <c r="BP1142" s="60">
        <v>20306400000</v>
      </c>
      <c r="BQ1142" s="60" t="s">
        <v>544</v>
      </c>
      <c r="BR1142" s="60" t="s">
        <v>544</v>
      </c>
      <c r="BS1142" s="60">
        <v>1432300000</v>
      </c>
      <c r="BT1142" s="60" t="s">
        <v>544</v>
      </c>
      <c r="BU1142" s="60">
        <v>2327700000</v>
      </c>
      <c r="BV1142" s="60" t="s">
        <v>544</v>
      </c>
      <c r="BW1142" s="60" t="s">
        <v>544</v>
      </c>
      <c r="BX1142" s="60" t="s">
        <v>544</v>
      </c>
      <c r="BY1142" s="60" t="s">
        <v>544</v>
      </c>
      <c r="BZ1142" s="60">
        <v>2700000</v>
      </c>
      <c r="CA1142" s="60" t="s">
        <v>544</v>
      </c>
      <c r="CB1142" s="60" t="s">
        <v>1917</v>
      </c>
      <c r="CC1142" s="60">
        <v>808100000</v>
      </c>
      <c r="CD1142" s="60">
        <v>129500000</v>
      </c>
      <c r="CE1142" s="60">
        <v>778300000</v>
      </c>
      <c r="CF1142" s="60">
        <v>1629700000</v>
      </c>
      <c r="CG1142" s="60">
        <v>264600000</v>
      </c>
      <c r="CH1142" s="60">
        <v>374700000</v>
      </c>
      <c r="CI1142" s="60" t="s">
        <v>1521</v>
      </c>
      <c r="CJ1142" s="60" t="s">
        <v>544</v>
      </c>
      <c r="CK1142" s="60">
        <v>2592300000</v>
      </c>
      <c r="CL1142" s="60" t="s">
        <v>544</v>
      </c>
      <c r="CM1142" s="85">
        <v>116146</v>
      </c>
      <c r="CN1142" s="60" t="s">
        <v>544</v>
      </c>
      <c r="CO1142" s="60">
        <v>600200000</v>
      </c>
      <c r="CP1142" s="60">
        <v>1809300000</v>
      </c>
      <c r="CQ1142" s="60">
        <v>21653200000</v>
      </c>
      <c r="CR1142" s="60" t="s">
        <v>544</v>
      </c>
      <c r="CS1142" s="60" t="s">
        <v>544</v>
      </c>
      <c r="CT1142" s="60">
        <v>326600000</v>
      </c>
      <c r="CU1142" s="60">
        <v>358900000</v>
      </c>
      <c r="CV1142" s="60">
        <v>778300000</v>
      </c>
      <c r="CW1142" s="60">
        <v>685500000</v>
      </c>
      <c r="CX1142" s="60">
        <v>1562200000</v>
      </c>
      <c r="CY1142" s="60" t="s">
        <v>544</v>
      </c>
      <c r="CZ1142" s="60">
        <f t="shared" si="34"/>
        <v>1</v>
      </c>
      <c r="DA1142" s="60" t="str">
        <f t="shared" si="35"/>
        <v>Y</v>
      </c>
    </row>
    <row r="1143" spans="1:105">
      <c r="A1143" s="13" t="s">
        <v>1551</v>
      </c>
      <c r="B1143" s="13">
        <v>1010679</v>
      </c>
      <c r="C1143" s="13">
        <v>2022</v>
      </c>
      <c r="D1143" s="13" t="s">
        <v>10</v>
      </c>
      <c r="E1143" s="13" t="s">
        <v>507</v>
      </c>
      <c r="F1143" s="84" t="s">
        <v>1812</v>
      </c>
      <c r="G1143" s="60" t="s">
        <v>1931</v>
      </c>
      <c r="H1143" s="60" t="s">
        <v>3032</v>
      </c>
      <c r="I1143" s="60" t="s">
        <v>1933</v>
      </c>
      <c r="J1143" s="60" t="s">
        <v>1551</v>
      </c>
      <c r="K1143" s="85">
        <v>1010679</v>
      </c>
      <c r="L1143" s="60">
        <v>116193000000</v>
      </c>
      <c r="M1143" s="60">
        <v>3338783371.6999998</v>
      </c>
      <c r="N1143" s="60">
        <v>305307319.10000002</v>
      </c>
      <c r="O1143" s="60">
        <v>45860751.200000003</v>
      </c>
      <c r="P1143" s="60">
        <v>-0.02</v>
      </c>
      <c r="Q1143" s="60" t="s">
        <v>544</v>
      </c>
      <c r="R1143" s="85">
        <v>2232</v>
      </c>
      <c r="S1143" s="85">
        <v>95</v>
      </c>
      <c r="T1143" s="60">
        <v>1838596593.9000001</v>
      </c>
      <c r="U1143" s="60">
        <v>1335076579.5999999</v>
      </c>
      <c r="V1143" s="60" t="s">
        <v>544</v>
      </c>
      <c r="W1143" s="60" t="s">
        <v>1934</v>
      </c>
      <c r="X1143" s="60">
        <v>110370391.8</v>
      </c>
      <c r="Y1143" s="60">
        <v>1504755612</v>
      </c>
      <c r="Z1143" s="60">
        <v>4.93</v>
      </c>
      <c r="AA1143" s="60">
        <v>201143.6</v>
      </c>
      <c r="AB1143" s="60">
        <v>317462142.19999999</v>
      </c>
      <c r="AC1143" s="60">
        <v>3338783371.6999998</v>
      </c>
      <c r="AD1143" s="60" t="s">
        <v>544</v>
      </c>
      <c r="AE1143" s="60" t="s">
        <v>544</v>
      </c>
      <c r="AF1143" s="60">
        <v>2.37</v>
      </c>
      <c r="AG1143" s="60" t="s">
        <v>1935</v>
      </c>
      <c r="AH1143" s="60" t="s">
        <v>544</v>
      </c>
      <c r="AI1143" s="60">
        <v>286945777.69999999</v>
      </c>
      <c r="AJ1143" s="60">
        <v>2499928.2000000002</v>
      </c>
      <c r="AK1143" s="60">
        <v>3.54</v>
      </c>
      <c r="AL1143" s="60">
        <v>2183328067.5</v>
      </c>
      <c r="AM1143" s="60">
        <v>48303209.700000003</v>
      </c>
      <c r="AN1143" s="60">
        <v>24453320.300000001</v>
      </c>
      <c r="AO1143" s="60">
        <v>0</v>
      </c>
      <c r="AP1143" s="60">
        <v>334932904.60000002</v>
      </c>
      <c r="AQ1143" s="60">
        <v>3338783371.6999998</v>
      </c>
      <c r="AR1143" s="60">
        <v>9.61</v>
      </c>
      <c r="AS1143" s="60">
        <v>306169363.30000001</v>
      </c>
      <c r="AT1143" s="60">
        <v>1838596593.9000001</v>
      </c>
      <c r="AU1143" s="85">
        <v>1010679</v>
      </c>
      <c r="AV1143" s="60" t="s">
        <v>544</v>
      </c>
      <c r="AW1143" s="60" t="s">
        <v>544</v>
      </c>
      <c r="AX1143" s="60">
        <v>34567972.200000003</v>
      </c>
      <c r="AY1143" s="60">
        <v>2499928.2000000002</v>
      </c>
      <c r="AZ1143" s="60">
        <v>252349070.69999999</v>
      </c>
      <c r="BA1143" s="60">
        <v>1336053563</v>
      </c>
      <c r="BB1143" s="60" t="s">
        <v>1808</v>
      </c>
      <c r="BC1143" s="60" t="s">
        <v>544</v>
      </c>
      <c r="BD1143" s="60">
        <v>287865291.5</v>
      </c>
      <c r="BE1143" s="60">
        <v>660900.5</v>
      </c>
      <c r="BF1143" s="60" t="s">
        <v>544</v>
      </c>
      <c r="BG1143" s="60">
        <v>12384701.6</v>
      </c>
      <c r="BH1143" s="60">
        <v>3177150085.0999999</v>
      </c>
      <c r="BI1143" s="60">
        <v>15861613.199999999</v>
      </c>
      <c r="BJ1143" s="60" t="s">
        <v>544</v>
      </c>
      <c r="BK1143" s="60">
        <v>73474900.200000003</v>
      </c>
      <c r="BL1143" s="85" t="s">
        <v>3033</v>
      </c>
      <c r="BM1143" s="60" t="s">
        <v>3034</v>
      </c>
      <c r="BN1143" s="60">
        <v>25602712.600000001</v>
      </c>
      <c r="BO1143" s="60">
        <v>3220683316.9000001</v>
      </c>
      <c r="BP1143" s="60">
        <v>2889284793.5999999</v>
      </c>
      <c r="BQ1143" s="60">
        <v>79049452.700000003</v>
      </c>
      <c r="BR1143" s="60" t="s">
        <v>544</v>
      </c>
      <c r="BS1143" s="60">
        <v>17815580</v>
      </c>
      <c r="BT1143" s="60">
        <v>678371311.89999998</v>
      </c>
      <c r="BU1143" s="60">
        <v>118789690.09999999</v>
      </c>
      <c r="BV1143" s="60" t="s">
        <v>544</v>
      </c>
      <c r="BW1143" s="60">
        <v>1336053563</v>
      </c>
      <c r="BX1143" s="60" t="s">
        <v>544</v>
      </c>
      <c r="BY1143" s="60" t="s">
        <v>544</v>
      </c>
      <c r="BZ1143" s="60" t="s">
        <v>544</v>
      </c>
      <c r="CA1143" s="60" t="s">
        <v>544</v>
      </c>
      <c r="CB1143" s="60" t="s">
        <v>1902</v>
      </c>
      <c r="CC1143" s="60">
        <v>5172265.2</v>
      </c>
      <c r="CD1143" s="60">
        <v>56693773.200000003</v>
      </c>
      <c r="CE1143" s="60">
        <v>15947817.6</v>
      </c>
      <c r="CF1143" s="60">
        <v>334932904.60000002</v>
      </c>
      <c r="CG1143" s="60">
        <v>15488060.699999999</v>
      </c>
      <c r="CH1143" s="60">
        <v>48849171.100000001</v>
      </c>
      <c r="CI1143" s="60" t="s">
        <v>1551</v>
      </c>
      <c r="CJ1143" s="60">
        <v>12.57</v>
      </c>
      <c r="CK1143" s="60">
        <v>134823712.09999999</v>
      </c>
      <c r="CL1143" s="60" t="s">
        <v>544</v>
      </c>
      <c r="CM1143" s="85">
        <v>1010679</v>
      </c>
      <c r="CN1143" s="60" t="s">
        <v>544</v>
      </c>
      <c r="CO1143" s="60">
        <v>15861613.199999999</v>
      </c>
      <c r="CP1143" s="60">
        <v>135973104.40000001</v>
      </c>
      <c r="CQ1143" s="60">
        <v>1504755612</v>
      </c>
      <c r="CR1143" s="60">
        <v>545961.30000000005</v>
      </c>
      <c r="CS1143" s="60" t="s">
        <v>544</v>
      </c>
      <c r="CT1143" s="60">
        <v>21235022</v>
      </c>
      <c r="CU1143" s="60">
        <v>52239878.200000003</v>
      </c>
      <c r="CV1143" s="60">
        <v>15947817.6</v>
      </c>
      <c r="CW1143" s="60">
        <v>73474900.200000003</v>
      </c>
      <c r="CX1143" s="60">
        <v>110370391.8</v>
      </c>
      <c r="CY1143" s="60" t="s">
        <v>544</v>
      </c>
      <c r="CZ1143" s="60">
        <f t="shared" si="34"/>
        <v>34.800999964498537</v>
      </c>
      <c r="DA1143" s="60" t="str">
        <f t="shared" si="35"/>
        <v>Y</v>
      </c>
    </row>
    <row r="1144" spans="1:105">
      <c r="A1144" s="13" t="s">
        <v>1551</v>
      </c>
      <c r="B1144" s="13">
        <v>1010679</v>
      </c>
      <c r="C1144" s="13">
        <v>2023</v>
      </c>
      <c r="D1144" s="13" t="s">
        <v>10</v>
      </c>
      <c r="E1144" s="13" t="s">
        <v>507</v>
      </c>
      <c r="F1144" s="84" t="s">
        <v>1804</v>
      </c>
      <c r="G1144" s="60" t="s">
        <v>1931</v>
      </c>
      <c r="H1144" s="60" t="s">
        <v>3032</v>
      </c>
      <c r="I1144" s="60" t="s">
        <v>1933</v>
      </c>
      <c r="J1144" s="60" t="s">
        <v>1551</v>
      </c>
      <c r="K1144" s="85">
        <v>1010679</v>
      </c>
      <c r="L1144" s="60">
        <v>120188000000</v>
      </c>
      <c r="M1144" s="60">
        <v>3465328839</v>
      </c>
      <c r="N1144" s="60">
        <v>250728022.59999999</v>
      </c>
      <c r="O1144" s="60">
        <v>36559697.899999999</v>
      </c>
      <c r="P1144" s="60">
        <v>0</v>
      </c>
      <c r="Q1144" s="60" t="s">
        <v>544</v>
      </c>
      <c r="R1144" s="85" t="s">
        <v>544</v>
      </c>
      <c r="S1144" s="85" t="s">
        <v>544</v>
      </c>
      <c r="T1144" s="60">
        <v>2003142752.0999999</v>
      </c>
      <c r="U1144" s="60">
        <v>1028371249.2</v>
      </c>
      <c r="V1144" s="60" t="s">
        <v>544</v>
      </c>
      <c r="W1144" s="60" t="s">
        <v>1934</v>
      </c>
      <c r="X1144" s="60">
        <v>115560937.8</v>
      </c>
      <c r="Y1144" s="60">
        <v>1539082549.2</v>
      </c>
      <c r="Z1144" s="60">
        <v>5.16</v>
      </c>
      <c r="AA1144" s="60">
        <v>172995.4</v>
      </c>
      <c r="AB1144" s="60" t="s">
        <v>544</v>
      </c>
      <c r="AC1144" s="60">
        <v>3465328839</v>
      </c>
      <c r="AD1144" s="60" t="s">
        <v>544</v>
      </c>
      <c r="AE1144" s="60" t="s">
        <v>544</v>
      </c>
      <c r="AF1144" s="60">
        <v>7.49</v>
      </c>
      <c r="AG1144" s="60" t="s">
        <v>1935</v>
      </c>
      <c r="AH1144" s="60" t="s">
        <v>544</v>
      </c>
      <c r="AI1144" s="60">
        <v>307211025.89999998</v>
      </c>
      <c r="AJ1144" s="60">
        <v>2104777.6</v>
      </c>
      <c r="AK1144" s="60">
        <v>3.52</v>
      </c>
      <c r="AL1144" s="60">
        <v>2367586428.0999999</v>
      </c>
      <c r="AM1144" s="60">
        <v>60144739.600000001</v>
      </c>
      <c r="AN1144" s="60">
        <v>35262232.299999997</v>
      </c>
      <c r="AO1144" s="60">
        <v>28832.6</v>
      </c>
      <c r="AP1144" s="60">
        <v>348355102.30000001</v>
      </c>
      <c r="AQ1144" s="60">
        <v>3465328839</v>
      </c>
      <c r="AR1144" s="60">
        <v>8.26</v>
      </c>
      <c r="AS1144" s="60">
        <v>324798893.19999999</v>
      </c>
      <c r="AT1144" s="60">
        <v>2003142752.0999999</v>
      </c>
      <c r="AU1144" s="85">
        <v>1010679</v>
      </c>
      <c r="AV1144" s="60" t="s">
        <v>544</v>
      </c>
      <c r="AW1144" s="60" t="s">
        <v>544</v>
      </c>
      <c r="AX1144" s="60">
        <v>42124383.700000003</v>
      </c>
      <c r="AY1144" s="60">
        <v>2104777.6</v>
      </c>
      <c r="AZ1144" s="60">
        <v>294986016.5</v>
      </c>
      <c r="BA1144" s="60">
        <v>1029063230.9</v>
      </c>
      <c r="BB1144" s="60" t="s">
        <v>1808</v>
      </c>
      <c r="BC1144" s="60" t="s">
        <v>544</v>
      </c>
      <c r="BD1144" s="60">
        <v>259204798</v>
      </c>
      <c r="BE1144" s="60">
        <v>663149.1</v>
      </c>
      <c r="BF1144" s="60" t="s">
        <v>544</v>
      </c>
      <c r="BG1144" s="60">
        <v>13897298.4</v>
      </c>
      <c r="BH1144" s="60">
        <v>3034310760.5999999</v>
      </c>
      <c r="BI1144" s="60">
        <v>12282674.5</v>
      </c>
      <c r="BJ1144" s="60" t="s">
        <v>544</v>
      </c>
      <c r="BK1144" s="60">
        <v>79808551.799999997</v>
      </c>
      <c r="BL1144" s="85" t="s">
        <v>3033</v>
      </c>
      <c r="BM1144" s="60" t="s">
        <v>3034</v>
      </c>
      <c r="BN1144" s="60">
        <v>18625839.800000001</v>
      </c>
      <c r="BO1144" s="60">
        <v>3329585102.8000002</v>
      </c>
      <c r="BP1144" s="60">
        <v>2775105962.5999999</v>
      </c>
      <c r="BQ1144" s="60">
        <v>259493123.69999999</v>
      </c>
      <c r="BR1144" s="60" t="s">
        <v>544</v>
      </c>
      <c r="BS1144" s="60">
        <v>24450018.800000001</v>
      </c>
      <c r="BT1144" s="60">
        <v>828330883.39999998</v>
      </c>
      <c r="BU1144" s="60">
        <v>138569328.09999999</v>
      </c>
      <c r="BV1144" s="60" t="s">
        <v>544</v>
      </c>
      <c r="BW1144" s="60">
        <v>1029063230.9</v>
      </c>
      <c r="BX1144" s="60" t="s">
        <v>544</v>
      </c>
      <c r="BY1144" s="60" t="s">
        <v>544</v>
      </c>
      <c r="BZ1144" s="60" t="s">
        <v>544</v>
      </c>
      <c r="CA1144" s="60" t="s">
        <v>544</v>
      </c>
      <c r="CB1144" s="60" t="s">
        <v>1902</v>
      </c>
      <c r="CC1144" s="60">
        <v>13118819</v>
      </c>
      <c r="CD1144" s="60">
        <v>59885246.399999999</v>
      </c>
      <c r="CE1144" s="60">
        <v>17674365</v>
      </c>
      <c r="CF1144" s="60">
        <v>348355102.30000001</v>
      </c>
      <c r="CG1144" s="60">
        <v>11561860.300000001</v>
      </c>
      <c r="CH1144" s="60">
        <v>59654585.899999999</v>
      </c>
      <c r="CI1144" s="60" t="s">
        <v>1551</v>
      </c>
      <c r="CJ1144" s="60">
        <v>13.05</v>
      </c>
      <c r="CK1144" s="60">
        <v>150823170</v>
      </c>
      <c r="CL1144" s="60" t="s">
        <v>544</v>
      </c>
      <c r="CM1144" s="85">
        <v>1010679</v>
      </c>
      <c r="CN1144" s="60">
        <v>0</v>
      </c>
      <c r="CO1144" s="60">
        <v>12282674.5</v>
      </c>
      <c r="CP1144" s="60">
        <v>134186777.5</v>
      </c>
      <c r="CQ1144" s="60">
        <v>1539082549.2</v>
      </c>
      <c r="CR1144" s="60">
        <v>691981.7</v>
      </c>
      <c r="CS1144" s="60">
        <v>0</v>
      </c>
      <c r="CT1144" s="60">
        <v>24651846.800000001</v>
      </c>
      <c r="CU1144" s="60">
        <v>55156705.100000001</v>
      </c>
      <c r="CV1144" s="60">
        <v>17674365</v>
      </c>
      <c r="CW1144" s="60">
        <v>79808551.799999997</v>
      </c>
      <c r="CX1144" s="60">
        <v>115560937.8</v>
      </c>
      <c r="CY1144" s="60" t="s">
        <v>544</v>
      </c>
      <c r="CZ1144" s="60">
        <f t="shared" si="34"/>
        <v>34.682999964494854</v>
      </c>
      <c r="DA1144" s="60" t="str">
        <f t="shared" si="35"/>
        <v>Y</v>
      </c>
    </row>
    <row r="1145" spans="1:105">
      <c r="A1145" s="13" t="s">
        <v>1552</v>
      </c>
      <c r="B1145" s="13">
        <v>149894</v>
      </c>
      <c r="C1145" s="13">
        <v>2022</v>
      </c>
      <c r="D1145" s="13" t="s">
        <v>1</v>
      </c>
      <c r="E1145" s="13" t="s">
        <v>13</v>
      </c>
      <c r="F1145" s="84" t="s">
        <v>1812</v>
      </c>
      <c r="G1145" s="60" t="s">
        <v>558</v>
      </c>
      <c r="H1145" s="60" t="s">
        <v>3038</v>
      </c>
      <c r="I1145" s="60" t="s">
        <v>560</v>
      </c>
      <c r="J1145" s="60" t="s">
        <v>1552</v>
      </c>
      <c r="K1145" s="85">
        <v>149894</v>
      </c>
      <c r="L1145" s="60">
        <v>142673000000</v>
      </c>
      <c r="M1145" s="60">
        <v>7348861405.8865995</v>
      </c>
      <c r="N1145" s="60">
        <v>253215413.36719999</v>
      </c>
      <c r="O1145" s="60">
        <v>42855008.9344</v>
      </c>
      <c r="P1145" s="60">
        <v>-0.11705</v>
      </c>
      <c r="Q1145" s="60" t="s">
        <v>544</v>
      </c>
      <c r="R1145" s="85" t="s">
        <v>544</v>
      </c>
      <c r="S1145" s="85" t="s">
        <v>544</v>
      </c>
      <c r="T1145" s="60" t="s">
        <v>544</v>
      </c>
      <c r="U1145" s="60" t="s">
        <v>544</v>
      </c>
      <c r="V1145" s="60" t="s">
        <v>544</v>
      </c>
      <c r="W1145" s="60" t="s">
        <v>1806</v>
      </c>
      <c r="X1145" s="60">
        <v>215871805.8222</v>
      </c>
      <c r="Y1145" s="60">
        <v>570970882.25699997</v>
      </c>
      <c r="Z1145" s="60">
        <v>8.3803900000000002</v>
      </c>
      <c r="AA1145" s="60">
        <v>202325090.25760001</v>
      </c>
      <c r="AB1145" s="60">
        <v>4546545587.2855997</v>
      </c>
      <c r="AC1145" s="60">
        <v>7348861405.8865995</v>
      </c>
      <c r="AD1145" s="60">
        <v>13.38</v>
      </c>
      <c r="AE1145" s="60" t="s">
        <v>544</v>
      </c>
      <c r="AF1145" s="60">
        <v>41.737400000000001</v>
      </c>
      <c r="AG1145" s="60" t="s">
        <v>1807</v>
      </c>
      <c r="AH1145" s="60" t="s">
        <v>544</v>
      </c>
      <c r="AI1145" s="60">
        <v>1188608396.8392</v>
      </c>
      <c r="AJ1145" s="60">
        <v>201758497.5914</v>
      </c>
      <c r="AK1145" s="60">
        <v>3.3272699999999999</v>
      </c>
      <c r="AL1145" s="60">
        <v>2739424032.6528001</v>
      </c>
      <c r="AM1145" s="60">
        <v>61140499.525399998</v>
      </c>
      <c r="AN1145" s="60">
        <v>668424820.8434</v>
      </c>
      <c r="AO1145" s="60">
        <v>200882854.38</v>
      </c>
      <c r="AP1145" s="60">
        <v>1529130589.2254</v>
      </c>
      <c r="AQ1145" s="60">
        <v>7348861405.8865995</v>
      </c>
      <c r="AR1145" s="60">
        <v>8.5308700000000002</v>
      </c>
      <c r="AS1145" s="60">
        <v>1490756813.1963999</v>
      </c>
      <c r="AT1145" s="60">
        <v>2766465955.3578</v>
      </c>
      <c r="AU1145" s="85">
        <v>149894</v>
      </c>
      <c r="AV1145" s="60" t="s">
        <v>544</v>
      </c>
      <c r="AW1145" s="60">
        <v>1920749138.418</v>
      </c>
      <c r="AX1145" s="60">
        <v>94878517.376399994</v>
      </c>
      <c r="AY1145" s="60">
        <v>201758497.5914</v>
      </c>
      <c r="AZ1145" s="60">
        <v>3522764147.8864002</v>
      </c>
      <c r="BA1145" s="60" t="s">
        <v>544</v>
      </c>
      <c r="BB1145" s="60" t="s">
        <v>1808</v>
      </c>
      <c r="BC1145" s="60">
        <v>8884585073.4095993</v>
      </c>
      <c r="BD1145" s="60">
        <v>345879068.50300002</v>
      </c>
      <c r="BE1145" s="60" t="s">
        <v>544</v>
      </c>
      <c r="BF1145" s="60">
        <v>237814394.5314</v>
      </c>
      <c r="BG1145" s="60">
        <v>40279587.724399999</v>
      </c>
      <c r="BH1145" s="60">
        <v>2968224452.9492002</v>
      </c>
      <c r="BI1145" s="60">
        <v>183318481.72780001</v>
      </c>
      <c r="BJ1145" s="60" t="s">
        <v>544</v>
      </c>
      <c r="BK1145" s="60">
        <v>82361970.2958</v>
      </c>
      <c r="BL1145" s="85" t="s">
        <v>3036</v>
      </c>
      <c r="BM1145" s="60" t="s">
        <v>3037</v>
      </c>
      <c r="BN1145" s="60">
        <v>42545958.389200002</v>
      </c>
      <c r="BO1145" s="60">
        <v>6481047474.9650002</v>
      </c>
      <c r="BP1145" s="60">
        <v>2622345384.4461999</v>
      </c>
      <c r="BQ1145" s="60" t="s">
        <v>544</v>
      </c>
      <c r="BR1145" s="60" t="s">
        <v>544</v>
      </c>
      <c r="BS1145" s="60">
        <v>337225653.2374</v>
      </c>
      <c r="BT1145" s="60">
        <v>45378921.720200002</v>
      </c>
      <c r="BU1145" s="60">
        <v>274436884.1376</v>
      </c>
      <c r="BV1145" s="60" t="s">
        <v>544</v>
      </c>
      <c r="BW1145" s="60" t="s">
        <v>544</v>
      </c>
      <c r="BX1145" s="60">
        <v>1188608396.8392</v>
      </c>
      <c r="BY1145" s="60" t="s">
        <v>544</v>
      </c>
      <c r="BZ1145" s="60" t="s">
        <v>544</v>
      </c>
      <c r="CA1145" s="60" t="s">
        <v>544</v>
      </c>
      <c r="CB1145" s="60" t="s">
        <v>544</v>
      </c>
      <c r="CC1145" s="60">
        <v>46975682.870399997</v>
      </c>
      <c r="CD1145" s="60">
        <v>6077994.0555999996</v>
      </c>
      <c r="CE1145" s="60">
        <v>131243464.8616</v>
      </c>
      <c r="CF1145" s="60">
        <v>1529130589.2254</v>
      </c>
      <c r="CG1145" s="60">
        <v>609859742.528</v>
      </c>
      <c r="CH1145" s="60" t="s">
        <v>544</v>
      </c>
      <c r="CI1145" s="60" t="s">
        <v>1552</v>
      </c>
      <c r="CJ1145" s="60">
        <v>26.14</v>
      </c>
      <c r="CK1145" s="60">
        <v>884296626.66559994</v>
      </c>
      <c r="CL1145" s="60" t="s">
        <v>544</v>
      </c>
      <c r="CM1145" s="85">
        <v>149894</v>
      </c>
      <c r="CN1145" s="60" t="s">
        <v>544</v>
      </c>
      <c r="CO1145" s="60">
        <v>183318481.72780001</v>
      </c>
      <c r="CP1145" s="60">
        <v>258417764.2114</v>
      </c>
      <c r="CQ1145" s="60">
        <v>570970882.25699997</v>
      </c>
      <c r="CR1145" s="60" t="s">
        <v>544</v>
      </c>
      <c r="CS1145" s="60" t="s">
        <v>544</v>
      </c>
      <c r="CT1145" s="60" t="s">
        <v>544</v>
      </c>
      <c r="CU1145" s="60">
        <v>82361970.2958</v>
      </c>
      <c r="CV1145" s="60">
        <v>131243464.8616</v>
      </c>
      <c r="CW1145" s="60">
        <v>82361970.2958</v>
      </c>
      <c r="CX1145" s="60">
        <v>215871805.8222</v>
      </c>
      <c r="CY1145" s="60">
        <v>26.14</v>
      </c>
      <c r="CZ1145" s="60">
        <f t="shared" si="34"/>
        <v>19.414300001047209</v>
      </c>
      <c r="DA1145" s="60" t="str">
        <f t="shared" si="35"/>
        <v>Y</v>
      </c>
    </row>
    <row r="1146" spans="1:105">
      <c r="A1146" s="13" t="s">
        <v>1552</v>
      </c>
      <c r="B1146" s="13">
        <v>149894</v>
      </c>
      <c r="C1146" s="13">
        <v>2023</v>
      </c>
      <c r="D1146" s="13" t="s">
        <v>1</v>
      </c>
      <c r="E1146" s="13" t="s">
        <v>13</v>
      </c>
      <c r="F1146" s="84" t="s">
        <v>1804</v>
      </c>
      <c r="G1146" s="60" t="s">
        <v>558</v>
      </c>
      <c r="H1146" s="60" t="s">
        <v>3035</v>
      </c>
      <c r="I1146" s="60" t="s">
        <v>560</v>
      </c>
      <c r="J1146" s="60" t="s">
        <v>1552</v>
      </c>
      <c r="K1146" s="85">
        <v>149894</v>
      </c>
      <c r="L1146" s="60">
        <v>142117000000</v>
      </c>
      <c r="M1146" s="60">
        <v>8345243901.0384998</v>
      </c>
      <c r="N1146" s="60">
        <v>406818675.78399998</v>
      </c>
      <c r="O1146" s="60">
        <v>46448263.935500003</v>
      </c>
      <c r="P1146" s="60">
        <v>-0.47754000000000002</v>
      </c>
      <c r="Q1146" s="60" t="s">
        <v>544</v>
      </c>
      <c r="R1146" s="85" t="s">
        <v>544</v>
      </c>
      <c r="S1146" s="85" t="s">
        <v>544</v>
      </c>
      <c r="T1146" s="60" t="s">
        <v>544</v>
      </c>
      <c r="U1146" s="60" t="s">
        <v>544</v>
      </c>
      <c r="V1146" s="60" t="s">
        <v>544</v>
      </c>
      <c r="W1146" s="60" t="s">
        <v>1806</v>
      </c>
      <c r="X1146" s="60">
        <v>264420395.0715</v>
      </c>
      <c r="Y1146" s="60">
        <v>767600134.21599996</v>
      </c>
      <c r="Z1146" s="60">
        <v>7.1766500000000004</v>
      </c>
      <c r="AA1146" s="60">
        <v>144923281.15400001</v>
      </c>
      <c r="AB1146" s="60">
        <v>4582347312.8579998</v>
      </c>
      <c r="AC1146" s="60">
        <v>8345243901.0384998</v>
      </c>
      <c r="AD1146" s="60">
        <v>15.72</v>
      </c>
      <c r="AE1146" s="60" t="s">
        <v>544</v>
      </c>
      <c r="AF1146" s="60">
        <v>50.78351</v>
      </c>
      <c r="AG1146" s="60" t="s">
        <v>1807</v>
      </c>
      <c r="AH1146" s="60" t="s">
        <v>544</v>
      </c>
      <c r="AI1146" s="60">
        <v>1501200843.8824999</v>
      </c>
      <c r="AJ1146" s="60">
        <v>191312824.14899999</v>
      </c>
      <c r="AK1146" s="60">
        <v>3.83711</v>
      </c>
      <c r="AL1146" s="60">
        <v>3207748816.6935</v>
      </c>
      <c r="AM1146" s="60">
        <v>74164547.851500005</v>
      </c>
      <c r="AN1146" s="60">
        <v>846814682.95050001</v>
      </c>
      <c r="AO1146" s="60">
        <v>992677499.15250003</v>
      </c>
      <c r="AP1146" s="60">
        <v>1868676489.5315001</v>
      </c>
      <c r="AQ1146" s="60">
        <v>8345243901.0384998</v>
      </c>
      <c r="AR1146" s="60">
        <v>15.454280000000001</v>
      </c>
      <c r="AS1146" s="60">
        <v>1829568343.1585</v>
      </c>
      <c r="AT1146" s="60">
        <v>2441088217.5254998</v>
      </c>
      <c r="AU1146" s="85">
        <v>149894</v>
      </c>
      <c r="AV1146" s="60" t="s">
        <v>544</v>
      </c>
      <c r="AW1146" s="60">
        <v>2247955044.2210002</v>
      </c>
      <c r="AX1146" s="60">
        <v>130008162.267</v>
      </c>
      <c r="AY1146" s="60">
        <v>191312824.14899999</v>
      </c>
      <c r="AZ1146" s="60">
        <v>4054211174.0009999</v>
      </c>
      <c r="BA1146" s="60" t="s">
        <v>544</v>
      </c>
      <c r="BB1146" s="60" t="s">
        <v>1808</v>
      </c>
      <c r="BC1146" s="60">
        <v>9551606902.6704998</v>
      </c>
      <c r="BD1146" s="60">
        <v>429426237.87650001</v>
      </c>
      <c r="BE1146" s="60" t="s">
        <v>544</v>
      </c>
      <c r="BF1146" s="60">
        <v>253204695.43599999</v>
      </c>
      <c r="BG1146" s="60">
        <v>53494776.795500003</v>
      </c>
      <c r="BH1146" s="60">
        <v>2632401041.6745</v>
      </c>
      <c r="BI1146" s="60">
        <v>125427928.90800001</v>
      </c>
      <c r="BJ1146" s="60" t="s">
        <v>544</v>
      </c>
      <c r="BK1146" s="60">
        <v>90547690.251000002</v>
      </c>
      <c r="BL1146" s="85" t="s">
        <v>3036</v>
      </c>
      <c r="BM1146" s="60" t="s">
        <v>3037</v>
      </c>
      <c r="BN1146" s="60">
        <v>42572681.862499997</v>
      </c>
      <c r="BO1146" s="60">
        <v>6589840105.7314997</v>
      </c>
      <c r="BP1146" s="60">
        <v>2202974803.7979999</v>
      </c>
      <c r="BQ1146" s="60" t="s">
        <v>544</v>
      </c>
      <c r="BR1146" s="60" t="s">
        <v>544</v>
      </c>
      <c r="BS1146" s="60">
        <v>394369836.398</v>
      </c>
      <c r="BT1146" s="60">
        <v>47270357.102499999</v>
      </c>
      <c r="BU1146" s="60">
        <v>259370394.18849999</v>
      </c>
      <c r="BV1146" s="60" t="s">
        <v>544</v>
      </c>
      <c r="BW1146" s="60" t="s">
        <v>544</v>
      </c>
      <c r="BX1146" s="60">
        <v>1501200843.8824999</v>
      </c>
      <c r="BY1146" s="60" t="s">
        <v>544</v>
      </c>
      <c r="BZ1146" s="60" t="s">
        <v>544</v>
      </c>
      <c r="CA1146" s="60" t="s">
        <v>544</v>
      </c>
      <c r="CB1146" s="60" t="s">
        <v>544</v>
      </c>
      <c r="CC1146" s="60">
        <v>43101170.327</v>
      </c>
      <c r="CD1146" s="60">
        <v>5578489.3475000001</v>
      </c>
      <c r="CE1146" s="60">
        <v>171230262.498</v>
      </c>
      <c r="CF1146" s="60">
        <v>1868676489.5315001</v>
      </c>
      <c r="CG1146" s="60">
        <v>851864683.83350003</v>
      </c>
      <c r="CH1146" s="60" t="s">
        <v>544</v>
      </c>
      <c r="CI1146" s="60" t="s">
        <v>1552</v>
      </c>
      <c r="CJ1146" s="60">
        <v>32.76</v>
      </c>
      <c r="CK1146" s="60">
        <v>1111235078.0220001</v>
      </c>
      <c r="CL1146" s="60" t="s">
        <v>544</v>
      </c>
      <c r="CM1146" s="85">
        <v>149894</v>
      </c>
      <c r="CN1146" s="60" t="s">
        <v>544</v>
      </c>
      <c r="CO1146" s="60">
        <v>125427928.90800001</v>
      </c>
      <c r="CP1146" s="60">
        <v>306993076.93400002</v>
      </c>
      <c r="CQ1146" s="60">
        <v>767600134.21599996</v>
      </c>
      <c r="CR1146" s="60" t="s">
        <v>544</v>
      </c>
      <c r="CS1146" s="60" t="s">
        <v>544</v>
      </c>
      <c r="CT1146" s="60" t="s">
        <v>544</v>
      </c>
      <c r="CU1146" s="60">
        <v>90547690.251000002</v>
      </c>
      <c r="CV1146" s="60">
        <v>171230262.498</v>
      </c>
      <c r="CW1146" s="60">
        <v>90547690.251000002</v>
      </c>
      <c r="CX1146" s="60">
        <v>264420395.0715</v>
      </c>
      <c r="CY1146" s="60">
        <v>32.76</v>
      </c>
      <c r="CZ1146" s="60">
        <f t="shared" si="34"/>
        <v>17.029699992628693</v>
      </c>
      <c r="DA1146" s="60" t="str">
        <f t="shared" si="35"/>
        <v>Y</v>
      </c>
    </row>
    <row r="1147" spans="1:105">
      <c r="A1147" s="13" t="s">
        <v>1553</v>
      </c>
      <c r="B1147" s="13">
        <v>133082</v>
      </c>
      <c r="C1147" s="13">
        <v>2022</v>
      </c>
      <c r="D1147" s="13" t="s">
        <v>1</v>
      </c>
      <c r="E1147" s="13" t="s">
        <v>13</v>
      </c>
      <c r="F1147" s="84" t="s">
        <v>1812</v>
      </c>
      <c r="G1147" s="60" t="s">
        <v>1987</v>
      </c>
      <c r="H1147" s="60" t="s">
        <v>2145</v>
      </c>
      <c r="I1147" s="60" t="s">
        <v>1989</v>
      </c>
      <c r="J1147" s="60" t="s">
        <v>3040</v>
      </c>
      <c r="K1147" s="85">
        <v>1585275</v>
      </c>
      <c r="L1147" s="60">
        <v>121319300000</v>
      </c>
      <c r="M1147" s="60">
        <v>11611724730.891399</v>
      </c>
      <c r="N1147" s="60">
        <v>1670396247.9254</v>
      </c>
      <c r="O1147" s="60">
        <v>68989280.238399997</v>
      </c>
      <c r="P1147" s="60">
        <v>-0.61</v>
      </c>
      <c r="Q1147" s="60" t="s">
        <v>544</v>
      </c>
      <c r="R1147" s="85" t="s">
        <v>544</v>
      </c>
      <c r="S1147" s="85" t="s">
        <v>544</v>
      </c>
      <c r="T1147" s="60" t="s">
        <v>544</v>
      </c>
      <c r="U1147" s="60" t="s">
        <v>544</v>
      </c>
      <c r="V1147" s="60" t="s">
        <v>544</v>
      </c>
      <c r="W1147" s="60" t="s">
        <v>1990</v>
      </c>
      <c r="X1147" s="60">
        <v>340725497.67019999</v>
      </c>
      <c r="Y1147" s="60">
        <v>6960997319.3929996</v>
      </c>
      <c r="Z1147" s="60">
        <v>9.06</v>
      </c>
      <c r="AA1147" s="60">
        <v>1354086906.4549999</v>
      </c>
      <c r="AB1147" s="60" t="s">
        <v>544</v>
      </c>
      <c r="AC1147" s="60">
        <v>11611724730.891399</v>
      </c>
      <c r="AD1147" s="60" t="s">
        <v>544</v>
      </c>
      <c r="AE1147" s="60" t="s">
        <v>544</v>
      </c>
      <c r="AF1147" s="60">
        <v>8.77</v>
      </c>
      <c r="AG1147" s="60" t="s">
        <v>1991</v>
      </c>
      <c r="AH1147" s="60" t="s">
        <v>544</v>
      </c>
      <c r="AI1147" s="60" t="s">
        <v>544</v>
      </c>
      <c r="AJ1147" s="60" t="s">
        <v>544</v>
      </c>
      <c r="AK1147" s="60">
        <v>3.4</v>
      </c>
      <c r="AL1147" s="60">
        <v>9282819677.5161991</v>
      </c>
      <c r="AM1147" s="60">
        <v>414280244.98320001</v>
      </c>
      <c r="AN1147" s="60">
        <v>97281776.407199994</v>
      </c>
      <c r="AO1147" s="60">
        <v>538792113.27139997</v>
      </c>
      <c r="AP1147" s="60">
        <v>1385183767.0952001</v>
      </c>
      <c r="AQ1147" s="60">
        <v>11611724730.891399</v>
      </c>
      <c r="AR1147" s="60">
        <v>16.22</v>
      </c>
      <c r="AS1147" s="60">
        <v>1316692189.7664001</v>
      </c>
      <c r="AT1147" s="60" t="s">
        <v>544</v>
      </c>
      <c r="AU1147" s="85">
        <v>133082</v>
      </c>
      <c r="AV1147" s="60" t="s">
        <v>544</v>
      </c>
      <c r="AW1147" s="60" t="s">
        <v>544</v>
      </c>
      <c r="AX1147" s="60" t="s">
        <v>544</v>
      </c>
      <c r="AY1147" s="60" t="s">
        <v>544</v>
      </c>
      <c r="AZ1147" s="60">
        <v>1000373277.0862</v>
      </c>
      <c r="BA1147" s="60">
        <v>10297406201.155399</v>
      </c>
      <c r="BB1147" s="60" t="s">
        <v>1808</v>
      </c>
      <c r="BC1147" s="60" t="s">
        <v>544</v>
      </c>
      <c r="BD1147" s="60">
        <v>1158709800.8076</v>
      </c>
      <c r="BE1147" s="60">
        <v>1028436064.2198</v>
      </c>
      <c r="BF1147" s="60" t="s">
        <v>544</v>
      </c>
      <c r="BG1147" s="60">
        <v>134695635.51539999</v>
      </c>
      <c r="BH1147" s="60">
        <v>10297406201.155399</v>
      </c>
      <c r="BI1147" s="60">
        <v>123880168.44140001</v>
      </c>
      <c r="BJ1147" s="60" t="s">
        <v>544</v>
      </c>
      <c r="BK1147" s="60">
        <v>245482388.95039999</v>
      </c>
      <c r="BL1147" s="85" t="s">
        <v>3041</v>
      </c>
      <c r="BM1147" s="60" t="s">
        <v>3042</v>
      </c>
      <c r="BN1147" s="60">
        <v>156690275.6358</v>
      </c>
      <c r="BO1147" s="60">
        <v>10419831545.707199</v>
      </c>
      <c r="BP1147" s="60">
        <v>9138696400.3477993</v>
      </c>
      <c r="BQ1147" s="60">
        <v>235222052.04480001</v>
      </c>
      <c r="BR1147" s="60" t="s">
        <v>544</v>
      </c>
      <c r="BS1147" s="60">
        <v>66050918.829800002</v>
      </c>
      <c r="BT1147" s="60">
        <v>740371362.86919999</v>
      </c>
      <c r="BU1147" s="60">
        <v>414959800.87900001</v>
      </c>
      <c r="BV1147" s="60" t="s">
        <v>544</v>
      </c>
      <c r="BW1147" s="60">
        <v>10297406201.155399</v>
      </c>
      <c r="BX1147" s="60" t="s">
        <v>544</v>
      </c>
      <c r="BY1147" s="60" t="s">
        <v>544</v>
      </c>
      <c r="BZ1147" s="60">
        <v>143568.147</v>
      </c>
      <c r="CA1147" s="60" t="s">
        <v>544</v>
      </c>
      <c r="CB1147" s="60" t="s">
        <v>544</v>
      </c>
      <c r="CC1147" s="60">
        <v>34963629.399400003</v>
      </c>
      <c r="CD1147" s="60">
        <v>201483537.4998</v>
      </c>
      <c r="CE1147" s="60">
        <v>187327718.20559999</v>
      </c>
      <c r="CF1147" s="60">
        <v>1385183767.0952001</v>
      </c>
      <c r="CG1147" s="60">
        <v>23047473.198399998</v>
      </c>
      <c r="CH1147" s="60">
        <v>28101071.972800002</v>
      </c>
      <c r="CI1147" s="60" t="s">
        <v>3040</v>
      </c>
      <c r="CJ1147" s="60" t="s">
        <v>544</v>
      </c>
      <c r="CK1147" s="60">
        <v>438007274.07740003</v>
      </c>
      <c r="CL1147" s="60" t="s">
        <v>544</v>
      </c>
      <c r="CM1147" s="85">
        <v>1585275</v>
      </c>
      <c r="CN1147" s="60">
        <v>5761868.2995999996</v>
      </c>
      <c r="CO1147" s="60">
        <v>123880168.44140001</v>
      </c>
      <c r="CP1147" s="60">
        <v>497415773.30599999</v>
      </c>
      <c r="CQ1147" s="60">
        <v>6960997319.3929996</v>
      </c>
      <c r="CR1147" s="60" t="s">
        <v>544</v>
      </c>
      <c r="CS1147" s="60">
        <v>5761868.2995999996</v>
      </c>
      <c r="CT1147" s="60">
        <v>120377105.65459999</v>
      </c>
      <c r="CU1147" s="60">
        <v>125105283.2958</v>
      </c>
      <c r="CV1147" s="60">
        <v>187327718.20559999</v>
      </c>
      <c r="CW1147" s="60">
        <v>245482388.95039999</v>
      </c>
      <c r="CX1147" s="60">
        <v>340725497.67019999</v>
      </c>
      <c r="CY1147" s="60" t="s">
        <v>544</v>
      </c>
      <c r="CZ1147" s="60">
        <f t="shared" si="34"/>
        <v>10.448000001003008</v>
      </c>
      <c r="DA1147" s="60" t="str">
        <f t="shared" si="35"/>
        <v>N</v>
      </c>
    </row>
    <row r="1148" spans="1:105">
      <c r="A1148" s="13" t="s">
        <v>1553</v>
      </c>
      <c r="B1148" s="13">
        <v>133082</v>
      </c>
      <c r="C1148" s="13">
        <v>2023</v>
      </c>
      <c r="D1148" s="13" t="s">
        <v>1</v>
      </c>
      <c r="E1148" s="13" t="s">
        <v>13</v>
      </c>
      <c r="F1148" s="84" t="s">
        <v>1804</v>
      </c>
      <c r="G1148" s="60" t="s">
        <v>1987</v>
      </c>
      <c r="H1148" s="60" t="s">
        <v>3039</v>
      </c>
      <c r="I1148" s="60" t="s">
        <v>1989</v>
      </c>
      <c r="J1148" s="60" t="s">
        <v>3040</v>
      </c>
      <c r="K1148" s="85">
        <v>1585275</v>
      </c>
      <c r="L1148" s="60">
        <v>120194500000</v>
      </c>
      <c r="M1148" s="60">
        <v>12149571916.6497</v>
      </c>
      <c r="N1148" s="60">
        <v>1632564768.8657</v>
      </c>
      <c r="O1148" s="60">
        <v>62398285.646600001</v>
      </c>
      <c r="P1148" s="60">
        <v>-0.81</v>
      </c>
      <c r="Q1148" s="60" t="s">
        <v>544</v>
      </c>
      <c r="R1148" s="85" t="s">
        <v>544</v>
      </c>
      <c r="S1148" s="85" t="s">
        <v>544</v>
      </c>
      <c r="T1148" s="60" t="s">
        <v>544</v>
      </c>
      <c r="U1148" s="60" t="s">
        <v>544</v>
      </c>
      <c r="V1148" s="60" t="s">
        <v>544</v>
      </c>
      <c r="W1148" s="60" t="s">
        <v>1990</v>
      </c>
      <c r="X1148" s="60">
        <v>384174509.03680003</v>
      </c>
      <c r="Y1148" s="60">
        <v>7435029163.2083998</v>
      </c>
      <c r="Z1148" s="60">
        <v>9.19</v>
      </c>
      <c r="AA1148" s="60">
        <v>2075154909.3218</v>
      </c>
      <c r="AB1148" s="60" t="s">
        <v>544</v>
      </c>
      <c r="AC1148" s="60">
        <v>12149571916.6497</v>
      </c>
      <c r="AD1148" s="60" t="s">
        <v>544</v>
      </c>
      <c r="AE1148" s="60" t="s">
        <v>544</v>
      </c>
      <c r="AF1148" s="60">
        <v>9.48</v>
      </c>
      <c r="AG1148" s="60" t="s">
        <v>1991</v>
      </c>
      <c r="AH1148" s="60" t="s">
        <v>544</v>
      </c>
      <c r="AI1148" s="60" t="s">
        <v>544</v>
      </c>
      <c r="AJ1148" s="60" t="s">
        <v>544</v>
      </c>
      <c r="AK1148" s="60">
        <v>3.51</v>
      </c>
      <c r="AL1148" s="60">
        <v>9678820165.1014004</v>
      </c>
      <c r="AM1148" s="60">
        <v>372893691.47939998</v>
      </c>
      <c r="AN1148" s="60">
        <v>129678860.61229999</v>
      </c>
      <c r="AO1148" s="60">
        <v>140363290.86160001</v>
      </c>
      <c r="AP1148" s="60">
        <v>1538537739.3687999</v>
      </c>
      <c r="AQ1148" s="60">
        <v>12149571916.6497</v>
      </c>
      <c r="AR1148" s="60">
        <v>15.19</v>
      </c>
      <c r="AS1148" s="60">
        <v>1462220380.4458001</v>
      </c>
      <c r="AT1148" s="60" t="s">
        <v>544</v>
      </c>
      <c r="AU1148" s="85">
        <v>133082</v>
      </c>
      <c r="AV1148" s="60" t="s">
        <v>544</v>
      </c>
      <c r="AW1148" s="60" t="s">
        <v>544</v>
      </c>
      <c r="AX1148" s="60" t="s">
        <v>544</v>
      </c>
      <c r="AY1148" s="60" t="s">
        <v>544</v>
      </c>
      <c r="AZ1148" s="60">
        <v>978600814.84150004</v>
      </c>
      <c r="BA1148" s="60">
        <v>10746818426.6071</v>
      </c>
      <c r="BB1148" s="60" t="s">
        <v>1808</v>
      </c>
      <c r="BC1148" s="60" t="s">
        <v>544</v>
      </c>
      <c r="BD1148" s="60">
        <v>1213941311.5892</v>
      </c>
      <c r="BE1148" s="60">
        <v>1100273933.9614999</v>
      </c>
      <c r="BF1148" s="60">
        <v>225252453.8066</v>
      </c>
      <c r="BG1148" s="60">
        <v>155202215.74880001</v>
      </c>
      <c r="BH1148" s="60">
        <v>10746818426.6071</v>
      </c>
      <c r="BI1148" s="60">
        <v>141313467.25080001</v>
      </c>
      <c r="BJ1148" s="60" t="s">
        <v>544</v>
      </c>
      <c r="BK1148" s="60">
        <v>270102801.03070003</v>
      </c>
      <c r="BL1148" s="85" t="s">
        <v>3041</v>
      </c>
      <c r="BM1148" s="60" t="s">
        <v>3042</v>
      </c>
      <c r="BN1148" s="60">
        <v>179280089.78259999</v>
      </c>
      <c r="BO1148" s="60">
        <v>11289874557.836201</v>
      </c>
      <c r="BP1148" s="60">
        <v>9532877115.0179005</v>
      </c>
      <c r="BQ1148" s="60">
        <v>509597792.41640002</v>
      </c>
      <c r="BR1148" s="60" t="s">
        <v>544</v>
      </c>
      <c r="BS1148" s="60">
        <v>47438061.645800002</v>
      </c>
      <c r="BT1148" s="60">
        <v>58799745.278800003</v>
      </c>
      <c r="BU1148" s="60">
        <v>478009481.60390002</v>
      </c>
      <c r="BV1148" s="60" t="s">
        <v>544</v>
      </c>
      <c r="BW1148" s="60">
        <v>10746818426.6071</v>
      </c>
      <c r="BX1148" s="60" t="s">
        <v>544</v>
      </c>
      <c r="BY1148" s="60" t="s">
        <v>544</v>
      </c>
      <c r="BZ1148" s="60">
        <v>384113.85950000002</v>
      </c>
      <c r="CA1148" s="60" t="s">
        <v>544</v>
      </c>
      <c r="CB1148" s="60" t="s">
        <v>544</v>
      </c>
      <c r="CC1148" s="60">
        <v>48458995.851199999</v>
      </c>
      <c r="CD1148" s="60">
        <v>228588179.42840001</v>
      </c>
      <c r="CE1148" s="60">
        <v>228274823.38519999</v>
      </c>
      <c r="CF1148" s="60">
        <v>1538537739.3687999</v>
      </c>
      <c r="CG1148" s="60">
        <v>35843888.045199998</v>
      </c>
      <c r="CH1148" s="60">
        <v>72304379.917400002</v>
      </c>
      <c r="CI1148" s="60" t="s">
        <v>3040</v>
      </c>
      <c r="CJ1148" s="60" t="s">
        <v>544</v>
      </c>
      <c r="CK1148" s="60">
        <v>513853369.64910001</v>
      </c>
      <c r="CL1148" s="60" t="s">
        <v>544</v>
      </c>
      <c r="CM1148" s="85">
        <v>1585275</v>
      </c>
      <c r="CN1148" s="60">
        <v>3537890.8110000002</v>
      </c>
      <c r="CO1148" s="60">
        <v>141313467.25080001</v>
      </c>
      <c r="CP1148" s="60">
        <v>563454598.81930006</v>
      </c>
      <c r="CQ1148" s="60">
        <v>7435029163.2083998</v>
      </c>
      <c r="CR1148" s="60" t="s">
        <v>544</v>
      </c>
      <c r="CS1148" s="60">
        <v>3537890.8110000002</v>
      </c>
      <c r="CT1148" s="60">
        <v>124948195.1851</v>
      </c>
      <c r="CU1148" s="60">
        <v>145154605.84560001</v>
      </c>
      <c r="CV1148" s="60">
        <v>228274823.38519999</v>
      </c>
      <c r="CW1148" s="60">
        <v>270102801.03070003</v>
      </c>
      <c r="CX1148" s="60">
        <v>384174509.03680003</v>
      </c>
      <c r="CY1148" s="60" t="s">
        <v>544</v>
      </c>
      <c r="CZ1148" s="60">
        <f t="shared" si="34"/>
        <v>9.8928999988292734</v>
      </c>
      <c r="DA1148" s="60" t="str">
        <f t="shared" si="35"/>
        <v>N</v>
      </c>
    </row>
    <row r="1149" spans="1:105">
      <c r="A1149" s="13" t="s">
        <v>1554</v>
      </c>
      <c r="B1149" s="13">
        <v>1165512</v>
      </c>
      <c r="C1149" s="13">
        <v>2022</v>
      </c>
      <c r="D1149" s="13" t="s">
        <v>1</v>
      </c>
      <c r="E1149" s="13" t="s">
        <v>507</v>
      </c>
      <c r="F1149" s="84" t="s">
        <v>1812</v>
      </c>
      <c r="G1149" s="60" t="s">
        <v>1959</v>
      </c>
      <c r="H1149" s="60" t="s">
        <v>3043</v>
      </c>
      <c r="I1149" s="60" t="s">
        <v>1961</v>
      </c>
      <c r="J1149" s="60" t="s">
        <v>1554</v>
      </c>
      <c r="K1149" s="85">
        <v>1165512</v>
      </c>
      <c r="L1149" s="60">
        <v>4131000000</v>
      </c>
      <c r="M1149" s="60">
        <v>10743823147.067101</v>
      </c>
      <c r="N1149" s="60">
        <v>414044213.2687</v>
      </c>
      <c r="O1149" s="60">
        <v>113394018.2068</v>
      </c>
      <c r="P1149" s="60">
        <v>0.02</v>
      </c>
      <c r="Q1149" s="60">
        <v>998179453.84759998</v>
      </c>
      <c r="R1149" s="85">
        <v>884</v>
      </c>
      <c r="S1149" s="85">
        <v>39</v>
      </c>
      <c r="T1149" s="60">
        <v>2210923277.0084</v>
      </c>
      <c r="U1149" s="60">
        <v>32769830.949700002</v>
      </c>
      <c r="V1149" s="60" t="s">
        <v>544</v>
      </c>
      <c r="W1149" s="60" t="s">
        <v>1962</v>
      </c>
      <c r="X1149" s="60">
        <v>270741222.36979997</v>
      </c>
      <c r="Y1149" s="60">
        <v>6658257477.3193998</v>
      </c>
      <c r="Z1149" s="60">
        <v>7.58</v>
      </c>
      <c r="AA1149" s="60" t="s">
        <v>544</v>
      </c>
      <c r="AB1149" s="60">
        <v>8101950585.2683001</v>
      </c>
      <c r="AC1149" s="60">
        <v>10743823147.067101</v>
      </c>
      <c r="AD1149" s="60">
        <v>15.2</v>
      </c>
      <c r="AE1149" s="60">
        <v>2567750325.1269002</v>
      </c>
      <c r="AF1149" s="60">
        <v>5.45</v>
      </c>
      <c r="AG1149" s="60" t="s">
        <v>1963</v>
      </c>
      <c r="AH1149" s="60" t="s">
        <v>544</v>
      </c>
      <c r="AI1149" s="60">
        <v>1661638491.5664999</v>
      </c>
      <c r="AJ1149" s="60" t="s">
        <v>544</v>
      </c>
      <c r="AK1149" s="60">
        <v>2.68</v>
      </c>
      <c r="AL1149" s="60">
        <v>8754486346.0039997</v>
      </c>
      <c r="AM1149" s="60">
        <v>230949284.7881</v>
      </c>
      <c r="AN1149" s="60">
        <v>220286085.8283</v>
      </c>
      <c r="AO1149" s="60">
        <v>327438231.47320002</v>
      </c>
      <c r="AP1149" s="60">
        <v>1470741222.3836</v>
      </c>
      <c r="AQ1149" s="60">
        <v>10743823147.067101</v>
      </c>
      <c r="AR1149" s="60">
        <v>5.19</v>
      </c>
      <c r="AS1149" s="60">
        <v>1471261378.4303999</v>
      </c>
      <c r="AT1149" s="60">
        <v>5407022106.6939001</v>
      </c>
      <c r="AU1149" s="85">
        <v>1165512</v>
      </c>
      <c r="AV1149" s="60" t="s">
        <v>544</v>
      </c>
      <c r="AW1149" s="60" t="s">
        <v>544</v>
      </c>
      <c r="AX1149" s="60" t="s">
        <v>544</v>
      </c>
      <c r="AY1149" s="60">
        <v>2567750325.1269002</v>
      </c>
      <c r="AZ1149" s="60">
        <v>2220806241.8979998</v>
      </c>
      <c r="BA1149" s="60" t="s">
        <v>544</v>
      </c>
      <c r="BB1149" s="60" t="s">
        <v>1808</v>
      </c>
      <c r="BC1149" s="60">
        <v>10958907672.4272</v>
      </c>
      <c r="BD1149" s="60">
        <v>369310793.24220002</v>
      </c>
      <c r="BE1149" s="60" t="s">
        <v>544</v>
      </c>
      <c r="BF1149" s="60" t="s">
        <v>544</v>
      </c>
      <c r="BG1149" s="60">
        <v>57737321.196999997</v>
      </c>
      <c r="BH1149" s="60">
        <v>7974772431.8207998</v>
      </c>
      <c r="BI1149" s="60">
        <v>93888166.451000005</v>
      </c>
      <c r="BJ1149" s="60" t="s">
        <v>544</v>
      </c>
      <c r="BK1149" s="60">
        <v>143823146.94569999</v>
      </c>
      <c r="BL1149" s="85" t="s">
        <v>3044</v>
      </c>
      <c r="BM1149" s="60" t="s">
        <v>3045</v>
      </c>
      <c r="BN1149" s="60">
        <v>74902470.7421</v>
      </c>
      <c r="BO1149" s="60">
        <v>10104291287.5019</v>
      </c>
      <c r="BP1149" s="60">
        <v>7605461638.5785999</v>
      </c>
      <c r="BQ1149" s="60">
        <v>270221066.32300001</v>
      </c>
      <c r="BR1149" s="60">
        <v>1051495448.6466</v>
      </c>
      <c r="BS1149" s="60">
        <v>172951885.5677</v>
      </c>
      <c r="BT1149" s="60">
        <v>2096228868.6846001</v>
      </c>
      <c r="BU1149" s="60">
        <v>401040312.09820002</v>
      </c>
      <c r="BV1149" s="60">
        <v>9362808.8428000007</v>
      </c>
      <c r="BW1149" s="60">
        <v>32769830.949700002</v>
      </c>
      <c r="BX1149" s="60">
        <v>1401560468.1565001</v>
      </c>
      <c r="BY1149" s="60">
        <v>0</v>
      </c>
      <c r="BZ1149" s="60">
        <v>-1300390.1170999999</v>
      </c>
      <c r="CA1149" s="60" t="s">
        <v>544</v>
      </c>
      <c r="CB1149" s="60" t="s">
        <v>2004</v>
      </c>
      <c r="CC1149" s="60">
        <v>170611183.35699999</v>
      </c>
      <c r="CD1149" s="60">
        <v>108192457.7386</v>
      </c>
      <c r="CE1149" s="60">
        <v>98829648.895799994</v>
      </c>
      <c r="CF1149" s="60">
        <v>1470741222.3836</v>
      </c>
      <c r="CG1149" s="60">
        <v>88946684.006200001</v>
      </c>
      <c r="CH1149" s="60">
        <v>-29648894.668699998</v>
      </c>
      <c r="CI1149" s="60" t="s">
        <v>1554</v>
      </c>
      <c r="CJ1149" s="60">
        <v>20.51</v>
      </c>
      <c r="CK1149" s="60">
        <v>491027308.19809997</v>
      </c>
      <c r="CL1149" s="60">
        <v>154.30000000000001</v>
      </c>
      <c r="CM1149" s="85">
        <v>1165512</v>
      </c>
      <c r="CN1149" s="60" t="s">
        <v>544</v>
      </c>
      <c r="CO1149" s="60">
        <v>93888166.451000005</v>
      </c>
      <c r="CP1149" s="60">
        <v>345643693.11189997</v>
      </c>
      <c r="CQ1149" s="60">
        <v>6658257477.3193998</v>
      </c>
      <c r="CR1149" s="60">
        <v>1040312.0936</v>
      </c>
      <c r="CS1149" s="60" t="s">
        <v>544</v>
      </c>
      <c r="CT1149" s="60">
        <v>87386215.865799993</v>
      </c>
      <c r="CU1149" s="60">
        <v>56436931.079999998</v>
      </c>
      <c r="CV1149" s="60">
        <v>98829648.895799994</v>
      </c>
      <c r="CW1149" s="60">
        <v>143823146.94569999</v>
      </c>
      <c r="CX1149" s="60">
        <v>270741222.36979997</v>
      </c>
      <c r="CY1149" s="60">
        <v>17.3</v>
      </c>
      <c r="CZ1149" s="60">
        <f t="shared" si="34"/>
        <v>0.38449999999559747</v>
      </c>
      <c r="DA1149" s="60" t="str">
        <f t="shared" si="35"/>
        <v>Y</v>
      </c>
    </row>
    <row r="1150" spans="1:105">
      <c r="A1150" s="13" t="s">
        <v>1554</v>
      </c>
      <c r="B1150" s="13">
        <v>1165512</v>
      </c>
      <c r="C1150" s="13">
        <v>2023</v>
      </c>
      <c r="D1150" s="13" t="s">
        <v>1</v>
      </c>
      <c r="E1150" s="13" t="s">
        <v>507</v>
      </c>
      <c r="F1150" s="84" t="s">
        <v>1804</v>
      </c>
      <c r="G1150" s="60" t="s">
        <v>1959</v>
      </c>
      <c r="H1150" s="60" t="s">
        <v>3043</v>
      </c>
      <c r="I1150" s="60" t="s">
        <v>1961</v>
      </c>
      <c r="J1150" s="60" t="s">
        <v>1554</v>
      </c>
      <c r="K1150" s="85">
        <v>1165512</v>
      </c>
      <c r="L1150" s="60">
        <v>6688700000</v>
      </c>
      <c r="M1150" s="60">
        <v>17395838751.824699</v>
      </c>
      <c r="N1150" s="60">
        <v>521716514.9605</v>
      </c>
      <c r="O1150" s="60">
        <v>274382314.69760001</v>
      </c>
      <c r="P1150" s="60">
        <v>1.65</v>
      </c>
      <c r="Q1150" s="60">
        <v>1017425227.5799</v>
      </c>
      <c r="R1150" s="85">
        <v>1548</v>
      </c>
      <c r="S1150" s="85">
        <v>85</v>
      </c>
      <c r="T1150" s="60">
        <v>3098309492.8832998</v>
      </c>
      <c r="U1150" s="60">
        <v>576853055.92340004</v>
      </c>
      <c r="V1150" s="60" t="s">
        <v>544</v>
      </c>
      <c r="W1150" s="60" t="s">
        <v>1962</v>
      </c>
      <c r="X1150" s="60">
        <v>328218465.54339999</v>
      </c>
      <c r="Y1150" s="60">
        <v>13271781534.612301</v>
      </c>
      <c r="Z1150" s="60">
        <v>11.43</v>
      </c>
      <c r="AA1150" s="60" t="s">
        <v>544</v>
      </c>
      <c r="AB1150" s="60">
        <v>11109232769.9582</v>
      </c>
      <c r="AC1150" s="60">
        <v>17395838751.824699</v>
      </c>
      <c r="AD1150" s="60">
        <v>10.28</v>
      </c>
      <c r="AE1150" s="60">
        <v>3637711313.4356999</v>
      </c>
      <c r="AF1150" s="60">
        <v>11.75</v>
      </c>
      <c r="AG1150" s="60" t="s">
        <v>1963</v>
      </c>
      <c r="AH1150" s="60" t="s">
        <v>544</v>
      </c>
      <c r="AI1150" s="60">
        <v>1846033810.1642001</v>
      </c>
      <c r="AJ1150" s="60" t="s">
        <v>544</v>
      </c>
      <c r="AK1150" s="60">
        <v>2.57</v>
      </c>
      <c r="AL1150" s="60">
        <v>15030169050.8873</v>
      </c>
      <c r="AM1150" s="60">
        <v>218985695.7112</v>
      </c>
      <c r="AN1150" s="60">
        <v>367490247.0783</v>
      </c>
      <c r="AO1150" s="60">
        <v>534980494.15439999</v>
      </c>
      <c r="AP1150" s="60">
        <v>1826007802.3615999</v>
      </c>
      <c r="AQ1150" s="60">
        <v>17395838751.824699</v>
      </c>
      <c r="AR1150" s="60">
        <v>4.7699999999999996</v>
      </c>
      <c r="AS1150" s="60">
        <v>1827308192.4786999</v>
      </c>
      <c r="AT1150" s="60">
        <v>7307412223.7508001</v>
      </c>
      <c r="AU1150" s="85">
        <v>1165512</v>
      </c>
      <c r="AV1150" s="60" t="s">
        <v>544</v>
      </c>
      <c r="AW1150" s="60" t="s">
        <v>544</v>
      </c>
      <c r="AX1150" s="60" t="s">
        <v>544</v>
      </c>
      <c r="AY1150" s="60">
        <v>3637711313.4356999</v>
      </c>
      <c r="AZ1150" s="60">
        <v>4450195058.5684996</v>
      </c>
      <c r="BA1150" s="60" t="s">
        <v>544</v>
      </c>
      <c r="BB1150" s="60" t="s">
        <v>1808</v>
      </c>
      <c r="BC1150" s="60">
        <v>17957087126.343498</v>
      </c>
      <c r="BD1150" s="60">
        <v>746944083.2335</v>
      </c>
      <c r="BE1150" s="60" t="s">
        <v>544</v>
      </c>
      <c r="BF1150" s="60" t="s">
        <v>544</v>
      </c>
      <c r="BG1150" s="60">
        <v>55656697.0097</v>
      </c>
      <c r="BH1150" s="60">
        <v>10945123537.186399</v>
      </c>
      <c r="BI1150" s="60">
        <v>181794538.36359999</v>
      </c>
      <c r="BJ1150" s="60" t="s">
        <v>544</v>
      </c>
      <c r="BK1150" s="60">
        <v>200520156.04910001</v>
      </c>
      <c r="BL1150" s="85" t="s">
        <v>3044</v>
      </c>
      <c r="BM1150" s="60" t="s">
        <v>3045</v>
      </c>
      <c r="BN1150" s="60">
        <v>97009102.731900007</v>
      </c>
      <c r="BO1150" s="60">
        <v>16355266580.161301</v>
      </c>
      <c r="BP1150" s="60">
        <v>10198179453.9529</v>
      </c>
      <c r="BQ1150" s="60">
        <v>1695708712.6331999</v>
      </c>
      <c r="BR1150" s="60">
        <v>1123016905.0843999</v>
      </c>
      <c r="BS1150" s="60">
        <v>135760728.22</v>
      </c>
      <c r="BT1150" s="60">
        <v>1758387516.2750001</v>
      </c>
      <c r="BU1150" s="60">
        <v>515214564.37519997</v>
      </c>
      <c r="BV1150" s="60">
        <v>34590377.113499999</v>
      </c>
      <c r="BW1150" s="60">
        <v>576853055.92340004</v>
      </c>
      <c r="BX1150" s="60">
        <v>1585955786.7542</v>
      </c>
      <c r="BY1150" s="60">
        <v>0</v>
      </c>
      <c r="BZ1150" s="60">
        <v>-4421326.398</v>
      </c>
      <c r="CA1150" s="60" t="s">
        <v>544</v>
      </c>
      <c r="CB1150" s="60" t="s">
        <v>1986</v>
      </c>
      <c r="CC1150" s="60">
        <v>265799739.92500001</v>
      </c>
      <c r="CD1150" s="60">
        <v>163849154.74829999</v>
      </c>
      <c r="CE1150" s="60">
        <v>190377113.13609999</v>
      </c>
      <c r="CF1150" s="60">
        <v>1826007802.3615999</v>
      </c>
      <c r="CG1150" s="60">
        <v>179713914.17629999</v>
      </c>
      <c r="CH1150" s="60">
        <v>-68140442.133399993</v>
      </c>
      <c r="CI1150" s="60" t="s">
        <v>1554</v>
      </c>
      <c r="CJ1150" s="60">
        <v>16.62</v>
      </c>
      <c r="CK1150" s="60">
        <v>695708712.62179995</v>
      </c>
      <c r="CL1150" s="60">
        <v>204.91</v>
      </c>
      <c r="CM1150" s="85">
        <v>1165512</v>
      </c>
      <c r="CN1150" s="60" t="s">
        <v>544</v>
      </c>
      <c r="CO1150" s="60">
        <v>181794538.36359999</v>
      </c>
      <c r="CP1150" s="60">
        <v>425227568.27539998</v>
      </c>
      <c r="CQ1150" s="60">
        <v>13271781534.612301</v>
      </c>
      <c r="CR1150" s="60">
        <v>780234.07019999996</v>
      </c>
      <c r="CS1150" s="60" t="s">
        <v>544</v>
      </c>
      <c r="CT1150" s="60">
        <v>117815344.6047</v>
      </c>
      <c r="CU1150" s="60">
        <v>82704811.444399998</v>
      </c>
      <c r="CV1150" s="60">
        <v>190377113.13609999</v>
      </c>
      <c r="CW1150" s="60">
        <v>200520156.04910001</v>
      </c>
      <c r="CX1150" s="60">
        <v>328218465.54339999</v>
      </c>
      <c r="CY1150" s="60">
        <v>14.28</v>
      </c>
      <c r="CZ1150" s="60">
        <f t="shared" si="34"/>
        <v>0.38449999999559681</v>
      </c>
      <c r="DA1150" s="60" t="str">
        <f t="shared" si="35"/>
        <v>Y</v>
      </c>
    </row>
    <row r="1151" spans="1:105">
      <c r="A1151" s="13" t="s">
        <v>1556</v>
      </c>
      <c r="B1151" s="13">
        <v>1115110</v>
      </c>
      <c r="C1151" s="13">
        <v>2022</v>
      </c>
      <c r="D1151" s="13" t="s">
        <v>1</v>
      </c>
      <c r="E1151" s="13" t="s">
        <v>13</v>
      </c>
      <c r="F1151" s="84" t="s">
        <v>1970</v>
      </c>
      <c r="G1151" s="60" t="s">
        <v>2012</v>
      </c>
      <c r="H1151" s="60" t="s">
        <v>1814</v>
      </c>
      <c r="I1151" s="60" t="s">
        <v>2013</v>
      </c>
      <c r="J1151" s="60" t="s">
        <v>1556</v>
      </c>
      <c r="K1151" s="85">
        <v>1115110</v>
      </c>
      <c r="L1151" s="60">
        <v>5219795000</v>
      </c>
      <c r="M1151" s="60">
        <v>3640806393.4323001</v>
      </c>
      <c r="N1151" s="60">
        <v>4334961.7629000004</v>
      </c>
      <c r="O1151" s="60">
        <v>4158494.2928999998</v>
      </c>
      <c r="P1151" s="60">
        <v>-0.34</v>
      </c>
      <c r="Q1151" s="60" t="s">
        <v>544</v>
      </c>
      <c r="R1151" s="85" t="s">
        <v>544</v>
      </c>
      <c r="S1151" s="85">
        <v>14</v>
      </c>
      <c r="T1151" s="60">
        <v>130873995.2467</v>
      </c>
      <c r="U1151" s="60" t="s">
        <v>544</v>
      </c>
      <c r="V1151" s="60" t="s">
        <v>544</v>
      </c>
      <c r="W1151" s="60" t="s">
        <v>2014</v>
      </c>
      <c r="X1151" s="60">
        <v>92966969.192300007</v>
      </c>
      <c r="Y1151" s="60">
        <v>2419954216.0209999</v>
      </c>
      <c r="Z1151" s="60">
        <v>10.58</v>
      </c>
      <c r="AA1151" s="60">
        <v>241258931.47729999</v>
      </c>
      <c r="AB1151" s="60">
        <v>2113772693.0827999</v>
      </c>
      <c r="AC1151" s="60">
        <v>3640806393.4323001</v>
      </c>
      <c r="AD1151" s="60" t="s">
        <v>544</v>
      </c>
      <c r="AE1151" s="60">
        <v>460495699.19919997</v>
      </c>
      <c r="AF1151" s="60">
        <v>2.95</v>
      </c>
      <c r="AG1151" s="60" t="s">
        <v>2015</v>
      </c>
      <c r="AH1151" s="60" t="s">
        <v>544</v>
      </c>
      <c r="AI1151" s="60">
        <v>277060902.8897</v>
      </c>
      <c r="AJ1151" s="60">
        <v>2500576832.3122001</v>
      </c>
      <c r="AK1151" s="60">
        <v>2.76</v>
      </c>
      <c r="AL1151" s="60">
        <v>3080268983.7438002</v>
      </c>
      <c r="AM1151" s="60">
        <v>49897746.515600003</v>
      </c>
      <c r="AN1151" s="60">
        <v>41267580.483000003</v>
      </c>
      <c r="AO1151" s="60">
        <v>39457568.290799998</v>
      </c>
      <c r="AP1151" s="60">
        <v>322908965.09390002</v>
      </c>
      <c r="AQ1151" s="60">
        <v>3640806393.4323001</v>
      </c>
      <c r="AR1151" s="60">
        <v>0.14000000000000001</v>
      </c>
      <c r="AS1151" s="60">
        <v>300712426.36809999</v>
      </c>
      <c r="AT1151" s="60">
        <v>130873995.2467</v>
      </c>
      <c r="AU1151" s="85">
        <v>1115110</v>
      </c>
      <c r="AV1151" s="60" t="s">
        <v>544</v>
      </c>
      <c r="AW1151" s="60" t="s">
        <v>544</v>
      </c>
      <c r="AX1151" s="60" t="s">
        <v>544</v>
      </c>
      <c r="AY1151" s="60">
        <v>2961072531.5114999</v>
      </c>
      <c r="AZ1151" s="60">
        <v>345536558.7464</v>
      </c>
      <c r="BA1151" s="60" t="s">
        <v>544</v>
      </c>
      <c r="BB1151" s="60" t="s">
        <v>1808</v>
      </c>
      <c r="BC1151" s="60" t="s">
        <v>544</v>
      </c>
      <c r="BD1151" s="60">
        <v>22543893.666700002</v>
      </c>
      <c r="BE1151" s="60" t="s">
        <v>544</v>
      </c>
      <c r="BF1151" s="60" t="s">
        <v>544</v>
      </c>
      <c r="BG1151" s="60">
        <v>12858410.3136</v>
      </c>
      <c r="BH1151" s="60">
        <v>3091946526.7582002</v>
      </c>
      <c r="BI1151" s="60">
        <v>51779601.195600003</v>
      </c>
      <c r="BJ1151" s="60" t="s">
        <v>544</v>
      </c>
      <c r="BK1151" s="60">
        <v>62925649.300399996</v>
      </c>
      <c r="BL1151" s="85" t="s">
        <v>3046</v>
      </c>
      <c r="BM1151" s="60" t="s">
        <v>3047</v>
      </c>
      <c r="BN1151" s="60">
        <v>16727442.1557</v>
      </c>
      <c r="BO1151" s="60">
        <v>3531727874.4796</v>
      </c>
      <c r="BP1151" s="60">
        <v>3069402633.0914001</v>
      </c>
      <c r="BQ1151" s="60">
        <v>65551736.3539</v>
      </c>
      <c r="BR1151" s="60" t="s">
        <v>544</v>
      </c>
      <c r="BS1151" s="60">
        <v>31838079.586399999</v>
      </c>
      <c r="BT1151" s="60">
        <v>419055836.24550003</v>
      </c>
      <c r="BU1151" s="60">
        <v>129605242.96250001</v>
      </c>
      <c r="BV1151" s="60" t="s">
        <v>544</v>
      </c>
      <c r="BW1151" s="60" t="s">
        <v>544</v>
      </c>
      <c r="BX1151" s="60">
        <v>277060902.8897</v>
      </c>
      <c r="BY1151" s="60" t="s">
        <v>544</v>
      </c>
      <c r="BZ1151" s="60" t="s">
        <v>544</v>
      </c>
      <c r="CA1151" s="60" t="s">
        <v>544</v>
      </c>
      <c r="CB1151" s="60" t="s">
        <v>1900</v>
      </c>
      <c r="CC1151" s="60">
        <v>25989543.080800001</v>
      </c>
      <c r="CD1151" s="60">
        <v>30528872.309</v>
      </c>
      <c r="CE1151" s="60">
        <v>43170360.159500003</v>
      </c>
      <c r="CF1151" s="60">
        <v>322908965.09390002</v>
      </c>
      <c r="CG1151" s="60">
        <v>4549791.7264</v>
      </c>
      <c r="CH1151" s="60" t="s">
        <v>544</v>
      </c>
      <c r="CI1151" s="60" t="s">
        <v>1556</v>
      </c>
      <c r="CJ1151" s="60">
        <v>13.1</v>
      </c>
      <c r="CK1151" s="60">
        <v>134234549.6753</v>
      </c>
      <c r="CL1151" s="60" t="s">
        <v>544</v>
      </c>
      <c r="CM1151" s="85">
        <v>1115110</v>
      </c>
      <c r="CN1151" s="60">
        <v>66262.488700000002</v>
      </c>
      <c r="CO1151" s="60">
        <v>51779601.195600003</v>
      </c>
      <c r="CP1151" s="60">
        <v>109694411.348</v>
      </c>
      <c r="CQ1151" s="60">
        <v>2419954216.0209999</v>
      </c>
      <c r="CR1151" s="60">
        <v>79514.986499999999</v>
      </c>
      <c r="CS1151" s="60">
        <v>66262.488700000002</v>
      </c>
      <c r="CT1151" s="60">
        <v>35411371.478799999</v>
      </c>
      <c r="CU1151" s="60">
        <v>27514277.821600001</v>
      </c>
      <c r="CV1151" s="60">
        <v>43170360.159500003</v>
      </c>
      <c r="CW1151" s="60">
        <v>62925649.300399996</v>
      </c>
      <c r="CX1151" s="60">
        <v>92966969.192300007</v>
      </c>
      <c r="CY1151" s="60">
        <v>13.1</v>
      </c>
      <c r="CZ1151" s="60">
        <f t="shared" si="34"/>
        <v>1.4336920000514333</v>
      </c>
      <c r="DA1151" s="60" t="str">
        <f t="shared" si="35"/>
        <v>Y</v>
      </c>
    </row>
    <row r="1152" spans="1:105">
      <c r="A1152" s="13" t="s">
        <v>1556</v>
      </c>
      <c r="B1152" s="13">
        <v>1115110</v>
      </c>
      <c r="C1152" s="13">
        <v>2023</v>
      </c>
      <c r="D1152" s="13" t="s">
        <v>1</v>
      </c>
      <c r="E1152" s="13" t="s">
        <v>13</v>
      </c>
      <c r="F1152" s="84" t="s">
        <v>1966</v>
      </c>
      <c r="G1152" s="60" t="s">
        <v>2012</v>
      </c>
      <c r="H1152" s="60" t="s">
        <v>1814</v>
      </c>
      <c r="I1152" s="60" t="s">
        <v>2013</v>
      </c>
      <c r="J1152" s="60" t="s">
        <v>1556</v>
      </c>
      <c r="K1152" s="85">
        <v>1115110</v>
      </c>
      <c r="L1152" s="60">
        <v>6006430000</v>
      </c>
      <c r="M1152" s="60">
        <v>3769095130.7585001</v>
      </c>
      <c r="N1152" s="60">
        <v>10154367.4705</v>
      </c>
      <c r="O1152" s="60">
        <v>7946787.1491</v>
      </c>
      <c r="P1152" s="60">
        <v>-0.26</v>
      </c>
      <c r="Q1152" s="60" t="s">
        <v>544</v>
      </c>
      <c r="R1152" s="85" t="s">
        <v>544</v>
      </c>
      <c r="S1152" s="85">
        <v>14</v>
      </c>
      <c r="T1152" s="60">
        <v>68255522.092600003</v>
      </c>
      <c r="U1152" s="60" t="s">
        <v>544</v>
      </c>
      <c r="V1152" s="60" t="s">
        <v>544</v>
      </c>
      <c r="W1152" s="60" t="s">
        <v>2014</v>
      </c>
      <c r="X1152" s="60">
        <v>88793925.708399996</v>
      </c>
      <c r="Y1152" s="60">
        <v>2613960843.5373998</v>
      </c>
      <c r="Z1152" s="60">
        <v>7.68</v>
      </c>
      <c r="AA1152" s="60">
        <v>217296686.7606</v>
      </c>
      <c r="AB1152" s="60">
        <v>2184370607.5667</v>
      </c>
      <c r="AC1152" s="60">
        <v>3769095130.7585001</v>
      </c>
      <c r="AD1152" s="60" t="s">
        <v>544</v>
      </c>
      <c r="AE1152" s="60">
        <v>553829693.80980003</v>
      </c>
      <c r="AF1152" s="60">
        <v>3.09</v>
      </c>
      <c r="AG1152" s="60" t="s">
        <v>2015</v>
      </c>
      <c r="AH1152" s="60" t="s">
        <v>544</v>
      </c>
      <c r="AI1152" s="60">
        <v>271939006.04119998</v>
      </c>
      <c r="AJ1152" s="60">
        <v>2520104166.8246999</v>
      </c>
      <c r="AK1152" s="60">
        <v>2.63</v>
      </c>
      <c r="AL1152" s="60">
        <v>3250475025.3042998</v>
      </c>
      <c r="AM1152" s="60">
        <v>38515311.247400001</v>
      </c>
      <c r="AN1152" s="60">
        <v>92113453.820999995</v>
      </c>
      <c r="AO1152" s="60">
        <v>109817394.5852</v>
      </c>
      <c r="AP1152" s="60">
        <v>317441014.07609999</v>
      </c>
      <c r="AQ1152" s="60">
        <v>3769095130.7585001</v>
      </c>
      <c r="AR1152" s="60">
        <v>0.32</v>
      </c>
      <c r="AS1152" s="60">
        <v>325939382.55059999</v>
      </c>
      <c r="AT1152" s="60">
        <v>100781877.51639999</v>
      </c>
      <c r="AU1152" s="85">
        <v>1115110</v>
      </c>
      <c r="AV1152" s="60" t="s">
        <v>544</v>
      </c>
      <c r="AW1152" s="60" t="s">
        <v>544</v>
      </c>
      <c r="AX1152" s="60" t="s">
        <v>544</v>
      </c>
      <c r="AY1152" s="60">
        <v>3073933860.6346002</v>
      </c>
      <c r="AZ1152" s="60">
        <v>360643825.32380003</v>
      </c>
      <c r="BA1152" s="60" t="s">
        <v>544</v>
      </c>
      <c r="BB1152" s="60" t="s">
        <v>1808</v>
      </c>
      <c r="BC1152" s="60" t="s">
        <v>544</v>
      </c>
      <c r="BD1152" s="60">
        <v>21648468.876899999</v>
      </c>
      <c r="BE1152" s="60" t="s">
        <v>544</v>
      </c>
      <c r="BF1152" s="60" t="s">
        <v>544</v>
      </c>
      <c r="BG1152" s="60">
        <v>15409764.0572</v>
      </c>
      <c r="BH1152" s="60">
        <v>3174715738.1508999</v>
      </c>
      <c r="BI1152" s="60">
        <v>26640311.2467</v>
      </c>
      <c r="BJ1152" s="60" t="s">
        <v>544</v>
      </c>
      <c r="BK1152" s="60">
        <v>65322540.164700001</v>
      </c>
      <c r="BL1152" s="85" t="s">
        <v>3046</v>
      </c>
      <c r="BM1152" s="60" t="s">
        <v>3047</v>
      </c>
      <c r="BN1152" s="60">
        <v>16270707.8323</v>
      </c>
      <c r="BO1152" s="60">
        <v>3585806978.1364999</v>
      </c>
      <c r="BP1152" s="60">
        <v>3153067269.2740998</v>
      </c>
      <c r="BQ1152" s="60">
        <v>5277986.9480999997</v>
      </c>
      <c r="BR1152" s="60" t="s">
        <v>544</v>
      </c>
      <c r="BS1152" s="60">
        <v>43387926.7095</v>
      </c>
      <c r="BT1152" s="60">
        <v>419217495.00620002</v>
      </c>
      <c r="BU1152" s="60">
        <v>149951681.73629999</v>
      </c>
      <c r="BV1152" s="60">
        <v>32526355.423700001</v>
      </c>
      <c r="BW1152" s="60" t="s">
        <v>544</v>
      </c>
      <c r="BX1152" s="60">
        <v>271939006.04119998</v>
      </c>
      <c r="BY1152" s="60" t="s">
        <v>544</v>
      </c>
      <c r="BZ1152" s="60">
        <v>-69653.614499999996</v>
      </c>
      <c r="CA1152" s="60" t="s">
        <v>544</v>
      </c>
      <c r="CB1152" s="60" t="s">
        <v>1900</v>
      </c>
      <c r="CC1152" s="60">
        <v>67454819.281299993</v>
      </c>
      <c r="CD1152" s="60">
        <v>24049949.800700001</v>
      </c>
      <c r="CE1152" s="60">
        <v>32301079.3193</v>
      </c>
      <c r="CF1152" s="60">
        <v>317441014.07609999</v>
      </c>
      <c r="CG1152" s="60">
        <v>30889809.238899998</v>
      </c>
      <c r="CH1152" s="60">
        <v>7309236.9482000005</v>
      </c>
      <c r="CI1152" s="60" t="s">
        <v>1556</v>
      </c>
      <c r="CJ1152" s="60">
        <v>12.4</v>
      </c>
      <c r="CK1152" s="60">
        <v>180907379.52939999</v>
      </c>
      <c r="CL1152" s="60" t="s">
        <v>544</v>
      </c>
      <c r="CM1152" s="85">
        <v>1115110</v>
      </c>
      <c r="CN1152" s="60">
        <v>-28865.461800000001</v>
      </c>
      <c r="CO1152" s="60">
        <v>26640311.2467</v>
      </c>
      <c r="CP1152" s="60">
        <v>105064633.5407</v>
      </c>
      <c r="CQ1152" s="60">
        <v>2613960843.5373998</v>
      </c>
      <c r="CR1152" s="60">
        <v>65888.554199999999</v>
      </c>
      <c r="CS1152" s="60">
        <v>-28865.461800000001</v>
      </c>
      <c r="CT1152" s="60">
        <v>35147464.861599997</v>
      </c>
      <c r="CU1152" s="60">
        <v>30175075.303100001</v>
      </c>
      <c r="CV1152" s="60">
        <v>32301079.3193</v>
      </c>
      <c r="CW1152" s="60">
        <v>65322540.164700001</v>
      </c>
      <c r="CX1152" s="60">
        <v>88793925.708399996</v>
      </c>
      <c r="CY1152" s="60">
        <v>12.4</v>
      </c>
      <c r="CZ1152" s="60">
        <f t="shared" si="34"/>
        <v>1.5935999999000434</v>
      </c>
      <c r="DA1152" s="60" t="str">
        <f t="shared" si="35"/>
        <v>Y</v>
      </c>
    </row>
    <row r="1153" spans="1:105">
      <c r="A1153" s="13" t="s">
        <v>1557</v>
      </c>
      <c r="B1153" s="13">
        <v>1202045</v>
      </c>
      <c r="C1153" s="13">
        <v>2022</v>
      </c>
      <c r="D1153" s="13" t="s">
        <v>12</v>
      </c>
      <c r="E1153" s="13" t="s">
        <v>13</v>
      </c>
      <c r="F1153" s="84" t="s">
        <v>1812</v>
      </c>
      <c r="G1153" s="60" t="s">
        <v>1840</v>
      </c>
      <c r="H1153" s="60" t="s">
        <v>1827</v>
      </c>
      <c r="I1153" s="60" t="s">
        <v>540</v>
      </c>
      <c r="J1153" s="60" t="s">
        <v>1712</v>
      </c>
      <c r="K1153" s="85">
        <v>1012744</v>
      </c>
      <c r="L1153" s="60">
        <v>2130380000</v>
      </c>
      <c r="M1153" s="60">
        <v>2130380000</v>
      </c>
      <c r="N1153" s="60">
        <v>12509000</v>
      </c>
      <c r="O1153" s="60">
        <v>-798000</v>
      </c>
      <c r="P1153" s="60">
        <v>-0.45</v>
      </c>
      <c r="Q1153" s="60" t="s">
        <v>544</v>
      </c>
      <c r="R1153" s="85">
        <v>87</v>
      </c>
      <c r="S1153" s="85" t="s">
        <v>544</v>
      </c>
      <c r="T1153" s="60">
        <v>632173000</v>
      </c>
      <c r="U1153" s="60" t="s">
        <v>544</v>
      </c>
      <c r="V1153" s="60">
        <v>357912000</v>
      </c>
      <c r="W1153" s="60" t="s">
        <v>1841</v>
      </c>
      <c r="X1153" s="60">
        <v>56047000</v>
      </c>
      <c r="Y1153" s="60">
        <v>1756036000</v>
      </c>
      <c r="Z1153" s="60">
        <v>10.88</v>
      </c>
      <c r="AA1153" s="60">
        <v>1882000</v>
      </c>
      <c r="AB1153" s="60">
        <v>1866234000</v>
      </c>
      <c r="AC1153" s="60">
        <v>2130380000</v>
      </c>
      <c r="AD1153" s="60">
        <v>9.6199999999999992</v>
      </c>
      <c r="AE1153" s="60">
        <v>446508000</v>
      </c>
      <c r="AF1153" s="60">
        <v>3.02</v>
      </c>
      <c r="AG1153" s="60" t="s">
        <v>1842</v>
      </c>
      <c r="AH1153" s="60">
        <v>19004000</v>
      </c>
      <c r="AI1153" s="60">
        <v>200910000</v>
      </c>
      <c r="AJ1153" s="60">
        <v>169596000</v>
      </c>
      <c r="AK1153" s="60">
        <v>2.82</v>
      </c>
      <c r="AL1153" s="60">
        <v>1757918000</v>
      </c>
      <c r="AM1153" s="60">
        <v>7625000</v>
      </c>
      <c r="AN1153" s="60">
        <v>7996000</v>
      </c>
      <c r="AO1153" s="60">
        <v>18525000</v>
      </c>
      <c r="AP1153" s="60">
        <v>226455000</v>
      </c>
      <c r="AQ1153" s="60">
        <v>2130380000</v>
      </c>
      <c r="AR1153" s="60">
        <v>0.76</v>
      </c>
      <c r="AS1153" s="60">
        <v>241532000</v>
      </c>
      <c r="AT1153" s="60">
        <v>642173000</v>
      </c>
      <c r="AU1153" s="85">
        <v>1202045</v>
      </c>
      <c r="AV1153" s="60" t="s">
        <v>544</v>
      </c>
      <c r="AW1153" s="60" t="s">
        <v>544</v>
      </c>
      <c r="AX1153" s="60">
        <v>815000</v>
      </c>
      <c r="AY1153" s="60">
        <v>616104000</v>
      </c>
      <c r="AZ1153" s="60">
        <v>212486000</v>
      </c>
      <c r="BA1153" s="60">
        <v>35552000</v>
      </c>
      <c r="BB1153" s="60" t="s">
        <v>1808</v>
      </c>
      <c r="BC1153" s="60">
        <v>2088627000</v>
      </c>
      <c r="BD1153" s="60">
        <v>12131000</v>
      </c>
      <c r="BE1153" s="60">
        <v>34994000</v>
      </c>
      <c r="BF1153" s="60" t="s">
        <v>544</v>
      </c>
      <c r="BG1153" s="60" t="s">
        <v>544</v>
      </c>
      <c r="BH1153" s="60">
        <v>1651741000</v>
      </c>
      <c r="BI1153" s="60">
        <v>8996000</v>
      </c>
      <c r="BJ1153" s="60">
        <v>357912000</v>
      </c>
      <c r="BK1153" s="60">
        <v>30650000</v>
      </c>
      <c r="BL1153" s="85" t="s">
        <v>544</v>
      </c>
      <c r="BM1153" s="60" t="s">
        <v>544</v>
      </c>
      <c r="BN1153" s="60">
        <v>6633000</v>
      </c>
      <c r="BO1153" s="60">
        <v>1933662000</v>
      </c>
      <c r="BP1153" s="60">
        <v>1639610000</v>
      </c>
      <c r="BQ1153" s="60">
        <v>45823000</v>
      </c>
      <c r="BR1153" s="60" t="s">
        <v>544</v>
      </c>
      <c r="BS1153" s="60">
        <v>98351000</v>
      </c>
      <c r="BT1153" s="60" t="s">
        <v>544</v>
      </c>
      <c r="BU1153" s="60">
        <v>56872000</v>
      </c>
      <c r="BV1153" s="60" t="s">
        <v>544</v>
      </c>
      <c r="BW1153" s="60">
        <v>35552000</v>
      </c>
      <c r="BX1153" s="60">
        <v>200910000</v>
      </c>
      <c r="BY1153" s="60" t="s">
        <v>544</v>
      </c>
      <c r="BZ1153" s="60">
        <v>4000</v>
      </c>
      <c r="CA1153" s="60" t="s">
        <v>544</v>
      </c>
      <c r="CB1153" s="60" t="s">
        <v>1898</v>
      </c>
      <c r="CC1153" s="60">
        <v>6219000</v>
      </c>
      <c r="CD1153" s="60">
        <v>31091000</v>
      </c>
      <c r="CE1153" s="60">
        <v>32443000</v>
      </c>
      <c r="CF1153" s="60">
        <v>226455000</v>
      </c>
      <c r="CG1153" s="60">
        <v>7171000</v>
      </c>
      <c r="CH1153" s="60">
        <v>388000</v>
      </c>
      <c r="CI1153" s="60" t="s">
        <v>1712</v>
      </c>
      <c r="CJ1153" s="60">
        <v>10.77</v>
      </c>
      <c r="CK1153" s="60">
        <v>64043000</v>
      </c>
      <c r="CL1153" s="60" t="s">
        <v>544</v>
      </c>
      <c r="CM1153" s="85">
        <v>1012744</v>
      </c>
      <c r="CN1153" s="60">
        <v>-127000</v>
      </c>
      <c r="CO1153" s="60">
        <v>8996000</v>
      </c>
      <c r="CP1153" s="60">
        <v>62680000</v>
      </c>
      <c r="CQ1153" s="60">
        <v>1756036000</v>
      </c>
      <c r="CR1153" s="60" t="s">
        <v>544</v>
      </c>
      <c r="CS1153" s="60">
        <v>-127000</v>
      </c>
      <c r="CT1153" s="60">
        <v>13740000</v>
      </c>
      <c r="CU1153" s="60">
        <v>16910000</v>
      </c>
      <c r="CV1153" s="60">
        <v>32443000</v>
      </c>
      <c r="CW1153" s="60">
        <v>30650000</v>
      </c>
      <c r="CX1153" s="60">
        <v>56047000</v>
      </c>
      <c r="CY1153" s="60">
        <v>10.77</v>
      </c>
      <c r="CZ1153" s="60">
        <f t="shared" si="34"/>
        <v>1</v>
      </c>
      <c r="DA1153" s="60" t="str">
        <f t="shared" si="35"/>
        <v>N: parent data from row 1399</v>
      </c>
    </row>
    <row r="1154" spans="1:105">
      <c r="A1154" s="13" t="s">
        <v>1557</v>
      </c>
      <c r="B1154" s="13">
        <v>1202045</v>
      </c>
      <c r="C1154" s="13">
        <v>2023</v>
      </c>
      <c r="D1154" s="13" t="s">
        <v>12</v>
      </c>
      <c r="E1154" s="13" t="s">
        <v>13</v>
      </c>
      <c r="F1154" s="84" t="s">
        <v>1804</v>
      </c>
      <c r="G1154" s="60" t="s">
        <v>1840</v>
      </c>
      <c r="H1154" s="60" t="s">
        <v>1827</v>
      </c>
      <c r="I1154" s="60" t="s">
        <v>540</v>
      </c>
      <c r="J1154" s="60" t="s">
        <v>1712</v>
      </c>
      <c r="K1154" s="85">
        <v>1012744</v>
      </c>
      <c r="L1154" s="60">
        <v>2483432000</v>
      </c>
      <c r="M1154" s="60">
        <v>2483432000</v>
      </c>
      <c r="N1154" s="60">
        <v>6165000</v>
      </c>
      <c r="O1154" s="60">
        <v>3769000</v>
      </c>
      <c r="P1154" s="60">
        <v>-0.61</v>
      </c>
      <c r="Q1154" s="60" t="s">
        <v>544</v>
      </c>
      <c r="R1154" s="85">
        <v>91</v>
      </c>
      <c r="S1154" s="85" t="s">
        <v>544</v>
      </c>
      <c r="T1154" s="60">
        <v>752929000</v>
      </c>
      <c r="U1154" s="60" t="s">
        <v>544</v>
      </c>
      <c r="V1154" s="60">
        <v>401393000</v>
      </c>
      <c r="W1154" s="60" t="s">
        <v>1841</v>
      </c>
      <c r="X1154" s="60">
        <v>79241000</v>
      </c>
      <c r="Y1154" s="60">
        <v>2069803000</v>
      </c>
      <c r="Z1154" s="60">
        <v>14.09</v>
      </c>
      <c r="AA1154" s="60">
        <v>1514000</v>
      </c>
      <c r="AB1154" s="60">
        <v>2184026000</v>
      </c>
      <c r="AC1154" s="60">
        <v>2483432000</v>
      </c>
      <c r="AD1154" s="60">
        <v>9.5299999999999994</v>
      </c>
      <c r="AE1154" s="60">
        <v>489219000</v>
      </c>
      <c r="AF1154" s="60">
        <v>3.05</v>
      </c>
      <c r="AG1154" s="60" t="s">
        <v>1842</v>
      </c>
      <c r="AH1154" s="60">
        <v>4000</v>
      </c>
      <c r="AI1154" s="60">
        <v>233651000</v>
      </c>
      <c r="AJ1154" s="60">
        <v>171457000</v>
      </c>
      <c r="AK1154" s="60">
        <v>3.38</v>
      </c>
      <c r="AL1154" s="60">
        <v>2071317000</v>
      </c>
      <c r="AM1154" s="60">
        <v>8737000</v>
      </c>
      <c r="AN1154" s="60">
        <v>45256000</v>
      </c>
      <c r="AO1154" s="60">
        <v>26680000</v>
      </c>
      <c r="AP1154" s="60">
        <v>261473000</v>
      </c>
      <c r="AQ1154" s="60">
        <v>2483432000</v>
      </c>
      <c r="AR1154" s="60">
        <v>0.33</v>
      </c>
      <c r="AS1154" s="60">
        <v>275123000</v>
      </c>
      <c r="AT1154" s="60">
        <v>761760000</v>
      </c>
      <c r="AU1154" s="85">
        <v>1202045</v>
      </c>
      <c r="AV1154" s="60" t="s">
        <v>544</v>
      </c>
      <c r="AW1154" s="60" t="s">
        <v>544</v>
      </c>
      <c r="AX1154" s="60" t="s">
        <v>544</v>
      </c>
      <c r="AY1154" s="60">
        <v>660676000</v>
      </c>
      <c r="AZ1154" s="60">
        <v>293249000</v>
      </c>
      <c r="BA1154" s="60">
        <v>61525000</v>
      </c>
      <c r="BB1154" s="60" t="s">
        <v>1808</v>
      </c>
      <c r="BC1154" s="60">
        <v>2452759000</v>
      </c>
      <c r="BD1154" s="60">
        <v>16325000</v>
      </c>
      <c r="BE1154" s="60">
        <v>60454000</v>
      </c>
      <c r="BF1154" s="60" t="s">
        <v>544</v>
      </c>
      <c r="BG1154" s="60" t="s">
        <v>544</v>
      </c>
      <c r="BH1154" s="60">
        <v>1885354000</v>
      </c>
      <c r="BI1154" s="60">
        <v>35099000</v>
      </c>
      <c r="BJ1154" s="60">
        <v>401393000</v>
      </c>
      <c r="BK1154" s="60">
        <v>36427000</v>
      </c>
      <c r="BL1154" s="85" t="s">
        <v>544</v>
      </c>
      <c r="BM1154" s="60" t="s">
        <v>544</v>
      </c>
      <c r="BN1154" s="60">
        <v>8925000</v>
      </c>
      <c r="BO1154" s="60">
        <v>2225817000</v>
      </c>
      <c r="BP1154" s="60">
        <v>1869029000</v>
      </c>
      <c r="BQ1154" s="60">
        <v>48972000</v>
      </c>
      <c r="BR1154" s="60" t="s">
        <v>544</v>
      </c>
      <c r="BS1154" s="60">
        <v>155384000</v>
      </c>
      <c r="BT1154" s="60" t="s">
        <v>544</v>
      </c>
      <c r="BU1154" s="60">
        <v>107033000</v>
      </c>
      <c r="BV1154" s="60" t="s">
        <v>544</v>
      </c>
      <c r="BW1154" s="60">
        <v>61525000</v>
      </c>
      <c r="BX1154" s="60">
        <v>233651000</v>
      </c>
      <c r="BY1154" s="60" t="s">
        <v>544</v>
      </c>
      <c r="BZ1154" s="60">
        <v>44000</v>
      </c>
      <c r="CA1154" s="60" t="s">
        <v>544</v>
      </c>
      <c r="CB1154" s="60" t="s">
        <v>1898</v>
      </c>
      <c r="CC1154" s="60">
        <v>41274000</v>
      </c>
      <c r="CD1154" s="60">
        <v>31893000</v>
      </c>
      <c r="CE1154" s="60">
        <v>46461000</v>
      </c>
      <c r="CF1154" s="60">
        <v>261473000</v>
      </c>
      <c r="CG1154" s="60">
        <v>17464000</v>
      </c>
      <c r="CH1154" s="60">
        <v>691000</v>
      </c>
      <c r="CI1154" s="60" t="s">
        <v>1712</v>
      </c>
      <c r="CJ1154" s="60">
        <v>10.7</v>
      </c>
      <c r="CK1154" s="60">
        <v>124497000</v>
      </c>
      <c r="CL1154" s="60" t="s">
        <v>544</v>
      </c>
      <c r="CM1154" s="85">
        <v>1012744</v>
      </c>
      <c r="CN1154" s="60">
        <v>-174000</v>
      </c>
      <c r="CO1154" s="60">
        <v>35099000</v>
      </c>
      <c r="CP1154" s="60">
        <v>88166000</v>
      </c>
      <c r="CQ1154" s="60">
        <v>2069803000</v>
      </c>
      <c r="CR1154" s="60" t="s">
        <v>544</v>
      </c>
      <c r="CS1154" s="60">
        <v>-174000</v>
      </c>
      <c r="CT1154" s="60">
        <v>16362000</v>
      </c>
      <c r="CU1154" s="60">
        <v>20065000</v>
      </c>
      <c r="CV1154" s="60">
        <v>46461000</v>
      </c>
      <c r="CW1154" s="60">
        <v>36427000</v>
      </c>
      <c r="CX1154" s="60">
        <v>79241000</v>
      </c>
      <c r="CY1154" s="60">
        <v>10.7</v>
      </c>
      <c r="CZ1154" s="60">
        <f t="shared" si="34"/>
        <v>1</v>
      </c>
      <c r="DA1154" s="60" t="str">
        <f t="shared" si="35"/>
        <v>N: parent data from row 1399</v>
      </c>
    </row>
    <row r="1155" spans="1:105">
      <c r="A1155" s="13" t="s">
        <v>1558</v>
      </c>
      <c r="B1155" s="13">
        <v>1011035</v>
      </c>
      <c r="C1155" s="13">
        <v>2022</v>
      </c>
      <c r="D1155" s="13" t="s">
        <v>1</v>
      </c>
      <c r="E1155" s="13" t="s">
        <v>507</v>
      </c>
      <c r="F1155" s="84" t="s">
        <v>1812</v>
      </c>
      <c r="G1155" s="60" t="s">
        <v>2598</v>
      </c>
      <c r="H1155" s="60" t="s">
        <v>2603</v>
      </c>
      <c r="I1155" s="60" t="s">
        <v>2600</v>
      </c>
      <c r="J1155" s="60" t="s">
        <v>1562</v>
      </c>
      <c r="K1155" s="85">
        <v>111643</v>
      </c>
      <c r="L1155" s="60">
        <v>390320000000</v>
      </c>
      <c r="M1155" s="60">
        <v>3163725645.2480001</v>
      </c>
      <c r="N1155" s="60">
        <v>230738312.0088</v>
      </c>
      <c r="O1155" s="60">
        <v>40130164.146399997</v>
      </c>
      <c r="P1155" s="60">
        <v>-0.86</v>
      </c>
      <c r="Q1155" s="60" t="s">
        <v>544</v>
      </c>
      <c r="R1155" s="85">
        <v>1112</v>
      </c>
      <c r="S1155" s="85" t="s">
        <v>544</v>
      </c>
      <c r="T1155" s="60">
        <v>1238239680.0624001</v>
      </c>
      <c r="U1155" s="60" t="s">
        <v>544</v>
      </c>
      <c r="V1155" s="60" t="s">
        <v>544</v>
      </c>
      <c r="W1155" s="60" t="s">
        <v>2601</v>
      </c>
      <c r="X1155" s="60">
        <v>153185209.49360001</v>
      </c>
      <c r="Y1155" s="60">
        <v>2205854047.9615998</v>
      </c>
      <c r="Z1155" s="60">
        <v>18.47</v>
      </c>
      <c r="AA1155" s="60" t="s">
        <v>544</v>
      </c>
      <c r="AB1155" s="60">
        <v>2752673127.7048001</v>
      </c>
      <c r="AC1155" s="60">
        <v>3163725645.2480001</v>
      </c>
      <c r="AD1155" s="60" t="s">
        <v>544</v>
      </c>
      <c r="AE1155" s="60">
        <v>81297827.991999999</v>
      </c>
      <c r="AF1155" s="60">
        <v>17.100000000000001</v>
      </c>
      <c r="AG1155" s="60" t="s">
        <v>2602</v>
      </c>
      <c r="AH1155" s="60" t="s">
        <v>544</v>
      </c>
      <c r="AI1155" s="60">
        <v>380543542.01359999</v>
      </c>
      <c r="AJ1155" s="60">
        <v>306646004.8448</v>
      </c>
      <c r="AK1155" s="60">
        <v>6.08</v>
      </c>
      <c r="AL1155" s="60">
        <v>2471332388.9608002</v>
      </c>
      <c r="AM1155" s="60">
        <v>70468924.881600007</v>
      </c>
      <c r="AN1155" s="60">
        <v>58213459.684799999</v>
      </c>
      <c r="AO1155" s="60">
        <v>168366748.06079999</v>
      </c>
      <c r="AP1155" s="60">
        <v>424377904.30479997</v>
      </c>
      <c r="AQ1155" s="60">
        <v>3163725645.2480001</v>
      </c>
      <c r="AR1155" s="60">
        <v>11.1</v>
      </c>
      <c r="AS1155" s="60">
        <v>440491571.50800002</v>
      </c>
      <c r="AT1155" s="60">
        <v>1238239680.0624001</v>
      </c>
      <c r="AU1155" s="85">
        <v>1011035</v>
      </c>
      <c r="AV1155" s="60" t="s">
        <v>544</v>
      </c>
      <c r="AW1155" s="60" t="s">
        <v>544</v>
      </c>
      <c r="AX1155" s="60">
        <v>4636326.7807999998</v>
      </c>
      <c r="AY1155" s="60">
        <v>387943832.83679998</v>
      </c>
      <c r="AZ1155" s="60">
        <v>677317088.78320003</v>
      </c>
      <c r="BA1155" s="60">
        <v>452576821.91039997</v>
      </c>
      <c r="BB1155" s="60" t="s">
        <v>1808</v>
      </c>
      <c r="BC1155" s="60" t="s">
        <v>544</v>
      </c>
      <c r="BD1155" s="60">
        <v>166899658.6424</v>
      </c>
      <c r="BE1155" s="60" t="s">
        <v>544</v>
      </c>
      <c r="BF1155" s="60" t="s">
        <v>544</v>
      </c>
      <c r="BG1155" s="60">
        <v>29957803.814399999</v>
      </c>
      <c r="BH1155" s="60">
        <v>2078760334.8096001</v>
      </c>
      <c r="BI1155" s="60">
        <v>70087967.960800007</v>
      </c>
      <c r="BJ1155" s="60" t="s">
        <v>544</v>
      </c>
      <c r="BK1155" s="60">
        <v>117431997.2032</v>
      </c>
      <c r="BL1155" s="85" t="s">
        <v>3048</v>
      </c>
      <c r="BM1155" s="60" t="s">
        <v>3049</v>
      </c>
      <c r="BN1155" s="60">
        <v>102809735.8176</v>
      </c>
      <c r="BO1155" s="60">
        <v>2858360304.0943999</v>
      </c>
      <c r="BP1155" s="60">
        <v>1911860676.1672001</v>
      </c>
      <c r="BQ1155" s="60">
        <v>250872290.54640001</v>
      </c>
      <c r="BR1155" s="60" t="s">
        <v>544</v>
      </c>
      <c r="BS1155" s="60">
        <v>43939733.354400001</v>
      </c>
      <c r="BT1155" s="60">
        <v>265478340.99919999</v>
      </c>
      <c r="BU1155" s="60">
        <v>160958351.7712</v>
      </c>
      <c r="BV1155" s="60" t="s">
        <v>544</v>
      </c>
      <c r="BW1155" s="60">
        <v>452576821.91039997</v>
      </c>
      <c r="BX1155" s="60">
        <v>380543542.01359999</v>
      </c>
      <c r="BY1155" s="60" t="s">
        <v>544</v>
      </c>
      <c r="BZ1155" s="60" t="s">
        <v>544</v>
      </c>
      <c r="CA1155" s="60">
        <v>-3112499.0976</v>
      </c>
      <c r="CB1155" s="60" t="s">
        <v>1861</v>
      </c>
      <c r="CC1155" s="60">
        <v>52474789.4736</v>
      </c>
      <c r="CD1155" s="60">
        <v>23197844.836800002</v>
      </c>
      <c r="CE1155" s="60">
        <v>98586787.823200002</v>
      </c>
      <c r="CF1155" s="60">
        <v>424377904.30479997</v>
      </c>
      <c r="CG1155" s="60">
        <v>50440317.407200001</v>
      </c>
      <c r="CH1155" s="60">
        <v>11404391.2248</v>
      </c>
      <c r="CI1155" s="60" t="s">
        <v>1562</v>
      </c>
      <c r="CJ1155" s="60">
        <v>13.8</v>
      </c>
      <c r="CK1155" s="60">
        <v>211398669.17840001</v>
      </c>
      <c r="CL1155" s="60" t="s">
        <v>544</v>
      </c>
      <c r="CM1155" s="85">
        <v>111643</v>
      </c>
      <c r="CN1155" s="60">
        <v>1126659.8296000001</v>
      </c>
      <c r="CO1155" s="60">
        <v>70087967.960800007</v>
      </c>
      <c r="CP1155" s="60">
        <v>255994945.31119999</v>
      </c>
      <c r="CQ1155" s="60">
        <v>2205854047.9615998</v>
      </c>
      <c r="CR1155" s="60" t="s">
        <v>544</v>
      </c>
      <c r="CS1155" s="60">
        <v>1126659.8296000001</v>
      </c>
      <c r="CT1155" s="60">
        <v>56957112.392800003</v>
      </c>
      <c r="CU1155" s="60">
        <v>60474884.810400002</v>
      </c>
      <c r="CV1155" s="60">
        <v>98586787.823200002</v>
      </c>
      <c r="CW1155" s="60">
        <v>117431997.2032</v>
      </c>
      <c r="CX1155" s="60">
        <v>153185209.49360001</v>
      </c>
      <c r="CY1155" s="60">
        <v>13.8</v>
      </c>
      <c r="CZ1155" s="60">
        <f t="shared" ref="CZ1155:CZ1218" si="36">IFERROR(L1155/M1155,"")</f>
        <v>123.37352974530867</v>
      </c>
      <c r="DA1155" s="60" t="str">
        <f t="shared" ref="DA1155:DA1218" si="37">IF(D1155=0,"",IF(K1155=B1155,"Y",IF(ISERROR(MATCH(K1155,B:B,0)),"N","N: parent data from row "&amp; MATCH(K1155,B:B,0))))</f>
        <v>N: parent data from row 1163</v>
      </c>
    </row>
    <row r="1156" spans="1:105">
      <c r="A1156" s="13" t="s">
        <v>1558</v>
      </c>
      <c r="B1156" s="13">
        <v>1011035</v>
      </c>
      <c r="C1156" s="13">
        <v>2023</v>
      </c>
      <c r="D1156" s="13" t="s">
        <v>1</v>
      </c>
      <c r="E1156" s="13" t="s">
        <v>507</v>
      </c>
      <c r="F1156" s="84" t="s">
        <v>1804</v>
      </c>
      <c r="G1156" s="60" t="s">
        <v>2598</v>
      </c>
      <c r="H1156" s="60" t="s">
        <v>2603</v>
      </c>
      <c r="I1156" s="60" t="s">
        <v>2600</v>
      </c>
      <c r="J1156" s="60" t="s">
        <v>1562</v>
      </c>
      <c r="K1156" s="85">
        <v>111643</v>
      </c>
      <c r="L1156" s="60">
        <v>449614000000</v>
      </c>
      <c r="M1156" s="60">
        <v>2873634324.1496</v>
      </c>
      <c r="N1156" s="60">
        <v>169159500.49880001</v>
      </c>
      <c r="O1156" s="60">
        <v>39798851.762800001</v>
      </c>
      <c r="P1156" s="60">
        <v>-1.1499999999999999</v>
      </c>
      <c r="Q1156" s="60" t="s">
        <v>544</v>
      </c>
      <c r="R1156" s="85">
        <v>1137</v>
      </c>
      <c r="S1156" s="85" t="s">
        <v>544</v>
      </c>
      <c r="T1156" s="60">
        <v>1107490771.392</v>
      </c>
      <c r="U1156" s="60" t="s">
        <v>544</v>
      </c>
      <c r="V1156" s="60" t="s">
        <v>544</v>
      </c>
      <c r="W1156" s="60" t="s">
        <v>2601</v>
      </c>
      <c r="X1156" s="60">
        <v>163407297.73879999</v>
      </c>
      <c r="Y1156" s="60">
        <v>2059358892.7804</v>
      </c>
      <c r="Z1156" s="60">
        <v>21.58</v>
      </c>
      <c r="AA1156" s="60" t="s">
        <v>544</v>
      </c>
      <c r="AB1156" s="60">
        <v>2472910314.5423999</v>
      </c>
      <c r="AC1156" s="60">
        <v>2873634324.1496</v>
      </c>
      <c r="AD1156" s="60" t="s">
        <v>544</v>
      </c>
      <c r="AE1156" s="60">
        <v>83387766.010800004</v>
      </c>
      <c r="AF1156" s="60">
        <v>24.65</v>
      </c>
      <c r="AG1156" s="60" t="s">
        <v>2602</v>
      </c>
      <c r="AH1156" s="60" t="s">
        <v>544</v>
      </c>
      <c r="AI1156" s="60">
        <v>320276258.34039998</v>
      </c>
      <c r="AJ1156" s="60">
        <v>260728177.10159999</v>
      </c>
      <c r="AK1156" s="60">
        <v>7.04</v>
      </c>
      <c r="AL1156" s="60">
        <v>2225559204.526</v>
      </c>
      <c r="AM1156" s="60">
        <v>60091344.832800001</v>
      </c>
      <c r="AN1156" s="60">
        <v>78990526.567599997</v>
      </c>
      <c r="AO1156" s="60">
        <v>162998252.20919999</v>
      </c>
      <c r="AP1156" s="60">
        <v>372979218.29479998</v>
      </c>
      <c r="AQ1156" s="60">
        <v>2873634324.1496</v>
      </c>
      <c r="AR1156" s="60">
        <v>9.4600000000000009</v>
      </c>
      <c r="AS1156" s="60">
        <v>388075554.87159997</v>
      </c>
      <c r="AT1156" s="60">
        <v>1107490771.392</v>
      </c>
      <c r="AU1156" s="85">
        <v>1011035</v>
      </c>
      <c r="AV1156" s="60" t="s">
        <v>544</v>
      </c>
      <c r="AW1156" s="60" t="s">
        <v>544</v>
      </c>
      <c r="AX1156" s="60">
        <v>5477375.2948000003</v>
      </c>
      <c r="AY1156" s="60">
        <v>344115943.1124</v>
      </c>
      <c r="AZ1156" s="60">
        <v>289930193.11320001</v>
      </c>
      <c r="BA1156" s="60">
        <v>336197077.31279999</v>
      </c>
      <c r="BB1156" s="60" t="s">
        <v>1808</v>
      </c>
      <c r="BC1156" s="60" t="s">
        <v>544</v>
      </c>
      <c r="BD1156" s="60">
        <v>122809528.926</v>
      </c>
      <c r="BE1156" s="60" t="s">
        <v>544</v>
      </c>
      <c r="BF1156" s="60" t="s">
        <v>544</v>
      </c>
      <c r="BG1156" s="60">
        <v>31285591.677999999</v>
      </c>
      <c r="BH1156" s="60">
        <v>1787803791.8171999</v>
      </c>
      <c r="BI1156" s="60">
        <v>73845500.765599996</v>
      </c>
      <c r="BJ1156" s="60" t="s">
        <v>544</v>
      </c>
      <c r="BK1156" s="60">
        <v>111458515.4796</v>
      </c>
      <c r="BL1156" s="85" t="s">
        <v>3048</v>
      </c>
      <c r="BM1156" s="60" t="s">
        <v>3049</v>
      </c>
      <c r="BN1156" s="60">
        <v>94802692.821199998</v>
      </c>
      <c r="BO1156" s="60">
        <v>2580687420.2556</v>
      </c>
      <c r="BP1156" s="60">
        <v>1664994262.8912001</v>
      </c>
      <c r="BQ1156" s="60">
        <v>611382457.35119998</v>
      </c>
      <c r="BR1156" s="60" t="s">
        <v>544</v>
      </c>
      <c r="BS1156" s="60">
        <v>41645947.9824</v>
      </c>
      <c r="BT1156" s="60">
        <v>166200311.74559999</v>
      </c>
      <c r="BU1156" s="60">
        <v>187937246.84200001</v>
      </c>
      <c r="BV1156" s="60" t="s">
        <v>544</v>
      </c>
      <c r="BW1156" s="60">
        <v>336197077.31279999</v>
      </c>
      <c r="BX1156" s="60">
        <v>320276258.34039998</v>
      </c>
      <c r="BY1156" s="60" t="s">
        <v>544</v>
      </c>
      <c r="BZ1156" s="60" t="s">
        <v>544</v>
      </c>
      <c r="CA1156" s="60">
        <v>-1418876.6808</v>
      </c>
      <c r="CB1156" s="60" t="s">
        <v>1861</v>
      </c>
      <c r="CC1156" s="60">
        <v>67856818.558799997</v>
      </c>
      <c r="CD1156" s="60">
        <v>18969486.435199998</v>
      </c>
      <c r="CE1156" s="60">
        <v>106990971.336</v>
      </c>
      <c r="CF1156" s="60">
        <v>372979218.29479998</v>
      </c>
      <c r="CG1156" s="60">
        <v>54460577.464400001</v>
      </c>
      <c r="CH1156" s="60">
        <v>54262446.035999998</v>
      </c>
      <c r="CI1156" s="60" t="s">
        <v>1562</v>
      </c>
      <c r="CJ1156" s="60">
        <v>13</v>
      </c>
      <c r="CK1156" s="60">
        <v>242397824.3064</v>
      </c>
      <c r="CL1156" s="60" t="s">
        <v>544</v>
      </c>
      <c r="CM1156" s="85">
        <v>111643</v>
      </c>
      <c r="CN1156" s="60">
        <v>-2358403.1316</v>
      </c>
      <c r="CO1156" s="60">
        <v>73845500.765599996</v>
      </c>
      <c r="CP1156" s="60">
        <v>258209990.56</v>
      </c>
      <c r="CQ1156" s="60">
        <v>2059358892.7804</v>
      </c>
      <c r="CR1156" s="60" t="s">
        <v>544</v>
      </c>
      <c r="CS1156" s="60">
        <v>-2358403.1316</v>
      </c>
      <c r="CT1156" s="60">
        <v>53533833.686399996</v>
      </c>
      <c r="CU1156" s="60">
        <v>57924681.793200001</v>
      </c>
      <c r="CV1156" s="60">
        <v>106990971.336</v>
      </c>
      <c r="CW1156" s="60">
        <v>111458515.4796</v>
      </c>
      <c r="CX1156" s="60">
        <v>163407297.73879999</v>
      </c>
      <c r="CY1156" s="60">
        <v>13</v>
      </c>
      <c r="CZ1156" s="60">
        <f t="shared" si="36"/>
        <v>156.46180038340651</v>
      </c>
      <c r="DA1156" s="60" t="str">
        <f t="shared" si="37"/>
        <v>N: parent data from row 1163</v>
      </c>
    </row>
    <row r="1157" spans="1:105">
      <c r="A1157" s="13" t="s">
        <v>1559</v>
      </c>
      <c r="B1157" s="13">
        <v>1011044</v>
      </c>
      <c r="C1157" s="13">
        <v>2022</v>
      </c>
      <c r="D1157" s="13" t="s">
        <v>1</v>
      </c>
      <c r="E1157" s="13" t="s">
        <v>507</v>
      </c>
      <c r="F1157" s="84" t="s">
        <v>1812</v>
      </c>
      <c r="G1157" s="60" t="s">
        <v>3050</v>
      </c>
      <c r="H1157" s="60" t="s">
        <v>547</v>
      </c>
      <c r="I1157" s="60" t="s">
        <v>3051</v>
      </c>
      <c r="J1157" s="60" t="s">
        <v>1562</v>
      </c>
      <c r="K1157" s="85">
        <v>111643</v>
      </c>
      <c r="L1157" s="60">
        <v>9033321000000</v>
      </c>
      <c r="M1157" s="60">
        <v>2431128647.4089999</v>
      </c>
      <c r="N1157" s="60">
        <v>32482955.261399999</v>
      </c>
      <c r="O1157" s="60">
        <v>15963575.0253</v>
      </c>
      <c r="P1157" s="60">
        <v>-1.44</v>
      </c>
      <c r="Q1157" s="60">
        <v>103376997.18009999</v>
      </c>
      <c r="R1157" s="85" t="s">
        <v>544</v>
      </c>
      <c r="S1157" s="85" t="s">
        <v>544</v>
      </c>
      <c r="T1157" s="60">
        <v>105613163.12819999</v>
      </c>
      <c r="U1157" s="60">
        <v>120811254.5388</v>
      </c>
      <c r="V1157" s="60">
        <v>86021352.4023</v>
      </c>
      <c r="W1157" s="60" t="s">
        <v>3052</v>
      </c>
      <c r="X1157" s="60">
        <v>158456884.49430001</v>
      </c>
      <c r="Y1157" s="60">
        <v>1650098930.5885</v>
      </c>
      <c r="Z1157" s="60">
        <v>23.18</v>
      </c>
      <c r="AA1157" s="60" t="s">
        <v>544</v>
      </c>
      <c r="AB1157" s="60">
        <v>1729154847.6902001</v>
      </c>
      <c r="AC1157" s="60">
        <v>2431128647.4089999</v>
      </c>
      <c r="AD1157" s="60">
        <v>10.9</v>
      </c>
      <c r="AE1157" s="60">
        <v>274876330.53369999</v>
      </c>
      <c r="AF1157" s="60">
        <v>25.97</v>
      </c>
      <c r="AG1157" s="60" t="s">
        <v>3053</v>
      </c>
      <c r="AH1157" s="60" t="s">
        <v>544</v>
      </c>
      <c r="AI1157" s="60">
        <v>368190406.01349998</v>
      </c>
      <c r="AJ1157" s="60" t="s">
        <v>544</v>
      </c>
      <c r="AK1157" s="60">
        <v>8.5</v>
      </c>
      <c r="AL1157" s="60">
        <v>1688340250.6726</v>
      </c>
      <c r="AM1157" s="60">
        <v>185004226.57359999</v>
      </c>
      <c r="AN1157" s="60">
        <v>12305600.5702</v>
      </c>
      <c r="AO1157" s="60">
        <v>292391730.2859</v>
      </c>
      <c r="AP1157" s="60">
        <v>465572904.58630002</v>
      </c>
      <c r="AQ1157" s="60">
        <v>2431128647.4089999</v>
      </c>
      <c r="AR1157" s="60">
        <v>2.85</v>
      </c>
      <c r="AS1157" s="60">
        <v>462846843.11949998</v>
      </c>
      <c r="AT1157" s="60">
        <v>414051333.25849998</v>
      </c>
      <c r="AU1157" s="85">
        <v>1011044</v>
      </c>
      <c r="AV1157" s="60" t="s">
        <v>544</v>
      </c>
      <c r="AW1157" s="60" t="s">
        <v>544</v>
      </c>
      <c r="AX1157" s="60" t="s">
        <v>544</v>
      </c>
      <c r="AY1157" s="60">
        <v>274876330.53369999</v>
      </c>
      <c r="AZ1157" s="60">
        <v>765486924.98670006</v>
      </c>
      <c r="BA1157" s="60">
        <v>365795776.9102</v>
      </c>
      <c r="BB1157" s="60" t="s">
        <v>1808</v>
      </c>
      <c r="BC1157" s="60">
        <v>3380932066.7227001</v>
      </c>
      <c r="BD1157" s="60">
        <v>41352558.975699998</v>
      </c>
      <c r="BE1157" s="60" t="s">
        <v>544</v>
      </c>
      <c r="BF1157" s="60" t="s">
        <v>544</v>
      </c>
      <c r="BG1157" s="60">
        <v>47440068.565399997</v>
      </c>
      <c r="BH1157" s="60">
        <v>1140744793.1047001</v>
      </c>
      <c r="BI1157" s="60">
        <v>96382172.992699996</v>
      </c>
      <c r="BJ1157" s="60" t="s">
        <v>544</v>
      </c>
      <c r="BK1157" s="60">
        <v>129348618.5026</v>
      </c>
      <c r="BL1157" s="85" t="s">
        <v>3054</v>
      </c>
      <c r="BM1157" s="60" t="s">
        <v>3055</v>
      </c>
      <c r="BN1157" s="60">
        <v>119858430.2272</v>
      </c>
      <c r="BO1157" s="60">
        <v>1976371095.3812001</v>
      </c>
      <c r="BP1157" s="60">
        <v>1099392234.1289999</v>
      </c>
      <c r="BQ1157" s="60">
        <v>79674160.240500003</v>
      </c>
      <c r="BR1157" s="60" t="s">
        <v>544</v>
      </c>
      <c r="BS1157" s="60">
        <v>113951156.32879999</v>
      </c>
      <c r="BT1157" s="60">
        <v>38241320.084100001</v>
      </c>
      <c r="BU1157" s="60">
        <v>133281158.3635</v>
      </c>
      <c r="BV1157" s="60">
        <v>115425148.9489</v>
      </c>
      <c r="BW1157" s="60">
        <v>451817129.3125</v>
      </c>
      <c r="BX1157" s="60">
        <v>368190406.01349998</v>
      </c>
      <c r="BY1157" s="60" t="s">
        <v>544</v>
      </c>
      <c r="BZ1157" s="60" t="s">
        <v>544</v>
      </c>
      <c r="CA1157" s="60" t="s">
        <v>544</v>
      </c>
      <c r="CB1157" s="60" t="s">
        <v>2004</v>
      </c>
      <c r="CC1157" s="60">
        <v>8542262.1116000004</v>
      </c>
      <c r="CD1157" s="60">
        <v>19740181.5436</v>
      </c>
      <c r="CE1157" s="60">
        <v>133021260.48819999</v>
      </c>
      <c r="CF1157" s="60">
        <v>465572904.58630002</v>
      </c>
      <c r="CG1157" s="60">
        <v>37481326.700999998</v>
      </c>
      <c r="CH1157" s="60">
        <v>-7370016.9263000004</v>
      </c>
      <c r="CI1157" s="60" t="s">
        <v>1562</v>
      </c>
      <c r="CJ1157" s="60">
        <v>21.3</v>
      </c>
      <c r="CK1157" s="60">
        <v>170762485.0645</v>
      </c>
      <c r="CL1157" s="60">
        <v>151.5</v>
      </c>
      <c r="CM1157" s="85">
        <v>111643</v>
      </c>
      <c r="CN1157" s="60" t="s">
        <v>544</v>
      </c>
      <c r="CO1157" s="60">
        <v>96382172.992699996</v>
      </c>
      <c r="CP1157" s="60">
        <v>278315314.72149998</v>
      </c>
      <c r="CQ1157" s="60">
        <v>1650098930.5885</v>
      </c>
      <c r="CR1157" s="60" t="s">
        <v>544</v>
      </c>
      <c r="CS1157" s="60" t="s">
        <v>544</v>
      </c>
      <c r="CT1157" s="60">
        <v>54244134.117600001</v>
      </c>
      <c r="CU1157" s="60">
        <v>75104484.385000005</v>
      </c>
      <c r="CV1157" s="60">
        <v>133021260.48819999</v>
      </c>
      <c r="CW1157" s="60">
        <v>129348618.5026</v>
      </c>
      <c r="CX1157" s="60">
        <v>158456884.49430001</v>
      </c>
      <c r="CY1157" s="60">
        <v>21.3</v>
      </c>
      <c r="CZ1157" s="60">
        <f t="shared" si="36"/>
        <v>3715.6902451983992</v>
      </c>
      <c r="DA1157" s="60" t="str">
        <f t="shared" si="37"/>
        <v>N: parent data from row 1163</v>
      </c>
    </row>
    <row r="1158" spans="1:105">
      <c r="A1158" s="13" t="s">
        <v>1559</v>
      </c>
      <c r="B1158" s="13">
        <v>1011044</v>
      </c>
      <c r="C1158" s="13">
        <v>2023</v>
      </c>
      <c r="D1158" s="13" t="s">
        <v>1</v>
      </c>
      <c r="E1158" s="13" t="s">
        <v>507</v>
      </c>
      <c r="F1158" s="84" t="s">
        <v>1804</v>
      </c>
      <c r="G1158" s="60" t="s">
        <v>3050</v>
      </c>
      <c r="H1158" s="60" t="s">
        <v>2000</v>
      </c>
      <c r="I1158" s="60" t="s">
        <v>3051</v>
      </c>
      <c r="J1158" s="60" t="s">
        <v>1562</v>
      </c>
      <c r="K1158" s="85">
        <v>111643</v>
      </c>
      <c r="L1158" s="60">
        <v>9258798700000</v>
      </c>
      <c r="M1158" s="60">
        <v>2447978230.5268002</v>
      </c>
      <c r="N1158" s="60">
        <v>30052593.578899998</v>
      </c>
      <c r="O1158" s="60">
        <v>18553032.587200001</v>
      </c>
      <c r="P1158" s="60">
        <v>-1.43</v>
      </c>
      <c r="Q1158" s="60">
        <v>93275444.899800003</v>
      </c>
      <c r="R1158" s="85" t="s">
        <v>544</v>
      </c>
      <c r="S1158" s="85" t="s">
        <v>544</v>
      </c>
      <c r="T1158" s="60">
        <v>81485102.506999999</v>
      </c>
      <c r="U1158" s="60">
        <v>104112062.37</v>
      </c>
      <c r="V1158" s="60">
        <v>92547354.499599993</v>
      </c>
      <c r="W1158" s="60" t="s">
        <v>3052</v>
      </c>
      <c r="X1158" s="60">
        <v>186710927.972</v>
      </c>
      <c r="Y1158" s="60">
        <v>1674373032.2117</v>
      </c>
      <c r="Z1158" s="60">
        <v>23.85</v>
      </c>
      <c r="AA1158" s="60" t="s">
        <v>544</v>
      </c>
      <c r="AB1158" s="60">
        <v>1788151156.9538</v>
      </c>
      <c r="AC1158" s="60">
        <v>2447978230.5268002</v>
      </c>
      <c r="AD1158" s="60">
        <v>11.6</v>
      </c>
      <c r="AE1158" s="60">
        <v>299568165.62580001</v>
      </c>
      <c r="AF1158" s="60">
        <v>26.49</v>
      </c>
      <c r="AG1158" s="60" t="s">
        <v>3053</v>
      </c>
      <c r="AH1158" s="60" t="s">
        <v>544</v>
      </c>
      <c r="AI1158" s="60">
        <v>404490598.05779999</v>
      </c>
      <c r="AJ1158" s="60" t="s">
        <v>544</v>
      </c>
      <c r="AK1158" s="60">
        <v>9.34</v>
      </c>
      <c r="AL1158" s="60">
        <v>1699941252.0272</v>
      </c>
      <c r="AM1158" s="60">
        <v>179314906.47369999</v>
      </c>
      <c r="AN1158" s="60">
        <v>19345582.439599998</v>
      </c>
      <c r="AO1158" s="60">
        <v>286101718.83789998</v>
      </c>
      <c r="AP1158" s="60">
        <v>483434840.09740001</v>
      </c>
      <c r="AQ1158" s="60">
        <v>2447978230.5268002</v>
      </c>
      <c r="AR1158" s="60">
        <v>2.6</v>
      </c>
      <c r="AS1158" s="60">
        <v>481524323.2726</v>
      </c>
      <c r="AT1158" s="60">
        <v>456276576.39410001</v>
      </c>
      <c r="AU1158" s="85">
        <v>1011044</v>
      </c>
      <c r="AV1158" s="60" t="s">
        <v>544</v>
      </c>
      <c r="AW1158" s="60" t="s">
        <v>544</v>
      </c>
      <c r="AX1158" s="60" t="s">
        <v>544</v>
      </c>
      <c r="AY1158" s="60">
        <v>299568165.62580001</v>
      </c>
      <c r="AZ1158" s="60">
        <v>786639676.87870002</v>
      </c>
      <c r="BA1158" s="60">
        <v>307176469.70899999</v>
      </c>
      <c r="BB1158" s="60" t="s">
        <v>1808</v>
      </c>
      <c r="BC1158" s="60">
        <v>3496082102.5633001</v>
      </c>
      <c r="BD1158" s="60">
        <v>38468147.865500003</v>
      </c>
      <c r="BE1158" s="60" t="s">
        <v>544</v>
      </c>
      <c r="BF1158" s="60" t="s">
        <v>544</v>
      </c>
      <c r="BG1158" s="60">
        <v>53590155.572499998</v>
      </c>
      <c r="BH1158" s="60">
        <v>1155568566.2284999</v>
      </c>
      <c r="BI1158" s="60">
        <v>110658081.0258</v>
      </c>
      <c r="BJ1158" s="60" t="s">
        <v>544</v>
      </c>
      <c r="BK1158" s="60">
        <v>149582098.40540001</v>
      </c>
      <c r="BL1158" s="85" t="s">
        <v>3054</v>
      </c>
      <c r="BM1158" s="60" t="s">
        <v>3055</v>
      </c>
      <c r="BN1158" s="60">
        <v>127500056.2253</v>
      </c>
      <c r="BO1158" s="60">
        <v>1995774312.3134</v>
      </c>
      <c r="BP1158" s="60">
        <v>1117100418.3629999</v>
      </c>
      <c r="BQ1158" s="60">
        <v>63609502.2764</v>
      </c>
      <c r="BR1158" s="60" t="s">
        <v>544</v>
      </c>
      <c r="BS1158" s="60">
        <v>118564675.3224</v>
      </c>
      <c r="BT1158" s="60">
        <v>25568219.8156</v>
      </c>
      <c r="BU1158" s="60">
        <v>157859453.53009999</v>
      </c>
      <c r="BV1158" s="60">
        <v>114269502.478</v>
      </c>
      <c r="BW1158" s="60">
        <v>399723824.20859998</v>
      </c>
      <c r="BX1158" s="60">
        <v>404490598.05779999</v>
      </c>
      <c r="BY1158" s="60" t="s">
        <v>544</v>
      </c>
      <c r="BZ1158" s="60" t="s">
        <v>544</v>
      </c>
      <c r="CA1158" s="60" t="s">
        <v>544</v>
      </c>
      <c r="CB1158" s="60" t="s">
        <v>2004</v>
      </c>
      <c r="CC1158" s="60">
        <v>11618617.9702</v>
      </c>
      <c r="CD1158" s="60">
        <v>20524836.126600001</v>
      </c>
      <c r="CE1158" s="60">
        <v>146366899.00060001</v>
      </c>
      <c r="CF1158" s="60">
        <v>483434840.09740001</v>
      </c>
      <c r="CG1158" s="60">
        <v>48197056.8816</v>
      </c>
      <c r="CH1158" s="60">
        <v>-9337657.5910999998</v>
      </c>
      <c r="CI1158" s="60" t="s">
        <v>1562</v>
      </c>
      <c r="CJ1158" s="60">
        <v>22.6</v>
      </c>
      <c r="CK1158" s="60">
        <v>206056510.41170001</v>
      </c>
      <c r="CL1158" s="60">
        <v>124.5</v>
      </c>
      <c r="CM1158" s="85">
        <v>111643</v>
      </c>
      <c r="CN1158" s="60" t="s">
        <v>544</v>
      </c>
      <c r="CO1158" s="60">
        <v>110658081.0258</v>
      </c>
      <c r="CP1158" s="60">
        <v>314210984.19730002</v>
      </c>
      <c r="CQ1158" s="60">
        <v>1674373032.2117</v>
      </c>
      <c r="CR1158" s="60" t="s">
        <v>544</v>
      </c>
      <c r="CS1158" s="60" t="s">
        <v>544</v>
      </c>
      <c r="CT1158" s="60">
        <v>63279749.081900001</v>
      </c>
      <c r="CU1158" s="60">
        <v>86302349.323599994</v>
      </c>
      <c r="CV1158" s="60">
        <v>146366899.00060001</v>
      </c>
      <c r="CW1158" s="60">
        <v>149582098.40540001</v>
      </c>
      <c r="CX1158" s="60">
        <v>186710927.972</v>
      </c>
      <c r="CY1158" s="60">
        <v>22.6</v>
      </c>
      <c r="CZ1158" s="60">
        <f t="shared" si="36"/>
        <v>3782.2226458310965</v>
      </c>
      <c r="DA1158" s="60" t="str">
        <f t="shared" si="37"/>
        <v>N: parent data from row 1163</v>
      </c>
    </row>
    <row r="1159" spans="1:105">
      <c r="A1159" s="13" t="s">
        <v>1560</v>
      </c>
      <c r="B1159" s="13">
        <v>115041</v>
      </c>
      <c r="C1159" s="13">
        <v>2022</v>
      </c>
      <c r="D1159" s="13" t="s">
        <v>1</v>
      </c>
      <c r="E1159" s="13" t="s">
        <v>13</v>
      </c>
      <c r="F1159" s="84" t="s">
        <v>1812</v>
      </c>
      <c r="G1159" s="60" t="s">
        <v>2055</v>
      </c>
      <c r="H1159" s="60" t="s">
        <v>547</v>
      </c>
      <c r="I1159" s="60" t="s">
        <v>2057</v>
      </c>
      <c r="J1159" s="60" t="s">
        <v>1562</v>
      </c>
      <c r="K1159" s="85">
        <v>111643</v>
      </c>
      <c r="L1159" s="60">
        <v>2854651000000</v>
      </c>
      <c r="M1159" s="60">
        <v>6364175781.8000002</v>
      </c>
      <c r="N1159" s="60">
        <v>65627021.5</v>
      </c>
      <c r="O1159" s="60">
        <v>21937354.100000001</v>
      </c>
      <c r="P1159" s="60">
        <v>-0.17</v>
      </c>
      <c r="Q1159" s="60">
        <v>947450690</v>
      </c>
      <c r="R1159" s="85">
        <v>1935</v>
      </c>
      <c r="S1159" s="85" t="s">
        <v>544</v>
      </c>
      <c r="T1159" s="60">
        <v>919380240.29999995</v>
      </c>
      <c r="U1159" s="60">
        <v>180057967.5</v>
      </c>
      <c r="V1159" s="60">
        <v>11978597.9</v>
      </c>
      <c r="W1159" s="60" t="s">
        <v>2058</v>
      </c>
      <c r="X1159" s="60">
        <v>236321484.19999999</v>
      </c>
      <c r="Y1159" s="60">
        <v>2810741323.6999998</v>
      </c>
      <c r="Z1159" s="60">
        <v>18.13</v>
      </c>
      <c r="AA1159" s="60">
        <v>48734813</v>
      </c>
      <c r="AB1159" s="60" t="s">
        <v>544</v>
      </c>
      <c r="AC1159" s="60">
        <v>6364175781.8000002</v>
      </c>
      <c r="AD1159" s="60" t="s">
        <v>544</v>
      </c>
      <c r="AE1159" s="60">
        <v>210926321.59999999</v>
      </c>
      <c r="AF1159" s="60">
        <v>14.5</v>
      </c>
      <c r="AG1159" s="60" t="s">
        <v>2059</v>
      </c>
      <c r="AH1159" s="60" t="s">
        <v>544</v>
      </c>
      <c r="AI1159" s="60" t="s">
        <v>544</v>
      </c>
      <c r="AJ1159" s="60" t="s">
        <v>544</v>
      </c>
      <c r="AK1159" s="60">
        <v>5.3</v>
      </c>
      <c r="AL1159" s="60">
        <v>4422231708</v>
      </c>
      <c r="AM1159" s="60">
        <v>674310567.29999995</v>
      </c>
      <c r="AN1159" s="60">
        <v>89499499.900000006</v>
      </c>
      <c r="AO1159" s="60">
        <v>1435313812.5</v>
      </c>
      <c r="AP1159" s="60">
        <v>626349358.20000005</v>
      </c>
      <c r="AQ1159" s="60">
        <v>6364175781.8000002</v>
      </c>
      <c r="AR1159" s="60">
        <v>2.38</v>
      </c>
      <c r="AS1159" s="60">
        <v>625078596.79999995</v>
      </c>
      <c r="AT1159" s="60">
        <v>2357476351.3000002</v>
      </c>
      <c r="AU1159" s="85">
        <v>115041</v>
      </c>
      <c r="AV1159" s="60" t="s">
        <v>544</v>
      </c>
      <c r="AW1159" s="60">
        <v>106712742.8</v>
      </c>
      <c r="AX1159" s="60" t="s">
        <v>544</v>
      </c>
      <c r="AY1159" s="60">
        <v>222557132.19999999</v>
      </c>
      <c r="AZ1159" s="60">
        <v>1711307574.7</v>
      </c>
      <c r="BA1159" s="60">
        <v>180057967.5</v>
      </c>
      <c r="BB1159" s="60" t="s">
        <v>1808</v>
      </c>
      <c r="BC1159" s="60" t="s">
        <v>544</v>
      </c>
      <c r="BD1159" s="60">
        <v>74484451.099999994</v>
      </c>
      <c r="BE1159" s="60" t="s">
        <v>544</v>
      </c>
      <c r="BF1159" s="60">
        <v>64420912.899999999</v>
      </c>
      <c r="BG1159" s="60">
        <v>56201093.299999997</v>
      </c>
      <c r="BH1159" s="60">
        <v>2760439238.4000001</v>
      </c>
      <c r="BI1159" s="60">
        <v>119324492</v>
      </c>
      <c r="BJ1159" s="60">
        <v>347787.3</v>
      </c>
      <c r="BK1159" s="60">
        <v>214609300.19999999</v>
      </c>
      <c r="BL1159" s="85" t="s">
        <v>544</v>
      </c>
      <c r="BM1159" s="60" t="s">
        <v>544</v>
      </c>
      <c r="BN1159" s="60">
        <v>133806712.7</v>
      </c>
      <c r="BO1159" s="60">
        <v>4563205960.6999998</v>
      </c>
      <c r="BP1159" s="60">
        <v>2685954787.1999998</v>
      </c>
      <c r="BQ1159" s="60">
        <v>7588897.7000000002</v>
      </c>
      <c r="BR1159" s="60">
        <v>175278121.30000001</v>
      </c>
      <c r="BS1159" s="60">
        <v>262340880.5</v>
      </c>
      <c r="BT1159" s="60">
        <v>1456042828.5</v>
      </c>
      <c r="BU1159" s="60">
        <v>267446220</v>
      </c>
      <c r="BV1159" s="60">
        <v>127475200</v>
      </c>
      <c r="BW1159" s="60">
        <v>180057967.5</v>
      </c>
      <c r="BX1159" s="60" t="s">
        <v>544</v>
      </c>
      <c r="BY1159" s="60" t="s">
        <v>544</v>
      </c>
      <c r="BZ1159" s="60" t="s">
        <v>544</v>
      </c>
      <c r="CA1159" s="60" t="s">
        <v>544</v>
      </c>
      <c r="CB1159" s="60" t="s">
        <v>544</v>
      </c>
      <c r="CC1159" s="60">
        <v>39270984.899999999</v>
      </c>
      <c r="CD1159" s="60">
        <v>68543084.400000006</v>
      </c>
      <c r="CE1159" s="60">
        <v>133637277.90000001</v>
      </c>
      <c r="CF1159" s="60">
        <v>626349358.20000005</v>
      </c>
      <c r="CG1159" s="60">
        <v>57304649.299999997</v>
      </c>
      <c r="CH1159" s="60">
        <v>15342771.4</v>
      </c>
      <c r="CI1159" s="60" t="s">
        <v>1562</v>
      </c>
      <c r="CJ1159" s="60" t="s">
        <v>544</v>
      </c>
      <c r="CK1159" s="60">
        <v>325820984.10000002</v>
      </c>
      <c r="CL1159" s="60" t="s">
        <v>544</v>
      </c>
      <c r="CM1159" s="85">
        <v>111643</v>
      </c>
      <c r="CN1159" s="60" t="s">
        <v>544</v>
      </c>
      <c r="CO1159" s="60">
        <v>119324492</v>
      </c>
      <c r="CP1159" s="60">
        <v>370128196.89999998</v>
      </c>
      <c r="CQ1159" s="60">
        <v>2810741323.6999998</v>
      </c>
      <c r="CR1159" s="60">
        <v>1070114.8</v>
      </c>
      <c r="CS1159" s="60" t="s">
        <v>544</v>
      </c>
      <c r="CT1159" s="60">
        <v>76435181.299999997</v>
      </c>
      <c r="CU1159" s="60">
        <v>138174118.90000001</v>
      </c>
      <c r="CV1159" s="60">
        <v>133637277.90000001</v>
      </c>
      <c r="CW1159" s="60">
        <v>214609300.19999999</v>
      </c>
      <c r="CX1159" s="60">
        <v>236321484.19999999</v>
      </c>
      <c r="CY1159" s="60" t="s">
        <v>544</v>
      </c>
      <c r="CZ1159" s="60">
        <f t="shared" si="36"/>
        <v>448.549992626478</v>
      </c>
      <c r="DA1159" s="60" t="str">
        <f t="shared" si="37"/>
        <v>N: parent data from row 1163</v>
      </c>
    </row>
    <row r="1160" spans="1:105">
      <c r="A1160" s="13" t="s">
        <v>1560</v>
      </c>
      <c r="B1160" s="13">
        <v>115041</v>
      </c>
      <c r="C1160" s="13">
        <v>2023</v>
      </c>
      <c r="D1160" s="13" t="s">
        <v>1</v>
      </c>
      <c r="E1160" s="13" t="s">
        <v>13</v>
      </c>
      <c r="F1160" s="84" t="s">
        <v>1804</v>
      </c>
      <c r="G1160" s="60" t="s">
        <v>2055</v>
      </c>
      <c r="H1160" s="60" t="s">
        <v>547</v>
      </c>
      <c r="I1160" s="60" t="s">
        <v>2057</v>
      </c>
      <c r="J1160" s="60" t="s">
        <v>1562</v>
      </c>
      <c r="K1160" s="85">
        <v>111643</v>
      </c>
      <c r="L1160" s="60">
        <v>4974299000000</v>
      </c>
      <c r="M1160" s="60">
        <v>5530729060.3999996</v>
      </c>
      <c r="N1160" s="60">
        <v>54695778.200000003</v>
      </c>
      <c r="O1160" s="60">
        <v>14914503.5</v>
      </c>
      <c r="P1160" s="60">
        <v>-0.36</v>
      </c>
      <c r="Q1160" s="60">
        <v>724706552.39999998</v>
      </c>
      <c r="R1160" s="85">
        <v>1945</v>
      </c>
      <c r="S1160" s="85" t="s">
        <v>544</v>
      </c>
      <c r="T1160" s="60">
        <v>878733768.5</v>
      </c>
      <c r="U1160" s="60">
        <v>135565876.09999999</v>
      </c>
      <c r="V1160" s="60">
        <v>16882497.399999999</v>
      </c>
      <c r="W1160" s="60" t="s">
        <v>2058</v>
      </c>
      <c r="X1160" s="60">
        <v>183309187.5</v>
      </c>
      <c r="Y1160" s="60">
        <v>2325509539</v>
      </c>
      <c r="Z1160" s="60">
        <v>33.67</v>
      </c>
      <c r="AA1160" s="60">
        <v>5518166.0999999996</v>
      </c>
      <c r="AB1160" s="60" t="s">
        <v>544</v>
      </c>
      <c r="AC1160" s="60">
        <v>5530729060.3999996</v>
      </c>
      <c r="AD1160" s="60" t="s">
        <v>544</v>
      </c>
      <c r="AE1160" s="60">
        <v>135913888.59999999</v>
      </c>
      <c r="AF1160" s="60">
        <v>11.27</v>
      </c>
      <c r="AG1160" s="60" t="s">
        <v>2059</v>
      </c>
      <c r="AH1160" s="60" t="s">
        <v>544</v>
      </c>
      <c r="AI1160" s="60" t="s">
        <v>544</v>
      </c>
      <c r="AJ1160" s="60" t="s">
        <v>544</v>
      </c>
      <c r="AK1160" s="60">
        <v>6.08</v>
      </c>
      <c r="AL1160" s="60">
        <v>3591063085</v>
      </c>
      <c r="AM1160" s="60">
        <v>500057261</v>
      </c>
      <c r="AN1160" s="60">
        <v>106657490.09999999</v>
      </c>
      <c r="AO1160" s="60">
        <v>1514764958.7</v>
      </c>
      <c r="AP1160" s="60">
        <v>416857814.30000001</v>
      </c>
      <c r="AQ1160" s="60">
        <v>5530729060.3999996</v>
      </c>
      <c r="AR1160" s="60">
        <v>2.35</v>
      </c>
      <c r="AS1160" s="60">
        <v>409229335.89999998</v>
      </c>
      <c r="AT1160" s="60">
        <v>2036692525.5999999</v>
      </c>
      <c r="AU1160" s="85">
        <v>115041</v>
      </c>
      <c r="AV1160" s="60">
        <v>125583588.09999999</v>
      </c>
      <c r="AW1160" s="60">
        <v>283725801.80000001</v>
      </c>
      <c r="AX1160" s="60">
        <v>361354.8</v>
      </c>
      <c r="AY1160" s="60">
        <v>152796386.09999999</v>
      </c>
      <c r="AZ1160" s="60">
        <v>814813991.5</v>
      </c>
      <c r="BA1160" s="60">
        <v>135565876.09999999</v>
      </c>
      <c r="BB1160" s="60" t="s">
        <v>1808</v>
      </c>
      <c r="BC1160" s="60" t="s">
        <v>544</v>
      </c>
      <c r="BD1160" s="60">
        <v>65364084.5</v>
      </c>
      <c r="BE1160" s="60" t="s">
        <v>544</v>
      </c>
      <c r="BF1160" s="60">
        <v>57359797.100000001</v>
      </c>
      <c r="BG1160" s="60">
        <v>35076990.799999997</v>
      </c>
      <c r="BH1160" s="60">
        <v>2325054787.8000002</v>
      </c>
      <c r="BI1160" s="60">
        <v>129776415.90000001</v>
      </c>
      <c r="BJ1160" s="60" t="s">
        <v>544</v>
      </c>
      <c r="BK1160" s="60">
        <v>135208968.80000001</v>
      </c>
      <c r="BL1160" s="85" t="s">
        <v>544</v>
      </c>
      <c r="BM1160" s="60" t="s">
        <v>544</v>
      </c>
      <c r="BN1160" s="60">
        <v>105238755.5</v>
      </c>
      <c r="BO1160" s="60">
        <v>3753826193.0999999</v>
      </c>
      <c r="BP1160" s="60">
        <v>2259690703.4000001</v>
      </c>
      <c r="BQ1160" s="60">
        <v>9637611.0999999996</v>
      </c>
      <c r="BR1160" s="60" t="s">
        <v>544</v>
      </c>
      <c r="BS1160" s="60">
        <v>217935874.59999999</v>
      </c>
      <c r="BT1160" s="60">
        <v>976309578</v>
      </c>
      <c r="BU1160" s="60">
        <v>255259936.5</v>
      </c>
      <c r="BV1160" s="60">
        <v>104642798</v>
      </c>
      <c r="BW1160" s="60">
        <v>135565876.09999999</v>
      </c>
      <c r="BX1160" s="60" t="s">
        <v>544</v>
      </c>
      <c r="BY1160" s="60" t="s">
        <v>544</v>
      </c>
      <c r="BZ1160" s="60" t="s">
        <v>544</v>
      </c>
      <c r="CA1160" s="60" t="s">
        <v>544</v>
      </c>
      <c r="CB1160" s="60" t="s">
        <v>544</v>
      </c>
      <c r="CC1160" s="60">
        <v>35327159.600000001</v>
      </c>
      <c r="CD1160" s="60">
        <v>37143940.399999999</v>
      </c>
      <c r="CE1160" s="60">
        <v>137792933.69999999</v>
      </c>
      <c r="CF1160" s="60">
        <v>416857814.30000001</v>
      </c>
      <c r="CG1160" s="60">
        <v>34253101.799999997</v>
      </c>
      <c r="CH1160" s="60">
        <v>-658221.69999999995</v>
      </c>
      <c r="CI1160" s="60" t="s">
        <v>1562</v>
      </c>
      <c r="CJ1160" s="60" t="s">
        <v>544</v>
      </c>
      <c r="CK1160" s="60">
        <v>289966677.60000002</v>
      </c>
      <c r="CL1160" s="60" t="s">
        <v>544</v>
      </c>
      <c r="CM1160" s="85">
        <v>111643</v>
      </c>
      <c r="CN1160" s="60" t="s">
        <v>544</v>
      </c>
      <c r="CO1160" s="60">
        <v>129776415.90000001</v>
      </c>
      <c r="CP1160" s="60">
        <v>288547943</v>
      </c>
      <c r="CQ1160" s="60">
        <v>2325509539</v>
      </c>
      <c r="CR1160" s="60">
        <v>453639.3</v>
      </c>
      <c r="CS1160" s="60" t="s">
        <v>544</v>
      </c>
      <c r="CT1160" s="60">
        <v>51200087.200000003</v>
      </c>
      <c r="CU1160" s="60">
        <v>84008881.599999994</v>
      </c>
      <c r="CV1160" s="60">
        <v>137792933.69999999</v>
      </c>
      <c r="CW1160" s="60">
        <v>135208968.80000001</v>
      </c>
      <c r="CX1160" s="60">
        <v>183309187.5</v>
      </c>
      <c r="CY1160" s="60" t="s">
        <v>544</v>
      </c>
      <c r="CZ1160" s="60">
        <f t="shared" si="36"/>
        <v>899.39299967086856</v>
      </c>
      <c r="DA1160" s="60" t="str">
        <f t="shared" si="37"/>
        <v>N: parent data from row 1163</v>
      </c>
    </row>
    <row r="1161" spans="1:105">
      <c r="A1161" s="13" t="s">
        <v>1561</v>
      </c>
      <c r="B1161" s="13">
        <v>1424070</v>
      </c>
      <c r="C1161" s="13">
        <v>2022</v>
      </c>
      <c r="D1161" s="13" t="s">
        <v>1</v>
      </c>
      <c r="E1161" s="13" t="s">
        <v>13</v>
      </c>
      <c r="F1161" s="84" t="s">
        <v>1812</v>
      </c>
      <c r="G1161" s="60" t="s">
        <v>2055</v>
      </c>
      <c r="H1161" s="60" t="s">
        <v>547</v>
      </c>
      <c r="I1161" s="60" t="s">
        <v>2057</v>
      </c>
      <c r="J1161" s="60" t="s">
        <v>1562</v>
      </c>
      <c r="K1161" s="85">
        <v>111643</v>
      </c>
      <c r="L1161" s="60">
        <v>3029026000000</v>
      </c>
      <c r="M1161" s="60">
        <v>6752928435.6999998</v>
      </c>
      <c r="N1161" s="60">
        <v>63727567.700000003</v>
      </c>
      <c r="O1161" s="60">
        <v>21944042.300000001</v>
      </c>
      <c r="P1161" s="60">
        <v>-0.65</v>
      </c>
      <c r="Q1161" s="60">
        <v>947448460.60000002</v>
      </c>
      <c r="R1161" s="85">
        <v>3008</v>
      </c>
      <c r="S1161" s="85" t="s">
        <v>544</v>
      </c>
      <c r="T1161" s="60">
        <v>1110647660.7</v>
      </c>
      <c r="U1161" s="60">
        <v>180057967.5</v>
      </c>
      <c r="V1161" s="60">
        <v>11978597.9</v>
      </c>
      <c r="W1161" s="60" t="s">
        <v>2058</v>
      </c>
      <c r="X1161" s="60">
        <v>253530268.40000001</v>
      </c>
      <c r="Y1161" s="60">
        <v>2776381719.9000001</v>
      </c>
      <c r="Z1161" s="60">
        <v>20.82</v>
      </c>
      <c r="AA1161" s="60">
        <v>48734813</v>
      </c>
      <c r="AB1161" s="60">
        <v>4017219997</v>
      </c>
      <c r="AC1161" s="60">
        <v>6752928435.6999998</v>
      </c>
      <c r="AD1161" s="60">
        <v>11.1</v>
      </c>
      <c r="AE1161" s="60">
        <v>187341436.59999999</v>
      </c>
      <c r="AF1161" s="60">
        <v>17.27</v>
      </c>
      <c r="AG1161" s="60" t="s">
        <v>2059</v>
      </c>
      <c r="AH1161" s="60" t="s">
        <v>544</v>
      </c>
      <c r="AI1161" s="60">
        <v>785363963.39999998</v>
      </c>
      <c r="AJ1161" s="60" t="s">
        <v>544</v>
      </c>
      <c r="AK1161" s="60">
        <v>5.49</v>
      </c>
      <c r="AL1161" s="60">
        <v>4026645925.0999999</v>
      </c>
      <c r="AM1161" s="60">
        <v>776337098.89999998</v>
      </c>
      <c r="AN1161" s="60">
        <v>88175232.799999997</v>
      </c>
      <c r="AO1161" s="60">
        <v>1481328750.3</v>
      </c>
      <c r="AP1161" s="60">
        <v>908638962.70000005</v>
      </c>
      <c r="AQ1161" s="60">
        <v>6752928435.6999998</v>
      </c>
      <c r="AR1161" s="60">
        <v>2.31</v>
      </c>
      <c r="AS1161" s="60">
        <v>883912621.79999995</v>
      </c>
      <c r="AT1161" s="60">
        <v>2561119203.9000001</v>
      </c>
      <c r="AU1161" s="85">
        <v>1424070</v>
      </c>
      <c r="AV1161" s="60" t="s">
        <v>544</v>
      </c>
      <c r="AW1161" s="60">
        <v>106712742.8</v>
      </c>
      <c r="AX1161" s="60" t="s">
        <v>544</v>
      </c>
      <c r="AY1161" s="60">
        <v>198972247.19999999</v>
      </c>
      <c r="AZ1161" s="60">
        <v>1943027565.0999999</v>
      </c>
      <c r="BA1161" s="60" t="s">
        <v>544</v>
      </c>
      <c r="BB1161" s="60" t="s">
        <v>1808</v>
      </c>
      <c r="BC1161" s="60">
        <v>7095612645.8999996</v>
      </c>
      <c r="BD1161" s="60">
        <v>74482221.700000003</v>
      </c>
      <c r="BE1161" s="60">
        <v>100470406.3</v>
      </c>
      <c r="BF1161" s="60">
        <v>64418683.5</v>
      </c>
      <c r="BG1161" s="60">
        <v>203007471.80000001</v>
      </c>
      <c r="BH1161" s="60">
        <v>2760439238.4000001</v>
      </c>
      <c r="BI1161" s="60">
        <v>177442874.40000001</v>
      </c>
      <c r="BJ1161" s="60">
        <v>347787.3</v>
      </c>
      <c r="BK1161" s="60">
        <v>288253265.19999999</v>
      </c>
      <c r="BL1161" s="85" t="s">
        <v>3056</v>
      </c>
      <c r="BM1161" s="60" t="s">
        <v>3057</v>
      </c>
      <c r="BN1161" s="60">
        <v>278345785.39999998</v>
      </c>
      <c r="BO1161" s="60">
        <v>4795641590.3999996</v>
      </c>
      <c r="BP1161" s="60">
        <v>2685957016.5999999</v>
      </c>
      <c r="BQ1161" s="60">
        <v>7588897.7000000002</v>
      </c>
      <c r="BR1161" s="60" t="s">
        <v>544</v>
      </c>
      <c r="BS1161" s="60">
        <v>294435407.80000001</v>
      </c>
      <c r="BT1161" s="60">
        <v>1094816649.4000001</v>
      </c>
      <c r="BU1161" s="60">
        <v>267446220</v>
      </c>
      <c r="BV1161" s="60">
        <v>127475200</v>
      </c>
      <c r="BW1161" s="60">
        <v>180057967.5</v>
      </c>
      <c r="BX1161" s="60">
        <v>785288163.60000002</v>
      </c>
      <c r="BY1161" s="60" t="s">
        <v>544</v>
      </c>
      <c r="BZ1161" s="60">
        <v>-1081261.8999999999</v>
      </c>
      <c r="CA1161" s="60" t="s">
        <v>544</v>
      </c>
      <c r="CB1161" s="60" t="s">
        <v>544</v>
      </c>
      <c r="CC1161" s="60">
        <v>37944488.399999999</v>
      </c>
      <c r="CD1161" s="60">
        <v>145261400.19999999</v>
      </c>
      <c r="CE1161" s="60">
        <v>223538070.80000001</v>
      </c>
      <c r="CF1161" s="60">
        <v>908638962.70000005</v>
      </c>
      <c r="CG1161" s="60">
        <v>72917178.799999997</v>
      </c>
      <c r="CH1161" s="60">
        <v>4209118.3</v>
      </c>
      <c r="CI1161" s="60" t="s">
        <v>1562</v>
      </c>
      <c r="CJ1161" s="60">
        <v>19.5</v>
      </c>
      <c r="CK1161" s="60">
        <v>341705501.10000002</v>
      </c>
      <c r="CL1161" s="60" t="s">
        <v>544</v>
      </c>
      <c r="CM1161" s="85">
        <v>111643</v>
      </c>
      <c r="CN1161" s="60" t="s">
        <v>544</v>
      </c>
      <c r="CO1161" s="60">
        <v>177442874.40000001</v>
      </c>
      <c r="CP1161" s="60">
        <v>531876053.80000001</v>
      </c>
      <c r="CQ1161" s="60">
        <v>2776381719.9000001</v>
      </c>
      <c r="CR1161" s="60">
        <v>1342102.3999999999</v>
      </c>
      <c r="CS1161" s="60" t="s">
        <v>544</v>
      </c>
      <c r="CT1161" s="60">
        <v>115775277.8</v>
      </c>
      <c r="CU1161" s="60">
        <v>172477987.5</v>
      </c>
      <c r="CV1161" s="60">
        <v>223538070.80000001</v>
      </c>
      <c r="CW1161" s="60">
        <v>288253265.19999999</v>
      </c>
      <c r="CX1161" s="60">
        <v>253530268.40000001</v>
      </c>
      <c r="CY1161" s="60">
        <v>19.5</v>
      </c>
      <c r="CZ1161" s="60">
        <f t="shared" si="36"/>
        <v>448.54999262050006</v>
      </c>
      <c r="DA1161" s="60" t="str">
        <f t="shared" si="37"/>
        <v>N: parent data from row 1163</v>
      </c>
    </row>
    <row r="1162" spans="1:105">
      <c r="A1162" s="13" t="s">
        <v>1561</v>
      </c>
      <c r="B1162" s="13">
        <v>1424070</v>
      </c>
      <c r="C1162" s="13">
        <v>2023</v>
      </c>
      <c r="D1162" s="13" t="s">
        <v>1</v>
      </c>
      <c r="E1162" s="13" t="s">
        <v>13</v>
      </c>
      <c r="F1162" s="84" t="s">
        <v>1804</v>
      </c>
      <c r="G1162" s="60" t="s">
        <v>2055</v>
      </c>
      <c r="H1162" s="60" t="s">
        <v>547</v>
      </c>
      <c r="I1162" s="60" t="s">
        <v>2057</v>
      </c>
      <c r="J1162" s="60" t="s">
        <v>1562</v>
      </c>
      <c r="K1162" s="85">
        <v>111643</v>
      </c>
      <c r="L1162" s="60">
        <v>5145596000000</v>
      </c>
      <c r="M1162" s="60">
        <v>5721187514.1999998</v>
      </c>
      <c r="N1162" s="60">
        <v>54698001.899999999</v>
      </c>
      <c r="O1162" s="60">
        <v>14916727.199999999</v>
      </c>
      <c r="P1162" s="60">
        <v>-0.79</v>
      </c>
      <c r="Q1162" s="60">
        <v>724705440.5</v>
      </c>
      <c r="R1162" s="85">
        <v>3056</v>
      </c>
      <c r="S1162" s="85" t="s">
        <v>544</v>
      </c>
      <c r="T1162" s="60">
        <v>1004026049.1</v>
      </c>
      <c r="U1162" s="60">
        <v>135564764.30000001</v>
      </c>
      <c r="V1162" s="60">
        <v>16882497.399999999</v>
      </c>
      <c r="W1162" s="60" t="s">
        <v>2058</v>
      </c>
      <c r="X1162" s="60">
        <v>195539658.5</v>
      </c>
      <c r="Y1162" s="60">
        <v>2304762212.6999998</v>
      </c>
      <c r="Z1162" s="60">
        <v>30.92</v>
      </c>
      <c r="AA1162" s="60">
        <v>5518166.0999999996</v>
      </c>
      <c r="AB1162" s="60">
        <v>3212593383.5999999</v>
      </c>
      <c r="AC1162" s="60">
        <v>5721187514.1999998</v>
      </c>
      <c r="AD1162" s="60">
        <v>8.5</v>
      </c>
      <c r="AE1162" s="60">
        <v>126567585.09999999</v>
      </c>
      <c r="AF1162" s="60">
        <v>12.63</v>
      </c>
      <c r="AG1162" s="60" t="s">
        <v>2059</v>
      </c>
      <c r="AH1162" s="60" t="s">
        <v>544</v>
      </c>
      <c r="AI1162" s="60">
        <v>528491994.19999999</v>
      </c>
      <c r="AJ1162" s="60" t="s">
        <v>544</v>
      </c>
      <c r="AK1162" s="60">
        <v>6.25</v>
      </c>
      <c r="AL1162" s="60">
        <v>3326594715.6999998</v>
      </c>
      <c r="AM1162" s="60">
        <v>509872769.89999998</v>
      </c>
      <c r="AN1162" s="60">
        <v>106074875</v>
      </c>
      <c r="AO1162" s="60">
        <v>1539792949.8</v>
      </c>
      <c r="AP1162" s="60">
        <v>563629025.60000002</v>
      </c>
      <c r="AQ1162" s="60">
        <v>5721187514.1999998</v>
      </c>
      <c r="AR1162" s="60">
        <v>2.35</v>
      </c>
      <c r="AS1162" s="60">
        <v>543379813</v>
      </c>
      <c r="AT1162" s="60">
        <v>2181604705.3000002</v>
      </c>
      <c r="AU1162" s="85">
        <v>1424070</v>
      </c>
      <c r="AV1162" s="60" t="s">
        <v>544</v>
      </c>
      <c r="AW1162" s="60">
        <v>283725801.80000001</v>
      </c>
      <c r="AX1162" s="60">
        <v>361354.8</v>
      </c>
      <c r="AY1162" s="60">
        <v>143450082.5</v>
      </c>
      <c r="AZ1162" s="60">
        <v>919393413.5</v>
      </c>
      <c r="BA1162" s="60" t="s">
        <v>544</v>
      </c>
      <c r="BB1162" s="60" t="s">
        <v>1808</v>
      </c>
      <c r="BC1162" s="60">
        <v>6251931026.8999996</v>
      </c>
      <c r="BD1162" s="60">
        <v>65362972.600000001</v>
      </c>
      <c r="BE1162" s="60">
        <v>85993553.5</v>
      </c>
      <c r="BF1162" s="60">
        <v>57360909</v>
      </c>
      <c r="BG1162" s="60">
        <v>122612695.5</v>
      </c>
      <c r="BH1162" s="60">
        <v>2325054787.8000002</v>
      </c>
      <c r="BI1162" s="60">
        <v>164962369.09999999</v>
      </c>
      <c r="BJ1162" s="60" t="s">
        <v>544</v>
      </c>
      <c r="BK1162" s="60">
        <v>186413503.40000001</v>
      </c>
      <c r="BL1162" s="85" t="s">
        <v>3056</v>
      </c>
      <c r="BM1162" s="60" t="s">
        <v>3057</v>
      </c>
      <c r="BN1162" s="60">
        <v>198183663.90000001</v>
      </c>
      <c r="BO1162" s="60">
        <v>3858928189.6999998</v>
      </c>
      <c r="BP1162" s="60">
        <v>2259691815.1999998</v>
      </c>
      <c r="BQ1162" s="60">
        <v>9637611.0999999996</v>
      </c>
      <c r="BR1162" s="60" t="s">
        <v>544</v>
      </c>
      <c r="BS1162" s="60">
        <v>225160747.40000001</v>
      </c>
      <c r="BT1162" s="60">
        <v>732588535</v>
      </c>
      <c r="BU1162" s="60">
        <v>255258824.69999999</v>
      </c>
      <c r="BV1162" s="60">
        <v>104642798</v>
      </c>
      <c r="BW1162" s="60">
        <v>135564764.30000001</v>
      </c>
      <c r="BX1162" s="60">
        <v>528445296.10000002</v>
      </c>
      <c r="BY1162" s="60" t="s">
        <v>544</v>
      </c>
      <c r="BZ1162" s="60">
        <v>-117857.3</v>
      </c>
      <c r="CA1162" s="60" t="s">
        <v>544</v>
      </c>
      <c r="CB1162" s="60" t="s">
        <v>544</v>
      </c>
      <c r="CC1162" s="60">
        <v>34549968.700000003</v>
      </c>
      <c r="CD1162" s="60">
        <v>90139683.099999994</v>
      </c>
      <c r="CE1162" s="60">
        <v>192248549.90000001</v>
      </c>
      <c r="CF1162" s="60">
        <v>563629025.60000002</v>
      </c>
      <c r="CG1162" s="60">
        <v>45602978.899999999</v>
      </c>
      <c r="CH1162" s="60">
        <v>-659333.6</v>
      </c>
      <c r="CI1162" s="60" t="s">
        <v>1562</v>
      </c>
      <c r="CJ1162" s="60">
        <v>16.5</v>
      </c>
      <c r="CK1162" s="60">
        <v>301614533.5</v>
      </c>
      <c r="CL1162" s="60" t="s">
        <v>544</v>
      </c>
      <c r="CM1162" s="85">
        <v>111643</v>
      </c>
      <c r="CN1162" s="60" t="s">
        <v>544</v>
      </c>
      <c r="CO1162" s="60">
        <v>164962369.09999999</v>
      </c>
      <c r="CP1162" s="60">
        <v>393723322.39999998</v>
      </c>
      <c r="CQ1162" s="60">
        <v>2304762212.6999998</v>
      </c>
      <c r="CR1162" s="60">
        <v>752729.9</v>
      </c>
      <c r="CS1162" s="60" t="s">
        <v>544</v>
      </c>
      <c r="CT1162" s="60">
        <v>74779323.400000006</v>
      </c>
      <c r="CU1162" s="60">
        <v>111634180</v>
      </c>
      <c r="CV1162" s="60">
        <v>192248549.90000001</v>
      </c>
      <c r="CW1162" s="60">
        <v>186413503.40000001</v>
      </c>
      <c r="CX1162" s="60">
        <v>195539658.5</v>
      </c>
      <c r="CY1162" s="60">
        <v>16.399999999999999</v>
      </c>
      <c r="CZ1162" s="60">
        <f t="shared" si="36"/>
        <v>899.39299965760949</v>
      </c>
      <c r="DA1162" s="60" t="str">
        <f t="shared" si="37"/>
        <v>N: parent data from row 1163</v>
      </c>
    </row>
    <row r="1163" spans="1:105">
      <c r="A1163" s="13" t="s">
        <v>1562</v>
      </c>
      <c r="B1163" s="13">
        <v>111643</v>
      </c>
      <c r="C1163" s="13">
        <v>2022</v>
      </c>
      <c r="D1163" s="13" t="s">
        <v>1</v>
      </c>
      <c r="E1163" s="13" t="s">
        <v>13</v>
      </c>
      <c r="F1163" s="84" t="s">
        <v>1812</v>
      </c>
      <c r="G1163" s="60" t="s">
        <v>2508</v>
      </c>
      <c r="H1163" s="60" t="s">
        <v>3061</v>
      </c>
      <c r="I1163" s="60" t="s">
        <v>2510</v>
      </c>
      <c r="J1163" s="60" t="s">
        <v>1562</v>
      </c>
      <c r="K1163" s="85">
        <v>111643</v>
      </c>
      <c r="L1163" s="60">
        <v>2882397000000</v>
      </c>
      <c r="M1163" s="60">
        <v>168423337761.0798</v>
      </c>
      <c r="N1163" s="60">
        <v>4524950336.8959999</v>
      </c>
      <c r="O1163" s="60">
        <v>735362861.43900001</v>
      </c>
      <c r="P1163" s="60">
        <v>-0.44</v>
      </c>
      <c r="Q1163" s="60">
        <v>5742842122.4322004</v>
      </c>
      <c r="R1163" s="85">
        <v>49325</v>
      </c>
      <c r="S1163" s="85">
        <v>1202</v>
      </c>
      <c r="T1163" s="60">
        <v>28163258175.0924</v>
      </c>
      <c r="U1163" s="60" t="s">
        <v>544</v>
      </c>
      <c r="V1163" s="60" t="s">
        <v>544</v>
      </c>
      <c r="W1163" s="60" t="s">
        <v>2512</v>
      </c>
      <c r="X1163" s="60">
        <v>4798235366.9278002</v>
      </c>
      <c r="Y1163" s="60">
        <v>87193876432.442398</v>
      </c>
      <c r="Z1163" s="60">
        <v>16.84</v>
      </c>
      <c r="AA1163" s="60">
        <v>10484398746.761999</v>
      </c>
      <c r="AB1163" s="60">
        <v>87381383736.563004</v>
      </c>
      <c r="AC1163" s="60">
        <v>168423337761.0798</v>
      </c>
      <c r="AD1163" s="60">
        <v>7.5</v>
      </c>
      <c r="AE1163" s="60">
        <v>10837910491.832001</v>
      </c>
      <c r="AF1163" s="60">
        <v>33.31</v>
      </c>
      <c r="AG1163" s="60" t="s">
        <v>2513</v>
      </c>
      <c r="AH1163" s="60">
        <v>1090393830.5374</v>
      </c>
      <c r="AI1163" s="60">
        <v>11532429599.5844</v>
      </c>
      <c r="AJ1163" s="60">
        <v>26857952576.229801</v>
      </c>
      <c r="AK1163" s="60">
        <v>3.14</v>
      </c>
      <c r="AL1163" s="60">
        <v>107519516276.7126</v>
      </c>
      <c r="AM1163" s="60">
        <v>7488781121.2242002</v>
      </c>
      <c r="AN1163" s="60">
        <v>3300455770.0056</v>
      </c>
      <c r="AO1163" s="60">
        <v>6689435555.5122004</v>
      </c>
      <c r="AP1163" s="60">
        <v>13976802629.586599</v>
      </c>
      <c r="AQ1163" s="60">
        <v>168423337761.0798</v>
      </c>
      <c r="AR1163" s="60">
        <v>5.58</v>
      </c>
      <c r="AS1163" s="60">
        <v>13062229764.489799</v>
      </c>
      <c r="AT1163" s="60">
        <v>43216606323.8806</v>
      </c>
      <c r="AU1163" s="85">
        <v>111643</v>
      </c>
      <c r="AV1163" s="60" t="s">
        <v>544</v>
      </c>
      <c r="AW1163" s="60">
        <v>2004031788.5397999</v>
      </c>
      <c r="AX1163" s="60">
        <v>33130770.1578</v>
      </c>
      <c r="AY1163" s="60">
        <v>37695863068.061798</v>
      </c>
      <c r="AZ1163" s="60">
        <v>55900374010.218597</v>
      </c>
      <c r="BA1163" s="60">
        <v>138015659.81079999</v>
      </c>
      <c r="BB1163" s="60" t="s">
        <v>1808</v>
      </c>
      <c r="BC1163" s="60">
        <v>154353102853.74661</v>
      </c>
      <c r="BD1163" s="60">
        <v>3262124579.1352</v>
      </c>
      <c r="BE1163" s="60" t="s">
        <v>544</v>
      </c>
      <c r="BF1163" s="60">
        <v>4755171208.8920002</v>
      </c>
      <c r="BG1163" s="60">
        <v>2242316234.2249999</v>
      </c>
      <c r="BH1163" s="60">
        <v>81050485051.753204</v>
      </c>
      <c r="BI1163" s="60">
        <v>2069884307.0016</v>
      </c>
      <c r="BJ1163" s="60" t="s">
        <v>544</v>
      </c>
      <c r="BK1163" s="60">
        <v>4560535238.1766005</v>
      </c>
      <c r="BL1163" s="85" t="s">
        <v>3059</v>
      </c>
      <c r="BM1163" s="60" t="s">
        <v>3060</v>
      </c>
      <c r="BN1163" s="60">
        <v>3374430293.8499999</v>
      </c>
      <c r="BO1163" s="60">
        <v>156752775638.29779</v>
      </c>
      <c r="BP1163" s="60">
        <v>77788360472.617996</v>
      </c>
      <c r="BQ1163" s="60">
        <v>10147832192.778</v>
      </c>
      <c r="BR1163" s="60">
        <v>1085076546.438</v>
      </c>
      <c r="BS1163" s="60">
        <v>2283510578.072</v>
      </c>
      <c r="BT1163" s="60">
        <v>7837209308.9684</v>
      </c>
      <c r="BU1163" s="60">
        <v>6385707613.2189999</v>
      </c>
      <c r="BV1163" s="60">
        <v>2507070237.0204</v>
      </c>
      <c r="BW1163" s="60">
        <v>138015659.81079999</v>
      </c>
      <c r="BX1163" s="60">
        <v>10633633291.705601</v>
      </c>
      <c r="BY1163" s="60" t="s">
        <v>544</v>
      </c>
      <c r="BZ1163" s="60">
        <v>2804721.2831999999</v>
      </c>
      <c r="CA1163" s="60">
        <v>-182832768.64860001</v>
      </c>
      <c r="CB1163" s="60" t="s">
        <v>1825</v>
      </c>
      <c r="CC1163" s="60" t="s">
        <v>544</v>
      </c>
      <c r="CD1163" s="60">
        <v>1188500643.756</v>
      </c>
      <c r="CE1163" s="60">
        <v>2965817461.9038</v>
      </c>
      <c r="CF1163" s="60">
        <v>13976802629.586599</v>
      </c>
      <c r="CG1163" s="60">
        <v>1618265748.7130001</v>
      </c>
      <c r="CH1163" s="60">
        <v>673951151.67560005</v>
      </c>
      <c r="CI1163" s="60" t="s">
        <v>1562</v>
      </c>
      <c r="CJ1163" s="60">
        <v>13.2</v>
      </c>
      <c r="CK1163" s="60">
        <v>8098691136.9334002</v>
      </c>
      <c r="CL1163" s="60">
        <v>146.80000000000001</v>
      </c>
      <c r="CM1163" s="85">
        <v>111643</v>
      </c>
      <c r="CN1163" s="60">
        <v>287133341.36760002</v>
      </c>
      <c r="CO1163" s="60">
        <v>2069884307.0016</v>
      </c>
      <c r="CP1163" s="60">
        <v>8172665660.7777996</v>
      </c>
      <c r="CQ1163" s="60">
        <v>87193876432.442398</v>
      </c>
      <c r="CR1163" s="60">
        <v>94717775.001399994</v>
      </c>
      <c r="CS1163" s="60">
        <v>287133341.36760002</v>
      </c>
      <c r="CT1163" s="60">
        <v>2676288421.1068001</v>
      </c>
      <c r="CU1163" s="60">
        <v>1884246817.0697999</v>
      </c>
      <c r="CV1163" s="60">
        <v>2965817461.9038</v>
      </c>
      <c r="CW1163" s="60">
        <v>4560535238.1766005</v>
      </c>
      <c r="CX1163" s="60">
        <v>4798235366.9278002</v>
      </c>
      <c r="CY1163" s="60">
        <v>12.2</v>
      </c>
      <c r="CZ1163" s="60">
        <f t="shared" si="36"/>
        <v>17.113999985494175</v>
      </c>
      <c r="DA1163" s="60" t="str">
        <f t="shared" si="37"/>
        <v>Y</v>
      </c>
    </row>
    <row r="1164" spans="1:105">
      <c r="A1164" s="13" t="s">
        <v>1562</v>
      </c>
      <c r="B1164" s="13">
        <v>111643</v>
      </c>
      <c r="C1164" s="13">
        <v>2023</v>
      </c>
      <c r="D1164" s="13" t="s">
        <v>1</v>
      </c>
      <c r="E1164" s="13" t="s">
        <v>13</v>
      </c>
      <c r="F1164" s="84" t="s">
        <v>1804</v>
      </c>
      <c r="G1164" s="60" t="s">
        <v>2508</v>
      </c>
      <c r="H1164" s="60" t="s">
        <v>3058</v>
      </c>
      <c r="I1164" s="60" t="s">
        <v>2510</v>
      </c>
      <c r="J1164" s="60" t="s">
        <v>1562</v>
      </c>
      <c r="K1164" s="85">
        <v>111643</v>
      </c>
      <c r="L1164" s="60">
        <v>3065745000000</v>
      </c>
      <c r="M1164" s="60">
        <v>165526619164.88251</v>
      </c>
      <c r="N1164" s="60">
        <v>5275047563.4499998</v>
      </c>
      <c r="O1164" s="60">
        <v>876780935.34150004</v>
      </c>
      <c r="P1164" s="60">
        <v>-0.54</v>
      </c>
      <c r="Q1164" s="60">
        <v>5698725129.7795</v>
      </c>
      <c r="R1164" s="85">
        <v>50451</v>
      </c>
      <c r="S1164" s="85">
        <v>1206</v>
      </c>
      <c r="T1164" s="60">
        <v>29550362915.1395</v>
      </c>
      <c r="U1164" s="60" t="s">
        <v>544</v>
      </c>
      <c r="V1164" s="60" t="s">
        <v>544</v>
      </c>
      <c r="W1164" s="60" t="s">
        <v>2512</v>
      </c>
      <c r="X1164" s="60">
        <v>5569845513.2600002</v>
      </c>
      <c r="Y1164" s="60">
        <v>86540799758.546005</v>
      </c>
      <c r="Z1164" s="60">
        <v>20.34</v>
      </c>
      <c r="AA1164" s="60">
        <v>9330085149.9939995</v>
      </c>
      <c r="AB1164" s="60">
        <v>86851309467.219498</v>
      </c>
      <c r="AC1164" s="60">
        <v>165526619164.88251</v>
      </c>
      <c r="AD1164" s="60">
        <v>8</v>
      </c>
      <c r="AE1164" s="60">
        <v>9991166852.8279991</v>
      </c>
      <c r="AF1164" s="60">
        <v>32.340000000000003</v>
      </c>
      <c r="AG1164" s="60" t="s">
        <v>2513</v>
      </c>
      <c r="AH1164" s="60">
        <v>1157648872.1385</v>
      </c>
      <c r="AI1164" s="60">
        <v>11922633347.068501</v>
      </c>
      <c r="AJ1164" s="60">
        <v>25200041448.098999</v>
      </c>
      <c r="AK1164" s="60">
        <v>3.71</v>
      </c>
      <c r="AL1164" s="60">
        <v>104546097470.0275</v>
      </c>
      <c r="AM1164" s="60">
        <v>7711773987.0535002</v>
      </c>
      <c r="AN1164" s="60">
        <v>5134775571.9469995</v>
      </c>
      <c r="AO1164" s="60">
        <v>7439436833.4195004</v>
      </c>
      <c r="AP1164" s="60">
        <v>13646715422.7705</v>
      </c>
      <c r="AQ1164" s="60">
        <v>165526619164.88251</v>
      </c>
      <c r="AR1164" s="60">
        <v>6.62</v>
      </c>
      <c r="AS1164" s="60">
        <v>13289394391.297501</v>
      </c>
      <c r="AT1164" s="60">
        <v>44493595401.790497</v>
      </c>
      <c r="AU1164" s="85">
        <v>111643</v>
      </c>
      <c r="AV1164" s="60" t="s">
        <v>544</v>
      </c>
      <c r="AW1164" s="60">
        <v>1732342897.3724999</v>
      </c>
      <c r="AX1164" s="60">
        <v>26618203.160500001</v>
      </c>
      <c r="AY1164" s="60">
        <v>35191208300.927002</v>
      </c>
      <c r="AZ1164" s="60">
        <v>53673258008.163498</v>
      </c>
      <c r="BA1164" s="60">
        <v>48485084.053000003</v>
      </c>
      <c r="BB1164" s="60" t="s">
        <v>1808</v>
      </c>
      <c r="BC1164" s="60">
        <v>149309978318.10901</v>
      </c>
      <c r="BD1164" s="60">
        <v>3455237142.5075002</v>
      </c>
      <c r="BE1164" s="60" t="s">
        <v>544</v>
      </c>
      <c r="BF1164" s="60">
        <v>4317710118.7465</v>
      </c>
      <c r="BG1164" s="60">
        <v>2270700105.7160001</v>
      </c>
      <c r="BH1164" s="60">
        <v>79733288786.770493</v>
      </c>
      <c r="BI1164" s="60">
        <v>2275127474.1929998</v>
      </c>
      <c r="BJ1164" s="60" t="s">
        <v>544</v>
      </c>
      <c r="BK1164" s="60">
        <v>4710666067.2294998</v>
      </c>
      <c r="BL1164" s="85" t="s">
        <v>3059</v>
      </c>
      <c r="BM1164" s="60" t="s">
        <v>3060</v>
      </c>
      <c r="BN1164" s="60">
        <v>3509175448.7090001</v>
      </c>
      <c r="BO1164" s="60">
        <v>153955583665.646</v>
      </c>
      <c r="BP1164" s="60">
        <v>76278051644.263</v>
      </c>
      <c r="BQ1164" s="60">
        <v>10587241828.268</v>
      </c>
      <c r="BR1164" s="60">
        <v>1071099217.643</v>
      </c>
      <c r="BS1164" s="60">
        <v>1781151935.2165</v>
      </c>
      <c r="BT1164" s="60">
        <v>6942869664.1149998</v>
      </c>
      <c r="BU1164" s="60">
        <v>8281878666.915</v>
      </c>
      <c r="BV1164" s="60">
        <v>2441639722.7670002</v>
      </c>
      <c r="BW1164" s="60">
        <v>48485084.053000003</v>
      </c>
      <c r="BX1164" s="60">
        <v>10856123474.798</v>
      </c>
      <c r="BY1164" s="60" t="s">
        <v>544</v>
      </c>
      <c r="BZ1164" s="60">
        <v>1781745.8504999999</v>
      </c>
      <c r="CA1164" s="60">
        <v>-501966399.15450001</v>
      </c>
      <c r="CB1164" s="60" t="s">
        <v>1825</v>
      </c>
      <c r="CC1164" s="60" t="s">
        <v>544</v>
      </c>
      <c r="CD1164" s="60">
        <v>1095935674.9530001</v>
      </c>
      <c r="CE1164" s="60">
        <v>3583360866.848</v>
      </c>
      <c r="CF1164" s="60">
        <v>13646715422.7705</v>
      </c>
      <c r="CG1164" s="60">
        <v>2314487859.7995</v>
      </c>
      <c r="CH1164" s="60">
        <v>628038416.15199995</v>
      </c>
      <c r="CI1164" s="60" t="s">
        <v>1562</v>
      </c>
      <c r="CJ1164" s="60">
        <v>13.7</v>
      </c>
      <c r="CK1164" s="60">
        <v>10704621085.207001</v>
      </c>
      <c r="CL1164" s="60">
        <v>129.1</v>
      </c>
      <c r="CM1164" s="85">
        <v>111643</v>
      </c>
      <c r="CN1164" s="60">
        <v>3257139399.3109999</v>
      </c>
      <c r="CO1164" s="60">
        <v>2275127474.1929998</v>
      </c>
      <c r="CP1164" s="60">
        <v>9079020961.9689999</v>
      </c>
      <c r="CQ1164" s="60">
        <v>86540799758.546005</v>
      </c>
      <c r="CR1164" s="60">
        <v>108254558.49250001</v>
      </c>
      <c r="CS1164" s="60">
        <v>3257139399.3109999</v>
      </c>
      <c r="CT1164" s="60">
        <v>2886698239.3024998</v>
      </c>
      <c r="CU1164" s="60">
        <v>1823967827.927</v>
      </c>
      <c r="CV1164" s="60">
        <v>3583360866.848</v>
      </c>
      <c r="CW1164" s="60">
        <v>4710666067.2294998</v>
      </c>
      <c r="CX1164" s="60">
        <v>5569845513.2600002</v>
      </c>
      <c r="CY1164" s="60">
        <v>12.5</v>
      </c>
      <c r="CZ1164" s="60">
        <f t="shared" si="36"/>
        <v>18.521160013219291</v>
      </c>
      <c r="DA1164" s="60" t="str">
        <f t="shared" si="37"/>
        <v>Y</v>
      </c>
    </row>
    <row r="1165" spans="1:105">
      <c r="A1165" s="13" t="s">
        <v>1563</v>
      </c>
      <c r="B1165" s="13">
        <v>1185510</v>
      </c>
      <c r="C1165" s="13">
        <v>2022</v>
      </c>
      <c r="D1165" s="13" t="s">
        <v>10</v>
      </c>
      <c r="E1165" s="13" t="s">
        <v>507</v>
      </c>
      <c r="F1165" s="84" t="s">
        <v>1812</v>
      </c>
      <c r="G1165" s="60" t="s">
        <v>556</v>
      </c>
      <c r="H1165" s="60" t="s">
        <v>2261</v>
      </c>
      <c r="I1165" s="60" t="s">
        <v>2017</v>
      </c>
      <c r="J1165" s="60" t="s">
        <v>3062</v>
      </c>
      <c r="K1165" s="85">
        <v>1095030</v>
      </c>
      <c r="L1165" s="60">
        <v>272449720000</v>
      </c>
      <c r="M1165" s="60">
        <v>38999387341.604698</v>
      </c>
      <c r="N1165" s="60">
        <v>378675493.801</v>
      </c>
      <c r="O1165" s="60">
        <v>184440452.31189999</v>
      </c>
      <c r="P1165" s="60">
        <v>-0.23</v>
      </c>
      <c r="Q1165" s="60">
        <v>2411840251.6531</v>
      </c>
      <c r="R1165" s="85" t="s">
        <v>544</v>
      </c>
      <c r="S1165" s="85">
        <v>90</v>
      </c>
      <c r="T1165" s="60">
        <v>979425422.15970004</v>
      </c>
      <c r="U1165" s="60" t="s">
        <v>544</v>
      </c>
      <c r="V1165" s="60" t="s">
        <v>544</v>
      </c>
      <c r="W1165" s="60" t="s">
        <v>2018</v>
      </c>
      <c r="X1165" s="60">
        <v>583501001.93640006</v>
      </c>
      <c r="Y1165" s="60">
        <v>23048473086.366199</v>
      </c>
      <c r="Z1165" s="60">
        <v>5.73</v>
      </c>
      <c r="AA1165" s="60" t="s">
        <v>544</v>
      </c>
      <c r="AB1165" s="60">
        <v>24671967646.727901</v>
      </c>
      <c r="AC1165" s="60">
        <v>38999387341.604698</v>
      </c>
      <c r="AD1165" s="60">
        <v>8.8000000000000007</v>
      </c>
      <c r="AE1165" s="60">
        <v>1620015888.7330999</v>
      </c>
      <c r="AF1165" s="60">
        <v>28.77</v>
      </c>
      <c r="AG1165" s="60" t="s">
        <v>2019</v>
      </c>
      <c r="AH1165" s="60" t="s">
        <v>544</v>
      </c>
      <c r="AI1165" s="60">
        <v>4038645003.8266001</v>
      </c>
      <c r="AJ1165" s="60">
        <v>2124160320.3952999</v>
      </c>
      <c r="AK1165" s="60">
        <v>1.72</v>
      </c>
      <c r="AL1165" s="60">
        <v>30354766386.4076</v>
      </c>
      <c r="AM1165" s="60">
        <v>1248100915.9734001</v>
      </c>
      <c r="AN1165" s="60">
        <v>367441883.72500002</v>
      </c>
      <c r="AO1165" s="60">
        <v>2005152447.5204999</v>
      </c>
      <c r="AP1165" s="60">
        <v>4140961207.651</v>
      </c>
      <c r="AQ1165" s="60">
        <v>38999387341.604698</v>
      </c>
      <c r="AR1165" s="60">
        <v>2.46</v>
      </c>
      <c r="AS1165" s="60">
        <v>4146024047.6160998</v>
      </c>
      <c r="AT1165" s="60">
        <v>11447091467.326</v>
      </c>
      <c r="AU1165" s="85">
        <v>1185510</v>
      </c>
      <c r="AV1165" s="60" t="s">
        <v>544</v>
      </c>
      <c r="AW1165" s="60">
        <v>735477812.6832</v>
      </c>
      <c r="AX1165" s="60" t="s">
        <v>544</v>
      </c>
      <c r="AY1165" s="60">
        <v>3744176209.1283998</v>
      </c>
      <c r="AZ1165" s="60">
        <v>13544278555.545799</v>
      </c>
      <c r="BA1165" s="60">
        <v>173226739.1726</v>
      </c>
      <c r="BB1165" s="60" t="s">
        <v>1808</v>
      </c>
      <c r="BC1165" s="60">
        <v>45982250209.390404</v>
      </c>
      <c r="BD1165" s="60">
        <v>411650586.84039998</v>
      </c>
      <c r="BE1165" s="60" t="s">
        <v>544</v>
      </c>
      <c r="BF1165" s="60">
        <v>307156026.3028</v>
      </c>
      <c r="BG1165" s="60">
        <v>200040366.42399999</v>
      </c>
      <c r="BH1165" s="60">
        <v>15364494415.627001</v>
      </c>
      <c r="BI1165" s="60">
        <v>211152018.29789999</v>
      </c>
      <c r="BJ1165" s="60" t="s">
        <v>544</v>
      </c>
      <c r="BK1165" s="60">
        <v>682754508.93900001</v>
      </c>
      <c r="BL1165" s="85" t="s">
        <v>3063</v>
      </c>
      <c r="BM1165" s="60" t="s">
        <v>3064</v>
      </c>
      <c r="BN1165" s="60">
        <v>602285714.21599996</v>
      </c>
      <c r="BO1165" s="60">
        <v>35206096617.738197</v>
      </c>
      <c r="BP1165" s="60">
        <v>14952843828.7866</v>
      </c>
      <c r="BQ1165" s="60">
        <v>4387338819.9900999</v>
      </c>
      <c r="BR1165" s="60">
        <v>1122465931.7337</v>
      </c>
      <c r="BS1165" s="60">
        <v>1422084883.8891001</v>
      </c>
      <c r="BT1165" s="60">
        <v>6570815487.3582001</v>
      </c>
      <c r="BU1165" s="60">
        <v>678382765.45249999</v>
      </c>
      <c r="BV1165" s="60" t="s">
        <v>544</v>
      </c>
      <c r="BW1165" s="60" t="s">
        <v>544</v>
      </c>
      <c r="BX1165" s="60">
        <v>4038645003.8266001</v>
      </c>
      <c r="BY1165" s="60" t="s">
        <v>544</v>
      </c>
      <c r="BZ1165" s="60">
        <v>17358574.2894</v>
      </c>
      <c r="CA1165" s="60" t="s">
        <v>544</v>
      </c>
      <c r="CB1165" s="60" t="s">
        <v>2081</v>
      </c>
      <c r="CC1165" s="60">
        <v>260744202.6609</v>
      </c>
      <c r="CD1165" s="60">
        <v>143871314.03999999</v>
      </c>
      <c r="CE1165" s="60">
        <v>322261093.57849997</v>
      </c>
      <c r="CF1165" s="60">
        <v>4140961207.651</v>
      </c>
      <c r="CG1165" s="60">
        <v>272560120.20889997</v>
      </c>
      <c r="CH1165" s="60">
        <v>72328514.162799999</v>
      </c>
      <c r="CI1165" s="60" t="s">
        <v>3062</v>
      </c>
      <c r="CJ1165" s="60">
        <v>16.399999999999999</v>
      </c>
      <c r="CK1165" s="60">
        <v>950942885.66139996</v>
      </c>
      <c r="CL1165" s="60">
        <v>164</v>
      </c>
      <c r="CM1165" s="85">
        <v>1095030</v>
      </c>
      <c r="CN1165" s="60">
        <v>5167907.2424999997</v>
      </c>
      <c r="CO1165" s="60">
        <v>211152018.29789999</v>
      </c>
      <c r="CP1165" s="60">
        <v>1185786716.1524</v>
      </c>
      <c r="CQ1165" s="60">
        <v>23048473086.366199</v>
      </c>
      <c r="CR1165" s="60" t="s">
        <v>544</v>
      </c>
      <c r="CS1165" s="60">
        <v>5167907.2424999997</v>
      </c>
      <c r="CT1165" s="60">
        <v>397990695.63099998</v>
      </c>
      <c r="CU1165" s="60">
        <v>284763813.30800003</v>
      </c>
      <c r="CV1165" s="60">
        <v>322261093.57849997</v>
      </c>
      <c r="CW1165" s="60">
        <v>682754508.93900001</v>
      </c>
      <c r="CX1165" s="60">
        <v>583501001.93640006</v>
      </c>
      <c r="CY1165" s="60">
        <v>16.399999999999999</v>
      </c>
      <c r="CZ1165" s="60">
        <f t="shared" si="36"/>
        <v>6.9860000008089767</v>
      </c>
      <c r="DA1165" s="60" t="str">
        <f t="shared" si="37"/>
        <v>N</v>
      </c>
    </row>
    <row r="1166" spans="1:105">
      <c r="A1166" s="13" t="s">
        <v>1563</v>
      </c>
      <c r="B1166" s="13">
        <v>1185510</v>
      </c>
      <c r="C1166" s="13">
        <v>2023</v>
      </c>
      <c r="D1166" s="13" t="s">
        <v>10</v>
      </c>
      <c r="E1166" s="13" t="s">
        <v>507</v>
      </c>
      <c r="F1166" s="84" t="s">
        <v>1804</v>
      </c>
      <c r="G1166" s="60" t="s">
        <v>556</v>
      </c>
      <c r="H1166" s="60" t="s">
        <v>2261</v>
      </c>
      <c r="I1166" s="60" t="s">
        <v>2017</v>
      </c>
      <c r="J1166" s="60" t="s">
        <v>3062</v>
      </c>
      <c r="K1166" s="85">
        <v>1095030</v>
      </c>
      <c r="L1166" s="60">
        <v>321997062000</v>
      </c>
      <c r="M1166" s="60">
        <v>45074900885.772903</v>
      </c>
      <c r="N1166" s="60">
        <v>326741138.88870001</v>
      </c>
      <c r="O1166" s="60">
        <v>115676689.6126</v>
      </c>
      <c r="P1166" s="60">
        <v>-0.12</v>
      </c>
      <c r="Q1166" s="60">
        <v>2337631586.0798998</v>
      </c>
      <c r="R1166" s="85" t="s">
        <v>544</v>
      </c>
      <c r="S1166" s="85">
        <v>87</v>
      </c>
      <c r="T1166" s="60">
        <v>1220855590.8957</v>
      </c>
      <c r="U1166" s="60" t="s">
        <v>544</v>
      </c>
      <c r="V1166" s="60" t="s">
        <v>544</v>
      </c>
      <c r="W1166" s="60" t="s">
        <v>2018</v>
      </c>
      <c r="X1166" s="60">
        <v>547462203.8757</v>
      </c>
      <c r="Y1166" s="60">
        <v>29725672487.070599</v>
      </c>
      <c r="Z1166" s="60">
        <v>7.33</v>
      </c>
      <c r="AA1166" s="60" t="s">
        <v>544</v>
      </c>
      <c r="AB1166" s="60">
        <v>25708185366.135399</v>
      </c>
      <c r="AC1166" s="60">
        <v>45074900885.772903</v>
      </c>
      <c r="AD1166" s="60">
        <v>7.7</v>
      </c>
      <c r="AE1166" s="60">
        <v>1871820090.5223</v>
      </c>
      <c r="AF1166" s="60">
        <v>31.42</v>
      </c>
      <c r="AG1166" s="60" t="s">
        <v>2019</v>
      </c>
      <c r="AH1166" s="60" t="s">
        <v>544</v>
      </c>
      <c r="AI1166" s="60">
        <v>4091147740.2234001</v>
      </c>
      <c r="AJ1166" s="60">
        <v>1815034576.2214999</v>
      </c>
      <c r="AK1166" s="60">
        <v>1.49</v>
      </c>
      <c r="AL1166" s="60">
        <v>35799617976.1287</v>
      </c>
      <c r="AM1166" s="60">
        <v>1546328321.6989999</v>
      </c>
      <c r="AN1166" s="60">
        <v>538088498.74199998</v>
      </c>
      <c r="AO1166" s="60">
        <v>2429463855.5145998</v>
      </c>
      <c r="AP1166" s="60">
        <v>4224920767.8151002</v>
      </c>
      <c r="AQ1166" s="60">
        <v>45074900885.772903</v>
      </c>
      <c r="AR1166" s="60">
        <v>2.08</v>
      </c>
      <c r="AS1166" s="60">
        <v>4223974886.1869001</v>
      </c>
      <c r="AT1166" s="60">
        <v>11916610391.3204</v>
      </c>
      <c r="AU1166" s="85">
        <v>1185510</v>
      </c>
      <c r="AV1166" s="60" t="s">
        <v>544</v>
      </c>
      <c r="AW1166" s="60">
        <v>1551829329.5936</v>
      </c>
      <c r="AX1166" s="60" t="s">
        <v>544</v>
      </c>
      <c r="AY1166" s="60">
        <v>3686854666.7437</v>
      </c>
      <c r="AZ1166" s="60">
        <v>15686345818.456699</v>
      </c>
      <c r="BA1166" s="60">
        <v>130493728.6391</v>
      </c>
      <c r="BB1166" s="60" t="s">
        <v>1808</v>
      </c>
      <c r="BC1166" s="60">
        <v>53042863536.855499</v>
      </c>
      <c r="BD1166" s="60">
        <v>415530404.79610002</v>
      </c>
      <c r="BE1166" s="60" t="s">
        <v>544</v>
      </c>
      <c r="BF1166" s="60">
        <v>794724648.55659997</v>
      </c>
      <c r="BG1166" s="60">
        <v>245318886.81110001</v>
      </c>
      <c r="BH1166" s="60">
        <v>15733958786.703199</v>
      </c>
      <c r="BI1166" s="60">
        <v>309323590.31550002</v>
      </c>
      <c r="BJ1166" s="60" t="s">
        <v>544</v>
      </c>
      <c r="BK1166" s="60">
        <v>726795033.24339998</v>
      </c>
      <c r="BL1166" s="85" t="s">
        <v>3063</v>
      </c>
      <c r="BM1166" s="60" t="s">
        <v>3064</v>
      </c>
      <c r="BN1166" s="60">
        <v>648249342.00320005</v>
      </c>
      <c r="BO1166" s="60">
        <v>39038729908.161797</v>
      </c>
      <c r="BP1166" s="60">
        <v>15318428381.907101</v>
      </c>
      <c r="BQ1166" s="60">
        <v>5605670249.7299995</v>
      </c>
      <c r="BR1166" s="60">
        <v>687302480.47290003</v>
      </c>
      <c r="BS1166" s="60">
        <v>3140916344.3842001</v>
      </c>
      <c r="BT1166" s="60">
        <v>4522116159.4644003</v>
      </c>
      <c r="BU1166" s="60">
        <v>682401590.16600001</v>
      </c>
      <c r="BV1166" s="60" t="s">
        <v>544</v>
      </c>
      <c r="BW1166" s="60" t="s">
        <v>544</v>
      </c>
      <c r="BX1166" s="60">
        <v>4091147740.2234001</v>
      </c>
      <c r="BY1166" s="60" t="s">
        <v>544</v>
      </c>
      <c r="BZ1166" s="60">
        <v>-199759.22500000001</v>
      </c>
      <c r="CA1166" s="60" t="s">
        <v>544</v>
      </c>
      <c r="CB1166" s="60" t="s">
        <v>2081</v>
      </c>
      <c r="CC1166" s="60">
        <v>387893639.02249998</v>
      </c>
      <c r="CD1166" s="60">
        <v>124003583.61480001</v>
      </c>
      <c r="CE1166" s="60">
        <v>355599557.61019999</v>
      </c>
      <c r="CF1166" s="60">
        <v>4224920767.8151002</v>
      </c>
      <c r="CG1166" s="60">
        <v>403149112.45169997</v>
      </c>
      <c r="CH1166" s="60">
        <v>96444369.775800005</v>
      </c>
      <c r="CI1166" s="60" t="s">
        <v>3062</v>
      </c>
      <c r="CJ1166" s="60">
        <v>15.9</v>
      </c>
      <c r="CK1166" s="60">
        <v>1085550702.6177001</v>
      </c>
      <c r="CL1166" s="60">
        <v>301</v>
      </c>
      <c r="CM1166" s="85">
        <v>1095030</v>
      </c>
      <c r="CN1166" s="60">
        <v>44552186.568099998</v>
      </c>
      <c r="CO1166" s="60">
        <v>309323590.31550002</v>
      </c>
      <c r="CP1166" s="60">
        <v>1195711545.8789001</v>
      </c>
      <c r="CQ1166" s="60">
        <v>29725672487.070599</v>
      </c>
      <c r="CR1166" s="60" t="s">
        <v>544</v>
      </c>
      <c r="CS1166" s="60">
        <v>44552186.568099998</v>
      </c>
      <c r="CT1166" s="60">
        <v>403765468.35070002</v>
      </c>
      <c r="CU1166" s="60">
        <v>323029564.89279997</v>
      </c>
      <c r="CV1166" s="60">
        <v>355599557.61019999</v>
      </c>
      <c r="CW1166" s="60">
        <v>726795033.24339998</v>
      </c>
      <c r="CX1166" s="60">
        <v>547462203.8757</v>
      </c>
      <c r="CY1166" s="60">
        <v>15.9</v>
      </c>
      <c r="CZ1166" s="60">
        <f t="shared" si="36"/>
        <v>7.1436000007186413</v>
      </c>
      <c r="DA1166" s="60" t="str">
        <f t="shared" si="37"/>
        <v>N</v>
      </c>
    </row>
    <row r="1167" spans="1:105">
      <c r="A1167" s="13" t="s">
        <v>1564</v>
      </c>
      <c r="B1167" s="13">
        <v>1097510</v>
      </c>
      <c r="C1167" s="13">
        <v>2022</v>
      </c>
      <c r="D1167" s="13" t="s">
        <v>1</v>
      </c>
      <c r="E1167" s="13" t="s">
        <v>13</v>
      </c>
      <c r="F1167" s="84" t="s">
        <v>1812</v>
      </c>
      <c r="G1167" s="60" t="s">
        <v>2399</v>
      </c>
      <c r="H1167" s="60" t="s">
        <v>2221</v>
      </c>
      <c r="I1167" s="60" t="s">
        <v>2400</v>
      </c>
      <c r="J1167" s="60" t="s">
        <v>3062</v>
      </c>
      <c r="K1167" s="85">
        <v>1095030</v>
      </c>
      <c r="L1167" s="60">
        <v>155349622000</v>
      </c>
      <c r="M1167" s="60">
        <v>115535937832.62199</v>
      </c>
      <c r="N1167" s="60">
        <v>806239773.96099997</v>
      </c>
      <c r="O1167" s="60">
        <v>-50051316.379799999</v>
      </c>
      <c r="P1167" s="60">
        <v>-0.16128000000000001</v>
      </c>
      <c r="Q1167" s="60">
        <v>4588229213.4366999</v>
      </c>
      <c r="R1167" s="85" t="s">
        <v>544</v>
      </c>
      <c r="S1167" s="85" t="s">
        <v>544</v>
      </c>
      <c r="T1167" s="60">
        <v>1864347017.8174</v>
      </c>
      <c r="U1167" s="60" t="s">
        <v>544</v>
      </c>
      <c r="V1167" s="60" t="s">
        <v>544</v>
      </c>
      <c r="W1167" s="60" t="s">
        <v>2401</v>
      </c>
      <c r="X1167" s="60">
        <v>1565493827.2586999</v>
      </c>
      <c r="Y1167" s="60">
        <v>85803420353.440506</v>
      </c>
      <c r="Z1167" s="60">
        <v>12.67107</v>
      </c>
      <c r="AA1167" s="60" t="s">
        <v>544</v>
      </c>
      <c r="AB1167" s="60">
        <v>37485497548.0896</v>
      </c>
      <c r="AC1167" s="60">
        <v>115535937832.62199</v>
      </c>
      <c r="AD1167" s="60">
        <v>5.24</v>
      </c>
      <c r="AE1167" s="60">
        <v>14080669344.926001</v>
      </c>
      <c r="AF1167" s="60">
        <v>27.845880000000001</v>
      </c>
      <c r="AG1167" s="60" t="s">
        <v>2402</v>
      </c>
      <c r="AH1167" s="60">
        <v>48235162.876699999</v>
      </c>
      <c r="AI1167" s="60">
        <v>7162298825.3786001</v>
      </c>
      <c r="AJ1167" s="60">
        <v>17684726313.7672</v>
      </c>
      <c r="AK1167" s="60">
        <v>2.0789</v>
      </c>
      <c r="AL1167" s="60">
        <v>90746526853.824905</v>
      </c>
      <c r="AM1167" s="60">
        <v>9860011900.0681</v>
      </c>
      <c r="AN1167" s="60">
        <v>922327086.18009996</v>
      </c>
      <c r="AO1167" s="60">
        <v>23440479698.034199</v>
      </c>
      <c r="AP1167" s="60">
        <v>7143154098.3210001</v>
      </c>
      <c r="AQ1167" s="60">
        <v>115535937832.62199</v>
      </c>
      <c r="AR1167" s="60">
        <v>1.5843400000000001</v>
      </c>
      <c r="AS1167" s="60">
        <v>7345413506.3360996</v>
      </c>
      <c r="AT1167" s="60">
        <v>15822746542.7148</v>
      </c>
      <c r="AU1167" s="85">
        <v>1097510</v>
      </c>
      <c r="AV1167" s="60">
        <v>2144253309.6689</v>
      </c>
      <c r="AW1167" s="60" t="s">
        <v>544</v>
      </c>
      <c r="AX1167" s="60" t="s">
        <v>544</v>
      </c>
      <c r="AY1167" s="60">
        <v>31765395658.693199</v>
      </c>
      <c r="AZ1167" s="60">
        <v>16080154693.854</v>
      </c>
      <c r="BA1167" s="60">
        <v>3299920422.6374002</v>
      </c>
      <c r="BB1167" s="60" t="s">
        <v>1808</v>
      </c>
      <c r="BC1167" s="60">
        <v>136645098922.74561</v>
      </c>
      <c r="BD1167" s="60">
        <v>606346868.99530005</v>
      </c>
      <c r="BE1167" s="60" t="s">
        <v>544</v>
      </c>
      <c r="BF1167" s="60" t="s">
        <v>544</v>
      </c>
      <c r="BG1167" s="60">
        <v>805940800.28849995</v>
      </c>
      <c r="BH1167" s="60">
        <v>50888062624.045502</v>
      </c>
      <c r="BI1167" s="60">
        <v>689883980.40919995</v>
      </c>
      <c r="BJ1167" s="60" t="s">
        <v>544</v>
      </c>
      <c r="BK1167" s="60">
        <v>1906351331.3705001</v>
      </c>
      <c r="BL1167" s="85" t="s">
        <v>3065</v>
      </c>
      <c r="BM1167" s="60" t="s">
        <v>3066</v>
      </c>
      <c r="BN1167" s="60">
        <v>1374461549.9895</v>
      </c>
      <c r="BO1167" s="60">
        <v>75194215384.754898</v>
      </c>
      <c r="BP1167" s="60">
        <v>50281715755.050102</v>
      </c>
      <c r="BQ1167" s="60">
        <v>5315480440.6129999</v>
      </c>
      <c r="BR1167" s="60" t="s">
        <v>544</v>
      </c>
      <c r="BS1167" s="60">
        <v>15851400417.474899</v>
      </c>
      <c r="BT1167" s="60">
        <v>4943106500.3844004</v>
      </c>
      <c r="BU1167" s="60" t="s">
        <v>544</v>
      </c>
      <c r="BV1167" s="60" t="s">
        <v>544</v>
      </c>
      <c r="BW1167" s="60">
        <v>3299920422.6374002</v>
      </c>
      <c r="BX1167" s="60">
        <v>6097345679.3948002</v>
      </c>
      <c r="BY1167" s="60" t="s">
        <v>544</v>
      </c>
      <c r="BZ1167" s="60">
        <v>-57251970.8499</v>
      </c>
      <c r="CA1167" s="60">
        <v>-138155585.31279999</v>
      </c>
      <c r="CB1167" s="60" t="s">
        <v>2081</v>
      </c>
      <c r="CC1167" s="60" t="s">
        <v>544</v>
      </c>
      <c r="CD1167" s="60">
        <v>340013386.90219998</v>
      </c>
      <c r="CE1167" s="60">
        <v>1095089245.9410999</v>
      </c>
      <c r="CF1167" s="60">
        <v>7143154098.3210001</v>
      </c>
      <c r="CG1167" s="60">
        <v>2487167187.4236002</v>
      </c>
      <c r="CH1167" s="60" t="s">
        <v>544</v>
      </c>
      <c r="CI1167" s="60" t="s">
        <v>3062</v>
      </c>
      <c r="CJ1167" s="60">
        <v>19.11</v>
      </c>
      <c r="CK1167" s="60">
        <v>2487820913.4387999</v>
      </c>
      <c r="CL1167" s="60">
        <v>204</v>
      </c>
      <c r="CM1167" s="85">
        <v>1095030</v>
      </c>
      <c r="CN1167" s="60">
        <v>66128960.289700001</v>
      </c>
      <c r="CO1167" s="60">
        <v>689883980.40919995</v>
      </c>
      <c r="CP1167" s="60">
        <v>2939955377.2481999</v>
      </c>
      <c r="CQ1167" s="60">
        <v>85803420353.440506</v>
      </c>
      <c r="CR1167" s="60">
        <v>653726.01520000002</v>
      </c>
      <c r="CS1167" s="60">
        <v>66128960.289700001</v>
      </c>
      <c r="CT1167" s="60">
        <v>1111082849.9879</v>
      </c>
      <c r="CU1167" s="60">
        <v>795268481.38259995</v>
      </c>
      <c r="CV1167" s="60">
        <v>1095089245.9410999</v>
      </c>
      <c r="CW1167" s="60">
        <v>1906351331.3705001</v>
      </c>
      <c r="CX1167" s="60">
        <v>1565493827.2586999</v>
      </c>
      <c r="CY1167" s="60">
        <v>16.27</v>
      </c>
      <c r="CZ1167" s="60">
        <f t="shared" si="36"/>
        <v>1.3445999999156666</v>
      </c>
      <c r="DA1167" s="60" t="str">
        <f t="shared" si="37"/>
        <v>N</v>
      </c>
    </row>
    <row r="1168" spans="1:105">
      <c r="A1168" s="13" t="s">
        <v>1564</v>
      </c>
      <c r="B1168" s="13">
        <v>1097510</v>
      </c>
      <c r="C1168" s="13">
        <v>2023</v>
      </c>
      <c r="D1168" s="13" t="s">
        <v>1</v>
      </c>
      <c r="E1168" s="13" t="s">
        <v>13</v>
      </c>
      <c r="F1168" s="84" t="s">
        <v>1804</v>
      </c>
      <c r="G1168" s="60" t="s">
        <v>2399</v>
      </c>
      <c r="H1168" s="60" t="s">
        <v>2221</v>
      </c>
      <c r="I1168" s="60" t="s">
        <v>2400</v>
      </c>
      <c r="J1168" s="60" t="s">
        <v>3062</v>
      </c>
      <c r="K1168" s="85">
        <v>1095030</v>
      </c>
      <c r="L1168" s="60">
        <v>166059993000</v>
      </c>
      <c r="M1168" s="60">
        <v>125546225895.2287</v>
      </c>
      <c r="N1168" s="60">
        <v>742052619.60420001</v>
      </c>
      <c r="O1168" s="60">
        <v>55040447.566600002</v>
      </c>
      <c r="P1168" s="60">
        <v>-0.18464</v>
      </c>
      <c r="Q1168" s="60">
        <v>4025572692.0173001</v>
      </c>
      <c r="R1168" s="85" t="s">
        <v>544</v>
      </c>
      <c r="S1168" s="85" t="s">
        <v>544</v>
      </c>
      <c r="T1168" s="60">
        <v>2218646707.3803</v>
      </c>
      <c r="U1168" s="60" t="s">
        <v>544</v>
      </c>
      <c r="V1168" s="60" t="s">
        <v>544</v>
      </c>
      <c r="W1168" s="60" t="s">
        <v>2401</v>
      </c>
      <c r="X1168" s="60">
        <v>1742185680.7165</v>
      </c>
      <c r="Y1168" s="60">
        <v>95506954709.022705</v>
      </c>
      <c r="Z1168" s="60">
        <v>17.176110000000001</v>
      </c>
      <c r="AA1168" s="60" t="s">
        <v>544</v>
      </c>
      <c r="AB1168" s="60">
        <v>41324563390.973999</v>
      </c>
      <c r="AC1168" s="60">
        <v>125546225895.2287</v>
      </c>
      <c r="AD1168" s="60">
        <v>4.93</v>
      </c>
      <c r="AE1168" s="60">
        <v>15394000150.4289</v>
      </c>
      <c r="AF1168" s="60">
        <v>31.875219999999999</v>
      </c>
      <c r="AG1168" s="60" t="s">
        <v>2402</v>
      </c>
      <c r="AH1168" s="60">
        <v>10065372343.938999</v>
      </c>
      <c r="AI1168" s="60">
        <v>7301856807.6756001</v>
      </c>
      <c r="AJ1168" s="60">
        <v>17449191047.731998</v>
      </c>
      <c r="AK1168" s="60">
        <v>2.1542500000000002</v>
      </c>
      <c r="AL1168" s="60">
        <v>100904473420.4763</v>
      </c>
      <c r="AM1168" s="60">
        <v>4407057533.6099005</v>
      </c>
      <c r="AN1168" s="60">
        <v>2908111438.5770998</v>
      </c>
      <c r="AO1168" s="60">
        <v>22861498448.986</v>
      </c>
      <c r="AP1168" s="60">
        <v>7074257956.8516998</v>
      </c>
      <c r="AQ1168" s="60">
        <v>125546225895.2287</v>
      </c>
      <c r="AR1168" s="60">
        <v>1.4231499999999999</v>
      </c>
      <c r="AS1168" s="60">
        <v>7383986542.3051996</v>
      </c>
      <c r="AT1168" s="60">
        <v>15051125726.9186</v>
      </c>
      <c r="AU1168" s="85">
        <v>1097510</v>
      </c>
      <c r="AV1168" s="60">
        <v>1982142587.0323</v>
      </c>
      <c r="AW1168" s="60" t="s">
        <v>544</v>
      </c>
      <c r="AX1168" s="60" t="s">
        <v>544</v>
      </c>
      <c r="AY1168" s="60">
        <v>32843191198.160999</v>
      </c>
      <c r="AZ1168" s="60">
        <v>16092566718.776501</v>
      </c>
      <c r="BA1168" s="60">
        <v>4247332728.2954998</v>
      </c>
      <c r="BB1168" s="60" t="s">
        <v>1808</v>
      </c>
      <c r="BC1168" s="60">
        <v>148155288417.7135</v>
      </c>
      <c r="BD1168" s="60">
        <v>548076661.34679997</v>
      </c>
      <c r="BE1168" s="60" t="s">
        <v>544</v>
      </c>
      <c r="BF1168" s="60" t="s">
        <v>544</v>
      </c>
      <c r="BG1168" s="60">
        <v>698552959.81959999</v>
      </c>
      <c r="BH1168" s="60">
        <v>52141649653.375099</v>
      </c>
      <c r="BI1168" s="60">
        <v>1133814923.9618001</v>
      </c>
      <c r="BJ1168" s="60" t="s">
        <v>544</v>
      </c>
      <c r="BK1168" s="60">
        <v>2131592953.6989999</v>
      </c>
      <c r="BL1168" s="85" t="s">
        <v>3065</v>
      </c>
      <c r="BM1168" s="60" t="s">
        <v>3066</v>
      </c>
      <c r="BN1168" s="60">
        <v>1891409994.6122999</v>
      </c>
      <c r="BO1168" s="60">
        <v>90470254021.290207</v>
      </c>
      <c r="BP1168" s="60">
        <v>51593572992.028297</v>
      </c>
      <c r="BQ1168" s="60">
        <v>9552875179.0748005</v>
      </c>
      <c r="BR1168" s="60" t="s">
        <v>544</v>
      </c>
      <c r="BS1168" s="60">
        <v>11076885158.5851</v>
      </c>
      <c r="BT1168" s="60">
        <v>5397518711.4535999</v>
      </c>
      <c r="BU1168" s="60" t="s">
        <v>544</v>
      </c>
      <c r="BV1168" s="60" t="s">
        <v>544</v>
      </c>
      <c r="BW1168" s="60">
        <v>4247332728.2954998</v>
      </c>
      <c r="BX1168" s="60">
        <v>5915699704.8500004</v>
      </c>
      <c r="BY1168" s="60" t="s">
        <v>544</v>
      </c>
      <c r="BZ1168" s="60">
        <v>-36368035.0779</v>
      </c>
      <c r="CA1168" s="60">
        <v>-141066757.3831</v>
      </c>
      <c r="CB1168" s="60" t="s">
        <v>2081</v>
      </c>
      <c r="CC1168" s="60" t="s">
        <v>544</v>
      </c>
      <c r="CD1168" s="60">
        <v>313474710.80299997</v>
      </c>
      <c r="CE1168" s="60">
        <v>1454262493.3113</v>
      </c>
      <c r="CF1168" s="60">
        <v>7074257956.8516998</v>
      </c>
      <c r="CG1168" s="60">
        <v>4649687759.6504002</v>
      </c>
      <c r="CH1168" s="60" t="s">
        <v>544</v>
      </c>
      <c r="CI1168" s="60" t="s">
        <v>3062</v>
      </c>
      <c r="CJ1168" s="60">
        <v>17.670000000000002</v>
      </c>
      <c r="CK1168" s="60">
        <v>4650297119.2934999</v>
      </c>
      <c r="CL1168" s="60">
        <v>202</v>
      </c>
      <c r="CM1168" s="85">
        <v>1095030</v>
      </c>
      <c r="CN1168" s="60">
        <v>160741664.7685</v>
      </c>
      <c r="CO1168" s="60">
        <v>1133814923.9618001</v>
      </c>
      <c r="CP1168" s="60">
        <v>3633595675.3288002</v>
      </c>
      <c r="CQ1168" s="60">
        <v>95506954709.022705</v>
      </c>
      <c r="CR1168" s="60">
        <v>609359.64309999999</v>
      </c>
      <c r="CS1168" s="60">
        <v>160741664.7685</v>
      </c>
      <c r="CT1168" s="60">
        <v>1105670219.9487</v>
      </c>
      <c r="CU1168" s="60">
        <v>1025922733.7503</v>
      </c>
      <c r="CV1168" s="60">
        <v>1454262493.3113</v>
      </c>
      <c r="CW1168" s="60">
        <v>2131592953.6989999</v>
      </c>
      <c r="CX1168" s="60">
        <v>1742185680.7165</v>
      </c>
      <c r="CY1168" s="60">
        <v>14.32</v>
      </c>
      <c r="CZ1168" s="60">
        <f t="shared" si="36"/>
        <v>1.3227000000667564</v>
      </c>
      <c r="DA1168" s="60" t="str">
        <f t="shared" si="37"/>
        <v>N</v>
      </c>
    </row>
    <row r="1169" spans="1:105">
      <c r="A1169" s="13" t="s">
        <v>1565</v>
      </c>
      <c r="B1169" s="13">
        <v>111966</v>
      </c>
      <c r="C1169" s="13">
        <v>2022</v>
      </c>
      <c r="D1169" s="13" t="s">
        <v>10</v>
      </c>
      <c r="E1169" s="13" t="s">
        <v>507</v>
      </c>
      <c r="F1169" s="84" t="s">
        <v>1812</v>
      </c>
      <c r="G1169" s="60" t="s">
        <v>1931</v>
      </c>
      <c r="H1169" s="60" t="s">
        <v>2748</v>
      </c>
      <c r="I1169" s="60" t="s">
        <v>1933</v>
      </c>
      <c r="J1169" s="60" t="s">
        <v>3062</v>
      </c>
      <c r="K1169" s="85">
        <v>1095030</v>
      </c>
      <c r="L1169" s="60">
        <v>165737000000</v>
      </c>
      <c r="M1169" s="60">
        <v>4762420624.8999996</v>
      </c>
      <c r="N1169" s="60">
        <v>0</v>
      </c>
      <c r="O1169" s="60">
        <v>-9310077.3000000007</v>
      </c>
      <c r="P1169" s="60">
        <v>-0.21</v>
      </c>
      <c r="Q1169" s="60" t="s">
        <v>544</v>
      </c>
      <c r="R1169" s="85" t="s">
        <v>544</v>
      </c>
      <c r="S1169" s="85" t="s">
        <v>544</v>
      </c>
      <c r="T1169" s="60" t="s">
        <v>544</v>
      </c>
      <c r="U1169" s="60" t="s">
        <v>544</v>
      </c>
      <c r="V1169" s="60" t="s">
        <v>544</v>
      </c>
      <c r="W1169" s="60" t="s">
        <v>1934</v>
      </c>
      <c r="X1169" s="60">
        <v>55802994.200000003</v>
      </c>
      <c r="Y1169" s="60">
        <v>2116519642.4000001</v>
      </c>
      <c r="Z1169" s="60">
        <v>5.67</v>
      </c>
      <c r="AA1169" s="60">
        <v>49308928</v>
      </c>
      <c r="AB1169" s="60">
        <v>2030229018.5</v>
      </c>
      <c r="AC1169" s="60">
        <v>4762420624.8999996</v>
      </c>
      <c r="AD1169" s="60" t="s">
        <v>544</v>
      </c>
      <c r="AE1169" s="60" t="s">
        <v>544</v>
      </c>
      <c r="AF1169" s="60">
        <v>37.78</v>
      </c>
      <c r="AG1169" s="60" t="s">
        <v>1935</v>
      </c>
      <c r="AH1169" s="60" t="s">
        <v>544</v>
      </c>
      <c r="AI1169" s="60">
        <v>673486394.70000005</v>
      </c>
      <c r="AJ1169" s="60" t="s">
        <v>544</v>
      </c>
      <c r="AK1169" s="60">
        <v>1.21</v>
      </c>
      <c r="AL1169" s="60">
        <v>2957558693.8000002</v>
      </c>
      <c r="AM1169" s="60">
        <v>292089308.10000002</v>
      </c>
      <c r="AN1169" s="60">
        <v>20028160.100000001</v>
      </c>
      <c r="AO1169" s="60">
        <v>775839.8</v>
      </c>
      <c r="AP1169" s="60">
        <v>773540991</v>
      </c>
      <c r="AQ1169" s="60">
        <v>4762420624.8999996</v>
      </c>
      <c r="AR1169" s="60">
        <v>0</v>
      </c>
      <c r="AS1169" s="60">
        <v>777448924.70000005</v>
      </c>
      <c r="AT1169" s="60" t="s">
        <v>544</v>
      </c>
      <c r="AU1169" s="85">
        <v>111966</v>
      </c>
      <c r="AV1169" s="60" t="s">
        <v>544</v>
      </c>
      <c r="AW1169" s="60" t="s">
        <v>544</v>
      </c>
      <c r="AX1169" s="60" t="s">
        <v>544</v>
      </c>
      <c r="AY1169" s="60" t="s">
        <v>544</v>
      </c>
      <c r="AZ1169" s="60">
        <v>1681187323.9000001</v>
      </c>
      <c r="BA1169" s="60">
        <v>872158846.89999998</v>
      </c>
      <c r="BB1169" s="60" t="s">
        <v>1808</v>
      </c>
      <c r="BC1169" s="60" t="s">
        <v>544</v>
      </c>
      <c r="BD1169" s="60">
        <v>8246889.5</v>
      </c>
      <c r="BE1169" s="60" t="s">
        <v>544</v>
      </c>
      <c r="BF1169" s="60">
        <v>162725209.19999999</v>
      </c>
      <c r="BG1169" s="60">
        <v>-10200856.300000001</v>
      </c>
      <c r="BH1169" s="60">
        <v>872158846.89999998</v>
      </c>
      <c r="BI1169" s="60">
        <v>39883911.399999999</v>
      </c>
      <c r="BJ1169" s="60" t="s">
        <v>544</v>
      </c>
      <c r="BK1169" s="60">
        <v>61262607.5</v>
      </c>
      <c r="BL1169" s="85" t="s">
        <v>3067</v>
      </c>
      <c r="BM1169" s="60" t="s">
        <v>3068</v>
      </c>
      <c r="BN1169" s="60">
        <v>48533088.200000003</v>
      </c>
      <c r="BO1169" s="60">
        <v>4459469560</v>
      </c>
      <c r="BP1169" s="60">
        <v>863911957.39999998</v>
      </c>
      <c r="BQ1169" s="60">
        <v>1021637310.3</v>
      </c>
      <c r="BR1169" s="60" t="s">
        <v>544</v>
      </c>
      <c r="BS1169" s="60">
        <v>246257291.69999999</v>
      </c>
      <c r="BT1169" s="60">
        <v>791730123.5</v>
      </c>
      <c r="BU1169" s="60">
        <v>24453320.300000001</v>
      </c>
      <c r="BV1169" s="60" t="s">
        <v>544</v>
      </c>
      <c r="BW1169" s="60">
        <v>872158846.89999998</v>
      </c>
      <c r="BX1169" s="60">
        <v>673486394.70000005</v>
      </c>
      <c r="BY1169" s="60" t="s">
        <v>544</v>
      </c>
      <c r="BZ1169" s="60">
        <v>143674</v>
      </c>
      <c r="CA1169" s="60" t="s">
        <v>544</v>
      </c>
      <c r="CB1169" s="60" t="s">
        <v>1958</v>
      </c>
      <c r="CC1169" s="60">
        <v>9051464</v>
      </c>
      <c r="CD1169" s="60">
        <v>14597281.699999999</v>
      </c>
      <c r="CE1169" s="60">
        <v>52297347.799999997</v>
      </c>
      <c r="CF1169" s="60">
        <v>773540991</v>
      </c>
      <c r="CG1169" s="60">
        <v>51377834</v>
      </c>
      <c r="CH1169" s="60">
        <v>25487773.399999999</v>
      </c>
      <c r="CI1169" s="60" t="s">
        <v>3062</v>
      </c>
      <c r="CJ1169" s="60">
        <v>33.17</v>
      </c>
      <c r="CK1169" s="60">
        <v>75831154.400000006</v>
      </c>
      <c r="CL1169" s="60">
        <v>175</v>
      </c>
      <c r="CM1169" s="85">
        <v>1095030</v>
      </c>
      <c r="CN1169" s="60">
        <v>-8562972.3000000007</v>
      </c>
      <c r="CO1169" s="60">
        <v>39883911.399999999</v>
      </c>
      <c r="CP1169" s="60">
        <v>104336082.40000001</v>
      </c>
      <c r="CQ1169" s="60">
        <v>2116519642.4000001</v>
      </c>
      <c r="CR1169" s="60" t="s">
        <v>544</v>
      </c>
      <c r="CS1169" s="60">
        <v>-8562972.3000000007</v>
      </c>
      <c r="CT1169" s="60">
        <v>37585126.899999999</v>
      </c>
      <c r="CU1169" s="60">
        <v>23677480.600000001</v>
      </c>
      <c r="CV1169" s="60">
        <v>52297347.799999997</v>
      </c>
      <c r="CW1169" s="60">
        <v>61262607.5</v>
      </c>
      <c r="CX1169" s="60">
        <v>55802994.200000003</v>
      </c>
      <c r="CY1169" s="60">
        <v>33.17</v>
      </c>
      <c r="CZ1169" s="60">
        <f t="shared" si="36"/>
        <v>34.800999964903376</v>
      </c>
      <c r="DA1169" s="60" t="str">
        <f t="shared" si="37"/>
        <v>N</v>
      </c>
    </row>
    <row r="1170" spans="1:105">
      <c r="A1170" s="13" t="s">
        <v>1565</v>
      </c>
      <c r="B1170" s="13">
        <v>111966</v>
      </c>
      <c r="C1170" s="13">
        <v>2023</v>
      </c>
      <c r="D1170" s="13" t="s">
        <v>10</v>
      </c>
      <c r="E1170" s="13" t="s">
        <v>507</v>
      </c>
      <c r="F1170" s="84" t="s">
        <v>1804</v>
      </c>
      <c r="G1170" s="60" t="s">
        <v>1931</v>
      </c>
      <c r="H1170" s="60" t="s">
        <v>2748</v>
      </c>
      <c r="I1170" s="60" t="s">
        <v>1933</v>
      </c>
      <c r="J1170" s="60" t="s">
        <v>3062</v>
      </c>
      <c r="K1170" s="85">
        <v>1095030</v>
      </c>
      <c r="L1170" s="60">
        <v>174781000000</v>
      </c>
      <c r="M1170" s="60">
        <v>5039385294.8000002</v>
      </c>
      <c r="N1170" s="60">
        <v>0</v>
      </c>
      <c r="O1170" s="60">
        <v>-922642.2</v>
      </c>
      <c r="P1170" s="60">
        <v>-0.21</v>
      </c>
      <c r="Q1170" s="60" t="s">
        <v>544</v>
      </c>
      <c r="R1170" s="85" t="s">
        <v>544</v>
      </c>
      <c r="S1170" s="85" t="s">
        <v>544</v>
      </c>
      <c r="T1170" s="60" t="s">
        <v>544</v>
      </c>
      <c r="U1170" s="60" t="s">
        <v>544</v>
      </c>
      <c r="V1170" s="60" t="s">
        <v>544</v>
      </c>
      <c r="W1170" s="60" t="s">
        <v>1934</v>
      </c>
      <c r="X1170" s="60">
        <v>61817028.600000001</v>
      </c>
      <c r="Y1170" s="60">
        <v>2732750918.3000002</v>
      </c>
      <c r="Z1170" s="60">
        <v>4.96</v>
      </c>
      <c r="AA1170" s="60">
        <v>44257993.899999999</v>
      </c>
      <c r="AB1170" s="60">
        <v>1911195688.5999999</v>
      </c>
      <c r="AC1170" s="60">
        <v>5039385294.8000002</v>
      </c>
      <c r="AD1170" s="60" t="s">
        <v>544</v>
      </c>
      <c r="AE1170" s="60" t="s">
        <v>544</v>
      </c>
      <c r="AF1170" s="60">
        <v>55.03</v>
      </c>
      <c r="AG1170" s="60" t="s">
        <v>1935</v>
      </c>
      <c r="AH1170" s="60" t="s">
        <v>544</v>
      </c>
      <c r="AI1170" s="60">
        <v>676959894.60000002</v>
      </c>
      <c r="AJ1170" s="60" t="s">
        <v>544</v>
      </c>
      <c r="AK1170" s="60">
        <v>1.33</v>
      </c>
      <c r="AL1170" s="60">
        <v>3270536000.8000002</v>
      </c>
      <c r="AM1170" s="60">
        <v>356889542.80000001</v>
      </c>
      <c r="AN1170" s="60">
        <v>65997751.100000001</v>
      </c>
      <c r="AO1170" s="60">
        <v>3085084.9</v>
      </c>
      <c r="AP1170" s="60">
        <v>770694577.39999998</v>
      </c>
      <c r="AQ1170" s="60">
        <v>5039385294.8000002</v>
      </c>
      <c r="AR1170" s="60">
        <v>0</v>
      </c>
      <c r="AS1170" s="60">
        <v>776028602.70000005</v>
      </c>
      <c r="AT1170" s="60" t="s">
        <v>544</v>
      </c>
      <c r="AU1170" s="85">
        <v>111966</v>
      </c>
      <c r="AV1170" s="60" t="s">
        <v>544</v>
      </c>
      <c r="AW1170" s="60" t="s">
        <v>544</v>
      </c>
      <c r="AX1170" s="60" t="s">
        <v>544</v>
      </c>
      <c r="AY1170" s="60" t="s">
        <v>544</v>
      </c>
      <c r="AZ1170" s="60">
        <v>1624138628.7</v>
      </c>
      <c r="BA1170" s="60">
        <v>688233429.20000005</v>
      </c>
      <c r="BB1170" s="60" t="s">
        <v>1808</v>
      </c>
      <c r="BC1170" s="60" t="s">
        <v>544</v>
      </c>
      <c r="BD1170" s="60">
        <v>7323472.5999999996</v>
      </c>
      <c r="BE1170" s="60" t="s">
        <v>544</v>
      </c>
      <c r="BF1170" s="60">
        <v>223481244.59999999</v>
      </c>
      <c r="BG1170" s="60">
        <v>-4036559.7</v>
      </c>
      <c r="BH1170" s="60">
        <v>688233429.20000005</v>
      </c>
      <c r="BI1170" s="60">
        <v>36876856.100000001</v>
      </c>
      <c r="BJ1170" s="60" t="s">
        <v>544</v>
      </c>
      <c r="BK1170" s="60">
        <v>69976645.700000003</v>
      </c>
      <c r="BL1170" s="85" t="s">
        <v>3067</v>
      </c>
      <c r="BM1170" s="60" t="s">
        <v>3068</v>
      </c>
      <c r="BN1170" s="60">
        <v>55329700.5</v>
      </c>
      <c r="BO1170" s="60">
        <v>4769944934.6999998</v>
      </c>
      <c r="BP1170" s="60">
        <v>680909956.60000002</v>
      </c>
      <c r="BQ1170" s="60">
        <v>1662687773.8</v>
      </c>
      <c r="BR1170" s="60" t="s">
        <v>544</v>
      </c>
      <c r="BS1170" s="60">
        <v>209987602.19999999</v>
      </c>
      <c r="BT1170" s="60">
        <v>493527088.69999999</v>
      </c>
      <c r="BU1170" s="60">
        <v>32263645</v>
      </c>
      <c r="BV1170" s="60" t="s">
        <v>544</v>
      </c>
      <c r="BW1170" s="60">
        <v>688233429.20000005</v>
      </c>
      <c r="BX1170" s="60">
        <v>676959894.60000002</v>
      </c>
      <c r="BY1170" s="60" t="s">
        <v>544</v>
      </c>
      <c r="BZ1170" s="60">
        <v>-115330.3</v>
      </c>
      <c r="CA1170" s="60" t="s">
        <v>544</v>
      </c>
      <c r="CB1170" s="60" t="s">
        <v>1958</v>
      </c>
      <c r="CC1170" s="60">
        <v>36819191</v>
      </c>
      <c r="CD1170" s="60">
        <v>12859325.9</v>
      </c>
      <c r="CE1170" s="60">
        <v>48035060.5</v>
      </c>
      <c r="CF1170" s="60">
        <v>770694577.39999998</v>
      </c>
      <c r="CG1170" s="60">
        <v>95551134.700000003</v>
      </c>
      <c r="CH1170" s="60" t="s">
        <v>544</v>
      </c>
      <c r="CI1170" s="60" t="s">
        <v>3062</v>
      </c>
      <c r="CJ1170" s="60">
        <v>35.42</v>
      </c>
      <c r="CK1170" s="60">
        <v>127814779.7</v>
      </c>
      <c r="CL1170" s="60">
        <v>214</v>
      </c>
      <c r="CM1170" s="85">
        <v>1095030</v>
      </c>
      <c r="CN1170" s="60">
        <v>-1528126.2</v>
      </c>
      <c r="CO1170" s="60">
        <v>36876856.100000001</v>
      </c>
      <c r="CP1170" s="60">
        <v>117146729.09999999</v>
      </c>
      <c r="CQ1170" s="60">
        <v>2732750918.3000002</v>
      </c>
      <c r="CR1170" s="60" t="s">
        <v>544</v>
      </c>
      <c r="CS1170" s="60">
        <v>-1528126.2</v>
      </c>
      <c r="CT1170" s="60">
        <v>39529452.5</v>
      </c>
      <c r="CU1170" s="60">
        <v>30447193.199999999</v>
      </c>
      <c r="CV1170" s="60">
        <v>48035060.5</v>
      </c>
      <c r="CW1170" s="60">
        <v>69976645.700000003</v>
      </c>
      <c r="CX1170" s="60">
        <v>61817028.600000001</v>
      </c>
      <c r="CY1170" s="60">
        <v>35.42</v>
      </c>
      <c r="CZ1170" s="60">
        <f t="shared" si="36"/>
        <v>34.682999964370971</v>
      </c>
      <c r="DA1170" s="60" t="str">
        <f t="shared" si="37"/>
        <v>N</v>
      </c>
    </row>
    <row r="1171" spans="1:105">
      <c r="A1171" s="13" t="s">
        <v>1566</v>
      </c>
      <c r="B1171" s="13">
        <v>1284111</v>
      </c>
      <c r="C1171" s="13">
        <v>2022</v>
      </c>
      <c r="D1171" s="13" t="s">
        <v>10</v>
      </c>
      <c r="E1171" s="13" t="s">
        <v>507</v>
      </c>
      <c r="F1171" s="84" t="s">
        <v>1812</v>
      </c>
      <c r="G1171" s="60" t="s">
        <v>2575</v>
      </c>
      <c r="H1171" s="60" t="s">
        <v>2795</v>
      </c>
      <c r="I1171" s="60" t="s">
        <v>2577</v>
      </c>
      <c r="J1171" s="60" t="s">
        <v>3062</v>
      </c>
      <c r="K1171" s="85">
        <v>1095030</v>
      </c>
      <c r="L1171" s="60">
        <v>68351000000000</v>
      </c>
      <c r="M1171" s="60">
        <v>2894753706.3000002</v>
      </c>
      <c r="N1171" s="60">
        <v>7504650.4000000004</v>
      </c>
      <c r="O1171" s="60">
        <v>3612565.9</v>
      </c>
      <c r="P1171" s="60">
        <v>-0.34</v>
      </c>
      <c r="Q1171" s="60">
        <v>445412857.19999999</v>
      </c>
      <c r="R1171" s="85">
        <v>1495</v>
      </c>
      <c r="S1171" s="85">
        <v>4</v>
      </c>
      <c r="T1171" s="60">
        <v>137590903.40000001</v>
      </c>
      <c r="U1171" s="60">
        <v>6517865.0999999996</v>
      </c>
      <c r="V1171" s="60" t="s">
        <v>544</v>
      </c>
      <c r="W1171" s="60" t="s">
        <v>2578</v>
      </c>
      <c r="X1171" s="60">
        <v>112671398.5</v>
      </c>
      <c r="Y1171" s="60">
        <v>2359920314.3000002</v>
      </c>
      <c r="Z1171" s="60">
        <v>12</v>
      </c>
      <c r="AA1171" s="60">
        <v>99851660</v>
      </c>
      <c r="AB1171" s="60" t="s">
        <v>544</v>
      </c>
      <c r="AC1171" s="60">
        <v>2894753706.3000002</v>
      </c>
      <c r="AD1171" s="60" t="s">
        <v>544</v>
      </c>
      <c r="AE1171" s="60">
        <v>1087488211.0999999</v>
      </c>
      <c r="AF1171" s="60">
        <v>32.729999999999997</v>
      </c>
      <c r="AG1171" s="60" t="s">
        <v>2579</v>
      </c>
      <c r="AH1171" s="60" t="s">
        <v>544</v>
      </c>
      <c r="AI1171" s="60" t="s">
        <v>544</v>
      </c>
      <c r="AJ1171" s="60" t="s">
        <v>544</v>
      </c>
      <c r="AK1171" s="60">
        <v>3.75</v>
      </c>
      <c r="AL1171" s="60">
        <v>2485085346.3000002</v>
      </c>
      <c r="AM1171" s="60">
        <v>50698741.200000003</v>
      </c>
      <c r="AN1171" s="60">
        <v>28205965.800000001</v>
      </c>
      <c r="AO1171" s="60">
        <v>31301845.800000001</v>
      </c>
      <c r="AP1171" s="60">
        <v>353197136.60000002</v>
      </c>
      <c r="AQ1171" s="60">
        <v>2894753706.3000002</v>
      </c>
      <c r="AR1171" s="60">
        <v>0.42</v>
      </c>
      <c r="AS1171" s="60">
        <v>352917618</v>
      </c>
      <c r="AT1171" s="60">
        <v>713822691.20000005</v>
      </c>
      <c r="AU1171" s="85">
        <v>1284111</v>
      </c>
      <c r="AV1171" s="60" t="s">
        <v>544</v>
      </c>
      <c r="AW1171" s="60" t="s">
        <v>544</v>
      </c>
      <c r="AX1171" s="60" t="s">
        <v>544</v>
      </c>
      <c r="AY1171" s="60">
        <v>1087488211.0999999</v>
      </c>
      <c r="AZ1171" s="60">
        <v>99013104.299999997</v>
      </c>
      <c r="BA1171" s="60" t="s">
        <v>544</v>
      </c>
      <c r="BB1171" s="60" t="s">
        <v>1808</v>
      </c>
      <c r="BC1171" s="60" t="s">
        <v>544</v>
      </c>
      <c r="BD1171" s="60">
        <v>16893933.600000001</v>
      </c>
      <c r="BE1171" s="60" t="s">
        <v>544</v>
      </c>
      <c r="BF1171" s="60" t="s">
        <v>544</v>
      </c>
      <c r="BG1171" s="60">
        <v>21400111.899999999</v>
      </c>
      <c r="BH1171" s="60">
        <v>1801310902.4000001</v>
      </c>
      <c r="BI1171" s="60">
        <v>40686893.899999999</v>
      </c>
      <c r="BJ1171" s="60" t="s">
        <v>544</v>
      </c>
      <c r="BK1171" s="60">
        <v>113848764.7</v>
      </c>
      <c r="BL1171" s="85" t="s">
        <v>3070</v>
      </c>
      <c r="BM1171" s="60" t="s">
        <v>3071</v>
      </c>
      <c r="BN1171" s="60">
        <v>55874070.100000001</v>
      </c>
      <c r="BO1171" s="60">
        <v>2804664020.9000001</v>
      </c>
      <c r="BP1171" s="60">
        <v>1784416968.8</v>
      </c>
      <c r="BQ1171" s="60">
        <v>916278845.79999995</v>
      </c>
      <c r="BR1171" s="60" t="s">
        <v>544</v>
      </c>
      <c r="BS1171" s="60">
        <v>45375182.799999997</v>
      </c>
      <c r="BT1171" s="60">
        <v>25313372</v>
      </c>
      <c r="BU1171" s="60" t="s">
        <v>544</v>
      </c>
      <c r="BV1171" s="60" t="s">
        <v>544</v>
      </c>
      <c r="BW1171" s="60">
        <v>10431125.199999999</v>
      </c>
      <c r="BX1171" s="60" t="s">
        <v>544</v>
      </c>
      <c r="BY1171" s="60" t="s">
        <v>544</v>
      </c>
      <c r="BZ1171" s="60">
        <v>-537861.5</v>
      </c>
      <c r="CA1171" s="60" t="s">
        <v>544</v>
      </c>
      <c r="CB1171" s="60" t="s">
        <v>1986</v>
      </c>
      <c r="CC1171" s="60">
        <v>15479400.199999999</v>
      </c>
      <c r="CD1171" s="60">
        <v>4650172.7</v>
      </c>
      <c r="CE1171" s="60">
        <v>51067197.5</v>
      </c>
      <c r="CF1171" s="60">
        <v>353197136.60000002</v>
      </c>
      <c r="CG1171" s="60">
        <v>140877364.30000001</v>
      </c>
      <c r="CH1171" s="60">
        <v>6539040.7000000002</v>
      </c>
      <c r="CI1171" s="60" t="s">
        <v>3062</v>
      </c>
      <c r="CJ1171" s="60" t="s">
        <v>544</v>
      </c>
      <c r="CK1171" s="60">
        <v>140877364.30000001</v>
      </c>
      <c r="CL1171" s="60" t="s">
        <v>544</v>
      </c>
      <c r="CM1171" s="85">
        <v>1095030</v>
      </c>
      <c r="CN1171" s="60" t="s">
        <v>544</v>
      </c>
      <c r="CO1171" s="60">
        <v>40686893.899999999</v>
      </c>
      <c r="CP1171" s="60">
        <v>168545468.59999999</v>
      </c>
      <c r="CQ1171" s="60">
        <v>2359920314.3000002</v>
      </c>
      <c r="CR1171" s="60" t="s">
        <v>544</v>
      </c>
      <c r="CS1171" s="60" t="s">
        <v>544</v>
      </c>
      <c r="CT1171" s="60">
        <v>47717209.700000003</v>
      </c>
      <c r="CU1171" s="60">
        <v>66131555</v>
      </c>
      <c r="CV1171" s="60">
        <v>51067197.5</v>
      </c>
      <c r="CW1171" s="60">
        <v>113848764.7</v>
      </c>
      <c r="CX1171" s="60">
        <v>112671398.5</v>
      </c>
      <c r="CY1171" s="60" t="s">
        <v>544</v>
      </c>
      <c r="CZ1171" s="60">
        <f t="shared" si="36"/>
        <v>23612.026077121598</v>
      </c>
      <c r="DA1171" s="60" t="str">
        <f t="shared" si="37"/>
        <v>N</v>
      </c>
    </row>
    <row r="1172" spans="1:105">
      <c r="A1172" s="13" t="s">
        <v>1566</v>
      </c>
      <c r="B1172" s="13">
        <v>1284111</v>
      </c>
      <c r="C1172" s="13">
        <v>2023</v>
      </c>
      <c r="D1172" s="13" t="s">
        <v>10</v>
      </c>
      <c r="E1172" s="13" t="s">
        <v>507</v>
      </c>
      <c r="F1172" s="84" t="s">
        <v>1804</v>
      </c>
      <c r="G1172" s="60" t="s">
        <v>2575</v>
      </c>
      <c r="H1172" s="60" t="s">
        <v>3069</v>
      </c>
      <c r="I1172" s="60" t="s">
        <v>2577</v>
      </c>
      <c r="J1172" s="60" t="s">
        <v>3062</v>
      </c>
      <c r="K1172" s="85">
        <v>1095030</v>
      </c>
      <c r="L1172" s="60">
        <v>128375000000000</v>
      </c>
      <c r="M1172" s="60">
        <v>5378989525</v>
      </c>
      <c r="N1172" s="60">
        <v>12079943</v>
      </c>
      <c r="O1172" s="60">
        <v>14920803.699999999</v>
      </c>
      <c r="P1172" s="60">
        <v>-0.42</v>
      </c>
      <c r="Q1172" s="60">
        <v>440568048.80000001</v>
      </c>
      <c r="R1172" s="85">
        <v>1522</v>
      </c>
      <c r="S1172" s="85">
        <v>4</v>
      </c>
      <c r="T1172" s="60">
        <v>159025347.19999999</v>
      </c>
      <c r="U1172" s="60">
        <v>23816301</v>
      </c>
      <c r="V1172" s="60" t="s">
        <v>544</v>
      </c>
      <c r="W1172" s="60" t="s">
        <v>2578</v>
      </c>
      <c r="X1172" s="60">
        <v>187865530.19999999</v>
      </c>
      <c r="Y1172" s="60">
        <v>4612200164.8999996</v>
      </c>
      <c r="Z1172" s="60">
        <v>17.87</v>
      </c>
      <c r="AA1172" s="60">
        <v>162674889.40000001</v>
      </c>
      <c r="AB1172" s="60" t="s">
        <v>544</v>
      </c>
      <c r="AC1172" s="60">
        <v>5378989525</v>
      </c>
      <c r="AD1172" s="60" t="s">
        <v>544</v>
      </c>
      <c r="AE1172" s="60">
        <v>1026719732.2</v>
      </c>
      <c r="AF1172" s="60">
        <v>63.72</v>
      </c>
      <c r="AG1172" s="60" t="s">
        <v>2579</v>
      </c>
      <c r="AH1172" s="60" t="s">
        <v>544</v>
      </c>
      <c r="AI1172" s="60" t="s">
        <v>544</v>
      </c>
      <c r="AJ1172" s="60" t="s">
        <v>544</v>
      </c>
      <c r="AK1172" s="60">
        <v>4.67</v>
      </c>
      <c r="AL1172" s="60">
        <v>4900681605.8000002</v>
      </c>
      <c r="AM1172" s="60">
        <v>88309704.599999994</v>
      </c>
      <c r="AN1172" s="60">
        <v>96564122.799999997</v>
      </c>
      <c r="AO1172" s="60">
        <v>37966133.700000003</v>
      </c>
      <c r="AP1172" s="60">
        <v>380440687.80000001</v>
      </c>
      <c r="AQ1172" s="60">
        <v>5378989525</v>
      </c>
      <c r="AR1172" s="60">
        <v>0.66</v>
      </c>
      <c r="AS1172" s="60">
        <v>380440687.80000001</v>
      </c>
      <c r="AT1172" s="60">
        <v>792122462.89999998</v>
      </c>
      <c r="AU1172" s="85">
        <v>1284111</v>
      </c>
      <c r="AV1172" s="60" t="s">
        <v>544</v>
      </c>
      <c r="AW1172" s="60" t="s">
        <v>544</v>
      </c>
      <c r="AX1172" s="60" t="s">
        <v>544</v>
      </c>
      <c r="AY1172" s="60">
        <v>1026719732.2</v>
      </c>
      <c r="AZ1172" s="60">
        <v>86164393.799999997</v>
      </c>
      <c r="BA1172" s="60" t="s">
        <v>544</v>
      </c>
      <c r="BB1172" s="60" t="s">
        <v>1808</v>
      </c>
      <c r="BC1172" s="60" t="s">
        <v>544</v>
      </c>
      <c r="BD1172" s="60">
        <v>19835744</v>
      </c>
      <c r="BE1172" s="60" t="s">
        <v>544</v>
      </c>
      <c r="BF1172" s="60" t="s">
        <v>544</v>
      </c>
      <c r="BG1172" s="60">
        <v>9142710.9000000004</v>
      </c>
      <c r="BH1172" s="60">
        <v>1818842195.0999999</v>
      </c>
      <c r="BI1172" s="60">
        <v>65218283.899999999</v>
      </c>
      <c r="BJ1172" s="60" t="s">
        <v>544</v>
      </c>
      <c r="BK1172" s="60">
        <v>133055355.3</v>
      </c>
      <c r="BL1172" s="85" t="s">
        <v>3070</v>
      </c>
      <c r="BM1172" s="60" t="s">
        <v>3071</v>
      </c>
      <c r="BN1172" s="60">
        <v>42436927.700000003</v>
      </c>
      <c r="BO1172" s="60">
        <v>5268589824.1000004</v>
      </c>
      <c r="BP1172" s="60">
        <v>1799006451.0999999</v>
      </c>
      <c r="BQ1172" s="60">
        <v>3383418979.1999998</v>
      </c>
      <c r="BR1172" s="60" t="s">
        <v>544</v>
      </c>
      <c r="BS1172" s="60">
        <v>57730646.700000003</v>
      </c>
      <c r="BT1172" s="60">
        <v>125806551.5</v>
      </c>
      <c r="BU1172" s="60" t="s">
        <v>544</v>
      </c>
      <c r="BV1172" s="60" t="s">
        <v>544</v>
      </c>
      <c r="BW1172" s="60">
        <v>17858035.699999999</v>
      </c>
      <c r="BX1172" s="60" t="s">
        <v>544</v>
      </c>
      <c r="BY1172" s="60" t="s">
        <v>544</v>
      </c>
      <c r="BZ1172" s="60">
        <v>-146652.1</v>
      </c>
      <c r="CA1172" s="60" t="s">
        <v>544</v>
      </c>
      <c r="CB1172" s="60" t="s">
        <v>1986</v>
      </c>
      <c r="CC1172" s="60">
        <v>70606701.099999994</v>
      </c>
      <c r="CD1172" s="60">
        <v>3720773.3</v>
      </c>
      <c r="CE1172" s="60">
        <v>82338869.099999994</v>
      </c>
      <c r="CF1172" s="60">
        <v>380440687.80000001</v>
      </c>
      <c r="CG1172" s="60">
        <v>284429652.89999998</v>
      </c>
      <c r="CH1172" s="60">
        <v>16429225.300000001</v>
      </c>
      <c r="CI1172" s="60" t="s">
        <v>3062</v>
      </c>
      <c r="CJ1172" s="60" t="s">
        <v>544</v>
      </c>
      <c r="CK1172" s="60">
        <v>284429652.89999998</v>
      </c>
      <c r="CL1172" s="60" t="s">
        <v>544</v>
      </c>
      <c r="CM1172" s="85">
        <v>1095030</v>
      </c>
      <c r="CN1172" s="60" t="s">
        <v>544</v>
      </c>
      <c r="CO1172" s="60">
        <v>65218283.899999999</v>
      </c>
      <c r="CP1172" s="60">
        <v>230302457.80000001</v>
      </c>
      <c r="CQ1172" s="60">
        <v>4612200164.8999996</v>
      </c>
      <c r="CR1172" s="60" t="s">
        <v>544</v>
      </c>
      <c r="CS1172" s="60" t="s">
        <v>544</v>
      </c>
      <c r="CT1172" s="60">
        <v>54906546.200000003</v>
      </c>
      <c r="CU1172" s="60">
        <v>78148809.099999994</v>
      </c>
      <c r="CV1172" s="60">
        <v>82338869.099999994</v>
      </c>
      <c r="CW1172" s="60">
        <v>133055355.3</v>
      </c>
      <c r="CX1172" s="60">
        <v>187865530.19999999</v>
      </c>
      <c r="CY1172" s="60" t="s">
        <v>544</v>
      </c>
      <c r="CZ1172" s="60">
        <f t="shared" si="36"/>
        <v>23866.006692028277</v>
      </c>
      <c r="DA1172" s="60" t="str">
        <f t="shared" si="37"/>
        <v>N</v>
      </c>
    </row>
    <row r="1173" spans="1:105">
      <c r="A1173" s="13" t="s">
        <v>1567</v>
      </c>
      <c r="B1173" s="13">
        <v>111612</v>
      </c>
      <c r="C1173" s="13">
        <v>2022</v>
      </c>
      <c r="D1173" s="13" t="s">
        <v>1</v>
      </c>
      <c r="E1173" s="13" t="s">
        <v>13</v>
      </c>
      <c r="F1173" s="84" t="s">
        <v>1812</v>
      </c>
      <c r="G1173" s="60" t="s">
        <v>2293</v>
      </c>
      <c r="H1173" s="60" t="s">
        <v>2631</v>
      </c>
      <c r="I1173" s="60" t="s">
        <v>2295</v>
      </c>
      <c r="J1173" s="60" t="s">
        <v>3062</v>
      </c>
      <c r="K1173" s="85">
        <v>1095030</v>
      </c>
      <c r="L1173" s="60">
        <v>98391800000000</v>
      </c>
      <c r="M1173" s="60">
        <v>77103514011.699997</v>
      </c>
      <c r="N1173" s="60">
        <v>157040975</v>
      </c>
      <c r="O1173" s="60">
        <v>67627924.900000006</v>
      </c>
      <c r="P1173" s="60">
        <v>-0.14000000000000001</v>
      </c>
      <c r="Q1173" s="60" t="s">
        <v>544</v>
      </c>
      <c r="R1173" s="85" t="s">
        <v>544</v>
      </c>
      <c r="S1173" s="85" t="s">
        <v>544</v>
      </c>
      <c r="T1173" s="60">
        <v>12281011739.700001</v>
      </c>
      <c r="U1173" s="60" t="s">
        <v>544</v>
      </c>
      <c r="V1173" s="60" t="s">
        <v>544</v>
      </c>
      <c r="W1173" s="60" t="s">
        <v>2296</v>
      </c>
      <c r="X1173" s="60">
        <v>962855519.10000002</v>
      </c>
      <c r="Y1173" s="60">
        <v>46027189527.300003</v>
      </c>
      <c r="Z1173" s="60">
        <v>8.09</v>
      </c>
      <c r="AA1173" s="60">
        <v>23352400.5</v>
      </c>
      <c r="AB1173" s="60">
        <v>26687091923</v>
      </c>
      <c r="AC1173" s="60">
        <v>77103514011.699997</v>
      </c>
      <c r="AD1173" s="60">
        <v>5.01</v>
      </c>
      <c r="AE1173" s="60">
        <v>25870933362.599998</v>
      </c>
      <c r="AF1173" s="60">
        <v>14.08</v>
      </c>
      <c r="AG1173" s="60" t="s">
        <v>2297</v>
      </c>
      <c r="AH1173" s="60" t="s">
        <v>544</v>
      </c>
      <c r="AI1173" s="60">
        <v>3930569474.0999999</v>
      </c>
      <c r="AJ1173" s="60" t="s">
        <v>544</v>
      </c>
      <c r="AK1173" s="60">
        <v>1.51</v>
      </c>
      <c r="AL1173" s="60">
        <v>46088469987.599998</v>
      </c>
      <c r="AM1173" s="60">
        <v>8417913463</v>
      </c>
      <c r="AN1173" s="60">
        <v>823681481.39999998</v>
      </c>
      <c r="AO1173" s="60">
        <v>6094898161.5</v>
      </c>
      <c r="AP1173" s="60">
        <v>3928923835.0999999</v>
      </c>
      <c r="AQ1173" s="60">
        <v>77103514011.699997</v>
      </c>
      <c r="AR1173" s="60">
        <v>0.41</v>
      </c>
      <c r="AS1173" s="60">
        <v>3965362983.5</v>
      </c>
      <c r="AT1173" s="60">
        <v>12281011739.700001</v>
      </c>
      <c r="AU1173" s="85">
        <v>111612</v>
      </c>
      <c r="AV1173" s="60" t="s">
        <v>544</v>
      </c>
      <c r="AW1173" s="60">
        <v>37928059.799999997</v>
      </c>
      <c r="AX1173" s="60" t="s">
        <v>544</v>
      </c>
      <c r="AY1173" s="60">
        <v>25871011726.400002</v>
      </c>
      <c r="AZ1173" s="60">
        <v>8484914477.8000002</v>
      </c>
      <c r="BA1173" s="60">
        <v>35890602.100000001</v>
      </c>
      <c r="BB1173" s="60" t="s">
        <v>1808</v>
      </c>
      <c r="BC1173" s="60">
        <v>78402941880</v>
      </c>
      <c r="BD1173" s="60">
        <v>226784721.40000001</v>
      </c>
      <c r="BE1173" s="60" t="s">
        <v>544</v>
      </c>
      <c r="BF1173" s="60">
        <v>8830185204.2999992</v>
      </c>
      <c r="BG1173" s="60">
        <v>147637323.80000001</v>
      </c>
      <c r="BH1173" s="60">
        <v>38187835704.400002</v>
      </c>
      <c r="BI1173" s="60">
        <v>305853755.30000001</v>
      </c>
      <c r="BJ1173" s="60" t="s">
        <v>544</v>
      </c>
      <c r="BK1173" s="60">
        <v>784342873.79999995</v>
      </c>
      <c r="BL1173" s="85" t="s">
        <v>3072</v>
      </c>
      <c r="BM1173" s="60" t="s">
        <v>3073</v>
      </c>
      <c r="BN1173" s="60">
        <v>293785736.19999999</v>
      </c>
      <c r="BO1173" s="60">
        <v>66314940081.199997</v>
      </c>
      <c r="BP1173" s="60">
        <v>37961050983</v>
      </c>
      <c r="BQ1173" s="60" t="s">
        <v>544</v>
      </c>
      <c r="BR1173" s="60" t="s">
        <v>544</v>
      </c>
      <c r="BS1173" s="60">
        <v>4231799767.5</v>
      </c>
      <c r="BT1173" s="60" t="s">
        <v>544</v>
      </c>
      <c r="BU1173" s="60">
        <v>1592978513.3</v>
      </c>
      <c r="BV1173" s="60" t="s">
        <v>544</v>
      </c>
      <c r="BW1173" s="60">
        <v>35812238.299999997</v>
      </c>
      <c r="BX1173" s="60">
        <v>3695478194.0999999</v>
      </c>
      <c r="BY1173" s="60" t="s">
        <v>544</v>
      </c>
      <c r="BZ1173" s="60">
        <v>-47723529.799999997</v>
      </c>
      <c r="CA1173" s="60" t="s">
        <v>544</v>
      </c>
      <c r="CB1173" s="60" t="s">
        <v>2081</v>
      </c>
      <c r="CC1173" s="60">
        <v>679805618</v>
      </c>
      <c r="CD1173" s="60">
        <v>378496960.80000001</v>
      </c>
      <c r="CE1173" s="60">
        <v>405610821.80000001</v>
      </c>
      <c r="CF1173" s="60">
        <v>3928923835.0999999</v>
      </c>
      <c r="CG1173" s="60">
        <v>193558487.19999999</v>
      </c>
      <c r="CH1173" s="60">
        <v>26173495.800000001</v>
      </c>
      <c r="CI1173" s="60" t="s">
        <v>3062</v>
      </c>
      <c r="CJ1173" s="60">
        <v>14.73</v>
      </c>
      <c r="CK1173" s="60">
        <v>1786537000.5</v>
      </c>
      <c r="CL1173" s="60">
        <v>112.84</v>
      </c>
      <c r="CM1173" s="85">
        <v>1095030</v>
      </c>
      <c r="CN1173" s="60">
        <v>176867006.30000001</v>
      </c>
      <c r="CO1173" s="60">
        <v>305853755.30000001</v>
      </c>
      <c r="CP1173" s="60">
        <v>1256641255.4000001</v>
      </c>
      <c r="CQ1173" s="60">
        <v>46027189527.300003</v>
      </c>
      <c r="CR1173" s="60" t="s">
        <v>544</v>
      </c>
      <c r="CS1173" s="60">
        <v>176867006.30000001</v>
      </c>
      <c r="CT1173" s="60">
        <v>348405277</v>
      </c>
      <c r="CU1173" s="60">
        <v>435937596.89999998</v>
      </c>
      <c r="CV1173" s="60">
        <v>405610821.80000001</v>
      </c>
      <c r="CW1173" s="60">
        <v>784342873.79999995</v>
      </c>
      <c r="CX1173" s="60">
        <v>962855519.10000002</v>
      </c>
      <c r="CY1173" s="60">
        <v>13.85</v>
      </c>
      <c r="CZ1173" s="60">
        <f t="shared" si="36"/>
        <v>1276.1000748301774</v>
      </c>
      <c r="DA1173" s="60" t="str">
        <f t="shared" si="37"/>
        <v>N</v>
      </c>
    </row>
    <row r="1174" spans="1:105">
      <c r="A1174" s="13" t="s">
        <v>1567</v>
      </c>
      <c r="B1174" s="13">
        <v>111612</v>
      </c>
      <c r="C1174" s="13">
        <v>2023</v>
      </c>
      <c r="D1174" s="13" t="s">
        <v>1</v>
      </c>
      <c r="E1174" s="13" t="s">
        <v>13</v>
      </c>
      <c r="F1174" s="84" t="s">
        <v>1804</v>
      </c>
      <c r="G1174" s="60" t="s">
        <v>2293</v>
      </c>
      <c r="H1174" s="60" t="s">
        <v>2631</v>
      </c>
      <c r="I1174" s="60" t="s">
        <v>2295</v>
      </c>
      <c r="J1174" s="60" t="s">
        <v>3062</v>
      </c>
      <c r="K1174" s="85">
        <v>1095030</v>
      </c>
      <c r="L1174" s="60">
        <v>85700800000000</v>
      </c>
      <c r="M1174" s="60">
        <v>65731553751</v>
      </c>
      <c r="N1174" s="60">
        <v>215063659.5</v>
      </c>
      <c r="O1174" s="60">
        <v>102699800.3</v>
      </c>
      <c r="P1174" s="60">
        <v>-0.13</v>
      </c>
      <c r="Q1174" s="60" t="s">
        <v>544</v>
      </c>
      <c r="R1174" s="85" t="s">
        <v>544</v>
      </c>
      <c r="S1174" s="85" t="s">
        <v>544</v>
      </c>
      <c r="T1174" s="60">
        <v>9440098150.3999996</v>
      </c>
      <c r="U1174" s="60" t="s">
        <v>544</v>
      </c>
      <c r="V1174" s="60" t="s">
        <v>544</v>
      </c>
      <c r="W1174" s="60" t="s">
        <v>2296</v>
      </c>
      <c r="X1174" s="60">
        <v>991946615</v>
      </c>
      <c r="Y1174" s="60">
        <v>38827887613.400002</v>
      </c>
      <c r="Z1174" s="60">
        <v>6.95</v>
      </c>
      <c r="AA1174" s="60">
        <v>7669888</v>
      </c>
      <c r="AB1174" s="60">
        <v>20755714013.400002</v>
      </c>
      <c r="AC1174" s="60">
        <v>65731553751</v>
      </c>
      <c r="AD1174" s="60">
        <v>5.84</v>
      </c>
      <c r="AE1174" s="60">
        <v>21714603411.200001</v>
      </c>
      <c r="AF1174" s="60">
        <v>8.6300000000000008</v>
      </c>
      <c r="AG1174" s="60" t="s">
        <v>2297</v>
      </c>
      <c r="AH1174" s="60" t="s">
        <v>544</v>
      </c>
      <c r="AI1174" s="60">
        <v>3949762223.4000001</v>
      </c>
      <c r="AJ1174" s="60" t="s">
        <v>544</v>
      </c>
      <c r="AK1174" s="60">
        <v>1.75</v>
      </c>
      <c r="AL1174" s="60">
        <v>38871375878.400002</v>
      </c>
      <c r="AM1174" s="60">
        <v>8403282690.6000004</v>
      </c>
      <c r="AN1174" s="60">
        <v>1431201100.8</v>
      </c>
      <c r="AO1174" s="60">
        <v>5195582131.1999998</v>
      </c>
      <c r="AP1174" s="60">
        <v>3848596400.5999999</v>
      </c>
      <c r="AQ1174" s="60">
        <v>65731553751</v>
      </c>
      <c r="AR1174" s="60">
        <v>0.69</v>
      </c>
      <c r="AS1174" s="60">
        <v>3861558511.4000001</v>
      </c>
      <c r="AT1174" s="60">
        <v>9440098150.3999996</v>
      </c>
      <c r="AU1174" s="85">
        <v>111612</v>
      </c>
      <c r="AV1174" s="60" t="s">
        <v>544</v>
      </c>
      <c r="AW1174" s="60">
        <v>35818377</v>
      </c>
      <c r="AX1174" s="60" t="s">
        <v>544</v>
      </c>
      <c r="AY1174" s="60">
        <v>21714603411.200001</v>
      </c>
      <c r="AZ1174" s="60">
        <v>10486654368</v>
      </c>
      <c r="BA1174" s="60">
        <v>30449455.399999999</v>
      </c>
      <c r="BB1174" s="60" t="s">
        <v>1808</v>
      </c>
      <c r="BC1174" s="60">
        <v>67603773411.800003</v>
      </c>
      <c r="BD1174" s="60">
        <v>260776192</v>
      </c>
      <c r="BE1174" s="60" t="s">
        <v>544</v>
      </c>
      <c r="BF1174" s="60">
        <v>104617272.3</v>
      </c>
      <c r="BG1174" s="60">
        <v>172419082.19999999</v>
      </c>
      <c r="BH1174" s="60">
        <v>31185151017</v>
      </c>
      <c r="BI1174" s="60">
        <v>291609141.80000001</v>
      </c>
      <c r="BJ1174" s="60" t="s">
        <v>544</v>
      </c>
      <c r="BK1174" s="60">
        <v>848519709.39999998</v>
      </c>
      <c r="BL1174" s="85" t="s">
        <v>3072</v>
      </c>
      <c r="BM1174" s="60" t="s">
        <v>3073</v>
      </c>
      <c r="BN1174" s="60">
        <v>322902284.80000001</v>
      </c>
      <c r="BO1174" s="60">
        <v>48788387664.599998</v>
      </c>
      <c r="BP1174" s="60">
        <v>30924374825</v>
      </c>
      <c r="BQ1174" s="60">
        <v>148335633.90000001</v>
      </c>
      <c r="BR1174" s="60" t="s">
        <v>544</v>
      </c>
      <c r="BS1174" s="60">
        <v>11274735360</v>
      </c>
      <c r="BT1174" s="60" t="s">
        <v>544</v>
      </c>
      <c r="BU1174" s="60">
        <v>2080533818.9000001</v>
      </c>
      <c r="BV1174" s="60" t="s">
        <v>544</v>
      </c>
      <c r="BW1174" s="60">
        <v>30449455.399999999</v>
      </c>
      <c r="BX1174" s="60">
        <v>3719742282.1999998</v>
      </c>
      <c r="BY1174" s="60" t="s">
        <v>544</v>
      </c>
      <c r="BZ1174" s="60">
        <v>-230096.6</v>
      </c>
      <c r="CA1174" s="60" t="s">
        <v>544</v>
      </c>
      <c r="CB1174" s="60" t="s">
        <v>2081</v>
      </c>
      <c r="CC1174" s="60">
        <v>1197576312.3</v>
      </c>
      <c r="CD1174" s="60">
        <v>365930356.5</v>
      </c>
      <c r="CE1174" s="60">
        <v>380196348.19999999</v>
      </c>
      <c r="CF1174" s="60">
        <v>3848596400.5999999</v>
      </c>
      <c r="CG1174" s="60">
        <v>342613897</v>
      </c>
      <c r="CH1174" s="60">
        <v>36662064.600000001</v>
      </c>
      <c r="CI1174" s="60" t="s">
        <v>3062</v>
      </c>
      <c r="CJ1174" s="60">
        <v>19.03</v>
      </c>
      <c r="CK1174" s="60">
        <v>2423147715.8000002</v>
      </c>
      <c r="CL1174" s="60">
        <v>122.24</v>
      </c>
      <c r="CM1174" s="85">
        <v>1095030</v>
      </c>
      <c r="CN1174" s="60">
        <v>-120954133.8</v>
      </c>
      <c r="CO1174" s="60">
        <v>291609141.80000001</v>
      </c>
      <c r="CP1174" s="60">
        <v>1314848899.8</v>
      </c>
      <c r="CQ1174" s="60">
        <v>38827887613.400002</v>
      </c>
      <c r="CR1174" s="60" t="s">
        <v>544</v>
      </c>
      <c r="CS1174" s="60">
        <v>-120954133.8</v>
      </c>
      <c r="CT1174" s="60">
        <v>362095412.5</v>
      </c>
      <c r="CU1174" s="60">
        <v>486424297</v>
      </c>
      <c r="CV1174" s="60">
        <v>380196348.19999999</v>
      </c>
      <c r="CW1174" s="60">
        <v>848519709.39999998</v>
      </c>
      <c r="CX1174" s="60">
        <v>991946615</v>
      </c>
      <c r="CY1174" s="60">
        <v>17.920000000000002</v>
      </c>
      <c r="CZ1174" s="60">
        <f t="shared" si="36"/>
        <v>1303.8000033385215</v>
      </c>
      <c r="DA1174" s="60" t="str">
        <f t="shared" si="37"/>
        <v>N</v>
      </c>
    </row>
    <row r="1175" spans="1:105">
      <c r="A1175" s="13" t="s">
        <v>1568</v>
      </c>
      <c r="B1175" s="13">
        <v>1192494</v>
      </c>
      <c r="C1175" s="13">
        <v>2022</v>
      </c>
      <c r="D1175" s="13" t="s">
        <v>1</v>
      </c>
      <c r="E1175" s="13" t="s">
        <v>507</v>
      </c>
      <c r="F1175" s="84" t="s">
        <v>1812</v>
      </c>
      <c r="G1175" s="60" t="s">
        <v>2022</v>
      </c>
      <c r="H1175" s="60" t="s">
        <v>545</v>
      </c>
      <c r="I1175" s="60" t="s">
        <v>2024</v>
      </c>
      <c r="J1175" s="60" t="s">
        <v>3062</v>
      </c>
      <c r="K1175" s="85">
        <v>1095030</v>
      </c>
      <c r="L1175" s="60">
        <v>371223000000</v>
      </c>
      <c r="M1175" s="60">
        <v>1022343093.3672</v>
      </c>
      <c r="N1175" s="60" t="s">
        <v>544</v>
      </c>
      <c r="O1175" s="60">
        <v>18917132.581599999</v>
      </c>
      <c r="P1175" s="60">
        <v>-2.98</v>
      </c>
      <c r="Q1175" s="60" t="s">
        <v>544</v>
      </c>
      <c r="R1175" s="85">
        <v>570</v>
      </c>
      <c r="S1175" s="85">
        <v>7</v>
      </c>
      <c r="T1175" s="60">
        <v>157120432.09279999</v>
      </c>
      <c r="U1175" s="60" t="s">
        <v>544</v>
      </c>
      <c r="V1175" s="60" t="s">
        <v>544</v>
      </c>
      <c r="W1175" s="60" t="s">
        <v>2025</v>
      </c>
      <c r="X1175" s="60">
        <v>54000165.331200004</v>
      </c>
      <c r="Y1175" s="60">
        <v>794566386.19599998</v>
      </c>
      <c r="Z1175" s="60">
        <v>12.95</v>
      </c>
      <c r="AA1175" s="60" t="s">
        <v>544</v>
      </c>
      <c r="AB1175" s="60" t="s">
        <v>544</v>
      </c>
      <c r="AC1175" s="60">
        <v>1022343093.3672</v>
      </c>
      <c r="AD1175" s="60">
        <v>7.69</v>
      </c>
      <c r="AE1175" s="60">
        <v>55457024.136799999</v>
      </c>
      <c r="AF1175" s="60">
        <v>75.540000000000006</v>
      </c>
      <c r="AG1175" s="60" t="s">
        <v>2026</v>
      </c>
      <c r="AH1175" s="60" t="s">
        <v>544</v>
      </c>
      <c r="AI1175" s="60">
        <v>100974911.35600001</v>
      </c>
      <c r="AJ1175" s="60" t="s">
        <v>544</v>
      </c>
      <c r="AK1175" s="60">
        <v>6.42</v>
      </c>
      <c r="AL1175" s="60">
        <v>818570131.65840006</v>
      </c>
      <c r="AM1175" s="60">
        <v>9790421.6520000007</v>
      </c>
      <c r="AN1175" s="60">
        <v>6262565.0735999998</v>
      </c>
      <c r="AO1175" s="60">
        <v>16091542.5352</v>
      </c>
      <c r="AP1175" s="60">
        <v>137823249.38800001</v>
      </c>
      <c r="AQ1175" s="60">
        <v>1022343093.3672</v>
      </c>
      <c r="AR1175" s="60" t="s">
        <v>544</v>
      </c>
      <c r="AS1175" s="60">
        <v>136784996.51519999</v>
      </c>
      <c r="AT1175" s="60">
        <v>157120432.09279999</v>
      </c>
      <c r="AU1175" s="85">
        <v>1192494</v>
      </c>
      <c r="AV1175" s="60" t="s">
        <v>544</v>
      </c>
      <c r="AW1175" s="60" t="s">
        <v>544</v>
      </c>
      <c r="AX1175" s="60" t="s">
        <v>544</v>
      </c>
      <c r="AY1175" s="60">
        <v>55457024.136799999</v>
      </c>
      <c r="AZ1175" s="60">
        <v>44063.782399999996</v>
      </c>
      <c r="BA1175" s="60">
        <v>42777670.751199998</v>
      </c>
      <c r="BB1175" s="60" t="s">
        <v>1808</v>
      </c>
      <c r="BC1175" s="60" t="s">
        <v>544</v>
      </c>
      <c r="BD1175" s="60">
        <v>36424224.126400001</v>
      </c>
      <c r="BE1175" s="60" t="s">
        <v>544</v>
      </c>
      <c r="BF1175" s="60" t="s">
        <v>544</v>
      </c>
      <c r="BG1175" s="60">
        <v>7419239.3616000004</v>
      </c>
      <c r="BH1175" s="60">
        <v>255355126.9808</v>
      </c>
      <c r="BI1175" s="60">
        <v>26997328.679200001</v>
      </c>
      <c r="BJ1175" s="60" t="s">
        <v>544</v>
      </c>
      <c r="BK1175" s="60">
        <v>14199553.8784</v>
      </c>
      <c r="BL1175" s="85" t="s">
        <v>3074</v>
      </c>
      <c r="BM1175" s="60" t="s">
        <v>3075</v>
      </c>
      <c r="BN1175" s="60">
        <v>19801162.215999998</v>
      </c>
      <c r="BO1175" s="60">
        <v>994968468.55120003</v>
      </c>
      <c r="BP1175" s="60">
        <v>218930902.85440001</v>
      </c>
      <c r="BQ1175" s="60">
        <v>756145521.9296</v>
      </c>
      <c r="BR1175" s="60" t="s">
        <v>544</v>
      </c>
      <c r="BS1175" s="60">
        <v>6334168.7199999997</v>
      </c>
      <c r="BT1175" s="60">
        <v>24003745.462400001</v>
      </c>
      <c r="BU1175" s="60" t="s">
        <v>544</v>
      </c>
      <c r="BV1175" s="60" t="s">
        <v>544</v>
      </c>
      <c r="BW1175" s="60">
        <v>42777670.751199998</v>
      </c>
      <c r="BX1175" s="60">
        <v>100974911.35600001</v>
      </c>
      <c r="BY1175" s="60" t="s">
        <v>544</v>
      </c>
      <c r="BZ1175" s="60">
        <v>-440637.82400000002</v>
      </c>
      <c r="CA1175" s="60">
        <v>16317369.42</v>
      </c>
      <c r="CB1175" s="60" t="s">
        <v>544</v>
      </c>
      <c r="CC1175" s="60" t="s">
        <v>544</v>
      </c>
      <c r="CD1175" s="60">
        <v>2426262.0183999999</v>
      </c>
      <c r="CE1175" s="60">
        <v>40684641.087200001</v>
      </c>
      <c r="CF1175" s="60">
        <v>137823249.38800001</v>
      </c>
      <c r="CG1175" s="60">
        <v>60262730.404799998</v>
      </c>
      <c r="CH1175" s="60">
        <v>859243.75679999997</v>
      </c>
      <c r="CI1175" s="60" t="s">
        <v>3062</v>
      </c>
      <c r="CJ1175" s="60">
        <v>19.21</v>
      </c>
      <c r="CK1175" s="60">
        <v>60262730.404799998</v>
      </c>
      <c r="CL1175" s="60">
        <v>295.55</v>
      </c>
      <c r="CM1175" s="85">
        <v>1095030</v>
      </c>
      <c r="CN1175" s="60">
        <v>297430.53120000003</v>
      </c>
      <c r="CO1175" s="60">
        <v>26997328.679200001</v>
      </c>
      <c r="CP1175" s="60">
        <v>73801327.547199994</v>
      </c>
      <c r="CQ1175" s="60">
        <v>794566386.19599998</v>
      </c>
      <c r="CR1175" s="60" t="s">
        <v>544</v>
      </c>
      <c r="CS1175" s="60">
        <v>297430.53120000003</v>
      </c>
      <c r="CT1175" s="60">
        <v>9179036.6711999997</v>
      </c>
      <c r="CU1175" s="60">
        <v>5020517.2072000001</v>
      </c>
      <c r="CV1175" s="60">
        <v>40684641.087200001</v>
      </c>
      <c r="CW1175" s="60">
        <v>14199553.8784</v>
      </c>
      <c r="CX1175" s="60">
        <v>54000165.331200004</v>
      </c>
      <c r="CY1175" s="60">
        <v>19.21</v>
      </c>
      <c r="CZ1175" s="60">
        <f t="shared" si="36"/>
        <v>363.10999938126054</v>
      </c>
      <c r="DA1175" s="60" t="str">
        <f t="shared" si="37"/>
        <v>N</v>
      </c>
    </row>
    <row r="1176" spans="1:105">
      <c r="A1176" s="13" t="s">
        <v>1568</v>
      </c>
      <c r="B1176" s="13">
        <v>1192494</v>
      </c>
      <c r="C1176" s="13">
        <v>2023</v>
      </c>
      <c r="D1176" s="13" t="s">
        <v>1</v>
      </c>
      <c r="E1176" s="13" t="s">
        <v>507</v>
      </c>
      <c r="F1176" s="84" t="s">
        <v>1804</v>
      </c>
      <c r="G1176" s="60" t="s">
        <v>2022</v>
      </c>
      <c r="H1176" s="60" t="s">
        <v>545</v>
      </c>
      <c r="I1176" s="60" t="s">
        <v>2024</v>
      </c>
      <c r="J1176" s="60" t="s">
        <v>3062</v>
      </c>
      <c r="K1176" s="85">
        <v>1095030</v>
      </c>
      <c r="L1176" s="60">
        <v>285498000000</v>
      </c>
      <c r="M1176" s="60">
        <v>881375321.99880004</v>
      </c>
      <c r="N1176" s="60" t="s">
        <v>544</v>
      </c>
      <c r="O1176" s="60">
        <v>-1651625.571</v>
      </c>
      <c r="P1176" s="60">
        <v>-2.96</v>
      </c>
      <c r="Q1176" s="60" t="s">
        <v>544</v>
      </c>
      <c r="R1176" s="85">
        <v>566</v>
      </c>
      <c r="S1176" s="85">
        <v>7</v>
      </c>
      <c r="T1176" s="60">
        <v>132837003.1674</v>
      </c>
      <c r="U1176" s="60" t="s">
        <v>544</v>
      </c>
      <c r="V1176" s="60" t="s">
        <v>544</v>
      </c>
      <c r="W1176" s="60" t="s">
        <v>2025</v>
      </c>
      <c r="X1176" s="60">
        <v>50653967.044799998</v>
      </c>
      <c r="Y1176" s="60">
        <v>607449362.11020005</v>
      </c>
      <c r="Z1176" s="60">
        <v>25.37</v>
      </c>
      <c r="AA1176" s="60" t="s">
        <v>544</v>
      </c>
      <c r="AB1176" s="60" t="s">
        <v>544</v>
      </c>
      <c r="AC1176" s="60">
        <v>881375321.99880004</v>
      </c>
      <c r="AD1176" s="60">
        <v>12.67</v>
      </c>
      <c r="AE1176" s="60">
        <v>58421237.954400003</v>
      </c>
      <c r="AF1176" s="60">
        <v>73.72</v>
      </c>
      <c r="AG1176" s="60" t="s">
        <v>2026</v>
      </c>
      <c r="AH1176" s="60" t="s">
        <v>544</v>
      </c>
      <c r="AI1176" s="60">
        <v>180088930.25099999</v>
      </c>
      <c r="AJ1176" s="60" t="s">
        <v>544</v>
      </c>
      <c r="AK1176" s="60">
        <v>5.94</v>
      </c>
      <c r="AL1176" s="60">
        <v>634338443.8362</v>
      </c>
      <c r="AM1176" s="60">
        <v>14095929.639599999</v>
      </c>
      <c r="AN1176" s="60">
        <v>6010682.2182</v>
      </c>
      <c r="AO1176" s="60">
        <v>8480402.6982000005</v>
      </c>
      <c r="AP1176" s="60">
        <v>190369141.74900001</v>
      </c>
      <c r="AQ1176" s="60">
        <v>881375321.99880004</v>
      </c>
      <c r="AR1176" s="60" t="s">
        <v>544</v>
      </c>
      <c r="AS1176" s="60">
        <v>189189850.2198</v>
      </c>
      <c r="AT1176" s="60">
        <v>132837003.1674</v>
      </c>
      <c r="AU1176" s="85">
        <v>1192494</v>
      </c>
      <c r="AV1176" s="60" t="s">
        <v>544</v>
      </c>
      <c r="AW1176" s="60" t="s">
        <v>544</v>
      </c>
      <c r="AX1176" s="60" t="s">
        <v>544</v>
      </c>
      <c r="AY1176" s="60">
        <v>58421237.954400003</v>
      </c>
      <c r="AZ1176" s="60">
        <v>74091.614400000006</v>
      </c>
      <c r="BA1176" s="60">
        <v>49545679.979400001</v>
      </c>
      <c r="BB1176" s="60" t="s">
        <v>1808</v>
      </c>
      <c r="BC1176" s="60" t="s">
        <v>544</v>
      </c>
      <c r="BD1176" s="60">
        <v>35891212.875600003</v>
      </c>
      <c r="BE1176" s="60" t="s">
        <v>544</v>
      </c>
      <c r="BF1176" s="60" t="s">
        <v>544</v>
      </c>
      <c r="BG1176" s="60">
        <v>8847773.6195999999</v>
      </c>
      <c r="BH1176" s="60">
        <v>240803921.10120001</v>
      </c>
      <c r="BI1176" s="60">
        <v>35872689.972000003</v>
      </c>
      <c r="BJ1176" s="60" t="s">
        <v>544</v>
      </c>
      <c r="BK1176" s="60">
        <v>17093552.872200001</v>
      </c>
      <c r="BL1176" s="85" t="s">
        <v>3074</v>
      </c>
      <c r="BM1176" s="60" t="s">
        <v>3075</v>
      </c>
      <c r="BN1176" s="60">
        <v>36761789.344800003</v>
      </c>
      <c r="BO1176" s="60">
        <v>861213141.43019998</v>
      </c>
      <c r="BP1176" s="60">
        <v>204912708.2256</v>
      </c>
      <c r="BQ1176" s="60">
        <v>641269096.9332</v>
      </c>
      <c r="BR1176" s="60" t="s">
        <v>544</v>
      </c>
      <c r="BS1176" s="60">
        <v>4053428.7377999998</v>
      </c>
      <c r="BT1176" s="60">
        <v>26889081.726</v>
      </c>
      <c r="BU1176" s="60" t="s">
        <v>544</v>
      </c>
      <c r="BV1176" s="60" t="s">
        <v>544</v>
      </c>
      <c r="BW1176" s="60">
        <v>49545679.979400001</v>
      </c>
      <c r="BX1176" s="60">
        <v>180088930.25099999</v>
      </c>
      <c r="BY1176" s="60" t="s">
        <v>544</v>
      </c>
      <c r="BZ1176" s="60" t="s">
        <v>544</v>
      </c>
      <c r="CA1176" s="60">
        <v>-4396102.4544000002</v>
      </c>
      <c r="CB1176" s="60" t="s">
        <v>544</v>
      </c>
      <c r="CC1176" s="60" t="s">
        <v>544</v>
      </c>
      <c r="CD1176" s="60">
        <v>4349795.1953999996</v>
      </c>
      <c r="CE1176" s="60">
        <v>71973829.088400006</v>
      </c>
      <c r="CF1176" s="60">
        <v>190369141.74900001</v>
      </c>
      <c r="CG1176" s="60">
        <v>56664649.262999997</v>
      </c>
      <c r="CH1176" s="60">
        <v>3087.1505999999999</v>
      </c>
      <c r="CI1176" s="60" t="s">
        <v>3062</v>
      </c>
      <c r="CJ1176" s="60">
        <v>36.020000000000003</v>
      </c>
      <c r="CK1176" s="60">
        <v>56664649.262999997</v>
      </c>
      <c r="CL1176" s="60">
        <v>317.33</v>
      </c>
      <c r="CM1176" s="85">
        <v>1095030</v>
      </c>
      <c r="CN1176" s="60">
        <v>250059.1986</v>
      </c>
      <c r="CO1176" s="60">
        <v>35872689.972000003</v>
      </c>
      <c r="CP1176" s="60">
        <v>87415756.389599994</v>
      </c>
      <c r="CQ1176" s="60">
        <v>607449362.11020005</v>
      </c>
      <c r="CR1176" s="60" t="s">
        <v>544</v>
      </c>
      <c r="CS1176" s="60">
        <v>250059.1986</v>
      </c>
      <c r="CT1176" s="60">
        <v>11098306.407</v>
      </c>
      <c r="CU1176" s="60">
        <v>5995246.4652000004</v>
      </c>
      <c r="CV1176" s="60">
        <v>71973829.088400006</v>
      </c>
      <c r="CW1176" s="60">
        <v>17093552.872200001</v>
      </c>
      <c r="CX1176" s="60">
        <v>50653967.044799998</v>
      </c>
      <c r="CY1176" s="60">
        <v>36.020000000000003</v>
      </c>
      <c r="CZ1176" s="60">
        <f t="shared" si="36"/>
        <v>323.92329677729356</v>
      </c>
      <c r="DA1176" s="60" t="str">
        <f t="shared" si="37"/>
        <v>N</v>
      </c>
    </row>
    <row r="1177" spans="1:105">
      <c r="A1177" s="13" t="s">
        <v>1569</v>
      </c>
      <c r="B1177" s="13">
        <v>112086</v>
      </c>
      <c r="C1177" s="13">
        <v>2022</v>
      </c>
      <c r="D1177" s="13" t="s">
        <v>10</v>
      </c>
      <c r="E1177" s="13" t="s">
        <v>13</v>
      </c>
      <c r="F1177" s="84" t="s">
        <v>1970</v>
      </c>
      <c r="G1177" s="60" t="s">
        <v>2005</v>
      </c>
      <c r="H1177" s="60" t="s">
        <v>3079</v>
      </c>
      <c r="I1177" s="60" t="s">
        <v>2007</v>
      </c>
      <c r="J1177" s="60" t="s">
        <v>1569</v>
      </c>
      <c r="K1177" s="85">
        <v>112086</v>
      </c>
      <c r="L1177" s="60">
        <v>53608835300000</v>
      </c>
      <c r="M1177" s="60">
        <v>707174330168.79053</v>
      </c>
      <c r="N1177" s="60">
        <v>14877905857.763901</v>
      </c>
      <c r="O1177" s="60">
        <v>997150660.14919996</v>
      </c>
      <c r="P1177" s="60">
        <v>-0.47</v>
      </c>
      <c r="Q1177" s="60" t="s">
        <v>544</v>
      </c>
      <c r="R1177" s="85" t="s">
        <v>544</v>
      </c>
      <c r="S1177" s="85" t="s">
        <v>544</v>
      </c>
      <c r="T1177" s="60" t="s">
        <v>544</v>
      </c>
      <c r="U1177" s="60">
        <v>22055903678.8787</v>
      </c>
      <c r="V1177" s="60" t="s">
        <v>544</v>
      </c>
      <c r="W1177" s="60" t="s">
        <v>2008</v>
      </c>
      <c r="X1177" s="60">
        <v>17647626628.898102</v>
      </c>
      <c r="Y1177" s="60">
        <v>537167522528.9433</v>
      </c>
      <c r="Z1177" s="60">
        <v>12.3</v>
      </c>
      <c r="AA1177" s="60">
        <v>25121007071.738602</v>
      </c>
      <c r="AB1177" s="60">
        <v>344152854205.9574</v>
      </c>
      <c r="AC1177" s="60">
        <v>707174330168.79053</v>
      </c>
      <c r="AD1177" s="60">
        <v>5.38</v>
      </c>
      <c r="AE1177" s="60" t="s">
        <v>544</v>
      </c>
      <c r="AF1177" s="60">
        <v>7.44</v>
      </c>
      <c r="AG1177" s="60" t="s">
        <v>2009</v>
      </c>
      <c r="AH1177" s="60" t="s">
        <v>544</v>
      </c>
      <c r="AI1177" s="60">
        <v>40190036187.922699</v>
      </c>
      <c r="AJ1177" s="60" t="s">
        <v>544</v>
      </c>
      <c r="AK1177" s="60">
        <v>2.96</v>
      </c>
      <c r="AL1177" s="60">
        <v>564306728418.64746</v>
      </c>
      <c r="AM1177" s="60">
        <v>29333877623.3493</v>
      </c>
      <c r="AN1177" s="60">
        <v>20604183461.090099</v>
      </c>
      <c r="AO1177" s="60">
        <v>42436398330.383003</v>
      </c>
      <c r="AP1177" s="60">
        <v>41789683182.6446</v>
      </c>
      <c r="AQ1177" s="60">
        <v>707174330168.79053</v>
      </c>
      <c r="AR1177" s="60">
        <v>3.92</v>
      </c>
      <c r="AS1177" s="60">
        <v>34727293266.038101</v>
      </c>
      <c r="AT1177" s="60">
        <v>26897054429.569099</v>
      </c>
      <c r="AU1177" s="85">
        <v>112086</v>
      </c>
      <c r="AV1177" s="60" t="s">
        <v>544</v>
      </c>
      <c r="AW1177" s="60" t="s">
        <v>544</v>
      </c>
      <c r="AX1177" s="60">
        <v>1519646.5728</v>
      </c>
      <c r="AY1177" s="60" t="s">
        <v>544</v>
      </c>
      <c r="AZ1177" s="60">
        <v>258200885544.2406</v>
      </c>
      <c r="BA1177" s="60">
        <v>352863974910.10461</v>
      </c>
      <c r="BB1177" s="60" t="s">
        <v>1808</v>
      </c>
      <c r="BC1177" s="60">
        <v>746824825866.48657</v>
      </c>
      <c r="BD1177" s="60">
        <v>11183944483.5336</v>
      </c>
      <c r="BE1177" s="60" t="s">
        <v>544</v>
      </c>
      <c r="BF1177" s="60" t="s">
        <v>544</v>
      </c>
      <c r="BG1177" s="60">
        <v>3933536558.5349998</v>
      </c>
      <c r="BH1177" s="60">
        <v>379761029339.67358</v>
      </c>
      <c r="BI1177" s="60">
        <v>4904973268.4727001</v>
      </c>
      <c r="BJ1177" s="60" t="s">
        <v>544</v>
      </c>
      <c r="BK1177" s="60">
        <v>13805659329.4755</v>
      </c>
      <c r="BL1177" s="85" t="s">
        <v>3077</v>
      </c>
      <c r="BM1177" s="60" t="s">
        <v>3078</v>
      </c>
      <c r="BN1177" s="60">
        <v>5147286982.5389004</v>
      </c>
      <c r="BO1177" s="60">
        <v>638909979112.96924</v>
      </c>
      <c r="BP1177" s="60">
        <v>368577084856.14001</v>
      </c>
      <c r="BQ1177" s="60">
        <v>10184677926.593901</v>
      </c>
      <c r="BR1177" s="60" t="s">
        <v>544</v>
      </c>
      <c r="BS1177" s="60">
        <v>16532394681.1469</v>
      </c>
      <c r="BT1177" s="60">
        <v>2018198817.9656999</v>
      </c>
      <c r="BU1177" s="60">
        <v>23411373018.035</v>
      </c>
      <c r="BV1177" s="60" t="s">
        <v>544</v>
      </c>
      <c r="BW1177" s="60">
        <v>352863973590.96692</v>
      </c>
      <c r="BX1177" s="60">
        <v>35303418719.849701</v>
      </c>
      <c r="BY1177" s="60" t="s">
        <v>544</v>
      </c>
      <c r="BZ1177" s="60" t="s">
        <v>544</v>
      </c>
      <c r="CA1177" s="60" t="s">
        <v>544</v>
      </c>
      <c r="CB1177" s="60" t="s">
        <v>1811</v>
      </c>
      <c r="CC1177" s="60" t="s">
        <v>544</v>
      </c>
      <c r="CD1177" s="60">
        <v>5211916812.5629997</v>
      </c>
      <c r="CE1177" s="60">
        <v>6670303952.0346003</v>
      </c>
      <c r="CF1177" s="60">
        <v>41789683182.6446</v>
      </c>
      <c r="CG1177" s="60">
        <v>14840014947.9053</v>
      </c>
      <c r="CH1177" s="60" t="s">
        <v>544</v>
      </c>
      <c r="CI1177" s="60" t="s">
        <v>1569</v>
      </c>
      <c r="CJ1177" s="60">
        <v>11.68</v>
      </c>
      <c r="CK1177" s="60">
        <v>38251810089.988197</v>
      </c>
      <c r="CL1177" s="60">
        <v>138.29</v>
      </c>
      <c r="CM1177" s="85">
        <v>112086</v>
      </c>
      <c r="CN1177" s="60" t="s">
        <v>544</v>
      </c>
      <c r="CO1177" s="60">
        <v>4904973268.4727001</v>
      </c>
      <c r="CP1177" s="60">
        <v>22794913611.437</v>
      </c>
      <c r="CQ1177" s="60">
        <v>537167522528.9433</v>
      </c>
      <c r="CR1177" s="60">
        <v>422124.04800000001</v>
      </c>
      <c r="CS1177" s="60" t="s">
        <v>544</v>
      </c>
      <c r="CT1177" s="60">
        <v>8107149573.6817999</v>
      </c>
      <c r="CU1177" s="60">
        <v>5698509755.7938004</v>
      </c>
      <c r="CV1177" s="60">
        <v>6670303952.0346003</v>
      </c>
      <c r="CW1177" s="60">
        <v>13805659329.4755</v>
      </c>
      <c r="CX1177" s="60">
        <v>17647626628.898102</v>
      </c>
      <c r="CY1177" s="60">
        <v>10.26</v>
      </c>
      <c r="CZ1177" s="60">
        <f t="shared" si="36"/>
        <v>75.807100191553161</v>
      </c>
      <c r="DA1177" s="60" t="str">
        <f t="shared" si="37"/>
        <v>Y</v>
      </c>
    </row>
    <row r="1178" spans="1:105">
      <c r="A1178" s="13" t="s">
        <v>1569</v>
      </c>
      <c r="B1178" s="13">
        <v>112086</v>
      </c>
      <c r="C1178" s="13">
        <v>2023</v>
      </c>
      <c r="D1178" s="13" t="s">
        <v>10</v>
      </c>
      <c r="E1178" s="13" t="s">
        <v>13</v>
      </c>
      <c r="F1178" s="84" t="s">
        <v>1966</v>
      </c>
      <c r="G1178" s="60" t="s">
        <v>2005</v>
      </c>
      <c r="H1178" s="60" t="s">
        <v>3076</v>
      </c>
      <c r="I1178" s="60" t="s">
        <v>2007</v>
      </c>
      <c r="J1178" s="60" t="s">
        <v>1569</v>
      </c>
      <c r="K1178" s="85">
        <v>112086</v>
      </c>
      <c r="L1178" s="60">
        <v>59544183200000</v>
      </c>
      <c r="M1178" s="60">
        <v>724232893280.34839</v>
      </c>
      <c r="N1178" s="60">
        <v>11174602819.169399</v>
      </c>
      <c r="O1178" s="60">
        <v>376833717.704</v>
      </c>
      <c r="P1178" s="60">
        <v>-0.46</v>
      </c>
      <c r="Q1178" s="60" t="s">
        <v>544</v>
      </c>
      <c r="R1178" s="85">
        <v>228110</v>
      </c>
      <c r="S1178" s="85" t="s">
        <v>544</v>
      </c>
      <c r="T1178" s="60" t="s">
        <v>544</v>
      </c>
      <c r="U1178" s="60">
        <v>31488831458.138</v>
      </c>
      <c r="V1178" s="60" t="s">
        <v>544</v>
      </c>
      <c r="W1178" s="60" t="s">
        <v>2008</v>
      </c>
      <c r="X1178" s="60">
        <v>19566101427.057899</v>
      </c>
      <c r="Y1178" s="60">
        <v>542195517252.95782</v>
      </c>
      <c r="Z1178" s="60">
        <v>16.72</v>
      </c>
      <c r="AA1178" s="60">
        <v>16758616583.504299</v>
      </c>
      <c r="AB1178" s="60">
        <v>357794802294.84027</v>
      </c>
      <c r="AC1178" s="60">
        <v>724232893280.34839</v>
      </c>
      <c r="AD1178" s="60">
        <v>5.85</v>
      </c>
      <c r="AE1178" s="60" t="s">
        <v>544</v>
      </c>
      <c r="AF1178" s="60">
        <v>5.35</v>
      </c>
      <c r="AG1178" s="60" t="s">
        <v>2009</v>
      </c>
      <c r="AH1178" s="60" t="s">
        <v>544</v>
      </c>
      <c r="AI1178" s="60">
        <v>43989214017.231598</v>
      </c>
      <c r="AJ1178" s="60" t="s">
        <v>544</v>
      </c>
      <c r="AK1178" s="60">
        <v>3.21</v>
      </c>
      <c r="AL1178" s="60">
        <v>560264334054.3717</v>
      </c>
      <c r="AM1178" s="60">
        <v>30368903557.026501</v>
      </c>
      <c r="AN1178" s="60">
        <v>23107271196.2859</v>
      </c>
      <c r="AO1178" s="60">
        <v>35635144453.8395</v>
      </c>
      <c r="AP1178" s="60">
        <v>45217946799.390297</v>
      </c>
      <c r="AQ1178" s="60">
        <v>724232893280.34839</v>
      </c>
      <c r="AR1178" s="60">
        <v>2.75</v>
      </c>
      <c r="AS1178" s="60">
        <v>37044930037.075401</v>
      </c>
      <c r="AT1178" s="60">
        <v>27439200531.716999</v>
      </c>
      <c r="AU1178" s="85">
        <v>112086</v>
      </c>
      <c r="AV1178" s="60" t="s">
        <v>544</v>
      </c>
      <c r="AW1178" s="60" t="s">
        <v>544</v>
      </c>
      <c r="AX1178" s="60">
        <v>120413.2001</v>
      </c>
      <c r="AY1178" s="60" t="s">
        <v>544</v>
      </c>
      <c r="AZ1178" s="60">
        <v>257308392290.43591</v>
      </c>
      <c r="BA1178" s="60">
        <v>378594018814.76178</v>
      </c>
      <c r="BB1178" s="60" t="s">
        <v>1808</v>
      </c>
      <c r="BC1178" s="60">
        <v>752094296547.69934</v>
      </c>
      <c r="BD1178" s="60">
        <v>8559933565.1543999</v>
      </c>
      <c r="BE1178" s="60" t="s">
        <v>544</v>
      </c>
      <c r="BF1178" s="60" t="s">
        <v>544</v>
      </c>
      <c r="BG1178" s="60">
        <v>3978952026.8765001</v>
      </c>
      <c r="BH1178" s="60">
        <v>406033219346.47882</v>
      </c>
      <c r="BI1178" s="60">
        <v>7024088740.7105999</v>
      </c>
      <c r="BJ1178" s="60" t="s">
        <v>544</v>
      </c>
      <c r="BK1178" s="60">
        <v>13600527422.843399</v>
      </c>
      <c r="BL1178" s="85" t="s">
        <v>3077</v>
      </c>
      <c r="BM1178" s="60" t="s">
        <v>3078</v>
      </c>
      <c r="BN1178" s="60">
        <v>4452135765.3395996</v>
      </c>
      <c r="BO1178" s="60">
        <v>659831735920.4552</v>
      </c>
      <c r="BP1178" s="60">
        <v>397473285781.3244</v>
      </c>
      <c r="BQ1178" s="60">
        <v>3080972411.9460001</v>
      </c>
      <c r="BR1178" s="60" t="s">
        <v>544</v>
      </c>
      <c r="BS1178" s="60">
        <v>19768732516.843102</v>
      </c>
      <c r="BT1178" s="60">
        <v>1310200217.9096999</v>
      </c>
      <c r="BU1178" s="60">
        <v>27821621908.421299</v>
      </c>
      <c r="BV1178" s="60" t="s">
        <v>544</v>
      </c>
      <c r="BW1178" s="60">
        <v>360032381192.91687</v>
      </c>
      <c r="BX1178" s="60">
        <v>37895732003.485199</v>
      </c>
      <c r="BY1178" s="60" t="s">
        <v>544</v>
      </c>
      <c r="BZ1178" s="60" t="s">
        <v>544</v>
      </c>
      <c r="CA1178" s="60" t="s">
        <v>544</v>
      </c>
      <c r="CB1178" s="60" t="s">
        <v>1811</v>
      </c>
      <c r="CC1178" s="60" t="s">
        <v>544</v>
      </c>
      <c r="CD1178" s="60">
        <v>5401247203.6731005</v>
      </c>
      <c r="CE1178" s="60">
        <v>9315604238.3449993</v>
      </c>
      <c r="CF1178" s="60">
        <v>45217946799.390297</v>
      </c>
      <c r="CG1178" s="60">
        <v>14851427180.4659</v>
      </c>
      <c r="CH1178" s="60" t="s">
        <v>544</v>
      </c>
      <c r="CI1178" s="60" t="s">
        <v>1569</v>
      </c>
      <c r="CJ1178" s="60">
        <v>12.29</v>
      </c>
      <c r="CK1178" s="60">
        <v>42673372623.343803</v>
      </c>
      <c r="CL1178" s="60">
        <v>148.30000000000001</v>
      </c>
      <c r="CM1178" s="85">
        <v>112086</v>
      </c>
      <c r="CN1178" s="60" t="s">
        <v>544</v>
      </c>
      <c r="CO1178" s="60">
        <v>7024088740.7105999</v>
      </c>
      <c r="CP1178" s="60">
        <v>24018237192.397499</v>
      </c>
      <c r="CQ1178" s="60">
        <v>542195517252.95782</v>
      </c>
      <c r="CR1178" s="60">
        <v>323534.45669999998</v>
      </c>
      <c r="CS1178" s="60" t="s">
        <v>544</v>
      </c>
      <c r="CT1178" s="60">
        <v>7533012089.9846001</v>
      </c>
      <c r="CU1178" s="60">
        <v>6067515332.8589001</v>
      </c>
      <c r="CV1178" s="60">
        <v>9315604238.3449993</v>
      </c>
      <c r="CW1178" s="60">
        <v>13600527422.843399</v>
      </c>
      <c r="CX1178" s="60">
        <v>19566101427.057899</v>
      </c>
      <c r="CY1178" s="60">
        <v>10.59</v>
      </c>
      <c r="CZ1178" s="60">
        <f t="shared" si="36"/>
        <v>82.216899774187169</v>
      </c>
      <c r="DA1178" s="60" t="str">
        <f t="shared" si="37"/>
        <v>Y</v>
      </c>
    </row>
    <row r="1179" spans="1:105">
      <c r="A1179" s="13" t="s">
        <v>1571</v>
      </c>
      <c r="B1179" s="13">
        <v>1209411</v>
      </c>
      <c r="C1179" s="13">
        <v>2022</v>
      </c>
      <c r="D1179" s="13" t="s">
        <v>12</v>
      </c>
      <c r="E1179" s="13" t="s">
        <v>13</v>
      </c>
      <c r="F1179" s="84" t="s">
        <v>1812</v>
      </c>
      <c r="G1179" s="60" t="s">
        <v>1840</v>
      </c>
      <c r="H1179" s="60" t="s">
        <v>1827</v>
      </c>
      <c r="I1179" s="60" t="s">
        <v>540</v>
      </c>
      <c r="J1179" s="60" t="s">
        <v>1712</v>
      </c>
      <c r="K1179" s="85">
        <v>1012744</v>
      </c>
      <c r="L1179" s="60">
        <v>1817436000</v>
      </c>
      <c r="M1179" s="60">
        <v>1817436000</v>
      </c>
      <c r="N1179" s="60">
        <v>9982000</v>
      </c>
      <c r="O1179" s="60">
        <v>392000</v>
      </c>
      <c r="P1179" s="60">
        <v>-0.41</v>
      </c>
      <c r="Q1179" s="60" t="s">
        <v>544</v>
      </c>
      <c r="R1179" s="85">
        <v>85</v>
      </c>
      <c r="S1179" s="85" t="s">
        <v>544</v>
      </c>
      <c r="T1179" s="60">
        <v>443624000</v>
      </c>
      <c r="U1179" s="60" t="s">
        <v>544</v>
      </c>
      <c r="V1179" s="60">
        <v>220684000</v>
      </c>
      <c r="W1179" s="60" t="s">
        <v>1841</v>
      </c>
      <c r="X1179" s="60">
        <v>45293000</v>
      </c>
      <c r="Y1179" s="60">
        <v>1484771000</v>
      </c>
      <c r="Z1179" s="60">
        <v>9.52</v>
      </c>
      <c r="AA1179" s="60">
        <v>40201000</v>
      </c>
      <c r="AB1179" s="60">
        <v>1473688000</v>
      </c>
      <c r="AC1179" s="60">
        <v>1817436000</v>
      </c>
      <c r="AD1179" s="60">
        <v>9.0500000000000007</v>
      </c>
      <c r="AE1179" s="60">
        <v>442811000</v>
      </c>
      <c r="AF1179" s="60">
        <v>3.02</v>
      </c>
      <c r="AG1179" s="60" t="s">
        <v>1842</v>
      </c>
      <c r="AH1179" s="60">
        <v>5000</v>
      </c>
      <c r="AI1179" s="60">
        <v>159399000</v>
      </c>
      <c r="AJ1179" s="60">
        <v>172360000</v>
      </c>
      <c r="AK1179" s="60">
        <v>2.69</v>
      </c>
      <c r="AL1179" s="60">
        <v>1524972000</v>
      </c>
      <c r="AM1179" s="60">
        <v>7554000</v>
      </c>
      <c r="AN1179" s="60">
        <v>6730000</v>
      </c>
      <c r="AO1179" s="60">
        <v>9935000</v>
      </c>
      <c r="AP1179" s="60">
        <v>204477000</v>
      </c>
      <c r="AQ1179" s="60">
        <v>1817436000</v>
      </c>
      <c r="AR1179" s="60">
        <v>0.76</v>
      </c>
      <c r="AS1179" s="60">
        <v>215214000</v>
      </c>
      <c r="AT1179" s="60">
        <v>453624000</v>
      </c>
      <c r="AU1179" s="85">
        <v>1209411</v>
      </c>
      <c r="AV1179" s="60" t="s">
        <v>544</v>
      </c>
      <c r="AW1179" s="60" t="s">
        <v>544</v>
      </c>
      <c r="AX1179" s="60">
        <v>619000</v>
      </c>
      <c r="AY1179" s="60">
        <v>615171000</v>
      </c>
      <c r="AZ1179" s="60">
        <v>265929000</v>
      </c>
      <c r="BA1179" s="60">
        <v>32060000</v>
      </c>
      <c r="BB1179" s="60" t="s">
        <v>1808</v>
      </c>
      <c r="BC1179" s="60">
        <v>1761295000</v>
      </c>
      <c r="BD1179" s="60">
        <v>5888000</v>
      </c>
      <c r="BE1179" s="60">
        <v>28553000</v>
      </c>
      <c r="BF1179" s="60" t="s">
        <v>544</v>
      </c>
      <c r="BG1179" s="60">
        <v>355000</v>
      </c>
      <c r="BH1179" s="60">
        <v>1321539000</v>
      </c>
      <c r="BI1179" s="60">
        <v>5990000</v>
      </c>
      <c r="BJ1179" s="60">
        <v>220684000</v>
      </c>
      <c r="BK1179" s="60">
        <v>23233000</v>
      </c>
      <c r="BL1179" s="85" t="s">
        <v>544</v>
      </c>
      <c r="BM1179" s="60" t="s">
        <v>544</v>
      </c>
      <c r="BN1179" s="60">
        <v>4459000</v>
      </c>
      <c r="BO1179" s="60">
        <v>1647300000</v>
      </c>
      <c r="BP1179" s="60">
        <v>1315651000</v>
      </c>
      <c r="BQ1179" s="60">
        <v>44980000</v>
      </c>
      <c r="BR1179" s="60" t="s">
        <v>544</v>
      </c>
      <c r="BS1179" s="60">
        <v>79673000</v>
      </c>
      <c r="BT1179" s="60" t="s">
        <v>544</v>
      </c>
      <c r="BU1179" s="60">
        <v>44286000</v>
      </c>
      <c r="BV1179" s="60" t="s">
        <v>544</v>
      </c>
      <c r="BW1179" s="60">
        <v>32060000</v>
      </c>
      <c r="BX1179" s="60">
        <v>159399000</v>
      </c>
      <c r="BY1179" s="60" t="s">
        <v>544</v>
      </c>
      <c r="BZ1179" s="60">
        <v>5000</v>
      </c>
      <c r="CA1179" s="60" t="s">
        <v>544</v>
      </c>
      <c r="CB1179" s="60" t="s">
        <v>1898</v>
      </c>
      <c r="CC1179" s="60">
        <v>5770000</v>
      </c>
      <c r="CD1179" s="60">
        <v>22955000</v>
      </c>
      <c r="CE1179" s="60">
        <v>25642000</v>
      </c>
      <c r="CF1179" s="60">
        <v>204477000</v>
      </c>
      <c r="CG1179" s="60">
        <v>7737000</v>
      </c>
      <c r="CH1179" s="60">
        <v>473000</v>
      </c>
      <c r="CI1179" s="60" t="s">
        <v>1712</v>
      </c>
      <c r="CJ1179" s="60">
        <v>10.82</v>
      </c>
      <c r="CK1179" s="60">
        <v>52023000</v>
      </c>
      <c r="CL1179" s="60" t="s">
        <v>544</v>
      </c>
      <c r="CM1179" s="85">
        <v>1012744</v>
      </c>
      <c r="CN1179" s="60">
        <v>-266000</v>
      </c>
      <c r="CO1179" s="60">
        <v>5990000</v>
      </c>
      <c r="CP1179" s="60">
        <v>49752000</v>
      </c>
      <c r="CQ1179" s="60">
        <v>1484771000</v>
      </c>
      <c r="CR1179" s="60" t="s">
        <v>544</v>
      </c>
      <c r="CS1179" s="60">
        <v>-266000</v>
      </c>
      <c r="CT1179" s="60">
        <v>10488000</v>
      </c>
      <c r="CU1179" s="60">
        <v>12745000</v>
      </c>
      <c r="CV1179" s="60">
        <v>25642000</v>
      </c>
      <c r="CW1179" s="60">
        <v>23233000</v>
      </c>
      <c r="CX1179" s="60">
        <v>45293000</v>
      </c>
      <c r="CY1179" s="60">
        <v>10.82</v>
      </c>
      <c r="CZ1179" s="60">
        <f t="shared" si="36"/>
        <v>1</v>
      </c>
      <c r="DA1179" s="60" t="str">
        <f t="shared" si="37"/>
        <v>N: parent data from row 1399</v>
      </c>
    </row>
    <row r="1180" spans="1:105">
      <c r="A1180" s="13" t="s">
        <v>1571</v>
      </c>
      <c r="B1180" s="13">
        <v>1209411</v>
      </c>
      <c r="C1180" s="13">
        <v>2023</v>
      </c>
      <c r="D1180" s="13" t="s">
        <v>12</v>
      </c>
      <c r="E1180" s="13" t="s">
        <v>13</v>
      </c>
      <c r="F1180" s="84" t="s">
        <v>1804</v>
      </c>
      <c r="G1180" s="60" t="s">
        <v>1840</v>
      </c>
      <c r="H1180" s="60" t="s">
        <v>1827</v>
      </c>
      <c r="I1180" s="60" t="s">
        <v>540</v>
      </c>
      <c r="J1180" s="60" t="s">
        <v>1712</v>
      </c>
      <c r="K1180" s="85">
        <v>1012744</v>
      </c>
      <c r="L1180" s="60">
        <v>1945853000</v>
      </c>
      <c r="M1180" s="60">
        <v>1945853000</v>
      </c>
      <c r="N1180" s="60">
        <v>3693000</v>
      </c>
      <c r="O1180" s="60">
        <v>1755000</v>
      </c>
      <c r="P1180" s="60">
        <v>-0.53</v>
      </c>
      <c r="Q1180" s="60" t="s">
        <v>544</v>
      </c>
      <c r="R1180" s="85">
        <v>85</v>
      </c>
      <c r="S1180" s="85" t="s">
        <v>544</v>
      </c>
      <c r="T1180" s="60">
        <v>610775000</v>
      </c>
      <c r="U1180" s="60" t="s">
        <v>544</v>
      </c>
      <c r="V1180" s="60">
        <v>208348000</v>
      </c>
      <c r="W1180" s="60" t="s">
        <v>1841</v>
      </c>
      <c r="X1180" s="60">
        <v>63126000</v>
      </c>
      <c r="Y1180" s="60">
        <v>1613736000</v>
      </c>
      <c r="Z1180" s="60">
        <v>13.53</v>
      </c>
      <c r="AA1180" s="60">
        <v>201000</v>
      </c>
      <c r="AB1180" s="60">
        <v>1652180000</v>
      </c>
      <c r="AC1180" s="60">
        <v>1945853000</v>
      </c>
      <c r="AD1180" s="60">
        <v>9.9</v>
      </c>
      <c r="AE1180" s="60">
        <v>440550000</v>
      </c>
      <c r="AF1180" s="60">
        <v>2.37</v>
      </c>
      <c r="AG1180" s="60" t="s">
        <v>1842</v>
      </c>
      <c r="AH1180" s="60">
        <v>5000</v>
      </c>
      <c r="AI1180" s="60">
        <v>189197000</v>
      </c>
      <c r="AJ1180" s="60">
        <v>170951000</v>
      </c>
      <c r="AK1180" s="60">
        <v>3.48</v>
      </c>
      <c r="AL1180" s="60">
        <v>1615937000</v>
      </c>
      <c r="AM1180" s="60">
        <v>10729000</v>
      </c>
      <c r="AN1180" s="60">
        <v>34316000</v>
      </c>
      <c r="AO1180" s="60">
        <v>9260000</v>
      </c>
      <c r="AP1180" s="60">
        <v>234909000</v>
      </c>
      <c r="AQ1180" s="60">
        <v>1945853000</v>
      </c>
      <c r="AR1180" s="60">
        <v>0.25</v>
      </c>
      <c r="AS1180" s="60">
        <v>245030000</v>
      </c>
      <c r="AT1180" s="60">
        <v>620775000</v>
      </c>
      <c r="AU1180" s="85">
        <v>1209411</v>
      </c>
      <c r="AV1180" s="60" t="s">
        <v>544</v>
      </c>
      <c r="AW1180" s="60" t="s">
        <v>544</v>
      </c>
      <c r="AX1180" s="60">
        <v>184000</v>
      </c>
      <c r="AY1180" s="60">
        <v>611501000</v>
      </c>
      <c r="AZ1180" s="60">
        <v>256120000</v>
      </c>
      <c r="BA1180" s="60">
        <v>41754000</v>
      </c>
      <c r="BB1180" s="60" t="s">
        <v>1808</v>
      </c>
      <c r="BC1180" s="60">
        <v>1911025000</v>
      </c>
      <c r="BD1180" s="60">
        <v>6543000</v>
      </c>
      <c r="BE1180" s="60">
        <v>39174000</v>
      </c>
      <c r="BF1180" s="60" t="s">
        <v>544</v>
      </c>
      <c r="BG1180" s="60">
        <v>63000</v>
      </c>
      <c r="BH1180" s="60">
        <v>1482378000</v>
      </c>
      <c r="BI1180" s="60">
        <v>30606000</v>
      </c>
      <c r="BJ1180" s="60">
        <v>208348000</v>
      </c>
      <c r="BK1180" s="60">
        <v>28953000</v>
      </c>
      <c r="BL1180" s="85" t="s">
        <v>544</v>
      </c>
      <c r="BM1180" s="60" t="s">
        <v>544</v>
      </c>
      <c r="BN1180" s="60">
        <v>7189000</v>
      </c>
      <c r="BO1180" s="60">
        <v>1788283000</v>
      </c>
      <c r="BP1180" s="60">
        <v>1475835000</v>
      </c>
      <c r="BQ1180" s="60">
        <v>36777000</v>
      </c>
      <c r="BR1180" s="60" t="s">
        <v>544</v>
      </c>
      <c r="BS1180" s="60">
        <v>68675000</v>
      </c>
      <c r="BT1180" s="60" t="s">
        <v>544</v>
      </c>
      <c r="BU1180" s="60">
        <v>85403000</v>
      </c>
      <c r="BV1180" s="60" t="s">
        <v>544</v>
      </c>
      <c r="BW1180" s="60">
        <v>41754000</v>
      </c>
      <c r="BX1180" s="60">
        <v>189197000</v>
      </c>
      <c r="BY1180" s="60" t="s">
        <v>544</v>
      </c>
      <c r="BZ1180" s="60">
        <v>38000</v>
      </c>
      <c r="CA1180" s="60" t="s">
        <v>544</v>
      </c>
      <c r="CB1180" s="60" t="s">
        <v>1898</v>
      </c>
      <c r="CC1180" s="60">
        <v>31975000</v>
      </c>
      <c r="CD1180" s="60">
        <v>22612000</v>
      </c>
      <c r="CE1180" s="60">
        <v>39866000</v>
      </c>
      <c r="CF1180" s="60">
        <v>234909000</v>
      </c>
      <c r="CG1180" s="60">
        <v>12039000</v>
      </c>
      <c r="CH1180" s="60">
        <v>1105000</v>
      </c>
      <c r="CI1180" s="60" t="s">
        <v>1712</v>
      </c>
      <c r="CJ1180" s="60">
        <v>11.45</v>
      </c>
      <c r="CK1180" s="60">
        <v>97442000</v>
      </c>
      <c r="CL1180" s="60" t="s">
        <v>544</v>
      </c>
      <c r="CM1180" s="85">
        <v>1012744</v>
      </c>
      <c r="CN1180" s="60">
        <v>186000</v>
      </c>
      <c r="CO1180" s="60">
        <v>30606000</v>
      </c>
      <c r="CP1180" s="60">
        <v>70315000</v>
      </c>
      <c r="CQ1180" s="60">
        <v>1613736000</v>
      </c>
      <c r="CR1180" s="60" t="s">
        <v>544</v>
      </c>
      <c r="CS1180" s="60">
        <v>186000</v>
      </c>
      <c r="CT1180" s="60">
        <v>12319000</v>
      </c>
      <c r="CU1180" s="60">
        <v>16634000</v>
      </c>
      <c r="CV1180" s="60">
        <v>39866000</v>
      </c>
      <c r="CW1180" s="60">
        <v>28953000</v>
      </c>
      <c r="CX1180" s="60">
        <v>63126000</v>
      </c>
      <c r="CY1180" s="60">
        <v>11.45</v>
      </c>
      <c r="CZ1180" s="60">
        <f t="shared" si="36"/>
        <v>1</v>
      </c>
      <c r="DA1180" s="60" t="str">
        <f t="shared" si="37"/>
        <v>N: parent data from row 1399</v>
      </c>
    </row>
    <row r="1181" spans="1:105">
      <c r="A1181" s="13" t="s">
        <v>1572</v>
      </c>
      <c r="B1181" s="13">
        <v>1283</v>
      </c>
      <c r="C1181" s="13">
        <v>2022</v>
      </c>
      <c r="D1181" s="13" t="s">
        <v>12</v>
      </c>
      <c r="E1181" s="13" t="s">
        <v>13</v>
      </c>
      <c r="F1181" s="84" t="s">
        <v>1812</v>
      </c>
      <c r="G1181" s="60" t="s">
        <v>1840</v>
      </c>
      <c r="H1181" s="60" t="s">
        <v>1827</v>
      </c>
      <c r="I1181" s="60" t="s">
        <v>540</v>
      </c>
      <c r="J1181" s="60" t="s">
        <v>1573</v>
      </c>
      <c r="K1181" s="85">
        <v>110592</v>
      </c>
      <c r="L1181" s="60">
        <v>298020000000</v>
      </c>
      <c r="M1181" s="60">
        <v>298020000000</v>
      </c>
      <c r="N1181" s="60" t="s">
        <v>544</v>
      </c>
      <c r="O1181" s="60">
        <v>15000000</v>
      </c>
      <c r="P1181" s="60">
        <v>-0.19</v>
      </c>
      <c r="Q1181" s="60" t="s">
        <v>544</v>
      </c>
      <c r="R1181" s="85">
        <v>40297</v>
      </c>
      <c r="S1181" s="85" t="s">
        <v>544</v>
      </c>
      <c r="T1181" s="60">
        <v>3436000000</v>
      </c>
      <c r="U1181" s="60" t="s">
        <v>544</v>
      </c>
      <c r="V1181" s="60">
        <v>2021000000</v>
      </c>
      <c r="W1181" s="60" t="s">
        <v>1841</v>
      </c>
      <c r="X1181" s="60">
        <v>2804000000</v>
      </c>
      <c r="Y1181" s="60">
        <v>241844000000</v>
      </c>
      <c r="Z1181" s="60">
        <v>10.3</v>
      </c>
      <c r="AA1181" s="60">
        <v>4023000000</v>
      </c>
      <c r="AB1181" s="60">
        <v>105671835000</v>
      </c>
      <c r="AC1181" s="60">
        <v>298020000000</v>
      </c>
      <c r="AD1181" s="60">
        <v>6.69</v>
      </c>
      <c r="AE1181" s="60">
        <v>110000000</v>
      </c>
      <c r="AF1181" s="60">
        <v>37.01</v>
      </c>
      <c r="AG1181" s="60" t="s">
        <v>1842</v>
      </c>
      <c r="AH1181" s="60" t="s">
        <v>544</v>
      </c>
      <c r="AI1181" s="60">
        <v>18273000000</v>
      </c>
      <c r="AJ1181" s="60">
        <v>964000000</v>
      </c>
      <c r="AK1181" s="60">
        <v>1.19</v>
      </c>
      <c r="AL1181" s="60">
        <v>247044000000</v>
      </c>
      <c r="AM1181" s="60">
        <v>14250000000</v>
      </c>
      <c r="AN1181" s="60">
        <v>1277000000</v>
      </c>
      <c r="AO1181" s="60">
        <v>3716000000</v>
      </c>
      <c r="AP1181" s="60">
        <v>26579000000</v>
      </c>
      <c r="AQ1181" s="60">
        <v>298020000000</v>
      </c>
      <c r="AR1181" s="60" t="s">
        <v>544</v>
      </c>
      <c r="AS1181" s="60">
        <v>30008000000</v>
      </c>
      <c r="AT1181" s="60">
        <v>23712000000</v>
      </c>
      <c r="AU1181" s="85">
        <v>1283</v>
      </c>
      <c r="AV1181" s="60" t="s">
        <v>544</v>
      </c>
      <c r="AW1181" s="60" t="s">
        <v>544</v>
      </c>
      <c r="AX1181" s="60" t="s">
        <v>544</v>
      </c>
      <c r="AY1181" s="60">
        <v>1074000000</v>
      </c>
      <c r="AZ1181" s="60">
        <v>105192000000</v>
      </c>
      <c r="BA1181" s="60">
        <v>5565000000</v>
      </c>
      <c r="BB1181" s="60" t="s">
        <v>1808</v>
      </c>
      <c r="BC1181" s="60">
        <v>273220000000</v>
      </c>
      <c r="BD1181" s="60">
        <v>96000000</v>
      </c>
      <c r="BE1181" s="60" t="s">
        <v>544</v>
      </c>
      <c r="BF1181" s="60">
        <v>5215000000</v>
      </c>
      <c r="BG1181" s="60">
        <v>11000000</v>
      </c>
      <c r="BH1181" s="60">
        <v>32372000000</v>
      </c>
      <c r="BI1181" s="60">
        <v>2775000000</v>
      </c>
      <c r="BJ1181" s="60">
        <v>2021000000</v>
      </c>
      <c r="BK1181" s="60">
        <v>8289000000</v>
      </c>
      <c r="BL1181" s="85" t="s">
        <v>544</v>
      </c>
      <c r="BM1181" s="60" t="s">
        <v>544</v>
      </c>
      <c r="BN1181" s="60">
        <v>8846000000</v>
      </c>
      <c r="BO1181" s="60">
        <v>256699000000</v>
      </c>
      <c r="BP1181" s="60">
        <v>32276000000</v>
      </c>
      <c r="BQ1181" s="60">
        <v>101187000000</v>
      </c>
      <c r="BR1181" s="60" t="s">
        <v>544</v>
      </c>
      <c r="BS1181" s="60">
        <v>25541000000</v>
      </c>
      <c r="BT1181" s="60" t="s">
        <v>544</v>
      </c>
      <c r="BU1181" s="60">
        <v>975000000</v>
      </c>
      <c r="BV1181" s="60" t="s">
        <v>544</v>
      </c>
      <c r="BW1181" s="60">
        <v>5565000000</v>
      </c>
      <c r="BX1181" s="60">
        <v>18273000000</v>
      </c>
      <c r="BY1181" s="60" t="s">
        <v>544</v>
      </c>
      <c r="BZ1181" s="60">
        <v>-2000000</v>
      </c>
      <c r="CA1181" s="60" t="s">
        <v>544</v>
      </c>
      <c r="CB1181" s="60" t="s">
        <v>1993</v>
      </c>
      <c r="CC1181" s="60">
        <v>981000000</v>
      </c>
      <c r="CD1181" s="60">
        <v>2285000000</v>
      </c>
      <c r="CE1181" s="60">
        <v>3341000000</v>
      </c>
      <c r="CF1181" s="60">
        <v>26579000000</v>
      </c>
      <c r="CG1181" s="60">
        <v>3106000000</v>
      </c>
      <c r="CH1181" s="60">
        <v>6000000</v>
      </c>
      <c r="CI1181" s="60" t="s">
        <v>1573</v>
      </c>
      <c r="CJ1181" s="60">
        <v>17.29</v>
      </c>
      <c r="CK1181" s="60">
        <v>4081000000</v>
      </c>
      <c r="CL1181" s="60" t="s">
        <v>544</v>
      </c>
      <c r="CM1181" s="85">
        <v>110592</v>
      </c>
      <c r="CN1181" s="60">
        <v>-2000000</v>
      </c>
      <c r="CO1181" s="60">
        <v>2775000000</v>
      </c>
      <c r="CP1181" s="60">
        <v>11650000000</v>
      </c>
      <c r="CQ1181" s="60">
        <v>241844000000</v>
      </c>
      <c r="CR1181" s="60" t="s">
        <v>544</v>
      </c>
      <c r="CS1181" s="60">
        <v>-2000000</v>
      </c>
      <c r="CT1181" s="60">
        <v>4186000000</v>
      </c>
      <c r="CU1181" s="60">
        <v>4103000000</v>
      </c>
      <c r="CV1181" s="60">
        <v>3341000000</v>
      </c>
      <c r="CW1181" s="60">
        <v>8289000000</v>
      </c>
      <c r="CX1181" s="60">
        <v>2804000000</v>
      </c>
      <c r="CY1181" s="60">
        <v>17.29</v>
      </c>
      <c r="CZ1181" s="60">
        <f t="shared" si="36"/>
        <v>1</v>
      </c>
      <c r="DA1181" s="60" t="str">
        <f t="shared" si="37"/>
        <v>N: parent data from row 1183</v>
      </c>
    </row>
    <row r="1182" spans="1:105">
      <c r="A1182" s="13" t="s">
        <v>1572</v>
      </c>
      <c r="B1182" s="13">
        <v>1283</v>
      </c>
      <c r="C1182" s="13">
        <v>2023</v>
      </c>
      <c r="D1182" s="13" t="s">
        <v>12</v>
      </c>
      <c r="E1182" s="13" t="s">
        <v>13</v>
      </c>
      <c r="F1182" s="84" t="s">
        <v>1804</v>
      </c>
      <c r="G1182" s="60" t="s">
        <v>1840</v>
      </c>
      <c r="H1182" s="60" t="s">
        <v>1827</v>
      </c>
      <c r="I1182" s="60" t="s">
        <v>540</v>
      </c>
      <c r="J1182" s="60" t="s">
        <v>1573</v>
      </c>
      <c r="K1182" s="85">
        <v>110592</v>
      </c>
      <c r="L1182" s="60">
        <v>293238000000</v>
      </c>
      <c r="M1182" s="60">
        <v>293238000000</v>
      </c>
      <c r="N1182" s="60">
        <v>70000000</v>
      </c>
      <c r="O1182" s="60">
        <v>56000000</v>
      </c>
      <c r="P1182" s="60">
        <v>-0.18</v>
      </c>
      <c r="Q1182" s="60" t="s">
        <v>544</v>
      </c>
      <c r="R1182" s="85">
        <v>40135</v>
      </c>
      <c r="S1182" s="85" t="s">
        <v>544</v>
      </c>
      <c r="T1182" s="60">
        <v>3488000000</v>
      </c>
      <c r="U1182" s="60" t="s">
        <v>544</v>
      </c>
      <c r="V1182" s="60">
        <v>1919000000</v>
      </c>
      <c r="W1182" s="60" t="s">
        <v>1841</v>
      </c>
      <c r="X1182" s="60">
        <v>3240000000</v>
      </c>
      <c r="Y1182" s="60">
        <v>227068000000</v>
      </c>
      <c r="Z1182" s="60">
        <v>8.02</v>
      </c>
      <c r="AA1182" s="60">
        <v>5410000000</v>
      </c>
      <c r="AB1182" s="60">
        <v>109542520000</v>
      </c>
      <c r="AC1182" s="60">
        <v>293238000000</v>
      </c>
      <c r="AD1182" s="60">
        <v>6.33</v>
      </c>
      <c r="AE1182" s="60" t="s">
        <v>544</v>
      </c>
      <c r="AF1182" s="60">
        <v>33.44</v>
      </c>
      <c r="AG1182" s="60" t="s">
        <v>1842</v>
      </c>
      <c r="AH1182" s="60" t="s">
        <v>544</v>
      </c>
      <c r="AI1182" s="60">
        <v>16884000000</v>
      </c>
      <c r="AJ1182" s="60">
        <v>1150000000</v>
      </c>
      <c r="AK1182" s="60">
        <v>1.47</v>
      </c>
      <c r="AL1182" s="60">
        <v>234345000000</v>
      </c>
      <c r="AM1182" s="60">
        <v>19388000000</v>
      </c>
      <c r="AN1182" s="60">
        <v>5907000000</v>
      </c>
      <c r="AO1182" s="60">
        <v>3783000000</v>
      </c>
      <c r="AP1182" s="60">
        <v>25391000000</v>
      </c>
      <c r="AQ1182" s="60">
        <v>293238000000</v>
      </c>
      <c r="AR1182" s="60">
        <v>0.19</v>
      </c>
      <c r="AS1182" s="60">
        <v>27487000000</v>
      </c>
      <c r="AT1182" s="60">
        <v>27426000000</v>
      </c>
      <c r="AU1182" s="85">
        <v>1283</v>
      </c>
      <c r="AV1182" s="60" t="s">
        <v>544</v>
      </c>
      <c r="AW1182" s="60" t="s">
        <v>544</v>
      </c>
      <c r="AX1182" s="60" t="s">
        <v>544</v>
      </c>
      <c r="AY1182" s="60">
        <v>1150000000</v>
      </c>
      <c r="AZ1182" s="60">
        <v>101635000000</v>
      </c>
      <c r="BA1182" s="60">
        <v>6357000000</v>
      </c>
      <c r="BB1182" s="60" t="s">
        <v>1808</v>
      </c>
      <c r="BC1182" s="60">
        <v>266818000000</v>
      </c>
      <c r="BD1182" s="60">
        <v>135000000</v>
      </c>
      <c r="BE1182" s="60" t="s">
        <v>544</v>
      </c>
      <c r="BF1182" s="60">
        <v>6692000000</v>
      </c>
      <c r="BG1182" s="60">
        <v>12000000</v>
      </c>
      <c r="BH1182" s="60">
        <v>36852000000</v>
      </c>
      <c r="BI1182" s="60">
        <v>2086000000</v>
      </c>
      <c r="BJ1182" s="60">
        <v>1919000000</v>
      </c>
      <c r="BK1182" s="60">
        <v>8982000000</v>
      </c>
      <c r="BL1182" s="85" t="s">
        <v>544</v>
      </c>
      <c r="BM1182" s="60" t="s">
        <v>544</v>
      </c>
      <c r="BN1182" s="60">
        <v>8419000000</v>
      </c>
      <c r="BO1182" s="60">
        <v>242587000000</v>
      </c>
      <c r="BP1182" s="60">
        <v>36717000000</v>
      </c>
      <c r="BQ1182" s="60">
        <v>87313000000</v>
      </c>
      <c r="BR1182" s="60" t="s">
        <v>544</v>
      </c>
      <c r="BS1182" s="60">
        <v>34903000000</v>
      </c>
      <c r="BT1182" s="60" t="s">
        <v>544</v>
      </c>
      <c r="BU1182" s="60">
        <v>1874000000</v>
      </c>
      <c r="BV1182" s="60" t="s">
        <v>544</v>
      </c>
      <c r="BW1182" s="60">
        <v>6357000000</v>
      </c>
      <c r="BX1182" s="60">
        <v>16884000000</v>
      </c>
      <c r="BY1182" s="60" t="s">
        <v>544</v>
      </c>
      <c r="BZ1182" s="60">
        <v>-294000000</v>
      </c>
      <c r="CA1182" s="60" t="s">
        <v>544</v>
      </c>
      <c r="CB1182" s="60" t="s">
        <v>1993</v>
      </c>
      <c r="CC1182" s="60">
        <v>5080000000</v>
      </c>
      <c r="CD1182" s="60">
        <v>2363000000</v>
      </c>
      <c r="CE1182" s="60">
        <v>2631000000</v>
      </c>
      <c r="CF1182" s="60">
        <v>25391000000</v>
      </c>
      <c r="CG1182" s="60">
        <v>7273000000</v>
      </c>
      <c r="CH1182" s="60">
        <v>17000000</v>
      </c>
      <c r="CI1182" s="60" t="s">
        <v>1573</v>
      </c>
      <c r="CJ1182" s="60">
        <v>15.41</v>
      </c>
      <c r="CK1182" s="60">
        <v>9147000000</v>
      </c>
      <c r="CL1182" s="60" t="s">
        <v>544</v>
      </c>
      <c r="CM1182" s="85">
        <v>110592</v>
      </c>
      <c r="CN1182" s="60">
        <v>1000000</v>
      </c>
      <c r="CO1182" s="60">
        <v>2086000000</v>
      </c>
      <c r="CP1182" s="60">
        <v>11659000000</v>
      </c>
      <c r="CQ1182" s="60">
        <v>227068000000</v>
      </c>
      <c r="CR1182" s="60" t="s">
        <v>544</v>
      </c>
      <c r="CS1182" s="60">
        <v>1000000</v>
      </c>
      <c r="CT1182" s="60">
        <v>4491000000</v>
      </c>
      <c r="CU1182" s="60">
        <v>4491000000</v>
      </c>
      <c r="CV1182" s="60">
        <v>2631000000</v>
      </c>
      <c r="CW1182" s="60">
        <v>8982000000</v>
      </c>
      <c r="CX1182" s="60">
        <v>3240000000</v>
      </c>
      <c r="CY1182" s="60">
        <v>15.41</v>
      </c>
      <c r="CZ1182" s="60">
        <f t="shared" si="36"/>
        <v>1</v>
      </c>
      <c r="DA1182" s="60" t="str">
        <f t="shared" si="37"/>
        <v>N: parent data from row 1183</v>
      </c>
    </row>
    <row r="1183" spans="1:105">
      <c r="A1183" s="13" t="s">
        <v>1573</v>
      </c>
      <c r="B1183" s="13">
        <v>110592</v>
      </c>
      <c r="C1183" s="13">
        <v>2022</v>
      </c>
      <c r="D1183" s="13" t="s">
        <v>12</v>
      </c>
      <c r="E1183" s="13" t="s">
        <v>13</v>
      </c>
      <c r="F1183" s="84" t="s">
        <v>1812</v>
      </c>
      <c r="G1183" s="60" t="s">
        <v>1840</v>
      </c>
      <c r="H1183" s="60" t="s">
        <v>1827</v>
      </c>
      <c r="I1183" s="60" t="s">
        <v>540</v>
      </c>
      <c r="J1183" s="60" t="s">
        <v>1573</v>
      </c>
      <c r="K1183" s="85">
        <v>110592</v>
      </c>
      <c r="L1183" s="60">
        <v>301450000000</v>
      </c>
      <c r="M1183" s="60">
        <v>301450000000</v>
      </c>
      <c r="N1183" s="60">
        <v>7000000</v>
      </c>
      <c r="O1183" s="60">
        <v>15000000</v>
      </c>
      <c r="P1183" s="60">
        <v>-0.18</v>
      </c>
      <c r="Q1183" s="60" t="s">
        <v>544</v>
      </c>
      <c r="R1183" s="85">
        <v>41955</v>
      </c>
      <c r="S1183" s="85" t="s">
        <v>544</v>
      </c>
      <c r="T1183" s="60">
        <v>3436000000</v>
      </c>
      <c r="U1183" s="60" t="s">
        <v>544</v>
      </c>
      <c r="V1183" s="60">
        <v>2021000000</v>
      </c>
      <c r="W1183" s="60" t="s">
        <v>1841</v>
      </c>
      <c r="X1183" s="60">
        <v>2568000000</v>
      </c>
      <c r="Y1183" s="60">
        <v>235464000000</v>
      </c>
      <c r="Z1183" s="60">
        <v>10.9</v>
      </c>
      <c r="AA1183" s="60">
        <v>3082000000</v>
      </c>
      <c r="AB1183" s="60">
        <v>107223035000</v>
      </c>
      <c r="AC1183" s="60">
        <v>301450000000</v>
      </c>
      <c r="AD1183" s="60">
        <v>5.99</v>
      </c>
      <c r="AE1183" s="60">
        <v>110000000</v>
      </c>
      <c r="AF1183" s="60">
        <v>36.82</v>
      </c>
      <c r="AG1183" s="60" t="s">
        <v>1842</v>
      </c>
      <c r="AH1183" s="60" t="s">
        <v>544</v>
      </c>
      <c r="AI1183" s="60">
        <v>16523000000</v>
      </c>
      <c r="AJ1183" s="60">
        <v>964000000</v>
      </c>
      <c r="AK1183" s="60">
        <v>1.01</v>
      </c>
      <c r="AL1183" s="60">
        <v>239723000000</v>
      </c>
      <c r="AM1183" s="60">
        <v>15024000000</v>
      </c>
      <c r="AN1183" s="60">
        <v>1523000000</v>
      </c>
      <c r="AO1183" s="60">
        <v>3970000000</v>
      </c>
      <c r="AP1183" s="60">
        <v>23214000000</v>
      </c>
      <c r="AQ1183" s="60">
        <v>301450000000</v>
      </c>
      <c r="AR1183" s="60">
        <v>0.02</v>
      </c>
      <c r="AS1183" s="60">
        <v>26925000000</v>
      </c>
      <c r="AT1183" s="60">
        <v>25919000000</v>
      </c>
      <c r="AU1183" s="85">
        <v>110592</v>
      </c>
      <c r="AV1183" s="60" t="s">
        <v>544</v>
      </c>
      <c r="AW1183" s="60" t="s">
        <v>544</v>
      </c>
      <c r="AX1183" s="60" t="s">
        <v>544</v>
      </c>
      <c r="AY1183" s="60">
        <v>1074000000</v>
      </c>
      <c r="AZ1183" s="60">
        <v>106535000000</v>
      </c>
      <c r="BA1183" s="60">
        <v>3135000000</v>
      </c>
      <c r="BB1183" s="60" t="s">
        <v>1808</v>
      </c>
      <c r="BC1183" s="60">
        <v>275678000000</v>
      </c>
      <c r="BD1183" s="60">
        <v>96000000</v>
      </c>
      <c r="BE1183" s="60" t="s">
        <v>544</v>
      </c>
      <c r="BF1183" s="60">
        <v>5215000000</v>
      </c>
      <c r="BG1183" s="60">
        <v>152000000</v>
      </c>
      <c r="BH1183" s="60">
        <v>32149000000</v>
      </c>
      <c r="BI1183" s="60">
        <v>2774000000</v>
      </c>
      <c r="BJ1183" s="60">
        <v>2021000000</v>
      </c>
      <c r="BK1183" s="60">
        <v>8896000000</v>
      </c>
      <c r="BL1183" s="85" t="s">
        <v>3080</v>
      </c>
      <c r="BM1183" s="60" t="s">
        <v>3081</v>
      </c>
      <c r="BN1183" s="60">
        <v>9675000000</v>
      </c>
      <c r="BO1183" s="60">
        <v>258565000000</v>
      </c>
      <c r="BP1183" s="60">
        <v>32053000000</v>
      </c>
      <c r="BQ1183" s="60">
        <v>101593000000</v>
      </c>
      <c r="BR1183" s="60" t="s">
        <v>544</v>
      </c>
      <c r="BS1183" s="60">
        <v>26021000000</v>
      </c>
      <c r="BT1183" s="60" t="s">
        <v>544</v>
      </c>
      <c r="BU1183" s="60">
        <v>972000000</v>
      </c>
      <c r="BV1183" s="60" t="s">
        <v>544</v>
      </c>
      <c r="BW1183" s="60">
        <v>3135000000</v>
      </c>
      <c r="BX1183" s="60">
        <v>14547000000</v>
      </c>
      <c r="BY1183" s="60" t="s">
        <v>544</v>
      </c>
      <c r="BZ1183" s="60">
        <v>-2000000</v>
      </c>
      <c r="CA1183" s="60" t="s">
        <v>544</v>
      </c>
      <c r="CB1183" s="60" t="s">
        <v>1994</v>
      </c>
      <c r="CC1183" s="60">
        <v>947000000</v>
      </c>
      <c r="CD1183" s="60">
        <v>2728000000</v>
      </c>
      <c r="CE1183" s="60">
        <v>3327000000</v>
      </c>
      <c r="CF1183" s="60">
        <v>23214000000</v>
      </c>
      <c r="CG1183" s="60">
        <v>3119000000</v>
      </c>
      <c r="CH1183" s="60">
        <v>6000000</v>
      </c>
      <c r="CI1183" s="60" t="s">
        <v>1573</v>
      </c>
      <c r="CJ1183" s="60">
        <v>15.41</v>
      </c>
      <c r="CK1183" s="60">
        <v>4091000000</v>
      </c>
      <c r="CL1183" s="60" t="s">
        <v>544</v>
      </c>
      <c r="CM1183" s="85">
        <v>110592</v>
      </c>
      <c r="CN1183" s="60">
        <v>-8000000</v>
      </c>
      <c r="CO1183" s="60">
        <v>2774000000</v>
      </c>
      <c r="CP1183" s="60">
        <v>12243000000</v>
      </c>
      <c r="CQ1183" s="60">
        <v>235464000000</v>
      </c>
      <c r="CR1183" s="60" t="s">
        <v>544</v>
      </c>
      <c r="CS1183" s="60">
        <v>-8000000</v>
      </c>
      <c r="CT1183" s="60">
        <v>4428000000</v>
      </c>
      <c r="CU1183" s="60">
        <v>4468000000</v>
      </c>
      <c r="CV1183" s="60">
        <v>3327000000</v>
      </c>
      <c r="CW1183" s="60">
        <v>8896000000</v>
      </c>
      <c r="CX1183" s="60">
        <v>2568000000</v>
      </c>
      <c r="CY1183" s="60">
        <v>13.57</v>
      </c>
      <c r="CZ1183" s="60">
        <f t="shared" si="36"/>
        <v>1</v>
      </c>
      <c r="DA1183" s="60" t="str">
        <f t="shared" si="37"/>
        <v>Y</v>
      </c>
    </row>
    <row r="1184" spans="1:105">
      <c r="A1184" s="13" t="s">
        <v>1573</v>
      </c>
      <c r="B1184" s="13">
        <v>110592</v>
      </c>
      <c r="C1184" s="13">
        <v>2023</v>
      </c>
      <c r="D1184" s="13" t="s">
        <v>12</v>
      </c>
      <c r="E1184" s="13" t="s">
        <v>13</v>
      </c>
      <c r="F1184" s="84" t="s">
        <v>1804</v>
      </c>
      <c r="G1184" s="60" t="s">
        <v>1840</v>
      </c>
      <c r="H1184" s="60" t="s">
        <v>1827</v>
      </c>
      <c r="I1184" s="60" t="s">
        <v>540</v>
      </c>
      <c r="J1184" s="60" t="s">
        <v>1573</v>
      </c>
      <c r="K1184" s="85">
        <v>110592</v>
      </c>
      <c r="L1184" s="60">
        <v>297258000000</v>
      </c>
      <c r="M1184" s="60">
        <v>297258000000</v>
      </c>
      <c r="N1184" s="60">
        <v>70000000</v>
      </c>
      <c r="O1184" s="60">
        <v>56000000</v>
      </c>
      <c r="P1184" s="60">
        <v>-0.12</v>
      </c>
      <c r="Q1184" s="60" t="s">
        <v>544</v>
      </c>
      <c r="R1184" s="85">
        <v>41853</v>
      </c>
      <c r="S1184" s="85" t="s">
        <v>544</v>
      </c>
      <c r="T1184" s="60">
        <v>3488000000</v>
      </c>
      <c r="U1184" s="60" t="s">
        <v>544</v>
      </c>
      <c r="V1184" s="60">
        <v>1918000000</v>
      </c>
      <c r="W1184" s="60" t="s">
        <v>1841</v>
      </c>
      <c r="X1184" s="60">
        <v>2818000000</v>
      </c>
      <c r="Y1184" s="60">
        <v>220970000000</v>
      </c>
      <c r="Z1184" s="60">
        <v>8.18</v>
      </c>
      <c r="AA1184" s="60">
        <v>4637000000</v>
      </c>
      <c r="AB1184" s="60">
        <v>111705460000</v>
      </c>
      <c r="AC1184" s="60">
        <v>297258000000</v>
      </c>
      <c r="AD1184" s="60">
        <v>5.54</v>
      </c>
      <c r="AE1184" s="60" t="s">
        <v>544</v>
      </c>
      <c r="AF1184" s="60">
        <v>33.21</v>
      </c>
      <c r="AG1184" s="60" t="s">
        <v>1842</v>
      </c>
      <c r="AH1184" s="60" t="s">
        <v>544</v>
      </c>
      <c r="AI1184" s="60">
        <v>14947000000</v>
      </c>
      <c r="AJ1184" s="60">
        <v>1150000000</v>
      </c>
      <c r="AK1184" s="60">
        <v>1.18</v>
      </c>
      <c r="AL1184" s="60">
        <v>227474000000</v>
      </c>
      <c r="AM1184" s="60">
        <v>20830000000</v>
      </c>
      <c r="AN1184" s="60">
        <v>6368000000</v>
      </c>
      <c r="AO1184" s="60">
        <v>4048000000</v>
      </c>
      <c r="AP1184" s="60">
        <v>21822000000</v>
      </c>
      <c r="AQ1184" s="60">
        <v>297258000000</v>
      </c>
      <c r="AR1184" s="60">
        <v>0.19</v>
      </c>
      <c r="AS1184" s="60">
        <v>24177000000</v>
      </c>
      <c r="AT1184" s="60">
        <v>31016000000</v>
      </c>
      <c r="AU1184" s="85">
        <v>110592</v>
      </c>
      <c r="AV1184" s="60" t="s">
        <v>544</v>
      </c>
      <c r="AW1184" s="60" t="s">
        <v>544</v>
      </c>
      <c r="AX1184" s="60" t="s">
        <v>544</v>
      </c>
      <c r="AY1184" s="60">
        <v>1150000000</v>
      </c>
      <c r="AZ1184" s="60">
        <v>103067000000</v>
      </c>
      <c r="BA1184" s="60">
        <v>2547000000</v>
      </c>
      <c r="BB1184" s="60" t="s">
        <v>1808</v>
      </c>
      <c r="BC1184" s="60">
        <v>269807000000</v>
      </c>
      <c r="BD1184" s="60">
        <v>135000000</v>
      </c>
      <c r="BE1184" s="60" t="s">
        <v>544</v>
      </c>
      <c r="BF1184" s="60">
        <v>6692000000</v>
      </c>
      <c r="BG1184" s="60">
        <v>191000000</v>
      </c>
      <c r="BH1184" s="60">
        <v>36631000000</v>
      </c>
      <c r="BI1184" s="60">
        <v>1944000000</v>
      </c>
      <c r="BJ1184" s="60">
        <v>1918000000</v>
      </c>
      <c r="BK1184" s="60">
        <v>9645000000</v>
      </c>
      <c r="BL1184" s="85" t="s">
        <v>3080</v>
      </c>
      <c r="BM1184" s="60" t="s">
        <v>3081</v>
      </c>
      <c r="BN1184" s="60">
        <v>9189000000</v>
      </c>
      <c r="BO1184" s="60">
        <v>244387000000</v>
      </c>
      <c r="BP1184" s="60">
        <v>36496000000</v>
      </c>
      <c r="BQ1184" s="60">
        <v>87665000000</v>
      </c>
      <c r="BR1184" s="60" t="s">
        <v>544</v>
      </c>
      <c r="BS1184" s="60">
        <v>35820000000</v>
      </c>
      <c r="BT1184" s="60" t="s">
        <v>544</v>
      </c>
      <c r="BU1184" s="60">
        <v>1862000000</v>
      </c>
      <c r="BV1184" s="60" t="s">
        <v>544</v>
      </c>
      <c r="BW1184" s="60">
        <v>2547000000</v>
      </c>
      <c r="BX1184" s="60">
        <v>12971000000</v>
      </c>
      <c r="BY1184" s="60" t="s">
        <v>544</v>
      </c>
      <c r="BZ1184" s="60">
        <v>-294000000</v>
      </c>
      <c r="CA1184" s="60" t="s">
        <v>544</v>
      </c>
      <c r="CB1184" s="60" t="s">
        <v>1994</v>
      </c>
      <c r="CC1184" s="60">
        <v>4937000000</v>
      </c>
      <c r="CD1184" s="60">
        <v>3038000000</v>
      </c>
      <c r="CE1184" s="60">
        <v>2316000000</v>
      </c>
      <c r="CF1184" s="60">
        <v>21822000000</v>
      </c>
      <c r="CG1184" s="60">
        <v>7324000000</v>
      </c>
      <c r="CH1184" s="60">
        <v>17000000</v>
      </c>
      <c r="CI1184" s="60" t="s">
        <v>1573</v>
      </c>
      <c r="CJ1184" s="60">
        <v>13.38</v>
      </c>
      <c r="CK1184" s="60">
        <v>9186000000</v>
      </c>
      <c r="CL1184" s="60" t="s">
        <v>544</v>
      </c>
      <c r="CM1184" s="85">
        <v>110592</v>
      </c>
      <c r="CN1184" s="60">
        <v>11000000</v>
      </c>
      <c r="CO1184" s="60">
        <v>1944000000</v>
      </c>
      <c r="CP1184" s="60">
        <v>12007000000</v>
      </c>
      <c r="CQ1184" s="60">
        <v>220970000000</v>
      </c>
      <c r="CR1184" s="60" t="s">
        <v>544</v>
      </c>
      <c r="CS1184" s="60">
        <v>11000000</v>
      </c>
      <c r="CT1184" s="60">
        <v>4744000000</v>
      </c>
      <c r="CU1184" s="60">
        <v>4901000000</v>
      </c>
      <c r="CV1184" s="60">
        <v>2316000000</v>
      </c>
      <c r="CW1184" s="60">
        <v>9645000000</v>
      </c>
      <c r="CX1184" s="60">
        <v>2818000000</v>
      </c>
      <c r="CY1184" s="60">
        <v>11.61</v>
      </c>
      <c r="CZ1184" s="60">
        <f t="shared" si="36"/>
        <v>1</v>
      </c>
      <c r="DA1184" s="60" t="str">
        <f t="shared" si="37"/>
        <v>Y</v>
      </c>
    </row>
    <row r="1185" spans="1:105">
      <c r="A1185" s="13" t="s">
        <v>1581</v>
      </c>
      <c r="B1185" s="13">
        <v>108566</v>
      </c>
      <c r="C1185" s="13">
        <v>2022</v>
      </c>
      <c r="D1185" s="13" t="s">
        <v>10</v>
      </c>
      <c r="E1185" s="13" t="s">
        <v>13</v>
      </c>
      <c r="F1185" s="84" t="s">
        <v>1970</v>
      </c>
      <c r="G1185" s="60" t="s">
        <v>2391</v>
      </c>
      <c r="H1185" s="60" t="s">
        <v>2392</v>
      </c>
      <c r="I1185" s="60" t="s">
        <v>2393</v>
      </c>
      <c r="J1185" s="60" t="s">
        <v>1582</v>
      </c>
      <c r="K1185" s="85">
        <v>1010680</v>
      </c>
      <c r="L1185" s="60">
        <v>231763100000000</v>
      </c>
      <c r="M1185" s="60">
        <v>1893489369693.3</v>
      </c>
      <c r="N1185" s="60">
        <v>7895424797.3999996</v>
      </c>
      <c r="O1185" s="60">
        <v>1630718946.2</v>
      </c>
      <c r="P1185" s="60">
        <v>-0.05</v>
      </c>
      <c r="Q1185" s="60">
        <v>69508169589.899994</v>
      </c>
      <c r="R1185" s="85">
        <v>58041</v>
      </c>
      <c r="S1185" s="85">
        <v>971</v>
      </c>
      <c r="T1185" s="60">
        <v>321663397097.40002</v>
      </c>
      <c r="U1185" s="60" t="s">
        <v>544</v>
      </c>
      <c r="V1185" s="60" t="s">
        <v>544</v>
      </c>
      <c r="W1185" s="60" t="s">
        <v>2394</v>
      </c>
      <c r="X1185" s="60">
        <v>10415849621.5</v>
      </c>
      <c r="Y1185" s="60">
        <v>1219360288069.6001</v>
      </c>
      <c r="Z1185" s="60">
        <v>6.12</v>
      </c>
      <c r="AA1185" s="60">
        <v>139967319567.20001</v>
      </c>
      <c r="AB1185" s="60">
        <v>540200160719.29999</v>
      </c>
      <c r="AC1185" s="60">
        <v>1893489369693.3</v>
      </c>
      <c r="AD1185" s="60">
        <v>4.82</v>
      </c>
      <c r="AE1185" s="60" t="s">
        <v>544</v>
      </c>
      <c r="AF1185" s="60">
        <v>36.9</v>
      </c>
      <c r="AG1185" s="60" t="s">
        <v>2395</v>
      </c>
      <c r="AH1185" s="60" t="s">
        <v>544</v>
      </c>
      <c r="AI1185" s="60">
        <v>78535947322.899994</v>
      </c>
      <c r="AJ1185" s="60">
        <v>91807189087.100006</v>
      </c>
      <c r="AK1185" s="60">
        <v>0.88</v>
      </c>
      <c r="AL1185" s="60">
        <v>1501170744188.2</v>
      </c>
      <c r="AM1185" s="60">
        <v>59197712124.699997</v>
      </c>
      <c r="AN1185" s="60">
        <v>3122549004.0999999</v>
      </c>
      <c r="AO1185" s="60">
        <v>594299833653.59998</v>
      </c>
      <c r="AP1185" s="60">
        <v>75325980018.5</v>
      </c>
      <c r="AQ1185" s="60">
        <v>1893489369693.3</v>
      </c>
      <c r="AR1185" s="60">
        <v>1.01</v>
      </c>
      <c r="AS1185" s="60">
        <v>60415032380.099998</v>
      </c>
      <c r="AT1185" s="60" t="s">
        <v>544</v>
      </c>
      <c r="AU1185" s="85">
        <v>108566</v>
      </c>
      <c r="AV1185" s="60" t="s">
        <v>544</v>
      </c>
      <c r="AW1185" s="60">
        <v>133584966657.7</v>
      </c>
      <c r="AX1185" s="60" t="s">
        <v>544</v>
      </c>
      <c r="AY1185" s="60" t="s">
        <v>544</v>
      </c>
      <c r="AZ1185" s="60">
        <v>376168298787.79999</v>
      </c>
      <c r="BA1185" s="60">
        <v>688426467173.59998</v>
      </c>
      <c r="BB1185" s="60" t="s">
        <v>1808</v>
      </c>
      <c r="BC1185" s="60">
        <v>1629258161853.5</v>
      </c>
      <c r="BD1185" s="60">
        <v>5544934613</v>
      </c>
      <c r="BE1185" s="60">
        <v>1867647049.5999999</v>
      </c>
      <c r="BF1185" s="60">
        <v>46823529179.5</v>
      </c>
      <c r="BG1185" s="60">
        <v>4466503245.8000002</v>
      </c>
      <c r="BH1185" s="60">
        <v>780233656260.80005</v>
      </c>
      <c r="BI1185" s="60">
        <v>2678921555.3000002</v>
      </c>
      <c r="BJ1185" s="60" t="s">
        <v>544</v>
      </c>
      <c r="BK1185" s="60">
        <v>9099673157.5</v>
      </c>
      <c r="BL1185" s="85" t="s">
        <v>544</v>
      </c>
      <c r="BM1185" s="60" t="s">
        <v>544</v>
      </c>
      <c r="BN1185" s="60">
        <v>5906045722.3000002</v>
      </c>
      <c r="BO1185" s="60">
        <v>1228991006976.1001</v>
      </c>
      <c r="BP1185" s="60">
        <v>774688721647.69995</v>
      </c>
      <c r="BQ1185" s="60">
        <v>26675653462.5</v>
      </c>
      <c r="BR1185" s="60">
        <v>91008169483.199997</v>
      </c>
      <c r="BS1185" s="60">
        <v>56607025863</v>
      </c>
      <c r="BT1185" s="60">
        <v>5759803893</v>
      </c>
      <c r="BU1185" s="60">
        <v>9509803874.3999996</v>
      </c>
      <c r="BV1185" s="60">
        <v>2336601295.5999999</v>
      </c>
      <c r="BW1185" s="60">
        <v>184640521960</v>
      </c>
      <c r="BX1185" s="60">
        <v>68486110771.400002</v>
      </c>
      <c r="BY1185" s="60" t="s">
        <v>544</v>
      </c>
      <c r="BZ1185" s="60" t="s">
        <v>544</v>
      </c>
      <c r="CA1185" s="60">
        <v>2796568613.5999999</v>
      </c>
      <c r="CB1185" s="60" t="s">
        <v>1958</v>
      </c>
      <c r="CC1185" s="60">
        <v>736928100.89999998</v>
      </c>
      <c r="CD1185" s="60">
        <v>10596405176.200001</v>
      </c>
      <c r="CE1185" s="60">
        <v>6201797354.8999996</v>
      </c>
      <c r="CF1185" s="60">
        <v>75325980018.5</v>
      </c>
      <c r="CG1185" s="60">
        <v>4028594751.3000002</v>
      </c>
      <c r="CH1185" s="60">
        <v>1630718946.2</v>
      </c>
      <c r="CI1185" s="60" t="s">
        <v>1582</v>
      </c>
      <c r="CJ1185" s="60">
        <v>14.53</v>
      </c>
      <c r="CK1185" s="60">
        <v>13538398625.700001</v>
      </c>
      <c r="CL1185" s="60">
        <v>145.5</v>
      </c>
      <c r="CM1185" s="85">
        <v>1010680</v>
      </c>
      <c r="CN1185" s="60" t="s">
        <v>544</v>
      </c>
      <c r="CO1185" s="60">
        <v>2678921555.3000002</v>
      </c>
      <c r="CP1185" s="60">
        <v>16321895343.9</v>
      </c>
      <c r="CQ1185" s="60">
        <v>1219360288069.6001</v>
      </c>
      <c r="CR1185" s="60" t="s">
        <v>544</v>
      </c>
      <c r="CS1185" s="60" t="s">
        <v>544</v>
      </c>
      <c r="CT1185" s="60">
        <v>3808823510.5</v>
      </c>
      <c r="CU1185" s="60">
        <v>5290849647</v>
      </c>
      <c r="CV1185" s="60">
        <v>6201797354.8999996</v>
      </c>
      <c r="CW1185" s="60">
        <v>9099673157.5</v>
      </c>
      <c r="CX1185" s="60">
        <v>10415849621.5</v>
      </c>
      <c r="CY1185" s="60">
        <v>12.67</v>
      </c>
      <c r="CZ1185" s="60">
        <f t="shared" si="36"/>
        <v>122.40000060710142</v>
      </c>
      <c r="DA1185" s="60" t="str">
        <f t="shared" si="37"/>
        <v>N: parent data from row 1187</v>
      </c>
    </row>
    <row r="1186" spans="1:105">
      <c r="A1186" s="13" t="s">
        <v>1581</v>
      </c>
      <c r="B1186" s="13">
        <v>108566</v>
      </c>
      <c r="C1186" s="13">
        <v>2023</v>
      </c>
      <c r="D1186" s="13" t="s">
        <v>10</v>
      </c>
      <c r="E1186" s="13" t="s">
        <v>13</v>
      </c>
      <c r="F1186" s="84" t="s">
        <v>1966</v>
      </c>
      <c r="G1186" s="60" t="s">
        <v>2391</v>
      </c>
      <c r="H1186" s="60" t="s">
        <v>2392</v>
      </c>
      <c r="I1186" s="60" t="s">
        <v>2393</v>
      </c>
      <c r="J1186" s="60" t="s">
        <v>1582</v>
      </c>
      <c r="K1186" s="85">
        <v>1010680</v>
      </c>
      <c r="L1186" s="60">
        <v>240288600000000</v>
      </c>
      <c r="M1186" s="60">
        <v>1800184305676.3</v>
      </c>
      <c r="N1186" s="60">
        <v>5178303889.8999996</v>
      </c>
      <c r="O1186" s="60">
        <v>825591852.79999995</v>
      </c>
      <c r="P1186" s="60">
        <v>-0.08</v>
      </c>
      <c r="Q1186" s="60">
        <v>67571172026.5</v>
      </c>
      <c r="R1186" s="85">
        <v>59399</v>
      </c>
      <c r="S1186" s="85">
        <v>959</v>
      </c>
      <c r="T1186" s="60">
        <v>329359456137.40002</v>
      </c>
      <c r="U1186" s="60" t="s">
        <v>544</v>
      </c>
      <c r="V1186" s="60" t="s">
        <v>544</v>
      </c>
      <c r="W1186" s="60" t="s">
        <v>2394</v>
      </c>
      <c r="X1186" s="60">
        <v>10667515782.5</v>
      </c>
      <c r="Y1186" s="60">
        <v>1193070877610</v>
      </c>
      <c r="Z1186" s="60">
        <v>8.49</v>
      </c>
      <c r="AA1186" s="60">
        <v>129377435425.60001</v>
      </c>
      <c r="AB1186" s="60">
        <v>527434824158.20001</v>
      </c>
      <c r="AC1186" s="60">
        <v>1800184305676.3</v>
      </c>
      <c r="AD1186" s="60">
        <v>4.6900000000000004</v>
      </c>
      <c r="AE1186" s="60" t="s">
        <v>544</v>
      </c>
      <c r="AF1186" s="60">
        <v>37.49</v>
      </c>
      <c r="AG1186" s="60" t="s">
        <v>2395</v>
      </c>
      <c r="AH1186" s="60" t="s">
        <v>544</v>
      </c>
      <c r="AI1186" s="60">
        <v>74641894265.100006</v>
      </c>
      <c r="AJ1186" s="60">
        <v>84088253314.300003</v>
      </c>
      <c r="AK1186" s="60">
        <v>0.91</v>
      </c>
      <c r="AL1186" s="60">
        <v>1437957753191.3</v>
      </c>
      <c r="AM1186" s="60">
        <v>77228049506.399994</v>
      </c>
      <c r="AN1186" s="60">
        <v>15284686915.799999</v>
      </c>
      <c r="AO1186" s="60">
        <v>549924335800.5</v>
      </c>
      <c r="AP1186" s="60">
        <v>72936020718.100006</v>
      </c>
      <c r="AQ1186" s="60">
        <v>1800184305676.3</v>
      </c>
      <c r="AR1186" s="60">
        <v>0.68</v>
      </c>
      <c r="AS1186" s="60">
        <v>58183997874.199997</v>
      </c>
      <c r="AT1186" s="60" t="s">
        <v>544</v>
      </c>
      <c r="AU1186" s="85">
        <v>108566</v>
      </c>
      <c r="AV1186" s="60" t="s">
        <v>544</v>
      </c>
      <c r="AW1186" s="60">
        <v>106338028665.39999</v>
      </c>
      <c r="AX1186" s="60" t="s">
        <v>544</v>
      </c>
      <c r="AY1186" s="60" t="s">
        <v>544</v>
      </c>
      <c r="AZ1186" s="60">
        <v>307341176142.5</v>
      </c>
      <c r="BA1186" s="60">
        <v>680002999877.90002</v>
      </c>
      <c r="BB1186" s="60" t="s">
        <v>1808</v>
      </c>
      <c r="BC1186" s="60">
        <v>1588782596568.3999</v>
      </c>
      <c r="BD1186" s="60">
        <v>4552742005.1000004</v>
      </c>
      <c r="BE1186" s="60">
        <v>1695385084.3</v>
      </c>
      <c r="BF1186" s="60">
        <v>46565777862</v>
      </c>
      <c r="BG1186" s="60">
        <v>4345220278</v>
      </c>
      <c r="BH1186" s="60">
        <v>764091253192.19995</v>
      </c>
      <c r="BI1186" s="60">
        <v>7132154663.1999998</v>
      </c>
      <c r="BJ1186" s="60" t="s">
        <v>544</v>
      </c>
      <c r="BK1186" s="60">
        <v>8829787275.2999992</v>
      </c>
      <c r="BL1186" s="85" t="s">
        <v>544</v>
      </c>
      <c r="BM1186" s="60" t="s">
        <v>544</v>
      </c>
      <c r="BN1186" s="60">
        <v>6100539435.1000004</v>
      </c>
      <c r="BO1186" s="60">
        <v>1166335036909.8</v>
      </c>
      <c r="BP1186" s="60">
        <v>759538511187.09998</v>
      </c>
      <c r="BQ1186" s="60">
        <v>47758465910.699997</v>
      </c>
      <c r="BR1186" s="60">
        <v>92462541636.300003</v>
      </c>
      <c r="BS1186" s="60">
        <v>70813605365</v>
      </c>
      <c r="BT1186" s="60">
        <v>5889271828.5</v>
      </c>
      <c r="BU1186" s="60">
        <v>16471381557.299999</v>
      </c>
      <c r="BV1186" s="60">
        <v>1628708428.3</v>
      </c>
      <c r="BW1186" s="60">
        <v>165040456269.39999</v>
      </c>
      <c r="BX1186" s="60">
        <v>65594845976</v>
      </c>
      <c r="BY1186" s="60" t="s">
        <v>544</v>
      </c>
      <c r="BZ1186" s="60" t="s">
        <v>544</v>
      </c>
      <c r="CA1186" s="60">
        <v>2329187904.1999998</v>
      </c>
      <c r="CB1186" s="60" t="s">
        <v>1958</v>
      </c>
      <c r="CC1186" s="60">
        <v>5970182826.8000002</v>
      </c>
      <c r="CD1186" s="60">
        <v>10022475324</v>
      </c>
      <c r="CE1186" s="60">
        <v>8196733631.3000002</v>
      </c>
      <c r="CF1186" s="60">
        <v>72936020718.100006</v>
      </c>
      <c r="CG1186" s="60">
        <v>9480821141.1000004</v>
      </c>
      <c r="CH1186" s="60">
        <v>825591852.79999995</v>
      </c>
      <c r="CI1186" s="60" t="s">
        <v>1582</v>
      </c>
      <c r="CJ1186" s="60">
        <v>14.15</v>
      </c>
      <c r="CK1186" s="60">
        <v>25952202698.299999</v>
      </c>
      <c r="CL1186" s="60">
        <v>135.4</v>
      </c>
      <c r="CM1186" s="85">
        <v>1010680</v>
      </c>
      <c r="CN1186" s="60" t="s">
        <v>544</v>
      </c>
      <c r="CO1186" s="60">
        <v>7132154663.1999998</v>
      </c>
      <c r="CP1186" s="60">
        <v>16768055217.6</v>
      </c>
      <c r="CQ1186" s="60">
        <v>1193070877610</v>
      </c>
      <c r="CR1186" s="60" t="s">
        <v>544</v>
      </c>
      <c r="CS1186" s="60" t="s">
        <v>544</v>
      </c>
      <c r="CT1186" s="60">
        <v>3922685064.8000002</v>
      </c>
      <c r="CU1186" s="60">
        <v>4907102210.5</v>
      </c>
      <c r="CV1186" s="60">
        <v>8196733631.3000002</v>
      </c>
      <c r="CW1186" s="60">
        <v>8829787275.2999992</v>
      </c>
      <c r="CX1186" s="60">
        <v>10667515782.5</v>
      </c>
      <c r="CY1186" s="60">
        <v>12.43</v>
      </c>
      <c r="CZ1186" s="60">
        <f t="shared" si="36"/>
        <v>133.47999937691239</v>
      </c>
      <c r="DA1186" s="60" t="str">
        <f t="shared" si="37"/>
        <v>N: parent data from row 1187</v>
      </c>
    </row>
    <row r="1187" spans="1:105">
      <c r="A1187" s="13" t="s">
        <v>1582</v>
      </c>
      <c r="B1187" s="13">
        <v>1010680</v>
      </c>
      <c r="C1187" s="13">
        <v>2022</v>
      </c>
      <c r="D1187" s="13" t="s">
        <v>1</v>
      </c>
      <c r="E1187" s="13" t="s">
        <v>13</v>
      </c>
      <c r="F1187" s="84" t="s">
        <v>1970</v>
      </c>
      <c r="G1187" s="60" t="s">
        <v>2391</v>
      </c>
      <c r="H1187" s="60" t="s">
        <v>2392</v>
      </c>
      <c r="I1187" s="60" t="s">
        <v>2393</v>
      </c>
      <c r="J1187" s="60" t="s">
        <v>1582</v>
      </c>
      <c r="K1187" s="85">
        <v>1010680</v>
      </c>
      <c r="L1187" s="60">
        <v>248160800000000</v>
      </c>
      <c r="M1187" s="60">
        <v>2027457506283.7</v>
      </c>
      <c r="N1187" s="60">
        <v>11487745041.1</v>
      </c>
      <c r="O1187" s="60">
        <v>2198529400.9000001</v>
      </c>
      <c r="P1187" s="60">
        <v>-0.1</v>
      </c>
      <c r="Q1187" s="60">
        <v>82560457106.800003</v>
      </c>
      <c r="R1187" s="85">
        <v>101000</v>
      </c>
      <c r="S1187" s="85" t="s">
        <v>544</v>
      </c>
      <c r="T1187" s="60">
        <v>335499998335.90002</v>
      </c>
      <c r="U1187" s="60" t="s">
        <v>544</v>
      </c>
      <c r="V1187" s="60" t="s">
        <v>544</v>
      </c>
      <c r="W1187" s="60" t="s">
        <v>2394</v>
      </c>
      <c r="X1187" s="60">
        <v>12575163336.299999</v>
      </c>
      <c r="Y1187" s="60">
        <v>1328378261385.1001</v>
      </c>
      <c r="Z1187" s="60">
        <v>4.3099999999999996</v>
      </c>
      <c r="AA1187" s="60">
        <v>19808823431.200001</v>
      </c>
      <c r="AB1187" s="60" t="s">
        <v>544</v>
      </c>
      <c r="AC1187" s="60">
        <v>2027457506283.7</v>
      </c>
      <c r="AD1187" s="60" t="s">
        <v>544</v>
      </c>
      <c r="AE1187" s="60">
        <v>39456699150.699997</v>
      </c>
      <c r="AF1187" s="60">
        <v>38.04</v>
      </c>
      <c r="AG1187" s="60" t="s">
        <v>2395</v>
      </c>
      <c r="AH1187" s="60" t="s">
        <v>544</v>
      </c>
      <c r="AI1187" s="60" t="s">
        <v>544</v>
      </c>
      <c r="AJ1187" s="60">
        <v>87230391724.199997</v>
      </c>
      <c r="AK1187" s="60">
        <v>0.98</v>
      </c>
      <c r="AL1187" s="60">
        <v>1521742639511</v>
      </c>
      <c r="AM1187" s="60">
        <v>70277777429.199997</v>
      </c>
      <c r="AN1187" s="60">
        <v>2482026131.5</v>
      </c>
      <c r="AO1187" s="60">
        <v>618443624383.5</v>
      </c>
      <c r="AP1187" s="60">
        <v>98432189054.300003</v>
      </c>
      <c r="AQ1187" s="60">
        <v>2027457506283.7</v>
      </c>
      <c r="AR1187" s="60">
        <v>1.33</v>
      </c>
      <c r="AS1187" s="60">
        <v>76866829684.100006</v>
      </c>
      <c r="AT1187" s="60">
        <v>691741826634.30005</v>
      </c>
      <c r="AU1187" s="85">
        <v>1010680</v>
      </c>
      <c r="AV1187" s="60" t="s">
        <v>544</v>
      </c>
      <c r="AW1187" s="60">
        <v>164323528596.70001</v>
      </c>
      <c r="AX1187" s="60" t="s">
        <v>544</v>
      </c>
      <c r="AY1187" s="60">
        <v>126687090874.89999</v>
      </c>
      <c r="AZ1187" s="60">
        <v>311939540936.40002</v>
      </c>
      <c r="BA1187" s="60">
        <v>44552287360.699997</v>
      </c>
      <c r="BB1187" s="60" t="s">
        <v>1808</v>
      </c>
      <c r="BC1187" s="60" t="s">
        <v>544</v>
      </c>
      <c r="BD1187" s="60">
        <v>8113562051.3000002</v>
      </c>
      <c r="BE1187" s="60">
        <v>2521241817.5999999</v>
      </c>
      <c r="BF1187" s="60">
        <v>92352123724.899994</v>
      </c>
      <c r="BG1187" s="60">
        <v>8484477082.1000004</v>
      </c>
      <c r="BH1187" s="60">
        <v>862981204869.90002</v>
      </c>
      <c r="BI1187" s="60">
        <v>6234477093.3000002</v>
      </c>
      <c r="BJ1187" s="60" t="s">
        <v>544</v>
      </c>
      <c r="BK1187" s="60">
        <v>17090686189.700001</v>
      </c>
      <c r="BL1187" s="85" t="s">
        <v>544</v>
      </c>
      <c r="BM1187" s="60" t="s">
        <v>544</v>
      </c>
      <c r="BN1187" s="60">
        <v>13026143726.200001</v>
      </c>
      <c r="BO1187" s="60">
        <v>1336107836510.2</v>
      </c>
      <c r="BP1187" s="60">
        <v>854867642818.69995</v>
      </c>
      <c r="BQ1187" s="60">
        <v>16054738482.5</v>
      </c>
      <c r="BR1187" s="60">
        <v>116949345825.2</v>
      </c>
      <c r="BS1187" s="60">
        <v>49541666420.900002</v>
      </c>
      <c r="BT1187" s="60">
        <v>9232026098</v>
      </c>
      <c r="BU1187" s="60">
        <v>12940359412.9</v>
      </c>
      <c r="BV1187" s="60">
        <v>3091503252.5999999</v>
      </c>
      <c r="BW1187" s="60">
        <v>53056372285.900002</v>
      </c>
      <c r="BX1187" s="60" t="s">
        <v>544</v>
      </c>
      <c r="BY1187" s="60" t="s">
        <v>544</v>
      </c>
      <c r="BZ1187" s="60">
        <v>-241013070.69999999</v>
      </c>
      <c r="CA1187" s="60">
        <v>3498365995.6999998</v>
      </c>
      <c r="CB1187" s="60" t="s">
        <v>1979</v>
      </c>
      <c r="CC1187" s="60">
        <v>833333329.20000005</v>
      </c>
      <c r="CD1187" s="60">
        <v>14403594699.799999</v>
      </c>
      <c r="CE1187" s="60">
        <v>5526960756.8999996</v>
      </c>
      <c r="CF1187" s="60">
        <v>98432189054.300003</v>
      </c>
      <c r="CG1187" s="60">
        <v>1338235287.5</v>
      </c>
      <c r="CH1187" s="60">
        <v>1251633980.7</v>
      </c>
      <c r="CI1187" s="60" t="s">
        <v>1582</v>
      </c>
      <c r="CJ1187" s="60" t="s">
        <v>544</v>
      </c>
      <c r="CK1187" s="60">
        <v>15057189467.799999</v>
      </c>
      <c r="CL1187" s="60" t="s">
        <v>544</v>
      </c>
      <c r="CM1187" s="85">
        <v>1010680</v>
      </c>
      <c r="CN1187" s="60">
        <v>1635620906.9000001</v>
      </c>
      <c r="CO1187" s="60">
        <v>6234477093.3000002</v>
      </c>
      <c r="CP1187" s="60">
        <v>25601307062.599998</v>
      </c>
      <c r="CQ1187" s="60">
        <v>1328378261385.1001</v>
      </c>
      <c r="CR1187" s="60">
        <v>778594767.39999998</v>
      </c>
      <c r="CS1187" s="60">
        <v>1635620906.9000001</v>
      </c>
      <c r="CT1187" s="60">
        <v>6817810423.6999998</v>
      </c>
      <c r="CU1187" s="60">
        <v>10272875766</v>
      </c>
      <c r="CV1187" s="60">
        <v>5526960756.8999996</v>
      </c>
      <c r="CW1187" s="60">
        <v>17090686189.700001</v>
      </c>
      <c r="CX1187" s="60">
        <v>12575163336.299999</v>
      </c>
      <c r="CY1187" s="60" t="s">
        <v>544</v>
      </c>
      <c r="CZ1187" s="60">
        <f t="shared" si="36"/>
        <v>122.4000006071028</v>
      </c>
      <c r="DA1187" s="60" t="str">
        <f t="shared" si="37"/>
        <v>Y</v>
      </c>
    </row>
    <row r="1188" spans="1:105">
      <c r="A1188" s="13" t="s">
        <v>1582</v>
      </c>
      <c r="B1188" s="13">
        <v>1010680</v>
      </c>
      <c r="C1188" s="13">
        <v>2023</v>
      </c>
      <c r="D1188" s="13" t="s">
        <v>1</v>
      </c>
      <c r="E1188" s="13" t="s">
        <v>13</v>
      </c>
      <c r="F1188" s="84" t="s">
        <v>1966</v>
      </c>
      <c r="G1188" s="60" t="s">
        <v>2391</v>
      </c>
      <c r="H1188" s="60" t="s">
        <v>2392</v>
      </c>
      <c r="I1188" s="60" t="s">
        <v>2393</v>
      </c>
      <c r="J1188" s="60" t="s">
        <v>1582</v>
      </c>
      <c r="K1188" s="85">
        <v>1010680</v>
      </c>
      <c r="L1188" s="60">
        <v>257687000000000</v>
      </c>
      <c r="M1188" s="60">
        <v>1930528927201.7</v>
      </c>
      <c r="N1188" s="60">
        <v>8770602378.3999996</v>
      </c>
      <c r="O1188" s="60">
        <v>1035361107.6</v>
      </c>
      <c r="P1188" s="60">
        <v>-0.21</v>
      </c>
      <c r="Q1188" s="60">
        <v>79822445682.800003</v>
      </c>
      <c r="R1188" s="85">
        <v>106000</v>
      </c>
      <c r="S1188" s="85" t="s">
        <v>544</v>
      </c>
      <c r="T1188" s="60">
        <v>322053492663.09998</v>
      </c>
      <c r="U1188" s="60" t="s">
        <v>544</v>
      </c>
      <c r="V1188" s="60" t="s">
        <v>544</v>
      </c>
      <c r="W1188" s="60" t="s">
        <v>2394</v>
      </c>
      <c r="X1188" s="60">
        <v>13933173574.200001</v>
      </c>
      <c r="Y1188" s="60">
        <v>1295533419293</v>
      </c>
      <c r="Z1188" s="60">
        <v>7.44</v>
      </c>
      <c r="AA1188" s="60">
        <v>19372939856.700001</v>
      </c>
      <c r="AB1188" s="60" t="s">
        <v>544</v>
      </c>
      <c r="AC1188" s="60">
        <v>1930528927201.7</v>
      </c>
      <c r="AD1188" s="60" t="s">
        <v>544</v>
      </c>
      <c r="AE1188" s="60">
        <v>38222205752.300003</v>
      </c>
      <c r="AF1188" s="60">
        <v>38.520000000000003</v>
      </c>
      <c r="AG1188" s="60" t="s">
        <v>2395</v>
      </c>
      <c r="AH1188" s="60" t="s">
        <v>544</v>
      </c>
      <c r="AI1188" s="60" t="s">
        <v>544</v>
      </c>
      <c r="AJ1188" s="60">
        <v>80795625189.899994</v>
      </c>
      <c r="AK1188" s="60">
        <v>1.08</v>
      </c>
      <c r="AL1188" s="60">
        <v>1467401864806.1001</v>
      </c>
      <c r="AM1188" s="60">
        <v>67255768968.400002</v>
      </c>
      <c r="AN1188" s="60">
        <v>14541504413.1</v>
      </c>
      <c r="AO1188" s="60">
        <v>572861105461.09998</v>
      </c>
      <c r="AP1188" s="60">
        <v>95678753817.899994</v>
      </c>
      <c r="AQ1188" s="60">
        <v>1930528927201.7</v>
      </c>
      <c r="AR1188" s="60">
        <v>1.04</v>
      </c>
      <c r="AS1188" s="60">
        <v>75187294327.600006</v>
      </c>
      <c r="AT1188" s="60">
        <v>673760866195.80005</v>
      </c>
      <c r="AU1188" s="85">
        <v>1010680</v>
      </c>
      <c r="AV1188" s="60" t="s">
        <v>544</v>
      </c>
      <c r="AW1188" s="60">
        <v>133248427352.60001</v>
      </c>
      <c r="AX1188" s="60" t="s">
        <v>544</v>
      </c>
      <c r="AY1188" s="60">
        <v>119017830942.2</v>
      </c>
      <c r="AZ1188" s="60">
        <v>252246030545.20001</v>
      </c>
      <c r="BA1188" s="60">
        <v>51956098534.400002</v>
      </c>
      <c r="BB1188" s="60" t="s">
        <v>1808</v>
      </c>
      <c r="BC1188" s="60" t="s">
        <v>544</v>
      </c>
      <c r="BD1188" s="60">
        <v>6473629038.3000002</v>
      </c>
      <c r="BE1188" s="60">
        <v>2306712626.9000001</v>
      </c>
      <c r="BF1188" s="60">
        <v>82589901494.300003</v>
      </c>
      <c r="BG1188" s="60">
        <v>7789931112.1999998</v>
      </c>
      <c r="BH1188" s="60">
        <v>844734795672.30005</v>
      </c>
      <c r="BI1188" s="60">
        <v>8791579303.8999996</v>
      </c>
      <c r="BJ1188" s="60" t="s">
        <v>544</v>
      </c>
      <c r="BK1188" s="60">
        <v>16768055217.6</v>
      </c>
      <c r="BL1188" s="85" t="s">
        <v>544</v>
      </c>
      <c r="BM1188" s="60" t="s">
        <v>544</v>
      </c>
      <c r="BN1188" s="60">
        <v>14268055206</v>
      </c>
      <c r="BO1188" s="60">
        <v>1289039562505.1001</v>
      </c>
      <c r="BP1188" s="60">
        <v>838261166634</v>
      </c>
      <c r="BQ1188" s="60">
        <v>42589152131.699997</v>
      </c>
      <c r="BR1188" s="60">
        <v>116905154876</v>
      </c>
      <c r="BS1188" s="60">
        <v>46203176721.5</v>
      </c>
      <c r="BT1188" s="60">
        <v>19247078303.799999</v>
      </c>
      <c r="BU1188" s="60">
        <v>22757716618.099998</v>
      </c>
      <c r="BV1188" s="60">
        <v>2844620930.3000002</v>
      </c>
      <c r="BW1188" s="60">
        <v>59289781517.400002</v>
      </c>
      <c r="BX1188" s="60" t="s">
        <v>544</v>
      </c>
      <c r="BY1188" s="60" t="s">
        <v>544</v>
      </c>
      <c r="BZ1188" s="60">
        <v>-668264911.70000005</v>
      </c>
      <c r="CA1188" s="60">
        <v>2583907713.5999999</v>
      </c>
      <c r="CB1188" s="60" t="s">
        <v>1958</v>
      </c>
      <c r="CC1188" s="60">
        <v>8007192126.1000004</v>
      </c>
      <c r="CD1188" s="60">
        <v>13726401023</v>
      </c>
      <c r="CE1188" s="60">
        <v>9453850808.2999992</v>
      </c>
      <c r="CF1188" s="60">
        <v>95678753817.899994</v>
      </c>
      <c r="CG1188" s="60">
        <v>4931825015.5</v>
      </c>
      <c r="CH1188" s="60">
        <v>2198082119.9000001</v>
      </c>
      <c r="CI1188" s="60" t="s">
        <v>1582</v>
      </c>
      <c r="CJ1188" s="60" t="s">
        <v>544</v>
      </c>
      <c r="CK1188" s="60">
        <v>28474677987.299999</v>
      </c>
      <c r="CL1188" s="60" t="s">
        <v>544</v>
      </c>
      <c r="CM1188" s="85">
        <v>1010680</v>
      </c>
      <c r="CN1188" s="60">
        <v>1298321852</v>
      </c>
      <c r="CO1188" s="60">
        <v>8791579303.8999996</v>
      </c>
      <c r="CP1188" s="60">
        <v>28201228780.099998</v>
      </c>
      <c r="CQ1188" s="60">
        <v>1295533419293</v>
      </c>
      <c r="CR1188" s="60">
        <v>785136353.70000005</v>
      </c>
      <c r="CS1188" s="60">
        <v>1298321852</v>
      </c>
      <c r="CT1188" s="60">
        <v>6911147769.8000002</v>
      </c>
      <c r="CU1188" s="60">
        <v>9856907447.8999996</v>
      </c>
      <c r="CV1188" s="60">
        <v>9453850808.2999992</v>
      </c>
      <c r="CW1188" s="60">
        <v>16768055217.6</v>
      </c>
      <c r="CX1188" s="60">
        <v>13933173574.200001</v>
      </c>
      <c r="CY1188" s="60" t="s">
        <v>544</v>
      </c>
      <c r="CZ1188" s="60">
        <f t="shared" si="36"/>
        <v>133.47999937691537</v>
      </c>
      <c r="DA1188" s="60" t="str">
        <f t="shared" si="37"/>
        <v>Y</v>
      </c>
    </row>
    <row r="1189" spans="1:105">
      <c r="A1189" s="13" t="s">
        <v>1583</v>
      </c>
      <c r="B1189" s="13">
        <v>1473977</v>
      </c>
      <c r="C1189" s="13">
        <v>2022</v>
      </c>
      <c r="D1189" s="13" t="s">
        <v>10</v>
      </c>
      <c r="E1189" s="13" t="s">
        <v>507</v>
      </c>
      <c r="F1189" s="84" t="s">
        <v>1970</v>
      </c>
      <c r="G1189" s="60" t="s">
        <v>1931</v>
      </c>
      <c r="H1189" s="60" t="s">
        <v>3082</v>
      </c>
      <c r="I1189" s="60" t="s">
        <v>1933</v>
      </c>
      <c r="J1189" s="60" t="s">
        <v>3083</v>
      </c>
      <c r="K1189" s="85">
        <v>1007606</v>
      </c>
      <c r="L1189" s="60">
        <v>99782750000</v>
      </c>
      <c r="M1189" s="60">
        <v>2996029125.4106998</v>
      </c>
      <c r="N1189" s="60">
        <v>0</v>
      </c>
      <c r="O1189" s="60">
        <v>-1562287.9450999999</v>
      </c>
      <c r="P1189" s="60">
        <v>-0.06</v>
      </c>
      <c r="Q1189" s="60" t="s">
        <v>544</v>
      </c>
      <c r="R1189" s="85" t="s">
        <v>544</v>
      </c>
      <c r="S1189" s="85" t="s">
        <v>544</v>
      </c>
      <c r="T1189" s="60">
        <v>1220680168.4096</v>
      </c>
      <c r="U1189" s="60" t="s">
        <v>544</v>
      </c>
      <c r="V1189" s="60" t="s">
        <v>544</v>
      </c>
      <c r="W1189" s="60" t="s">
        <v>1934</v>
      </c>
      <c r="X1189" s="60">
        <v>22535054.8015</v>
      </c>
      <c r="Y1189" s="60">
        <v>812418345.77129996</v>
      </c>
      <c r="Z1189" s="60">
        <v>1.82</v>
      </c>
      <c r="AA1189" s="60" t="s">
        <v>544</v>
      </c>
      <c r="AB1189" s="60">
        <v>2021194745.9753001</v>
      </c>
      <c r="AC1189" s="60">
        <v>2996029125.4106998</v>
      </c>
      <c r="AD1189" s="60" t="s">
        <v>544</v>
      </c>
      <c r="AE1189" s="60" t="s">
        <v>544</v>
      </c>
      <c r="AF1189" s="60">
        <v>19.11</v>
      </c>
      <c r="AG1189" s="60" t="s">
        <v>1935</v>
      </c>
      <c r="AH1189" s="60" t="s">
        <v>544</v>
      </c>
      <c r="AI1189" s="60">
        <v>600332262.55420005</v>
      </c>
      <c r="AJ1189" s="60" t="s">
        <v>544</v>
      </c>
      <c r="AK1189" s="60">
        <v>0.82</v>
      </c>
      <c r="AL1189" s="60">
        <v>2361043657.6244001</v>
      </c>
      <c r="AM1189" s="60">
        <v>20057588.954999998</v>
      </c>
      <c r="AN1189" s="60">
        <v>9276264.8270999994</v>
      </c>
      <c r="AO1189" s="60">
        <v>570.48490000000004</v>
      </c>
      <c r="AP1189" s="60">
        <v>608214352.33229995</v>
      </c>
      <c r="AQ1189" s="60">
        <v>2996029125.4106998</v>
      </c>
      <c r="AR1189" s="60">
        <v>0</v>
      </c>
      <c r="AS1189" s="60">
        <v>610388200.10329998</v>
      </c>
      <c r="AT1189" s="60">
        <v>2158928539.7301002</v>
      </c>
      <c r="AU1189" s="85">
        <v>1473977</v>
      </c>
      <c r="AV1189" s="60" t="s">
        <v>544</v>
      </c>
      <c r="AW1189" s="60" t="s">
        <v>544</v>
      </c>
      <c r="AX1189" s="60" t="s">
        <v>544</v>
      </c>
      <c r="AY1189" s="60" t="s">
        <v>544</v>
      </c>
      <c r="AZ1189" s="60">
        <v>260793304.36559999</v>
      </c>
      <c r="BA1189" s="60" t="s">
        <v>544</v>
      </c>
      <c r="BB1189" s="60" t="s">
        <v>1808</v>
      </c>
      <c r="BC1189" s="60" t="s">
        <v>544</v>
      </c>
      <c r="BD1189" s="60">
        <v>14078006.3084</v>
      </c>
      <c r="BE1189" s="60" t="s">
        <v>544</v>
      </c>
      <c r="BF1189" s="60" t="s">
        <v>544</v>
      </c>
      <c r="BG1189" s="60">
        <v>-110583.9964</v>
      </c>
      <c r="BH1189" s="60">
        <v>2158928539.7301002</v>
      </c>
      <c r="BI1189" s="60">
        <v>9202912.4776000008</v>
      </c>
      <c r="BJ1189" s="60" t="s">
        <v>544</v>
      </c>
      <c r="BK1189" s="60">
        <v>11400930.7937</v>
      </c>
      <c r="BL1189" s="85" t="s">
        <v>3084</v>
      </c>
      <c r="BM1189" s="60" t="s">
        <v>3085</v>
      </c>
      <c r="BN1189" s="60">
        <v>-109473.0521</v>
      </c>
      <c r="BO1189" s="60">
        <v>2991008557.9271998</v>
      </c>
      <c r="BP1189" s="60">
        <v>2144850533.4217</v>
      </c>
      <c r="BQ1189" s="60">
        <v>572635850.59800005</v>
      </c>
      <c r="BR1189" s="60" t="s">
        <v>544</v>
      </c>
      <c r="BS1189" s="60">
        <v>1670559.9763</v>
      </c>
      <c r="BT1189" s="60">
        <v>1548625311.8532</v>
      </c>
      <c r="BU1189" s="60">
        <v>26433148.181699999</v>
      </c>
      <c r="BV1189" s="60" t="s">
        <v>544</v>
      </c>
      <c r="BW1189" s="60" t="s">
        <v>544</v>
      </c>
      <c r="BX1189" s="60">
        <v>600332262.55420005</v>
      </c>
      <c r="BY1189" s="60" t="s">
        <v>544</v>
      </c>
      <c r="BZ1189" s="60" t="s">
        <v>544</v>
      </c>
      <c r="CA1189" s="60" t="s">
        <v>544</v>
      </c>
      <c r="CB1189" s="60" t="s">
        <v>544</v>
      </c>
      <c r="CC1189" s="60">
        <v>3205224.4415000002</v>
      </c>
      <c r="CD1189" s="60">
        <v>1920102.0872</v>
      </c>
      <c r="CE1189" s="60">
        <v>13784446.7828</v>
      </c>
      <c r="CF1189" s="60">
        <v>608214352.33229995</v>
      </c>
      <c r="CG1189" s="60">
        <v>5378171.4468999999</v>
      </c>
      <c r="CH1189" s="60" t="s">
        <v>544</v>
      </c>
      <c r="CI1189" s="60" t="s">
        <v>3083</v>
      </c>
      <c r="CJ1189" s="60">
        <v>29.7</v>
      </c>
      <c r="CK1189" s="60">
        <v>31811319.628600001</v>
      </c>
      <c r="CL1189" s="60">
        <v>141.5</v>
      </c>
      <c r="CM1189" s="85">
        <v>1007606</v>
      </c>
      <c r="CN1189" s="60" t="s">
        <v>544</v>
      </c>
      <c r="CO1189" s="60">
        <v>9202912.4776000008</v>
      </c>
      <c r="CP1189" s="60">
        <v>22425581.749400001</v>
      </c>
      <c r="CQ1189" s="60">
        <v>812418345.77129996</v>
      </c>
      <c r="CR1189" s="60" t="s">
        <v>544</v>
      </c>
      <c r="CS1189" s="60" t="s">
        <v>544</v>
      </c>
      <c r="CT1189" s="60">
        <v>6293289.2972999997</v>
      </c>
      <c r="CU1189" s="60">
        <v>5107641.4963999996</v>
      </c>
      <c r="CV1189" s="60">
        <v>13784446.7828</v>
      </c>
      <c r="CW1189" s="60">
        <v>11400930.7937</v>
      </c>
      <c r="CX1189" s="60">
        <v>22535054.8015</v>
      </c>
      <c r="CY1189" s="60">
        <v>29.7</v>
      </c>
      <c r="CZ1189" s="60">
        <f t="shared" si="36"/>
        <v>33.304999992722578</v>
      </c>
      <c r="DA1189" s="60" t="str">
        <f t="shared" si="37"/>
        <v>N</v>
      </c>
    </row>
    <row r="1190" spans="1:105">
      <c r="A1190" s="13" t="s">
        <v>1583</v>
      </c>
      <c r="B1190" s="13">
        <v>1473977</v>
      </c>
      <c r="C1190" s="13">
        <v>2023</v>
      </c>
      <c r="D1190" s="13" t="s">
        <v>10</v>
      </c>
      <c r="E1190" s="13" t="s">
        <v>507</v>
      </c>
      <c r="F1190" s="84" t="s">
        <v>1966</v>
      </c>
      <c r="G1190" s="60" t="s">
        <v>1931</v>
      </c>
      <c r="H1190" s="60" t="s">
        <v>3082</v>
      </c>
      <c r="I1190" s="60" t="s">
        <v>1933</v>
      </c>
      <c r="J1190" s="60" t="s">
        <v>3083</v>
      </c>
      <c r="K1190" s="85">
        <v>1007606</v>
      </c>
      <c r="L1190" s="60">
        <v>116769295000</v>
      </c>
      <c r="M1190" s="60">
        <v>3424821679.9073</v>
      </c>
      <c r="N1190" s="60">
        <v>0</v>
      </c>
      <c r="O1190" s="60">
        <v>-845930.48959999997</v>
      </c>
      <c r="P1190" s="60">
        <v>-0.15</v>
      </c>
      <c r="Q1190" s="60" t="s">
        <v>544</v>
      </c>
      <c r="R1190" s="85" t="s">
        <v>544</v>
      </c>
      <c r="S1190" s="85" t="s">
        <v>544</v>
      </c>
      <c r="T1190" s="60">
        <v>1237177740.5407</v>
      </c>
      <c r="U1190" s="60" t="s">
        <v>544</v>
      </c>
      <c r="V1190" s="60" t="s">
        <v>544</v>
      </c>
      <c r="W1190" s="60" t="s">
        <v>1934</v>
      </c>
      <c r="X1190" s="60">
        <v>15375450.9691</v>
      </c>
      <c r="Y1190" s="60">
        <v>909411821.28910005</v>
      </c>
      <c r="Z1190" s="60">
        <v>2.2799999999999998</v>
      </c>
      <c r="AA1190" s="60" t="s">
        <v>544</v>
      </c>
      <c r="AB1190" s="60">
        <v>2326913157.9373999</v>
      </c>
      <c r="AC1190" s="60">
        <v>3424821679.9073</v>
      </c>
      <c r="AD1190" s="60" t="s">
        <v>544</v>
      </c>
      <c r="AE1190" s="60" t="s">
        <v>544</v>
      </c>
      <c r="AF1190" s="60">
        <v>19.47</v>
      </c>
      <c r="AG1190" s="60" t="s">
        <v>1935</v>
      </c>
      <c r="AH1190" s="60" t="s">
        <v>544</v>
      </c>
      <c r="AI1190" s="60">
        <v>589466726.21700001</v>
      </c>
      <c r="AJ1190" s="60" t="s">
        <v>544</v>
      </c>
      <c r="AK1190" s="60">
        <v>0.47</v>
      </c>
      <c r="AL1190" s="60">
        <v>2775040391.3466001</v>
      </c>
      <c r="AM1190" s="60">
        <v>34315852.816200003</v>
      </c>
      <c r="AN1190" s="60">
        <v>42527379.4454</v>
      </c>
      <c r="AO1190" s="60">
        <v>703.91549999999995</v>
      </c>
      <c r="AP1190" s="60">
        <v>606526236.43490005</v>
      </c>
      <c r="AQ1190" s="60">
        <v>3424821679.9073</v>
      </c>
      <c r="AR1190" s="60">
        <v>0</v>
      </c>
      <c r="AS1190" s="60">
        <v>609903681.8132</v>
      </c>
      <c r="AT1190" s="60">
        <v>2372218745.3354001</v>
      </c>
      <c r="AU1190" s="85">
        <v>1473977</v>
      </c>
      <c r="AV1190" s="60" t="s">
        <v>544</v>
      </c>
      <c r="AW1190" s="60" t="s">
        <v>544</v>
      </c>
      <c r="AX1190" s="60" t="s">
        <v>544</v>
      </c>
      <c r="AY1190" s="60" t="s">
        <v>544</v>
      </c>
      <c r="AZ1190" s="60">
        <v>367940637.01289999</v>
      </c>
      <c r="BA1190" s="60" t="s">
        <v>544</v>
      </c>
      <c r="BB1190" s="60" t="s">
        <v>1808</v>
      </c>
      <c r="BC1190" s="60" t="s">
        <v>544</v>
      </c>
      <c r="BD1190" s="60">
        <v>12905880.6472</v>
      </c>
      <c r="BE1190" s="60" t="s">
        <v>544</v>
      </c>
      <c r="BF1190" s="60" t="s">
        <v>544</v>
      </c>
      <c r="BG1190" s="60">
        <v>83941.927100000001</v>
      </c>
      <c r="BH1190" s="60">
        <v>2372218745.3354001</v>
      </c>
      <c r="BI1190" s="60">
        <v>12404546.139900001</v>
      </c>
      <c r="BJ1190" s="60" t="s">
        <v>544</v>
      </c>
      <c r="BK1190" s="60">
        <v>11929461.8159</v>
      </c>
      <c r="BL1190" s="85" t="s">
        <v>3084</v>
      </c>
      <c r="BM1190" s="60" t="s">
        <v>3085</v>
      </c>
      <c r="BN1190" s="60">
        <v>13979410.491900001</v>
      </c>
      <c r="BO1190" s="60">
        <v>3419453033.4700999</v>
      </c>
      <c r="BP1190" s="60">
        <v>2359312864.6883001</v>
      </c>
      <c r="BQ1190" s="60">
        <v>666935094.12989998</v>
      </c>
      <c r="BR1190" s="60" t="s">
        <v>544</v>
      </c>
      <c r="BS1190" s="60">
        <v>1916410.0337</v>
      </c>
      <c r="BT1190" s="60">
        <v>1865628570.0576</v>
      </c>
      <c r="BU1190" s="60">
        <v>48211262.721299998</v>
      </c>
      <c r="BV1190" s="60" t="s">
        <v>544</v>
      </c>
      <c r="BW1190" s="60" t="s">
        <v>544</v>
      </c>
      <c r="BX1190" s="60">
        <v>589466726.21700001</v>
      </c>
      <c r="BY1190" s="60" t="s">
        <v>544</v>
      </c>
      <c r="BZ1190" s="60" t="s">
        <v>544</v>
      </c>
      <c r="CA1190" s="60" t="s">
        <v>544</v>
      </c>
      <c r="CB1190" s="60" t="s">
        <v>544</v>
      </c>
      <c r="CC1190" s="60">
        <v>5832174.8145000003</v>
      </c>
      <c r="CD1190" s="60">
        <v>1552309.7252</v>
      </c>
      <c r="CE1190" s="60">
        <v>17064672.265099999</v>
      </c>
      <c r="CF1190" s="60">
        <v>606526236.43490005</v>
      </c>
      <c r="CG1190" s="60">
        <v>9691567.6931999996</v>
      </c>
      <c r="CH1190" s="60" t="s">
        <v>544</v>
      </c>
      <c r="CI1190" s="60" t="s">
        <v>3083</v>
      </c>
      <c r="CJ1190" s="60">
        <v>25.33</v>
      </c>
      <c r="CK1190" s="60">
        <v>57902830.414499998</v>
      </c>
      <c r="CL1190" s="60">
        <v>167.82</v>
      </c>
      <c r="CM1190" s="85">
        <v>1007606</v>
      </c>
      <c r="CN1190" s="60" t="s">
        <v>544</v>
      </c>
      <c r="CO1190" s="60">
        <v>12404546.139900001</v>
      </c>
      <c r="CP1190" s="60">
        <v>29354861.460999999</v>
      </c>
      <c r="CQ1190" s="60">
        <v>909411821.28910005</v>
      </c>
      <c r="CR1190" s="60" t="s">
        <v>544</v>
      </c>
      <c r="CS1190" s="60" t="s">
        <v>544</v>
      </c>
      <c r="CT1190" s="60">
        <v>6160023.4731999999</v>
      </c>
      <c r="CU1190" s="60">
        <v>5769438.3427999998</v>
      </c>
      <c r="CV1190" s="60">
        <v>17064672.265099999</v>
      </c>
      <c r="CW1190" s="60">
        <v>11929461.8159</v>
      </c>
      <c r="CX1190" s="60">
        <v>15375450.9691</v>
      </c>
      <c r="CY1190" s="60">
        <v>25.33</v>
      </c>
      <c r="CZ1190" s="60">
        <f t="shared" si="36"/>
        <v>34.094999948482169</v>
      </c>
      <c r="DA1190" s="60" t="str">
        <f t="shared" si="37"/>
        <v>N</v>
      </c>
    </row>
    <row r="1191" spans="1:105">
      <c r="A1191" s="13" t="s">
        <v>1584</v>
      </c>
      <c r="B1191" s="13">
        <v>111496</v>
      </c>
      <c r="C1191" s="13">
        <v>2022</v>
      </c>
      <c r="D1191" s="13" t="s">
        <v>10</v>
      </c>
      <c r="E1191" s="13" t="s">
        <v>13</v>
      </c>
      <c r="F1191" s="84" t="s">
        <v>1970</v>
      </c>
      <c r="G1191" s="60" t="s">
        <v>2391</v>
      </c>
      <c r="H1191" s="60" t="s">
        <v>2392</v>
      </c>
      <c r="I1191" s="60" t="s">
        <v>2393</v>
      </c>
      <c r="J1191" s="60" t="s">
        <v>3083</v>
      </c>
      <c r="K1191" s="85">
        <v>1007606</v>
      </c>
      <c r="L1191" s="60">
        <v>63805500000000</v>
      </c>
      <c r="M1191" s="60">
        <v>521286762120.29999</v>
      </c>
      <c r="N1191" s="60">
        <v>1798202605.5</v>
      </c>
      <c r="O1191" s="60">
        <v>339052285.89999998</v>
      </c>
      <c r="P1191" s="60">
        <v>-0.16</v>
      </c>
      <c r="Q1191" s="60">
        <v>23010620800.900002</v>
      </c>
      <c r="R1191" s="85">
        <v>20281</v>
      </c>
      <c r="S1191" s="85" t="s">
        <v>544</v>
      </c>
      <c r="T1191" s="60">
        <v>33866012903.900002</v>
      </c>
      <c r="U1191" s="60">
        <v>189542482.69999999</v>
      </c>
      <c r="V1191" s="60" t="s">
        <v>544</v>
      </c>
      <c r="W1191" s="60" t="s">
        <v>2394</v>
      </c>
      <c r="X1191" s="60">
        <v>2144607832.5</v>
      </c>
      <c r="Y1191" s="60">
        <v>271828430024.29999</v>
      </c>
      <c r="Z1191" s="60">
        <v>6.36</v>
      </c>
      <c r="AA1191" s="60">
        <v>109299836059.2</v>
      </c>
      <c r="AB1191" s="60">
        <v>160052286787.79999</v>
      </c>
      <c r="AC1191" s="60">
        <v>521286762120.29999</v>
      </c>
      <c r="AD1191" s="60">
        <v>4.6900000000000004</v>
      </c>
      <c r="AE1191" s="60" t="s">
        <v>544</v>
      </c>
      <c r="AF1191" s="60">
        <v>31.12</v>
      </c>
      <c r="AG1191" s="60" t="s">
        <v>2395</v>
      </c>
      <c r="AH1191" s="60" t="s">
        <v>544</v>
      </c>
      <c r="AI1191" s="60">
        <v>19803104476.900002</v>
      </c>
      <c r="AJ1191" s="60" t="s">
        <v>544</v>
      </c>
      <c r="AK1191" s="60">
        <v>0.64</v>
      </c>
      <c r="AL1191" s="60">
        <v>399792481677.20001</v>
      </c>
      <c r="AM1191" s="60">
        <v>18632352848.799999</v>
      </c>
      <c r="AN1191" s="60">
        <v>880718949.89999998</v>
      </c>
      <c r="AO1191" s="60">
        <v>148225489460.89999</v>
      </c>
      <c r="AP1191" s="60">
        <v>19187091408.099998</v>
      </c>
      <c r="AQ1191" s="60">
        <v>521286762120.29999</v>
      </c>
      <c r="AR1191" s="60">
        <v>0.7</v>
      </c>
      <c r="AS1191" s="60">
        <v>17277777692.099998</v>
      </c>
      <c r="AT1191" s="60" t="s">
        <v>544</v>
      </c>
      <c r="AU1191" s="85">
        <v>111496</v>
      </c>
      <c r="AV1191" s="60" t="s">
        <v>544</v>
      </c>
      <c r="AW1191" s="60">
        <v>12132352881</v>
      </c>
      <c r="AX1191" s="60" t="s">
        <v>544</v>
      </c>
      <c r="AY1191" s="60" t="s">
        <v>544</v>
      </c>
      <c r="AZ1191" s="60">
        <v>76379901581.899994</v>
      </c>
      <c r="BA1191" s="60">
        <v>258121730745.89999</v>
      </c>
      <c r="BB1191" s="60" t="s">
        <v>1808</v>
      </c>
      <c r="BC1191" s="60">
        <v>421901141698.20001</v>
      </c>
      <c r="BD1191" s="60">
        <v>1334967313.5999999</v>
      </c>
      <c r="BE1191" s="60">
        <v>5621731998.3000002</v>
      </c>
      <c r="BF1191" s="60">
        <v>6562908464.1999998</v>
      </c>
      <c r="BG1191" s="60">
        <v>2600490183.1999998</v>
      </c>
      <c r="BH1191" s="60">
        <v>258121730745.89999</v>
      </c>
      <c r="BI1191" s="60">
        <v>545751631.29999995</v>
      </c>
      <c r="BJ1191" s="60" t="s">
        <v>544</v>
      </c>
      <c r="BK1191" s="60">
        <v>2951797371</v>
      </c>
      <c r="BL1191" s="85" t="s">
        <v>544</v>
      </c>
      <c r="BM1191" s="60" t="s">
        <v>544</v>
      </c>
      <c r="BN1191" s="60">
        <v>3074346390</v>
      </c>
      <c r="BO1191" s="60">
        <v>341586599612.90002</v>
      </c>
      <c r="BP1191" s="60">
        <v>256786763432.20001</v>
      </c>
      <c r="BQ1191" s="60">
        <v>40849673</v>
      </c>
      <c r="BR1191" s="60">
        <v>29625816846.5</v>
      </c>
      <c r="BS1191" s="60">
        <v>28552287440.099998</v>
      </c>
      <c r="BT1191" s="60">
        <v>6531862712.6999998</v>
      </c>
      <c r="BU1191" s="60">
        <v>2131535937.0999999</v>
      </c>
      <c r="BV1191" s="60">
        <v>33496731.899999999</v>
      </c>
      <c r="BW1191" s="60">
        <v>147600489464</v>
      </c>
      <c r="BX1191" s="60">
        <v>17504901874</v>
      </c>
      <c r="BY1191" s="60" t="s">
        <v>544</v>
      </c>
      <c r="BZ1191" s="60">
        <v>-145424835.90000001</v>
      </c>
      <c r="CA1191" s="60">
        <v>25326797.300000001</v>
      </c>
      <c r="CB1191" s="60" t="s">
        <v>1958</v>
      </c>
      <c r="CC1191" s="60">
        <v>243464051.09999999</v>
      </c>
      <c r="CD1191" s="60">
        <v>1893790840.3</v>
      </c>
      <c r="CE1191" s="60">
        <v>1649509795.7</v>
      </c>
      <c r="CF1191" s="60">
        <v>19187091408.099998</v>
      </c>
      <c r="CG1191" s="60">
        <v>893790845.20000005</v>
      </c>
      <c r="CH1191" s="60">
        <v>339052285.89999998</v>
      </c>
      <c r="CI1191" s="60" t="s">
        <v>3083</v>
      </c>
      <c r="CJ1191" s="60">
        <v>12.37</v>
      </c>
      <c r="CK1191" s="60">
        <v>3025326782.4000001</v>
      </c>
      <c r="CL1191" s="60">
        <v>172.9</v>
      </c>
      <c r="CM1191" s="85">
        <v>1007606</v>
      </c>
      <c r="CN1191" s="60" t="s">
        <v>544</v>
      </c>
      <c r="CO1191" s="60">
        <v>545751631.29999995</v>
      </c>
      <c r="CP1191" s="60">
        <v>5218954222.5</v>
      </c>
      <c r="CQ1191" s="60">
        <v>271828430024.29999</v>
      </c>
      <c r="CR1191" s="60" t="s">
        <v>544</v>
      </c>
      <c r="CS1191" s="60" t="s">
        <v>544</v>
      </c>
      <c r="CT1191" s="60">
        <v>1183823523.5</v>
      </c>
      <c r="CU1191" s="60">
        <v>1767973847.4000001</v>
      </c>
      <c r="CV1191" s="60">
        <v>1649509795.7</v>
      </c>
      <c r="CW1191" s="60">
        <v>2951797371</v>
      </c>
      <c r="CX1191" s="60">
        <v>2144607832.5</v>
      </c>
      <c r="CY1191" s="60">
        <v>10.93</v>
      </c>
      <c r="CZ1191" s="60">
        <f t="shared" si="36"/>
        <v>122.400000607104</v>
      </c>
      <c r="DA1191" s="60" t="str">
        <f t="shared" si="37"/>
        <v>N</v>
      </c>
    </row>
    <row r="1192" spans="1:105">
      <c r="A1192" s="13" t="s">
        <v>1584</v>
      </c>
      <c r="B1192" s="13">
        <v>111496</v>
      </c>
      <c r="C1192" s="13">
        <v>2023</v>
      </c>
      <c r="D1192" s="13" t="s">
        <v>10</v>
      </c>
      <c r="E1192" s="13" t="s">
        <v>13</v>
      </c>
      <c r="F1192" s="84" t="s">
        <v>1966</v>
      </c>
      <c r="G1192" s="60" t="s">
        <v>2391</v>
      </c>
      <c r="H1192" s="60" t="s">
        <v>2392</v>
      </c>
      <c r="I1192" s="60" t="s">
        <v>2393</v>
      </c>
      <c r="J1192" s="60" t="s">
        <v>3083</v>
      </c>
      <c r="K1192" s="85">
        <v>1007606</v>
      </c>
      <c r="L1192" s="60">
        <v>68175500000000</v>
      </c>
      <c r="M1192" s="60">
        <v>510754422522.09998</v>
      </c>
      <c r="N1192" s="60">
        <v>1138747383.2</v>
      </c>
      <c r="O1192" s="60">
        <v>77914294.599999994</v>
      </c>
      <c r="P1192" s="60">
        <v>-0.14000000000000001</v>
      </c>
      <c r="Q1192" s="60">
        <v>21847467887.400002</v>
      </c>
      <c r="R1192" s="85">
        <v>20571</v>
      </c>
      <c r="S1192" s="85" t="s">
        <v>544</v>
      </c>
      <c r="T1192" s="60">
        <v>31944860802.400002</v>
      </c>
      <c r="U1192" s="60">
        <v>146089302.5</v>
      </c>
      <c r="V1192" s="60" t="s">
        <v>544</v>
      </c>
      <c r="W1192" s="60" t="s">
        <v>2394</v>
      </c>
      <c r="X1192" s="60">
        <v>808360806.89999998</v>
      </c>
      <c r="Y1192" s="60">
        <v>265342374627.89999</v>
      </c>
      <c r="Z1192" s="60">
        <v>7.45</v>
      </c>
      <c r="AA1192" s="60">
        <v>106269853657.60001</v>
      </c>
      <c r="AB1192" s="60">
        <v>169781241427.79999</v>
      </c>
      <c r="AC1192" s="60">
        <v>510754422522.09998</v>
      </c>
      <c r="AD1192" s="60">
        <v>4.8</v>
      </c>
      <c r="AE1192" s="60" t="s">
        <v>544</v>
      </c>
      <c r="AF1192" s="60">
        <v>34.630000000000003</v>
      </c>
      <c r="AG1192" s="60" t="s">
        <v>2395</v>
      </c>
      <c r="AH1192" s="60">
        <v>2491009900.8000002</v>
      </c>
      <c r="AI1192" s="60">
        <v>18667965325.400002</v>
      </c>
      <c r="AJ1192" s="60" t="s">
        <v>544</v>
      </c>
      <c r="AK1192" s="60">
        <v>0.25</v>
      </c>
      <c r="AL1192" s="60">
        <v>393665719548.20001</v>
      </c>
      <c r="AM1192" s="60">
        <v>22624363306.099998</v>
      </c>
      <c r="AN1192" s="60">
        <v>4128708440</v>
      </c>
      <c r="AO1192" s="60">
        <v>161243632757.5</v>
      </c>
      <c r="AP1192" s="60">
        <v>18491159810.599998</v>
      </c>
      <c r="AQ1192" s="60">
        <v>510754422522.09998</v>
      </c>
      <c r="AR1192" s="60">
        <v>0.47</v>
      </c>
      <c r="AS1192" s="60">
        <v>16722355487.1</v>
      </c>
      <c r="AT1192" s="60" t="s">
        <v>544</v>
      </c>
      <c r="AU1192" s="85">
        <v>111496</v>
      </c>
      <c r="AV1192" s="60" t="s">
        <v>544</v>
      </c>
      <c r="AW1192" s="60">
        <v>7722505280.3000002</v>
      </c>
      <c r="AX1192" s="60" t="s">
        <v>544</v>
      </c>
      <c r="AY1192" s="60" t="s">
        <v>544</v>
      </c>
      <c r="AZ1192" s="60">
        <v>67109679666</v>
      </c>
      <c r="BA1192" s="60">
        <v>243836530955.39999</v>
      </c>
      <c r="BB1192" s="60" t="s">
        <v>1808</v>
      </c>
      <c r="BC1192" s="60">
        <v>388640247543.90002</v>
      </c>
      <c r="BD1192" s="60">
        <v>973928683</v>
      </c>
      <c r="BE1192" s="60">
        <v>5161072844</v>
      </c>
      <c r="BF1192" s="60">
        <v>4091249644.5</v>
      </c>
      <c r="BG1192" s="60">
        <v>2541204686.6999998</v>
      </c>
      <c r="BH1192" s="60">
        <v>243836530955.39999</v>
      </c>
      <c r="BI1192" s="60">
        <v>1352262517.5999999</v>
      </c>
      <c r="BJ1192" s="60" t="s">
        <v>544</v>
      </c>
      <c r="BK1192" s="60">
        <v>2912046762.1999998</v>
      </c>
      <c r="BL1192" s="85" t="s">
        <v>544</v>
      </c>
      <c r="BM1192" s="60" t="s">
        <v>544</v>
      </c>
      <c r="BN1192" s="60">
        <v>4087503765</v>
      </c>
      <c r="BO1192" s="60">
        <v>316734343702.09998</v>
      </c>
      <c r="BP1192" s="60">
        <v>242862602272.39999</v>
      </c>
      <c r="BQ1192" s="60">
        <v>179802218.40000001</v>
      </c>
      <c r="BR1192" s="60">
        <v>26216661794.5</v>
      </c>
      <c r="BS1192" s="60">
        <v>30068175147.900002</v>
      </c>
      <c r="BT1192" s="60">
        <v>14330985982.4</v>
      </c>
      <c r="BU1192" s="60">
        <v>3189241848.9000001</v>
      </c>
      <c r="BV1192" s="60">
        <v>43452202.799999997</v>
      </c>
      <c r="BW1192" s="60">
        <v>142365898177.29999</v>
      </c>
      <c r="BX1192" s="60">
        <v>16542553268.700001</v>
      </c>
      <c r="BY1192" s="60" t="s">
        <v>544</v>
      </c>
      <c r="BZ1192" s="60">
        <v>-194785736.59999999</v>
      </c>
      <c r="CA1192" s="60">
        <v>45699730.5</v>
      </c>
      <c r="CB1192" s="60" t="s">
        <v>1958</v>
      </c>
      <c r="CC1192" s="60">
        <v>1287833389.3</v>
      </c>
      <c r="CD1192" s="60">
        <v>1723853768.9000001</v>
      </c>
      <c r="CE1192" s="60">
        <v>1877434830.5</v>
      </c>
      <c r="CF1192" s="60">
        <v>18491159810.599998</v>
      </c>
      <c r="CG1192" s="60">
        <v>1747827398</v>
      </c>
      <c r="CH1192" s="60">
        <v>77914294.599999994</v>
      </c>
      <c r="CI1192" s="60" t="s">
        <v>3083</v>
      </c>
      <c r="CJ1192" s="60">
        <v>10.99</v>
      </c>
      <c r="CK1192" s="60">
        <v>4937069246.8999996</v>
      </c>
      <c r="CL1192" s="60">
        <v>137.80000000000001</v>
      </c>
      <c r="CM1192" s="85">
        <v>1007606</v>
      </c>
      <c r="CN1192" s="60" t="s">
        <v>544</v>
      </c>
      <c r="CO1192" s="60">
        <v>1352262517.5999999</v>
      </c>
      <c r="CP1192" s="60">
        <v>4895864571.8999996</v>
      </c>
      <c r="CQ1192" s="60">
        <v>265342374627.89999</v>
      </c>
      <c r="CR1192" s="60" t="s">
        <v>544</v>
      </c>
      <c r="CS1192" s="60" t="s">
        <v>544</v>
      </c>
      <c r="CT1192" s="60">
        <v>1137249031.4000001</v>
      </c>
      <c r="CU1192" s="60">
        <v>1774797730.8</v>
      </c>
      <c r="CV1192" s="60">
        <v>1877434830.5</v>
      </c>
      <c r="CW1192" s="60">
        <v>2912046762.1999998</v>
      </c>
      <c r="CX1192" s="60">
        <v>808360806.89999998</v>
      </c>
      <c r="CY1192" s="60">
        <v>9.74</v>
      </c>
      <c r="CZ1192" s="60">
        <f t="shared" si="36"/>
        <v>133.4799993769023</v>
      </c>
      <c r="DA1192" s="60" t="str">
        <f t="shared" si="37"/>
        <v>N</v>
      </c>
    </row>
    <row r="1193" spans="1:105">
      <c r="A1193" s="13" t="s">
        <v>1587</v>
      </c>
      <c r="B1193" s="13">
        <v>1011240</v>
      </c>
      <c r="C1193" s="13">
        <v>2022</v>
      </c>
      <c r="D1193" s="13" t="s">
        <v>1</v>
      </c>
      <c r="E1193" s="13" t="s">
        <v>13</v>
      </c>
      <c r="F1193" s="84" t="s">
        <v>1812</v>
      </c>
      <c r="G1193" s="60" t="s">
        <v>2062</v>
      </c>
      <c r="H1193" s="60" t="s">
        <v>2117</v>
      </c>
      <c r="I1193" s="60" t="s">
        <v>2064</v>
      </c>
      <c r="J1193" s="60" t="s">
        <v>1587</v>
      </c>
      <c r="K1193" s="85">
        <v>1011240</v>
      </c>
      <c r="L1193" s="60">
        <v>677352400000</v>
      </c>
      <c r="M1193" s="60">
        <v>22057848144.9296</v>
      </c>
      <c r="N1193" s="60">
        <v>96385306.879199997</v>
      </c>
      <c r="O1193" s="60">
        <v>-16054448.372</v>
      </c>
      <c r="P1193" s="60">
        <v>-0.16</v>
      </c>
      <c r="Q1193" s="60" t="s">
        <v>544</v>
      </c>
      <c r="R1193" s="85" t="s">
        <v>544</v>
      </c>
      <c r="S1193" s="85">
        <v>105</v>
      </c>
      <c r="T1193" s="60" t="s">
        <v>544</v>
      </c>
      <c r="U1193" s="60" t="s">
        <v>544</v>
      </c>
      <c r="V1193" s="60" t="s">
        <v>544</v>
      </c>
      <c r="W1193" s="60" t="s">
        <v>2065</v>
      </c>
      <c r="X1193" s="60">
        <v>269971994.60119998</v>
      </c>
      <c r="Y1193" s="60">
        <v>19690484588.541599</v>
      </c>
      <c r="Z1193" s="60">
        <v>10.62</v>
      </c>
      <c r="AA1193" s="60" t="s">
        <v>544</v>
      </c>
      <c r="AB1193" s="60">
        <v>14048000538.344</v>
      </c>
      <c r="AC1193" s="60">
        <v>22057848144.9296</v>
      </c>
      <c r="AD1193" s="60">
        <v>7.08</v>
      </c>
      <c r="AE1193" s="60" t="s">
        <v>544</v>
      </c>
      <c r="AF1193" s="60">
        <v>10.48</v>
      </c>
      <c r="AG1193" s="60" t="s">
        <v>2066</v>
      </c>
      <c r="AH1193" s="60">
        <v>288950762.37239999</v>
      </c>
      <c r="AI1193" s="60">
        <v>1591842518.5692</v>
      </c>
      <c r="AJ1193" s="60" t="s">
        <v>544</v>
      </c>
      <c r="AK1193" s="60">
        <v>1.3</v>
      </c>
      <c r="AL1193" s="60">
        <v>19986127418.136002</v>
      </c>
      <c r="AM1193" s="60">
        <v>226771525.61480001</v>
      </c>
      <c r="AN1193" s="60">
        <v>152947114.94679999</v>
      </c>
      <c r="AO1193" s="60">
        <v>291585255.01599997</v>
      </c>
      <c r="AP1193" s="60">
        <v>1329279016.878</v>
      </c>
      <c r="AQ1193" s="60">
        <v>22057848144.9296</v>
      </c>
      <c r="AR1193" s="60">
        <v>0.65</v>
      </c>
      <c r="AS1193" s="60">
        <v>1407388955.7523999</v>
      </c>
      <c r="AT1193" s="60" t="s">
        <v>544</v>
      </c>
      <c r="AU1193" s="85">
        <v>1011240</v>
      </c>
      <c r="AV1193" s="60" t="s">
        <v>544</v>
      </c>
      <c r="AW1193" s="60">
        <v>104337632.016</v>
      </c>
      <c r="AX1193" s="60">
        <v>1032304.2868</v>
      </c>
      <c r="AY1193" s="60" t="s">
        <v>544</v>
      </c>
      <c r="AZ1193" s="60">
        <v>4601003001.6303997</v>
      </c>
      <c r="BA1193" s="60">
        <v>14764458791.148001</v>
      </c>
      <c r="BB1193" s="60" t="s">
        <v>1808</v>
      </c>
      <c r="BC1193" s="60" t="s">
        <v>544</v>
      </c>
      <c r="BD1193" s="60">
        <v>193607529.22119999</v>
      </c>
      <c r="BE1193" s="60" t="s">
        <v>544</v>
      </c>
      <c r="BF1193" s="60">
        <v>212970561.6796</v>
      </c>
      <c r="BG1193" s="60">
        <v>41402891.805600002</v>
      </c>
      <c r="BH1193" s="60">
        <v>14764458791.148001</v>
      </c>
      <c r="BI1193" s="60">
        <v>46574182.680799998</v>
      </c>
      <c r="BJ1193" s="60" t="s">
        <v>544</v>
      </c>
      <c r="BK1193" s="60">
        <v>141995571.36160001</v>
      </c>
      <c r="BL1193" s="85" t="s">
        <v>3086</v>
      </c>
      <c r="BM1193" s="60" t="s">
        <v>3087</v>
      </c>
      <c r="BN1193" s="60">
        <v>25244236.060800001</v>
      </c>
      <c r="BO1193" s="60">
        <v>21101905067.029202</v>
      </c>
      <c r="BP1193" s="60">
        <v>14570851261.9268</v>
      </c>
      <c r="BQ1193" s="60">
        <v>1420805655.0004001</v>
      </c>
      <c r="BR1193" s="60" t="s">
        <v>544</v>
      </c>
      <c r="BS1193" s="60">
        <v>87693760.691599995</v>
      </c>
      <c r="BT1193" s="60">
        <v>191305197.57839999</v>
      </c>
      <c r="BU1193" s="60">
        <v>344415136.54519999</v>
      </c>
      <c r="BV1193" s="60" t="s">
        <v>544</v>
      </c>
      <c r="BW1193" s="60">
        <v>14764458791.148001</v>
      </c>
      <c r="BX1193" s="60">
        <v>1287035953.1292</v>
      </c>
      <c r="BY1193" s="60" t="s">
        <v>544</v>
      </c>
      <c r="BZ1193" s="60">
        <v>-25367982.316</v>
      </c>
      <c r="CA1193" s="60">
        <v>2250227.9564</v>
      </c>
      <c r="CB1193" s="60" t="s">
        <v>544</v>
      </c>
      <c r="CC1193" s="60">
        <v>133802266.6752</v>
      </c>
      <c r="CD1193" s="60">
        <v>525667579.12879997</v>
      </c>
      <c r="CE1193" s="60">
        <v>169770092.69319999</v>
      </c>
      <c r="CF1193" s="60">
        <v>1329279016.878</v>
      </c>
      <c r="CG1193" s="60">
        <v>74127263.345200002</v>
      </c>
      <c r="CH1193" s="60">
        <v>-6180799.7992000002</v>
      </c>
      <c r="CI1193" s="60" t="s">
        <v>1587</v>
      </c>
      <c r="CJ1193" s="60">
        <v>11.33</v>
      </c>
      <c r="CK1193" s="60">
        <v>422919109.54799998</v>
      </c>
      <c r="CL1193" s="60" t="s">
        <v>544</v>
      </c>
      <c r="CM1193" s="85">
        <v>1011240</v>
      </c>
      <c r="CN1193" s="60">
        <v>182362.90239999999</v>
      </c>
      <c r="CO1193" s="60">
        <v>46574182.680799998</v>
      </c>
      <c r="CP1193" s="60">
        <v>295216230.662</v>
      </c>
      <c r="CQ1193" s="60">
        <v>19690484588.541599</v>
      </c>
      <c r="CR1193" s="60">
        <v>4376709.6575999996</v>
      </c>
      <c r="CS1193" s="60">
        <v>182362.90239999999</v>
      </c>
      <c r="CT1193" s="60">
        <v>88673961.291999996</v>
      </c>
      <c r="CU1193" s="60">
        <v>53321610.069600001</v>
      </c>
      <c r="CV1193" s="60">
        <v>169770092.69319999</v>
      </c>
      <c r="CW1193" s="60">
        <v>141995571.36160001</v>
      </c>
      <c r="CX1193" s="60">
        <v>269971994.60119998</v>
      </c>
      <c r="CY1193" s="60">
        <v>9.16</v>
      </c>
      <c r="CZ1193" s="60">
        <f t="shared" si="36"/>
        <v>30.707999962167744</v>
      </c>
      <c r="DA1193" s="60" t="str">
        <f t="shared" si="37"/>
        <v>Y</v>
      </c>
    </row>
    <row r="1194" spans="1:105">
      <c r="A1194" s="13" t="s">
        <v>1587</v>
      </c>
      <c r="B1194" s="13">
        <v>1011240</v>
      </c>
      <c r="C1194" s="13">
        <v>2023</v>
      </c>
      <c r="D1194" s="13" t="s">
        <v>1</v>
      </c>
      <c r="E1194" s="13" t="s">
        <v>13</v>
      </c>
      <c r="F1194" s="84" t="s">
        <v>1804</v>
      </c>
      <c r="G1194" s="60" t="s">
        <v>2062</v>
      </c>
      <c r="H1194" s="60" t="s">
        <v>2117</v>
      </c>
      <c r="I1194" s="60" t="s">
        <v>2064</v>
      </c>
      <c r="J1194" s="60" t="s">
        <v>1587</v>
      </c>
      <c r="K1194" s="85">
        <v>1011240</v>
      </c>
      <c r="L1194" s="60">
        <v>713822200000</v>
      </c>
      <c r="M1194" s="60">
        <v>23225059365.262299</v>
      </c>
      <c r="N1194" s="60">
        <v>90473401.607600003</v>
      </c>
      <c r="O1194" s="60">
        <v>48234911.311300002</v>
      </c>
      <c r="P1194" s="60">
        <v>-0.11</v>
      </c>
      <c r="Q1194" s="60" t="s">
        <v>544</v>
      </c>
      <c r="R1194" s="85" t="s">
        <v>544</v>
      </c>
      <c r="S1194" s="85">
        <v>109</v>
      </c>
      <c r="T1194" s="60" t="s">
        <v>544</v>
      </c>
      <c r="U1194" s="60" t="s">
        <v>544</v>
      </c>
      <c r="V1194" s="60" t="s">
        <v>544</v>
      </c>
      <c r="W1194" s="60" t="s">
        <v>2065</v>
      </c>
      <c r="X1194" s="60">
        <v>271280299.17769998</v>
      </c>
      <c r="Y1194" s="60">
        <v>20592396279.084499</v>
      </c>
      <c r="Z1194" s="60">
        <v>6.8</v>
      </c>
      <c r="AA1194" s="60" t="s">
        <v>544</v>
      </c>
      <c r="AB1194" s="60">
        <v>15097523986.8016</v>
      </c>
      <c r="AC1194" s="60">
        <v>23225059365.262299</v>
      </c>
      <c r="AD1194" s="60">
        <v>7.34</v>
      </c>
      <c r="AE1194" s="60" t="s">
        <v>544</v>
      </c>
      <c r="AF1194" s="60">
        <v>8.98</v>
      </c>
      <c r="AG1194" s="60" t="s">
        <v>2066</v>
      </c>
      <c r="AH1194" s="60">
        <v>242550837.66819999</v>
      </c>
      <c r="AI1194" s="60">
        <v>1735767039.8392</v>
      </c>
      <c r="AJ1194" s="60" t="s">
        <v>544</v>
      </c>
      <c r="AK1194" s="60">
        <v>1.25</v>
      </c>
      <c r="AL1194" s="60">
        <v>21004262229.719002</v>
      </c>
      <c r="AM1194" s="60">
        <v>274364730.60589999</v>
      </c>
      <c r="AN1194" s="60">
        <v>309279323.07010001</v>
      </c>
      <c r="AO1194" s="60">
        <v>300745078.7281</v>
      </c>
      <c r="AP1194" s="60">
        <v>1480396940.75</v>
      </c>
      <c r="AQ1194" s="60">
        <v>23225059365.262299</v>
      </c>
      <c r="AR1194" s="60">
        <v>0.56999999999999995</v>
      </c>
      <c r="AS1194" s="60">
        <v>1514934113.3348</v>
      </c>
      <c r="AT1194" s="60" t="s">
        <v>544</v>
      </c>
      <c r="AU1194" s="85">
        <v>1011240</v>
      </c>
      <c r="AV1194" s="60" t="s">
        <v>544</v>
      </c>
      <c r="AW1194" s="60">
        <v>207063608.14570001</v>
      </c>
      <c r="AX1194" s="60" t="s">
        <v>544</v>
      </c>
      <c r="AY1194" s="60" t="s">
        <v>544</v>
      </c>
      <c r="AZ1194" s="60">
        <v>4999996743.5179005</v>
      </c>
      <c r="BA1194" s="60">
        <v>15761773213.686701</v>
      </c>
      <c r="BB1194" s="60" t="s">
        <v>1808</v>
      </c>
      <c r="BC1194" s="60" t="s">
        <v>544</v>
      </c>
      <c r="BD1194" s="60">
        <v>202632178.18239999</v>
      </c>
      <c r="BE1194" s="60" t="s">
        <v>544</v>
      </c>
      <c r="BF1194" s="60">
        <v>132168537.4223</v>
      </c>
      <c r="BG1194" s="60">
        <v>44138604.171899997</v>
      </c>
      <c r="BH1194" s="60">
        <v>15761773213.686701</v>
      </c>
      <c r="BI1194" s="60">
        <v>140335122.74380001</v>
      </c>
      <c r="BJ1194" s="60" t="s">
        <v>544</v>
      </c>
      <c r="BK1194" s="60">
        <v>152373515.4488</v>
      </c>
      <c r="BL1194" s="85" t="s">
        <v>3086</v>
      </c>
      <c r="BM1194" s="60" t="s">
        <v>3087</v>
      </c>
      <c r="BN1194" s="60">
        <v>50320481.506899998</v>
      </c>
      <c r="BO1194" s="60">
        <v>22139550987.813202</v>
      </c>
      <c r="BP1194" s="60">
        <v>15559141035.504299</v>
      </c>
      <c r="BQ1194" s="60">
        <v>1200897998.3364</v>
      </c>
      <c r="BR1194" s="60" t="s">
        <v>544</v>
      </c>
      <c r="BS1194" s="60">
        <v>106982267.71170001</v>
      </c>
      <c r="BT1194" s="60">
        <v>204802342.48890001</v>
      </c>
      <c r="BU1194" s="60">
        <v>451797624.59899998</v>
      </c>
      <c r="BV1194" s="60" t="s">
        <v>544</v>
      </c>
      <c r="BW1194" s="60">
        <v>15761773213.686701</v>
      </c>
      <c r="BX1194" s="60">
        <v>1431228240.5992</v>
      </c>
      <c r="BY1194" s="60" t="s">
        <v>544</v>
      </c>
      <c r="BZ1194" s="60">
        <v>-3556206.2774999999</v>
      </c>
      <c r="CA1194" s="60">
        <v>-1060680.0059</v>
      </c>
      <c r="CB1194" s="60" t="s">
        <v>544</v>
      </c>
      <c r="CC1194" s="60">
        <v>286175369.93540001</v>
      </c>
      <c r="CD1194" s="60">
        <v>628078737.23599994</v>
      </c>
      <c r="CE1194" s="60">
        <v>118259313.41859999</v>
      </c>
      <c r="CF1194" s="60">
        <v>1480396940.75</v>
      </c>
      <c r="CG1194" s="60">
        <v>122713518.7194</v>
      </c>
      <c r="CH1194" s="60">
        <v>39150805.248499997</v>
      </c>
      <c r="CI1194" s="60" t="s">
        <v>1587</v>
      </c>
      <c r="CJ1194" s="60">
        <v>11.5</v>
      </c>
      <c r="CK1194" s="60">
        <v>580559622.24779999</v>
      </c>
      <c r="CL1194" s="60" t="s">
        <v>544</v>
      </c>
      <c r="CM1194" s="85">
        <v>1011240</v>
      </c>
      <c r="CN1194" s="60">
        <v>1548722.9534</v>
      </c>
      <c r="CO1194" s="60">
        <v>140335122.74380001</v>
      </c>
      <c r="CP1194" s="60">
        <v>321600780.6846</v>
      </c>
      <c r="CQ1194" s="60">
        <v>20592396279.084499</v>
      </c>
      <c r="CR1194" s="60">
        <v>6048478.9293999998</v>
      </c>
      <c r="CS1194" s="60">
        <v>1548722.9534</v>
      </c>
      <c r="CT1194" s="60">
        <v>91514559.895600006</v>
      </c>
      <c r="CU1194" s="60">
        <v>60858955.553300001</v>
      </c>
      <c r="CV1194" s="60">
        <v>118259313.41859999</v>
      </c>
      <c r="CW1194" s="60">
        <v>152373515.4488</v>
      </c>
      <c r="CX1194" s="60">
        <v>271280299.17769998</v>
      </c>
      <c r="CY1194" s="60">
        <v>9.48</v>
      </c>
      <c r="CZ1194" s="60">
        <f t="shared" si="36"/>
        <v>30.735000017595791</v>
      </c>
      <c r="DA1194" s="60" t="str">
        <f t="shared" si="37"/>
        <v>Y</v>
      </c>
    </row>
    <row r="1195" spans="1:105">
      <c r="A1195" s="13" t="s">
        <v>1588</v>
      </c>
      <c r="B1195" s="13">
        <v>1443241</v>
      </c>
      <c r="C1195" s="13">
        <v>2022</v>
      </c>
      <c r="D1195" s="13" t="s">
        <v>12</v>
      </c>
      <c r="E1195" s="13" t="s">
        <v>13</v>
      </c>
      <c r="F1195" s="84" t="s">
        <v>1812</v>
      </c>
      <c r="G1195" s="60" t="s">
        <v>1840</v>
      </c>
      <c r="H1195" s="60" t="s">
        <v>1827</v>
      </c>
      <c r="I1195" s="60" t="s">
        <v>540</v>
      </c>
      <c r="J1195" s="60" t="s">
        <v>1589</v>
      </c>
      <c r="K1195" s="85">
        <v>1436553</v>
      </c>
      <c r="L1195" s="60">
        <v>96300000000</v>
      </c>
      <c r="M1195" s="60">
        <v>96300000000</v>
      </c>
      <c r="N1195" s="60">
        <v>2494000000</v>
      </c>
      <c r="O1195" s="60">
        <v>3264000000</v>
      </c>
      <c r="P1195" s="60">
        <v>-1</v>
      </c>
      <c r="Q1195" s="60" t="s">
        <v>544</v>
      </c>
      <c r="R1195" s="85">
        <v>9603</v>
      </c>
      <c r="S1195" s="85" t="s">
        <v>544</v>
      </c>
      <c r="T1195" s="60">
        <v>1592000000</v>
      </c>
      <c r="U1195" s="60" t="s">
        <v>544</v>
      </c>
      <c r="V1195" s="60">
        <v>30000000</v>
      </c>
      <c r="W1195" s="60" t="s">
        <v>1841</v>
      </c>
      <c r="X1195" s="60">
        <v>10724000000</v>
      </c>
      <c r="Y1195" s="60">
        <v>74271000000</v>
      </c>
      <c r="Z1195" s="60">
        <v>25.04</v>
      </c>
      <c r="AA1195" s="60">
        <v>1550000000</v>
      </c>
      <c r="AB1195" s="60">
        <v>85468900000</v>
      </c>
      <c r="AC1195" s="60">
        <v>96300000000</v>
      </c>
      <c r="AD1195" s="60">
        <v>12.85</v>
      </c>
      <c r="AE1195" s="60">
        <v>85269000000</v>
      </c>
      <c r="AF1195" s="60">
        <v>9.42</v>
      </c>
      <c r="AG1195" s="60" t="s">
        <v>1842</v>
      </c>
      <c r="AH1195" s="60" t="s">
        <v>544</v>
      </c>
      <c r="AI1195" s="60">
        <v>12174000000</v>
      </c>
      <c r="AJ1195" s="60" t="s">
        <v>544</v>
      </c>
      <c r="AK1195" s="60">
        <v>10.9</v>
      </c>
      <c r="AL1195" s="60">
        <v>75821000000</v>
      </c>
      <c r="AM1195" s="60">
        <v>5469000000</v>
      </c>
      <c r="AN1195" s="60">
        <v>1212000000</v>
      </c>
      <c r="AO1195" s="60">
        <v>828000000</v>
      </c>
      <c r="AP1195" s="60">
        <v>11348000000</v>
      </c>
      <c r="AQ1195" s="60">
        <v>96300000000</v>
      </c>
      <c r="AR1195" s="60">
        <v>2.87</v>
      </c>
      <c r="AS1195" s="60">
        <v>11436000000</v>
      </c>
      <c r="AT1195" s="60">
        <v>1652000000</v>
      </c>
      <c r="AU1195" s="85">
        <v>1443241</v>
      </c>
      <c r="AV1195" s="60" t="s">
        <v>544</v>
      </c>
      <c r="AW1195" s="60" t="s">
        <v>544</v>
      </c>
      <c r="AX1195" s="60" t="s">
        <v>544</v>
      </c>
      <c r="AY1195" s="60">
        <v>85269000000</v>
      </c>
      <c r="AZ1195" s="60">
        <v>4849000000</v>
      </c>
      <c r="BA1195" s="60">
        <v>98000000</v>
      </c>
      <c r="BB1195" s="60" t="s">
        <v>1808</v>
      </c>
      <c r="BC1195" s="60">
        <v>94753000000</v>
      </c>
      <c r="BD1195" s="60">
        <v>9047000000</v>
      </c>
      <c r="BE1195" s="60">
        <v>37000000</v>
      </c>
      <c r="BF1195" s="60" t="s">
        <v>544</v>
      </c>
      <c r="BG1195" s="60">
        <v>99000000</v>
      </c>
      <c r="BH1195" s="60">
        <v>87049000000</v>
      </c>
      <c r="BI1195" s="60">
        <v>2812000000</v>
      </c>
      <c r="BJ1195" s="60">
        <v>30000000</v>
      </c>
      <c r="BK1195" s="60">
        <v>4260000000</v>
      </c>
      <c r="BL1195" s="85" t="s">
        <v>544</v>
      </c>
      <c r="BM1195" s="60" t="s">
        <v>544</v>
      </c>
      <c r="BN1195" s="60">
        <v>615000000</v>
      </c>
      <c r="BO1195" s="60">
        <v>91820000000</v>
      </c>
      <c r="BP1195" s="60">
        <v>78002000000</v>
      </c>
      <c r="BQ1195" s="60">
        <v>8248000000</v>
      </c>
      <c r="BR1195" s="60" t="s">
        <v>544</v>
      </c>
      <c r="BS1195" s="60">
        <v>717000000</v>
      </c>
      <c r="BT1195" s="60" t="s">
        <v>544</v>
      </c>
      <c r="BU1195" s="60">
        <v>11688000000</v>
      </c>
      <c r="BV1195" s="60" t="s">
        <v>544</v>
      </c>
      <c r="BW1195" s="60">
        <v>98000000</v>
      </c>
      <c r="BX1195" s="60">
        <v>12174000000</v>
      </c>
      <c r="BY1195" s="60" t="s">
        <v>544</v>
      </c>
      <c r="BZ1195" s="60" t="s">
        <v>544</v>
      </c>
      <c r="CA1195" s="60" t="s">
        <v>544</v>
      </c>
      <c r="CB1195" s="60" t="s">
        <v>1811</v>
      </c>
      <c r="CC1195" s="60">
        <v>1045000000</v>
      </c>
      <c r="CD1195" s="60">
        <v>1000000</v>
      </c>
      <c r="CE1195" s="60">
        <v>3815000000</v>
      </c>
      <c r="CF1195" s="60">
        <v>11348000000</v>
      </c>
      <c r="CG1195" s="60">
        <v>248000000</v>
      </c>
      <c r="CH1195" s="60">
        <v>2407000000</v>
      </c>
      <c r="CI1195" s="60" t="s">
        <v>1589</v>
      </c>
      <c r="CJ1195" s="60">
        <v>14.24</v>
      </c>
      <c r="CK1195" s="60">
        <v>11936000000</v>
      </c>
      <c r="CL1195" s="60" t="s">
        <v>544</v>
      </c>
      <c r="CM1195" s="85">
        <v>1436553</v>
      </c>
      <c r="CN1195" s="60">
        <v>359000000</v>
      </c>
      <c r="CO1195" s="60">
        <v>2812000000</v>
      </c>
      <c r="CP1195" s="60">
        <v>11339000000</v>
      </c>
      <c r="CQ1195" s="60">
        <v>74271000000</v>
      </c>
      <c r="CR1195" s="60" t="s">
        <v>544</v>
      </c>
      <c r="CS1195" s="60">
        <v>359000000</v>
      </c>
      <c r="CT1195" s="60">
        <v>1355000000</v>
      </c>
      <c r="CU1195" s="60">
        <v>2905000000</v>
      </c>
      <c r="CV1195" s="60">
        <v>3815000000</v>
      </c>
      <c r="CW1195" s="60">
        <v>4260000000</v>
      </c>
      <c r="CX1195" s="60">
        <v>10724000000</v>
      </c>
      <c r="CY1195" s="60">
        <v>14.24</v>
      </c>
      <c r="CZ1195" s="60">
        <f t="shared" si="36"/>
        <v>1</v>
      </c>
      <c r="DA1195" s="60" t="str">
        <f t="shared" si="37"/>
        <v>N: parent data from row 1197</v>
      </c>
    </row>
    <row r="1196" spans="1:105">
      <c r="A1196" s="13" t="s">
        <v>1588</v>
      </c>
      <c r="B1196" s="13">
        <v>1443241</v>
      </c>
      <c r="C1196" s="13">
        <v>2023</v>
      </c>
      <c r="D1196" s="13" t="s">
        <v>12</v>
      </c>
      <c r="E1196" s="13" t="s">
        <v>13</v>
      </c>
      <c r="F1196" s="84" t="s">
        <v>1804</v>
      </c>
      <c r="G1196" s="60" t="s">
        <v>1840</v>
      </c>
      <c r="H1196" s="60" t="s">
        <v>1827</v>
      </c>
      <c r="I1196" s="60" t="s">
        <v>540</v>
      </c>
      <c r="J1196" s="60" t="s">
        <v>1589</v>
      </c>
      <c r="K1196" s="85">
        <v>1436553</v>
      </c>
      <c r="L1196" s="60">
        <v>109577000000</v>
      </c>
      <c r="M1196" s="60">
        <v>109577000000</v>
      </c>
      <c r="N1196" s="60">
        <v>3181000000</v>
      </c>
      <c r="O1196" s="60">
        <v>5862000000</v>
      </c>
      <c r="P1196" s="60">
        <v>-0.6</v>
      </c>
      <c r="Q1196" s="60" t="s">
        <v>544</v>
      </c>
      <c r="R1196" s="85">
        <v>10095</v>
      </c>
      <c r="S1196" s="85" t="s">
        <v>544</v>
      </c>
      <c r="T1196" s="60">
        <v>1766000000</v>
      </c>
      <c r="U1196" s="60" t="s">
        <v>544</v>
      </c>
      <c r="V1196" s="60">
        <v>49000000</v>
      </c>
      <c r="W1196" s="60" t="s">
        <v>1841</v>
      </c>
      <c r="X1196" s="60">
        <v>12672000000</v>
      </c>
      <c r="Y1196" s="60">
        <v>83515000000</v>
      </c>
      <c r="Z1196" s="60">
        <v>16.940000000000001</v>
      </c>
      <c r="AA1196" s="60">
        <v>1550000000</v>
      </c>
      <c r="AB1196" s="60">
        <v>97778300000</v>
      </c>
      <c r="AC1196" s="60">
        <v>109577000000</v>
      </c>
      <c r="AD1196" s="60">
        <v>11.98</v>
      </c>
      <c r="AE1196" s="60">
        <v>96060000000</v>
      </c>
      <c r="AF1196" s="60">
        <v>11.91</v>
      </c>
      <c r="AG1196" s="60" t="s">
        <v>1842</v>
      </c>
      <c r="AH1196" s="60" t="s">
        <v>544</v>
      </c>
      <c r="AI1196" s="60">
        <v>12880000000</v>
      </c>
      <c r="AJ1196" s="60" t="s">
        <v>544</v>
      </c>
      <c r="AK1196" s="60">
        <v>11.36</v>
      </c>
      <c r="AL1196" s="60">
        <v>85065000000</v>
      </c>
      <c r="AM1196" s="60">
        <v>6186000000</v>
      </c>
      <c r="AN1196" s="60">
        <v>3473000000</v>
      </c>
      <c r="AO1196" s="60">
        <v>1119000000</v>
      </c>
      <c r="AP1196" s="60">
        <v>12165000000</v>
      </c>
      <c r="AQ1196" s="60">
        <v>109577000000</v>
      </c>
      <c r="AR1196" s="60">
        <v>3.24</v>
      </c>
      <c r="AS1196" s="60">
        <v>12195000000</v>
      </c>
      <c r="AT1196" s="60">
        <v>1832000000</v>
      </c>
      <c r="AU1196" s="85">
        <v>1443241</v>
      </c>
      <c r="AV1196" s="60" t="s">
        <v>544</v>
      </c>
      <c r="AW1196" s="60" t="s">
        <v>544</v>
      </c>
      <c r="AX1196" s="60" t="s">
        <v>544</v>
      </c>
      <c r="AY1196" s="60">
        <v>96060000000</v>
      </c>
      <c r="AZ1196" s="60">
        <v>3787000000</v>
      </c>
      <c r="BA1196" s="60">
        <v>87000000</v>
      </c>
      <c r="BB1196" s="60" t="s">
        <v>1808</v>
      </c>
      <c r="BC1196" s="60">
        <v>107546000000</v>
      </c>
      <c r="BD1196" s="60">
        <v>10147000000</v>
      </c>
      <c r="BE1196" s="60">
        <v>39000000</v>
      </c>
      <c r="BF1196" s="60" t="s">
        <v>544</v>
      </c>
      <c r="BG1196" s="60">
        <v>101000000</v>
      </c>
      <c r="BH1196" s="60">
        <v>98028000000</v>
      </c>
      <c r="BI1196" s="60">
        <v>2059000000</v>
      </c>
      <c r="BJ1196" s="60">
        <v>49000000</v>
      </c>
      <c r="BK1196" s="60">
        <v>4714000000</v>
      </c>
      <c r="BL1196" s="85" t="s">
        <v>544</v>
      </c>
      <c r="BM1196" s="60" t="s">
        <v>544</v>
      </c>
      <c r="BN1196" s="60">
        <v>521000000</v>
      </c>
      <c r="BO1196" s="60">
        <v>104508000000</v>
      </c>
      <c r="BP1196" s="60">
        <v>87881000000</v>
      </c>
      <c r="BQ1196" s="60">
        <v>11936000000</v>
      </c>
      <c r="BR1196" s="60" t="s">
        <v>544</v>
      </c>
      <c r="BS1196" s="60">
        <v>1036000000</v>
      </c>
      <c r="BT1196" s="60" t="s">
        <v>544</v>
      </c>
      <c r="BU1196" s="60">
        <v>15386000000</v>
      </c>
      <c r="BV1196" s="60" t="s">
        <v>544</v>
      </c>
      <c r="BW1196" s="60">
        <v>87000000</v>
      </c>
      <c r="BX1196" s="60">
        <v>12880000000</v>
      </c>
      <c r="BY1196" s="60" t="s">
        <v>544</v>
      </c>
      <c r="BZ1196" s="60">
        <v>-3000000</v>
      </c>
      <c r="CA1196" s="60" t="s">
        <v>544</v>
      </c>
      <c r="CB1196" s="60" t="s">
        <v>1811</v>
      </c>
      <c r="CC1196" s="60">
        <v>3101000000</v>
      </c>
      <c r="CD1196" s="60">
        <v>1000000</v>
      </c>
      <c r="CE1196" s="60">
        <v>2617000000</v>
      </c>
      <c r="CF1196" s="60">
        <v>12165000000</v>
      </c>
      <c r="CG1196" s="60">
        <v>759000000</v>
      </c>
      <c r="CH1196" s="60">
        <v>4478000000</v>
      </c>
      <c r="CI1196" s="60" t="s">
        <v>1589</v>
      </c>
      <c r="CJ1196" s="60">
        <v>13.17</v>
      </c>
      <c r="CK1196" s="60">
        <v>16145000000</v>
      </c>
      <c r="CL1196" s="60" t="s">
        <v>544</v>
      </c>
      <c r="CM1196" s="85">
        <v>1436553</v>
      </c>
      <c r="CN1196" s="60">
        <v>165000000</v>
      </c>
      <c r="CO1196" s="60">
        <v>2059000000</v>
      </c>
      <c r="CP1196" s="60">
        <v>13193000000</v>
      </c>
      <c r="CQ1196" s="60">
        <v>83515000000</v>
      </c>
      <c r="CR1196" s="60" t="s">
        <v>544</v>
      </c>
      <c r="CS1196" s="60">
        <v>165000000</v>
      </c>
      <c r="CT1196" s="60">
        <v>1524000000</v>
      </c>
      <c r="CU1196" s="60">
        <v>3190000000</v>
      </c>
      <c r="CV1196" s="60">
        <v>2617000000</v>
      </c>
      <c r="CW1196" s="60">
        <v>4714000000</v>
      </c>
      <c r="CX1196" s="60">
        <v>12672000000</v>
      </c>
      <c r="CY1196" s="60">
        <v>13.17</v>
      </c>
      <c r="CZ1196" s="60">
        <f t="shared" si="36"/>
        <v>1</v>
      </c>
      <c r="DA1196" s="60" t="str">
        <f t="shared" si="37"/>
        <v>N: parent data from row 1197</v>
      </c>
    </row>
    <row r="1197" spans="1:105">
      <c r="A1197" s="13" t="s">
        <v>1589</v>
      </c>
      <c r="B1197" s="13">
        <v>1436553</v>
      </c>
      <c r="C1197" s="13">
        <v>2022</v>
      </c>
      <c r="D1197" s="13" t="s">
        <v>12</v>
      </c>
      <c r="E1197" s="13" t="s">
        <v>13</v>
      </c>
      <c r="F1197" s="84" t="s">
        <v>1812</v>
      </c>
      <c r="G1197" s="60" t="s">
        <v>1840</v>
      </c>
      <c r="H1197" s="60" t="s">
        <v>1827</v>
      </c>
      <c r="I1197" s="60" t="s">
        <v>540</v>
      </c>
      <c r="J1197" s="60" t="s">
        <v>1589</v>
      </c>
      <c r="K1197" s="85">
        <v>1436553</v>
      </c>
      <c r="L1197" s="60">
        <v>104564000000</v>
      </c>
      <c r="M1197" s="60">
        <v>104564000000</v>
      </c>
      <c r="N1197" s="60">
        <v>2611000000</v>
      </c>
      <c r="O1197" s="60">
        <v>3375000000</v>
      </c>
      <c r="P1197" s="60">
        <v>-0.94</v>
      </c>
      <c r="Q1197" s="60" t="s">
        <v>544</v>
      </c>
      <c r="R1197" s="85">
        <v>26333</v>
      </c>
      <c r="S1197" s="85" t="s">
        <v>544</v>
      </c>
      <c r="T1197" s="60">
        <v>1594000000</v>
      </c>
      <c r="U1197" s="60" t="s">
        <v>544</v>
      </c>
      <c r="V1197" s="60">
        <v>30000000</v>
      </c>
      <c r="W1197" s="60" t="s">
        <v>1841</v>
      </c>
      <c r="X1197" s="60">
        <v>11294000000</v>
      </c>
      <c r="Y1197" s="60">
        <v>71787000000</v>
      </c>
      <c r="Z1197" s="60">
        <v>23.08</v>
      </c>
      <c r="AA1197" s="60">
        <v>1707000000</v>
      </c>
      <c r="AB1197" s="60">
        <v>91596500000</v>
      </c>
      <c r="AC1197" s="60">
        <v>104564000000</v>
      </c>
      <c r="AD1197" s="60">
        <v>12.26</v>
      </c>
      <c r="AE1197" s="60">
        <v>90687000000</v>
      </c>
      <c r="AF1197" s="60">
        <v>9.92</v>
      </c>
      <c r="AG1197" s="60" t="s">
        <v>1842</v>
      </c>
      <c r="AH1197" s="60" t="s">
        <v>544</v>
      </c>
      <c r="AI1197" s="60">
        <v>12494000000</v>
      </c>
      <c r="AJ1197" s="60" t="s">
        <v>544</v>
      </c>
      <c r="AK1197" s="60">
        <v>10.69</v>
      </c>
      <c r="AL1197" s="60">
        <v>73494000000</v>
      </c>
      <c r="AM1197" s="60">
        <v>5713000000</v>
      </c>
      <c r="AN1197" s="60">
        <v>1521000000</v>
      </c>
      <c r="AO1197" s="60">
        <v>1479000000</v>
      </c>
      <c r="AP1197" s="60">
        <v>12139000000</v>
      </c>
      <c r="AQ1197" s="60">
        <v>104564000000</v>
      </c>
      <c r="AR1197" s="60">
        <v>2.82</v>
      </c>
      <c r="AS1197" s="60">
        <v>12264000000</v>
      </c>
      <c r="AT1197" s="60">
        <v>1654000000</v>
      </c>
      <c r="AU1197" s="85">
        <v>1436553</v>
      </c>
      <c r="AV1197" s="60" t="s">
        <v>544</v>
      </c>
      <c r="AW1197" s="60" t="s">
        <v>544</v>
      </c>
      <c r="AX1197" s="60" t="s">
        <v>544</v>
      </c>
      <c r="AY1197" s="60">
        <v>90687000000</v>
      </c>
      <c r="AZ1197" s="60">
        <v>4950000000</v>
      </c>
      <c r="BA1197" s="60">
        <v>99000000</v>
      </c>
      <c r="BB1197" s="60" t="s">
        <v>1808</v>
      </c>
      <c r="BC1197" s="60">
        <v>101880000000</v>
      </c>
      <c r="BD1197" s="60">
        <v>9527000000</v>
      </c>
      <c r="BE1197" s="60">
        <v>37000000</v>
      </c>
      <c r="BF1197" s="60" t="s">
        <v>544</v>
      </c>
      <c r="BG1197" s="60" t="s">
        <v>544</v>
      </c>
      <c r="BH1197" s="60">
        <v>92470000000</v>
      </c>
      <c r="BI1197" s="60">
        <v>2919000000</v>
      </c>
      <c r="BJ1197" s="60">
        <v>30000000</v>
      </c>
      <c r="BK1197" s="60">
        <v>4337000000</v>
      </c>
      <c r="BL1197" s="85" t="s">
        <v>3088</v>
      </c>
      <c r="BM1197" s="60" t="s">
        <v>3089</v>
      </c>
      <c r="BN1197" s="60">
        <v>380000000</v>
      </c>
      <c r="BO1197" s="60">
        <v>97562000000</v>
      </c>
      <c r="BP1197" s="60">
        <v>82943000000</v>
      </c>
      <c r="BQ1197" s="60">
        <v>8894000000</v>
      </c>
      <c r="BR1197" s="60" t="s">
        <v>544</v>
      </c>
      <c r="BS1197" s="60">
        <v>1073000000</v>
      </c>
      <c r="BT1197" s="60" t="s">
        <v>544</v>
      </c>
      <c r="BU1197" s="60">
        <v>12550000000</v>
      </c>
      <c r="BV1197" s="60" t="s">
        <v>544</v>
      </c>
      <c r="BW1197" s="60">
        <v>99000000</v>
      </c>
      <c r="BX1197" s="60">
        <v>11760000000</v>
      </c>
      <c r="BY1197" s="60" t="s">
        <v>544</v>
      </c>
      <c r="BZ1197" s="60" t="s">
        <v>544</v>
      </c>
      <c r="CA1197" s="60" t="s">
        <v>544</v>
      </c>
      <c r="CB1197" s="60" t="s">
        <v>1811</v>
      </c>
      <c r="CC1197" s="60">
        <v>1006000000</v>
      </c>
      <c r="CD1197" s="60">
        <v>230000000</v>
      </c>
      <c r="CE1197" s="60">
        <v>3962000000</v>
      </c>
      <c r="CF1197" s="60">
        <v>12139000000</v>
      </c>
      <c r="CG1197" s="60">
        <v>265000000</v>
      </c>
      <c r="CH1197" s="60">
        <v>2536000000</v>
      </c>
      <c r="CI1197" s="60" t="s">
        <v>1589</v>
      </c>
      <c r="CJ1197" s="60">
        <v>13.64</v>
      </c>
      <c r="CK1197" s="60">
        <v>12815000000</v>
      </c>
      <c r="CL1197" s="60" t="s">
        <v>544</v>
      </c>
      <c r="CM1197" s="85">
        <v>1436553</v>
      </c>
      <c r="CN1197" s="60">
        <v>144000000</v>
      </c>
      <c r="CO1197" s="60">
        <v>2919000000</v>
      </c>
      <c r="CP1197" s="60">
        <v>11674000000</v>
      </c>
      <c r="CQ1197" s="60">
        <v>71787000000</v>
      </c>
      <c r="CR1197" s="60" t="s">
        <v>544</v>
      </c>
      <c r="CS1197" s="60">
        <v>144000000</v>
      </c>
      <c r="CT1197" s="60">
        <v>1906000000</v>
      </c>
      <c r="CU1197" s="60">
        <v>2431000000</v>
      </c>
      <c r="CV1197" s="60">
        <v>3962000000</v>
      </c>
      <c r="CW1197" s="60">
        <v>4337000000</v>
      </c>
      <c r="CX1197" s="60">
        <v>11294000000</v>
      </c>
      <c r="CY1197" s="60">
        <v>12.84</v>
      </c>
      <c r="CZ1197" s="60">
        <f t="shared" si="36"/>
        <v>1</v>
      </c>
      <c r="DA1197" s="60" t="str">
        <f t="shared" si="37"/>
        <v>Y</v>
      </c>
    </row>
    <row r="1198" spans="1:105">
      <c r="A1198" s="13" t="s">
        <v>1589</v>
      </c>
      <c r="B1198" s="13">
        <v>1436553</v>
      </c>
      <c r="C1198" s="13">
        <v>2023</v>
      </c>
      <c r="D1198" s="13" t="s">
        <v>12</v>
      </c>
      <c r="E1198" s="13" t="s">
        <v>13</v>
      </c>
      <c r="F1198" s="84" t="s">
        <v>1804</v>
      </c>
      <c r="G1198" s="60" t="s">
        <v>1840</v>
      </c>
      <c r="H1198" s="60" t="s">
        <v>1827</v>
      </c>
      <c r="I1198" s="60" t="s">
        <v>540</v>
      </c>
      <c r="J1198" s="60" t="s">
        <v>1589</v>
      </c>
      <c r="K1198" s="85">
        <v>1436553</v>
      </c>
      <c r="L1198" s="60">
        <v>117479000000</v>
      </c>
      <c r="M1198" s="60">
        <v>117479000000</v>
      </c>
      <c r="N1198" s="60">
        <v>3268000000</v>
      </c>
      <c r="O1198" s="60">
        <v>5965000000</v>
      </c>
      <c r="P1198" s="60">
        <v>-0.6</v>
      </c>
      <c r="Q1198" s="60" t="s">
        <v>544</v>
      </c>
      <c r="R1198" s="85">
        <v>27838</v>
      </c>
      <c r="S1198" s="85" t="s">
        <v>544</v>
      </c>
      <c r="T1198" s="60">
        <v>1765000000</v>
      </c>
      <c r="U1198" s="60" t="s">
        <v>544</v>
      </c>
      <c r="V1198" s="60">
        <v>49000000</v>
      </c>
      <c r="W1198" s="60" t="s">
        <v>1841</v>
      </c>
      <c r="X1198" s="60">
        <v>13305000000</v>
      </c>
      <c r="Y1198" s="60">
        <v>81157000000</v>
      </c>
      <c r="Z1198" s="60">
        <v>15.92</v>
      </c>
      <c r="AA1198" s="60">
        <v>4224000000</v>
      </c>
      <c r="AB1198" s="60">
        <v>103458100000</v>
      </c>
      <c r="AC1198" s="60">
        <v>117479000000</v>
      </c>
      <c r="AD1198" s="60">
        <v>11.69</v>
      </c>
      <c r="AE1198" s="60">
        <v>101020000000</v>
      </c>
      <c r="AF1198" s="60">
        <v>12.14</v>
      </c>
      <c r="AG1198" s="60" t="s">
        <v>1842</v>
      </c>
      <c r="AH1198" s="60" t="s">
        <v>544</v>
      </c>
      <c r="AI1198" s="60">
        <v>13334000000</v>
      </c>
      <c r="AJ1198" s="60" t="s">
        <v>544</v>
      </c>
      <c r="AK1198" s="60">
        <v>11.21</v>
      </c>
      <c r="AL1198" s="60">
        <v>85381000000</v>
      </c>
      <c r="AM1198" s="60">
        <v>6429000000</v>
      </c>
      <c r="AN1198" s="60">
        <v>3744000000</v>
      </c>
      <c r="AO1198" s="60">
        <v>1394000000</v>
      </c>
      <c r="AP1198" s="60">
        <v>13169000000</v>
      </c>
      <c r="AQ1198" s="60">
        <v>117479000000</v>
      </c>
      <c r="AR1198" s="60">
        <v>3.17</v>
      </c>
      <c r="AS1198" s="60">
        <v>13237000000</v>
      </c>
      <c r="AT1198" s="60">
        <v>1831000000</v>
      </c>
      <c r="AU1198" s="85">
        <v>1436553</v>
      </c>
      <c r="AV1198" s="60" t="s">
        <v>544</v>
      </c>
      <c r="AW1198" s="60" t="s">
        <v>544</v>
      </c>
      <c r="AX1198" s="60" t="s">
        <v>544</v>
      </c>
      <c r="AY1198" s="60">
        <v>101020000000</v>
      </c>
      <c r="AZ1198" s="60">
        <v>3858000000</v>
      </c>
      <c r="BA1198" s="60">
        <v>88000000</v>
      </c>
      <c r="BB1198" s="60" t="s">
        <v>1808</v>
      </c>
      <c r="BC1198" s="60">
        <v>114074000000</v>
      </c>
      <c r="BD1198" s="60">
        <v>10571000000</v>
      </c>
      <c r="BE1198" s="60">
        <v>40000000</v>
      </c>
      <c r="BF1198" s="60" t="s">
        <v>544</v>
      </c>
      <c r="BG1198" s="60" t="s">
        <v>544</v>
      </c>
      <c r="BH1198" s="60">
        <v>102988000000</v>
      </c>
      <c r="BI1198" s="60">
        <v>2298000000</v>
      </c>
      <c r="BJ1198" s="60">
        <v>49000000</v>
      </c>
      <c r="BK1198" s="60">
        <v>4758000000</v>
      </c>
      <c r="BL1198" s="85" t="s">
        <v>3088</v>
      </c>
      <c r="BM1198" s="60" t="s">
        <v>3089</v>
      </c>
      <c r="BN1198" s="60">
        <v>322000000</v>
      </c>
      <c r="BO1198" s="60">
        <v>110116000000</v>
      </c>
      <c r="BP1198" s="60">
        <v>92417000000</v>
      </c>
      <c r="BQ1198" s="60">
        <v>12869000000</v>
      </c>
      <c r="BR1198" s="60" t="s">
        <v>544</v>
      </c>
      <c r="BS1198" s="60">
        <v>1612000000</v>
      </c>
      <c r="BT1198" s="60" t="s">
        <v>544</v>
      </c>
      <c r="BU1198" s="60">
        <v>16241000000</v>
      </c>
      <c r="BV1198" s="60" t="s">
        <v>544</v>
      </c>
      <c r="BW1198" s="60">
        <v>88000000</v>
      </c>
      <c r="BX1198" s="60">
        <v>12600000000</v>
      </c>
      <c r="BY1198" s="60" t="s">
        <v>544</v>
      </c>
      <c r="BZ1198" s="60">
        <v>-3000000</v>
      </c>
      <c r="CA1198" s="60" t="s">
        <v>544</v>
      </c>
      <c r="CB1198" s="60" t="s">
        <v>1811</v>
      </c>
      <c r="CC1198" s="60">
        <v>2976000000</v>
      </c>
      <c r="CD1198" s="60">
        <v>218000000</v>
      </c>
      <c r="CE1198" s="60">
        <v>2904000000</v>
      </c>
      <c r="CF1198" s="60">
        <v>13169000000</v>
      </c>
      <c r="CG1198" s="60">
        <v>808000000</v>
      </c>
      <c r="CH1198" s="60">
        <v>4619000000</v>
      </c>
      <c r="CI1198" s="60" t="s">
        <v>1589</v>
      </c>
      <c r="CJ1198" s="60">
        <v>12.89</v>
      </c>
      <c r="CK1198" s="60">
        <v>17049000000</v>
      </c>
      <c r="CL1198" s="60" t="s">
        <v>544</v>
      </c>
      <c r="CM1198" s="85">
        <v>1436553</v>
      </c>
      <c r="CN1198" s="60">
        <v>-5000000</v>
      </c>
      <c r="CO1198" s="60">
        <v>2298000000</v>
      </c>
      <c r="CP1198" s="60">
        <v>13627000000</v>
      </c>
      <c r="CQ1198" s="60">
        <v>81157000000</v>
      </c>
      <c r="CR1198" s="60" t="s">
        <v>544</v>
      </c>
      <c r="CS1198" s="60">
        <v>-5000000</v>
      </c>
      <c r="CT1198" s="60">
        <v>2119000000</v>
      </c>
      <c r="CU1198" s="60">
        <v>2639000000</v>
      </c>
      <c r="CV1198" s="60">
        <v>2904000000</v>
      </c>
      <c r="CW1198" s="60">
        <v>4758000000</v>
      </c>
      <c r="CX1198" s="60">
        <v>13305000000</v>
      </c>
      <c r="CY1198" s="60">
        <v>12.18</v>
      </c>
      <c r="CZ1198" s="60">
        <f t="shared" si="36"/>
        <v>1</v>
      </c>
      <c r="DA1198" s="60" t="str">
        <f t="shared" si="37"/>
        <v>Y</v>
      </c>
    </row>
    <row r="1199" spans="1:105">
      <c r="A1199" s="13" t="s">
        <v>1590</v>
      </c>
      <c r="B1199" s="13">
        <v>115260</v>
      </c>
      <c r="C1199" s="13">
        <v>2022</v>
      </c>
      <c r="D1199" s="13" t="s">
        <v>12</v>
      </c>
      <c r="E1199" s="13" t="s">
        <v>13</v>
      </c>
      <c r="F1199" s="84" t="s">
        <v>1812</v>
      </c>
      <c r="G1199" s="60" t="s">
        <v>1840</v>
      </c>
      <c r="H1199" s="60" t="s">
        <v>545</v>
      </c>
      <c r="I1199" s="60" t="s">
        <v>540</v>
      </c>
      <c r="J1199" s="60" t="s">
        <v>1591</v>
      </c>
      <c r="K1199" s="85">
        <v>112866</v>
      </c>
      <c r="L1199" s="60">
        <v>59629623000</v>
      </c>
      <c r="M1199" s="60">
        <v>59629623000</v>
      </c>
      <c r="N1199" s="60">
        <v>264591000</v>
      </c>
      <c r="O1199" s="60">
        <v>68983000</v>
      </c>
      <c r="P1199" s="60">
        <v>-0.4</v>
      </c>
      <c r="Q1199" s="60" t="s">
        <v>544</v>
      </c>
      <c r="R1199" s="85">
        <v>4831</v>
      </c>
      <c r="S1199" s="85" t="s">
        <v>544</v>
      </c>
      <c r="T1199" s="60">
        <v>9510901000</v>
      </c>
      <c r="U1199" s="60" t="s">
        <v>544</v>
      </c>
      <c r="V1199" s="60">
        <v>18736445000</v>
      </c>
      <c r="W1199" s="60" t="s">
        <v>1841</v>
      </c>
      <c r="X1199" s="60">
        <v>1828648000</v>
      </c>
      <c r="Y1199" s="60">
        <v>49414623000</v>
      </c>
      <c r="Z1199" s="60">
        <v>16.5</v>
      </c>
      <c r="AA1199" s="60">
        <v>3875068000</v>
      </c>
      <c r="AB1199" s="60">
        <v>51113912000</v>
      </c>
      <c r="AC1199" s="60">
        <v>59629623000</v>
      </c>
      <c r="AD1199" s="60">
        <v>9.06</v>
      </c>
      <c r="AE1199" s="60">
        <v>2369137000</v>
      </c>
      <c r="AF1199" s="60">
        <v>3.2</v>
      </c>
      <c r="AG1199" s="60" t="s">
        <v>1842</v>
      </c>
      <c r="AH1199" s="60">
        <v>20981000</v>
      </c>
      <c r="AI1199" s="60">
        <v>5446703000</v>
      </c>
      <c r="AJ1199" s="60">
        <v>9343958000</v>
      </c>
      <c r="AK1199" s="60">
        <v>3.25</v>
      </c>
      <c r="AL1199" s="60">
        <v>53436279000</v>
      </c>
      <c r="AM1199" s="60">
        <v>1051276000</v>
      </c>
      <c r="AN1199" s="60">
        <v>246708000</v>
      </c>
      <c r="AO1199" s="60">
        <v>600976000</v>
      </c>
      <c r="AP1199" s="60">
        <v>4471207000</v>
      </c>
      <c r="AQ1199" s="60">
        <v>59629623000</v>
      </c>
      <c r="AR1199" s="60">
        <v>0.6</v>
      </c>
      <c r="AS1199" s="60">
        <v>5900839000</v>
      </c>
      <c r="AT1199" s="60">
        <v>10347278000</v>
      </c>
      <c r="AU1199" s="85">
        <v>115260</v>
      </c>
      <c r="AV1199" s="60" t="s">
        <v>544</v>
      </c>
      <c r="AW1199" s="60" t="s">
        <v>544</v>
      </c>
      <c r="AX1199" s="60" t="s">
        <v>544</v>
      </c>
      <c r="AY1199" s="60">
        <v>11713095000</v>
      </c>
      <c r="AZ1199" s="60">
        <v>9692818000</v>
      </c>
      <c r="BA1199" s="60">
        <v>3311037000</v>
      </c>
      <c r="BB1199" s="60" t="s">
        <v>1808</v>
      </c>
      <c r="BC1199" s="60">
        <v>60147331000</v>
      </c>
      <c r="BD1199" s="60">
        <v>443424000</v>
      </c>
      <c r="BE1199" s="60">
        <v>30775000</v>
      </c>
      <c r="BF1199" s="60">
        <v>6201000</v>
      </c>
      <c r="BG1199" s="60">
        <v>8644000</v>
      </c>
      <c r="BH1199" s="60">
        <v>44107855000</v>
      </c>
      <c r="BI1199" s="60">
        <v>-374523000</v>
      </c>
      <c r="BJ1199" s="60">
        <v>18736445000</v>
      </c>
      <c r="BK1199" s="60">
        <v>1081843000</v>
      </c>
      <c r="BL1199" s="85" t="s">
        <v>544</v>
      </c>
      <c r="BM1199" s="60" t="s">
        <v>544</v>
      </c>
      <c r="BN1199" s="60">
        <v>333316000</v>
      </c>
      <c r="BO1199" s="60">
        <v>55862087000</v>
      </c>
      <c r="BP1199" s="60">
        <v>43664431000</v>
      </c>
      <c r="BQ1199" s="60">
        <v>1301735000</v>
      </c>
      <c r="BR1199" s="60" t="s">
        <v>544</v>
      </c>
      <c r="BS1199" s="60">
        <v>1300755000</v>
      </c>
      <c r="BT1199" s="60" t="s">
        <v>544</v>
      </c>
      <c r="BU1199" s="60">
        <v>1840097000</v>
      </c>
      <c r="BV1199" s="60">
        <v>25770000</v>
      </c>
      <c r="BW1199" s="60">
        <v>3311037000</v>
      </c>
      <c r="BX1199" s="60">
        <v>5446703000</v>
      </c>
      <c r="BY1199" s="60" t="s">
        <v>544</v>
      </c>
      <c r="BZ1199" s="60" t="s">
        <v>544</v>
      </c>
      <c r="CA1199" s="60" t="s">
        <v>544</v>
      </c>
      <c r="CB1199" s="60" t="s">
        <v>1900</v>
      </c>
      <c r="CC1199" s="60">
        <v>187531000</v>
      </c>
      <c r="CD1199" s="60">
        <v>791961000</v>
      </c>
      <c r="CE1199" s="60">
        <v>995568000</v>
      </c>
      <c r="CF1199" s="60">
        <v>4471207000</v>
      </c>
      <c r="CG1199" s="60">
        <v>235259000</v>
      </c>
      <c r="CH1199" s="60">
        <v>53156000</v>
      </c>
      <c r="CI1199" s="60" t="s">
        <v>1591</v>
      </c>
      <c r="CJ1199" s="60">
        <v>10.66</v>
      </c>
      <c r="CK1199" s="60">
        <v>2075356000</v>
      </c>
      <c r="CL1199" s="60" t="s">
        <v>544</v>
      </c>
      <c r="CM1199" s="85">
        <v>112866</v>
      </c>
      <c r="CN1199" s="60">
        <v>25534000</v>
      </c>
      <c r="CO1199" s="60">
        <v>-374523000</v>
      </c>
      <c r="CP1199" s="60">
        <v>2161964000</v>
      </c>
      <c r="CQ1199" s="60">
        <v>49414623000</v>
      </c>
      <c r="CR1199" s="60" t="s">
        <v>544</v>
      </c>
      <c r="CS1199" s="60">
        <v>25534000</v>
      </c>
      <c r="CT1199" s="60">
        <v>620972000</v>
      </c>
      <c r="CU1199" s="60">
        <v>460871000</v>
      </c>
      <c r="CV1199" s="60">
        <v>995568000</v>
      </c>
      <c r="CW1199" s="60">
        <v>1081843000</v>
      </c>
      <c r="CX1199" s="60">
        <v>1828648000</v>
      </c>
      <c r="CY1199" s="60">
        <v>10.66</v>
      </c>
      <c r="CZ1199" s="60">
        <f t="shared" si="36"/>
        <v>1</v>
      </c>
      <c r="DA1199" s="60" t="str">
        <f t="shared" si="37"/>
        <v>N: parent data from row 1201</v>
      </c>
    </row>
    <row r="1200" spans="1:105">
      <c r="A1200" s="13" t="s">
        <v>1590</v>
      </c>
      <c r="B1200" s="13">
        <v>115260</v>
      </c>
      <c r="C1200" s="13">
        <v>2023</v>
      </c>
      <c r="D1200" s="13" t="s">
        <v>12</v>
      </c>
      <c r="E1200" s="13" t="s">
        <v>13</v>
      </c>
      <c r="F1200" s="84" t="s">
        <v>1804</v>
      </c>
      <c r="G1200" s="60" t="s">
        <v>1840</v>
      </c>
      <c r="H1200" s="60" t="s">
        <v>1827</v>
      </c>
      <c r="I1200" s="60" t="s">
        <v>540</v>
      </c>
      <c r="J1200" s="60" t="s">
        <v>1591</v>
      </c>
      <c r="K1200" s="85">
        <v>112866</v>
      </c>
      <c r="L1200" s="60">
        <v>59685757000</v>
      </c>
      <c r="M1200" s="60">
        <v>59685757000</v>
      </c>
      <c r="N1200" s="60">
        <v>517120000</v>
      </c>
      <c r="O1200" s="60">
        <v>189303000</v>
      </c>
      <c r="P1200" s="60">
        <v>-0.27</v>
      </c>
      <c r="Q1200" s="60" t="s">
        <v>544</v>
      </c>
      <c r="R1200" s="85">
        <v>4614</v>
      </c>
      <c r="S1200" s="85" t="s">
        <v>544</v>
      </c>
      <c r="T1200" s="60">
        <v>10022722000</v>
      </c>
      <c r="U1200" s="60" t="s">
        <v>544</v>
      </c>
      <c r="V1200" s="60">
        <v>17575694000</v>
      </c>
      <c r="W1200" s="60" t="s">
        <v>1841</v>
      </c>
      <c r="X1200" s="60">
        <v>1845002000</v>
      </c>
      <c r="Y1200" s="60">
        <v>51343156000</v>
      </c>
      <c r="Z1200" s="60">
        <v>11.64</v>
      </c>
      <c r="AA1200" s="60">
        <v>700000000</v>
      </c>
      <c r="AB1200" s="60">
        <v>50846485000</v>
      </c>
      <c r="AC1200" s="60">
        <v>59685757000</v>
      </c>
      <c r="AD1200" s="60">
        <v>9.2100000000000009</v>
      </c>
      <c r="AE1200" s="60">
        <v>1277969000</v>
      </c>
      <c r="AF1200" s="60">
        <v>3.97</v>
      </c>
      <c r="AG1200" s="60" t="s">
        <v>1842</v>
      </c>
      <c r="AH1200" s="60">
        <v>26168000</v>
      </c>
      <c r="AI1200" s="60">
        <v>5559624000</v>
      </c>
      <c r="AJ1200" s="60">
        <v>10237051000</v>
      </c>
      <c r="AK1200" s="60">
        <v>3.27</v>
      </c>
      <c r="AL1200" s="60">
        <v>52232230000</v>
      </c>
      <c r="AM1200" s="60">
        <v>1401884000</v>
      </c>
      <c r="AN1200" s="60">
        <v>1202892000</v>
      </c>
      <c r="AO1200" s="60">
        <v>600057000</v>
      </c>
      <c r="AP1200" s="60">
        <v>4972043000</v>
      </c>
      <c r="AQ1200" s="60">
        <v>59685757000</v>
      </c>
      <c r="AR1200" s="60">
        <v>1.19</v>
      </c>
      <c r="AS1200" s="60">
        <v>6052478000</v>
      </c>
      <c r="AT1200" s="60">
        <v>11184621000</v>
      </c>
      <c r="AU1200" s="85">
        <v>115260</v>
      </c>
      <c r="AV1200" s="60" t="s">
        <v>544</v>
      </c>
      <c r="AW1200" s="60" t="s">
        <v>544</v>
      </c>
      <c r="AX1200" s="60" t="s">
        <v>544</v>
      </c>
      <c r="AY1200" s="60">
        <v>11515020000</v>
      </c>
      <c r="AZ1200" s="60">
        <v>9803668000</v>
      </c>
      <c r="BA1200" s="60">
        <v>3181923000</v>
      </c>
      <c r="BB1200" s="60" t="s">
        <v>1808</v>
      </c>
      <c r="BC1200" s="60">
        <v>60394987000</v>
      </c>
      <c r="BD1200" s="60">
        <v>479385000</v>
      </c>
      <c r="BE1200" s="60">
        <v>33977000</v>
      </c>
      <c r="BF1200" s="60">
        <v>6008000</v>
      </c>
      <c r="BG1200" s="60">
        <v>8456000</v>
      </c>
      <c r="BH1200" s="60">
        <v>43457258000</v>
      </c>
      <c r="BI1200" s="60">
        <v>766814000</v>
      </c>
      <c r="BJ1200" s="60">
        <v>17575694000</v>
      </c>
      <c r="BK1200" s="60">
        <v>1205566000</v>
      </c>
      <c r="BL1200" s="85" t="s">
        <v>544</v>
      </c>
      <c r="BM1200" s="60" t="s">
        <v>544</v>
      </c>
      <c r="BN1200" s="60">
        <v>252841000</v>
      </c>
      <c r="BO1200" s="60">
        <v>55779796000</v>
      </c>
      <c r="BP1200" s="60">
        <v>42977873000</v>
      </c>
      <c r="BQ1200" s="60">
        <v>1762758000</v>
      </c>
      <c r="BR1200" s="60" t="s">
        <v>544</v>
      </c>
      <c r="BS1200" s="60">
        <v>1432026000</v>
      </c>
      <c r="BT1200" s="60" t="s">
        <v>544</v>
      </c>
      <c r="BU1200" s="60">
        <v>2714854000</v>
      </c>
      <c r="BV1200" s="60">
        <v>26411000</v>
      </c>
      <c r="BW1200" s="60">
        <v>3181923000</v>
      </c>
      <c r="BX1200" s="60">
        <v>5559624000</v>
      </c>
      <c r="BY1200" s="60" t="s">
        <v>544</v>
      </c>
      <c r="BZ1200" s="60">
        <v>-76718000</v>
      </c>
      <c r="CA1200" s="60" t="s">
        <v>544</v>
      </c>
      <c r="CB1200" s="60" t="s">
        <v>1900</v>
      </c>
      <c r="CC1200" s="60">
        <v>1027445000</v>
      </c>
      <c r="CD1200" s="60">
        <v>838652000</v>
      </c>
      <c r="CE1200" s="60">
        <v>703198000</v>
      </c>
      <c r="CF1200" s="60">
        <v>4972043000</v>
      </c>
      <c r="CG1200" s="60">
        <v>333040000</v>
      </c>
      <c r="CH1200" s="60">
        <v>153342000</v>
      </c>
      <c r="CI1200" s="60" t="s">
        <v>1591</v>
      </c>
      <c r="CJ1200" s="60">
        <v>10.93</v>
      </c>
      <c r="CK1200" s="60">
        <v>3047894000</v>
      </c>
      <c r="CL1200" s="60" t="s">
        <v>544</v>
      </c>
      <c r="CM1200" s="85">
        <v>112866</v>
      </c>
      <c r="CN1200" s="60">
        <v>-33892000</v>
      </c>
      <c r="CO1200" s="60">
        <v>766814000</v>
      </c>
      <c r="CP1200" s="60">
        <v>2097843000</v>
      </c>
      <c r="CQ1200" s="60">
        <v>51343156000</v>
      </c>
      <c r="CR1200" s="60" t="s">
        <v>544</v>
      </c>
      <c r="CS1200" s="60">
        <v>-33892000</v>
      </c>
      <c r="CT1200" s="60">
        <v>666752000</v>
      </c>
      <c r="CU1200" s="60">
        <v>538814000</v>
      </c>
      <c r="CV1200" s="60">
        <v>703198000</v>
      </c>
      <c r="CW1200" s="60">
        <v>1205566000</v>
      </c>
      <c r="CX1200" s="60">
        <v>1845002000</v>
      </c>
      <c r="CY1200" s="60">
        <v>10.93</v>
      </c>
      <c r="CZ1200" s="60">
        <f t="shared" si="36"/>
        <v>1</v>
      </c>
      <c r="DA1200" s="60" t="str">
        <f t="shared" si="37"/>
        <v>N: parent data from row 1201</v>
      </c>
    </row>
    <row r="1201" spans="1:105">
      <c r="A1201" s="13" t="s">
        <v>1591</v>
      </c>
      <c r="B1201" s="13">
        <v>112866</v>
      </c>
      <c r="C1201" s="13">
        <v>2022</v>
      </c>
      <c r="D1201" s="13" t="s">
        <v>12</v>
      </c>
      <c r="E1201" s="13" t="s">
        <v>13</v>
      </c>
      <c r="F1201" s="84" t="s">
        <v>1812</v>
      </c>
      <c r="G1201" s="60" t="s">
        <v>1840</v>
      </c>
      <c r="H1201" s="60" t="s">
        <v>1827</v>
      </c>
      <c r="I1201" s="60" t="s">
        <v>540</v>
      </c>
      <c r="J1201" s="60" t="s">
        <v>1591</v>
      </c>
      <c r="K1201" s="85">
        <v>112866</v>
      </c>
      <c r="L1201" s="60">
        <v>59731378000</v>
      </c>
      <c r="M1201" s="60">
        <v>59731378000</v>
      </c>
      <c r="N1201" s="60">
        <v>264591000</v>
      </c>
      <c r="O1201" s="60">
        <v>68983000</v>
      </c>
      <c r="P1201" s="60">
        <v>-0.38</v>
      </c>
      <c r="Q1201" s="60" t="s">
        <v>544</v>
      </c>
      <c r="R1201" s="85">
        <v>5027</v>
      </c>
      <c r="S1201" s="85" t="s">
        <v>544</v>
      </c>
      <c r="T1201" s="60">
        <v>9510901000</v>
      </c>
      <c r="U1201" s="60" t="s">
        <v>544</v>
      </c>
      <c r="V1201" s="60">
        <v>18736445000</v>
      </c>
      <c r="W1201" s="60" t="s">
        <v>1841</v>
      </c>
      <c r="X1201" s="60">
        <v>1796900000</v>
      </c>
      <c r="Y1201" s="60">
        <v>48871559000</v>
      </c>
      <c r="Z1201" s="60">
        <v>17.71</v>
      </c>
      <c r="AA1201" s="60">
        <v>1100068000</v>
      </c>
      <c r="AB1201" s="60">
        <v>51173860000</v>
      </c>
      <c r="AC1201" s="60">
        <v>59731378000</v>
      </c>
      <c r="AD1201" s="60">
        <v>9.07</v>
      </c>
      <c r="AE1201" s="60">
        <v>2369137000</v>
      </c>
      <c r="AF1201" s="60">
        <v>3.28</v>
      </c>
      <c r="AG1201" s="60" t="s">
        <v>1842</v>
      </c>
      <c r="AH1201" s="60">
        <v>28231000</v>
      </c>
      <c r="AI1201" s="60">
        <v>5463339000</v>
      </c>
      <c r="AJ1201" s="60">
        <v>9343958000</v>
      </c>
      <c r="AK1201" s="60">
        <v>3.18</v>
      </c>
      <c r="AL1201" s="60">
        <v>50118215000</v>
      </c>
      <c r="AM1201" s="60">
        <v>1143641000</v>
      </c>
      <c r="AN1201" s="60">
        <v>278887000</v>
      </c>
      <c r="AO1201" s="60">
        <v>624662000</v>
      </c>
      <c r="AP1201" s="60">
        <v>3938656000</v>
      </c>
      <c r="AQ1201" s="60">
        <v>59731378000</v>
      </c>
      <c r="AR1201" s="60">
        <v>0.6</v>
      </c>
      <c r="AS1201" s="60">
        <v>5380773000</v>
      </c>
      <c r="AT1201" s="60">
        <v>10347278000</v>
      </c>
      <c r="AU1201" s="85">
        <v>112866</v>
      </c>
      <c r="AV1201" s="60" t="s">
        <v>544</v>
      </c>
      <c r="AW1201" s="60" t="s">
        <v>544</v>
      </c>
      <c r="AX1201" s="60" t="s">
        <v>544</v>
      </c>
      <c r="AY1201" s="60">
        <v>11713095000</v>
      </c>
      <c r="AZ1201" s="60">
        <v>9701113000</v>
      </c>
      <c r="BA1201" s="60">
        <v>3311037000</v>
      </c>
      <c r="BB1201" s="60" t="s">
        <v>1808</v>
      </c>
      <c r="BC1201" s="60">
        <v>60206658000</v>
      </c>
      <c r="BD1201" s="60">
        <v>443424000</v>
      </c>
      <c r="BE1201" s="60">
        <v>30775000</v>
      </c>
      <c r="BF1201" s="60">
        <v>9571000</v>
      </c>
      <c r="BG1201" s="60">
        <v>164929000</v>
      </c>
      <c r="BH1201" s="60">
        <v>44107855000</v>
      </c>
      <c r="BI1201" s="60">
        <v>-394381000</v>
      </c>
      <c r="BJ1201" s="60">
        <v>18736445000</v>
      </c>
      <c r="BK1201" s="60">
        <v>1168819000</v>
      </c>
      <c r="BL1201" s="85" t="s">
        <v>3090</v>
      </c>
      <c r="BM1201" s="60" t="s">
        <v>3091</v>
      </c>
      <c r="BN1201" s="60">
        <v>420649000</v>
      </c>
      <c r="BO1201" s="60">
        <v>55902443000</v>
      </c>
      <c r="BP1201" s="60">
        <v>43664431000</v>
      </c>
      <c r="BQ1201" s="60">
        <v>1315316000</v>
      </c>
      <c r="BR1201" s="60" t="s">
        <v>544</v>
      </c>
      <c r="BS1201" s="60">
        <v>1334976000</v>
      </c>
      <c r="BT1201" s="60" t="s">
        <v>544</v>
      </c>
      <c r="BU1201" s="60">
        <v>1840097000</v>
      </c>
      <c r="BV1201" s="60">
        <v>25770000</v>
      </c>
      <c r="BW1201" s="60">
        <v>3311037000</v>
      </c>
      <c r="BX1201" s="60">
        <v>4926194000</v>
      </c>
      <c r="BY1201" s="60" t="s">
        <v>544</v>
      </c>
      <c r="BZ1201" s="60" t="s">
        <v>544</v>
      </c>
      <c r="CA1201" s="60" t="s">
        <v>544</v>
      </c>
      <c r="CB1201" s="60" t="s">
        <v>1900</v>
      </c>
      <c r="CC1201" s="60">
        <v>187232000</v>
      </c>
      <c r="CD1201" s="60">
        <v>792113000</v>
      </c>
      <c r="CE1201" s="60">
        <v>964177000</v>
      </c>
      <c r="CF1201" s="60">
        <v>3938656000</v>
      </c>
      <c r="CG1201" s="60">
        <v>235690000</v>
      </c>
      <c r="CH1201" s="60">
        <v>53156000</v>
      </c>
      <c r="CI1201" s="60" t="s">
        <v>1591</v>
      </c>
      <c r="CJ1201" s="60">
        <v>10.68</v>
      </c>
      <c r="CK1201" s="60">
        <v>2075787000</v>
      </c>
      <c r="CL1201" s="60" t="s">
        <v>544</v>
      </c>
      <c r="CM1201" s="85">
        <v>112866</v>
      </c>
      <c r="CN1201" s="60">
        <v>18532000</v>
      </c>
      <c r="CO1201" s="60">
        <v>-394381000</v>
      </c>
      <c r="CP1201" s="60">
        <v>2217549000</v>
      </c>
      <c r="CQ1201" s="60">
        <v>48871559000</v>
      </c>
      <c r="CR1201" s="60" t="s">
        <v>544</v>
      </c>
      <c r="CS1201" s="60">
        <v>18532000</v>
      </c>
      <c r="CT1201" s="60">
        <v>681710000</v>
      </c>
      <c r="CU1201" s="60">
        <v>487109000</v>
      </c>
      <c r="CV1201" s="60">
        <v>964177000</v>
      </c>
      <c r="CW1201" s="60">
        <v>1168819000</v>
      </c>
      <c r="CX1201" s="60">
        <v>1796900000</v>
      </c>
      <c r="CY1201" s="60">
        <v>9.6300000000000008</v>
      </c>
      <c r="CZ1201" s="60">
        <f t="shared" si="36"/>
        <v>1</v>
      </c>
      <c r="DA1201" s="60" t="str">
        <f t="shared" si="37"/>
        <v>Y</v>
      </c>
    </row>
    <row r="1202" spans="1:105">
      <c r="A1202" s="13" t="s">
        <v>1591</v>
      </c>
      <c r="B1202" s="13">
        <v>112866</v>
      </c>
      <c r="C1202" s="13">
        <v>2023</v>
      </c>
      <c r="D1202" s="13" t="s">
        <v>12</v>
      </c>
      <c r="E1202" s="13" t="s">
        <v>13</v>
      </c>
      <c r="F1202" s="84" t="s">
        <v>1804</v>
      </c>
      <c r="G1202" s="60" t="s">
        <v>1840</v>
      </c>
      <c r="H1202" s="60" t="s">
        <v>1827</v>
      </c>
      <c r="I1202" s="60" t="s">
        <v>540</v>
      </c>
      <c r="J1202" s="60" t="s">
        <v>1591</v>
      </c>
      <c r="K1202" s="85">
        <v>112866</v>
      </c>
      <c r="L1202" s="60">
        <v>59809534000</v>
      </c>
      <c r="M1202" s="60">
        <v>59809534000</v>
      </c>
      <c r="N1202" s="60">
        <v>517120000</v>
      </c>
      <c r="O1202" s="60">
        <v>189303000</v>
      </c>
      <c r="P1202" s="60">
        <v>-0.26</v>
      </c>
      <c r="Q1202" s="60" t="s">
        <v>544</v>
      </c>
      <c r="R1202" s="85">
        <v>4798</v>
      </c>
      <c r="S1202" s="85" t="s">
        <v>544</v>
      </c>
      <c r="T1202" s="60">
        <v>10022722000</v>
      </c>
      <c r="U1202" s="60" t="s">
        <v>544</v>
      </c>
      <c r="V1202" s="60">
        <v>17575694000</v>
      </c>
      <c r="W1202" s="60" t="s">
        <v>1841</v>
      </c>
      <c r="X1202" s="60">
        <v>1816655000</v>
      </c>
      <c r="Y1202" s="60">
        <v>50739185000</v>
      </c>
      <c r="Z1202" s="60">
        <v>11.65</v>
      </c>
      <c r="AA1202" s="60" t="s">
        <v>544</v>
      </c>
      <c r="AB1202" s="60">
        <v>50923384000</v>
      </c>
      <c r="AC1202" s="60">
        <v>59809534000</v>
      </c>
      <c r="AD1202" s="60">
        <v>9.49</v>
      </c>
      <c r="AE1202" s="60">
        <v>1277969000</v>
      </c>
      <c r="AF1202" s="60">
        <v>4.07</v>
      </c>
      <c r="AG1202" s="60" t="s">
        <v>1842</v>
      </c>
      <c r="AH1202" s="60">
        <v>31007000</v>
      </c>
      <c r="AI1202" s="60">
        <v>5743666000</v>
      </c>
      <c r="AJ1202" s="60">
        <v>10237051000</v>
      </c>
      <c r="AK1202" s="60">
        <v>3.21</v>
      </c>
      <c r="AL1202" s="60">
        <v>50928259000</v>
      </c>
      <c r="AM1202" s="60">
        <v>1501328000</v>
      </c>
      <c r="AN1202" s="60">
        <v>1233703000</v>
      </c>
      <c r="AO1202" s="60">
        <v>601496000</v>
      </c>
      <c r="AP1202" s="60">
        <v>4607003000</v>
      </c>
      <c r="AQ1202" s="60">
        <v>59809534000</v>
      </c>
      <c r="AR1202" s="60">
        <v>1.19</v>
      </c>
      <c r="AS1202" s="60">
        <v>5699921000</v>
      </c>
      <c r="AT1202" s="60">
        <v>11184621000</v>
      </c>
      <c r="AU1202" s="85">
        <v>112866</v>
      </c>
      <c r="AV1202" s="60" t="s">
        <v>544</v>
      </c>
      <c r="AW1202" s="60" t="s">
        <v>544</v>
      </c>
      <c r="AX1202" s="60" t="s">
        <v>544</v>
      </c>
      <c r="AY1202" s="60">
        <v>11515020000</v>
      </c>
      <c r="AZ1202" s="60">
        <v>9816566000</v>
      </c>
      <c r="BA1202" s="60">
        <v>3181923000</v>
      </c>
      <c r="BB1202" s="60" t="s">
        <v>1808</v>
      </c>
      <c r="BC1202" s="60">
        <v>60539636000</v>
      </c>
      <c r="BD1202" s="60">
        <v>479385000</v>
      </c>
      <c r="BE1202" s="60">
        <v>33977000</v>
      </c>
      <c r="BF1202" s="60">
        <v>6008000</v>
      </c>
      <c r="BG1202" s="60">
        <v>176057000</v>
      </c>
      <c r="BH1202" s="60">
        <v>43457258000</v>
      </c>
      <c r="BI1202" s="60">
        <v>764146000</v>
      </c>
      <c r="BJ1202" s="60">
        <v>17575694000</v>
      </c>
      <c r="BK1202" s="60">
        <v>1289961000</v>
      </c>
      <c r="BL1202" s="85" t="s">
        <v>3090</v>
      </c>
      <c r="BM1202" s="60" t="s">
        <v>3091</v>
      </c>
      <c r="BN1202" s="60">
        <v>358547000</v>
      </c>
      <c r="BO1202" s="60">
        <v>55855553000</v>
      </c>
      <c r="BP1202" s="60">
        <v>42977873000</v>
      </c>
      <c r="BQ1202" s="60">
        <v>1812915000</v>
      </c>
      <c r="BR1202" s="60" t="s">
        <v>544</v>
      </c>
      <c r="BS1202" s="60">
        <v>1474931000</v>
      </c>
      <c r="BT1202" s="60" t="s">
        <v>544</v>
      </c>
      <c r="BU1202" s="60">
        <v>2714854000</v>
      </c>
      <c r="BV1202" s="60">
        <v>26411000</v>
      </c>
      <c r="BW1202" s="60">
        <v>3181923000</v>
      </c>
      <c r="BX1202" s="60">
        <v>5206521000</v>
      </c>
      <c r="BY1202" s="60" t="s">
        <v>544</v>
      </c>
      <c r="BZ1202" s="60">
        <v>-76718000</v>
      </c>
      <c r="CA1202" s="60" t="s">
        <v>544</v>
      </c>
      <c r="CB1202" s="60" t="s">
        <v>1900</v>
      </c>
      <c r="CC1202" s="60">
        <v>1026755000</v>
      </c>
      <c r="CD1202" s="60">
        <v>838879000</v>
      </c>
      <c r="CE1202" s="60">
        <v>696162000</v>
      </c>
      <c r="CF1202" s="60">
        <v>4607003000</v>
      </c>
      <c r="CG1202" s="60">
        <v>335504000</v>
      </c>
      <c r="CH1202" s="60">
        <v>153342000</v>
      </c>
      <c r="CI1202" s="60" t="s">
        <v>1591</v>
      </c>
      <c r="CJ1202" s="60">
        <v>11.28</v>
      </c>
      <c r="CK1202" s="60">
        <v>3050358000</v>
      </c>
      <c r="CL1202" s="60" t="s">
        <v>544</v>
      </c>
      <c r="CM1202" s="85">
        <v>112866</v>
      </c>
      <c r="CN1202" s="60">
        <v>-33892000</v>
      </c>
      <c r="CO1202" s="60">
        <v>764146000</v>
      </c>
      <c r="CP1202" s="60">
        <v>2175202000</v>
      </c>
      <c r="CQ1202" s="60">
        <v>50739185000</v>
      </c>
      <c r="CR1202" s="60" t="s">
        <v>544</v>
      </c>
      <c r="CS1202" s="60">
        <v>-33892000</v>
      </c>
      <c r="CT1202" s="60">
        <v>728378000</v>
      </c>
      <c r="CU1202" s="60">
        <v>561583000</v>
      </c>
      <c r="CV1202" s="60">
        <v>696162000</v>
      </c>
      <c r="CW1202" s="60">
        <v>1289961000</v>
      </c>
      <c r="CX1202" s="60">
        <v>1816655000</v>
      </c>
      <c r="CY1202" s="60">
        <v>10.220000000000001</v>
      </c>
      <c r="CZ1202" s="60">
        <f t="shared" si="36"/>
        <v>1</v>
      </c>
      <c r="DA1202" s="60" t="str">
        <f t="shared" si="37"/>
        <v>Y</v>
      </c>
    </row>
    <row r="1203" spans="1:105">
      <c r="A1203" s="13" t="s">
        <v>1596</v>
      </c>
      <c r="B1203" s="13">
        <v>142823</v>
      </c>
      <c r="C1203" s="13">
        <v>2022</v>
      </c>
      <c r="D1203" s="13" t="s">
        <v>1</v>
      </c>
      <c r="E1203" s="13" t="s">
        <v>507</v>
      </c>
      <c r="F1203" s="84" t="s">
        <v>1812</v>
      </c>
      <c r="G1203" s="60" t="s">
        <v>2062</v>
      </c>
      <c r="H1203" s="60" t="s">
        <v>2398</v>
      </c>
      <c r="I1203" s="60" t="s">
        <v>2064</v>
      </c>
      <c r="J1203" s="60" t="s">
        <v>1596</v>
      </c>
      <c r="K1203" s="85">
        <v>142823</v>
      </c>
      <c r="L1203" s="60">
        <v>68402700000</v>
      </c>
      <c r="M1203" s="60">
        <v>2227520518.5707998</v>
      </c>
      <c r="N1203" s="60" t="s">
        <v>544</v>
      </c>
      <c r="O1203" s="60" t="s">
        <v>544</v>
      </c>
      <c r="P1203" s="60">
        <v>-7.0000000000000007E-2</v>
      </c>
      <c r="Q1203" s="60" t="s">
        <v>544</v>
      </c>
      <c r="R1203" s="85">
        <v>94</v>
      </c>
      <c r="S1203" s="85" t="s">
        <v>544</v>
      </c>
      <c r="T1203" s="60" t="s">
        <v>544</v>
      </c>
      <c r="U1203" s="60" t="s">
        <v>544</v>
      </c>
      <c r="V1203" s="60" t="s">
        <v>544</v>
      </c>
      <c r="W1203" s="60" t="s">
        <v>2065</v>
      </c>
      <c r="X1203" s="60">
        <v>13960531.4748</v>
      </c>
      <c r="Y1203" s="60" t="s">
        <v>544</v>
      </c>
      <c r="Z1203" s="60">
        <v>6.42</v>
      </c>
      <c r="AA1203" s="60">
        <v>204594894.09079999</v>
      </c>
      <c r="AB1203" s="60">
        <v>1616223787.3239999</v>
      </c>
      <c r="AC1203" s="60">
        <v>2227520518.5707998</v>
      </c>
      <c r="AD1203" s="60" t="s">
        <v>544</v>
      </c>
      <c r="AE1203" s="60" t="s">
        <v>544</v>
      </c>
      <c r="AF1203" s="60">
        <v>56.27</v>
      </c>
      <c r="AG1203" s="60" t="s">
        <v>2066</v>
      </c>
      <c r="AH1203" s="60">
        <v>33974860.0132</v>
      </c>
      <c r="AI1203" s="60">
        <v>215855803.31400001</v>
      </c>
      <c r="AJ1203" s="60" t="s">
        <v>544</v>
      </c>
      <c r="AK1203" s="60">
        <v>0.72</v>
      </c>
      <c r="AL1203" s="60">
        <v>1982577832.3239999</v>
      </c>
      <c r="AM1203" s="60">
        <v>8323563.9024</v>
      </c>
      <c r="AN1203" s="60">
        <v>11921974.7444</v>
      </c>
      <c r="AO1203" s="60">
        <v>5086622.3848000001</v>
      </c>
      <c r="AP1203" s="60">
        <v>222736746.39919999</v>
      </c>
      <c r="AQ1203" s="60">
        <v>2227520518.5707998</v>
      </c>
      <c r="AR1203" s="60" t="s">
        <v>544</v>
      </c>
      <c r="AS1203" s="60">
        <v>235423994.03760001</v>
      </c>
      <c r="AT1203" s="60" t="s">
        <v>544</v>
      </c>
      <c r="AU1203" s="85">
        <v>142823</v>
      </c>
      <c r="AV1203" s="60" t="s">
        <v>544</v>
      </c>
      <c r="AW1203" s="60">
        <v>1777982938.2332001</v>
      </c>
      <c r="AX1203" s="60" t="s">
        <v>544</v>
      </c>
      <c r="AY1203" s="60" t="s">
        <v>544</v>
      </c>
      <c r="AZ1203" s="60">
        <v>2167871567.0840001</v>
      </c>
      <c r="BA1203" s="60" t="s">
        <v>544</v>
      </c>
      <c r="BB1203" s="60" t="s">
        <v>1808</v>
      </c>
      <c r="BC1203" s="60" t="s">
        <v>544</v>
      </c>
      <c r="BD1203" s="60" t="s">
        <v>544</v>
      </c>
      <c r="BE1203" s="60" t="s">
        <v>544</v>
      </c>
      <c r="BF1203" s="60" t="s">
        <v>544</v>
      </c>
      <c r="BG1203" s="60">
        <v>7454083.6355999997</v>
      </c>
      <c r="BH1203" s="60" t="s">
        <v>544</v>
      </c>
      <c r="BI1203" s="60">
        <v>-4529764.2363999998</v>
      </c>
      <c r="BJ1203" s="60" t="s">
        <v>544</v>
      </c>
      <c r="BK1203" s="60">
        <v>6245929.4072000002</v>
      </c>
      <c r="BL1203" s="85" t="s">
        <v>3092</v>
      </c>
      <c r="BM1203" s="60" t="s">
        <v>3093</v>
      </c>
      <c r="BN1203" s="60">
        <v>8150970.4412000002</v>
      </c>
      <c r="BO1203" s="60">
        <v>2201846427.0971999</v>
      </c>
      <c r="BP1203" s="60" t="s">
        <v>544</v>
      </c>
      <c r="BQ1203" s="60" t="s">
        <v>544</v>
      </c>
      <c r="BR1203" s="60" t="s">
        <v>544</v>
      </c>
      <c r="BS1203" s="60">
        <v>9831314.3276000004</v>
      </c>
      <c r="BT1203" s="60" t="s">
        <v>544</v>
      </c>
      <c r="BU1203" s="60" t="s">
        <v>544</v>
      </c>
      <c r="BV1203" s="60" t="s">
        <v>544</v>
      </c>
      <c r="BW1203" s="60" t="s">
        <v>544</v>
      </c>
      <c r="BX1203" s="60" t="s">
        <v>544</v>
      </c>
      <c r="BY1203" s="60" t="s">
        <v>544</v>
      </c>
      <c r="BZ1203" s="60">
        <v>-1693369.808</v>
      </c>
      <c r="CA1203" s="60" t="s">
        <v>544</v>
      </c>
      <c r="CB1203" s="60" t="s">
        <v>1811</v>
      </c>
      <c r="CC1203" s="60" t="s">
        <v>544</v>
      </c>
      <c r="CD1203" s="60">
        <v>7089357.8307999996</v>
      </c>
      <c r="CE1203" s="60">
        <v>17702227.454399999</v>
      </c>
      <c r="CF1203" s="60">
        <v>222736746.39919999</v>
      </c>
      <c r="CG1203" s="60">
        <v>24798098.245999999</v>
      </c>
      <c r="CH1203" s="60" t="s">
        <v>544</v>
      </c>
      <c r="CI1203" s="60" t="s">
        <v>1596</v>
      </c>
      <c r="CJ1203" s="60">
        <v>13.36</v>
      </c>
      <c r="CK1203" s="60">
        <v>25882506.2192</v>
      </c>
      <c r="CL1203" s="60" t="s">
        <v>544</v>
      </c>
      <c r="CM1203" s="85">
        <v>142823</v>
      </c>
      <c r="CN1203" s="60">
        <v>1048586.6887999999</v>
      </c>
      <c r="CO1203" s="60">
        <v>-4529764.2363999998</v>
      </c>
      <c r="CP1203" s="60">
        <v>22111501.916000001</v>
      </c>
      <c r="CQ1203" s="60" t="s">
        <v>544</v>
      </c>
      <c r="CR1203" s="60">
        <v>1084407.9731999999</v>
      </c>
      <c r="CS1203" s="60">
        <v>1048586.6887999999</v>
      </c>
      <c r="CT1203" s="60">
        <v>4839129.8744000001</v>
      </c>
      <c r="CU1203" s="60">
        <v>1406799.5327999999</v>
      </c>
      <c r="CV1203" s="60">
        <v>17702227.454399999</v>
      </c>
      <c r="CW1203" s="60">
        <v>6245929.4072000002</v>
      </c>
      <c r="CX1203" s="60">
        <v>13960531.4748</v>
      </c>
      <c r="CY1203" s="60" t="s">
        <v>544</v>
      </c>
      <c r="CZ1203" s="60">
        <f t="shared" si="36"/>
        <v>30.707999962167747</v>
      </c>
      <c r="DA1203" s="60" t="str">
        <f t="shared" si="37"/>
        <v>Y</v>
      </c>
    </row>
    <row r="1204" spans="1:105">
      <c r="A1204" s="13" t="s">
        <v>1596</v>
      </c>
      <c r="B1204" s="13">
        <v>142823</v>
      </c>
      <c r="C1204" s="13">
        <v>2023</v>
      </c>
      <c r="D1204" s="13" t="s">
        <v>1</v>
      </c>
      <c r="E1204" s="13" t="s">
        <v>507</v>
      </c>
      <c r="F1204" s="84" t="s">
        <v>1804</v>
      </c>
      <c r="G1204" s="60" t="s">
        <v>2062</v>
      </c>
      <c r="H1204" s="60" t="s">
        <v>2398</v>
      </c>
      <c r="I1204" s="60" t="s">
        <v>2064</v>
      </c>
      <c r="J1204" s="60" t="s">
        <v>1596</v>
      </c>
      <c r="K1204" s="85">
        <v>142823</v>
      </c>
      <c r="L1204" s="60">
        <v>66111800000</v>
      </c>
      <c r="M1204" s="60">
        <v>2151026515.7687001</v>
      </c>
      <c r="N1204" s="60" t="s">
        <v>544</v>
      </c>
      <c r="O1204" s="60" t="s">
        <v>544</v>
      </c>
      <c r="P1204" s="60">
        <v>-0.12</v>
      </c>
      <c r="Q1204" s="60" t="s">
        <v>544</v>
      </c>
      <c r="R1204" s="85">
        <v>95</v>
      </c>
      <c r="S1204" s="85" t="s">
        <v>544</v>
      </c>
      <c r="T1204" s="60" t="s">
        <v>544</v>
      </c>
      <c r="U1204" s="60" t="s">
        <v>544</v>
      </c>
      <c r="V1204" s="60" t="s">
        <v>544</v>
      </c>
      <c r="W1204" s="60" t="s">
        <v>2065</v>
      </c>
      <c r="X1204" s="60">
        <v>11491784.603800001</v>
      </c>
      <c r="Y1204" s="60" t="s">
        <v>544</v>
      </c>
      <c r="Z1204" s="60">
        <v>5.12</v>
      </c>
      <c r="AA1204" s="60">
        <v>340146412.68959999</v>
      </c>
      <c r="AB1204" s="60">
        <v>1710619813.5644</v>
      </c>
      <c r="AC1204" s="60">
        <v>2151026515.7687001</v>
      </c>
      <c r="AD1204" s="60" t="s">
        <v>544</v>
      </c>
      <c r="AE1204" s="60" t="s">
        <v>544</v>
      </c>
      <c r="AF1204" s="60">
        <v>46.41</v>
      </c>
      <c r="AG1204" s="60" t="s">
        <v>2066</v>
      </c>
      <c r="AH1204" s="60">
        <v>33847405.218999997</v>
      </c>
      <c r="AI1204" s="60">
        <v>226969253.16440001</v>
      </c>
      <c r="AJ1204" s="60" t="s">
        <v>544</v>
      </c>
      <c r="AK1204" s="60">
        <v>0.55000000000000004</v>
      </c>
      <c r="AL1204" s="60">
        <v>1875874409.2075</v>
      </c>
      <c r="AM1204" s="60">
        <v>10291198.953</v>
      </c>
      <c r="AN1204" s="60">
        <v>27044086.5308</v>
      </c>
      <c r="AO1204" s="60">
        <v>3302423.9448000002</v>
      </c>
      <c r="AP1204" s="60">
        <v>250954937.22420001</v>
      </c>
      <c r="AQ1204" s="60">
        <v>2151026515.7687001</v>
      </c>
      <c r="AR1204" s="60" t="s">
        <v>544</v>
      </c>
      <c r="AS1204" s="60">
        <v>240273303.91319999</v>
      </c>
      <c r="AT1204" s="60" t="s">
        <v>544</v>
      </c>
      <c r="AU1204" s="85">
        <v>142823</v>
      </c>
      <c r="AV1204" s="60" t="s">
        <v>544</v>
      </c>
      <c r="AW1204" s="60">
        <v>1535727996.5179</v>
      </c>
      <c r="AX1204" s="60" t="s">
        <v>544</v>
      </c>
      <c r="AY1204" s="60" t="s">
        <v>544</v>
      </c>
      <c r="AZ1204" s="60">
        <v>2090756465.3721001</v>
      </c>
      <c r="BA1204" s="60" t="s">
        <v>544</v>
      </c>
      <c r="BB1204" s="60" t="s">
        <v>1808</v>
      </c>
      <c r="BC1204" s="60" t="s">
        <v>544</v>
      </c>
      <c r="BD1204" s="60" t="s">
        <v>544</v>
      </c>
      <c r="BE1204" s="60" t="s">
        <v>544</v>
      </c>
      <c r="BF1204" s="60" t="s">
        <v>544</v>
      </c>
      <c r="BG1204" s="60">
        <v>7815194.3992999997</v>
      </c>
      <c r="BH1204" s="60" t="s">
        <v>544</v>
      </c>
      <c r="BI1204" s="60">
        <v>35910200.077100001</v>
      </c>
      <c r="BJ1204" s="60" t="s">
        <v>544</v>
      </c>
      <c r="BK1204" s="60">
        <v>8404099.5559999999</v>
      </c>
      <c r="BL1204" s="85" t="s">
        <v>3092</v>
      </c>
      <c r="BM1204" s="60" t="s">
        <v>3093</v>
      </c>
      <c r="BN1204" s="60">
        <v>11495038.2235</v>
      </c>
      <c r="BO1204" s="60">
        <v>2124603870.5911</v>
      </c>
      <c r="BP1204" s="60" t="s">
        <v>544</v>
      </c>
      <c r="BQ1204" s="60" t="s">
        <v>544</v>
      </c>
      <c r="BR1204" s="60" t="s">
        <v>544</v>
      </c>
      <c r="BS1204" s="60">
        <v>12116479.5766</v>
      </c>
      <c r="BT1204" s="60" t="s">
        <v>544</v>
      </c>
      <c r="BU1204" s="60" t="s">
        <v>544</v>
      </c>
      <c r="BV1204" s="60" t="s">
        <v>544</v>
      </c>
      <c r="BW1204" s="60" t="s">
        <v>544</v>
      </c>
      <c r="BX1204" s="60" t="s">
        <v>544</v>
      </c>
      <c r="BY1204" s="60" t="s">
        <v>544</v>
      </c>
      <c r="BZ1204" s="60">
        <v>-1691882.2180000001</v>
      </c>
      <c r="CA1204" s="60" t="s">
        <v>544</v>
      </c>
      <c r="CB1204" s="60" t="s">
        <v>1811</v>
      </c>
      <c r="CC1204" s="60" t="s">
        <v>544</v>
      </c>
      <c r="CD1204" s="60">
        <v>6939970.7134999996</v>
      </c>
      <c r="CE1204" s="60">
        <v>14380998.853</v>
      </c>
      <c r="CF1204" s="60">
        <v>250954937.22420001</v>
      </c>
      <c r="CG1204" s="60">
        <v>37465430.2698</v>
      </c>
      <c r="CH1204" s="60" t="s">
        <v>544</v>
      </c>
      <c r="CI1204" s="60" t="s">
        <v>1596</v>
      </c>
      <c r="CJ1204" s="60">
        <v>13.27</v>
      </c>
      <c r="CK1204" s="60">
        <v>38535871.134599999</v>
      </c>
      <c r="CL1204" s="60" t="s">
        <v>544</v>
      </c>
      <c r="CM1204" s="85">
        <v>142823</v>
      </c>
      <c r="CN1204" s="60">
        <v>5306653.6491999999</v>
      </c>
      <c r="CO1204" s="60">
        <v>35910200.077100001</v>
      </c>
      <c r="CP1204" s="60">
        <v>22986822.827300001</v>
      </c>
      <c r="CQ1204" s="60" t="s">
        <v>544</v>
      </c>
      <c r="CR1204" s="60">
        <v>1070440.8648999999</v>
      </c>
      <c r="CS1204" s="60">
        <v>5306653.6491999999</v>
      </c>
      <c r="CT1204" s="60">
        <v>6399869.8515999997</v>
      </c>
      <c r="CU1204" s="60">
        <v>2004229.7043999999</v>
      </c>
      <c r="CV1204" s="60">
        <v>14380998.853</v>
      </c>
      <c r="CW1204" s="60">
        <v>8404099.5559999999</v>
      </c>
      <c r="CX1204" s="60">
        <v>11491784.603800001</v>
      </c>
      <c r="CY1204" s="60" t="s">
        <v>544</v>
      </c>
      <c r="CZ1204" s="60">
        <f t="shared" si="36"/>
        <v>30.735000017595787</v>
      </c>
      <c r="DA1204" s="60" t="str">
        <f t="shared" si="37"/>
        <v>Y</v>
      </c>
    </row>
    <row r="1205" spans="1:105">
      <c r="A1205" s="13" t="s">
        <v>1597</v>
      </c>
      <c r="B1205" s="13">
        <v>115028</v>
      </c>
      <c r="C1205" s="13">
        <v>2022</v>
      </c>
      <c r="D1205" s="13" t="s">
        <v>1</v>
      </c>
      <c r="E1205" s="13" t="s">
        <v>507</v>
      </c>
      <c r="F1205" s="84" t="s">
        <v>1812</v>
      </c>
      <c r="G1205" s="60" t="s">
        <v>2048</v>
      </c>
      <c r="H1205" s="60" t="s">
        <v>547</v>
      </c>
      <c r="I1205" s="60" t="s">
        <v>2049</v>
      </c>
      <c r="J1205" s="60" t="s">
        <v>953</v>
      </c>
      <c r="K1205" s="85">
        <v>113968</v>
      </c>
      <c r="L1205" s="60">
        <v>217680200000</v>
      </c>
      <c r="M1205" s="60">
        <v>27105668176.0951</v>
      </c>
      <c r="N1205" s="60">
        <v>696518404.10749996</v>
      </c>
      <c r="O1205" s="60">
        <v>96578174.024900004</v>
      </c>
      <c r="P1205" s="60">
        <v>-0.18</v>
      </c>
      <c r="Q1205" s="60">
        <v>831897195.75259995</v>
      </c>
      <c r="R1205" s="85" t="s">
        <v>544</v>
      </c>
      <c r="S1205" s="85">
        <v>2</v>
      </c>
      <c r="T1205" s="60">
        <v>7450366090.1606998</v>
      </c>
      <c r="U1205" s="60" t="s">
        <v>544</v>
      </c>
      <c r="V1205" s="60" t="s">
        <v>544</v>
      </c>
      <c r="W1205" s="60" t="s">
        <v>2050</v>
      </c>
      <c r="X1205" s="60">
        <v>440230114.03780001</v>
      </c>
      <c r="Y1205" s="60">
        <v>17452420679.465302</v>
      </c>
      <c r="Z1205" s="60">
        <v>9</v>
      </c>
      <c r="AA1205" s="60">
        <v>509799770.85540003</v>
      </c>
      <c r="AB1205" s="60" t="s">
        <v>544</v>
      </c>
      <c r="AC1205" s="60">
        <v>27105668176.0951</v>
      </c>
      <c r="AD1205" s="60" t="s">
        <v>544</v>
      </c>
      <c r="AE1205" s="60">
        <v>792673208.10710001</v>
      </c>
      <c r="AF1205" s="60">
        <v>16.36</v>
      </c>
      <c r="AG1205" s="60" t="s">
        <v>2051</v>
      </c>
      <c r="AH1205" s="60" t="s">
        <v>544</v>
      </c>
      <c r="AI1205" s="60" t="s">
        <v>544</v>
      </c>
      <c r="AJ1205" s="60">
        <v>3706554763.9636002</v>
      </c>
      <c r="AK1205" s="60">
        <v>1.72</v>
      </c>
      <c r="AL1205" s="60">
        <v>23562359913.0942</v>
      </c>
      <c r="AM1205" s="60">
        <v>90090650.988999993</v>
      </c>
      <c r="AN1205" s="60">
        <v>351098271.63569999</v>
      </c>
      <c r="AO1205" s="60">
        <v>417654530.03740001</v>
      </c>
      <c r="AP1205" s="60">
        <v>2186407331.658</v>
      </c>
      <c r="AQ1205" s="60">
        <v>27105668176.0951</v>
      </c>
      <c r="AR1205" s="60">
        <v>4.16</v>
      </c>
      <c r="AS1205" s="60">
        <v>1945883349.0039001</v>
      </c>
      <c r="AT1205" s="60">
        <v>12247708820.3967</v>
      </c>
      <c r="AU1205" s="85">
        <v>115028</v>
      </c>
      <c r="AV1205" s="60" t="s">
        <v>544</v>
      </c>
      <c r="AW1205" s="60" t="s">
        <v>544</v>
      </c>
      <c r="AX1205" s="60" t="s">
        <v>544</v>
      </c>
      <c r="AY1205" s="60">
        <v>4499227972.0706997</v>
      </c>
      <c r="AZ1205" s="60">
        <v>6280495093.5592003</v>
      </c>
      <c r="BA1205" s="60">
        <v>-12452.059600000001</v>
      </c>
      <c r="BB1205" s="60" t="s">
        <v>1808</v>
      </c>
      <c r="BC1205" s="60" t="s">
        <v>544</v>
      </c>
      <c r="BD1205" s="60">
        <v>368282113.8423</v>
      </c>
      <c r="BE1205" s="60" t="s">
        <v>544</v>
      </c>
      <c r="BF1205" s="60" t="s">
        <v>544</v>
      </c>
      <c r="BG1205" s="60">
        <v>22837077.251400001</v>
      </c>
      <c r="BH1205" s="60">
        <v>16746924340.407801</v>
      </c>
      <c r="BI1205" s="60">
        <v>82992977.034099996</v>
      </c>
      <c r="BJ1205" s="60" t="s">
        <v>544</v>
      </c>
      <c r="BK1205" s="60">
        <v>117559894.4004</v>
      </c>
      <c r="BL1205" s="85" t="s">
        <v>3094</v>
      </c>
      <c r="BM1205" s="60" t="s">
        <v>3095</v>
      </c>
      <c r="BN1205" s="60">
        <v>42200029.882700004</v>
      </c>
      <c r="BO1205" s="60">
        <v>26069357970.441502</v>
      </c>
      <c r="BP1205" s="60">
        <v>16378642226.5655</v>
      </c>
      <c r="BQ1205" s="60">
        <v>3352642326.8650999</v>
      </c>
      <c r="BR1205" s="60">
        <v>581050455.71490002</v>
      </c>
      <c r="BS1205" s="60">
        <v>104285998.8988</v>
      </c>
      <c r="BT1205" s="60">
        <v>5600139462.7735004</v>
      </c>
      <c r="BU1205" s="60">
        <v>610138466.87039995</v>
      </c>
      <c r="BV1205" s="60">
        <v>71400109.574399993</v>
      </c>
      <c r="BW1205" s="60" t="s">
        <v>544</v>
      </c>
      <c r="BX1205" s="60">
        <v>2312061064.7789001</v>
      </c>
      <c r="BY1205" s="60" t="s">
        <v>544</v>
      </c>
      <c r="BZ1205" s="60">
        <v>37966329.628899999</v>
      </c>
      <c r="CA1205" s="60">
        <v>-18254719.329599999</v>
      </c>
      <c r="CB1205" s="60" t="s">
        <v>1898</v>
      </c>
      <c r="CC1205" s="60">
        <v>265203964.72189999</v>
      </c>
      <c r="CD1205" s="60">
        <v>514369676.71759999</v>
      </c>
      <c r="CE1205" s="60">
        <v>259202072.00909999</v>
      </c>
      <c r="CF1205" s="60">
        <v>2186407331.658</v>
      </c>
      <c r="CG1205" s="60">
        <v>152550181.79210001</v>
      </c>
      <c r="CH1205" s="60">
        <v>20844747.720199998</v>
      </c>
      <c r="CI1205" s="60" t="s">
        <v>953</v>
      </c>
      <c r="CJ1205" s="60" t="s">
        <v>544</v>
      </c>
      <c r="CK1205" s="60">
        <v>791328385.67349994</v>
      </c>
      <c r="CL1205" s="60" t="s">
        <v>544</v>
      </c>
      <c r="CM1205" s="85">
        <v>113968</v>
      </c>
      <c r="CN1205" s="60">
        <v>-45437565.370899998</v>
      </c>
      <c r="CO1205" s="60">
        <v>82992977.034099996</v>
      </c>
      <c r="CP1205" s="60">
        <v>482430143.92049998</v>
      </c>
      <c r="CQ1205" s="60">
        <v>17452420679.465302</v>
      </c>
      <c r="CR1205" s="60">
        <v>28639737.011</v>
      </c>
      <c r="CS1205" s="60">
        <v>-45437565.370899998</v>
      </c>
      <c r="CT1205" s="60">
        <v>72757384.067499995</v>
      </c>
      <c r="CU1205" s="60">
        <v>44802510.332900003</v>
      </c>
      <c r="CV1205" s="60">
        <v>259202072.00909999</v>
      </c>
      <c r="CW1205" s="60">
        <v>117559894.4004</v>
      </c>
      <c r="CX1205" s="60">
        <v>440230114.03780001</v>
      </c>
      <c r="CY1205" s="60" t="s">
        <v>544</v>
      </c>
      <c r="CZ1205" s="60">
        <f t="shared" si="36"/>
        <v>8.0308000004211468</v>
      </c>
      <c r="DA1205" s="60" t="str">
        <f t="shared" si="37"/>
        <v>N: parent data from row 127</v>
      </c>
    </row>
    <row r="1206" spans="1:105">
      <c r="A1206" s="13" t="s">
        <v>1597</v>
      </c>
      <c r="B1206" s="13">
        <v>115028</v>
      </c>
      <c r="C1206" s="13">
        <v>2023</v>
      </c>
      <c r="D1206" s="13" t="s">
        <v>1</v>
      </c>
      <c r="E1206" s="13" t="s">
        <v>507</v>
      </c>
      <c r="F1206" s="84" t="s">
        <v>1804</v>
      </c>
      <c r="G1206" s="60" t="s">
        <v>2048</v>
      </c>
      <c r="H1206" s="60" t="s">
        <v>547</v>
      </c>
      <c r="I1206" s="60" t="s">
        <v>2049</v>
      </c>
      <c r="J1206" s="60" t="s">
        <v>953</v>
      </c>
      <c r="K1206" s="85">
        <v>113968</v>
      </c>
      <c r="L1206" s="60">
        <v>202562300000</v>
      </c>
      <c r="M1206" s="60">
        <v>25162393488.915501</v>
      </c>
      <c r="N1206" s="60">
        <v>1395629922.6821001</v>
      </c>
      <c r="O1206" s="60">
        <v>455740230.20139998</v>
      </c>
      <c r="P1206" s="60">
        <v>-0.51</v>
      </c>
      <c r="Q1206" s="60">
        <v>813967355.10739994</v>
      </c>
      <c r="R1206" s="85" t="s">
        <v>544</v>
      </c>
      <c r="S1206" s="85">
        <v>2</v>
      </c>
      <c r="T1206" s="60">
        <v>7075451543.8283997</v>
      </c>
      <c r="U1206" s="60" t="s">
        <v>544</v>
      </c>
      <c r="V1206" s="60" t="s">
        <v>544</v>
      </c>
      <c r="W1206" s="60" t="s">
        <v>2050</v>
      </c>
      <c r="X1206" s="60">
        <v>365332538.43830001</v>
      </c>
      <c r="Y1206" s="60">
        <v>17016123828.426201</v>
      </c>
      <c r="Z1206" s="60">
        <v>-6.84</v>
      </c>
      <c r="AA1206" s="60" t="s">
        <v>544</v>
      </c>
      <c r="AB1206" s="60" t="s">
        <v>544</v>
      </c>
      <c r="AC1206" s="60">
        <v>25162393488.915501</v>
      </c>
      <c r="AD1206" s="60" t="s">
        <v>544</v>
      </c>
      <c r="AE1206" s="60">
        <v>684989193.03310001</v>
      </c>
      <c r="AF1206" s="60">
        <v>11.43</v>
      </c>
      <c r="AG1206" s="60" t="s">
        <v>2051</v>
      </c>
      <c r="AH1206" s="60" t="s">
        <v>544</v>
      </c>
      <c r="AI1206" s="60">
        <v>1893070980.2054999</v>
      </c>
      <c r="AJ1206" s="60">
        <v>3597115600.7572999</v>
      </c>
      <c r="AK1206" s="60">
        <v>1.46</v>
      </c>
      <c r="AL1206" s="60">
        <v>21849469585.3494</v>
      </c>
      <c r="AM1206" s="60">
        <v>99699386.382400006</v>
      </c>
      <c r="AN1206" s="60">
        <v>745819979.86520004</v>
      </c>
      <c r="AO1206" s="60">
        <v>384064992.29629999</v>
      </c>
      <c r="AP1206" s="60">
        <v>1956957591.7386</v>
      </c>
      <c r="AQ1206" s="60">
        <v>25162393488.915501</v>
      </c>
      <c r="AR1206" s="60">
        <v>8.6</v>
      </c>
      <c r="AS1206" s="60">
        <v>1668318800.0639</v>
      </c>
      <c r="AT1206" s="60">
        <v>11937281065.139299</v>
      </c>
      <c r="AU1206" s="85">
        <v>115028</v>
      </c>
      <c r="AV1206" s="60" t="s">
        <v>544</v>
      </c>
      <c r="AW1206" s="60" t="s">
        <v>544</v>
      </c>
      <c r="AX1206" s="60">
        <v>206255745.26449999</v>
      </c>
      <c r="AY1206" s="60">
        <v>4282104793.7902999</v>
      </c>
      <c r="AZ1206" s="60">
        <v>6271074012.5794001</v>
      </c>
      <c r="BA1206" s="60" t="s">
        <v>544</v>
      </c>
      <c r="BB1206" s="60" t="s">
        <v>1808</v>
      </c>
      <c r="BC1206" s="60" t="s">
        <v>544</v>
      </c>
      <c r="BD1206" s="60">
        <v>446063451.9817</v>
      </c>
      <c r="BE1206" s="60" t="s">
        <v>544</v>
      </c>
      <c r="BF1206" s="60" t="s">
        <v>544</v>
      </c>
      <c r="BG1206" s="60">
        <v>18595811.290100001</v>
      </c>
      <c r="BH1206" s="60">
        <v>16219385858.9296</v>
      </c>
      <c r="BI1206" s="60">
        <v>-119587091.042</v>
      </c>
      <c r="BJ1206" s="60" t="s">
        <v>544</v>
      </c>
      <c r="BK1206" s="60">
        <v>101301831.04269999</v>
      </c>
      <c r="BL1206" s="85" t="s">
        <v>3094</v>
      </c>
      <c r="BM1206" s="60" t="s">
        <v>3095</v>
      </c>
      <c r="BN1206" s="60">
        <v>140915753.69069999</v>
      </c>
      <c r="BO1206" s="60">
        <v>23957342682.340801</v>
      </c>
      <c r="BP1206" s="60">
        <v>15773322406.947901</v>
      </c>
      <c r="BQ1206" s="60">
        <v>1847196343.5359001</v>
      </c>
      <c r="BR1206" s="60">
        <v>919741124.73679996</v>
      </c>
      <c r="BS1206" s="60">
        <v>101028545.9068</v>
      </c>
      <c r="BT1206" s="60">
        <v>4833345756.9231997</v>
      </c>
      <c r="BU1206" s="60">
        <v>836202827.52509999</v>
      </c>
      <c r="BV1206" s="60">
        <v>56868152.362099998</v>
      </c>
      <c r="BW1206" s="60" t="s">
        <v>544</v>
      </c>
      <c r="BX1206" s="60">
        <v>1066445554.4871</v>
      </c>
      <c r="BY1206" s="60" t="s">
        <v>544</v>
      </c>
      <c r="BZ1206" s="60">
        <v>36806538.979699999</v>
      </c>
      <c r="CA1206" s="60">
        <v>-4148965.2444000002</v>
      </c>
      <c r="CB1206" s="60" t="s">
        <v>1898</v>
      </c>
      <c r="CC1206" s="60">
        <v>549638518.47259998</v>
      </c>
      <c r="CD1206" s="60">
        <v>502211125.34930003</v>
      </c>
      <c r="CE1206" s="60">
        <v>-190206454.55860001</v>
      </c>
      <c r="CF1206" s="60">
        <v>1956957591.7386</v>
      </c>
      <c r="CG1206" s="60">
        <v>253832203.00740001</v>
      </c>
      <c r="CH1206" s="60">
        <v>377083799.28030002</v>
      </c>
      <c r="CI1206" s="60" t="s">
        <v>953</v>
      </c>
      <c r="CJ1206" s="60">
        <v>8.86</v>
      </c>
      <c r="CK1206" s="60">
        <v>1111152518.3034999</v>
      </c>
      <c r="CL1206" s="60" t="s">
        <v>544</v>
      </c>
      <c r="CM1206" s="85">
        <v>113968</v>
      </c>
      <c r="CN1206" s="60">
        <v>58656927.796899997</v>
      </c>
      <c r="CO1206" s="60">
        <v>-119587091.042</v>
      </c>
      <c r="CP1206" s="60">
        <v>506248292.12900001</v>
      </c>
      <c r="CQ1206" s="60">
        <v>17016123828.426201</v>
      </c>
      <c r="CR1206" s="60">
        <v>21117487.771000002</v>
      </c>
      <c r="CS1206" s="60">
        <v>58656927.796899997</v>
      </c>
      <c r="CT1206" s="60">
        <v>51514248.1096</v>
      </c>
      <c r="CU1206" s="60">
        <v>49787582.932999998</v>
      </c>
      <c r="CV1206" s="60">
        <v>-190206454.55860001</v>
      </c>
      <c r="CW1206" s="60">
        <v>101301831.04269999</v>
      </c>
      <c r="CX1206" s="60">
        <v>365332538.43830001</v>
      </c>
      <c r="CY1206" s="60">
        <v>4.99</v>
      </c>
      <c r="CZ1206" s="60">
        <f t="shared" si="36"/>
        <v>8.0501999974379395</v>
      </c>
      <c r="DA1206" s="60" t="str">
        <f t="shared" si="37"/>
        <v>N: parent data from row 127</v>
      </c>
    </row>
    <row r="1207" spans="1:105">
      <c r="A1207" s="13" t="s">
        <v>1598</v>
      </c>
      <c r="B1207" s="13">
        <v>1011312</v>
      </c>
      <c r="C1207" s="13">
        <v>2022</v>
      </c>
      <c r="D1207" s="13" t="s">
        <v>1</v>
      </c>
      <c r="E1207" s="13" t="s">
        <v>13</v>
      </c>
      <c r="F1207" s="84" t="s">
        <v>1812</v>
      </c>
      <c r="G1207" s="60" t="s">
        <v>2062</v>
      </c>
      <c r="H1207" s="60" t="s">
        <v>2244</v>
      </c>
      <c r="I1207" s="60" t="s">
        <v>2064</v>
      </c>
      <c r="J1207" s="60" t="s">
        <v>1598</v>
      </c>
      <c r="K1207" s="85">
        <v>1011312</v>
      </c>
      <c r="L1207" s="60">
        <v>807963000000</v>
      </c>
      <c r="M1207" s="60">
        <v>26311156734.299999</v>
      </c>
      <c r="N1207" s="60">
        <v>234075811.19999999</v>
      </c>
      <c r="O1207" s="60">
        <v>31587859.899999999</v>
      </c>
      <c r="P1207" s="60">
        <v>-0.2</v>
      </c>
      <c r="Q1207" s="60" t="s">
        <v>544</v>
      </c>
      <c r="R1207" s="85" t="s">
        <v>544</v>
      </c>
      <c r="S1207" s="85">
        <v>84</v>
      </c>
      <c r="T1207" s="60">
        <v>8158916253.3999996</v>
      </c>
      <c r="U1207" s="60" t="s">
        <v>544</v>
      </c>
      <c r="V1207" s="60" t="s">
        <v>544</v>
      </c>
      <c r="W1207" s="60" t="s">
        <v>2065</v>
      </c>
      <c r="X1207" s="60">
        <v>369480266.19999999</v>
      </c>
      <c r="Y1207" s="60">
        <v>22245147871.599998</v>
      </c>
      <c r="Z1207" s="60">
        <v>8.1999999999999993</v>
      </c>
      <c r="AA1207" s="60">
        <v>377067865.5</v>
      </c>
      <c r="AB1207" s="60">
        <v>18833463615.799999</v>
      </c>
      <c r="AC1207" s="60">
        <v>26311156734.299999</v>
      </c>
      <c r="AD1207" s="60">
        <v>9.4</v>
      </c>
      <c r="AE1207" s="60">
        <v>6465318491.6999998</v>
      </c>
      <c r="AF1207" s="60">
        <v>12.25</v>
      </c>
      <c r="AG1207" s="60" t="s">
        <v>2066</v>
      </c>
      <c r="AH1207" s="60">
        <v>21167122.600000001</v>
      </c>
      <c r="AI1207" s="60">
        <v>2604370199.9000001</v>
      </c>
      <c r="AJ1207" s="60">
        <v>2359515438.5999999</v>
      </c>
      <c r="AK1207" s="60">
        <v>1.54</v>
      </c>
      <c r="AL1207" s="60">
        <v>22905659791.099998</v>
      </c>
      <c r="AM1207" s="60">
        <v>368828970.10000002</v>
      </c>
      <c r="AN1207" s="60">
        <v>156604142.40000001</v>
      </c>
      <c r="AO1207" s="60">
        <v>838901915.79999995</v>
      </c>
      <c r="AP1207" s="60">
        <v>2254461380.9000001</v>
      </c>
      <c r="AQ1207" s="60">
        <v>26311156734.299999</v>
      </c>
      <c r="AR1207" s="60">
        <v>1.38</v>
      </c>
      <c r="AS1207" s="60">
        <v>2259639184.8000002</v>
      </c>
      <c r="AT1207" s="60">
        <v>8158916253.3999996</v>
      </c>
      <c r="AU1207" s="85">
        <v>1011312</v>
      </c>
      <c r="AV1207" s="60" t="s">
        <v>544</v>
      </c>
      <c r="AW1207" s="60" t="s">
        <v>544</v>
      </c>
      <c r="AX1207" s="60" t="s">
        <v>544</v>
      </c>
      <c r="AY1207" s="60">
        <v>8824833930.3999996</v>
      </c>
      <c r="AZ1207" s="60">
        <v>5557802533.8999996</v>
      </c>
      <c r="BA1207" s="60">
        <v>781555.3</v>
      </c>
      <c r="BB1207" s="60" t="s">
        <v>1808</v>
      </c>
      <c r="BC1207" s="60" t="s">
        <v>544</v>
      </c>
      <c r="BD1207" s="60">
        <v>217598020.30000001</v>
      </c>
      <c r="BE1207" s="60" t="s">
        <v>544</v>
      </c>
      <c r="BF1207" s="60">
        <v>379152013</v>
      </c>
      <c r="BG1207" s="60">
        <v>84701055.200000003</v>
      </c>
      <c r="BH1207" s="60">
        <v>16984531739</v>
      </c>
      <c r="BI1207" s="60">
        <v>127979679.7</v>
      </c>
      <c r="BJ1207" s="60" t="s">
        <v>544</v>
      </c>
      <c r="BK1207" s="60">
        <v>233229126.19999999</v>
      </c>
      <c r="BL1207" s="85" t="s">
        <v>3096</v>
      </c>
      <c r="BM1207" s="60" t="s">
        <v>3097</v>
      </c>
      <c r="BN1207" s="60">
        <v>120098997.2</v>
      </c>
      <c r="BO1207" s="60">
        <v>24353718930.599998</v>
      </c>
      <c r="BP1207" s="60">
        <v>16766933718.700001</v>
      </c>
      <c r="BQ1207" s="60">
        <v>1332616909.3</v>
      </c>
      <c r="BR1207" s="60" t="s">
        <v>544</v>
      </c>
      <c r="BS1207" s="60">
        <v>532629934.19999999</v>
      </c>
      <c r="BT1207" s="60">
        <v>283444054</v>
      </c>
      <c r="BU1207" s="60">
        <v>408883679</v>
      </c>
      <c r="BV1207" s="60" t="s">
        <v>544</v>
      </c>
      <c r="BW1207" s="60">
        <v>781555.3</v>
      </c>
      <c r="BX1207" s="60">
        <v>2229874953.9000001</v>
      </c>
      <c r="BY1207" s="60" t="s">
        <v>544</v>
      </c>
      <c r="BZ1207" s="60">
        <v>0</v>
      </c>
      <c r="CA1207" s="60">
        <v>1530545.8</v>
      </c>
      <c r="CB1207" s="60" t="s">
        <v>1811</v>
      </c>
      <c r="CC1207" s="60">
        <v>126156050.7</v>
      </c>
      <c r="CD1207" s="60">
        <v>555718380.29999995</v>
      </c>
      <c r="CE1207" s="60">
        <v>214960271.19999999</v>
      </c>
      <c r="CF1207" s="60">
        <v>2254461380.9000001</v>
      </c>
      <c r="CG1207" s="60">
        <v>108440797.3</v>
      </c>
      <c r="CH1207" s="60">
        <v>35658460.399999999</v>
      </c>
      <c r="CI1207" s="60" t="s">
        <v>1598</v>
      </c>
      <c r="CJ1207" s="60">
        <v>13.83</v>
      </c>
      <c r="CK1207" s="60">
        <v>526084408.60000002</v>
      </c>
      <c r="CL1207" s="60" t="s">
        <v>544</v>
      </c>
      <c r="CM1207" s="85">
        <v>1011312</v>
      </c>
      <c r="CN1207" s="60">
        <v>-14979809.800000001</v>
      </c>
      <c r="CO1207" s="60">
        <v>127979679.7</v>
      </c>
      <c r="CP1207" s="60">
        <v>489579263.30000001</v>
      </c>
      <c r="CQ1207" s="60">
        <v>22245147871.599998</v>
      </c>
      <c r="CR1207" s="60">
        <v>8759932.3000000007</v>
      </c>
      <c r="CS1207" s="60">
        <v>-14979809.800000001</v>
      </c>
      <c r="CT1207" s="60">
        <v>146671877.19999999</v>
      </c>
      <c r="CU1207" s="60">
        <v>86557249</v>
      </c>
      <c r="CV1207" s="60">
        <v>214960271.19999999</v>
      </c>
      <c r="CW1207" s="60">
        <v>233229126.19999999</v>
      </c>
      <c r="CX1207" s="60">
        <v>369480266.19999999</v>
      </c>
      <c r="CY1207" s="60">
        <v>11.84</v>
      </c>
      <c r="CZ1207" s="60">
        <f t="shared" si="36"/>
        <v>30.707999962111725</v>
      </c>
      <c r="DA1207" s="60" t="str">
        <f t="shared" si="37"/>
        <v>Y</v>
      </c>
    </row>
    <row r="1208" spans="1:105">
      <c r="A1208" s="13" t="s">
        <v>1598</v>
      </c>
      <c r="B1208" s="13">
        <v>1011312</v>
      </c>
      <c r="C1208" s="13">
        <v>2023</v>
      </c>
      <c r="D1208" s="13" t="s">
        <v>1</v>
      </c>
      <c r="E1208" s="13" t="s">
        <v>13</v>
      </c>
      <c r="F1208" s="84" t="s">
        <v>1804</v>
      </c>
      <c r="G1208" s="60" t="s">
        <v>2062</v>
      </c>
      <c r="H1208" s="60" t="s">
        <v>2244</v>
      </c>
      <c r="I1208" s="60" t="s">
        <v>2064</v>
      </c>
      <c r="J1208" s="60" t="s">
        <v>1598</v>
      </c>
      <c r="K1208" s="85">
        <v>1011312</v>
      </c>
      <c r="L1208" s="60">
        <v>877948000000</v>
      </c>
      <c r="M1208" s="60">
        <v>28565088644.799999</v>
      </c>
      <c r="N1208" s="60">
        <v>243142996.40000001</v>
      </c>
      <c r="O1208" s="60">
        <v>44314299.600000001</v>
      </c>
      <c r="P1208" s="60">
        <v>-0.2</v>
      </c>
      <c r="Q1208" s="60" t="s">
        <v>544</v>
      </c>
      <c r="R1208" s="85" t="s">
        <v>544</v>
      </c>
      <c r="S1208" s="85">
        <v>87</v>
      </c>
      <c r="T1208" s="60">
        <v>8514885305</v>
      </c>
      <c r="U1208" s="60" t="s">
        <v>544</v>
      </c>
      <c r="V1208" s="60" t="s">
        <v>544</v>
      </c>
      <c r="W1208" s="60" t="s">
        <v>2065</v>
      </c>
      <c r="X1208" s="60">
        <v>394826744.5</v>
      </c>
      <c r="Y1208" s="60">
        <v>23716154208</v>
      </c>
      <c r="Z1208" s="60">
        <v>9.42</v>
      </c>
      <c r="AA1208" s="60">
        <v>530372539.10000002</v>
      </c>
      <c r="AB1208" s="60">
        <v>20922010725</v>
      </c>
      <c r="AC1208" s="60">
        <v>28565088644.799999</v>
      </c>
      <c r="AD1208" s="60">
        <v>9.27</v>
      </c>
      <c r="AE1208" s="60">
        <v>6698649744</v>
      </c>
      <c r="AF1208" s="60">
        <v>11.78</v>
      </c>
      <c r="AG1208" s="60" t="s">
        <v>2066</v>
      </c>
      <c r="AH1208" s="60">
        <v>8589555.9000000004</v>
      </c>
      <c r="AI1208" s="60">
        <v>2799414346.9000001</v>
      </c>
      <c r="AJ1208" s="60">
        <v>2677663899.5999999</v>
      </c>
      <c r="AK1208" s="60">
        <v>1.57</v>
      </c>
      <c r="AL1208" s="60">
        <v>24811745552.700001</v>
      </c>
      <c r="AM1208" s="60">
        <v>431885472.30000001</v>
      </c>
      <c r="AN1208" s="60">
        <v>322954286.5</v>
      </c>
      <c r="AO1208" s="60">
        <v>877761509.20000005</v>
      </c>
      <c r="AP1208" s="60">
        <v>2489507075.1999998</v>
      </c>
      <c r="AQ1208" s="60">
        <v>28565088644.799999</v>
      </c>
      <c r="AR1208" s="60">
        <v>1.36</v>
      </c>
      <c r="AS1208" s="60">
        <v>2434293149.6999998</v>
      </c>
      <c r="AT1208" s="60">
        <v>8514885305</v>
      </c>
      <c r="AU1208" s="85">
        <v>1011312</v>
      </c>
      <c r="AV1208" s="60" t="s">
        <v>544</v>
      </c>
      <c r="AW1208" s="60">
        <v>187310883.30000001</v>
      </c>
      <c r="AX1208" s="60" t="s">
        <v>544</v>
      </c>
      <c r="AY1208" s="60">
        <v>9376313643.6000004</v>
      </c>
      <c r="AZ1208" s="60">
        <v>6454075154.8999996</v>
      </c>
      <c r="BA1208" s="60">
        <v>357898.2</v>
      </c>
      <c r="BB1208" s="60" t="s">
        <v>1808</v>
      </c>
      <c r="BC1208" s="60" t="s">
        <v>544</v>
      </c>
      <c r="BD1208" s="60">
        <v>237546770.59999999</v>
      </c>
      <c r="BE1208" s="60" t="s">
        <v>544</v>
      </c>
      <c r="BF1208" s="60">
        <v>348039694</v>
      </c>
      <c r="BG1208" s="60">
        <v>96957865.599999994</v>
      </c>
      <c r="BH1208" s="60">
        <v>17891556846.799999</v>
      </c>
      <c r="BI1208" s="60">
        <v>285993167.19999999</v>
      </c>
      <c r="BJ1208" s="60" t="s">
        <v>544</v>
      </c>
      <c r="BK1208" s="60">
        <v>247177484.80000001</v>
      </c>
      <c r="BL1208" s="85" t="s">
        <v>3096</v>
      </c>
      <c r="BM1208" s="60" t="s">
        <v>3097</v>
      </c>
      <c r="BN1208" s="60">
        <v>174556694.19999999</v>
      </c>
      <c r="BO1208" s="60">
        <v>26247275078.5</v>
      </c>
      <c r="BP1208" s="60">
        <v>17654010076.099998</v>
      </c>
      <c r="BQ1208" s="60">
        <v>1429998372.4000001</v>
      </c>
      <c r="BR1208" s="60" t="s">
        <v>544</v>
      </c>
      <c r="BS1208" s="60">
        <v>787863998.20000005</v>
      </c>
      <c r="BT1208" s="60">
        <v>377907922.30000001</v>
      </c>
      <c r="BU1208" s="60">
        <v>538441515.89999998</v>
      </c>
      <c r="BV1208" s="60" t="s">
        <v>544</v>
      </c>
      <c r="BW1208" s="60">
        <v>357898.2</v>
      </c>
      <c r="BX1208" s="60">
        <v>2425248087.0999999</v>
      </c>
      <c r="BY1208" s="60" t="s">
        <v>544</v>
      </c>
      <c r="BZ1208" s="60">
        <v>3416300.6</v>
      </c>
      <c r="CA1208" s="60">
        <v>-1724418.4</v>
      </c>
      <c r="CB1208" s="60" t="s">
        <v>1811</v>
      </c>
      <c r="CC1208" s="60">
        <v>272685862.89999998</v>
      </c>
      <c r="CD1208" s="60">
        <v>617764762.89999998</v>
      </c>
      <c r="CE1208" s="60">
        <v>267903042</v>
      </c>
      <c r="CF1208" s="60">
        <v>2489507075.1999998</v>
      </c>
      <c r="CG1208" s="60">
        <v>169058077</v>
      </c>
      <c r="CH1208" s="60">
        <v>24337075</v>
      </c>
      <c r="CI1208" s="60" t="s">
        <v>1598</v>
      </c>
      <c r="CJ1208" s="60">
        <v>13.38</v>
      </c>
      <c r="CK1208" s="60">
        <v>717781031</v>
      </c>
      <c r="CL1208" s="60" t="s">
        <v>544</v>
      </c>
      <c r="CM1208" s="85">
        <v>1011312</v>
      </c>
      <c r="CN1208" s="60">
        <v>9663250.4000000004</v>
      </c>
      <c r="CO1208" s="60">
        <v>285993167.19999999</v>
      </c>
      <c r="CP1208" s="60">
        <v>569383438.79999995</v>
      </c>
      <c r="CQ1208" s="60">
        <v>23716154208</v>
      </c>
      <c r="CR1208" s="60">
        <v>10281438.1</v>
      </c>
      <c r="CS1208" s="60">
        <v>9663250.4000000004</v>
      </c>
      <c r="CT1208" s="60">
        <v>152432080.59999999</v>
      </c>
      <c r="CU1208" s="60">
        <v>94745404.200000003</v>
      </c>
      <c r="CV1208" s="60">
        <v>267903042</v>
      </c>
      <c r="CW1208" s="60">
        <v>247177484.80000001</v>
      </c>
      <c r="CX1208" s="60">
        <v>394826744.5</v>
      </c>
      <c r="CY1208" s="60">
        <v>11.59</v>
      </c>
      <c r="CZ1208" s="60">
        <f t="shared" si="36"/>
        <v>30.735000017576422</v>
      </c>
      <c r="DA1208" s="60" t="str">
        <f t="shared" si="37"/>
        <v>Y</v>
      </c>
    </row>
    <row r="1209" spans="1:105">
      <c r="A1209" s="13" t="s">
        <v>1599</v>
      </c>
      <c r="B1209" s="13">
        <v>1167410</v>
      </c>
      <c r="C1209" s="13">
        <v>2022</v>
      </c>
      <c r="D1209" s="13" t="s">
        <v>1</v>
      </c>
      <c r="E1209" s="13" t="s">
        <v>507</v>
      </c>
      <c r="F1209" s="84" t="s">
        <v>1812</v>
      </c>
      <c r="G1209" s="60" t="s">
        <v>2062</v>
      </c>
      <c r="H1209" s="60" t="s">
        <v>2117</v>
      </c>
      <c r="I1209" s="60" t="s">
        <v>2064</v>
      </c>
      <c r="J1209" s="60" t="s">
        <v>1599</v>
      </c>
      <c r="K1209" s="85">
        <v>1167410</v>
      </c>
      <c r="L1209" s="60">
        <v>88679177000</v>
      </c>
      <c r="M1209" s="60">
        <v>2887820017.8863001</v>
      </c>
      <c r="N1209" s="60">
        <v>7821447.1895000003</v>
      </c>
      <c r="O1209" s="60">
        <v>1356291.5218</v>
      </c>
      <c r="P1209" s="60">
        <v>-0.03</v>
      </c>
      <c r="Q1209" s="60">
        <v>10823563.9055</v>
      </c>
      <c r="R1209" s="85">
        <v>466</v>
      </c>
      <c r="S1209" s="85">
        <v>22</v>
      </c>
      <c r="T1209" s="60">
        <v>27146541.651299998</v>
      </c>
      <c r="U1209" s="60" t="s">
        <v>544</v>
      </c>
      <c r="V1209" s="60" t="s">
        <v>544</v>
      </c>
      <c r="W1209" s="60" t="s">
        <v>2065</v>
      </c>
      <c r="X1209" s="60">
        <v>32968477.310400002</v>
      </c>
      <c r="Y1209" s="60">
        <v>2362906574.4885001</v>
      </c>
      <c r="Z1209" s="60">
        <v>3.87</v>
      </c>
      <c r="AA1209" s="60" t="s">
        <v>544</v>
      </c>
      <c r="AB1209" s="60">
        <v>1692520876.1245</v>
      </c>
      <c r="AC1209" s="60">
        <v>2887820017.8863001</v>
      </c>
      <c r="AD1209" s="60">
        <v>6.87</v>
      </c>
      <c r="AE1209" s="60">
        <v>940768758.48609996</v>
      </c>
      <c r="AF1209" s="60">
        <v>10.63</v>
      </c>
      <c r="AG1209" s="60" t="s">
        <v>2066</v>
      </c>
      <c r="AH1209" s="60" t="s">
        <v>544</v>
      </c>
      <c r="AI1209" s="60">
        <v>202247167.1112</v>
      </c>
      <c r="AJ1209" s="60">
        <v>223551810.87850001</v>
      </c>
      <c r="AK1209" s="60">
        <v>1.1599999999999999</v>
      </c>
      <c r="AL1209" s="60">
        <v>2606327051.5372</v>
      </c>
      <c r="AM1209" s="60">
        <v>25518627.099300001</v>
      </c>
      <c r="AN1209" s="60">
        <v>19153445.379900001</v>
      </c>
      <c r="AO1209" s="60">
        <v>74319102.605599999</v>
      </c>
      <c r="AP1209" s="60">
        <v>186641787.38640001</v>
      </c>
      <c r="AQ1209" s="60">
        <v>2887820017.8863001</v>
      </c>
      <c r="AR1209" s="60">
        <v>0.43</v>
      </c>
      <c r="AS1209" s="60">
        <v>180334245.37</v>
      </c>
      <c r="AT1209" s="60">
        <v>647718445.50300002</v>
      </c>
      <c r="AU1209" s="85">
        <v>1167410</v>
      </c>
      <c r="AV1209" s="60" t="s">
        <v>544</v>
      </c>
      <c r="AW1209" s="60">
        <v>129406148.3944</v>
      </c>
      <c r="AX1209" s="60" t="s">
        <v>544</v>
      </c>
      <c r="AY1209" s="60">
        <v>1165021559.3355</v>
      </c>
      <c r="AZ1209" s="60">
        <v>705779732.53550005</v>
      </c>
      <c r="BA1209" s="60" t="s">
        <v>544</v>
      </c>
      <c r="BB1209" s="60" t="s">
        <v>1808</v>
      </c>
      <c r="BC1209" s="60" t="s">
        <v>544</v>
      </c>
      <c r="BD1209" s="60">
        <v>21636413.990400001</v>
      </c>
      <c r="BE1209" s="60" t="s">
        <v>544</v>
      </c>
      <c r="BF1209" s="60">
        <v>107662433.3748</v>
      </c>
      <c r="BG1209" s="60">
        <v>1919271.8533000001</v>
      </c>
      <c r="BH1209" s="60">
        <v>1812039014.8676</v>
      </c>
      <c r="BI1209" s="60">
        <v>5489058.2325999998</v>
      </c>
      <c r="BJ1209" s="60" t="s">
        <v>544</v>
      </c>
      <c r="BK1209" s="60">
        <v>29440471.5746</v>
      </c>
      <c r="BL1209" s="85" t="s">
        <v>3098</v>
      </c>
      <c r="BM1209" s="60" t="s">
        <v>3099</v>
      </c>
      <c r="BN1209" s="60">
        <v>5876807.3539000005</v>
      </c>
      <c r="BO1209" s="60">
        <v>2741784196.4219999</v>
      </c>
      <c r="BP1209" s="60">
        <v>1790402600.8771</v>
      </c>
      <c r="BQ1209" s="60">
        <v>112155008.605</v>
      </c>
      <c r="BR1209" s="60">
        <v>425897779.60509998</v>
      </c>
      <c r="BS1209" s="60">
        <v>6536765.6716999998</v>
      </c>
      <c r="BT1209" s="60">
        <v>114014328.6542</v>
      </c>
      <c r="BU1209" s="60">
        <v>41723231.782499999</v>
      </c>
      <c r="BV1209" s="60" t="s">
        <v>544</v>
      </c>
      <c r="BW1209" s="60">
        <v>124222971.36579999</v>
      </c>
      <c r="BX1209" s="60">
        <v>172938843.51120001</v>
      </c>
      <c r="BY1209" s="60" t="s">
        <v>544</v>
      </c>
      <c r="BZ1209" s="60">
        <v>98964.439400000003</v>
      </c>
      <c r="CA1209" s="60">
        <v>-7652.7289000000001</v>
      </c>
      <c r="CB1209" s="60" t="s">
        <v>544</v>
      </c>
      <c r="CC1209" s="60">
        <v>13726846.441299999</v>
      </c>
      <c r="CD1209" s="60">
        <v>63187573.348700002</v>
      </c>
      <c r="CE1209" s="60">
        <v>8499251.0199999996</v>
      </c>
      <c r="CF1209" s="60">
        <v>186641787.38640001</v>
      </c>
      <c r="CG1209" s="60">
        <v>9582161.0121999998</v>
      </c>
      <c r="CH1209" s="60">
        <v>-244789.6317</v>
      </c>
      <c r="CI1209" s="60" t="s">
        <v>1599</v>
      </c>
      <c r="CJ1209" s="60">
        <v>11.95</v>
      </c>
      <c r="CK1209" s="60">
        <v>52121922.690200001</v>
      </c>
      <c r="CL1209" s="60" t="s">
        <v>544</v>
      </c>
      <c r="CM1209" s="85">
        <v>1167410</v>
      </c>
      <c r="CN1209" s="60">
        <v>107333.594</v>
      </c>
      <c r="CO1209" s="60">
        <v>5489058.2325999998</v>
      </c>
      <c r="CP1209" s="60">
        <v>38845284.6642</v>
      </c>
      <c r="CQ1209" s="60">
        <v>2362906574.4885001</v>
      </c>
      <c r="CR1209" s="60">
        <v>816529.89549999998</v>
      </c>
      <c r="CS1209" s="60">
        <v>107333.594</v>
      </c>
      <c r="CT1209" s="60">
        <v>13627654.0483</v>
      </c>
      <c r="CU1209" s="60">
        <v>15812817.5263</v>
      </c>
      <c r="CV1209" s="60">
        <v>8499251.0199999996</v>
      </c>
      <c r="CW1209" s="60">
        <v>29440471.5746</v>
      </c>
      <c r="CX1209" s="60">
        <v>32968477.310400002</v>
      </c>
      <c r="CY1209" s="60">
        <v>10.220000000000001</v>
      </c>
      <c r="CZ1209" s="60">
        <f t="shared" si="36"/>
        <v>30.707999962167829</v>
      </c>
      <c r="DA1209" s="60" t="str">
        <f t="shared" si="37"/>
        <v>Y</v>
      </c>
    </row>
    <row r="1210" spans="1:105">
      <c r="A1210" s="13" t="s">
        <v>1599</v>
      </c>
      <c r="B1210" s="13">
        <v>1167410</v>
      </c>
      <c r="C1210" s="13">
        <v>2023</v>
      </c>
      <c r="D1210" s="13" t="s">
        <v>1</v>
      </c>
      <c r="E1210" s="13" t="s">
        <v>507</v>
      </c>
      <c r="F1210" s="84" t="s">
        <v>1804</v>
      </c>
      <c r="G1210" s="60" t="s">
        <v>2062</v>
      </c>
      <c r="H1210" s="60" t="s">
        <v>2117</v>
      </c>
      <c r="I1210" s="60" t="s">
        <v>2064</v>
      </c>
      <c r="J1210" s="60" t="s">
        <v>1599</v>
      </c>
      <c r="K1210" s="85">
        <v>1167410</v>
      </c>
      <c r="L1210" s="60">
        <v>89585257000</v>
      </c>
      <c r="M1210" s="60">
        <v>2914763525.2550001</v>
      </c>
      <c r="N1210" s="60">
        <v>4420595.4099000003</v>
      </c>
      <c r="O1210" s="60">
        <v>-1402960.7930999999</v>
      </c>
      <c r="P1210" s="60">
        <v>-0.04</v>
      </c>
      <c r="Q1210" s="60">
        <v>13388742.4683</v>
      </c>
      <c r="R1210" s="85">
        <v>456</v>
      </c>
      <c r="S1210" s="85">
        <v>22</v>
      </c>
      <c r="T1210" s="60">
        <v>27245810.949099999</v>
      </c>
      <c r="U1210" s="60" t="s">
        <v>544</v>
      </c>
      <c r="V1210" s="60" t="s">
        <v>544</v>
      </c>
      <c r="W1210" s="60" t="s">
        <v>2065</v>
      </c>
      <c r="X1210" s="60">
        <v>29029835.6756</v>
      </c>
      <c r="Y1210" s="60">
        <v>2442513029.3484001</v>
      </c>
      <c r="Z1210" s="60">
        <v>1.97</v>
      </c>
      <c r="AA1210" s="60" t="s">
        <v>544</v>
      </c>
      <c r="AB1210" s="60">
        <v>1731364404.4098001</v>
      </c>
      <c r="AC1210" s="60">
        <v>2914763525.2550001</v>
      </c>
      <c r="AD1210" s="60">
        <v>6.8</v>
      </c>
      <c r="AE1210" s="60">
        <v>952716836.93630004</v>
      </c>
      <c r="AF1210" s="60">
        <v>10.26</v>
      </c>
      <c r="AG1210" s="60" t="s">
        <v>2066</v>
      </c>
      <c r="AH1210" s="60">
        <v>2017.2442000000001</v>
      </c>
      <c r="AI1210" s="60">
        <v>203311696.64629999</v>
      </c>
      <c r="AJ1210" s="60">
        <v>212828696.8035</v>
      </c>
      <c r="AK1210" s="60">
        <v>1.06</v>
      </c>
      <c r="AL1210" s="60">
        <v>2645340782.6079001</v>
      </c>
      <c r="AM1210" s="60">
        <v>28275581.568300001</v>
      </c>
      <c r="AN1210" s="60">
        <v>32682674.456599999</v>
      </c>
      <c r="AO1210" s="60">
        <v>77103204.771200001</v>
      </c>
      <c r="AP1210" s="60">
        <v>188240897.89129999</v>
      </c>
      <c r="AQ1210" s="60">
        <v>2914763525.2550001</v>
      </c>
      <c r="AR1210" s="60">
        <v>0.24</v>
      </c>
      <c r="AS1210" s="60">
        <v>178847828.1065</v>
      </c>
      <c r="AT1210" s="60">
        <v>639807092.52460003</v>
      </c>
      <c r="AU1210" s="85">
        <v>1167410</v>
      </c>
      <c r="AV1210" s="60" t="s">
        <v>544</v>
      </c>
      <c r="AW1210" s="60">
        <v>107882153.8344</v>
      </c>
      <c r="AX1210" s="60" t="s">
        <v>544</v>
      </c>
      <c r="AY1210" s="60">
        <v>1166249682.1043999</v>
      </c>
      <c r="AZ1210" s="60">
        <v>738559882.44690001</v>
      </c>
      <c r="BA1210" s="60" t="s">
        <v>544</v>
      </c>
      <c r="BB1210" s="60" t="s">
        <v>1808</v>
      </c>
      <c r="BC1210" s="60" t="s">
        <v>544</v>
      </c>
      <c r="BD1210" s="60">
        <v>20461395.791099999</v>
      </c>
      <c r="BE1210" s="60" t="s">
        <v>544</v>
      </c>
      <c r="BF1210" s="60">
        <v>74728127.4991</v>
      </c>
      <c r="BG1210" s="60">
        <v>2372149.0144000002</v>
      </c>
      <c r="BH1210" s="60">
        <v>1805352626.2643001</v>
      </c>
      <c r="BI1210" s="60">
        <v>6769676.2609999999</v>
      </c>
      <c r="BJ1210" s="60" t="s">
        <v>544</v>
      </c>
      <c r="BK1210" s="60">
        <v>30716056.595400002</v>
      </c>
      <c r="BL1210" s="85" t="s">
        <v>3098</v>
      </c>
      <c r="BM1210" s="60" t="s">
        <v>3099</v>
      </c>
      <c r="BN1210" s="60">
        <v>5064421.6661999999</v>
      </c>
      <c r="BO1210" s="60">
        <v>2767157245.8536</v>
      </c>
      <c r="BP1210" s="60">
        <v>1784891230.4732001</v>
      </c>
      <c r="BQ1210" s="60">
        <v>139059801.44960001</v>
      </c>
      <c r="BR1210" s="60">
        <v>415002602.65810001</v>
      </c>
      <c r="BS1210" s="60">
        <v>7460745.0745999999</v>
      </c>
      <c r="BT1210" s="60">
        <v>94945599.425099999</v>
      </c>
      <c r="BU1210" s="60">
        <v>50059801.500500001</v>
      </c>
      <c r="BV1210" s="60" t="s">
        <v>544</v>
      </c>
      <c r="BW1210" s="60">
        <v>116411745.50030001</v>
      </c>
      <c r="BX1210" s="60">
        <v>174029119.79629999</v>
      </c>
      <c r="BY1210" s="60" t="s">
        <v>544</v>
      </c>
      <c r="BZ1210" s="60">
        <v>150284.69159999999</v>
      </c>
      <c r="CA1210" s="60">
        <v>77598.828699999998</v>
      </c>
      <c r="CB1210" s="60" t="s">
        <v>544</v>
      </c>
      <c r="CC1210" s="60">
        <v>26892305.1741</v>
      </c>
      <c r="CD1210" s="60">
        <v>61190727.148999996</v>
      </c>
      <c r="CE1210" s="60">
        <v>4541109.4817000004</v>
      </c>
      <c r="CF1210" s="60">
        <v>188240897.89129999</v>
      </c>
      <c r="CG1210" s="60">
        <v>11137465.423900001</v>
      </c>
      <c r="CH1210" s="60">
        <v>-253912.47750000001</v>
      </c>
      <c r="CI1210" s="60" t="s">
        <v>1599</v>
      </c>
      <c r="CJ1210" s="60">
        <v>11.74</v>
      </c>
      <c r="CK1210" s="60">
        <v>61712510.132200003</v>
      </c>
      <c r="CL1210" s="60" t="s">
        <v>544</v>
      </c>
      <c r="CM1210" s="85">
        <v>1167410</v>
      </c>
      <c r="CN1210" s="60">
        <v>-87197.006599999993</v>
      </c>
      <c r="CO1210" s="60">
        <v>6769676.2609999999</v>
      </c>
      <c r="CP1210" s="60">
        <v>34094257.341799997</v>
      </c>
      <c r="CQ1210" s="60">
        <v>2442513029.3484001</v>
      </c>
      <c r="CR1210" s="60">
        <v>515243.20779999997</v>
      </c>
      <c r="CS1210" s="60">
        <v>-87197.006599999993</v>
      </c>
      <c r="CT1210" s="60">
        <v>13446364.0723</v>
      </c>
      <c r="CU1210" s="60">
        <v>17269692.5231</v>
      </c>
      <c r="CV1210" s="60">
        <v>4541109.4817000004</v>
      </c>
      <c r="CW1210" s="60">
        <v>30716056.595400002</v>
      </c>
      <c r="CX1210" s="60">
        <v>29029835.6756</v>
      </c>
      <c r="CY1210" s="60">
        <v>10.050000000000001</v>
      </c>
      <c r="CZ1210" s="60">
        <f t="shared" si="36"/>
        <v>30.735000017595791</v>
      </c>
      <c r="DA1210" s="60" t="str">
        <f t="shared" si="37"/>
        <v>Y</v>
      </c>
    </row>
    <row r="1211" spans="1:105">
      <c r="A1211" s="13" t="s">
        <v>1600</v>
      </c>
      <c r="B1211" s="13">
        <v>154729</v>
      </c>
      <c r="C1211" s="13">
        <v>2022</v>
      </c>
      <c r="D1211" s="13" t="s">
        <v>1</v>
      </c>
      <c r="E1211" s="13" t="s">
        <v>13</v>
      </c>
      <c r="F1211" s="84" t="s">
        <v>1812</v>
      </c>
      <c r="G1211" s="60" t="s">
        <v>2062</v>
      </c>
      <c r="H1211" s="60" t="s">
        <v>2117</v>
      </c>
      <c r="I1211" s="60" t="s">
        <v>2064</v>
      </c>
      <c r="J1211" s="60" t="s">
        <v>1600</v>
      </c>
      <c r="K1211" s="85">
        <v>154729</v>
      </c>
      <c r="L1211" s="60">
        <v>2764805000000</v>
      </c>
      <c r="M1211" s="60">
        <v>90035332923.199997</v>
      </c>
      <c r="N1211" s="60">
        <v>471408102.69999999</v>
      </c>
      <c r="O1211" s="60">
        <v>51875732.799999997</v>
      </c>
      <c r="P1211" s="60">
        <v>-0.1</v>
      </c>
      <c r="Q1211" s="60">
        <v>6164875610</v>
      </c>
      <c r="R1211" s="85">
        <v>10945</v>
      </c>
      <c r="S1211" s="85" t="s">
        <v>544</v>
      </c>
      <c r="T1211" s="60">
        <v>778982676.5</v>
      </c>
      <c r="U1211" s="60" t="s">
        <v>544</v>
      </c>
      <c r="V1211" s="60" t="s">
        <v>544</v>
      </c>
      <c r="W1211" s="60" t="s">
        <v>2065</v>
      </c>
      <c r="X1211" s="60">
        <v>1042008598.4</v>
      </c>
      <c r="Y1211" s="60">
        <v>62350723015.5</v>
      </c>
      <c r="Z1211" s="60">
        <v>7.94</v>
      </c>
      <c r="AA1211" s="60">
        <v>718737789.10000002</v>
      </c>
      <c r="AB1211" s="60" t="s">
        <v>544</v>
      </c>
      <c r="AC1211" s="60">
        <v>90035332923.199997</v>
      </c>
      <c r="AD1211" s="60" t="s">
        <v>544</v>
      </c>
      <c r="AE1211" s="60">
        <v>15495994548.200001</v>
      </c>
      <c r="AF1211" s="60">
        <v>9.6300000000000008</v>
      </c>
      <c r="AG1211" s="60" t="s">
        <v>2066</v>
      </c>
      <c r="AH1211" s="60">
        <v>426045330.69999999</v>
      </c>
      <c r="AI1211" s="60" t="s">
        <v>544</v>
      </c>
      <c r="AJ1211" s="60">
        <v>12592809706.799999</v>
      </c>
      <c r="AK1211" s="60">
        <v>1.3</v>
      </c>
      <c r="AL1211" s="60">
        <v>66416373665.300003</v>
      </c>
      <c r="AM1211" s="60">
        <v>1392145371</v>
      </c>
      <c r="AN1211" s="60">
        <v>564543442.10000002</v>
      </c>
      <c r="AO1211" s="60">
        <v>1027387001.4</v>
      </c>
      <c r="AP1211" s="60">
        <v>6248990498.8000002</v>
      </c>
      <c r="AQ1211" s="60">
        <v>90035332923.199997</v>
      </c>
      <c r="AR1211" s="60">
        <v>0.96</v>
      </c>
      <c r="AS1211" s="60">
        <v>6485638929.3999996</v>
      </c>
      <c r="AT1211" s="60">
        <v>20540184993.400002</v>
      </c>
      <c r="AU1211" s="85">
        <v>154729</v>
      </c>
      <c r="AV1211" s="60" t="s">
        <v>544</v>
      </c>
      <c r="AW1211" s="60">
        <v>2753777520.6999998</v>
      </c>
      <c r="AX1211" s="60" t="s">
        <v>544</v>
      </c>
      <c r="AY1211" s="60">
        <v>29045590761.299999</v>
      </c>
      <c r="AZ1211" s="60">
        <v>29071675169.299999</v>
      </c>
      <c r="BA1211" s="60">
        <v>222222222.5</v>
      </c>
      <c r="BB1211" s="60" t="s">
        <v>1808</v>
      </c>
      <c r="BC1211" s="60" t="s">
        <v>544</v>
      </c>
      <c r="BD1211" s="60">
        <v>645173896.79999995</v>
      </c>
      <c r="BE1211" s="60" t="s">
        <v>544</v>
      </c>
      <c r="BF1211" s="60">
        <v>452878729.19999999</v>
      </c>
      <c r="BG1211" s="60">
        <v>318125570.30000001</v>
      </c>
      <c r="BH1211" s="60">
        <v>48851211470.900002</v>
      </c>
      <c r="BI1211" s="60">
        <v>266282402.30000001</v>
      </c>
      <c r="BJ1211" s="60" t="s">
        <v>544</v>
      </c>
      <c r="BK1211" s="60">
        <v>950892276.79999995</v>
      </c>
      <c r="BL1211" s="85" t="s">
        <v>544</v>
      </c>
      <c r="BM1211" s="60" t="s">
        <v>544</v>
      </c>
      <c r="BN1211" s="60">
        <v>534420998.39999998</v>
      </c>
      <c r="BO1211" s="60">
        <v>84405106265.199997</v>
      </c>
      <c r="BP1211" s="60">
        <v>48206037574</v>
      </c>
      <c r="BQ1211" s="60">
        <v>3677413056.5</v>
      </c>
      <c r="BR1211" s="60">
        <v>4639409931.5</v>
      </c>
      <c r="BS1211" s="60">
        <v>3300768533.4000001</v>
      </c>
      <c r="BT1211" s="60">
        <v>593135340.10000002</v>
      </c>
      <c r="BU1211" s="60">
        <v>1039924450.9</v>
      </c>
      <c r="BV1211" s="60" t="s">
        <v>544</v>
      </c>
      <c r="BW1211" s="60">
        <v>2079718642.7</v>
      </c>
      <c r="BX1211" s="60" t="s">
        <v>544</v>
      </c>
      <c r="BY1211" s="60" t="s">
        <v>544</v>
      </c>
      <c r="BZ1211" s="60">
        <v>-55034518.799999997</v>
      </c>
      <c r="CA1211" s="60">
        <v>1465416.2</v>
      </c>
      <c r="CB1211" s="60" t="s">
        <v>1900</v>
      </c>
      <c r="CC1211" s="60">
        <v>402207894.19999999</v>
      </c>
      <c r="CD1211" s="60">
        <v>921844471.60000002</v>
      </c>
      <c r="CE1211" s="60">
        <v>574736225.79999995</v>
      </c>
      <c r="CF1211" s="60">
        <v>6248990498.8000002</v>
      </c>
      <c r="CG1211" s="60">
        <v>488309236</v>
      </c>
      <c r="CH1211" s="60">
        <v>-29796795.699999999</v>
      </c>
      <c r="CI1211" s="60" t="s">
        <v>1600</v>
      </c>
      <c r="CJ1211" s="60" t="s">
        <v>544</v>
      </c>
      <c r="CK1211" s="60">
        <v>1606552040.5</v>
      </c>
      <c r="CL1211" s="60" t="s">
        <v>544</v>
      </c>
      <c r="CM1211" s="85">
        <v>154729</v>
      </c>
      <c r="CN1211" s="60">
        <v>-84180018.299999997</v>
      </c>
      <c r="CO1211" s="60">
        <v>266282402.30000001</v>
      </c>
      <c r="CP1211" s="60">
        <v>1576429596.8</v>
      </c>
      <c r="CQ1211" s="60">
        <v>62350723015.5</v>
      </c>
      <c r="CR1211" s="60">
        <v>78318353.599999994</v>
      </c>
      <c r="CS1211" s="60">
        <v>-84180018.299999997</v>
      </c>
      <c r="CT1211" s="60">
        <v>525693631</v>
      </c>
      <c r="CU1211" s="60">
        <v>425198645.80000001</v>
      </c>
      <c r="CV1211" s="60">
        <v>574736225.79999995</v>
      </c>
      <c r="CW1211" s="60">
        <v>950892276.79999995</v>
      </c>
      <c r="CX1211" s="60">
        <v>1042008598.4</v>
      </c>
      <c r="CY1211" s="60" t="s">
        <v>544</v>
      </c>
      <c r="CZ1211" s="60">
        <f t="shared" si="36"/>
        <v>30.707999962174565</v>
      </c>
      <c r="DA1211" s="60" t="str">
        <f t="shared" si="37"/>
        <v>Y</v>
      </c>
    </row>
    <row r="1212" spans="1:105">
      <c r="A1212" s="13" t="s">
        <v>1600</v>
      </c>
      <c r="B1212" s="13">
        <v>154729</v>
      </c>
      <c r="C1212" s="13">
        <v>2023</v>
      </c>
      <c r="D1212" s="13" t="s">
        <v>1</v>
      </c>
      <c r="E1212" s="13" t="s">
        <v>13</v>
      </c>
      <c r="F1212" s="84" t="s">
        <v>1804</v>
      </c>
      <c r="G1212" s="60" t="s">
        <v>2062</v>
      </c>
      <c r="H1212" s="60" t="s">
        <v>2117</v>
      </c>
      <c r="I1212" s="60" t="s">
        <v>2064</v>
      </c>
      <c r="J1212" s="60" t="s">
        <v>1600</v>
      </c>
      <c r="K1212" s="85">
        <v>154729</v>
      </c>
      <c r="L1212" s="60">
        <v>3035951000000</v>
      </c>
      <c r="M1212" s="60">
        <v>98778298300.399994</v>
      </c>
      <c r="N1212" s="60">
        <v>326240442.30000001</v>
      </c>
      <c r="O1212" s="60">
        <v>38099886.100000001</v>
      </c>
      <c r="P1212" s="60">
        <v>-0.13</v>
      </c>
      <c r="Q1212" s="60">
        <v>5955718233.1000004</v>
      </c>
      <c r="R1212" s="85">
        <v>11132</v>
      </c>
      <c r="S1212" s="85" t="s">
        <v>544</v>
      </c>
      <c r="T1212" s="60">
        <v>897283227.10000002</v>
      </c>
      <c r="U1212" s="60" t="s">
        <v>544</v>
      </c>
      <c r="V1212" s="60" t="s">
        <v>544</v>
      </c>
      <c r="W1212" s="60" t="s">
        <v>2065</v>
      </c>
      <c r="X1212" s="60">
        <v>1102781844.2</v>
      </c>
      <c r="Y1212" s="60">
        <v>68407808648</v>
      </c>
      <c r="Z1212" s="60">
        <v>7.35</v>
      </c>
      <c r="AA1212" s="60">
        <v>1159264681.3</v>
      </c>
      <c r="AB1212" s="60" t="s">
        <v>544</v>
      </c>
      <c r="AC1212" s="60">
        <v>98778298300.399994</v>
      </c>
      <c r="AD1212" s="60" t="s">
        <v>544</v>
      </c>
      <c r="AE1212" s="60">
        <v>17248055952.400002</v>
      </c>
      <c r="AF1212" s="60">
        <v>10.25</v>
      </c>
      <c r="AG1212" s="60" t="s">
        <v>2066</v>
      </c>
      <c r="AH1212" s="60">
        <v>502131120.60000002</v>
      </c>
      <c r="AI1212" s="60" t="s">
        <v>544</v>
      </c>
      <c r="AJ1212" s="60">
        <v>13409760851.299999</v>
      </c>
      <c r="AK1212" s="60">
        <v>1.23</v>
      </c>
      <c r="AL1212" s="60">
        <v>72909516795.699997</v>
      </c>
      <c r="AM1212" s="60">
        <v>1764405400</v>
      </c>
      <c r="AN1212" s="60">
        <v>1430030908.5999999</v>
      </c>
      <c r="AO1212" s="60">
        <v>951130632.29999995</v>
      </c>
      <c r="AP1212" s="60">
        <v>6688205624.8999996</v>
      </c>
      <c r="AQ1212" s="60">
        <v>98778298300.399994</v>
      </c>
      <c r="AR1212" s="60">
        <v>0.62</v>
      </c>
      <c r="AS1212" s="60">
        <v>6713193423.8000002</v>
      </c>
      <c r="AT1212" s="60">
        <v>21682739535.299999</v>
      </c>
      <c r="AU1212" s="85">
        <v>154729</v>
      </c>
      <c r="AV1212" s="60" t="s">
        <v>544</v>
      </c>
      <c r="AW1212" s="60">
        <v>2787018056</v>
      </c>
      <c r="AX1212" s="60" t="s">
        <v>544</v>
      </c>
      <c r="AY1212" s="60">
        <v>31535578312.799999</v>
      </c>
      <c r="AZ1212" s="60">
        <v>33590857309.5</v>
      </c>
      <c r="BA1212" s="60">
        <v>227655766.90000001</v>
      </c>
      <c r="BB1212" s="60" t="s">
        <v>1808</v>
      </c>
      <c r="BC1212" s="60" t="s">
        <v>544</v>
      </c>
      <c r="BD1212" s="60">
        <v>692825768.29999995</v>
      </c>
      <c r="BE1212" s="60" t="s">
        <v>544</v>
      </c>
      <c r="BF1212" s="60">
        <v>694940621</v>
      </c>
      <c r="BG1212" s="60">
        <v>331055799.39999998</v>
      </c>
      <c r="BH1212" s="60">
        <v>52568212105.900002</v>
      </c>
      <c r="BI1212" s="60">
        <v>703497640.70000005</v>
      </c>
      <c r="BJ1212" s="60" t="s">
        <v>544</v>
      </c>
      <c r="BK1212" s="60">
        <v>1070408328.7</v>
      </c>
      <c r="BL1212" s="85" t="s">
        <v>544</v>
      </c>
      <c r="BM1212" s="60" t="s">
        <v>544</v>
      </c>
      <c r="BN1212" s="60">
        <v>600878477</v>
      </c>
      <c r="BO1212" s="60">
        <v>93150154493.600006</v>
      </c>
      <c r="BP1212" s="60">
        <v>51875386337.599998</v>
      </c>
      <c r="BQ1212" s="60">
        <v>3576541400.3000002</v>
      </c>
      <c r="BR1212" s="60">
        <v>5212591505.1000004</v>
      </c>
      <c r="BS1212" s="60">
        <v>3396453552.5999999</v>
      </c>
      <c r="BT1212" s="60">
        <v>555425410.5</v>
      </c>
      <c r="BU1212" s="60">
        <v>1488986496.5999999</v>
      </c>
      <c r="BV1212" s="60" t="s">
        <v>544</v>
      </c>
      <c r="BW1212" s="60">
        <v>2238164957.1999998</v>
      </c>
      <c r="BX1212" s="60" t="s">
        <v>544</v>
      </c>
      <c r="BY1212" s="60" t="s">
        <v>544</v>
      </c>
      <c r="BZ1212" s="60">
        <v>325362</v>
      </c>
      <c r="CA1212" s="60">
        <v>-1496665</v>
      </c>
      <c r="CB1212" s="60" t="s">
        <v>1900</v>
      </c>
      <c r="CC1212" s="60">
        <v>1166975759.9000001</v>
      </c>
      <c r="CD1212" s="60">
        <v>910753212.39999998</v>
      </c>
      <c r="CE1212" s="60">
        <v>576639010.60000002</v>
      </c>
      <c r="CF1212" s="60">
        <v>6688205624.8999996</v>
      </c>
      <c r="CG1212" s="60">
        <v>958613957.5</v>
      </c>
      <c r="CH1212" s="60">
        <v>-7808687.2000000002</v>
      </c>
      <c r="CI1212" s="60" t="s">
        <v>1600</v>
      </c>
      <c r="CJ1212" s="60" t="s">
        <v>544</v>
      </c>
      <c r="CK1212" s="60">
        <v>2532812752.6999998</v>
      </c>
      <c r="CL1212" s="60" t="s">
        <v>544</v>
      </c>
      <c r="CM1212" s="85">
        <v>154729</v>
      </c>
      <c r="CN1212" s="60">
        <v>310688140.39999998</v>
      </c>
      <c r="CO1212" s="60">
        <v>703497640.70000005</v>
      </c>
      <c r="CP1212" s="60">
        <v>1703660321.0999999</v>
      </c>
      <c r="CQ1212" s="60">
        <v>68407808648</v>
      </c>
      <c r="CR1212" s="60">
        <v>85212298.599999994</v>
      </c>
      <c r="CS1212" s="60">
        <v>310688140.39999998</v>
      </c>
      <c r="CT1212" s="60">
        <v>591475516.20000005</v>
      </c>
      <c r="CU1212" s="60">
        <v>478932812.5</v>
      </c>
      <c r="CV1212" s="60">
        <v>576639010.60000002</v>
      </c>
      <c r="CW1212" s="60">
        <v>1070408328.7</v>
      </c>
      <c r="CX1212" s="60">
        <v>1102781844.2</v>
      </c>
      <c r="CY1212" s="60" t="s">
        <v>544</v>
      </c>
      <c r="CZ1212" s="60">
        <f t="shared" si="36"/>
        <v>30.735000017586923</v>
      </c>
      <c r="DA1212" s="60" t="str">
        <f t="shared" si="37"/>
        <v>Y</v>
      </c>
    </row>
    <row r="1213" spans="1:105">
      <c r="A1213" s="13" t="s">
        <v>1601</v>
      </c>
      <c r="B1213" s="13">
        <v>108579</v>
      </c>
      <c r="C1213" s="13">
        <v>2022</v>
      </c>
      <c r="D1213" s="13" t="s">
        <v>1</v>
      </c>
      <c r="E1213" s="13" t="s">
        <v>13</v>
      </c>
      <c r="F1213" s="84" t="s">
        <v>1812</v>
      </c>
      <c r="G1213" s="60" t="s">
        <v>2062</v>
      </c>
      <c r="H1213" s="60" t="s">
        <v>2117</v>
      </c>
      <c r="I1213" s="60" t="s">
        <v>2064</v>
      </c>
      <c r="J1213" s="60" t="s">
        <v>1600</v>
      </c>
      <c r="K1213" s="85">
        <v>154729</v>
      </c>
      <c r="L1213" s="60">
        <v>2425191000000</v>
      </c>
      <c r="M1213" s="60">
        <v>78975869577.600006</v>
      </c>
      <c r="N1213" s="60">
        <v>469714732.89999998</v>
      </c>
      <c r="O1213" s="60">
        <v>51810603.200000003</v>
      </c>
      <c r="P1213" s="60">
        <v>-0.12</v>
      </c>
      <c r="Q1213" s="60">
        <v>6164875610</v>
      </c>
      <c r="R1213" s="85" t="s">
        <v>544</v>
      </c>
      <c r="S1213" s="85" t="s">
        <v>544</v>
      </c>
      <c r="T1213" s="60">
        <v>778982676.5</v>
      </c>
      <c r="U1213" s="60" t="s">
        <v>544</v>
      </c>
      <c r="V1213" s="60" t="s">
        <v>544</v>
      </c>
      <c r="W1213" s="60" t="s">
        <v>2065</v>
      </c>
      <c r="X1213" s="60">
        <v>871922627.10000002</v>
      </c>
      <c r="Y1213" s="60">
        <v>63197863826.699997</v>
      </c>
      <c r="Z1213" s="60">
        <v>7.53</v>
      </c>
      <c r="AA1213" s="60">
        <v>509313534.60000002</v>
      </c>
      <c r="AB1213" s="60">
        <v>44072587002.300003</v>
      </c>
      <c r="AC1213" s="60">
        <v>78975869577.600006</v>
      </c>
      <c r="AD1213" s="60">
        <v>6.6</v>
      </c>
      <c r="AE1213" s="60">
        <v>15495994548.200001</v>
      </c>
      <c r="AF1213" s="60">
        <v>8.9499999999999993</v>
      </c>
      <c r="AG1213" s="60" t="s">
        <v>2066</v>
      </c>
      <c r="AH1213" s="60">
        <v>180669532.59999999</v>
      </c>
      <c r="AI1213" s="60">
        <v>5508271467</v>
      </c>
      <c r="AJ1213" s="60">
        <v>12592809706.799999</v>
      </c>
      <c r="AK1213" s="60">
        <v>1.24</v>
      </c>
      <c r="AL1213" s="60">
        <v>66597922447.599998</v>
      </c>
      <c r="AM1213" s="60">
        <v>1015826496</v>
      </c>
      <c r="AN1213" s="60">
        <v>539989579.89999998</v>
      </c>
      <c r="AO1213" s="60">
        <v>996938909.70000005</v>
      </c>
      <c r="AP1213" s="60">
        <v>5529178071.1999998</v>
      </c>
      <c r="AQ1213" s="60">
        <v>78975869577.600006</v>
      </c>
      <c r="AR1213" s="60">
        <v>0.97</v>
      </c>
      <c r="AS1213" s="60">
        <v>5672626032.8000002</v>
      </c>
      <c r="AT1213" s="60">
        <v>20519278389.200001</v>
      </c>
      <c r="AU1213" s="85">
        <v>108579</v>
      </c>
      <c r="AV1213" s="60" t="s">
        <v>544</v>
      </c>
      <c r="AW1213" s="60">
        <v>2297609746.1999998</v>
      </c>
      <c r="AX1213" s="60" t="s">
        <v>544</v>
      </c>
      <c r="AY1213" s="60">
        <v>29045590761.299999</v>
      </c>
      <c r="AZ1213" s="60">
        <v>20516705769.700001</v>
      </c>
      <c r="BA1213" s="60" t="s">
        <v>544</v>
      </c>
      <c r="BB1213" s="60" t="s">
        <v>1808</v>
      </c>
      <c r="BC1213" s="60" t="s">
        <v>544</v>
      </c>
      <c r="BD1213" s="60">
        <v>645043637.60000002</v>
      </c>
      <c r="BE1213" s="60" t="s">
        <v>544</v>
      </c>
      <c r="BF1213" s="60">
        <v>383906474.39999998</v>
      </c>
      <c r="BG1213" s="60">
        <v>203302071.40000001</v>
      </c>
      <c r="BH1213" s="60">
        <v>48608082644.199997</v>
      </c>
      <c r="BI1213" s="60">
        <v>255763970.59999999</v>
      </c>
      <c r="BJ1213" s="60" t="s">
        <v>544</v>
      </c>
      <c r="BK1213" s="60">
        <v>783834832.29999995</v>
      </c>
      <c r="BL1213" s="85" t="s">
        <v>3100</v>
      </c>
      <c r="BM1213" s="60" t="s">
        <v>3101</v>
      </c>
      <c r="BN1213" s="60">
        <v>456525987.30000001</v>
      </c>
      <c r="BO1213" s="60">
        <v>74186498723.699997</v>
      </c>
      <c r="BP1213" s="60">
        <v>47963039006.599998</v>
      </c>
      <c r="BQ1213" s="60">
        <v>3677413056.5</v>
      </c>
      <c r="BR1213" s="60">
        <v>4639409931.5</v>
      </c>
      <c r="BS1213" s="60">
        <v>2840758112.0999999</v>
      </c>
      <c r="BT1213" s="60">
        <v>593135340.10000002</v>
      </c>
      <c r="BU1213" s="60">
        <v>1028461639.9</v>
      </c>
      <c r="BV1213" s="60" t="s">
        <v>544</v>
      </c>
      <c r="BW1213" s="60">
        <v>1839878861.2</v>
      </c>
      <c r="BX1213" s="60">
        <v>4694151367</v>
      </c>
      <c r="BY1213" s="60" t="s">
        <v>544</v>
      </c>
      <c r="BZ1213" s="60">
        <v>-35072293.899999999</v>
      </c>
      <c r="CA1213" s="60">
        <v>1270027.3999999999</v>
      </c>
      <c r="CB1213" s="60" t="s">
        <v>1898</v>
      </c>
      <c r="CC1213" s="60">
        <v>405203856.19999999</v>
      </c>
      <c r="CD1213" s="60">
        <v>777614954.70000005</v>
      </c>
      <c r="CE1213" s="60">
        <v>494724502.39999998</v>
      </c>
      <c r="CF1213" s="60">
        <v>5529178071.1999998</v>
      </c>
      <c r="CG1213" s="60">
        <v>370229256.69999999</v>
      </c>
      <c r="CH1213" s="60">
        <v>-29796795.699999999</v>
      </c>
      <c r="CI1213" s="60" t="s">
        <v>1600</v>
      </c>
      <c r="CJ1213" s="60">
        <v>12.5</v>
      </c>
      <c r="CK1213" s="60">
        <v>1411912207</v>
      </c>
      <c r="CL1213" s="60" t="s">
        <v>544</v>
      </c>
      <c r="CM1213" s="85">
        <v>154729</v>
      </c>
      <c r="CN1213" s="60">
        <v>-14100560.1</v>
      </c>
      <c r="CO1213" s="60">
        <v>255763970.59999999</v>
      </c>
      <c r="CP1213" s="60">
        <v>1328448614.4000001</v>
      </c>
      <c r="CQ1213" s="60">
        <v>63197863826.699997</v>
      </c>
      <c r="CR1213" s="60">
        <v>13221310.4</v>
      </c>
      <c r="CS1213" s="60">
        <v>-14100560.1</v>
      </c>
      <c r="CT1213" s="60">
        <v>425849941.89999998</v>
      </c>
      <c r="CU1213" s="60">
        <v>357984890.39999998</v>
      </c>
      <c r="CV1213" s="60">
        <v>494724502.39999998</v>
      </c>
      <c r="CW1213" s="60">
        <v>783834832.29999995</v>
      </c>
      <c r="CX1213" s="60">
        <v>871922627.10000002</v>
      </c>
      <c r="CY1213" s="60">
        <v>10.65</v>
      </c>
      <c r="CZ1213" s="60">
        <f t="shared" si="36"/>
        <v>30.707999962153743</v>
      </c>
      <c r="DA1213" s="60" t="str">
        <f t="shared" si="37"/>
        <v>N: parent data from row 1211</v>
      </c>
    </row>
    <row r="1214" spans="1:105">
      <c r="A1214" s="13" t="s">
        <v>1601</v>
      </c>
      <c r="B1214" s="13">
        <v>108579</v>
      </c>
      <c r="C1214" s="13">
        <v>2023</v>
      </c>
      <c r="D1214" s="13" t="s">
        <v>1</v>
      </c>
      <c r="E1214" s="13" t="s">
        <v>13</v>
      </c>
      <c r="F1214" s="84" t="s">
        <v>1804</v>
      </c>
      <c r="G1214" s="60" t="s">
        <v>2062</v>
      </c>
      <c r="H1214" s="60" t="s">
        <v>2117</v>
      </c>
      <c r="I1214" s="60" t="s">
        <v>2064</v>
      </c>
      <c r="J1214" s="60" t="s">
        <v>1600</v>
      </c>
      <c r="K1214" s="85">
        <v>154729</v>
      </c>
      <c r="L1214" s="60">
        <v>2661665000000</v>
      </c>
      <c r="M1214" s="60">
        <v>86600455457.199997</v>
      </c>
      <c r="N1214" s="60">
        <v>409045062.39999998</v>
      </c>
      <c r="O1214" s="60">
        <v>38653001.399999999</v>
      </c>
      <c r="P1214" s="60">
        <v>-0.15</v>
      </c>
      <c r="Q1214" s="60">
        <v>5955718233.1000004</v>
      </c>
      <c r="R1214" s="85" t="s">
        <v>544</v>
      </c>
      <c r="S1214" s="85" t="s">
        <v>544</v>
      </c>
      <c r="T1214" s="60">
        <v>897283227.10000002</v>
      </c>
      <c r="U1214" s="60" t="s">
        <v>544</v>
      </c>
      <c r="V1214" s="60" t="s">
        <v>544</v>
      </c>
      <c r="W1214" s="60" t="s">
        <v>2065</v>
      </c>
      <c r="X1214" s="60">
        <v>902196192.70000005</v>
      </c>
      <c r="Y1214" s="60">
        <v>69230063405.899994</v>
      </c>
      <c r="Z1214" s="60">
        <v>8.35</v>
      </c>
      <c r="AA1214" s="60">
        <v>544590857</v>
      </c>
      <c r="AB1214" s="60">
        <v>48285505096.800003</v>
      </c>
      <c r="AC1214" s="60">
        <v>86600455457.199997</v>
      </c>
      <c r="AD1214" s="60">
        <v>6.72</v>
      </c>
      <c r="AE1214" s="60">
        <v>17248055952.400002</v>
      </c>
      <c r="AF1214" s="60">
        <v>9.34</v>
      </c>
      <c r="AG1214" s="60" t="s">
        <v>2066</v>
      </c>
      <c r="AH1214" s="60">
        <v>100244021.40000001</v>
      </c>
      <c r="AI1214" s="60">
        <v>6222580116.8000002</v>
      </c>
      <c r="AJ1214" s="60">
        <v>13409760851.299999</v>
      </c>
      <c r="AK1214" s="60">
        <v>1.1399999999999999</v>
      </c>
      <c r="AL1214" s="60">
        <v>72742475962.899994</v>
      </c>
      <c r="AM1214" s="60">
        <v>1228436635.0999999</v>
      </c>
      <c r="AN1214" s="60">
        <v>1401984707.2</v>
      </c>
      <c r="AO1214" s="60">
        <v>907336911.79999995</v>
      </c>
      <c r="AP1214" s="60">
        <v>6188417110.5</v>
      </c>
      <c r="AQ1214" s="60">
        <v>86600455457.199997</v>
      </c>
      <c r="AR1214" s="60">
        <v>0.78</v>
      </c>
      <c r="AS1214" s="60">
        <v>6259671380.8000002</v>
      </c>
      <c r="AT1214" s="60">
        <v>21660289559.700001</v>
      </c>
      <c r="AU1214" s="85">
        <v>108579</v>
      </c>
      <c r="AV1214" s="60" t="s">
        <v>544</v>
      </c>
      <c r="AW1214" s="60">
        <v>2412396289.5</v>
      </c>
      <c r="AX1214" s="60">
        <v>7483325.2000000002</v>
      </c>
      <c r="AY1214" s="60">
        <v>31535578312.799999</v>
      </c>
      <c r="AZ1214" s="60">
        <v>24526533254.200001</v>
      </c>
      <c r="BA1214" s="60" t="s">
        <v>544</v>
      </c>
      <c r="BB1214" s="60" t="s">
        <v>1808</v>
      </c>
      <c r="BC1214" s="60" t="s">
        <v>544</v>
      </c>
      <c r="BD1214" s="60">
        <v>692728159.70000005</v>
      </c>
      <c r="BE1214" s="60" t="s">
        <v>544</v>
      </c>
      <c r="BF1214" s="60">
        <v>612721652.5</v>
      </c>
      <c r="BG1214" s="60">
        <v>209663250.19999999</v>
      </c>
      <c r="BH1214" s="60">
        <v>52318106363.400002</v>
      </c>
      <c r="BI1214" s="60">
        <v>547649259.5</v>
      </c>
      <c r="BJ1214" s="60" t="s">
        <v>544</v>
      </c>
      <c r="BK1214" s="60">
        <v>870603545.89999998</v>
      </c>
      <c r="BL1214" s="85" t="s">
        <v>3100</v>
      </c>
      <c r="BM1214" s="60" t="s">
        <v>3101</v>
      </c>
      <c r="BN1214" s="60">
        <v>610281437.79999995</v>
      </c>
      <c r="BO1214" s="60">
        <v>82038815635.5</v>
      </c>
      <c r="BP1214" s="60">
        <v>51625378203.699997</v>
      </c>
      <c r="BQ1214" s="60">
        <v>3576541400.3000002</v>
      </c>
      <c r="BR1214" s="60">
        <v>5212591505.1000004</v>
      </c>
      <c r="BS1214" s="60">
        <v>2704864159.8000002</v>
      </c>
      <c r="BT1214" s="60">
        <v>555425410.5</v>
      </c>
      <c r="BU1214" s="60">
        <v>1477566291.7</v>
      </c>
      <c r="BV1214" s="60" t="s">
        <v>544</v>
      </c>
      <c r="BW1214" s="60">
        <v>1988059214.7</v>
      </c>
      <c r="BX1214" s="60">
        <v>5409175204.3000002</v>
      </c>
      <c r="BY1214" s="60" t="s">
        <v>544</v>
      </c>
      <c r="BZ1214" s="60">
        <v>-292825.8</v>
      </c>
      <c r="CA1214" s="60">
        <v>-1496665</v>
      </c>
      <c r="CB1214" s="60" t="s">
        <v>1898</v>
      </c>
      <c r="CC1214" s="60">
        <v>1176378720.7</v>
      </c>
      <c r="CD1214" s="60">
        <v>764080038.60000002</v>
      </c>
      <c r="CE1214" s="60">
        <v>584187408.20000005</v>
      </c>
      <c r="CF1214" s="60">
        <v>6188417110.5</v>
      </c>
      <c r="CG1214" s="60">
        <v>801854562.70000005</v>
      </c>
      <c r="CH1214" s="60">
        <v>-8882381.5999999996</v>
      </c>
      <c r="CI1214" s="60" t="s">
        <v>1600</v>
      </c>
      <c r="CJ1214" s="60">
        <v>12.89</v>
      </c>
      <c r="CK1214" s="60">
        <v>2304180899.9000001</v>
      </c>
      <c r="CL1214" s="60" t="s">
        <v>544</v>
      </c>
      <c r="CM1214" s="85">
        <v>154729</v>
      </c>
      <c r="CN1214" s="60">
        <v>76037091.200000003</v>
      </c>
      <c r="CO1214" s="60">
        <v>547649259.5</v>
      </c>
      <c r="CP1214" s="60">
        <v>1512477630.5</v>
      </c>
      <c r="CQ1214" s="60">
        <v>69230063405.899994</v>
      </c>
      <c r="CR1214" s="60">
        <v>24760045.5</v>
      </c>
      <c r="CS1214" s="60">
        <v>76037091.200000003</v>
      </c>
      <c r="CT1214" s="60">
        <v>473922238.19999999</v>
      </c>
      <c r="CU1214" s="60">
        <v>396681307.69999999</v>
      </c>
      <c r="CV1214" s="60">
        <v>584187408.20000005</v>
      </c>
      <c r="CW1214" s="60">
        <v>870603545.89999998</v>
      </c>
      <c r="CX1214" s="60">
        <v>902196192.70000005</v>
      </c>
      <c r="CY1214" s="60">
        <v>11.2</v>
      </c>
      <c r="CZ1214" s="60">
        <f t="shared" si="36"/>
        <v>30.735000017586028</v>
      </c>
      <c r="DA1214" s="60" t="str">
        <f t="shared" si="37"/>
        <v>N: parent data from row 1211</v>
      </c>
    </row>
    <row r="1215" spans="1:105">
      <c r="A1215" s="13" t="s">
        <v>1602</v>
      </c>
      <c r="B1215" s="13">
        <v>132728</v>
      </c>
      <c r="C1215" s="13">
        <v>2022</v>
      </c>
      <c r="D1215" s="13" t="s">
        <v>1</v>
      </c>
      <c r="E1215" s="13" t="s">
        <v>507</v>
      </c>
      <c r="F1215" s="84" t="s">
        <v>1812</v>
      </c>
      <c r="G1215" s="60" t="s">
        <v>2062</v>
      </c>
      <c r="H1215" s="60" t="s">
        <v>2117</v>
      </c>
      <c r="I1215" s="60" t="s">
        <v>2064</v>
      </c>
      <c r="J1215" s="60" t="s">
        <v>3102</v>
      </c>
      <c r="K1215" s="85">
        <v>1365711</v>
      </c>
      <c r="L1215" s="60">
        <v>60743549000</v>
      </c>
      <c r="M1215" s="60">
        <v>1978101767.4493999</v>
      </c>
      <c r="N1215" s="60" t="s">
        <v>544</v>
      </c>
      <c r="O1215" s="60" t="s">
        <v>544</v>
      </c>
      <c r="P1215" s="60">
        <v>-0.02</v>
      </c>
      <c r="Q1215" s="60" t="s">
        <v>544</v>
      </c>
      <c r="R1215" s="85">
        <v>67</v>
      </c>
      <c r="S1215" s="85" t="s">
        <v>544</v>
      </c>
      <c r="T1215" s="60" t="s">
        <v>544</v>
      </c>
      <c r="U1215" s="60" t="s">
        <v>544</v>
      </c>
      <c r="V1215" s="60" t="s">
        <v>544</v>
      </c>
      <c r="W1215" s="60" t="s">
        <v>2065</v>
      </c>
      <c r="X1215" s="60">
        <v>8760420.7480999995</v>
      </c>
      <c r="Y1215" s="60" t="s">
        <v>544</v>
      </c>
      <c r="Z1215" s="60">
        <v>4.1100000000000003</v>
      </c>
      <c r="AA1215" s="60">
        <v>209254917.54319999</v>
      </c>
      <c r="AB1215" s="60">
        <v>1553361210.7193</v>
      </c>
      <c r="AC1215" s="60">
        <v>1978101767.4493999</v>
      </c>
      <c r="AD1215" s="60" t="s">
        <v>544</v>
      </c>
      <c r="AE1215" s="60" t="s">
        <v>544</v>
      </c>
      <c r="AF1215" s="60">
        <v>65</v>
      </c>
      <c r="AG1215" s="60" t="s">
        <v>2066</v>
      </c>
      <c r="AH1215" s="60">
        <v>3914289.4408</v>
      </c>
      <c r="AI1215" s="60">
        <v>207343493.80759999</v>
      </c>
      <c r="AJ1215" s="60" t="s">
        <v>544</v>
      </c>
      <c r="AK1215" s="60">
        <v>0.45</v>
      </c>
      <c r="AL1215" s="60">
        <v>1749940310.8703001</v>
      </c>
      <c r="AM1215" s="60">
        <v>4110850.5976999998</v>
      </c>
      <c r="AN1215" s="60">
        <v>12731340.382999999</v>
      </c>
      <c r="AO1215" s="60">
        <v>5240881.8613</v>
      </c>
      <c r="AP1215" s="60">
        <v>211263351.8299</v>
      </c>
      <c r="AQ1215" s="60">
        <v>1978101767.4493999</v>
      </c>
      <c r="AR1215" s="60" t="s">
        <v>544</v>
      </c>
      <c r="AS1215" s="60">
        <v>234365703.0372</v>
      </c>
      <c r="AT1215" s="60" t="s">
        <v>544</v>
      </c>
      <c r="AU1215" s="85">
        <v>132728</v>
      </c>
      <c r="AV1215" s="60" t="s">
        <v>544</v>
      </c>
      <c r="AW1215" s="60">
        <v>1540685393.3271</v>
      </c>
      <c r="AX1215" s="60" t="s">
        <v>544</v>
      </c>
      <c r="AY1215" s="60" t="s">
        <v>544</v>
      </c>
      <c r="AZ1215" s="60">
        <v>1923173116.8671999</v>
      </c>
      <c r="BA1215" s="60" t="s">
        <v>544</v>
      </c>
      <c r="BB1215" s="60" t="s">
        <v>1808</v>
      </c>
      <c r="BC1215" s="60" t="s">
        <v>544</v>
      </c>
      <c r="BD1215" s="60" t="s">
        <v>544</v>
      </c>
      <c r="BE1215" s="60" t="s">
        <v>544</v>
      </c>
      <c r="BF1215" s="60" t="s">
        <v>544</v>
      </c>
      <c r="BG1215" s="60">
        <v>5370620.0405000001</v>
      </c>
      <c r="BH1215" s="60" t="s">
        <v>544</v>
      </c>
      <c r="BI1215" s="60">
        <v>-15146769.5901</v>
      </c>
      <c r="BJ1215" s="60" t="s">
        <v>544</v>
      </c>
      <c r="BK1215" s="60">
        <v>5107659.2482000003</v>
      </c>
      <c r="BL1215" s="85" t="s">
        <v>544</v>
      </c>
      <c r="BM1215" s="60" t="s">
        <v>544</v>
      </c>
      <c r="BN1215" s="60">
        <v>6052787.5547000002</v>
      </c>
      <c r="BO1215" s="60">
        <v>1927251239.8369</v>
      </c>
      <c r="BP1215" s="60" t="s">
        <v>544</v>
      </c>
      <c r="BQ1215" s="60" t="s">
        <v>544</v>
      </c>
      <c r="BR1215" s="60" t="s">
        <v>544</v>
      </c>
      <c r="BS1215" s="60">
        <v>44065129.662199996</v>
      </c>
      <c r="BT1215" s="60" t="s">
        <v>544</v>
      </c>
      <c r="BU1215" s="60" t="s">
        <v>544</v>
      </c>
      <c r="BV1215" s="60" t="s">
        <v>544</v>
      </c>
      <c r="BW1215" s="60" t="s">
        <v>544</v>
      </c>
      <c r="BX1215" s="60" t="s">
        <v>544</v>
      </c>
      <c r="BY1215" s="60" t="s">
        <v>544</v>
      </c>
      <c r="BZ1215" s="60">
        <v>45883.808799999999</v>
      </c>
      <c r="CA1215" s="60" t="s">
        <v>544</v>
      </c>
      <c r="CB1215" s="60" t="s">
        <v>2081</v>
      </c>
      <c r="CC1215" s="60" t="s">
        <v>544</v>
      </c>
      <c r="CD1215" s="60">
        <v>457958.83870000002</v>
      </c>
      <c r="CE1215" s="60">
        <v>11325485.229499999</v>
      </c>
      <c r="CF1215" s="60">
        <v>211263351.8299</v>
      </c>
      <c r="CG1215" s="60">
        <v>19891038.190499999</v>
      </c>
      <c r="CH1215" s="60" t="s">
        <v>544</v>
      </c>
      <c r="CI1215" s="60" t="s">
        <v>3102</v>
      </c>
      <c r="CJ1215" s="60">
        <v>13.35</v>
      </c>
      <c r="CK1215" s="60">
        <v>21491761.131099999</v>
      </c>
      <c r="CL1215" s="60" t="s">
        <v>544</v>
      </c>
      <c r="CM1215" s="85">
        <v>1365711</v>
      </c>
      <c r="CN1215" s="60">
        <v>-7652.7289000000001</v>
      </c>
      <c r="CO1215" s="60">
        <v>-15146769.5901</v>
      </c>
      <c r="CP1215" s="60">
        <v>14813208.3027</v>
      </c>
      <c r="CQ1215" s="60" t="s">
        <v>544</v>
      </c>
      <c r="CR1215" s="60">
        <v>1600722.9406000001</v>
      </c>
      <c r="CS1215" s="60">
        <v>-7652.7289000000001</v>
      </c>
      <c r="CT1215" s="60">
        <v>3092093.2694000001</v>
      </c>
      <c r="CU1215" s="60">
        <v>2015565.9787999999</v>
      </c>
      <c r="CV1215" s="60">
        <v>11325485.229499999</v>
      </c>
      <c r="CW1215" s="60">
        <v>5107659.2482000003</v>
      </c>
      <c r="CX1215" s="60">
        <v>8760420.7480999995</v>
      </c>
      <c r="CY1215" s="60" t="s">
        <v>544</v>
      </c>
      <c r="CZ1215" s="60">
        <f t="shared" si="36"/>
        <v>30.707999962167683</v>
      </c>
      <c r="DA1215" s="60" t="str">
        <f t="shared" si="37"/>
        <v>N</v>
      </c>
    </row>
    <row r="1216" spans="1:105">
      <c r="A1216" s="13" t="s">
        <v>1602</v>
      </c>
      <c r="B1216" s="13">
        <v>132728</v>
      </c>
      <c r="C1216" s="13">
        <v>2023</v>
      </c>
      <c r="D1216" s="13" t="s">
        <v>1</v>
      </c>
      <c r="E1216" s="13" t="s">
        <v>507</v>
      </c>
      <c r="F1216" s="84" t="s">
        <v>1804</v>
      </c>
      <c r="G1216" s="60" t="s">
        <v>2062</v>
      </c>
      <c r="H1216" s="60" t="s">
        <v>2117</v>
      </c>
      <c r="I1216" s="60" t="s">
        <v>2064</v>
      </c>
      <c r="J1216" s="60" t="s">
        <v>3102</v>
      </c>
      <c r="K1216" s="85">
        <v>1365711</v>
      </c>
      <c r="L1216" s="60">
        <v>67481954000</v>
      </c>
      <c r="M1216" s="60">
        <v>2195606115.5479999</v>
      </c>
      <c r="N1216" s="60" t="s">
        <v>544</v>
      </c>
      <c r="O1216" s="60" t="s">
        <v>544</v>
      </c>
      <c r="P1216" s="60">
        <v>-0.08</v>
      </c>
      <c r="Q1216" s="60" t="s">
        <v>544</v>
      </c>
      <c r="R1216" s="85">
        <v>70</v>
      </c>
      <c r="S1216" s="85" t="s">
        <v>544</v>
      </c>
      <c r="T1216" s="60" t="s">
        <v>544</v>
      </c>
      <c r="U1216" s="60" t="s">
        <v>544</v>
      </c>
      <c r="V1216" s="60" t="s">
        <v>544</v>
      </c>
      <c r="W1216" s="60" t="s">
        <v>2065</v>
      </c>
      <c r="X1216" s="60">
        <v>7251927.7654999997</v>
      </c>
      <c r="Y1216" s="60" t="s">
        <v>544</v>
      </c>
      <c r="Z1216" s="60">
        <v>3</v>
      </c>
      <c r="AA1216" s="60">
        <v>264400357.74680001</v>
      </c>
      <c r="AB1216" s="60">
        <v>1661021375.3302</v>
      </c>
      <c r="AC1216" s="60">
        <v>2195606115.5479999</v>
      </c>
      <c r="AD1216" s="60" t="s">
        <v>544</v>
      </c>
      <c r="AE1216" s="60" t="s">
        <v>544</v>
      </c>
      <c r="AF1216" s="60">
        <v>61.34</v>
      </c>
      <c r="AG1216" s="60" t="s">
        <v>2066</v>
      </c>
      <c r="AH1216" s="60">
        <v>3910850.8193000001</v>
      </c>
      <c r="AI1216" s="60">
        <v>228608198.99059999</v>
      </c>
      <c r="AJ1216" s="60" t="s">
        <v>544</v>
      </c>
      <c r="AK1216" s="60">
        <v>0.35</v>
      </c>
      <c r="AL1216" s="60">
        <v>1939288920.3148</v>
      </c>
      <c r="AM1216" s="60">
        <v>7704408.6502</v>
      </c>
      <c r="AN1216" s="60">
        <v>27391638.1818</v>
      </c>
      <c r="AO1216" s="60">
        <v>7308963.7180000003</v>
      </c>
      <c r="AP1216" s="60">
        <v>235058044.44</v>
      </c>
      <c r="AQ1216" s="60">
        <v>2195606115.5479999</v>
      </c>
      <c r="AR1216" s="60" t="s">
        <v>544</v>
      </c>
      <c r="AS1216" s="60">
        <v>241005823.84119999</v>
      </c>
      <c r="AT1216" s="60" t="s">
        <v>544</v>
      </c>
      <c r="AU1216" s="85">
        <v>132728</v>
      </c>
      <c r="AV1216" s="60" t="s">
        <v>544</v>
      </c>
      <c r="AW1216" s="60">
        <v>1674888562.5681</v>
      </c>
      <c r="AX1216" s="60" t="s">
        <v>544</v>
      </c>
      <c r="AY1216" s="60" t="s">
        <v>544</v>
      </c>
      <c r="AZ1216" s="60">
        <v>2140871187.9723001</v>
      </c>
      <c r="BA1216" s="60" t="s">
        <v>544</v>
      </c>
      <c r="BB1216" s="60" t="s">
        <v>1808</v>
      </c>
      <c r="BC1216" s="60" t="s">
        <v>544</v>
      </c>
      <c r="BD1216" s="60" t="s">
        <v>544</v>
      </c>
      <c r="BE1216" s="60" t="s">
        <v>544</v>
      </c>
      <c r="BF1216" s="60" t="s">
        <v>544</v>
      </c>
      <c r="BG1216" s="60">
        <v>5838522.8532999996</v>
      </c>
      <c r="BH1216" s="60" t="s">
        <v>544</v>
      </c>
      <c r="BI1216" s="60">
        <v>23980283.051199999</v>
      </c>
      <c r="BJ1216" s="60" t="s">
        <v>544</v>
      </c>
      <c r="BK1216" s="60">
        <v>5577484.9488000004</v>
      </c>
      <c r="BL1216" s="85" t="s">
        <v>544</v>
      </c>
      <c r="BM1216" s="60" t="s">
        <v>544</v>
      </c>
      <c r="BN1216" s="60">
        <v>6633512.2785999998</v>
      </c>
      <c r="BO1216" s="60">
        <v>2161341498.6813002</v>
      </c>
      <c r="BP1216" s="60" t="s">
        <v>544</v>
      </c>
      <c r="BQ1216" s="60" t="s">
        <v>544</v>
      </c>
      <c r="BR1216" s="60" t="s">
        <v>544</v>
      </c>
      <c r="BS1216" s="60">
        <v>23448348.774599999</v>
      </c>
      <c r="BT1216" s="60" t="s">
        <v>544</v>
      </c>
      <c r="BU1216" s="60" t="s">
        <v>544</v>
      </c>
      <c r="BV1216" s="60" t="s">
        <v>544</v>
      </c>
      <c r="BW1216" s="60" t="s">
        <v>544</v>
      </c>
      <c r="BX1216" s="60" t="s">
        <v>544</v>
      </c>
      <c r="BY1216" s="60" t="s">
        <v>544</v>
      </c>
      <c r="BZ1216" s="60">
        <v>-572116.47930000001</v>
      </c>
      <c r="CA1216" s="60" t="s">
        <v>544</v>
      </c>
      <c r="CB1216" s="60" t="s">
        <v>2081</v>
      </c>
      <c r="CC1216" s="60" t="s">
        <v>544</v>
      </c>
      <c r="CD1216" s="60">
        <v>1844509.5157999999</v>
      </c>
      <c r="CE1216" s="60">
        <v>8052415.8080000002</v>
      </c>
      <c r="CF1216" s="60">
        <v>235058044.44</v>
      </c>
      <c r="CG1216" s="60">
        <v>32904733.9978</v>
      </c>
      <c r="CH1216" s="60" t="s">
        <v>544</v>
      </c>
      <c r="CI1216" s="60" t="s">
        <v>3102</v>
      </c>
      <c r="CJ1216" s="60">
        <v>13.77</v>
      </c>
      <c r="CK1216" s="60">
        <v>34643565.947300002</v>
      </c>
      <c r="CL1216" s="60" t="s">
        <v>544</v>
      </c>
      <c r="CM1216" s="85">
        <v>1365711</v>
      </c>
      <c r="CN1216" s="60">
        <v>1206669.9195999999</v>
      </c>
      <c r="CO1216" s="60">
        <v>23980283.051199999</v>
      </c>
      <c r="CP1216" s="60">
        <v>13885440.0441</v>
      </c>
      <c r="CQ1216" s="60" t="s">
        <v>544</v>
      </c>
      <c r="CR1216" s="60">
        <v>1738831.9495000001</v>
      </c>
      <c r="CS1216" s="60">
        <v>1206669.9195999999</v>
      </c>
      <c r="CT1216" s="60">
        <v>3379437.1219000001</v>
      </c>
      <c r="CU1216" s="60">
        <v>2198047.827</v>
      </c>
      <c r="CV1216" s="60">
        <v>8052415.8080000002</v>
      </c>
      <c r="CW1216" s="60">
        <v>5577484.9488000004</v>
      </c>
      <c r="CX1216" s="60">
        <v>7251927.7654999997</v>
      </c>
      <c r="CY1216" s="60" t="s">
        <v>544</v>
      </c>
      <c r="CZ1216" s="60">
        <f t="shared" si="36"/>
        <v>30.735000017595244</v>
      </c>
      <c r="DA1216" s="60" t="str">
        <f t="shared" si="37"/>
        <v>N</v>
      </c>
    </row>
    <row r="1217" spans="1:105">
      <c r="A1217" s="13" t="s">
        <v>1603</v>
      </c>
      <c r="B1217" s="13">
        <v>132730</v>
      </c>
      <c r="C1217" s="13">
        <v>2022</v>
      </c>
      <c r="D1217" s="13" t="s">
        <v>1</v>
      </c>
      <c r="E1217" s="13" t="s">
        <v>507</v>
      </c>
      <c r="F1217" s="84" t="s">
        <v>1812</v>
      </c>
      <c r="G1217" s="60" t="s">
        <v>2062</v>
      </c>
      <c r="H1217" s="60" t="s">
        <v>2398</v>
      </c>
      <c r="I1217" s="60" t="s">
        <v>2064</v>
      </c>
      <c r="J1217" s="60" t="s">
        <v>1603</v>
      </c>
      <c r="K1217" s="85">
        <v>132730</v>
      </c>
      <c r="L1217" s="60">
        <v>57408200000</v>
      </c>
      <c r="M1217" s="60">
        <v>1869486780.9928</v>
      </c>
      <c r="N1217" s="60" t="s">
        <v>544</v>
      </c>
      <c r="O1217" s="60" t="s">
        <v>544</v>
      </c>
      <c r="P1217" s="60">
        <v>-0.02</v>
      </c>
      <c r="Q1217" s="60" t="s">
        <v>544</v>
      </c>
      <c r="R1217" s="85">
        <v>69</v>
      </c>
      <c r="S1217" s="85" t="s">
        <v>544</v>
      </c>
      <c r="T1217" s="60" t="s">
        <v>544</v>
      </c>
      <c r="U1217" s="60" t="s">
        <v>544</v>
      </c>
      <c r="V1217" s="60" t="s">
        <v>544</v>
      </c>
      <c r="W1217" s="60" t="s">
        <v>2065</v>
      </c>
      <c r="X1217" s="60">
        <v>7887195.5288000004</v>
      </c>
      <c r="Y1217" s="60" t="s">
        <v>544</v>
      </c>
      <c r="Z1217" s="60">
        <v>1.7</v>
      </c>
      <c r="AA1217" s="60">
        <v>195147844.45039999</v>
      </c>
      <c r="AB1217" s="60">
        <v>1468835484.4200001</v>
      </c>
      <c r="AC1217" s="60">
        <v>1869486780.9928</v>
      </c>
      <c r="AD1217" s="60" t="s">
        <v>544</v>
      </c>
      <c r="AE1217" s="60" t="s">
        <v>544</v>
      </c>
      <c r="AF1217" s="60">
        <v>62.73</v>
      </c>
      <c r="AG1217" s="60" t="s">
        <v>2066</v>
      </c>
      <c r="AH1217" s="60">
        <v>39064738.878399998</v>
      </c>
      <c r="AI1217" s="60">
        <v>198580174.792</v>
      </c>
      <c r="AJ1217" s="60" t="s">
        <v>544</v>
      </c>
      <c r="AK1217" s="60">
        <v>0.41</v>
      </c>
      <c r="AL1217" s="60">
        <v>1647779082.4000001</v>
      </c>
      <c r="AM1217" s="60">
        <v>6138465.5539999995</v>
      </c>
      <c r="AN1217" s="60">
        <v>12003386.7544</v>
      </c>
      <c r="AO1217" s="60">
        <v>3842646.872</v>
      </c>
      <c r="AP1217" s="60">
        <v>201791064.4664</v>
      </c>
      <c r="AQ1217" s="60">
        <v>1869486780.9928</v>
      </c>
      <c r="AR1217" s="60" t="s">
        <v>544</v>
      </c>
      <c r="AS1217" s="60">
        <v>225716425.96520001</v>
      </c>
      <c r="AT1217" s="60" t="s">
        <v>544</v>
      </c>
      <c r="AU1217" s="85">
        <v>132730</v>
      </c>
      <c r="AV1217" s="60" t="s">
        <v>544</v>
      </c>
      <c r="AW1217" s="60">
        <v>1452631237.9496</v>
      </c>
      <c r="AX1217" s="60" t="s">
        <v>544</v>
      </c>
      <c r="AY1217" s="60" t="s">
        <v>544</v>
      </c>
      <c r="AZ1217" s="60">
        <v>1808825064.1015999</v>
      </c>
      <c r="BA1217" s="60" t="s">
        <v>544</v>
      </c>
      <c r="BB1217" s="60" t="s">
        <v>1808</v>
      </c>
      <c r="BC1217" s="60" t="s">
        <v>544</v>
      </c>
      <c r="BD1217" s="60" t="s">
        <v>544</v>
      </c>
      <c r="BE1217" s="60" t="s">
        <v>544</v>
      </c>
      <c r="BF1217" s="60" t="s">
        <v>544</v>
      </c>
      <c r="BG1217" s="60">
        <v>6229647.0051999995</v>
      </c>
      <c r="BH1217" s="60" t="s">
        <v>544</v>
      </c>
      <c r="BI1217" s="60">
        <v>-17477530.3068</v>
      </c>
      <c r="BJ1217" s="60" t="s">
        <v>544</v>
      </c>
      <c r="BK1217" s="60">
        <v>4523251.2756000003</v>
      </c>
      <c r="BL1217" s="85" t="s">
        <v>3103</v>
      </c>
      <c r="BM1217" s="60" t="s">
        <v>3104</v>
      </c>
      <c r="BN1217" s="60">
        <v>615474.79559999995</v>
      </c>
      <c r="BO1217" s="60">
        <v>1848270811.1868</v>
      </c>
      <c r="BP1217" s="60" t="s">
        <v>544</v>
      </c>
      <c r="BQ1217" s="60" t="s">
        <v>544</v>
      </c>
      <c r="BR1217" s="60" t="s">
        <v>544</v>
      </c>
      <c r="BS1217" s="60">
        <v>8952064.6195999999</v>
      </c>
      <c r="BT1217" s="60" t="s">
        <v>544</v>
      </c>
      <c r="BU1217" s="60" t="s">
        <v>544</v>
      </c>
      <c r="BV1217" s="60" t="s">
        <v>544</v>
      </c>
      <c r="BW1217" s="60" t="s">
        <v>544</v>
      </c>
      <c r="BX1217" s="60" t="s">
        <v>544</v>
      </c>
      <c r="BY1217" s="60" t="s">
        <v>544</v>
      </c>
      <c r="BZ1217" s="60">
        <v>-5327601.9343999997</v>
      </c>
      <c r="CA1217" s="60" t="s">
        <v>544</v>
      </c>
      <c r="CB1217" s="60" t="s">
        <v>1811</v>
      </c>
      <c r="CC1217" s="60" t="s">
        <v>544</v>
      </c>
      <c r="CD1217" s="60">
        <v>2930832.36</v>
      </c>
      <c r="CE1217" s="60">
        <v>5216881.6008000001</v>
      </c>
      <c r="CF1217" s="60">
        <v>201791064.4664</v>
      </c>
      <c r="CG1217" s="60">
        <v>19294646.370000001</v>
      </c>
      <c r="CH1217" s="60" t="s">
        <v>544</v>
      </c>
      <c r="CI1217" s="60" t="s">
        <v>1603</v>
      </c>
      <c r="CJ1217" s="60">
        <v>13.52</v>
      </c>
      <c r="CK1217" s="60">
        <v>19890582.283199999</v>
      </c>
      <c r="CL1217" s="60" t="s">
        <v>544</v>
      </c>
      <c r="CM1217" s="85">
        <v>132730</v>
      </c>
      <c r="CN1217" s="60">
        <v>-918327.47279999999</v>
      </c>
      <c r="CO1217" s="60">
        <v>-17477530.3068</v>
      </c>
      <c r="CP1217" s="60">
        <v>8502670.3244000003</v>
      </c>
      <c r="CQ1217" s="60" t="s">
        <v>544</v>
      </c>
      <c r="CR1217" s="60">
        <v>595935.91319999995</v>
      </c>
      <c r="CS1217" s="60">
        <v>-918327.47279999999</v>
      </c>
      <c r="CT1217" s="60">
        <v>3051322.1348000001</v>
      </c>
      <c r="CU1217" s="60">
        <v>1471929.1407999999</v>
      </c>
      <c r="CV1217" s="60">
        <v>5216881.6008000001</v>
      </c>
      <c r="CW1217" s="60">
        <v>4523251.2756000003</v>
      </c>
      <c r="CX1217" s="60">
        <v>7887195.5288000004</v>
      </c>
      <c r="CY1217" s="60" t="s">
        <v>544</v>
      </c>
      <c r="CZ1217" s="60">
        <f t="shared" si="36"/>
        <v>30.707999962167744</v>
      </c>
      <c r="DA1217" s="60" t="str">
        <f t="shared" si="37"/>
        <v>Y</v>
      </c>
    </row>
    <row r="1218" spans="1:105">
      <c r="A1218" s="13" t="s">
        <v>1603</v>
      </c>
      <c r="B1218" s="13">
        <v>132730</v>
      </c>
      <c r="C1218" s="13">
        <v>2023</v>
      </c>
      <c r="D1218" s="13" t="s">
        <v>1</v>
      </c>
      <c r="E1218" s="13" t="s">
        <v>507</v>
      </c>
      <c r="F1218" s="84" t="s">
        <v>1804</v>
      </c>
      <c r="G1218" s="60" t="s">
        <v>2062</v>
      </c>
      <c r="H1218" s="60" t="s">
        <v>2398</v>
      </c>
      <c r="I1218" s="60" t="s">
        <v>2064</v>
      </c>
      <c r="J1218" s="60" t="s">
        <v>1603</v>
      </c>
      <c r="K1218" s="85">
        <v>132730</v>
      </c>
      <c r="L1218" s="60">
        <v>65202500000</v>
      </c>
      <c r="M1218" s="60">
        <v>2121441352.2913001</v>
      </c>
      <c r="N1218" s="60" t="s">
        <v>544</v>
      </c>
      <c r="O1218" s="60" t="s">
        <v>544</v>
      </c>
      <c r="P1218" s="60">
        <v>-0.16</v>
      </c>
      <c r="Q1218" s="60" t="s">
        <v>544</v>
      </c>
      <c r="R1218" s="85">
        <v>68</v>
      </c>
      <c r="S1218" s="85" t="s">
        <v>544</v>
      </c>
      <c r="T1218" s="60" t="s">
        <v>544</v>
      </c>
      <c r="U1218" s="60" t="s">
        <v>544</v>
      </c>
      <c r="V1218" s="60" t="s">
        <v>544</v>
      </c>
      <c r="W1218" s="60" t="s">
        <v>2065</v>
      </c>
      <c r="X1218" s="60">
        <v>4070278.1822000002</v>
      </c>
      <c r="Y1218" s="60" t="s">
        <v>544</v>
      </c>
      <c r="Z1218" s="60">
        <v>2.37</v>
      </c>
      <c r="AA1218" s="60">
        <v>300475028.29720002</v>
      </c>
      <c r="AB1218" s="60">
        <v>1620758092.451</v>
      </c>
      <c r="AC1218" s="60">
        <v>2121441352.2913001</v>
      </c>
      <c r="AD1218" s="60" t="s">
        <v>544</v>
      </c>
      <c r="AE1218" s="60" t="s">
        <v>544</v>
      </c>
      <c r="AF1218" s="60">
        <v>60.27</v>
      </c>
      <c r="AG1218" s="60" t="s">
        <v>2066</v>
      </c>
      <c r="AH1218" s="60">
        <v>39085732.855499998</v>
      </c>
      <c r="AI1218" s="60">
        <v>216268098.13550001</v>
      </c>
      <c r="AJ1218" s="60" t="s">
        <v>544</v>
      </c>
      <c r="AK1218" s="60">
        <v>0.21</v>
      </c>
      <c r="AL1218" s="60">
        <v>1872545956.3055999</v>
      </c>
      <c r="AM1218" s="60">
        <v>10710915.887800001</v>
      </c>
      <c r="AN1218" s="60">
        <v>23884821.850699998</v>
      </c>
      <c r="AO1218" s="60">
        <v>3959655.1140999999</v>
      </c>
      <c r="AP1218" s="60">
        <v>224102814.2527</v>
      </c>
      <c r="AQ1218" s="60">
        <v>2121441352.2913001</v>
      </c>
      <c r="AR1218" s="60" t="s">
        <v>544</v>
      </c>
      <c r="AS1218" s="60">
        <v>230515698.58289999</v>
      </c>
      <c r="AT1218" s="60" t="s">
        <v>544</v>
      </c>
      <c r="AU1218" s="85">
        <v>132730</v>
      </c>
      <c r="AV1218" s="60" t="s">
        <v>544</v>
      </c>
      <c r="AW1218" s="60">
        <v>1572070928.0084</v>
      </c>
      <c r="AX1218" s="60" t="s">
        <v>544</v>
      </c>
      <c r="AY1218" s="60" t="s">
        <v>544</v>
      </c>
      <c r="AZ1218" s="60">
        <v>2059193101.1475</v>
      </c>
      <c r="BA1218" s="60" t="s">
        <v>544</v>
      </c>
      <c r="BB1218" s="60" t="s">
        <v>1808</v>
      </c>
      <c r="BC1218" s="60" t="s">
        <v>544</v>
      </c>
      <c r="BD1218" s="60" t="s">
        <v>544</v>
      </c>
      <c r="BE1218" s="60" t="s">
        <v>544</v>
      </c>
      <c r="BF1218" s="60" t="s">
        <v>544</v>
      </c>
      <c r="BG1218" s="60">
        <v>6904180.8973000003</v>
      </c>
      <c r="BH1218" s="60" t="s">
        <v>544</v>
      </c>
      <c r="BI1218" s="60">
        <v>22459736.443999998</v>
      </c>
      <c r="BJ1218" s="60" t="s">
        <v>544</v>
      </c>
      <c r="BK1218" s="60">
        <v>5228566.7775999997</v>
      </c>
      <c r="BL1218" s="85" t="s">
        <v>3103</v>
      </c>
      <c r="BM1218" s="60" t="s">
        <v>3104</v>
      </c>
      <c r="BN1218" s="60">
        <v>9393199.9296000004</v>
      </c>
      <c r="BO1218" s="60">
        <v>2098783145.0487001</v>
      </c>
      <c r="BP1218" s="60" t="s">
        <v>544</v>
      </c>
      <c r="BQ1218" s="60" t="s">
        <v>544</v>
      </c>
      <c r="BR1218" s="60" t="s">
        <v>544</v>
      </c>
      <c r="BS1218" s="60">
        <v>11364893.4375</v>
      </c>
      <c r="BT1218" s="60" t="s">
        <v>544</v>
      </c>
      <c r="BU1218" s="60" t="s">
        <v>544</v>
      </c>
      <c r="BV1218" s="60" t="s">
        <v>544</v>
      </c>
      <c r="BW1218" s="60" t="s">
        <v>544</v>
      </c>
      <c r="BX1218" s="60" t="s">
        <v>544</v>
      </c>
      <c r="BY1218" s="60" t="s">
        <v>544</v>
      </c>
      <c r="BZ1218" s="60">
        <v>-748332.51950000005</v>
      </c>
      <c r="CA1218" s="60" t="s">
        <v>544</v>
      </c>
      <c r="CB1218" s="60" t="s">
        <v>1811</v>
      </c>
      <c r="CC1218" s="60" t="s">
        <v>544</v>
      </c>
      <c r="CD1218" s="60">
        <v>2554091.4252999998</v>
      </c>
      <c r="CE1218" s="60">
        <v>6549536.3554999996</v>
      </c>
      <c r="CF1218" s="60">
        <v>224102814.2527</v>
      </c>
      <c r="CG1218" s="60">
        <v>27288108.0046</v>
      </c>
      <c r="CH1218" s="60" t="s">
        <v>544</v>
      </c>
      <c r="CI1218" s="60" t="s">
        <v>1603</v>
      </c>
      <c r="CJ1218" s="60">
        <v>13.34</v>
      </c>
      <c r="CK1218" s="60">
        <v>27955100.0328</v>
      </c>
      <c r="CL1218" s="60" t="s">
        <v>544</v>
      </c>
      <c r="CM1218" s="85">
        <v>132730</v>
      </c>
      <c r="CN1218" s="60">
        <v>3738408.9778999998</v>
      </c>
      <c r="CO1218" s="60">
        <v>22459736.443999998</v>
      </c>
      <c r="CP1218" s="60">
        <v>13463478.1117</v>
      </c>
      <c r="CQ1218" s="60" t="s">
        <v>544</v>
      </c>
      <c r="CR1218" s="60">
        <v>666992.02830000001</v>
      </c>
      <c r="CS1218" s="60">
        <v>3738408.9778999998</v>
      </c>
      <c r="CT1218" s="60">
        <v>3683097.4438</v>
      </c>
      <c r="CU1218" s="60">
        <v>1545469.3337999999</v>
      </c>
      <c r="CV1218" s="60">
        <v>6549536.3554999996</v>
      </c>
      <c r="CW1218" s="60">
        <v>5228566.7775999997</v>
      </c>
      <c r="CX1218" s="60">
        <v>4070278.1822000002</v>
      </c>
      <c r="CY1218" s="60" t="s">
        <v>544</v>
      </c>
      <c r="CZ1218" s="60">
        <f t="shared" si="36"/>
        <v>30.735000017595063</v>
      </c>
      <c r="DA1218" s="60" t="str">
        <f t="shared" si="37"/>
        <v>Y</v>
      </c>
    </row>
    <row r="1219" spans="1:105">
      <c r="A1219" s="13" t="s">
        <v>1593</v>
      </c>
      <c r="B1219" s="13">
        <v>113802</v>
      </c>
      <c r="C1219" s="13">
        <v>2022</v>
      </c>
      <c r="D1219" s="13" t="s">
        <v>12</v>
      </c>
      <c r="E1219" s="13" t="s">
        <v>13</v>
      </c>
      <c r="F1219" s="84" t="s">
        <v>1812</v>
      </c>
      <c r="G1219" s="60" t="s">
        <v>1840</v>
      </c>
      <c r="H1219" s="60" t="s">
        <v>1827</v>
      </c>
      <c r="I1219" s="60" t="s">
        <v>540</v>
      </c>
      <c r="J1219" s="60" t="s">
        <v>1632</v>
      </c>
      <c r="K1219" s="85">
        <v>110728</v>
      </c>
      <c r="L1219" s="60">
        <v>386799237000</v>
      </c>
      <c r="M1219" s="60">
        <v>386799237000</v>
      </c>
      <c r="N1219" s="60">
        <v>1120939000</v>
      </c>
      <c r="O1219" s="60">
        <v>304447000</v>
      </c>
      <c r="P1219" s="60">
        <v>-0.19</v>
      </c>
      <c r="Q1219" s="60" t="s">
        <v>544</v>
      </c>
      <c r="R1219" s="85">
        <v>26943</v>
      </c>
      <c r="S1219" s="85" t="s">
        <v>544</v>
      </c>
      <c r="T1219" s="60">
        <v>33287838000</v>
      </c>
      <c r="U1219" s="60" t="s">
        <v>544</v>
      </c>
      <c r="V1219" s="60">
        <v>23163102000</v>
      </c>
      <c r="W1219" s="60" t="s">
        <v>1841</v>
      </c>
      <c r="X1219" s="60">
        <v>8014627000</v>
      </c>
      <c r="Y1219" s="60">
        <v>329741186000</v>
      </c>
      <c r="Z1219" s="60">
        <v>9.1300000000000008</v>
      </c>
      <c r="AA1219" s="60">
        <v>9513111000</v>
      </c>
      <c r="AB1219" s="60">
        <v>212495981000</v>
      </c>
      <c r="AC1219" s="60">
        <v>386799237000</v>
      </c>
      <c r="AD1219" s="60">
        <v>10.130000000000001</v>
      </c>
      <c r="AE1219" s="60">
        <v>30847905000</v>
      </c>
      <c r="AF1219" s="60">
        <v>3.47</v>
      </c>
      <c r="AG1219" s="60" t="s">
        <v>1842</v>
      </c>
      <c r="AH1219" s="60" t="s">
        <v>544</v>
      </c>
      <c r="AI1219" s="60">
        <v>37718375000</v>
      </c>
      <c r="AJ1219" s="60">
        <v>48734718000</v>
      </c>
      <c r="AK1219" s="60">
        <v>2.19</v>
      </c>
      <c r="AL1219" s="60">
        <v>339898852000</v>
      </c>
      <c r="AM1219" s="60">
        <v>4050862000</v>
      </c>
      <c r="AN1219" s="60">
        <v>1843406000</v>
      </c>
      <c r="AO1219" s="60">
        <v>3070517000</v>
      </c>
      <c r="AP1219" s="60">
        <v>42576090000</v>
      </c>
      <c r="AQ1219" s="60">
        <v>386799237000</v>
      </c>
      <c r="AR1219" s="60">
        <v>0.67</v>
      </c>
      <c r="AS1219" s="60">
        <v>50386395000</v>
      </c>
      <c r="AT1219" s="60">
        <v>42961062000</v>
      </c>
      <c r="AU1219" s="85">
        <v>113802</v>
      </c>
      <c r="AV1219" s="60" t="s">
        <v>544</v>
      </c>
      <c r="AW1219" s="60" t="s">
        <v>544</v>
      </c>
      <c r="AX1219" s="60">
        <v>9599000</v>
      </c>
      <c r="AY1219" s="60">
        <v>79582623000</v>
      </c>
      <c r="AZ1219" s="60">
        <v>180696915000</v>
      </c>
      <c r="BA1219" s="60">
        <v>21631331000</v>
      </c>
      <c r="BB1219" s="60" t="s">
        <v>1808</v>
      </c>
      <c r="BC1219" s="60">
        <v>372523576000</v>
      </c>
      <c r="BD1219" s="60">
        <v>2069921000</v>
      </c>
      <c r="BE1219" s="60">
        <v>3951585000</v>
      </c>
      <c r="BF1219" s="60" t="s">
        <v>544</v>
      </c>
      <c r="BG1219" s="60">
        <v>56739000</v>
      </c>
      <c r="BH1219" s="60">
        <v>167338118000</v>
      </c>
      <c r="BI1219" s="60">
        <v>-2507337000</v>
      </c>
      <c r="BJ1219" s="60">
        <v>23163102000</v>
      </c>
      <c r="BK1219" s="60">
        <v>5649840000</v>
      </c>
      <c r="BL1219" s="85" t="s">
        <v>544</v>
      </c>
      <c r="BM1219" s="60" t="s">
        <v>544</v>
      </c>
      <c r="BN1219" s="60">
        <v>2719128000</v>
      </c>
      <c r="BO1219" s="60">
        <v>360089507000</v>
      </c>
      <c r="BP1219" s="60">
        <v>165268197000</v>
      </c>
      <c r="BQ1219" s="60">
        <v>10176607000</v>
      </c>
      <c r="BR1219" s="60" t="s">
        <v>544</v>
      </c>
      <c r="BS1219" s="60">
        <v>3582401000</v>
      </c>
      <c r="BT1219" s="60" t="s">
        <v>544</v>
      </c>
      <c r="BU1219" s="60">
        <v>6121995000</v>
      </c>
      <c r="BV1219" s="60">
        <v>108854000</v>
      </c>
      <c r="BW1219" s="60">
        <v>21631331000</v>
      </c>
      <c r="BX1219" s="60">
        <v>37718375000</v>
      </c>
      <c r="BY1219" s="60" t="s">
        <v>544</v>
      </c>
      <c r="BZ1219" s="60">
        <v>-5927000</v>
      </c>
      <c r="CA1219" s="60" t="s">
        <v>544</v>
      </c>
      <c r="CB1219" s="60" t="s">
        <v>1994</v>
      </c>
      <c r="CC1219" s="60">
        <v>1787406000</v>
      </c>
      <c r="CD1219" s="60">
        <v>4230649000</v>
      </c>
      <c r="CE1219" s="60">
        <v>4779468000</v>
      </c>
      <c r="CF1219" s="60">
        <v>42576090000</v>
      </c>
      <c r="CG1219" s="60">
        <v>3736038000</v>
      </c>
      <c r="CH1219" s="60">
        <v>367662000</v>
      </c>
      <c r="CI1219" s="60" t="s">
        <v>1632</v>
      </c>
      <c r="CJ1219" s="60">
        <v>17.75</v>
      </c>
      <c r="CK1219" s="60">
        <v>9858033000</v>
      </c>
      <c r="CL1219" s="60" t="s">
        <v>544</v>
      </c>
      <c r="CM1219" s="85">
        <v>110728</v>
      </c>
      <c r="CN1219" s="60">
        <v>37121000</v>
      </c>
      <c r="CO1219" s="60">
        <v>-2507337000</v>
      </c>
      <c r="CP1219" s="60">
        <v>10733755000</v>
      </c>
      <c r="CQ1219" s="60">
        <v>329741186000</v>
      </c>
      <c r="CR1219" s="60" t="s">
        <v>544</v>
      </c>
      <c r="CS1219" s="60">
        <v>37121000</v>
      </c>
      <c r="CT1219" s="60">
        <v>2736642000</v>
      </c>
      <c r="CU1219" s="60">
        <v>2913198000</v>
      </c>
      <c r="CV1219" s="60">
        <v>4779468000</v>
      </c>
      <c r="CW1219" s="60">
        <v>5649840000</v>
      </c>
      <c r="CX1219" s="60">
        <v>8014627000</v>
      </c>
      <c r="CY1219" s="60">
        <v>17.75</v>
      </c>
      <c r="CZ1219" s="60">
        <f t="shared" ref="CZ1219:CZ1282" si="38">IFERROR(L1219/M1219,"")</f>
        <v>1</v>
      </c>
      <c r="DA1219" s="60" t="str">
        <f t="shared" ref="DA1219:DA1282" si="39">IF(D1219=0,"",IF(K1219=B1219,"Y",IF(ISERROR(MATCH(K1219,B:B,0)),"N","N: parent data from row "&amp; MATCH(K1219,B:B,0))))</f>
        <v>N: parent data from row 1275</v>
      </c>
    </row>
    <row r="1220" spans="1:105">
      <c r="A1220" s="13" t="s">
        <v>1593</v>
      </c>
      <c r="B1220" s="13">
        <v>113802</v>
      </c>
      <c r="C1220" s="13">
        <v>2023</v>
      </c>
      <c r="D1220" s="13" t="s">
        <v>12</v>
      </c>
      <c r="E1220" s="13" t="s">
        <v>13</v>
      </c>
      <c r="F1220" s="84" t="s">
        <v>1804</v>
      </c>
      <c r="G1220" s="60" t="s">
        <v>1840</v>
      </c>
      <c r="H1220" s="60" t="s">
        <v>1827</v>
      </c>
      <c r="I1220" s="60" t="s">
        <v>540</v>
      </c>
      <c r="J1220" s="60" t="s">
        <v>1632</v>
      </c>
      <c r="K1220" s="85">
        <v>110728</v>
      </c>
      <c r="L1220" s="60">
        <v>367174651000</v>
      </c>
      <c r="M1220" s="60">
        <v>367174651000</v>
      </c>
      <c r="N1220" s="60">
        <v>1023654000</v>
      </c>
      <c r="O1220" s="60">
        <v>726018000</v>
      </c>
      <c r="P1220" s="60">
        <v>-0.06</v>
      </c>
      <c r="Q1220" s="60" t="s">
        <v>544</v>
      </c>
      <c r="R1220" s="85">
        <v>26901</v>
      </c>
      <c r="S1220" s="85" t="s">
        <v>544</v>
      </c>
      <c r="T1220" s="60">
        <v>32107647000</v>
      </c>
      <c r="U1220" s="60" t="s">
        <v>544</v>
      </c>
      <c r="V1220" s="60">
        <v>23767840000</v>
      </c>
      <c r="W1220" s="60" t="s">
        <v>1841</v>
      </c>
      <c r="X1220" s="60">
        <v>9136790000</v>
      </c>
      <c r="Y1220" s="60">
        <v>303720159000</v>
      </c>
      <c r="Z1220" s="60">
        <v>5.16</v>
      </c>
      <c r="AA1220" s="60">
        <v>6502907000</v>
      </c>
      <c r="AB1220" s="60">
        <v>219957124000</v>
      </c>
      <c r="AC1220" s="60">
        <v>367174651000</v>
      </c>
      <c r="AD1220" s="60">
        <v>11.01</v>
      </c>
      <c r="AE1220" s="60">
        <v>34282065000</v>
      </c>
      <c r="AF1220" s="60">
        <v>3.64</v>
      </c>
      <c r="AG1220" s="60" t="s">
        <v>1842</v>
      </c>
      <c r="AH1220" s="60" t="s">
        <v>544</v>
      </c>
      <c r="AI1220" s="60">
        <v>39107273000</v>
      </c>
      <c r="AJ1220" s="60">
        <v>55009011000</v>
      </c>
      <c r="AK1220" s="60">
        <v>2.68</v>
      </c>
      <c r="AL1220" s="60">
        <v>315906746000</v>
      </c>
      <c r="AM1220" s="60">
        <v>4648502000</v>
      </c>
      <c r="AN1220" s="60">
        <v>6483997000</v>
      </c>
      <c r="AO1220" s="60">
        <v>3040222000</v>
      </c>
      <c r="AP1220" s="60">
        <v>46280437000</v>
      </c>
      <c r="AQ1220" s="60">
        <v>367174651000</v>
      </c>
      <c r="AR1220" s="60">
        <v>0.56000000000000005</v>
      </c>
      <c r="AS1220" s="60">
        <v>51768249000</v>
      </c>
      <c r="AT1220" s="60">
        <v>43451554000</v>
      </c>
      <c r="AU1220" s="85">
        <v>113802</v>
      </c>
      <c r="AV1220" s="60" t="s">
        <v>544</v>
      </c>
      <c r="AW1220" s="60" t="s">
        <v>544</v>
      </c>
      <c r="AX1220" s="60">
        <v>23752000</v>
      </c>
      <c r="AY1220" s="60">
        <v>89291076000</v>
      </c>
      <c r="AZ1220" s="60">
        <v>145643547000</v>
      </c>
      <c r="BA1220" s="60">
        <v>26331976000</v>
      </c>
      <c r="BB1220" s="60" t="s">
        <v>1808</v>
      </c>
      <c r="BC1220" s="60">
        <v>355117584000</v>
      </c>
      <c r="BD1220" s="60">
        <v>2623002000</v>
      </c>
      <c r="BE1220" s="60">
        <v>4478114000</v>
      </c>
      <c r="BF1220" s="60" t="s">
        <v>544</v>
      </c>
      <c r="BG1220" s="60">
        <v>58810000</v>
      </c>
      <c r="BH1220" s="60">
        <v>182842446000</v>
      </c>
      <c r="BI1220" s="60">
        <v>4680913000</v>
      </c>
      <c r="BJ1220" s="60">
        <v>23767840000</v>
      </c>
      <c r="BK1220" s="60">
        <v>6678233000</v>
      </c>
      <c r="BL1220" s="85" t="s">
        <v>544</v>
      </c>
      <c r="BM1220" s="60" t="s">
        <v>544</v>
      </c>
      <c r="BN1220" s="60">
        <v>816397000</v>
      </c>
      <c r="BO1220" s="60">
        <v>340276987000</v>
      </c>
      <c r="BP1220" s="60">
        <v>180219444000</v>
      </c>
      <c r="BQ1220" s="60">
        <v>10142790000</v>
      </c>
      <c r="BR1220" s="60" t="s">
        <v>544</v>
      </c>
      <c r="BS1220" s="60">
        <v>4357324000</v>
      </c>
      <c r="BT1220" s="60" t="s">
        <v>544</v>
      </c>
      <c r="BU1220" s="60">
        <v>9214787000</v>
      </c>
      <c r="BV1220" s="60">
        <v>107362000</v>
      </c>
      <c r="BW1220" s="60">
        <v>26331976000</v>
      </c>
      <c r="BX1220" s="60">
        <v>39107273000</v>
      </c>
      <c r="BY1220" s="60" t="s">
        <v>544</v>
      </c>
      <c r="BZ1220" s="60">
        <v>-119364000</v>
      </c>
      <c r="CA1220" s="60" t="s">
        <v>544</v>
      </c>
      <c r="CB1220" s="60" t="s">
        <v>1994</v>
      </c>
      <c r="CC1220" s="60">
        <v>5670346000</v>
      </c>
      <c r="CD1220" s="60">
        <v>4071834000</v>
      </c>
      <c r="CE1220" s="60">
        <v>2558217000</v>
      </c>
      <c r="CF1220" s="60">
        <v>46280437000</v>
      </c>
      <c r="CG1220" s="60">
        <v>6406000000</v>
      </c>
      <c r="CH1220" s="60">
        <v>650544000</v>
      </c>
      <c r="CI1220" s="60" t="s">
        <v>1632</v>
      </c>
      <c r="CJ1220" s="60">
        <v>17.78</v>
      </c>
      <c r="CK1220" s="60">
        <v>15620787000</v>
      </c>
      <c r="CL1220" s="60" t="s">
        <v>544</v>
      </c>
      <c r="CM1220" s="85">
        <v>110728</v>
      </c>
      <c r="CN1220" s="60">
        <v>9149000</v>
      </c>
      <c r="CO1220" s="60">
        <v>4680913000</v>
      </c>
      <c r="CP1220" s="60">
        <v>9953187000</v>
      </c>
      <c r="CQ1220" s="60">
        <v>303720159000</v>
      </c>
      <c r="CR1220" s="60" t="s">
        <v>544</v>
      </c>
      <c r="CS1220" s="60">
        <v>9149000</v>
      </c>
      <c r="CT1220" s="60">
        <v>3145299000</v>
      </c>
      <c r="CU1220" s="60">
        <v>3532934000</v>
      </c>
      <c r="CV1220" s="60">
        <v>2558217000</v>
      </c>
      <c r="CW1220" s="60">
        <v>6678233000</v>
      </c>
      <c r="CX1220" s="60">
        <v>9136790000</v>
      </c>
      <c r="CY1220" s="60">
        <v>17.78</v>
      </c>
      <c r="CZ1220" s="60">
        <f t="shared" si="38"/>
        <v>1</v>
      </c>
      <c r="DA1220" s="60" t="str">
        <f t="shared" si="39"/>
        <v>N: parent data from row 1275</v>
      </c>
    </row>
    <row r="1221" spans="1:105">
      <c r="A1221" s="13" t="s">
        <v>1605</v>
      </c>
      <c r="B1221" s="13">
        <v>10718</v>
      </c>
      <c r="C1221" s="13">
        <v>2022</v>
      </c>
      <c r="D1221" s="13" t="s">
        <v>12</v>
      </c>
      <c r="E1221" s="13" t="s">
        <v>13</v>
      </c>
      <c r="F1221" s="84" t="s">
        <v>1812</v>
      </c>
      <c r="G1221" s="60" t="s">
        <v>1840</v>
      </c>
      <c r="H1221" s="60" t="s">
        <v>545</v>
      </c>
      <c r="I1221" s="60" t="s">
        <v>540</v>
      </c>
      <c r="J1221" s="60" t="s">
        <v>1606</v>
      </c>
      <c r="K1221" s="85">
        <v>110630</v>
      </c>
      <c r="L1221" s="60">
        <v>324646000000</v>
      </c>
      <c r="M1221" s="60">
        <v>324646000000</v>
      </c>
      <c r="N1221" s="60">
        <v>76000000</v>
      </c>
      <c r="O1221" s="60">
        <v>-26000000</v>
      </c>
      <c r="P1221" s="60">
        <v>-0.15</v>
      </c>
      <c r="Q1221" s="60" t="s">
        <v>544</v>
      </c>
      <c r="R1221" s="85">
        <v>42419</v>
      </c>
      <c r="S1221" s="85" t="s">
        <v>544</v>
      </c>
      <c r="T1221" s="60">
        <v>1314000000</v>
      </c>
      <c r="U1221" s="60" t="s">
        <v>544</v>
      </c>
      <c r="V1221" s="60">
        <v>3195000000</v>
      </c>
      <c r="W1221" s="60" t="s">
        <v>1841</v>
      </c>
      <c r="X1221" s="60">
        <v>3097000000</v>
      </c>
      <c r="Y1221" s="60">
        <v>281533000000</v>
      </c>
      <c r="Z1221" s="60">
        <v>7.94</v>
      </c>
      <c r="AA1221" s="60">
        <v>1171000000</v>
      </c>
      <c r="AB1221" s="60">
        <v>129233000000</v>
      </c>
      <c r="AC1221" s="60">
        <v>324646000000</v>
      </c>
      <c r="AD1221" s="60">
        <v>6.25</v>
      </c>
      <c r="AE1221" s="60" t="s">
        <v>544</v>
      </c>
      <c r="AF1221" s="60">
        <v>36.32</v>
      </c>
      <c r="AG1221" s="60" t="s">
        <v>1842</v>
      </c>
      <c r="AH1221" s="60" t="s">
        <v>544</v>
      </c>
      <c r="AI1221" s="60">
        <v>20221000000</v>
      </c>
      <c r="AJ1221" s="60">
        <v>1878000000</v>
      </c>
      <c r="AK1221" s="60">
        <v>1.03</v>
      </c>
      <c r="AL1221" s="60">
        <v>286591000000</v>
      </c>
      <c r="AM1221" s="60">
        <v>7155000000</v>
      </c>
      <c r="AN1221" s="60">
        <v>2302000000</v>
      </c>
      <c r="AO1221" s="60">
        <v>4164000000</v>
      </c>
      <c r="AP1221" s="60">
        <v>26750000000</v>
      </c>
      <c r="AQ1221" s="60">
        <v>324646000000</v>
      </c>
      <c r="AR1221" s="60">
        <v>0.24</v>
      </c>
      <c r="AS1221" s="60">
        <v>31119000000</v>
      </c>
      <c r="AT1221" s="60">
        <v>20595000000</v>
      </c>
      <c r="AU1221" s="85">
        <v>10718</v>
      </c>
      <c r="AV1221" s="60" t="s">
        <v>544</v>
      </c>
      <c r="AW1221" s="60" t="s">
        <v>544</v>
      </c>
      <c r="AX1221" s="60">
        <v>2000000</v>
      </c>
      <c r="AY1221" s="60">
        <v>1878000000</v>
      </c>
      <c r="AZ1221" s="60">
        <v>144809000000</v>
      </c>
      <c r="BA1221" s="60">
        <v>5867000000</v>
      </c>
      <c r="BB1221" s="60" t="s">
        <v>1808</v>
      </c>
      <c r="BC1221" s="60">
        <v>323769000000</v>
      </c>
      <c r="BD1221" s="60">
        <v>154000000</v>
      </c>
      <c r="BE1221" s="60">
        <v>657000000</v>
      </c>
      <c r="BF1221" s="60">
        <v>10070000000</v>
      </c>
      <c r="BG1221" s="60">
        <v>122000000</v>
      </c>
      <c r="BH1221" s="60">
        <v>31535000000</v>
      </c>
      <c r="BI1221" s="60">
        <v>2129000000</v>
      </c>
      <c r="BJ1221" s="60">
        <v>3195000000</v>
      </c>
      <c r="BK1221" s="60">
        <v>8952000000</v>
      </c>
      <c r="BL1221" s="85" t="s">
        <v>544</v>
      </c>
      <c r="BM1221" s="60" t="s">
        <v>544</v>
      </c>
      <c r="BN1221" s="60">
        <v>8479000000</v>
      </c>
      <c r="BO1221" s="60">
        <v>296087000000</v>
      </c>
      <c r="BP1221" s="60">
        <v>31381000000</v>
      </c>
      <c r="BQ1221" s="60">
        <v>101356000000</v>
      </c>
      <c r="BR1221" s="60" t="s">
        <v>544</v>
      </c>
      <c r="BS1221" s="60">
        <v>14403000000</v>
      </c>
      <c r="BT1221" s="60" t="s">
        <v>544</v>
      </c>
      <c r="BU1221" s="60">
        <v>830000000</v>
      </c>
      <c r="BV1221" s="60" t="s">
        <v>544</v>
      </c>
      <c r="BW1221" s="60">
        <v>5867000000</v>
      </c>
      <c r="BX1221" s="60">
        <v>20221000000</v>
      </c>
      <c r="BY1221" s="60" t="s">
        <v>544</v>
      </c>
      <c r="BZ1221" s="60">
        <v>-443000000</v>
      </c>
      <c r="CA1221" s="60" t="s">
        <v>544</v>
      </c>
      <c r="CB1221" s="60" t="s">
        <v>1993</v>
      </c>
      <c r="CC1221" s="60">
        <v>1500000000</v>
      </c>
      <c r="CD1221" s="60">
        <v>2810000000</v>
      </c>
      <c r="CE1221" s="60">
        <v>2590000000</v>
      </c>
      <c r="CF1221" s="60">
        <v>26750000000</v>
      </c>
      <c r="CG1221" s="60">
        <v>4569000000</v>
      </c>
      <c r="CH1221" s="60">
        <v>-3000000</v>
      </c>
      <c r="CI1221" s="60" t="s">
        <v>1606</v>
      </c>
      <c r="CJ1221" s="60">
        <v>15.65</v>
      </c>
      <c r="CK1221" s="60">
        <v>5399000000</v>
      </c>
      <c r="CL1221" s="60" t="s">
        <v>544</v>
      </c>
      <c r="CM1221" s="85">
        <v>110630</v>
      </c>
      <c r="CN1221" s="60" t="s">
        <v>544</v>
      </c>
      <c r="CO1221" s="60">
        <v>2129000000</v>
      </c>
      <c r="CP1221" s="60">
        <v>11576000000</v>
      </c>
      <c r="CQ1221" s="60">
        <v>281533000000</v>
      </c>
      <c r="CR1221" s="60" t="s">
        <v>544</v>
      </c>
      <c r="CS1221" s="60" t="s">
        <v>544</v>
      </c>
      <c r="CT1221" s="60">
        <v>4667000000</v>
      </c>
      <c r="CU1221" s="60">
        <v>4285000000</v>
      </c>
      <c r="CV1221" s="60">
        <v>2590000000</v>
      </c>
      <c r="CW1221" s="60">
        <v>8952000000</v>
      </c>
      <c r="CX1221" s="60">
        <v>3097000000</v>
      </c>
      <c r="CY1221" s="60">
        <v>15.65</v>
      </c>
      <c r="CZ1221" s="60">
        <f t="shared" si="38"/>
        <v>1</v>
      </c>
      <c r="DA1221" s="60" t="str">
        <f t="shared" si="39"/>
        <v>N: parent data from row 1223</v>
      </c>
    </row>
    <row r="1222" spans="1:105">
      <c r="A1222" s="13" t="s">
        <v>1605</v>
      </c>
      <c r="B1222" s="13">
        <v>10718</v>
      </c>
      <c r="C1222" s="13">
        <v>2023</v>
      </c>
      <c r="D1222" s="13" t="s">
        <v>12</v>
      </c>
      <c r="E1222" s="13" t="s">
        <v>13</v>
      </c>
      <c r="F1222" s="84" t="s">
        <v>1804</v>
      </c>
      <c r="G1222" s="60" t="s">
        <v>1840</v>
      </c>
      <c r="H1222" s="60" t="s">
        <v>1827</v>
      </c>
      <c r="I1222" s="60" t="s">
        <v>540</v>
      </c>
      <c r="J1222" s="60" t="s">
        <v>1606</v>
      </c>
      <c r="K1222" s="85">
        <v>110630</v>
      </c>
      <c r="L1222" s="60">
        <v>332529000000</v>
      </c>
      <c r="M1222" s="60">
        <v>332529000000</v>
      </c>
      <c r="N1222" s="60">
        <v>280000000</v>
      </c>
      <c r="O1222" s="60">
        <v>125000000</v>
      </c>
      <c r="P1222" s="60">
        <v>-0.15</v>
      </c>
      <c r="Q1222" s="60" t="s">
        <v>544</v>
      </c>
      <c r="R1222" s="85">
        <v>44246</v>
      </c>
      <c r="S1222" s="85" t="s">
        <v>544</v>
      </c>
      <c r="T1222" s="60">
        <v>1579000000</v>
      </c>
      <c r="U1222" s="60" t="s">
        <v>544</v>
      </c>
      <c r="V1222" s="60">
        <v>3529000000</v>
      </c>
      <c r="W1222" s="60" t="s">
        <v>1841</v>
      </c>
      <c r="X1222" s="60">
        <v>4135000000</v>
      </c>
      <c r="Y1222" s="60">
        <v>287126000000</v>
      </c>
      <c r="Z1222" s="60">
        <v>10.24</v>
      </c>
      <c r="AA1222" s="60">
        <v>1700000000</v>
      </c>
      <c r="AB1222" s="60">
        <v>129673000000</v>
      </c>
      <c r="AC1222" s="60">
        <v>332529000000</v>
      </c>
      <c r="AD1222" s="60">
        <v>6.65</v>
      </c>
      <c r="AE1222" s="60" t="s">
        <v>544</v>
      </c>
      <c r="AF1222" s="60">
        <v>42.37</v>
      </c>
      <c r="AG1222" s="60" t="s">
        <v>1842</v>
      </c>
      <c r="AH1222" s="60" t="s">
        <v>544</v>
      </c>
      <c r="AI1222" s="60">
        <v>21127000000</v>
      </c>
      <c r="AJ1222" s="60">
        <v>2680000000</v>
      </c>
      <c r="AK1222" s="60">
        <v>1.39</v>
      </c>
      <c r="AL1222" s="60">
        <v>292646000000</v>
      </c>
      <c r="AM1222" s="60">
        <v>7618000000</v>
      </c>
      <c r="AN1222" s="60">
        <v>12971000000</v>
      </c>
      <c r="AO1222" s="60">
        <v>4078000000</v>
      </c>
      <c r="AP1222" s="60">
        <v>27626000000</v>
      </c>
      <c r="AQ1222" s="60">
        <v>332529000000</v>
      </c>
      <c r="AR1222" s="60">
        <v>0.86</v>
      </c>
      <c r="AS1222" s="60">
        <v>31031000000</v>
      </c>
      <c r="AT1222" s="60">
        <v>22571000000</v>
      </c>
      <c r="AU1222" s="85">
        <v>10718</v>
      </c>
      <c r="AV1222" s="60" t="s">
        <v>544</v>
      </c>
      <c r="AW1222" s="60" t="s">
        <v>544</v>
      </c>
      <c r="AX1222" s="60">
        <v>2000000</v>
      </c>
      <c r="AY1222" s="60">
        <v>2680000000</v>
      </c>
      <c r="AZ1222" s="60">
        <v>129531000000</v>
      </c>
      <c r="BA1222" s="60">
        <v>3842000000</v>
      </c>
      <c r="BB1222" s="60" t="s">
        <v>1808</v>
      </c>
      <c r="BC1222" s="60">
        <v>317621000000</v>
      </c>
      <c r="BD1222" s="60">
        <v>285000000</v>
      </c>
      <c r="BE1222" s="60">
        <v>599000000</v>
      </c>
      <c r="BF1222" s="60">
        <v>13524000000</v>
      </c>
      <c r="BG1222" s="60">
        <v>142000000</v>
      </c>
      <c r="BH1222" s="60">
        <v>32622000000</v>
      </c>
      <c r="BI1222" s="60">
        <v>2776000000</v>
      </c>
      <c r="BJ1222" s="60">
        <v>3529000000</v>
      </c>
      <c r="BK1222" s="60">
        <v>9758000000</v>
      </c>
      <c r="BL1222" s="85" t="s">
        <v>544</v>
      </c>
      <c r="BM1222" s="60" t="s">
        <v>544</v>
      </c>
      <c r="BN1222" s="60">
        <v>9023000000</v>
      </c>
      <c r="BO1222" s="60">
        <v>303445000000</v>
      </c>
      <c r="BP1222" s="60">
        <v>32337000000</v>
      </c>
      <c r="BQ1222" s="60">
        <v>119816000000</v>
      </c>
      <c r="BR1222" s="60" t="s">
        <v>544</v>
      </c>
      <c r="BS1222" s="60">
        <v>15119000000</v>
      </c>
      <c r="BT1222" s="60" t="s">
        <v>544</v>
      </c>
      <c r="BU1222" s="60">
        <v>1748000000</v>
      </c>
      <c r="BV1222" s="60" t="s">
        <v>544</v>
      </c>
      <c r="BW1222" s="60">
        <v>3842000000</v>
      </c>
      <c r="BX1222" s="60">
        <v>21127000000</v>
      </c>
      <c r="BY1222" s="60" t="s">
        <v>544</v>
      </c>
      <c r="BZ1222" s="60">
        <v>-68000000</v>
      </c>
      <c r="CA1222" s="60" t="s">
        <v>544</v>
      </c>
      <c r="CB1222" s="60" t="s">
        <v>1993</v>
      </c>
      <c r="CC1222" s="60">
        <v>6793000000</v>
      </c>
      <c r="CD1222" s="60">
        <v>2754000000</v>
      </c>
      <c r="CE1222" s="60">
        <v>3276000000</v>
      </c>
      <c r="CF1222" s="60">
        <v>27626000000</v>
      </c>
      <c r="CG1222" s="60">
        <v>15358000000</v>
      </c>
      <c r="CH1222" s="60">
        <v>-6000000</v>
      </c>
      <c r="CI1222" s="60" t="s">
        <v>1606</v>
      </c>
      <c r="CJ1222" s="60">
        <v>16.29</v>
      </c>
      <c r="CK1222" s="60">
        <v>17106000000</v>
      </c>
      <c r="CL1222" s="60" t="s">
        <v>544</v>
      </c>
      <c r="CM1222" s="85">
        <v>110630</v>
      </c>
      <c r="CN1222" s="60">
        <v>-2000000</v>
      </c>
      <c r="CO1222" s="60">
        <v>2776000000</v>
      </c>
      <c r="CP1222" s="60">
        <v>13158000000</v>
      </c>
      <c r="CQ1222" s="60">
        <v>287126000000</v>
      </c>
      <c r="CR1222" s="60" t="s">
        <v>544</v>
      </c>
      <c r="CS1222" s="60">
        <v>-2000000</v>
      </c>
      <c r="CT1222" s="60">
        <v>5012000000</v>
      </c>
      <c r="CU1222" s="60">
        <v>4746000000</v>
      </c>
      <c r="CV1222" s="60">
        <v>3276000000</v>
      </c>
      <c r="CW1222" s="60">
        <v>9758000000</v>
      </c>
      <c r="CX1222" s="60">
        <v>4135000000</v>
      </c>
      <c r="CY1222" s="60">
        <v>16.29</v>
      </c>
      <c r="CZ1222" s="60">
        <f t="shared" si="38"/>
        <v>1</v>
      </c>
      <c r="DA1222" s="60" t="str">
        <f t="shared" si="39"/>
        <v>N: parent data from row 1223</v>
      </c>
    </row>
    <row r="1223" spans="1:105">
      <c r="A1223" s="13" t="s">
        <v>1606</v>
      </c>
      <c r="B1223" s="13">
        <v>110630</v>
      </c>
      <c r="C1223" s="13">
        <v>2022</v>
      </c>
      <c r="D1223" s="13" t="s">
        <v>12</v>
      </c>
      <c r="E1223" s="13" t="s">
        <v>13</v>
      </c>
      <c r="F1223" s="84" t="s">
        <v>1812</v>
      </c>
      <c r="G1223" s="60" t="s">
        <v>1840</v>
      </c>
      <c r="H1223" s="60" t="s">
        <v>1827</v>
      </c>
      <c r="I1223" s="60" t="s">
        <v>540</v>
      </c>
      <c r="J1223" s="60" t="s">
        <v>1606</v>
      </c>
      <c r="K1223" s="85">
        <v>110630</v>
      </c>
      <c r="L1223" s="60">
        <v>405783000000</v>
      </c>
      <c r="M1223" s="60">
        <v>405783000000</v>
      </c>
      <c r="N1223" s="60">
        <v>132000000</v>
      </c>
      <c r="O1223" s="60">
        <v>-24000000</v>
      </c>
      <c r="P1223" s="60">
        <v>-0.36</v>
      </c>
      <c r="Q1223" s="60" t="s">
        <v>544</v>
      </c>
      <c r="R1223" s="85">
        <v>51700</v>
      </c>
      <c r="S1223" s="85" t="s">
        <v>544</v>
      </c>
      <c r="T1223" s="60">
        <v>1783000000</v>
      </c>
      <c r="U1223" s="60" t="s">
        <v>544</v>
      </c>
      <c r="V1223" s="60">
        <v>3804000000</v>
      </c>
      <c r="W1223" s="60" t="s">
        <v>1841</v>
      </c>
      <c r="X1223" s="60">
        <v>3520000000</v>
      </c>
      <c r="Y1223" s="60">
        <v>278993000000</v>
      </c>
      <c r="Z1223" s="60">
        <v>6.38</v>
      </c>
      <c r="AA1223" s="60">
        <v>15303000000</v>
      </c>
      <c r="AB1223" s="60">
        <v>161672000000</v>
      </c>
      <c r="AC1223" s="60">
        <v>405783000000</v>
      </c>
      <c r="AD1223" s="60">
        <v>5.76</v>
      </c>
      <c r="AE1223" s="60">
        <v>5904000000</v>
      </c>
      <c r="AF1223" s="60">
        <v>35.47</v>
      </c>
      <c r="AG1223" s="60" t="s">
        <v>1842</v>
      </c>
      <c r="AH1223" s="60" t="s">
        <v>544</v>
      </c>
      <c r="AI1223" s="60">
        <v>22856000000</v>
      </c>
      <c r="AJ1223" s="60">
        <v>10605000000</v>
      </c>
      <c r="AK1223" s="60">
        <v>0.96</v>
      </c>
      <c r="AL1223" s="60">
        <v>306631000000</v>
      </c>
      <c r="AM1223" s="60">
        <v>25328000000</v>
      </c>
      <c r="AN1223" s="60">
        <v>3614000000</v>
      </c>
      <c r="AO1223" s="60">
        <v>5035000000</v>
      </c>
      <c r="AP1223" s="60">
        <v>36012000000</v>
      </c>
      <c r="AQ1223" s="60">
        <v>405783000000</v>
      </c>
      <c r="AR1223" s="60">
        <v>0.2</v>
      </c>
      <c r="AS1223" s="60">
        <v>41862000000</v>
      </c>
      <c r="AT1223" s="60">
        <v>34415000000</v>
      </c>
      <c r="AU1223" s="85">
        <v>110630</v>
      </c>
      <c r="AV1223" s="60" t="s">
        <v>544</v>
      </c>
      <c r="AW1223" s="60" t="s">
        <v>544</v>
      </c>
      <c r="AX1223" s="60">
        <v>2000000</v>
      </c>
      <c r="AY1223" s="60">
        <v>16509000000</v>
      </c>
      <c r="AZ1223" s="60">
        <v>150301000000</v>
      </c>
      <c r="BA1223" s="60">
        <v>11098000000</v>
      </c>
      <c r="BB1223" s="60" t="s">
        <v>1808</v>
      </c>
      <c r="BC1223" s="60">
        <v>396643000000</v>
      </c>
      <c r="BD1223" s="60">
        <v>176000000</v>
      </c>
      <c r="BE1223" s="60">
        <v>657000000</v>
      </c>
      <c r="BF1223" s="60">
        <v>24298000000</v>
      </c>
      <c r="BG1223" s="60">
        <v>1978000000</v>
      </c>
      <c r="BH1223" s="60">
        <v>65826000000</v>
      </c>
      <c r="BI1223" s="60">
        <v>2560000000</v>
      </c>
      <c r="BJ1223" s="60">
        <v>3804000000</v>
      </c>
      <c r="BK1223" s="60">
        <v>12330000000</v>
      </c>
      <c r="BL1223" s="85" t="s">
        <v>544</v>
      </c>
      <c r="BM1223" s="60" t="s">
        <v>544</v>
      </c>
      <c r="BN1223" s="60">
        <v>12857000000</v>
      </c>
      <c r="BO1223" s="60">
        <v>358751000000</v>
      </c>
      <c r="BP1223" s="60">
        <v>65650000000</v>
      </c>
      <c r="BQ1223" s="60">
        <v>108285000000</v>
      </c>
      <c r="BR1223" s="60" t="s">
        <v>544</v>
      </c>
      <c r="BS1223" s="60">
        <v>19441000000</v>
      </c>
      <c r="BT1223" s="60" t="s">
        <v>544</v>
      </c>
      <c r="BU1223" s="60">
        <v>1995000000</v>
      </c>
      <c r="BV1223" s="60">
        <v>17000000</v>
      </c>
      <c r="BW1223" s="60">
        <v>11098000000</v>
      </c>
      <c r="BX1223" s="60">
        <v>18032000000</v>
      </c>
      <c r="BY1223" s="60" t="s">
        <v>544</v>
      </c>
      <c r="BZ1223" s="60">
        <v>-443000000</v>
      </c>
      <c r="CA1223" s="60" t="s">
        <v>544</v>
      </c>
      <c r="CB1223" s="60" t="s">
        <v>1994</v>
      </c>
      <c r="CC1223" s="60">
        <v>1587000000</v>
      </c>
      <c r="CD1223" s="60">
        <v>3256000000</v>
      </c>
      <c r="CE1223" s="60">
        <v>3328000000</v>
      </c>
      <c r="CF1223" s="60">
        <v>36012000000</v>
      </c>
      <c r="CG1223" s="60">
        <v>5139000000</v>
      </c>
      <c r="CH1223" s="60">
        <v>-4000000</v>
      </c>
      <c r="CI1223" s="60" t="s">
        <v>1606</v>
      </c>
      <c r="CJ1223" s="60">
        <v>14.14</v>
      </c>
      <c r="CK1223" s="60">
        <v>7134000000</v>
      </c>
      <c r="CL1223" s="60" t="s">
        <v>544</v>
      </c>
      <c r="CM1223" s="85">
        <v>110630</v>
      </c>
      <c r="CN1223" s="60">
        <v>1000000</v>
      </c>
      <c r="CO1223" s="60">
        <v>2560000000</v>
      </c>
      <c r="CP1223" s="60">
        <v>16377000000</v>
      </c>
      <c r="CQ1223" s="60">
        <v>278993000000</v>
      </c>
      <c r="CR1223" s="60" t="s">
        <v>544</v>
      </c>
      <c r="CS1223" s="60">
        <v>1000000</v>
      </c>
      <c r="CT1223" s="60">
        <v>6800000000</v>
      </c>
      <c r="CU1223" s="60">
        <v>5530000000</v>
      </c>
      <c r="CV1223" s="60">
        <v>3328000000</v>
      </c>
      <c r="CW1223" s="60">
        <v>12330000000</v>
      </c>
      <c r="CX1223" s="60">
        <v>3520000000</v>
      </c>
      <c r="CY1223" s="60">
        <v>11.15</v>
      </c>
      <c r="CZ1223" s="60">
        <f t="shared" si="38"/>
        <v>1</v>
      </c>
      <c r="DA1223" s="60" t="str">
        <f t="shared" si="39"/>
        <v>Y</v>
      </c>
    </row>
    <row r="1224" spans="1:105">
      <c r="A1224" s="13" t="s">
        <v>1606</v>
      </c>
      <c r="B1224" s="13">
        <v>110630</v>
      </c>
      <c r="C1224" s="13">
        <v>2023</v>
      </c>
      <c r="D1224" s="13" t="s">
        <v>12</v>
      </c>
      <c r="E1224" s="13" t="s">
        <v>13</v>
      </c>
      <c r="F1224" s="84" t="s">
        <v>1804</v>
      </c>
      <c r="G1224" s="60" t="s">
        <v>1840</v>
      </c>
      <c r="H1224" s="60" t="s">
        <v>1827</v>
      </c>
      <c r="I1224" s="60" t="s">
        <v>540</v>
      </c>
      <c r="J1224" s="60" t="s">
        <v>1606</v>
      </c>
      <c r="K1224" s="85">
        <v>110630</v>
      </c>
      <c r="L1224" s="60">
        <v>409982000000</v>
      </c>
      <c r="M1224" s="60">
        <v>409982000000</v>
      </c>
      <c r="N1224" s="60">
        <v>291000000</v>
      </c>
      <c r="O1224" s="60">
        <v>122000000</v>
      </c>
      <c r="P1224" s="60">
        <v>-0.2</v>
      </c>
      <c r="Q1224" s="60" t="s">
        <v>544</v>
      </c>
      <c r="R1224" s="85">
        <v>53400</v>
      </c>
      <c r="S1224" s="85" t="s">
        <v>544</v>
      </c>
      <c r="T1224" s="60">
        <v>1990000000</v>
      </c>
      <c r="U1224" s="60" t="s">
        <v>544</v>
      </c>
      <c r="V1224" s="60">
        <v>4262000000</v>
      </c>
      <c r="W1224" s="60" t="s">
        <v>1841</v>
      </c>
      <c r="X1224" s="60">
        <v>4365000000</v>
      </c>
      <c r="Y1224" s="60">
        <v>283694000000</v>
      </c>
      <c r="Z1224" s="60">
        <v>8.27</v>
      </c>
      <c r="AA1224" s="60">
        <v>13828000000</v>
      </c>
      <c r="AB1224" s="60">
        <v>161604000000</v>
      </c>
      <c r="AC1224" s="60">
        <v>409982000000</v>
      </c>
      <c r="AD1224" s="60">
        <v>6.01</v>
      </c>
      <c r="AE1224" s="60">
        <v>5298000000</v>
      </c>
      <c r="AF1224" s="60">
        <v>40.119999999999997</v>
      </c>
      <c r="AG1224" s="60" t="s">
        <v>1842</v>
      </c>
      <c r="AH1224" s="60" t="s">
        <v>544</v>
      </c>
      <c r="AI1224" s="60">
        <v>23064000000</v>
      </c>
      <c r="AJ1224" s="60">
        <v>11599000000</v>
      </c>
      <c r="AK1224" s="60">
        <v>1.23</v>
      </c>
      <c r="AL1224" s="60">
        <v>312029000000</v>
      </c>
      <c r="AM1224" s="60">
        <v>22116000000</v>
      </c>
      <c r="AN1224" s="60">
        <v>16303000000</v>
      </c>
      <c r="AO1224" s="60">
        <v>4935000000</v>
      </c>
      <c r="AP1224" s="60">
        <v>36763000000</v>
      </c>
      <c r="AQ1224" s="60">
        <v>409982000000</v>
      </c>
      <c r="AR1224" s="60">
        <v>0.44</v>
      </c>
      <c r="AS1224" s="60">
        <v>41521000000</v>
      </c>
      <c r="AT1224" s="60">
        <v>36511000000</v>
      </c>
      <c r="AU1224" s="85">
        <v>110630</v>
      </c>
      <c r="AV1224" s="60" t="s">
        <v>544</v>
      </c>
      <c r="AW1224" s="60" t="s">
        <v>544</v>
      </c>
      <c r="AX1224" s="60">
        <v>5000000</v>
      </c>
      <c r="AY1224" s="60">
        <v>16897000000</v>
      </c>
      <c r="AZ1224" s="60">
        <v>134923000000</v>
      </c>
      <c r="BA1224" s="60">
        <v>8642000000</v>
      </c>
      <c r="BB1224" s="60" t="s">
        <v>1808</v>
      </c>
      <c r="BC1224" s="60">
        <v>383899000000</v>
      </c>
      <c r="BD1224" s="60">
        <v>303000000</v>
      </c>
      <c r="BE1224" s="60">
        <v>599000000</v>
      </c>
      <c r="BF1224" s="60">
        <v>28900000000</v>
      </c>
      <c r="BG1224" s="60">
        <v>1927000000</v>
      </c>
      <c r="BH1224" s="60">
        <v>66312000000</v>
      </c>
      <c r="BI1224" s="60">
        <v>3385000000</v>
      </c>
      <c r="BJ1224" s="60">
        <v>4262000000</v>
      </c>
      <c r="BK1224" s="60">
        <v>13168000000</v>
      </c>
      <c r="BL1224" s="85" t="s">
        <v>544</v>
      </c>
      <c r="BM1224" s="60" t="s">
        <v>544</v>
      </c>
      <c r="BN1224" s="60">
        <v>13137000000</v>
      </c>
      <c r="BO1224" s="60">
        <v>362631000000</v>
      </c>
      <c r="BP1224" s="60">
        <v>66009000000</v>
      </c>
      <c r="BQ1224" s="60">
        <v>122818000000</v>
      </c>
      <c r="BR1224" s="60" t="s">
        <v>544</v>
      </c>
      <c r="BS1224" s="60">
        <v>19949000000</v>
      </c>
      <c r="BT1224" s="60" t="s">
        <v>544</v>
      </c>
      <c r="BU1224" s="60">
        <v>3895000000</v>
      </c>
      <c r="BV1224" s="60">
        <v>9000000</v>
      </c>
      <c r="BW1224" s="60">
        <v>8642000000</v>
      </c>
      <c r="BX1224" s="60">
        <v>18735000000</v>
      </c>
      <c r="BY1224" s="60" t="s">
        <v>544</v>
      </c>
      <c r="BZ1224" s="60">
        <v>-68000000</v>
      </c>
      <c r="CA1224" s="60" t="s">
        <v>544</v>
      </c>
      <c r="CB1224" s="60" t="s">
        <v>1994</v>
      </c>
      <c r="CC1224" s="60">
        <v>7125000000</v>
      </c>
      <c r="CD1224" s="60">
        <v>3163000000</v>
      </c>
      <c r="CE1224" s="60">
        <v>4215000000</v>
      </c>
      <c r="CF1224" s="60">
        <v>36763000000</v>
      </c>
      <c r="CG1224" s="60">
        <v>16773000000</v>
      </c>
      <c r="CH1224" s="60">
        <v>-5000000</v>
      </c>
      <c r="CI1224" s="60" t="s">
        <v>1606</v>
      </c>
      <c r="CJ1224" s="60">
        <v>14.27</v>
      </c>
      <c r="CK1224" s="60">
        <v>20668000000</v>
      </c>
      <c r="CL1224" s="60" t="s">
        <v>544</v>
      </c>
      <c r="CM1224" s="85">
        <v>110630</v>
      </c>
      <c r="CN1224" s="60">
        <v>-3000000</v>
      </c>
      <c r="CO1224" s="60">
        <v>3385000000</v>
      </c>
      <c r="CP1224" s="60">
        <v>17502000000</v>
      </c>
      <c r="CQ1224" s="60">
        <v>283694000000</v>
      </c>
      <c r="CR1224" s="60" t="s">
        <v>544</v>
      </c>
      <c r="CS1224" s="60">
        <v>-3000000</v>
      </c>
      <c r="CT1224" s="60">
        <v>7096000000</v>
      </c>
      <c r="CU1224" s="60">
        <v>6072000000</v>
      </c>
      <c r="CV1224" s="60">
        <v>4215000000</v>
      </c>
      <c r="CW1224" s="60">
        <v>13168000000</v>
      </c>
      <c r="CX1224" s="60">
        <v>4365000000</v>
      </c>
      <c r="CY1224" s="60">
        <v>11.59</v>
      </c>
      <c r="CZ1224" s="60">
        <f t="shared" si="38"/>
        <v>1</v>
      </c>
      <c r="DA1224" s="60" t="str">
        <f t="shared" si="39"/>
        <v>Y</v>
      </c>
    </row>
    <row r="1225" spans="1:105">
      <c r="A1225" s="13" t="s">
        <v>1607</v>
      </c>
      <c r="B1225" s="13">
        <v>4303</v>
      </c>
      <c r="C1225" s="13">
        <v>2022</v>
      </c>
      <c r="D1225" s="13" t="s">
        <v>1</v>
      </c>
      <c r="E1225" s="13" t="s">
        <v>13</v>
      </c>
      <c r="F1225" s="84" t="s">
        <v>2080</v>
      </c>
      <c r="G1225" s="60" t="s">
        <v>2073</v>
      </c>
      <c r="H1225" s="60" t="s">
        <v>2074</v>
      </c>
      <c r="I1225" s="60" t="s">
        <v>2075</v>
      </c>
      <c r="J1225" s="60" t="s">
        <v>1607</v>
      </c>
      <c r="K1225" s="85">
        <v>4303</v>
      </c>
      <c r="L1225" s="60">
        <v>1349418000000</v>
      </c>
      <c r="M1225" s="60">
        <v>988657044450.1842</v>
      </c>
      <c r="N1225" s="60">
        <v>3331379588.1743002</v>
      </c>
      <c r="O1225" s="60">
        <v>1054289691.5290999</v>
      </c>
      <c r="P1225" s="60">
        <v>-0.21</v>
      </c>
      <c r="Q1225" s="60" t="s">
        <v>544</v>
      </c>
      <c r="R1225" s="85">
        <v>90979</v>
      </c>
      <c r="S1225" s="85">
        <v>2439</v>
      </c>
      <c r="T1225" s="60">
        <v>118475346176.57829</v>
      </c>
      <c r="U1225" s="60">
        <v>4542457322.7799997</v>
      </c>
      <c r="V1225" s="60">
        <v>44618653380.209999</v>
      </c>
      <c r="W1225" s="60" t="s">
        <v>2076</v>
      </c>
      <c r="X1225" s="60">
        <v>13272034580.9935</v>
      </c>
      <c r="Y1225" s="60">
        <v>465382811917.28693</v>
      </c>
      <c r="Z1225" s="60">
        <v>15.19</v>
      </c>
      <c r="AA1225" s="60">
        <v>113159205800.11189</v>
      </c>
      <c r="AB1225" s="60">
        <v>338814565162.09119</v>
      </c>
      <c r="AC1225" s="60">
        <v>988657044450.1842</v>
      </c>
      <c r="AD1225" s="60">
        <v>4.2</v>
      </c>
      <c r="AE1225" s="60">
        <v>83485237011.848099</v>
      </c>
      <c r="AF1225" s="60">
        <v>25.94</v>
      </c>
      <c r="AG1225" s="60" t="s">
        <v>2077</v>
      </c>
      <c r="AH1225" s="60" t="s">
        <v>544</v>
      </c>
      <c r="AI1225" s="60">
        <v>44883874275.507797</v>
      </c>
      <c r="AJ1225" s="60">
        <v>255900798587.62509</v>
      </c>
      <c r="AK1225" s="60">
        <v>1.52</v>
      </c>
      <c r="AL1225" s="60">
        <v>683577551453.80347</v>
      </c>
      <c r="AM1225" s="60">
        <v>58239431458.887901</v>
      </c>
      <c r="AN1225" s="60">
        <v>11314382005.756701</v>
      </c>
      <c r="AO1225" s="60">
        <v>8106821012.3485003</v>
      </c>
      <c r="AP1225" s="60">
        <v>48848999925.650597</v>
      </c>
      <c r="AQ1225" s="60">
        <v>988657044450.1842</v>
      </c>
      <c r="AR1225" s="60">
        <v>0.61</v>
      </c>
      <c r="AS1225" s="60">
        <v>52982636089.380402</v>
      </c>
      <c r="AT1225" s="60">
        <v>161189098098.8483</v>
      </c>
      <c r="AU1225" s="85">
        <v>4303</v>
      </c>
      <c r="AV1225" s="60" t="s">
        <v>544</v>
      </c>
      <c r="AW1225" s="60">
        <v>101857278919.27251</v>
      </c>
      <c r="AX1225" s="60" t="s">
        <v>544</v>
      </c>
      <c r="AY1225" s="60">
        <v>339386035599.47321</v>
      </c>
      <c r="AZ1225" s="60">
        <v>163500622752.6178</v>
      </c>
      <c r="BA1225" s="60">
        <v>4542457322.7799997</v>
      </c>
      <c r="BB1225" s="60" t="s">
        <v>1808</v>
      </c>
      <c r="BC1225" s="60">
        <v>1059139131048.371</v>
      </c>
      <c r="BD1225" s="60">
        <v>3918235768.1012001</v>
      </c>
      <c r="BE1225" s="60" t="s">
        <v>544</v>
      </c>
      <c r="BF1225" s="60">
        <v>128443842036.8597</v>
      </c>
      <c r="BG1225" s="60">
        <v>7166825408.2958002</v>
      </c>
      <c r="BH1225" s="60">
        <v>549736244401.31152</v>
      </c>
      <c r="BI1225" s="60">
        <v>6289838083.2364998</v>
      </c>
      <c r="BJ1225" s="60">
        <v>44618653380.209999</v>
      </c>
      <c r="BK1225" s="60">
        <v>12529855666.803801</v>
      </c>
      <c r="BL1225" s="85" t="s">
        <v>3105</v>
      </c>
      <c r="BM1225" s="60" t="s">
        <v>3106</v>
      </c>
      <c r="BN1225" s="60">
        <v>9548684885.1277008</v>
      </c>
      <c r="BO1225" s="60">
        <v>920697486974.95398</v>
      </c>
      <c r="BP1225" s="60">
        <v>545818008633.21033</v>
      </c>
      <c r="BQ1225" s="60">
        <v>40171441130.327003</v>
      </c>
      <c r="BR1225" s="60" t="s">
        <v>544</v>
      </c>
      <c r="BS1225" s="60">
        <v>39522309325.813599</v>
      </c>
      <c r="BT1225" s="60">
        <v>3178254817.1321998</v>
      </c>
      <c r="BU1225" s="60">
        <v>21532713018.791</v>
      </c>
      <c r="BV1225" s="60">
        <v>14506557256.620001</v>
      </c>
      <c r="BW1225" s="60">
        <v>4542457322.7799997</v>
      </c>
      <c r="BX1225" s="60">
        <v>38890028572.658897</v>
      </c>
      <c r="BY1225" s="60" t="s">
        <v>544</v>
      </c>
      <c r="BZ1225" s="60">
        <v>54216426.110600002</v>
      </c>
      <c r="CA1225" s="60">
        <v>1797933914.5325999</v>
      </c>
      <c r="CB1225" s="60" t="s">
        <v>1994</v>
      </c>
      <c r="CC1225" s="60">
        <v>9373580481.8785992</v>
      </c>
      <c r="CD1225" s="60">
        <v>4149754560.6816001</v>
      </c>
      <c r="CE1225" s="60">
        <v>9474686790.0307999</v>
      </c>
      <c r="CF1225" s="60">
        <v>48848999925.650597</v>
      </c>
      <c r="CG1225" s="60">
        <v>2931350282.0068998</v>
      </c>
      <c r="CH1225" s="60">
        <v>1264561506.3094001</v>
      </c>
      <c r="CI1225" s="60" t="s">
        <v>1607</v>
      </c>
      <c r="CJ1225" s="60">
        <v>13.2</v>
      </c>
      <c r="CK1225" s="60">
        <v>24586416586.750198</v>
      </c>
      <c r="CL1225" s="60">
        <v>119</v>
      </c>
      <c r="CM1225" s="85">
        <v>4303</v>
      </c>
      <c r="CN1225" s="60" t="s">
        <v>544</v>
      </c>
      <c r="CO1225" s="60">
        <v>6289838083.2364998</v>
      </c>
      <c r="CP1225" s="60">
        <v>22820719466.121201</v>
      </c>
      <c r="CQ1225" s="60">
        <v>465382811917.28693</v>
      </c>
      <c r="CR1225" s="60">
        <v>122353285.9523</v>
      </c>
      <c r="CS1225" s="60" t="s">
        <v>544</v>
      </c>
      <c r="CT1225" s="60">
        <v>6473734339.3683996</v>
      </c>
      <c r="CU1225" s="60">
        <v>6056121327.4354</v>
      </c>
      <c r="CV1225" s="60">
        <v>9474686790.0307999</v>
      </c>
      <c r="CW1225" s="60">
        <v>12529855666.803801</v>
      </c>
      <c r="CX1225" s="60">
        <v>13272034580.9935</v>
      </c>
      <c r="CY1225" s="60">
        <v>11.5</v>
      </c>
      <c r="CZ1225" s="60">
        <f t="shared" si="38"/>
        <v>1.3649000000302871</v>
      </c>
      <c r="DA1225" s="60" t="str">
        <f t="shared" si="39"/>
        <v>Y</v>
      </c>
    </row>
    <row r="1226" spans="1:105">
      <c r="A1226" s="13" t="s">
        <v>1607</v>
      </c>
      <c r="B1226" s="13">
        <v>4303</v>
      </c>
      <c r="C1226" s="13">
        <v>2023</v>
      </c>
      <c r="D1226" s="13" t="s">
        <v>1</v>
      </c>
      <c r="E1226" s="13" t="s">
        <v>13</v>
      </c>
      <c r="F1226" s="84" t="s">
        <v>2072</v>
      </c>
      <c r="G1226" s="60" t="s">
        <v>2073</v>
      </c>
      <c r="H1226" s="60" t="s">
        <v>2074</v>
      </c>
      <c r="I1226" s="60" t="s">
        <v>2075</v>
      </c>
      <c r="J1226" s="60" t="s">
        <v>1607</v>
      </c>
      <c r="K1226" s="85">
        <v>4303</v>
      </c>
      <c r="L1226" s="60">
        <v>1410789000000</v>
      </c>
      <c r="M1226" s="60">
        <v>1017078076590.684</v>
      </c>
      <c r="N1226" s="60">
        <v>3969432629.336</v>
      </c>
      <c r="O1226" s="60">
        <v>2386994448.9159999</v>
      </c>
      <c r="P1226" s="60">
        <v>-0.17</v>
      </c>
      <c r="Q1226" s="60" t="s">
        <v>544</v>
      </c>
      <c r="R1226" s="85">
        <v>89483</v>
      </c>
      <c r="S1226" s="85">
        <v>2379</v>
      </c>
      <c r="T1226" s="60">
        <v>119113257879.43201</v>
      </c>
      <c r="U1226" s="60">
        <v>4686035614</v>
      </c>
      <c r="V1226" s="60">
        <v>48590584674.400002</v>
      </c>
      <c r="W1226" s="60" t="s">
        <v>2076</v>
      </c>
      <c r="X1226" s="60">
        <v>13183620503.572001</v>
      </c>
      <c r="Y1226" s="60">
        <v>485146708974.53198</v>
      </c>
      <c r="Z1226" s="60">
        <v>10.9</v>
      </c>
      <c r="AA1226" s="60">
        <v>100317208567.39999</v>
      </c>
      <c r="AB1226" s="60">
        <v>317220820425.45203</v>
      </c>
      <c r="AC1226" s="60">
        <v>1017078076590.684</v>
      </c>
      <c r="AD1226" s="60">
        <v>4.2</v>
      </c>
      <c r="AE1226" s="60">
        <v>87433494343.123993</v>
      </c>
      <c r="AF1226" s="60">
        <v>28.61</v>
      </c>
      <c r="AG1226" s="60" t="s">
        <v>2077</v>
      </c>
      <c r="AH1226" s="60" t="s">
        <v>544</v>
      </c>
      <c r="AI1226" s="60">
        <v>47021123207.987999</v>
      </c>
      <c r="AJ1226" s="60">
        <v>248130632261.19199</v>
      </c>
      <c r="AK1226" s="60">
        <v>1.42</v>
      </c>
      <c r="AL1226" s="60">
        <v>704600245135.15601</v>
      </c>
      <c r="AM1226" s="60">
        <v>60808881841.487999</v>
      </c>
      <c r="AN1226" s="60">
        <v>27782423762.571999</v>
      </c>
      <c r="AO1226" s="60">
        <v>7334006200.1879997</v>
      </c>
      <c r="AP1226" s="60">
        <v>50891788625.152</v>
      </c>
      <c r="AQ1226" s="60">
        <v>1017078076590.684</v>
      </c>
      <c r="AR1226" s="60">
        <v>0.73</v>
      </c>
      <c r="AS1226" s="60">
        <v>54625477616.676003</v>
      </c>
      <c r="AT1226" s="60">
        <v>157106192780.63199</v>
      </c>
      <c r="AU1226" s="85">
        <v>4303</v>
      </c>
      <c r="AV1226" s="60" t="s">
        <v>544</v>
      </c>
      <c r="AW1226" s="60">
        <v>115353615459.892</v>
      </c>
      <c r="AX1226" s="60" t="s">
        <v>544</v>
      </c>
      <c r="AY1226" s="60">
        <v>335564126604.31598</v>
      </c>
      <c r="AZ1226" s="60">
        <v>170214836714.38</v>
      </c>
      <c r="BA1226" s="60">
        <v>4686035614</v>
      </c>
      <c r="BB1226" s="60" t="s">
        <v>1808</v>
      </c>
      <c r="BC1226" s="60">
        <v>1126784658671.428</v>
      </c>
      <c r="BD1226" s="60">
        <v>4593756758.8319998</v>
      </c>
      <c r="BE1226" s="60" t="s">
        <v>544</v>
      </c>
      <c r="BF1226" s="60">
        <v>143699084424.70001</v>
      </c>
      <c r="BG1226" s="60">
        <v>7509912767.8520002</v>
      </c>
      <c r="BH1226" s="60">
        <v>545946939673.34802</v>
      </c>
      <c r="BI1226" s="60">
        <v>5787614447.5679998</v>
      </c>
      <c r="BJ1226" s="60">
        <v>48590584674.400002</v>
      </c>
      <c r="BK1226" s="60">
        <v>13792084204.836</v>
      </c>
      <c r="BL1226" s="85" t="s">
        <v>3105</v>
      </c>
      <c r="BM1226" s="60" t="s">
        <v>3106</v>
      </c>
      <c r="BN1226" s="60">
        <v>9997116286.052</v>
      </c>
      <c r="BO1226" s="60">
        <v>951469252423.34802</v>
      </c>
      <c r="BP1226" s="60">
        <v>541353182914.51599</v>
      </c>
      <c r="BQ1226" s="60">
        <v>57774493549.283997</v>
      </c>
      <c r="BR1226" s="60" t="s">
        <v>544</v>
      </c>
      <c r="BS1226" s="60">
        <v>37317424844.227997</v>
      </c>
      <c r="BT1226" s="60">
        <v>3782712133.3319998</v>
      </c>
      <c r="BU1226" s="60">
        <v>32472784947.908001</v>
      </c>
      <c r="BV1226" s="60">
        <v>12688342585.6</v>
      </c>
      <c r="BW1226" s="60">
        <v>4686035614</v>
      </c>
      <c r="BX1226" s="60">
        <v>41122485762.795998</v>
      </c>
      <c r="BY1226" s="60" t="s">
        <v>544</v>
      </c>
      <c r="BZ1226" s="60">
        <v>92999783.724000007</v>
      </c>
      <c r="CA1226" s="60">
        <v>679114699.75199997</v>
      </c>
      <c r="CB1226" s="60" t="s">
        <v>1994</v>
      </c>
      <c r="CC1226" s="60">
        <v>25701103021.400002</v>
      </c>
      <c r="CD1226" s="60">
        <v>4040083627.8239999</v>
      </c>
      <c r="CE1226" s="60">
        <v>7031937135.224</v>
      </c>
      <c r="CF1226" s="60">
        <v>50891788625.152</v>
      </c>
      <c r="CG1226" s="60">
        <v>8394492106.0640001</v>
      </c>
      <c r="CH1226" s="60">
        <v>1767716819.312</v>
      </c>
      <c r="CI1226" s="60" t="s">
        <v>1607</v>
      </c>
      <c r="CJ1226" s="60">
        <v>14.8</v>
      </c>
      <c r="CK1226" s="60">
        <v>40966044266.143997</v>
      </c>
      <c r="CL1226" s="60">
        <v>136</v>
      </c>
      <c r="CM1226" s="85">
        <v>4303</v>
      </c>
      <c r="CN1226" s="60" t="s">
        <v>544</v>
      </c>
      <c r="CO1226" s="60">
        <v>5787614447.5679998</v>
      </c>
      <c r="CP1226" s="60">
        <v>23180736789.624001</v>
      </c>
      <c r="CQ1226" s="60">
        <v>485146708974.53198</v>
      </c>
      <c r="CR1226" s="60">
        <v>98767212.172000006</v>
      </c>
      <c r="CS1226" s="60" t="s">
        <v>544</v>
      </c>
      <c r="CT1226" s="60">
        <v>6918030423.3760004</v>
      </c>
      <c r="CU1226" s="60">
        <v>6874053781.46</v>
      </c>
      <c r="CV1226" s="60">
        <v>7031937135.224</v>
      </c>
      <c r="CW1226" s="60">
        <v>13792084204.836</v>
      </c>
      <c r="CX1226" s="60">
        <v>13183620503.572001</v>
      </c>
      <c r="CY1226" s="60">
        <v>13</v>
      </c>
      <c r="CZ1226" s="60">
        <f t="shared" si="38"/>
        <v>1.3870999999617162</v>
      </c>
      <c r="DA1226" s="60" t="str">
        <f t="shared" si="39"/>
        <v>Y</v>
      </c>
    </row>
    <row r="1227" spans="1:105">
      <c r="A1227" s="13" t="s">
        <v>1608</v>
      </c>
      <c r="B1227" s="13">
        <v>107683</v>
      </c>
      <c r="C1227" s="13">
        <v>2022</v>
      </c>
      <c r="D1227" s="13" t="s">
        <v>12</v>
      </c>
      <c r="E1227" s="13" t="s">
        <v>13</v>
      </c>
      <c r="F1227" s="84" t="s">
        <v>1812</v>
      </c>
      <c r="G1227" s="60" t="s">
        <v>1840</v>
      </c>
      <c r="H1227" s="60" t="s">
        <v>1827</v>
      </c>
      <c r="I1227" s="60" t="s">
        <v>540</v>
      </c>
      <c r="J1227" s="60" t="s">
        <v>1608</v>
      </c>
      <c r="K1227" s="85">
        <v>107683</v>
      </c>
      <c r="L1227" s="60">
        <v>551772000000</v>
      </c>
      <c r="M1227" s="60">
        <v>551772000000</v>
      </c>
      <c r="N1227" s="60">
        <v>24000000</v>
      </c>
      <c r="O1227" s="60">
        <v>66000000</v>
      </c>
      <c r="P1227" s="60">
        <v>-0.36</v>
      </c>
      <c r="Q1227" s="60" t="s">
        <v>544</v>
      </c>
      <c r="R1227" s="85">
        <v>35323</v>
      </c>
      <c r="S1227" s="85" t="s">
        <v>544</v>
      </c>
      <c r="T1227" s="60">
        <v>2320000000</v>
      </c>
      <c r="U1227" s="60" t="s">
        <v>544</v>
      </c>
      <c r="V1227" s="60" t="s">
        <v>544</v>
      </c>
      <c r="W1227" s="60" t="s">
        <v>1841</v>
      </c>
      <c r="X1227" s="60">
        <v>10260000000</v>
      </c>
      <c r="Y1227" s="60">
        <v>366738000000</v>
      </c>
      <c r="Z1227" s="60">
        <v>19.93</v>
      </c>
      <c r="AA1227" s="60">
        <v>13811000000</v>
      </c>
      <c r="AB1227" s="60">
        <v>139657000000</v>
      </c>
      <c r="AC1227" s="60">
        <v>551772000000</v>
      </c>
      <c r="AD1227" s="60">
        <v>7.16</v>
      </c>
      <c r="AE1227" s="60">
        <v>10326000000</v>
      </c>
      <c r="AF1227" s="60">
        <v>13.07</v>
      </c>
      <c r="AG1227" s="60" t="s">
        <v>1842</v>
      </c>
      <c r="AH1227" s="60" t="s">
        <v>544</v>
      </c>
      <c r="AI1227" s="60">
        <v>40296000000</v>
      </c>
      <c r="AJ1227" s="60">
        <v>25795000000</v>
      </c>
      <c r="AK1227" s="60">
        <v>1.92</v>
      </c>
      <c r="AL1227" s="60">
        <v>384952000000</v>
      </c>
      <c r="AM1227" s="60">
        <v>107319000000</v>
      </c>
      <c r="AN1227" s="60">
        <v>1496000000</v>
      </c>
      <c r="AO1227" s="60">
        <v>1043000000</v>
      </c>
      <c r="AP1227" s="60">
        <v>26902000000</v>
      </c>
      <c r="AQ1227" s="60">
        <v>551772000000</v>
      </c>
      <c r="AR1227" s="60">
        <v>0.02</v>
      </c>
      <c r="AS1227" s="60">
        <v>49523000000</v>
      </c>
      <c r="AT1227" s="60">
        <v>65608000000</v>
      </c>
      <c r="AU1227" s="85">
        <v>107683</v>
      </c>
      <c r="AV1227" s="60" t="s">
        <v>544</v>
      </c>
      <c r="AW1227" s="60" t="s">
        <v>544</v>
      </c>
      <c r="AX1227" s="60">
        <v>2000000</v>
      </c>
      <c r="AY1227" s="60">
        <v>36121000000</v>
      </c>
      <c r="AZ1227" s="60">
        <v>357846000000</v>
      </c>
      <c r="BA1227" s="60">
        <v>1949000000</v>
      </c>
      <c r="BB1227" s="60" t="s">
        <v>1808</v>
      </c>
      <c r="BC1227" s="60">
        <v>562803000000</v>
      </c>
      <c r="BD1227" s="60">
        <v>79000000</v>
      </c>
      <c r="BE1227" s="60" t="s">
        <v>544</v>
      </c>
      <c r="BF1227" s="60">
        <v>12132000000</v>
      </c>
      <c r="BG1227" s="60">
        <v>8210000000</v>
      </c>
      <c r="BH1227" s="60">
        <v>103678000000</v>
      </c>
      <c r="BI1227" s="60">
        <v>-1064000000</v>
      </c>
      <c r="BJ1227" s="60" t="s">
        <v>544</v>
      </c>
      <c r="BK1227" s="60">
        <v>11411000000</v>
      </c>
      <c r="BL1227" s="85" t="s">
        <v>544</v>
      </c>
      <c r="BM1227" s="60" t="s">
        <v>544</v>
      </c>
      <c r="BN1227" s="60">
        <v>10606000000</v>
      </c>
      <c r="BO1227" s="60">
        <v>507587000000</v>
      </c>
      <c r="BP1227" s="60">
        <v>103599000000</v>
      </c>
      <c r="BQ1227" s="60">
        <v>33893000000</v>
      </c>
      <c r="BR1227" s="60" t="s">
        <v>544</v>
      </c>
      <c r="BS1227" s="60">
        <v>13490000000</v>
      </c>
      <c r="BT1227" s="60" t="s">
        <v>544</v>
      </c>
      <c r="BU1227" s="60">
        <v>4404000000</v>
      </c>
      <c r="BV1227" s="60">
        <v>4000000</v>
      </c>
      <c r="BW1227" s="60">
        <v>1949000000</v>
      </c>
      <c r="BX1227" s="60">
        <v>30590000000</v>
      </c>
      <c r="BY1227" s="60" t="s">
        <v>544</v>
      </c>
      <c r="BZ1227" s="60">
        <v>-8000000</v>
      </c>
      <c r="CA1227" s="60" t="s">
        <v>544</v>
      </c>
      <c r="CB1227" s="60" t="s">
        <v>1979</v>
      </c>
      <c r="CC1227" s="60">
        <v>723000000</v>
      </c>
      <c r="CD1227" s="60">
        <v>3539000000</v>
      </c>
      <c r="CE1227" s="60">
        <v>9388000000</v>
      </c>
      <c r="CF1227" s="60">
        <v>26902000000</v>
      </c>
      <c r="CG1227" s="60">
        <v>7352000000</v>
      </c>
      <c r="CH1227" s="60">
        <v>15000000</v>
      </c>
      <c r="CI1227" s="60" t="s">
        <v>1608</v>
      </c>
      <c r="CJ1227" s="60">
        <v>28.85</v>
      </c>
      <c r="CK1227" s="60">
        <v>11756000000</v>
      </c>
      <c r="CL1227" s="60" t="s">
        <v>544</v>
      </c>
      <c r="CM1227" s="85">
        <v>107683</v>
      </c>
      <c r="CN1227" s="60">
        <v>37000000</v>
      </c>
      <c r="CO1227" s="60">
        <v>-1064000000</v>
      </c>
      <c r="CP1227" s="60">
        <v>20866000000</v>
      </c>
      <c r="CQ1227" s="60">
        <v>366738000000</v>
      </c>
      <c r="CR1227" s="60" t="s">
        <v>544</v>
      </c>
      <c r="CS1227" s="60">
        <v>37000000</v>
      </c>
      <c r="CT1227" s="60">
        <v>5923000000</v>
      </c>
      <c r="CU1227" s="60">
        <v>5488000000</v>
      </c>
      <c r="CV1227" s="60">
        <v>9388000000</v>
      </c>
      <c r="CW1227" s="60">
        <v>11411000000</v>
      </c>
      <c r="CX1227" s="60">
        <v>10260000000</v>
      </c>
      <c r="CY1227" s="60">
        <v>21.9</v>
      </c>
      <c r="CZ1227" s="60">
        <f t="shared" si="38"/>
        <v>1</v>
      </c>
      <c r="DA1227" s="60" t="str">
        <f t="shared" si="39"/>
        <v>Y</v>
      </c>
    </row>
    <row r="1228" spans="1:105">
      <c r="A1228" s="13" t="s">
        <v>1608</v>
      </c>
      <c r="B1228" s="13">
        <v>107683</v>
      </c>
      <c r="C1228" s="13">
        <v>2023</v>
      </c>
      <c r="D1228" s="13" t="s">
        <v>12</v>
      </c>
      <c r="E1228" s="13" t="s">
        <v>13</v>
      </c>
      <c r="F1228" s="84" t="s">
        <v>1804</v>
      </c>
      <c r="G1228" s="60" t="s">
        <v>1840</v>
      </c>
      <c r="H1228" s="60" t="s">
        <v>1827</v>
      </c>
      <c r="I1228" s="60" t="s">
        <v>540</v>
      </c>
      <c r="J1228" s="60" t="s">
        <v>1608</v>
      </c>
      <c r="K1228" s="85">
        <v>107683</v>
      </c>
      <c r="L1228" s="60">
        <v>493178000000</v>
      </c>
      <c r="M1228" s="60">
        <v>493178000000</v>
      </c>
      <c r="N1228" s="60">
        <v>18000000</v>
      </c>
      <c r="O1228" s="60">
        <v>-5000000</v>
      </c>
      <c r="P1228" s="60">
        <v>-0.25</v>
      </c>
      <c r="Q1228" s="60" t="s">
        <v>544</v>
      </c>
      <c r="R1228" s="85">
        <v>33026</v>
      </c>
      <c r="S1228" s="85" t="s">
        <v>544</v>
      </c>
      <c r="T1228" s="60">
        <v>2228000000</v>
      </c>
      <c r="U1228" s="60" t="s">
        <v>544</v>
      </c>
      <c r="V1228" s="60" t="s">
        <v>544</v>
      </c>
      <c r="W1228" s="60" t="s">
        <v>1841</v>
      </c>
      <c r="X1228" s="60">
        <v>9153000000</v>
      </c>
      <c r="Y1228" s="60">
        <v>289967000000</v>
      </c>
      <c r="Z1228" s="60">
        <v>12.88</v>
      </c>
      <c r="AA1228" s="60">
        <v>34670000000</v>
      </c>
      <c r="AB1228" s="60">
        <v>128230000000</v>
      </c>
      <c r="AC1228" s="60">
        <v>493178000000</v>
      </c>
      <c r="AD1228" s="60">
        <v>8.5299999999999994</v>
      </c>
      <c r="AE1228" s="60">
        <v>9428000000</v>
      </c>
      <c r="AF1228" s="60">
        <v>12.55</v>
      </c>
      <c r="AG1228" s="60" t="s">
        <v>1842</v>
      </c>
      <c r="AH1228" s="60" t="s">
        <v>544</v>
      </c>
      <c r="AI1228" s="60">
        <v>40602000000</v>
      </c>
      <c r="AJ1228" s="60">
        <v>26631000000</v>
      </c>
      <c r="AK1228" s="60">
        <v>2.0699999999999998</v>
      </c>
      <c r="AL1228" s="60">
        <v>329540000000</v>
      </c>
      <c r="AM1228" s="60">
        <v>98469000000</v>
      </c>
      <c r="AN1228" s="60">
        <v>6538000000</v>
      </c>
      <c r="AO1228" s="60">
        <v>794000000</v>
      </c>
      <c r="AP1228" s="60">
        <v>31767000000</v>
      </c>
      <c r="AQ1228" s="60">
        <v>493178000000</v>
      </c>
      <c r="AR1228" s="60">
        <v>0.02</v>
      </c>
      <c r="AS1228" s="60">
        <v>49898000000</v>
      </c>
      <c r="AT1228" s="60">
        <v>65167000000</v>
      </c>
      <c r="AU1228" s="85">
        <v>107683</v>
      </c>
      <c r="AV1228" s="60" t="s">
        <v>544</v>
      </c>
      <c r="AW1228" s="60" t="s">
        <v>544</v>
      </c>
      <c r="AX1228" s="60" t="s">
        <v>544</v>
      </c>
      <c r="AY1228" s="60">
        <v>36059000000</v>
      </c>
      <c r="AZ1228" s="60">
        <v>303843000000</v>
      </c>
      <c r="BA1228" s="60">
        <v>1890000000</v>
      </c>
      <c r="BB1228" s="60" t="s">
        <v>1808</v>
      </c>
      <c r="BC1228" s="60">
        <v>476069000000</v>
      </c>
      <c r="BD1228" s="60">
        <v>42000000</v>
      </c>
      <c r="BE1228" s="60" t="s">
        <v>544</v>
      </c>
      <c r="BF1228" s="60">
        <v>8810000000</v>
      </c>
      <c r="BG1228" s="60">
        <v>8246000000</v>
      </c>
      <c r="BH1228" s="60">
        <v>103116000000</v>
      </c>
      <c r="BI1228" s="60">
        <v>9583000000</v>
      </c>
      <c r="BJ1228" s="60" t="s">
        <v>544</v>
      </c>
      <c r="BK1228" s="60">
        <v>12523000000</v>
      </c>
      <c r="BL1228" s="85" t="s">
        <v>544</v>
      </c>
      <c r="BM1228" s="60" t="s">
        <v>544</v>
      </c>
      <c r="BN1228" s="60">
        <v>9743000000</v>
      </c>
      <c r="BO1228" s="60">
        <v>445859000000</v>
      </c>
      <c r="BP1228" s="60">
        <v>103074000000</v>
      </c>
      <c r="BQ1228" s="60">
        <v>30024000000</v>
      </c>
      <c r="BR1228" s="60" t="s">
        <v>544</v>
      </c>
      <c r="BS1228" s="60">
        <v>18887000000</v>
      </c>
      <c r="BT1228" s="60" t="s">
        <v>544</v>
      </c>
      <c r="BU1228" s="60">
        <v>6458000000</v>
      </c>
      <c r="BV1228" s="60">
        <v>9000000</v>
      </c>
      <c r="BW1228" s="60">
        <v>1890000000</v>
      </c>
      <c r="BX1228" s="60">
        <v>31411000000</v>
      </c>
      <c r="BY1228" s="60" t="s">
        <v>544</v>
      </c>
      <c r="BZ1228" s="60">
        <v>-61000000</v>
      </c>
      <c r="CA1228" s="60" t="s">
        <v>544</v>
      </c>
      <c r="CB1228" s="60" t="s">
        <v>1979</v>
      </c>
      <c r="CC1228" s="60">
        <v>3363000000</v>
      </c>
      <c r="CD1228" s="60">
        <v>3127000000</v>
      </c>
      <c r="CE1228" s="60">
        <v>6378000000</v>
      </c>
      <c r="CF1228" s="60">
        <v>31767000000</v>
      </c>
      <c r="CG1228" s="60">
        <v>9233000000</v>
      </c>
      <c r="CH1228" s="60">
        <v>32000000</v>
      </c>
      <c r="CI1228" s="60" t="s">
        <v>1608</v>
      </c>
      <c r="CJ1228" s="60">
        <v>31.66</v>
      </c>
      <c r="CK1228" s="60">
        <v>15691000000</v>
      </c>
      <c r="CL1228" s="60" t="s">
        <v>544</v>
      </c>
      <c r="CM1228" s="85">
        <v>107683</v>
      </c>
      <c r="CN1228" s="60">
        <v>-47000000</v>
      </c>
      <c r="CO1228" s="60">
        <v>9583000000</v>
      </c>
      <c r="CP1228" s="60">
        <v>18896000000</v>
      </c>
      <c r="CQ1228" s="60">
        <v>289967000000</v>
      </c>
      <c r="CR1228" s="60" t="s">
        <v>544</v>
      </c>
      <c r="CS1228" s="60">
        <v>-47000000</v>
      </c>
      <c r="CT1228" s="60">
        <v>6305000000</v>
      </c>
      <c r="CU1228" s="60">
        <v>6218000000</v>
      </c>
      <c r="CV1228" s="60">
        <v>6378000000</v>
      </c>
      <c r="CW1228" s="60">
        <v>12523000000</v>
      </c>
      <c r="CX1228" s="60">
        <v>9153000000</v>
      </c>
      <c r="CY1228" s="60">
        <v>24.5</v>
      </c>
      <c r="CZ1228" s="60">
        <f t="shared" si="38"/>
        <v>1</v>
      </c>
      <c r="DA1228" s="60" t="str">
        <f t="shared" si="39"/>
        <v>Y</v>
      </c>
    </row>
    <row r="1229" spans="1:105">
      <c r="A1229" s="13" t="s">
        <v>1610</v>
      </c>
      <c r="B1229" s="13">
        <v>115072</v>
      </c>
      <c r="C1229" s="13">
        <v>2022</v>
      </c>
      <c r="D1229" s="13" t="s">
        <v>1</v>
      </c>
      <c r="E1229" s="13" t="s">
        <v>13</v>
      </c>
      <c r="F1229" s="84" t="s">
        <v>1812</v>
      </c>
      <c r="G1229" s="60" t="s">
        <v>2437</v>
      </c>
      <c r="H1229" s="60" t="s">
        <v>2084</v>
      </c>
      <c r="I1229" s="60" t="s">
        <v>2439</v>
      </c>
      <c r="J1229" s="60" t="s">
        <v>1610</v>
      </c>
      <c r="K1229" s="85">
        <v>115072</v>
      </c>
      <c r="L1229" s="60">
        <v>168902400000</v>
      </c>
      <c r="M1229" s="60">
        <v>46401758237.489304</v>
      </c>
      <c r="N1229" s="60">
        <v>1386153846.0263</v>
      </c>
      <c r="O1229" s="60">
        <v>271318681.29369998</v>
      </c>
      <c r="P1229" s="60">
        <v>-0.28000000000000003</v>
      </c>
      <c r="Q1229" s="60" t="s">
        <v>544</v>
      </c>
      <c r="R1229" s="85">
        <v>2233</v>
      </c>
      <c r="S1229" s="85">
        <v>33</v>
      </c>
      <c r="T1229" s="60">
        <v>15611346152.409901</v>
      </c>
      <c r="U1229" s="60">
        <v>4335109889.7110996</v>
      </c>
      <c r="V1229" s="60">
        <v>5731868131.3408003</v>
      </c>
      <c r="W1229" s="60" t="s">
        <v>2440</v>
      </c>
      <c r="X1229" s="60">
        <v>1138434065.8292999</v>
      </c>
      <c r="Y1229" s="60">
        <v>22848214283.612301</v>
      </c>
      <c r="Z1229" s="60">
        <v>15.31</v>
      </c>
      <c r="AA1229" s="60" t="s">
        <v>544</v>
      </c>
      <c r="AB1229" s="60">
        <v>34471263733.0924</v>
      </c>
      <c r="AC1229" s="60">
        <v>46401758237.489304</v>
      </c>
      <c r="AD1229" s="60">
        <v>10.5</v>
      </c>
      <c r="AE1229" s="60">
        <v>1696510988.8548999</v>
      </c>
      <c r="AF1229" s="60">
        <v>15.83</v>
      </c>
      <c r="AG1229" s="60" t="s">
        <v>2441</v>
      </c>
      <c r="AH1229" s="60" t="s">
        <v>544</v>
      </c>
      <c r="AI1229" s="60">
        <v>5362197801.7045002</v>
      </c>
      <c r="AJ1229" s="60" t="s">
        <v>544</v>
      </c>
      <c r="AK1229" s="60">
        <v>2.83</v>
      </c>
      <c r="AL1229" s="60">
        <v>29456483513.773499</v>
      </c>
      <c r="AM1229" s="60">
        <v>2260961538.2535</v>
      </c>
      <c r="AN1229" s="60">
        <v>924972527.38740003</v>
      </c>
      <c r="AO1229" s="60">
        <v>5160879120.4042997</v>
      </c>
      <c r="AP1229" s="60">
        <v>5041456043.4921999</v>
      </c>
      <c r="AQ1229" s="60">
        <v>46401758237.489304</v>
      </c>
      <c r="AR1229" s="60">
        <v>4.88</v>
      </c>
      <c r="AS1229" s="60">
        <v>5584230768.717</v>
      </c>
      <c r="AT1229" s="60">
        <v>16030741756.766899</v>
      </c>
      <c r="AU1229" s="85">
        <v>115072</v>
      </c>
      <c r="AV1229" s="60" t="s">
        <v>544</v>
      </c>
      <c r="AW1229" s="60" t="s">
        <v>544</v>
      </c>
      <c r="AX1229" s="60">
        <v>979065933.97590005</v>
      </c>
      <c r="AY1229" s="60">
        <v>1696510988.8548999</v>
      </c>
      <c r="AZ1229" s="60">
        <v>8196510988.2568998</v>
      </c>
      <c r="BA1229" s="60">
        <v>4930109889.6562996</v>
      </c>
      <c r="BB1229" s="60" t="s">
        <v>1808</v>
      </c>
      <c r="BC1229" s="60">
        <v>51141098896.393898</v>
      </c>
      <c r="BD1229" s="60">
        <v>1461703296.5688</v>
      </c>
      <c r="BE1229" s="60" t="s">
        <v>544</v>
      </c>
      <c r="BF1229" s="60" t="s">
        <v>544</v>
      </c>
      <c r="BG1229" s="60">
        <v>215274725.25490001</v>
      </c>
      <c r="BH1229" s="60">
        <v>28389230766.618999</v>
      </c>
      <c r="BI1229" s="60">
        <v>672445054.88320005</v>
      </c>
      <c r="BJ1229" s="60">
        <v>5731868131.3408003</v>
      </c>
      <c r="BK1229" s="60">
        <v>343406593.375</v>
      </c>
      <c r="BL1229" s="85" t="s">
        <v>3107</v>
      </c>
      <c r="BM1229" s="60" t="s">
        <v>3108</v>
      </c>
      <c r="BN1229" s="60">
        <v>315961538.4325</v>
      </c>
      <c r="BO1229" s="60">
        <v>39004917578.829102</v>
      </c>
      <c r="BP1229" s="60">
        <v>26927527470.050098</v>
      </c>
      <c r="BQ1229" s="60">
        <v>2771565933.8109999</v>
      </c>
      <c r="BR1229" s="60" t="s">
        <v>544</v>
      </c>
      <c r="BS1229" s="60">
        <v>395439560.40319997</v>
      </c>
      <c r="BT1229" s="60">
        <v>4063021977.6482</v>
      </c>
      <c r="BU1229" s="60">
        <v>1523681318.5411</v>
      </c>
      <c r="BV1229" s="60" t="s">
        <v>544</v>
      </c>
      <c r="BW1229" s="60">
        <v>4930109889.6562996</v>
      </c>
      <c r="BX1229" s="60">
        <v>3993076922.7096</v>
      </c>
      <c r="BY1229" s="60" t="s">
        <v>544</v>
      </c>
      <c r="BZ1229" s="60" t="s">
        <v>544</v>
      </c>
      <c r="CA1229" s="60">
        <v>-586758241.70430005</v>
      </c>
      <c r="CB1229" s="60" t="s">
        <v>1958</v>
      </c>
      <c r="CC1229" s="60">
        <v>554972527.42149997</v>
      </c>
      <c r="CD1229" s="60">
        <v>838021977.94490004</v>
      </c>
      <c r="CE1229" s="60">
        <v>803708791.13489997</v>
      </c>
      <c r="CF1229" s="60">
        <v>5041456043.4921999</v>
      </c>
      <c r="CG1229" s="60">
        <v>490054945.00989997</v>
      </c>
      <c r="CH1229" s="60">
        <v>125989010.9774</v>
      </c>
      <c r="CI1229" s="60" t="s">
        <v>1610</v>
      </c>
      <c r="CJ1229" s="60">
        <v>15.6</v>
      </c>
      <c r="CK1229" s="60">
        <v>2063406593.2168</v>
      </c>
      <c r="CL1229" s="60">
        <v>172.78</v>
      </c>
      <c r="CM1229" s="85">
        <v>115072</v>
      </c>
      <c r="CN1229" s="60">
        <v>-49230769.226199999</v>
      </c>
      <c r="CO1229" s="60">
        <v>672445054.88320005</v>
      </c>
      <c r="CP1229" s="60">
        <v>1454395604.2618001</v>
      </c>
      <c r="CQ1229" s="60">
        <v>22848214283.612301</v>
      </c>
      <c r="CR1229" s="60">
        <v>49670329.665799998</v>
      </c>
      <c r="CS1229" s="60">
        <v>-49230769.226199999</v>
      </c>
      <c r="CT1229" s="60">
        <v>168598901.08340001</v>
      </c>
      <c r="CU1229" s="60">
        <v>174807692.29159999</v>
      </c>
      <c r="CV1229" s="60">
        <v>803708791.13489997</v>
      </c>
      <c r="CW1229" s="60">
        <v>343406593.375</v>
      </c>
      <c r="CX1229" s="60">
        <v>1138434065.8292999</v>
      </c>
      <c r="CY1229" s="60">
        <v>11.6</v>
      </c>
      <c r="CZ1229" s="60">
        <f t="shared" si="38"/>
        <v>3.640000000334878</v>
      </c>
      <c r="DA1229" s="60" t="str">
        <f t="shared" si="39"/>
        <v>Y</v>
      </c>
    </row>
    <row r="1230" spans="1:105">
      <c r="A1230" s="13" t="s">
        <v>1610</v>
      </c>
      <c r="B1230" s="13">
        <v>115072</v>
      </c>
      <c r="C1230" s="13">
        <v>2023</v>
      </c>
      <c r="D1230" s="13" t="s">
        <v>1</v>
      </c>
      <c r="E1230" s="13" t="s">
        <v>13</v>
      </c>
      <c r="F1230" s="84" t="s">
        <v>1804</v>
      </c>
      <c r="G1230" s="60" t="s">
        <v>2437</v>
      </c>
      <c r="H1230" s="60" t="s">
        <v>1814</v>
      </c>
      <c r="I1230" s="60" t="s">
        <v>2439</v>
      </c>
      <c r="J1230" s="60" t="s">
        <v>1610</v>
      </c>
      <c r="K1230" s="85">
        <v>115072</v>
      </c>
      <c r="L1230" s="60">
        <v>164376300000</v>
      </c>
      <c r="M1230" s="60">
        <v>45158324171.669601</v>
      </c>
      <c r="N1230" s="60">
        <v>1552857142.7142999</v>
      </c>
      <c r="O1230" s="60">
        <v>272170329.64529997</v>
      </c>
      <c r="P1230" s="60">
        <v>-0.18</v>
      </c>
      <c r="Q1230" s="60" t="s">
        <v>544</v>
      </c>
      <c r="R1230" s="85" t="s">
        <v>544</v>
      </c>
      <c r="S1230" s="85" t="s">
        <v>544</v>
      </c>
      <c r="T1230" s="60">
        <v>14139670328.369499</v>
      </c>
      <c r="U1230" s="60">
        <v>4010851647.9826999</v>
      </c>
      <c r="V1230" s="60">
        <v>5514532966.5256004</v>
      </c>
      <c r="W1230" s="60" t="s">
        <v>2440</v>
      </c>
      <c r="X1230" s="60">
        <v>1127032966.9293001</v>
      </c>
      <c r="Y1230" s="60">
        <v>21027802195.867599</v>
      </c>
      <c r="Z1230" s="60">
        <v>16.22</v>
      </c>
      <c r="AA1230" s="60" t="s">
        <v>544</v>
      </c>
      <c r="AB1230" s="60">
        <v>33317170326.605202</v>
      </c>
      <c r="AC1230" s="60">
        <v>45158324171.669601</v>
      </c>
      <c r="AD1230" s="60">
        <v>9.4</v>
      </c>
      <c r="AE1230" s="60">
        <v>2477417582.1897001</v>
      </c>
      <c r="AF1230" s="60">
        <v>16.149999999999999</v>
      </c>
      <c r="AG1230" s="60" t="s">
        <v>2441</v>
      </c>
      <c r="AH1230" s="60" t="s">
        <v>544</v>
      </c>
      <c r="AI1230" s="60">
        <v>4687912087.4807997</v>
      </c>
      <c r="AJ1230" s="60" t="s">
        <v>544</v>
      </c>
      <c r="AK1230" s="60">
        <v>2.86</v>
      </c>
      <c r="AL1230" s="60">
        <v>26194065931.656101</v>
      </c>
      <c r="AM1230" s="60">
        <v>2522967032.7349</v>
      </c>
      <c r="AN1230" s="60">
        <v>1557829670.1863999</v>
      </c>
      <c r="AO1230" s="60">
        <v>3617829669.9967999</v>
      </c>
      <c r="AP1230" s="60">
        <v>5105989010.5193005</v>
      </c>
      <c r="AQ1230" s="60">
        <v>45158324171.669601</v>
      </c>
      <c r="AR1230" s="60">
        <v>5.8</v>
      </c>
      <c r="AS1230" s="60">
        <v>5691895603.8719997</v>
      </c>
      <c r="AT1230" s="60">
        <v>14334065932.7472</v>
      </c>
      <c r="AU1230" s="85">
        <v>115072</v>
      </c>
      <c r="AV1230" s="60" t="s">
        <v>544</v>
      </c>
      <c r="AW1230" s="60" t="s">
        <v>544</v>
      </c>
      <c r="AX1230" s="60">
        <v>1077197802.0987</v>
      </c>
      <c r="AY1230" s="60">
        <v>2477417582.1897001</v>
      </c>
      <c r="AZ1230" s="60">
        <v>8451181317.9038</v>
      </c>
      <c r="BA1230" s="60">
        <v>4440796702.8881998</v>
      </c>
      <c r="BB1230" s="60" t="s">
        <v>1808</v>
      </c>
      <c r="BC1230" s="60">
        <v>49645989006.4216</v>
      </c>
      <c r="BD1230" s="60">
        <v>1632087911.9377999</v>
      </c>
      <c r="BE1230" s="60" t="s">
        <v>544</v>
      </c>
      <c r="BF1230" s="60" t="s">
        <v>544</v>
      </c>
      <c r="BG1230" s="60">
        <v>221263736.24340001</v>
      </c>
      <c r="BH1230" s="60">
        <v>26766813184.350601</v>
      </c>
      <c r="BI1230" s="60">
        <v>776016483.44509995</v>
      </c>
      <c r="BJ1230" s="60">
        <v>5514532966.5256004</v>
      </c>
      <c r="BK1230" s="60">
        <v>405879120.84179997</v>
      </c>
      <c r="BL1230" s="85" t="s">
        <v>3107</v>
      </c>
      <c r="BM1230" s="60" t="s">
        <v>3108</v>
      </c>
      <c r="BN1230" s="60">
        <v>381071428.53640002</v>
      </c>
      <c r="BO1230" s="60">
        <v>39147307688.7061</v>
      </c>
      <c r="BP1230" s="60">
        <v>25134725272.412899</v>
      </c>
      <c r="BQ1230" s="60">
        <v>4392197801.7937002</v>
      </c>
      <c r="BR1230" s="60" t="s">
        <v>544</v>
      </c>
      <c r="BS1230" s="60">
        <v>447939560.39840001</v>
      </c>
      <c r="BT1230" s="60">
        <v>2770439560.1847</v>
      </c>
      <c r="BU1230" s="60">
        <v>1989532966.8499</v>
      </c>
      <c r="BV1230" s="60" t="s">
        <v>544</v>
      </c>
      <c r="BW1230" s="60">
        <v>4440824175.4155998</v>
      </c>
      <c r="BX1230" s="60">
        <v>3550109889.7832999</v>
      </c>
      <c r="BY1230" s="60" t="s">
        <v>544</v>
      </c>
      <c r="BZ1230" s="60" t="s">
        <v>544</v>
      </c>
      <c r="CA1230" s="60">
        <v>-156895604.38119999</v>
      </c>
      <c r="CB1230" s="60" t="s">
        <v>1958</v>
      </c>
      <c r="CC1230" s="60">
        <v>861153846.07459998</v>
      </c>
      <c r="CD1230" s="60">
        <v>841428571.35119998</v>
      </c>
      <c r="CE1230" s="60">
        <v>849038461.46039999</v>
      </c>
      <c r="CF1230" s="60">
        <v>5105989010.5193005</v>
      </c>
      <c r="CG1230" s="60">
        <v>630741758.18369997</v>
      </c>
      <c r="CH1230" s="60">
        <v>240549450.5273</v>
      </c>
      <c r="CI1230" s="60" t="s">
        <v>1610</v>
      </c>
      <c r="CJ1230" s="60">
        <v>14.1</v>
      </c>
      <c r="CK1230" s="60">
        <v>2684862637.1156001</v>
      </c>
      <c r="CL1230" s="60">
        <v>264.39999999999998</v>
      </c>
      <c r="CM1230" s="85">
        <v>115072</v>
      </c>
      <c r="CN1230" s="60">
        <v>3708791.2085000002</v>
      </c>
      <c r="CO1230" s="60">
        <v>776016483.44509995</v>
      </c>
      <c r="CP1230" s="60">
        <v>1508104395.4656999</v>
      </c>
      <c r="CQ1230" s="60">
        <v>21027802195.867599</v>
      </c>
      <c r="CR1230" s="60">
        <v>64587912.082000002</v>
      </c>
      <c r="CS1230" s="60">
        <v>3708791.2085000002</v>
      </c>
      <c r="CT1230" s="60">
        <v>218928571.4084</v>
      </c>
      <c r="CU1230" s="60">
        <v>186950549.43340001</v>
      </c>
      <c r="CV1230" s="60">
        <v>849038461.46039999</v>
      </c>
      <c r="CW1230" s="60">
        <v>405879120.84179997</v>
      </c>
      <c r="CX1230" s="60">
        <v>1127032966.9293001</v>
      </c>
      <c r="CY1230" s="60">
        <v>10.7</v>
      </c>
      <c r="CZ1230" s="60">
        <f t="shared" si="38"/>
        <v>3.6400000003348807</v>
      </c>
      <c r="DA1230" s="60" t="str">
        <f t="shared" si="39"/>
        <v>Y</v>
      </c>
    </row>
    <row r="1231" spans="1:105">
      <c r="A1231" s="13" t="s">
        <v>1609</v>
      </c>
      <c r="B1231" s="13">
        <v>1393771</v>
      </c>
      <c r="C1231" s="13">
        <v>2022</v>
      </c>
      <c r="D1231" s="13" t="s">
        <v>1</v>
      </c>
      <c r="E1231" s="13" t="s">
        <v>13</v>
      </c>
      <c r="F1231" s="84" t="s">
        <v>1970</v>
      </c>
      <c r="G1231" s="60" t="s">
        <v>2012</v>
      </c>
      <c r="H1231" s="60" t="s">
        <v>1814</v>
      </c>
      <c r="I1231" s="60" t="s">
        <v>2013</v>
      </c>
      <c r="J1231" s="60" t="s">
        <v>1609</v>
      </c>
      <c r="K1231" s="85">
        <v>1393771</v>
      </c>
      <c r="L1231" s="60">
        <v>3197540000</v>
      </c>
      <c r="M1231" s="60">
        <v>2230283770.7718</v>
      </c>
      <c r="N1231" s="60">
        <v>2633062.0523000001</v>
      </c>
      <c r="O1231" s="60">
        <v>-11857.498</v>
      </c>
      <c r="P1231" s="60">
        <v>-0.24</v>
      </c>
      <c r="Q1231" s="60" t="s">
        <v>544</v>
      </c>
      <c r="R1231" s="85" t="s">
        <v>544</v>
      </c>
      <c r="S1231" s="85" t="s">
        <v>544</v>
      </c>
      <c r="T1231" s="60" t="s">
        <v>544</v>
      </c>
      <c r="U1231" s="60" t="s">
        <v>544</v>
      </c>
      <c r="V1231" s="60" t="s">
        <v>544</v>
      </c>
      <c r="W1231" s="60" t="s">
        <v>2014</v>
      </c>
      <c r="X1231" s="60">
        <v>50213016.461999997</v>
      </c>
      <c r="Y1231" s="60">
        <v>1876740610.8868001</v>
      </c>
      <c r="Z1231" s="60">
        <v>5.43</v>
      </c>
      <c r="AA1231" s="60" t="s">
        <v>544</v>
      </c>
      <c r="AB1231" s="60">
        <v>1028596100.1018</v>
      </c>
      <c r="AC1231" s="60">
        <v>2230283770.7718</v>
      </c>
      <c r="AD1231" s="60" t="s">
        <v>544</v>
      </c>
      <c r="AE1231" s="60" t="s">
        <v>544</v>
      </c>
      <c r="AF1231" s="60">
        <v>1.24</v>
      </c>
      <c r="AG1231" s="60" t="s">
        <v>2015</v>
      </c>
      <c r="AH1231" s="60" t="s">
        <v>544</v>
      </c>
      <c r="AI1231" s="60">
        <v>150157774.46779999</v>
      </c>
      <c r="AJ1231" s="60">
        <v>1799007736.6041999</v>
      </c>
      <c r="AK1231" s="60">
        <v>2.35</v>
      </c>
      <c r="AL1231" s="60">
        <v>1876740610.8868001</v>
      </c>
      <c r="AM1231" s="60">
        <v>25933045.590500001</v>
      </c>
      <c r="AN1231" s="60">
        <v>25730770.6248</v>
      </c>
      <c r="AO1231" s="60">
        <v>21941951.269099999</v>
      </c>
      <c r="AP1231" s="60">
        <v>171654023.3127</v>
      </c>
      <c r="AQ1231" s="60">
        <v>2230283770.7718</v>
      </c>
      <c r="AR1231" s="60">
        <v>0.14000000000000001</v>
      </c>
      <c r="AS1231" s="60">
        <v>161764869.99419999</v>
      </c>
      <c r="AT1231" s="60" t="s">
        <v>544</v>
      </c>
      <c r="AU1231" s="85">
        <v>1393771</v>
      </c>
      <c r="AV1231" s="60" t="s">
        <v>544</v>
      </c>
      <c r="AW1231" s="60" t="s">
        <v>544</v>
      </c>
      <c r="AX1231" s="60" t="s">
        <v>544</v>
      </c>
      <c r="AY1231" s="60">
        <v>1799007736.6041999</v>
      </c>
      <c r="AZ1231" s="60">
        <v>251378259.75670001</v>
      </c>
      <c r="BA1231" s="60">
        <v>87616447.6021</v>
      </c>
      <c r="BB1231" s="60" t="s">
        <v>1808</v>
      </c>
      <c r="BC1231" s="60" t="s">
        <v>544</v>
      </c>
      <c r="BD1231" s="60">
        <v>6191706.4472000003</v>
      </c>
      <c r="BE1231" s="60" t="s">
        <v>544</v>
      </c>
      <c r="BF1231" s="60" t="s">
        <v>544</v>
      </c>
      <c r="BG1231" s="60">
        <v>6977788.8135000002</v>
      </c>
      <c r="BH1231" s="60">
        <v>1886624184.2061999</v>
      </c>
      <c r="BI1231" s="60">
        <v>16048077.271299999</v>
      </c>
      <c r="BJ1231" s="60" t="s">
        <v>544</v>
      </c>
      <c r="BK1231" s="60">
        <v>49666176.555</v>
      </c>
      <c r="BL1231" s="85" t="s">
        <v>3109</v>
      </c>
      <c r="BM1231" s="60" t="s">
        <v>3110</v>
      </c>
      <c r="BN1231" s="60">
        <v>13557305.194800001</v>
      </c>
      <c r="BO1231" s="60">
        <v>2164667166.9288998</v>
      </c>
      <c r="BP1231" s="60">
        <v>1880432477.7590001</v>
      </c>
      <c r="BQ1231" s="60" t="s">
        <v>544</v>
      </c>
      <c r="BR1231" s="60" t="s">
        <v>544</v>
      </c>
      <c r="BS1231" s="60">
        <v>13038365.283</v>
      </c>
      <c r="BT1231" s="60" t="s">
        <v>544</v>
      </c>
      <c r="BU1231" s="60">
        <v>68384980.872099996</v>
      </c>
      <c r="BV1231" s="60" t="s">
        <v>544</v>
      </c>
      <c r="BW1231" s="60">
        <v>87616447.6021</v>
      </c>
      <c r="BX1231" s="60">
        <v>150157774.46779999</v>
      </c>
      <c r="BY1231" s="60" t="s">
        <v>544</v>
      </c>
      <c r="BZ1231" s="60">
        <v>809797.36230000004</v>
      </c>
      <c r="CA1231" s="60" t="s">
        <v>544</v>
      </c>
      <c r="CB1231" s="60" t="s">
        <v>1900</v>
      </c>
      <c r="CC1231" s="60">
        <v>15040887.442500001</v>
      </c>
      <c r="CD1231" s="60">
        <v>23175828.559300002</v>
      </c>
      <c r="CE1231" s="60">
        <v>12372252.896299999</v>
      </c>
      <c r="CF1231" s="60">
        <v>171654023.3127</v>
      </c>
      <c r="CG1231" s="60">
        <v>7558806.2147000004</v>
      </c>
      <c r="CH1231" s="60" t="s">
        <v>544</v>
      </c>
      <c r="CI1231" s="60" t="s">
        <v>1609</v>
      </c>
      <c r="CJ1231" s="60">
        <v>14.6</v>
      </c>
      <c r="CK1231" s="60">
        <v>75943787.086799994</v>
      </c>
      <c r="CL1231" s="60" t="s">
        <v>544</v>
      </c>
      <c r="CM1231" s="85">
        <v>1393771</v>
      </c>
      <c r="CN1231" s="60">
        <v>-210644.96419999999</v>
      </c>
      <c r="CO1231" s="60">
        <v>16048077.271299999</v>
      </c>
      <c r="CP1231" s="60">
        <v>63770321.656800002</v>
      </c>
      <c r="CQ1231" s="60">
        <v>1876740610.8868001</v>
      </c>
      <c r="CR1231" s="60" t="s">
        <v>544</v>
      </c>
      <c r="CS1231" s="60">
        <v>-210644.96419999999</v>
      </c>
      <c r="CT1231" s="60">
        <v>21510896.342399999</v>
      </c>
      <c r="CU1231" s="60">
        <v>28155280.2126</v>
      </c>
      <c r="CV1231" s="60">
        <v>12372252.896299999</v>
      </c>
      <c r="CW1231" s="60">
        <v>49666176.555</v>
      </c>
      <c r="CX1231" s="60">
        <v>50213016.461999997</v>
      </c>
      <c r="CY1231" s="60">
        <v>14.6</v>
      </c>
      <c r="CZ1231" s="60">
        <f t="shared" si="38"/>
        <v>1.4336920000514</v>
      </c>
      <c r="DA1231" s="60" t="str">
        <f t="shared" si="39"/>
        <v>Y</v>
      </c>
    </row>
    <row r="1232" spans="1:105">
      <c r="A1232" s="13" t="s">
        <v>1609</v>
      </c>
      <c r="B1232" s="13">
        <v>1393771</v>
      </c>
      <c r="C1232" s="13">
        <v>2023</v>
      </c>
      <c r="D1232" s="13" t="s">
        <v>1</v>
      </c>
      <c r="E1232" s="13" t="s">
        <v>13</v>
      </c>
      <c r="F1232" s="84" t="s">
        <v>1966</v>
      </c>
      <c r="G1232" s="60" t="s">
        <v>2012</v>
      </c>
      <c r="H1232" s="60" t="s">
        <v>1814</v>
      </c>
      <c r="I1232" s="60" t="s">
        <v>2013</v>
      </c>
      <c r="J1232" s="60" t="s">
        <v>1609</v>
      </c>
      <c r="K1232" s="85">
        <v>1393771</v>
      </c>
      <c r="L1232" s="60">
        <v>3343597000</v>
      </c>
      <c r="M1232" s="60">
        <v>2098140687.8826001</v>
      </c>
      <c r="N1232" s="60">
        <v>2218875.5021000002</v>
      </c>
      <c r="O1232" s="60">
        <v>886044.17680000002</v>
      </c>
      <c r="P1232" s="60">
        <v>-0.21</v>
      </c>
      <c r="Q1232" s="60" t="s">
        <v>544</v>
      </c>
      <c r="R1232" s="85" t="s">
        <v>544</v>
      </c>
      <c r="S1232" s="85" t="s">
        <v>544</v>
      </c>
      <c r="T1232" s="60" t="s">
        <v>544</v>
      </c>
      <c r="U1232" s="60" t="s">
        <v>544</v>
      </c>
      <c r="V1232" s="60" t="s">
        <v>544</v>
      </c>
      <c r="W1232" s="60" t="s">
        <v>2014</v>
      </c>
      <c r="X1232" s="60">
        <v>50785642.5735</v>
      </c>
      <c r="Y1232" s="60" t="s">
        <v>544</v>
      </c>
      <c r="Z1232" s="60">
        <v>4.49</v>
      </c>
      <c r="AA1232" s="60" t="s">
        <v>544</v>
      </c>
      <c r="AB1232" s="60">
        <v>983370356.48740005</v>
      </c>
      <c r="AC1232" s="60">
        <v>2098140687.8826001</v>
      </c>
      <c r="AD1232" s="60" t="s">
        <v>544</v>
      </c>
      <c r="AE1232" s="60" t="s">
        <v>544</v>
      </c>
      <c r="AF1232" s="60">
        <v>1.18</v>
      </c>
      <c r="AG1232" s="60" t="s">
        <v>2015</v>
      </c>
      <c r="AH1232" s="60" t="s">
        <v>544</v>
      </c>
      <c r="AI1232" s="60">
        <v>140753012.05700001</v>
      </c>
      <c r="AJ1232" s="60">
        <v>1746331576.4147999</v>
      </c>
      <c r="AK1232" s="60">
        <v>2.5499999999999998</v>
      </c>
      <c r="AL1232" s="60">
        <v>1778495858.5453</v>
      </c>
      <c r="AM1232" s="60">
        <v>25924322.290800001</v>
      </c>
      <c r="AN1232" s="60">
        <v>46806601.408600003</v>
      </c>
      <c r="AO1232" s="60">
        <v>24757153.616</v>
      </c>
      <c r="AP1232" s="60">
        <v>164950426.71720001</v>
      </c>
      <c r="AQ1232" s="60">
        <v>2098140687.8826001</v>
      </c>
      <c r="AR1232" s="60">
        <v>0.12</v>
      </c>
      <c r="AS1232" s="60">
        <v>153086721.89719999</v>
      </c>
      <c r="AT1232" s="60" t="s">
        <v>544</v>
      </c>
      <c r="AU1232" s="85">
        <v>1393771</v>
      </c>
      <c r="AV1232" s="60" t="s">
        <v>544</v>
      </c>
      <c r="AW1232" s="60" t="s">
        <v>544</v>
      </c>
      <c r="AX1232" s="60" t="s">
        <v>544</v>
      </c>
      <c r="AY1232" s="60">
        <v>1746331576.4147999</v>
      </c>
      <c r="AZ1232" s="60">
        <v>184953564.26859999</v>
      </c>
      <c r="BA1232" s="60">
        <v>72713980.928299993</v>
      </c>
      <c r="BB1232" s="60" t="s">
        <v>1808</v>
      </c>
      <c r="BC1232" s="60" t="s">
        <v>544</v>
      </c>
      <c r="BD1232" s="60">
        <v>5946912.6509999996</v>
      </c>
      <c r="BE1232" s="60" t="s">
        <v>544</v>
      </c>
      <c r="BF1232" s="60" t="s">
        <v>544</v>
      </c>
      <c r="BG1232" s="60">
        <v>6170306.2253</v>
      </c>
      <c r="BH1232" s="60">
        <v>1819045557.3429999</v>
      </c>
      <c r="BI1232" s="60">
        <v>10409136.546800001</v>
      </c>
      <c r="BJ1232" s="60" t="s">
        <v>544</v>
      </c>
      <c r="BK1232" s="60">
        <v>45746109.4406</v>
      </c>
      <c r="BL1232" s="85" t="s">
        <v>3109</v>
      </c>
      <c r="BM1232" s="60" t="s">
        <v>3110</v>
      </c>
      <c r="BN1232" s="60">
        <v>7471762.0487000002</v>
      </c>
      <c r="BO1232" s="60">
        <v>2034175451.9347999</v>
      </c>
      <c r="BP1232" s="60">
        <v>1813098644.6919999</v>
      </c>
      <c r="BQ1232" s="60" t="s">
        <v>544</v>
      </c>
      <c r="BR1232" s="60" t="s">
        <v>544</v>
      </c>
      <c r="BS1232" s="60">
        <v>13187751.004799999</v>
      </c>
      <c r="BT1232" s="60">
        <v>1778495858.5453</v>
      </c>
      <c r="BU1232" s="60">
        <v>77420933.739800006</v>
      </c>
      <c r="BV1232" s="60" t="s">
        <v>544</v>
      </c>
      <c r="BW1232" s="60">
        <v>72713980.928299993</v>
      </c>
      <c r="BX1232" s="60">
        <v>140753012.05700001</v>
      </c>
      <c r="BY1232" s="60" t="s">
        <v>544</v>
      </c>
      <c r="BZ1232" s="60">
        <v>-672690.76309999998</v>
      </c>
      <c r="CA1232" s="60" t="s">
        <v>544</v>
      </c>
      <c r="CB1232" s="60" t="s">
        <v>1900</v>
      </c>
      <c r="CC1232" s="60" t="s">
        <v>544</v>
      </c>
      <c r="CD1232" s="60">
        <v>18719879.519200001</v>
      </c>
      <c r="CE1232" s="60">
        <v>10056475.904200001</v>
      </c>
      <c r="CF1232" s="60">
        <v>164950426.71720001</v>
      </c>
      <c r="CG1232" s="60">
        <v>20171310.242199998</v>
      </c>
      <c r="CH1232" s="60" t="s">
        <v>544</v>
      </c>
      <c r="CI1232" s="60" t="s">
        <v>1609</v>
      </c>
      <c r="CJ1232" s="60">
        <v>14.3</v>
      </c>
      <c r="CK1232" s="60">
        <v>97592243.981999993</v>
      </c>
      <c r="CL1232" s="60" t="s">
        <v>544</v>
      </c>
      <c r="CM1232" s="85">
        <v>1393771</v>
      </c>
      <c r="CN1232" s="60" t="s">
        <v>544</v>
      </c>
      <c r="CO1232" s="60">
        <v>10409136.546800001</v>
      </c>
      <c r="CP1232" s="60">
        <v>58257404.622100003</v>
      </c>
      <c r="CQ1232" s="60" t="s">
        <v>544</v>
      </c>
      <c r="CR1232" s="60" t="s">
        <v>544</v>
      </c>
      <c r="CS1232" s="60" t="s">
        <v>544</v>
      </c>
      <c r="CT1232" s="60">
        <v>21844252.009399999</v>
      </c>
      <c r="CU1232" s="60">
        <v>23901857.431200001</v>
      </c>
      <c r="CV1232" s="60">
        <v>10056475.904200001</v>
      </c>
      <c r="CW1232" s="60">
        <v>45746109.4406</v>
      </c>
      <c r="CX1232" s="60">
        <v>50785642.5735</v>
      </c>
      <c r="CY1232" s="60">
        <v>14.3</v>
      </c>
      <c r="CZ1232" s="60">
        <f t="shared" si="38"/>
        <v>1.593599999900049</v>
      </c>
      <c r="DA1232" s="60" t="str">
        <f t="shared" si="39"/>
        <v>Y</v>
      </c>
    </row>
    <row r="1233" spans="1:105">
      <c r="A1233" s="13" t="s">
        <v>1611</v>
      </c>
      <c r="B1233" s="13">
        <v>1003975</v>
      </c>
      <c r="C1233" s="13">
        <v>2022</v>
      </c>
      <c r="D1233" s="13" t="s">
        <v>10</v>
      </c>
      <c r="E1233" s="13" t="s">
        <v>13</v>
      </c>
      <c r="F1233" s="84" t="s">
        <v>1812</v>
      </c>
      <c r="G1233" s="60" t="s">
        <v>556</v>
      </c>
      <c r="H1233" s="60" t="s">
        <v>3113</v>
      </c>
      <c r="I1233" s="60" t="s">
        <v>2017</v>
      </c>
      <c r="J1233" s="60" t="s">
        <v>1611</v>
      </c>
      <c r="K1233" s="85">
        <v>1003975</v>
      </c>
      <c r="L1233" s="60">
        <v>5937017000000</v>
      </c>
      <c r="M1233" s="60">
        <v>849844975567.20496</v>
      </c>
      <c r="N1233" s="60" t="s">
        <v>544</v>
      </c>
      <c r="O1233" s="60">
        <v>2056541654.4999001</v>
      </c>
      <c r="P1233" s="60">
        <v>-0.08</v>
      </c>
      <c r="Q1233" s="60" t="s">
        <v>544</v>
      </c>
      <c r="R1233" s="85" t="s">
        <v>544</v>
      </c>
      <c r="S1233" s="85">
        <v>33</v>
      </c>
      <c r="T1233" s="60" t="s">
        <v>544</v>
      </c>
      <c r="U1233" s="60" t="s">
        <v>544</v>
      </c>
      <c r="V1233" s="60" t="s">
        <v>544</v>
      </c>
      <c r="W1233" s="60" t="s">
        <v>2018</v>
      </c>
      <c r="X1233" s="60">
        <v>2832951617.1926999</v>
      </c>
      <c r="Y1233" s="60">
        <v>29060549667.4049</v>
      </c>
      <c r="Z1233" s="60">
        <v>2.4900000000000002</v>
      </c>
      <c r="AA1233" s="60" t="s">
        <v>544</v>
      </c>
      <c r="AB1233" s="60" t="s">
        <v>544</v>
      </c>
      <c r="AC1233" s="60">
        <v>849844975567.20496</v>
      </c>
      <c r="AD1233" s="60" t="s">
        <v>544</v>
      </c>
      <c r="AE1233" s="60" t="s">
        <v>544</v>
      </c>
      <c r="AF1233" s="60">
        <v>8.81</v>
      </c>
      <c r="AG1233" s="60" t="s">
        <v>2019</v>
      </c>
      <c r="AH1233" s="60" t="s">
        <v>544</v>
      </c>
      <c r="AI1233" s="60" t="s">
        <v>544</v>
      </c>
      <c r="AJ1233" s="60" t="s">
        <v>544</v>
      </c>
      <c r="AK1233" s="60">
        <v>0.35</v>
      </c>
      <c r="AL1233" s="60">
        <v>96638992259.063995</v>
      </c>
      <c r="AM1233" s="60">
        <v>2639135413.3789001</v>
      </c>
      <c r="AN1233" s="60">
        <v>21992842825.9674</v>
      </c>
      <c r="AO1233" s="60">
        <v>6091039220.5944004</v>
      </c>
      <c r="AP1233" s="60">
        <v>46661608926.746597</v>
      </c>
      <c r="AQ1233" s="60">
        <v>849844975567.20496</v>
      </c>
      <c r="AR1233" s="60" t="s">
        <v>544</v>
      </c>
      <c r="AS1233" s="60">
        <v>46277125674.572403</v>
      </c>
      <c r="AT1233" s="60" t="s">
        <v>544</v>
      </c>
      <c r="AU1233" s="85">
        <v>1003975</v>
      </c>
      <c r="AV1233" s="60" t="s">
        <v>544</v>
      </c>
      <c r="AW1233" s="60">
        <v>1359146865.0014999</v>
      </c>
      <c r="AX1233" s="60" t="s">
        <v>544</v>
      </c>
      <c r="AY1233" s="60" t="s">
        <v>544</v>
      </c>
      <c r="AZ1233" s="60">
        <v>81192384760.136993</v>
      </c>
      <c r="BA1233" s="60">
        <v>703254508936.59924</v>
      </c>
      <c r="BB1233" s="60" t="s">
        <v>1808</v>
      </c>
      <c r="BC1233" s="60" t="s">
        <v>544</v>
      </c>
      <c r="BD1233" s="60" t="s">
        <v>544</v>
      </c>
      <c r="BE1233" s="60" t="s">
        <v>544</v>
      </c>
      <c r="BF1233" s="60">
        <v>18292155737.9333</v>
      </c>
      <c r="BG1233" s="60">
        <v>360435155.98460001</v>
      </c>
      <c r="BH1233" s="60">
        <v>703254508936.59924</v>
      </c>
      <c r="BI1233" s="60">
        <v>1141568851.8575001</v>
      </c>
      <c r="BJ1233" s="60" t="s">
        <v>544</v>
      </c>
      <c r="BK1233" s="60">
        <v>657600916.04180002</v>
      </c>
      <c r="BL1233" s="85" t="s">
        <v>3111</v>
      </c>
      <c r="BM1233" s="60" t="s">
        <v>3112</v>
      </c>
      <c r="BN1233" s="60">
        <v>1677068422.3652</v>
      </c>
      <c r="BO1233" s="60">
        <v>836164328560.48682</v>
      </c>
      <c r="BP1233" s="60">
        <v>703254508936.59924</v>
      </c>
      <c r="BQ1233" s="60">
        <v>31951903803.915199</v>
      </c>
      <c r="BR1233" s="60" t="s">
        <v>544</v>
      </c>
      <c r="BS1233" s="60">
        <v>570140280.49510002</v>
      </c>
      <c r="BT1233" s="60">
        <v>66219295726.6576</v>
      </c>
      <c r="BU1233" s="60" t="s">
        <v>544</v>
      </c>
      <c r="BV1233" s="60" t="s">
        <v>544</v>
      </c>
      <c r="BW1233" s="60">
        <v>703254508936.59924</v>
      </c>
      <c r="BX1233" s="60" t="s">
        <v>544</v>
      </c>
      <c r="BY1233" s="60" t="s">
        <v>544</v>
      </c>
      <c r="BZ1233" s="60">
        <v>2271113655.6202002</v>
      </c>
      <c r="CA1233" s="60">
        <v>108216432.8532</v>
      </c>
      <c r="CB1233" s="60" t="s">
        <v>2081</v>
      </c>
      <c r="CC1233" s="60" t="s">
        <v>544</v>
      </c>
      <c r="CD1233" s="60">
        <v>721586029.11769998</v>
      </c>
      <c r="CE1233" s="60">
        <v>1743057543.4568999</v>
      </c>
      <c r="CF1233" s="60">
        <v>46661608926.746597</v>
      </c>
      <c r="CG1233" s="60">
        <v>24825794443.160099</v>
      </c>
      <c r="CH1233" s="60" t="s">
        <v>544</v>
      </c>
      <c r="CI1233" s="60" t="s">
        <v>1611</v>
      </c>
      <c r="CJ1233" s="60" t="s">
        <v>544</v>
      </c>
      <c r="CK1233" s="60">
        <v>24825794443.160099</v>
      </c>
      <c r="CL1233" s="60" t="s">
        <v>544</v>
      </c>
      <c r="CM1233" s="85">
        <v>1003975</v>
      </c>
      <c r="CN1233" s="60">
        <v>-8236329801.5082998</v>
      </c>
      <c r="CO1233" s="60">
        <v>1141568851.8575001</v>
      </c>
      <c r="CP1233" s="60">
        <v>4510020039.5579004</v>
      </c>
      <c r="CQ1233" s="60">
        <v>29060549667.4049</v>
      </c>
      <c r="CR1233" s="60" t="s">
        <v>544</v>
      </c>
      <c r="CS1233" s="60">
        <v>-8236329801.5082998</v>
      </c>
      <c r="CT1233" s="60" t="s">
        <v>544</v>
      </c>
      <c r="CU1233" s="60">
        <v>657600916.04180002</v>
      </c>
      <c r="CV1233" s="60">
        <v>1743057543.4568999</v>
      </c>
      <c r="CW1233" s="60">
        <v>657600916.04180002</v>
      </c>
      <c r="CX1233" s="60">
        <v>2832951617.1926999</v>
      </c>
      <c r="CY1233" s="60" t="s">
        <v>544</v>
      </c>
      <c r="CZ1233" s="60">
        <f t="shared" si="38"/>
        <v>6.9860000008089784</v>
      </c>
      <c r="DA1233" s="60" t="str">
        <f t="shared" si="39"/>
        <v>Y</v>
      </c>
    </row>
    <row r="1234" spans="1:105">
      <c r="A1234" s="13" t="s">
        <v>1611</v>
      </c>
      <c r="B1234" s="13">
        <v>1003975</v>
      </c>
      <c r="C1234" s="13">
        <v>2023</v>
      </c>
      <c r="D1234" s="13" t="s">
        <v>10</v>
      </c>
      <c r="E1234" s="13" t="s">
        <v>13</v>
      </c>
      <c r="F1234" s="84" t="s">
        <v>1804</v>
      </c>
      <c r="G1234" s="60" t="s">
        <v>556</v>
      </c>
      <c r="H1234" s="60" t="s">
        <v>2255</v>
      </c>
      <c r="I1234" s="60" t="s">
        <v>2017</v>
      </c>
      <c r="J1234" s="60" t="s">
        <v>1611</v>
      </c>
      <c r="K1234" s="85">
        <v>1003975</v>
      </c>
      <c r="L1234" s="60">
        <v>6385936000000</v>
      </c>
      <c r="M1234" s="60">
        <v>893938070350.74402</v>
      </c>
      <c r="N1234" s="60" t="s">
        <v>544</v>
      </c>
      <c r="O1234" s="60">
        <v>788817962.85249996</v>
      </c>
      <c r="P1234" s="60">
        <v>-0.06</v>
      </c>
      <c r="Q1234" s="60" t="s">
        <v>544</v>
      </c>
      <c r="R1234" s="85" t="s">
        <v>544</v>
      </c>
      <c r="S1234" s="85">
        <v>33</v>
      </c>
      <c r="T1234" s="60" t="s">
        <v>544</v>
      </c>
      <c r="U1234" s="60" t="s">
        <v>544</v>
      </c>
      <c r="V1234" s="60" t="s">
        <v>544</v>
      </c>
      <c r="W1234" s="60" t="s">
        <v>2018</v>
      </c>
      <c r="X1234" s="60">
        <v>3561229631.7600002</v>
      </c>
      <c r="Y1234" s="60">
        <v>30309927764.463001</v>
      </c>
      <c r="Z1234" s="60">
        <v>2.68</v>
      </c>
      <c r="AA1234" s="60" t="s">
        <v>544</v>
      </c>
      <c r="AB1234" s="60" t="s">
        <v>544</v>
      </c>
      <c r="AC1234" s="60">
        <v>893938070350.74402</v>
      </c>
      <c r="AD1234" s="60" t="s">
        <v>544</v>
      </c>
      <c r="AE1234" s="60" t="s">
        <v>544</v>
      </c>
      <c r="AF1234" s="60">
        <v>10.84</v>
      </c>
      <c r="AG1234" s="60" t="s">
        <v>2019</v>
      </c>
      <c r="AH1234" s="60" t="s">
        <v>544</v>
      </c>
      <c r="AI1234" s="60" t="s">
        <v>544</v>
      </c>
      <c r="AJ1234" s="60" t="s">
        <v>544</v>
      </c>
      <c r="AK1234" s="60">
        <v>0.42</v>
      </c>
      <c r="AL1234" s="60">
        <v>102705778588.6935</v>
      </c>
      <c r="AM1234" s="60">
        <v>2444985721.2389998</v>
      </c>
      <c r="AN1234" s="60">
        <v>24210482107.424999</v>
      </c>
      <c r="AO1234" s="60">
        <v>3205526624.9085002</v>
      </c>
      <c r="AP1234" s="60">
        <v>46634470010.427002</v>
      </c>
      <c r="AQ1234" s="60">
        <v>893938070350.74402</v>
      </c>
      <c r="AR1234" s="60" t="s">
        <v>544</v>
      </c>
      <c r="AS1234" s="60">
        <v>46185536699.536499</v>
      </c>
      <c r="AT1234" s="60" t="s">
        <v>544</v>
      </c>
      <c r="AU1234" s="85">
        <v>1003975</v>
      </c>
      <c r="AV1234" s="60" t="s">
        <v>544</v>
      </c>
      <c r="AW1234" s="60">
        <v>3500895906.4734998</v>
      </c>
      <c r="AX1234" s="60" t="s">
        <v>544</v>
      </c>
      <c r="AY1234" s="60" t="s">
        <v>544</v>
      </c>
      <c r="AZ1234" s="60">
        <v>83238563181.054504</v>
      </c>
      <c r="BA1234" s="60">
        <v>726776695150.58301</v>
      </c>
      <c r="BB1234" s="60" t="s">
        <v>1808</v>
      </c>
      <c r="BC1234" s="60" t="s">
        <v>544</v>
      </c>
      <c r="BD1234" s="60" t="s">
        <v>544</v>
      </c>
      <c r="BE1234" s="60" t="s">
        <v>544</v>
      </c>
      <c r="BF1234" s="60">
        <v>38245142501.332001</v>
      </c>
      <c r="BG1234" s="60">
        <v>321406573.68400002</v>
      </c>
      <c r="BH1234" s="60">
        <v>726776695150.58301</v>
      </c>
      <c r="BI1234" s="60">
        <v>1325942101.888</v>
      </c>
      <c r="BJ1234" s="60" t="s">
        <v>544</v>
      </c>
      <c r="BK1234" s="60">
        <v>721624950.9325</v>
      </c>
      <c r="BL1234" s="85" t="s">
        <v>3111</v>
      </c>
      <c r="BM1234" s="60" t="s">
        <v>3112</v>
      </c>
      <c r="BN1234" s="60">
        <v>-255613416.17899999</v>
      </c>
      <c r="BO1234" s="60">
        <v>883280278762.14148</v>
      </c>
      <c r="BP1234" s="60">
        <v>726776695150.58301</v>
      </c>
      <c r="BQ1234" s="60">
        <v>33659639394.116501</v>
      </c>
      <c r="BR1234" s="60" t="s">
        <v>544</v>
      </c>
      <c r="BS1234" s="60">
        <v>910185340.63300002</v>
      </c>
      <c r="BT1234" s="60">
        <v>68894954917.757004</v>
      </c>
      <c r="BU1234" s="60" t="s">
        <v>544</v>
      </c>
      <c r="BV1234" s="60" t="s">
        <v>544</v>
      </c>
      <c r="BW1234" s="60">
        <v>726776695150.58301</v>
      </c>
      <c r="BX1234" s="60" t="s">
        <v>544</v>
      </c>
      <c r="BY1234" s="60" t="s">
        <v>544</v>
      </c>
      <c r="BZ1234" s="60">
        <v>742762752.59899998</v>
      </c>
      <c r="CA1234" s="60">
        <v>22957612.405999999</v>
      </c>
      <c r="CB1234" s="60" t="s">
        <v>2081</v>
      </c>
      <c r="CC1234" s="60" t="s">
        <v>544</v>
      </c>
      <c r="CD1234" s="60">
        <v>599977602.26900005</v>
      </c>
      <c r="CE1234" s="60">
        <v>1740858950.494</v>
      </c>
      <c r="CF1234" s="60">
        <v>46634470010.427002</v>
      </c>
      <c r="CG1234" s="60">
        <v>27771711739.185001</v>
      </c>
      <c r="CH1234" s="60" t="s">
        <v>544</v>
      </c>
      <c r="CI1234" s="60" t="s">
        <v>1611</v>
      </c>
      <c r="CJ1234" s="60" t="s">
        <v>544</v>
      </c>
      <c r="CK1234" s="60">
        <v>27771711739.185001</v>
      </c>
      <c r="CL1234" s="60" t="s">
        <v>544</v>
      </c>
      <c r="CM1234" s="85">
        <v>1003975</v>
      </c>
      <c r="CN1234" s="60">
        <v>201299064.877</v>
      </c>
      <c r="CO1234" s="60">
        <v>1325942101.888</v>
      </c>
      <c r="CP1234" s="60">
        <v>3305616215.5809999</v>
      </c>
      <c r="CQ1234" s="60">
        <v>30309927764.463001</v>
      </c>
      <c r="CR1234" s="60" t="s">
        <v>544</v>
      </c>
      <c r="CS1234" s="60">
        <v>201299064.877</v>
      </c>
      <c r="CT1234" s="60" t="s">
        <v>544</v>
      </c>
      <c r="CU1234" s="60">
        <v>721624950.9325</v>
      </c>
      <c r="CV1234" s="60">
        <v>1740858950.494</v>
      </c>
      <c r="CW1234" s="60">
        <v>721624950.9325</v>
      </c>
      <c r="CX1234" s="60">
        <v>3561229631.7600002</v>
      </c>
      <c r="CY1234" s="60" t="s">
        <v>544</v>
      </c>
      <c r="CZ1234" s="60">
        <f t="shared" si="38"/>
        <v>7.1436000007186458</v>
      </c>
      <c r="DA1234" s="60" t="str">
        <f t="shared" si="39"/>
        <v>Y</v>
      </c>
    </row>
    <row r="1235" spans="1:105">
      <c r="A1235" s="13" t="s">
        <v>1612</v>
      </c>
      <c r="B1235" s="13">
        <v>112445</v>
      </c>
      <c r="C1235" s="13">
        <v>2022</v>
      </c>
      <c r="D1235" s="13" t="s">
        <v>1</v>
      </c>
      <c r="E1235" s="13" t="s">
        <v>13</v>
      </c>
      <c r="F1235" s="84" t="s">
        <v>1812</v>
      </c>
      <c r="G1235" s="60" t="s">
        <v>2293</v>
      </c>
      <c r="H1235" s="60" t="s">
        <v>2294</v>
      </c>
      <c r="I1235" s="60" t="s">
        <v>2295</v>
      </c>
      <c r="J1235" s="60" t="s">
        <v>1612</v>
      </c>
      <c r="K1235" s="85">
        <v>112445</v>
      </c>
      <c r="L1235" s="60">
        <v>123173900000000</v>
      </c>
      <c r="M1235" s="60">
        <v>96523699378.600006</v>
      </c>
      <c r="N1235" s="60">
        <v>825248756.60000002</v>
      </c>
      <c r="O1235" s="60">
        <v>195204126.19999999</v>
      </c>
      <c r="P1235" s="60">
        <v>-0.53</v>
      </c>
      <c r="Q1235" s="60">
        <v>34191519035.700001</v>
      </c>
      <c r="R1235" s="85">
        <v>1316</v>
      </c>
      <c r="S1235" s="85">
        <v>42</v>
      </c>
      <c r="T1235" s="60">
        <v>17560613342.200001</v>
      </c>
      <c r="U1235" s="60" t="s">
        <v>544</v>
      </c>
      <c r="V1235" s="60" t="s">
        <v>544</v>
      </c>
      <c r="W1235" s="60" t="s">
        <v>2296</v>
      </c>
      <c r="X1235" s="60">
        <v>821173841</v>
      </c>
      <c r="Y1235" s="60" t="s">
        <v>544</v>
      </c>
      <c r="Z1235" s="60">
        <v>2.68</v>
      </c>
      <c r="AA1235" s="60">
        <v>5815061174.6000004</v>
      </c>
      <c r="AB1235" s="60">
        <v>102517900108.60001</v>
      </c>
      <c r="AC1235" s="60">
        <v>96523699378.600006</v>
      </c>
      <c r="AD1235" s="60" t="s">
        <v>544</v>
      </c>
      <c r="AE1235" s="60" t="s">
        <v>544</v>
      </c>
      <c r="AF1235" s="60">
        <v>14.42</v>
      </c>
      <c r="AG1235" s="60" t="s">
        <v>2297</v>
      </c>
      <c r="AH1235" s="60" t="s">
        <v>544</v>
      </c>
      <c r="AI1235" s="60">
        <v>12001566571.5</v>
      </c>
      <c r="AJ1235" s="60" t="s">
        <v>544</v>
      </c>
      <c r="AK1235" s="60">
        <v>1</v>
      </c>
      <c r="AL1235" s="60">
        <v>6203588696.6000004</v>
      </c>
      <c r="AM1235" s="60">
        <v>1223806839.9000001</v>
      </c>
      <c r="AN1235" s="60">
        <v>1675260461.3</v>
      </c>
      <c r="AO1235" s="60">
        <v>8160410147.6000004</v>
      </c>
      <c r="AP1235" s="60">
        <v>12173888479.799999</v>
      </c>
      <c r="AQ1235" s="60">
        <v>96523699378.600006</v>
      </c>
      <c r="AR1235" s="60">
        <v>1.21</v>
      </c>
      <c r="AS1235" s="60">
        <v>11593213018.200001</v>
      </c>
      <c r="AT1235" s="60">
        <v>47998273182.599998</v>
      </c>
      <c r="AU1235" s="85">
        <v>112445</v>
      </c>
      <c r="AV1235" s="60" t="s">
        <v>544</v>
      </c>
      <c r="AW1235" s="60">
        <v>388527522.10000002</v>
      </c>
      <c r="AX1235" s="60" t="s">
        <v>544</v>
      </c>
      <c r="AY1235" s="60" t="s">
        <v>544</v>
      </c>
      <c r="AZ1235" s="60">
        <v>12695164211.299999</v>
      </c>
      <c r="BA1235" s="60">
        <v>20133217219.200001</v>
      </c>
      <c r="BB1235" s="60" t="s">
        <v>1808</v>
      </c>
      <c r="BC1235" s="60" t="s">
        <v>544</v>
      </c>
      <c r="BD1235" s="60">
        <v>1593448695.8</v>
      </c>
      <c r="BE1235" s="60">
        <v>152104058.19999999</v>
      </c>
      <c r="BF1235" s="60" t="s">
        <v>544</v>
      </c>
      <c r="BG1235" s="60">
        <v>262361868.5</v>
      </c>
      <c r="BH1235" s="60">
        <v>68131490401.800003</v>
      </c>
      <c r="BI1235" s="60">
        <v>214716702.40000001</v>
      </c>
      <c r="BJ1235" s="60">
        <v>393386075.19999999</v>
      </c>
      <c r="BK1235" s="60">
        <v>226706357.69999999</v>
      </c>
      <c r="BL1235" s="85" t="s">
        <v>544</v>
      </c>
      <c r="BM1235" s="60" t="s">
        <v>544</v>
      </c>
      <c r="BN1235" s="60">
        <v>395658624.19999999</v>
      </c>
      <c r="BO1235" s="60">
        <v>85997957499.199997</v>
      </c>
      <c r="BP1235" s="60">
        <v>66538041705.900002</v>
      </c>
      <c r="BQ1235" s="60">
        <v>4002507405.8000002</v>
      </c>
      <c r="BR1235" s="60">
        <v>1986678043.5</v>
      </c>
      <c r="BS1235" s="60">
        <v>1464697038.2</v>
      </c>
      <c r="BT1235" s="60" t="s">
        <v>544</v>
      </c>
      <c r="BU1235" s="60">
        <v>2230232609.5999999</v>
      </c>
      <c r="BV1235" s="60" t="s">
        <v>544</v>
      </c>
      <c r="BW1235" s="60" t="s">
        <v>544</v>
      </c>
      <c r="BX1235" s="60">
        <v>12001331480.200001</v>
      </c>
      <c r="BY1235" s="60" t="s">
        <v>544</v>
      </c>
      <c r="BZ1235" s="60">
        <v>-235091.3</v>
      </c>
      <c r="CA1235" s="60">
        <v>15280933.199999999</v>
      </c>
      <c r="CB1235" s="60" t="s">
        <v>1994</v>
      </c>
      <c r="CC1235" s="60" t="s">
        <v>544</v>
      </c>
      <c r="CD1235" s="60">
        <v>218478162.90000001</v>
      </c>
      <c r="CE1235" s="60">
        <v>477000207.10000002</v>
      </c>
      <c r="CF1235" s="60">
        <v>12173888479.799999</v>
      </c>
      <c r="CG1235" s="60">
        <v>218713254.19999999</v>
      </c>
      <c r="CH1235" s="60">
        <v>20766396.399999999</v>
      </c>
      <c r="CI1235" s="60" t="s">
        <v>1612</v>
      </c>
      <c r="CJ1235" s="60">
        <v>12</v>
      </c>
      <c r="CK1235" s="60">
        <v>2496434302.3000002</v>
      </c>
      <c r="CL1235" s="60" t="s">
        <v>544</v>
      </c>
      <c r="CM1235" s="85">
        <v>112445</v>
      </c>
      <c r="CN1235" s="60">
        <v>60105003.899999999</v>
      </c>
      <c r="CO1235" s="60">
        <v>214716702.40000001</v>
      </c>
      <c r="CP1235" s="60">
        <v>1216832465.3</v>
      </c>
      <c r="CQ1235" s="60" t="s">
        <v>544</v>
      </c>
      <c r="CR1235" s="60">
        <v>47488438.600000001</v>
      </c>
      <c r="CS1235" s="60">
        <v>60105003.899999999</v>
      </c>
      <c r="CT1235" s="60">
        <v>111589994.2</v>
      </c>
      <c r="CU1235" s="60">
        <v>115116363.40000001</v>
      </c>
      <c r="CV1235" s="60">
        <v>477000207.10000002</v>
      </c>
      <c r="CW1235" s="60">
        <v>226706357.69999999</v>
      </c>
      <c r="CX1235" s="60">
        <v>821173841</v>
      </c>
      <c r="CY1235" s="60">
        <v>12</v>
      </c>
      <c r="CZ1235" s="60">
        <f t="shared" si="38"/>
        <v>1276.1000748310371</v>
      </c>
      <c r="DA1235" s="60" t="str">
        <f t="shared" si="39"/>
        <v>Y</v>
      </c>
    </row>
    <row r="1236" spans="1:105">
      <c r="A1236" s="13" t="s">
        <v>1612</v>
      </c>
      <c r="B1236" s="13">
        <v>112445</v>
      </c>
      <c r="C1236" s="13">
        <v>2023</v>
      </c>
      <c r="D1236" s="13" t="s">
        <v>1</v>
      </c>
      <c r="E1236" s="13" t="s">
        <v>13</v>
      </c>
      <c r="F1236" s="84" t="s">
        <v>1804</v>
      </c>
      <c r="G1236" s="60" t="s">
        <v>2293</v>
      </c>
      <c r="H1236" s="60" t="s">
        <v>2294</v>
      </c>
      <c r="I1236" s="60" t="s">
        <v>2295</v>
      </c>
      <c r="J1236" s="60" t="s">
        <v>1612</v>
      </c>
      <c r="K1236" s="85">
        <v>112445</v>
      </c>
      <c r="L1236" s="60">
        <v>126599300000000</v>
      </c>
      <c r="M1236" s="60">
        <v>97100245187.800003</v>
      </c>
      <c r="N1236" s="60">
        <v>463951525.10000002</v>
      </c>
      <c r="O1236" s="60">
        <v>17103850.199999999</v>
      </c>
      <c r="P1236" s="60">
        <v>-0.45</v>
      </c>
      <c r="Q1236" s="60">
        <v>32486040720.599998</v>
      </c>
      <c r="R1236" s="85">
        <v>1305</v>
      </c>
      <c r="S1236" s="85">
        <v>43</v>
      </c>
      <c r="T1236" s="60">
        <v>13980825244.200001</v>
      </c>
      <c r="U1236" s="60" t="s">
        <v>544</v>
      </c>
      <c r="V1236" s="60" t="s">
        <v>544</v>
      </c>
      <c r="W1236" s="60" t="s">
        <v>2296</v>
      </c>
      <c r="X1236" s="60">
        <v>764381038.10000002</v>
      </c>
      <c r="Y1236" s="60" t="s">
        <v>544</v>
      </c>
      <c r="Z1236" s="60">
        <v>4.4000000000000004</v>
      </c>
      <c r="AA1236" s="60">
        <v>1538042640.5999999</v>
      </c>
      <c r="AB1236" s="60">
        <v>106044178283.5</v>
      </c>
      <c r="AC1236" s="60">
        <v>97100245187.800003</v>
      </c>
      <c r="AD1236" s="60" t="s">
        <v>544</v>
      </c>
      <c r="AE1236" s="60" t="s">
        <v>544</v>
      </c>
      <c r="AF1236" s="60">
        <v>17.149999999999999</v>
      </c>
      <c r="AG1236" s="60" t="s">
        <v>2297</v>
      </c>
      <c r="AH1236" s="60" t="s">
        <v>544</v>
      </c>
      <c r="AI1236" s="60">
        <v>13656542379.5</v>
      </c>
      <c r="AJ1236" s="60" t="s">
        <v>544</v>
      </c>
      <c r="AK1236" s="60">
        <v>0.9</v>
      </c>
      <c r="AL1236" s="60">
        <v>1929360326.4000001</v>
      </c>
      <c r="AM1236" s="60">
        <v>1630694887.7</v>
      </c>
      <c r="AN1236" s="60">
        <v>3851434259.1999998</v>
      </c>
      <c r="AO1236" s="60">
        <v>9884721557.7999992</v>
      </c>
      <c r="AP1236" s="60">
        <v>13923684578.6</v>
      </c>
      <c r="AQ1236" s="60">
        <v>97100245187.800003</v>
      </c>
      <c r="AR1236" s="60">
        <v>0.72</v>
      </c>
      <c r="AS1236" s="60">
        <v>13372603125.799999</v>
      </c>
      <c r="AT1236" s="60">
        <v>44496164942.099998</v>
      </c>
      <c r="AU1236" s="85">
        <v>112445</v>
      </c>
      <c r="AV1236" s="60" t="s">
        <v>544</v>
      </c>
      <c r="AW1236" s="60">
        <v>391317685.80000001</v>
      </c>
      <c r="AX1236" s="60" t="s">
        <v>544</v>
      </c>
      <c r="AY1236" s="60" t="s">
        <v>544</v>
      </c>
      <c r="AZ1236" s="60">
        <v>14041263961.6</v>
      </c>
      <c r="BA1236" s="60">
        <v>19834407066.900002</v>
      </c>
      <c r="BB1236" s="60" t="s">
        <v>1808</v>
      </c>
      <c r="BC1236" s="60" t="s">
        <v>544</v>
      </c>
      <c r="BD1236" s="60">
        <v>1590658072.3</v>
      </c>
      <c r="BE1236" s="60">
        <v>121414327</v>
      </c>
      <c r="BF1236" s="60" t="s">
        <v>544</v>
      </c>
      <c r="BG1236" s="60">
        <v>333256633.60000002</v>
      </c>
      <c r="BH1236" s="60">
        <v>64330572009</v>
      </c>
      <c r="BI1236" s="60">
        <v>588203710.70000005</v>
      </c>
      <c r="BJ1236" s="60">
        <v>487728177.89999998</v>
      </c>
      <c r="BK1236" s="60">
        <v>238993710.09999999</v>
      </c>
      <c r="BL1236" s="85" t="s">
        <v>544</v>
      </c>
      <c r="BM1236" s="60" t="s">
        <v>544</v>
      </c>
      <c r="BN1236" s="60">
        <v>524466941.39999998</v>
      </c>
      <c r="BO1236" s="60">
        <v>84719972171.5</v>
      </c>
      <c r="BP1236" s="60">
        <v>62739913936.599998</v>
      </c>
      <c r="BQ1236" s="60">
        <v>5180549150.6999998</v>
      </c>
      <c r="BR1236" s="60">
        <v>2117502679</v>
      </c>
      <c r="BS1236" s="60">
        <v>1516260158.7</v>
      </c>
      <c r="BT1236" s="60" t="s">
        <v>544</v>
      </c>
      <c r="BU1236" s="60">
        <v>3933425361.9000001</v>
      </c>
      <c r="BV1236" s="60" t="s">
        <v>544</v>
      </c>
      <c r="BW1236" s="60" t="s">
        <v>544</v>
      </c>
      <c r="BX1236" s="60">
        <v>13656235584</v>
      </c>
      <c r="BY1236" s="60" t="s">
        <v>544</v>
      </c>
      <c r="BZ1236" s="60">
        <v>997085.4</v>
      </c>
      <c r="CA1236" s="60">
        <v>15416474.9</v>
      </c>
      <c r="CB1236" s="60" t="s">
        <v>1994</v>
      </c>
      <c r="CC1236" s="60" t="s">
        <v>544</v>
      </c>
      <c r="CD1236" s="60">
        <v>227872372.5</v>
      </c>
      <c r="CE1236" s="60">
        <v>876284704</v>
      </c>
      <c r="CF1236" s="60">
        <v>13923684578.6</v>
      </c>
      <c r="CG1236" s="60">
        <v>634836629.79999995</v>
      </c>
      <c r="CH1236" s="60">
        <v>-4065040.6</v>
      </c>
      <c r="CI1236" s="60" t="s">
        <v>1612</v>
      </c>
      <c r="CJ1236" s="60">
        <v>13</v>
      </c>
      <c r="CK1236" s="60">
        <v>4615815297.3000002</v>
      </c>
      <c r="CL1236" s="60" t="s">
        <v>544</v>
      </c>
      <c r="CM1236" s="85">
        <v>112445</v>
      </c>
      <c r="CN1236" s="60">
        <v>83294983.700000003</v>
      </c>
      <c r="CO1236" s="60">
        <v>588203710.70000005</v>
      </c>
      <c r="CP1236" s="60">
        <v>1288847979.5</v>
      </c>
      <c r="CQ1236" s="60" t="s">
        <v>544</v>
      </c>
      <c r="CR1236" s="60">
        <v>47553305.600000001</v>
      </c>
      <c r="CS1236" s="60">
        <v>83294983.700000003</v>
      </c>
      <c r="CT1236" s="60">
        <v>109679398.40000001</v>
      </c>
      <c r="CU1236" s="60">
        <v>129314311.7</v>
      </c>
      <c r="CV1236" s="60">
        <v>876284704</v>
      </c>
      <c r="CW1236" s="60">
        <v>238993710.09999999</v>
      </c>
      <c r="CX1236" s="60">
        <v>764381038.10000002</v>
      </c>
      <c r="CY1236" s="60">
        <v>13</v>
      </c>
      <c r="CZ1236" s="60">
        <f t="shared" si="38"/>
        <v>1303.800003338265</v>
      </c>
      <c r="DA1236" s="60" t="str">
        <f t="shared" si="39"/>
        <v>Y</v>
      </c>
    </row>
    <row r="1237" spans="1:105">
      <c r="A1237" s="13" t="s">
        <v>1613</v>
      </c>
      <c r="B1237" s="13">
        <v>1003691</v>
      </c>
      <c r="C1237" s="13">
        <v>2022</v>
      </c>
      <c r="D1237" s="13" t="s">
        <v>1</v>
      </c>
      <c r="E1237" s="13" t="s">
        <v>507</v>
      </c>
      <c r="F1237" s="84" t="s">
        <v>1812</v>
      </c>
      <c r="G1237" s="60" t="s">
        <v>2062</v>
      </c>
      <c r="H1237" s="60" t="s">
        <v>545</v>
      </c>
      <c r="I1237" s="60" t="s">
        <v>2064</v>
      </c>
      <c r="J1237" s="60" t="s">
        <v>1613</v>
      </c>
      <c r="K1237" s="85">
        <v>1003691</v>
      </c>
      <c r="L1237" s="60">
        <v>179029000000</v>
      </c>
      <c r="M1237" s="60">
        <v>5830044295.3000002</v>
      </c>
      <c r="N1237" s="60">
        <v>2637749.1</v>
      </c>
      <c r="O1237" s="60">
        <v>10713820.5</v>
      </c>
      <c r="P1237" s="60">
        <v>-0.06</v>
      </c>
      <c r="Q1237" s="60" t="s">
        <v>544</v>
      </c>
      <c r="R1237" s="85" t="s">
        <v>544</v>
      </c>
      <c r="S1237" s="85">
        <v>4</v>
      </c>
      <c r="T1237" s="60">
        <v>2957893712.0999999</v>
      </c>
      <c r="U1237" s="60">
        <v>2059528464.2</v>
      </c>
      <c r="V1237" s="60" t="s">
        <v>544</v>
      </c>
      <c r="W1237" s="60" t="s">
        <v>2065</v>
      </c>
      <c r="X1237" s="60">
        <v>53015500.899999999</v>
      </c>
      <c r="Y1237" s="60" t="s">
        <v>544</v>
      </c>
      <c r="Z1237" s="60">
        <v>2.19</v>
      </c>
      <c r="AA1237" s="60">
        <v>1282304287.0999999</v>
      </c>
      <c r="AB1237" s="60">
        <v>4422267818.3999996</v>
      </c>
      <c r="AC1237" s="60">
        <v>5830044295.3000002</v>
      </c>
      <c r="AD1237" s="60">
        <v>17.46</v>
      </c>
      <c r="AE1237" s="60" t="s">
        <v>544</v>
      </c>
      <c r="AF1237" s="60">
        <v>0.34</v>
      </c>
      <c r="AG1237" s="60" t="s">
        <v>2066</v>
      </c>
      <c r="AH1237" s="60" t="s">
        <v>544</v>
      </c>
      <c r="AI1237" s="60">
        <v>1121564414.5999999</v>
      </c>
      <c r="AJ1237" s="60" t="s">
        <v>544</v>
      </c>
      <c r="AK1237" s="60">
        <v>1</v>
      </c>
      <c r="AL1237" s="60">
        <v>2453008990.9000001</v>
      </c>
      <c r="AM1237" s="60">
        <v>1045558162</v>
      </c>
      <c r="AN1237" s="60">
        <v>41357301.100000001</v>
      </c>
      <c r="AO1237" s="60">
        <v>9053015.5</v>
      </c>
      <c r="AP1237" s="60">
        <v>1190341280.5999999</v>
      </c>
      <c r="AQ1237" s="60">
        <v>5830044295.3000002</v>
      </c>
      <c r="AR1237" s="60">
        <v>0.05</v>
      </c>
      <c r="AS1237" s="60">
        <v>1179301812.0999999</v>
      </c>
      <c r="AT1237" s="60">
        <v>5585580311.6999998</v>
      </c>
      <c r="AU1237" s="85">
        <v>1003691</v>
      </c>
      <c r="AV1237" s="60" t="s">
        <v>544</v>
      </c>
      <c r="AW1237" s="60" t="s">
        <v>544</v>
      </c>
      <c r="AX1237" s="60" t="s">
        <v>544</v>
      </c>
      <c r="AY1237" s="60" t="s">
        <v>544</v>
      </c>
      <c r="AZ1237" s="60">
        <v>249413833.80000001</v>
      </c>
      <c r="BA1237" s="60" t="s">
        <v>544</v>
      </c>
      <c r="BB1237" s="60" t="s">
        <v>1808</v>
      </c>
      <c r="BC1237" s="60">
        <v>6425394042</v>
      </c>
      <c r="BD1237" s="60">
        <v>82682037.400000006</v>
      </c>
      <c r="BE1237" s="60" t="s">
        <v>544</v>
      </c>
      <c r="BF1237" s="60" t="s">
        <v>544</v>
      </c>
      <c r="BG1237" s="60">
        <v>2019017.8</v>
      </c>
      <c r="BH1237" s="60">
        <v>5585580311.6999998</v>
      </c>
      <c r="BI1237" s="60">
        <v>63175719.799999997</v>
      </c>
      <c r="BJ1237" s="60" t="s">
        <v>544</v>
      </c>
      <c r="BK1237" s="60">
        <v>21883548.300000001</v>
      </c>
      <c r="BL1237" s="85" t="s">
        <v>544</v>
      </c>
      <c r="BM1237" s="60" t="s">
        <v>544</v>
      </c>
      <c r="BN1237" s="60">
        <v>8401719.4000000004</v>
      </c>
      <c r="BO1237" s="60">
        <v>5771134564.8999996</v>
      </c>
      <c r="BP1237" s="60">
        <v>5502898274.3000002</v>
      </c>
      <c r="BQ1237" s="60">
        <v>10095089.199999999</v>
      </c>
      <c r="BR1237" s="60" t="s">
        <v>544</v>
      </c>
      <c r="BS1237" s="60">
        <v>25009769.5</v>
      </c>
      <c r="BT1237" s="60">
        <v>1170704703.8</v>
      </c>
      <c r="BU1237" s="60" t="s">
        <v>544</v>
      </c>
      <c r="BV1237" s="60" t="s">
        <v>544</v>
      </c>
      <c r="BW1237" s="60">
        <v>2059528464.2</v>
      </c>
      <c r="BX1237" s="60">
        <v>1121564414.5999999</v>
      </c>
      <c r="BY1237" s="60" t="s">
        <v>544</v>
      </c>
      <c r="BZ1237" s="60" t="s">
        <v>544</v>
      </c>
      <c r="CA1237" s="60">
        <v>36537710.100000001</v>
      </c>
      <c r="CB1237" s="60" t="s">
        <v>1993</v>
      </c>
      <c r="CC1237" s="60" t="s">
        <v>544</v>
      </c>
      <c r="CD1237" s="60">
        <v>16738309.300000001</v>
      </c>
      <c r="CE1237" s="60">
        <v>27908037</v>
      </c>
      <c r="CF1237" s="60">
        <v>1190341280.5999999</v>
      </c>
      <c r="CG1237" s="60">
        <v>93558681.900000006</v>
      </c>
      <c r="CH1237" s="60" t="s">
        <v>544</v>
      </c>
      <c r="CI1237" s="60" t="s">
        <v>1613</v>
      </c>
      <c r="CJ1237" s="60">
        <v>25.36</v>
      </c>
      <c r="CK1237" s="60">
        <v>94372802</v>
      </c>
      <c r="CL1237" s="60" t="s">
        <v>544</v>
      </c>
      <c r="CM1237" s="85">
        <v>1003691</v>
      </c>
      <c r="CN1237" s="60">
        <v>227953.6</v>
      </c>
      <c r="CO1237" s="60">
        <v>63175719.799999997</v>
      </c>
      <c r="CP1237" s="60">
        <v>61417220.299999997</v>
      </c>
      <c r="CQ1237" s="60" t="s">
        <v>544</v>
      </c>
      <c r="CR1237" s="60">
        <v>814120.1</v>
      </c>
      <c r="CS1237" s="60">
        <v>227953.6</v>
      </c>
      <c r="CT1237" s="60">
        <v>12993356.800000001</v>
      </c>
      <c r="CU1237" s="60">
        <v>8890191.5</v>
      </c>
      <c r="CV1237" s="60">
        <v>27908037</v>
      </c>
      <c r="CW1237" s="60">
        <v>21883548.300000001</v>
      </c>
      <c r="CX1237" s="60">
        <v>53015500.899999999</v>
      </c>
      <c r="CY1237" s="60">
        <v>25.36</v>
      </c>
      <c r="CZ1237" s="60">
        <f t="shared" si="38"/>
        <v>30.707999962252018</v>
      </c>
      <c r="DA1237" s="60" t="str">
        <f t="shared" si="39"/>
        <v>Y</v>
      </c>
    </row>
    <row r="1238" spans="1:105">
      <c r="A1238" s="13" t="s">
        <v>1613</v>
      </c>
      <c r="B1238" s="13">
        <v>1003691</v>
      </c>
      <c r="C1238" s="13">
        <v>2023</v>
      </c>
      <c r="D1238" s="13" t="s">
        <v>1</v>
      </c>
      <c r="E1238" s="13" t="s">
        <v>507</v>
      </c>
      <c r="F1238" s="84" t="s">
        <v>1804</v>
      </c>
      <c r="G1238" s="60" t="s">
        <v>2062</v>
      </c>
      <c r="H1238" s="60" t="s">
        <v>545</v>
      </c>
      <c r="I1238" s="60" t="s">
        <v>2064</v>
      </c>
      <c r="J1238" s="60" t="s">
        <v>1613</v>
      </c>
      <c r="K1238" s="85">
        <v>1003691</v>
      </c>
      <c r="L1238" s="60">
        <v>188794000000</v>
      </c>
      <c r="M1238" s="60">
        <v>6142638682</v>
      </c>
      <c r="N1238" s="60">
        <v>4750284.7</v>
      </c>
      <c r="O1238" s="60">
        <v>22612656.600000001</v>
      </c>
      <c r="P1238" s="60">
        <v>-0.11</v>
      </c>
      <c r="Q1238" s="60" t="s">
        <v>544</v>
      </c>
      <c r="R1238" s="85" t="s">
        <v>544</v>
      </c>
      <c r="S1238" s="85">
        <v>4</v>
      </c>
      <c r="T1238" s="60">
        <v>3014641286.6999998</v>
      </c>
      <c r="U1238" s="60">
        <v>2292695622.5999999</v>
      </c>
      <c r="V1238" s="60" t="s">
        <v>544</v>
      </c>
      <c r="W1238" s="60" t="s">
        <v>2065</v>
      </c>
      <c r="X1238" s="60">
        <v>89409468</v>
      </c>
      <c r="Y1238" s="60" t="s">
        <v>544</v>
      </c>
      <c r="Z1238" s="60">
        <v>2.96</v>
      </c>
      <c r="AA1238" s="60">
        <v>1359427362.2</v>
      </c>
      <c r="AB1238" s="60">
        <v>4623198305.5</v>
      </c>
      <c r="AC1238" s="60">
        <v>6142638682</v>
      </c>
      <c r="AD1238" s="60">
        <v>17.54</v>
      </c>
      <c r="AE1238" s="60" t="s">
        <v>544</v>
      </c>
      <c r="AF1238" s="60">
        <v>0.23</v>
      </c>
      <c r="AG1238" s="60" t="s">
        <v>2066</v>
      </c>
      <c r="AH1238" s="60" t="s">
        <v>544</v>
      </c>
      <c r="AI1238" s="60">
        <v>1216333170</v>
      </c>
      <c r="AJ1238" s="60" t="s">
        <v>544</v>
      </c>
      <c r="AK1238" s="60">
        <v>1.49</v>
      </c>
      <c r="AL1238" s="60">
        <v>2326988773.6999998</v>
      </c>
      <c r="AM1238" s="60">
        <v>1049910524.9</v>
      </c>
      <c r="AN1238" s="60">
        <v>123507401.90000001</v>
      </c>
      <c r="AO1238" s="60">
        <v>9923539.9000000004</v>
      </c>
      <c r="AP1238" s="60">
        <v>1291231494.3</v>
      </c>
      <c r="AQ1238" s="60">
        <v>6142638682</v>
      </c>
      <c r="AR1238" s="60">
        <v>0.08</v>
      </c>
      <c r="AS1238" s="60">
        <v>1279648608.3</v>
      </c>
      <c r="AT1238" s="60">
        <v>5902000972.6999998</v>
      </c>
      <c r="AU1238" s="85">
        <v>1003691</v>
      </c>
      <c r="AV1238" s="60" t="s">
        <v>544</v>
      </c>
      <c r="AW1238" s="60" t="s">
        <v>544</v>
      </c>
      <c r="AX1238" s="60" t="s">
        <v>544</v>
      </c>
      <c r="AY1238" s="60" t="s">
        <v>544</v>
      </c>
      <c r="AZ1238" s="60">
        <v>261883845.59999999</v>
      </c>
      <c r="BA1238" s="60" t="s">
        <v>544</v>
      </c>
      <c r="BB1238" s="60" t="s">
        <v>1808</v>
      </c>
      <c r="BC1238" s="60">
        <v>6933073039.8000002</v>
      </c>
      <c r="BD1238" s="60">
        <v>103465104.90000001</v>
      </c>
      <c r="BE1238" s="60" t="s">
        <v>544</v>
      </c>
      <c r="BF1238" s="60" t="s">
        <v>544</v>
      </c>
      <c r="BG1238" s="60">
        <v>2179925.2000000002</v>
      </c>
      <c r="BH1238" s="60">
        <v>5902000972.6999998</v>
      </c>
      <c r="BI1238" s="60">
        <v>36863510.600000001</v>
      </c>
      <c r="BJ1238" s="60" t="s">
        <v>544</v>
      </c>
      <c r="BK1238" s="60">
        <v>24694973.100000001</v>
      </c>
      <c r="BL1238" s="85" t="s">
        <v>544</v>
      </c>
      <c r="BM1238" s="60" t="s">
        <v>544</v>
      </c>
      <c r="BN1238" s="60">
        <v>1496665</v>
      </c>
      <c r="BO1238" s="60">
        <v>6068391081.6000004</v>
      </c>
      <c r="BP1238" s="60">
        <v>5798535867.8000002</v>
      </c>
      <c r="BQ1238" s="60">
        <v>2017244.2</v>
      </c>
      <c r="BR1238" s="60" t="s">
        <v>544</v>
      </c>
      <c r="BS1238" s="60">
        <v>35399381.799999997</v>
      </c>
      <c r="BT1238" s="60">
        <v>967561411.5</v>
      </c>
      <c r="BU1238" s="60" t="s">
        <v>544</v>
      </c>
      <c r="BV1238" s="60" t="s">
        <v>544</v>
      </c>
      <c r="BW1238" s="60">
        <v>2292695622.5999999</v>
      </c>
      <c r="BX1238" s="60">
        <v>1216333170</v>
      </c>
      <c r="BY1238" s="60" t="s">
        <v>544</v>
      </c>
      <c r="BZ1238" s="60" t="s">
        <v>544</v>
      </c>
      <c r="CA1238" s="60">
        <v>-292825.8</v>
      </c>
      <c r="CB1238" s="60" t="s">
        <v>1993</v>
      </c>
      <c r="CC1238" s="60" t="s">
        <v>544</v>
      </c>
      <c r="CD1238" s="60">
        <v>16463315.4</v>
      </c>
      <c r="CE1238" s="60">
        <v>41060680</v>
      </c>
      <c r="CF1238" s="60">
        <v>1291231494.3</v>
      </c>
      <c r="CG1238" s="60">
        <v>212070928.80000001</v>
      </c>
      <c r="CH1238" s="60" t="s">
        <v>544</v>
      </c>
      <c r="CI1238" s="60" t="s">
        <v>1613</v>
      </c>
      <c r="CJ1238" s="60">
        <v>26.31</v>
      </c>
      <c r="CK1238" s="60">
        <v>212916869.90000001</v>
      </c>
      <c r="CL1238" s="60" t="s">
        <v>544</v>
      </c>
      <c r="CM1238" s="85">
        <v>1003691</v>
      </c>
      <c r="CN1238" s="60">
        <v>-5856515.4000000004</v>
      </c>
      <c r="CO1238" s="60">
        <v>36863510.600000001</v>
      </c>
      <c r="CP1238" s="60">
        <v>90906133</v>
      </c>
      <c r="CQ1238" s="60" t="s">
        <v>544</v>
      </c>
      <c r="CR1238" s="60">
        <v>845941.1</v>
      </c>
      <c r="CS1238" s="60">
        <v>-5856515.4000000004</v>
      </c>
      <c r="CT1238" s="60">
        <v>13567593.9</v>
      </c>
      <c r="CU1238" s="60">
        <v>11127379.199999999</v>
      </c>
      <c r="CV1238" s="60">
        <v>41060680</v>
      </c>
      <c r="CW1238" s="60">
        <v>24694973.100000001</v>
      </c>
      <c r="CX1238" s="60">
        <v>89409468</v>
      </c>
      <c r="CY1238" s="60">
        <v>26.31</v>
      </c>
      <c r="CZ1238" s="60">
        <f t="shared" si="38"/>
        <v>30.735000017700862</v>
      </c>
      <c r="DA1238" s="60" t="str">
        <f t="shared" si="39"/>
        <v>Y</v>
      </c>
    </row>
    <row r="1239" spans="1:105">
      <c r="A1239" s="13" t="s">
        <v>1614</v>
      </c>
      <c r="B1239" s="13">
        <v>114975</v>
      </c>
      <c r="C1239" s="13">
        <v>2022</v>
      </c>
      <c r="D1239" s="13" t="s">
        <v>10</v>
      </c>
      <c r="E1239" s="13" t="s">
        <v>13</v>
      </c>
      <c r="F1239" s="84" t="s">
        <v>1970</v>
      </c>
      <c r="G1239" s="60" t="s">
        <v>2005</v>
      </c>
      <c r="H1239" s="60" t="s">
        <v>2610</v>
      </c>
      <c r="I1239" s="60" t="s">
        <v>2007</v>
      </c>
      <c r="J1239" s="60" t="s">
        <v>1614</v>
      </c>
      <c r="K1239" s="85">
        <v>114975</v>
      </c>
      <c r="L1239" s="60">
        <v>2262410400000</v>
      </c>
      <c r="M1239" s="60">
        <v>29844307383.9156</v>
      </c>
      <c r="N1239" s="60" t="s">
        <v>544</v>
      </c>
      <c r="O1239" s="60">
        <v>63636519.3737</v>
      </c>
      <c r="P1239" s="60">
        <v>-0.61</v>
      </c>
      <c r="Q1239" s="60" t="s">
        <v>544</v>
      </c>
      <c r="R1239" s="85" t="s">
        <v>544</v>
      </c>
      <c r="S1239" s="85" t="s">
        <v>544</v>
      </c>
      <c r="T1239" s="60" t="s">
        <v>544</v>
      </c>
      <c r="U1239" s="60">
        <v>16279477.738700001</v>
      </c>
      <c r="V1239" s="60" t="s">
        <v>544</v>
      </c>
      <c r="W1239" s="60" t="s">
        <v>2008</v>
      </c>
      <c r="X1239" s="60">
        <v>847169985.89479995</v>
      </c>
      <c r="Y1239" s="60">
        <v>23758523877.697201</v>
      </c>
      <c r="Z1239" s="60">
        <v>10.95</v>
      </c>
      <c r="AA1239" s="60">
        <v>2327483831.3846998</v>
      </c>
      <c r="AB1239" s="60">
        <v>16522592169.269699</v>
      </c>
      <c r="AC1239" s="60">
        <v>29844307383.9156</v>
      </c>
      <c r="AD1239" s="60">
        <v>7.32</v>
      </c>
      <c r="AE1239" s="60" t="s">
        <v>544</v>
      </c>
      <c r="AF1239" s="60">
        <v>9.34</v>
      </c>
      <c r="AG1239" s="60" t="s">
        <v>2009</v>
      </c>
      <c r="AH1239" s="60" t="s">
        <v>544</v>
      </c>
      <c r="AI1239" s="60">
        <v>2439705509.5454998</v>
      </c>
      <c r="AJ1239" s="60" t="s">
        <v>544</v>
      </c>
      <c r="AK1239" s="60">
        <v>3.41</v>
      </c>
      <c r="AL1239" s="60">
        <v>26293249510.447498</v>
      </c>
      <c r="AM1239" s="60">
        <v>529538788.56419998</v>
      </c>
      <c r="AN1239" s="60">
        <v>1049951782.8657</v>
      </c>
      <c r="AO1239" s="60">
        <v>2293625525.3221998</v>
      </c>
      <c r="AP1239" s="60">
        <v>2580345370.1002998</v>
      </c>
      <c r="AQ1239" s="60">
        <v>29844307383.9156</v>
      </c>
      <c r="AR1239" s="60" t="s">
        <v>544</v>
      </c>
      <c r="AS1239" s="60">
        <v>2514128617.4832001</v>
      </c>
      <c r="AT1239" s="60" t="s">
        <v>544</v>
      </c>
      <c r="AU1239" s="85">
        <v>114975</v>
      </c>
      <c r="AV1239" s="60" t="s">
        <v>544</v>
      </c>
      <c r="AW1239" s="60" t="s">
        <v>544</v>
      </c>
      <c r="AX1239" s="60">
        <v>51446.368399999999</v>
      </c>
      <c r="AY1239" s="60" t="s">
        <v>544</v>
      </c>
      <c r="AZ1239" s="60">
        <v>5117111708.7951002</v>
      </c>
      <c r="BA1239" s="60">
        <v>19780661655.846901</v>
      </c>
      <c r="BB1239" s="60" t="s">
        <v>1808</v>
      </c>
      <c r="BC1239" s="60">
        <v>33309362759.154301</v>
      </c>
      <c r="BD1239" s="60" t="s">
        <v>544</v>
      </c>
      <c r="BE1239" s="60" t="s">
        <v>544</v>
      </c>
      <c r="BF1239" s="60" t="s">
        <v>544</v>
      </c>
      <c r="BG1239" s="60">
        <v>174503443.1679</v>
      </c>
      <c r="BH1239" s="60">
        <v>19780661655.846901</v>
      </c>
      <c r="BI1239" s="60">
        <v>263355278.72130001</v>
      </c>
      <c r="BJ1239" s="60" t="s">
        <v>544</v>
      </c>
      <c r="BK1239" s="60">
        <v>605767795.94480002</v>
      </c>
      <c r="BL1239" s="85" t="s">
        <v>544</v>
      </c>
      <c r="BM1239" s="60" t="s">
        <v>544</v>
      </c>
      <c r="BN1239" s="60">
        <v>255445729.37189999</v>
      </c>
      <c r="BO1239" s="60">
        <v>25428416271.4193</v>
      </c>
      <c r="BP1239" s="60">
        <v>19780661655.846901</v>
      </c>
      <c r="BQ1239" s="60">
        <v>494518322.23199999</v>
      </c>
      <c r="BR1239" s="60" t="s">
        <v>544</v>
      </c>
      <c r="BS1239" s="60">
        <v>1793583973.7495999</v>
      </c>
      <c r="BT1239" s="60">
        <v>207241801.36559999</v>
      </c>
      <c r="BU1239" s="60">
        <v>1525491671.7272</v>
      </c>
      <c r="BV1239" s="60" t="s">
        <v>544</v>
      </c>
      <c r="BW1239" s="60">
        <v>19316442606.297798</v>
      </c>
      <c r="BX1239" s="60">
        <v>2439705509.5454998</v>
      </c>
      <c r="BY1239" s="60" t="s">
        <v>544</v>
      </c>
      <c r="BZ1239" s="60" t="s">
        <v>544</v>
      </c>
      <c r="CA1239" s="60" t="s">
        <v>544</v>
      </c>
      <c r="CB1239" s="60" t="s">
        <v>544</v>
      </c>
      <c r="CC1239" s="60">
        <v>967229979.97189999</v>
      </c>
      <c r="CD1239" s="60">
        <v>88659241.456499994</v>
      </c>
      <c r="CE1239" s="60">
        <v>353172723.0345</v>
      </c>
      <c r="CF1239" s="60">
        <v>2580345370.1002998</v>
      </c>
      <c r="CG1239" s="60">
        <v>371630097.03329998</v>
      </c>
      <c r="CH1239" s="60" t="s">
        <v>544</v>
      </c>
      <c r="CI1239" s="60" t="s">
        <v>1614</v>
      </c>
      <c r="CJ1239" s="60">
        <v>14.77</v>
      </c>
      <c r="CK1239" s="60">
        <v>1897121768.7605</v>
      </c>
      <c r="CL1239" s="60" t="s">
        <v>544</v>
      </c>
      <c r="CM1239" s="85">
        <v>114975</v>
      </c>
      <c r="CN1239" s="60" t="s">
        <v>544</v>
      </c>
      <c r="CO1239" s="60">
        <v>263355278.72130001</v>
      </c>
      <c r="CP1239" s="60">
        <v>1102615715.2667</v>
      </c>
      <c r="CQ1239" s="60">
        <v>23758523877.697201</v>
      </c>
      <c r="CR1239" s="60" t="s">
        <v>544</v>
      </c>
      <c r="CS1239" s="60" t="s">
        <v>544</v>
      </c>
      <c r="CT1239" s="60">
        <v>331742012.7726</v>
      </c>
      <c r="CU1239" s="60">
        <v>274025783.17220002</v>
      </c>
      <c r="CV1239" s="60">
        <v>353172723.0345</v>
      </c>
      <c r="CW1239" s="60">
        <v>605767795.94480002</v>
      </c>
      <c r="CX1239" s="60">
        <v>847169985.89479995</v>
      </c>
      <c r="CY1239" s="60">
        <v>14.77</v>
      </c>
      <c r="CZ1239" s="60">
        <f t="shared" si="38"/>
        <v>75.807100191553175</v>
      </c>
      <c r="DA1239" s="60" t="str">
        <f t="shared" si="39"/>
        <v>Y</v>
      </c>
    </row>
    <row r="1240" spans="1:105">
      <c r="A1240" s="13" t="s">
        <v>1614</v>
      </c>
      <c r="B1240" s="13">
        <v>114975</v>
      </c>
      <c r="C1240" s="13">
        <v>2023</v>
      </c>
      <c r="D1240" s="13" t="s">
        <v>10</v>
      </c>
      <c r="E1240" s="13" t="s">
        <v>13</v>
      </c>
      <c r="F1240" s="84" t="s">
        <v>1966</v>
      </c>
      <c r="G1240" s="60" t="s">
        <v>2005</v>
      </c>
      <c r="H1240" s="60" t="s">
        <v>2610</v>
      </c>
      <c r="I1240" s="60" t="s">
        <v>2007</v>
      </c>
      <c r="J1240" s="60" t="s">
        <v>1614</v>
      </c>
      <c r="K1240" s="85">
        <v>114975</v>
      </c>
      <c r="L1240" s="60">
        <v>2680040600000</v>
      </c>
      <c r="M1240" s="60">
        <v>32597198475.749699</v>
      </c>
      <c r="N1240" s="60">
        <v>528300144.12239999</v>
      </c>
      <c r="O1240" s="60">
        <v>62584456.6523</v>
      </c>
      <c r="P1240" s="60">
        <v>-0.5</v>
      </c>
      <c r="Q1240" s="60" t="s">
        <v>544</v>
      </c>
      <c r="R1240" s="85" t="s">
        <v>544</v>
      </c>
      <c r="S1240" s="85" t="s">
        <v>544</v>
      </c>
      <c r="T1240" s="60" t="s">
        <v>544</v>
      </c>
      <c r="U1240" s="60">
        <v>1508205.7379999999</v>
      </c>
      <c r="V1240" s="60" t="s">
        <v>544</v>
      </c>
      <c r="W1240" s="60" t="s">
        <v>2008</v>
      </c>
      <c r="X1240" s="60">
        <v>953153186.45239997</v>
      </c>
      <c r="Y1240" s="60">
        <v>25590941835.301102</v>
      </c>
      <c r="Z1240" s="60">
        <v>15.37</v>
      </c>
      <c r="AA1240" s="60">
        <v>2532046338.0615001</v>
      </c>
      <c r="AB1240" s="60">
        <v>19580391676.425499</v>
      </c>
      <c r="AC1240" s="60">
        <v>32597198475.749699</v>
      </c>
      <c r="AD1240" s="60">
        <v>7.32</v>
      </c>
      <c r="AE1240" s="60" t="s">
        <v>544</v>
      </c>
      <c r="AF1240" s="60">
        <v>6.64</v>
      </c>
      <c r="AG1240" s="60" t="s">
        <v>2009</v>
      </c>
      <c r="AH1240" s="60" t="s">
        <v>544</v>
      </c>
      <c r="AI1240" s="60">
        <v>2605429061.2799001</v>
      </c>
      <c r="AJ1240" s="60" t="s">
        <v>544</v>
      </c>
      <c r="AK1240" s="60">
        <v>3.67</v>
      </c>
      <c r="AL1240" s="60">
        <v>28437728817.5741</v>
      </c>
      <c r="AM1240" s="60">
        <v>627543730.56770003</v>
      </c>
      <c r="AN1240" s="60">
        <v>1213283403.7038</v>
      </c>
      <c r="AO1240" s="60">
        <v>1673933222.7072001</v>
      </c>
      <c r="AP1240" s="60">
        <v>2733547489.8381</v>
      </c>
      <c r="AQ1240" s="60">
        <v>32597198475.749699</v>
      </c>
      <c r="AR1240" s="60">
        <v>2.35</v>
      </c>
      <c r="AS1240" s="60">
        <v>2668631395.7666998</v>
      </c>
      <c r="AT1240" s="60" t="s">
        <v>544</v>
      </c>
      <c r="AU1240" s="85">
        <v>114975</v>
      </c>
      <c r="AV1240" s="60" t="s">
        <v>544</v>
      </c>
      <c r="AW1240" s="60" t="s">
        <v>544</v>
      </c>
      <c r="AX1240" s="60">
        <v>35272.553599999999</v>
      </c>
      <c r="AY1240" s="60" t="s">
        <v>544</v>
      </c>
      <c r="AZ1240" s="60">
        <v>5887590037.2003002</v>
      </c>
      <c r="BA1240" s="60">
        <v>22498638419.600899</v>
      </c>
      <c r="BB1240" s="60" t="s">
        <v>1808</v>
      </c>
      <c r="BC1240" s="60">
        <v>35591511088.8032</v>
      </c>
      <c r="BD1240" s="60">
        <v>367330805.25959998</v>
      </c>
      <c r="BE1240" s="60" t="s">
        <v>544</v>
      </c>
      <c r="BF1240" s="60" t="s">
        <v>544</v>
      </c>
      <c r="BG1240" s="60">
        <v>227179570.76100001</v>
      </c>
      <c r="BH1240" s="60">
        <v>22498638419.600899</v>
      </c>
      <c r="BI1240" s="60">
        <v>390408785.64090002</v>
      </c>
      <c r="BJ1240" s="60" t="s">
        <v>544</v>
      </c>
      <c r="BK1240" s="60">
        <v>633834408.04910004</v>
      </c>
      <c r="BL1240" s="85" t="s">
        <v>544</v>
      </c>
      <c r="BM1240" s="60" t="s">
        <v>544</v>
      </c>
      <c r="BN1240" s="60">
        <v>279099553.29170001</v>
      </c>
      <c r="BO1240" s="60">
        <v>28546485046.823299</v>
      </c>
      <c r="BP1240" s="60">
        <v>22131307614.341301</v>
      </c>
      <c r="BQ1240" s="60">
        <v>491548575.91320002</v>
      </c>
      <c r="BR1240" s="60" t="s">
        <v>544</v>
      </c>
      <c r="BS1240" s="60">
        <v>2002111493.5263</v>
      </c>
      <c r="BT1240" s="60">
        <v>314740644.21149999</v>
      </c>
      <c r="BU1240" s="60">
        <v>1764586117.9205999</v>
      </c>
      <c r="BV1240" s="60" t="s">
        <v>544</v>
      </c>
      <c r="BW1240" s="60">
        <v>21991528566.097401</v>
      </c>
      <c r="BX1240" s="60">
        <v>2605429061.2799001</v>
      </c>
      <c r="BY1240" s="60" t="s">
        <v>544</v>
      </c>
      <c r="BZ1240" s="60" t="s">
        <v>544</v>
      </c>
      <c r="CA1240" s="60" t="s">
        <v>544</v>
      </c>
      <c r="CB1240" s="60" t="s">
        <v>544</v>
      </c>
      <c r="CC1240" s="60">
        <v>1047568081.9461</v>
      </c>
      <c r="CD1240" s="60">
        <v>118188596.5865</v>
      </c>
      <c r="CE1240" s="60">
        <v>522641940.01499999</v>
      </c>
      <c r="CF1240" s="60">
        <v>2733547489.8381</v>
      </c>
      <c r="CG1240" s="60">
        <v>401850472.23559999</v>
      </c>
      <c r="CH1240" s="60" t="s">
        <v>544</v>
      </c>
      <c r="CI1240" s="60" t="s">
        <v>1614</v>
      </c>
      <c r="CJ1240" s="60">
        <v>13.31</v>
      </c>
      <c r="CK1240" s="60">
        <v>2166436590.1561999</v>
      </c>
      <c r="CL1240" s="60" t="s">
        <v>544</v>
      </c>
      <c r="CM1240" s="85">
        <v>114975</v>
      </c>
      <c r="CN1240" s="60" t="s">
        <v>544</v>
      </c>
      <c r="CO1240" s="60">
        <v>390408785.64090002</v>
      </c>
      <c r="CP1240" s="60">
        <v>1232252739.744</v>
      </c>
      <c r="CQ1240" s="60">
        <v>25590941835.301102</v>
      </c>
      <c r="CR1240" s="60" t="s">
        <v>544</v>
      </c>
      <c r="CS1240" s="60" t="s">
        <v>544</v>
      </c>
      <c r="CT1240" s="60">
        <v>297268567.25480002</v>
      </c>
      <c r="CU1240" s="60">
        <v>336565840.79430002</v>
      </c>
      <c r="CV1240" s="60">
        <v>522641940.01499999</v>
      </c>
      <c r="CW1240" s="60">
        <v>633834408.04910004</v>
      </c>
      <c r="CX1240" s="60">
        <v>953153186.45239997</v>
      </c>
      <c r="CY1240" s="60">
        <v>13.31</v>
      </c>
      <c r="CZ1240" s="60">
        <f t="shared" si="38"/>
        <v>82.216899774187183</v>
      </c>
      <c r="DA1240" s="60" t="str">
        <f t="shared" si="39"/>
        <v>Y</v>
      </c>
    </row>
    <row r="1241" spans="1:105">
      <c r="A1241" s="13" t="s">
        <v>1615</v>
      </c>
      <c r="B1241" s="13">
        <v>52239</v>
      </c>
      <c r="C1241" s="13">
        <v>2022</v>
      </c>
      <c r="D1241" s="13" t="s">
        <v>12</v>
      </c>
      <c r="E1241" s="13" t="s">
        <v>13</v>
      </c>
      <c r="F1241" s="84" t="s">
        <v>1812</v>
      </c>
      <c r="G1241" s="60" t="s">
        <v>1840</v>
      </c>
      <c r="H1241" s="60" t="s">
        <v>1827</v>
      </c>
      <c r="I1241" s="60" t="s">
        <v>540</v>
      </c>
      <c r="J1241" s="60" t="s">
        <v>1615</v>
      </c>
      <c r="K1241" s="85">
        <v>52239</v>
      </c>
      <c r="L1241" s="60">
        <v>1441799000000</v>
      </c>
      <c r="M1241" s="60">
        <v>1441799000000</v>
      </c>
      <c r="N1241" s="60">
        <v>5748000000</v>
      </c>
      <c r="O1241" s="60">
        <v>2715000000</v>
      </c>
      <c r="P1241" s="60">
        <v>-0.15</v>
      </c>
      <c r="Q1241" s="60" t="s">
        <v>544</v>
      </c>
      <c r="R1241" s="85">
        <v>48500</v>
      </c>
      <c r="S1241" s="85" t="s">
        <v>544</v>
      </c>
      <c r="T1241" s="60">
        <v>45997000000</v>
      </c>
      <c r="U1241" s="60" t="s">
        <v>544</v>
      </c>
      <c r="V1241" s="60">
        <v>11294000000</v>
      </c>
      <c r="W1241" s="60" t="s">
        <v>1841</v>
      </c>
      <c r="X1241" s="60">
        <v>7683000000</v>
      </c>
      <c r="Y1241" s="60">
        <v>385682000000</v>
      </c>
      <c r="Z1241" s="60">
        <v>9.5500000000000007</v>
      </c>
      <c r="AA1241" s="60">
        <v>64579000000</v>
      </c>
      <c r="AB1241" s="60">
        <v>679450000000</v>
      </c>
      <c r="AC1241" s="60">
        <v>1441799000000</v>
      </c>
      <c r="AD1241" s="60">
        <v>7.28</v>
      </c>
      <c r="AE1241" s="60">
        <v>33079000000</v>
      </c>
      <c r="AF1241" s="60">
        <v>63.37</v>
      </c>
      <c r="AG1241" s="60" t="s">
        <v>1842</v>
      </c>
      <c r="AH1241" s="60" t="s">
        <v>544</v>
      </c>
      <c r="AI1241" s="60">
        <v>108552000000</v>
      </c>
      <c r="AJ1241" s="60">
        <v>18304000000</v>
      </c>
      <c r="AK1241" s="60">
        <v>0.53</v>
      </c>
      <c r="AL1241" s="60">
        <v>590982000000</v>
      </c>
      <c r="AM1241" s="60">
        <v>285448000000</v>
      </c>
      <c r="AN1241" s="60">
        <v>21346000000</v>
      </c>
      <c r="AO1241" s="60">
        <v>7513000000</v>
      </c>
      <c r="AP1241" s="60">
        <v>107160000000</v>
      </c>
      <c r="AQ1241" s="60">
        <v>1441799000000</v>
      </c>
      <c r="AR1241" s="60">
        <v>2.4300000000000002</v>
      </c>
      <c r="AS1241" s="60">
        <v>109496000000</v>
      </c>
      <c r="AT1241" s="60">
        <v>160294000000</v>
      </c>
      <c r="AU1241" s="85">
        <v>52239</v>
      </c>
      <c r="AV1241" s="60" t="s">
        <v>544</v>
      </c>
      <c r="AW1241" s="60" t="s">
        <v>544</v>
      </c>
      <c r="AX1241" s="60">
        <v>130000000</v>
      </c>
      <c r="AY1241" s="60">
        <v>51383000000</v>
      </c>
      <c r="AZ1241" s="60">
        <v>359037000000</v>
      </c>
      <c r="BA1241" s="60">
        <v>13770000000</v>
      </c>
      <c r="BB1241" s="60" t="s">
        <v>1808</v>
      </c>
      <c r="BC1241" s="60">
        <v>1491966000000</v>
      </c>
      <c r="BD1241" s="60">
        <v>5543000000</v>
      </c>
      <c r="BE1241" s="60" t="s">
        <v>544</v>
      </c>
      <c r="BF1241" s="60">
        <v>412894000000</v>
      </c>
      <c r="BG1241" s="60">
        <v>20158000000</v>
      </c>
      <c r="BH1241" s="60">
        <v>236741000000</v>
      </c>
      <c r="BI1241" s="60">
        <v>11294000000</v>
      </c>
      <c r="BJ1241" s="60">
        <v>11294000000</v>
      </c>
      <c r="BK1241" s="60">
        <v>31164000000</v>
      </c>
      <c r="BL1241" s="85" t="s">
        <v>3114</v>
      </c>
      <c r="BM1241" s="60" t="s">
        <v>3115</v>
      </c>
      <c r="BN1241" s="60">
        <v>39715000000</v>
      </c>
      <c r="BO1241" s="60">
        <v>1307699000000</v>
      </c>
      <c r="BP1241" s="60">
        <v>231198000000</v>
      </c>
      <c r="BQ1241" s="60">
        <v>234908000000</v>
      </c>
      <c r="BR1241" s="60" t="s">
        <v>544</v>
      </c>
      <c r="BS1241" s="60">
        <v>102153000000</v>
      </c>
      <c r="BT1241" s="60" t="s">
        <v>544</v>
      </c>
      <c r="BU1241" s="60">
        <v>13488000000</v>
      </c>
      <c r="BV1241" s="60">
        <v>19000000</v>
      </c>
      <c r="BW1241" s="60">
        <v>13770000000</v>
      </c>
      <c r="BX1241" s="60">
        <v>98050000000</v>
      </c>
      <c r="BY1241" s="60" t="s">
        <v>544</v>
      </c>
      <c r="BZ1241" s="60" t="s">
        <v>544</v>
      </c>
      <c r="CA1241" s="60" t="s">
        <v>544</v>
      </c>
      <c r="CB1241" s="60" t="s">
        <v>1979</v>
      </c>
      <c r="CC1241" s="60">
        <v>5823000000</v>
      </c>
      <c r="CD1241" s="60">
        <v>9923000000</v>
      </c>
      <c r="CE1241" s="60">
        <v>13519000000</v>
      </c>
      <c r="CF1241" s="60">
        <v>107160000000</v>
      </c>
      <c r="CG1241" s="60">
        <v>15541000000</v>
      </c>
      <c r="CH1241" s="60">
        <v>734000000</v>
      </c>
      <c r="CI1241" s="60" t="s">
        <v>1615</v>
      </c>
      <c r="CJ1241" s="60">
        <v>15.98</v>
      </c>
      <c r="CK1241" s="60">
        <v>29029000000</v>
      </c>
      <c r="CL1241" s="60" t="s">
        <v>544</v>
      </c>
      <c r="CM1241" s="85">
        <v>52239</v>
      </c>
      <c r="CN1241" s="60">
        <v>285000000</v>
      </c>
      <c r="CO1241" s="60">
        <v>11294000000</v>
      </c>
      <c r="CP1241" s="60">
        <v>47398000000</v>
      </c>
      <c r="CQ1241" s="60">
        <v>385682000000</v>
      </c>
      <c r="CR1241" s="60" t="s">
        <v>544</v>
      </c>
      <c r="CS1241" s="60">
        <v>285000000</v>
      </c>
      <c r="CT1241" s="60">
        <v>15148000000</v>
      </c>
      <c r="CU1241" s="60">
        <v>16016000000</v>
      </c>
      <c r="CV1241" s="60">
        <v>13519000000</v>
      </c>
      <c r="CW1241" s="60">
        <v>31164000000</v>
      </c>
      <c r="CX1241" s="60">
        <v>7683000000</v>
      </c>
      <c r="CY1241" s="60">
        <v>14.43</v>
      </c>
      <c r="CZ1241" s="60">
        <f t="shared" si="38"/>
        <v>1</v>
      </c>
      <c r="DA1241" s="60" t="str">
        <f t="shared" si="39"/>
        <v>Y</v>
      </c>
    </row>
    <row r="1242" spans="1:105">
      <c r="A1242" s="13" t="s">
        <v>1615</v>
      </c>
      <c r="B1242" s="13">
        <v>52239</v>
      </c>
      <c r="C1242" s="13">
        <v>2023</v>
      </c>
      <c r="D1242" s="13" t="s">
        <v>12</v>
      </c>
      <c r="E1242" s="13" t="s">
        <v>13</v>
      </c>
      <c r="F1242" s="84" t="s">
        <v>1804</v>
      </c>
      <c r="G1242" s="60" t="s">
        <v>1840</v>
      </c>
      <c r="H1242" s="60" t="s">
        <v>1827</v>
      </c>
      <c r="I1242" s="60" t="s">
        <v>540</v>
      </c>
      <c r="J1242" s="60" t="s">
        <v>1615</v>
      </c>
      <c r="K1242" s="85">
        <v>52239</v>
      </c>
      <c r="L1242" s="60">
        <v>1641594000000</v>
      </c>
      <c r="M1242" s="60">
        <v>1641594000000</v>
      </c>
      <c r="N1242" s="60">
        <v>6172000000</v>
      </c>
      <c r="O1242" s="60">
        <v>1181000000</v>
      </c>
      <c r="P1242" s="60">
        <v>-0.17</v>
      </c>
      <c r="Q1242" s="60" t="s">
        <v>544</v>
      </c>
      <c r="R1242" s="85">
        <v>45300</v>
      </c>
      <c r="S1242" s="85" t="s">
        <v>544</v>
      </c>
      <c r="T1242" s="60">
        <v>41242000000</v>
      </c>
      <c r="U1242" s="60" t="s">
        <v>544</v>
      </c>
      <c r="V1242" s="60">
        <v>9921000000</v>
      </c>
      <c r="W1242" s="60" t="s">
        <v>1841</v>
      </c>
      <c r="X1242" s="60">
        <v>6351000000</v>
      </c>
      <c r="Y1242" s="60">
        <v>426800000000</v>
      </c>
      <c r="Z1242" s="60">
        <v>7.3</v>
      </c>
      <c r="AA1242" s="60">
        <v>80345000000</v>
      </c>
      <c r="AB1242" s="60">
        <v>692737445000</v>
      </c>
      <c r="AC1242" s="60">
        <v>1641594000000</v>
      </c>
      <c r="AD1242" s="60">
        <v>7.02</v>
      </c>
      <c r="AE1242" s="60">
        <v>31660000000</v>
      </c>
      <c r="AF1242" s="60">
        <v>67.31</v>
      </c>
      <c r="AG1242" s="60" t="s">
        <v>1842</v>
      </c>
      <c r="AH1242" s="60" t="s">
        <v>544</v>
      </c>
      <c r="AI1242" s="60">
        <v>110288000000</v>
      </c>
      <c r="AJ1242" s="60">
        <v>18560000000</v>
      </c>
      <c r="AK1242" s="60">
        <v>0.42</v>
      </c>
      <c r="AL1242" s="60">
        <v>816556000000</v>
      </c>
      <c r="AM1242" s="60">
        <v>258298000000</v>
      </c>
      <c r="AN1242" s="60">
        <v>62164000000</v>
      </c>
      <c r="AO1242" s="60">
        <v>7719000000</v>
      </c>
      <c r="AP1242" s="60">
        <v>106084000000</v>
      </c>
      <c r="AQ1242" s="60">
        <v>1641594000000</v>
      </c>
      <c r="AR1242" s="60">
        <v>2.41</v>
      </c>
      <c r="AS1242" s="60">
        <v>108620000000</v>
      </c>
      <c r="AT1242" s="60">
        <v>183413000000</v>
      </c>
      <c r="AU1242" s="85">
        <v>52239</v>
      </c>
      <c r="AV1242" s="60" t="s">
        <v>544</v>
      </c>
      <c r="AW1242" s="60" t="s">
        <v>544</v>
      </c>
      <c r="AX1242" s="60">
        <v>143000000</v>
      </c>
      <c r="AY1242" s="60">
        <v>50220000000</v>
      </c>
      <c r="AZ1242" s="60">
        <v>560422000000</v>
      </c>
      <c r="BA1242" s="60">
        <v>12209000000</v>
      </c>
      <c r="BB1242" s="60" t="s">
        <v>1808</v>
      </c>
      <c r="BC1242" s="60">
        <v>1572070000000</v>
      </c>
      <c r="BD1242" s="60">
        <v>5050000000</v>
      </c>
      <c r="BE1242" s="60" t="s">
        <v>544</v>
      </c>
      <c r="BF1242" s="60">
        <v>421569000000</v>
      </c>
      <c r="BG1242" s="60">
        <v>19457000000</v>
      </c>
      <c r="BH1242" s="60">
        <v>255763000000</v>
      </c>
      <c r="BI1242" s="60">
        <v>8539000000</v>
      </c>
      <c r="BJ1242" s="60">
        <v>9921000000</v>
      </c>
      <c r="BK1242" s="60">
        <v>33983000000</v>
      </c>
      <c r="BL1242" s="85" t="s">
        <v>3114</v>
      </c>
      <c r="BM1242" s="60" t="s">
        <v>3115</v>
      </c>
      <c r="BN1242" s="60">
        <v>39926000000</v>
      </c>
      <c r="BO1242" s="60">
        <v>1523201000000</v>
      </c>
      <c r="BP1242" s="60">
        <v>250713000000</v>
      </c>
      <c r="BQ1242" s="60">
        <v>234341000000</v>
      </c>
      <c r="BR1242" s="60" t="s">
        <v>544</v>
      </c>
      <c r="BS1242" s="60">
        <v>86549000000</v>
      </c>
      <c r="BT1242" s="60" t="s">
        <v>544</v>
      </c>
      <c r="BU1242" s="60">
        <v>26610000000</v>
      </c>
      <c r="BV1242" s="60">
        <v>59000000</v>
      </c>
      <c r="BW1242" s="60">
        <v>12209000000</v>
      </c>
      <c r="BX1242" s="60">
        <v>99442000000</v>
      </c>
      <c r="BY1242" s="60" t="s">
        <v>544</v>
      </c>
      <c r="BZ1242" s="60">
        <v>8000000</v>
      </c>
      <c r="CA1242" s="60" t="s">
        <v>544</v>
      </c>
      <c r="CB1242" s="60" t="s">
        <v>1979</v>
      </c>
      <c r="CC1242" s="60">
        <v>17010000000</v>
      </c>
      <c r="CD1242" s="60">
        <v>9490000000</v>
      </c>
      <c r="CE1242" s="60">
        <v>10762000000</v>
      </c>
      <c r="CF1242" s="60">
        <v>106084000000</v>
      </c>
      <c r="CG1242" s="60">
        <v>41905000000</v>
      </c>
      <c r="CH1242" s="60">
        <v>1676000000</v>
      </c>
      <c r="CI1242" s="60" t="s">
        <v>1615</v>
      </c>
      <c r="CJ1242" s="60">
        <v>15.92</v>
      </c>
      <c r="CK1242" s="60">
        <v>68515000000</v>
      </c>
      <c r="CL1242" s="60" t="s">
        <v>544</v>
      </c>
      <c r="CM1242" s="85">
        <v>52239</v>
      </c>
      <c r="CN1242" s="60">
        <v>-505000000</v>
      </c>
      <c r="CO1242" s="60">
        <v>8539000000</v>
      </c>
      <c r="CP1242" s="60">
        <v>46277000000</v>
      </c>
      <c r="CQ1242" s="60">
        <v>426800000000</v>
      </c>
      <c r="CR1242" s="60" t="s">
        <v>544</v>
      </c>
      <c r="CS1242" s="60">
        <v>-505000000</v>
      </c>
      <c r="CT1242" s="60">
        <v>15499000000</v>
      </c>
      <c r="CU1242" s="60">
        <v>18484000000</v>
      </c>
      <c r="CV1242" s="60">
        <v>10762000000</v>
      </c>
      <c r="CW1242" s="60">
        <v>33983000000</v>
      </c>
      <c r="CX1242" s="60">
        <v>6351000000</v>
      </c>
      <c r="CY1242" s="60">
        <v>14.35</v>
      </c>
      <c r="CZ1242" s="60">
        <f t="shared" si="38"/>
        <v>1</v>
      </c>
      <c r="DA1242" s="60" t="str">
        <f t="shared" si="39"/>
        <v>Y</v>
      </c>
    </row>
    <row r="1243" spans="1:105">
      <c r="A1243" s="13" t="s">
        <v>1616</v>
      </c>
      <c r="B1243" s="13">
        <v>111500</v>
      </c>
      <c r="C1243" s="13">
        <v>2022</v>
      </c>
      <c r="D1243" s="13" t="s">
        <v>1</v>
      </c>
      <c r="E1243" s="13" t="s">
        <v>13</v>
      </c>
      <c r="F1243" s="84" t="s">
        <v>1812</v>
      </c>
      <c r="G1243" s="60" t="s">
        <v>2035</v>
      </c>
      <c r="H1243" s="60" t="s">
        <v>547</v>
      </c>
      <c r="I1243" s="60" t="s">
        <v>2036</v>
      </c>
      <c r="J1243" s="60" t="s">
        <v>2554</v>
      </c>
      <c r="K1243" s="85">
        <v>108048</v>
      </c>
      <c r="L1243" s="60">
        <v>10197843000000</v>
      </c>
      <c r="M1243" s="60">
        <v>1306076203977.0315</v>
      </c>
      <c r="N1243" s="60">
        <v>8117571721.8310003</v>
      </c>
      <c r="O1243" s="60">
        <v>1991034836.1930001</v>
      </c>
      <c r="P1243" s="60">
        <v>-0.16</v>
      </c>
      <c r="Q1243" s="60">
        <v>47607325822.719002</v>
      </c>
      <c r="R1243" s="85" t="s">
        <v>544</v>
      </c>
      <c r="S1243" s="85" t="s">
        <v>544</v>
      </c>
      <c r="T1243" s="60">
        <v>69441854512.641006</v>
      </c>
      <c r="U1243" s="60" t="s">
        <v>544</v>
      </c>
      <c r="V1243" s="60" t="s">
        <v>544</v>
      </c>
      <c r="W1243" s="60" t="s">
        <v>2037</v>
      </c>
      <c r="X1243" s="60">
        <v>14102330943.525499</v>
      </c>
      <c r="Y1243" s="60">
        <v>783005763369.78455</v>
      </c>
      <c r="Z1243" s="60">
        <v>9.4499999999999993</v>
      </c>
      <c r="AA1243" s="60">
        <v>11431608607.289</v>
      </c>
      <c r="AB1243" s="60">
        <v>412675204944.44397</v>
      </c>
      <c r="AC1243" s="60">
        <v>1306076203977.0315</v>
      </c>
      <c r="AD1243" s="60">
        <v>5.9</v>
      </c>
      <c r="AE1243" s="60">
        <v>44409836068.416</v>
      </c>
      <c r="AF1243" s="60">
        <v>28.41</v>
      </c>
      <c r="AG1243" s="60" t="s">
        <v>2038</v>
      </c>
      <c r="AH1243" s="60" t="s">
        <v>544</v>
      </c>
      <c r="AI1243" s="60">
        <v>69873463119.225998</v>
      </c>
      <c r="AJ1243" s="60">
        <v>150821593247.35751</v>
      </c>
      <c r="AK1243" s="60">
        <v>1.24</v>
      </c>
      <c r="AL1243" s="60">
        <v>876978099441.37256</v>
      </c>
      <c r="AM1243" s="60">
        <v>116330430335.314</v>
      </c>
      <c r="AN1243" s="60">
        <v>6819415984.0430002</v>
      </c>
      <c r="AO1243" s="60">
        <v>33465292010.338501</v>
      </c>
      <c r="AP1243" s="60">
        <v>103995133203.377</v>
      </c>
      <c r="AQ1243" s="60">
        <v>1306076203977.0315</v>
      </c>
      <c r="AR1243" s="60">
        <v>1.7</v>
      </c>
      <c r="AS1243" s="60">
        <v>94923283817.550507</v>
      </c>
      <c r="AT1243" s="60">
        <v>244334400630.39151</v>
      </c>
      <c r="AU1243" s="85">
        <v>111500</v>
      </c>
      <c r="AV1243" s="60" t="s">
        <v>544</v>
      </c>
      <c r="AW1243" s="60">
        <v>44933017420.908501</v>
      </c>
      <c r="AX1243" s="60" t="s">
        <v>544</v>
      </c>
      <c r="AY1243" s="60">
        <v>195231429315.7735</v>
      </c>
      <c r="AZ1243" s="60">
        <v>389521004123.28998</v>
      </c>
      <c r="BA1243" s="60">
        <v>38788037912.318497</v>
      </c>
      <c r="BB1243" s="60" t="s">
        <v>1808</v>
      </c>
      <c r="BC1243" s="60">
        <v>1191260630199.1914</v>
      </c>
      <c r="BD1243" s="60">
        <v>5112576844.5895004</v>
      </c>
      <c r="BE1243" s="60" t="s">
        <v>544</v>
      </c>
      <c r="BF1243" s="60">
        <v>126682633204.82899</v>
      </c>
      <c r="BG1243" s="60">
        <v>4741162910.1394997</v>
      </c>
      <c r="BH1243" s="60">
        <v>478353867858.48352</v>
      </c>
      <c r="BI1243" s="60">
        <v>5189293033.1190004</v>
      </c>
      <c r="BJ1243" s="60">
        <v>78959656767.348495</v>
      </c>
      <c r="BK1243" s="60">
        <v>13644723361.528999</v>
      </c>
      <c r="BL1243" s="85" t="s">
        <v>3116</v>
      </c>
      <c r="BM1243" s="60" t="s">
        <v>3117</v>
      </c>
      <c r="BN1243" s="60">
        <v>11534964140.0825</v>
      </c>
      <c r="BO1243" s="60">
        <v>1150053150688.3574</v>
      </c>
      <c r="BP1243" s="60">
        <v>473241291013.89398</v>
      </c>
      <c r="BQ1243" s="60">
        <v>66066470291.113503</v>
      </c>
      <c r="BR1243" s="60" t="s">
        <v>544</v>
      </c>
      <c r="BS1243" s="60">
        <v>101897412916.3575</v>
      </c>
      <c r="BT1243" s="60">
        <v>29710681354.3605</v>
      </c>
      <c r="BU1243" s="60" t="s">
        <v>544</v>
      </c>
      <c r="BV1243" s="60" t="s">
        <v>544</v>
      </c>
      <c r="BW1243" s="60">
        <v>38788037912.318497</v>
      </c>
      <c r="BX1243" s="60">
        <v>62956198774.521004</v>
      </c>
      <c r="BY1243" s="60" t="s">
        <v>544</v>
      </c>
      <c r="BZ1243" s="60">
        <v>6659836.0659999996</v>
      </c>
      <c r="CA1243" s="60">
        <v>-4103483606.8200002</v>
      </c>
      <c r="CB1243" s="60" t="s">
        <v>1994</v>
      </c>
      <c r="CC1243" s="60" t="s">
        <v>544</v>
      </c>
      <c r="CD1243" s="60">
        <v>14693519468.1535</v>
      </c>
      <c r="CE1243" s="60">
        <v>12383068648.3335</v>
      </c>
      <c r="CF1243" s="60">
        <v>103995133203.377</v>
      </c>
      <c r="CG1243" s="60">
        <v>20891905739.042</v>
      </c>
      <c r="CH1243" s="60" t="s">
        <v>544</v>
      </c>
      <c r="CI1243" s="60" t="s">
        <v>2554</v>
      </c>
      <c r="CJ1243" s="60">
        <v>16.899999999999999</v>
      </c>
      <c r="CK1243" s="60">
        <v>20921746927.568501</v>
      </c>
      <c r="CL1243" s="60">
        <v>157.80000000000001</v>
      </c>
      <c r="CM1243" s="85">
        <v>108048</v>
      </c>
      <c r="CN1243" s="60">
        <v>-272412909.85350001</v>
      </c>
      <c r="CO1243" s="60">
        <v>5189293033.1190004</v>
      </c>
      <c r="CP1243" s="60">
        <v>25637295083.608002</v>
      </c>
      <c r="CQ1243" s="60">
        <v>783005763369.78455</v>
      </c>
      <c r="CR1243" s="60">
        <v>29841188.526500002</v>
      </c>
      <c r="CS1243" s="60">
        <v>-272412909.85350001</v>
      </c>
      <c r="CT1243" s="60">
        <v>4908043033.1009998</v>
      </c>
      <c r="CU1243" s="60">
        <v>8736680328.4279995</v>
      </c>
      <c r="CV1243" s="60">
        <v>12383068648.3335</v>
      </c>
      <c r="CW1243" s="60">
        <v>13644723361.528999</v>
      </c>
      <c r="CX1243" s="60">
        <v>14102330943.525499</v>
      </c>
      <c r="CY1243" s="60">
        <v>15.3</v>
      </c>
      <c r="CZ1243" s="60">
        <f t="shared" si="38"/>
        <v>7.8079999995002884</v>
      </c>
      <c r="DA1243" s="60" t="str">
        <f t="shared" si="39"/>
        <v>N</v>
      </c>
    </row>
    <row r="1244" spans="1:105">
      <c r="A1244" s="13" t="s">
        <v>1616</v>
      </c>
      <c r="B1244" s="13">
        <v>111500</v>
      </c>
      <c r="C1244" s="13">
        <v>2023</v>
      </c>
      <c r="D1244" s="13" t="s">
        <v>1</v>
      </c>
      <c r="E1244" s="13" t="s">
        <v>13</v>
      </c>
      <c r="F1244" s="84" t="s">
        <v>1804</v>
      </c>
      <c r="G1244" s="60" t="s">
        <v>2035</v>
      </c>
      <c r="H1244" s="60" t="s">
        <v>547</v>
      </c>
      <c r="I1244" s="60" t="s">
        <v>2036</v>
      </c>
      <c r="J1244" s="60" t="s">
        <v>2554</v>
      </c>
      <c r="K1244" s="85">
        <v>108048</v>
      </c>
      <c r="L1244" s="60">
        <v>10500393000000</v>
      </c>
      <c r="M1244" s="60">
        <v>1344308411010.2151</v>
      </c>
      <c r="N1244" s="60">
        <v>8061579822.0983</v>
      </c>
      <c r="O1244" s="60">
        <v>1685187555.7541001</v>
      </c>
      <c r="P1244" s="60">
        <v>-0.46</v>
      </c>
      <c r="Q1244" s="60">
        <v>46077838938.059799</v>
      </c>
      <c r="R1244" s="85" t="s">
        <v>544</v>
      </c>
      <c r="S1244" s="85" t="s">
        <v>544</v>
      </c>
      <c r="T1244" s="60">
        <v>63186403779.904297</v>
      </c>
      <c r="U1244" s="60" t="s">
        <v>544</v>
      </c>
      <c r="V1244" s="60" t="s">
        <v>544</v>
      </c>
      <c r="W1244" s="60" t="s">
        <v>2037</v>
      </c>
      <c r="X1244" s="60">
        <v>16779285620.2841</v>
      </c>
      <c r="Y1244" s="60">
        <v>801568429016.31567</v>
      </c>
      <c r="Z1244" s="60">
        <v>11.91</v>
      </c>
      <c r="AA1244" s="60">
        <v>11471514529.042801</v>
      </c>
      <c r="AB1244" s="60">
        <v>411264498721.13092</v>
      </c>
      <c r="AC1244" s="60">
        <v>1344308411010.2151</v>
      </c>
      <c r="AD1244" s="60">
        <v>5.8</v>
      </c>
      <c r="AE1244" s="60">
        <v>43361541409.3479</v>
      </c>
      <c r="AF1244" s="60">
        <v>29.98</v>
      </c>
      <c r="AG1244" s="60" t="s">
        <v>2038</v>
      </c>
      <c r="AH1244" s="60" t="s">
        <v>544</v>
      </c>
      <c r="AI1244" s="60">
        <v>72007937513.037796</v>
      </c>
      <c r="AJ1244" s="60">
        <v>156743694765.5275</v>
      </c>
      <c r="AK1244" s="60">
        <v>1.44</v>
      </c>
      <c r="AL1244" s="60">
        <v>910854051839.25671</v>
      </c>
      <c r="AM1244" s="60">
        <v>129119702963.3078</v>
      </c>
      <c r="AN1244" s="60">
        <v>21051337853.662399</v>
      </c>
      <c r="AO1244" s="60">
        <v>32650876963.405201</v>
      </c>
      <c r="AP1244" s="60">
        <v>104995647148.26469</v>
      </c>
      <c r="AQ1244" s="60">
        <v>1344308411010.2151</v>
      </c>
      <c r="AR1244" s="60">
        <v>1.75</v>
      </c>
      <c r="AS1244" s="60">
        <v>95196005618.583206</v>
      </c>
      <c r="AT1244" s="60">
        <v>222935347552.7836</v>
      </c>
      <c r="AU1244" s="85">
        <v>111500</v>
      </c>
      <c r="AV1244" s="60" t="s">
        <v>544</v>
      </c>
      <c r="AW1244" s="60">
        <v>66825502486.301804</v>
      </c>
      <c r="AX1244" s="60" t="s">
        <v>544</v>
      </c>
      <c r="AY1244" s="60">
        <v>200105236174.8754</v>
      </c>
      <c r="AZ1244" s="60">
        <v>462784662584.74768</v>
      </c>
      <c r="BA1244" s="60">
        <v>37326718724.311302</v>
      </c>
      <c r="BB1244" s="60" t="s">
        <v>1808</v>
      </c>
      <c r="BC1244" s="60">
        <v>1238376648127.8721</v>
      </c>
      <c r="BD1244" s="60">
        <v>4974139033.9371004</v>
      </c>
      <c r="BE1244" s="60" t="s">
        <v>544</v>
      </c>
      <c r="BF1244" s="60">
        <v>114506465223.88699</v>
      </c>
      <c r="BG1244" s="60">
        <v>4662143130.7712002</v>
      </c>
      <c r="BH1244" s="60">
        <v>460367302451.97028</v>
      </c>
      <c r="BI1244" s="60">
        <v>12672641145.1702</v>
      </c>
      <c r="BJ1244" s="60">
        <v>68799513496.115097</v>
      </c>
      <c r="BK1244" s="60">
        <v>14081807704.935101</v>
      </c>
      <c r="BL1244" s="85" t="s">
        <v>3116</v>
      </c>
      <c r="BM1244" s="60" t="s">
        <v>3117</v>
      </c>
      <c r="BN1244" s="60">
        <v>15239149914.4631</v>
      </c>
      <c r="BO1244" s="60">
        <v>1185901164843.0718</v>
      </c>
      <c r="BP1244" s="60">
        <v>455393163418.0332</v>
      </c>
      <c r="BQ1244" s="60">
        <v>72180386623.240707</v>
      </c>
      <c r="BR1244" s="60" t="s">
        <v>544</v>
      </c>
      <c r="BS1244" s="60">
        <v>104779925729.7852</v>
      </c>
      <c r="BT1244" s="60">
        <v>26844450130.337399</v>
      </c>
      <c r="BU1244" s="60" t="s">
        <v>544</v>
      </c>
      <c r="BV1244" s="60" t="s">
        <v>544</v>
      </c>
      <c r="BW1244" s="60">
        <v>37326718724.311302</v>
      </c>
      <c r="BX1244" s="60">
        <v>65113813842.342796</v>
      </c>
      <c r="BY1244" s="60" t="s">
        <v>544</v>
      </c>
      <c r="BZ1244" s="60">
        <v>-485341185.43370003</v>
      </c>
      <c r="CA1244" s="60">
        <v>-1157726283.2701001</v>
      </c>
      <c r="CB1244" s="60" t="s">
        <v>1994</v>
      </c>
      <c r="CC1244" s="60" t="s">
        <v>544</v>
      </c>
      <c r="CD1244" s="60">
        <v>14526181024.5448</v>
      </c>
      <c r="CE1244" s="60">
        <v>15547689153.9501</v>
      </c>
      <c r="CF1244" s="60">
        <v>104995647148.26469</v>
      </c>
      <c r="CG1244" s="60">
        <v>37794392517.608398</v>
      </c>
      <c r="CH1244" s="60" t="s">
        <v>544</v>
      </c>
      <c r="CI1244" s="60" t="s">
        <v>2554</v>
      </c>
      <c r="CJ1244" s="60">
        <v>17.5</v>
      </c>
      <c r="CK1244" s="60">
        <v>37830623473.946503</v>
      </c>
      <c r="CL1244" s="60">
        <v>168.9</v>
      </c>
      <c r="CM1244" s="85">
        <v>108048</v>
      </c>
      <c r="CN1244" s="60">
        <v>-768787607.10350001</v>
      </c>
      <c r="CO1244" s="60">
        <v>12672641145.1702</v>
      </c>
      <c r="CP1244" s="60">
        <v>32018435534.7472</v>
      </c>
      <c r="CQ1244" s="60">
        <v>801568429016.31567</v>
      </c>
      <c r="CR1244" s="60">
        <v>36230956.338100001</v>
      </c>
      <c r="CS1244" s="60">
        <v>-768787607.10350001</v>
      </c>
      <c r="CT1244" s="60">
        <v>4934963512.2428999</v>
      </c>
      <c r="CU1244" s="60">
        <v>9146844192.6921997</v>
      </c>
      <c r="CV1244" s="60">
        <v>15547689153.9501</v>
      </c>
      <c r="CW1244" s="60">
        <v>14081807704.935101</v>
      </c>
      <c r="CX1244" s="60">
        <v>16779285620.2841</v>
      </c>
      <c r="CY1244" s="60">
        <v>15.8</v>
      </c>
      <c r="CZ1244" s="60">
        <f t="shared" si="38"/>
        <v>7.8110000011896155</v>
      </c>
      <c r="DA1244" s="60" t="str">
        <f t="shared" si="39"/>
        <v>N</v>
      </c>
    </row>
    <row r="1245" spans="1:105">
      <c r="A1245" s="13" t="s">
        <v>1617</v>
      </c>
      <c r="B1245" s="13">
        <v>108066</v>
      </c>
      <c r="C1245" s="13">
        <v>2022</v>
      </c>
      <c r="D1245" s="13" t="s">
        <v>12</v>
      </c>
      <c r="E1245" s="13" t="s">
        <v>13</v>
      </c>
      <c r="F1245" s="84" t="s">
        <v>1812</v>
      </c>
      <c r="G1245" s="60" t="s">
        <v>1840</v>
      </c>
      <c r="H1245" s="60" t="s">
        <v>545</v>
      </c>
      <c r="I1245" s="60" t="s">
        <v>540</v>
      </c>
      <c r="J1245" s="60" t="s">
        <v>1250</v>
      </c>
      <c r="K1245" s="85">
        <v>110616</v>
      </c>
      <c r="L1245" s="60">
        <v>182325674000</v>
      </c>
      <c r="M1245" s="60">
        <v>182325674000</v>
      </c>
      <c r="N1245" s="60">
        <v>1111673000</v>
      </c>
      <c r="O1245" s="60">
        <v>212847000</v>
      </c>
      <c r="P1245" s="60">
        <v>-0.35</v>
      </c>
      <c r="Q1245" s="60" t="s">
        <v>544</v>
      </c>
      <c r="R1245" s="85">
        <v>18968</v>
      </c>
      <c r="S1245" s="85" t="s">
        <v>544</v>
      </c>
      <c r="T1245" s="60">
        <v>32814959000</v>
      </c>
      <c r="U1245" s="60" t="s">
        <v>544</v>
      </c>
      <c r="V1245" s="60">
        <v>17115605000</v>
      </c>
      <c r="W1245" s="60" t="s">
        <v>1841</v>
      </c>
      <c r="X1245" s="60">
        <v>5406606000</v>
      </c>
      <c r="Y1245" s="60">
        <v>151720663000</v>
      </c>
      <c r="Z1245" s="60">
        <v>14.14</v>
      </c>
      <c r="AA1245" s="60">
        <v>2716476000</v>
      </c>
      <c r="AB1245" s="60">
        <v>140386847000</v>
      </c>
      <c r="AC1245" s="60">
        <v>182325674000</v>
      </c>
      <c r="AD1245" s="60">
        <v>8.5399999999999991</v>
      </c>
      <c r="AE1245" s="60">
        <v>21115135000</v>
      </c>
      <c r="AF1245" s="60">
        <v>3.56</v>
      </c>
      <c r="AG1245" s="60" t="s">
        <v>1842</v>
      </c>
      <c r="AH1245" s="60" t="s">
        <v>544</v>
      </c>
      <c r="AI1245" s="60">
        <v>15334191000</v>
      </c>
      <c r="AJ1245" s="60">
        <v>36033706000</v>
      </c>
      <c r="AK1245" s="60">
        <v>3.19</v>
      </c>
      <c r="AL1245" s="60">
        <v>154690171000</v>
      </c>
      <c r="AM1245" s="60">
        <v>3350586000</v>
      </c>
      <c r="AN1245" s="60">
        <v>594492000</v>
      </c>
      <c r="AO1245" s="60">
        <v>1383012000</v>
      </c>
      <c r="AP1245" s="60">
        <v>16603683000</v>
      </c>
      <c r="AQ1245" s="60">
        <v>182325674000</v>
      </c>
      <c r="AR1245" s="60">
        <v>0.92</v>
      </c>
      <c r="AS1245" s="60">
        <v>19262053000</v>
      </c>
      <c r="AT1245" s="60">
        <v>39628421000</v>
      </c>
      <c r="AU1245" s="85">
        <v>108066</v>
      </c>
      <c r="AV1245" s="60" t="s">
        <v>544</v>
      </c>
      <c r="AW1245" s="60" t="s">
        <v>544</v>
      </c>
      <c r="AX1245" s="60">
        <v>11493000</v>
      </c>
      <c r="AY1245" s="60">
        <v>57148841000</v>
      </c>
      <c r="AZ1245" s="60">
        <v>40474513000</v>
      </c>
      <c r="BA1245" s="60">
        <v>6798036000</v>
      </c>
      <c r="BB1245" s="60" t="s">
        <v>1808</v>
      </c>
      <c r="BC1245" s="60">
        <v>179526407000</v>
      </c>
      <c r="BD1245" s="60">
        <v>2121123000</v>
      </c>
      <c r="BE1245" s="60">
        <v>5126845000</v>
      </c>
      <c r="BF1245" s="60" t="s">
        <v>544</v>
      </c>
      <c r="BG1245" s="60">
        <v>151186000</v>
      </c>
      <c r="BH1245" s="60">
        <v>120690903000</v>
      </c>
      <c r="BI1245" s="60">
        <v>-407089000</v>
      </c>
      <c r="BJ1245" s="60">
        <v>17115605000</v>
      </c>
      <c r="BK1245" s="60">
        <v>3899025000</v>
      </c>
      <c r="BL1245" s="85" t="s">
        <v>544</v>
      </c>
      <c r="BM1245" s="60" t="s">
        <v>544</v>
      </c>
      <c r="BN1245" s="60">
        <v>1773126000</v>
      </c>
      <c r="BO1245" s="60">
        <v>169495710000</v>
      </c>
      <c r="BP1245" s="60">
        <v>118569780000</v>
      </c>
      <c r="BQ1245" s="60">
        <v>5098884000</v>
      </c>
      <c r="BR1245" s="60" t="s">
        <v>544</v>
      </c>
      <c r="BS1245" s="60">
        <v>3470790000</v>
      </c>
      <c r="BT1245" s="60" t="s">
        <v>544</v>
      </c>
      <c r="BU1245" s="60">
        <v>4893761000</v>
      </c>
      <c r="BV1245" s="60">
        <v>230164000</v>
      </c>
      <c r="BW1245" s="60">
        <v>6798036000</v>
      </c>
      <c r="BX1245" s="60">
        <v>14132653000</v>
      </c>
      <c r="BY1245" s="60" t="s">
        <v>544</v>
      </c>
      <c r="BZ1245" s="60" t="s">
        <v>544</v>
      </c>
      <c r="CA1245" s="60" t="s">
        <v>544</v>
      </c>
      <c r="CB1245" s="60" t="s">
        <v>1958</v>
      </c>
      <c r="CC1245" s="60">
        <v>362813000</v>
      </c>
      <c r="CD1245" s="60">
        <v>1430178000</v>
      </c>
      <c r="CE1245" s="60">
        <v>2991568000</v>
      </c>
      <c r="CF1245" s="60">
        <v>16603683000</v>
      </c>
      <c r="CG1245" s="60">
        <v>1107337000</v>
      </c>
      <c r="CH1245" s="60">
        <v>121883000</v>
      </c>
      <c r="CI1245" s="60" t="s">
        <v>1250</v>
      </c>
      <c r="CJ1245" s="60">
        <v>10.92</v>
      </c>
      <c r="CK1245" s="60">
        <v>6001098000</v>
      </c>
      <c r="CL1245" s="60" t="s">
        <v>544</v>
      </c>
      <c r="CM1245" s="85">
        <v>110616</v>
      </c>
      <c r="CN1245" s="60">
        <v>276033000</v>
      </c>
      <c r="CO1245" s="60">
        <v>-407089000</v>
      </c>
      <c r="CP1245" s="60">
        <v>7179732000</v>
      </c>
      <c r="CQ1245" s="60">
        <v>151720663000</v>
      </c>
      <c r="CR1245" s="60" t="s">
        <v>544</v>
      </c>
      <c r="CS1245" s="60">
        <v>276033000</v>
      </c>
      <c r="CT1245" s="60">
        <v>2205747000</v>
      </c>
      <c r="CU1245" s="60">
        <v>1693278000</v>
      </c>
      <c r="CV1245" s="60">
        <v>2991568000</v>
      </c>
      <c r="CW1245" s="60">
        <v>3899025000</v>
      </c>
      <c r="CX1245" s="60">
        <v>5406606000</v>
      </c>
      <c r="CY1245" s="60">
        <v>10.07</v>
      </c>
      <c r="CZ1245" s="60">
        <f t="shared" si="38"/>
        <v>1</v>
      </c>
      <c r="DA1245" s="60" t="str">
        <f t="shared" si="39"/>
        <v>N: parent data from row 647</v>
      </c>
    </row>
    <row r="1246" spans="1:105">
      <c r="A1246" s="13" t="s">
        <v>1617</v>
      </c>
      <c r="B1246" s="13">
        <v>108066</v>
      </c>
      <c r="C1246" s="13">
        <v>2023</v>
      </c>
      <c r="D1246" s="13" t="s">
        <v>12</v>
      </c>
      <c r="E1246" s="13" t="s">
        <v>13</v>
      </c>
      <c r="F1246" s="84" t="s">
        <v>1804</v>
      </c>
      <c r="G1246" s="60" t="s">
        <v>1840</v>
      </c>
      <c r="H1246" s="60" t="s">
        <v>1827</v>
      </c>
      <c r="I1246" s="60" t="s">
        <v>540</v>
      </c>
      <c r="J1246" s="60" t="s">
        <v>1250</v>
      </c>
      <c r="K1246" s="85">
        <v>110616</v>
      </c>
      <c r="L1246" s="60">
        <v>188730743000</v>
      </c>
      <c r="M1246" s="60">
        <v>188730743000</v>
      </c>
      <c r="N1246" s="60">
        <v>1179306000</v>
      </c>
      <c r="O1246" s="60">
        <v>407755000</v>
      </c>
      <c r="P1246" s="60">
        <v>-0.25</v>
      </c>
      <c r="Q1246" s="60" t="s">
        <v>544</v>
      </c>
      <c r="R1246" s="85">
        <v>18595</v>
      </c>
      <c r="S1246" s="85" t="s">
        <v>544</v>
      </c>
      <c r="T1246" s="60">
        <v>34912942000</v>
      </c>
      <c r="U1246" s="60" t="s">
        <v>544</v>
      </c>
      <c r="V1246" s="60">
        <v>16222200000</v>
      </c>
      <c r="W1246" s="60" t="s">
        <v>1841</v>
      </c>
      <c r="X1246" s="60">
        <v>5642625000</v>
      </c>
      <c r="Y1246" s="60">
        <v>155523945000</v>
      </c>
      <c r="Z1246" s="60">
        <v>13.07</v>
      </c>
      <c r="AA1246" s="60">
        <v>135608000</v>
      </c>
      <c r="AB1246" s="60">
        <v>138461921000</v>
      </c>
      <c r="AC1246" s="60">
        <v>188730743000</v>
      </c>
      <c r="AD1246" s="60">
        <v>8.51</v>
      </c>
      <c r="AE1246" s="60">
        <v>20265987000</v>
      </c>
      <c r="AF1246" s="60">
        <v>5.62</v>
      </c>
      <c r="AG1246" s="60" t="s">
        <v>1842</v>
      </c>
      <c r="AH1246" s="60" t="s">
        <v>544</v>
      </c>
      <c r="AI1246" s="60">
        <v>15879305000</v>
      </c>
      <c r="AJ1246" s="60">
        <v>37180092000</v>
      </c>
      <c r="AK1246" s="60">
        <v>3.21</v>
      </c>
      <c r="AL1246" s="60">
        <v>156277264000</v>
      </c>
      <c r="AM1246" s="60">
        <v>3820066000</v>
      </c>
      <c r="AN1246" s="60">
        <v>3278163000</v>
      </c>
      <c r="AO1246" s="60">
        <v>1870693000</v>
      </c>
      <c r="AP1246" s="60">
        <v>17608021000</v>
      </c>
      <c r="AQ1246" s="60">
        <v>188730743000</v>
      </c>
      <c r="AR1246" s="60">
        <v>0.96</v>
      </c>
      <c r="AS1246" s="60">
        <v>19835144000</v>
      </c>
      <c r="AT1246" s="60">
        <v>42066885000</v>
      </c>
      <c r="AU1246" s="85">
        <v>108066</v>
      </c>
      <c r="AV1246" s="60" t="s">
        <v>544</v>
      </c>
      <c r="AW1246" s="60" t="s">
        <v>544</v>
      </c>
      <c r="AX1246" s="60">
        <v>10293000</v>
      </c>
      <c r="AY1246" s="60">
        <v>57446079000</v>
      </c>
      <c r="AZ1246" s="60">
        <v>41056107000</v>
      </c>
      <c r="BA1246" s="60">
        <v>6681518000</v>
      </c>
      <c r="BB1246" s="60" t="s">
        <v>1808</v>
      </c>
      <c r="BC1246" s="60">
        <v>186615664000</v>
      </c>
      <c r="BD1246" s="60">
        <v>2255046000</v>
      </c>
      <c r="BE1246" s="60">
        <v>5221318000</v>
      </c>
      <c r="BF1246" s="60" t="s">
        <v>544</v>
      </c>
      <c r="BG1246" s="60">
        <v>61970000</v>
      </c>
      <c r="BH1246" s="60">
        <v>122416682000</v>
      </c>
      <c r="BI1246" s="60">
        <v>2604643000</v>
      </c>
      <c r="BJ1246" s="60">
        <v>16222200000</v>
      </c>
      <c r="BK1246" s="60">
        <v>4177040000</v>
      </c>
      <c r="BL1246" s="85" t="s">
        <v>544</v>
      </c>
      <c r="BM1246" s="60" t="s">
        <v>544</v>
      </c>
      <c r="BN1246" s="60">
        <v>1647117000</v>
      </c>
      <c r="BO1246" s="60">
        <v>175587060000</v>
      </c>
      <c r="BP1246" s="60">
        <v>120161636000</v>
      </c>
      <c r="BQ1246" s="60">
        <v>8741736000</v>
      </c>
      <c r="BR1246" s="60" t="s">
        <v>544</v>
      </c>
      <c r="BS1246" s="60">
        <v>3240552000</v>
      </c>
      <c r="BT1246" s="60" t="s">
        <v>544</v>
      </c>
      <c r="BU1246" s="60">
        <v>6858711000</v>
      </c>
      <c r="BV1246" s="60">
        <v>218689000</v>
      </c>
      <c r="BW1246" s="60">
        <v>6681518000</v>
      </c>
      <c r="BX1246" s="60">
        <v>14670965000</v>
      </c>
      <c r="BY1246" s="60" t="s">
        <v>544</v>
      </c>
      <c r="BZ1246" s="60">
        <v>-6779000</v>
      </c>
      <c r="CA1246" s="60" t="s">
        <v>544</v>
      </c>
      <c r="CB1246" s="60" t="s">
        <v>1958</v>
      </c>
      <c r="CC1246" s="60">
        <v>2497789000</v>
      </c>
      <c r="CD1246" s="60">
        <v>1366190000</v>
      </c>
      <c r="CE1246" s="60">
        <v>2710259000</v>
      </c>
      <c r="CF1246" s="60">
        <v>17608021000</v>
      </c>
      <c r="CG1246" s="60">
        <v>2062077000</v>
      </c>
      <c r="CH1246" s="60">
        <v>273832000</v>
      </c>
      <c r="CI1246" s="60" t="s">
        <v>1250</v>
      </c>
      <c r="CJ1246" s="60">
        <v>11.47</v>
      </c>
      <c r="CK1246" s="60">
        <v>8920788000</v>
      </c>
      <c r="CL1246" s="60" t="s">
        <v>544</v>
      </c>
      <c r="CM1246" s="85">
        <v>110616</v>
      </c>
      <c r="CN1246" s="60">
        <v>129883000</v>
      </c>
      <c r="CO1246" s="60">
        <v>2604643000</v>
      </c>
      <c r="CP1246" s="60">
        <v>7289742000</v>
      </c>
      <c r="CQ1246" s="60">
        <v>155523945000</v>
      </c>
      <c r="CR1246" s="60" t="s">
        <v>544</v>
      </c>
      <c r="CS1246" s="60">
        <v>129883000</v>
      </c>
      <c r="CT1246" s="60">
        <v>2280099000</v>
      </c>
      <c r="CU1246" s="60">
        <v>1896941000</v>
      </c>
      <c r="CV1246" s="60">
        <v>2710259000</v>
      </c>
      <c r="CW1246" s="60">
        <v>4177040000</v>
      </c>
      <c r="CX1246" s="60">
        <v>5642625000</v>
      </c>
      <c r="CY1246" s="60">
        <v>10.6</v>
      </c>
      <c r="CZ1246" s="60">
        <f t="shared" si="38"/>
        <v>1</v>
      </c>
      <c r="DA1246" s="60" t="str">
        <f t="shared" si="39"/>
        <v>N: parent data from row 647</v>
      </c>
    </row>
    <row r="1247" spans="1:105">
      <c r="A1247" s="13" t="s">
        <v>1618</v>
      </c>
      <c r="B1247" s="13">
        <v>1005685</v>
      </c>
      <c r="C1247" s="13">
        <v>2022</v>
      </c>
      <c r="D1247" s="13" t="s">
        <v>1</v>
      </c>
      <c r="E1247" s="13" t="s">
        <v>13</v>
      </c>
      <c r="F1247" s="84" t="s">
        <v>1812</v>
      </c>
      <c r="G1247" s="60" t="s">
        <v>2193</v>
      </c>
      <c r="H1247" s="60" t="s">
        <v>3118</v>
      </c>
      <c r="I1247" s="60" t="s">
        <v>2195</v>
      </c>
      <c r="J1247" s="60" t="s">
        <v>1618</v>
      </c>
      <c r="K1247" s="85">
        <v>1005685</v>
      </c>
      <c r="L1247" s="60">
        <v>780000000</v>
      </c>
      <c r="M1247" s="60">
        <v>2548603169.4239998</v>
      </c>
      <c r="N1247" s="60">
        <v>62734847.247400001</v>
      </c>
      <c r="O1247" s="60">
        <v>-45090671.458999999</v>
      </c>
      <c r="P1247" s="60">
        <v>-0.08</v>
      </c>
      <c r="Q1247" s="60" t="s">
        <v>544</v>
      </c>
      <c r="R1247" s="85">
        <v>187</v>
      </c>
      <c r="S1247" s="85" t="s">
        <v>544</v>
      </c>
      <c r="T1247" s="60">
        <v>1093285410.8836999</v>
      </c>
      <c r="U1247" s="60" t="s">
        <v>544</v>
      </c>
      <c r="V1247" s="60" t="s">
        <v>544</v>
      </c>
      <c r="W1247" s="60" t="s">
        <v>2196</v>
      </c>
      <c r="X1247" s="60">
        <v>50972063.388499998</v>
      </c>
      <c r="Y1247" s="60">
        <v>148995262.21250001</v>
      </c>
      <c r="Z1247" s="60">
        <v>10.029999999999999</v>
      </c>
      <c r="AA1247" s="60">
        <v>980231988.24000001</v>
      </c>
      <c r="AB1247" s="60">
        <v>1991504656.1076</v>
      </c>
      <c r="AC1247" s="60">
        <v>2548603169.4239998</v>
      </c>
      <c r="AD1247" s="60">
        <v>36.44</v>
      </c>
      <c r="AE1247" s="60" t="s">
        <v>544</v>
      </c>
      <c r="AF1247" s="60">
        <v>54.23</v>
      </c>
      <c r="AG1247" s="60" t="s">
        <v>2197</v>
      </c>
      <c r="AH1247" s="60" t="s">
        <v>544</v>
      </c>
      <c r="AI1247" s="60">
        <v>995915700.05180001</v>
      </c>
      <c r="AJ1247" s="60" t="s">
        <v>544</v>
      </c>
      <c r="AK1247" s="60">
        <v>2.1</v>
      </c>
      <c r="AL1247" s="60">
        <v>1202744649.5704999</v>
      </c>
      <c r="AM1247" s="60">
        <v>37575559.549199998</v>
      </c>
      <c r="AN1247" s="60">
        <v>16663943.800100001</v>
      </c>
      <c r="AO1247" s="60">
        <v>21238359.745200001</v>
      </c>
      <c r="AP1247" s="60">
        <v>996242444.04789996</v>
      </c>
      <c r="AQ1247" s="60">
        <v>2548603169.4239998</v>
      </c>
      <c r="AR1247" s="60">
        <v>5.74</v>
      </c>
      <c r="AS1247" s="60">
        <v>996242444.04789996</v>
      </c>
      <c r="AT1247" s="60">
        <v>1093285410.8836999</v>
      </c>
      <c r="AU1247" s="85">
        <v>1005685</v>
      </c>
      <c r="AV1247" s="60" t="s">
        <v>544</v>
      </c>
      <c r="AW1247" s="60" t="s">
        <v>544</v>
      </c>
      <c r="AX1247" s="60" t="s">
        <v>544</v>
      </c>
      <c r="AY1247" s="60" t="s">
        <v>544</v>
      </c>
      <c r="AZ1247" s="60">
        <v>605456624.73619998</v>
      </c>
      <c r="BA1247" s="60" t="s">
        <v>544</v>
      </c>
      <c r="BB1247" s="60" t="s">
        <v>1808</v>
      </c>
      <c r="BC1247" s="60">
        <v>2732886783.2131</v>
      </c>
      <c r="BD1247" s="60">
        <v>148668518.2164</v>
      </c>
      <c r="BE1247" s="60" t="s">
        <v>544</v>
      </c>
      <c r="BF1247" s="60" t="s">
        <v>544</v>
      </c>
      <c r="BG1247" s="60">
        <v>13723247.8354</v>
      </c>
      <c r="BH1247" s="60">
        <v>1093285410.8836999</v>
      </c>
      <c r="BI1247" s="60">
        <v>96062734.847499996</v>
      </c>
      <c r="BJ1247" s="60" t="s">
        <v>544</v>
      </c>
      <c r="BK1247" s="60">
        <v>45744159.451200001</v>
      </c>
      <c r="BL1247" s="85" t="s">
        <v>544</v>
      </c>
      <c r="BM1247" s="60" t="s">
        <v>544</v>
      </c>
      <c r="BN1247" s="60">
        <v>47051135.435500003</v>
      </c>
      <c r="BO1247" s="60">
        <v>2485214834.1845002</v>
      </c>
      <c r="BP1247" s="60">
        <v>944616892.66729999</v>
      </c>
      <c r="BQ1247" s="60">
        <v>911942493.05929995</v>
      </c>
      <c r="BR1247" s="60" t="s">
        <v>544</v>
      </c>
      <c r="BS1247" s="60">
        <v>27119751.674600001</v>
      </c>
      <c r="BT1247" s="60">
        <v>73517399.118000001</v>
      </c>
      <c r="BU1247" s="60" t="s">
        <v>544</v>
      </c>
      <c r="BV1247" s="60" t="s">
        <v>544</v>
      </c>
      <c r="BW1247" s="60" t="s">
        <v>544</v>
      </c>
      <c r="BX1247" s="60">
        <v>995915700.05180001</v>
      </c>
      <c r="BY1247" s="60" t="s">
        <v>544</v>
      </c>
      <c r="BZ1247" s="60" t="s">
        <v>544</v>
      </c>
      <c r="CA1247" s="60" t="s">
        <v>544</v>
      </c>
      <c r="CB1247" s="60" t="s">
        <v>1979</v>
      </c>
      <c r="CC1247" s="60" t="s">
        <v>544</v>
      </c>
      <c r="CD1247" s="60">
        <v>15030223.819700001</v>
      </c>
      <c r="CE1247" s="60">
        <v>98023198.824000001</v>
      </c>
      <c r="CF1247" s="60">
        <v>996242444.04789996</v>
      </c>
      <c r="CG1247" s="60">
        <v>66002287.2082</v>
      </c>
      <c r="CH1247" s="60">
        <v>-51298807.384599999</v>
      </c>
      <c r="CI1247" s="60" t="s">
        <v>1618</v>
      </c>
      <c r="CJ1247" s="60">
        <v>50</v>
      </c>
      <c r="CK1247" s="60">
        <v>67636007.188600004</v>
      </c>
      <c r="CL1247" s="60">
        <v>229.9</v>
      </c>
      <c r="CM1247" s="85">
        <v>1005685</v>
      </c>
      <c r="CN1247" s="60">
        <v>30387191.635400001</v>
      </c>
      <c r="CO1247" s="60">
        <v>96062734.847499996</v>
      </c>
      <c r="CP1247" s="60">
        <v>98023198.824000001</v>
      </c>
      <c r="CQ1247" s="60">
        <v>148995262.21250001</v>
      </c>
      <c r="CR1247" s="60">
        <v>1633719.9804</v>
      </c>
      <c r="CS1247" s="60">
        <v>30387191.635400001</v>
      </c>
      <c r="CT1247" s="60">
        <v>33654631.596199997</v>
      </c>
      <c r="CU1247" s="60">
        <v>12089527.855</v>
      </c>
      <c r="CV1247" s="60">
        <v>98023198.824000001</v>
      </c>
      <c r="CW1247" s="60">
        <v>45744159.451200001</v>
      </c>
      <c r="CX1247" s="60">
        <v>50972063.388499998</v>
      </c>
      <c r="CY1247" s="60">
        <v>50</v>
      </c>
      <c r="CZ1247" s="60">
        <f t="shared" si="38"/>
        <v>0.30604999999913085</v>
      </c>
      <c r="DA1247" s="60" t="str">
        <f t="shared" si="39"/>
        <v>Y</v>
      </c>
    </row>
    <row r="1248" spans="1:105">
      <c r="A1248" s="13" t="s">
        <v>1618</v>
      </c>
      <c r="B1248" s="13">
        <v>1005685</v>
      </c>
      <c r="C1248" s="13">
        <v>2023</v>
      </c>
      <c r="D1248" s="13" t="s">
        <v>1</v>
      </c>
      <c r="E1248" s="13" t="s">
        <v>13</v>
      </c>
      <c r="F1248" s="84" t="s">
        <v>1804</v>
      </c>
      <c r="G1248" s="60" t="s">
        <v>2193</v>
      </c>
      <c r="H1248" s="60" t="s">
        <v>3118</v>
      </c>
      <c r="I1248" s="60" t="s">
        <v>2195</v>
      </c>
      <c r="J1248" s="60" t="s">
        <v>1618</v>
      </c>
      <c r="K1248" s="85">
        <v>1005685</v>
      </c>
      <c r="L1248" s="60">
        <v>822800000</v>
      </c>
      <c r="M1248" s="60">
        <v>2679693860.9275999</v>
      </c>
      <c r="N1248" s="60">
        <v>32242305.813299999</v>
      </c>
      <c r="O1248" s="60">
        <v>-2279758.9969000001</v>
      </c>
      <c r="P1248" s="60">
        <v>-0.05</v>
      </c>
      <c r="Q1248" s="60" t="s">
        <v>544</v>
      </c>
      <c r="R1248" s="85">
        <v>183</v>
      </c>
      <c r="S1248" s="85" t="s">
        <v>544</v>
      </c>
      <c r="T1248" s="60">
        <v>1077674645.8203001</v>
      </c>
      <c r="U1248" s="60" t="s">
        <v>544</v>
      </c>
      <c r="V1248" s="60" t="s">
        <v>544</v>
      </c>
      <c r="W1248" s="60" t="s">
        <v>2196</v>
      </c>
      <c r="X1248" s="60">
        <v>68718449.763699993</v>
      </c>
      <c r="Y1248" s="60">
        <v>164142647.77680001</v>
      </c>
      <c r="Z1248" s="60">
        <v>6.35</v>
      </c>
      <c r="AA1248" s="60">
        <v>977039570.10000002</v>
      </c>
      <c r="AB1248" s="60">
        <v>2206155349.2858</v>
      </c>
      <c r="AC1248" s="60">
        <v>2679693860.9275999</v>
      </c>
      <c r="AD1248" s="60">
        <v>35.01</v>
      </c>
      <c r="AE1248" s="60" t="s">
        <v>544</v>
      </c>
      <c r="AF1248" s="60">
        <v>56.13</v>
      </c>
      <c r="AG1248" s="60" t="s">
        <v>2197</v>
      </c>
      <c r="AH1248" s="60" t="s">
        <v>544</v>
      </c>
      <c r="AI1248" s="60">
        <v>1018400911.9009</v>
      </c>
      <c r="AJ1248" s="60" t="s">
        <v>544</v>
      </c>
      <c r="AK1248" s="60">
        <v>2.7</v>
      </c>
      <c r="AL1248" s="60">
        <v>1233349617.3229001</v>
      </c>
      <c r="AM1248" s="60">
        <v>60250773.489500001</v>
      </c>
      <c r="AN1248" s="60">
        <v>32893665.526700001</v>
      </c>
      <c r="AO1248" s="60">
        <v>20192151.115400001</v>
      </c>
      <c r="AP1248" s="60">
        <v>1037941703.3029</v>
      </c>
      <c r="AQ1248" s="60">
        <v>2679693860.9275999</v>
      </c>
      <c r="AR1248" s="60">
        <v>2.99</v>
      </c>
      <c r="AS1248" s="60">
        <v>1037941703.3029</v>
      </c>
      <c r="AT1248" s="60">
        <v>1078000325.677</v>
      </c>
      <c r="AU1248" s="85">
        <v>1005685</v>
      </c>
      <c r="AV1248" s="60" t="s">
        <v>544</v>
      </c>
      <c r="AW1248" s="60" t="s">
        <v>544</v>
      </c>
      <c r="AX1248" s="60" t="s">
        <v>544</v>
      </c>
      <c r="AY1248" s="60" t="s">
        <v>544</v>
      </c>
      <c r="AZ1248" s="60">
        <v>632470281.71140003</v>
      </c>
      <c r="BA1248" s="60">
        <v>-325679.8567</v>
      </c>
      <c r="BB1248" s="60" t="s">
        <v>1808</v>
      </c>
      <c r="BC1248" s="60">
        <v>2909298159.9011002</v>
      </c>
      <c r="BD1248" s="60">
        <v>130923302.3934</v>
      </c>
      <c r="BE1248" s="60" t="s">
        <v>544</v>
      </c>
      <c r="BF1248" s="60" t="s">
        <v>544</v>
      </c>
      <c r="BG1248" s="60">
        <v>14655593.5515</v>
      </c>
      <c r="BH1248" s="60">
        <v>1077674645.8203001</v>
      </c>
      <c r="BI1248" s="60">
        <v>64484611.626599997</v>
      </c>
      <c r="BJ1248" s="60" t="s">
        <v>544</v>
      </c>
      <c r="BK1248" s="60">
        <v>40384302.230800003</v>
      </c>
      <c r="BL1248" s="85" t="s">
        <v>544</v>
      </c>
      <c r="BM1248" s="60" t="s">
        <v>544</v>
      </c>
      <c r="BN1248" s="60">
        <v>34847744.666900001</v>
      </c>
      <c r="BO1248" s="60">
        <v>2617814688.1546001</v>
      </c>
      <c r="BP1248" s="60">
        <v>946751343.42690003</v>
      </c>
      <c r="BQ1248" s="60">
        <v>1004722357.9195</v>
      </c>
      <c r="BR1248" s="60" t="s">
        <v>544</v>
      </c>
      <c r="BS1248" s="60">
        <v>27031428.1061</v>
      </c>
      <c r="BT1248" s="60">
        <v>92167399.446099997</v>
      </c>
      <c r="BU1248" s="60" t="s">
        <v>544</v>
      </c>
      <c r="BV1248" s="60" t="s">
        <v>544</v>
      </c>
      <c r="BW1248" s="60" t="s">
        <v>544</v>
      </c>
      <c r="BX1248" s="60">
        <v>1018400911.9009</v>
      </c>
      <c r="BY1248" s="60" t="s">
        <v>544</v>
      </c>
      <c r="BZ1248" s="60" t="s">
        <v>544</v>
      </c>
      <c r="CA1248" s="60" t="s">
        <v>544</v>
      </c>
      <c r="CB1248" s="60" t="s">
        <v>1979</v>
      </c>
      <c r="CC1248" s="60" t="s">
        <v>544</v>
      </c>
      <c r="CD1248" s="60">
        <v>14655593.5515</v>
      </c>
      <c r="CE1248" s="60">
        <v>65787331.053400002</v>
      </c>
      <c r="CF1248" s="60">
        <v>1037941703.3029</v>
      </c>
      <c r="CG1248" s="60">
        <v>99983716.006899998</v>
      </c>
      <c r="CH1248" s="60">
        <v>14981273.408199999</v>
      </c>
      <c r="CI1248" s="60" t="s">
        <v>1618</v>
      </c>
      <c r="CJ1248" s="60">
        <v>46.16</v>
      </c>
      <c r="CK1248" s="60">
        <v>101612115.2904</v>
      </c>
      <c r="CL1248" s="60">
        <v>504.05</v>
      </c>
      <c r="CM1248" s="85">
        <v>1005685</v>
      </c>
      <c r="CN1248" s="60">
        <v>23774629.539099999</v>
      </c>
      <c r="CO1248" s="60">
        <v>64484611.626599997</v>
      </c>
      <c r="CP1248" s="60">
        <v>103566194.4306</v>
      </c>
      <c r="CQ1248" s="60">
        <v>164142647.77680001</v>
      </c>
      <c r="CR1248" s="60">
        <v>1628399.2834999999</v>
      </c>
      <c r="CS1248" s="60">
        <v>23774629.539099999</v>
      </c>
      <c r="CT1248" s="60">
        <v>30288226.673099998</v>
      </c>
      <c r="CU1248" s="60">
        <v>10096075.557700001</v>
      </c>
      <c r="CV1248" s="60">
        <v>65787331.053400002</v>
      </c>
      <c r="CW1248" s="60">
        <v>40384302.230800003</v>
      </c>
      <c r="CX1248" s="60">
        <v>68718449.763699993</v>
      </c>
      <c r="CY1248" s="60">
        <v>46.16</v>
      </c>
      <c r="CZ1248" s="60">
        <f t="shared" si="38"/>
        <v>0.30705000000081367</v>
      </c>
      <c r="DA1248" s="60" t="str">
        <f t="shared" si="39"/>
        <v>Y</v>
      </c>
    </row>
    <row r="1249" spans="1:105">
      <c r="A1249" s="13" t="s">
        <v>1619</v>
      </c>
      <c r="B1249" s="13">
        <v>1550694</v>
      </c>
      <c r="C1249" s="13">
        <v>2022</v>
      </c>
      <c r="D1249" s="13" t="s">
        <v>1</v>
      </c>
      <c r="E1249" s="13" t="s">
        <v>13</v>
      </c>
      <c r="F1249" s="84" t="s">
        <v>1812</v>
      </c>
      <c r="G1249" s="60" t="s">
        <v>2281</v>
      </c>
      <c r="H1249" s="60" t="s">
        <v>3119</v>
      </c>
      <c r="I1249" s="60" t="s">
        <v>2283</v>
      </c>
      <c r="J1249" s="60" t="s">
        <v>1619</v>
      </c>
      <c r="K1249" s="85">
        <v>1550694</v>
      </c>
      <c r="L1249" s="60">
        <v>621580766000</v>
      </c>
      <c r="M1249" s="60">
        <v>428676407.49190003</v>
      </c>
      <c r="N1249" s="60" t="s">
        <v>544</v>
      </c>
      <c r="O1249" s="60" t="s">
        <v>544</v>
      </c>
      <c r="P1249" s="60">
        <v>-0.37347999999999998</v>
      </c>
      <c r="Q1249" s="60" t="s">
        <v>544</v>
      </c>
      <c r="R1249" s="85" t="s">
        <v>544</v>
      </c>
      <c r="S1249" s="85" t="s">
        <v>544</v>
      </c>
      <c r="T1249" s="60" t="s">
        <v>544</v>
      </c>
      <c r="U1249" s="60" t="s">
        <v>544</v>
      </c>
      <c r="V1249" s="60" t="s">
        <v>544</v>
      </c>
      <c r="W1249" s="60" t="s">
        <v>2285</v>
      </c>
      <c r="X1249" s="60">
        <v>15489870.274800001</v>
      </c>
      <c r="Y1249" s="60">
        <v>175759400.82350001</v>
      </c>
      <c r="Z1249" s="60">
        <v>4.5080600000000004</v>
      </c>
      <c r="AA1249" s="60" t="s">
        <v>544</v>
      </c>
      <c r="AB1249" s="60" t="s">
        <v>544</v>
      </c>
      <c r="AC1249" s="60">
        <v>428676407.49190003</v>
      </c>
      <c r="AD1249" s="60" t="s">
        <v>544</v>
      </c>
      <c r="AE1249" s="60" t="s">
        <v>544</v>
      </c>
      <c r="AF1249" s="60">
        <v>26.464950000000002</v>
      </c>
      <c r="AG1249" s="60" t="s">
        <v>2286</v>
      </c>
      <c r="AH1249" s="60" t="s">
        <v>544</v>
      </c>
      <c r="AI1249" s="60" t="s">
        <v>544</v>
      </c>
      <c r="AJ1249" s="60" t="s">
        <v>544</v>
      </c>
      <c r="AK1249" s="60">
        <v>6.9742800000000003</v>
      </c>
      <c r="AL1249" s="60">
        <v>175759400.82350001</v>
      </c>
      <c r="AM1249" s="60">
        <v>552457.95310000004</v>
      </c>
      <c r="AN1249" s="60">
        <v>3947256.02</v>
      </c>
      <c r="AO1249" s="60">
        <v>113448997.64139999</v>
      </c>
      <c r="AP1249" s="60">
        <v>188665242.71900001</v>
      </c>
      <c r="AQ1249" s="60">
        <v>428676407.49190003</v>
      </c>
      <c r="AR1249" s="60" t="s">
        <v>544</v>
      </c>
      <c r="AS1249" s="60">
        <v>188131277.18040001</v>
      </c>
      <c r="AT1249" s="60" t="s">
        <v>544</v>
      </c>
      <c r="AU1249" s="85">
        <v>1550694</v>
      </c>
      <c r="AV1249" s="60" t="s">
        <v>544</v>
      </c>
      <c r="AW1249" s="60" t="s">
        <v>544</v>
      </c>
      <c r="AX1249" s="60" t="s">
        <v>544</v>
      </c>
      <c r="AY1249" s="60" t="s">
        <v>544</v>
      </c>
      <c r="AZ1249" s="60">
        <v>85416035.830400005</v>
      </c>
      <c r="BA1249" s="60">
        <v>169714159.89199999</v>
      </c>
      <c r="BB1249" s="60" t="s">
        <v>1808</v>
      </c>
      <c r="BC1249" s="60" t="s">
        <v>544</v>
      </c>
      <c r="BD1249" s="60" t="s">
        <v>544</v>
      </c>
      <c r="BE1249" s="60" t="s">
        <v>544</v>
      </c>
      <c r="BF1249" s="60" t="s">
        <v>544</v>
      </c>
      <c r="BG1249" s="60">
        <v>8930541.7365000006</v>
      </c>
      <c r="BH1249" s="60">
        <v>169714159.89199999</v>
      </c>
      <c r="BI1249" s="60">
        <v>8328249.9883000003</v>
      </c>
      <c r="BJ1249" s="60" t="s">
        <v>544</v>
      </c>
      <c r="BK1249" s="60">
        <v>17323916.555</v>
      </c>
      <c r="BL1249" s="85" t="s">
        <v>544</v>
      </c>
      <c r="BM1249" s="60" t="s">
        <v>544</v>
      </c>
      <c r="BN1249" s="60">
        <v>11652591.500600001</v>
      </c>
      <c r="BO1249" s="60">
        <v>255130195.72240001</v>
      </c>
      <c r="BP1249" s="60">
        <v>169714159.89199999</v>
      </c>
      <c r="BQ1249" s="60" t="s">
        <v>544</v>
      </c>
      <c r="BR1249" s="60" t="s">
        <v>544</v>
      </c>
      <c r="BS1249" s="60">
        <v>10444588.004000001</v>
      </c>
      <c r="BT1249" s="60" t="s">
        <v>544</v>
      </c>
      <c r="BU1249" s="60">
        <v>19437126.2947</v>
      </c>
      <c r="BV1249" s="60" t="s">
        <v>544</v>
      </c>
      <c r="BW1249" s="60">
        <v>169714159.89199999</v>
      </c>
      <c r="BX1249" s="60" t="s">
        <v>544</v>
      </c>
      <c r="BY1249" s="60" t="s">
        <v>544</v>
      </c>
      <c r="BZ1249" s="60" t="s">
        <v>544</v>
      </c>
      <c r="CA1249" s="60" t="s">
        <v>544</v>
      </c>
      <c r="CB1249" s="60" t="s">
        <v>544</v>
      </c>
      <c r="CC1249" s="60" t="s">
        <v>544</v>
      </c>
      <c r="CD1249" s="60">
        <v>41167369.922600001</v>
      </c>
      <c r="CE1249" s="60">
        <v>9818545.2203000002</v>
      </c>
      <c r="CF1249" s="60">
        <v>188665242.71900001</v>
      </c>
      <c r="CG1249" s="60" t="s">
        <v>544</v>
      </c>
      <c r="CH1249" s="60" t="s">
        <v>544</v>
      </c>
      <c r="CI1249" s="60" t="s">
        <v>1619</v>
      </c>
      <c r="CJ1249" s="60" t="s">
        <v>544</v>
      </c>
      <c r="CK1249" s="60">
        <v>19437126.2947</v>
      </c>
      <c r="CL1249" s="60" t="s">
        <v>544</v>
      </c>
      <c r="CM1249" s="85">
        <v>1550694</v>
      </c>
      <c r="CN1249" s="60" t="s">
        <v>544</v>
      </c>
      <c r="CO1249" s="60">
        <v>8328249.9883000003</v>
      </c>
      <c r="CP1249" s="60">
        <v>27142461.775400002</v>
      </c>
      <c r="CQ1249" s="60">
        <v>175759400.82350001</v>
      </c>
      <c r="CR1249" s="60" t="s">
        <v>544</v>
      </c>
      <c r="CS1249" s="60" t="s">
        <v>544</v>
      </c>
      <c r="CT1249" s="60">
        <v>2287703.5397999999</v>
      </c>
      <c r="CU1249" s="60">
        <v>15036213.0152</v>
      </c>
      <c r="CV1249" s="60">
        <v>9818545.2203000002</v>
      </c>
      <c r="CW1249" s="60">
        <v>17323916.555</v>
      </c>
      <c r="CX1249" s="60">
        <v>15489870.274800001</v>
      </c>
      <c r="CY1249" s="60" t="s">
        <v>544</v>
      </c>
      <c r="CZ1249" s="60">
        <f t="shared" si="38"/>
        <v>1449.9999419999453</v>
      </c>
      <c r="DA1249" s="60" t="str">
        <f t="shared" si="39"/>
        <v>Y</v>
      </c>
    </row>
    <row r="1250" spans="1:105">
      <c r="A1250" s="13" t="s">
        <v>1619</v>
      </c>
      <c r="B1250" s="13">
        <v>1550694</v>
      </c>
      <c r="C1250" s="13">
        <v>2023</v>
      </c>
      <c r="D1250" s="13" t="s">
        <v>1</v>
      </c>
      <c r="E1250" s="13" t="s">
        <v>13</v>
      </c>
      <c r="F1250" s="84" t="s">
        <v>1804</v>
      </c>
      <c r="G1250" s="60" t="s">
        <v>2281</v>
      </c>
      <c r="H1250" s="60" t="s">
        <v>2282</v>
      </c>
      <c r="I1250" s="60" t="s">
        <v>2283</v>
      </c>
      <c r="J1250" s="60" t="s">
        <v>1619</v>
      </c>
      <c r="K1250" s="85">
        <v>1550694</v>
      </c>
      <c r="L1250" s="60">
        <v>706384165000</v>
      </c>
      <c r="M1250" s="60">
        <v>539224568.53340006</v>
      </c>
      <c r="N1250" s="60" t="s">
        <v>544</v>
      </c>
      <c r="O1250" s="60" t="s">
        <v>544</v>
      </c>
      <c r="P1250" s="60">
        <v>-5.2409999999999998E-2</v>
      </c>
      <c r="Q1250" s="60" t="s">
        <v>544</v>
      </c>
      <c r="R1250" s="85" t="s">
        <v>544</v>
      </c>
      <c r="S1250" s="85">
        <v>5</v>
      </c>
      <c r="T1250" s="60" t="s">
        <v>544</v>
      </c>
      <c r="U1250" s="60" t="s">
        <v>544</v>
      </c>
      <c r="V1250" s="60" t="s">
        <v>544</v>
      </c>
      <c r="W1250" s="60" t="s">
        <v>2285</v>
      </c>
      <c r="X1250" s="60">
        <v>10674243.047</v>
      </c>
      <c r="Y1250" s="60">
        <v>247667051.20950001</v>
      </c>
      <c r="Z1250" s="60">
        <v>0.51509000000000005</v>
      </c>
      <c r="AA1250" s="60" t="s">
        <v>544</v>
      </c>
      <c r="AB1250" s="60" t="s">
        <v>544</v>
      </c>
      <c r="AC1250" s="60">
        <v>539224568.53340006</v>
      </c>
      <c r="AD1250" s="60" t="s">
        <v>544</v>
      </c>
      <c r="AE1250" s="60" t="s">
        <v>544</v>
      </c>
      <c r="AF1250" s="60">
        <v>12.021319999999999</v>
      </c>
      <c r="AG1250" s="60" t="s">
        <v>2286</v>
      </c>
      <c r="AH1250" s="60" t="s">
        <v>544</v>
      </c>
      <c r="AI1250" s="60" t="s">
        <v>544</v>
      </c>
      <c r="AJ1250" s="60" t="s">
        <v>544</v>
      </c>
      <c r="AK1250" s="60">
        <v>3.4070499999999999</v>
      </c>
      <c r="AL1250" s="60">
        <v>247667051.20950001</v>
      </c>
      <c r="AM1250" s="60">
        <v>6059035.2841999996</v>
      </c>
      <c r="AN1250" s="60">
        <v>4452531.4223999996</v>
      </c>
      <c r="AO1250" s="60">
        <v>64821929.295900002</v>
      </c>
      <c r="AP1250" s="60">
        <v>203041456.83019999</v>
      </c>
      <c r="AQ1250" s="60">
        <v>539224568.53340006</v>
      </c>
      <c r="AR1250" s="60" t="s">
        <v>544</v>
      </c>
      <c r="AS1250" s="60">
        <v>202392852.99520001</v>
      </c>
      <c r="AT1250" s="60" t="s">
        <v>544</v>
      </c>
      <c r="AU1250" s="85">
        <v>1550694</v>
      </c>
      <c r="AV1250" s="60" t="s">
        <v>544</v>
      </c>
      <c r="AW1250" s="60" t="s">
        <v>544</v>
      </c>
      <c r="AX1250" s="60" t="s">
        <v>544</v>
      </c>
      <c r="AY1250" s="60" t="s">
        <v>544</v>
      </c>
      <c r="AZ1250" s="60">
        <v>77211602.925300002</v>
      </c>
      <c r="BA1250" s="60">
        <v>266990537.24669999</v>
      </c>
      <c r="BB1250" s="60" t="s">
        <v>1808</v>
      </c>
      <c r="BC1250" s="60" t="s">
        <v>544</v>
      </c>
      <c r="BD1250" s="60" t="s">
        <v>544</v>
      </c>
      <c r="BE1250" s="60" t="s">
        <v>544</v>
      </c>
      <c r="BF1250" s="60" t="s">
        <v>544</v>
      </c>
      <c r="BG1250" s="60">
        <v>9677181.1870000008</v>
      </c>
      <c r="BH1250" s="60">
        <v>266990537.24669999</v>
      </c>
      <c r="BI1250" s="60">
        <v>1060758.0449999999</v>
      </c>
      <c r="BJ1250" s="60" t="s">
        <v>544</v>
      </c>
      <c r="BK1250" s="60">
        <v>22434105.971700002</v>
      </c>
      <c r="BL1250" s="85" t="s">
        <v>544</v>
      </c>
      <c r="BM1250" s="60" t="s">
        <v>544</v>
      </c>
      <c r="BN1250" s="60">
        <v>13086249.2214</v>
      </c>
      <c r="BO1250" s="60">
        <v>344202140.17199999</v>
      </c>
      <c r="BP1250" s="60">
        <v>266990537.24669999</v>
      </c>
      <c r="BQ1250" s="60" t="s">
        <v>544</v>
      </c>
      <c r="BR1250" s="60" t="s">
        <v>544</v>
      </c>
      <c r="BS1250" s="60">
        <v>7034378.0596000003</v>
      </c>
      <c r="BT1250" s="60" t="s">
        <v>544</v>
      </c>
      <c r="BU1250" s="60">
        <v>15126774.4694</v>
      </c>
      <c r="BV1250" s="60" t="s">
        <v>544</v>
      </c>
      <c r="BW1250" s="60">
        <v>266990537.24669999</v>
      </c>
      <c r="BX1250" s="60" t="s">
        <v>544</v>
      </c>
      <c r="BY1250" s="60" t="s">
        <v>544</v>
      </c>
      <c r="BZ1250" s="60" t="s">
        <v>544</v>
      </c>
      <c r="CA1250" s="60" t="s">
        <v>544</v>
      </c>
      <c r="CB1250" s="60" t="s">
        <v>1832</v>
      </c>
      <c r="CC1250" s="60">
        <v>848310.7108</v>
      </c>
      <c r="CD1250" s="60">
        <v>114655915.4241</v>
      </c>
      <c r="CE1250" s="60">
        <v>1326386.2967000001</v>
      </c>
      <c r="CF1250" s="60">
        <v>203041456.83019999</v>
      </c>
      <c r="CG1250" s="60" t="s">
        <v>544</v>
      </c>
      <c r="CH1250" s="60" t="s">
        <v>544</v>
      </c>
      <c r="CI1250" s="60" t="s">
        <v>1619</v>
      </c>
      <c r="CJ1250" s="60" t="s">
        <v>544</v>
      </c>
      <c r="CK1250" s="60">
        <v>15126774.4694</v>
      </c>
      <c r="CL1250" s="60" t="s">
        <v>544</v>
      </c>
      <c r="CM1250" s="85">
        <v>1550694</v>
      </c>
      <c r="CN1250" s="60" t="s">
        <v>544</v>
      </c>
      <c r="CO1250" s="60">
        <v>1060758.0449999999</v>
      </c>
      <c r="CP1250" s="60">
        <v>23760492.268300001</v>
      </c>
      <c r="CQ1250" s="60">
        <v>247667051.20950001</v>
      </c>
      <c r="CR1250" s="60" t="s">
        <v>544</v>
      </c>
      <c r="CS1250" s="60" t="s">
        <v>544</v>
      </c>
      <c r="CT1250" s="60">
        <v>2683822.2126000002</v>
      </c>
      <c r="CU1250" s="60">
        <v>19750283.759100001</v>
      </c>
      <c r="CV1250" s="60">
        <v>1326386.2967000001</v>
      </c>
      <c r="CW1250" s="60">
        <v>22434105.971700002</v>
      </c>
      <c r="CX1250" s="60">
        <v>10674243.047</v>
      </c>
      <c r="CY1250" s="60" t="s">
        <v>544</v>
      </c>
      <c r="CZ1250" s="60">
        <f t="shared" si="38"/>
        <v>1309.9999633200057</v>
      </c>
      <c r="DA1250" s="60" t="str">
        <f t="shared" si="39"/>
        <v>Y</v>
      </c>
    </row>
    <row r="1251" spans="1:105">
      <c r="A1251" s="13" t="s">
        <v>1620</v>
      </c>
      <c r="B1251" s="13">
        <v>1006294</v>
      </c>
      <c r="C1251" s="13">
        <v>2022</v>
      </c>
      <c r="D1251" s="13" t="s">
        <v>10</v>
      </c>
      <c r="E1251" s="13" t="s">
        <v>507</v>
      </c>
      <c r="F1251" s="84" t="s">
        <v>1970</v>
      </c>
      <c r="G1251" s="60" t="s">
        <v>2005</v>
      </c>
      <c r="H1251" s="60" t="s">
        <v>3120</v>
      </c>
      <c r="I1251" s="60" t="s">
        <v>2007</v>
      </c>
      <c r="J1251" s="60" t="s">
        <v>1620</v>
      </c>
      <c r="K1251" s="85">
        <v>1006294</v>
      </c>
      <c r="L1251" s="60">
        <v>800713200000</v>
      </c>
      <c r="M1251" s="60">
        <v>10562509289.719801</v>
      </c>
      <c r="N1251" s="60">
        <v>452596127.71499997</v>
      </c>
      <c r="O1251" s="60">
        <v>87704185.797900006</v>
      </c>
      <c r="P1251" s="60">
        <v>-0.51</v>
      </c>
      <c r="Q1251" s="60" t="s">
        <v>544</v>
      </c>
      <c r="R1251" s="85">
        <v>7306</v>
      </c>
      <c r="S1251" s="85">
        <v>789</v>
      </c>
      <c r="T1251" s="60" t="s">
        <v>544</v>
      </c>
      <c r="U1251" s="60">
        <v>164720718.35550001</v>
      </c>
      <c r="V1251" s="60">
        <v>466275585.1455</v>
      </c>
      <c r="W1251" s="60" t="s">
        <v>2008</v>
      </c>
      <c r="X1251" s="60">
        <v>358194680.06809998</v>
      </c>
      <c r="Y1251" s="60">
        <v>9000871927.2450008</v>
      </c>
      <c r="Z1251" s="60">
        <v>9.2899999999999991</v>
      </c>
      <c r="AA1251" s="60">
        <v>34676171.405599996</v>
      </c>
      <c r="AB1251" s="60">
        <v>5496464037.6315002</v>
      </c>
      <c r="AC1251" s="60">
        <v>10562509289.719801</v>
      </c>
      <c r="AD1251" s="60">
        <v>8.7799999999999994</v>
      </c>
      <c r="AE1251" s="60" t="s">
        <v>544</v>
      </c>
      <c r="AF1251" s="60">
        <v>6.15</v>
      </c>
      <c r="AG1251" s="60" t="s">
        <v>2009</v>
      </c>
      <c r="AH1251" s="60" t="s">
        <v>544</v>
      </c>
      <c r="AI1251" s="60">
        <v>961305732.78569996</v>
      </c>
      <c r="AJ1251" s="60">
        <v>791400803.46570003</v>
      </c>
      <c r="AK1251" s="60">
        <v>3.82</v>
      </c>
      <c r="AL1251" s="60">
        <v>9068923600.3332005</v>
      </c>
      <c r="AM1251" s="60">
        <v>335632149.70249999</v>
      </c>
      <c r="AN1251" s="60">
        <v>378895907.20950001</v>
      </c>
      <c r="AO1251" s="60">
        <v>481989152.83230001</v>
      </c>
      <c r="AP1251" s="60">
        <v>1002043341.693</v>
      </c>
      <c r="AQ1251" s="60">
        <v>10562509289.719801</v>
      </c>
      <c r="AR1251" s="60">
        <v>6.04</v>
      </c>
      <c r="AS1251" s="60">
        <v>985145188.39649999</v>
      </c>
      <c r="AT1251" s="60">
        <v>177562523.37830001</v>
      </c>
      <c r="AU1251" s="85">
        <v>1006294</v>
      </c>
      <c r="AV1251" s="60" t="s">
        <v>544</v>
      </c>
      <c r="AW1251" s="60" t="s">
        <v>544</v>
      </c>
      <c r="AX1251" s="60" t="s">
        <v>544</v>
      </c>
      <c r="AY1251" s="60">
        <v>791400803.46570003</v>
      </c>
      <c r="AZ1251" s="60">
        <v>2271035293.0658998</v>
      </c>
      <c r="BA1251" s="60">
        <v>6056539543.6555996</v>
      </c>
      <c r="BB1251" s="60" t="s">
        <v>1808</v>
      </c>
      <c r="BC1251" s="60">
        <v>10954462021.389</v>
      </c>
      <c r="BD1251" s="60">
        <v>281213764.227</v>
      </c>
      <c r="BE1251" s="60" t="s">
        <v>544</v>
      </c>
      <c r="BF1251" s="60" t="s">
        <v>544</v>
      </c>
      <c r="BG1251" s="60">
        <v>83629369.597100005</v>
      </c>
      <c r="BH1251" s="60">
        <v>7491778455.6450005</v>
      </c>
      <c r="BI1251" s="60">
        <v>88813580.5616</v>
      </c>
      <c r="BJ1251" s="60">
        <v>466275585.1455</v>
      </c>
      <c r="BK1251" s="60">
        <v>244594503.06299999</v>
      </c>
      <c r="BL1251" s="85" t="s">
        <v>544</v>
      </c>
      <c r="BM1251" s="60" t="s">
        <v>544</v>
      </c>
      <c r="BN1251" s="60">
        <v>115435097.4762</v>
      </c>
      <c r="BO1251" s="60">
        <v>9649441782.5193005</v>
      </c>
      <c r="BP1251" s="60">
        <v>7210564691.4180002</v>
      </c>
      <c r="BQ1251" s="60">
        <v>167841798.0354</v>
      </c>
      <c r="BR1251" s="60" t="s">
        <v>544</v>
      </c>
      <c r="BS1251" s="60">
        <v>346102145.23049998</v>
      </c>
      <c r="BT1251" s="60">
        <v>33375501.682700001</v>
      </c>
      <c r="BU1251" s="60">
        <v>596973105.23220003</v>
      </c>
      <c r="BV1251" s="60" t="s">
        <v>544</v>
      </c>
      <c r="BW1251" s="60">
        <v>6056539543.6555996</v>
      </c>
      <c r="BX1251" s="60">
        <v>961305732.78569996</v>
      </c>
      <c r="BY1251" s="60" t="s">
        <v>544</v>
      </c>
      <c r="BZ1251" s="60" t="s">
        <v>544</v>
      </c>
      <c r="CA1251" s="60" t="s">
        <v>544</v>
      </c>
      <c r="CB1251" s="60" t="s">
        <v>544</v>
      </c>
      <c r="CC1251" s="60">
        <v>366746649.45300001</v>
      </c>
      <c r="CD1251" s="60">
        <v>63119417.414899997</v>
      </c>
      <c r="CE1251" s="60">
        <v>122801162.1138</v>
      </c>
      <c r="CF1251" s="60">
        <v>1002043341.693</v>
      </c>
      <c r="CG1251" s="60">
        <v>140117482.04539999</v>
      </c>
      <c r="CH1251" s="60">
        <v>144907270.85249999</v>
      </c>
      <c r="CI1251" s="60" t="s">
        <v>1620</v>
      </c>
      <c r="CJ1251" s="60">
        <v>17.489999999999998</v>
      </c>
      <c r="CK1251" s="60">
        <v>737090587.27760005</v>
      </c>
      <c r="CL1251" s="60">
        <v>281.82</v>
      </c>
      <c r="CM1251" s="85">
        <v>1006294</v>
      </c>
      <c r="CN1251" s="60" t="s">
        <v>544</v>
      </c>
      <c r="CO1251" s="60">
        <v>88813580.5616</v>
      </c>
      <c r="CP1251" s="60">
        <v>473629777.54430002</v>
      </c>
      <c r="CQ1251" s="60">
        <v>9000871927.2450008</v>
      </c>
      <c r="CR1251" s="60" t="s">
        <v>544</v>
      </c>
      <c r="CS1251" s="60" t="s">
        <v>544</v>
      </c>
      <c r="CT1251" s="60">
        <v>124921016.31739999</v>
      </c>
      <c r="CU1251" s="60">
        <v>119673486.7457</v>
      </c>
      <c r="CV1251" s="60">
        <v>122801162.1138</v>
      </c>
      <c r="CW1251" s="60">
        <v>244594503.06299999</v>
      </c>
      <c r="CX1251" s="60">
        <v>358194680.06809998</v>
      </c>
      <c r="CY1251" s="60">
        <v>17.489999999999998</v>
      </c>
      <c r="CZ1251" s="60">
        <f t="shared" si="38"/>
        <v>75.807100191553161</v>
      </c>
      <c r="DA1251" s="60" t="str">
        <f t="shared" si="39"/>
        <v>Y</v>
      </c>
    </row>
    <row r="1252" spans="1:105">
      <c r="A1252" s="13" t="s">
        <v>1620</v>
      </c>
      <c r="B1252" s="13">
        <v>1006294</v>
      </c>
      <c r="C1252" s="13">
        <v>2023</v>
      </c>
      <c r="D1252" s="13" t="s">
        <v>10</v>
      </c>
      <c r="E1252" s="13" t="s">
        <v>507</v>
      </c>
      <c r="F1252" s="84" t="s">
        <v>1966</v>
      </c>
      <c r="G1252" s="60" t="s">
        <v>2005</v>
      </c>
      <c r="H1252" s="60" t="s">
        <v>3120</v>
      </c>
      <c r="I1252" s="60" t="s">
        <v>2007</v>
      </c>
      <c r="J1252" s="60" t="s">
        <v>1620</v>
      </c>
      <c r="K1252" s="85">
        <v>1006294</v>
      </c>
      <c r="L1252" s="60">
        <v>901794200000</v>
      </c>
      <c r="M1252" s="60">
        <v>10968477313.992901</v>
      </c>
      <c r="N1252" s="60">
        <v>177347966.6595</v>
      </c>
      <c r="O1252" s="60">
        <v>55581030.330200002</v>
      </c>
      <c r="P1252" s="60">
        <v>-0.81</v>
      </c>
      <c r="Q1252" s="60">
        <v>174254928.60170001</v>
      </c>
      <c r="R1252" s="85">
        <v>7764</v>
      </c>
      <c r="S1252" s="85">
        <v>799</v>
      </c>
      <c r="T1252" s="60">
        <v>2258146445.6810999</v>
      </c>
      <c r="U1252" s="60">
        <v>142424489.76019999</v>
      </c>
      <c r="V1252" s="60">
        <v>285950942.745</v>
      </c>
      <c r="W1252" s="60" t="s">
        <v>2008</v>
      </c>
      <c r="X1252" s="60">
        <v>407314069.15100002</v>
      </c>
      <c r="Y1252" s="60">
        <v>9296656795.6138992</v>
      </c>
      <c r="Z1252" s="60">
        <v>13.76</v>
      </c>
      <c r="AA1252" s="60">
        <v>58890568.8891</v>
      </c>
      <c r="AB1252" s="60">
        <v>5970086458.4790001</v>
      </c>
      <c r="AC1252" s="60">
        <v>10968477313.992901</v>
      </c>
      <c r="AD1252" s="60">
        <v>8.6999999999999993</v>
      </c>
      <c r="AE1252" s="60">
        <v>750109772.67920005</v>
      </c>
      <c r="AF1252" s="60">
        <v>5.21</v>
      </c>
      <c r="AG1252" s="60" t="s">
        <v>2009</v>
      </c>
      <c r="AH1252" s="60" t="s">
        <v>544</v>
      </c>
      <c r="AI1252" s="60">
        <v>1002414348.2223001</v>
      </c>
      <c r="AJ1252" s="60">
        <v>789861940.52999997</v>
      </c>
      <c r="AK1252" s="60">
        <v>4.24</v>
      </c>
      <c r="AL1252" s="60">
        <v>9380281938.6061993</v>
      </c>
      <c r="AM1252" s="60">
        <v>414435476.08319998</v>
      </c>
      <c r="AN1252" s="60">
        <v>385290616.49129999</v>
      </c>
      <c r="AO1252" s="60">
        <v>525997697.78210002</v>
      </c>
      <c r="AP1252" s="60">
        <v>1044073666.5548</v>
      </c>
      <c r="AQ1252" s="60">
        <v>10968477313.992901</v>
      </c>
      <c r="AR1252" s="60">
        <v>2.27</v>
      </c>
      <c r="AS1252" s="60">
        <v>127520011.4429</v>
      </c>
      <c r="AT1252" s="60">
        <v>5853050909.5052004</v>
      </c>
      <c r="AU1252" s="85">
        <v>1006294</v>
      </c>
      <c r="AV1252" s="60" t="s">
        <v>544</v>
      </c>
      <c r="AW1252" s="60" t="s">
        <v>544</v>
      </c>
      <c r="AX1252" s="60">
        <v>4607325.2706000004</v>
      </c>
      <c r="AY1252" s="60">
        <v>1826613511.4858</v>
      </c>
      <c r="AZ1252" s="60">
        <v>2287646463.3983998</v>
      </c>
      <c r="BA1252" s="60">
        <v>145522392.99779999</v>
      </c>
      <c r="BB1252" s="60" t="s">
        <v>1808</v>
      </c>
      <c r="BC1252" s="60">
        <v>11517267162.843</v>
      </c>
      <c r="BD1252" s="60">
        <v>145522392.99779999</v>
      </c>
      <c r="BE1252" s="60" t="s">
        <v>544</v>
      </c>
      <c r="BF1252" s="60" t="s">
        <v>544</v>
      </c>
      <c r="BG1252" s="60">
        <v>86710883.280499995</v>
      </c>
      <c r="BH1252" s="60">
        <v>7824495958.4570999</v>
      </c>
      <c r="BI1252" s="60">
        <v>134533168.12459999</v>
      </c>
      <c r="BJ1252" s="60" t="s">
        <v>544</v>
      </c>
      <c r="BK1252" s="60">
        <v>247148701.25009999</v>
      </c>
      <c r="BL1252" s="85" t="s">
        <v>544</v>
      </c>
      <c r="BM1252" s="60" t="s">
        <v>544</v>
      </c>
      <c r="BN1252" s="60">
        <v>114042247.1019</v>
      </c>
      <c r="BO1252" s="60">
        <v>10011688621.934999</v>
      </c>
      <c r="BP1252" s="60">
        <v>7678973565.4593</v>
      </c>
      <c r="BQ1252" s="60">
        <v>45068593.077299997</v>
      </c>
      <c r="BR1252" s="60" t="s">
        <v>544</v>
      </c>
      <c r="BS1252" s="60">
        <v>346168489.42460001</v>
      </c>
      <c r="BT1252" s="60">
        <v>24734574.1032</v>
      </c>
      <c r="BU1252" s="60">
        <v>647913022.09529996</v>
      </c>
      <c r="BV1252" s="60">
        <v>1817580088.8921001</v>
      </c>
      <c r="BW1252" s="60">
        <v>145522392.99779999</v>
      </c>
      <c r="BX1252" s="60">
        <v>1002414348.2223001</v>
      </c>
      <c r="BY1252" s="60" t="s">
        <v>544</v>
      </c>
      <c r="BZ1252" s="60">
        <v>2100541.3786999998</v>
      </c>
      <c r="CA1252" s="60" t="s">
        <v>544</v>
      </c>
      <c r="CB1252" s="60" t="s">
        <v>544</v>
      </c>
      <c r="CC1252" s="60">
        <v>373004821.20139998</v>
      </c>
      <c r="CD1252" s="60">
        <v>52913695.504799999</v>
      </c>
      <c r="CE1252" s="60">
        <v>174764556.1857</v>
      </c>
      <c r="CF1252" s="60">
        <v>1044073666.5548</v>
      </c>
      <c r="CG1252" s="60">
        <v>144691663.54699999</v>
      </c>
      <c r="CH1252" s="60" t="s">
        <v>544</v>
      </c>
      <c r="CI1252" s="60" t="s">
        <v>1620</v>
      </c>
      <c r="CJ1252" s="60">
        <v>16.79</v>
      </c>
      <c r="CK1252" s="60">
        <v>792604685.64230001</v>
      </c>
      <c r="CL1252" s="60">
        <v>257.91000000000003</v>
      </c>
      <c r="CM1252" s="85">
        <v>1006294</v>
      </c>
      <c r="CN1252" s="60" t="s">
        <v>544</v>
      </c>
      <c r="CO1252" s="60">
        <v>134533168.12459999</v>
      </c>
      <c r="CP1252" s="60">
        <v>521356316.2529</v>
      </c>
      <c r="CQ1252" s="60">
        <v>9296656795.6138992</v>
      </c>
      <c r="CR1252" s="60" t="s">
        <v>544</v>
      </c>
      <c r="CS1252" s="60" t="s">
        <v>544</v>
      </c>
      <c r="CT1252" s="60">
        <v>122730241.9298</v>
      </c>
      <c r="CU1252" s="60">
        <v>124418459.3204</v>
      </c>
      <c r="CV1252" s="60">
        <v>174764556.1857</v>
      </c>
      <c r="CW1252" s="60">
        <v>247148701.25009999</v>
      </c>
      <c r="CX1252" s="60">
        <v>407314069.15100002</v>
      </c>
      <c r="CY1252" s="60">
        <v>16.79</v>
      </c>
      <c r="CZ1252" s="60">
        <f t="shared" si="38"/>
        <v>82.216899774187169</v>
      </c>
      <c r="DA1252" s="60" t="str">
        <f t="shared" si="39"/>
        <v>Y</v>
      </c>
    </row>
    <row r="1253" spans="1:105">
      <c r="A1253" s="13" t="s">
        <v>1621</v>
      </c>
      <c r="B1253" s="13">
        <v>114863</v>
      </c>
      <c r="C1253" s="13">
        <v>2022</v>
      </c>
      <c r="D1253" s="13" t="s">
        <v>1</v>
      </c>
      <c r="E1253" s="13" t="s">
        <v>13</v>
      </c>
      <c r="F1253" s="84" t="s">
        <v>1812</v>
      </c>
      <c r="G1253" s="60" t="s">
        <v>2096</v>
      </c>
      <c r="H1253" s="60" t="s">
        <v>3121</v>
      </c>
      <c r="I1253" s="60" t="s">
        <v>2098</v>
      </c>
      <c r="J1253" s="60" t="s">
        <v>1621</v>
      </c>
      <c r="K1253" s="85">
        <v>114863</v>
      </c>
      <c r="L1253" s="60">
        <v>66346400000</v>
      </c>
      <c r="M1253" s="60">
        <v>18065731790.080601</v>
      </c>
      <c r="N1253" s="60">
        <v>327433628.31400001</v>
      </c>
      <c r="O1253" s="60">
        <v>165636487.4041</v>
      </c>
      <c r="P1253" s="60">
        <v>-0.3</v>
      </c>
      <c r="Q1253" s="60">
        <v>635997277.0503</v>
      </c>
      <c r="R1253" s="85" t="s">
        <v>544</v>
      </c>
      <c r="S1253" s="85">
        <v>20</v>
      </c>
      <c r="T1253" s="60">
        <v>2212471068.7233</v>
      </c>
      <c r="U1253" s="60">
        <v>138189244.382</v>
      </c>
      <c r="V1253" s="60">
        <v>2088577263.4152999</v>
      </c>
      <c r="W1253" s="60" t="s">
        <v>2099</v>
      </c>
      <c r="X1253" s="60">
        <v>682859087.8053</v>
      </c>
      <c r="Y1253" s="60">
        <v>12218189244.2129</v>
      </c>
      <c r="Z1253" s="60">
        <v>13.52</v>
      </c>
      <c r="AA1253" s="60" t="s">
        <v>544</v>
      </c>
      <c r="AB1253" s="60">
        <v>14533505786.0457</v>
      </c>
      <c r="AC1253" s="60">
        <v>18065731790.080601</v>
      </c>
      <c r="AD1253" s="60">
        <v>11.3</v>
      </c>
      <c r="AE1253" s="60">
        <v>3034717494.8520002</v>
      </c>
      <c r="AF1253" s="60">
        <v>21.23</v>
      </c>
      <c r="AG1253" s="60" t="s">
        <v>2100</v>
      </c>
      <c r="AH1253" s="60" t="s">
        <v>544</v>
      </c>
      <c r="AI1253" s="60">
        <v>2223471749.4583001</v>
      </c>
      <c r="AJ1253" s="60" t="s">
        <v>544</v>
      </c>
      <c r="AK1253" s="60">
        <v>4.5599999999999996</v>
      </c>
      <c r="AL1253" s="60">
        <v>13904206943.3043</v>
      </c>
      <c r="AM1253" s="60">
        <v>336582709.32139999</v>
      </c>
      <c r="AN1253" s="60">
        <v>137181756.2949</v>
      </c>
      <c r="AO1253" s="60">
        <v>1283567052.3986001</v>
      </c>
      <c r="AP1253" s="60">
        <v>2456255956.3986001</v>
      </c>
      <c r="AQ1253" s="60">
        <v>18065731790.080601</v>
      </c>
      <c r="AR1253" s="60">
        <v>3.15</v>
      </c>
      <c r="AS1253" s="60">
        <v>2477385976.8203001</v>
      </c>
      <c r="AT1253" s="60">
        <v>5125010210.9561996</v>
      </c>
      <c r="AU1253" s="85">
        <v>114863</v>
      </c>
      <c r="AV1253" s="60" t="s">
        <v>544</v>
      </c>
      <c r="AW1253" s="60" t="s">
        <v>544</v>
      </c>
      <c r="AX1253" s="60">
        <v>3104152.4846000001</v>
      </c>
      <c r="AY1253" s="60">
        <v>5123294758.2672997</v>
      </c>
      <c r="AZ1253" s="60">
        <v>3121579305.6064</v>
      </c>
      <c r="BA1253" s="60">
        <v>138189244.382</v>
      </c>
      <c r="BB1253" s="60" t="s">
        <v>1808</v>
      </c>
      <c r="BC1253" s="60">
        <v>19737753573.583401</v>
      </c>
      <c r="BD1253" s="60">
        <v>564492852.27260005</v>
      </c>
      <c r="BE1253" s="60">
        <v>348127978.21160001</v>
      </c>
      <c r="BF1253" s="60" t="s">
        <v>544</v>
      </c>
      <c r="BG1253" s="60">
        <v>179223961.87630001</v>
      </c>
      <c r="BH1253" s="60">
        <v>10386494213.6054</v>
      </c>
      <c r="BI1253" s="60">
        <v>278257317.8994</v>
      </c>
      <c r="BJ1253" s="60" t="s">
        <v>544</v>
      </c>
      <c r="BK1253" s="60">
        <v>391504424.77329999</v>
      </c>
      <c r="BL1253" s="85" t="s">
        <v>544</v>
      </c>
      <c r="BM1253" s="60" t="s">
        <v>544</v>
      </c>
      <c r="BN1253" s="60">
        <v>241742682.09330001</v>
      </c>
      <c r="BO1253" s="60">
        <v>16256501020.8752</v>
      </c>
      <c r="BP1253" s="60">
        <v>9822001361.3328991</v>
      </c>
      <c r="BQ1253" s="60">
        <v>3119482641.2089</v>
      </c>
      <c r="BR1253" s="60">
        <v>639673247.09790003</v>
      </c>
      <c r="BS1253" s="60">
        <v>267338325.38769999</v>
      </c>
      <c r="BT1253" s="60">
        <v>967515316.52830005</v>
      </c>
      <c r="BU1253" s="60">
        <v>642940776.02909994</v>
      </c>
      <c r="BV1253" s="60">
        <v>1225323.3492000001</v>
      </c>
      <c r="BW1253" s="60">
        <v>138189244.382</v>
      </c>
      <c r="BX1253" s="60">
        <v>2223471749.4583001</v>
      </c>
      <c r="BY1253" s="60" t="s">
        <v>544</v>
      </c>
      <c r="BZ1253" s="60">
        <v>3104152.4846000001</v>
      </c>
      <c r="CA1253" s="60" t="s">
        <v>544</v>
      </c>
      <c r="CB1253" s="60" t="s">
        <v>1898</v>
      </c>
      <c r="CC1253" s="60">
        <v>64669843.43</v>
      </c>
      <c r="CD1253" s="60">
        <v>154336283.1837</v>
      </c>
      <c r="CE1253" s="60">
        <v>316650782.84100002</v>
      </c>
      <c r="CF1253" s="60">
        <v>2456255956.3986001</v>
      </c>
      <c r="CG1253" s="60">
        <v>172062627.6354</v>
      </c>
      <c r="CH1253" s="60">
        <v>116678012.2516</v>
      </c>
      <c r="CI1253" s="60" t="s">
        <v>1621</v>
      </c>
      <c r="CJ1253" s="60">
        <v>15.3</v>
      </c>
      <c r="CK1253" s="60">
        <v>820040844.10020006</v>
      </c>
      <c r="CL1253" s="60" t="s">
        <v>544</v>
      </c>
      <c r="CM1253" s="85">
        <v>114863</v>
      </c>
      <c r="CN1253" s="60">
        <v>-6099387.3382000001</v>
      </c>
      <c r="CO1253" s="60">
        <v>278257317.8994</v>
      </c>
      <c r="CP1253" s="60">
        <v>924601769.89859998</v>
      </c>
      <c r="CQ1253" s="60">
        <v>12218189244.2129</v>
      </c>
      <c r="CR1253" s="60">
        <v>5037440.4356000004</v>
      </c>
      <c r="CS1253" s="60">
        <v>-6099387.3382000001</v>
      </c>
      <c r="CT1253" s="60">
        <v>231940095.29969999</v>
      </c>
      <c r="CU1253" s="60">
        <v>159564329.4736</v>
      </c>
      <c r="CV1253" s="60">
        <v>316650782.84100002</v>
      </c>
      <c r="CW1253" s="60">
        <v>391504424.77329999</v>
      </c>
      <c r="CX1253" s="60">
        <v>682859087.8053</v>
      </c>
      <c r="CY1253" s="60">
        <v>15.3</v>
      </c>
      <c r="CZ1253" s="60">
        <f t="shared" si="38"/>
        <v>3.6725000000514232</v>
      </c>
      <c r="DA1253" s="60" t="str">
        <f t="shared" si="39"/>
        <v>Y</v>
      </c>
    </row>
    <row r="1254" spans="1:105">
      <c r="A1254" s="13" t="s">
        <v>1621</v>
      </c>
      <c r="B1254" s="13">
        <v>114863</v>
      </c>
      <c r="C1254" s="13">
        <v>2023</v>
      </c>
      <c r="D1254" s="13" t="s">
        <v>1</v>
      </c>
      <c r="E1254" s="13" t="s">
        <v>13</v>
      </c>
      <c r="F1254" s="84" t="s">
        <v>1804</v>
      </c>
      <c r="G1254" s="60" t="s">
        <v>2096</v>
      </c>
      <c r="H1254" s="60" t="s">
        <v>2582</v>
      </c>
      <c r="I1254" s="60" t="s">
        <v>2098</v>
      </c>
      <c r="J1254" s="60" t="s">
        <v>1621</v>
      </c>
      <c r="K1254" s="85">
        <v>114863</v>
      </c>
      <c r="L1254" s="60">
        <v>73954600000</v>
      </c>
      <c r="M1254" s="60">
        <v>20137399591.277</v>
      </c>
      <c r="N1254" s="60">
        <v>314826412.52109998</v>
      </c>
      <c r="O1254" s="60">
        <v>257889720.89500001</v>
      </c>
      <c r="P1254" s="60">
        <v>-0.09</v>
      </c>
      <c r="Q1254" s="60">
        <v>858624914.89610004</v>
      </c>
      <c r="R1254" s="85" t="s">
        <v>544</v>
      </c>
      <c r="S1254" s="85">
        <v>20</v>
      </c>
      <c r="T1254" s="60">
        <v>2452498298.1276999</v>
      </c>
      <c r="U1254" s="60">
        <v>100122532.3335</v>
      </c>
      <c r="V1254" s="60">
        <v>2530292716.098</v>
      </c>
      <c r="W1254" s="60" t="s">
        <v>2099</v>
      </c>
      <c r="X1254" s="60">
        <v>914091218.50320005</v>
      </c>
      <c r="Y1254" s="60">
        <v>13228345813.2934</v>
      </c>
      <c r="Z1254" s="60">
        <v>18.600000000000001</v>
      </c>
      <c r="AA1254" s="60" t="s">
        <v>544</v>
      </c>
      <c r="AB1254" s="60">
        <v>15740122532.114599</v>
      </c>
      <c r="AC1254" s="60">
        <v>20137399591.277</v>
      </c>
      <c r="AD1254" s="60">
        <v>11.9</v>
      </c>
      <c r="AE1254" s="60">
        <v>2944479237.5353999</v>
      </c>
      <c r="AF1254" s="60">
        <v>24.82</v>
      </c>
      <c r="AG1254" s="60" t="s">
        <v>2100</v>
      </c>
      <c r="AH1254" s="60" t="s">
        <v>544</v>
      </c>
      <c r="AI1254" s="60">
        <v>2632511912.829</v>
      </c>
      <c r="AJ1254" s="60" t="s">
        <v>544</v>
      </c>
      <c r="AK1254" s="60">
        <v>5.35</v>
      </c>
      <c r="AL1254" s="60">
        <v>15057508508.979099</v>
      </c>
      <c r="AM1254" s="60">
        <v>1035697753.5594</v>
      </c>
      <c r="AN1254" s="60">
        <v>335793056.49629998</v>
      </c>
      <c r="AO1254" s="60">
        <v>1558910823.6677999</v>
      </c>
      <c r="AP1254" s="60">
        <v>2819496255.9169998</v>
      </c>
      <c r="AQ1254" s="60">
        <v>20137399591.277</v>
      </c>
      <c r="AR1254" s="60">
        <v>2.75</v>
      </c>
      <c r="AS1254" s="60">
        <v>2805718175.5904002</v>
      </c>
      <c r="AT1254" s="60">
        <v>5856664397.4673996</v>
      </c>
      <c r="AU1254" s="85">
        <v>114863</v>
      </c>
      <c r="AV1254" s="60" t="s">
        <v>544</v>
      </c>
      <c r="AW1254" s="60" t="s">
        <v>544</v>
      </c>
      <c r="AX1254" s="60">
        <v>20013614.703600001</v>
      </c>
      <c r="AY1254" s="60">
        <v>5474799183.0410995</v>
      </c>
      <c r="AZ1254" s="60">
        <v>3604628999.2687998</v>
      </c>
      <c r="BA1254" s="60">
        <v>100122532.3335</v>
      </c>
      <c r="BB1254" s="60" t="s">
        <v>1808</v>
      </c>
      <c r="BC1254" s="60">
        <v>22047597004.456501</v>
      </c>
      <c r="BD1254" s="60">
        <v>684792375.75619996</v>
      </c>
      <c r="BE1254" s="60">
        <v>298352620.82630002</v>
      </c>
      <c r="BF1254" s="60" t="s">
        <v>544</v>
      </c>
      <c r="BG1254" s="60">
        <v>179823008.847</v>
      </c>
      <c r="BH1254" s="60">
        <v>11431558883.4342</v>
      </c>
      <c r="BI1254" s="60">
        <v>518393464.93489999</v>
      </c>
      <c r="BJ1254" s="60" t="s">
        <v>544</v>
      </c>
      <c r="BK1254" s="60">
        <v>438447923.75150001</v>
      </c>
      <c r="BL1254" s="85" t="s">
        <v>544</v>
      </c>
      <c r="BM1254" s="60" t="s">
        <v>544</v>
      </c>
      <c r="BN1254" s="60">
        <v>285146358.06269997</v>
      </c>
      <c r="BO1254" s="60">
        <v>17912702518.469398</v>
      </c>
      <c r="BP1254" s="60">
        <v>10746766507.677999</v>
      </c>
      <c r="BQ1254" s="60">
        <v>3372770592.1924</v>
      </c>
      <c r="BR1254" s="60">
        <v>448141592.91409999</v>
      </c>
      <c r="BS1254" s="60">
        <v>387910142.949</v>
      </c>
      <c r="BT1254" s="60">
        <v>1217535738.5806</v>
      </c>
      <c r="BU1254" s="60">
        <v>882804628.98699999</v>
      </c>
      <c r="BV1254" s="60">
        <v>40027229.407200001</v>
      </c>
      <c r="BW1254" s="60">
        <v>100122532.3335</v>
      </c>
      <c r="BX1254" s="60">
        <v>2632511912.829</v>
      </c>
      <c r="BY1254" s="60" t="s">
        <v>544</v>
      </c>
      <c r="BZ1254" s="60">
        <v>5228046.2899000002</v>
      </c>
      <c r="CA1254" s="60" t="s">
        <v>544</v>
      </c>
      <c r="CB1254" s="60" t="s">
        <v>1898</v>
      </c>
      <c r="CC1254" s="60">
        <v>200762423.4145</v>
      </c>
      <c r="CD1254" s="60">
        <v>162014976.17199999</v>
      </c>
      <c r="CE1254" s="60">
        <v>489448604.486</v>
      </c>
      <c r="CF1254" s="60">
        <v>2819496255.9169998</v>
      </c>
      <c r="CG1254" s="60">
        <v>361443158.60619998</v>
      </c>
      <c r="CH1254" s="60">
        <v>169829816.19909999</v>
      </c>
      <c r="CI1254" s="60" t="s">
        <v>1621</v>
      </c>
      <c r="CJ1254" s="60">
        <v>16.72</v>
      </c>
      <c r="CK1254" s="60">
        <v>1249884274.9995</v>
      </c>
      <c r="CL1254" s="60" t="s">
        <v>544</v>
      </c>
      <c r="CM1254" s="85">
        <v>114863</v>
      </c>
      <c r="CN1254" s="60">
        <v>2368958.4750999999</v>
      </c>
      <c r="CO1254" s="60">
        <v>518393464.93489999</v>
      </c>
      <c r="CP1254" s="60">
        <v>1199237576.5659001</v>
      </c>
      <c r="CQ1254" s="60">
        <v>13228345813.2934</v>
      </c>
      <c r="CR1254" s="60">
        <v>5636487.4062999999</v>
      </c>
      <c r="CS1254" s="60">
        <v>2368958.4750999999</v>
      </c>
      <c r="CT1254" s="60">
        <v>252035398.22659999</v>
      </c>
      <c r="CU1254" s="60">
        <v>186412525.52500001</v>
      </c>
      <c r="CV1254" s="60">
        <v>489448604.486</v>
      </c>
      <c r="CW1254" s="60">
        <v>438447923.75150001</v>
      </c>
      <c r="CX1254" s="60">
        <v>914091218.50320005</v>
      </c>
      <c r="CY1254" s="60">
        <v>16.72</v>
      </c>
      <c r="CZ1254" s="60">
        <f t="shared" si="38"/>
        <v>3.6725000000514076</v>
      </c>
      <c r="DA1254" s="60" t="str">
        <f t="shared" si="39"/>
        <v>Y</v>
      </c>
    </row>
    <row r="1255" spans="1:105">
      <c r="A1255" s="13" t="s">
        <v>1622</v>
      </c>
      <c r="B1255" s="13">
        <v>111588</v>
      </c>
      <c r="C1255" s="13">
        <v>2022</v>
      </c>
      <c r="D1255" s="13" t="s">
        <v>12</v>
      </c>
      <c r="E1255" s="13" t="s">
        <v>13</v>
      </c>
      <c r="F1255" s="84" t="s">
        <v>1812</v>
      </c>
      <c r="G1255" s="60" t="s">
        <v>1840</v>
      </c>
      <c r="H1255" s="60" t="s">
        <v>1827</v>
      </c>
      <c r="I1255" s="60" t="s">
        <v>540</v>
      </c>
      <c r="J1255" s="60" t="s">
        <v>1433</v>
      </c>
      <c r="K1255" s="85">
        <v>111549</v>
      </c>
      <c r="L1255" s="60">
        <v>154522864000</v>
      </c>
      <c r="M1255" s="60">
        <v>154522864000</v>
      </c>
      <c r="N1255" s="60">
        <v>139653000</v>
      </c>
      <c r="O1255" s="60">
        <v>1716000</v>
      </c>
      <c r="P1255" s="60">
        <v>-0.27</v>
      </c>
      <c r="Q1255" s="60" t="s">
        <v>544</v>
      </c>
      <c r="R1255" s="85">
        <v>23372</v>
      </c>
      <c r="S1255" s="85" t="s">
        <v>544</v>
      </c>
      <c r="T1255" s="60">
        <v>5008196000</v>
      </c>
      <c r="U1255" s="60" t="s">
        <v>544</v>
      </c>
      <c r="V1255" s="60">
        <v>4604019000</v>
      </c>
      <c r="W1255" s="60" t="s">
        <v>1841</v>
      </c>
      <c r="X1255" s="60">
        <v>1906015000</v>
      </c>
      <c r="Y1255" s="60">
        <v>124597802000</v>
      </c>
      <c r="Z1255" s="60">
        <v>12.48</v>
      </c>
      <c r="AA1255" s="60">
        <v>7988976000</v>
      </c>
      <c r="AB1255" s="60">
        <v>87453018000</v>
      </c>
      <c r="AC1255" s="60">
        <v>154522864000</v>
      </c>
      <c r="AD1255" s="60">
        <v>6.9</v>
      </c>
      <c r="AE1255" s="60">
        <v>401801000</v>
      </c>
      <c r="AF1255" s="60">
        <v>30.89</v>
      </c>
      <c r="AG1255" s="60" t="s">
        <v>1842</v>
      </c>
      <c r="AH1255" s="60">
        <v>32000000</v>
      </c>
      <c r="AI1255" s="60">
        <v>10111200000</v>
      </c>
      <c r="AJ1255" s="60">
        <v>7741516000</v>
      </c>
      <c r="AK1255" s="60">
        <v>1.41</v>
      </c>
      <c r="AL1255" s="60">
        <v>134654211000</v>
      </c>
      <c r="AM1255" s="60">
        <v>3202021000</v>
      </c>
      <c r="AN1255" s="60">
        <v>971165000</v>
      </c>
      <c r="AO1255" s="60">
        <v>1732908000</v>
      </c>
      <c r="AP1255" s="60">
        <v>10897234000</v>
      </c>
      <c r="AQ1255" s="60">
        <v>154522864000</v>
      </c>
      <c r="AR1255" s="60">
        <v>0.33</v>
      </c>
      <c r="AS1255" s="60">
        <v>12426907000</v>
      </c>
      <c r="AT1255" s="60">
        <v>12173795000</v>
      </c>
      <c r="AU1255" s="85">
        <v>111588</v>
      </c>
      <c r="AV1255" s="60" t="s">
        <v>544</v>
      </c>
      <c r="AW1255" s="60" t="s">
        <v>544</v>
      </c>
      <c r="AX1255" s="60">
        <v>41000</v>
      </c>
      <c r="AY1255" s="60">
        <v>8143317000</v>
      </c>
      <c r="AZ1255" s="60">
        <v>51684196000</v>
      </c>
      <c r="BA1255" s="60">
        <v>17972208000</v>
      </c>
      <c r="BB1255" s="60" t="s">
        <v>1808</v>
      </c>
      <c r="BC1255" s="60">
        <v>146475635000</v>
      </c>
      <c r="BD1255" s="60">
        <v>144343000</v>
      </c>
      <c r="BE1255" s="60" t="s">
        <v>544</v>
      </c>
      <c r="BF1255" s="60">
        <v>1070313000</v>
      </c>
      <c r="BG1255" s="60">
        <v>47231000</v>
      </c>
      <c r="BH1255" s="60">
        <v>42893339000</v>
      </c>
      <c r="BI1255" s="60">
        <v>1338536000</v>
      </c>
      <c r="BJ1255" s="60">
        <v>4604019000</v>
      </c>
      <c r="BK1255" s="60">
        <v>4892404000</v>
      </c>
      <c r="BL1255" s="85" t="s">
        <v>2860</v>
      </c>
      <c r="BM1255" s="60" t="s">
        <v>2861</v>
      </c>
      <c r="BN1255" s="60">
        <v>4777410000</v>
      </c>
      <c r="BO1255" s="60">
        <v>143234373000</v>
      </c>
      <c r="BP1255" s="60">
        <v>42748996000</v>
      </c>
      <c r="BQ1255" s="60">
        <v>44923531000</v>
      </c>
      <c r="BR1255" s="60" t="s">
        <v>544</v>
      </c>
      <c r="BS1255" s="60">
        <v>7858620000</v>
      </c>
      <c r="BT1255" s="60" t="s">
        <v>544</v>
      </c>
      <c r="BU1255" s="60">
        <v>1344695000</v>
      </c>
      <c r="BV1255" s="60" t="s">
        <v>544</v>
      </c>
      <c r="BW1255" s="60">
        <v>17972208000</v>
      </c>
      <c r="BX1255" s="60">
        <v>10111200000</v>
      </c>
      <c r="BY1255" s="60" t="s">
        <v>544</v>
      </c>
      <c r="BZ1255" s="60">
        <v>-214037000</v>
      </c>
      <c r="CA1255" s="60" t="s">
        <v>544</v>
      </c>
      <c r="CB1255" s="60" t="s">
        <v>1994</v>
      </c>
      <c r="CC1255" s="60">
        <v>618470000</v>
      </c>
      <c r="CD1255" s="60">
        <v>985338000</v>
      </c>
      <c r="CE1255" s="60">
        <v>1779001000</v>
      </c>
      <c r="CF1255" s="60">
        <v>10897234000</v>
      </c>
      <c r="CG1255" s="60">
        <v>1532485000</v>
      </c>
      <c r="CH1255" s="60">
        <v>-4203000</v>
      </c>
      <c r="CI1255" s="60" t="s">
        <v>1433</v>
      </c>
      <c r="CJ1255" s="60">
        <v>11.56</v>
      </c>
      <c r="CK1255" s="60">
        <v>2877180000</v>
      </c>
      <c r="CL1255" s="60" t="s">
        <v>544</v>
      </c>
      <c r="CM1255" s="85">
        <v>111549</v>
      </c>
      <c r="CN1255" s="60">
        <v>205000</v>
      </c>
      <c r="CO1255" s="60">
        <v>1338536000</v>
      </c>
      <c r="CP1255" s="60">
        <v>6683425000</v>
      </c>
      <c r="CQ1255" s="60">
        <v>124597802000</v>
      </c>
      <c r="CR1255" s="60" t="s">
        <v>544</v>
      </c>
      <c r="CS1255" s="60">
        <v>205000</v>
      </c>
      <c r="CT1255" s="60">
        <v>2581544000</v>
      </c>
      <c r="CU1255" s="60">
        <v>2310860000</v>
      </c>
      <c r="CV1255" s="60">
        <v>1779001000</v>
      </c>
      <c r="CW1255" s="60">
        <v>4892404000</v>
      </c>
      <c r="CX1255" s="60">
        <v>1906015000</v>
      </c>
      <c r="CY1255" s="60">
        <v>11.56</v>
      </c>
      <c r="CZ1255" s="60">
        <f t="shared" si="38"/>
        <v>1</v>
      </c>
      <c r="DA1255" s="60" t="str">
        <f t="shared" si="39"/>
        <v>N: parent data from row 950</v>
      </c>
    </row>
    <row r="1256" spans="1:105">
      <c r="A1256" s="13" t="s">
        <v>1622</v>
      </c>
      <c r="B1256" s="13">
        <v>111588</v>
      </c>
      <c r="C1256" s="13">
        <v>2023</v>
      </c>
      <c r="D1256" s="13" t="s">
        <v>12</v>
      </c>
      <c r="E1256" s="13" t="s">
        <v>13</v>
      </c>
      <c r="F1256" s="84" t="s">
        <v>1804</v>
      </c>
      <c r="G1256" s="60" t="s">
        <v>1840</v>
      </c>
      <c r="H1256" s="60" t="s">
        <v>1827</v>
      </c>
      <c r="I1256" s="60" t="s">
        <v>540</v>
      </c>
      <c r="J1256" s="60" t="s">
        <v>1433</v>
      </c>
      <c r="K1256" s="85">
        <v>111549</v>
      </c>
      <c r="L1256" s="60">
        <v>150251927000</v>
      </c>
      <c r="M1256" s="60">
        <v>150251927000</v>
      </c>
      <c r="N1256" s="60">
        <v>103609000</v>
      </c>
      <c r="O1256" s="60">
        <v>38187000</v>
      </c>
      <c r="P1256" s="60">
        <v>-0.23</v>
      </c>
      <c r="Q1256" s="60" t="s">
        <v>544</v>
      </c>
      <c r="R1256" s="85">
        <v>22937</v>
      </c>
      <c r="S1256" s="85" t="s">
        <v>544</v>
      </c>
      <c r="T1256" s="60">
        <v>4764719000</v>
      </c>
      <c r="U1256" s="60" t="s">
        <v>544</v>
      </c>
      <c r="V1256" s="60">
        <v>4809538000</v>
      </c>
      <c r="W1256" s="60" t="s">
        <v>1841</v>
      </c>
      <c r="X1256" s="60">
        <v>1996597000</v>
      </c>
      <c r="Y1256" s="60">
        <v>117020722000</v>
      </c>
      <c r="Z1256" s="60">
        <v>9.82</v>
      </c>
      <c r="AA1256" s="60">
        <v>3725000000</v>
      </c>
      <c r="AB1256" s="60">
        <v>88743984000</v>
      </c>
      <c r="AC1256" s="60">
        <v>150251927000</v>
      </c>
      <c r="AD1256" s="60">
        <v>7.99</v>
      </c>
      <c r="AE1256" s="60">
        <v>362946000</v>
      </c>
      <c r="AF1256" s="60">
        <v>28.23</v>
      </c>
      <c r="AG1256" s="60" t="s">
        <v>1842</v>
      </c>
      <c r="AH1256" s="60" t="s">
        <v>544</v>
      </c>
      <c r="AI1256" s="60">
        <v>10806181000</v>
      </c>
      <c r="AJ1256" s="60">
        <v>7872984000</v>
      </c>
      <c r="AK1256" s="60">
        <v>1.61</v>
      </c>
      <c r="AL1256" s="60">
        <v>124218618000</v>
      </c>
      <c r="AM1256" s="60">
        <v>3961836000</v>
      </c>
      <c r="AN1256" s="60">
        <v>5323420000</v>
      </c>
      <c r="AO1256" s="60">
        <v>1529926000</v>
      </c>
      <c r="AP1256" s="60">
        <v>11591471000</v>
      </c>
      <c r="AQ1256" s="60">
        <v>150251927000</v>
      </c>
      <c r="AR1256" s="60">
        <v>0.22</v>
      </c>
      <c r="AS1256" s="60">
        <v>12687271000</v>
      </c>
      <c r="AT1256" s="60">
        <v>17017138000</v>
      </c>
      <c r="AU1256" s="85">
        <v>111588</v>
      </c>
      <c r="AV1256" s="60" t="s">
        <v>544</v>
      </c>
      <c r="AW1256" s="60" t="s">
        <v>544</v>
      </c>
      <c r="AX1256" s="60">
        <v>1487000</v>
      </c>
      <c r="AY1256" s="60">
        <v>8235930000</v>
      </c>
      <c r="AZ1256" s="60">
        <v>48713664000</v>
      </c>
      <c r="BA1256" s="60">
        <v>17554375000</v>
      </c>
      <c r="BB1256" s="60" t="s">
        <v>1808</v>
      </c>
      <c r="BC1256" s="60">
        <v>135279426000</v>
      </c>
      <c r="BD1256" s="60">
        <v>178681000</v>
      </c>
      <c r="BE1256" s="60" t="s">
        <v>544</v>
      </c>
      <c r="BF1256" s="60">
        <v>784680000</v>
      </c>
      <c r="BG1256" s="60">
        <v>43101000</v>
      </c>
      <c r="BH1256" s="60">
        <v>47616981000</v>
      </c>
      <c r="BI1256" s="60">
        <v>1119353000</v>
      </c>
      <c r="BJ1256" s="60">
        <v>4809538000</v>
      </c>
      <c r="BK1256" s="60">
        <v>5171869000</v>
      </c>
      <c r="BL1256" s="85" t="s">
        <v>2860</v>
      </c>
      <c r="BM1256" s="60" t="s">
        <v>2861</v>
      </c>
      <c r="BN1256" s="60">
        <v>4683685000</v>
      </c>
      <c r="BO1256" s="60">
        <v>139621407000</v>
      </c>
      <c r="BP1256" s="60">
        <v>47438300000</v>
      </c>
      <c r="BQ1256" s="60">
        <v>40106649000</v>
      </c>
      <c r="BR1256" s="60" t="s">
        <v>544</v>
      </c>
      <c r="BS1256" s="60">
        <v>7357356000</v>
      </c>
      <c r="BT1256" s="60" t="s">
        <v>544</v>
      </c>
      <c r="BU1256" s="60">
        <v>2550675000</v>
      </c>
      <c r="BV1256" s="60" t="s">
        <v>544</v>
      </c>
      <c r="BW1256" s="60">
        <v>17554375000</v>
      </c>
      <c r="BX1256" s="60">
        <v>10806181000</v>
      </c>
      <c r="BY1256" s="60" t="s">
        <v>544</v>
      </c>
      <c r="BZ1256" s="60">
        <v>-169495000</v>
      </c>
      <c r="CA1256" s="60" t="s">
        <v>544</v>
      </c>
      <c r="CB1256" s="60" t="s">
        <v>1994</v>
      </c>
      <c r="CC1256" s="60">
        <v>2722929000</v>
      </c>
      <c r="CD1256" s="60">
        <v>1025054000</v>
      </c>
      <c r="CE1256" s="60">
        <v>1483921000</v>
      </c>
      <c r="CF1256" s="60">
        <v>11591471000</v>
      </c>
      <c r="CG1256" s="60">
        <v>4769342000</v>
      </c>
      <c r="CH1256" s="60">
        <v>3849000</v>
      </c>
      <c r="CI1256" s="60" t="s">
        <v>1433</v>
      </c>
      <c r="CJ1256" s="60">
        <v>12.18</v>
      </c>
      <c r="CK1256" s="60">
        <v>7320017000</v>
      </c>
      <c r="CL1256" s="60" t="s">
        <v>544</v>
      </c>
      <c r="CM1256" s="85">
        <v>111549</v>
      </c>
      <c r="CN1256" s="60">
        <v>116000</v>
      </c>
      <c r="CO1256" s="60">
        <v>1119353000</v>
      </c>
      <c r="CP1256" s="60">
        <v>6680282000</v>
      </c>
      <c r="CQ1256" s="60">
        <v>117020722000</v>
      </c>
      <c r="CR1256" s="60" t="s">
        <v>544</v>
      </c>
      <c r="CS1256" s="60">
        <v>116000</v>
      </c>
      <c r="CT1256" s="60">
        <v>2612949000</v>
      </c>
      <c r="CU1256" s="60">
        <v>2558920000</v>
      </c>
      <c r="CV1256" s="60">
        <v>1483921000</v>
      </c>
      <c r="CW1256" s="60">
        <v>5171869000</v>
      </c>
      <c r="CX1256" s="60">
        <v>1996597000</v>
      </c>
      <c r="CY1256" s="60">
        <v>12.18</v>
      </c>
      <c r="CZ1256" s="60">
        <f t="shared" si="38"/>
        <v>1</v>
      </c>
      <c r="DA1256" s="60" t="str">
        <f t="shared" si="39"/>
        <v>N: parent data from row 950</v>
      </c>
    </row>
    <row r="1257" spans="1:105">
      <c r="A1257" s="13" t="s">
        <v>1623</v>
      </c>
      <c r="B1257" s="13">
        <v>116672</v>
      </c>
      <c r="C1257" s="13">
        <v>2022</v>
      </c>
      <c r="D1257" s="13" t="s">
        <v>12</v>
      </c>
      <c r="E1257" s="13" t="s">
        <v>13</v>
      </c>
      <c r="F1257" s="84" t="s">
        <v>1812</v>
      </c>
      <c r="G1257" s="60" t="s">
        <v>1840</v>
      </c>
      <c r="H1257" s="60" t="s">
        <v>1827</v>
      </c>
      <c r="I1257" s="60" t="s">
        <v>540</v>
      </c>
      <c r="J1257" s="60" t="s">
        <v>1623</v>
      </c>
      <c r="K1257" s="85">
        <v>116672</v>
      </c>
      <c r="L1257" s="60">
        <v>557293582000</v>
      </c>
      <c r="M1257" s="60">
        <v>557293582000</v>
      </c>
      <c r="N1257" s="60">
        <v>3439492000</v>
      </c>
      <c r="O1257" s="60">
        <v>439072000</v>
      </c>
      <c r="P1257" s="60">
        <v>-0.25</v>
      </c>
      <c r="Q1257" s="60" t="s">
        <v>544</v>
      </c>
      <c r="R1257" s="85">
        <v>60926</v>
      </c>
      <c r="S1257" s="85" t="s">
        <v>544</v>
      </c>
      <c r="T1257" s="60">
        <v>132314629000</v>
      </c>
      <c r="U1257" s="60" t="s">
        <v>544</v>
      </c>
      <c r="V1257" s="60">
        <v>35929965000</v>
      </c>
      <c r="W1257" s="60" t="s">
        <v>1841</v>
      </c>
      <c r="X1257" s="60">
        <v>13013693000</v>
      </c>
      <c r="Y1257" s="60">
        <v>436302476000</v>
      </c>
      <c r="Z1257" s="60">
        <v>13.41</v>
      </c>
      <c r="AA1257" s="60">
        <v>729476000</v>
      </c>
      <c r="AB1257" s="60">
        <v>435536882000</v>
      </c>
      <c r="AC1257" s="60">
        <v>557293582000</v>
      </c>
      <c r="AD1257" s="60">
        <v>8.23</v>
      </c>
      <c r="AE1257" s="60">
        <v>28137192000</v>
      </c>
      <c r="AF1257" s="60">
        <v>6.75</v>
      </c>
      <c r="AG1257" s="60" t="s">
        <v>1842</v>
      </c>
      <c r="AH1257" s="60">
        <v>155000000</v>
      </c>
      <c r="AI1257" s="60">
        <v>45431416000</v>
      </c>
      <c r="AJ1257" s="60">
        <v>83262634000</v>
      </c>
      <c r="AK1257" s="60">
        <v>2.57</v>
      </c>
      <c r="AL1257" s="60">
        <v>437420671000</v>
      </c>
      <c r="AM1257" s="60">
        <v>11324541000</v>
      </c>
      <c r="AN1257" s="60">
        <v>2421964000</v>
      </c>
      <c r="AO1257" s="60">
        <v>7042762000</v>
      </c>
      <c r="AP1257" s="60">
        <v>40065992000</v>
      </c>
      <c r="AQ1257" s="60">
        <v>557293582000</v>
      </c>
      <c r="AR1257" s="60">
        <v>1.05</v>
      </c>
      <c r="AS1257" s="60">
        <v>50199978000</v>
      </c>
      <c r="AT1257" s="60">
        <v>152119761000</v>
      </c>
      <c r="AU1257" s="85">
        <v>116672</v>
      </c>
      <c r="AV1257" s="60" t="s">
        <v>544</v>
      </c>
      <c r="AW1257" s="60" t="s">
        <v>544</v>
      </c>
      <c r="AX1257" s="60">
        <v>29018000</v>
      </c>
      <c r="AY1257" s="60">
        <v>111399826000</v>
      </c>
      <c r="AZ1257" s="60">
        <v>142474726000</v>
      </c>
      <c r="BA1257" s="60">
        <v>27604199000</v>
      </c>
      <c r="BB1257" s="60" t="s">
        <v>1808</v>
      </c>
      <c r="BC1257" s="60">
        <v>552084799000</v>
      </c>
      <c r="BD1257" s="60">
        <v>4740627000</v>
      </c>
      <c r="BE1257" s="60">
        <v>6556727000</v>
      </c>
      <c r="BF1257" s="60">
        <v>1271002000</v>
      </c>
      <c r="BG1257" s="60">
        <v>3228342000</v>
      </c>
      <c r="BH1257" s="60">
        <v>327053751000</v>
      </c>
      <c r="BI1257" s="60">
        <v>2290339000</v>
      </c>
      <c r="BJ1257" s="60">
        <v>35929965000</v>
      </c>
      <c r="BK1257" s="60">
        <v>13172465000</v>
      </c>
      <c r="BL1257" s="85" t="s">
        <v>3122</v>
      </c>
      <c r="BM1257" s="60" t="s">
        <v>3123</v>
      </c>
      <c r="BN1257" s="60">
        <v>8108234000</v>
      </c>
      <c r="BO1257" s="60">
        <v>506155184000</v>
      </c>
      <c r="BP1257" s="60">
        <v>322313124000</v>
      </c>
      <c r="BQ1257" s="60">
        <v>27320413000</v>
      </c>
      <c r="BR1257" s="60" t="s">
        <v>544</v>
      </c>
      <c r="BS1257" s="60">
        <v>18968830000</v>
      </c>
      <c r="BT1257" s="60" t="s">
        <v>544</v>
      </c>
      <c r="BU1257" s="60">
        <v>11855574000</v>
      </c>
      <c r="BV1257" s="60">
        <v>191175000</v>
      </c>
      <c r="BW1257" s="60">
        <v>27604199000</v>
      </c>
      <c r="BX1257" s="60">
        <v>39685416000</v>
      </c>
      <c r="BY1257" s="60" t="s">
        <v>544</v>
      </c>
      <c r="BZ1257" s="60">
        <v>-6782000</v>
      </c>
      <c r="CA1257" s="60" t="s">
        <v>544</v>
      </c>
      <c r="CB1257" s="60" t="s">
        <v>2081</v>
      </c>
      <c r="CC1257" s="60">
        <v>1266555000</v>
      </c>
      <c r="CD1257" s="60">
        <v>7622539000</v>
      </c>
      <c r="CE1257" s="60">
        <v>7472855000</v>
      </c>
      <c r="CF1257" s="60">
        <v>40065992000</v>
      </c>
      <c r="CG1257" s="60">
        <v>3580083000</v>
      </c>
      <c r="CH1257" s="60">
        <v>562865000</v>
      </c>
      <c r="CI1257" s="60" t="s">
        <v>1623</v>
      </c>
      <c r="CJ1257" s="60">
        <v>10.43</v>
      </c>
      <c r="CK1257" s="60">
        <v>15435657000</v>
      </c>
      <c r="CL1257" s="60" t="s">
        <v>544</v>
      </c>
      <c r="CM1257" s="85">
        <v>116672</v>
      </c>
      <c r="CN1257" s="60">
        <v>181400000</v>
      </c>
      <c r="CO1257" s="60">
        <v>2290339000</v>
      </c>
      <c r="CP1257" s="60">
        <v>21121927000</v>
      </c>
      <c r="CQ1257" s="60">
        <v>436302476000</v>
      </c>
      <c r="CR1257" s="60" t="s">
        <v>544</v>
      </c>
      <c r="CS1257" s="60">
        <v>181400000</v>
      </c>
      <c r="CT1257" s="60">
        <v>7283566000</v>
      </c>
      <c r="CU1257" s="60">
        <v>5888899000</v>
      </c>
      <c r="CV1257" s="60">
        <v>7472855000</v>
      </c>
      <c r="CW1257" s="60">
        <v>13172465000</v>
      </c>
      <c r="CX1257" s="60">
        <v>13013693000</v>
      </c>
      <c r="CY1257" s="60">
        <v>9.11</v>
      </c>
      <c r="CZ1257" s="60">
        <f t="shared" si="38"/>
        <v>1</v>
      </c>
      <c r="DA1257" s="60" t="str">
        <f t="shared" si="39"/>
        <v>Y</v>
      </c>
    </row>
    <row r="1258" spans="1:105">
      <c r="A1258" s="13" t="s">
        <v>1623</v>
      </c>
      <c r="B1258" s="13">
        <v>116672</v>
      </c>
      <c r="C1258" s="13">
        <v>2023</v>
      </c>
      <c r="D1258" s="13" t="s">
        <v>12</v>
      </c>
      <c r="E1258" s="13" t="s">
        <v>13</v>
      </c>
      <c r="F1258" s="84" t="s">
        <v>1804</v>
      </c>
      <c r="G1258" s="60" t="s">
        <v>1840</v>
      </c>
      <c r="H1258" s="60" t="s">
        <v>1827</v>
      </c>
      <c r="I1258" s="60" t="s">
        <v>540</v>
      </c>
      <c r="J1258" s="60" t="s">
        <v>1623</v>
      </c>
      <c r="K1258" s="85">
        <v>116672</v>
      </c>
      <c r="L1258" s="60">
        <v>561599813000</v>
      </c>
      <c r="M1258" s="60">
        <v>561599813000</v>
      </c>
      <c r="N1258" s="60">
        <v>4679795000</v>
      </c>
      <c r="O1258" s="60">
        <v>792326000</v>
      </c>
      <c r="P1258" s="60">
        <v>-0.19</v>
      </c>
      <c r="Q1258" s="60" t="s">
        <v>544</v>
      </c>
      <c r="R1258" s="85">
        <v>56512</v>
      </c>
      <c r="S1258" s="85" t="s">
        <v>544</v>
      </c>
      <c r="T1258" s="60">
        <v>125994445000</v>
      </c>
      <c r="U1258" s="60" t="s">
        <v>544</v>
      </c>
      <c r="V1258" s="60">
        <v>33209557000</v>
      </c>
      <c r="W1258" s="60" t="s">
        <v>1841</v>
      </c>
      <c r="X1258" s="60">
        <v>13915217000</v>
      </c>
      <c r="Y1258" s="60">
        <v>421439869000</v>
      </c>
      <c r="Z1258" s="60">
        <v>11.49</v>
      </c>
      <c r="AA1258" s="60">
        <v>22114784000</v>
      </c>
      <c r="AB1258" s="60">
        <v>424407599000</v>
      </c>
      <c r="AC1258" s="60">
        <v>561599813000</v>
      </c>
      <c r="AD1258" s="60">
        <v>8.65</v>
      </c>
      <c r="AE1258" s="60">
        <v>27248601000</v>
      </c>
      <c r="AF1258" s="60">
        <v>9.67</v>
      </c>
      <c r="AG1258" s="60" t="s">
        <v>1842</v>
      </c>
      <c r="AH1258" s="60">
        <v>95000000</v>
      </c>
      <c r="AI1258" s="60">
        <v>48214662000</v>
      </c>
      <c r="AJ1258" s="60">
        <v>86055497000</v>
      </c>
      <c r="AK1258" s="60">
        <v>2.7</v>
      </c>
      <c r="AL1258" s="60">
        <v>444302772000</v>
      </c>
      <c r="AM1258" s="60">
        <v>12100097000</v>
      </c>
      <c r="AN1258" s="60">
        <v>10391613000</v>
      </c>
      <c r="AO1258" s="60">
        <v>6921190000</v>
      </c>
      <c r="AP1258" s="60">
        <v>44900263000</v>
      </c>
      <c r="AQ1258" s="60">
        <v>561599813000</v>
      </c>
      <c r="AR1258" s="60">
        <v>1.45</v>
      </c>
      <c r="AS1258" s="60">
        <v>52576477000</v>
      </c>
      <c r="AT1258" s="60">
        <v>151204346000</v>
      </c>
      <c r="AU1258" s="85">
        <v>116672</v>
      </c>
      <c r="AV1258" s="60" t="s">
        <v>544</v>
      </c>
      <c r="AW1258" s="60" t="s">
        <v>544</v>
      </c>
      <c r="AX1258" s="60">
        <v>30994000</v>
      </c>
      <c r="AY1258" s="60">
        <v>113304098000</v>
      </c>
      <c r="AZ1258" s="60">
        <v>135934157000</v>
      </c>
      <c r="BA1258" s="60">
        <v>24543787000</v>
      </c>
      <c r="BB1258" s="60" t="s">
        <v>1808</v>
      </c>
      <c r="BC1258" s="60">
        <v>557202058000</v>
      </c>
      <c r="BD1258" s="60">
        <v>4791148000</v>
      </c>
      <c r="BE1258" s="60">
        <v>6610935000</v>
      </c>
      <c r="BF1258" s="60">
        <v>757836000</v>
      </c>
      <c r="BG1258" s="60">
        <v>3207292000</v>
      </c>
      <c r="BH1258" s="60">
        <v>322261788000</v>
      </c>
      <c r="BI1258" s="60">
        <v>6981659000</v>
      </c>
      <c r="BJ1258" s="60">
        <v>33209557000</v>
      </c>
      <c r="BK1258" s="60">
        <v>14012913000</v>
      </c>
      <c r="BL1258" s="85" t="s">
        <v>3122</v>
      </c>
      <c r="BM1258" s="60" t="s">
        <v>3123</v>
      </c>
      <c r="BN1258" s="60">
        <v>7576527000</v>
      </c>
      <c r="BO1258" s="60">
        <v>510188974000</v>
      </c>
      <c r="BP1258" s="60">
        <v>317470640000</v>
      </c>
      <c r="BQ1258" s="60">
        <v>43804451000</v>
      </c>
      <c r="BR1258" s="60" t="s">
        <v>544</v>
      </c>
      <c r="BS1258" s="60">
        <v>20058627000</v>
      </c>
      <c r="BT1258" s="60" t="s">
        <v>544</v>
      </c>
      <c r="BU1258" s="60">
        <v>18352089000</v>
      </c>
      <c r="BV1258" s="60">
        <v>106534000</v>
      </c>
      <c r="BW1258" s="60">
        <v>24543787000</v>
      </c>
      <c r="BX1258" s="60">
        <v>41974160000</v>
      </c>
      <c r="BY1258" s="60" t="s">
        <v>544</v>
      </c>
      <c r="BZ1258" s="60">
        <v>-1733000</v>
      </c>
      <c r="CA1258" s="60" t="s">
        <v>544</v>
      </c>
      <c r="CB1258" s="60" t="s">
        <v>2081</v>
      </c>
      <c r="CC1258" s="60">
        <v>6608564000</v>
      </c>
      <c r="CD1258" s="60">
        <v>7340794000</v>
      </c>
      <c r="CE1258" s="60">
        <v>6736387000</v>
      </c>
      <c r="CF1258" s="60">
        <v>44900263000</v>
      </c>
      <c r="CG1258" s="60">
        <v>5954741000</v>
      </c>
      <c r="CH1258" s="60">
        <v>709766000</v>
      </c>
      <c r="CI1258" s="60" t="s">
        <v>1623</v>
      </c>
      <c r="CJ1258" s="60">
        <v>11.36</v>
      </c>
      <c r="CK1258" s="60">
        <v>24306830000</v>
      </c>
      <c r="CL1258" s="60" t="s">
        <v>544</v>
      </c>
      <c r="CM1258" s="85">
        <v>116672</v>
      </c>
      <c r="CN1258" s="60">
        <v>166049000</v>
      </c>
      <c r="CO1258" s="60">
        <v>6981659000</v>
      </c>
      <c r="CP1258" s="60">
        <v>21491744000</v>
      </c>
      <c r="CQ1258" s="60">
        <v>421439869000</v>
      </c>
      <c r="CR1258" s="60" t="s">
        <v>544</v>
      </c>
      <c r="CS1258" s="60">
        <v>166049000</v>
      </c>
      <c r="CT1258" s="60">
        <v>7451388000</v>
      </c>
      <c r="CU1258" s="60">
        <v>6561525000</v>
      </c>
      <c r="CV1258" s="60">
        <v>6736387000</v>
      </c>
      <c r="CW1258" s="60">
        <v>14012913000</v>
      </c>
      <c r="CX1258" s="60">
        <v>13915217000</v>
      </c>
      <c r="CY1258" s="60">
        <v>9.89</v>
      </c>
      <c r="CZ1258" s="60">
        <f t="shared" si="38"/>
        <v>1</v>
      </c>
      <c r="DA1258" s="60" t="str">
        <f t="shared" si="39"/>
        <v>Y</v>
      </c>
    </row>
    <row r="1259" spans="1:105">
      <c r="A1259" s="13" t="s">
        <v>1624</v>
      </c>
      <c r="B1259" s="13">
        <v>137254</v>
      </c>
      <c r="C1259" s="13">
        <v>2022</v>
      </c>
      <c r="D1259" s="13" t="s">
        <v>1</v>
      </c>
      <c r="E1259" s="13" t="s">
        <v>13</v>
      </c>
      <c r="F1259" s="84" t="s">
        <v>1812</v>
      </c>
      <c r="G1259" s="60" t="s">
        <v>1949</v>
      </c>
      <c r="H1259" s="60" t="s">
        <v>1954</v>
      </c>
      <c r="I1259" s="60" t="s">
        <v>1951</v>
      </c>
      <c r="J1259" s="60" t="s">
        <v>1624</v>
      </c>
      <c r="K1259" s="85">
        <v>137254</v>
      </c>
      <c r="L1259" s="60">
        <v>109070600000</v>
      </c>
      <c r="M1259" s="60">
        <v>29085493336.969002</v>
      </c>
      <c r="N1259" s="60">
        <v>670000000.08379996</v>
      </c>
      <c r="O1259" s="60">
        <v>40186666.671700001</v>
      </c>
      <c r="P1259" s="60">
        <v>-0.21</v>
      </c>
      <c r="Q1259" s="60">
        <v>638853333.41320002</v>
      </c>
      <c r="R1259" s="85">
        <v>1569</v>
      </c>
      <c r="S1259" s="85">
        <v>51</v>
      </c>
      <c r="T1259" s="60">
        <v>3970373333.8295999</v>
      </c>
      <c r="U1259" s="60">
        <v>168426666.6877</v>
      </c>
      <c r="V1259" s="60" t="s">
        <v>544</v>
      </c>
      <c r="W1259" s="60" t="s">
        <v>1952</v>
      </c>
      <c r="X1259" s="60">
        <v>755280000.09440005</v>
      </c>
      <c r="Y1259" s="60">
        <v>18554266668.986</v>
      </c>
      <c r="Z1259" s="60">
        <v>10.9</v>
      </c>
      <c r="AA1259" s="60" t="s">
        <v>544</v>
      </c>
      <c r="AB1259" s="60">
        <v>26189573336.606998</v>
      </c>
      <c r="AC1259" s="60">
        <v>29085493336.969002</v>
      </c>
      <c r="AD1259" s="60">
        <v>14.09</v>
      </c>
      <c r="AE1259" s="60">
        <v>2868266667.0251999</v>
      </c>
      <c r="AF1259" s="60">
        <v>3.82</v>
      </c>
      <c r="AG1259" s="60" t="s">
        <v>1953</v>
      </c>
      <c r="AH1259" s="60" t="s">
        <v>544</v>
      </c>
      <c r="AI1259" s="60">
        <v>4618613333.9106998</v>
      </c>
      <c r="AJ1259" s="60" t="s">
        <v>544</v>
      </c>
      <c r="AK1259" s="60">
        <v>2.81</v>
      </c>
      <c r="AL1259" s="60">
        <v>24125600003.015701</v>
      </c>
      <c r="AM1259" s="60">
        <v>287626666.7026</v>
      </c>
      <c r="AN1259" s="60">
        <v>329333333.37449998</v>
      </c>
      <c r="AO1259" s="60">
        <v>1100080000.1375</v>
      </c>
      <c r="AP1259" s="60">
        <v>3619920000.4524999</v>
      </c>
      <c r="AQ1259" s="60">
        <v>29085493336.969002</v>
      </c>
      <c r="AR1259" s="60">
        <v>3.55</v>
      </c>
      <c r="AS1259" s="60">
        <v>3942026667.1594</v>
      </c>
      <c r="AT1259" s="60">
        <v>8998693334.4582005</v>
      </c>
      <c r="AU1259" s="85">
        <v>137254</v>
      </c>
      <c r="AV1259" s="60" t="s">
        <v>544</v>
      </c>
      <c r="AW1259" s="60" t="s">
        <v>544</v>
      </c>
      <c r="AX1259" s="60">
        <v>120533333.3484</v>
      </c>
      <c r="AY1259" s="60">
        <v>2868266667.0251999</v>
      </c>
      <c r="AZ1259" s="60">
        <v>7514640000.9392996</v>
      </c>
      <c r="BA1259" s="60">
        <v>6983200000.8729</v>
      </c>
      <c r="BB1259" s="60" t="s">
        <v>1808</v>
      </c>
      <c r="BC1259" s="60">
        <v>32768373337.429401</v>
      </c>
      <c r="BD1259" s="60">
        <v>481306666.72680002</v>
      </c>
      <c r="BE1259" s="60" t="s">
        <v>544</v>
      </c>
      <c r="BF1259" s="60">
        <v>606933333.40919995</v>
      </c>
      <c r="BG1259" s="60">
        <v>78800000.009900004</v>
      </c>
      <c r="BH1259" s="60">
        <v>18850160002.3563</v>
      </c>
      <c r="BI1259" s="60">
        <v>-69146666.675300002</v>
      </c>
      <c r="BJ1259" s="60" t="s">
        <v>544</v>
      </c>
      <c r="BK1259" s="60">
        <v>388986666.71530002</v>
      </c>
      <c r="BL1259" s="85" t="s">
        <v>3125</v>
      </c>
      <c r="BM1259" s="60" t="s">
        <v>3126</v>
      </c>
      <c r="BN1259" s="60">
        <v>115493333.3478</v>
      </c>
      <c r="BO1259" s="60">
        <v>27274613336.742699</v>
      </c>
      <c r="BP1259" s="60">
        <v>18368853335.629398</v>
      </c>
      <c r="BQ1259" s="60">
        <v>347920000.04350001</v>
      </c>
      <c r="BR1259" s="60">
        <v>1820986666.8943</v>
      </c>
      <c r="BS1259" s="60">
        <v>152746666.68579999</v>
      </c>
      <c r="BT1259" s="60">
        <v>2110986666.9305</v>
      </c>
      <c r="BU1259" s="60">
        <v>803973333.43379998</v>
      </c>
      <c r="BV1259" s="60">
        <v>76693333.342899993</v>
      </c>
      <c r="BW1259" s="60">
        <v>6983200000.8729</v>
      </c>
      <c r="BX1259" s="60">
        <v>3761280000.4702001</v>
      </c>
      <c r="BY1259" s="60" t="s">
        <v>544</v>
      </c>
      <c r="BZ1259" s="60">
        <v>2880000.0003999998</v>
      </c>
      <c r="CA1259" s="60" t="s">
        <v>544</v>
      </c>
      <c r="CB1259" s="60" t="s">
        <v>1898</v>
      </c>
      <c r="CC1259" s="60">
        <v>207386666.69260001</v>
      </c>
      <c r="CD1259" s="60">
        <v>323306666.70709997</v>
      </c>
      <c r="CE1259" s="60">
        <v>456533333.39039999</v>
      </c>
      <c r="CF1259" s="60">
        <v>3619920000.4524999</v>
      </c>
      <c r="CG1259" s="60">
        <v>280640000.03509998</v>
      </c>
      <c r="CH1259" s="60">
        <v>82240000.010299996</v>
      </c>
      <c r="CI1259" s="60" t="s">
        <v>1624</v>
      </c>
      <c r="CJ1259" s="60">
        <v>17.64</v>
      </c>
      <c r="CK1259" s="60">
        <v>1084613333.4689</v>
      </c>
      <c r="CL1259" s="60">
        <v>219.86</v>
      </c>
      <c r="CM1259" s="85">
        <v>137254</v>
      </c>
      <c r="CN1259" s="60">
        <v>-18586666.669</v>
      </c>
      <c r="CO1259" s="60">
        <v>-69146666.675300002</v>
      </c>
      <c r="CP1259" s="60">
        <v>870773333.44219995</v>
      </c>
      <c r="CQ1259" s="60">
        <v>18554266668.986</v>
      </c>
      <c r="CR1259" s="60" t="s">
        <v>544</v>
      </c>
      <c r="CS1259" s="60">
        <v>-18586666.669</v>
      </c>
      <c r="CT1259" s="60">
        <v>199253333.35820001</v>
      </c>
      <c r="CU1259" s="60">
        <v>189733333.35710001</v>
      </c>
      <c r="CV1259" s="60">
        <v>456533333.39039999</v>
      </c>
      <c r="CW1259" s="60">
        <v>388986666.71530002</v>
      </c>
      <c r="CX1259" s="60">
        <v>755280000.09440005</v>
      </c>
      <c r="CY1259" s="60">
        <v>14.36</v>
      </c>
      <c r="CZ1259" s="60">
        <f t="shared" si="38"/>
        <v>3.7499999995312523</v>
      </c>
      <c r="DA1259" s="60" t="str">
        <f t="shared" si="39"/>
        <v>Y</v>
      </c>
    </row>
    <row r="1260" spans="1:105">
      <c r="A1260" s="13" t="s">
        <v>1624</v>
      </c>
      <c r="B1260" s="13">
        <v>137254</v>
      </c>
      <c r="C1260" s="13">
        <v>2023</v>
      </c>
      <c r="D1260" s="13" t="s">
        <v>1</v>
      </c>
      <c r="E1260" s="13" t="s">
        <v>13</v>
      </c>
      <c r="F1260" s="84" t="s">
        <v>1804</v>
      </c>
      <c r="G1260" s="60" t="s">
        <v>1949</v>
      </c>
      <c r="H1260" s="60" t="s">
        <v>3124</v>
      </c>
      <c r="I1260" s="60" t="s">
        <v>1951</v>
      </c>
      <c r="J1260" s="60" t="s">
        <v>1624</v>
      </c>
      <c r="K1260" s="85">
        <v>137254</v>
      </c>
      <c r="L1260" s="60">
        <v>129984200000</v>
      </c>
      <c r="M1260" s="60">
        <v>34662453337.6661</v>
      </c>
      <c r="N1260" s="60">
        <v>591013333.40719998</v>
      </c>
      <c r="O1260" s="60">
        <v>96773333.345400006</v>
      </c>
      <c r="P1260" s="60">
        <v>-0.22</v>
      </c>
      <c r="Q1260" s="60">
        <v>1038986666.7965</v>
      </c>
      <c r="R1260" s="85">
        <v>1488</v>
      </c>
      <c r="S1260" s="85">
        <v>51</v>
      </c>
      <c r="T1260" s="60">
        <v>6707493334.1717997</v>
      </c>
      <c r="U1260" s="60">
        <v>376933333.38050002</v>
      </c>
      <c r="V1260" s="60" t="s">
        <v>544</v>
      </c>
      <c r="W1260" s="60" t="s">
        <v>1952</v>
      </c>
      <c r="X1260" s="60">
        <v>911253333.44719994</v>
      </c>
      <c r="Y1260" s="60">
        <v>22195546669.441101</v>
      </c>
      <c r="Z1260" s="60">
        <v>12.59</v>
      </c>
      <c r="AA1260" s="60" t="s">
        <v>544</v>
      </c>
      <c r="AB1260" s="60">
        <v>24056586669.673698</v>
      </c>
      <c r="AC1260" s="60">
        <v>34662453337.6661</v>
      </c>
      <c r="AD1260" s="60">
        <v>11.91</v>
      </c>
      <c r="AE1260" s="60">
        <v>2783093333.6812</v>
      </c>
      <c r="AF1260" s="60">
        <v>6.55</v>
      </c>
      <c r="AG1260" s="60" t="s">
        <v>1953</v>
      </c>
      <c r="AH1260" s="60" t="s">
        <v>544</v>
      </c>
      <c r="AI1260" s="60">
        <v>4664240000.5830002</v>
      </c>
      <c r="AJ1260" s="60" t="s">
        <v>544</v>
      </c>
      <c r="AK1260" s="60">
        <v>2.97</v>
      </c>
      <c r="AL1260" s="60">
        <v>29472533337.017399</v>
      </c>
      <c r="AM1260" s="60">
        <v>377466666.71390003</v>
      </c>
      <c r="AN1260" s="60">
        <v>1066133333.4665999</v>
      </c>
      <c r="AO1260" s="60">
        <v>1220880000.1526</v>
      </c>
      <c r="AP1260" s="60">
        <v>3872026667.1507001</v>
      </c>
      <c r="AQ1260" s="60">
        <v>34662453337.6661</v>
      </c>
      <c r="AR1260" s="60">
        <v>2.68</v>
      </c>
      <c r="AS1260" s="60">
        <v>4140933333.8509998</v>
      </c>
      <c r="AT1260" s="60">
        <v>11394026668.0909</v>
      </c>
      <c r="AU1260" s="85">
        <v>137254</v>
      </c>
      <c r="AV1260" s="60" t="s">
        <v>544</v>
      </c>
      <c r="AW1260" s="60" t="s">
        <v>544</v>
      </c>
      <c r="AX1260" s="60">
        <v>229040000.02860001</v>
      </c>
      <c r="AY1260" s="60">
        <v>2783093333.6812</v>
      </c>
      <c r="AZ1260" s="60">
        <v>8613626667.7434006</v>
      </c>
      <c r="BA1260" s="60">
        <v>7869573334.3170004</v>
      </c>
      <c r="BB1260" s="60" t="s">
        <v>1808</v>
      </c>
      <c r="BC1260" s="60">
        <v>39178133338.230598</v>
      </c>
      <c r="BD1260" s="60">
        <v>513146666.73079997</v>
      </c>
      <c r="BE1260" s="60" t="s">
        <v>544</v>
      </c>
      <c r="BF1260" s="60">
        <v>1717333333.5480001</v>
      </c>
      <c r="BG1260" s="60">
        <v>80586666.676699996</v>
      </c>
      <c r="BH1260" s="60">
        <v>22046693336.089199</v>
      </c>
      <c r="BI1260" s="60">
        <v>523413333.39880002</v>
      </c>
      <c r="BJ1260" s="60" t="s">
        <v>544</v>
      </c>
      <c r="BK1260" s="60">
        <v>441866666.72189999</v>
      </c>
      <c r="BL1260" s="85" t="s">
        <v>3125</v>
      </c>
      <c r="BM1260" s="60" t="s">
        <v>3126</v>
      </c>
      <c r="BN1260" s="60">
        <v>146506666.685</v>
      </c>
      <c r="BO1260" s="60">
        <v>32698293337.420601</v>
      </c>
      <c r="BP1260" s="60">
        <v>21533546669.358398</v>
      </c>
      <c r="BQ1260" s="60">
        <v>392906666.71579999</v>
      </c>
      <c r="BR1260" s="60">
        <v>2094240000.2618001</v>
      </c>
      <c r="BS1260" s="60">
        <v>68746666.675300002</v>
      </c>
      <c r="BT1260" s="60">
        <v>2491333333.6448002</v>
      </c>
      <c r="BU1260" s="60">
        <v>1474133333.5176001</v>
      </c>
      <c r="BV1260" s="60">
        <v>77066666.676300004</v>
      </c>
      <c r="BW1260" s="60">
        <v>7869573334.3170004</v>
      </c>
      <c r="BX1260" s="60">
        <v>3940240000.4924998</v>
      </c>
      <c r="BY1260" s="60" t="s">
        <v>544</v>
      </c>
      <c r="BZ1260" s="60">
        <v>4053333.3338000001</v>
      </c>
      <c r="CA1260" s="60" t="s">
        <v>544</v>
      </c>
      <c r="CB1260" s="60" t="s">
        <v>1958</v>
      </c>
      <c r="CC1260" s="60">
        <v>736960000.09210002</v>
      </c>
      <c r="CD1260" s="60">
        <v>316186666.7062</v>
      </c>
      <c r="CE1260" s="60">
        <v>540880000.06760001</v>
      </c>
      <c r="CF1260" s="60">
        <v>3872026667.1507001</v>
      </c>
      <c r="CG1260" s="60">
        <v>503253333.3962</v>
      </c>
      <c r="CH1260" s="60">
        <v>64933333.341499999</v>
      </c>
      <c r="CI1260" s="60" t="s">
        <v>1624</v>
      </c>
      <c r="CJ1260" s="60">
        <v>19.39</v>
      </c>
      <c r="CK1260" s="60">
        <v>1977386666.9138</v>
      </c>
      <c r="CL1260" s="60">
        <v>195.84</v>
      </c>
      <c r="CM1260" s="85">
        <v>137254</v>
      </c>
      <c r="CN1260" s="60">
        <v>4293333.3339</v>
      </c>
      <c r="CO1260" s="60">
        <v>523413333.39880002</v>
      </c>
      <c r="CP1260" s="60">
        <v>1057760000.1322</v>
      </c>
      <c r="CQ1260" s="60">
        <v>22195546669.441101</v>
      </c>
      <c r="CR1260" s="60" t="s">
        <v>544</v>
      </c>
      <c r="CS1260" s="60">
        <v>4293333.3339</v>
      </c>
      <c r="CT1260" s="60">
        <v>209786666.6929</v>
      </c>
      <c r="CU1260" s="60">
        <v>232080000.02900001</v>
      </c>
      <c r="CV1260" s="60">
        <v>540880000.06760001</v>
      </c>
      <c r="CW1260" s="60">
        <v>441866666.72189999</v>
      </c>
      <c r="CX1260" s="60">
        <v>911253333.44719994</v>
      </c>
      <c r="CY1260" s="60">
        <v>16.38</v>
      </c>
      <c r="CZ1260" s="60">
        <f t="shared" si="38"/>
        <v>3.7499999995312545</v>
      </c>
      <c r="DA1260" s="60" t="str">
        <f t="shared" si="39"/>
        <v>Y</v>
      </c>
    </row>
    <row r="1261" spans="1:105">
      <c r="A1261" s="13" t="s">
        <v>1625</v>
      </c>
      <c r="B1261" s="13">
        <v>108314</v>
      </c>
      <c r="C1261" s="13">
        <v>2022</v>
      </c>
      <c r="D1261" s="13" t="s">
        <v>1</v>
      </c>
      <c r="E1261" s="13" t="s">
        <v>13</v>
      </c>
      <c r="F1261" s="84" t="s">
        <v>1812</v>
      </c>
      <c r="G1261" s="60" t="s">
        <v>1949</v>
      </c>
      <c r="H1261" s="60" t="s">
        <v>2550</v>
      </c>
      <c r="I1261" s="60" t="s">
        <v>1951</v>
      </c>
      <c r="J1261" s="60" t="s">
        <v>1625</v>
      </c>
      <c r="K1261" s="85">
        <v>108314</v>
      </c>
      <c r="L1261" s="60">
        <v>945496200000</v>
      </c>
      <c r="M1261" s="60">
        <v>252132320031.51651</v>
      </c>
      <c r="N1261" s="60">
        <v>2431333333.6373</v>
      </c>
      <c r="O1261" s="60">
        <v>465573333.3915</v>
      </c>
      <c r="P1261" s="60">
        <v>-0.3</v>
      </c>
      <c r="Q1261" s="60">
        <v>11256746668.073799</v>
      </c>
      <c r="R1261" s="85">
        <v>15906</v>
      </c>
      <c r="S1261" s="85">
        <v>494</v>
      </c>
      <c r="T1261" s="60">
        <v>35331173337.749702</v>
      </c>
      <c r="U1261" s="60">
        <v>899893333.44579995</v>
      </c>
      <c r="V1261" s="60" t="s">
        <v>544</v>
      </c>
      <c r="W1261" s="60" t="s">
        <v>1952</v>
      </c>
      <c r="X1261" s="60">
        <v>7114293334.2226</v>
      </c>
      <c r="Y1261" s="60">
        <v>151542160018.94281</v>
      </c>
      <c r="Z1261" s="60">
        <v>12.45</v>
      </c>
      <c r="AA1261" s="60" t="s">
        <v>544</v>
      </c>
      <c r="AB1261" s="60">
        <v>185621920023.2027</v>
      </c>
      <c r="AC1261" s="60">
        <v>252132320031.51651</v>
      </c>
      <c r="AD1261" s="60">
        <v>12.92</v>
      </c>
      <c r="AE1261" s="60">
        <v>78833013343.1875</v>
      </c>
      <c r="AF1261" s="60">
        <v>4.3499999999999996</v>
      </c>
      <c r="AG1261" s="60" t="s">
        <v>1953</v>
      </c>
      <c r="AH1261" s="60" t="s">
        <v>544</v>
      </c>
      <c r="AI1261" s="60">
        <v>33957013337.577999</v>
      </c>
      <c r="AJ1261" s="60" t="s">
        <v>544</v>
      </c>
      <c r="AK1261" s="60">
        <v>3.26</v>
      </c>
      <c r="AL1261" s="60">
        <v>191807466690.64261</v>
      </c>
      <c r="AM1261" s="60">
        <v>4978666667.2889996</v>
      </c>
      <c r="AN1261" s="60">
        <v>2161680000.2701998</v>
      </c>
      <c r="AO1261" s="60">
        <v>11096266668.053699</v>
      </c>
      <c r="AP1261" s="60">
        <v>40344026671.709702</v>
      </c>
      <c r="AQ1261" s="60">
        <v>252132320031.51651</v>
      </c>
      <c r="AR1261" s="60">
        <v>1.64</v>
      </c>
      <c r="AS1261" s="60">
        <v>43850800005.4814</v>
      </c>
      <c r="AT1261" s="60">
        <v>57448640007.181099</v>
      </c>
      <c r="AU1261" s="85">
        <v>108314</v>
      </c>
      <c r="AV1261" s="60" t="s">
        <v>544</v>
      </c>
      <c r="AW1261" s="60" t="s">
        <v>544</v>
      </c>
      <c r="AX1261" s="60" t="s">
        <v>544</v>
      </c>
      <c r="AY1261" s="60">
        <v>78833013343.1875</v>
      </c>
      <c r="AZ1261" s="60">
        <v>68877840008.609695</v>
      </c>
      <c r="BA1261" s="60">
        <v>12176640001.5221</v>
      </c>
      <c r="BB1261" s="60" t="s">
        <v>1808</v>
      </c>
      <c r="BC1261" s="60">
        <v>262741306699.50931</v>
      </c>
      <c r="BD1261" s="60">
        <v>3042106667.0468998</v>
      </c>
      <c r="BE1261" s="60" t="s">
        <v>544</v>
      </c>
      <c r="BF1261" s="60">
        <v>12773333.334899999</v>
      </c>
      <c r="BG1261" s="60">
        <v>987786666.79009998</v>
      </c>
      <c r="BH1261" s="60">
        <v>148458293351.89059</v>
      </c>
      <c r="BI1261" s="60">
        <v>2504426666.9797001</v>
      </c>
      <c r="BJ1261" s="60" t="s">
        <v>544</v>
      </c>
      <c r="BK1261" s="60">
        <v>2884933333.6939998</v>
      </c>
      <c r="BL1261" s="85" t="s">
        <v>3127</v>
      </c>
      <c r="BM1261" s="60" t="s">
        <v>3128</v>
      </c>
      <c r="BN1261" s="60">
        <v>1962586666.9119999</v>
      </c>
      <c r="BO1261" s="60">
        <v>224245173361.36401</v>
      </c>
      <c r="BP1261" s="60">
        <v>145416186684.84369</v>
      </c>
      <c r="BQ1261" s="60">
        <v>4386346667.2150002</v>
      </c>
      <c r="BR1261" s="60">
        <v>4698453333.9205999</v>
      </c>
      <c r="BS1261" s="60">
        <v>2679840000.335</v>
      </c>
      <c r="BT1261" s="60">
        <v>24119813336.348301</v>
      </c>
      <c r="BU1261" s="60">
        <v>6974080000.8718004</v>
      </c>
      <c r="BV1261" s="60">
        <v>201280000.02520001</v>
      </c>
      <c r="BW1261" s="60">
        <v>13076560001.6346</v>
      </c>
      <c r="BX1261" s="60">
        <v>29827013337.061699</v>
      </c>
      <c r="BY1261" s="60" t="s">
        <v>544</v>
      </c>
      <c r="BZ1261" s="60">
        <v>101706666.6794</v>
      </c>
      <c r="CA1261" s="60">
        <v>-187600000.0235</v>
      </c>
      <c r="CB1261" s="60" t="s">
        <v>1958</v>
      </c>
      <c r="CC1261" s="60">
        <v>1228426666.8202</v>
      </c>
      <c r="CD1261" s="60">
        <v>2656453333.6654</v>
      </c>
      <c r="CE1261" s="60">
        <v>5673786667.3759003</v>
      </c>
      <c r="CF1261" s="60">
        <v>40344026671.709702</v>
      </c>
      <c r="CG1261" s="60">
        <v>2197226666.9412999</v>
      </c>
      <c r="CH1261" s="60">
        <v>566986666.73749995</v>
      </c>
      <c r="CI1261" s="60" t="s">
        <v>1625</v>
      </c>
      <c r="CJ1261" s="60">
        <v>18.3</v>
      </c>
      <c r="CK1261" s="60">
        <v>9275973334.4927998</v>
      </c>
      <c r="CL1261" s="60">
        <v>278</v>
      </c>
      <c r="CM1261" s="85">
        <v>108314</v>
      </c>
      <c r="CN1261" s="60">
        <v>105920000.0132</v>
      </c>
      <c r="CO1261" s="60">
        <v>2504426666.9797001</v>
      </c>
      <c r="CP1261" s="60">
        <v>9076880001.1345997</v>
      </c>
      <c r="CQ1261" s="60">
        <v>151542160018.94281</v>
      </c>
      <c r="CR1261" s="60">
        <v>104666666.6798</v>
      </c>
      <c r="CS1261" s="60">
        <v>105920000.0132</v>
      </c>
      <c r="CT1261" s="60">
        <v>1149413333.477</v>
      </c>
      <c r="CU1261" s="60">
        <v>1735520000.2169001</v>
      </c>
      <c r="CV1261" s="60">
        <v>5673786667.3759003</v>
      </c>
      <c r="CW1261" s="60">
        <v>2884933333.6939998</v>
      </c>
      <c r="CX1261" s="60">
        <v>7114293334.2226</v>
      </c>
      <c r="CY1261" s="60">
        <v>16.07</v>
      </c>
      <c r="CZ1261" s="60">
        <f t="shared" si="38"/>
        <v>3.7499999995312505</v>
      </c>
      <c r="DA1261" s="60" t="str">
        <f t="shared" si="39"/>
        <v>Y</v>
      </c>
    </row>
    <row r="1262" spans="1:105">
      <c r="A1262" s="13" t="s">
        <v>1625</v>
      </c>
      <c r="B1262" s="13">
        <v>108314</v>
      </c>
      <c r="C1262" s="13">
        <v>2023</v>
      </c>
      <c r="D1262" s="13" t="s">
        <v>1</v>
      </c>
      <c r="E1262" s="13" t="s">
        <v>13</v>
      </c>
      <c r="F1262" s="84" t="s">
        <v>1804</v>
      </c>
      <c r="G1262" s="60" t="s">
        <v>1949</v>
      </c>
      <c r="H1262" s="60" t="s">
        <v>2149</v>
      </c>
      <c r="I1262" s="60" t="s">
        <v>1951</v>
      </c>
      <c r="J1262" s="60" t="s">
        <v>1625</v>
      </c>
      <c r="K1262" s="85">
        <v>108314</v>
      </c>
      <c r="L1262" s="60">
        <v>1037081200000</v>
      </c>
      <c r="M1262" s="60">
        <v>276554986701.23602</v>
      </c>
      <c r="N1262" s="60">
        <v>2027413333.5868001</v>
      </c>
      <c r="O1262" s="60">
        <v>242106666.69690001</v>
      </c>
      <c r="P1262" s="60">
        <v>-0.32</v>
      </c>
      <c r="Q1262" s="60">
        <v>12979280001.6224</v>
      </c>
      <c r="R1262" s="85">
        <v>16084</v>
      </c>
      <c r="S1262" s="85">
        <v>470</v>
      </c>
      <c r="T1262" s="60">
        <v>38235706671.446098</v>
      </c>
      <c r="U1262" s="60">
        <v>228293333.3619</v>
      </c>
      <c r="V1262" s="60" t="s">
        <v>544</v>
      </c>
      <c r="W1262" s="60" t="s">
        <v>1952</v>
      </c>
      <c r="X1262" s="60">
        <v>7299973334.2458</v>
      </c>
      <c r="Y1262" s="60">
        <v>157346960019.6684</v>
      </c>
      <c r="Z1262" s="60">
        <v>12.94</v>
      </c>
      <c r="AA1262" s="60" t="s">
        <v>544</v>
      </c>
      <c r="AB1262" s="60">
        <v>187694960023.46191</v>
      </c>
      <c r="AC1262" s="60">
        <v>276554986701.23602</v>
      </c>
      <c r="AD1262" s="60">
        <v>12.79</v>
      </c>
      <c r="AE1262" s="60">
        <v>86180906677.439301</v>
      </c>
      <c r="AF1262" s="60">
        <v>6.69</v>
      </c>
      <c r="AG1262" s="60" t="s">
        <v>1953</v>
      </c>
      <c r="AH1262" s="60" t="s">
        <v>544</v>
      </c>
      <c r="AI1262" s="60">
        <v>36369386671.212799</v>
      </c>
      <c r="AJ1262" s="60" t="s">
        <v>544</v>
      </c>
      <c r="AK1262" s="60">
        <v>3.09</v>
      </c>
      <c r="AL1262" s="60">
        <v>213791146693.39059</v>
      </c>
      <c r="AM1262" s="60">
        <v>4541013333.901</v>
      </c>
      <c r="AN1262" s="60">
        <v>6092826667.4282999</v>
      </c>
      <c r="AO1262" s="60">
        <v>17243840002.155499</v>
      </c>
      <c r="AP1262" s="60">
        <v>43050986672.047997</v>
      </c>
      <c r="AQ1262" s="60">
        <v>276554986701.23602</v>
      </c>
      <c r="AR1262" s="60">
        <v>1.24</v>
      </c>
      <c r="AS1262" s="60">
        <v>45916266672.406197</v>
      </c>
      <c r="AT1262" s="60">
        <v>63986746674.665001</v>
      </c>
      <c r="AU1262" s="85">
        <v>108314</v>
      </c>
      <c r="AV1262" s="60" t="s">
        <v>544</v>
      </c>
      <c r="AW1262" s="60" t="s">
        <v>544</v>
      </c>
      <c r="AX1262" s="60">
        <v>187360000.02340001</v>
      </c>
      <c r="AY1262" s="60">
        <v>86180906677.439301</v>
      </c>
      <c r="AZ1262" s="60">
        <v>71767733342.304306</v>
      </c>
      <c r="BA1262" s="60">
        <v>12979733334.955799</v>
      </c>
      <c r="BB1262" s="60" t="s">
        <v>1808</v>
      </c>
      <c r="BC1262" s="60">
        <v>293891893370.06982</v>
      </c>
      <c r="BD1262" s="60">
        <v>2740080000.3425002</v>
      </c>
      <c r="BE1262" s="60">
        <v>13965946668.412399</v>
      </c>
      <c r="BF1262" s="60">
        <v>1819893333.5608001</v>
      </c>
      <c r="BG1262" s="60">
        <v>1046693333.4642</v>
      </c>
      <c r="BH1262" s="60">
        <v>163147386687.06009</v>
      </c>
      <c r="BI1262" s="60">
        <v>4673733333.9175997</v>
      </c>
      <c r="BJ1262" s="60" t="s">
        <v>544</v>
      </c>
      <c r="BK1262" s="60">
        <v>2761866667.0118999</v>
      </c>
      <c r="BL1262" s="85" t="s">
        <v>3127</v>
      </c>
      <c r="BM1262" s="60" t="s">
        <v>3128</v>
      </c>
      <c r="BN1262" s="60">
        <v>1923866666.9072001</v>
      </c>
      <c r="BO1262" s="60">
        <v>242561120030.3201</v>
      </c>
      <c r="BP1262" s="60">
        <v>160407306686.71759</v>
      </c>
      <c r="BQ1262" s="60">
        <v>2819600000.3525</v>
      </c>
      <c r="BR1262" s="60">
        <v>4688586667.2526999</v>
      </c>
      <c r="BS1262" s="60">
        <v>2533760000.3167</v>
      </c>
      <c r="BT1262" s="60">
        <v>22614213336.160099</v>
      </c>
      <c r="BU1262" s="60">
        <v>10278160001.2848</v>
      </c>
      <c r="BV1262" s="60">
        <v>90186666.677900001</v>
      </c>
      <c r="BW1262" s="60">
        <v>13208026668.317699</v>
      </c>
      <c r="BX1262" s="60">
        <v>32531440004.066399</v>
      </c>
      <c r="BY1262" s="60" t="s">
        <v>544</v>
      </c>
      <c r="BZ1262" s="60">
        <v>60906666.6743</v>
      </c>
      <c r="CA1262" s="60">
        <v>-471120000.0589</v>
      </c>
      <c r="CB1262" s="60" t="s">
        <v>1958</v>
      </c>
      <c r="CC1262" s="60">
        <v>3569653333.7795</v>
      </c>
      <c r="CD1262" s="60">
        <v>2697600000.3372002</v>
      </c>
      <c r="CE1262" s="60">
        <v>6072693334.0923996</v>
      </c>
      <c r="CF1262" s="60">
        <v>43050986672.047997</v>
      </c>
      <c r="CG1262" s="60">
        <v>3017040000.3771</v>
      </c>
      <c r="CH1262" s="60">
        <v>1048426666.7977</v>
      </c>
      <c r="CI1262" s="60" t="s">
        <v>1625</v>
      </c>
      <c r="CJ1262" s="60">
        <v>19.38</v>
      </c>
      <c r="CK1262" s="60">
        <v>13392800001.674101</v>
      </c>
      <c r="CL1262" s="60">
        <v>258</v>
      </c>
      <c r="CM1262" s="85">
        <v>108314</v>
      </c>
      <c r="CN1262" s="60">
        <v>355173333.37769997</v>
      </c>
      <c r="CO1262" s="60">
        <v>4673733333.9175997</v>
      </c>
      <c r="CP1262" s="60">
        <v>9223840001.1529999</v>
      </c>
      <c r="CQ1262" s="60">
        <v>157346960019.6684</v>
      </c>
      <c r="CR1262" s="60">
        <v>97600000.012199998</v>
      </c>
      <c r="CS1262" s="60">
        <v>355173333.37769997</v>
      </c>
      <c r="CT1262" s="60">
        <v>1243120000.1554</v>
      </c>
      <c r="CU1262" s="60">
        <v>1518746666.8564999</v>
      </c>
      <c r="CV1262" s="60">
        <v>6072693334.0923996</v>
      </c>
      <c r="CW1262" s="60">
        <v>2761866667.0118999</v>
      </c>
      <c r="CX1262" s="60">
        <v>7299973334.2458</v>
      </c>
      <c r="CY1262" s="60">
        <v>17.329999999999998</v>
      </c>
      <c r="CZ1262" s="60">
        <f t="shared" si="38"/>
        <v>3.7499999995312501</v>
      </c>
      <c r="DA1262" s="60" t="str">
        <f t="shared" si="39"/>
        <v>Y</v>
      </c>
    </row>
    <row r="1263" spans="1:105">
      <c r="A1263" s="13" t="s">
        <v>1627</v>
      </c>
      <c r="B1263" s="13">
        <v>112047</v>
      </c>
      <c r="C1263" s="13">
        <v>2022</v>
      </c>
      <c r="D1263" s="13" t="s">
        <v>1</v>
      </c>
      <c r="E1263" s="13" t="s">
        <v>13</v>
      </c>
      <c r="F1263" s="84" t="s">
        <v>1812</v>
      </c>
      <c r="G1263" s="60" t="s">
        <v>2062</v>
      </c>
      <c r="H1263" s="60" t="s">
        <v>2244</v>
      </c>
      <c r="I1263" s="60" t="s">
        <v>2064</v>
      </c>
      <c r="J1263" s="60" t="s">
        <v>1627</v>
      </c>
      <c r="K1263" s="85">
        <v>112047</v>
      </c>
      <c r="L1263" s="60">
        <v>2325355000000</v>
      </c>
      <c r="M1263" s="60">
        <v>75724729805.399994</v>
      </c>
      <c r="N1263" s="60">
        <v>182265208</v>
      </c>
      <c r="O1263" s="60">
        <v>142959489.59999999</v>
      </c>
      <c r="P1263" s="60">
        <v>-0.18</v>
      </c>
      <c r="Q1263" s="60" t="s">
        <v>544</v>
      </c>
      <c r="R1263" s="85" t="s">
        <v>544</v>
      </c>
      <c r="S1263" s="85" t="s">
        <v>544</v>
      </c>
      <c r="T1263" s="60">
        <v>25152370748.700001</v>
      </c>
      <c r="U1263" s="60" t="s">
        <v>544</v>
      </c>
      <c r="V1263" s="60" t="s">
        <v>544</v>
      </c>
      <c r="W1263" s="60" t="s">
        <v>2065</v>
      </c>
      <c r="X1263" s="60">
        <v>1151751987.9000001</v>
      </c>
      <c r="Y1263" s="60">
        <v>62546111839.5</v>
      </c>
      <c r="Z1263" s="60">
        <v>9.0500000000000007</v>
      </c>
      <c r="AA1263" s="60">
        <v>5698840.7000000002</v>
      </c>
      <c r="AB1263" s="60">
        <v>50056369737.300003</v>
      </c>
      <c r="AC1263" s="60">
        <v>75724729805.399994</v>
      </c>
      <c r="AD1263" s="60">
        <v>7.95</v>
      </c>
      <c r="AE1263" s="60">
        <v>2530513224.4000001</v>
      </c>
      <c r="AF1263" s="60">
        <v>17.53</v>
      </c>
      <c r="AG1263" s="60" t="s">
        <v>2066</v>
      </c>
      <c r="AH1263" s="60">
        <v>49205418.799999997</v>
      </c>
      <c r="AI1263" s="60">
        <v>6412921722.1000004</v>
      </c>
      <c r="AJ1263" s="60">
        <v>10090171954.6</v>
      </c>
      <c r="AK1263" s="60">
        <v>1.67</v>
      </c>
      <c r="AL1263" s="60">
        <v>64211801564.099998</v>
      </c>
      <c r="AM1263" s="60">
        <v>1296111764</v>
      </c>
      <c r="AN1263" s="60">
        <v>547121272</v>
      </c>
      <c r="AO1263" s="60">
        <v>2171225741.9000001</v>
      </c>
      <c r="AP1263" s="60">
        <v>7348020069</v>
      </c>
      <c r="AQ1263" s="60">
        <v>75724729805.399994</v>
      </c>
      <c r="AR1263" s="60">
        <v>0.45</v>
      </c>
      <c r="AS1263" s="60">
        <v>5751628247.3000002</v>
      </c>
      <c r="AT1263" s="60">
        <v>28203530059.5</v>
      </c>
      <c r="AU1263" s="85">
        <v>112047</v>
      </c>
      <c r="AV1263" s="60" t="s">
        <v>544</v>
      </c>
      <c r="AW1263" s="60">
        <v>25465676.699999999</v>
      </c>
      <c r="AX1263" s="60" t="s">
        <v>544</v>
      </c>
      <c r="AY1263" s="60">
        <v>13952455403.4</v>
      </c>
      <c r="AZ1263" s="60">
        <v>20066692743.200001</v>
      </c>
      <c r="BA1263" s="60" t="s">
        <v>544</v>
      </c>
      <c r="BB1263" s="60" t="s">
        <v>1808</v>
      </c>
      <c r="BC1263" s="60" t="s">
        <v>544</v>
      </c>
      <c r="BD1263" s="60">
        <v>523381529.89999998</v>
      </c>
      <c r="BE1263" s="60" t="s">
        <v>544</v>
      </c>
      <c r="BF1263" s="60" t="s">
        <v>544</v>
      </c>
      <c r="BG1263" s="60">
        <v>165950241.19999999</v>
      </c>
      <c r="BH1263" s="60">
        <v>40824215238.5</v>
      </c>
      <c r="BI1263" s="60">
        <v>339813729.69999999</v>
      </c>
      <c r="BJ1263" s="60" t="s">
        <v>544</v>
      </c>
      <c r="BK1263" s="60">
        <v>554513482.5</v>
      </c>
      <c r="BL1263" s="85" t="s">
        <v>3129</v>
      </c>
      <c r="BM1263" s="60" t="s">
        <v>3130</v>
      </c>
      <c r="BN1263" s="60">
        <v>278461639</v>
      </c>
      <c r="BO1263" s="60">
        <v>71779796884.100006</v>
      </c>
      <c r="BP1263" s="60">
        <v>40300833708.599998</v>
      </c>
      <c r="BQ1263" s="60">
        <v>10959815045.4</v>
      </c>
      <c r="BR1263" s="60" t="s">
        <v>544</v>
      </c>
      <c r="BS1263" s="60">
        <v>792627329.39999998</v>
      </c>
      <c r="BT1263" s="60">
        <v>1634525207.2</v>
      </c>
      <c r="BU1263" s="60">
        <v>1187605837.0999999</v>
      </c>
      <c r="BV1263" s="60" t="s">
        <v>544</v>
      </c>
      <c r="BW1263" s="60">
        <v>274846945.80000001</v>
      </c>
      <c r="BX1263" s="60">
        <v>6150123753.8000002</v>
      </c>
      <c r="BY1263" s="60" t="s">
        <v>544</v>
      </c>
      <c r="BZ1263" s="60">
        <v>12276931.1</v>
      </c>
      <c r="CA1263" s="60">
        <v>414582519.69999999</v>
      </c>
      <c r="CB1263" s="60" t="s">
        <v>1958</v>
      </c>
      <c r="CC1263" s="60">
        <v>441839260.69999999</v>
      </c>
      <c r="CD1263" s="60">
        <v>774325909.5</v>
      </c>
      <c r="CE1263" s="60">
        <v>756545526.5</v>
      </c>
      <c r="CF1263" s="60">
        <v>7348020069</v>
      </c>
      <c r="CG1263" s="60">
        <v>442067214.30000001</v>
      </c>
      <c r="CH1263" s="60">
        <v>52950371.299999997</v>
      </c>
      <c r="CI1263" s="60" t="s">
        <v>1627</v>
      </c>
      <c r="CJ1263" s="60">
        <v>12.81</v>
      </c>
      <c r="CK1263" s="60">
        <v>1698873259.9000001</v>
      </c>
      <c r="CL1263" s="60" t="s">
        <v>544</v>
      </c>
      <c r="CM1263" s="85">
        <v>112047</v>
      </c>
      <c r="CN1263" s="60">
        <v>361925231.69999999</v>
      </c>
      <c r="CO1263" s="60">
        <v>339813729.69999999</v>
      </c>
      <c r="CP1263" s="60">
        <v>1430213626.9000001</v>
      </c>
      <c r="CQ1263" s="60">
        <v>62546111839.5</v>
      </c>
      <c r="CR1263" s="60">
        <v>69200208.5</v>
      </c>
      <c r="CS1263" s="60">
        <v>361925231.69999999</v>
      </c>
      <c r="CT1263" s="60">
        <v>344861274.39999998</v>
      </c>
      <c r="CU1263" s="60">
        <v>209652208.19999999</v>
      </c>
      <c r="CV1263" s="60">
        <v>756545526.5</v>
      </c>
      <c r="CW1263" s="60">
        <v>554513482.5</v>
      </c>
      <c r="CX1263" s="60">
        <v>1151751987.9000001</v>
      </c>
      <c r="CY1263" s="60">
        <v>12.29</v>
      </c>
      <c r="CZ1263" s="60">
        <f t="shared" si="38"/>
        <v>30.707999962175858</v>
      </c>
      <c r="DA1263" s="60" t="str">
        <f t="shared" si="39"/>
        <v>Y</v>
      </c>
    </row>
    <row r="1264" spans="1:105">
      <c r="A1264" s="13" t="s">
        <v>1627</v>
      </c>
      <c r="B1264" s="13">
        <v>112047</v>
      </c>
      <c r="C1264" s="13">
        <v>2023</v>
      </c>
      <c r="D1264" s="13" t="s">
        <v>1</v>
      </c>
      <c r="E1264" s="13" t="s">
        <v>13</v>
      </c>
      <c r="F1264" s="84" t="s">
        <v>1804</v>
      </c>
      <c r="G1264" s="60" t="s">
        <v>2062</v>
      </c>
      <c r="H1264" s="60" t="s">
        <v>547</v>
      </c>
      <c r="I1264" s="60" t="s">
        <v>2064</v>
      </c>
      <c r="J1264" s="60" t="s">
        <v>1627</v>
      </c>
      <c r="K1264" s="85">
        <v>112047</v>
      </c>
      <c r="L1264" s="60">
        <v>2423296000000</v>
      </c>
      <c r="M1264" s="60">
        <v>78844834833.699997</v>
      </c>
      <c r="N1264" s="60">
        <v>588742475.70000005</v>
      </c>
      <c r="O1264" s="60">
        <v>308312998</v>
      </c>
      <c r="P1264" s="60">
        <v>-0.18</v>
      </c>
      <c r="Q1264" s="60" t="s">
        <v>544</v>
      </c>
      <c r="R1264" s="85" t="s">
        <v>544</v>
      </c>
      <c r="S1264" s="85" t="s">
        <v>544</v>
      </c>
      <c r="T1264" s="60">
        <v>23874410267.799999</v>
      </c>
      <c r="U1264" s="60" t="s">
        <v>544</v>
      </c>
      <c r="V1264" s="60" t="s">
        <v>544</v>
      </c>
      <c r="W1264" s="60" t="s">
        <v>2065</v>
      </c>
      <c r="X1264" s="60">
        <v>1351325849.2</v>
      </c>
      <c r="Y1264" s="60">
        <v>64619879579.099998</v>
      </c>
      <c r="Z1264" s="60">
        <v>7.38</v>
      </c>
      <c r="AA1264" s="60">
        <v>3578981.6</v>
      </c>
      <c r="AB1264" s="60">
        <v>50003155982.400002</v>
      </c>
      <c r="AC1264" s="60">
        <v>78844834833.699997</v>
      </c>
      <c r="AD1264" s="60">
        <v>7.94</v>
      </c>
      <c r="AE1264" s="60">
        <v>2505059377.0999999</v>
      </c>
      <c r="AF1264" s="60">
        <v>18.66</v>
      </c>
      <c r="AG1264" s="60" t="s">
        <v>2066</v>
      </c>
      <c r="AH1264" s="60">
        <v>32633805.100000001</v>
      </c>
      <c r="AI1264" s="60">
        <v>6626549532.6000004</v>
      </c>
      <c r="AJ1264" s="60">
        <v>10826874892.1</v>
      </c>
      <c r="AK1264" s="60">
        <v>1.82</v>
      </c>
      <c r="AL1264" s="60">
        <v>65968244634.400002</v>
      </c>
      <c r="AM1264" s="60">
        <v>1458792906.3</v>
      </c>
      <c r="AN1264" s="60">
        <v>1357410118</v>
      </c>
      <c r="AO1264" s="60">
        <v>1869464778.5</v>
      </c>
      <c r="AP1264" s="60">
        <v>7925687322.6000004</v>
      </c>
      <c r="AQ1264" s="60">
        <v>78844834833.699997</v>
      </c>
      <c r="AR1264" s="60">
        <v>1.45</v>
      </c>
      <c r="AS1264" s="60">
        <v>5947519111.6000004</v>
      </c>
      <c r="AT1264" s="60">
        <v>27386269709.400002</v>
      </c>
      <c r="AU1264" s="85">
        <v>112047</v>
      </c>
      <c r="AV1264" s="60" t="s">
        <v>544</v>
      </c>
      <c r="AW1264" s="60">
        <v>19228892.100000001</v>
      </c>
      <c r="AX1264" s="60" t="s">
        <v>544</v>
      </c>
      <c r="AY1264" s="60">
        <v>14764405392.6</v>
      </c>
      <c r="AZ1264" s="60">
        <v>21524776301.299999</v>
      </c>
      <c r="BA1264" s="60" t="s">
        <v>544</v>
      </c>
      <c r="BB1264" s="60" t="s">
        <v>1808</v>
      </c>
      <c r="BC1264" s="60" t="s">
        <v>544</v>
      </c>
      <c r="BD1264" s="60">
        <v>529526598</v>
      </c>
      <c r="BE1264" s="60" t="s">
        <v>544</v>
      </c>
      <c r="BF1264" s="60">
        <v>176378721.19999999</v>
      </c>
      <c r="BG1264" s="60">
        <v>156629250</v>
      </c>
      <c r="BH1264" s="60">
        <v>40718203978.599998</v>
      </c>
      <c r="BI1264" s="60">
        <v>878997884.60000002</v>
      </c>
      <c r="BJ1264" s="60" t="s">
        <v>544</v>
      </c>
      <c r="BK1264" s="60">
        <v>603123474.5</v>
      </c>
      <c r="BL1264" s="85" t="s">
        <v>3129</v>
      </c>
      <c r="BM1264" s="60" t="s">
        <v>3130</v>
      </c>
      <c r="BN1264" s="60">
        <v>251602407.5</v>
      </c>
      <c r="BO1264" s="60">
        <v>74894973114.800003</v>
      </c>
      <c r="BP1264" s="60">
        <v>40188677380.599998</v>
      </c>
      <c r="BQ1264" s="60">
        <v>12529168693</v>
      </c>
      <c r="BR1264" s="60" t="s">
        <v>544</v>
      </c>
      <c r="BS1264" s="60">
        <v>1054172766.6</v>
      </c>
      <c r="BT1264" s="60">
        <v>1325557181.5999999</v>
      </c>
      <c r="BU1264" s="60">
        <v>1719635593.5999999</v>
      </c>
      <c r="BV1264" s="60" t="s">
        <v>544</v>
      </c>
      <c r="BW1264" s="60">
        <v>277924190.5</v>
      </c>
      <c r="BX1264" s="60">
        <v>6240735314.5</v>
      </c>
      <c r="BY1264" s="60" t="s">
        <v>544</v>
      </c>
      <c r="BZ1264" s="60">
        <v>3318692</v>
      </c>
      <c r="CA1264" s="60">
        <v>19131283.5</v>
      </c>
      <c r="CB1264" s="60" t="s">
        <v>1958</v>
      </c>
      <c r="CC1264" s="60">
        <v>1211615421.5</v>
      </c>
      <c r="CD1264" s="60">
        <v>807711078.10000002</v>
      </c>
      <c r="CE1264" s="60">
        <v>690710915.5</v>
      </c>
      <c r="CF1264" s="60">
        <v>7925687322.6000004</v>
      </c>
      <c r="CG1264" s="60">
        <v>911631689.70000005</v>
      </c>
      <c r="CH1264" s="60">
        <v>302131120.69999999</v>
      </c>
      <c r="CI1264" s="60" t="s">
        <v>1627</v>
      </c>
      <c r="CJ1264" s="60">
        <v>13.25</v>
      </c>
      <c r="CK1264" s="60">
        <v>2708735967.1999998</v>
      </c>
      <c r="CL1264" s="60" t="s">
        <v>544</v>
      </c>
      <c r="CM1264" s="85">
        <v>112047</v>
      </c>
      <c r="CN1264" s="60">
        <v>387603708.89999998</v>
      </c>
      <c r="CO1264" s="60">
        <v>878997884.60000002</v>
      </c>
      <c r="CP1264" s="60">
        <v>1602928256.8</v>
      </c>
      <c r="CQ1264" s="60">
        <v>64619879579.099998</v>
      </c>
      <c r="CR1264" s="60">
        <v>77468683.900000006</v>
      </c>
      <c r="CS1264" s="60">
        <v>387603708.89999998</v>
      </c>
      <c r="CT1264" s="60">
        <v>361639824.10000002</v>
      </c>
      <c r="CU1264" s="60">
        <v>241483650.40000001</v>
      </c>
      <c r="CV1264" s="60">
        <v>690710915.5</v>
      </c>
      <c r="CW1264" s="60">
        <v>603123474.5</v>
      </c>
      <c r="CX1264" s="60">
        <v>1351325849.2</v>
      </c>
      <c r="CY1264" s="60">
        <v>12.48</v>
      </c>
      <c r="CZ1264" s="60">
        <f t="shared" si="38"/>
        <v>30.735000017581754</v>
      </c>
      <c r="DA1264" s="60" t="str">
        <f t="shared" si="39"/>
        <v>Y</v>
      </c>
    </row>
    <row r="1265" spans="1:105">
      <c r="A1265" s="13" t="s">
        <v>1628</v>
      </c>
      <c r="B1265" s="13">
        <v>111937</v>
      </c>
      <c r="C1265" s="13">
        <v>2022</v>
      </c>
      <c r="D1265" s="13" t="s">
        <v>10</v>
      </c>
      <c r="E1265" s="13" t="s">
        <v>13</v>
      </c>
      <c r="F1265" s="84" t="s">
        <v>1970</v>
      </c>
      <c r="G1265" s="60" t="s">
        <v>2391</v>
      </c>
      <c r="H1265" s="60" t="s">
        <v>2796</v>
      </c>
      <c r="I1265" s="60" t="s">
        <v>2393</v>
      </c>
      <c r="J1265" s="60" t="s">
        <v>3131</v>
      </c>
      <c r="K1265" s="85">
        <v>1566344</v>
      </c>
      <c r="L1265" s="60">
        <v>14837986000000</v>
      </c>
      <c r="M1265" s="60">
        <v>121225375215.7</v>
      </c>
      <c r="N1265" s="60">
        <v>821217316.20000005</v>
      </c>
      <c r="O1265" s="60">
        <v>55800653.299999997</v>
      </c>
      <c r="P1265" s="60">
        <v>-0.04</v>
      </c>
      <c r="Q1265" s="60">
        <v>12624231963.5</v>
      </c>
      <c r="R1265" s="85">
        <v>3982</v>
      </c>
      <c r="S1265" s="85">
        <v>208</v>
      </c>
      <c r="T1265" s="60">
        <v>11495678047.6</v>
      </c>
      <c r="U1265" s="60">
        <v>951895420.10000002</v>
      </c>
      <c r="V1265" s="60" t="s">
        <v>544</v>
      </c>
      <c r="W1265" s="60" t="s">
        <v>2394</v>
      </c>
      <c r="X1265" s="60">
        <v>998562086.60000002</v>
      </c>
      <c r="Y1265" s="60">
        <v>93136837773.300003</v>
      </c>
      <c r="Z1265" s="60">
        <v>3.78</v>
      </c>
      <c r="AA1265" s="60">
        <v>1286470581.9000001</v>
      </c>
      <c r="AB1265" s="60">
        <v>49029558580.300003</v>
      </c>
      <c r="AC1265" s="60">
        <v>121225375215.7</v>
      </c>
      <c r="AD1265" s="60">
        <v>7.37</v>
      </c>
      <c r="AE1265" s="60" t="s">
        <v>544</v>
      </c>
      <c r="AF1265" s="60">
        <v>15.91</v>
      </c>
      <c r="AG1265" s="60" t="s">
        <v>2395</v>
      </c>
      <c r="AH1265" s="60" t="s">
        <v>544</v>
      </c>
      <c r="AI1265" s="60">
        <v>7886944405.3000002</v>
      </c>
      <c r="AJ1265" s="60" t="s">
        <v>544</v>
      </c>
      <c r="AK1265" s="60">
        <v>1.03</v>
      </c>
      <c r="AL1265" s="60">
        <v>98892205391.800003</v>
      </c>
      <c r="AM1265" s="60">
        <v>1004109472.1</v>
      </c>
      <c r="AN1265" s="60">
        <v>48717320</v>
      </c>
      <c r="AO1265" s="60">
        <v>18593553829.299999</v>
      </c>
      <c r="AP1265" s="60">
        <v>8890906818.6000004</v>
      </c>
      <c r="AQ1265" s="60">
        <v>121225375215.7</v>
      </c>
      <c r="AR1265" s="60">
        <v>1.05</v>
      </c>
      <c r="AS1265" s="60">
        <v>7236413362.8000002</v>
      </c>
      <c r="AT1265" s="60" t="s">
        <v>544</v>
      </c>
      <c r="AU1265" s="85">
        <v>111937</v>
      </c>
      <c r="AV1265" s="60" t="s">
        <v>544</v>
      </c>
      <c r="AW1265" s="60">
        <v>2424542471.5999999</v>
      </c>
      <c r="AX1265" s="60" t="s">
        <v>544</v>
      </c>
      <c r="AY1265" s="60" t="s">
        <v>544</v>
      </c>
      <c r="AZ1265" s="60">
        <v>20196078331.200001</v>
      </c>
      <c r="BA1265" s="60">
        <v>78400489807.199997</v>
      </c>
      <c r="BB1265" s="60" t="s">
        <v>1808</v>
      </c>
      <c r="BC1265" s="60">
        <v>106984509273.3</v>
      </c>
      <c r="BD1265" s="60">
        <v>436127448.80000001</v>
      </c>
      <c r="BE1265" s="60">
        <v>676854571.79999995</v>
      </c>
      <c r="BF1265" s="60" t="s">
        <v>544</v>
      </c>
      <c r="BG1265" s="60">
        <v>255392155.59999999</v>
      </c>
      <c r="BH1265" s="60">
        <v>78400489807.199997</v>
      </c>
      <c r="BI1265" s="60">
        <v>59640522.600000001</v>
      </c>
      <c r="BJ1265" s="60" t="s">
        <v>544</v>
      </c>
      <c r="BK1265" s="60">
        <v>797614375.10000002</v>
      </c>
      <c r="BL1265" s="85" t="s">
        <v>3132</v>
      </c>
      <c r="BM1265" s="60" t="s">
        <v>3133</v>
      </c>
      <c r="BN1265" s="60">
        <v>238602940</v>
      </c>
      <c r="BO1265" s="60">
        <v>98938046894.899994</v>
      </c>
      <c r="BP1265" s="60">
        <v>77964362358.399994</v>
      </c>
      <c r="BQ1265" s="60">
        <v>583186271.60000002</v>
      </c>
      <c r="BR1265" s="60">
        <v>17473888802.200001</v>
      </c>
      <c r="BS1265" s="60">
        <v>2838815345.4000001</v>
      </c>
      <c r="BT1265" s="60">
        <v>1450392149.7</v>
      </c>
      <c r="BU1265" s="60">
        <v>799967316.29999995</v>
      </c>
      <c r="BV1265" s="60">
        <v>184411763.80000001</v>
      </c>
      <c r="BW1265" s="60">
        <v>25316682881</v>
      </c>
      <c r="BX1265" s="60">
        <v>7886944405.3000002</v>
      </c>
      <c r="BY1265" s="60" t="s">
        <v>544</v>
      </c>
      <c r="BZ1265" s="60" t="s">
        <v>544</v>
      </c>
      <c r="CA1265" s="60">
        <v>20816993.399999999</v>
      </c>
      <c r="CB1265" s="60" t="s">
        <v>1958</v>
      </c>
      <c r="CC1265" s="60">
        <v>16846405.100000001</v>
      </c>
      <c r="CD1265" s="60">
        <v>447630716.69999999</v>
      </c>
      <c r="CE1265" s="60">
        <v>480400324.39999998</v>
      </c>
      <c r="CF1265" s="60">
        <v>8890906818.6000004</v>
      </c>
      <c r="CG1265" s="60">
        <v>247312090.30000001</v>
      </c>
      <c r="CH1265" s="60">
        <v>55800653.299999997</v>
      </c>
      <c r="CI1265" s="60" t="s">
        <v>3131</v>
      </c>
      <c r="CJ1265" s="60">
        <v>16.079999999999998</v>
      </c>
      <c r="CK1265" s="60">
        <v>1047279406.6</v>
      </c>
      <c r="CL1265" s="60">
        <v>160.5</v>
      </c>
      <c r="CM1265" s="85">
        <v>1566344</v>
      </c>
      <c r="CN1265" s="60" t="s">
        <v>544</v>
      </c>
      <c r="CO1265" s="60">
        <v>59640522.600000001</v>
      </c>
      <c r="CP1265" s="60">
        <v>1237165026.5</v>
      </c>
      <c r="CQ1265" s="60">
        <v>93136837773.300003</v>
      </c>
      <c r="CR1265" s="60" t="s">
        <v>544</v>
      </c>
      <c r="CS1265" s="60" t="s">
        <v>544</v>
      </c>
      <c r="CT1265" s="60">
        <v>272622547.69999999</v>
      </c>
      <c r="CU1265" s="60">
        <v>524991827.5</v>
      </c>
      <c r="CV1265" s="60">
        <v>480400324.39999998</v>
      </c>
      <c r="CW1265" s="60">
        <v>797614375.10000002</v>
      </c>
      <c r="CX1265" s="60">
        <v>998562086.60000002</v>
      </c>
      <c r="CY1265" s="60">
        <v>16.079999999999998</v>
      </c>
      <c r="CZ1265" s="60">
        <f t="shared" si="38"/>
        <v>122.40000060711975</v>
      </c>
      <c r="DA1265" s="60" t="str">
        <f t="shared" si="39"/>
        <v>N</v>
      </c>
    </row>
    <row r="1266" spans="1:105">
      <c r="A1266" s="13" t="s">
        <v>1628</v>
      </c>
      <c r="B1266" s="13">
        <v>111937</v>
      </c>
      <c r="C1266" s="13">
        <v>2023</v>
      </c>
      <c r="D1266" s="13" t="s">
        <v>10</v>
      </c>
      <c r="E1266" s="13" t="s">
        <v>13</v>
      </c>
      <c r="F1266" s="84" t="s">
        <v>1966</v>
      </c>
      <c r="G1266" s="60" t="s">
        <v>2391</v>
      </c>
      <c r="H1266" s="60" t="s">
        <v>2796</v>
      </c>
      <c r="I1266" s="60" t="s">
        <v>2393</v>
      </c>
      <c r="J1266" s="60" t="s">
        <v>3131</v>
      </c>
      <c r="K1266" s="85">
        <v>1566344</v>
      </c>
      <c r="L1266" s="60">
        <v>15443718000000</v>
      </c>
      <c r="M1266" s="60">
        <v>115700614864.3</v>
      </c>
      <c r="N1266" s="60">
        <v>798651487.10000002</v>
      </c>
      <c r="O1266" s="60">
        <v>32514234.5</v>
      </c>
      <c r="P1266" s="60">
        <v>-0.05</v>
      </c>
      <c r="Q1266" s="60">
        <v>12048644047.9</v>
      </c>
      <c r="R1266" s="85">
        <v>3506</v>
      </c>
      <c r="S1266" s="85">
        <v>206</v>
      </c>
      <c r="T1266" s="60">
        <v>10859132505</v>
      </c>
      <c r="U1266" s="60">
        <v>771883431.79999995</v>
      </c>
      <c r="V1266" s="60" t="s">
        <v>544</v>
      </c>
      <c r="W1266" s="60" t="s">
        <v>2394</v>
      </c>
      <c r="X1266" s="60">
        <v>894471086</v>
      </c>
      <c r="Y1266" s="60">
        <v>87945033374.300003</v>
      </c>
      <c r="Z1266" s="60">
        <v>4.75</v>
      </c>
      <c r="AA1266" s="60">
        <v>526258618</v>
      </c>
      <c r="AB1266" s="60">
        <v>39638904889.900002</v>
      </c>
      <c r="AC1266" s="60">
        <v>115700614864.3</v>
      </c>
      <c r="AD1266" s="60">
        <v>6.11</v>
      </c>
      <c r="AE1266" s="60" t="s">
        <v>544</v>
      </c>
      <c r="AF1266" s="60">
        <v>12.55</v>
      </c>
      <c r="AG1266" s="60" t="s">
        <v>2395</v>
      </c>
      <c r="AH1266" s="60" t="s">
        <v>544</v>
      </c>
      <c r="AI1266" s="60">
        <v>6637091730.1000004</v>
      </c>
      <c r="AJ1266" s="60" t="s">
        <v>544</v>
      </c>
      <c r="AK1266" s="60">
        <v>0.94</v>
      </c>
      <c r="AL1266" s="60">
        <v>96147408300.199997</v>
      </c>
      <c r="AM1266" s="60">
        <v>923494160.70000005</v>
      </c>
      <c r="AN1266" s="60">
        <v>294118970.5</v>
      </c>
      <c r="AO1266" s="60">
        <v>12938560144.299999</v>
      </c>
      <c r="AP1266" s="60">
        <v>7864541541.1000004</v>
      </c>
      <c r="AQ1266" s="60">
        <v>115700614864.3</v>
      </c>
      <c r="AR1266" s="60">
        <v>1.06</v>
      </c>
      <c r="AS1266" s="60">
        <v>6148614053.3000002</v>
      </c>
      <c r="AT1266" s="60" t="s">
        <v>544</v>
      </c>
      <c r="AU1266" s="85">
        <v>111937</v>
      </c>
      <c r="AV1266" s="60" t="s">
        <v>544</v>
      </c>
      <c r="AW1266" s="60">
        <v>2886350028.5</v>
      </c>
      <c r="AX1266" s="60" t="s">
        <v>544</v>
      </c>
      <c r="AY1266" s="60" t="s">
        <v>544</v>
      </c>
      <c r="AZ1266" s="60">
        <v>23499752881.599998</v>
      </c>
      <c r="BA1266" s="60">
        <v>75663073472.800003</v>
      </c>
      <c r="BB1266" s="60" t="s">
        <v>1808</v>
      </c>
      <c r="BC1266" s="60">
        <v>108487062238.5</v>
      </c>
      <c r="BD1266" s="60">
        <v>383473181.30000001</v>
      </c>
      <c r="BE1266" s="60" t="s">
        <v>544</v>
      </c>
      <c r="BF1266" s="60" t="s">
        <v>544</v>
      </c>
      <c r="BG1266" s="60">
        <v>249108481.80000001</v>
      </c>
      <c r="BH1266" s="60">
        <v>75663073472.800003</v>
      </c>
      <c r="BI1266" s="60">
        <v>598299373.5</v>
      </c>
      <c r="BJ1266" s="60" t="s">
        <v>544</v>
      </c>
      <c r="BK1266" s="60">
        <v>693579565.70000005</v>
      </c>
      <c r="BL1266" s="85" t="s">
        <v>3132</v>
      </c>
      <c r="BM1266" s="60" t="s">
        <v>3133</v>
      </c>
      <c r="BN1266" s="60">
        <v>271538808.60000002</v>
      </c>
      <c r="BO1266" s="60">
        <v>100294666335.7</v>
      </c>
      <c r="BP1266" s="60">
        <v>75279600291.5</v>
      </c>
      <c r="BQ1266" s="60">
        <v>1504839683.4000001</v>
      </c>
      <c r="BR1266" s="60">
        <v>17450382161.200001</v>
      </c>
      <c r="BS1266" s="60">
        <v>1758892726.2</v>
      </c>
      <c r="BT1266" s="60">
        <v>1292755475</v>
      </c>
      <c r="BU1266" s="60">
        <v>877667070.29999995</v>
      </c>
      <c r="BV1266" s="60">
        <v>157911298.30000001</v>
      </c>
      <c r="BW1266" s="60">
        <v>23625487074.599998</v>
      </c>
      <c r="BX1266" s="60">
        <v>6637091730.1000004</v>
      </c>
      <c r="BY1266" s="60" t="s">
        <v>544</v>
      </c>
      <c r="BZ1266" s="60" t="s">
        <v>544</v>
      </c>
      <c r="CA1266" s="60">
        <v>-11627210.1</v>
      </c>
      <c r="CB1266" s="60" t="s">
        <v>1958</v>
      </c>
      <c r="CC1266" s="60">
        <v>137511238.30000001</v>
      </c>
      <c r="CD1266" s="60">
        <v>377989213.60000002</v>
      </c>
      <c r="CE1266" s="60">
        <v>541669166.39999998</v>
      </c>
      <c r="CF1266" s="60">
        <v>7864541541.1000004</v>
      </c>
      <c r="CG1266" s="60">
        <v>310922986.19999999</v>
      </c>
      <c r="CH1266" s="60">
        <v>32514234.5</v>
      </c>
      <c r="CI1266" s="60" t="s">
        <v>3131</v>
      </c>
      <c r="CJ1266" s="60">
        <v>16.739999999999998</v>
      </c>
      <c r="CK1266" s="60">
        <v>1188590056.5</v>
      </c>
      <c r="CL1266" s="60">
        <v>125.7</v>
      </c>
      <c r="CM1266" s="85">
        <v>1566344</v>
      </c>
      <c r="CN1266" s="60" t="s">
        <v>544</v>
      </c>
      <c r="CO1266" s="60">
        <v>598299373.5</v>
      </c>
      <c r="CP1266" s="60">
        <v>1166009894.5999999</v>
      </c>
      <c r="CQ1266" s="60">
        <v>87945033374.300003</v>
      </c>
      <c r="CR1266" s="60" t="s">
        <v>544</v>
      </c>
      <c r="CS1266" s="60" t="s">
        <v>544</v>
      </c>
      <c r="CT1266" s="60">
        <v>240118370.90000001</v>
      </c>
      <c r="CU1266" s="60">
        <v>453461194.80000001</v>
      </c>
      <c r="CV1266" s="60">
        <v>541669166.39999998</v>
      </c>
      <c r="CW1266" s="60">
        <v>693579565.70000005</v>
      </c>
      <c r="CX1266" s="60">
        <v>894471086</v>
      </c>
      <c r="CY1266" s="60">
        <v>16.739999999999998</v>
      </c>
      <c r="CZ1266" s="60">
        <f t="shared" si="38"/>
        <v>133.47999937695434</v>
      </c>
      <c r="DA1266" s="60" t="str">
        <f t="shared" si="39"/>
        <v>N</v>
      </c>
    </row>
    <row r="1267" spans="1:105">
      <c r="A1267" s="13" t="s">
        <v>1629</v>
      </c>
      <c r="B1267" s="13">
        <v>111760</v>
      </c>
      <c r="C1267" s="13">
        <v>2022</v>
      </c>
      <c r="D1267" s="13" t="s">
        <v>10</v>
      </c>
      <c r="E1267" s="13" t="s">
        <v>13</v>
      </c>
      <c r="F1267" s="84" t="s">
        <v>1812</v>
      </c>
      <c r="G1267" s="60" t="s">
        <v>1931</v>
      </c>
      <c r="H1267" s="60" t="s">
        <v>2723</v>
      </c>
      <c r="I1267" s="60" t="s">
        <v>1933</v>
      </c>
      <c r="J1267" s="60" t="s">
        <v>1519</v>
      </c>
      <c r="K1267" s="85">
        <v>1559652</v>
      </c>
      <c r="L1267" s="60">
        <v>3367827000000</v>
      </c>
      <c r="M1267" s="60">
        <v>96773857170.5</v>
      </c>
      <c r="N1267" s="60">
        <v>2588230225.9000001</v>
      </c>
      <c r="O1267" s="60">
        <v>912732393.70000005</v>
      </c>
      <c r="P1267" s="60">
        <v>-0.46</v>
      </c>
      <c r="Q1267" s="60" t="s">
        <v>544</v>
      </c>
      <c r="R1267" s="85" t="s">
        <v>544</v>
      </c>
      <c r="S1267" s="85" t="s">
        <v>544</v>
      </c>
      <c r="T1267" s="60">
        <v>38252291639.300003</v>
      </c>
      <c r="U1267" s="60" t="s">
        <v>544</v>
      </c>
      <c r="V1267" s="60" t="s">
        <v>544</v>
      </c>
      <c r="W1267" s="60" t="s">
        <v>1934</v>
      </c>
      <c r="X1267" s="60">
        <v>3063216577.3000002</v>
      </c>
      <c r="Y1267" s="60">
        <v>74061406356</v>
      </c>
      <c r="Z1267" s="60">
        <v>12.34</v>
      </c>
      <c r="AA1267" s="60" t="s">
        <v>544</v>
      </c>
      <c r="AB1267" s="60" t="s">
        <v>544</v>
      </c>
      <c r="AC1267" s="60">
        <v>96773857170.5</v>
      </c>
      <c r="AD1267" s="60" t="s">
        <v>544</v>
      </c>
      <c r="AE1267" s="60" t="s">
        <v>544</v>
      </c>
      <c r="AF1267" s="60">
        <v>18.16</v>
      </c>
      <c r="AG1267" s="60" t="s">
        <v>1935</v>
      </c>
      <c r="AH1267" s="60" t="s">
        <v>544</v>
      </c>
      <c r="AI1267" s="60" t="s">
        <v>544</v>
      </c>
      <c r="AJ1267" s="60">
        <v>17166288342.299999</v>
      </c>
      <c r="AK1267" s="60">
        <v>3.34</v>
      </c>
      <c r="AL1267" s="60">
        <v>77993189929.399994</v>
      </c>
      <c r="AM1267" s="60">
        <v>2189132498.4000001</v>
      </c>
      <c r="AN1267" s="60">
        <v>544467113.60000002</v>
      </c>
      <c r="AO1267" s="60">
        <v>1357575933.0999999</v>
      </c>
      <c r="AP1267" s="60">
        <v>12103502785.1</v>
      </c>
      <c r="AQ1267" s="60">
        <v>96773857170.5</v>
      </c>
      <c r="AR1267" s="60">
        <v>3.88</v>
      </c>
      <c r="AS1267" s="60">
        <v>11463434970.299999</v>
      </c>
      <c r="AT1267" s="60">
        <v>38252291639.300003</v>
      </c>
      <c r="AU1267" s="85">
        <v>111760</v>
      </c>
      <c r="AV1267" s="60" t="s">
        <v>544</v>
      </c>
      <c r="AW1267" s="60" t="s">
        <v>544</v>
      </c>
      <c r="AX1267" s="60">
        <v>644780323.10000002</v>
      </c>
      <c r="AY1267" s="60">
        <v>17166288342.299999</v>
      </c>
      <c r="AZ1267" s="60">
        <v>12393379513.1</v>
      </c>
      <c r="BA1267" s="60">
        <v>11268871595.5</v>
      </c>
      <c r="BB1267" s="60" t="s">
        <v>1808</v>
      </c>
      <c r="BC1267" s="60" t="s">
        <v>544</v>
      </c>
      <c r="BD1267" s="60">
        <v>3818108678.9000001</v>
      </c>
      <c r="BE1267" s="60">
        <v>5455015666</v>
      </c>
      <c r="BF1267" s="60" t="s">
        <v>544</v>
      </c>
      <c r="BG1267" s="60">
        <v>675526566</v>
      </c>
      <c r="BH1267" s="60">
        <v>66687451577.099998</v>
      </c>
      <c r="BI1267" s="60">
        <v>1566219363.0999999</v>
      </c>
      <c r="BJ1267" s="60" t="s">
        <v>544</v>
      </c>
      <c r="BK1267" s="60">
        <v>1843107958.5</v>
      </c>
      <c r="BL1267" s="85" t="s">
        <v>2999</v>
      </c>
      <c r="BM1267" s="60" t="s">
        <v>3000</v>
      </c>
      <c r="BN1267" s="60">
        <v>1665354445.5</v>
      </c>
      <c r="BO1267" s="60">
        <v>92212407782.199997</v>
      </c>
      <c r="BP1267" s="60">
        <v>62869342898.300003</v>
      </c>
      <c r="BQ1267" s="60">
        <v>15009798584.1</v>
      </c>
      <c r="BR1267" s="60" t="s">
        <v>544</v>
      </c>
      <c r="BS1267" s="60">
        <v>773426051.79999995</v>
      </c>
      <c r="BT1267" s="60">
        <v>3931783573.4000001</v>
      </c>
      <c r="BU1267" s="60">
        <v>3346455565</v>
      </c>
      <c r="BV1267" s="60" t="s">
        <v>544</v>
      </c>
      <c r="BW1267" s="60">
        <v>11268871595.5</v>
      </c>
      <c r="BX1267" s="60" t="s">
        <v>544</v>
      </c>
      <c r="BY1267" s="60" t="s">
        <v>544</v>
      </c>
      <c r="BZ1267" s="60">
        <v>174793827.90000001</v>
      </c>
      <c r="CA1267" s="60">
        <v>-8764116</v>
      </c>
      <c r="CB1267" s="60" t="s">
        <v>1900</v>
      </c>
      <c r="CC1267" s="60">
        <v>276285164.5</v>
      </c>
      <c r="CD1267" s="60">
        <v>1254504182.2</v>
      </c>
      <c r="CE1267" s="60">
        <v>1953794433.2</v>
      </c>
      <c r="CF1267" s="60">
        <v>12103502785.1</v>
      </c>
      <c r="CG1267" s="60">
        <v>256975374.5</v>
      </c>
      <c r="CH1267" s="60">
        <v>616505273.5</v>
      </c>
      <c r="CI1267" s="60" t="s">
        <v>1519</v>
      </c>
      <c r="CJ1267" s="60">
        <v>15.5</v>
      </c>
      <c r="CK1267" s="60">
        <v>3607683690.9000001</v>
      </c>
      <c r="CL1267" s="60" t="s">
        <v>544</v>
      </c>
      <c r="CM1267" s="85">
        <v>1559652</v>
      </c>
      <c r="CN1267" s="60">
        <v>-55371972.100000001</v>
      </c>
      <c r="CO1267" s="60">
        <v>1566219363.0999999</v>
      </c>
      <c r="CP1267" s="60">
        <v>4728571022.8000002</v>
      </c>
      <c r="CQ1267" s="60">
        <v>74061406356</v>
      </c>
      <c r="CR1267" s="60">
        <v>4252751.4000000004</v>
      </c>
      <c r="CS1267" s="60">
        <v>-55371972.100000001</v>
      </c>
      <c r="CT1267" s="60">
        <v>848079079</v>
      </c>
      <c r="CU1267" s="60">
        <v>995028879.5</v>
      </c>
      <c r="CV1267" s="60">
        <v>1953794433.2</v>
      </c>
      <c r="CW1267" s="60">
        <v>1843107958.5</v>
      </c>
      <c r="CX1267" s="60">
        <v>3063216577.3000002</v>
      </c>
      <c r="CY1267" s="60" t="s">
        <v>544</v>
      </c>
      <c r="CZ1267" s="60">
        <f t="shared" si="38"/>
        <v>34.800999964963985</v>
      </c>
      <c r="DA1267" s="60" t="str">
        <f t="shared" si="39"/>
        <v>N: parent data from row 1105</v>
      </c>
    </row>
    <row r="1268" spans="1:105">
      <c r="A1268" s="13" t="s">
        <v>1629</v>
      </c>
      <c r="B1268" s="13">
        <v>111760</v>
      </c>
      <c r="C1268" s="13">
        <v>2023</v>
      </c>
      <c r="D1268" s="13" t="s">
        <v>10</v>
      </c>
      <c r="E1268" s="13" t="s">
        <v>13</v>
      </c>
      <c r="F1268" s="84" t="s">
        <v>1804</v>
      </c>
      <c r="G1268" s="60" t="s">
        <v>1931</v>
      </c>
      <c r="H1268" s="60" t="s">
        <v>2723</v>
      </c>
      <c r="I1268" s="60" t="s">
        <v>1933</v>
      </c>
      <c r="J1268" s="60" t="s">
        <v>1519</v>
      </c>
      <c r="K1268" s="85">
        <v>1559652</v>
      </c>
      <c r="L1268" s="60">
        <v>3285319000000</v>
      </c>
      <c r="M1268" s="60">
        <v>94724187740.100006</v>
      </c>
      <c r="N1268" s="60">
        <v>2562869419.9000001</v>
      </c>
      <c r="O1268" s="60">
        <v>819479284.60000002</v>
      </c>
      <c r="P1268" s="60">
        <v>-0.33</v>
      </c>
      <c r="Q1268" s="60" t="s">
        <v>544</v>
      </c>
      <c r="R1268" s="85" t="s">
        <v>544</v>
      </c>
      <c r="S1268" s="85" t="s">
        <v>544</v>
      </c>
      <c r="T1268" s="60">
        <v>38254533961</v>
      </c>
      <c r="U1268" s="60" t="s">
        <v>544</v>
      </c>
      <c r="V1268" s="60" t="s">
        <v>544</v>
      </c>
      <c r="W1268" s="60" t="s">
        <v>1934</v>
      </c>
      <c r="X1268" s="60">
        <v>2995848113.0999999</v>
      </c>
      <c r="Y1268" s="60">
        <v>70772914757.5</v>
      </c>
      <c r="Z1268" s="60">
        <v>11.64</v>
      </c>
      <c r="AA1268" s="60" t="s">
        <v>544</v>
      </c>
      <c r="AB1268" s="60" t="s">
        <v>544</v>
      </c>
      <c r="AC1268" s="60">
        <v>94724187740.100006</v>
      </c>
      <c r="AD1268" s="60" t="s">
        <v>544</v>
      </c>
      <c r="AE1268" s="60" t="s">
        <v>544</v>
      </c>
      <c r="AF1268" s="60">
        <v>16.29</v>
      </c>
      <c r="AG1268" s="60" t="s">
        <v>1935</v>
      </c>
      <c r="AH1268" s="60" t="s">
        <v>544</v>
      </c>
      <c r="AI1268" s="60" t="s">
        <v>544</v>
      </c>
      <c r="AJ1268" s="60">
        <v>17786754336</v>
      </c>
      <c r="AK1268" s="60">
        <v>3.27</v>
      </c>
      <c r="AL1268" s="60">
        <v>76152812695.699997</v>
      </c>
      <c r="AM1268" s="60">
        <v>2662745440</v>
      </c>
      <c r="AN1268" s="60">
        <v>966064067</v>
      </c>
      <c r="AO1268" s="60">
        <v>1172447598</v>
      </c>
      <c r="AP1268" s="60">
        <v>12198310424</v>
      </c>
      <c r="AQ1268" s="60">
        <v>94724187740.100006</v>
      </c>
      <c r="AR1268" s="60">
        <v>3.8</v>
      </c>
      <c r="AS1268" s="60">
        <v>11565291365</v>
      </c>
      <c r="AT1268" s="60">
        <v>38254533961</v>
      </c>
      <c r="AU1268" s="85">
        <v>111760</v>
      </c>
      <c r="AV1268" s="60" t="s">
        <v>544</v>
      </c>
      <c r="AW1268" s="60" t="s">
        <v>544</v>
      </c>
      <c r="AX1268" s="60">
        <v>747599689.39999998</v>
      </c>
      <c r="AY1268" s="60">
        <v>17786754336</v>
      </c>
      <c r="AZ1268" s="60">
        <v>12801920262.299999</v>
      </c>
      <c r="BA1268" s="60">
        <v>11393420419.4</v>
      </c>
      <c r="BB1268" s="60" t="s">
        <v>1808</v>
      </c>
      <c r="BC1268" s="60" t="s">
        <v>544</v>
      </c>
      <c r="BD1268" s="60">
        <v>3828676877.3000002</v>
      </c>
      <c r="BE1268" s="60">
        <v>5006227840.1000004</v>
      </c>
      <c r="BF1268" s="60" t="s">
        <v>544</v>
      </c>
      <c r="BG1268" s="60">
        <v>517602284.10000002</v>
      </c>
      <c r="BH1268" s="60">
        <v>67434708716.5</v>
      </c>
      <c r="BI1268" s="60">
        <v>1383588503</v>
      </c>
      <c r="BJ1268" s="60" t="s">
        <v>544</v>
      </c>
      <c r="BK1268" s="60">
        <v>1612346107.8</v>
      </c>
      <c r="BL1268" s="85" t="s">
        <v>2999</v>
      </c>
      <c r="BM1268" s="60" t="s">
        <v>3000</v>
      </c>
      <c r="BN1268" s="60">
        <v>1122942076.5</v>
      </c>
      <c r="BO1268" s="60">
        <v>90373497195.600006</v>
      </c>
      <c r="BP1268" s="60">
        <v>63606031839.099998</v>
      </c>
      <c r="BQ1268" s="60">
        <v>12578640845.700001</v>
      </c>
      <c r="BR1268" s="60" t="s">
        <v>544</v>
      </c>
      <c r="BS1268" s="60">
        <v>690770695.29999995</v>
      </c>
      <c r="BT1268" s="60">
        <v>5379897938.3000002</v>
      </c>
      <c r="BU1268" s="60">
        <v>3433872505.9000001</v>
      </c>
      <c r="BV1268" s="60" t="s">
        <v>544</v>
      </c>
      <c r="BW1268" s="60">
        <v>11393420419.4</v>
      </c>
      <c r="BX1268" s="60" t="s">
        <v>544</v>
      </c>
      <c r="BY1268" s="60" t="s">
        <v>544</v>
      </c>
      <c r="BZ1268" s="60">
        <v>1960614.7</v>
      </c>
      <c r="CA1268" s="60">
        <v>-3431075.7</v>
      </c>
      <c r="CB1268" s="60" t="s">
        <v>1900</v>
      </c>
      <c r="CC1268" s="60">
        <v>444050399.80000001</v>
      </c>
      <c r="CD1268" s="60">
        <v>1222904594.3</v>
      </c>
      <c r="CE1268" s="60">
        <v>1715480208.2</v>
      </c>
      <c r="CF1268" s="60">
        <v>12198310424</v>
      </c>
      <c r="CG1268" s="60">
        <v>526540380.60000002</v>
      </c>
      <c r="CH1268" s="60">
        <v>567799787.20000005</v>
      </c>
      <c r="CI1268" s="60" t="s">
        <v>1519</v>
      </c>
      <c r="CJ1268" s="60">
        <v>16.899999999999999</v>
      </c>
      <c r="CK1268" s="60">
        <v>3961912180.0999999</v>
      </c>
      <c r="CL1268" s="60" t="s">
        <v>544</v>
      </c>
      <c r="CM1268" s="85">
        <v>1559652</v>
      </c>
      <c r="CN1268" s="60">
        <v>51869792.200000003</v>
      </c>
      <c r="CO1268" s="60">
        <v>1383588503</v>
      </c>
      <c r="CP1268" s="60">
        <v>4118790189.5999999</v>
      </c>
      <c r="CQ1268" s="60">
        <v>70772914757.5</v>
      </c>
      <c r="CR1268" s="60">
        <v>1499293.6</v>
      </c>
      <c r="CS1268" s="60">
        <v>51869792.200000003</v>
      </c>
      <c r="CT1268" s="60">
        <v>776720584.39999998</v>
      </c>
      <c r="CU1268" s="60">
        <v>835625523.5</v>
      </c>
      <c r="CV1268" s="60">
        <v>1715480208.2</v>
      </c>
      <c r="CW1268" s="60">
        <v>1612346107.8</v>
      </c>
      <c r="CX1268" s="60">
        <v>2995848113.0999999</v>
      </c>
      <c r="CY1268" s="60" t="s">
        <v>544</v>
      </c>
      <c r="CZ1268" s="60">
        <f t="shared" si="38"/>
        <v>34.68299996421306</v>
      </c>
      <c r="DA1268" s="60" t="str">
        <f t="shared" si="39"/>
        <v>N: parent data from row 1105</v>
      </c>
    </row>
    <row r="1269" spans="1:105">
      <c r="A1269" s="13" t="s">
        <v>1630</v>
      </c>
      <c r="B1269" s="13">
        <v>148225</v>
      </c>
      <c r="C1269" s="13">
        <v>2022</v>
      </c>
      <c r="D1269" s="13" t="s">
        <v>10</v>
      </c>
      <c r="E1269" s="13" t="s">
        <v>13</v>
      </c>
      <c r="F1269" s="84" t="s">
        <v>1970</v>
      </c>
      <c r="G1269" s="60" t="s">
        <v>2005</v>
      </c>
      <c r="H1269" s="60" t="s">
        <v>3134</v>
      </c>
      <c r="I1269" s="60" t="s">
        <v>2007</v>
      </c>
      <c r="J1269" s="60" t="s">
        <v>1630</v>
      </c>
      <c r="K1269" s="85">
        <v>148225</v>
      </c>
      <c r="L1269" s="60">
        <v>1000518683000</v>
      </c>
      <c r="M1269" s="60">
        <v>13198218642.7372</v>
      </c>
      <c r="N1269" s="60">
        <v>481233286.95889997</v>
      </c>
      <c r="O1269" s="60">
        <v>177030713.03470001</v>
      </c>
      <c r="P1269" s="60" t="s">
        <v>544</v>
      </c>
      <c r="Q1269" s="60" t="s">
        <v>544</v>
      </c>
      <c r="R1269" s="85" t="s">
        <v>544</v>
      </c>
      <c r="S1269" s="85" t="s">
        <v>544</v>
      </c>
      <c r="T1269" s="60">
        <v>1430597961.4833</v>
      </c>
      <c r="U1269" s="60">
        <v>41365742.682099998</v>
      </c>
      <c r="V1269" s="60" t="s">
        <v>544</v>
      </c>
      <c r="W1269" s="60" t="s">
        <v>2008</v>
      </c>
      <c r="X1269" s="60">
        <v>295454804.93790001</v>
      </c>
      <c r="Y1269" s="60">
        <v>11463391711.385201</v>
      </c>
      <c r="Z1269" s="60" t="s">
        <v>544</v>
      </c>
      <c r="AA1269" s="60">
        <v>203371042.56779999</v>
      </c>
      <c r="AB1269" s="60" t="s">
        <v>544</v>
      </c>
      <c r="AC1269" s="60">
        <v>13198218642.7372</v>
      </c>
      <c r="AD1269" s="60" t="s">
        <v>544</v>
      </c>
      <c r="AE1269" s="60">
        <v>2750355830.4323001</v>
      </c>
      <c r="AF1269" s="60">
        <v>11.197620000000001</v>
      </c>
      <c r="AG1269" s="60" t="s">
        <v>2009</v>
      </c>
      <c r="AH1269" s="60" t="s">
        <v>544</v>
      </c>
      <c r="AI1269" s="60" t="s">
        <v>544</v>
      </c>
      <c r="AJ1269" s="60">
        <v>538470669.59239995</v>
      </c>
      <c r="AK1269" s="60" t="s">
        <v>544</v>
      </c>
      <c r="AL1269" s="60">
        <v>11962393980.360201</v>
      </c>
      <c r="AM1269" s="60">
        <v>171071337.21290001</v>
      </c>
      <c r="AN1269" s="60">
        <v>573400155.00080001</v>
      </c>
      <c r="AO1269" s="60">
        <v>508443495.43260002</v>
      </c>
      <c r="AP1269" s="60">
        <v>772256119.17709994</v>
      </c>
      <c r="AQ1269" s="60">
        <v>13198218642.7372</v>
      </c>
      <c r="AR1269" s="60">
        <v>5.9017299999999997</v>
      </c>
      <c r="AS1269" s="60">
        <v>772256119.17709994</v>
      </c>
      <c r="AT1269" s="60">
        <v>4625127542.3283997</v>
      </c>
      <c r="AU1269" s="85">
        <v>148225</v>
      </c>
      <c r="AV1269" s="60" t="s">
        <v>544</v>
      </c>
      <c r="AW1269" s="60" t="s">
        <v>544</v>
      </c>
      <c r="AX1269" s="60">
        <v>0</v>
      </c>
      <c r="AY1269" s="60">
        <v>3288826500.0246</v>
      </c>
      <c r="AZ1269" s="60">
        <v>2828826422.0387001</v>
      </c>
      <c r="BA1269" s="60">
        <v>240157583.5772</v>
      </c>
      <c r="BB1269" s="60" t="s">
        <v>1808</v>
      </c>
      <c r="BC1269" s="60" t="s">
        <v>544</v>
      </c>
      <c r="BD1269" s="60">
        <v>240157583.5772</v>
      </c>
      <c r="BE1269" s="60" t="s">
        <v>544</v>
      </c>
      <c r="BF1269" s="60">
        <v>474889554</v>
      </c>
      <c r="BG1269" s="60">
        <v>6224166.3223000001</v>
      </c>
      <c r="BH1269" s="60">
        <v>8154111625.9301996</v>
      </c>
      <c r="BI1269" s="60">
        <v>5910805.1734999996</v>
      </c>
      <c r="BJ1269" s="60" t="s">
        <v>544</v>
      </c>
      <c r="BK1269" s="60">
        <v>275125627.37919998</v>
      </c>
      <c r="BL1269" s="85" t="s">
        <v>544</v>
      </c>
      <c r="BM1269" s="60" t="s">
        <v>544</v>
      </c>
      <c r="BN1269" s="60">
        <v>157400915.87529999</v>
      </c>
      <c r="BO1269" s="60">
        <v>11712223284.58</v>
      </c>
      <c r="BP1269" s="60">
        <v>7913954042.3529997</v>
      </c>
      <c r="BQ1269" s="60">
        <v>494553266.18830001</v>
      </c>
      <c r="BR1269" s="60" t="s">
        <v>544</v>
      </c>
      <c r="BS1269" s="60">
        <v>799083104.97210002</v>
      </c>
      <c r="BT1269" s="60">
        <v>295631226.40719998</v>
      </c>
      <c r="BU1269" s="60">
        <v>668715830.99609995</v>
      </c>
      <c r="BV1269" s="60">
        <v>1738323978.4535</v>
      </c>
      <c r="BW1269" s="60">
        <v>281523326.25929999</v>
      </c>
      <c r="BX1269" s="60" t="s">
        <v>544</v>
      </c>
      <c r="BY1269" s="60" t="s">
        <v>544</v>
      </c>
      <c r="BZ1269" s="60" t="s">
        <v>544</v>
      </c>
      <c r="CA1269" s="60" t="s">
        <v>544</v>
      </c>
      <c r="CB1269" s="60" t="s">
        <v>544</v>
      </c>
      <c r="CC1269" s="60">
        <v>535882706.20230001</v>
      </c>
      <c r="CD1269" s="60">
        <v>97253383.672099993</v>
      </c>
      <c r="CE1269" s="60">
        <v>-12157423.218599999</v>
      </c>
      <c r="CF1269" s="60">
        <v>772256119.17709994</v>
      </c>
      <c r="CG1269" s="60">
        <v>200139128.94260001</v>
      </c>
      <c r="CH1269" s="60">
        <v>65438857.1448</v>
      </c>
      <c r="CI1269" s="60" t="s">
        <v>1630</v>
      </c>
      <c r="CJ1269" s="60" t="s">
        <v>544</v>
      </c>
      <c r="CK1269" s="60">
        <v>868854959.93869996</v>
      </c>
      <c r="CL1269" s="60" t="s">
        <v>544</v>
      </c>
      <c r="CM1269" s="85">
        <v>148225</v>
      </c>
      <c r="CN1269" s="60" t="s">
        <v>544</v>
      </c>
      <c r="CO1269" s="60">
        <v>5910805.1734999996</v>
      </c>
      <c r="CP1269" s="60">
        <v>452855720.81309998</v>
      </c>
      <c r="CQ1269" s="60">
        <v>11463391711.385201</v>
      </c>
      <c r="CR1269" s="60" t="s">
        <v>544</v>
      </c>
      <c r="CS1269" s="60" t="s">
        <v>544</v>
      </c>
      <c r="CT1269" s="60">
        <v>158332372.1613</v>
      </c>
      <c r="CU1269" s="60">
        <v>116793255.21789999</v>
      </c>
      <c r="CV1269" s="60">
        <v>-12157423.218599999</v>
      </c>
      <c r="CW1269" s="60">
        <v>275125627.37919998</v>
      </c>
      <c r="CX1269" s="60">
        <v>295454804.93790001</v>
      </c>
      <c r="CY1269" s="60" t="s">
        <v>544</v>
      </c>
      <c r="CZ1269" s="60">
        <f t="shared" si="38"/>
        <v>75.807100191552877</v>
      </c>
      <c r="DA1269" s="60" t="str">
        <f t="shared" si="39"/>
        <v>Y</v>
      </c>
    </row>
    <row r="1270" spans="1:105">
      <c r="A1270" s="13" t="s">
        <v>1630</v>
      </c>
      <c r="B1270" s="13">
        <v>148225</v>
      </c>
      <c r="C1270" s="13">
        <v>2023</v>
      </c>
      <c r="D1270" s="13" t="s">
        <v>10</v>
      </c>
      <c r="E1270" s="13" t="s">
        <v>13</v>
      </c>
      <c r="F1270" s="84" t="s">
        <v>1966</v>
      </c>
      <c r="G1270" s="60" t="s">
        <v>2005</v>
      </c>
      <c r="H1270" s="60" t="s">
        <v>3134</v>
      </c>
      <c r="I1270" s="60" t="s">
        <v>2007</v>
      </c>
      <c r="J1270" s="60" t="s">
        <v>1630</v>
      </c>
      <c r="K1270" s="85">
        <v>148225</v>
      </c>
      <c r="L1270" s="60">
        <v>1076971635000</v>
      </c>
      <c r="M1270" s="60">
        <v>13099151609.437401</v>
      </c>
      <c r="N1270" s="60">
        <v>451034399.2762</v>
      </c>
      <c r="O1270" s="60">
        <v>43014270.906800002</v>
      </c>
      <c r="P1270" s="60">
        <v>-0.55195000000000005</v>
      </c>
      <c r="Q1270" s="60" t="s">
        <v>544</v>
      </c>
      <c r="R1270" s="85" t="s">
        <v>544</v>
      </c>
      <c r="S1270" s="85" t="s">
        <v>544</v>
      </c>
      <c r="T1270" s="60">
        <v>1886989614.375</v>
      </c>
      <c r="U1270" s="60">
        <v>121696573.6665</v>
      </c>
      <c r="V1270" s="60" t="s">
        <v>544</v>
      </c>
      <c r="W1270" s="60" t="s">
        <v>2008</v>
      </c>
      <c r="X1270" s="60">
        <v>366358158.514</v>
      </c>
      <c r="Y1270" s="60">
        <v>11105804822.4615</v>
      </c>
      <c r="Z1270" s="60">
        <v>12.37623</v>
      </c>
      <c r="AA1270" s="60">
        <v>641539040.57280004</v>
      </c>
      <c r="AB1270" s="60" t="s">
        <v>544</v>
      </c>
      <c r="AC1270" s="60">
        <v>13099151609.437401</v>
      </c>
      <c r="AD1270" s="60" t="s">
        <v>544</v>
      </c>
      <c r="AE1270" s="60">
        <v>1290909780.0027001</v>
      </c>
      <c r="AF1270" s="60">
        <v>6.5744400000000001</v>
      </c>
      <c r="AG1270" s="60" t="s">
        <v>2009</v>
      </c>
      <c r="AH1270" s="60" t="s">
        <v>544</v>
      </c>
      <c r="AI1270" s="60" t="s">
        <v>544</v>
      </c>
      <c r="AJ1270" s="60">
        <v>487135857.83459997</v>
      </c>
      <c r="AK1270" s="60">
        <v>3.2465899999999999</v>
      </c>
      <c r="AL1270" s="60">
        <v>11788890722.7356</v>
      </c>
      <c r="AM1270" s="60">
        <v>241390347.4165</v>
      </c>
      <c r="AN1270" s="60">
        <v>513409799.15240002</v>
      </c>
      <c r="AO1270" s="60">
        <v>578922266.96370006</v>
      </c>
      <c r="AP1270" s="60">
        <v>811844756.77540004</v>
      </c>
      <c r="AQ1270" s="60">
        <v>13099151609.437401</v>
      </c>
      <c r="AR1270" s="60">
        <v>5.1439199999999996</v>
      </c>
      <c r="AS1270" s="60">
        <v>811844756.77540004</v>
      </c>
      <c r="AT1270" s="60">
        <v>6712233683.2903004</v>
      </c>
      <c r="AU1270" s="85">
        <v>148225</v>
      </c>
      <c r="AV1270" s="60" t="s">
        <v>544</v>
      </c>
      <c r="AW1270" s="60" t="s">
        <v>544</v>
      </c>
      <c r="AX1270" s="60">
        <v>0</v>
      </c>
      <c r="AY1270" s="60">
        <v>1778045637.8373001</v>
      </c>
      <c r="AZ1270" s="60">
        <v>2997109373.8243999</v>
      </c>
      <c r="BA1270" s="60">
        <v>278029092.10619998</v>
      </c>
      <c r="BB1270" s="60" t="s">
        <v>1808</v>
      </c>
      <c r="BC1270" s="60" t="s">
        <v>544</v>
      </c>
      <c r="BD1270" s="60">
        <v>278029092.10619998</v>
      </c>
      <c r="BE1270" s="60" t="s">
        <v>544</v>
      </c>
      <c r="BF1270" s="60">
        <v>6077971.8205000004</v>
      </c>
      <c r="BG1270" s="60">
        <v>5420990.1032999996</v>
      </c>
      <c r="BH1270" s="60">
        <v>8768308413.2336998</v>
      </c>
      <c r="BI1270" s="60">
        <v>94300344.8354</v>
      </c>
      <c r="BJ1270" s="60" t="s">
        <v>544</v>
      </c>
      <c r="BK1270" s="60">
        <v>280792842.6322</v>
      </c>
      <c r="BL1270" s="85" t="s">
        <v>544</v>
      </c>
      <c r="BM1270" s="60" t="s">
        <v>544</v>
      </c>
      <c r="BN1270" s="60">
        <v>121484403.1754</v>
      </c>
      <c r="BO1270" s="60">
        <v>11769662522.641199</v>
      </c>
      <c r="BP1270" s="60">
        <v>8490279321.1275997</v>
      </c>
      <c r="BQ1270" s="60">
        <v>276195855.86870003</v>
      </c>
      <c r="BR1270" s="60" t="s">
        <v>544</v>
      </c>
      <c r="BS1270" s="60">
        <v>591809982.29849994</v>
      </c>
      <c r="BT1270" s="60">
        <v>41546859.701399997</v>
      </c>
      <c r="BU1270" s="60">
        <v>694766005.00489998</v>
      </c>
      <c r="BV1270" s="60">
        <v>1878173470.7112</v>
      </c>
      <c r="BW1270" s="60">
        <v>399725665.7726</v>
      </c>
      <c r="BX1270" s="60" t="s">
        <v>544</v>
      </c>
      <c r="BY1270" s="60" t="s">
        <v>544</v>
      </c>
      <c r="BZ1270" s="60" t="s">
        <v>544</v>
      </c>
      <c r="CA1270" s="60" t="s">
        <v>544</v>
      </c>
      <c r="CB1270" s="60" t="s">
        <v>544</v>
      </c>
      <c r="CC1270" s="60">
        <v>468677840.0284</v>
      </c>
      <c r="CD1270" s="60">
        <v>101045673.3691</v>
      </c>
      <c r="CE1270" s="60">
        <v>134826076.2744</v>
      </c>
      <c r="CF1270" s="60">
        <v>811844756.77540004</v>
      </c>
      <c r="CG1270" s="60">
        <v>185001952.66150001</v>
      </c>
      <c r="CH1270" s="60">
        <v>-30066811.164000001</v>
      </c>
      <c r="CI1270" s="60" t="s">
        <v>1630</v>
      </c>
      <c r="CJ1270" s="60" t="s">
        <v>544</v>
      </c>
      <c r="CK1270" s="60">
        <v>879767957.66639996</v>
      </c>
      <c r="CL1270" s="60" t="s">
        <v>544</v>
      </c>
      <c r="CM1270" s="85">
        <v>148225</v>
      </c>
      <c r="CN1270" s="60" t="s">
        <v>544</v>
      </c>
      <c r="CO1270" s="60">
        <v>94300344.8354</v>
      </c>
      <c r="CP1270" s="60">
        <v>487842561.68940002</v>
      </c>
      <c r="CQ1270" s="60">
        <v>11105804822.4615</v>
      </c>
      <c r="CR1270" s="60" t="s">
        <v>544</v>
      </c>
      <c r="CS1270" s="60" t="s">
        <v>544</v>
      </c>
      <c r="CT1270" s="60">
        <v>159376916.86250001</v>
      </c>
      <c r="CU1270" s="60">
        <v>121415925.76970001</v>
      </c>
      <c r="CV1270" s="60">
        <v>134826076.2744</v>
      </c>
      <c r="CW1270" s="60">
        <v>280792842.6322</v>
      </c>
      <c r="CX1270" s="60">
        <v>366358158.514</v>
      </c>
      <c r="CY1270" s="60" t="s">
        <v>544</v>
      </c>
      <c r="CZ1270" s="60">
        <f t="shared" si="38"/>
        <v>82.216899774187368</v>
      </c>
      <c r="DA1270" s="60" t="str">
        <f t="shared" si="39"/>
        <v>Y</v>
      </c>
    </row>
    <row r="1271" spans="1:105">
      <c r="A1271" s="13" t="s">
        <v>1631</v>
      </c>
      <c r="B1271" s="13">
        <v>111676</v>
      </c>
      <c r="C1271" s="13">
        <v>2022</v>
      </c>
      <c r="D1271" s="13" t="s">
        <v>1</v>
      </c>
      <c r="E1271" s="13" t="s">
        <v>13</v>
      </c>
      <c r="F1271" s="84" t="s">
        <v>1812</v>
      </c>
      <c r="G1271" s="60" t="s">
        <v>2508</v>
      </c>
      <c r="H1271" s="60" t="s">
        <v>2509</v>
      </c>
      <c r="I1271" s="60" t="s">
        <v>2510</v>
      </c>
      <c r="J1271" s="60" t="s">
        <v>1562</v>
      </c>
      <c r="K1271" s="85">
        <v>111643</v>
      </c>
      <c r="L1271" s="60">
        <v>1850040000000</v>
      </c>
      <c r="M1271" s="60">
        <v>108100970057.73599</v>
      </c>
      <c r="N1271" s="60">
        <v>3897802971.6338</v>
      </c>
      <c r="O1271" s="60">
        <v>474114760.24760002</v>
      </c>
      <c r="P1271" s="60">
        <v>-0.39</v>
      </c>
      <c r="Q1271" s="60">
        <v>3567547040.5370002</v>
      </c>
      <c r="R1271" s="85">
        <v>28206</v>
      </c>
      <c r="S1271" s="85" t="s">
        <v>544</v>
      </c>
      <c r="T1271" s="60">
        <v>21117097131.373199</v>
      </c>
      <c r="U1271" s="60" t="s">
        <v>544</v>
      </c>
      <c r="V1271" s="60" t="s">
        <v>544</v>
      </c>
      <c r="W1271" s="60" t="s">
        <v>2512</v>
      </c>
      <c r="X1271" s="60">
        <v>2697908147.6648002</v>
      </c>
      <c r="Y1271" s="60">
        <v>61822367704.615196</v>
      </c>
      <c r="Z1271" s="60">
        <v>15.92</v>
      </c>
      <c r="AA1271" s="60">
        <v>10284094901.7868</v>
      </c>
      <c r="AB1271" s="60">
        <v>49755229678.727402</v>
      </c>
      <c r="AC1271" s="60">
        <v>108100970057.73599</v>
      </c>
      <c r="AD1271" s="60">
        <v>5.5</v>
      </c>
      <c r="AE1271" s="60">
        <v>8912294035.8349991</v>
      </c>
      <c r="AF1271" s="60">
        <v>26.63</v>
      </c>
      <c r="AG1271" s="60" t="s">
        <v>2513</v>
      </c>
      <c r="AH1271" s="60" t="s">
        <v>544</v>
      </c>
      <c r="AI1271" s="60">
        <v>6301916564.8834</v>
      </c>
      <c r="AJ1271" s="60">
        <v>25531845294.5168</v>
      </c>
      <c r="AK1271" s="60">
        <v>2.72</v>
      </c>
      <c r="AL1271" s="60">
        <v>84254470095.955399</v>
      </c>
      <c r="AM1271" s="60">
        <v>1429998832.5782001</v>
      </c>
      <c r="AN1271" s="60">
        <v>3087355384.1757998</v>
      </c>
      <c r="AO1271" s="60">
        <v>2754820617.0363998</v>
      </c>
      <c r="AP1271" s="60">
        <v>6494741153.1034002</v>
      </c>
      <c r="AQ1271" s="60">
        <v>108100970057.73599</v>
      </c>
      <c r="AR1271" s="60">
        <v>5.91</v>
      </c>
      <c r="AS1271" s="60">
        <v>6392953143.2005997</v>
      </c>
      <c r="AT1271" s="60">
        <v>31520392687.695999</v>
      </c>
      <c r="AU1271" s="85">
        <v>111676</v>
      </c>
      <c r="AV1271" s="60" t="s">
        <v>544</v>
      </c>
      <c r="AW1271" s="60">
        <v>1552296366.8643999</v>
      </c>
      <c r="AX1271" s="60" t="s">
        <v>544</v>
      </c>
      <c r="AY1271" s="60">
        <v>34444139330.351799</v>
      </c>
      <c r="AZ1271" s="60">
        <v>20131529758.795399</v>
      </c>
      <c r="BA1271" s="60" t="s">
        <v>544</v>
      </c>
      <c r="BB1271" s="60" t="s">
        <v>1808</v>
      </c>
      <c r="BC1271" s="60">
        <v>115026119064.4238</v>
      </c>
      <c r="BD1271" s="60">
        <v>2641287836.7602</v>
      </c>
      <c r="BE1271" s="60" t="s">
        <v>544</v>
      </c>
      <c r="BF1271" s="60">
        <v>4760839083.1518002</v>
      </c>
      <c r="BG1271" s="60">
        <v>1192941452.4544001</v>
      </c>
      <c r="BH1271" s="60">
        <v>65964532018.047798</v>
      </c>
      <c r="BI1271" s="60">
        <v>1004265514.4658</v>
      </c>
      <c r="BJ1271" s="60" t="s">
        <v>544</v>
      </c>
      <c r="BK1271" s="60">
        <v>2878871102.1245999</v>
      </c>
      <c r="BL1271" s="85" t="s">
        <v>544</v>
      </c>
      <c r="BM1271" s="60" t="s">
        <v>544</v>
      </c>
      <c r="BN1271" s="60">
        <v>2074266684.0065999</v>
      </c>
      <c r="BO1271" s="60">
        <v>102052763905.5954</v>
      </c>
      <c r="BP1271" s="60">
        <v>63323244181.287598</v>
      </c>
      <c r="BQ1271" s="60">
        <v>10006719653.216999</v>
      </c>
      <c r="BR1271" s="60">
        <v>595243660.66579998</v>
      </c>
      <c r="BS1271" s="60">
        <v>1808285615.6498001</v>
      </c>
      <c r="BT1271" s="60">
        <v>10595711122.688999</v>
      </c>
      <c r="BU1271" s="60">
        <v>4863678863.5358</v>
      </c>
      <c r="BV1271" s="60">
        <v>1742491528.8814001</v>
      </c>
      <c r="BW1271" s="60" t="s">
        <v>544</v>
      </c>
      <c r="BX1271" s="60">
        <v>5478146551.3302002</v>
      </c>
      <c r="BY1271" s="60" t="s">
        <v>544</v>
      </c>
      <c r="BZ1271" s="60" t="s">
        <v>544</v>
      </c>
      <c r="CA1271" s="60">
        <v>30209185.487799998</v>
      </c>
      <c r="CB1271" s="60" t="s">
        <v>1825</v>
      </c>
      <c r="CC1271" s="60" t="s">
        <v>544</v>
      </c>
      <c r="CD1271" s="60">
        <v>630945425.33319998</v>
      </c>
      <c r="CE1271" s="60">
        <v>1385824472.3678</v>
      </c>
      <c r="CF1271" s="60">
        <v>6494741153.1034002</v>
      </c>
      <c r="CG1271" s="60">
        <v>890031553.86880004</v>
      </c>
      <c r="CH1271" s="60">
        <v>500233727.19739997</v>
      </c>
      <c r="CI1271" s="60" t="s">
        <v>1562</v>
      </c>
      <c r="CJ1271" s="60">
        <v>12.6</v>
      </c>
      <c r="CK1271" s="60">
        <v>5785263531.8406</v>
      </c>
      <c r="CL1271" s="60">
        <v>129.1</v>
      </c>
      <c r="CM1271" s="85">
        <v>111643</v>
      </c>
      <c r="CN1271" s="60">
        <v>133107397.5652</v>
      </c>
      <c r="CO1271" s="60">
        <v>1004265514.4658</v>
      </c>
      <c r="CP1271" s="60">
        <v>4772174831.6714001</v>
      </c>
      <c r="CQ1271" s="60">
        <v>61822367704.615196</v>
      </c>
      <c r="CR1271" s="60">
        <v>31553114.436000001</v>
      </c>
      <c r="CS1271" s="60">
        <v>133107397.5652</v>
      </c>
      <c r="CT1271" s="60">
        <v>1553581864.1192</v>
      </c>
      <c r="CU1271" s="60">
        <v>1325289238.0053999</v>
      </c>
      <c r="CV1271" s="60">
        <v>1385824472.3678</v>
      </c>
      <c r="CW1271" s="60">
        <v>2878871102.1245999</v>
      </c>
      <c r="CX1271" s="60">
        <v>2697908147.6648002</v>
      </c>
      <c r="CY1271" s="60">
        <v>11</v>
      </c>
      <c r="CZ1271" s="60">
        <f t="shared" si="38"/>
        <v>17.113999985494175</v>
      </c>
      <c r="DA1271" s="60" t="str">
        <f t="shared" si="39"/>
        <v>N: parent data from row 1163</v>
      </c>
    </row>
    <row r="1272" spans="1:105">
      <c r="A1272" s="13" t="s">
        <v>1631</v>
      </c>
      <c r="B1272" s="13">
        <v>111676</v>
      </c>
      <c r="C1272" s="13">
        <v>2023</v>
      </c>
      <c r="D1272" s="13" t="s">
        <v>1</v>
      </c>
      <c r="E1272" s="13" t="s">
        <v>13</v>
      </c>
      <c r="F1272" s="84" t="s">
        <v>1804</v>
      </c>
      <c r="G1272" s="60" t="s">
        <v>2508</v>
      </c>
      <c r="H1272" s="60" t="s">
        <v>3058</v>
      </c>
      <c r="I1272" s="60" t="s">
        <v>2510</v>
      </c>
      <c r="J1272" s="60" t="s">
        <v>1562</v>
      </c>
      <c r="K1272" s="85">
        <v>111643</v>
      </c>
      <c r="L1272" s="60">
        <v>1966580000000</v>
      </c>
      <c r="M1272" s="60">
        <v>106180174384.13</v>
      </c>
      <c r="N1272" s="60">
        <v>4589723318.5895004</v>
      </c>
      <c r="O1272" s="60">
        <v>708001010.23049998</v>
      </c>
      <c r="P1272" s="60">
        <v>-0.32</v>
      </c>
      <c r="Q1272" s="60">
        <v>3969729754.914</v>
      </c>
      <c r="R1272" s="85">
        <v>29002</v>
      </c>
      <c r="S1272" s="85" t="s">
        <v>544</v>
      </c>
      <c r="T1272" s="60">
        <v>22506797614.321999</v>
      </c>
      <c r="U1272" s="60" t="s">
        <v>544</v>
      </c>
      <c r="V1272" s="60" t="s">
        <v>544</v>
      </c>
      <c r="W1272" s="60" t="s">
        <v>2512</v>
      </c>
      <c r="X1272" s="60">
        <v>3051482734.3245001</v>
      </c>
      <c r="Y1272" s="60">
        <v>62036881015.0075</v>
      </c>
      <c r="Z1272" s="60">
        <v>15.28</v>
      </c>
      <c r="AA1272" s="60">
        <v>9262108846.1825008</v>
      </c>
      <c r="AB1272" s="60">
        <v>48522554708.158997</v>
      </c>
      <c r="AC1272" s="60">
        <v>106180174384.13</v>
      </c>
      <c r="AD1272" s="60">
        <v>6</v>
      </c>
      <c r="AE1272" s="60">
        <v>8323020798.3719997</v>
      </c>
      <c r="AF1272" s="60">
        <v>24.92</v>
      </c>
      <c r="AG1272" s="60" t="s">
        <v>2513</v>
      </c>
      <c r="AH1272" s="60" t="s">
        <v>544</v>
      </c>
      <c r="AI1272" s="60">
        <v>6746391689.8734999</v>
      </c>
      <c r="AJ1272" s="60">
        <v>23996229160.743</v>
      </c>
      <c r="AK1272" s="60">
        <v>3.12</v>
      </c>
      <c r="AL1272" s="60">
        <v>83051709444.878998</v>
      </c>
      <c r="AM1272" s="60">
        <v>1476527387.0795</v>
      </c>
      <c r="AN1272" s="60">
        <v>4952389587.6140003</v>
      </c>
      <c r="AO1272" s="60">
        <v>2929136185.9235001</v>
      </c>
      <c r="AP1272" s="60">
        <v>6575560057.4195004</v>
      </c>
      <c r="AQ1272" s="60">
        <v>106180174384.13</v>
      </c>
      <c r="AR1272" s="60">
        <v>7.02</v>
      </c>
      <c r="AS1272" s="60">
        <v>6380215921.4464998</v>
      </c>
      <c r="AT1272" s="60">
        <v>33058782471.669498</v>
      </c>
      <c r="AU1272" s="85">
        <v>111676</v>
      </c>
      <c r="AV1272" s="60" t="s">
        <v>544</v>
      </c>
      <c r="AW1272" s="60">
        <v>1449207284.0385001</v>
      </c>
      <c r="AX1272" s="60" t="s">
        <v>544</v>
      </c>
      <c r="AY1272" s="60">
        <v>32319249959.115002</v>
      </c>
      <c r="AZ1272" s="60">
        <v>19528258475.271</v>
      </c>
      <c r="BA1272" s="60" t="s">
        <v>544</v>
      </c>
      <c r="BB1272" s="60" t="s">
        <v>1808</v>
      </c>
      <c r="BC1272" s="60">
        <v>111708175866.05251</v>
      </c>
      <c r="BD1272" s="60">
        <v>2878059471.5425</v>
      </c>
      <c r="BE1272" s="60" t="s">
        <v>544</v>
      </c>
      <c r="BF1272" s="60">
        <v>4302268321.3754997</v>
      </c>
      <c r="BG1272" s="60">
        <v>1072988948.0905</v>
      </c>
      <c r="BH1272" s="60">
        <v>65378032430.7845</v>
      </c>
      <c r="BI1272" s="60">
        <v>1055603427.9735</v>
      </c>
      <c r="BJ1272" s="60" t="s">
        <v>544</v>
      </c>
      <c r="BK1272" s="60">
        <v>3088251489.6030002</v>
      </c>
      <c r="BL1272" s="85" t="s">
        <v>544</v>
      </c>
      <c r="BM1272" s="60" t="s">
        <v>544</v>
      </c>
      <c r="BN1272" s="60">
        <v>2028652631.5404999</v>
      </c>
      <c r="BO1272" s="60">
        <v>100936766307.601</v>
      </c>
      <c r="BP1272" s="60">
        <v>62499972959.241997</v>
      </c>
      <c r="BQ1272" s="60">
        <v>10054769780.461</v>
      </c>
      <c r="BR1272" s="60">
        <v>465359620.77149999</v>
      </c>
      <c r="BS1272" s="60">
        <v>959119190.55400002</v>
      </c>
      <c r="BT1272" s="60">
        <v>10303512299.650499</v>
      </c>
      <c r="BU1272" s="60">
        <v>6532906141.6044998</v>
      </c>
      <c r="BV1272" s="60">
        <v>1742277480.2965</v>
      </c>
      <c r="BW1272" s="60" t="s">
        <v>544</v>
      </c>
      <c r="BX1272" s="60">
        <v>5738841407.5649996</v>
      </c>
      <c r="BY1272" s="60" t="s">
        <v>544</v>
      </c>
      <c r="BZ1272" s="60" t="s">
        <v>544</v>
      </c>
      <c r="CA1272" s="60">
        <v>43787754.083499998</v>
      </c>
      <c r="CB1272" s="60" t="s">
        <v>1825</v>
      </c>
      <c r="CC1272" s="60" t="s">
        <v>544</v>
      </c>
      <c r="CD1272" s="60">
        <v>595751021.64900005</v>
      </c>
      <c r="CE1272" s="60">
        <v>1276701890.3310001</v>
      </c>
      <c r="CF1272" s="60">
        <v>6575560057.4195004</v>
      </c>
      <c r="CG1272" s="60">
        <v>1365033290.677</v>
      </c>
      <c r="CH1272" s="60">
        <v>436095794.98449999</v>
      </c>
      <c r="CI1272" s="60" t="s">
        <v>1562</v>
      </c>
      <c r="CJ1272" s="60">
        <v>13.9</v>
      </c>
      <c r="CK1272" s="60">
        <v>8003872321.9385004</v>
      </c>
      <c r="CL1272" s="60">
        <v>127.4</v>
      </c>
      <c r="CM1272" s="85">
        <v>111643</v>
      </c>
      <c r="CN1272" s="60">
        <v>132983031.20550001</v>
      </c>
      <c r="CO1272" s="60">
        <v>1055603427.9735</v>
      </c>
      <c r="CP1272" s="60">
        <v>5080135365.8649998</v>
      </c>
      <c r="CQ1272" s="60">
        <v>62036881015.0075</v>
      </c>
      <c r="CR1272" s="60">
        <v>105932889.65700001</v>
      </c>
      <c r="CS1272" s="60">
        <v>132983031.20550001</v>
      </c>
      <c r="CT1272" s="60">
        <v>1716901100.0014999</v>
      </c>
      <c r="CU1272" s="60">
        <v>1371350389.6015</v>
      </c>
      <c r="CV1272" s="60">
        <v>1276701890.3310001</v>
      </c>
      <c r="CW1272" s="60">
        <v>3088251489.6030002</v>
      </c>
      <c r="CX1272" s="60">
        <v>3051482734.3245001</v>
      </c>
      <c r="CY1272" s="60">
        <v>11.8</v>
      </c>
      <c r="CZ1272" s="60">
        <f t="shared" si="38"/>
        <v>18.521160013219291</v>
      </c>
      <c r="DA1272" s="60" t="str">
        <f t="shared" si="39"/>
        <v>N: parent data from row 1163</v>
      </c>
    </row>
    <row r="1273" spans="1:105">
      <c r="A1273" s="13" t="s">
        <v>1594</v>
      </c>
      <c r="B1273" s="13">
        <v>111759</v>
      </c>
      <c r="C1273" s="13">
        <v>2022</v>
      </c>
      <c r="D1273" s="13" t="s">
        <v>10</v>
      </c>
      <c r="E1273" s="13" t="s">
        <v>13</v>
      </c>
      <c r="F1273" s="84" t="s">
        <v>1812</v>
      </c>
      <c r="G1273" s="60" t="s">
        <v>1931</v>
      </c>
      <c r="H1273" s="60" t="s">
        <v>2723</v>
      </c>
      <c r="I1273" s="60" t="s">
        <v>1933</v>
      </c>
      <c r="J1273" s="60" t="s">
        <v>1594</v>
      </c>
      <c r="K1273" s="85">
        <v>111759</v>
      </c>
      <c r="L1273" s="60">
        <v>1826279000000</v>
      </c>
      <c r="M1273" s="60">
        <v>52477773680</v>
      </c>
      <c r="N1273" s="60">
        <v>1198442574.7</v>
      </c>
      <c r="O1273" s="60">
        <v>506767047.39999998</v>
      </c>
      <c r="P1273" s="60">
        <v>-0.21</v>
      </c>
      <c r="Q1273" s="60" t="s">
        <v>544</v>
      </c>
      <c r="R1273" s="85">
        <v>15556</v>
      </c>
      <c r="S1273" s="85">
        <v>569</v>
      </c>
      <c r="T1273" s="60">
        <v>16312519771.6</v>
      </c>
      <c r="U1273" s="60" t="s">
        <v>544</v>
      </c>
      <c r="V1273" s="60" t="s">
        <v>544</v>
      </c>
      <c r="W1273" s="60" t="s">
        <v>1934</v>
      </c>
      <c r="X1273" s="60">
        <v>1488204363.4000001</v>
      </c>
      <c r="Y1273" s="60">
        <v>40207091790.699997</v>
      </c>
      <c r="Z1273" s="60">
        <v>6.63</v>
      </c>
      <c r="AA1273" s="60">
        <v>258613.3</v>
      </c>
      <c r="AB1273" s="60">
        <v>34062670647.200001</v>
      </c>
      <c r="AC1273" s="60">
        <v>52477773680</v>
      </c>
      <c r="AD1273" s="60" t="s">
        <v>544</v>
      </c>
      <c r="AE1273" s="60" t="s">
        <v>544</v>
      </c>
      <c r="AF1273" s="60">
        <v>11.2</v>
      </c>
      <c r="AG1273" s="60" t="s">
        <v>1935</v>
      </c>
      <c r="AH1273" s="60" t="s">
        <v>544</v>
      </c>
      <c r="AI1273" s="60">
        <v>5552139311.8999996</v>
      </c>
      <c r="AJ1273" s="60">
        <v>9134335229.3999996</v>
      </c>
      <c r="AK1273" s="60">
        <v>3.01</v>
      </c>
      <c r="AL1273" s="60">
        <v>42643199951</v>
      </c>
      <c r="AM1273" s="60">
        <v>764432057.29999995</v>
      </c>
      <c r="AN1273" s="60">
        <v>402574639.10000002</v>
      </c>
      <c r="AO1273" s="60">
        <v>445561909.60000002</v>
      </c>
      <c r="AP1273" s="60">
        <v>6293152502</v>
      </c>
      <c r="AQ1273" s="60">
        <v>52477773680</v>
      </c>
      <c r="AR1273" s="60">
        <v>3.01</v>
      </c>
      <c r="AS1273" s="60">
        <v>6167092905.8000002</v>
      </c>
      <c r="AT1273" s="60">
        <v>16312519771.6</v>
      </c>
      <c r="AU1273" s="85">
        <v>111759</v>
      </c>
      <c r="AV1273" s="60" t="s">
        <v>544</v>
      </c>
      <c r="AW1273" s="60" t="s">
        <v>544</v>
      </c>
      <c r="AX1273" s="60">
        <v>349185368.60000002</v>
      </c>
      <c r="AY1273" s="60">
        <v>9134335229.3999996</v>
      </c>
      <c r="AZ1273" s="60">
        <v>6119508066.3000002</v>
      </c>
      <c r="BA1273" s="60">
        <v>14319100040.299999</v>
      </c>
      <c r="BB1273" s="60" t="s">
        <v>1808</v>
      </c>
      <c r="BC1273" s="60" t="s">
        <v>544</v>
      </c>
      <c r="BD1273" s="60">
        <v>1649090545</v>
      </c>
      <c r="BE1273" s="60">
        <v>26148673.899999999</v>
      </c>
      <c r="BF1273" s="60" t="s">
        <v>544</v>
      </c>
      <c r="BG1273" s="60">
        <v>298583374.30000001</v>
      </c>
      <c r="BH1273" s="60">
        <v>39765955041.300003</v>
      </c>
      <c r="BI1273" s="60">
        <v>392086434.69999999</v>
      </c>
      <c r="BJ1273" s="60" t="s">
        <v>544</v>
      </c>
      <c r="BK1273" s="60">
        <v>860693659.10000002</v>
      </c>
      <c r="BL1273" s="85" t="s">
        <v>3135</v>
      </c>
      <c r="BM1273" s="60" t="s">
        <v>3136</v>
      </c>
      <c r="BN1273" s="60">
        <v>386914169.5</v>
      </c>
      <c r="BO1273" s="60">
        <v>50170483657.300003</v>
      </c>
      <c r="BP1273" s="60">
        <v>38116864496.300003</v>
      </c>
      <c r="BQ1273" s="60">
        <v>5389586511.6000004</v>
      </c>
      <c r="BR1273" s="60" t="s">
        <v>544</v>
      </c>
      <c r="BS1273" s="60">
        <v>262348783.30000001</v>
      </c>
      <c r="BT1273" s="60">
        <v>2435849547</v>
      </c>
      <c r="BU1273" s="60">
        <v>1788770439.4000001</v>
      </c>
      <c r="BV1273" s="60" t="s">
        <v>544</v>
      </c>
      <c r="BW1273" s="60">
        <v>14319100040.299999</v>
      </c>
      <c r="BX1273" s="60">
        <v>5338783373.6999998</v>
      </c>
      <c r="BY1273" s="60" t="s">
        <v>544</v>
      </c>
      <c r="BZ1273" s="60">
        <v>201143.6</v>
      </c>
      <c r="CA1273" s="60">
        <v>1666618.8</v>
      </c>
      <c r="CB1273" s="60" t="s">
        <v>1900</v>
      </c>
      <c r="CC1273" s="60">
        <v>221918910.59999999</v>
      </c>
      <c r="CD1273" s="60">
        <v>568604351</v>
      </c>
      <c r="CE1273" s="60">
        <v>504209649.69999999</v>
      </c>
      <c r="CF1273" s="60">
        <v>6293152502</v>
      </c>
      <c r="CG1273" s="60">
        <v>97008706.700000003</v>
      </c>
      <c r="CH1273" s="60">
        <v>398063274.39999998</v>
      </c>
      <c r="CI1273" s="60" t="s">
        <v>1594</v>
      </c>
      <c r="CJ1273" s="60">
        <v>16.3</v>
      </c>
      <c r="CK1273" s="60">
        <v>1890779002.5</v>
      </c>
      <c r="CL1273" s="60" t="s">
        <v>544</v>
      </c>
      <c r="CM1273" s="85">
        <v>111759</v>
      </c>
      <c r="CN1273" s="60">
        <v>1465475.1</v>
      </c>
      <c r="CO1273" s="60">
        <v>392086434.69999999</v>
      </c>
      <c r="CP1273" s="60">
        <v>1875118533</v>
      </c>
      <c r="CQ1273" s="60">
        <v>40207091790.699997</v>
      </c>
      <c r="CR1273" s="60">
        <v>4999856.3</v>
      </c>
      <c r="CS1273" s="60">
        <v>1465475.1</v>
      </c>
      <c r="CT1273" s="60">
        <v>461653401.19999999</v>
      </c>
      <c r="CU1273" s="60">
        <v>399040257.89999998</v>
      </c>
      <c r="CV1273" s="60">
        <v>504209649.69999999</v>
      </c>
      <c r="CW1273" s="60">
        <v>860693659.10000002</v>
      </c>
      <c r="CX1273" s="60">
        <v>1488204363.4000001</v>
      </c>
      <c r="CY1273" s="60">
        <v>15.67</v>
      </c>
      <c r="CZ1273" s="60">
        <f t="shared" si="38"/>
        <v>34.800999964981749</v>
      </c>
      <c r="DA1273" s="60" t="str">
        <f t="shared" si="39"/>
        <v>Y</v>
      </c>
    </row>
    <row r="1274" spans="1:105">
      <c r="A1274" s="13" t="s">
        <v>1594</v>
      </c>
      <c r="B1274" s="13">
        <v>111759</v>
      </c>
      <c r="C1274" s="13">
        <v>2023</v>
      </c>
      <c r="D1274" s="13" t="s">
        <v>10</v>
      </c>
      <c r="E1274" s="13" t="s">
        <v>13</v>
      </c>
      <c r="F1274" s="84" t="s">
        <v>1804</v>
      </c>
      <c r="G1274" s="60" t="s">
        <v>1931</v>
      </c>
      <c r="H1274" s="60" t="s">
        <v>2723</v>
      </c>
      <c r="I1274" s="60" t="s">
        <v>1933</v>
      </c>
      <c r="J1274" s="60" t="s">
        <v>1594</v>
      </c>
      <c r="K1274" s="85">
        <v>111759</v>
      </c>
      <c r="L1274" s="60">
        <v>1824434000000</v>
      </c>
      <c r="M1274" s="60">
        <v>52603119738.300003</v>
      </c>
      <c r="N1274" s="60">
        <v>1182308336.7</v>
      </c>
      <c r="O1274" s="60">
        <v>638900903.10000002</v>
      </c>
      <c r="P1274" s="60">
        <v>7.0000000000000007E-2</v>
      </c>
      <c r="Q1274" s="60" t="s">
        <v>544</v>
      </c>
      <c r="R1274" s="85">
        <v>15320</v>
      </c>
      <c r="S1274" s="85">
        <v>532</v>
      </c>
      <c r="T1274" s="60">
        <v>14588184428.200001</v>
      </c>
      <c r="U1274" s="60" t="s">
        <v>544</v>
      </c>
      <c r="V1274" s="60" t="s">
        <v>544</v>
      </c>
      <c r="W1274" s="60" t="s">
        <v>1934</v>
      </c>
      <c r="X1274" s="60">
        <v>1656027450.3</v>
      </c>
      <c r="Y1274" s="60">
        <v>39978692772.599998</v>
      </c>
      <c r="Z1274" s="60">
        <v>8.24</v>
      </c>
      <c r="AA1274" s="60">
        <v>259493.1</v>
      </c>
      <c r="AB1274" s="60">
        <v>32910474906.400002</v>
      </c>
      <c r="AC1274" s="60">
        <v>52603119738.300003</v>
      </c>
      <c r="AD1274" s="60" t="s">
        <v>544</v>
      </c>
      <c r="AE1274" s="60" t="s">
        <v>544</v>
      </c>
      <c r="AF1274" s="60">
        <v>15.65</v>
      </c>
      <c r="AG1274" s="60" t="s">
        <v>1935</v>
      </c>
      <c r="AH1274" s="60" t="s">
        <v>544</v>
      </c>
      <c r="AI1274" s="60">
        <v>5576824386.6000004</v>
      </c>
      <c r="AJ1274" s="60">
        <v>9069572999</v>
      </c>
      <c r="AK1274" s="60">
        <v>3.32</v>
      </c>
      <c r="AL1274" s="60">
        <v>42510278854.800003</v>
      </c>
      <c r="AM1274" s="60">
        <v>873309691.5</v>
      </c>
      <c r="AN1274" s="60">
        <v>632211747</v>
      </c>
      <c r="AO1274" s="60">
        <v>446530000.69999999</v>
      </c>
      <c r="AP1274" s="60">
        <v>6612663271.1999998</v>
      </c>
      <c r="AQ1274" s="60">
        <v>52603119738.300003</v>
      </c>
      <c r="AR1274" s="60">
        <v>3.07</v>
      </c>
      <c r="AS1274" s="60">
        <v>6449240268.5</v>
      </c>
      <c r="AT1274" s="60">
        <v>14588184428.200001</v>
      </c>
      <c r="AU1274" s="85">
        <v>111759</v>
      </c>
      <c r="AV1274" s="60" t="s">
        <v>544</v>
      </c>
      <c r="AW1274" s="60" t="s">
        <v>544</v>
      </c>
      <c r="AX1274" s="60">
        <v>354986593.19999999</v>
      </c>
      <c r="AY1274" s="60">
        <v>9069572999</v>
      </c>
      <c r="AZ1274" s="60">
        <v>5234783617</v>
      </c>
      <c r="BA1274" s="60">
        <v>14880950336.799999</v>
      </c>
      <c r="BB1274" s="60" t="s">
        <v>1808</v>
      </c>
      <c r="BC1274" s="60" t="s">
        <v>544</v>
      </c>
      <c r="BD1274" s="60">
        <v>1830925815.7</v>
      </c>
      <c r="BE1274" s="60">
        <v>19115993.399999999</v>
      </c>
      <c r="BF1274" s="60" t="s">
        <v>544</v>
      </c>
      <c r="BG1274" s="60">
        <v>298763083.10000002</v>
      </c>
      <c r="BH1274" s="60">
        <v>38538707764</v>
      </c>
      <c r="BI1274" s="60">
        <v>576853214</v>
      </c>
      <c r="BJ1274" s="60" t="s">
        <v>544</v>
      </c>
      <c r="BK1274" s="60">
        <v>901882767.70000005</v>
      </c>
      <c r="BL1274" s="85" t="s">
        <v>3135</v>
      </c>
      <c r="BM1274" s="60" t="s">
        <v>3136</v>
      </c>
      <c r="BN1274" s="60">
        <v>373756595.80000001</v>
      </c>
      <c r="BO1274" s="60">
        <v>50111870420.5</v>
      </c>
      <c r="BP1274" s="60">
        <v>36707781948.300003</v>
      </c>
      <c r="BQ1274" s="60">
        <v>7712308631.8000002</v>
      </c>
      <c r="BR1274" s="60" t="s">
        <v>544</v>
      </c>
      <c r="BS1274" s="60">
        <v>367672923.69999999</v>
      </c>
      <c r="BT1274" s="60">
        <v>2531326589.0999999</v>
      </c>
      <c r="BU1274" s="60">
        <v>2067295218.8</v>
      </c>
      <c r="BV1274" s="60" t="s">
        <v>544</v>
      </c>
      <c r="BW1274" s="60">
        <v>14880950336.799999</v>
      </c>
      <c r="BX1274" s="60">
        <v>5506328754.6000004</v>
      </c>
      <c r="BY1274" s="60" t="s">
        <v>544</v>
      </c>
      <c r="BZ1274" s="60">
        <v>1499293.6</v>
      </c>
      <c r="CA1274" s="60" t="s">
        <v>544</v>
      </c>
      <c r="CB1274" s="60" t="s">
        <v>1900</v>
      </c>
      <c r="CC1274" s="60">
        <v>322780613.30000001</v>
      </c>
      <c r="CD1274" s="60">
        <v>601418563</v>
      </c>
      <c r="CE1274" s="60">
        <v>504050976.5</v>
      </c>
      <c r="CF1274" s="60">
        <v>6612663271.1999998</v>
      </c>
      <c r="CG1274" s="60">
        <v>214341320.19999999</v>
      </c>
      <c r="CH1274" s="60">
        <v>462647407</v>
      </c>
      <c r="CI1274" s="60" t="s">
        <v>1594</v>
      </c>
      <c r="CJ1274" s="60">
        <v>16.95</v>
      </c>
      <c r="CK1274" s="60">
        <v>2288239197.4000001</v>
      </c>
      <c r="CL1274" s="60" t="s">
        <v>544</v>
      </c>
      <c r="CM1274" s="85">
        <v>111759</v>
      </c>
      <c r="CN1274" s="60">
        <v>230660.6</v>
      </c>
      <c r="CO1274" s="60">
        <v>576853214</v>
      </c>
      <c r="CP1274" s="60">
        <v>2029784046.2</v>
      </c>
      <c r="CQ1274" s="60">
        <v>39978692772.599998</v>
      </c>
      <c r="CR1274" s="60">
        <v>6602658.4000000004</v>
      </c>
      <c r="CS1274" s="60">
        <v>230660.6</v>
      </c>
      <c r="CT1274" s="60">
        <v>484243001.39999998</v>
      </c>
      <c r="CU1274" s="60">
        <v>417639766.30000001</v>
      </c>
      <c r="CV1274" s="60">
        <v>504050976.5</v>
      </c>
      <c r="CW1274" s="60">
        <v>901882767.70000005</v>
      </c>
      <c r="CX1274" s="60">
        <v>1656027450.3</v>
      </c>
      <c r="CY1274" s="60">
        <v>16.73</v>
      </c>
      <c r="CZ1274" s="60">
        <f t="shared" si="38"/>
        <v>34.68299996419492</v>
      </c>
      <c r="DA1274" s="60" t="str">
        <f t="shared" si="39"/>
        <v>Y</v>
      </c>
    </row>
    <row r="1275" spans="1:105">
      <c r="A1275" s="13" t="s">
        <v>1632</v>
      </c>
      <c r="B1275" s="13">
        <v>110728</v>
      </c>
      <c r="C1275" s="13">
        <v>2022</v>
      </c>
      <c r="D1275" s="13" t="s">
        <v>1</v>
      </c>
      <c r="E1275" s="13" t="s">
        <v>13</v>
      </c>
      <c r="F1275" s="84" t="s">
        <v>2080</v>
      </c>
      <c r="G1275" s="60" t="s">
        <v>2073</v>
      </c>
      <c r="H1275" s="60" t="s">
        <v>2221</v>
      </c>
      <c r="I1275" s="60" t="s">
        <v>2075</v>
      </c>
      <c r="J1275" s="60" t="s">
        <v>1632</v>
      </c>
      <c r="K1275" s="85">
        <v>110728</v>
      </c>
      <c r="L1275" s="60">
        <v>1917528000000</v>
      </c>
      <c r="M1275" s="60">
        <v>1404885339554.1431</v>
      </c>
      <c r="N1275" s="60">
        <v>1833833980.4707</v>
      </c>
      <c r="O1275" s="60">
        <v>786138178.60370004</v>
      </c>
      <c r="P1275" s="60">
        <v>-0.22</v>
      </c>
      <c r="Q1275" s="60">
        <v>9401421349.3407993</v>
      </c>
      <c r="R1275" s="85">
        <v>94867</v>
      </c>
      <c r="S1275" s="85">
        <v>1060</v>
      </c>
      <c r="T1275" s="60">
        <v>77996190195.353302</v>
      </c>
      <c r="U1275" s="60">
        <v>15274379075.051201</v>
      </c>
      <c r="V1275" s="60">
        <v>62992160596.448196</v>
      </c>
      <c r="W1275" s="60" t="s">
        <v>2076</v>
      </c>
      <c r="X1275" s="60">
        <v>20040295991.935699</v>
      </c>
      <c r="Y1275" s="60">
        <v>636228295099.07715</v>
      </c>
      <c r="Z1275" s="60">
        <v>18.21</v>
      </c>
      <c r="AA1275" s="60">
        <v>179176496442.65021</v>
      </c>
      <c r="AB1275" s="60">
        <v>378817495778.83118</v>
      </c>
      <c r="AC1275" s="60">
        <v>1404885339554.1431</v>
      </c>
      <c r="AD1275" s="60">
        <v>4.9000000000000004</v>
      </c>
      <c r="AE1275" s="60">
        <v>177421056483.7178</v>
      </c>
      <c r="AF1275" s="60">
        <v>24.29</v>
      </c>
      <c r="AG1275" s="60" t="s">
        <v>2077</v>
      </c>
      <c r="AH1275" s="60" t="s">
        <v>544</v>
      </c>
      <c r="AI1275" s="60">
        <v>69195545459.670502</v>
      </c>
      <c r="AJ1275" s="60">
        <v>215344713893.6756</v>
      </c>
      <c r="AK1275" s="60">
        <v>1.59</v>
      </c>
      <c r="AL1275" s="60">
        <v>932524727065.54065</v>
      </c>
      <c r="AM1275" s="60">
        <v>55305883213.660301</v>
      </c>
      <c r="AN1275" s="60">
        <v>10021979631.9851</v>
      </c>
      <c r="AO1275" s="60">
        <v>6268591105.4364004</v>
      </c>
      <c r="AP1275" s="60">
        <v>73365814343.7453</v>
      </c>
      <c r="AQ1275" s="60">
        <v>1404885339554.1431</v>
      </c>
      <c r="AR1275" s="60">
        <v>0.3</v>
      </c>
      <c r="AS1275" s="60">
        <v>71909297382.828094</v>
      </c>
      <c r="AT1275" s="60">
        <v>142547439369.68469</v>
      </c>
      <c r="AU1275" s="85">
        <v>110728</v>
      </c>
      <c r="AV1275" s="60" t="s">
        <v>544</v>
      </c>
      <c r="AW1275" s="60" t="s">
        <v>544</v>
      </c>
      <c r="AX1275" s="60">
        <v>37365374.751900002</v>
      </c>
      <c r="AY1275" s="60">
        <v>392765770377.39337</v>
      </c>
      <c r="AZ1275" s="60">
        <v>419195545451.90399</v>
      </c>
      <c r="BA1275" s="60">
        <v>15274379075.051201</v>
      </c>
      <c r="BB1275" s="60" t="s">
        <v>1808</v>
      </c>
      <c r="BC1275" s="60">
        <v>1416757271563.5508</v>
      </c>
      <c r="BD1275" s="60">
        <v>4712433145.1808004</v>
      </c>
      <c r="BE1275" s="60" t="s">
        <v>544</v>
      </c>
      <c r="BF1275" s="60">
        <v>117347058389.9523</v>
      </c>
      <c r="BG1275" s="60">
        <v>9704007619.3904991</v>
      </c>
      <c r="BH1275" s="60">
        <v>613579749418.57751</v>
      </c>
      <c r="BI1275" s="60">
        <v>9623415634.6315002</v>
      </c>
      <c r="BJ1275" s="60">
        <v>62992160596.448196</v>
      </c>
      <c r="BK1275" s="60">
        <v>18053337240.422901</v>
      </c>
      <c r="BL1275" s="85" t="s">
        <v>3137</v>
      </c>
      <c r="BM1275" s="60" t="s">
        <v>3138</v>
      </c>
      <c r="BN1275" s="60">
        <v>13758517107.1751</v>
      </c>
      <c r="BO1275" s="60">
        <v>1329498864356.1675</v>
      </c>
      <c r="BP1275" s="60">
        <v>608867316273.39673</v>
      </c>
      <c r="BQ1275" s="60">
        <v>100589054140.9286</v>
      </c>
      <c r="BR1275" s="60" t="s">
        <v>544</v>
      </c>
      <c r="BS1275" s="60">
        <v>41545168143.264503</v>
      </c>
      <c r="BT1275" s="60">
        <v>23322587734.847698</v>
      </c>
      <c r="BU1275" s="60">
        <v>21734925635.095402</v>
      </c>
      <c r="BV1275" s="60">
        <v>7678950838.7188997</v>
      </c>
      <c r="BW1275" s="60">
        <v>15274379075.051201</v>
      </c>
      <c r="BX1275" s="60">
        <v>61301926879.729897</v>
      </c>
      <c r="BY1275" s="60" t="s">
        <v>544</v>
      </c>
      <c r="BZ1275" s="60">
        <v>43959264.413999997</v>
      </c>
      <c r="CA1275" s="60">
        <v>4995237746.2441998</v>
      </c>
      <c r="CB1275" s="60" t="s">
        <v>1994</v>
      </c>
      <c r="CC1275" s="60">
        <v>7141915158.4611998</v>
      </c>
      <c r="CD1275" s="60">
        <v>6886951424.8599997</v>
      </c>
      <c r="CE1275" s="60">
        <v>15689794123.7635</v>
      </c>
      <c r="CF1275" s="60">
        <v>73365814343.7453</v>
      </c>
      <c r="CG1275" s="60">
        <v>6992453659.4535999</v>
      </c>
      <c r="CH1275" s="60">
        <v>972232397.95630002</v>
      </c>
      <c r="CI1275" s="60" t="s">
        <v>1632</v>
      </c>
      <c r="CJ1275" s="60">
        <v>18.3</v>
      </c>
      <c r="CK1275" s="60">
        <v>30062275623.920799</v>
      </c>
      <c r="CL1275" s="60">
        <v>128</v>
      </c>
      <c r="CM1275" s="85">
        <v>110728</v>
      </c>
      <c r="CN1275" s="60" t="s">
        <v>544</v>
      </c>
      <c r="CO1275" s="60">
        <v>9623415634.6315002</v>
      </c>
      <c r="CP1275" s="60">
        <v>33798813099.110802</v>
      </c>
      <c r="CQ1275" s="60">
        <v>636228295099.07715</v>
      </c>
      <c r="CR1275" s="60">
        <v>1334896329.3717999</v>
      </c>
      <c r="CS1275" s="60" t="s">
        <v>544</v>
      </c>
      <c r="CT1275" s="60">
        <v>9813173126.0186005</v>
      </c>
      <c r="CU1275" s="60">
        <v>8240164114.4042997</v>
      </c>
      <c r="CV1275" s="60">
        <v>15689794123.7635</v>
      </c>
      <c r="CW1275" s="60">
        <v>18053337240.422901</v>
      </c>
      <c r="CX1275" s="60">
        <v>20040295991.935699</v>
      </c>
      <c r="CY1275" s="60">
        <v>16.2</v>
      </c>
      <c r="CZ1275" s="60">
        <f t="shared" si="38"/>
        <v>1.3649000000302873</v>
      </c>
      <c r="DA1275" s="60" t="str">
        <f t="shared" si="39"/>
        <v>Y</v>
      </c>
    </row>
    <row r="1276" spans="1:105">
      <c r="A1276" s="13" t="s">
        <v>1632</v>
      </c>
      <c r="B1276" s="13">
        <v>110728</v>
      </c>
      <c r="C1276" s="13">
        <v>2023</v>
      </c>
      <c r="D1276" s="13" t="s">
        <v>1</v>
      </c>
      <c r="E1276" s="13" t="s">
        <v>13</v>
      </c>
      <c r="F1276" s="84" t="s">
        <v>2072</v>
      </c>
      <c r="G1276" s="60" t="s">
        <v>2073</v>
      </c>
      <c r="H1276" s="60" t="s">
        <v>2221</v>
      </c>
      <c r="I1276" s="60" t="s">
        <v>2075</v>
      </c>
      <c r="J1276" s="60" t="s">
        <v>1632</v>
      </c>
      <c r="K1276" s="85">
        <v>110728</v>
      </c>
      <c r="L1276" s="60">
        <v>1957024000000</v>
      </c>
      <c r="M1276" s="60">
        <v>1410874486377.344</v>
      </c>
      <c r="N1276" s="60">
        <v>2378343306.244</v>
      </c>
      <c r="O1276" s="60">
        <v>2114483454.7479999</v>
      </c>
      <c r="P1276" s="60">
        <v>-0.18</v>
      </c>
      <c r="Q1276" s="60">
        <v>10596928844.643999</v>
      </c>
      <c r="R1276" s="85">
        <v>103257</v>
      </c>
      <c r="S1276" s="85">
        <v>2239</v>
      </c>
      <c r="T1276" s="60">
        <v>92627063660.548004</v>
      </c>
      <c r="U1276" s="60">
        <v>15830149232.648001</v>
      </c>
      <c r="V1276" s="60">
        <v>67138634563.167999</v>
      </c>
      <c r="W1276" s="60" t="s">
        <v>2076</v>
      </c>
      <c r="X1276" s="60">
        <v>21587484680.863998</v>
      </c>
      <c r="Y1276" s="60">
        <v>573645014794.86804</v>
      </c>
      <c r="Z1276" s="60">
        <v>10.6</v>
      </c>
      <c r="AA1276" s="60">
        <v>179084420738.84799</v>
      </c>
      <c r="AB1276" s="60">
        <v>411766274973.51599</v>
      </c>
      <c r="AC1276" s="60">
        <v>1410874486377.344</v>
      </c>
      <c r="AD1276" s="60">
        <v>4.4000000000000004</v>
      </c>
      <c r="AE1276" s="60">
        <v>184711989046.98401</v>
      </c>
      <c r="AF1276" s="60">
        <v>24.25</v>
      </c>
      <c r="AG1276" s="60" t="s">
        <v>2077</v>
      </c>
      <c r="AH1276" s="60" t="s">
        <v>544</v>
      </c>
      <c r="AI1276" s="60">
        <v>66867565426.112</v>
      </c>
      <c r="AJ1276" s="60">
        <v>230942974557.59601</v>
      </c>
      <c r="AK1276" s="60">
        <v>1.65</v>
      </c>
      <c r="AL1276" s="60">
        <v>903645014803.97595</v>
      </c>
      <c r="AM1276" s="60">
        <v>65657847309.143997</v>
      </c>
      <c r="AN1276" s="60">
        <v>36572705645.879997</v>
      </c>
      <c r="AO1276" s="60">
        <v>4845360824.8760004</v>
      </c>
      <c r="AP1276" s="60">
        <v>73043760365.363998</v>
      </c>
      <c r="AQ1276" s="60">
        <v>1410874486377.344</v>
      </c>
      <c r="AR1276" s="60">
        <v>0.37</v>
      </c>
      <c r="AS1276" s="60">
        <v>71061206836.363998</v>
      </c>
      <c r="AT1276" s="60">
        <v>152434575737.75201</v>
      </c>
      <c r="AU1276" s="85">
        <v>110728</v>
      </c>
      <c r="AV1276" s="60" t="s">
        <v>544</v>
      </c>
      <c r="AW1276" s="60">
        <v>120289813282.82401</v>
      </c>
      <c r="AX1276" s="60">
        <v>42534784.803999998</v>
      </c>
      <c r="AY1276" s="60">
        <v>415654963604.58002</v>
      </c>
      <c r="AZ1276" s="60">
        <v>391557205691.724</v>
      </c>
      <c r="BA1276" s="60">
        <v>15830149232.648001</v>
      </c>
      <c r="BB1276" s="60" t="s">
        <v>1808</v>
      </c>
      <c r="BC1276" s="60">
        <v>1523005551191.916</v>
      </c>
      <c r="BD1276" s="60">
        <v>5144546175.6160002</v>
      </c>
      <c r="BE1276" s="60" t="s">
        <v>544</v>
      </c>
      <c r="BF1276" s="60">
        <v>147309494633.14801</v>
      </c>
      <c r="BG1276" s="60">
        <v>9917814144.8920002</v>
      </c>
      <c r="BH1276" s="60">
        <v>651058323138.14795</v>
      </c>
      <c r="BI1276" s="60">
        <v>8260399394.6479998</v>
      </c>
      <c r="BJ1276" s="60">
        <v>67138634563.167999</v>
      </c>
      <c r="BK1276" s="60">
        <v>21919832745.18</v>
      </c>
      <c r="BL1276" s="85" t="s">
        <v>3137</v>
      </c>
      <c r="BM1276" s="60" t="s">
        <v>3138</v>
      </c>
      <c r="BN1276" s="60">
        <v>12142599668.708</v>
      </c>
      <c r="BO1276" s="60">
        <v>1326683728679.1079</v>
      </c>
      <c r="BP1276" s="60">
        <v>645913776962.53198</v>
      </c>
      <c r="BQ1276" s="60">
        <v>70901881625.488007</v>
      </c>
      <c r="BR1276" s="60" t="s">
        <v>544</v>
      </c>
      <c r="BS1276" s="60">
        <v>50767788913.519997</v>
      </c>
      <c r="BT1276" s="60">
        <v>30625765987.436001</v>
      </c>
      <c r="BU1276" s="60">
        <v>32094297456.007999</v>
      </c>
      <c r="BV1276" s="60">
        <v>8063585898.8599997</v>
      </c>
      <c r="BW1276" s="60">
        <v>15830149232.648001</v>
      </c>
      <c r="BX1276" s="60">
        <v>59344675944.251999</v>
      </c>
      <c r="BY1276" s="60" t="s">
        <v>544</v>
      </c>
      <c r="BZ1276" s="60">
        <v>-34604570.688000001</v>
      </c>
      <c r="CA1276" s="60">
        <v>453464061.72399998</v>
      </c>
      <c r="CB1276" s="60" t="s">
        <v>1994</v>
      </c>
      <c r="CC1276" s="60">
        <v>27648331051.155998</v>
      </c>
      <c r="CD1276" s="60">
        <v>6801239997.3039999</v>
      </c>
      <c r="CE1276" s="60">
        <v>10056953356.200001</v>
      </c>
      <c r="CF1276" s="60">
        <v>73043760365.363998</v>
      </c>
      <c r="CG1276" s="60">
        <v>24415687406.051998</v>
      </c>
      <c r="CH1276" s="60">
        <v>1593973037.316</v>
      </c>
      <c r="CI1276" s="60" t="s">
        <v>1632</v>
      </c>
      <c r="CJ1276" s="60">
        <v>16.2</v>
      </c>
      <c r="CK1276" s="60">
        <v>58160190326.744003</v>
      </c>
      <c r="CL1276" s="60">
        <v>130</v>
      </c>
      <c r="CM1276" s="85">
        <v>110728</v>
      </c>
      <c r="CN1276" s="60" t="s">
        <v>544</v>
      </c>
      <c r="CO1276" s="60">
        <v>8260399394.6479998</v>
      </c>
      <c r="CP1276" s="60">
        <v>33730084349.571999</v>
      </c>
      <c r="CQ1276" s="60">
        <v>573645014794.86804</v>
      </c>
      <c r="CR1276" s="60">
        <v>1650205464.684</v>
      </c>
      <c r="CS1276" s="60" t="s">
        <v>544</v>
      </c>
      <c r="CT1276" s="60">
        <v>11356787542.667999</v>
      </c>
      <c r="CU1276" s="60">
        <v>10563045202.511999</v>
      </c>
      <c r="CV1276" s="60">
        <v>10056953356.200001</v>
      </c>
      <c r="CW1276" s="60">
        <v>21919832745.18</v>
      </c>
      <c r="CX1276" s="60">
        <v>21587484680.863998</v>
      </c>
      <c r="CY1276" s="60">
        <v>14.4</v>
      </c>
      <c r="CZ1276" s="60">
        <f t="shared" si="38"/>
        <v>1.387099999961716</v>
      </c>
      <c r="DA1276" s="60" t="str">
        <f t="shared" si="39"/>
        <v>Y</v>
      </c>
    </row>
    <row r="1277" spans="1:105">
      <c r="A1277" s="13" t="s">
        <v>1633</v>
      </c>
      <c r="B1277" s="13">
        <v>115048</v>
      </c>
      <c r="C1277" s="13">
        <v>2022</v>
      </c>
      <c r="D1277" s="13" t="s">
        <v>1</v>
      </c>
      <c r="E1277" s="13" t="s">
        <v>13</v>
      </c>
      <c r="F1277" s="84" t="s">
        <v>1812</v>
      </c>
      <c r="G1277" s="60" t="s">
        <v>1813</v>
      </c>
      <c r="H1277" s="60" t="s">
        <v>545</v>
      </c>
      <c r="I1277" s="60" t="s">
        <v>540</v>
      </c>
      <c r="J1277" s="60" t="s">
        <v>3139</v>
      </c>
      <c r="K1277" s="85">
        <v>1579710</v>
      </c>
      <c r="L1277" s="60">
        <v>995400000</v>
      </c>
      <c r="M1277" s="60">
        <v>995400000</v>
      </c>
      <c r="N1277" s="60">
        <v>17200000</v>
      </c>
      <c r="O1277" s="60">
        <v>3100000</v>
      </c>
      <c r="P1277" s="60">
        <v>-0.02</v>
      </c>
      <c r="Q1277" s="60" t="s">
        <v>544</v>
      </c>
      <c r="R1277" s="85">
        <v>198</v>
      </c>
      <c r="S1277" s="85" t="s">
        <v>544</v>
      </c>
      <c r="T1277" s="60">
        <v>388200000</v>
      </c>
      <c r="U1277" s="60" t="s">
        <v>544</v>
      </c>
      <c r="V1277" s="60">
        <v>102200000</v>
      </c>
      <c r="W1277" s="60" t="s">
        <v>1816</v>
      </c>
      <c r="X1277" s="60">
        <v>22700000</v>
      </c>
      <c r="Y1277" s="60">
        <v>808500000</v>
      </c>
      <c r="Z1277" s="60">
        <v>2.38</v>
      </c>
      <c r="AA1277" s="60">
        <v>34300000</v>
      </c>
      <c r="AB1277" s="60">
        <v>659000000</v>
      </c>
      <c r="AC1277" s="60">
        <v>995400000</v>
      </c>
      <c r="AD1277" s="60" t="s">
        <v>544</v>
      </c>
      <c r="AE1277" s="60">
        <v>112800000</v>
      </c>
      <c r="AF1277" s="60">
        <v>8.9600000000000009</v>
      </c>
      <c r="AG1277" s="60" t="s">
        <v>1817</v>
      </c>
      <c r="AH1277" s="60" t="s">
        <v>544</v>
      </c>
      <c r="AI1277" s="60">
        <v>95700000</v>
      </c>
      <c r="AJ1277" s="60">
        <v>103300000</v>
      </c>
      <c r="AK1277" s="60">
        <v>2.4500000000000002</v>
      </c>
      <c r="AL1277" s="60">
        <v>875400000</v>
      </c>
      <c r="AM1277" s="60">
        <v>9600000</v>
      </c>
      <c r="AN1277" s="60">
        <v>22800000</v>
      </c>
      <c r="AO1277" s="60">
        <v>6100000</v>
      </c>
      <c r="AP1277" s="60">
        <v>82500000</v>
      </c>
      <c r="AQ1277" s="60">
        <v>995400000</v>
      </c>
      <c r="AR1277" s="60">
        <v>2.4</v>
      </c>
      <c r="AS1277" s="60">
        <v>83800000</v>
      </c>
      <c r="AT1277" s="60">
        <v>388200000</v>
      </c>
      <c r="AU1277" s="85">
        <v>115048</v>
      </c>
      <c r="AV1277" s="60" t="s">
        <v>544</v>
      </c>
      <c r="AW1277" s="60" t="s">
        <v>544</v>
      </c>
      <c r="AX1277" s="60">
        <v>6300000</v>
      </c>
      <c r="AY1277" s="60">
        <v>216100000</v>
      </c>
      <c r="AZ1277" s="60">
        <v>159400000</v>
      </c>
      <c r="BA1277" s="60">
        <v>10400000</v>
      </c>
      <c r="BB1277" s="60" t="s">
        <v>1808</v>
      </c>
      <c r="BC1277" s="60" t="s">
        <v>544</v>
      </c>
      <c r="BD1277" s="60">
        <v>12300000</v>
      </c>
      <c r="BE1277" s="60">
        <v>900000</v>
      </c>
      <c r="BF1277" s="60" t="s">
        <v>544</v>
      </c>
      <c r="BG1277" s="60">
        <v>3200000</v>
      </c>
      <c r="BH1277" s="60">
        <v>716900000</v>
      </c>
      <c r="BI1277" s="60">
        <v>-100000</v>
      </c>
      <c r="BJ1277" s="60">
        <v>102200000</v>
      </c>
      <c r="BK1277" s="60">
        <v>20600000</v>
      </c>
      <c r="BL1277" s="85" t="s">
        <v>3140</v>
      </c>
      <c r="BM1277" s="60" t="s">
        <v>3141</v>
      </c>
      <c r="BN1277" s="60">
        <v>3200000</v>
      </c>
      <c r="BO1277" s="60">
        <v>947000000</v>
      </c>
      <c r="BP1277" s="60">
        <v>704600000</v>
      </c>
      <c r="BQ1277" s="60">
        <v>83000000</v>
      </c>
      <c r="BR1277" s="60" t="s">
        <v>544</v>
      </c>
      <c r="BS1277" s="60">
        <v>12400000</v>
      </c>
      <c r="BT1277" s="60">
        <v>32600000</v>
      </c>
      <c r="BU1277" s="60">
        <v>42200000</v>
      </c>
      <c r="BV1277" s="60" t="s">
        <v>544</v>
      </c>
      <c r="BW1277" s="60">
        <v>10400000</v>
      </c>
      <c r="BX1277" s="60">
        <v>70800000</v>
      </c>
      <c r="BY1277" s="60" t="s">
        <v>544</v>
      </c>
      <c r="BZ1277" s="60" t="s">
        <v>544</v>
      </c>
      <c r="CA1277" s="60">
        <v>1400000</v>
      </c>
      <c r="CB1277" s="60" t="s">
        <v>544</v>
      </c>
      <c r="CC1277" s="60">
        <v>22100000</v>
      </c>
      <c r="CD1277" s="60">
        <v>13100000</v>
      </c>
      <c r="CE1277" s="60">
        <v>2200000</v>
      </c>
      <c r="CF1277" s="60">
        <v>82500000</v>
      </c>
      <c r="CG1277" s="60">
        <v>3300000</v>
      </c>
      <c r="CH1277" s="60" t="s">
        <v>544</v>
      </c>
      <c r="CI1277" s="60" t="s">
        <v>3139</v>
      </c>
      <c r="CJ1277" s="60" t="s">
        <v>544</v>
      </c>
      <c r="CK1277" s="60">
        <v>45500000</v>
      </c>
      <c r="CL1277" s="60">
        <v>485</v>
      </c>
      <c r="CM1277" s="85">
        <v>1579710</v>
      </c>
      <c r="CN1277" s="60" t="s">
        <v>544</v>
      </c>
      <c r="CO1277" s="60">
        <v>-100000</v>
      </c>
      <c r="CP1277" s="60">
        <v>25900000</v>
      </c>
      <c r="CQ1277" s="60">
        <v>808500000</v>
      </c>
      <c r="CR1277" s="60" t="s">
        <v>544</v>
      </c>
      <c r="CS1277" s="60" t="s">
        <v>544</v>
      </c>
      <c r="CT1277" s="60">
        <v>9400000</v>
      </c>
      <c r="CU1277" s="60">
        <v>11200000</v>
      </c>
      <c r="CV1277" s="60">
        <v>2200000</v>
      </c>
      <c r="CW1277" s="60">
        <v>20600000</v>
      </c>
      <c r="CX1277" s="60">
        <v>22700000</v>
      </c>
      <c r="CY1277" s="60" t="s">
        <v>544</v>
      </c>
      <c r="CZ1277" s="60">
        <f t="shared" si="38"/>
        <v>1</v>
      </c>
      <c r="DA1277" s="60" t="str">
        <f t="shared" si="39"/>
        <v>N</v>
      </c>
    </row>
    <row r="1278" spans="1:105">
      <c r="A1278" s="13" t="s">
        <v>1633</v>
      </c>
      <c r="B1278" s="13">
        <v>115048</v>
      </c>
      <c r="C1278" s="13">
        <v>2023</v>
      </c>
      <c r="D1278" s="13" t="s">
        <v>1</v>
      </c>
      <c r="E1278" s="13" t="s">
        <v>13</v>
      </c>
      <c r="F1278" s="84" t="s">
        <v>1804</v>
      </c>
      <c r="G1278" s="60" t="s">
        <v>1813</v>
      </c>
      <c r="H1278" s="60" t="s">
        <v>545</v>
      </c>
      <c r="I1278" s="60" t="s">
        <v>540</v>
      </c>
      <c r="J1278" s="60" t="s">
        <v>3139</v>
      </c>
      <c r="K1278" s="85">
        <v>1579710</v>
      </c>
      <c r="L1278" s="60">
        <v>987500000</v>
      </c>
      <c r="M1278" s="60">
        <v>987500000</v>
      </c>
      <c r="N1278" s="60">
        <v>19400000</v>
      </c>
      <c r="O1278" s="60">
        <v>2600000</v>
      </c>
      <c r="P1278" s="60">
        <v>-0.15</v>
      </c>
      <c r="Q1278" s="60" t="s">
        <v>544</v>
      </c>
      <c r="R1278" s="85">
        <v>214</v>
      </c>
      <c r="S1278" s="85" t="s">
        <v>544</v>
      </c>
      <c r="T1278" s="60">
        <v>48400000</v>
      </c>
      <c r="U1278" s="60" t="s">
        <v>544</v>
      </c>
      <c r="V1278" s="60">
        <v>99700000</v>
      </c>
      <c r="W1278" s="60" t="s">
        <v>1816</v>
      </c>
      <c r="X1278" s="60">
        <v>26300000</v>
      </c>
      <c r="Y1278" s="60">
        <v>786700000</v>
      </c>
      <c r="Z1278" s="60">
        <v>5.7</v>
      </c>
      <c r="AA1278" s="60">
        <v>42500000</v>
      </c>
      <c r="AB1278" s="60">
        <v>647600000</v>
      </c>
      <c r="AC1278" s="60">
        <v>987500000</v>
      </c>
      <c r="AD1278" s="60" t="s">
        <v>544</v>
      </c>
      <c r="AE1278" s="60">
        <v>111100000</v>
      </c>
      <c r="AF1278" s="60">
        <v>5.5</v>
      </c>
      <c r="AG1278" s="60" t="s">
        <v>1817</v>
      </c>
      <c r="AH1278" s="60" t="s">
        <v>544</v>
      </c>
      <c r="AI1278" s="60">
        <v>85000000</v>
      </c>
      <c r="AJ1278" s="60">
        <v>89400000</v>
      </c>
      <c r="AK1278" s="60">
        <v>2.85</v>
      </c>
      <c r="AL1278" s="60">
        <v>849300000</v>
      </c>
      <c r="AM1278" s="60">
        <v>24200000</v>
      </c>
      <c r="AN1278" s="60">
        <v>28600000</v>
      </c>
      <c r="AO1278" s="60">
        <v>6200000</v>
      </c>
      <c r="AP1278" s="60">
        <v>86700000</v>
      </c>
      <c r="AQ1278" s="60">
        <v>987500000</v>
      </c>
      <c r="AR1278" s="60">
        <v>2.79</v>
      </c>
      <c r="AS1278" s="60">
        <v>86100000</v>
      </c>
      <c r="AT1278" s="60">
        <v>383500000</v>
      </c>
      <c r="AU1278" s="85">
        <v>115048</v>
      </c>
      <c r="AV1278" s="60" t="s">
        <v>544</v>
      </c>
      <c r="AW1278" s="60" t="s">
        <v>544</v>
      </c>
      <c r="AX1278" s="60">
        <v>7800000</v>
      </c>
      <c r="AY1278" s="60">
        <v>200500000</v>
      </c>
      <c r="AZ1278" s="60">
        <v>181700000</v>
      </c>
      <c r="BA1278" s="60">
        <v>11500000</v>
      </c>
      <c r="BB1278" s="60" t="s">
        <v>1808</v>
      </c>
      <c r="BC1278" s="60" t="s">
        <v>544</v>
      </c>
      <c r="BD1278" s="60">
        <v>9800000</v>
      </c>
      <c r="BE1278" s="60">
        <v>700000</v>
      </c>
      <c r="BF1278" s="60" t="s">
        <v>544</v>
      </c>
      <c r="BG1278" s="60">
        <v>6100000</v>
      </c>
      <c r="BH1278" s="60">
        <v>695200000</v>
      </c>
      <c r="BI1278" s="60">
        <v>8100000</v>
      </c>
      <c r="BJ1278" s="60">
        <v>99700000</v>
      </c>
      <c r="BK1278" s="60">
        <v>24300000</v>
      </c>
      <c r="BL1278" s="85" t="s">
        <v>3140</v>
      </c>
      <c r="BM1278" s="60" t="s">
        <v>3141</v>
      </c>
      <c r="BN1278" s="60">
        <v>6900000</v>
      </c>
      <c r="BO1278" s="60">
        <v>915200000</v>
      </c>
      <c r="BP1278" s="60">
        <v>685400000</v>
      </c>
      <c r="BQ1278" s="60">
        <v>48100000</v>
      </c>
      <c r="BR1278" s="60" t="s">
        <v>544</v>
      </c>
      <c r="BS1278" s="60">
        <v>14400000</v>
      </c>
      <c r="BT1278" s="60">
        <v>20100000</v>
      </c>
      <c r="BU1278" s="60">
        <v>46600000</v>
      </c>
      <c r="BV1278" s="60" t="s">
        <v>544</v>
      </c>
      <c r="BW1278" s="60">
        <v>11600000</v>
      </c>
      <c r="BX1278" s="60">
        <v>60100000</v>
      </c>
      <c r="BY1278" s="60" t="s">
        <v>544</v>
      </c>
      <c r="BZ1278" s="60" t="s">
        <v>544</v>
      </c>
      <c r="CA1278" s="60">
        <v>1200000</v>
      </c>
      <c r="CB1278" s="60" t="s">
        <v>544</v>
      </c>
      <c r="CC1278" s="60">
        <v>27000000</v>
      </c>
      <c r="CD1278" s="60">
        <v>30100000</v>
      </c>
      <c r="CE1278" s="60">
        <v>6000000</v>
      </c>
      <c r="CF1278" s="60">
        <v>86700000</v>
      </c>
      <c r="CG1278" s="60">
        <v>8300000</v>
      </c>
      <c r="CH1278" s="60" t="s">
        <v>544</v>
      </c>
      <c r="CI1278" s="60" t="s">
        <v>3139</v>
      </c>
      <c r="CJ1278" s="60" t="s">
        <v>544</v>
      </c>
      <c r="CK1278" s="60">
        <v>54900000</v>
      </c>
      <c r="CL1278" s="60">
        <v>521</v>
      </c>
      <c r="CM1278" s="85">
        <v>1579710</v>
      </c>
      <c r="CN1278" s="60" t="s">
        <v>544</v>
      </c>
      <c r="CO1278" s="60">
        <v>8100000</v>
      </c>
      <c r="CP1278" s="60">
        <v>33200000</v>
      </c>
      <c r="CQ1278" s="60">
        <v>786700000</v>
      </c>
      <c r="CR1278" s="60" t="s">
        <v>544</v>
      </c>
      <c r="CS1278" s="60" t="s">
        <v>544</v>
      </c>
      <c r="CT1278" s="60">
        <v>10500000</v>
      </c>
      <c r="CU1278" s="60">
        <v>13800000</v>
      </c>
      <c r="CV1278" s="60">
        <v>6000000</v>
      </c>
      <c r="CW1278" s="60">
        <v>24300000</v>
      </c>
      <c r="CX1278" s="60">
        <v>26300000</v>
      </c>
      <c r="CY1278" s="60" t="s">
        <v>544</v>
      </c>
      <c r="CZ1278" s="60">
        <f t="shared" si="38"/>
        <v>1</v>
      </c>
      <c r="DA1278" s="60" t="str">
        <f t="shared" si="39"/>
        <v>N</v>
      </c>
    </row>
    <row r="1279" spans="1:105">
      <c r="A1279" s="13" t="s">
        <v>1634</v>
      </c>
      <c r="B1279" s="13">
        <v>1202991</v>
      </c>
      <c r="C1279" s="13">
        <v>2022</v>
      </c>
      <c r="D1279" s="13" t="s">
        <v>12</v>
      </c>
      <c r="E1279" s="13" t="s">
        <v>13</v>
      </c>
      <c r="F1279" s="84" t="s">
        <v>1812</v>
      </c>
      <c r="G1279" s="60" t="s">
        <v>1840</v>
      </c>
      <c r="H1279" s="60" t="s">
        <v>545</v>
      </c>
      <c r="I1279" s="60" t="s">
        <v>540</v>
      </c>
      <c r="J1279" s="60" t="s">
        <v>1712</v>
      </c>
      <c r="K1279" s="85">
        <v>1012744</v>
      </c>
      <c r="L1279" s="60">
        <v>3554665000</v>
      </c>
      <c r="M1279" s="60">
        <v>3554665000</v>
      </c>
      <c r="N1279" s="60">
        <v>3595000</v>
      </c>
      <c r="O1279" s="60">
        <v>3872000</v>
      </c>
      <c r="P1279" s="60">
        <v>-0.37</v>
      </c>
      <c r="Q1279" s="60" t="s">
        <v>544</v>
      </c>
      <c r="R1279" s="85">
        <v>182</v>
      </c>
      <c r="S1279" s="85" t="s">
        <v>544</v>
      </c>
      <c r="T1279" s="60">
        <v>817787000</v>
      </c>
      <c r="U1279" s="60" t="s">
        <v>544</v>
      </c>
      <c r="V1279" s="60">
        <v>439171000</v>
      </c>
      <c r="W1279" s="60" t="s">
        <v>1841</v>
      </c>
      <c r="X1279" s="60">
        <v>84579000</v>
      </c>
      <c r="Y1279" s="60">
        <v>3003770000</v>
      </c>
      <c r="Z1279" s="60">
        <v>8.91</v>
      </c>
      <c r="AA1279" s="60" t="s">
        <v>544</v>
      </c>
      <c r="AB1279" s="60">
        <v>2787038000</v>
      </c>
      <c r="AC1279" s="60">
        <v>3554665000</v>
      </c>
      <c r="AD1279" s="60">
        <v>8.42</v>
      </c>
      <c r="AE1279" s="60">
        <v>690133000</v>
      </c>
      <c r="AF1279" s="60">
        <v>3.4</v>
      </c>
      <c r="AG1279" s="60" t="s">
        <v>1842</v>
      </c>
      <c r="AH1279" s="60">
        <v>3000</v>
      </c>
      <c r="AI1279" s="60">
        <v>297499000</v>
      </c>
      <c r="AJ1279" s="60">
        <v>375712000</v>
      </c>
      <c r="AK1279" s="60">
        <v>2.5</v>
      </c>
      <c r="AL1279" s="60">
        <v>3004134000</v>
      </c>
      <c r="AM1279" s="60">
        <v>17119000</v>
      </c>
      <c r="AN1279" s="60">
        <v>13599000</v>
      </c>
      <c r="AO1279" s="60">
        <v>29682000</v>
      </c>
      <c r="AP1279" s="60">
        <v>329108000</v>
      </c>
      <c r="AQ1279" s="60">
        <v>3554665000</v>
      </c>
      <c r="AR1279" s="60">
        <v>0.15</v>
      </c>
      <c r="AS1279" s="60">
        <v>365779000</v>
      </c>
      <c r="AT1279" s="60">
        <v>830402000</v>
      </c>
      <c r="AU1279" s="85">
        <v>1202991</v>
      </c>
      <c r="AV1279" s="60" t="s">
        <v>544</v>
      </c>
      <c r="AW1279" s="60" t="s">
        <v>544</v>
      </c>
      <c r="AX1279" s="60" t="s">
        <v>544</v>
      </c>
      <c r="AY1279" s="60">
        <v>1065845000</v>
      </c>
      <c r="AZ1279" s="60">
        <v>745474000</v>
      </c>
      <c r="BA1279" s="60">
        <v>29621000</v>
      </c>
      <c r="BB1279" s="60" t="s">
        <v>1808</v>
      </c>
      <c r="BC1279" s="60">
        <v>3533196000</v>
      </c>
      <c r="BD1279" s="60">
        <v>13236000</v>
      </c>
      <c r="BE1279" s="60">
        <v>14495000</v>
      </c>
      <c r="BF1279" s="60" t="s">
        <v>544</v>
      </c>
      <c r="BG1279" s="60">
        <v>-9000</v>
      </c>
      <c r="BH1279" s="60">
        <v>2365039000</v>
      </c>
      <c r="BI1279" s="60">
        <v>-8277000</v>
      </c>
      <c r="BJ1279" s="60">
        <v>439171000</v>
      </c>
      <c r="BK1279" s="60">
        <v>51771000</v>
      </c>
      <c r="BL1279" s="85" t="s">
        <v>544</v>
      </c>
      <c r="BM1279" s="60" t="s">
        <v>544</v>
      </c>
      <c r="BN1279" s="60">
        <v>13139000</v>
      </c>
      <c r="BO1279" s="60">
        <v>3228561000</v>
      </c>
      <c r="BP1279" s="60">
        <v>2351803000</v>
      </c>
      <c r="BQ1279" s="60">
        <v>91182000</v>
      </c>
      <c r="BR1279" s="60" t="s">
        <v>544</v>
      </c>
      <c r="BS1279" s="60">
        <v>169554000</v>
      </c>
      <c r="BT1279" s="60" t="s">
        <v>544</v>
      </c>
      <c r="BU1279" s="60">
        <v>75820000</v>
      </c>
      <c r="BV1279" s="60">
        <v>8262000</v>
      </c>
      <c r="BW1279" s="60">
        <v>29621000</v>
      </c>
      <c r="BX1279" s="60">
        <v>297499000</v>
      </c>
      <c r="BY1279" s="60" t="s">
        <v>544</v>
      </c>
      <c r="BZ1279" s="60">
        <v>14000</v>
      </c>
      <c r="CA1279" s="60" t="s">
        <v>544</v>
      </c>
      <c r="CB1279" s="60" t="s">
        <v>1898</v>
      </c>
      <c r="CC1279" s="60">
        <v>10913000</v>
      </c>
      <c r="CD1279" s="60">
        <v>44056000</v>
      </c>
      <c r="CE1279" s="60">
        <v>39618000</v>
      </c>
      <c r="CF1279" s="60">
        <v>329108000</v>
      </c>
      <c r="CG1279" s="60">
        <v>22358000</v>
      </c>
      <c r="CH1279" s="60">
        <v>329000</v>
      </c>
      <c r="CI1279" s="60" t="s">
        <v>1712</v>
      </c>
      <c r="CJ1279" s="60">
        <v>10.67</v>
      </c>
      <c r="CK1279" s="60">
        <v>98178000</v>
      </c>
      <c r="CL1279" s="60" t="s">
        <v>544</v>
      </c>
      <c r="CM1279" s="85">
        <v>1012744</v>
      </c>
      <c r="CN1279" s="60">
        <v>-389000</v>
      </c>
      <c r="CO1279" s="60">
        <v>-8277000</v>
      </c>
      <c r="CP1279" s="60">
        <v>97718000</v>
      </c>
      <c r="CQ1279" s="60">
        <v>3003770000</v>
      </c>
      <c r="CR1279" s="60" t="s">
        <v>544</v>
      </c>
      <c r="CS1279" s="60">
        <v>-389000</v>
      </c>
      <c r="CT1279" s="60">
        <v>23883000</v>
      </c>
      <c r="CU1279" s="60">
        <v>27888000</v>
      </c>
      <c r="CV1279" s="60">
        <v>39618000</v>
      </c>
      <c r="CW1279" s="60">
        <v>51771000</v>
      </c>
      <c r="CX1279" s="60">
        <v>84579000</v>
      </c>
      <c r="CY1279" s="60">
        <v>10.67</v>
      </c>
      <c r="CZ1279" s="60">
        <f t="shared" si="38"/>
        <v>1</v>
      </c>
      <c r="DA1279" s="60" t="str">
        <f t="shared" si="39"/>
        <v>N: parent data from row 1399</v>
      </c>
    </row>
    <row r="1280" spans="1:105">
      <c r="A1280" s="13" t="s">
        <v>1634</v>
      </c>
      <c r="B1280" s="13">
        <v>1202991</v>
      </c>
      <c r="C1280" s="13">
        <v>2023</v>
      </c>
      <c r="D1280" s="13" t="s">
        <v>12</v>
      </c>
      <c r="E1280" s="13" t="s">
        <v>13</v>
      </c>
      <c r="F1280" s="84" t="s">
        <v>1804</v>
      </c>
      <c r="G1280" s="60" t="s">
        <v>1840</v>
      </c>
      <c r="H1280" s="60" t="s">
        <v>1827</v>
      </c>
      <c r="I1280" s="60" t="s">
        <v>540</v>
      </c>
      <c r="J1280" s="60" t="s">
        <v>1712</v>
      </c>
      <c r="K1280" s="85">
        <v>1012744</v>
      </c>
      <c r="L1280" s="60">
        <v>3764668000</v>
      </c>
      <c r="M1280" s="60">
        <v>3764668000</v>
      </c>
      <c r="N1280" s="60">
        <v>6178000</v>
      </c>
      <c r="O1280" s="60">
        <v>3973000</v>
      </c>
      <c r="P1280" s="60">
        <v>-0.32</v>
      </c>
      <c r="Q1280" s="60" t="s">
        <v>544</v>
      </c>
      <c r="R1280" s="85">
        <v>190</v>
      </c>
      <c r="S1280" s="85" t="s">
        <v>544</v>
      </c>
      <c r="T1280" s="60">
        <v>1060857000</v>
      </c>
      <c r="U1280" s="60" t="s">
        <v>544</v>
      </c>
      <c r="V1280" s="60">
        <v>467496000</v>
      </c>
      <c r="W1280" s="60" t="s">
        <v>1841</v>
      </c>
      <c r="X1280" s="60">
        <v>101017000</v>
      </c>
      <c r="Y1280" s="60">
        <v>3094138000</v>
      </c>
      <c r="Z1280" s="60">
        <v>10.39</v>
      </c>
      <c r="AA1280" s="60">
        <v>442000</v>
      </c>
      <c r="AB1280" s="60">
        <v>3014239000</v>
      </c>
      <c r="AC1280" s="60">
        <v>3764668000</v>
      </c>
      <c r="AD1280" s="60">
        <v>9.1199999999999992</v>
      </c>
      <c r="AE1280" s="60">
        <v>599108000</v>
      </c>
      <c r="AF1280" s="60">
        <v>3</v>
      </c>
      <c r="AG1280" s="60" t="s">
        <v>1842</v>
      </c>
      <c r="AH1280" s="60">
        <v>3000</v>
      </c>
      <c r="AI1280" s="60">
        <v>334086000</v>
      </c>
      <c r="AJ1280" s="60">
        <v>454993000</v>
      </c>
      <c r="AK1280" s="60">
        <v>2.89</v>
      </c>
      <c r="AL1280" s="60">
        <v>3094580000</v>
      </c>
      <c r="AM1280" s="60">
        <v>22572000</v>
      </c>
      <c r="AN1280" s="60">
        <v>68470000</v>
      </c>
      <c r="AO1280" s="60">
        <v>32468000</v>
      </c>
      <c r="AP1280" s="60">
        <v>370588000</v>
      </c>
      <c r="AQ1280" s="60">
        <v>3764668000</v>
      </c>
      <c r="AR1280" s="60">
        <v>0.23</v>
      </c>
      <c r="AS1280" s="60">
        <v>402694000</v>
      </c>
      <c r="AT1280" s="60">
        <v>1070402000</v>
      </c>
      <c r="AU1280" s="85">
        <v>1202991</v>
      </c>
      <c r="AV1280" s="60" t="s">
        <v>544</v>
      </c>
      <c r="AW1280" s="60" t="s">
        <v>544</v>
      </c>
      <c r="AX1280" s="60" t="s">
        <v>544</v>
      </c>
      <c r="AY1280" s="60">
        <v>1054101000</v>
      </c>
      <c r="AZ1280" s="60">
        <v>774957000</v>
      </c>
      <c r="BA1280" s="60">
        <v>61872000</v>
      </c>
      <c r="BB1280" s="60" t="s">
        <v>1808</v>
      </c>
      <c r="BC1280" s="60">
        <v>3661539000</v>
      </c>
      <c r="BD1280" s="60">
        <v>15265000</v>
      </c>
      <c r="BE1280" s="60">
        <v>50673000</v>
      </c>
      <c r="BF1280" s="60" t="s">
        <v>544</v>
      </c>
      <c r="BG1280" s="60" t="s">
        <v>544</v>
      </c>
      <c r="BH1280" s="60">
        <v>2653871000</v>
      </c>
      <c r="BI1280" s="60">
        <v>39729000</v>
      </c>
      <c r="BJ1280" s="60">
        <v>467496000</v>
      </c>
      <c r="BK1280" s="60">
        <v>64791000</v>
      </c>
      <c r="BL1280" s="85" t="s">
        <v>544</v>
      </c>
      <c r="BM1280" s="60" t="s">
        <v>544</v>
      </c>
      <c r="BN1280" s="60">
        <v>15581000</v>
      </c>
      <c r="BO1280" s="60">
        <v>3533956000</v>
      </c>
      <c r="BP1280" s="60">
        <v>2638606000</v>
      </c>
      <c r="BQ1280" s="60">
        <v>80648000</v>
      </c>
      <c r="BR1280" s="60" t="s">
        <v>544</v>
      </c>
      <c r="BS1280" s="60">
        <v>76901000</v>
      </c>
      <c r="BT1280" s="60" t="s">
        <v>544</v>
      </c>
      <c r="BU1280" s="60">
        <v>140158000</v>
      </c>
      <c r="BV1280" s="60">
        <v>6902000</v>
      </c>
      <c r="BW1280" s="60">
        <v>61872000</v>
      </c>
      <c r="BX1280" s="60">
        <v>334086000</v>
      </c>
      <c r="BY1280" s="60" t="s">
        <v>544</v>
      </c>
      <c r="BZ1280" s="60">
        <v>197000</v>
      </c>
      <c r="CA1280" s="60" t="s">
        <v>544</v>
      </c>
      <c r="CB1280" s="60" t="s">
        <v>1898</v>
      </c>
      <c r="CC1280" s="60">
        <v>60667000</v>
      </c>
      <c r="CD1280" s="60">
        <v>42302000</v>
      </c>
      <c r="CE1280" s="60">
        <v>48952000</v>
      </c>
      <c r="CF1280" s="60">
        <v>370588000</v>
      </c>
      <c r="CG1280" s="60">
        <v>29329000</v>
      </c>
      <c r="CH1280" s="60">
        <v>1928000</v>
      </c>
      <c r="CI1280" s="60" t="s">
        <v>1712</v>
      </c>
      <c r="CJ1280" s="60">
        <v>11.08</v>
      </c>
      <c r="CK1280" s="60">
        <v>169487000</v>
      </c>
      <c r="CL1280" s="60" t="s">
        <v>544</v>
      </c>
      <c r="CM1280" s="85">
        <v>1012744</v>
      </c>
      <c r="CN1280" s="60">
        <v>147000</v>
      </c>
      <c r="CO1280" s="60">
        <v>39729000</v>
      </c>
      <c r="CP1280" s="60">
        <v>116598000</v>
      </c>
      <c r="CQ1280" s="60">
        <v>3094138000</v>
      </c>
      <c r="CR1280" s="60" t="s">
        <v>544</v>
      </c>
      <c r="CS1280" s="60">
        <v>147000</v>
      </c>
      <c r="CT1280" s="60">
        <v>27056000</v>
      </c>
      <c r="CU1280" s="60">
        <v>37735000</v>
      </c>
      <c r="CV1280" s="60">
        <v>48952000</v>
      </c>
      <c r="CW1280" s="60">
        <v>64791000</v>
      </c>
      <c r="CX1280" s="60">
        <v>101017000</v>
      </c>
      <c r="CY1280" s="60">
        <v>11.08</v>
      </c>
      <c r="CZ1280" s="60">
        <f t="shared" si="38"/>
        <v>1</v>
      </c>
      <c r="DA1280" s="60" t="str">
        <f t="shared" si="39"/>
        <v>N: parent data from row 1399</v>
      </c>
    </row>
    <row r="1281" spans="1:105">
      <c r="A1281" s="13" t="s">
        <v>1636</v>
      </c>
      <c r="B1281" s="13">
        <v>1323270</v>
      </c>
      <c r="C1281" s="13">
        <v>2022</v>
      </c>
      <c r="D1281" s="13" t="s">
        <v>10</v>
      </c>
      <c r="E1281" s="13" t="s">
        <v>507</v>
      </c>
      <c r="F1281" s="84" t="s">
        <v>1812</v>
      </c>
      <c r="G1281" s="60" t="s">
        <v>568</v>
      </c>
      <c r="H1281" s="60" t="s">
        <v>1879</v>
      </c>
      <c r="I1281" s="60" t="s">
        <v>1822</v>
      </c>
      <c r="J1281" s="60" t="s">
        <v>3143</v>
      </c>
      <c r="K1281" s="85">
        <v>101599</v>
      </c>
      <c r="L1281" s="60">
        <v>2927504000</v>
      </c>
      <c r="M1281" s="60">
        <v>569121483.62360001</v>
      </c>
      <c r="N1281" s="60">
        <v>108283.598</v>
      </c>
      <c r="O1281" s="60">
        <v>259141.89619999999</v>
      </c>
      <c r="P1281" s="60">
        <v>-1.7190799999999999</v>
      </c>
      <c r="Q1281" s="60" t="s">
        <v>544</v>
      </c>
      <c r="R1281" s="85">
        <v>464</v>
      </c>
      <c r="S1281" s="85" t="s">
        <v>544</v>
      </c>
      <c r="T1281" s="60">
        <v>2160617.4301</v>
      </c>
      <c r="U1281" s="60" t="s">
        <v>544</v>
      </c>
      <c r="V1281" s="60" t="s">
        <v>544</v>
      </c>
      <c r="W1281" s="60" t="s">
        <v>1823</v>
      </c>
      <c r="X1281" s="60">
        <v>88462256.253000006</v>
      </c>
      <c r="Y1281" s="60">
        <v>38218666.765299998</v>
      </c>
      <c r="Z1281" s="60">
        <v>41.447749999999999</v>
      </c>
      <c r="AA1281" s="60" t="s">
        <v>544</v>
      </c>
      <c r="AB1281" s="60">
        <v>165364606.5995</v>
      </c>
      <c r="AC1281" s="60">
        <v>569121483.62360001</v>
      </c>
      <c r="AD1281" s="60" t="s">
        <v>544</v>
      </c>
      <c r="AE1281" s="60" t="s">
        <v>544</v>
      </c>
      <c r="AF1281" s="60">
        <v>22.777080000000002</v>
      </c>
      <c r="AG1281" s="60" t="s">
        <v>1824</v>
      </c>
      <c r="AH1281" s="60" t="s">
        <v>544</v>
      </c>
      <c r="AI1281" s="60">
        <v>30420886.8717</v>
      </c>
      <c r="AJ1281" s="60" t="s">
        <v>544</v>
      </c>
      <c r="AK1281" s="60">
        <v>168.87270000000001</v>
      </c>
      <c r="AL1281" s="60">
        <v>38218666.765299998</v>
      </c>
      <c r="AM1281" s="60">
        <v>496496238.19690001</v>
      </c>
      <c r="AN1281" s="60" t="s">
        <v>544</v>
      </c>
      <c r="AO1281" s="60">
        <v>71561461.138699993</v>
      </c>
      <c r="AP1281" s="60">
        <v>32999086.291999999</v>
      </c>
      <c r="AQ1281" s="60">
        <v>569121483.62360001</v>
      </c>
      <c r="AR1281" s="60">
        <v>5.0117000000000003</v>
      </c>
      <c r="AS1281" s="60">
        <v>32999086.291999999</v>
      </c>
      <c r="AT1281" s="60">
        <v>2160617.4301</v>
      </c>
      <c r="AU1281" s="85">
        <v>1323270</v>
      </c>
      <c r="AV1281" s="60" t="s">
        <v>544</v>
      </c>
      <c r="AW1281" s="60" t="s">
        <v>544</v>
      </c>
      <c r="AX1281" s="60" t="s">
        <v>544</v>
      </c>
      <c r="AY1281" s="60" t="s">
        <v>544</v>
      </c>
      <c r="AZ1281" s="60">
        <v>22386321.659600001</v>
      </c>
      <c r="BA1281" s="60" t="s">
        <v>544</v>
      </c>
      <c r="BB1281" s="60" t="s">
        <v>1808</v>
      </c>
      <c r="BC1281" s="60" t="s">
        <v>544</v>
      </c>
      <c r="BD1281" s="60">
        <v>78539.629499999995</v>
      </c>
      <c r="BE1281" s="60" t="s">
        <v>544</v>
      </c>
      <c r="BF1281" s="60" t="s">
        <v>544</v>
      </c>
      <c r="BG1281" s="60" t="s">
        <v>544</v>
      </c>
      <c r="BH1281" s="60">
        <v>2160617.4301</v>
      </c>
      <c r="BI1281" s="60">
        <v>11140185.460899999</v>
      </c>
      <c r="BJ1281" s="60" t="s">
        <v>544</v>
      </c>
      <c r="BK1281" s="60">
        <v>71935496.403699994</v>
      </c>
      <c r="BL1281" s="85" t="s">
        <v>544</v>
      </c>
      <c r="BM1281" s="60" t="s">
        <v>544</v>
      </c>
      <c r="BN1281" s="60">
        <v>1152432.9787000001</v>
      </c>
      <c r="BO1281" s="60">
        <v>60473181.818999998</v>
      </c>
      <c r="BP1281" s="60">
        <v>2082077.8006</v>
      </c>
      <c r="BQ1281" s="60">
        <v>35788603.972800002</v>
      </c>
      <c r="BR1281" s="60" t="s">
        <v>544</v>
      </c>
      <c r="BS1281" s="60">
        <v>415990201.93159997</v>
      </c>
      <c r="BT1281" s="60" t="s">
        <v>544</v>
      </c>
      <c r="BU1281" s="60" t="s">
        <v>544</v>
      </c>
      <c r="BV1281" s="60" t="s">
        <v>544</v>
      </c>
      <c r="BW1281" s="60" t="s">
        <v>544</v>
      </c>
      <c r="BX1281" s="60">
        <v>30420886.8717</v>
      </c>
      <c r="BY1281" s="60" t="s">
        <v>544</v>
      </c>
      <c r="BZ1281" s="60" t="s">
        <v>544</v>
      </c>
      <c r="CA1281" s="60" t="s">
        <v>544</v>
      </c>
      <c r="CB1281" s="60" t="s">
        <v>544</v>
      </c>
      <c r="CC1281" s="60" t="s">
        <v>544</v>
      </c>
      <c r="CD1281" s="60">
        <v>1143101.5375999999</v>
      </c>
      <c r="CE1281" s="60">
        <v>17418106.8816</v>
      </c>
      <c r="CF1281" s="60">
        <v>32999086.291999999</v>
      </c>
      <c r="CG1281" s="60">
        <v>88462256.253000006</v>
      </c>
      <c r="CH1281" s="60" t="s">
        <v>544</v>
      </c>
      <c r="CI1281" s="60" t="s">
        <v>3143</v>
      </c>
      <c r="CJ1281" s="60">
        <v>18.399999999999999</v>
      </c>
      <c r="CK1281" s="60">
        <v>88462256.253000006</v>
      </c>
      <c r="CL1281" s="60" t="s">
        <v>544</v>
      </c>
      <c r="CM1281" s="85">
        <v>101599</v>
      </c>
      <c r="CN1281" s="60" t="s">
        <v>544</v>
      </c>
      <c r="CO1281" s="60">
        <v>11140185.460899999</v>
      </c>
      <c r="CP1281" s="60">
        <v>89614689.231700003</v>
      </c>
      <c r="CQ1281" s="60">
        <v>38218666.765299998</v>
      </c>
      <c r="CR1281" s="60" t="s">
        <v>544</v>
      </c>
      <c r="CS1281" s="60" t="s">
        <v>544</v>
      </c>
      <c r="CT1281" s="60">
        <v>26736328.463199999</v>
      </c>
      <c r="CU1281" s="60">
        <v>45199167.940499999</v>
      </c>
      <c r="CV1281" s="60">
        <v>17418106.8816</v>
      </c>
      <c r="CW1281" s="60">
        <v>71935496.403699994</v>
      </c>
      <c r="CX1281" s="60">
        <v>88462256.253000006</v>
      </c>
      <c r="CY1281" s="60">
        <v>18.399999999999999</v>
      </c>
      <c r="CZ1281" s="60">
        <f t="shared" si="38"/>
        <v>5.1439000006827431</v>
      </c>
      <c r="DA1281" s="60" t="str">
        <f t="shared" si="39"/>
        <v>N</v>
      </c>
    </row>
    <row r="1282" spans="1:105">
      <c r="A1282" s="13" t="s">
        <v>1636</v>
      </c>
      <c r="B1282" s="13">
        <v>1323270</v>
      </c>
      <c r="C1282" s="13">
        <v>2023</v>
      </c>
      <c r="D1282" s="13" t="s">
        <v>10</v>
      </c>
      <c r="E1282" s="13" t="s">
        <v>507</v>
      </c>
      <c r="F1282" s="84" t="s">
        <v>1804</v>
      </c>
      <c r="G1282" s="60" t="s">
        <v>568</v>
      </c>
      <c r="H1282" s="60" t="s">
        <v>3142</v>
      </c>
      <c r="I1282" s="60" t="s">
        <v>1822</v>
      </c>
      <c r="J1282" s="60" t="s">
        <v>3143</v>
      </c>
      <c r="K1282" s="85">
        <v>101599</v>
      </c>
      <c r="L1282" s="60">
        <v>992972000</v>
      </c>
      <c r="M1282" s="60">
        <v>201881023.0289</v>
      </c>
      <c r="N1282" s="60">
        <v>609929.65469999996</v>
      </c>
      <c r="O1282" s="60">
        <v>-363111.45439999999</v>
      </c>
      <c r="P1282" s="60">
        <v>-1.3059099999999999</v>
      </c>
      <c r="Q1282" s="60" t="s">
        <v>544</v>
      </c>
      <c r="R1282" s="85">
        <v>464</v>
      </c>
      <c r="S1282" s="85" t="s">
        <v>544</v>
      </c>
      <c r="T1282" s="60">
        <v>8760216.3205999993</v>
      </c>
      <c r="U1282" s="60" t="s">
        <v>544</v>
      </c>
      <c r="V1282" s="60" t="s">
        <v>544</v>
      </c>
      <c r="W1282" s="60" t="s">
        <v>1823</v>
      </c>
      <c r="X1282" s="60">
        <v>73494896.912300006</v>
      </c>
      <c r="Y1282" s="60">
        <v>38847639.567199998</v>
      </c>
      <c r="Z1282" s="60">
        <v>24.107410000000002</v>
      </c>
      <c r="AA1282" s="60" t="s">
        <v>544</v>
      </c>
      <c r="AB1282" s="60">
        <v>215840889.65580001</v>
      </c>
      <c r="AC1282" s="60">
        <v>201881023.0289</v>
      </c>
      <c r="AD1282" s="60" t="s">
        <v>544</v>
      </c>
      <c r="AE1282" s="60" t="s">
        <v>544</v>
      </c>
      <c r="AF1282" s="60">
        <v>49.473999999999997</v>
      </c>
      <c r="AG1282" s="60" t="s">
        <v>1824</v>
      </c>
      <c r="AH1282" s="60" t="s">
        <v>544</v>
      </c>
      <c r="AI1282" s="60">
        <v>41998129.5436</v>
      </c>
      <c r="AJ1282" s="60" t="s">
        <v>544</v>
      </c>
      <c r="AK1282" s="60">
        <v>107.74885</v>
      </c>
      <c r="AL1282" s="60">
        <v>38847639.567199998</v>
      </c>
      <c r="AM1282" s="60">
        <v>119863172.43179999</v>
      </c>
      <c r="AN1282" s="60">
        <v>4879.4372000000003</v>
      </c>
      <c r="AO1282" s="60">
        <v>58930996.617299996</v>
      </c>
      <c r="AP1282" s="60">
        <v>40632090.426899999</v>
      </c>
      <c r="AQ1282" s="60">
        <v>201881023.0289</v>
      </c>
      <c r="AR1282" s="60">
        <v>6.9625000000000004</v>
      </c>
      <c r="AS1282" s="60">
        <v>40631073.877499998</v>
      </c>
      <c r="AT1282" s="60">
        <v>8760216.3205999993</v>
      </c>
      <c r="AU1282" s="85">
        <v>1323270</v>
      </c>
      <c r="AV1282" s="60" t="s">
        <v>544</v>
      </c>
      <c r="AW1282" s="60" t="s">
        <v>544</v>
      </c>
      <c r="AX1282" s="60" t="s">
        <v>544</v>
      </c>
      <c r="AY1282" s="60" t="s">
        <v>544</v>
      </c>
      <c r="AZ1282" s="60">
        <v>26668970.841899998</v>
      </c>
      <c r="BA1282" s="60" t="s">
        <v>544</v>
      </c>
      <c r="BB1282" s="60" t="s">
        <v>1808</v>
      </c>
      <c r="BC1282" s="60" t="s">
        <v>544</v>
      </c>
      <c r="BD1282" s="60">
        <v>250477.7782</v>
      </c>
      <c r="BE1282" s="60" t="s">
        <v>544</v>
      </c>
      <c r="BF1282" s="60" t="s">
        <v>544</v>
      </c>
      <c r="BG1282" s="60">
        <v>31106.412400000001</v>
      </c>
      <c r="BH1282" s="60">
        <v>8760216.3205999993</v>
      </c>
      <c r="BI1282" s="60">
        <v>8948684.5839000009</v>
      </c>
      <c r="BJ1282" s="60" t="s">
        <v>544</v>
      </c>
      <c r="BK1282" s="60">
        <v>62509453.901500002</v>
      </c>
      <c r="BL1282" s="85" t="s">
        <v>544</v>
      </c>
      <c r="BM1282" s="60" t="s">
        <v>544</v>
      </c>
      <c r="BN1282" s="60">
        <v>2803643.3128</v>
      </c>
      <c r="BO1282" s="60">
        <v>69211970.877000004</v>
      </c>
      <c r="BP1282" s="60">
        <v>8509738.5424000006</v>
      </c>
      <c r="BQ1282" s="60">
        <v>33749034.273599997</v>
      </c>
      <c r="BR1282" s="60" t="s">
        <v>544</v>
      </c>
      <c r="BS1282" s="60">
        <v>57967917.692599997</v>
      </c>
      <c r="BT1282" s="60" t="s">
        <v>544</v>
      </c>
      <c r="BU1282" s="60" t="s">
        <v>544</v>
      </c>
      <c r="BV1282" s="60" t="s">
        <v>544</v>
      </c>
      <c r="BW1282" s="60" t="s">
        <v>544</v>
      </c>
      <c r="BX1282" s="60">
        <v>41998129.5436</v>
      </c>
      <c r="BY1282" s="60" t="s">
        <v>544</v>
      </c>
      <c r="BZ1282" s="60" t="s">
        <v>544</v>
      </c>
      <c r="CA1282" s="60" t="s">
        <v>544</v>
      </c>
      <c r="CB1282" s="60" t="s">
        <v>544</v>
      </c>
      <c r="CC1282" s="60" t="s">
        <v>544</v>
      </c>
      <c r="CD1282" s="60">
        <v>886227.78830000001</v>
      </c>
      <c r="CE1282" s="60">
        <v>14152197.778000001</v>
      </c>
      <c r="CF1282" s="60">
        <v>40632090.426899999</v>
      </c>
      <c r="CG1282" s="60">
        <v>73499776.3495</v>
      </c>
      <c r="CH1282" s="60">
        <v>105924.45</v>
      </c>
      <c r="CI1282" s="60" t="s">
        <v>3143</v>
      </c>
      <c r="CJ1282" s="60">
        <v>19.46</v>
      </c>
      <c r="CK1282" s="60">
        <v>73499776.3495</v>
      </c>
      <c r="CL1282" s="60" t="s">
        <v>544</v>
      </c>
      <c r="CM1282" s="85">
        <v>101599</v>
      </c>
      <c r="CN1282" s="60" t="s">
        <v>544</v>
      </c>
      <c r="CO1282" s="60">
        <v>8948684.5839000009</v>
      </c>
      <c r="CP1282" s="60">
        <v>76298540.224999994</v>
      </c>
      <c r="CQ1282" s="60">
        <v>38847639.567199998</v>
      </c>
      <c r="CR1282" s="60" t="s">
        <v>544</v>
      </c>
      <c r="CS1282" s="60" t="s">
        <v>544</v>
      </c>
      <c r="CT1282" s="60">
        <v>26907250.026999999</v>
      </c>
      <c r="CU1282" s="60">
        <v>35602203.874499999</v>
      </c>
      <c r="CV1282" s="60">
        <v>14152197.778000001</v>
      </c>
      <c r="CW1282" s="60">
        <v>62509453.901500002</v>
      </c>
      <c r="CX1282" s="60">
        <v>73494896.912300006</v>
      </c>
      <c r="CY1282" s="60">
        <v>19.46</v>
      </c>
      <c r="CZ1282" s="60">
        <f t="shared" si="38"/>
        <v>4.9186000006442034</v>
      </c>
      <c r="DA1282" s="60" t="str">
        <f t="shared" si="39"/>
        <v>N</v>
      </c>
    </row>
    <row r="1283" spans="1:105">
      <c r="A1283" s="13" t="s">
        <v>1637</v>
      </c>
      <c r="B1283" s="13">
        <v>115280</v>
      </c>
      <c r="C1283" s="13">
        <v>2022</v>
      </c>
      <c r="D1283" s="13" t="s">
        <v>12</v>
      </c>
      <c r="E1283" s="13" t="s">
        <v>13</v>
      </c>
      <c r="F1283" s="84" t="s">
        <v>1812</v>
      </c>
      <c r="G1283" s="60" t="s">
        <v>1840</v>
      </c>
      <c r="H1283" s="60" t="s">
        <v>545</v>
      </c>
      <c r="I1283" s="60" t="s">
        <v>540</v>
      </c>
      <c r="J1283" s="60" t="s">
        <v>1638</v>
      </c>
      <c r="K1283" s="85">
        <v>112871</v>
      </c>
      <c r="L1283" s="60">
        <v>546228000000</v>
      </c>
      <c r="M1283" s="60">
        <v>546228000000</v>
      </c>
      <c r="N1283" s="60">
        <v>2703000000</v>
      </c>
      <c r="O1283" s="60">
        <v>765000000</v>
      </c>
      <c r="P1283" s="60">
        <v>-0.26</v>
      </c>
      <c r="Q1283" s="60" t="s">
        <v>544</v>
      </c>
      <c r="R1283" s="85">
        <v>51428</v>
      </c>
      <c r="S1283" s="85" t="s">
        <v>544</v>
      </c>
      <c r="T1283" s="60">
        <v>86632000000</v>
      </c>
      <c r="U1283" s="60" t="s">
        <v>544</v>
      </c>
      <c r="V1283" s="60">
        <v>49078000000</v>
      </c>
      <c r="W1283" s="60" t="s">
        <v>1841</v>
      </c>
      <c r="X1283" s="60">
        <v>14563000000</v>
      </c>
      <c r="Y1283" s="60">
        <v>424773000000</v>
      </c>
      <c r="Z1283" s="60">
        <v>10.3</v>
      </c>
      <c r="AA1283" s="60">
        <v>36669000000</v>
      </c>
      <c r="AB1283" s="60">
        <v>427250240000</v>
      </c>
      <c r="AC1283" s="60">
        <v>546228000000</v>
      </c>
      <c r="AD1283" s="60">
        <v>8.5299999999999994</v>
      </c>
      <c r="AE1283" s="60">
        <v>63225000000</v>
      </c>
      <c r="AF1283" s="60">
        <v>4.3499999999999996</v>
      </c>
      <c r="AG1283" s="60" t="s">
        <v>1842</v>
      </c>
      <c r="AH1283" s="60" t="s">
        <v>544</v>
      </c>
      <c r="AI1283" s="60">
        <v>45237000000</v>
      </c>
      <c r="AJ1283" s="60">
        <v>73571000000</v>
      </c>
      <c r="AK1283" s="60">
        <v>3</v>
      </c>
      <c r="AL1283" s="60">
        <v>461442000000</v>
      </c>
      <c r="AM1283" s="60">
        <v>10877000000</v>
      </c>
      <c r="AN1283" s="60">
        <v>1900000000</v>
      </c>
      <c r="AO1283" s="60">
        <v>5323000000</v>
      </c>
      <c r="AP1283" s="60">
        <v>59943000000</v>
      </c>
      <c r="AQ1283" s="60">
        <v>546228000000</v>
      </c>
      <c r="AR1283" s="60">
        <v>0.83</v>
      </c>
      <c r="AS1283" s="60">
        <v>73502000000</v>
      </c>
      <c r="AT1283" s="60">
        <v>111416000000</v>
      </c>
      <c r="AU1283" s="85">
        <v>115280</v>
      </c>
      <c r="AV1283" s="60" t="s">
        <v>544</v>
      </c>
      <c r="AW1283" s="60" t="s">
        <v>544</v>
      </c>
      <c r="AX1283" s="60">
        <v>107000000</v>
      </c>
      <c r="AY1283" s="60">
        <v>136796000000</v>
      </c>
      <c r="AZ1283" s="60">
        <v>132389000000</v>
      </c>
      <c r="BA1283" s="60">
        <v>29933000000</v>
      </c>
      <c r="BB1283" s="60" t="s">
        <v>1808</v>
      </c>
      <c r="BC1283" s="60">
        <v>530159000000</v>
      </c>
      <c r="BD1283" s="60">
        <v>4372000000</v>
      </c>
      <c r="BE1283" s="60">
        <v>2285000000</v>
      </c>
      <c r="BF1283" s="60">
        <v>189000000</v>
      </c>
      <c r="BG1283" s="60">
        <v>1228000000</v>
      </c>
      <c r="BH1283" s="60">
        <v>327223000000</v>
      </c>
      <c r="BI1283" s="60">
        <v>-4269000000</v>
      </c>
      <c r="BJ1283" s="60">
        <v>49078000000</v>
      </c>
      <c r="BK1283" s="60">
        <v>13403000000</v>
      </c>
      <c r="BL1283" s="85" t="s">
        <v>544</v>
      </c>
      <c r="BM1283" s="60" t="s">
        <v>544</v>
      </c>
      <c r="BN1283" s="60">
        <v>7206000000</v>
      </c>
      <c r="BO1283" s="60">
        <v>485957000000</v>
      </c>
      <c r="BP1283" s="60">
        <v>322851000000</v>
      </c>
      <c r="BQ1283" s="60">
        <v>15917000000</v>
      </c>
      <c r="BR1283" s="60" t="s">
        <v>544</v>
      </c>
      <c r="BS1283" s="60">
        <v>13265000000</v>
      </c>
      <c r="BT1283" s="60" t="s">
        <v>544</v>
      </c>
      <c r="BU1283" s="60">
        <v>13232000000</v>
      </c>
      <c r="BV1283" s="60">
        <v>376000000</v>
      </c>
      <c r="BW1283" s="60">
        <v>29933000000</v>
      </c>
      <c r="BX1283" s="60">
        <v>45237000000</v>
      </c>
      <c r="BY1283" s="60" t="s">
        <v>544</v>
      </c>
      <c r="BZ1283" s="60">
        <v>-71000000</v>
      </c>
      <c r="CA1283" s="60" t="s">
        <v>544</v>
      </c>
      <c r="CB1283" s="60" t="s">
        <v>2081</v>
      </c>
      <c r="CC1283" s="60">
        <v>1146000000</v>
      </c>
      <c r="CD1283" s="60">
        <v>4489000000</v>
      </c>
      <c r="CE1283" s="60">
        <v>7589000000</v>
      </c>
      <c r="CF1283" s="60">
        <v>59943000000</v>
      </c>
      <c r="CG1283" s="60">
        <v>3231000000</v>
      </c>
      <c r="CH1283" s="60">
        <v>823000000</v>
      </c>
      <c r="CI1283" s="60" t="s">
        <v>1638</v>
      </c>
      <c r="CJ1283" s="60">
        <v>10.59</v>
      </c>
      <c r="CK1283" s="60">
        <v>16463000000</v>
      </c>
      <c r="CL1283" s="60" t="s">
        <v>544</v>
      </c>
      <c r="CM1283" s="85">
        <v>112871</v>
      </c>
      <c r="CN1283" s="60">
        <v>75000000</v>
      </c>
      <c r="CO1283" s="60">
        <v>-4269000000</v>
      </c>
      <c r="CP1283" s="60">
        <v>21769000000</v>
      </c>
      <c r="CQ1283" s="60">
        <v>424773000000</v>
      </c>
      <c r="CR1283" s="60" t="s">
        <v>544</v>
      </c>
      <c r="CS1283" s="60">
        <v>75000000</v>
      </c>
      <c r="CT1283" s="60">
        <v>7530000000</v>
      </c>
      <c r="CU1283" s="60">
        <v>5873000000</v>
      </c>
      <c r="CV1283" s="60">
        <v>7589000000</v>
      </c>
      <c r="CW1283" s="60">
        <v>13403000000</v>
      </c>
      <c r="CX1283" s="60">
        <v>14563000000</v>
      </c>
      <c r="CY1283" s="60">
        <v>10.59</v>
      </c>
      <c r="CZ1283" s="60">
        <f t="shared" ref="CZ1283:CZ1346" si="40">IFERROR(L1283/M1283,"")</f>
        <v>1</v>
      </c>
      <c r="DA1283" s="60" t="str">
        <f t="shared" ref="DA1283:DA1346" si="41">IF(D1283=0,"",IF(K1283=B1283,"Y",IF(ISERROR(MATCH(K1283,B:B,0)),"N","N: parent data from row "&amp; MATCH(K1283,B:B,0))))</f>
        <v>N: parent data from row 1285</v>
      </c>
    </row>
    <row r="1284" spans="1:105">
      <c r="A1284" s="13" t="s">
        <v>1637</v>
      </c>
      <c r="B1284" s="13">
        <v>115280</v>
      </c>
      <c r="C1284" s="13">
        <v>2023</v>
      </c>
      <c r="D1284" s="13" t="s">
        <v>12</v>
      </c>
      <c r="E1284" s="13" t="s">
        <v>13</v>
      </c>
      <c r="F1284" s="84" t="s">
        <v>1804</v>
      </c>
      <c r="G1284" s="60" t="s">
        <v>1840</v>
      </c>
      <c r="H1284" s="60" t="s">
        <v>1827</v>
      </c>
      <c r="I1284" s="60" t="s">
        <v>540</v>
      </c>
      <c r="J1284" s="60" t="s">
        <v>1638</v>
      </c>
      <c r="K1284" s="85">
        <v>112871</v>
      </c>
      <c r="L1284" s="60">
        <v>527530000000</v>
      </c>
      <c r="M1284" s="60">
        <v>527530000000</v>
      </c>
      <c r="N1284" s="60">
        <v>3774000000</v>
      </c>
      <c r="O1284" s="60">
        <v>2086000000</v>
      </c>
      <c r="P1284" s="60">
        <v>-1.32</v>
      </c>
      <c r="Q1284" s="60" t="s">
        <v>544</v>
      </c>
      <c r="R1284" s="85">
        <v>48463</v>
      </c>
      <c r="S1284" s="85" t="s">
        <v>544</v>
      </c>
      <c r="T1284" s="60">
        <v>88478000000</v>
      </c>
      <c r="U1284" s="60" t="s">
        <v>544</v>
      </c>
      <c r="V1284" s="60">
        <v>46762000000</v>
      </c>
      <c r="W1284" s="60" t="s">
        <v>1841</v>
      </c>
      <c r="X1284" s="60">
        <v>15161000000</v>
      </c>
      <c r="Y1284" s="60">
        <v>407515000000</v>
      </c>
      <c r="Z1284" s="60">
        <v>-0.99</v>
      </c>
      <c r="AA1284" s="60">
        <v>36498000000</v>
      </c>
      <c r="AB1284" s="60">
        <v>414916840000</v>
      </c>
      <c r="AC1284" s="60">
        <v>527530000000</v>
      </c>
      <c r="AD1284" s="60">
        <v>9.2100000000000009</v>
      </c>
      <c r="AE1284" s="60">
        <v>53982000000</v>
      </c>
      <c r="AF1284" s="60">
        <v>6.16</v>
      </c>
      <c r="AG1284" s="60" t="s">
        <v>1842</v>
      </c>
      <c r="AH1284" s="60" t="s">
        <v>544</v>
      </c>
      <c r="AI1284" s="60">
        <v>48387000000</v>
      </c>
      <c r="AJ1284" s="60">
        <v>71815000000</v>
      </c>
      <c r="AK1284" s="60">
        <v>3.18</v>
      </c>
      <c r="AL1284" s="60">
        <v>445513000000</v>
      </c>
      <c r="AM1284" s="60">
        <v>13094000000</v>
      </c>
      <c r="AN1284" s="60">
        <v>9057000000</v>
      </c>
      <c r="AO1284" s="60">
        <v>5011000000</v>
      </c>
      <c r="AP1284" s="60">
        <v>58144000000</v>
      </c>
      <c r="AQ1284" s="60">
        <v>527530000000</v>
      </c>
      <c r="AR1284" s="60">
        <v>1.2</v>
      </c>
      <c r="AS1284" s="60">
        <v>70485000000</v>
      </c>
      <c r="AT1284" s="60">
        <v>110486000000</v>
      </c>
      <c r="AU1284" s="85">
        <v>115280</v>
      </c>
      <c r="AV1284" s="60" t="s">
        <v>544</v>
      </c>
      <c r="AW1284" s="60" t="s">
        <v>544</v>
      </c>
      <c r="AX1284" s="60">
        <v>139000000</v>
      </c>
      <c r="AY1284" s="60">
        <v>125797000000</v>
      </c>
      <c r="AZ1284" s="60">
        <v>123286000000</v>
      </c>
      <c r="BA1284" s="60">
        <v>30170000000</v>
      </c>
      <c r="BB1284" s="60" t="s">
        <v>1808</v>
      </c>
      <c r="BC1284" s="60">
        <v>525168000000</v>
      </c>
      <c r="BD1284" s="60">
        <v>4793000000</v>
      </c>
      <c r="BE1284" s="60">
        <v>1924000000</v>
      </c>
      <c r="BF1284" s="60">
        <v>163000000</v>
      </c>
      <c r="BG1284" s="60">
        <v>581000000</v>
      </c>
      <c r="BH1284" s="60">
        <v>313215000000</v>
      </c>
      <c r="BI1284" s="60">
        <v>254000000</v>
      </c>
      <c r="BJ1284" s="60">
        <v>46762000000</v>
      </c>
      <c r="BK1284" s="60">
        <v>14135000000</v>
      </c>
      <c r="BL1284" s="85" t="s">
        <v>544</v>
      </c>
      <c r="BM1284" s="60" t="s">
        <v>544</v>
      </c>
      <c r="BN1284" s="60">
        <v>7548000000</v>
      </c>
      <c r="BO1284" s="60">
        <v>473402000000</v>
      </c>
      <c r="BP1284" s="60">
        <v>308422000000</v>
      </c>
      <c r="BQ1284" s="60">
        <v>25487000000</v>
      </c>
      <c r="BR1284" s="60" t="s">
        <v>544</v>
      </c>
      <c r="BS1284" s="60">
        <v>14726000000</v>
      </c>
      <c r="BT1284" s="60" t="s">
        <v>544</v>
      </c>
      <c r="BU1284" s="60">
        <v>19524000000</v>
      </c>
      <c r="BV1284" s="60">
        <v>321000000</v>
      </c>
      <c r="BW1284" s="60">
        <v>30170000000</v>
      </c>
      <c r="BX1284" s="60">
        <v>48387000000</v>
      </c>
      <c r="BY1284" s="60" t="s">
        <v>544</v>
      </c>
      <c r="BZ1284" s="60" t="s">
        <v>544</v>
      </c>
      <c r="CA1284" s="60" t="s">
        <v>544</v>
      </c>
      <c r="CB1284" s="60" t="s">
        <v>2081</v>
      </c>
      <c r="CC1284" s="60">
        <v>6361000000</v>
      </c>
      <c r="CD1284" s="60">
        <v>4140000000</v>
      </c>
      <c r="CE1284" s="60">
        <v>390000000</v>
      </c>
      <c r="CF1284" s="60">
        <v>58144000000</v>
      </c>
      <c r="CG1284" s="60">
        <v>4694000000</v>
      </c>
      <c r="CH1284" s="60">
        <v>1592000000</v>
      </c>
      <c r="CI1284" s="60" t="s">
        <v>1638</v>
      </c>
      <c r="CJ1284" s="60">
        <v>11.66</v>
      </c>
      <c r="CK1284" s="60">
        <v>24218000000</v>
      </c>
      <c r="CL1284" s="60" t="s">
        <v>544</v>
      </c>
      <c r="CM1284" s="85">
        <v>112871</v>
      </c>
      <c r="CN1284" s="60">
        <v>225000000</v>
      </c>
      <c r="CO1284" s="60">
        <v>254000000</v>
      </c>
      <c r="CP1284" s="60">
        <v>22709000000</v>
      </c>
      <c r="CQ1284" s="60">
        <v>407515000000</v>
      </c>
      <c r="CR1284" s="60" t="s">
        <v>544</v>
      </c>
      <c r="CS1284" s="60">
        <v>225000000</v>
      </c>
      <c r="CT1284" s="60">
        <v>7744000000</v>
      </c>
      <c r="CU1284" s="60">
        <v>6391000000</v>
      </c>
      <c r="CV1284" s="60">
        <v>390000000</v>
      </c>
      <c r="CW1284" s="60">
        <v>14135000000</v>
      </c>
      <c r="CX1284" s="60">
        <v>15161000000</v>
      </c>
      <c r="CY1284" s="60">
        <v>11.66</v>
      </c>
      <c r="CZ1284" s="60">
        <f t="shared" si="40"/>
        <v>1</v>
      </c>
      <c r="DA1284" s="60" t="str">
        <f t="shared" si="41"/>
        <v>N: parent data from row 1285</v>
      </c>
    </row>
    <row r="1285" spans="1:105">
      <c r="A1285" s="13" t="s">
        <v>1638</v>
      </c>
      <c r="B1285" s="13">
        <v>112871</v>
      </c>
      <c r="C1285" s="13">
        <v>2022</v>
      </c>
      <c r="D1285" s="13" t="s">
        <v>12</v>
      </c>
      <c r="E1285" s="13" t="s">
        <v>13</v>
      </c>
      <c r="F1285" s="84" t="s">
        <v>1812</v>
      </c>
      <c r="G1285" s="60" t="s">
        <v>1840</v>
      </c>
      <c r="H1285" s="60" t="s">
        <v>1827</v>
      </c>
      <c r="I1285" s="60" t="s">
        <v>540</v>
      </c>
      <c r="J1285" s="60" t="s">
        <v>1638</v>
      </c>
      <c r="K1285" s="85">
        <v>112871</v>
      </c>
      <c r="L1285" s="60">
        <v>555255000000</v>
      </c>
      <c r="M1285" s="60">
        <v>555255000000</v>
      </c>
      <c r="N1285" s="60">
        <v>2703000000</v>
      </c>
      <c r="O1285" s="60">
        <v>765000000</v>
      </c>
      <c r="P1285" s="60">
        <v>-0.26</v>
      </c>
      <c r="Q1285" s="60" t="s">
        <v>544</v>
      </c>
      <c r="R1285" s="85">
        <v>53999</v>
      </c>
      <c r="S1285" s="85" t="s">
        <v>544</v>
      </c>
      <c r="T1285" s="60">
        <v>85975000000</v>
      </c>
      <c r="U1285" s="60" t="s">
        <v>544</v>
      </c>
      <c r="V1285" s="60">
        <v>49078000000</v>
      </c>
      <c r="W1285" s="60" t="s">
        <v>1841</v>
      </c>
      <c r="X1285" s="60">
        <v>14316000000</v>
      </c>
      <c r="Y1285" s="60">
        <v>413495000000</v>
      </c>
      <c r="Z1285" s="60">
        <v>10.19</v>
      </c>
      <c r="AA1285" s="60">
        <v>35538000000</v>
      </c>
      <c r="AB1285" s="60">
        <v>434413480000</v>
      </c>
      <c r="AC1285" s="60">
        <v>555255000000</v>
      </c>
      <c r="AD1285" s="60">
        <v>8.48</v>
      </c>
      <c r="AE1285" s="60">
        <v>63225000000</v>
      </c>
      <c r="AF1285" s="60">
        <v>5.29</v>
      </c>
      <c r="AG1285" s="60" t="s">
        <v>1842</v>
      </c>
      <c r="AH1285" s="60" t="s">
        <v>544</v>
      </c>
      <c r="AI1285" s="60">
        <v>45768000000</v>
      </c>
      <c r="AJ1285" s="60">
        <v>73571000000</v>
      </c>
      <c r="AK1285" s="60">
        <v>2.9</v>
      </c>
      <c r="AL1285" s="60">
        <v>451161000000</v>
      </c>
      <c r="AM1285" s="60">
        <v>11377000000</v>
      </c>
      <c r="AN1285" s="60">
        <v>2321000000</v>
      </c>
      <c r="AO1285" s="60">
        <v>5342000000</v>
      </c>
      <c r="AP1285" s="60">
        <v>53864000000</v>
      </c>
      <c r="AQ1285" s="60">
        <v>555255000000</v>
      </c>
      <c r="AR1285" s="60">
        <v>0.83</v>
      </c>
      <c r="AS1285" s="60">
        <v>67442000000</v>
      </c>
      <c r="AT1285" s="60">
        <v>110759000000</v>
      </c>
      <c r="AU1285" s="85">
        <v>112871</v>
      </c>
      <c r="AV1285" s="60" t="s">
        <v>544</v>
      </c>
      <c r="AW1285" s="60" t="s">
        <v>544</v>
      </c>
      <c r="AX1285" s="60">
        <v>107000000</v>
      </c>
      <c r="AY1285" s="60">
        <v>136796000000</v>
      </c>
      <c r="AZ1285" s="60">
        <v>135317000000</v>
      </c>
      <c r="BA1285" s="60">
        <v>30802000000</v>
      </c>
      <c r="BB1285" s="60" t="s">
        <v>1808</v>
      </c>
      <c r="BC1285" s="60">
        <v>539689000000</v>
      </c>
      <c r="BD1285" s="60">
        <v>4377000000</v>
      </c>
      <c r="BE1285" s="60">
        <v>3267000000</v>
      </c>
      <c r="BF1285" s="60">
        <v>3181000000</v>
      </c>
      <c r="BG1285" s="60">
        <v>3556000000</v>
      </c>
      <c r="BH1285" s="60">
        <v>327435000000</v>
      </c>
      <c r="BI1285" s="60">
        <v>-1617000000</v>
      </c>
      <c r="BJ1285" s="60">
        <v>49078000000</v>
      </c>
      <c r="BK1285" s="60">
        <v>14586000000</v>
      </c>
      <c r="BL1285" s="85" t="s">
        <v>3144</v>
      </c>
      <c r="BM1285" s="60" t="s">
        <v>3145</v>
      </c>
      <c r="BN1285" s="60">
        <v>8716000000</v>
      </c>
      <c r="BO1285" s="60">
        <v>492595000000</v>
      </c>
      <c r="BP1285" s="60">
        <v>323058000000</v>
      </c>
      <c r="BQ1285" s="60">
        <v>15958000000</v>
      </c>
      <c r="BR1285" s="60" t="s">
        <v>544</v>
      </c>
      <c r="BS1285" s="60">
        <v>14943000000</v>
      </c>
      <c r="BT1285" s="60" t="s">
        <v>544</v>
      </c>
      <c r="BU1285" s="60">
        <v>13252000000</v>
      </c>
      <c r="BV1285" s="60">
        <v>376000000</v>
      </c>
      <c r="BW1285" s="60">
        <v>30802000000</v>
      </c>
      <c r="BX1285" s="60">
        <v>39098000000</v>
      </c>
      <c r="BY1285" s="60" t="s">
        <v>544</v>
      </c>
      <c r="BZ1285" s="60">
        <v>-71000000</v>
      </c>
      <c r="CA1285" s="60" t="s">
        <v>544</v>
      </c>
      <c r="CB1285" s="60" t="s">
        <v>2081</v>
      </c>
      <c r="CC1285" s="60">
        <v>1145000000</v>
      </c>
      <c r="CD1285" s="60">
        <v>4798000000</v>
      </c>
      <c r="CE1285" s="60">
        <v>7669000000</v>
      </c>
      <c r="CF1285" s="60">
        <v>53864000000</v>
      </c>
      <c r="CG1285" s="60">
        <v>3385000000</v>
      </c>
      <c r="CH1285" s="60">
        <v>823000000</v>
      </c>
      <c r="CI1285" s="60" t="s">
        <v>1638</v>
      </c>
      <c r="CJ1285" s="60">
        <v>10.54</v>
      </c>
      <c r="CK1285" s="60">
        <v>16637000000</v>
      </c>
      <c r="CL1285" s="60" t="s">
        <v>544</v>
      </c>
      <c r="CM1285" s="85">
        <v>112871</v>
      </c>
      <c r="CN1285" s="60">
        <v>78000000</v>
      </c>
      <c r="CO1285" s="60">
        <v>-1617000000</v>
      </c>
      <c r="CP1285" s="60">
        <v>23032000000</v>
      </c>
      <c r="CQ1285" s="60">
        <v>413495000000</v>
      </c>
      <c r="CR1285" s="60" t="s">
        <v>544</v>
      </c>
      <c r="CS1285" s="60">
        <v>78000000</v>
      </c>
      <c r="CT1285" s="60">
        <v>8467000000</v>
      </c>
      <c r="CU1285" s="60">
        <v>6119000000</v>
      </c>
      <c r="CV1285" s="60">
        <v>7669000000</v>
      </c>
      <c r="CW1285" s="60">
        <v>14586000000</v>
      </c>
      <c r="CX1285" s="60">
        <v>14316000000</v>
      </c>
      <c r="CY1285" s="60">
        <v>9</v>
      </c>
      <c r="CZ1285" s="60">
        <f t="shared" si="40"/>
        <v>1</v>
      </c>
      <c r="DA1285" s="60" t="str">
        <f t="shared" si="41"/>
        <v>Y</v>
      </c>
    </row>
    <row r="1286" spans="1:105">
      <c r="A1286" s="13" t="s">
        <v>1638</v>
      </c>
      <c r="B1286" s="13">
        <v>112871</v>
      </c>
      <c r="C1286" s="13">
        <v>2023</v>
      </c>
      <c r="D1286" s="13" t="s">
        <v>12</v>
      </c>
      <c r="E1286" s="13" t="s">
        <v>13</v>
      </c>
      <c r="F1286" s="84" t="s">
        <v>1804</v>
      </c>
      <c r="G1286" s="60" t="s">
        <v>1840</v>
      </c>
      <c r="H1286" s="60" t="s">
        <v>1827</v>
      </c>
      <c r="I1286" s="60" t="s">
        <v>540</v>
      </c>
      <c r="J1286" s="60" t="s">
        <v>1638</v>
      </c>
      <c r="K1286" s="85">
        <v>112871</v>
      </c>
      <c r="L1286" s="60">
        <v>535349000000</v>
      </c>
      <c r="M1286" s="60">
        <v>535349000000</v>
      </c>
      <c r="N1286" s="60">
        <v>3714000000</v>
      </c>
      <c r="O1286" s="60">
        <v>2088000000</v>
      </c>
      <c r="P1286" s="60">
        <v>-1.28</v>
      </c>
      <c r="Q1286" s="60" t="s">
        <v>544</v>
      </c>
      <c r="R1286" s="85">
        <v>50905</v>
      </c>
      <c r="S1286" s="85" t="s">
        <v>544</v>
      </c>
      <c r="T1286" s="60">
        <v>87777000000</v>
      </c>
      <c r="U1286" s="60" t="s">
        <v>544</v>
      </c>
      <c r="V1286" s="60">
        <v>46649000000</v>
      </c>
      <c r="W1286" s="60" t="s">
        <v>1841</v>
      </c>
      <c r="X1286" s="60">
        <v>14600000000</v>
      </c>
      <c r="Y1286" s="60">
        <v>395865000000</v>
      </c>
      <c r="Z1286" s="60">
        <v>-1.67</v>
      </c>
      <c r="AA1286" s="60">
        <v>30844000000</v>
      </c>
      <c r="AB1286" s="60">
        <v>423704680000</v>
      </c>
      <c r="AC1286" s="60">
        <v>535349000000</v>
      </c>
      <c r="AD1286" s="60">
        <v>9.26</v>
      </c>
      <c r="AE1286" s="60">
        <v>53982000000</v>
      </c>
      <c r="AF1286" s="60">
        <v>6.96</v>
      </c>
      <c r="AG1286" s="60" t="s">
        <v>1842</v>
      </c>
      <c r="AH1286" s="60" t="s">
        <v>544</v>
      </c>
      <c r="AI1286" s="60">
        <v>49341000000</v>
      </c>
      <c r="AJ1286" s="60">
        <v>71815000000</v>
      </c>
      <c r="AK1286" s="60">
        <v>3.03</v>
      </c>
      <c r="AL1286" s="60">
        <v>429136000000</v>
      </c>
      <c r="AM1286" s="60">
        <v>13644000000</v>
      </c>
      <c r="AN1286" s="60">
        <v>9856000000</v>
      </c>
      <c r="AO1286" s="60">
        <v>5025000000</v>
      </c>
      <c r="AP1286" s="60">
        <v>52580000000</v>
      </c>
      <c r="AQ1286" s="60">
        <v>535349000000</v>
      </c>
      <c r="AR1286" s="60">
        <v>1.19</v>
      </c>
      <c r="AS1286" s="60">
        <v>64934000000</v>
      </c>
      <c r="AT1286" s="60">
        <v>109785000000</v>
      </c>
      <c r="AU1286" s="85">
        <v>112871</v>
      </c>
      <c r="AV1286" s="60" t="s">
        <v>544</v>
      </c>
      <c r="AW1286" s="60" t="s">
        <v>544</v>
      </c>
      <c r="AX1286" s="60">
        <v>138000000</v>
      </c>
      <c r="AY1286" s="60">
        <v>125797000000</v>
      </c>
      <c r="AZ1286" s="60">
        <v>126165000000</v>
      </c>
      <c r="BA1286" s="60">
        <v>31110000000</v>
      </c>
      <c r="BB1286" s="60" t="s">
        <v>1808</v>
      </c>
      <c r="BC1286" s="60">
        <v>533084000000</v>
      </c>
      <c r="BD1286" s="60">
        <v>4798000000</v>
      </c>
      <c r="BE1286" s="60">
        <v>2864000000</v>
      </c>
      <c r="BF1286" s="60">
        <v>2378000000</v>
      </c>
      <c r="BG1286" s="60">
        <v>2826000000</v>
      </c>
      <c r="BH1286" s="60">
        <v>313341000000</v>
      </c>
      <c r="BI1286" s="60">
        <v>-189000000</v>
      </c>
      <c r="BJ1286" s="60">
        <v>46649000000</v>
      </c>
      <c r="BK1286" s="60">
        <v>15372000000</v>
      </c>
      <c r="BL1286" s="85" t="s">
        <v>3144</v>
      </c>
      <c r="BM1286" s="60" t="s">
        <v>3145</v>
      </c>
      <c r="BN1286" s="60">
        <v>8774000000</v>
      </c>
      <c r="BO1286" s="60">
        <v>479076000000</v>
      </c>
      <c r="BP1286" s="60">
        <v>308543000000</v>
      </c>
      <c r="BQ1286" s="60">
        <v>25535000000</v>
      </c>
      <c r="BR1286" s="60" t="s">
        <v>544</v>
      </c>
      <c r="BS1286" s="60">
        <v>16195000000</v>
      </c>
      <c r="BT1286" s="60" t="s">
        <v>544</v>
      </c>
      <c r="BU1286" s="60">
        <v>19518000000</v>
      </c>
      <c r="BV1286" s="60">
        <v>321000000</v>
      </c>
      <c r="BW1286" s="60">
        <v>31110000000</v>
      </c>
      <c r="BX1286" s="60">
        <v>42671000000</v>
      </c>
      <c r="BY1286" s="60" t="s">
        <v>544</v>
      </c>
      <c r="BZ1286" s="60" t="s">
        <v>544</v>
      </c>
      <c r="CA1286" s="60" t="s">
        <v>544</v>
      </c>
      <c r="CB1286" s="60" t="s">
        <v>2081</v>
      </c>
      <c r="CC1286" s="60">
        <v>6355000000</v>
      </c>
      <c r="CD1286" s="60">
        <v>4439000000</v>
      </c>
      <c r="CE1286" s="60">
        <v>-185000000</v>
      </c>
      <c r="CF1286" s="60">
        <v>52580000000</v>
      </c>
      <c r="CG1286" s="60">
        <v>4938000000</v>
      </c>
      <c r="CH1286" s="60">
        <v>1595000000</v>
      </c>
      <c r="CI1286" s="60" t="s">
        <v>1638</v>
      </c>
      <c r="CJ1286" s="60">
        <v>11.65</v>
      </c>
      <c r="CK1286" s="60">
        <v>24456000000</v>
      </c>
      <c r="CL1286" s="60" t="s">
        <v>544</v>
      </c>
      <c r="CM1286" s="85">
        <v>112871</v>
      </c>
      <c r="CN1286" s="60">
        <v>231000000</v>
      </c>
      <c r="CO1286" s="60">
        <v>-189000000</v>
      </c>
      <c r="CP1286" s="60">
        <v>23374000000</v>
      </c>
      <c r="CQ1286" s="60">
        <v>395865000000</v>
      </c>
      <c r="CR1286" s="60" t="s">
        <v>544</v>
      </c>
      <c r="CS1286" s="60">
        <v>231000000</v>
      </c>
      <c r="CT1286" s="60">
        <v>8654000000</v>
      </c>
      <c r="CU1286" s="60">
        <v>6718000000</v>
      </c>
      <c r="CV1286" s="60">
        <v>-185000000</v>
      </c>
      <c r="CW1286" s="60">
        <v>15372000000</v>
      </c>
      <c r="CX1286" s="60">
        <v>14600000000</v>
      </c>
      <c r="CY1286" s="60">
        <v>10.07</v>
      </c>
      <c r="CZ1286" s="60">
        <f t="shared" si="40"/>
        <v>1</v>
      </c>
      <c r="DA1286" s="60" t="str">
        <f t="shared" si="41"/>
        <v>Y</v>
      </c>
    </row>
    <row r="1287" spans="1:105">
      <c r="A1287" s="13" t="s">
        <v>1639</v>
      </c>
      <c r="B1287" s="13">
        <v>108637</v>
      </c>
      <c r="C1287" s="13">
        <v>2022</v>
      </c>
      <c r="D1287" s="13" t="s">
        <v>12</v>
      </c>
      <c r="E1287" s="13" t="s">
        <v>13</v>
      </c>
      <c r="F1287" s="84" t="s">
        <v>1812</v>
      </c>
      <c r="G1287" s="60" t="s">
        <v>1840</v>
      </c>
      <c r="H1287" s="60" t="s">
        <v>1827</v>
      </c>
      <c r="I1287" s="60" t="s">
        <v>540</v>
      </c>
      <c r="J1287" s="60" t="s">
        <v>1639</v>
      </c>
      <c r="K1287" s="85">
        <v>108637</v>
      </c>
      <c r="L1287" s="60">
        <v>18015478000</v>
      </c>
      <c r="M1287" s="60">
        <v>18015478000</v>
      </c>
      <c r="N1287" s="60">
        <v>67176000</v>
      </c>
      <c r="O1287" s="60">
        <v>21677000</v>
      </c>
      <c r="P1287" s="60">
        <v>-0.02</v>
      </c>
      <c r="Q1287" s="60" t="s">
        <v>544</v>
      </c>
      <c r="R1287" s="85">
        <v>2738</v>
      </c>
      <c r="S1287" s="85" t="s">
        <v>544</v>
      </c>
      <c r="T1287" s="60">
        <v>1821259000</v>
      </c>
      <c r="U1287" s="60" t="s">
        <v>544</v>
      </c>
      <c r="V1287" s="60">
        <v>5070844000</v>
      </c>
      <c r="W1287" s="60" t="s">
        <v>1841</v>
      </c>
      <c r="X1287" s="60">
        <v>494708000</v>
      </c>
      <c r="Y1287" s="60">
        <v>14437648000</v>
      </c>
      <c r="Z1287" s="60">
        <v>4.8099999999999996</v>
      </c>
      <c r="AA1287" s="60">
        <v>1046155000</v>
      </c>
      <c r="AB1287" s="60">
        <v>14521078000</v>
      </c>
      <c r="AC1287" s="60">
        <v>18015478000</v>
      </c>
      <c r="AD1287" s="60">
        <v>8.4700000000000006</v>
      </c>
      <c r="AE1287" s="60">
        <v>166425000</v>
      </c>
      <c r="AF1287" s="60">
        <v>4.08</v>
      </c>
      <c r="AG1287" s="60" t="s">
        <v>1842</v>
      </c>
      <c r="AH1287" s="60">
        <v>4000000</v>
      </c>
      <c r="AI1287" s="60">
        <v>1473672000</v>
      </c>
      <c r="AJ1287" s="60">
        <v>3581139000</v>
      </c>
      <c r="AK1287" s="60">
        <v>3.04</v>
      </c>
      <c r="AL1287" s="60">
        <v>15933134000</v>
      </c>
      <c r="AM1287" s="60">
        <v>318559000</v>
      </c>
      <c r="AN1287" s="60">
        <v>47125000</v>
      </c>
      <c r="AO1287" s="60">
        <v>295607000</v>
      </c>
      <c r="AP1287" s="60">
        <v>1492268000</v>
      </c>
      <c r="AQ1287" s="60">
        <v>18015478000</v>
      </c>
      <c r="AR1287" s="60">
        <v>0.54</v>
      </c>
      <c r="AS1287" s="60">
        <v>1767671000</v>
      </c>
      <c r="AT1287" s="60">
        <v>2167899000</v>
      </c>
      <c r="AU1287" s="85">
        <v>108637</v>
      </c>
      <c r="AV1287" s="60" t="s">
        <v>544</v>
      </c>
      <c r="AW1287" s="60" t="s">
        <v>544</v>
      </c>
      <c r="AX1287" s="60">
        <v>1986000</v>
      </c>
      <c r="AY1287" s="60">
        <v>3747564000</v>
      </c>
      <c r="AZ1287" s="60">
        <v>3518596000</v>
      </c>
      <c r="BA1287" s="60">
        <v>1352958000</v>
      </c>
      <c r="BB1287" s="60" t="s">
        <v>1808</v>
      </c>
      <c r="BC1287" s="60">
        <v>17403759000</v>
      </c>
      <c r="BD1287" s="60">
        <v>120214000</v>
      </c>
      <c r="BE1287" s="60" t="s">
        <v>544</v>
      </c>
      <c r="BF1287" s="60" t="s">
        <v>544</v>
      </c>
      <c r="BG1287" s="60">
        <v>105288000</v>
      </c>
      <c r="BH1287" s="60">
        <v>12339265000</v>
      </c>
      <c r="BI1287" s="60">
        <v>-164780000</v>
      </c>
      <c r="BJ1287" s="60">
        <v>5070844000</v>
      </c>
      <c r="BK1287" s="60">
        <v>602245000</v>
      </c>
      <c r="BL1287" s="85" t="s">
        <v>3146</v>
      </c>
      <c r="BM1287" s="60" t="s">
        <v>3147</v>
      </c>
      <c r="BN1287" s="60">
        <v>204176000</v>
      </c>
      <c r="BO1287" s="60">
        <v>16461385000</v>
      </c>
      <c r="BP1287" s="60">
        <v>12219051000</v>
      </c>
      <c r="BQ1287" s="60">
        <v>439180000</v>
      </c>
      <c r="BR1287" s="60" t="s">
        <v>544</v>
      </c>
      <c r="BS1287" s="60">
        <v>388195000</v>
      </c>
      <c r="BT1287" s="60" t="s">
        <v>544</v>
      </c>
      <c r="BU1287" s="60">
        <v>473629000</v>
      </c>
      <c r="BV1287" s="60">
        <v>38151000</v>
      </c>
      <c r="BW1287" s="60">
        <v>1352958000</v>
      </c>
      <c r="BX1287" s="60">
        <v>1413672000</v>
      </c>
      <c r="BY1287" s="60" t="s">
        <v>544</v>
      </c>
      <c r="BZ1287" s="60" t="s">
        <v>544</v>
      </c>
      <c r="CA1287" s="60" t="s">
        <v>544</v>
      </c>
      <c r="CB1287" s="60" t="s">
        <v>1898</v>
      </c>
      <c r="CC1287" s="60">
        <v>29069000</v>
      </c>
      <c r="CD1287" s="60">
        <v>212365000</v>
      </c>
      <c r="CE1287" s="60">
        <v>73747000</v>
      </c>
      <c r="CF1287" s="60">
        <v>1492268000</v>
      </c>
      <c r="CG1287" s="60">
        <v>68204000</v>
      </c>
      <c r="CH1287" s="60">
        <v>920000</v>
      </c>
      <c r="CI1287" s="60" t="s">
        <v>1639</v>
      </c>
      <c r="CJ1287" s="60">
        <v>10.15</v>
      </c>
      <c r="CK1287" s="60">
        <v>541833000</v>
      </c>
      <c r="CL1287" s="60" t="s">
        <v>544</v>
      </c>
      <c r="CM1287" s="85">
        <v>108637</v>
      </c>
      <c r="CN1287" s="60">
        <v>24977000</v>
      </c>
      <c r="CO1287" s="60">
        <v>-164780000</v>
      </c>
      <c r="CP1287" s="60">
        <v>698884000</v>
      </c>
      <c r="CQ1287" s="60">
        <v>14437648000</v>
      </c>
      <c r="CR1287" s="60" t="s">
        <v>544</v>
      </c>
      <c r="CS1287" s="60">
        <v>24977000</v>
      </c>
      <c r="CT1287" s="60">
        <v>287440000</v>
      </c>
      <c r="CU1287" s="60">
        <v>314805000</v>
      </c>
      <c r="CV1287" s="60">
        <v>73747000</v>
      </c>
      <c r="CW1287" s="60">
        <v>602245000</v>
      </c>
      <c r="CX1287" s="60">
        <v>494708000</v>
      </c>
      <c r="CY1287" s="60">
        <v>9.74</v>
      </c>
      <c r="CZ1287" s="60">
        <f t="shared" si="40"/>
        <v>1</v>
      </c>
      <c r="DA1287" s="60" t="str">
        <f t="shared" si="41"/>
        <v>Y</v>
      </c>
    </row>
    <row r="1288" spans="1:105">
      <c r="A1288" s="13" t="s">
        <v>1639</v>
      </c>
      <c r="B1288" s="13">
        <v>108637</v>
      </c>
      <c r="C1288" s="13">
        <v>2023</v>
      </c>
      <c r="D1288" s="13" t="s">
        <v>12</v>
      </c>
      <c r="E1288" s="13" t="s">
        <v>13</v>
      </c>
      <c r="F1288" s="84" t="s">
        <v>1804</v>
      </c>
      <c r="G1288" s="60" t="s">
        <v>1840</v>
      </c>
      <c r="H1288" s="60" t="s">
        <v>1827</v>
      </c>
      <c r="I1288" s="60" t="s">
        <v>540</v>
      </c>
      <c r="J1288" s="60" t="s">
        <v>1639</v>
      </c>
      <c r="K1288" s="85">
        <v>108637</v>
      </c>
      <c r="L1288" s="60">
        <v>18722189000</v>
      </c>
      <c r="M1288" s="60">
        <v>18722189000</v>
      </c>
      <c r="N1288" s="60">
        <v>103150000</v>
      </c>
      <c r="O1288" s="60">
        <v>27362000</v>
      </c>
      <c r="P1288" s="60">
        <v>-0.16</v>
      </c>
      <c r="Q1288" s="60" t="s">
        <v>544</v>
      </c>
      <c r="R1288" s="85">
        <v>2757</v>
      </c>
      <c r="S1288" s="85" t="s">
        <v>544</v>
      </c>
      <c r="T1288" s="60">
        <v>1922910000</v>
      </c>
      <c r="U1288" s="60" t="s">
        <v>544</v>
      </c>
      <c r="V1288" s="60">
        <v>5068736000</v>
      </c>
      <c r="W1288" s="60" t="s">
        <v>1841</v>
      </c>
      <c r="X1288" s="60">
        <v>552878000</v>
      </c>
      <c r="Y1288" s="60">
        <v>15569763000</v>
      </c>
      <c r="Z1288" s="60">
        <v>10.39</v>
      </c>
      <c r="AA1288" s="60">
        <v>478838000</v>
      </c>
      <c r="AB1288" s="60">
        <v>15153263000</v>
      </c>
      <c r="AC1288" s="60">
        <v>18722189000</v>
      </c>
      <c r="AD1288" s="60">
        <v>8.6199999999999992</v>
      </c>
      <c r="AE1288" s="60">
        <v>161725000</v>
      </c>
      <c r="AF1288" s="60">
        <v>5.21</v>
      </c>
      <c r="AG1288" s="60" t="s">
        <v>1842</v>
      </c>
      <c r="AH1288" s="60" t="s">
        <v>544</v>
      </c>
      <c r="AI1288" s="60">
        <v>1581665000</v>
      </c>
      <c r="AJ1288" s="60">
        <v>4333455000</v>
      </c>
      <c r="AK1288" s="60">
        <v>3.23</v>
      </c>
      <c r="AL1288" s="60">
        <v>16454346000</v>
      </c>
      <c r="AM1288" s="60">
        <v>348066000</v>
      </c>
      <c r="AN1288" s="60">
        <v>325954000</v>
      </c>
      <c r="AO1288" s="60">
        <v>258053000</v>
      </c>
      <c r="AP1288" s="60">
        <v>1661847000</v>
      </c>
      <c r="AQ1288" s="60">
        <v>18722189000</v>
      </c>
      <c r="AR1288" s="60">
        <v>0.79</v>
      </c>
      <c r="AS1288" s="60">
        <v>1881570000</v>
      </c>
      <c r="AT1288" s="60">
        <v>2187033000</v>
      </c>
      <c r="AU1288" s="85">
        <v>108637</v>
      </c>
      <c r="AV1288" s="60" t="s">
        <v>544</v>
      </c>
      <c r="AW1288" s="60" t="s">
        <v>544</v>
      </c>
      <c r="AX1288" s="60">
        <v>6867000</v>
      </c>
      <c r="AY1288" s="60">
        <v>4495180000</v>
      </c>
      <c r="AZ1288" s="60">
        <v>3189157000</v>
      </c>
      <c r="BA1288" s="60">
        <v>1384387000</v>
      </c>
      <c r="BB1288" s="60" t="s">
        <v>1808</v>
      </c>
      <c r="BC1288" s="60">
        <v>18357628000</v>
      </c>
      <c r="BD1288" s="60">
        <v>139367000</v>
      </c>
      <c r="BE1288" s="60">
        <v>137735000</v>
      </c>
      <c r="BF1288" s="60" t="s">
        <v>544</v>
      </c>
      <c r="BG1288" s="60">
        <v>70777000</v>
      </c>
      <c r="BH1288" s="60">
        <v>13135336000</v>
      </c>
      <c r="BI1288" s="60">
        <v>215260000</v>
      </c>
      <c r="BJ1288" s="60">
        <v>5068736000</v>
      </c>
      <c r="BK1288" s="60">
        <v>537973000</v>
      </c>
      <c r="BL1288" s="85" t="s">
        <v>3146</v>
      </c>
      <c r="BM1288" s="60" t="s">
        <v>3147</v>
      </c>
      <c r="BN1288" s="60">
        <v>207012000</v>
      </c>
      <c r="BO1288" s="60">
        <v>17203937000</v>
      </c>
      <c r="BP1288" s="60">
        <v>12995969000</v>
      </c>
      <c r="BQ1288" s="60">
        <v>717490000</v>
      </c>
      <c r="BR1288" s="60" t="s">
        <v>544</v>
      </c>
      <c r="BS1288" s="60">
        <v>376952000</v>
      </c>
      <c r="BT1288" s="60" t="s">
        <v>544</v>
      </c>
      <c r="BU1288" s="60">
        <v>775309000</v>
      </c>
      <c r="BV1288" s="60">
        <v>31409000</v>
      </c>
      <c r="BW1288" s="60">
        <v>1384387000</v>
      </c>
      <c r="BX1288" s="60">
        <v>1521665000</v>
      </c>
      <c r="BY1288" s="60" t="s">
        <v>544</v>
      </c>
      <c r="BZ1288" s="60">
        <v>39000</v>
      </c>
      <c r="CA1288" s="60" t="s">
        <v>544</v>
      </c>
      <c r="CB1288" s="60" t="s">
        <v>1900</v>
      </c>
      <c r="CC1288" s="60">
        <v>245951000</v>
      </c>
      <c r="CD1288" s="60">
        <v>232537000</v>
      </c>
      <c r="CE1288" s="60">
        <v>197336000</v>
      </c>
      <c r="CF1288" s="60">
        <v>1661847000</v>
      </c>
      <c r="CG1288" s="60">
        <v>103523000</v>
      </c>
      <c r="CH1288" s="60">
        <v>8209000</v>
      </c>
      <c r="CI1288" s="60" t="s">
        <v>1639</v>
      </c>
      <c r="CJ1288" s="60">
        <v>10.44</v>
      </c>
      <c r="CK1288" s="60">
        <v>878832000</v>
      </c>
      <c r="CL1288" s="60" t="s">
        <v>544</v>
      </c>
      <c r="CM1288" s="85">
        <v>108637</v>
      </c>
      <c r="CN1288" s="60">
        <v>13697000</v>
      </c>
      <c r="CO1288" s="60">
        <v>215260000</v>
      </c>
      <c r="CP1288" s="60">
        <v>759890000</v>
      </c>
      <c r="CQ1288" s="60">
        <v>15569763000</v>
      </c>
      <c r="CR1288" s="60" t="s">
        <v>544</v>
      </c>
      <c r="CS1288" s="60">
        <v>13697000</v>
      </c>
      <c r="CT1288" s="60">
        <v>304665000</v>
      </c>
      <c r="CU1288" s="60">
        <v>233308000</v>
      </c>
      <c r="CV1288" s="60">
        <v>197336000</v>
      </c>
      <c r="CW1288" s="60">
        <v>537973000</v>
      </c>
      <c r="CX1288" s="60">
        <v>552878000</v>
      </c>
      <c r="CY1288" s="60">
        <v>10.039999999999999</v>
      </c>
      <c r="CZ1288" s="60">
        <f t="shared" si="40"/>
        <v>1</v>
      </c>
      <c r="DA1288" s="60" t="str">
        <f t="shared" si="41"/>
        <v>Y</v>
      </c>
    </row>
    <row r="1289" spans="1:105">
      <c r="A1289" s="13" t="s">
        <v>1640</v>
      </c>
      <c r="B1289" s="13">
        <v>100593</v>
      </c>
      <c r="C1289" s="13">
        <v>2022</v>
      </c>
      <c r="D1289" s="13" t="s">
        <v>12</v>
      </c>
      <c r="E1289" s="13" t="s">
        <v>13</v>
      </c>
      <c r="F1289" s="84" t="s">
        <v>1812</v>
      </c>
      <c r="G1289" s="60" t="s">
        <v>1840</v>
      </c>
      <c r="H1289" s="60" t="s">
        <v>1827</v>
      </c>
      <c r="I1289" s="60" t="s">
        <v>540</v>
      </c>
      <c r="J1289" s="60" t="s">
        <v>1639</v>
      </c>
      <c r="K1289" s="85">
        <v>108637</v>
      </c>
      <c r="L1289" s="60">
        <v>18013146000</v>
      </c>
      <c r="M1289" s="60">
        <v>18013146000</v>
      </c>
      <c r="N1289" s="60">
        <v>67176000</v>
      </c>
      <c r="O1289" s="60">
        <v>21677000</v>
      </c>
      <c r="P1289" s="60">
        <v>-0.03</v>
      </c>
      <c r="Q1289" s="60" t="s">
        <v>544</v>
      </c>
      <c r="R1289" s="85">
        <v>2738</v>
      </c>
      <c r="S1289" s="85" t="s">
        <v>544</v>
      </c>
      <c r="T1289" s="60">
        <v>1821259000</v>
      </c>
      <c r="U1289" s="60" t="s">
        <v>544</v>
      </c>
      <c r="V1289" s="60">
        <v>5070844000</v>
      </c>
      <c r="W1289" s="60" t="s">
        <v>1841</v>
      </c>
      <c r="X1289" s="60">
        <v>501580000</v>
      </c>
      <c r="Y1289" s="60">
        <v>14513508000</v>
      </c>
      <c r="Z1289" s="60">
        <v>4.62</v>
      </c>
      <c r="AA1289" s="60">
        <v>1046155000</v>
      </c>
      <c r="AB1289" s="60">
        <v>14518746000</v>
      </c>
      <c r="AC1289" s="60">
        <v>18013146000</v>
      </c>
      <c r="AD1289" s="60">
        <v>8.65</v>
      </c>
      <c r="AE1289" s="60">
        <v>166425000</v>
      </c>
      <c r="AF1289" s="60">
        <v>4.08</v>
      </c>
      <c r="AG1289" s="60" t="s">
        <v>1842</v>
      </c>
      <c r="AH1289" s="60">
        <v>4000000</v>
      </c>
      <c r="AI1289" s="60">
        <v>1501889000</v>
      </c>
      <c r="AJ1289" s="60">
        <v>3581139000</v>
      </c>
      <c r="AK1289" s="60">
        <v>3.1</v>
      </c>
      <c r="AL1289" s="60">
        <v>16008994000</v>
      </c>
      <c r="AM1289" s="60">
        <v>317440000</v>
      </c>
      <c r="AN1289" s="60">
        <v>40187000</v>
      </c>
      <c r="AO1289" s="60">
        <v>295607000</v>
      </c>
      <c r="AP1289" s="60">
        <v>1600313000</v>
      </c>
      <c r="AQ1289" s="60">
        <v>18013146000</v>
      </c>
      <c r="AR1289" s="60">
        <v>0.54</v>
      </c>
      <c r="AS1289" s="60">
        <v>1875716000</v>
      </c>
      <c r="AT1289" s="60">
        <v>2167899000</v>
      </c>
      <c r="AU1289" s="85">
        <v>100593</v>
      </c>
      <c r="AV1289" s="60" t="s">
        <v>544</v>
      </c>
      <c r="AW1289" s="60" t="s">
        <v>544</v>
      </c>
      <c r="AX1289" s="60">
        <v>1986000</v>
      </c>
      <c r="AY1289" s="60">
        <v>3747564000</v>
      </c>
      <c r="AZ1289" s="60">
        <v>3518596000</v>
      </c>
      <c r="BA1289" s="60">
        <v>1352958000</v>
      </c>
      <c r="BB1289" s="60" t="s">
        <v>1808</v>
      </c>
      <c r="BC1289" s="60">
        <v>17365988000</v>
      </c>
      <c r="BD1289" s="60">
        <v>120214000</v>
      </c>
      <c r="BE1289" s="60" t="s">
        <v>544</v>
      </c>
      <c r="BF1289" s="60" t="s">
        <v>544</v>
      </c>
      <c r="BG1289" s="60">
        <v>61456000</v>
      </c>
      <c r="BH1289" s="60">
        <v>12339265000</v>
      </c>
      <c r="BI1289" s="60">
        <v>-158203000</v>
      </c>
      <c r="BJ1289" s="60">
        <v>5070844000</v>
      </c>
      <c r="BK1289" s="60">
        <v>600350000</v>
      </c>
      <c r="BL1289" s="85" t="s">
        <v>544</v>
      </c>
      <c r="BM1289" s="60" t="s">
        <v>544</v>
      </c>
      <c r="BN1289" s="60">
        <v>204176000</v>
      </c>
      <c r="BO1289" s="60">
        <v>16459529000</v>
      </c>
      <c r="BP1289" s="60">
        <v>12219051000</v>
      </c>
      <c r="BQ1289" s="60">
        <v>439180000</v>
      </c>
      <c r="BR1289" s="60" t="s">
        <v>544</v>
      </c>
      <c r="BS1289" s="60">
        <v>387719000</v>
      </c>
      <c r="BT1289" s="60" t="s">
        <v>544</v>
      </c>
      <c r="BU1289" s="60">
        <v>473629000</v>
      </c>
      <c r="BV1289" s="60">
        <v>38151000</v>
      </c>
      <c r="BW1289" s="60">
        <v>1352958000</v>
      </c>
      <c r="BX1289" s="60">
        <v>1501889000</v>
      </c>
      <c r="BY1289" s="60" t="s">
        <v>544</v>
      </c>
      <c r="BZ1289" s="60" t="s">
        <v>544</v>
      </c>
      <c r="CA1289" s="60" t="s">
        <v>544</v>
      </c>
      <c r="CB1289" s="60" t="s">
        <v>1898</v>
      </c>
      <c r="CC1289" s="60">
        <v>29097000</v>
      </c>
      <c r="CD1289" s="60">
        <v>212365000</v>
      </c>
      <c r="CE1289" s="60">
        <v>82514000</v>
      </c>
      <c r="CF1289" s="60">
        <v>1600313000</v>
      </c>
      <c r="CG1289" s="60">
        <v>68138000</v>
      </c>
      <c r="CH1289" s="60">
        <v>920000</v>
      </c>
      <c r="CI1289" s="60" t="s">
        <v>1639</v>
      </c>
      <c r="CJ1289" s="60">
        <v>10.34</v>
      </c>
      <c r="CK1289" s="60">
        <v>541767000</v>
      </c>
      <c r="CL1289" s="60" t="s">
        <v>544</v>
      </c>
      <c r="CM1289" s="85">
        <v>108637</v>
      </c>
      <c r="CN1289" s="60">
        <v>24977000</v>
      </c>
      <c r="CO1289" s="60">
        <v>-158203000</v>
      </c>
      <c r="CP1289" s="60">
        <v>705756000</v>
      </c>
      <c r="CQ1289" s="60">
        <v>14513508000</v>
      </c>
      <c r="CR1289" s="60" t="s">
        <v>544</v>
      </c>
      <c r="CS1289" s="60">
        <v>24977000</v>
      </c>
      <c r="CT1289" s="60">
        <v>287440000</v>
      </c>
      <c r="CU1289" s="60">
        <v>312910000</v>
      </c>
      <c r="CV1289" s="60">
        <v>82514000</v>
      </c>
      <c r="CW1289" s="60">
        <v>600350000</v>
      </c>
      <c r="CX1289" s="60">
        <v>501580000</v>
      </c>
      <c r="CY1289" s="60">
        <v>10.34</v>
      </c>
      <c r="CZ1289" s="60">
        <f t="shared" si="40"/>
        <v>1</v>
      </c>
      <c r="DA1289" s="60" t="str">
        <f t="shared" si="41"/>
        <v>N: parent data from row 1287</v>
      </c>
    </row>
    <row r="1290" spans="1:105">
      <c r="A1290" s="13" t="s">
        <v>1640</v>
      </c>
      <c r="B1290" s="13">
        <v>100593</v>
      </c>
      <c r="C1290" s="13">
        <v>2023</v>
      </c>
      <c r="D1290" s="13" t="s">
        <v>12</v>
      </c>
      <c r="E1290" s="13" t="s">
        <v>13</v>
      </c>
      <c r="F1290" s="84" t="s">
        <v>1804</v>
      </c>
      <c r="G1290" s="60" t="s">
        <v>1840</v>
      </c>
      <c r="H1290" s="60" t="s">
        <v>1827</v>
      </c>
      <c r="I1290" s="60" t="s">
        <v>540</v>
      </c>
      <c r="J1290" s="60" t="s">
        <v>1639</v>
      </c>
      <c r="K1290" s="85">
        <v>108637</v>
      </c>
      <c r="L1290" s="60">
        <v>18719930000</v>
      </c>
      <c r="M1290" s="60">
        <v>18719930000</v>
      </c>
      <c r="N1290" s="60">
        <v>103150000</v>
      </c>
      <c r="O1290" s="60">
        <v>27362000</v>
      </c>
      <c r="P1290" s="60">
        <v>-0.17</v>
      </c>
      <c r="Q1290" s="60" t="s">
        <v>544</v>
      </c>
      <c r="R1290" s="85">
        <v>2757</v>
      </c>
      <c r="S1290" s="85" t="s">
        <v>544</v>
      </c>
      <c r="T1290" s="60">
        <v>1922910000</v>
      </c>
      <c r="U1290" s="60" t="s">
        <v>544</v>
      </c>
      <c r="V1290" s="60">
        <v>5068736000</v>
      </c>
      <c r="W1290" s="60" t="s">
        <v>1841</v>
      </c>
      <c r="X1290" s="60">
        <v>561858000</v>
      </c>
      <c r="Y1290" s="60">
        <v>15647274000</v>
      </c>
      <c r="Z1290" s="60">
        <v>10.34</v>
      </c>
      <c r="AA1290" s="60">
        <v>478838000</v>
      </c>
      <c r="AB1290" s="60">
        <v>15151004000</v>
      </c>
      <c r="AC1290" s="60">
        <v>18719930000</v>
      </c>
      <c r="AD1290" s="60">
        <v>8.75</v>
      </c>
      <c r="AE1290" s="60">
        <v>161725000</v>
      </c>
      <c r="AF1290" s="60">
        <v>5.21</v>
      </c>
      <c r="AG1290" s="60" t="s">
        <v>1842</v>
      </c>
      <c r="AH1290" s="60" t="s">
        <v>544</v>
      </c>
      <c r="AI1290" s="60">
        <v>1602327000</v>
      </c>
      <c r="AJ1290" s="60">
        <v>4333455000</v>
      </c>
      <c r="AK1290" s="60">
        <v>3.3</v>
      </c>
      <c r="AL1290" s="60">
        <v>16531857000</v>
      </c>
      <c r="AM1290" s="60">
        <v>346945000</v>
      </c>
      <c r="AN1290" s="60">
        <v>316842000</v>
      </c>
      <c r="AO1290" s="60">
        <v>258053000</v>
      </c>
      <c r="AP1290" s="60">
        <v>1768536000</v>
      </c>
      <c r="AQ1290" s="60">
        <v>18719930000</v>
      </c>
      <c r="AR1290" s="60">
        <v>0.79</v>
      </c>
      <c r="AS1290" s="60">
        <v>1988259000</v>
      </c>
      <c r="AT1290" s="60">
        <v>2187033000</v>
      </c>
      <c r="AU1290" s="85">
        <v>100593</v>
      </c>
      <c r="AV1290" s="60" t="s">
        <v>544</v>
      </c>
      <c r="AW1290" s="60" t="s">
        <v>544</v>
      </c>
      <c r="AX1290" s="60">
        <v>6867000</v>
      </c>
      <c r="AY1290" s="60">
        <v>4495180000</v>
      </c>
      <c r="AZ1290" s="60">
        <v>3189157000</v>
      </c>
      <c r="BA1290" s="60">
        <v>1384387000</v>
      </c>
      <c r="BB1290" s="60" t="s">
        <v>1808</v>
      </c>
      <c r="BC1290" s="60">
        <v>18312386000</v>
      </c>
      <c r="BD1290" s="60">
        <v>139367000</v>
      </c>
      <c r="BE1290" s="60">
        <v>137735000</v>
      </c>
      <c r="BF1290" s="60" t="s">
        <v>544</v>
      </c>
      <c r="BG1290" s="60">
        <v>26017000</v>
      </c>
      <c r="BH1290" s="60">
        <v>13135336000</v>
      </c>
      <c r="BI1290" s="60">
        <v>223348000</v>
      </c>
      <c r="BJ1290" s="60">
        <v>5068736000</v>
      </c>
      <c r="BK1290" s="60">
        <v>536175000</v>
      </c>
      <c r="BL1290" s="85" t="s">
        <v>544</v>
      </c>
      <c r="BM1290" s="60" t="s">
        <v>544</v>
      </c>
      <c r="BN1290" s="60">
        <v>207012000</v>
      </c>
      <c r="BO1290" s="60">
        <v>17202081000</v>
      </c>
      <c r="BP1290" s="60">
        <v>12995969000</v>
      </c>
      <c r="BQ1290" s="60">
        <v>717490000</v>
      </c>
      <c r="BR1290" s="60" t="s">
        <v>544</v>
      </c>
      <c r="BS1290" s="60">
        <v>376549000</v>
      </c>
      <c r="BT1290" s="60" t="s">
        <v>544</v>
      </c>
      <c r="BU1290" s="60">
        <v>775309000</v>
      </c>
      <c r="BV1290" s="60">
        <v>31409000</v>
      </c>
      <c r="BW1290" s="60">
        <v>1384387000</v>
      </c>
      <c r="BX1290" s="60">
        <v>1602327000</v>
      </c>
      <c r="BY1290" s="60" t="s">
        <v>544</v>
      </c>
      <c r="BZ1290" s="60">
        <v>39000</v>
      </c>
      <c r="CA1290" s="60" t="s">
        <v>544</v>
      </c>
      <c r="CB1290" s="60" t="s">
        <v>1900</v>
      </c>
      <c r="CC1290" s="60">
        <v>245982000</v>
      </c>
      <c r="CD1290" s="60">
        <v>232537000</v>
      </c>
      <c r="CE1290" s="60">
        <v>208114000</v>
      </c>
      <c r="CF1290" s="60">
        <v>1768536000</v>
      </c>
      <c r="CG1290" s="60">
        <v>103391000</v>
      </c>
      <c r="CH1290" s="60">
        <v>8209000</v>
      </c>
      <c r="CI1290" s="60" t="s">
        <v>1639</v>
      </c>
      <c r="CJ1290" s="60">
        <v>10.58</v>
      </c>
      <c r="CK1290" s="60">
        <v>878700000</v>
      </c>
      <c r="CL1290" s="60" t="s">
        <v>544</v>
      </c>
      <c r="CM1290" s="85">
        <v>108637</v>
      </c>
      <c r="CN1290" s="60">
        <v>13697000</v>
      </c>
      <c r="CO1290" s="60">
        <v>223348000</v>
      </c>
      <c r="CP1290" s="60">
        <v>768870000</v>
      </c>
      <c r="CQ1290" s="60">
        <v>15647274000</v>
      </c>
      <c r="CR1290" s="60" t="s">
        <v>544</v>
      </c>
      <c r="CS1290" s="60">
        <v>13697000</v>
      </c>
      <c r="CT1290" s="60">
        <v>304665000</v>
      </c>
      <c r="CU1290" s="60">
        <v>231510000</v>
      </c>
      <c r="CV1290" s="60">
        <v>208114000</v>
      </c>
      <c r="CW1290" s="60">
        <v>536175000</v>
      </c>
      <c r="CX1290" s="60">
        <v>561858000</v>
      </c>
      <c r="CY1290" s="60">
        <v>10.58</v>
      </c>
      <c r="CZ1290" s="60">
        <f t="shared" si="40"/>
        <v>1</v>
      </c>
      <c r="DA1290" s="60" t="str">
        <f t="shared" si="41"/>
        <v>N: parent data from row 1287</v>
      </c>
    </row>
    <row r="1291" spans="1:105">
      <c r="A1291" s="13" t="s">
        <v>1595</v>
      </c>
      <c r="B1291" s="13">
        <v>1011743</v>
      </c>
      <c r="C1291" s="13">
        <v>2022</v>
      </c>
      <c r="D1291" s="13" t="s">
        <v>1</v>
      </c>
      <c r="E1291" s="13" t="s">
        <v>507</v>
      </c>
      <c r="F1291" s="84" t="s">
        <v>1970</v>
      </c>
      <c r="G1291" s="60" t="s">
        <v>2012</v>
      </c>
      <c r="H1291" s="60" t="s">
        <v>1814</v>
      </c>
      <c r="I1291" s="60" t="s">
        <v>2013</v>
      </c>
      <c r="J1291" s="60" t="s">
        <v>3148</v>
      </c>
      <c r="K1291" s="85">
        <v>1580063</v>
      </c>
      <c r="L1291" s="60">
        <v>8960500000</v>
      </c>
      <c r="M1291" s="60">
        <v>6249947687.2847004</v>
      </c>
      <c r="N1291" s="60">
        <v>15763497.319599999</v>
      </c>
      <c r="O1291" s="60">
        <v>-7811998.6716999998</v>
      </c>
      <c r="P1291" s="60">
        <v>-0.19</v>
      </c>
      <c r="Q1291" s="60" t="s">
        <v>544</v>
      </c>
      <c r="R1291" s="85" t="s">
        <v>544</v>
      </c>
      <c r="S1291" s="85" t="s">
        <v>544</v>
      </c>
      <c r="T1291" s="60">
        <v>375115436.21689999</v>
      </c>
      <c r="U1291" s="60" t="s">
        <v>544</v>
      </c>
      <c r="V1291" s="60" t="s">
        <v>544</v>
      </c>
      <c r="W1291" s="60" t="s">
        <v>2014</v>
      </c>
      <c r="X1291" s="60">
        <v>112855480.8105</v>
      </c>
      <c r="Y1291" s="60">
        <v>5705688529.8283005</v>
      </c>
      <c r="Z1291" s="60">
        <v>5.27</v>
      </c>
      <c r="AA1291" s="60" t="s">
        <v>544</v>
      </c>
      <c r="AB1291" s="60">
        <v>3099270973.0128002</v>
      </c>
      <c r="AC1291" s="60">
        <v>6249947687.2847004</v>
      </c>
      <c r="AD1291" s="60" t="s">
        <v>544</v>
      </c>
      <c r="AE1291" s="60">
        <v>14577747.521299999</v>
      </c>
      <c r="AF1291" s="60">
        <v>7.97</v>
      </c>
      <c r="AG1291" s="60" t="s">
        <v>2015</v>
      </c>
      <c r="AH1291" s="60" t="s">
        <v>544</v>
      </c>
      <c r="AI1291" s="60">
        <v>419685678.63840002</v>
      </c>
      <c r="AJ1291" s="60">
        <v>4081978555.9172001</v>
      </c>
      <c r="AK1291" s="60">
        <v>1.96</v>
      </c>
      <c r="AL1291" s="60">
        <v>5705688529.8283005</v>
      </c>
      <c r="AM1291" s="60">
        <v>30062244.888300002</v>
      </c>
      <c r="AN1291" s="60">
        <v>47360241.947099999</v>
      </c>
      <c r="AO1291" s="60">
        <v>498154415.29589999</v>
      </c>
      <c r="AP1291" s="60">
        <v>504501664.2166</v>
      </c>
      <c r="AQ1291" s="60">
        <v>6249947687.2847004</v>
      </c>
      <c r="AR1291" s="60">
        <v>0.34</v>
      </c>
      <c r="AS1291" s="60">
        <v>505059664.12169999</v>
      </c>
      <c r="AT1291" s="60">
        <v>562045404.43210006</v>
      </c>
      <c r="AU1291" s="85">
        <v>1011743</v>
      </c>
      <c r="AV1291" s="60" t="s">
        <v>544</v>
      </c>
      <c r="AW1291" s="60" t="s">
        <v>544</v>
      </c>
      <c r="AX1291" s="60" t="s">
        <v>544</v>
      </c>
      <c r="AY1291" s="60">
        <v>4096556303.4384999</v>
      </c>
      <c r="AZ1291" s="60">
        <v>1017861576.927</v>
      </c>
      <c r="BA1291" s="60">
        <v>14786997.4857</v>
      </c>
      <c r="BB1291" s="60" t="s">
        <v>1808</v>
      </c>
      <c r="BC1291" s="60" t="s">
        <v>544</v>
      </c>
      <c r="BD1291" s="60">
        <v>23017496.086199999</v>
      </c>
      <c r="BE1291" s="60" t="s">
        <v>544</v>
      </c>
      <c r="BF1291" s="60" t="s">
        <v>544</v>
      </c>
      <c r="BG1291" s="60">
        <v>3278249.4426000002</v>
      </c>
      <c r="BH1291" s="60">
        <v>4673388705.3563004</v>
      </c>
      <c r="BI1291" s="60">
        <v>17367747.0469</v>
      </c>
      <c r="BJ1291" s="60" t="s">
        <v>544</v>
      </c>
      <c r="BK1291" s="60">
        <v>88303484.985200003</v>
      </c>
      <c r="BL1291" s="85" t="s">
        <v>3149</v>
      </c>
      <c r="BM1291" s="60" t="s">
        <v>3150</v>
      </c>
      <c r="BN1291" s="60">
        <v>5928748.9918999998</v>
      </c>
      <c r="BO1291" s="60">
        <v>5713919028.4287996</v>
      </c>
      <c r="BP1291" s="60">
        <v>4650371209.2700996</v>
      </c>
      <c r="BQ1291" s="60" t="s">
        <v>544</v>
      </c>
      <c r="BR1291" s="60" t="s">
        <v>544</v>
      </c>
      <c r="BS1291" s="60">
        <v>1604249.7272000001</v>
      </c>
      <c r="BT1291" s="60" t="s">
        <v>544</v>
      </c>
      <c r="BU1291" s="60">
        <v>139430226.29190001</v>
      </c>
      <c r="BV1291" s="60">
        <v>186999718.2033</v>
      </c>
      <c r="BW1291" s="60">
        <v>14717247.497500001</v>
      </c>
      <c r="BX1291" s="60">
        <v>419685678.63840002</v>
      </c>
      <c r="BY1291" s="60" t="s">
        <v>544</v>
      </c>
      <c r="BZ1291" s="60">
        <v>627749.8933</v>
      </c>
      <c r="CA1291" s="60" t="s">
        <v>544</v>
      </c>
      <c r="CB1291" s="60" t="s">
        <v>1958</v>
      </c>
      <c r="CC1291" s="60">
        <v>46662742.065700002</v>
      </c>
      <c r="CD1291" s="60">
        <v>22598996.157400001</v>
      </c>
      <c r="CE1291" s="60">
        <v>37316243.654899999</v>
      </c>
      <c r="CF1291" s="60">
        <v>504501664.2166</v>
      </c>
      <c r="CG1291" s="60">
        <v>20785496.465700001</v>
      </c>
      <c r="CH1291" s="60" t="s">
        <v>544</v>
      </c>
      <c r="CI1291" s="60" t="s">
        <v>3148</v>
      </c>
      <c r="CJ1291" s="60">
        <v>13.54</v>
      </c>
      <c r="CK1291" s="60">
        <v>160215722.75760001</v>
      </c>
      <c r="CL1291" s="60" t="s">
        <v>544</v>
      </c>
      <c r="CM1291" s="85">
        <v>1580063</v>
      </c>
      <c r="CN1291" s="60" t="s">
        <v>544</v>
      </c>
      <c r="CO1291" s="60">
        <v>17367747.0469</v>
      </c>
      <c r="CP1291" s="60">
        <v>118784229.80239999</v>
      </c>
      <c r="CQ1291" s="60">
        <v>5705688529.8283005</v>
      </c>
      <c r="CR1291" s="60" t="s">
        <v>544</v>
      </c>
      <c r="CS1291" s="60" t="s">
        <v>544</v>
      </c>
      <c r="CT1291" s="60">
        <v>41780242.895900004</v>
      </c>
      <c r="CU1291" s="60">
        <v>46523242.089400001</v>
      </c>
      <c r="CV1291" s="60">
        <v>37316243.654899999</v>
      </c>
      <c r="CW1291" s="60">
        <v>88303484.985200003</v>
      </c>
      <c r="CX1291" s="60">
        <v>112855480.8105</v>
      </c>
      <c r="CY1291" s="60">
        <v>13.54</v>
      </c>
      <c r="CZ1291" s="60">
        <f t="shared" si="40"/>
        <v>1.4336920000514282</v>
      </c>
      <c r="DA1291" s="60" t="str">
        <f t="shared" si="41"/>
        <v>N</v>
      </c>
    </row>
    <row r="1292" spans="1:105">
      <c r="A1292" s="13" t="s">
        <v>1595</v>
      </c>
      <c r="B1292" s="13">
        <v>1011743</v>
      </c>
      <c r="C1292" s="13">
        <v>2023</v>
      </c>
      <c r="D1292" s="13" t="s">
        <v>1</v>
      </c>
      <c r="E1292" s="13" t="s">
        <v>507</v>
      </c>
      <c r="F1292" s="84" t="s">
        <v>1966</v>
      </c>
      <c r="G1292" s="60" t="s">
        <v>2012</v>
      </c>
      <c r="H1292" s="60" t="s">
        <v>1814</v>
      </c>
      <c r="I1292" s="60" t="s">
        <v>2013</v>
      </c>
      <c r="J1292" s="60" t="s">
        <v>3148</v>
      </c>
      <c r="K1292" s="85">
        <v>1580063</v>
      </c>
      <c r="L1292" s="60">
        <v>9150000000</v>
      </c>
      <c r="M1292" s="60">
        <v>5741716867.8299999</v>
      </c>
      <c r="N1292" s="60">
        <v>25853413.656199999</v>
      </c>
      <c r="O1292" s="60">
        <v>-3827811.2451999998</v>
      </c>
      <c r="P1292" s="60">
        <v>-0.11</v>
      </c>
      <c r="Q1292" s="60" t="s">
        <v>544</v>
      </c>
      <c r="R1292" s="85" t="s">
        <v>544</v>
      </c>
      <c r="S1292" s="85" t="s">
        <v>544</v>
      </c>
      <c r="T1292" s="60">
        <v>372301706.85070002</v>
      </c>
      <c r="U1292" s="60" t="s">
        <v>544</v>
      </c>
      <c r="V1292" s="60" t="s">
        <v>544</v>
      </c>
      <c r="W1292" s="60" t="s">
        <v>2014</v>
      </c>
      <c r="X1292" s="60">
        <v>117720883.5415</v>
      </c>
      <c r="Y1292" s="60">
        <v>5217243976.2307997</v>
      </c>
      <c r="Z1292" s="60">
        <v>2.72</v>
      </c>
      <c r="AA1292" s="60" t="s">
        <v>544</v>
      </c>
      <c r="AB1292" s="60">
        <v>2907065763.2344999</v>
      </c>
      <c r="AC1292" s="60">
        <v>5741716867.8299999</v>
      </c>
      <c r="AD1292" s="60" t="s">
        <v>544</v>
      </c>
      <c r="AE1292" s="60">
        <v>12361947.7919</v>
      </c>
      <c r="AF1292" s="60">
        <v>6.12</v>
      </c>
      <c r="AG1292" s="60" t="s">
        <v>2015</v>
      </c>
      <c r="AH1292" s="60" t="s">
        <v>544</v>
      </c>
      <c r="AI1292" s="60">
        <v>375941265.08380002</v>
      </c>
      <c r="AJ1292" s="60">
        <v>3902233935.9877</v>
      </c>
      <c r="AK1292" s="60">
        <v>2.25</v>
      </c>
      <c r="AL1292" s="60">
        <v>5217243976.2307997</v>
      </c>
      <c r="AM1292" s="60">
        <v>53338353.417000003</v>
      </c>
      <c r="AN1292" s="60">
        <v>83709839.3627</v>
      </c>
      <c r="AO1292" s="60">
        <v>351656626.52810001</v>
      </c>
      <c r="AP1292" s="60">
        <v>458458835.37010002</v>
      </c>
      <c r="AQ1292" s="60">
        <v>5741716867.8299999</v>
      </c>
      <c r="AR1292" s="60">
        <v>0.57999999999999996</v>
      </c>
      <c r="AS1292" s="60">
        <v>460655120.5108</v>
      </c>
      <c r="AT1292" s="60">
        <v>525351405.65539998</v>
      </c>
      <c r="AU1292" s="85">
        <v>1011743</v>
      </c>
      <c r="AV1292" s="60" t="s">
        <v>544</v>
      </c>
      <c r="AW1292" s="60" t="s">
        <v>544</v>
      </c>
      <c r="AX1292" s="60" t="s">
        <v>544</v>
      </c>
      <c r="AY1292" s="60">
        <v>3914595883.7796998</v>
      </c>
      <c r="AZ1292" s="60">
        <v>857304216.92120004</v>
      </c>
      <c r="BA1292" s="60">
        <v>17884036.1457</v>
      </c>
      <c r="BB1292" s="60" t="s">
        <v>1808</v>
      </c>
      <c r="BC1292" s="60" t="s">
        <v>544</v>
      </c>
      <c r="BD1292" s="60">
        <v>16252510.041200001</v>
      </c>
      <c r="BE1292" s="60" t="s">
        <v>544</v>
      </c>
      <c r="BF1292" s="60" t="s">
        <v>544</v>
      </c>
      <c r="BG1292" s="60">
        <v>1882530.1206</v>
      </c>
      <c r="BH1292" s="60">
        <v>4457831325.5808001</v>
      </c>
      <c r="BI1292" s="60">
        <v>10918674.6995</v>
      </c>
      <c r="BJ1292" s="60" t="s">
        <v>544</v>
      </c>
      <c r="BK1292" s="60">
        <v>112889056.23199999</v>
      </c>
      <c r="BL1292" s="85" t="s">
        <v>3149</v>
      </c>
      <c r="BM1292" s="60" t="s">
        <v>3150</v>
      </c>
      <c r="BN1292" s="60">
        <v>10228413.655300001</v>
      </c>
      <c r="BO1292" s="60">
        <v>5352911646.9221001</v>
      </c>
      <c r="BP1292" s="60">
        <v>4441578815.5396004</v>
      </c>
      <c r="BQ1292" s="60" t="s">
        <v>544</v>
      </c>
      <c r="BR1292" s="60" t="s">
        <v>544</v>
      </c>
      <c r="BS1292" s="60">
        <v>2259036.1447000001</v>
      </c>
      <c r="BT1292" s="60" t="s">
        <v>544</v>
      </c>
      <c r="BU1292" s="60">
        <v>173632028.12329999</v>
      </c>
      <c r="BV1292" s="60">
        <v>153049698.8048</v>
      </c>
      <c r="BW1292" s="60">
        <v>17884036.1457</v>
      </c>
      <c r="BX1292" s="60">
        <v>375941265.08380002</v>
      </c>
      <c r="BY1292" s="60" t="s">
        <v>544</v>
      </c>
      <c r="BZ1292" s="60" t="s">
        <v>544</v>
      </c>
      <c r="CA1292" s="60" t="s">
        <v>544</v>
      </c>
      <c r="CB1292" s="60" t="s">
        <v>1958</v>
      </c>
      <c r="CC1292" s="60">
        <v>82329317.274200007</v>
      </c>
      <c r="CD1292" s="60">
        <v>20143072.290399998</v>
      </c>
      <c r="CE1292" s="60">
        <v>18135040.161800001</v>
      </c>
      <c r="CF1292" s="60">
        <v>458458835.37010002</v>
      </c>
      <c r="CG1292" s="60">
        <v>27798694.780900002</v>
      </c>
      <c r="CH1292" s="60">
        <v>690261.0442</v>
      </c>
      <c r="CI1292" s="60" t="s">
        <v>3148</v>
      </c>
      <c r="CJ1292" s="60">
        <v>12.93</v>
      </c>
      <c r="CK1292" s="60">
        <v>201430722.90419999</v>
      </c>
      <c r="CL1292" s="60" t="s">
        <v>544</v>
      </c>
      <c r="CM1292" s="85">
        <v>1580063</v>
      </c>
      <c r="CN1292" s="60" t="s">
        <v>544</v>
      </c>
      <c r="CO1292" s="60">
        <v>10918674.6995</v>
      </c>
      <c r="CP1292" s="60">
        <v>127949297.19679999</v>
      </c>
      <c r="CQ1292" s="60">
        <v>5217243976.2307997</v>
      </c>
      <c r="CR1292" s="60" t="s">
        <v>544</v>
      </c>
      <c r="CS1292" s="60" t="s">
        <v>544</v>
      </c>
      <c r="CT1292" s="60">
        <v>49322289.159699999</v>
      </c>
      <c r="CU1292" s="60">
        <v>63566767.072300002</v>
      </c>
      <c r="CV1292" s="60">
        <v>18135040.161800001</v>
      </c>
      <c r="CW1292" s="60">
        <v>112889056.23199999</v>
      </c>
      <c r="CX1292" s="60">
        <v>117720883.5415</v>
      </c>
      <c r="CY1292" s="60">
        <v>12.93</v>
      </c>
      <c r="CZ1292" s="60">
        <f t="shared" si="40"/>
        <v>1.5935999999000494</v>
      </c>
      <c r="DA1292" s="60" t="str">
        <f t="shared" si="41"/>
        <v>N</v>
      </c>
    </row>
    <row r="1293" spans="1:105">
      <c r="A1293" s="13" t="s">
        <v>1641</v>
      </c>
      <c r="B1293" s="13">
        <v>112471</v>
      </c>
      <c r="C1293" s="13">
        <v>2022</v>
      </c>
      <c r="D1293" s="13" t="s">
        <v>10</v>
      </c>
      <c r="E1293" s="13" t="s">
        <v>13</v>
      </c>
      <c r="F1293" s="84" t="s">
        <v>1812</v>
      </c>
      <c r="G1293" s="60" t="s">
        <v>2207</v>
      </c>
      <c r="H1293" s="60" t="s">
        <v>2213</v>
      </c>
      <c r="I1293" s="60" t="s">
        <v>2209</v>
      </c>
      <c r="J1293" s="60" t="s">
        <v>2138</v>
      </c>
      <c r="K1293" s="85">
        <v>105309</v>
      </c>
      <c r="L1293" s="60">
        <v>283536021000</v>
      </c>
      <c r="M1293" s="60">
        <v>15150080065.170401</v>
      </c>
      <c r="N1293" s="60">
        <v>143846829.94</v>
      </c>
      <c r="O1293" s="60">
        <v>96512237.388699993</v>
      </c>
      <c r="P1293" s="60">
        <v>-1.59</v>
      </c>
      <c r="Q1293" s="60" t="s">
        <v>544</v>
      </c>
      <c r="R1293" s="85">
        <v>9054</v>
      </c>
      <c r="S1293" s="85" t="s">
        <v>544</v>
      </c>
      <c r="T1293" s="60">
        <v>978047357.11919999</v>
      </c>
      <c r="U1293" s="60" t="s">
        <v>544</v>
      </c>
      <c r="V1293" s="60" t="s">
        <v>544</v>
      </c>
      <c r="W1293" s="60" t="s">
        <v>2211</v>
      </c>
      <c r="X1293" s="60">
        <v>1107956174.2760999</v>
      </c>
      <c r="Y1293" s="60">
        <v>10609939378.1054</v>
      </c>
      <c r="Z1293" s="60">
        <v>58.45</v>
      </c>
      <c r="AA1293" s="60">
        <v>491961218.46640003</v>
      </c>
      <c r="AB1293" s="60">
        <v>10771340008.037399</v>
      </c>
      <c r="AC1293" s="60">
        <v>15150080065.170401</v>
      </c>
      <c r="AD1293" s="60">
        <v>6.31</v>
      </c>
      <c r="AE1293" s="60">
        <v>1946186217.6484001</v>
      </c>
      <c r="AF1293" s="60">
        <v>16.13</v>
      </c>
      <c r="AG1293" s="60" t="s">
        <v>2212</v>
      </c>
      <c r="AH1293" s="60" t="s">
        <v>544</v>
      </c>
      <c r="AI1293" s="60">
        <v>1334880617.7872</v>
      </c>
      <c r="AJ1293" s="60">
        <v>184013432.92309999</v>
      </c>
      <c r="AK1293" s="60">
        <v>10.38</v>
      </c>
      <c r="AL1293" s="60">
        <v>11583503041.533701</v>
      </c>
      <c r="AM1293" s="60">
        <v>694060587.11099994</v>
      </c>
      <c r="AN1293" s="60">
        <v>844262054.86960006</v>
      </c>
      <c r="AO1293" s="60">
        <v>2342076231.7927999</v>
      </c>
      <c r="AP1293" s="60">
        <v>1396964063.5367</v>
      </c>
      <c r="AQ1293" s="60">
        <v>15150080065.170401</v>
      </c>
      <c r="AR1293" s="60">
        <v>1.71</v>
      </c>
      <c r="AS1293" s="60">
        <v>1365806952.8612001</v>
      </c>
      <c r="AT1293" s="60">
        <v>978047357.11919999</v>
      </c>
      <c r="AU1293" s="85">
        <v>112471</v>
      </c>
      <c r="AV1293" s="60" t="s">
        <v>544</v>
      </c>
      <c r="AW1293" s="60">
        <v>386315311.29900002</v>
      </c>
      <c r="AX1293" s="60">
        <v>5363034.7593</v>
      </c>
      <c r="AY1293" s="60">
        <v>2130199650.5715001</v>
      </c>
      <c r="AZ1293" s="60">
        <v>2796453033.3653998</v>
      </c>
      <c r="BA1293" s="60">
        <v>5282467304.6262999</v>
      </c>
      <c r="BB1293" s="60" t="s">
        <v>1808</v>
      </c>
      <c r="BC1293" s="60">
        <v>20773599351.664902</v>
      </c>
      <c r="BD1293" s="60">
        <v>273112638.62529999</v>
      </c>
      <c r="BE1293" s="60" t="s">
        <v>544</v>
      </c>
      <c r="BF1293" s="60">
        <v>406285228.71399999</v>
      </c>
      <c r="BG1293" s="60">
        <v>139331985.016</v>
      </c>
      <c r="BH1293" s="60">
        <v>8390714312.3169003</v>
      </c>
      <c r="BI1293" s="60">
        <v>646263962.46280003</v>
      </c>
      <c r="BJ1293" s="60" t="s">
        <v>544</v>
      </c>
      <c r="BK1293" s="60">
        <v>448110381.05379999</v>
      </c>
      <c r="BL1293" s="85" t="s">
        <v>544</v>
      </c>
      <c r="BM1293" s="60" t="s">
        <v>544</v>
      </c>
      <c r="BN1293" s="60">
        <v>259480314.01460001</v>
      </c>
      <c r="BO1293" s="60">
        <v>12112109972.1549</v>
      </c>
      <c r="BP1293" s="60">
        <v>8117601673.6915998</v>
      </c>
      <c r="BQ1293" s="60">
        <v>481921651.59380001</v>
      </c>
      <c r="BR1293" s="60" t="s">
        <v>544</v>
      </c>
      <c r="BS1293" s="60">
        <v>485694210.18849999</v>
      </c>
      <c r="BT1293" s="60">
        <v>95287133.662799999</v>
      </c>
      <c r="BU1293" s="60">
        <v>1203610390.2225001</v>
      </c>
      <c r="BV1293" s="60" t="s">
        <v>544</v>
      </c>
      <c r="BW1293" s="60">
        <v>5282467304.6262999</v>
      </c>
      <c r="BX1293" s="60">
        <v>1334865603.2133999</v>
      </c>
      <c r="BY1293" s="60" t="s">
        <v>544</v>
      </c>
      <c r="BZ1293" s="60" t="s">
        <v>544</v>
      </c>
      <c r="CA1293" s="60" t="s">
        <v>544</v>
      </c>
      <c r="CB1293" s="60" t="s">
        <v>1861</v>
      </c>
      <c r="CC1293" s="60">
        <v>699703769.23749995</v>
      </c>
      <c r="CD1293" s="60">
        <v>68201750.971399993</v>
      </c>
      <c r="CE1293" s="60">
        <v>822500807.97060001</v>
      </c>
      <c r="CF1293" s="60">
        <v>1396964063.5367</v>
      </c>
      <c r="CG1293" s="60">
        <v>748193255.01670003</v>
      </c>
      <c r="CH1293" s="60" t="s">
        <v>544</v>
      </c>
      <c r="CI1293" s="60" t="s">
        <v>2138</v>
      </c>
      <c r="CJ1293" s="60">
        <v>12.39</v>
      </c>
      <c r="CK1293" s="60">
        <v>1952218229.1457</v>
      </c>
      <c r="CL1293" s="60">
        <v>208.95</v>
      </c>
      <c r="CM1293" s="85">
        <v>105309</v>
      </c>
      <c r="CN1293" s="60" t="s">
        <v>544</v>
      </c>
      <c r="CO1293" s="60">
        <v>646263962.46280003</v>
      </c>
      <c r="CP1293" s="60">
        <v>1367436488.2907</v>
      </c>
      <c r="CQ1293" s="60">
        <v>10609939378.1054</v>
      </c>
      <c r="CR1293" s="60">
        <v>414583.90649999998</v>
      </c>
      <c r="CS1293" s="60" t="s">
        <v>544</v>
      </c>
      <c r="CT1293" s="60">
        <v>223838013.53400001</v>
      </c>
      <c r="CU1293" s="60">
        <v>224272367.51980001</v>
      </c>
      <c r="CV1293" s="60">
        <v>822500807.97060001</v>
      </c>
      <c r="CW1293" s="60">
        <v>448110381.05379999</v>
      </c>
      <c r="CX1293" s="60">
        <v>1107956174.2760999</v>
      </c>
      <c r="CY1293" s="60">
        <v>12.39</v>
      </c>
      <c r="CZ1293" s="60">
        <f t="shared" si="40"/>
        <v>18.715150004509955</v>
      </c>
      <c r="DA1293" s="60" t="str">
        <f t="shared" si="41"/>
        <v>N</v>
      </c>
    </row>
    <row r="1294" spans="1:105">
      <c r="A1294" s="13" t="s">
        <v>1641</v>
      </c>
      <c r="B1294" s="13">
        <v>112471</v>
      </c>
      <c r="C1294" s="13">
        <v>2023</v>
      </c>
      <c r="D1294" s="13" t="s">
        <v>10</v>
      </c>
      <c r="E1294" s="13" t="s">
        <v>13</v>
      </c>
      <c r="F1294" s="84" t="s">
        <v>1804</v>
      </c>
      <c r="G1294" s="60" t="s">
        <v>2207</v>
      </c>
      <c r="H1294" s="60" t="s">
        <v>2213</v>
      </c>
      <c r="I1294" s="60" t="s">
        <v>2209</v>
      </c>
      <c r="J1294" s="60" t="s">
        <v>2138</v>
      </c>
      <c r="K1294" s="85">
        <v>105309</v>
      </c>
      <c r="L1294" s="60">
        <v>421592142000</v>
      </c>
      <c r="M1294" s="60">
        <v>14308356305.005199</v>
      </c>
      <c r="N1294" s="60">
        <v>79585572.484899998</v>
      </c>
      <c r="O1294" s="60">
        <v>55912607.363200001</v>
      </c>
      <c r="P1294" s="60">
        <v>-1.53</v>
      </c>
      <c r="Q1294" s="60" t="s">
        <v>544</v>
      </c>
      <c r="R1294" s="85">
        <v>8730</v>
      </c>
      <c r="S1294" s="85" t="s">
        <v>544</v>
      </c>
      <c r="T1294" s="60">
        <v>965710008.13049996</v>
      </c>
      <c r="U1294" s="60" t="s">
        <v>544</v>
      </c>
      <c r="V1294" s="60" t="s">
        <v>544</v>
      </c>
      <c r="W1294" s="60" t="s">
        <v>2211</v>
      </c>
      <c r="X1294" s="60">
        <v>638876656.84940004</v>
      </c>
      <c r="Y1294" s="60">
        <v>9570417248.5438004</v>
      </c>
      <c r="Z1294" s="60">
        <v>41.28</v>
      </c>
      <c r="AA1294" s="60">
        <v>422838577.7374</v>
      </c>
      <c r="AB1294" s="60">
        <v>9865764977.2161007</v>
      </c>
      <c r="AC1294" s="60">
        <v>14308356305.005199</v>
      </c>
      <c r="AD1294" s="60">
        <v>6.28</v>
      </c>
      <c r="AE1294" s="60">
        <v>1924525201.2794001</v>
      </c>
      <c r="AF1294" s="60">
        <v>23.31</v>
      </c>
      <c r="AG1294" s="60" t="s">
        <v>2212</v>
      </c>
      <c r="AH1294" s="60" t="s">
        <v>544</v>
      </c>
      <c r="AI1294" s="60">
        <v>1210078346.243</v>
      </c>
      <c r="AJ1294" s="60">
        <v>96755037.670399994</v>
      </c>
      <c r="AK1294" s="60">
        <v>7.16</v>
      </c>
      <c r="AL1294" s="60">
        <v>11047988853.3242</v>
      </c>
      <c r="AM1294" s="60">
        <v>602600700.03400004</v>
      </c>
      <c r="AN1294" s="60">
        <v>1352784359.1701</v>
      </c>
      <c r="AO1294" s="60">
        <v>3549704370.8347001</v>
      </c>
      <c r="AP1294" s="60">
        <v>1265390541.2498</v>
      </c>
      <c r="AQ1294" s="60">
        <v>14308356305.005199</v>
      </c>
      <c r="AR1294" s="60">
        <v>1.05</v>
      </c>
      <c r="AS1294" s="60">
        <v>1271957981.9965</v>
      </c>
      <c r="AT1294" s="60">
        <v>965710008.13049996</v>
      </c>
      <c r="AU1294" s="85">
        <v>112471</v>
      </c>
      <c r="AV1294" s="60" t="s">
        <v>544</v>
      </c>
      <c r="AW1294" s="60">
        <v>967264136.3664</v>
      </c>
      <c r="AX1294" s="60">
        <v>2785022.7777</v>
      </c>
      <c r="AY1294" s="60">
        <v>2021280238.9498</v>
      </c>
      <c r="AZ1294" s="60">
        <v>1976480843.1212001</v>
      </c>
      <c r="BA1294" s="60">
        <v>4592659154.3990002</v>
      </c>
      <c r="BB1294" s="60" t="s">
        <v>1808</v>
      </c>
      <c r="BC1294" s="60">
        <v>19230379292.019901</v>
      </c>
      <c r="BD1294" s="60">
        <v>233918529.4567</v>
      </c>
      <c r="BE1294" s="60" t="s">
        <v>544</v>
      </c>
      <c r="BF1294" s="60">
        <v>415511449.5686</v>
      </c>
      <c r="BG1294" s="60">
        <v>189161251.75229999</v>
      </c>
      <c r="BH1294" s="60">
        <v>7579649401.4792995</v>
      </c>
      <c r="BI1294" s="60">
        <v>416059324.5711</v>
      </c>
      <c r="BJ1294" s="60" t="s">
        <v>544</v>
      </c>
      <c r="BK1294" s="60">
        <v>507250765.06919998</v>
      </c>
      <c r="BL1294" s="85" t="s">
        <v>544</v>
      </c>
      <c r="BM1294" s="60" t="s">
        <v>544</v>
      </c>
      <c r="BN1294" s="60">
        <v>555096343.19630003</v>
      </c>
      <c r="BO1294" s="60">
        <v>10132770636.164801</v>
      </c>
      <c r="BP1294" s="60">
        <v>7345730872.0225</v>
      </c>
      <c r="BQ1294" s="60">
        <v>258897054.6103</v>
      </c>
      <c r="BR1294" s="60" t="s">
        <v>544</v>
      </c>
      <c r="BS1294" s="60">
        <v>418060461.52020001</v>
      </c>
      <c r="BT1294" s="60">
        <v>87468890.676599994</v>
      </c>
      <c r="BU1294" s="60">
        <v>1323772743.6342001</v>
      </c>
      <c r="BV1294" s="60" t="s">
        <v>544</v>
      </c>
      <c r="BW1294" s="60">
        <v>4592659154.3990002</v>
      </c>
      <c r="BX1294" s="60">
        <v>1210063413.145</v>
      </c>
      <c r="BY1294" s="60" t="s">
        <v>544</v>
      </c>
      <c r="BZ1294" s="60" t="s">
        <v>544</v>
      </c>
      <c r="CA1294" s="60" t="s">
        <v>544</v>
      </c>
      <c r="CB1294" s="60" t="s">
        <v>1833</v>
      </c>
      <c r="CC1294" s="60">
        <v>1036578757.983</v>
      </c>
      <c r="CD1294" s="60">
        <v>67209665.697500005</v>
      </c>
      <c r="CE1294" s="60">
        <v>569035982.91670001</v>
      </c>
      <c r="CF1294" s="60">
        <v>1265390541.2498</v>
      </c>
      <c r="CG1294" s="60">
        <v>667449884.14219999</v>
      </c>
      <c r="CH1294" s="60" t="s">
        <v>544</v>
      </c>
      <c r="CI1294" s="60" t="s">
        <v>2138</v>
      </c>
      <c r="CJ1294" s="60">
        <v>12.27</v>
      </c>
      <c r="CK1294" s="60">
        <v>1991661016.0193999</v>
      </c>
      <c r="CL1294" s="60">
        <v>239</v>
      </c>
      <c r="CM1294" s="85">
        <v>105309</v>
      </c>
      <c r="CN1294" s="60" t="s">
        <v>544</v>
      </c>
      <c r="CO1294" s="60">
        <v>416059324.5711</v>
      </c>
      <c r="CP1294" s="60">
        <v>1193973000.0457001</v>
      </c>
      <c r="CQ1294" s="60">
        <v>9570417248.5438004</v>
      </c>
      <c r="CR1294" s="60">
        <v>438388.24300000002</v>
      </c>
      <c r="CS1294" s="60" t="s">
        <v>544</v>
      </c>
      <c r="CT1294" s="60">
        <v>257591087.31209999</v>
      </c>
      <c r="CU1294" s="60">
        <v>249659677.75709999</v>
      </c>
      <c r="CV1294" s="60">
        <v>569035982.91670001</v>
      </c>
      <c r="CW1294" s="60">
        <v>507250765.06919998</v>
      </c>
      <c r="CX1294" s="60">
        <v>638876656.84940004</v>
      </c>
      <c r="CY1294" s="60">
        <v>12.27</v>
      </c>
      <c r="CZ1294" s="60">
        <f t="shared" si="40"/>
        <v>29.464750039284599</v>
      </c>
      <c r="DA1294" s="60" t="str">
        <f t="shared" si="41"/>
        <v>N</v>
      </c>
    </row>
    <row r="1295" spans="1:105">
      <c r="A1295" s="13" t="s">
        <v>1642</v>
      </c>
      <c r="B1295" s="13">
        <v>112387</v>
      </c>
      <c r="C1295" s="13">
        <v>2022</v>
      </c>
      <c r="D1295" s="13" t="s">
        <v>10</v>
      </c>
      <c r="E1295" s="13" t="s">
        <v>13</v>
      </c>
      <c r="F1295" s="84" t="s">
        <v>1812</v>
      </c>
      <c r="G1295" s="60" t="s">
        <v>2207</v>
      </c>
      <c r="H1295" s="60" t="s">
        <v>2977</v>
      </c>
      <c r="I1295" s="60" t="s">
        <v>2209</v>
      </c>
      <c r="J1295" s="60" t="s">
        <v>1642</v>
      </c>
      <c r="K1295" s="85">
        <v>112387</v>
      </c>
      <c r="L1295" s="60">
        <v>2553122113000</v>
      </c>
      <c r="M1295" s="60">
        <v>136420072101.1987</v>
      </c>
      <c r="N1295" s="60">
        <v>1028469074.272</v>
      </c>
      <c r="O1295" s="60">
        <v>1763326342.1371</v>
      </c>
      <c r="P1295" s="60">
        <v>-1.19</v>
      </c>
      <c r="Q1295" s="60" t="s">
        <v>544</v>
      </c>
      <c r="R1295" s="85">
        <v>27794</v>
      </c>
      <c r="S1295" s="85" t="s">
        <v>544</v>
      </c>
      <c r="T1295" s="60">
        <v>11706295217.895901</v>
      </c>
      <c r="U1295" s="60" t="s">
        <v>544</v>
      </c>
      <c r="V1295" s="60" t="s">
        <v>544</v>
      </c>
      <c r="W1295" s="60" t="s">
        <v>2211</v>
      </c>
      <c r="X1295" s="60">
        <v>7026619875.7856998</v>
      </c>
      <c r="Y1295" s="60">
        <v>99375461513.897507</v>
      </c>
      <c r="Z1295" s="60">
        <v>29.06</v>
      </c>
      <c r="AA1295" s="60">
        <v>1011682460.2227</v>
      </c>
      <c r="AB1295" s="60">
        <v>86616157744.360199</v>
      </c>
      <c r="AC1295" s="60">
        <v>136420072101.1987</v>
      </c>
      <c r="AD1295" s="60">
        <v>7.12</v>
      </c>
      <c r="AE1295" s="60">
        <v>5517915911.7139997</v>
      </c>
      <c r="AF1295" s="60">
        <v>18.25</v>
      </c>
      <c r="AG1295" s="60" t="s">
        <v>2212</v>
      </c>
      <c r="AH1295" s="60" t="s">
        <v>544</v>
      </c>
      <c r="AI1295" s="60">
        <v>12702003133.4354</v>
      </c>
      <c r="AJ1295" s="60">
        <v>6464416313.5665998</v>
      </c>
      <c r="AK1295" s="60">
        <v>8.01</v>
      </c>
      <c r="AL1295" s="60">
        <v>109636393430.2179</v>
      </c>
      <c r="AM1295" s="60">
        <v>3376457949.0290999</v>
      </c>
      <c r="AN1295" s="60">
        <v>5981480456.9038</v>
      </c>
      <c r="AO1295" s="60">
        <v>21583943858.459999</v>
      </c>
      <c r="AP1295" s="60">
        <v>11438954534.075899</v>
      </c>
      <c r="AQ1295" s="60">
        <v>136420072101.1987</v>
      </c>
      <c r="AR1295" s="60">
        <v>1.33</v>
      </c>
      <c r="AS1295" s="60">
        <v>8391553525.4675999</v>
      </c>
      <c r="AT1295" s="60">
        <v>11706295217.895901</v>
      </c>
      <c r="AU1295" s="85">
        <v>112387</v>
      </c>
      <c r="AV1295" s="60" t="s">
        <v>544</v>
      </c>
      <c r="AW1295" s="60">
        <v>4948861642.9834003</v>
      </c>
      <c r="AX1295" s="60">
        <v>383778970.42070001</v>
      </c>
      <c r="AY1295" s="60">
        <v>11982332225.2806</v>
      </c>
      <c r="AZ1295" s="60">
        <v>32965624953.651199</v>
      </c>
      <c r="BA1295" s="60">
        <v>53628402751.681801</v>
      </c>
      <c r="BB1295" s="60" t="s">
        <v>1808</v>
      </c>
      <c r="BC1295" s="60">
        <v>169013139581.44901</v>
      </c>
      <c r="BD1295" s="60">
        <v>2904315967.9137998</v>
      </c>
      <c r="BE1295" s="60">
        <v>1135557075.1438999</v>
      </c>
      <c r="BF1295" s="60">
        <v>335716785.51789999</v>
      </c>
      <c r="BG1295" s="60">
        <v>784029622.87049997</v>
      </c>
      <c r="BH1295" s="60">
        <v>77317030194.858307</v>
      </c>
      <c r="BI1295" s="60">
        <v>4831383396.7779999</v>
      </c>
      <c r="BJ1295" s="60" t="s">
        <v>544</v>
      </c>
      <c r="BK1295" s="60">
        <v>2672572327.1224999</v>
      </c>
      <c r="BL1295" s="85" t="s">
        <v>3151</v>
      </c>
      <c r="BM1295" s="60" t="s">
        <v>3152</v>
      </c>
      <c r="BN1295" s="60">
        <v>1173521130.9932001</v>
      </c>
      <c r="BO1295" s="60">
        <v>109936693668.188</v>
      </c>
      <c r="BP1295" s="60">
        <v>74412714226.944504</v>
      </c>
      <c r="BQ1295" s="60">
        <v>1530414236.2256</v>
      </c>
      <c r="BR1295" s="60" t="s">
        <v>544</v>
      </c>
      <c r="BS1295" s="60">
        <v>2082747826.7931001</v>
      </c>
      <c r="BT1295" s="60">
        <v>4300387813.1142998</v>
      </c>
      <c r="BU1295" s="60">
        <v>7407943242.0573997</v>
      </c>
      <c r="BV1295" s="60" t="s">
        <v>544</v>
      </c>
      <c r="BW1295" s="60">
        <v>53628402751.681801</v>
      </c>
      <c r="BX1295" s="60">
        <v>11086364413.322901</v>
      </c>
      <c r="BY1295" s="60" t="s">
        <v>544</v>
      </c>
      <c r="BZ1295" s="60" t="s">
        <v>544</v>
      </c>
      <c r="CA1295" s="60">
        <v>65551438.2575</v>
      </c>
      <c r="CB1295" s="60" t="s">
        <v>1833</v>
      </c>
      <c r="CC1295" s="60">
        <v>4257473382.8368001</v>
      </c>
      <c r="CD1295" s="60">
        <v>1968198384.2567999</v>
      </c>
      <c r="CE1295" s="60">
        <v>3673646429.9475002</v>
      </c>
      <c r="CF1295" s="60">
        <v>11438954534.075899</v>
      </c>
      <c r="CG1295" s="60">
        <v>5597478725.7785997</v>
      </c>
      <c r="CH1295" s="60" t="s">
        <v>544</v>
      </c>
      <c r="CI1295" s="60" t="s">
        <v>1642</v>
      </c>
      <c r="CJ1295" s="60">
        <v>14.67</v>
      </c>
      <c r="CK1295" s="60">
        <v>13008100332.689501</v>
      </c>
      <c r="CL1295" s="60">
        <v>188.31</v>
      </c>
      <c r="CM1295" s="85">
        <v>112387</v>
      </c>
      <c r="CN1295" s="60" t="s">
        <v>544</v>
      </c>
      <c r="CO1295" s="60">
        <v>4831383396.7779999</v>
      </c>
      <c r="CP1295" s="60">
        <v>8200141006.7789001</v>
      </c>
      <c r="CQ1295" s="60">
        <v>99375461513.897507</v>
      </c>
      <c r="CR1295" s="60">
        <v>2678364.8535000002</v>
      </c>
      <c r="CS1295" s="60" t="s">
        <v>544</v>
      </c>
      <c r="CT1295" s="60">
        <v>604424543.6063</v>
      </c>
      <c r="CU1295" s="60">
        <v>2068147783.5162001</v>
      </c>
      <c r="CV1295" s="60">
        <v>3673646429.9475002</v>
      </c>
      <c r="CW1295" s="60">
        <v>2672572327.1224999</v>
      </c>
      <c r="CX1295" s="60">
        <v>7026619875.7856998</v>
      </c>
      <c r="CY1295" s="60">
        <v>12.8</v>
      </c>
      <c r="CZ1295" s="60">
        <f t="shared" si="40"/>
        <v>18.715150004509976</v>
      </c>
      <c r="DA1295" s="60" t="str">
        <f t="shared" si="41"/>
        <v>Y</v>
      </c>
    </row>
    <row r="1296" spans="1:105">
      <c r="A1296" s="13" t="s">
        <v>1642</v>
      </c>
      <c r="B1296" s="13">
        <v>112387</v>
      </c>
      <c r="C1296" s="13">
        <v>2023</v>
      </c>
      <c r="D1296" s="13" t="s">
        <v>10</v>
      </c>
      <c r="E1296" s="13" t="s">
        <v>13</v>
      </c>
      <c r="F1296" s="84" t="s">
        <v>1804</v>
      </c>
      <c r="G1296" s="60" t="s">
        <v>2207</v>
      </c>
      <c r="H1296" s="60" t="s">
        <v>2977</v>
      </c>
      <c r="I1296" s="60" t="s">
        <v>2209</v>
      </c>
      <c r="J1296" s="60" t="s">
        <v>1642</v>
      </c>
      <c r="K1296" s="85">
        <v>112387</v>
      </c>
      <c r="L1296" s="60">
        <v>4254430042000</v>
      </c>
      <c r="M1296" s="60">
        <v>144390501746.24509</v>
      </c>
      <c r="N1296" s="60">
        <v>1015819240.2818</v>
      </c>
      <c r="O1296" s="60">
        <v>1178609285.7974</v>
      </c>
      <c r="P1296" s="60">
        <v>-0.79</v>
      </c>
      <c r="Q1296" s="60" t="s">
        <v>544</v>
      </c>
      <c r="R1296" s="85">
        <v>29912</v>
      </c>
      <c r="S1296" s="85" t="s">
        <v>544</v>
      </c>
      <c r="T1296" s="60">
        <v>12677471741.7243</v>
      </c>
      <c r="U1296" s="60" t="s">
        <v>544</v>
      </c>
      <c r="V1296" s="60" t="s">
        <v>544</v>
      </c>
      <c r="W1296" s="60" t="s">
        <v>2211</v>
      </c>
      <c r="X1296" s="60">
        <v>4777060175.7128</v>
      </c>
      <c r="Y1296" s="60">
        <v>108715351792.5372</v>
      </c>
      <c r="Z1296" s="60">
        <v>34.369999999999997</v>
      </c>
      <c r="AA1296" s="60">
        <v>1255497262.0056</v>
      </c>
      <c r="AB1296" s="60">
        <v>86273269300.122604</v>
      </c>
      <c r="AC1296" s="60">
        <v>144390501746.24509</v>
      </c>
      <c r="AD1296" s="60">
        <v>6.6</v>
      </c>
      <c r="AE1296" s="60">
        <v>6872409836.5002003</v>
      </c>
      <c r="AF1296" s="60">
        <v>21.23</v>
      </c>
      <c r="AG1296" s="60" t="s">
        <v>2212</v>
      </c>
      <c r="AH1296" s="60" t="s">
        <v>544</v>
      </c>
      <c r="AI1296" s="60">
        <v>13545365987.082001</v>
      </c>
      <c r="AJ1296" s="60">
        <v>4079605692.8951998</v>
      </c>
      <c r="AK1296" s="60">
        <v>5.0599999999999996</v>
      </c>
      <c r="AL1296" s="60">
        <v>116448219123.7114</v>
      </c>
      <c r="AM1296" s="60">
        <v>3893132229.0893002</v>
      </c>
      <c r="AN1296" s="60">
        <v>11422691098.7286</v>
      </c>
      <c r="AO1296" s="60">
        <v>20661962826.370602</v>
      </c>
      <c r="AP1296" s="60">
        <v>12319333797.708799</v>
      </c>
      <c r="AQ1296" s="60">
        <v>144390501746.24509</v>
      </c>
      <c r="AR1296" s="60">
        <v>1.31</v>
      </c>
      <c r="AS1296" s="60">
        <v>10412301906.2085</v>
      </c>
      <c r="AT1296" s="60">
        <v>12677471741.7243</v>
      </c>
      <c r="AU1296" s="85">
        <v>112387</v>
      </c>
      <c r="AV1296" s="60" t="s">
        <v>544</v>
      </c>
      <c r="AW1296" s="60">
        <v>3200465263.5528998</v>
      </c>
      <c r="AX1296" s="60">
        <v>236581915.3635</v>
      </c>
      <c r="AY1296" s="60">
        <v>10952015529.395399</v>
      </c>
      <c r="AZ1296" s="60">
        <v>34883423773.479103</v>
      </c>
      <c r="BA1296" s="60">
        <v>54102612405.4879</v>
      </c>
      <c r="BB1296" s="60" t="s">
        <v>1808</v>
      </c>
      <c r="BC1296" s="60">
        <v>189194736136.14771</v>
      </c>
      <c r="BD1296" s="60">
        <v>2610594486.5455999</v>
      </c>
      <c r="BE1296" s="60">
        <v>1787189639.4774001</v>
      </c>
      <c r="BF1296" s="60">
        <v>5231362315.8007002</v>
      </c>
      <c r="BG1296" s="60">
        <v>1272991895.4001</v>
      </c>
      <c r="BH1296" s="60">
        <v>77732099676.607605</v>
      </c>
      <c r="BI1296" s="60">
        <v>3239622052.5453</v>
      </c>
      <c r="BJ1296" s="60" t="s">
        <v>544</v>
      </c>
      <c r="BK1296" s="60">
        <v>1527624532.3645</v>
      </c>
      <c r="BL1296" s="85" t="s">
        <v>3151</v>
      </c>
      <c r="BM1296" s="60" t="s">
        <v>3152</v>
      </c>
      <c r="BN1296" s="60">
        <v>2210171880.4053998</v>
      </c>
      <c r="BO1296" s="60">
        <v>118245507779.79691</v>
      </c>
      <c r="BP1296" s="60">
        <v>75121505190.062103</v>
      </c>
      <c r="BQ1296" s="60">
        <v>2384036820.4836001</v>
      </c>
      <c r="BR1296" s="60" t="s">
        <v>544</v>
      </c>
      <c r="BS1296" s="60">
        <v>1883902694.7790999</v>
      </c>
      <c r="BT1296" s="60">
        <v>3276904805.6157999</v>
      </c>
      <c r="BU1296" s="60">
        <v>10300294236.175699</v>
      </c>
      <c r="BV1296" s="60" t="s">
        <v>544</v>
      </c>
      <c r="BW1296" s="60">
        <v>54102612405.4879</v>
      </c>
      <c r="BX1296" s="60">
        <v>11890570173.949699</v>
      </c>
      <c r="BY1296" s="60" t="s">
        <v>544</v>
      </c>
      <c r="BZ1296" s="60" t="s">
        <v>544</v>
      </c>
      <c r="CA1296" s="60">
        <v>120903078.9418</v>
      </c>
      <c r="CB1296" s="60" t="s">
        <v>1833</v>
      </c>
      <c r="CC1296" s="60">
        <v>9798840567.6292992</v>
      </c>
      <c r="CD1296" s="60">
        <v>2062956071.8810999</v>
      </c>
      <c r="CE1296" s="60">
        <v>3633961186.0695</v>
      </c>
      <c r="CF1296" s="60">
        <v>12319333797.708799</v>
      </c>
      <c r="CG1296" s="60">
        <v>5897286750.0429001</v>
      </c>
      <c r="CH1296" s="60" t="s">
        <v>544</v>
      </c>
      <c r="CI1296" s="60" t="s">
        <v>1642</v>
      </c>
      <c r="CJ1296" s="60">
        <v>15.7</v>
      </c>
      <c r="CK1296" s="60">
        <v>16199751274.4415</v>
      </c>
      <c r="CL1296" s="60">
        <v>186.1</v>
      </c>
      <c r="CM1296" s="85">
        <v>112387</v>
      </c>
      <c r="CN1296" s="60" t="s">
        <v>544</v>
      </c>
      <c r="CO1296" s="60">
        <v>3239622052.5453</v>
      </c>
      <c r="CP1296" s="60">
        <v>6987232056.1182003</v>
      </c>
      <c r="CQ1296" s="60">
        <v>108715351792.5372</v>
      </c>
      <c r="CR1296" s="60">
        <v>2170288.2228999999</v>
      </c>
      <c r="CS1296" s="60" t="s">
        <v>544</v>
      </c>
      <c r="CT1296" s="60">
        <v>904358732.53540003</v>
      </c>
      <c r="CU1296" s="60">
        <v>623265799.82910001</v>
      </c>
      <c r="CV1296" s="60">
        <v>3633961186.0695</v>
      </c>
      <c r="CW1296" s="60">
        <v>1527624532.3645</v>
      </c>
      <c r="CX1296" s="60">
        <v>4777060175.7128</v>
      </c>
      <c r="CY1296" s="60">
        <v>13.78</v>
      </c>
      <c r="CZ1296" s="60">
        <f t="shared" si="40"/>
        <v>29.464750039284613</v>
      </c>
      <c r="DA1296" s="60" t="str">
        <f t="shared" si="41"/>
        <v>Y</v>
      </c>
    </row>
    <row r="1297" spans="1:105">
      <c r="A1297" s="13" t="s">
        <v>1643</v>
      </c>
      <c r="B1297" s="13">
        <v>1505266</v>
      </c>
      <c r="C1297" s="13">
        <v>2022</v>
      </c>
      <c r="D1297" s="13" t="s">
        <v>10</v>
      </c>
      <c r="E1297" s="13" t="s">
        <v>13</v>
      </c>
      <c r="F1297" s="84" t="s">
        <v>1812</v>
      </c>
      <c r="G1297" s="60" t="s">
        <v>2207</v>
      </c>
      <c r="H1297" s="60" t="s">
        <v>2088</v>
      </c>
      <c r="I1297" s="60" t="s">
        <v>2209</v>
      </c>
      <c r="J1297" s="60" t="s">
        <v>1643</v>
      </c>
      <c r="K1297" s="85">
        <v>1505266</v>
      </c>
      <c r="L1297" s="60">
        <v>98955214000</v>
      </c>
      <c r="M1297" s="60">
        <v>5287438998.6803999</v>
      </c>
      <c r="N1297" s="60">
        <v>4989326.8276000004</v>
      </c>
      <c r="O1297" s="60">
        <v>42083232.023800001</v>
      </c>
      <c r="P1297" s="60">
        <v>-1.35982</v>
      </c>
      <c r="Q1297" s="60" t="s">
        <v>544</v>
      </c>
      <c r="R1297" s="85">
        <v>1297</v>
      </c>
      <c r="S1297" s="85">
        <v>81</v>
      </c>
      <c r="T1297" s="60">
        <v>261203837.46970001</v>
      </c>
      <c r="U1297" s="60" t="s">
        <v>544</v>
      </c>
      <c r="V1297" s="60" t="s">
        <v>544</v>
      </c>
      <c r="W1297" s="60" t="s">
        <v>2211</v>
      </c>
      <c r="X1297" s="60">
        <v>209358354.01030001</v>
      </c>
      <c r="Y1297" s="60">
        <v>4214184443.138</v>
      </c>
      <c r="Z1297" s="60">
        <v>78.727019999999996</v>
      </c>
      <c r="AA1297" s="60">
        <v>27258771.6303</v>
      </c>
      <c r="AB1297" s="60">
        <v>1809133348.7491</v>
      </c>
      <c r="AC1297" s="60">
        <v>5287438998.6803999</v>
      </c>
      <c r="AD1297" s="60">
        <v>6.51</v>
      </c>
      <c r="AE1297" s="60">
        <v>7921603.6187000005</v>
      </c>
      <c r="AF1297" s="60">
        <v>18.341329999999999</v>
      </c>
      <c r="AG1297" s="60" t="s">
        <v>2212</v>
      </c>
      <c r="AH1297" s="60" t="s">
        <v>544</v>
      </c>
      <c r="AI1297" s="60">
        <v>491923388.15249997</v>
      </c>
      <c r="AJ1297" s="60">
        <v>54008650.732500002</v>
      </c>
      <c r="AK1297" s="60">
        <v>7.3437299999999999</v>
      </c>
      <c r="AL1297" s="60">
        <v>4257629513.0307999</v>
      </c>
      <c r="AM1297" s="60">
        <v>68725871.803900003</v>
      </c>
      <c r="AN1297" s="60">
        <v>233920166.22600001</v>
      </c>
      <c r="AO1297" s="60">
        <v>1391932044.0244</v>
      </c>
      <c r="AP1297" s="60">
        <v>322092903.26539999</v>
      </c>
      <c r="AQ1297" s="60">
        <v>5287438998.6803999</v>
      </c>
      <c r="AR1297" s="60">
        <v>0.21082000000000001</v>
      </c>
      <c r="AS1297" s="60">
        <v>240708944.2999</v>
      </c>
      <c r="AT1297" s="60">
        <v>261203837.46970001</v>
      </c>
      <c r="AU1297" s="85">
        <v>1505266</v>
      </c>
      <c r="AV1297" s="60" t="s">
        <v>544</v>
      </c>
      <c r="AW1297" s="60" t="s">
        <v>544</v>
      </c>
      <c r="AX1297" s="60">
        <v>280093.93449999997</v>
      </c>
      <c r="AY1297" s="60">
        <v>61930254.351199999</v>
      </c>
      <c r="AZ1297" s="60">
        <v>1163814556.3755</v>
      </c>
      <c r="BA1297" s="60">
        <v>2043537881.9182999</v>
      </c>
      <c r="BB1297" s="60" t="s">
        <v>1808</v>
      </c>
      <c r="BC1297" s="60">
        <v>7390421287.9229002</v>
      </c>
      <c r="BD1297" s="60">
        <v>32485606.572900001</v>
      </c>
      <c r="BE1297" s="60">
        <v>25983334.351199999</v>
      </c>
      <c r="BF1297" s="60" t="s">
        <v>544</v>
      </c>
      <c r="BG1297" s="60">
        <v>16332383.118799999</v>
      </c>
      <c r="BH1297" s="60">
        <v>2366671973.7392998</v>
      </c>
      <c r="BI1297" s="60">
        <v>229386085.5492</v>
      </c>
      <c r="BJ1297" s="60" t="s">
        <v>544</v>
      </c>
      <c r="BK1297" s="60">
        <v>83574376.888400003</v>
      </c>
      <c r="BL1297" s="85" t="s">
        <v>3153</v>
      </c>
      <c r="BM1297" s="60" t="s">
        <v>3154</v>
      </c>
      <c r="BN1297" s="60">
        <v>116419264.5784</v>
      </c>
      <c r="BO1297" s="60">
        <v>3759538768.4867001</v>
      </c>
      <c r="BP1297" s="60">
        <v>2334186367.1662998</v>
      </c>
      <c r="BQ1297" s="60">
        <v>260597590.65920001</v>
      </c>
      <c r="BR1297" s="60" t="s">
        <v>544</v>
      </c>
      <c r="BS1297" s="60">
        <v>71713451.384399995</v>
      </c>
      <c r="BT1297" s="60">
        <v>16186298.262499999</v>
      </c>
      <c r="BU1297" s="60">
        <v>284467663.8294</v>
      </c>
      <c r="BV1297" s="60" t="s">
        <v>544</v>
      </c>
      <c r="BW1297" s="60">
        <v>2043537881.9182999</v>
      </c>
      <c r="BX1297" s="60">
        <v>305011821.89960003</v>
      </c>
      <c r="BY1297" s="60" t="s">
        <v>544</v>
      </c>
      <c r="BZ1297" s="60" t="s">
        <v>544</v>
      </c>
      <c r="CA1297" s="60" t="s">
        <v>544</v>
      </c>
      <c r="CB1297" s="60" t="s">
        <v>1833</v>
      </c>
      <c r="CC1297" s="60">
        <v>171258365.50749999</v>
      </c>
      <c r="CD1297" s="60">
        <v>23098292.019900002</v>
      </c>
      <c r="CE1297" s="60">
        <v>199277109.67320001</v>
      </c>
      <c r="CF1297" s="60">
        <v>322092903.26539999</v>
      </c>
      <c r="CG1297" s="60">
        <v>158810856.40689999</v>
      </c>
      <c r="CH1297" s="60" t="s">
        <v>544</v>
      </c>
      <c r="CI1297" s="60" t="s">
        <v>1643</v>
      </c>
      <c r="CJ1297" s="60">
        <v>27.19</v>
      </c>
      <c r="CK1297" s="60">
        <v>443278520.23629999</v>
      </c>
      <c r="CL1297" s="60">
        <v>576.4</v>
      </c>
      <c r="CM1297" s="85">
        <v>1505266</v>
      </c>
      <c r="CN1297" s="60" t="s">
        <v>544</v>
      </c>
      <c r="CO1297" s="60">
        <v>229386085.5492</v>
      </c>
      <c r="CP1297" s="60">
        <v>325777618.5887</v>
      </c>
      <c r="CQ1297" s="60">
        <v>4214184443.138</v>
      </c>
      <c r="CR1297" s="60" t="s">
        <v>544</v>
      </c>
      <c r="CS1297" s="60" t="s">
        <v>544</v>
      </c>
      <c r="CT1297" s="60">
        <v>32933639.316399999</v>
      </c>
      <c r="CU1297" s="60">
        <v>50640737.572099999</v>
      </c>
      <c r="CV1297" s="60">
        <v>199277109.67320001</v>
      </c>
      <c r="CW1297" s="60">
        <v>83574376.888400003</v>
      </c>
      <c r="CX1297" s="60">
        <v>209358354.01030001</v>
      </c>
      <c r="CY1297" s="60">
        <v>16.86</v>
      </c>
      <c r="CZ1297" s="60">
        <f t="shared" si="40"/>
        <v>18.715150004510033</v>
      </c>
      <c r="DA1297" s="60" t="str">
        <f t="shared" si="41"/>
        <v>Y</v>
      </c>
    </row>
    <row r="1298" spans="1:105">
      <c r="A1298" s="13" t="s">
        <v>1643</v>
      </c>
      <c r="B1298" s="13">
        <v>1505266</v>
      </c>
      <c r="C1298" s="13">
        <v>2023</v>
      </c>
      <c r="D1298" s="13" t="s">
        <v>10</v>
      </c>
      <c r="E1298" s="13" t="s">
        <v>13</v>
      </c>
      <c r="F1298" s="84" t="s">
        <v>1804</v>
      </c>
      <c r="G1298" s="60" t="s">
        <v>2207</v>
      </c>
      <c r="H1298" s="60" t="s">
        <v>2977</v>
      </c>
      <c r="I1298" s="60" t="s">
        <v>2209</v>
      </c>
      <c r="J1298" s="60" t="s">
        <v>1643</v>
      </c>
      <c r="K1298" s="85">
        <v>1505266</v>
      </c>
      <c r="L1298" s="60">
        <v>187686793000</v>
      </c>
      <c r="M1298" s="60">
        <v>6369875622.5579004</v>
      </c>
      <c r="N1298" s="60">
        <v>8242934.3427999998</v>
      </c>
      <c r="O1298" s="60">
        <v>14587804.0515</v>
      </c>
      <c r="P1298" s="60">
        <v>-3.3380700000000001</v>
      </c>
      <c r="Q1298" s="60" t="s">
        <v>544</v>
      </c>
      <c r="R1298" s="85">
        <v>1494</v>
      </c>
      <c r="S1298" s="85">
        <v>101</v>
      </c>
      <c r="T1298" s="60">
        <v>197143942.9235</v>
      </c>
      <c r="U1298" s="60" t="s">
        <v>544</v>
      </c>
      <c r="V1298" s="60" t="s">
        <v>544</v>
      </c>
      <c r="W1298" s="60" t="s">
        <v>2211</v>
      </c>
      <c r="X1298" s="60">
        <v>213359013.45230001</v>
      </c>
      <c r="Y1298" s="60">
        <v>4983543210.2503004</v>
      </c>
      <c r="Z1298" s="60">
        <v>60.5</v>
      </c>
      <c r="AA1298" s="60">
        <v>20901517.887600001</v>
      </c>
      <c r="AB1298" s="60">
        <v>2260843717.0240002</v>
      </c>
      <c r="AC1298" s="60">
        <v>6369875622.5579004</v>
      </c>
      <c r="AD1298" s="60">
        <v>6.64</v>
      </c>
      <c r="AE1298" s="60">
        <v>5472980.4184999997</v>
      </c>
      <c r="AF1298" s="60">
        <v>29.405390000000001</v>
      </c>
      <c r="AG1298" s="60" t="s">
        <v>2212</v>
      </c>
      <c r="AH1298" s="60" t="s">
        <v>544</v>
      </c>
      <c r="AI1298" s="60">
        <v>506818553.69859999</v>
      </c>
      <c r="AJ1298" s="60">
        <v>88587888.799999997</v>
      </c>
      <c r="AK1298" s="60">
        <v>7.1744000000000003</v>
      </c>
      <c r="AL1298" s="60">
        <v>5161925073.0861998</v>
      </c>
      <c r="AM1298" s="60">
        <v>119634919.5327</v>
      </c>
      <c r="AN1298" s="60">
        <v>352038146.80830002</v>
      </c>
      <c r="AO1298" s="60">
        <v>2382123585.1795998</v>
      </c>
      <c r="AP1298" s="60">
        <v>354058493.15170002</v>
      </c>
      <c r="AQ1298" s="60">
        <v>6369875622.5579004</v>
      </c>
      <c r="AR1298" s="60">
        <v>0.35755999999999999</v>
      </c>
      <c r="AS1298" s="60">
        <v>327467872.19090003</v>
      </c>
      <c r="AT1298" s="60">
        <v>197143942.9235</v>
      </c>
      <c r="AU1298" s="85">
        <v>1505266</v>
      </c>
      <c r="AV1298" s="60" t="s">
        <v>544</v>
      </c>
      <c r="AW1298" s="60" t="s">
        <v>544</v>
      </c>
      <c r="AX1298" s="60">
        <v>281115.5699</v>
      </c>
      <c r="AY1298" s="60">
        <v>94060869.218500003</v>
      </c>
      <c r="AZ1298" s="60">
        <v>1046132954.0858999</v>
      </c>
      <c r="BA1298" s="60">
        <v>2014097690.3206999</v>
      </c>
      <c r="BB1298" s="60" t="s">
        <v>1808</v>
      </c>
      <c r="BC1298" s="60">
        <v>7895608436.8549995</v>
      </c>
      <c r="BD1298" s="60">
        <v>17723686.7546</v>
      </c>
      <c r="BE1298" s="60">
        <v>12992677.673800001</v>
      </c>
      <c r="BF1298" s="60" t="s">
        <v>544</v>
      </c>
      <c r="BG1298" s="60">
        <v>77927557.401299998</v>
      </c>
      <c r="BH1298" s="60">
        <v>2305302502.4626999</v>
      </c>
      <c r="BI1298" s="60">
        <v>149474473.5363</v>
      </c>
      <c r="BJ1298" s="60" t="s">
        <v>544</v>
      </c>
      <c r="BK1298" s="60">
        <v>102392214.28919999</v>
      </c>
      <c r="BL1298" s="85" t="s">
        <v>3153</v>
      </c>
      <c r="BM1298" s="60" t="s">
        <v>3154</v>
      </c>
      <c r="BN1298" s="60">
        <v>240566167.72749999</v>
      </c>
      <c r="BO1298" s="60">
        <v>3804898356.5286002</v>
      </c>
      <c r="BP1298" s="60">
        <v>2287578815.7080002</v>
      </c>
      <c r="BQ1298" s="60">
        <v>470287071.21310002</v>
      </c>
      <c r="BR1298" s="60" t="s">
        <v>544</v>
      </c>
      <c r="BS1298" s="60">
        <v>84436148.166299999</v>
      </c>
      <c r="BT1298" s="60">
        <v>157480344.94819999</v>
      </c>
      <c r="BU1298" s="60">
        <v>372900091.98619998</v>
      </c>
      <c r="BV1298" s="60" t="s">
        <v>544</v>
      </c>
      <c r="BW1298" s="60">
        <v>2014097690.3206999</v>
      </c>
      <c r="BX1298" s="60">
        <v>313036526.2798</v>
      </c>
      <c r="BY1298" s="60" t="s">
        <v>544</v>
      </c>
      <c r="BZ1298" s="60" t="s">
        <v>544</v>
      </c>
      <c r="CA1298" s="60" t="s">
        <v>544</v>
      </c>
      <c r="CB1298" s="60" t="s">
        <v>1833</v>
      </c>
      <c r="CC1298" s="60">
        <v>261167564.2841</v>
      </c>
      <c r="CD1298" s="60">
        <v>31320679.753600001</v>
      </c>
      <c r="CE1298" s="60">
        <v>257948497.4373</v>
      </c>
      <c r="CF1298" s="60">
        <v>354058493.15170002</v>
      </c>
      <c r="CG1298" s="60">
        <v>192497068.2744</v>
      </c>
      <c r="CH1298" s="60" t="s">
        <v>544</v>
      </c>
      <c r="CI1298" s="60" t="s">
        <v>1643</v>
      </c>
      <c r="CJ1298" s="60">
        <v>22.42</v>
      </c>
      <c r="CK1298" s="60">
        <v>565397160.26059997</v>
      </c>
      <c r="CL1298" s="60">
        <v>609.85</v>
      </c>
      <c r="CM1298" s="85">
        <v>1505266</v>
      </c>
      <c r="CN1298" s="60" t="s">
        <v>544</v>
      </c>
      <c r="CO1298" s="60">
        <v>149474473.5363</v>
      </c>
      <c r="CP1298" s="60">
        <v>453925181.17979997</v>
      </c>
      <c r="CQ1298" s="60">
        <v>4983543210.2503004</v>
      </c>
      <c r="CR1298" s="60" t="s">
        <v>544</v>
      </c>
      <c r="CS1298" s="60" t="s">
        <v>544</v>
      </c>
      <c r="CT1298" s="60">
        <v>53692938.100299999</v>
      </c>
      <c r="CU1298" s="60">
        <v>48699276.188900001</v>
      </c>
      <c r="CV1298" s="60">
        <v>257948497.4373</v>
      </c>
      <c r="CW1298" s="60">
        <v>102392214.28919999</v>
      </c>
      <c r="CX1298" s="60">
        <v>213359013.45230001</v>
      </c>
      <c r="CY1298" s="60">
        <v>13.85</v>
      </c>
      <c r="CZ1298" s="60">
        <f t="shared" si="40"/>
        <v>29.464750039284457</v>
      </c>
      <c r="DA1298" s="60" t="str">
        <f t="shared" si="41"/>
        <v>Y</v>
      </c>
    </row>
    <row r="1299" spans="1:105">
      <c r="A1299" s="13" t="s">
        <v>1644</v>
      </c>
      <c r="B1299" s="13">
        <v>1082850</v>
      </c>
      <c r="C1299" s="13">
        <v>2022</v>
      </c>
      <c r="D1299" s="13" t="s">
        <v>10</v>
      </c>
      <c r="E1299" s="13" t="s">
        <v>13</v>
      </c>
      <c r="F1299" s="84" t="s">
        <v>1812</v>
      </c>
      <c r="G1299" s="60" t="s">
        <v>2207</v>
      </c>
      <c r="H1299" s="60" t="s">
        <v>2485</v>
      </c>
      <c r="I1299" s="60" t="s">
        <v>2209</v>
      </c>
      <c r="J1299" s="60" t="s">
        <v>1625</v>
      </c>
      <c r="K1299" s="85">
        <v>108314</v>
      </c>
      <c r="L1299" s="60">
        <v>145905182000</v>
      </c>
      <c r="M1299" s="60">
        <v>7796100056.0957003</v>
      </c>
      <c r="N1299" s="60">
        <v>133097570.65260001</v>
      </c>
      <c r="O1299" s="60">
        <v>110698444.8161</v>
      </c>
      <c r="P1299" s="60">
        <v>-1.07</v>
      </c>
      <c r="Q1299" s="60" t="s">
        <v>544</v>
      </c>
      <c r="R1299" s="85" t="s">
        <v>544</v>
      </c>
      <c r="S1299" s="85" t="s">
        <v>544</v>
      </c>
      <c r="T1299" s="60">
        <v>71275463.978599995</v>
      </c>
      <c r="U1299" s="60" t="s">
        <v>544</v>
      </c>
      <c r="V1299" s="60" t="s">
        <v>544</v>
      </c>
      <c r="W1299" s="60" t="s">
        <v>2211</v>
      </c>
      <c r="X1299" s="60">
        <v>393197756.80269998</v>
      </c>
      <c r="Y1299" s="60">
        <v>5493627460.9193001</v>
      </c>
      <c r="Z1299" s="60">
        <v>33.520000000000003</v>
      </c>
      <c r="AA1299" s="60">
        <v>787157409.71619999</v>
      </c>
      <c r="AB1299" s="60">
        <v>3787289387.6307998</v>
      </c>
      <c r="AC1299" s="60">
        <v>7796100056.0957003</v>
      </c>
      <c r="AD1299" s="60">
        <v>5.48</v>
      </c>
      <c r="AE1299" s="60">
        <v>536815948.44709998</v>
      </c>
      <c r="AF1299" s="60">
        <v>11.91</v>
      </c>
      <c r="AG1299" s="60" t="s">
        <v>2212</v>
      </c>
      <c r="AH1299" s="60" t="s">
        <v>544</v>
      </c>
      <c r="AI1299" s="60">
        <v>581043325.72160006</v>
      </c>
      <c r="AJ1299" s="60">
        <v>120293879.52850001</v>
      </c>
      <c r="AK1299" s="60">
        <v>7.13</v>
      </c>
      <c r="AL1299" s="60">
        <v>6449808469.1232004</v>
      </c>
      <c r="AM1299" s="60">
        <v>267086718.44980001</v>
      </c>
      <c r="AN1299" s="60">
        <v>380921873.36369997</v>
      </c>
      <c r="AO1299" s="60">
        <v>1237709448.9981999</v>
      </c>
      <c r="AP1299" s="60">
        <v>591955394.28380001</v>
      </c>
      <c r="AQ1299" s="60">
        <v>7796100056.0957003</v>
      </c>
      <c r="AR1299" s="60">
        <v>3.04</v>
      </c>
      <c r="AS1299" s="60">
        <v>492536046.88069999</v>
      </c>
      <c r="AT1299" s="60">
        <v>71275463.978599995</v>
      </c>
      <c r="AU1299" s="85">
        <v>1082850</v>
      </c>
      <c r="AV1299" s="60" t="s">
        <v>544</v>
      </c>
      <c r="AW1299" s="60">
        <v>167260855.4698</v>
      </c>
      <c r="AX1299" s="60">
        <v>624681.07369999995</v>
      </c>
      <c r="AY1299" s="60">
        <v>657109827.97549999</v>
      </c>
      <c r="AZ1299" s="60">
        <v>1735974223.6728001</v>
      </c>
      <c r="BA1299" s="60">
        <v>3653890456.8502998</v>
      </c>
      <c r="BB1299" s="60" t="s">
        <v>1808</v>
      </c>
      <c r="BC1299" s="60">
        <v>9775859394.9773998</v>
      </c>
      <c r="BD1299" s="60">
        <v>183028402.07929999</v>
      </c>
      <c r="BE1299" s="60">
        <v>102887179.61310001</v>
      </c>
      <c r="BF1299" s="60" t="s">
        <v>544</v>
      </c>
      <c r="BG1299" s="60">
        <v>23941405.753699999</v>
      </c>
      <c r="BH1299" s="60">
        <v>4382275748.8044004</v>
      </c>
      <c r="BI1299" s="60">
        <v>241057218.29170001</v>
      </c>
      <c r="BJ1299" s="60" t="s">
        <v>544</v>
      </c>
      <c r="BK1299" s="60">
        <v>168659722.16299999</v>
      </c>
      <c r="BL1299" s="85" t="s">
        <v>544</v>
      </c>
      <c r="BM1299" s="60" t="s">
        <v>544</v>
      </c>
      <c r="BN1299" s="60">
        <v>116145315.39830001</v>
      </c>
      <c r="BO1299" s="60">
        <v>6302247749.6348</v>
      </c>
      <c r="BP1299" s="60">
        <v>4199247346.7251</v>
      </c>
      <c r="BQ1299" s="60">
        <v>350190620.88309997</v>
      </c>
      <c r="BR1299" s="60" t="s">
        <v>544</v>
      </c>
      <c r="BS1299" s="60">
        <v>79170832.167699993</v>
      </c>
      <c r="BT1299" s="60">
        <v>1762743.0179000001</v>
      </c>
      <c r="BU1299" s="60">
        <v>511419357.99040002</v>
      </c>
      <c r="BV1299" s="60" t="s">
        <v>544</v>
      </c>
      <c r="BW1299" s="60">
        <v>3653890456.8502998</v>
      </c>
      <c r="BX1299" s="60">
        <v>581043325.72160006</v>
      </c>
      <c r="BY1299" s="60" t="s">
        <v>544</v>
      </c>
      <c r="BZ1299" s="60" t="s">
        <v>544</v>
      </c>
      <c r="CA1299" s="60" t="s">
        <v>544</v>
      </c>
      <c r="CB1299" s="60" t="s">
        <v>1833</v>
      </c>
      <c r="CC1299" s="60">
        <v>280213623.65439999</v>
      </c>
      <c r="CD1299" s="60">
        <v>145758329.44659999</v>
      </c>
      <c r="CE1299" s="60">
        <v>225899551.91280001</v>
      </c>
      <c r="CF1299" s="60">
        <v>591955394.28380001</v>
      </c>
      <c r="CG1299" s="60">
        <v>262657579.4912</v>
      </c>
      <c r="CH1299" s="60" t="s">
        <v>544</v>
      </c>
      <c r="CI1299" s="60" t="s">
        <v>1625</v>
      </c>
      <c r="CJ1299" s="60">
        <v>15.34</v>
      </c>
      <c r="CK1299" s="60">
        <v>774119630.16639996</v>
      </c>
      <c r="CL1299" s="60">
        <v>314.41000000000003</v>
      </c>
      <c r="CM1299" s="85">
        <v>108314</v>
      </c>
      <c r="CN1299" s="60" t="s">
        <v>544</v>
      </c>
      <c r="CO1299" s="60">
        <v>241057218.29170001</v>
      </c>
      <c r="CP1299" s="60">
        <v>509343072.20099998</v>
      </c>
      <c r="CQ1299" s="60">
        <v>5493627460.9193001</v>
      </c>
      <c r="CR1299" s="60">
        <v>42692.684800000003</v>
      </c>
      <c r="CS1299" s="60" t="s">
        <v>544</v>
      </c>
      <c r="CT1299" s="60">
        <v>84563468.613299996</v>
      </c>
      <c r="CU1299" s="60">
        <v>84096253.549700007</v>
      </c>
      <c r="CV1299" s="60">
        <v>225899551.91280001</v>
      </c>
      <c r="CW1299" s="60">
        <v>168659722.16299999</v>
      </c>
      <c r="CX1299" s="60">
        <v>393197756.80269998</v>
      </c>
      <c r="CY1299" s="60">
        <v>15.34</v>
      </c>
      <c r="CZ1299" s="60">
        <f t="shared" si="40"/>
        <v>18.715150004510019</v>
      </c>
      <c r="DA1299" s="60" t="str">
        <f t="shared" si="41"/>
        <v>N: parent data from row 1261</v>
      </c>
    </row>
    <row r="1300" spans="1:105">
      <c r="A1300" s="13" t="s">
        <v>1644</v>
      </c>
      <c r="B1300" s="13">
        <v>1082850</v>
      </c>
      <c r="C1300" s="13">
        <v>2023</v>
      </c>
      <c r="D1300" s="13" t="s">
        <v>10</v>
      </c>
      <c r="E1300" s="13" t="s">
        <v>13</v>
      </c>
      <c r="F1300" s="84" t="s">
        <v>1804</v>
      </c>
      <c r="G1300" s="60" t="s">
        <v>2207</v>
      </c>
      <c r="H1300" s="60" t="s">
        <v>2485</v>
      </c>
      <c r="I1300" s="60" t="s">
        <v>2209</v>
      </c>
      <c r="J1300" s="60" t="s">
        <v>1625</v>
      </c>
      <c r="K1300" s="85">
        <v>108314</v>
      </c>
      <c r="L1300" s="60">
        <v>232197741000</v>
      </c>
      <c r="M1300" s="60">
        <v>7880526415.1372995</v>
      </c>
      <c r="N1300" s="60">
        <v>58292603.796400003</v>
      </c>
      <c r="O1300" s="60">
        <v>68221960.047900006</v>
      </c>
      <c r="P1300" s="60">
        <v>-0.79</v>
      </c>
      <c r="Q1300" s="60" t="s">
        <v>544</v>
      </c>
      <c r="R1300" s="85" t="s">
        <v>544</v>
      </c>
      <c r="S1300" s="85" t="s">
        <v>544</v>
      </c>
      <c r="T1300" s="60">
        <v>50117377.477499999</v>
      </c>
      <c r="U1300" s="60" t="s">
        <v>544</v>
      </c>
      <c r="V1300" s="60" t="s">
        <v>544</v>
      </c>
      <c r="W1300" s="60" t="s">
        <v>2211</v>
      </c>
      <c r="X1300" s="60">
        <v>256057390.2694</v>
      </c>
      <c r="Y1300" s="60">
        <v>5989282507.5628996</v>
      </c>
      <c r="Z1300" s="60">
        <v>38.89</v>
      </c>
      <c r="AA1300" s="60">
        <v>530747859.02310002</v>
      </c>
      <c r="AB1300" s="60">
        <v>3392775600.2245002</v>
      </c>
      <c r="AC1300" s="60">
        <v>7880526415.1372995</v>
      </c>
      <c r="AD1300" s="60">
        <v>5.92</v>
      </c>
      <c r="AE1300" s="60">
        <v>674852017.18959999</v>
      </c>
      <c r="AF1300" s="60">
        <v>15.33</v>
      </c>
      <c r="AG1300" s="60" t="s">
        <v>2212</v>
      </c>
      <c r="AH1300" s="60" t="s">
        <v>544</v>
      </c>
      <c r="AI1300" s="60">
        <v>657943915.15799999</v>
      </c>
      <c r="AJ1300" s="60">
        <v>231236035.97229999</v>
      </c>
      <c r="AK1300" s="60">
        <v>5.09</v>
      </c>
      <c r="AL1300" s="60">
        <v>6536348237.9188995</v>
      </c>
      <c r="AM1300" s="60">
        <v>244321468.54809999</v>
      </c>
      <c r="AN1300" s="60">
        <v>595679718.19200003</v>
      </c>
      <c r="AO1300" s="60">
        <v>1665207983.5934</v>
      </c>
      <c r="AP1300" s="60">
        <v>671540229.37979996</v>
      </c>
      <c r="AQ1300" s="60">
        <v>7880526415.1372995</v>
      </c>
      <c r="AR1300" s="60">
        <v>1.4</v>
      </c>
      <c r="AS1300" s="60">
        <v>511228059.96710002</v>
      </c>
      <c r="AT1300" s="60">
        <v>50117377.477499999</v>
      </c>
      <c r="AU1300" s="85">
        <v>1082850</v>
      </c>
      <c r="AV1300" s="60" t="s">
        <v>544</v>
      </c>
      <c r="AW1300" s="60">
        <v>184864.96549999999</v>
      </c>
      <c r="AX1300" s="60">
        <v>51621.004699999998</v>
      </c>
      <c r="AY1300" s="60">
        <v>906088053.16199994</v>
      </c>
      <c r="AZ1300" s="60">
        <v>1698541305.5692999</v>
      </c>
      <c r="BA1300" s="60">
        <v>3196794097.1641002</v>
      </c>
      <c r="BB1300" s="60" t="s">
        <v>1808</v>
      </c>
      <c r="BC1300" s="60">
        <v>10199538757.305401</v>
      </c>
      <c r="BD1300" s="60">
        <v>110416684.19589999</v>
      </c>
      <c r="BE1300" s="60">
        <v>324032988.13910002</v>
      </c>
      <c r="BF1300" s="60" t="s">
        <v>544</v>
      </c>
      <c r="BG1300" s="60">
        <v>89653738.670000002</v>
      </c>
      <c r="BH1300" s="60">
        <v>4152999527.8035998</v>
      </c>
      <c r="BI1300" s="60">
        <v>295547424.91930002</v>
      </c>
      <c r="BJ1300" s="60" t="s">
        <v>544</v>
      </c>
      <c r="BK1300" s="60">
        <v>154043831.8312</v>
      </c>
      <c r="BL1300" s="85" t="s">
        <v>544</v>
      </c>
      <c r="BM1300" s="60" t="s">
        <v>544</v>
      </c>
      <c r="BN1300" s="60">
        <v>215527604.7322</v>
      </c>
      <c r="BO1300" s="60">
        <v>5868908569.3732996</v>
      </c>
      <c r="BP1300" s="60">
        <v>4042582843.6076999</v>
      </c>
      <c r="BQ1300" s="60">
        <v>116106058.78</v>
      </c>
      <c r="BR1300" s="60" t="s">
        <v>544</v>
      </c>
      <c r="BS1300" s="60">
        <v>66789027.477799997</v>
      </c>
      <c r="BT1300" s="60">
        <v>16133006.3675</v>
      </c>
      <c r="BU1300" s="60">
        <v>591814183.95710003</v>
      </c>
      <c r="BV1300" s="60" t="s">
        <v>544</v>
      </c>
      <c r="BW1300" s="60">
        <v>3196794097.1641002</v>
      </c>
      <c r="BX1300" s="60">
        <v>657943915.15799999</v>
      </c>
      <c r="BY1300" s="60" t="s">
        <v>544</v>
      </c>
      <c r="BZ1300" s="60" t="s">
        <v>544</v>
      </c>
      <c r="CA1300" s="60" t="s">
        <v>544</v>
      </c>
      <c r="CB1300" s="60" t="s">
        <v>1833</v>
      </c>
      <c r="CC1300" s="60">
        <v>501464325.34810001</v>
      </c>
      <c r="CD1300" s="60">
        <v>206681746.5575</v>
      </c>
      <c r="CE1300" s="60">
        <v>259506562.58090001</v>
      </c>
      <c r="CF1300" s="60">
        <v>671540229.37979996</v>
      </c>
      <c r="CG1300" s="60">
        <v>259897606.11539999</v>
      </c>
      <c r="CH1300" s="60" t="s">
        <v>544</v>
      </c>
      <c r="CI1300" s="60" t="s">
        <v>1625</v>
      </c>
      <c r="CJ1300" s="60">
        <v>19.39</v>
      </c>
      <c r="CK1300" s="60">
        <v>851737108.46150005</v>
      </c>
      <c r="CL1300" s="60">
        <v>161.59</v>
      </c>
      <c r="CM1300" s="85">
        <v>108314</v>
      </c>
      <c r="CN1300" s="60" t="s">
        <v>544</v>
      </c>
      <c r="CO1300" s="60">
        <v>295547424.91930002</v>
      </c>
      <c r="CP1300" s="60">
        <v>471584995.00160003</v>
      </c>
      <c r="CQ1300" s="60">
        <v>5989282507.5628996</v>
      </c>
      <c r="CR1300" s="60">
        <v>25318.388900000002</v>
      </c>
      <c r="CS1300" s="60" t="s">
        <v>544</v>
      </c>
      <c r="CT1300" s="60">
        <v>121258181.2246</v>
      </c>
      <c r="CU1300" s="60">
        <v>32785650.606600001</v>
      </c>
      <c r="CV1300" s="60">
        <v>259506562.58090001</v>
      </c>
      <c r="CW1300" s="60">
        <v>154043831.8312</v>
      </c>
      <c r="CX1300" s="60">
        <v>256057390.2694</v>
      </c>
      <c r="CY1300" s="60">
        <v>19.39</v>
      </c>
      <c r="CZ1300" s="60">
        <f t="shared" si="40"/>
        <v>29.464750039284592</v>
      </c>
      <c r="DA1300" s="60" t="str">
        <f t="shared" si="41"/>
        <v>N: parent data from row 1261</v>
      </c>
    </row>
    <row r="1301" spans="1:105">
      <c r="A1301" s="13" t="s">
        <v>1645</v>
      </c>
      <c r="B1301" s="13">
        <v>111954</v>
      </c>
      <c r="C1301" s="13">
        <v>2022</v>
      </c>
      <c r="D1301" s="13" t="s">
        <v>1</v>
      </c>
      <c r="E1301" s="13" t="s">
        <v>13</v>
      </c>
      <c r="F1301" s="84" t="s">
        <v>1812</v>
      </c>
      <c r="G1301" s="60" t="s">
        <v>2207</v>
      </c>
      <c r="H1301" s="60" t="s">
        <v>545</v>
      </c>
      <c r="I1301" s="60" t="s">
        <v>2209</v>
      </c>
      <c r="J1301" s="60" t="s">
        <v>2168</v>
      </c>
      <c r="K1301" s="85">
        <v>112347</v>
      </c>
      <c r="L1301" s="60">
        <v>1306660253000</v>
      </c>
      <c r="M1301" s="60">
        <v>69818315786.147598</v>
      </c>
      <c r="N1301" s="60" t="s">
        <v>544</v>
      </c>
      <c r="O1301" s="60">
        <v>455700274.80119997</v>
      </c>
      <c r="P1301" s="60">
        <v>-1.73</v>
      </c>
      <c r="Q1301" s="60" t="s">
        <v>544</v>
      </c>
      <c r="R1301" s="85" t="s">
        <v>544</v>
      </c>
      <c r="S1301" s="85" t="s">
        <v>544</v>
      </c>
      <c r="T1301" s="60" t="s">
        <v>544</v>
      </c>
      <c r="U1301" s="60" t="s">
        <v>544</v>
      </c>
      <c r="V1301" s="60" t="s">
        <v>544</v>
      </c>
      <c r="W1301" s="60" t="s">
        <v>2211</v>
      </c>
      <c r="X1301" s="60">
        <v>4158684914.6945</v>
      </c>
      <c r="Y1301" s="60">
        <v>48445861068.787102</v>
      </c>
      <c r="Z1301" s="60">
        <v>50.53</v>
      </c>
      <c r="AA1301" s="60" t="s">
        <v>544</v>
      </c>
      <c r="AB1301" s="60" t="s">
        <v>544</v>
      </c>
      <c r="AC1301" s="60">
        <v>69818315786.147598</v>
      </c>
      <c r="AD1301" s="60" t="s">
        <v>544</v>
      </c>
      <c r="AE1301" s="60" t="s">
        <v>544</v>
      </c>
      <c r="AF1301" s="60">
        <v>15.84</v>
      </c>
      <c r="AG1301" s="60" t="s">
        <v>2212</v>
      </c>
      <c r="AH1301" s="60" t="s">
        <v>544</v>
      </c>
      <c r="AI1301" s="60" t="s">
        <v>544</v>
      </c>
      <c r="AJ1301" s="60" t="s">
        <v>544</v>
      </c>
      <c r="AK1301" s="60">
        <v>8.9499999999999993</v>
      </c>
      <c r="AL1301" s="60">
        <v>49841778653.936203</v>
      </c>
      <c r="AM1301" s="60">
        <v>4431858145.9413004</v>
      </c>
      <c r="AN1301" s="60">
        <v>2935352053.6443</v>
      </c>
      <c r="AO1301" s="60">
        <v>8697080277.7844009</v>
      </c>
      <c r="AP1301" s="60">
        <v>8186342292.9060001</v>
      </c>
      <c r="AQ1301" s="60">
        <v>69818315786.147598</v>
      </c>
      <c r="AR1301" s="60" t="s">
        <v>544</v>
      </c>
      <c r="AS1301" s="60">
        <v>7043154448.04</v>
      </c>
      <c r="AT1301" s="60" t="s">
        <v>544</v>
      </c>
      <c r="AU1301" s="85">
        <v>111954</v>
      </c>
      <c r="AV1301" s="60" t="s">
        <v>544</v>
      </c>
      <c r="AW1301" s="60" t="s">
        <v>544</v>
      </c>
      <c r="AX1301" s="60" t="s">
        <v>544</v>
      </c>
      <c r="AY1301" s="60" t="s">
        <v>544</v>
      </c>
      <c r="AZ1301" s="60">
        <v>10903494332.1761</v>
      </c>
      <c r="BA1301" s="60">
        <v>39088591212.130898</v>
      </c>
      <c r="BB1301" s="60" t="s">
        <v>1808</v>
      </c>
      <c r="BC1301" s="60" t="s">
        <v>544</v>
      </c>
      <c r="BD1301" s="60" t="s">
        <v>544</v>
      </c>
      <c r="BE1301" s="60" t="s">
        <v>544</v>
      </c>
      <c r="BF1301" s="60" t="s">
        <v>544</v>
      </c>
      <c r="BG1301" s="60">
        <v>852222183.42659998</v>
      </c>
      <c r="BH1301" s="60">
        <v>39088591212.130898</v>
      </c>
      <c r="BI1301" s="60">
        <v>3107153775.7371001</v>
      </c>
      <c r="BJ1301" s="60" t="s">
        <v>544</v>
      </c>
      <c r="BK1301" s="60">
        <v>1356189076.4372001</v>
      </c>
      <c r="BL1301" s="85" t="s">
        <v>3155</v>
      </c>
      <c r="BM1301" s="60" t="s">
        <v>3156</v>
      </c>
      <c r="BN1301" s="60">
        <v>1758660924.0144</v>
      </c>
      <c r="BO1301" s="60">
        <v>56641755462.5289</v>
      </c>
      <c r="BP1301" s="60">
        <v>39088591212.130898</v>
      </c>
      <c r="BQ1301" s="60">
        <v>6040074857.6826</v>
      </c>
      <c r="BR1301" s="60" t="s">
        <v>544</v>
      </c>
      <c r="BS1301" s="60">
        <v>2994562372.5427999</v>
      </c>
      <c r="BT1301" s="60">
        <v>1395917585.1492</v>
      </c>
      <c r="BU1301" s="60">
        <v>4494061815.1461</v>
      </c>
      <c r="BV1301" s="60" t="s">
        <v>544</v>
      </c>
      <c r="BW1301" s="60">
        <v>39088591212.130898</v>
      </c>
      <c r="BX1301" s="60" t="s">
        <v>544</v>
      </c>
      <c r="BY1301" s="60" t="s">
        <v>544</v>
      </c>
      <c r="BZ1301" s="60" t="s">
        <v>544</v>
      </c>
      <c r="CA1301" s="60" t="s">
        <v>544</v>
      </c>
      <c r="CB1301" s="60" t="s">
        <v>1861</v>
      </c>
      <c r="CC1301" s="60">
        <v>1836449453.6094</v>
      </c>
      <c r="CD1301" s="60">
        <v>1027935976.7549</v>
      </c>
      <c r="CE1301" s="60">
        <v>4105456487.4706001</v>
      </c>
      <c r="CF1301" s="60">
        <v>8186342292.9060001</v>
      </c>
      <c r="CG1301" s="60">
        <v>2594912249.6104002</v>
      </c>
      <c r="CH1301" s="60" t="s">
        <v>544</v>
      </c>
      <c r="CI1301" s="60" t="s">
        <v>2168</v>
      </c>
      <c r="CJ1301" s="60" t="s">
        <v>544</v>
      </c>
      <c r="CK1301" s="60">
        <v>7094036968.3388004</v>
      </c>
      <c r="CL1301" s="60" t="s">
        <v>544</v>
      </c>
      <c r="CM1301" s="85">
        <v>112347</v>
      </c>
      <c r="CN1301" s="60" t="s">
        <v>544</v>
      </c>
      <c r="CO1301" s="60">
        <v>3107153775.7371001</v>
      </c>
      <c r="CP1301" s="60">
        <v>5917345838.7089005</v>
      </c>
      <c r="CQ1301" s="60">
        <v>48445861068.787102</v>
      </c>
      <c r="CR1301" s="60">
        <v>5062903.5822000001</v>
      </c>
      <c r="CS1301" s="60" t="s">
        <v>544</v>
      </c>
      <c r="CT1301" s="60" t="s">
        <v>544</v>
      </c>
      <c r="CU1301" s="60">
        <v>1356189076.4372001</v>
      </c>
      <c r="CV1301" s="60">
        <v>4105456487.4706001</v>
      </c>
      <c r="CW1301" s="60">
        <v>1356189076.4372001</v>
      </c>
      <c r="CX1301" s="60">
        <v>4158684914.6945</v>
      </c>
      <c r="CY1301" s="60" t="s">
        <v>544</v>
      </c>
      <c r="CZ1301" s="60">
        <f t="shared" si="40"/>
        <v>18.715150004509987</v>
      </c>
      <c r="DA1301" s="60" t="str">
        <f t="shared" si="41"/>
        <v>N</v>
      </c>
    </row>
    <row r="1302" spans="1:105">
      <c r="A1302" s="13" t="s">
        <v>1645</v>
      </c>
      <c r="B1302" s="13">
        <v>111954</v>
      </c>
      <c r="C1302" s="13">
        <v>2023</v>
      </c>
      <c r="D1302" s="13" t="s">
        <v>1</v>
      </c>
      <c r="E1302" s="13" t="s">
        <v>13</v>
      </c>
      <c r="F1302" s="84" t="s">
        <v>1804</v>
      </c>
      <c r="G1302" s="60" t="s">
        <v>2207</v>
      </c>
      <c r="H1302" s="60" t="s">
        <v>545</v>
      </c>
      <c r="I1302" s="60" t="s">
        <v>2209</v>
      </c>
      <c r="J1302" s="60" t="s">
        <v>2168</v>
      </c>
      <c r="K1302" s="85">
        <v>112347</v>
      </c>
      <c r="L1302" s="60">
        <v>2202153922000</v>
      </c>
      <c r="M1302" s="60">
        <v>74738591675.270401</v>
      </c>
      <c r="N1302" s="60" t="s">
        <v>544</v>
      </c>
      <c r="O1302" s="60">
        <v>194293384.20879999</v>
      </c>
      <c r="P1302" s="60">
        <v>-1.1100000000000001</v>
      </c>
      <c r="Q1302" s="60" t="s">
        <v>544</v>
      </c>
      <c r="R1302" s="85" t="s">
        <v>544</v>
      </c>
      <c r="S1302" s="85" t="s">
        <v>544</v>
      </c>
      <c r="T1302" s="60" t="s">
        <v>544</v>
      </c>
      <c r="U1302" s="60" t="s">
        <v>544</v>
      </c>
      <c r="V1302" s="60" t="s">
        <v>544</v>
      </c>
      <c r="W1302" s="60" t="s">
        <v>2211</v>
      </c>
      <c r="X1302" s="60">
        <v>2727166559.7999001</v>
      </c>
      <c r="Y1302" s="60">
        <v>54377355072.206802</v>
      </c>
      <c r="Z1302" s="60">
        <v>44.29</v>
      </c>
      <c r="AA1302" s="60" t="s">
        <v>544</v>
      </c>
      <c r="AB1302" s="60" t="s">
        <v>544</v>
      </c>
      <c r="AC1302" s="60">
        <v>74738591675.270401</v>
      </c>
      <c r="AD1302" s="60" t="s">
        <v>544</v>
      </c>
      <c r="AE1302" s="60" t="s">
        <v>544</v>
      </c>
      <c r="AF1302" s="60">
        <v>24.39</v>
      </c>
      <c r="AG1302" s="60" t="s">
        <v>2212</v>
      </c>
      <c r="AH1302" s="60" t="s">
        <v>544</v>
      </c>
      <c r="AI1302" s="60" t="s">
        <v>544</v>
      </c>
      <c r="AJ1302" s="60" t="s">
        <v>544</v>
      </c>
      <c r="AK1302" s="60">
        <v>5.81</v>
      </c>
      <c r="AL1302" s="60">
        <v>56356051104.661499</v>
      </c>
      <c r="AM1302" s="60">
        <v>4085292012.9819999</v>
      </c>
      <c r="AN1302" s="60">
        <v>5166590987.4351997</v>
      </c>
      <c r="AO1302" s="60">
        <v>13890462924.4884</v>
      </c>
      <c r="AP1302" s="60">
        <v>8324930829.9904003</v>
      </c>
      <c r="AQ1302" s="60">
        <v>74738591675.270401</v>
      </c>
      <c r="AR1302" s="60" t="s">
        <v>544</v>
      </c>
      <c r="AS1302" s="60">
        <v>7443720910.8367004</v>
      </c>
      <c r="AT1302" s="60" t="s">
        <v>544</v>
      </c>
      <c r="AU1302" s="85">
        <v>111954</v>
      </c>
      <c r="AV1302" s="60" t="s">
        <v>544</v>
      </c>
      <c r="AW1302" s="60" t="s">
        <v>544</v>
      </c>
      <c r="AX1302" s="60" t="s">
        <v>544</v>
      </c>
      <c r="AY1302" s="60" t="s">
        <v>544</v>
      </c>
      <c r="AZ1302" s="60">
        <v>11049876973.872499</v>
      </c>
      <c r="BA1302" s="60">
        <v>40327731625.611603</v>
      </c>
      <c r="BB1302" s="60" t="s">
        <v>1808</v>
      </c>
      <c r="BC1302" s="60" t="s">
        <v>544</v>
      </c>
      <c r="BD1302" s="60" t="s">
        <v>544</v>
      </c>
      <c r="BE1302" s="60" t="s">
        <v>544</v>
      </c>
      <c r="BF1302" s="60" t="s">
        <v>544</v>
      </c>
      <c r="BG1302" s="60">
        <v>1465460624.7272</v>
      </c>
      <c r="BH1302" s="60">
        <v>40327731625.611603</v>
      </c>
      <c r="BI1302" s="60">
        <v>2939972607.4208999</v>
      </c>
      <c r="BJ1302" s="60" t="s">
        <v>544</v>
      </c>
      <c r="BK1302" s="60">
        <v>1804202442.8893001</v>
      </c>
      <c r="BL1302" s="85" t="s">
        <v>3155</v>
      </c>
      <c r="BM1302" s="60" t="s">
        <v>3156</v>
      </c>
      <c r="BN1302" s="60">
        <v>2875045126.3646998</v>
      </c>
      <c r="BO1302" s="60">
        <v>55898575986.697502</v>
      </c>
      <c r="BP1302" s="60">
        <v>40327731625.611603</v>
      </c>
      <c r="BQ1302" s="60">
        <v>4198153143.5046</v>
      </c>
      <c r="BR1302" s="60" t="s">
        <v>544</v>
      </c>
      <c r="BS1302" s="60">
        <v>2887417265.9387999</v>
      </c>
      <c r="BT1302" s="60">
        <v>1978696032.4546001</v>
      </c>
      <c r="BU1302" s="60">
        <v>5359877948.7163</v>
      </c>
      <c r="BV1302" s="60" t="s">
        <v>544</v>
      </c>
      <c r="BW1302" s="60">
        <v>40327731625.611603</v>
      </c>
      <c r="BX1302" s="60" t="s">
        <v>544</v>
      </c>
      <c r="BY1302" s="60" t="s">
        <v>544</v>
      </c>
      <c r="BZ1302" s="60" t="s">
        <v>544</v>
      </c>
      <c r="CA1302" s="60" t="s">
        <v>544</v>
      </c>
      <c r="CB1302" s="60" t="s">
        <v>1833</v>
      </c>
      <c r="CC1302" s="60">
        <v>4461910242.7379999</v>
      </c>
      <c r="CD1302" s="60">
        <v>1277179203.9582</v>
      </c>
      <c r="CE1302" s="60">
        <v>3603715859.0665002</v>
      </c>
      <c r="CF1302" s="60">
        <v>8324930829.9904003</v>
      </c>
      <c r="CG1302" s="60">
        <v>2530328236.3025999</v>
      </c>
      <c r="CH1302" s="60" t="s">
        <v>544</v>
      </c>
      <c r="CI1302" s="60" t="s">
        <v>2168</v>
      </c>
      <c r="CJ1302" s="60" t="s">
        <v>544</v>
      </c>
      <c r="CK1302" s="60">
        <v>7893757547.2350998</v>
      </c>
      <c r="CL1302" s="60" t="s">
        <v>544</v>
      </c>
      <c r="CM1302" s="85">
        <v>112347</v>
      </c>
      <c r="CN1302" s="60" t="s">
        <v>544</v>
      </c>
      <c r="CO1302" s="60">
        <v>2939972607.4208999</v>
      </c>
      <c r="CP1302" s="60">
        <v>5602211686.1646004</v>
      </c>
      <c r="CQ1302" s="60">
        <v>54377355072.206802</v>
      </c>
      <c r="CR1302" s="60">
        <v>3551362.2162000001</v>
      </c>
      <c r="CS1302" s="60" t="s">
        <v>544</v>
      </c>
      <c r="CT1302" s="60" t="s">
        <v>544</v>
      </c>
      <c r="CU1302" s="60">
        <v>1804202442.8893001</v>
      </c>
      <c r="CV1302" s="60">
        <v>3603715859.0665002</v>
      </c>
      <c r="CW1302" s="60">
        <v>1804202442.8893001</v>
      </c>
      <c r="CX1302" s="60">
        <v>2727166559.7999001</v>
      </c>
      <c r="CY1302" s="60" t="s">
        <v>544</v>
      </c>
      <c r="CZ1302" s="60">
        <f t="shared" si="40"/>
        <v>29.46475003928461</v>
      </c>
      <c r="DA1302" s="60" t="str">
        <f t="shared" si="41"/>
        <v>N</v>
      </c>
    </row>
    <row r="1303" spans="1:105">
      <c r="A1303" s="13" t="s">
        <v>1646</v>
      </c>
      <c r="B1303" s="13">
        <v>115099</v>
      </c>
      <c r="C1303" s="13">
        <v>2022</v>
      </c>
      <c r="D1303" s="13" t="s">
        <v>10</v>
      </c>
      <c r="E1303" s="13" t="s">
        <v>13</v>
      </c>
      <c r="F1303" s="84" t="s">
        <v>1812</v>
      </c>
      <c r="G1303" s="60" t="s">
        <v>2207</v>
      </c>
      <c r="H1303" s="60" t="s">
        <v>2213</v>
      </c>
      <c r="I1303" s="60" t="s">
        <v>2209</v>
      </c>
      <c r="J1303" s="60" t="s">
        <v>1646</v>
      </c>
      <c r="K1303" s="85">
        <v>115099</v>
      </c>
      <c r="L1303" s="60">
        <v>1438351487000</v>
      </c>
      <c r="M1303" s="60">
        <v>76854926979.125793</v>
      </c>
      <c r="N1303" s="60">
        <v>1018047463.9748</v>
      </c>
      <c r="O1303" s="60">
        <v>1985589749.0025001</v>
      </c>
      <c r="P1303" s="60">
        <v>-0.42</v>
      </c>
      <c r="Q1303" s="60" t="s">
        <v>544</v>
      </c>
      <c r="R1303" s="85" t="s">
        <v>544</v>
      </c>
      <c r="S1303" s="85" t="s">
        <v>544</v>
      </c>
      <c r="T1303" s="60">
        <v>10648078372.440399</v>
      </c>
      <c r="U1303" s="60" t="s">
        <v>544</v>
      </c>
      <c r="V1303" s="60" t="s">
        <v>544</v>
      </c>
      <c r="W1303" s="60" t="s">
        <v>2211</v>
      </c>
      <c r="X1303" s="60">
        <v>3749606120.3404002</v>
      </c>
      <c r="Y1303" s="60">
        <v>50989073919.794403</v>
      </c>
      <c r="Z1303" s="60">
        <v>27.8</v>
      </c>
      <c r="AA1303" s="60">
        <v>498766560.66079998</v>
      </c>
      <c r="AB1303" s="60">
        <v>46182297646.1166</v>
      </c>
      <c r="AC1303" s="60">
        <v>76854926979.125793</v>
      </c>
      <c r="AD1303" s="60">
        <v>5.45</v>
      </c>
      <c r="AE1303" s="60">
        <v>2624993654.2406001</v>
      </c>
      <c r="AF1303" s="60">
        <v>3.98</v>
      </c>
      <c r="AG1303" s="60" t="s">
        <v>2212</v>
      </c>
      <c r="AH1303" s="60" t="s">
        <v>544</v>
      </c>
      <c r="AI1303" s="60">
        <v>5745489294.7205</v>
      </c>
      <c r="AJ1303" s="60">
        <v>4079916376.9246001</v>
      </c>
      <c r="AK1303" s="60">
        <v>7.13</v>
      </c>
      <c r="AL1303" s="60">
        <v>64345192141.6502</v>
      </c>
      <c r="AM1303" s="60">
        <v>3970342796.1889</v>
      </c>
      <c r="AN1303" s="60">
        <v>4619621001.1229</v>
      </c>
      <c r="AO1303" s="60">
        <v>8774702899.0109997</v>
      </c>
      <c r="AP1303" s="60">
        <v>4909381702.9442997</v>
      </c>
      <c r="AQ1303" s="60">
        <v>76854926979.125793</v>
      </c>
      <c r="AR1303" s="60">
        <v>2.1800000000000002</v>
      </c>
      <c r="AS1303" s="60">
        <v>4028809172.3459001</v>
      </c>
      <c r="AT1303" s="60">
        <v>10648078372.440399</v>
      </c>
      <c r="AU1303" s="85">
        <v>115099</v>
      </c>
      <c r="AV1303" s="60" t="s">
        <v>544</v>
      </c>
      <c r="AW1303" s="60">
        <v>5623252550.7216997</v>
      </c>
      <c r="AX1303" s="60" t="s">
        <v>544</v>
      </c>
      <c r="AY1303" s="60">
        <v>6704910031.1652002</v>
      </c>
      <c r="AZ1303" s="60">
        <v>20229331151.9687</v>
      </c>
      <c r="BA1303" s="60">
        <v>29443774261.344898</v>
      </c>
      <c r="BB1303" s="60" t="s">
        <v>1808</v>
      </c>
      <c r="BC1303" s="60">
        <v>96310843010.376099</v>
      </c>
      <c r="BD1303" s="60">
        <v>2881953764.0362</v>
      </c>
      <c r="BE1303" s="60">
        <v>316070776.80779999</v>
      </c>
      <c r="BF1303" s="60">
        <v>1336083.3332</v>
      </c>
      <c r="BG1303" s="60">
        <v>500790108.42769998</v>
      </c>
      <c r="BH1303" s="60">
        <v>46796762664.9505</v>
      </c>
      <c r="BI1303" s="60">
        <v>1770407877.6828001</v>
      </c>
      <c r="BJ1303" s="60" t="s">
        <v>544</v>
      </c>
      <c r="BK1303" s="60">
        <v>929772670.58010006</v>
      </c>
      <c r="BL1303" s="85" t="s">
        <v>3157</v>
      </c>
      <c r="BM1303" s="60" t="s">
        <v>3158</v>
      </c>
      <c r="BN1303" s="60">
        <v>439107354.09649998</v>
      </c>
      <c r="BO1303" s="60">
        <v>65221006067.589897</v>
      </c>
      <c r="BP1303" s="60">
        <v>43914808900.9142</v>
      </c>
      <c r="BQ1303" s="60">
        <v>461875966.6857</v>
      </c>
      <c r="BR1303" s="60" t="s">
        <v>544</v>
      </c>
      <c r="BS1303" s="60">
        <v>1275887930.0590999</v>
      </c>
      <c r="BT1303" s="60">
        <v>7234099110.4733</v>
      </c>
      <c r="BU1303" s="60">
        <v>4654693442.4253998</v>
      </c>
      <c r="BV1303" s="60" t="s">
        <v>544</v>
      </c>
      <c r="BW1303" s="60">
        <v>29443774261.344898</v>
      </c>
      <c r="BX1303" s="60">
        <v>4787904664.3177996</v>
      </c>
      <c r="BY1303" s="60" t="s">
        <v>544</v>
      </c>
      <c r="BZ1303" s="60" t="s">
        <v>544</v>
      </c>
      <c r="CA1303" s="60">
        <v>7543247.0466999998</v>
      </c>
      <c r="CB1303" s="60" t="s">
        <v>1833</v>
      </c>
      <c r="CC1303" s="60">
        <v>3202768184.3615999</v>
      </c>
      <c r="CD1303" s="60">
        <v>1082815739.9282</v>
      </c>
      <c r="CE1303" s="60">
        <v>1317926706.1208</v>
      </c>
      <c r="CF1303" s="60">
        <v>4909381702.9442997</v>
      </c>
      <c r="CG1303" s="60">
        <v>3711634423.6226001</v>
      </c>
      <c r="CH1303" s="60" t="s">
        <v>544</v>
      </c>
      <c r="CI1303" s="60" t="s">
        <v>1646</v>
      </c>
      <c r="CJ1303" s="60">
        <v>12.44</v>
      </c>
      <c r="CK1303" s="60">
        <v>8369227121.4633999</v>
      </c>
      <c r="CL1303" s="60">
        <v>165.38</v>
      </c>
      <c r="CM1303" s="85">
        <v>115099</v>
      </c>
      <c r="CN1303" s="60" t="s">
        <v>544</v>
      </c>
      <c r="CO1303" s="60">
        <v>1770407877.6828001</v>
      </c>
      <c r="CP1303" s="60">
        <v>4188713474.4369998</v>
      </c>
      <c r="CQ1303" s="60">
        <v>50989073919.794403</v>
      </c>
      <c r="CR1303" s="60">
        <v>2899255.4153999998</v>
      </c>
      <c r="CS1303" s="60" t="s">
        <v>544</v>
      </c>
      <c r="CT1303" s="60">
        <v>494044290.20190001</v>
      </c>
      <c r="CU1303" s="60">
        <v>435728380.37819999</v>
      </c>
      <c r="CV1303" s="60">
        <v>1317926706.1208</v>
      </c>
      <c r="CW1303" s="60">
        <v>929772670.58010006</v>
      </c>
      <c r="CX1303" s="60">
        <v>3749606120.3404002</v>
      </c>
      <c r="CY1303" s="60">
        <v>10.37</v>
      </c>
      <c r="CZ1303" s="60">
        <f t="shared" si="40"/>
        <v>18.715150004509976</v>
      </c>
      <c r="DA1303" s="60" t="str">
        <f t="shared" si="41"/>
        <v>Y</v>
      </c>
    </row>
    <row r="1304" spans="1:105">
      <c r="A1304" s="13" t="s">
        <v>1646</v>
      </c>
      <c r="B1304" s="13">
        <v>115099</v>
      </c>
      <c r="C1304" s="13">
        <v>2023</v>
      </c>
      <c r="D1304" s="13" t="s">
        <v>10</v>
      </c>
      <c r="E1304" s="13" t="s">
        <v>13</v>
      </c>
      <c r="F1304" s="84" t="s">
        <v>1804</v>
      </c>
      <c r="G1304" s="60" t="s">
        <v>2207</v>
      </c>
      <c r="H1304" s="60" t="s">
        <v>2213</v>
      </c>
      <c r="I1304" s="60" t="s">
        <v>2209</v>
      </c>
      <c r="J1304" s="60" t="s">
        <v>1646</v>
      </c>
      <c r="K1304" s="85">
        <v>115099</v>
      </c>
      <c r="L1304" s="60">
        <v>2297010551000</v>
      </c>
      <c r="M1304" s="60">
        <v>77957917441.602402</v>
      </c>
      <c r="N1304" s="60">
        <v>668458105.82949996</v>
      </c>
      <c r="O1304" s="60">
        <v>128670156.5411</v>
      </c>
      <c r="P1304" s="60">
        <v>-0.17</v>
      </c>
      <c r="Q1304" s="60" t="s">
        <v>544</v>
      </c>
      <c r="R1304" s="85" t="s">
        <v>544</v>
      </c>
      <c r="S1304" s="85" t="s">
        <v>544</v>
      </c>
      <c r="T1304" s="60">
        <v>10980440986.8958</v>
      </c>
      <c r="U1304" s="60" t="s">
        <v>544</v>
      </c>
      <c r="V1304" s="60" t="s">
        <v>544</v>
      </c>
      <c r="W1304" s="60" t="s">
        <v>2211</v>
      </c>
      <c r="X1304" s="60">
        <v>1561445589.6846001</v>
      </c>
      <c r="Y1304" s="60">
        <v>58639563332.333298</v>
      </c>
      <c r="Z1304" s="60">
        <v>14.82</v>
      </c>
      <c r="AA1304" s="60">
        <v>474846587.23879999</v>
      </c>
      <c r="AB1304" s="60">
        <v>42781276587.086403</v>
      </c>
      <c r="AC1304" s="60">
        <v>77957917441.602402</v>
      </c>
      <c r="AD1304" s="60">
        <v>5.03</v>
      </c>
      <c r="AE1304" s="60">
        <v>2603349660.1100998</v>
      </c>
      <c r="AF1304" s="60">
        <v>3.83</v>
      </c>
      <c r="AG1304" s="60" t="s">
        <v>2212</v>
      </c>
      <c r="AH1304" s="60" t="s">
        <v>544</v>
      </c>
      <c r="AI1304" s="60">
        <v>5662538483.3589001</v>
      </c>
      <c r="AJ1304" s="60">
        <v>3584008344.1809001</v>
      </c>
      <c r="AK1304" s="60">
        <v>2.82</v>
      </c>
      <c r="AL1304" s="60">
        <v>66971469649.973297</v>
      </c>
      <c r="AM1304" s="60">
        <v>3139568395.3422999</v>
      </c>
      <c r="AN1304" s="60">
        <v>9020678052.4398003</v>
      </c>
      <c r="AO1304" s="60">
        <v>9566162130.1452007</v>
      </c>
      <c r="AP1304" s="60">
        <v>4850370113.7615004</v>
      </c>
      <c r="AQ1304" s="60">
        <v>77957917441.602402</v>
      </c>
      <c r="AR1304" s="60">
        <v>1.48</v>
      </c>
      <c r="AS1304" s="60">
        <v>4204248732.2933002</v>
      </c>
      <c r="AT1304" s="60">
        <v>10980440986.8958</v>
      </c>
      <c r="AU1304" s="85">
        <v>115099</v>
      </c>
      <c r="AV1304" s="60" t="s">
        <v>544</v>
      </c>
      <c r="AW1304" s="60">
        <v>964703958.5302</v>
      </c>
      <c r="AX1304" s="60" t="s">
        <v>544</v>
      </c>
      <c r="AY1304" s="60">
        <v>6187358004.2910004</v>
      </c>
      <c r="AZ1304" s="60">
        <v>20154200534.817001</v>
      </c>
      <c r="BA1304" s="60">
        <v>28010638335.625198</v>
      </c>
      <c r="BB1304" s="60" t="s">
        <v>1808</v>
      </c>
      <c r="BC1304" s="60">
        <v>104085026579.5929</v>
      </c>
      <c r="BD1304" s="60">
        <v>1677974832.0987</v>
      </c>
      <c r="BE1304" s="60">
        <v>358301732.94950002</v>
      </c>
      <c r="BF1304" s="60">
        <v>98019633.499300003</v>
      </c>
      <c r="BG1304" s="60">
        <v>715020862.96029997</v>
      </c>
      <c r="BH1304" s="60">
        <v>45178437326.811996</v>
      </c>
      <c r="BI1304" s="60">
        <v>659059146.06809998</v>
      </c>
      <c r="BJ1304" s="60" t="s">
        <v>544</v>
      </c>
      <c r="BK1304" s="60">
        <v>1214342594.1946001</v>
      </c>
      <c r="BL1304" s="85" t="s">
        <v>3157</v>
      </c>
      <c r="BM1304" s="60" t="s">
        <v>3158</v>
      </c>
      <c r="BN1304" s="60">
        <v>487834140.14490002</v>
      </c>
      <c r="BO1304" s="60">
        <v>65289261556.101303</v>
      </c>
      <c r="BP1304" s="60">
        <v>43500462494.713203</v>
      </c>
      <c r="BQ1304" s="60">
        <v>779485451.91719997</v>
      </c>
      <c r="BR1304" s="60" t="s">
        <v>544</v>
      </c>
      <c r="BS1304" s="60">
        <v>1480431632.4368</v>
      </c>
      <c r="BT1304" s="60">
        <v>6892355771.8710003</v>
      </c>
      <c r="BU1304" s="60">
        <v>6541891980.8585997</v>
      </c>
      <c r="BV1304" s="60" t="s">
        <v>544</v>
      </c>
      <c r="BW1304" s="60">
        <v>28010638335.625198</v>
      </c>
      <c r="BX1304" s="60">
        <v>4672270452.5390997</v>
      </c>
      <c r="BY1304" s="60" t="s">
        <v>544</v>
      </c>
      <c r="BZ1304" s="60" t="s">
        <v>544</v>
      </c>
      <c r="CA1304" s="60">
        <v>-14755937.159499999</v>
      </c>
      <c r="CB1304" s="60" t="s">
        <v>1833</v>
      </c>
      <c r="CC1304" s="60">
        <v>7621944686.4668999</v>
      </c>
      <c r="CD1304" s="60">
        <v>1058382234.99</v>
      </c>
      <c r="CE1304" s="60">
        <v>520176141.98540002</v>
      </c>
      <c r="CF1304" s="60">
        <v>4850370113.7615004</v>
      </c>
      <c r="CG1304" s="60">
        <v>4039543381.2031999</v>
      </c>
      <c r="CH1304" s="60" t="s">
        <v>544</v>
      </c>
      <c r="CI1304" s="60" t="s">
        <v>1646</v>
      </c>
      <c r="CJ1304" s="60">
        <v>13.24</v>
      </c>
      <c r="CK1304" s="60">
        <v>10582123642.124399</v>
      </c>
      <c r="CL1304" s="60">
        <v>165.92</v>
      </c>
      <c r="CM1304" s="85">
        <v>115099</v>
      </c>
      <c r="CN1304" s="60" t="s">
        <v>544</v>
      </c>
      <c r="CO1304" s="60">
        <v>659059146.06809998</v>
      </c>
      <c r="CP1304" s="60">
        <v>2049279729.8295</v>
      </c>
      <c r="CQ1304" s="60">
        <v>58639563332.333298</v>
      </c>
      <c r="CR1304" s="60">
        <v>688280.0625</v>
      </c>
      <c r="CS1304" s="60" t="s">
        <v>544</v>
      </c>
      <c r="CT1304" s="60">
        <v>700384085.13510001</v>
      </c>
      <c r="CU1304" s="60">
        <v>513958509.05940002</v>
      </c>
      <c r="CV1304" s="60">
        <v>520176141.98540002</v>
      </c>
      <c r="CW1304" s="60">
        <v>1214342594.1946001</v>
      </c>
      <c r="CX1304" s="60">
        <v>1561445589.6846001</v>
      </c>
      <c r="CY1304" s="60">
        <v>10.92</v>
      </c>
      <c r="CZ1304" s="60">
        <f t="shared" si="40"/>
        <v>29.464750039284599</v>
      </c>
      <c r="DA1304" s="60" t="str">
        <f t="shared" si="41"/>
        <v>Y</v>
      </c>
    </row>
    <row r="1305" spans="1:105">
      <c r="A1305" s="13" t="s">
        <v>1647</v>
      </c>
      <c r="B1305" s="13">
        <v>1011472</v>
      </c>
      <c r="C1305" s="13">
        <v>2022</v>
      </c>
      <c r="D1305" s="13" t="s">
        <v>10</v>
      </c>
      <c r="E1305" s="13" t="s">
        <v>507</v>
      </c>
      <c r="F1305" s="84" t="s">
        <v>1812</v>
      </c>
      <c r="G1305" s="60" t="s">
        <v>2207</v>
      </c>
      <c r="H1305" s="60" t="s">
        <v>2088</v>
      </c>
      <c r="I1305" s="60" t="s">
        <v>2209</v>
      </c>
      <c r="J1305" s="60" t="s">
        <v>1647</v>
      </c>
      <c r="K1305" s="85">
        <v>1011472</v>
      </c>
      <c r="L1305" s="60">
        <v>346036720000</v>
      </c>
      <c r="M1305" s="60">
        <v>18489657839.5905</v>
      </c>
      <c r="N1305" s="60">
        <v>34613187.703199998</v>
      </c>
      <c r="O1305" s="60">
        <v>14838620.0449</v>
      </c>
      <c r="P1305" s="60">
        <v>0</v>
      </c>
      <c r="Q1305" s="60" t="s">
        <v>544</v>
      </c>
      <c r="R1305" s="85">
        <v>748</v>
      </c>
      <c r="S1305" s="85">
        <v>23</v>
      </c>
      <c r="T1305" s="60" t="s">
        <v>544</v>
      </c>
      <c r="U1305" s="60" t="s">
        <v>544</v>
      </c>
      <c r="V1305" s="60" t="s">
        <v>544</v>
      </c>
      <c r="W1305" s="60" t="s">
        <v>2211</v>
      </c>
      <c r="X1305" s="60">
        <v>307803357.09899998</v>
      </c>
      <c r="Y1305" s="60" t="s">
        <v>544</v>
      </c>
      <c r="Z1305" s="60">
        <v>31.37</v>
      </c>
      <c r="AA1305" s="60">
        <v>10531778155.799</v>
      </c>
      <c r="AB1305" s="60">
        <v>7691548128.9389</v>
      </c>
      <c r="AC1305" s="60">
        <v>18489657839.5905</v>
      </c>
      <c r="AD1305" s="60">
        <v>6.5</v>
      </c>
      <c r="AE1305" s="60">
        <v>1022113.1006</v>
      </c>
      <c r="AF1305" s="60">
        <v>4.2699999999999996</v>
      </c>
      <c r="AG1305" s="60" t="s">
        <v>2212</v>
      </c>
      <c r="AH1305" s="60" t="s">
        <v>544</v>
      </c>
      <c r="AI1305" s="60">
        <v>1424907307.3726001</v>
      </c>
      <c r="AJ1305" s="60" t="s">
        <v>544</v>
      </c>
      <c r="AK1305" s="60">
        <v>1.76</v>
      </c>
      <c r="AL1305" s="60">
        <v>10954457535.771601</v>
      </c>
      <c r="AM1305" s="60">
        <v>293483300.89130002</v>
      </c>
      <c r="AN1305" s="60">
        <v>613006414.44149995</v>
      </c>
      <c r="AO1305" s="60">
        <v>349903260.10860002</v>
      </c>
      <c r="AP1305" s="60">
        <v>1269059344.6633999</v>
      </c>
      <c r="AQ1305" s="60">
        <v>18489657839.5905</v>
      </c>
      <c r="AR1305" s="60">
        <v>0.21</v>
      </c>
      <c r="AS1305" s="60">
        <v>1267034728.2435</v>
      </c>
      <c r="AT1305" s="60" t="s">
        <v>544</v>
      </c>
      <c r="AU1305" s="85">
        <v>1011472</v>
      </c>
      <c r="AV1305" s="60" t="s">
        <v>544</v>
      </c>
      <c r="AW1305" s="60" t="s">
        <v>544</v>
      </c>
      <c r="AX1305" s="60" t="s">
        <v>544</v>
      </c>
      <c r="AY1305" s="60">
        <v>1022113.1006</v>
      </c>
      <c r="AZ1305" s="60">
        <v>784809739.51370001</v>
      </c>
      <c r="BA1305" s="60">
        <v>16328636261.3368</v>
      </c>
      <c r="BB1305" s="60" t="s">
        <v>1808</v>
      </c>
      <c r="BC1305" s="60">
        <v>21411226193.935699</v>
      </c>
      <c r="BD1305" s="60">
        <v>41206188.559199996</v>
      </c>
      <c r="BE1305" s="60" t="s">
        <v>544</v>
      </c>
      <c r="BF1305" s="60">
        <v>104748345.56640001</v>
      </c>
      <c r="BG1305" s="60">
        <v>45804815.873400003</v>
      </c>
      <c r="BH1305" s="60">
        <v>16329658374.4375</v>
      </c>
      <c r="BI1305" s="60">
        <v>331299775.77020001</v>
      </c>
      <c r="BJ1305" s="60" t="s">
        <v>544</v>
      </c>
      <c r="BK1305" s="60">
        <v>46273527.051100001</v>
      </c>
      <c r="BL1305" s="85" t="s">
        <v>544</v>
      </c>
      <c r="BM1305" s="60" t="s">
        <v>544</v>
      </c>
      <c r="BN1305" s="60">
        <v>86490784.183400005</v>
      </c>
      <c r="BO1305" s="60">
        <v>17585638742.9804</v>
      </c>
      <c r="BP1305" s="60">
        <v>16288452185.8783</v>
      </c>
      <c r="BQ1305" s="60">
        <v>321922880.58329999</v>
      </c>
      <c r="BR1305" s="60" t="s">
        <v>544</v>
      </c>
      <c r="BS1305" s="60">
        <v>549636150.25909996</v>
      </c>
      <c r="BT1305" s="60">
        <v>422679379.97259998</v>
      </c>
      <c r="BU1305" s="60">
        <v>800868494.04830003</v>
      </c>
      <c r="BV1305" s="60" t="s">
        <v>544</v>
      </c>
      <c r="BW1305" s="60">
        <v>16328636261.3368</v>
      </c>
      <c r="BX1305" s="60">
        <v>1266296502.7953</v>
      </c>
      <c r="BY1305" s="60" t="s">
        <v>544</v>
      </c>
      <c r="BZ1305" s="60" t="s">
        <v>544</v>
      </c>
      <c r="CA1305" s="60" t="s">
        <v>544</v>
      </c>
      <c r="CB1305" s="60" t="s">
        <v>1833</v>
      </c>
      <c r="CC1305" s="60" t="s">
        <v>544</v>
      </c>
      <c r="CD1305" s="60">
        <v>1749972.6152999999</v>
      </c>
      <c r="CE1305" s="60">
        <v>333017902.52810001</v>
      </c>
      <c r="CF1305" s="60">
        <v>1269059344.6633999</v>
      </c>
      <c r="CG1305" s="60">
        <v>119895699.4445</v>
      </c>
      <c r="CH1305" s="60" t="s">
        <v>544</v>
      </c>
      <c r="CI1305" s="60" t="s">
        <v>1647</v>
      </c>
      <c r="CJ1305" s="60">
        <v>18.52</v>
      </c>
      <c r="CK1305" s="60">
        <v>920809771.54059994</v>
      </c>
      <c r="CL1305" s="60">
        <v>60.95</v>
      </c>
      <c r="CM1305" s="85">
        <v>1011472</v>
      </c>
      <c r="CN1305" s="60" t="s">
        <v>544</v>
      </c>
      <c r="CO1305" s="60">
        <v>331299775.77020001</v>
      </c>
      <c r="CP1305" s="60">
        <v>394294141.28240001</v>
      </c>
      <c r="CQ1305" s="60" t="s">
        <v>544</v>
      </c>
      <c r="CR1305" s="60">
        <v>45578.047700000003</v>
      </c>
      <c r="CS1305" s="60" t="s">
        <v>544</v>
      </c>
      <c r="CT1305" s="60">
        <v>32992842.688999999</v>
      </c>
      <c r="CU1305" s="60">
        <v>13280684.3621</v>
      </c>
      <c r="CV1305" s="60">
        <v>333017902.52810001</v>
      </c>
      <c r="CW1305" s="60">
        <v>46273527.051100001</v>
      </c>
      <c r="CX1305" s="60">
        <v>307803357.09899998</v>
      </c>
      <c r="CY1305" s="60">
        <v>16.46</v>
      </c>
      <c r="CZ1305" s="60">
        <f t="shared" si="40"/>
        <v>18.715150004509972</v>
      </c>
      <c r="DA1305" s="60" t="str">
        <f t="shared" si="41"/>
        <v>Y</v>
      </c>
    </row>
    <row r="1306" spans="1:105">
      <c r="A1306" s="13" t="s">
        <v>1647</v>
      </c>
      <c r="B1306" s="13">
        <v>1011472</v>
      </c>
      <c r="C1306" s="13">
        <v>2023</v>
      </c>
      <c r="D1306" s="13" t="s">
        <v>10</v>
      </c>
      <c r="E1306" s="13" t="s">
        <v>507</v>
      </c>
      <c r="F1306" s="84" t="s">
        <v>1804</v>
      </c>
      <c r="G1306" s="60" t="s">
        <v>2207</v>
      </c>
      <c r="H1306" s="60" t="s">
        <v>2088</v>
      </c>
      <c r="I1306" s="60" t="s">
        <v>2209</v>
      </c>
      <c r="J1306" s="60" t="s">
        <v>1647</v>
      </c>
      <c r="K1306" s="85">
        <v>1011472</v>
      </c>
      <c r="L1306" s="60">
        <v>607852496000</v>
      </c>
      <c r="M1306" s="60">
        <v>20629820215.327301</v>
      </c>
      <c r="N1306" s="60">
        <v>21530201.3136</v>
      </c>
      <c r="O1306" s="60">
        <v>14090226.438300001</v>
      </c>
      <c r="P1306" s="60">
        <v>0</v>
      </c>
      <c r="Q1306" s="60" t="s">
        <v>544</v>
      </c>
      <c r="R1306" s="85">
        <v>802</v>
      </c>
      <c r="S1306" s="85">
        <v>23</v>
      </c>
      <c r="T1306" s="60" t="s">
        <v>544</v>
      </c>
      <c r="U1306" s="60" t="s">
        <v>544</v>
      </c>
      <c r="V1306" s="60" t="s">
        <v>544</v>
      </c>
      <c r="W1306" s="60" t="s">
        <v>2211</v>
      </c>
      <c r="X1306" s="60">
        <v>393032215.93800002</v>
      </c>
      <c r="Y1306" s="60" t="s">
        <v>544</v>
      </c>
      <c r="Z1306" s="60">
        <v>35.57</v>
      </c>
      <c r="AA1306" s="60">
        <v>12046867376.330799</v>
      </c>
      <c r="AB1306" s="60">
        <v>8195334006.8403997</v>
      </c>
      <c r="AC1306" s="60">
        <v>20629820215.327301</v>
      </c>
      <c r="AD1306" s="60">
        <v>6.84</v>
      </c>
      <c r="AE1306" s="60">
        <v>408895.37439999997</v>
      </c>
      <c r="AF1306" s="60">
        <v>4.79</v>
      </c>
      <c r="AG1306" s="60" t="s">
        <v>2212</v>
      </c>
      <c r="AH1306" s="60" t="s">
        <v>544</v>
      </c>
      <c r="AI1306" s="60">
        <v>1604688108.2297001</v>
      </c>
      <c r="AJ1306" s="60" t="s">
        <v>544</v>
      </c>
      <c r="AK1306" s="60">
        <v>2.65</v>
      </c>
      <c r="AL1306" s="60">
        <v>12447924028.2367</v>
      </c>
      <c r="AM1306" s="60">
        <v>226471936.50389999</v>
      </c>
      <c r="AN1306" s="60">
        <v>1240568711.8087001</v>
      </c>
      <c r="AO1306" s="60">
        <v>575832069.7572</v>
      </c>
      <c r="AP1306" s="60">
        <v>1440102798.8843</v>
      </c>
      <c r="AQ1306" s="60">
        <v>20629820215.327301</v>
      </c>
      <c r="AR1306" s="60">
        <v>0.12</v>
      </c>
      <c r="AS1306" s="60">
        <v>1417660219.2214999</v>
      </c>
      <c r="AT1306" s="60" t="s">
        <v>544</v>
      </c>
      <c r="AU1306" s="85">
        <v>1011472</v>
      </c>
      <c r="AV1306" s="60" t="s">
        <v>544</v>
      </c>
      <c r="AW1306" s="60" t="s">
        <v>544</v>
      </c>
      <c r="AX1306" s="60" t="s">
        <v>544</v>
      </c>
      <c r="AY1306" s="60">
        <v>408895.37439999997</v>
      </c>
      <c r="AZ1306" s="60">
        <v>902170524.59490001</v>
      </c>
      <c r="BA1306" s="60">
        <v>17548645697.336899</v>
      </c>
      <c r="BB1306" s="60" t="s">
        <v>1808</v>
      </c>
      <c r="BC1306" s="60">
        <v>22679052668.326099</v>
      </c>
      <c r="BD1306" s="60">
        <v>27071500.655400001</v>
      </c>
      <c r="BE1306" s="60" t="s">
        <v>544</v>
      </c>
      <c r="BF1306" s="60">
        <v>113424719.2168</v>
      </c>
      <c r="BG1306" s="60">
        <v>44076905.3961</v>
      </c>
      <c r="BH1306" s="60">
        <v>17549054592.711399</v>
      </c>
      <c r="BI1306" s="60">
        <v>403249068.26490003</v>
      </c>
      <c r="BJ1306" s="60" t="s">
        <v>544</v>
      </c>
      <c r="BK1306" s="60">
        <v>71484095.306799993</v>
      </c>
      <c r="BL1306" s="85" t="s">
        <v>544</v>
      </c>
      <c r="BM1306" s="60" t="s">
        <v>544</v>
      </c>
      <c r="BN1306" s="60">
        <v>74789298.978</v>
      </c>
      <c r="BO1306" s="60">
        <v>18870523091.445801</v>
      </c>
      <c r="BP1306" s="60">
        <v>17521983092.056</v>
      </c>
      <c r="BQ1306" s="60">
        <v>285594447.22189999</v>
      </c>
      <c r="BR1306" s="60" t="s">
        <v>544</v>
      </c>
      <c r="BS1306" s="60">
        <v>1177851532.8903</v>
      </c>
      <c r="BT1306" s="60">
        <v>401056651.9059</v>
      </c>
      <c r="BU1306" s="60">
        <v>1480882781.6908</v>
      </c>
      <c r="BV1306" s="60" t="s">
        <v>544</v>
      </c>
      <c r="BW1306" s="60">
        <v>17548645697.336899</v>
      </c>
      <c r="BX1306" s="60">
        <v>1439510565.793</v>
      </c>
      <c r="BY1306" s="60" t="s">
        <v>544</v>
      </c>
      <c r="BZ1306" s="60" t="s">
        <v>544</v>
      </c>
      <c r="CA1306" s="60" t="s">
        <v>544</v>
      </c>
      <c r="CB1306" s="60" t="s">
        <v>1833</v>
      </c>
      <c r="CC1306" s="60" t="s">
        <v>544</v>
      </c>
      <c r="CD1306" s="60">
        <v>3166190.1042999998</v>
      </c>
      <c r="CE1306" s="60">
        <v>382092465.91229999</v>
      </c>
      <c r="CF1306" s="60">
        <v>1440102798.8843</v>
      </c>
      <c r="CG1306" s="60">
        <v>152686005.95629999</v>
      </c>
      <c r="CH1306" s="60" t="s">
        <v>544</v>
      </c>
      <c r="CI1306" s="60" t="s">
        <v>1647</v>
      </c>
      <c r="CJ1306" s="60">
        <v>19.579999999999998</v>
      </c>
      <c r="CK1306" s="60">
        <v>1633600927.7467</v>
      </c>
      <c r="CL1306" s="60">
        <v>131.66999999999999</v>
      </c>
      <c r="CM1306" s="85">
        <v>1011472</v>
      </c>
      <c r="CN1306" s="60" t="s">
        <v>544</v>
      </c>
      <c r="CO1306" s="60">
        <v>403249068.26490003</v>
      </c>
      <c r="CP1306" s="60">
        <v>467821514.91600001</v>
      </c>
      <c r="CQ1306" s="60" t="s">
        <v>544</v>
      </c>
      <c r="CR1306" s="60">
        <v>32140.099600000001</v>
      </c>
      <c r="CS1306" s="60" t="s">
        <v>544</v>
      </c>
      <c r="CT1306" s="60">
        <v>47676223.220200002</v>
      </c>
      <c r="CU1306" s="60">
        <v>23807872.086599998</v>
      </c>
      <c r="CV1306" s="60">
        <v>382092465.91229999</v>
      </c>
      <c r="CW1306" s="60">
        <v>71484095.306799993</v>
      </c>
      <c r="CX1306" s="60">
        <v>393032215.93800002</v>
      </c>
      <c r="CY1306" s="60">
        <v>17.57</v>
      </c>
      <c r="CZ1306" s="60">
        <f t="shared" si="40"/>
        <v>29.464750039284631</v>
      </c>
      <c r="DA1306" s="60" t="str">
        <f t="shared" si="41"/>
        <v>Y</v>
      </c>
    </row>
    <row r="1307" spans="1:105">
      <c r="A1307" s="13" t="s">
        <v>1648</v>
      </c>
      <c r="B1307" s="13">
        <v>111615</v>
      </c>
      <c r="C1307" s="13">
        <v>2022</v>
      </c>
      <c r="D1307" s="13" t="s">
        <v>10</v>
      </c>
      <c r="E1307" s="13" t="s">
        <v>13</v>
      </c>
      <c r="F1307" s="84" t="s">
        <v>1812</v>
      </c>
      <c r="G1307" s="60" t="s">
        <v>2207</v>
      </c>
      <c r="H1307" s="60" t="s">
        <v>2088</v>
      </c>
      <c r="I1307" s="60" t="s">
        <v>2209</v>
      </c>
      <c r="J1307" s="60" t="s">
        <v>1648</v>
      </c>
      <c r="K1307" s="85">
        <v>111615</v>
      </c>
      <c r="L1307" s="60">
        <v>1715431569000</v>
      </c>
      <c r="M1307" s="60">
        <v>91660049135.946793</v>
      </c>
      <c r="N1307" s="60">
        <v>1454049686.6679001</v>
      </c>
      <c r="O1307" s="60">
        <v>697613697.82519996</v>
      </c>
      <c r="P1307" s="60">
        <v>-1.1000000000000001</v>
      </c>
      <c r="Q1307" s="60" t="s">
        <v>544</v>
      </c>
      <c r="R1307" s="85" t="s">
        <v>544</v>
      </c>
      <c r="S1307" s="85" t="s">
        <v>544</v>
      </c>
      <c r="T1307" s="60">
        <v>7734176267.0948</v>
      </c>
      <c r="U1307" s="60" t="s">
        <v>544</v>
      </c>
      <c r="V1307" s="60" t="s">
        <v>544</v>
      </c>
      <c r="W1307" s="60" t="s">
        <v>2211</v>
      </c>
      <c r="X1307" s="60">
        <v>4632338077.9266005</v>
      </c>
      <c r="Y1307" s="60">
        <v>50297690308.288101</v>
      </c>
      <c r="Z1307" s="60">
        <v>48.06</v>
      </c>
      <c r="AA1307" s="60">
        <v>1523231659.5448</v>
      </c>
      <c r="AB1307" s="60">
        <v>58134464898.107399</v>
      </c>
      <c r="AC1307" s="60">
        <v>91660049135.946793</v>
      </c>
      <c r="AD1307" s="60">
        <v>8.14</v>
      </c>
      <c r="AE1307" s="60">
        <v>7911425874.9899998</v>
      </c>
      <c r="AF1307" s="60">
        <v>9.23</v>
      </c>
      <c r="AG1307" s="60" t="s">
        <v>2212</v>
      </c>
      <c r="AH1307" s="60" t="s">
        <v>544</v>
      </c>
      <c r="AI1307" s="60">
        <v>10609244165.937901</v>
      </c>
      <c r="AJ1307" s="60">
        <v>1557330878.6185</v>
      </c>
      <c r="AK1307" s="60">
        <v>8.07</v>
      </c>
      <c r="AL1307" s="60">
        <v>55162988100.614502</v>
      </c>
      <c r="AM1307" s="60">
        <v>8897013273.1970997</v>
      </c>
      <c r="AN1307" s="60">
        <v>2893944049.9780998</v>
      </c>
      <c r="AO1307" s="60">
        <v>10785160629.2955</v>
      </c>
      <c r="AP1307" s="60">
        <v>11223671354.4578</v>
      </c>
      <c r="AQ1307" s="60">
        <v>91660049135.946793</v>
      </c>
      <c r="AR1307" s="60">
        <v>2.98</v>
      </c>
      <c r="AS1307" s="60">
        <v>7025577404.8465996</v>
      </c>
      <c r="AT1307" s="60">
        <v>7734176267.0948</v>
      </c>
      <c r="AU1307" s="85">
        <v>111615</v>
      </c>
      <c r="AV1307" s="60" t="s">
        <v>544</v>
      </c>
      <c r="AW1307" s="60" t="s">
        <v>544</v>
      </c>
      <c r="AX1307" s="60" t="s">
        <v>544</v>
      </c>
      <c r="AY1307" s="60">
        <v>9468756753.6084995</v>
      </c>
      <c r="AZ1307" s="60">
        <v>18305379327.306702</v>
      </c>
      <c r="BA1307" s="60">
        <v>31547076077.815201</v>
      </c>
      <c r="BB1307" s="60" t="s">
        <v>1808</v>
      </c>
      <c r="BC1307" s="60">
        <v>114067290002.2473</v>
      </c>
      <c r="BD1307" s="60">
        <v>2133145926.7160001</v>
      </c>
      <c r="BE1307" s="60">
        <v>981108566.88699996</v>
      </c>
      <c r="BF1307" s="60">
        <v>331033520.89120001</v>
      </c>
      <c r="BG1307" s="60">
        <v>783932535.75119996</v>
      </c>
      <c r="BH1307" s="60">
        <v>48750009098.518501</v>
      </c>
      <c r="BI1307" s="60">
        <v>6135845449.9336996</v>
      </c>
      <c r="BJ1307" s="60" t="s">
        <v>544</v>
      </c>
      <c r="BK1307" s="60">
        <v>2423212583.8730001</v>
      </c>
      <c r="BL1307" s="85" t="s">
        <v>3160</v>
      </c>
      <c r="BM1307" s="60" t="s">
        <v>3161</v>
      </c>
      <c r="BN1307" s="60">
        <v>2463933764.2972999</v>
      </c>
      <c r="BO1307" s="60">
        <v>71268506567.063599</v>
      </c>
      <c r="BP1307" s="60">
        <v>46616863171.802498</v>
      </c>
      <c r="BQ1307" s="60">
        <v>2074504291.4774001</v>
      </c>
      <c r="BR1307" s="60" t="s">
        <v>544</v>
      </c>
      <c r="BS1307" s="60">
        <v>8026998659.5778999</v>
      </c>
      <c r="BT1307" s="60">
        <v>604168975.25670004</v>
      </c>
      <c r="BU1307" s="60">
        <v>4834108835.7933998</v>
      </c>
      <c r="BV1307" s="60" t="s">
        <v>544</v>
      </c>
      <c r="BW1307" s="60">
        <v>31547076077.815201</v>
      </c>
      <c r="BX1307" s="60">
        <v>10452624796.1068</v>
      </c>
      <c r="BY1307" s="60" t="s">
        <v>544</v>
      </c>
      <c r="BZ1307" s="60" t="s">
        <v>544</v>
      </c>
      <c r="CA1307" s="60">
        <v>114404746.9288</v>
      </c>
      <c r="CB1307" s="60" t="s">
        <v>1833</v>
      </c>
      <c r="CC1307" s="60">
        <v>1714615538.3348</v>
      </c>
      <c r="CD1307" s="60">
        <v>1307930633.4226999</v>
      </c>
      <c r="CE1307" s="60">
        <v>4515631452.5737</v>
      </c>
      <c r="CF1307" s="60">
        <v>11223671354.4578</v>
      </c>
      <c r="CG1307" s="60">
        <v>2678092400.4308</v>
      </c>
      <c r="CH1307" s="60">
        <v>-187225002.15900001</v>
      </c>
      <c r="CI1307" s="60" t="s">
        <v>1648</v>
      </c>
      <c r="CJ1307" s="60">
        <v>18.25</v>
      </c>
      <c r="CK1307" s="60">
        <v>7526282127.9048004</v>
      </c>
      <c r="CL1307" s="60">
        <v>156.91</v>
      </c>
      <c r="CM1307" s="85">
        <v>111615</v>
      </c>
      <c r="CN1307" s="60" t="s">
        <v>544</v>
      </c>
      <c r="CO1307" s="60">
        <v>6135845449.9336996</v>
      </c>
      <c r="CP1307" s="60">
        <v>7096271842.2238998</v>
      </c>
      <c r="CQ1307" s="60">
        <v>50297690308.288101</v>
      </c>
      <c r="CR1307" s="60">
        <v>14080891.680600001</v>
      </c>
      <c r="CS1307" s="60" t="s">
        <v>544</v>
      </c>
      <c r="CT1307" s="60">
        <v>1100243332.0084</v>
      </c>
      <c r="CU1307" s="60">
        <v>1322969251.8645999</v>
      </c>
      <c r="CV1307" s="60">
        <v>4515631452.5737</v>
      </c>
      <c r="CW1307" s="60">
        <v>2423212583.8730001</v>
      </c>
      <c r="CX1307" s="60">
        <v>4632338077.9266005</v>
      </c>
      <c r="CY1307" s="60">
        <v>17.98</v>
      </c>
      <c r="CZ1307" s="60">
        <f t="shared" si="40"/>
        <v>18.715150004509983</v>
      </c>
      <c r="DA1307" s="60" t="str">
        <f t="shared" si="41"/>
        <v>Y</v>
      </c>
    </row>
    <row r="1308" spans="1:105">
      <c r="A1308" s="13" t="s">
        <v>1648</v>
      </c>
      <c r="B1308" s="13">
        <v>111615</v>
      </c>
      <c r="C1308" s="13">
        <v>2023</v>
      </c>
      <c r="D1308" s="13" t="s">
        <v>10</v>
      </c>
      <c r="E1308" s="13" t="s">
        <v>13</v>
      </c>
      <c r="F1308" s="84" t="s">
        <v>1804</v>
      </c>
      <c r="G1308" s="60" t="s">
        <v>2207</v>
      </c>
      <c r="H1308" s="60" t="s">
        <v>3159</v>
      </c>
      <c r="I1308" s="60" t="s">
        <v>2209</v>
      </c>
      <c r="J1308" s="60" t="s">
        <v>1648</v>
      </c>
      <c r="K1308" s="85">
        <v>111615</v>
      </c>
      <c r="L1308" s="60">
        <v>2954742571000</v>
      </c>
      <c r="M1308" s="60">
        <v>100280591793.9408</v>
      </c>
      <c r="N1308" s="60">
        <v>1057536512.5601</v>
      </c>
      <c r="O1308" s="60">
        <v>670609965.25189996</v>
      </c>
      <c r="P1308" s="60">
        <v>-0.75</v>
      </c>
      <c r="Q1308" s="60" t="s">
        <v>544</v>
      </c>
      <c r="R1308" s="85" t="s">
        <v>544</v>
      </c>
      <c r="S1308" s="85" t="s">
        <v>544</v>
      </c>
      <c r="T1308" s="60">
        <v>6713595592.5727997</v>
      </c>
      <c r="U1308" s="60" t="s">
        <v>544</v>
      </c>
      <c r="V1308" s="60" t="s">
        <v>544</v>
      </c>
      <c r="W1308" s="60" t="s">
        <v>2211</v>
      </c>
      <c r="X1308" s="60">
        <v>3035664001.2470999</v>
      </c>
      <c r="Y1308" s="60">
        <v>54785799772.533699</v>
      </c>
      <c r="Z1308" s="60">
        <v>35.61</v>
      </c>
      <c r="AA1308" s="60">
        <v>934059442.66639996</v>
      </c>
      <c r="AB1308" s="60">
        <v>56805551812.535896</v>
      </c>
      <c r="AC1308" s="60">
        <v>100280591793.9408</v>
      </c>
      <c r="AD1308" s="60">
        <v>6.44</v>
      </c>
      <c r="AE1308" s="60">
        <v>10007872308.6686</v>
      </c>
      <c r="AF1308" s="60">
        <v>15.65</v>
      </c>
      <c r="AG1308" s="60" t="s">
        <v>2212</v>
      </c>
      <c r="AH1308" s="60" t="s">
        <v>544</v>
      </c>
      <c r="AI1308" s="60">
        <v>9356410308.3323994</v>
      </c>
      <c r="AJ1308" s="60">
        <v>1350799682.5676</v>
      </c>
      <c r="AK1308" s="60">
        <v>5.31</v>
      </c>
      <c r="AL1308" s="60">
        <v>63645090608.259903</v>
      </c>
      <c r="AM1308" s="60">
        <v>9622498633.8586006</v>
      </c>
      <c r="AN1308" s="60">
        <v>5709520860.5437002</v>
      </c>
      <c r="AO1308" s="60">
        <v>17873379047.7724</v>
      </c>
      <c r="AP1308" s="60">
        <v>10295585049.7812</v>
      </c>
      <c r="AQ1308" s="60">
        <v>100280591793.9408</v>
      </c>
      <c r="AR1308" s="60">
        <v>2.2599999999999998</v>
      </c>
      <c r="AS1308" s="60">
        <v>6609777844.3848</v>
      </c>
      <c r="AT1308" s="60">
        <v>6713595592.5727997</v>
      </c>
      <c r="AU1308" s="85">
        <v>111615</v>
      </c>
      <c r="AV1308" s="60" t="s">
        <v>544</v>
      </c>
      <c r="AW1308" s="60">
        <v>4673823392.9148998</v>
      </c>
      <c r="AX1308" s="60" t="s">
        <v>544</v>
      </c>
      <c r="AY1308" s="60">
        <v>11358671991.2363</v>
      </c>
      <c r="AZ1308" s="60">
        <v>18920507869.8009</v>
      </c>
      <c r="BA1308" s="60">
        <v>28814682081.742599</v>
      </c>
      <c r="BB1308" s="60" t="s">
        <v>1808</v>
      </c>
      <c r="BC1308" s="60">
        <v>128733100194.0546</v>
      </c>
      <c r="BD1308" s="60">
        <v>1639196427.4465001</v>
      </c>
      <c r="BE1308" s="60">
        <v>839193849.15980005</v>
      </c>
      <c r="BF1308" s="60">
        <v>269463850.51340002</v>
      </c>
      <c r="BG1308" s="60">
        <v>1362070472.2249999</v>
      </c>
      <c r="BH1308" s="60">
        <v>46886949665.551697</v>
      </c>
      <c r="BI1308" s="60">
        <v>3484020731.9977999</v>
      </c>
      <c r="BJ1308" s="60" t="s">
        <v>544</v>
      </c>
      <c r="BK1308" s="60">
        <v>2800952592.164</v>
      </c>
      <c r="BL1308" s="85" t="s">
        <v>3160</v>
      </c>
      <c r="BM1308" s="60" t="s">
        <v>3161</v>
      </c>
      <c r="BN1308" s="60">
        <v>3505264896.6069002</v>
      </c>
      <c r="BO1308" s="60">
        <v>71408384941.149994</v>
      </c>
      <c r="BP1308" s="60">
        <v>45247753238.105202</v>
      </c>
      <c r="BQ1308" s="60">
        <v>2880911967.243</v>
      </c>
      <c r="BR1308" s="60" t="s">
        <v>544</v>
      </c>
      <c r="BS1308" s="60">
        <v>8737767829.5841999</v>
      </c>
      <c r="BT1308" s="60">
        <v>3251408000.1448998</v>
      </c>
      <c r="BU1308" s="60">
        <v>5676613776.6991997</v>
      </c>
      <c r="BV1308" s="60" t="s">
        <v>544</v>
      </c>
      <c r="BW1308" s="60">
        <v>28814682081.742599</v>
      </c>
      <c r="BX1308" s="60">
        <v>9174902303.2460003</v>
      </c>
      <c r="BY1308" s="60" t="s">
        <v>544</v>
      </c>
      <c r="BZ1308" s="60" t="s">
        <v>544</v>
      </c>
      <c r="CA1308" s="60">
        <v>221529216.81999999</v>
      </c>
      <c r="CB1308" s="60" t="s">
        <v>1833</v>
      </c>
      <c r="CC1308" s="60">
        <v>3985104908.1851001</v>
      </c>
      <c r="CD1308" s="60">
        <v>1520309452.4907</v>
      </c>
      <c r="CE1308" s="60">
        <v>3388743765.5799999</v>
      </c>
      <c r="CF1308" s="60">
        <v>10295585049.7812</v>
      </c>
      <c r="CG1308" s="60">
        <v>3054265109.3260002</v>
      </c>
      <c r="CH1308" s="60" t="s">
        <v>544</v>
      </c>
      <c r="CI1308" s="60" t="s">
        <v>1648</v>
      </c>
      <c r="CJ1308" s="60">
        <v>16.47</v>
      </c>
      <c r="CK1308" s="60">
        <v>8745184861.7907009</v>
      </c>
      <c r="CL1308" s="60">
        <v>202.35</v>
      </c>
      <c r="CM1308" s="85">
        <v>111615</v>
      </c>
      <c r="CN1308" s="60" t="s">
        <v>544</v>
      </c>
      <c r="CO1308" s="60">
        <v>3484020731.9977999</v>
      </c>
      <c r="CP1308" s="60">
        <v>6540928897.8539</v>
      </c>
      <c r="CQ1308" s="60">
        <v>54785799772.533699</v>
      </c>
      <c r="CR1308" s="60">
        <v>14305975.7656</v>
      </c>
      <c r="CS1308" s="60" t="s">
        <v>544</v>
      </c>
      <c r="CT1308" s="60">
        <v>1065854655.4146</v>
      </c>
      <c r="CU1308" s="60">
        <v>1735097936.7493999</v>
      </c>
      <c r="CV1308" s="60">
        <v>3388743765.5799999</v>
      </c>
      <c r="CW1308" s="60">
        <v>2800952592.164</v>
      </c>
      <c r="CX1308" s="60">
        <v>3035664001.2470999</v>
      </c>
      <c r="CY1308" s="60">
        <v>16.149999999999999</v>
      </c>
      <c r="CZ1308" s="60">
        <f t="shared" si="40"/>
        <v>29.464750039284599</v>
      </c>
      <c r="DA1308" s="60" t="str">
        <f t="shared" si="41"/>
        <v>Y</v>
      </c>
    </row>
    <row r="1309" spans="1:105">
      <c r="A1309" s="13" t="s">
        <v>1649</v>
      </c>
      <c r="B1309" s="13">
        <v>113313</v>
      </c>
      <c r="C1309" s="13">
        <v>2022</v>
      </c>
      <c r="D1309" s="13" t="s">
        <v>10</v>
      </c>
      <c r="E1309" s="13" t="s">
        <v>13</v>
      </c>
      <c r="F1309" s="84" t="s">
        <v>1812</v>
      </c>
      <c r="G1309" s="60" t="s">
        <v>2207</v>
      </c>
      <c r="H1309" s="60" t="s">
        <v>2485</v>
      </c>
      <c r="I1309" s="60" t="s">
        <v>2209</v>
      </c>
      <c r="J1309" s="60" t="s">
        <v>1649</v>
      </c>
      <c r="K1309" s="85">
        <v>113313</v>
      </c>
      <c r="L1309" s="60">
        <v>91699796000</v>
      </c>
      <c r="M1309" s="60">
        <v>4899762811.3001003</v>
      </c>
      <c r="N1309" s="60">
        <v>47788770.049099997</v>
      </c>
      <c r="O1309" s="60">
        <v>26461556.540100001</v>
      </c>
      <c r="P1309" s="60">
        <v>-0.99</v>
      </c>
      <c r="Q1309" s="60">
        <v>851772654.56910002</v>
      </c>
      <c r="R1309" s="85" t="s">
        <v>544</v>
      </c>
      <c r="S1309" s="85" t="s">
        <v>544</v>
      </c>
      <c r="T1309" s="60">
        <v>1614435737.5023999</v>
      </c>
      <c r="U1309" s="60" t="s">
        <v>544</v>
      </c>
      <c r="V1309" s="60" t="s">
        <v>544</v>
      </c>
      <c r="W1309" s="60" t="s">
        <v>2211</v>
      </c>
      <c r="X1309" s="60">
        <v>163087338.29350001</v>
      </c>
      <c r="Y1309" s="60" t="s">
        <v>544</v>
      </c>
      <c r="Z1309" s="60">
        <v>31.24</v>
      </c>
      <c r="AA1309" s="60">
        <v>417818932.68910003</v>
      </c>
      <c r="AB1309" s="60">
        <v>4146285334.6781001</v>
      </c>
      <c r="AC1309" s="60">
        <v>4899762811.3001003</v>
      </c>
      <c r="AD1309" s="60">
        <v>11.18</v>
      </c>
      <c r="AE1309" s="60" t="s">
        <v>544</v>
      </c>
      <c r="AF1309" s="60">
        <v>17.079999999999998</v>
      </c>
      <c r="AG1309" s="60" t="s">
        <v>2212</v>
      </c>
      <c r="AH1309" s="60" t="s">
        <v>544</v>
      </c>
      <c r="AI1309" s="60">
        <v>598214547.96259999</v>
      </c>
      <c r="AJ1309" s="60" t="s">
        <v>544</v>
      </c>
      <c r="AK1309" s="60">
        <v>4.41</v>
      </c>
      <c r="AL1309" s="60">
        <v>575186787.03649998</v>
      </c>
      <c r="AM1309" s="60">
        <v>482388706.35949999</v>
      </c>
      <c r="AN1309" s="60">
        <v>186423138.4285</v>
      </c>
      <c r="AO1309" s="60">
        <v>44616.2601</v>
      </c>
      <c r="AP1309" s="60">
        <v>366213468.67900002</v>
      </c>
      <c r="AQ1309" s="60">
        <v>4899762811.3001003</v>
      </c>
      <c r="AR1309" s="60">
        <v>1.48</v>
      </c>
      <c r="AS1309" s="60">
        <v>357445064.47390002</v>
      </c>
      <c r="AT1309" s="60">
        <v>3196607293.3203001</v>
      </c>
      <c r="AU1309" s="85">
        <v>113313</v>
      </c>
      <c r="AV1309" s="60" t="s">
        <v>544</v>
      </c>
      <c r="AW1309" s="60">
        <v>157367854.34740001</v>
      </c>
      <c r="AX1309" s="60" t="s">
        <v>544</v>
      </c>
      <c r="AY1309" s="60" t="s">
        <v>544</v>
      </c>
      <c r="AZ1309" s="60">
        <v>886999676.5187</v>
      </c>
      <c r="BA1309" s="60">
        <v>27534430.655200001</v>
      </c>
      <c r="BB1309" s="60" t="s">
        <v>1808</v>
      </c>
      <c r="BC1309" s="60">
        <v>5046249213.9919996</v>
      </c>
      <c r="BD1309" s="60">
        <v>59183976.603600003</v>
      </c>
      <c r="BE1309" s="60">
        <v>53.432600000000001</v>
      </c>
      <c r="BF1309" s="60">
        <v>354239212.53119999</v>
      </c>
      <c r="BG1309" s="60">
        <v>5337013.0603</v>
      </c>
      <c r="BH1309" s="60">
        <v>3224141723.9755001</v>
      </c>
      <c r="BI1309" s="60">
        <v>100921285.67200001</v>
      </c>
      <c r="BJ1309" s="60" t="s">
        <v>544</v>
      </c>
      <c r="BK1309" s="60">
        <v>19037891.756900001</v>
      </c>
      <c r="BL1309" s="85" t="s">
        <v>3162</v>
      </c>
      <c r="BM1309" s="60" t="s">
        <v>3163</v>
      </c>
      <c r="BN1309" s="60">
        <v>10202750.175899999</v>
      </c>
      <c r="BO1309" s="60">
        <v>4875672381.8943996</v>
      </c>
      <c r="BP1309" s="60">
        <v>3164957747.3717999</v>
      </c>
      <c r="BQ1309" s="60">
        <v>467248672.75400001</v>
      </c>
      <c r="BR1309" s="60">
        <v>37341298.350900002</v>
      </c>
      <c r="BS1309" s="60">
        <v>9069283.4393000007</v>
      </c>
      <c r="BT1309" s="60" t="s">
        <v>544</v>
      </c>
      <c r="BU1309" s="60">
        <v>167058132.00780001</v>
      </c>
      <c r="BV1309" s="60" t="s">
        <v>544</v>
      </c>
      <c r="BW1309" s="60">
        <v>27534430.655200001</v>
      </c>
      <c r="BX1309" s="60">
        <v>358491382.56349999</v>
      </c>
      <c r="BY1309" s="60" t="s">
        <v>544</v>
      </c>
      <c r="BZ1309" s="60" t="s">
        <v>544</v>
      </c>
      <c r="CA1309" s="60" t="s">
        <v>544</v>
      </c>
      <c r="CB1309" s="60" t="s">
        <v>2004</v>
      </c>
      <c r="CC1309" s="60" t="s">
        <v>544</v>
      </c>
      <c r="CD1309" s="60">
        <v>4778802.1991999997</v>
      </c>
      <c r="CE1309" s="60">
        <v>124642816.08419999</v>
      </c>
      <c r="CF1309" s="60">
        <v>366213468.67900002</v>
      </c>
      <c r="CG1309" s="60">
        <v>179890783.6266</v>
      </c>
      <c r="CH1309" s="60" t="s">
        <v>544</v>
      </c>
      <c r="CI1309" s="60" t="s">
        <v>1649</v>
      </c>
      <c r="CJ1309" s="60">
        <v>14.43</v>
      </c>
      <c r="CK1309" s="60">
        <v>349510476.722</v>
      </c>
      <c r="CL1309" s="60">
        <v>119.53</v>
      </c>
      <c r="CM1309" s="85">
        <v>113313</v>
      </c>
      <c r="CN1309" s="60" t="s">
        <v>544</v>
      </c>
      <c r="CO1309" s="60">
        <v>100921285.67200001</v>
      </c>
      <c r="CP1309" s="60">
        <v>173290088.46939999</v>
      </c>
      <c r="CQ1309" s="60" t="s">
        <v>544</v>
      </c>
      <c r="CR1309" s="60">
        <v>2561561.0876000002</v>
      </c>
      <c r="CS1309" s="60" t="s">
        <v>544</v>
      </c>
      <c r="CT1309" s="60">
        <v>12408770.431700001</v>
      </c>
      <c r="CU1309" s="60">
        <v>6629121.3251999998</v>
      </c>
      <c r="CV1309" s="60">
        <v>124642816.08419999</v>
      </c>
      <c r="CW1309" s="60">
        <v>19037891.756900001</v>
      </c>
      <c r="CX1309" s="60">
        <v>163087338.29350001</v>
      </c>
      <c r="CY1309" s="60">
        <v>8.65</v>
      </c>
      <c r="CZ1309" s="60">
        <f t="shared" si="40"/>
        <v>18.715150004509795</v>
      </c>
      <c r="DA1309" s="60" t="str">
        <f t="shared" si="41"/>
        <v>Y</v>
      </c>
    </row>
    <row r="1310" spans="1:105">
      <c r="A1310" s="13" t="s">
        <v>1649</v>
      </c>
      <c r="B1310" s="13">
        <v>113313</v>
      </c>
      <c r="C1310" s="13">
        <v>2023</v>
      </c>
      <c r="D1310" s="13" t="s">
        <v>10</v>
      </c>
      <c r="E1310" s="13" t="s">
        <v>13</v>
      </c>
      <c r="F1310" s="84" t="s">
        <v>1804</v>
      </c>
      <c r="G1310" s="60" t="s">
        <v>2207</v>
      </c>
      <c r="H1310" s="60" t="s">
        <v>2485</v>
      </c>
      <c r="I1310" s="60" t="s">
        <v>2209</v>
      </c>
      <c r="J1310" s="60" t="s">
        <v>1649</v>
      </c>
      <c r="K1310" s="85">
        <v>113313</v>
      </c>
      <c r="L1310" s="60">
        <v>135699686000</v>
      </c>
      <c r="M1310" s="60">
        <v>4605492523.0682001</v>
      </c>
      <c r="N1310" s="60">
        <v>28782935.503199998</v>
      </c>
      <c r="O1310" s="60">
        <v>16699174.414999999</v>
      </c>
      <c r="P1310" s="60">
        <v>-1.44</v>
      </c>
      <c r="Q1310" s="60">
        <v>1103596092.1659</v>
      </c>
      <c r="R1310" s="85" t="s">
        <v>544</v>
      </c>
      <c r="S1310" s="85" t="s">
        <v>544</v>
      </c>
      <c r="T1310" s="60">
        <v>1414818111.2828</v>
      </c>
      <c r="U1310" s="60">
        <v>10242340.4101</v>
      </c>
      <c r="V1310" s="60" t="s">
        <v>544</v>
      </c>
      <c r="W1310" s="60" t="s">
        <v>2211</v>
      </c>
      <c r="X1310" s="60">
        <v>256166673.39570001</v>
      </c>
      <c r="Y1310" s="60" t="s">
        <v>544</v>
      </c>
      <c r="Z1310" s="60">
        <v>46.33</v>
      </c>
      <c r="AA1310" s="60">
        <v>353472199.36070001</v>
      </c>
      <c r="AB1310" s="60">
        <v>4007361944.1051998</v>
      </c>
      <c r="AC1310" s="60">
        <v>4605492523.0682001</v>
      </c>
      <c r="AD1310" s="60">
        <v>11.72</v>
      </c>
      <c r="AE1310" s="60" t="s">
        <v>544</v>
      </c>
      <c r="AF1310" s="60">
        <v>16.63</v>
      </c>
      <c r="AG1310" s="60" t="s">
        <v>2212</v>
      </c>
      <c r="AH1310" s="60" t="s">
        <v>544</v>
      </c>
      <c r="AI1310" s="60">
        <v>575860680.21539998</v>
      </c>
      <c r="AJ1310" s="60" t="s">
        <v>544</v>
      </c>
      <c r="AK1310" s="60">
        <v>6.57</v>
      </c>
      <c r="AL1310" s="60">
        <v>451046045.94580001</v>
      </c>
      <c r="AM1310" s="60">
        <v>245748903.023</v>
      </c>
      <c r="AN1310" s="60">
        <v>293702780.04939997</v>
      </c>
      <c r="AO1310" s="60">
        <v>86883.479300000006</v>
      </c>
      <c r="AP1310" s="60">
        <v>369345471.63950002</v>
      </c>
      <c r="AQ1310" s="60">
        <v>4605492523.0682001</v>
      </c>
      <c r="AR1310" s="60">
        <v>1.01</v>
      </c>
      <c r="AS1310" s="60">
        <v>363921023.78960001</v>
      </c>
      <c r="AT1310" s="60">
        <v>2856212046.1838002</v>
      </c>
      <c r="AU1310" s="85">
        <v>113313</v>
      </c>
      <c r="AV1310" s="60" t="s">
        <v>544</v>
      </c>
      <c r="AW1310" s="60">
        <v>97573846.584999993</v>
      </c>
      <c r="AX1310" s="60" t="s">
        <v>544</v>
      </c>
      <c r="AY1310" s="60" t="s">
        <v>544</v>
      </c>
      <c r="AZ1310" s="60">
        <v>1027856539.072</v>
      </c>
      <c r="BA1310" s="60">
        <v>38486.6662</v>
      </c>
      <c r="BB1310" s="60" t="s">
        <v>1808</v>
      </c>
      <c r="BC1310" s="60">
        <v>4785269374.8297005</v>
      </c>
      <c r="BD1310" s="60">
        <v>48230309.0339</v>
      </c>
      <c r="BE1310" s="60" t="s">
        <v>544</v>
      </c>
      <c r="BF1310" s="60">
        <v>578136348.59580004</v>
      </c>
      <c r="BG1310" s="60">
        <v>4650607.9236000003</v>
      </c>
      <c r="BH1310" s="60">
        <v>2856250532.8499999</v>
      </c>
      <c r="BI1310" s="60">
        <v>137058552.83399999</v>
      </c>
      <c r="BJ1310" s="60" t="s">
        <v>544</v>
      </c>
      <c r="BK1310" s="60">
        <v>31679583.1886</v>
      </c>
      <c r="BL1310" s="85" t="s">
        <v>3162</v>
      </c>
      <c r="BM1310" s="60" t="s">
        <v>3163</v>
      </c>
      <c r="BN1310" s="60">
        <v>-14986958.9734</v>
      </c>
      <c r="BO1310" s="60">
        <v>4584099434.7454004</v>
      </c>
      <c r="BP1310" s="60">
        <v>2808020223.8161998</v>
      </c>
      <c r="BQ1310" s="60">
        <v>167496720.43439999</v>
      </c>
      <c r="BR1310" s="60">
        <v>34299561.294500001</v>
      </c>
      <c r="BS1310" s="60">
        <v>7744881.5855</v>
      </c>
      <c r="BT1310" s="60" t="s">
        <v>544</v>
      </c>
      <c r="BU1310" s="60">
        <v>241255432.01699999</v>
      </c>
      <c r="BV1310" s="60">
        <v>14470545.293299999</v>
      </c>
      <c r="BW1310" s="60">
        <v>10280827.076300001</v>
      </c>
      <c r="BX1310" s="60">
        <v>359182276.64889997</v>
      </c>
      <c r="BY1310" s="60" t="s">
        <v>544</v>
      </c>
      <c r="BZ1310" s="60" t="s">
        <v>544</v>
      </c>
      <c r="CA1310" s="60" t="s">
        <v>544</v>
      </c>
      <c r="CB1310" s="60" t="s">
        <v>1861</v>
      </c>
      <c r="CC1310" s="60" t="s">
        <v>544</v>
      </c>
      <c r="CD1310" s="60">
        <v>1459710.3299</v>
      </c>
      <c r="CE1310" s="60">
        <v>191449205.99970001</v>
      </c>
      <c r="CF1310" s="60">
        <v>369345471.63950002</v>
      </c>
      <c r="CG1310" s="60">
        <v>307837636.08740002</v>
      </c>
      <c r="CH1310" s="60" t="s">
        <v>544</v>
      </c>
      <c r="CI1310" s="60" t="s">
        <v>1649</v>
      </c>
      <c r="CJ1310" s="60">
        <v>14.37</v>
      </c>
      <c r="CK1310" s="60">
        <v>549869453.44519997</v>
      </c>
      <c r="CL1310" s="60">
        <v>196.58</v>
      </c>
      <c r="CM1310" s="85">
        <v>113313</v>
      </c>
      <c r="CN1310" s="60" t="s">
        <v>544</v>
      </c>
      <c r="CO1310" s="60">
        <v>137058552.83399999</v>
      </c>
      <c r="CP1310" s="60">
        <v>241179714.42230001</v>
      </c>
      <c r="CQ1310" s="60" t="s">
        <v>544</v>
      </c>
      <c r="CR1310" s="60">
        <v>776385.34080000001</v>
      </c>
      <c r="CS1310" s="60" t="s">
        <v>544</v>
      </c>
      <c r="CT1310" s="60">
        <v>23747257.284299999</v>
      </c>
      <c r="CU1310" s="60">
        <v>7932325.9042999996</v>
      </c>
      <c r="CV1310" s="60">
        <v>191449205.99970001</v>
      </c>
      <c r="CW1310" s="60">
        <v>31679583.1886</v>
      </c>
      <c r="CX1310" s="60">
        <v>256166673.39570001</v>
      </c>
      <c r="CY1310" s="60">
        <v>8.9600000000000009</v>
      </c>
      <c r="CZ1310" s="60">
        <f t="shared" si="40"/>
        <v>29.464750039284887</v>
      </c>
      <c r="DA1310" s="60" t="str">
        <f t="shared" si="41"/>
        <v>Y</v>
      </c>
    </row>
    <row r="1311" spans="1:105">
      <c r="A1311" s="13" t="s">
        <v>1650</v>
      </c>
      <c r="B1311" s="13">
        <v>115098</v>
      </c>
      <c r="C1311" s="13">
        <v>2022</v>
      </c>
      <c r="D1311" s="13" t="s">
        <v>1</v>
      </c>
      <c r="E1311" s="13" t="s">
        <v>13</v>
      </c>
      <c r="F1311" s="84" t="s">
        <v>1812</v>
      </c>
      <c r="G1311" s="60" t="s">
        <v>2207</v>
      </c>
      <c r="H1311" s="60" t="s">
        <v>2088</v>
      </c>
      <c r="I1311" s="60" t="s">
        <v>2209</v>
      </c>
      <c r="J1311" s="60" t="s">
        <v>1648</v>
      </c>
      <c r="K1311" s="85">
        <v>111615</v>
      </c>
      <c r="L1311" s="60">
        <v>193725486000</v>
      </c>
      <c r="M1311" s="60">
        <v>10351265469.5963</v>
      </c>
      <c r="N1311" s="60">
        <v>205489135.75760001</v>
      </c>
      <c r="O1311" s="60">
        <v>264325158.96520001</v>
      </c>
      <c r="P1311" s="60">
        <v>-2.25</v>
      </c>
      <c r="Q1311" s="60" t="s">
        <v>544</v>
      </c>
      <c r="R1311" s="85" t="s">
        <v>544</v>
      </c>
      <c r="S1311" s="85">
        <v>11</v>
      </c>
      <c r="T1311" s="60">
        <v>7051656169.9049997</v>
      </c>
      <c r="U1311" s="60" t="s">
        <v>544</v>
      </c>
      <c r="V1311" s="60" t="s">
        <v>544</v>
      </c>
      <c r="W1311" s="60" t="s">
        <v>2211</v>
      </c>
      <c r="X1311" s="60">
        <v>485588627.2784</v>
      </c>
      <c r="Y1311" s="60">
        <v>64951870.5277</v>
      </c>
      <c r="Z1311" s="60">
        <v>-12.44</v>
      </c>
      <c r="AA1311" s="60">
        <v>22153709.6897</v>
      </c>
      <c r="AB1311" s="60">
        <v>6871000978.8332996</v>
      </c>
      <c r="AC1311" s="60">
        <v>10351265469.5963</v>
      </c>
      <c r="AD1311" s="60" t="s">
        <v>544</v>
      </c>
      <c r="AE1311" s="60" t="s">
        <v>544</v>
      </c>
      <c r="AF1311" s="60">
        <v>6.71</v>
      </c>
      <c r="AG1311" s="60" t="s">
        <v>2212</v>
      </c>
      <c r="AH1311" s="60" t="s">
        <v>544</v>
      </c>
      <c r="AI1311" s="60">
        <v>1462412163.0553</v>
      </c>
      <c r="AJ1311" s="60" t="s">
        <v>544</v>
      </c>
      <c r="AK1311" s="60">
        <v>7.51</v>
      </c>
      <c r="AL1311" s="60">
        <v>304757535.93349999</v>
      </c>
      <c r="AM1311" s="60">
        <v>196826367.8951</v>
      </c>
      <c r="AN1311" s="60">
        <v>354726304.53939998</v>
      </c>
      <c r="AO1311" s="60">
        <v>246305052.26460001</v>
      </c>
      <c r="AP1311" s="60">
        <v>1170738519.0458</v>
      </c>
      <c r="AQ1311" s="60">
        <v>10351265469.5963</v>
      </c>
      <c r="AR1311" s="60">
        <v>2.88</v>
      </c>
      <c r="AS1311" s="60">
        <v>1007853369.8877</v>
      </c>
      <c r="AT1311" s="60">
        <v>7051656169.9049997</v>
      </c>
      <c r="AU1311" s="85">
        <v>115098</v>
      </c>
      <c r="AV1311" s="60" t="s">
        <v>544</v>
      </c>
      <c r="AW1311" s="60" t="s">
        <v>544</v>
      </c>
      <c r="AX1311" s="60" t="s">
        <v>544</v>
      </c>
      <c r="AY1311" s="60" t="s">
        <v>544</v>
      </c>
      <c r="AZ1311" s="60">
        <v>2140034677.2721</v>
      </c>
      <c r="BA1311" s="60">
        <v>91248640.785099998</v>
      </c>
      <c r="BB1311" s="60" t="s">
        <v>1808</v>
      </c>
      <c r="BC1311" s="60" t="s">
        <v>544</v>
      </c>
      <c r="BD1311" s="60">
        <v>484919009.34869999</v>
      </c>
      <c r="BE1311" s="60" t="s">
        <v>544</v>
      </c>
      <c r="BF1311" s="60">
        <v>152496.774</v>
      </c>
      <c r="BG1311" s="60">
        <v>34646315.944200002</v>
      </c>
      <c r="BH1311" s="60">
        <v>7142904810.6899996</v>
      </c>
      <c r="BI1311" s="60">
        <v>62884027.096600004</v>
      </c>
      <c r="BJ1311" s="60" t="s">
        <v>544</v>
      </c>
      <c r="BK1311" s="60">
        <v>83019158.255500004</v>
      </c>
      <c r="BL1311" s="85" t="s">
        <v>544</v>
      </c>
      <c r="BM1311" s="60" t="s">
        <v>544</v>
      </c>
      <c r="BN1311" s="60">
        <v>-69010828.109200001</v>
      </c>
      <c r="BO1311" s="60">
        <v>9884431594.4794006</v>
      </c>
      <c r="BP1311" s="60">
        <v>6657985801.3413</v>
      </c>
      <c r="BQ1311" s="60">
        <v>675276340.12839997</v>
      </c>
      <c r="BR1311" s="60" t="s">
        <v>544</v>
      </c>
      <c r="BS1311" s="60">
        <v>48095633.739699997</v>
      </c>
      <c r="BT1311" s="60">
        <v>127002936.0933</v>
      </c>
      <c r="BU1311" s="60">
        <v>560227890.10370004</v>
      </c>
      <c r="BV1311" s="60" t="s">
        <v>544</v>
      </c>
      <c r="BW1311" s="60">
        <v>91248640.785099998</v>
      </c>
      <c r="BX1311" s="60" t="s">
        <v>544</v>
      </c>
      <c r="BY1311" s="60" t="s">
        <v>544</v>
      </c>
      <c r="BZ1311" s="60" t="s">
        <v>544</v>
      </c>
      <c r="CA1311" s="60">
        <v>7073841.2445999999</v>
      </c>
      <c r="CB1311" s="60" t="s">
        <v>1861</v>
      </c>
      <c r="CC1311" s="60" t="s">
        <v>544</v>
      </c>
      <c r="CD1311" s="60">
        <v>108959212.1628</v>
      </c>
      <c r="CE1311" s="60">
        <v>32243770.4135</v>
      </c>
      <c r="CF1311" s="60">
        <v>1170738519.0458</v>
      </c>
      <c r="CG1311" s="60">
        <v>277922966.08609998</v>
      </c>
      <c r="CH1311" s="60" t="s">
        <v>544</v>
      </c>
      <c r="CI1311" s="60" t="s">
        <v>1648</v>
      </c>
      <c r="CJ1311" s="60">
        <v>21.28</v>
      </c>
      <c r="CK1311" s="60">
        <v>840314931.81780005</v>
      </c>
      <c r="CL1311" s="60" t="s">
        <v>544</v>
      </c>
      <c r="CM1311" s="85">
        <v>111615</v>
      </c>
      <c r="CN1311" s="60" t="s">
        <v>544</v>
      </c>
      <c r="CO1311" s="60">
        <v>62884027.096600004</v>
      </c>
      <c r="CP1311" s="60">
        <v>416577799.1692</v>
      </c>
      <c r="CQ1311" s="60">
        <v>64951870.5277</v>
      </c>
      <c r="CR1311" s="60">
        <v>2164075.628</v>
      </c>
      <c r="CS1311" s="60" t="s">
        <v>544</v>
      </c>
      <c r="CT1311" s="60">
        <v>48495309.937700003</v>
      </c>
      <c r="CU1311" s="60">
        <v>34523848.3178</v>
      </c>
      <c r="CV1311" s="60">
        <v>32243770.4135</v>
      </c>
      <c r="CW1311" s="60">
        <v>83019158.255500004</v>
      </c>
      <c r="CX1311" s="60">
        <v>485588627.2784</v>
      </c>
      <c r="CY1311" s="60" t="s">
        <v>544</v>
      </c>
      <c r="CZ1311" s="60">
        <f t="shared" si="40"/>
        <v>18.715150004510058</v>
      </c>
      <c r="DA1311" s="60" t="str">
        <f t="shared" si="41"/>
        <v>N: parent data from row 1307</v>
      </c>
    </row>
    <row r="1312" spans="1:105">
      <c r="A1312" s="13" t="s">
        <v>1650</v>
      </c>
      <c r="B1312" s="13">
        <v>115098</v>
      </c>
      <c r="C1312" s="13">
        <v>2023</v>
      </c>
      <c r="D1312" s="13" t="s">
        <v>1</v>
      </c>
      <c r="E1312" s="13" t="s">
        <v>13</v>
      </c>
      <c r="F1312" s="84" t="s">
        <v>1804</v>
      </c>
      <c r="G1312" s="60" t="s">
        <v>2207</v>
      </c>
      <c r="H1312" s="60" t="s">
        <v>2088</v>
      </c>
      <c r="I1312" s="60" t="s">
        <v>2209</v>
      </c>
      <c r="J1312" s="60" t="s">
        <v>1648</v>
      </c>
      <c r="K1312" s="85">
        <v>111615</v>
      </c>
      <c r="L1312" s="60">
        <v>181065435000</v>
      </c>
      <c r="M1312" s="60">
        <v>6145154286.3451996</v>
      </c>
      <c r="N1312" s="60">
        <v>133927082.18260001</v>
      </c>
      <c r="O1312" s="60">
        <v>118753764.9339</v>
      </c>
      <c r="P1312" s="60">
        <v>-2.2000000000000002</v>
      </c>
      <c r="Q1312" s="60" t="s">
        <v>544</v>
      </c>
      <c r="R1312" s="85" t="s">
        <v>544</v>
      </c>
      <c r="S1312" s="85">
        <v>11</v>
      </c>
      <c r="T1312" s="60">
        <v>4410153821.9990997</v>
      </c>
      <c r="U1312" s="60" t="s">
        <v>544</v>
      </c>
      <c r="V1312" s="60" t="s">
        <v>544</v>
      </c>
      <c r="W1312" s="60" t="s">
        <v>2211</v>
      </c>
      <c r="X1312" s="60">
        <v>344715396.75230002</v>
      </c>
      <c r="Y1312" s="60">
        <v>50313679.838600002</v>
      </c>
      <c r="Z1312" s="60">
        <v>-0.87</v>
      </c>
      <c r="AA1312" s="60">
        <v>26365504.508400001</v>
      </c>
      <c r="AB1312" s="60">
        <v>3689635372.9475002</v>
      </c>
      <c r="AC1312" s="60">
        <v>6145154286.3451996</v>
      </c>
      <c r="AD1312" s="60" t="s">
        <v>544</v>
      </c>
      <c r="AE1312" s="60" t="s">
        <v>544</v>
      </c>
      <c r="AF1312" s="60">
        <v>7.25</v>
      </c>
      <c r="AG1312" s="60" t="s">
        <v>2212</v>
      </c>
      <c r="AH1312" s="60" t="s">
        <v>544</v>
      </c>
      <c r="AI1312" s="60">
        <v>916275310.80369997</v>
      </c>
      <c r="AJ1312" s="60" t="s">
        <v>544</v>
      </c>
      <c r="AK1312" s="60">
        <v>6.11</v>
      </c>
      <c r="AL1312" s="60">
        <v>203199178.40869999</v>
      </c>
      <c r="AM1312" s="60">
        <v>82467931.910500005</v>
      </c>
      <c r="AN1312" s="60">
        <v>338378977.81950003</v>
      </c>
      <c r="AO1312" s="60">
        <v>99858474.824200004</v>
      </c>
      <c r="AP1312" s="60">
        <v>760256271.3118</v>
      </c>
      <c r="AQ1312" s="60">
        <v>6145154286.3451996</v>
      </c>
      <c r="AR1312" s="60">
        <v>3</v>
      </c>
      <c r="AS1312" s="60">
        <v>631797859.31260002</v>
      </c>
      <c r="AT1312" s="60">
        <v>4410153821.9990997</v>
      </c>
      <c r="AU1312" s="85">
        <v>115098</v>
      </c>
      <c r="AV1312" s="60" t="s">
        <v>544</v>
      </c>
      <c r="AW1312" s="60" t="s">
        <v>544</v>
      </c>
      <c r="AX1312" s="60" t="s">
        <v>544</v>
      </c>
      <c r="AY1312" s="60" t="s">
        <v>544</v>
      </c>
      <c r="AZ1312" s="60">
        <v>1001368617.0987999</v>
      </c>
      <c r="BA1312" s="60">
        <v>51984693.505199999</v>
      </c>
      <c r="BB1312" s="60" t="s">
        <v>1808</v>
      </c>
      <c r="BC1312" s="60" t="s">
        <v>544</v>
      </c>
      <c r="BD1312" s="60">
        <v>280216190.15920001</v>
      </c>
      <c r="BE1312" s="60" t="s">
        <v>544</v>
      </c>
      <c r="BF1312" s="60">
        <v>27829.8645</v>
      </c>
      <c r="BG1312" s="60">
        <v>28249213.004999999</v>
      </c>
      <c r="BH1312" s="60">
        <v>4462138515.5043001</v>
      </c>
      <c r="BI1312" s="60">
        <v>26704757.344000001</v>
      </c>
      <c r="BJ1312" s="60" t="s">
        <v>544</v>
      </c>
      <c r="BK1312" s="60">
        <v>70755258.307699993</v>
      </c>
      <c r="BL1312" s="85" t="s">
        <v>544</v>
      </c>
      <c r="BM1312" s="60" t="s">
        <v>544</v>
      </c>
      <c r="BN1312" s="60">
        <v>-45633375.413199998</v>
      </c>
      <c r="BO1312" s="60">
        <v>5825350657.0106001</v>
      </c>
      <c r="BP1312" s="60">
        <v>4181922325.3452001</v>
      </c>
      <c r="BQ1312" s="60">
        <v>430333703.25880003</v>
      </c>
      <c r="BR1312" s="60" t="s">
        <v>544</v>
      </c>
      <c r="BS1312" s="60">
        <v>90572327.830400005</v>
      </c>
      <c r="BT1312" s="60">
        <v>84155847.128999993</v>
      </c>
      <c r="BU1312" s="60">
        <v>498782307.00770003</v>
      </c>
      <c r="BV1312" s="60" t="s">
        <v>544</v>
      </c>
      <c r="BW1312" s="60">
        <v>51984693.505199999</v>
      </c>
      <c r="BX1312" s="60" t="s">
        <v>544</v>
      </c>
      <c r="BY1312" s="60" t="s">
        <v>544</v>
      </c>
      <c r="BZ1312" s="60" t="s">
        <v>544</v>
      </c>
      <c r="CA1312" s="60">
        <v>9260591.0329</v>
      </c>
      <c r="CB1312" s="60" t="s">
        <v>1833</v>
      </c>
      <c r="CC1312" s="60" t="s">
        <v>544</v>
      </c>
      <c r="CD1312" s="60">
        <v>80274599.202299997</v>
      </c>
      <c r="CE1312" s="60">
        <v>94928584.029100001</v>
      </c>
      <c r="CF1312" s="60">
        <v>760256271.3118</v>
      </c>
      <c r="CG1312" s="60">
        <v>182960554.317</v>
      </c>
      <c r="CH1312" s="60" t="s">
        <v>544</v>
      </c>
      <c r="CI1312" s="60" t="s">
        <v>1648</v>
      </c>
      <c r="CJ1312" s="60">
        <v>24.83</v>
      </c>
      <c r="CK1312" s="60">
        <v>683094374.57179999</v>
      </c>
      <c r="CL1312" s="60" t="s">
        <v>544</v>
      </c>
      <c r="CM1312" s="85">
        <v>111615</v>
      </c>
      <c r="CN1312" s="60" t="s">
        <v>544</v>
      </c>
      <c r="CO1312" s="60">
        <v>26704757.344000001</v>
      </c>
      <c r="CP1312" s="60">
        <v>299082021.3391</v>
      </c>
      <c r="CQ1312" s="60">
        <v>50313679.838600002</v>
      </c>
      <c r="CR1312" s="60">
        <v>1351513.2471</v>
      </c>
      <c r="CS1312" s="60" t="s">
        <v>544</v>
      </c>
      <c r="CT1312" s="60">
        <v>38891183.480999999</v>
      </c>
      <c r="CU1312" s="60">
        <v>31864074.8266</v>
      </c>
      <c r="CV1312" s="60">
        <v>94928584.029100001</v>
      </c>
      <c r="CW1312" s="60">
        <v>70755258.307699993</v>
      </c>
      <c r="CX1312" s="60">
        <v>344715396.75230002</v>
      </c>
      <c r="CY1312" s="60" t="s">
        <v>544</v>
      </c>
      <c r="CZ1312" s="60">
        <f t="shared" si="40"/>
        <v>29.464750039284656</v>
      </c>
      <c r="DA1312" s="60" t="str">
        <f t="shared" si="41"/>
        <v>N: parent data from row 1307</v>
      </c>
    </row>
    <row r="1313" spans="1:105">
      <c r="A1313" s="13" t="s">
        <v>1651</v>
      </c>
      <c r="B1313" s="13">
        <v>112408</v>
      </c>
      <c r="C1313" s="13">
        <v>2022</v>
      </c>
      <c r="D1313" s="13" t="s">
        <v>10</v>
      </c>
      <c r="E1313" s="13" t="s">
        <v>13</v>
      </c>
      <c r="F1313" s="84" t="s">
        <v>1812</v>
      </c>
      <c r="G1313" s="60" t="s">
        <v>2207</v>
      </c>
      <c r="H1313" s="60" t="s">
        <v>2088</v>
      </c>
      <c r="I1313" s="60" t="s">
        <v>2209</v>
      </c>
      <c r="J1313" s="60" t="s">
        <v>1651</v>
      </c>
      <c r="K1313" s="85">
        <v>112408</v>
      </c>
      <c r="L1313" s="60">
        <v>1709168720000</v>
      </c>
      <c r="M1313" s="60">
        <v>91325408537.368103</v>
      </c>
      <c r="N1313" s="60">
        <v>1113297835.9767001</v>
      </c>
      <c r="O1313" s="60">
        <v>1027805761.3946</v>
      </c>
      <c r="P1313" s="60">
        <v>-2.1800000000000002</v>
      </c>
      <c r="Q1313" s="60" t="s">
        <v>544</v>
      </c>
      <c r="R1313" s="85" t="s">
        <v>544</v>
      </c>
      <c r="S1313" s="85" t="s">
        <v>544</v>
      </c>
      <c r="T1313" s="60">
        <v>14161114120.7062</v>
      </c>
      <c r="U1313" s="60" t="s">
        <v>544</v>
      </c>
      <c r="V1313" s="60" t="s">
        <v>544</v>
      </c>
      <c r="W1313" s="60" t="s">
        <v>2211</v>
      </c>
      <c r="X1313" s="60">
        <v>4050543061.7298002</v>
      </c>
      <c r="Y1313" s="60">
        <v>56318024047.1493</v>
      </c>
      <c r="Z1313" s="60">
        <v>33.6</v>
      </c>
      <c r="AA1313" s="60">
        <v>1109646836.6535001</v>
      </c>
      <c r="AB1313" s="60">
        <v>53119110707.658501</v>
      </c>
      <c r="AC1313" s="60">
        <v>91325408537.368103</v>
      </c>
      <c r="AD1313" s="60">
        <v>6.13</v>
      </c>
      <c r="AE1313" s="60">
        <v>6638917559.8409996</v>
      </c>
      <c r="AF1313" s="60">
        <v>14.31</v>
      </c>
      <c r="AG1313" s="60" t="s">
        <v>2212</v>
      </c>
      <c r="AH1313" s="60" t="s">
        <v>544</v>
      </c>
      <c r="AI1313" s="60">
        <v>6862734788.0754004</v>
      </c>
      <c r="AJ1313" s="60">
        <v>2886810791.6303</v>
      </c>
      <c r="AK1313" s="60">
        <v>6.88</v>
      </c>
      <c r="AL1313" s="60">
        <v>69031717014.753693</v>
      </c>
      <c r="AM1313" s="60">
        <v>3274439744.5509</v>
      </c>
      <c r="AN1313" s="60">
        <v>4575813337.2889004</v>
      </c>
      <c r="AO1313" s="60">
        <v>14371909866.348</v>
      </c>
      <c r="AP1313" s="60">
        <v>5806119158.7465</v>
      </c>
      <c r="AQ1313" s="60">
        <v>91325408537.368103</v>
      </c>
      <c r="AR1313" s="60">
        <v>2.14</v>
      </c>
      <c r="AS1313" s="60">
        <v>4718638909.0506001</v>
      </c>
      <c r="AT1313" s="60">
        <v>14161114120.7062</v>
      </c>
      <c r="AU1313" s="85">
        <v>112408</v>
      </c>
      <c r="AV1313" s="60" t="s">
        <v>544</v>
      </c>
      <c r="AW1313" s="60">
        <v>7431091333.3041</v>
      </c>
      <c r="AX1313" s="60">
        <v>21959642.316599999</v>
      </c>
      <c r="AY1313" s="60">
        <v>9525728351.4713993</v>
      </c>
      <c r="AZ1313" s="60">
        <v>20284272683.281601</v>
      </c>
      <c r="BA1313" s="60">
        <v>28320074531.717701</v>
      </c>
      <c r="BB1313" s="60" t="s">
        <v>1808</v>
      </c>
      <c r="BC1313" s="60">
        <v>106389089936.2382</v>
      </c>
      <c r="BD1313" s="60">
        <v>2268756114.1518002</v>
      </c>
      <c r="BE1313" s="60">
        <v>450115387.69230002</v>
      </c>
      <c r="BF1313" s="60">
        <v>646321830.01929998</v>
      </c>
      <c r="BG1313" s="60">
        <v>544467984.36259997</v>
      </c>
      <c r="BH1313" s="60">
        <v>52006917003.895203</v>
      </c>
      <c r="BI1313" s="60">
        <v>2188671957.7523999</v>
      </c>
      <c r="BJ1313" s="60" t="s">
        <v>544</v>
      </c>
      <c r="BK1313" s="60">
        <v>983932909.73160005</v>
      </c>
      <c r="BL1313" s="85" t="s">
        <v>3164</v>
      </c>
      <c r="BM1313" s="60" t="s">
        <v>3165</v>
      </c>
      <c r="BN1313" s="60">
        <v>1031135363.3473001</v>
      </c>
      <c r="BO1313" s="60">
        <v>73585715031.305099</v>
      </c>
      <c r="BP1313" s="60">
        <v>49738160889.7435</v>
      </c>
      <c r="BQ1313" s="60">
        <v>1536232891.1642001</v>
      </c>
      <c r="BR1313" s="60" t="s">
        <v>544</v>
      </c>
      <c r="BS1313" s="60">
        <v>2532871015.6518998</v>
      </c>
      <c r="BT1313" s="60">
        <v>4172954797.6468</v>
      </c>
      <c r="BU1313" s="60">
        <v>4694846313.2181997</v>
      </c>
      <c r="BV1313" s="60" t="s">
        <v>544</v>
      </c>
      <c r="BW1313" s="60">
        <v>28320074531.717701</v>
      </c>
      <c r="BX1313" s="60">
        <v>5848617081.5421</v>
      </c>
      <c r="BY1313" s="60" t="s">
        <v>544</v>
      </c>
      <c r="BZ1313" s="60" t="s">
        <v>544</v>
      </c>
      <c r="CA1313" s="60">
        <v>27435313.0953</v>
      </c>
      <c r="CB1313" s="60" t="s">
        <v>1861</v>
      </c>
      <c r="CC1313" s="60">
        <v>3107677308.8105001</v>
      </c>
      <c r="CD1313" s="60">
        <v>624266810.42820001</v>
      </c>
      <c r="CE1313" s="60">
        <v>2224112603.4239001</v>
      </c>
      <c r="CF1313" s="60">
        <v>5806119158.7465</v>
      </c>
      <c r="CG1313" s="60">
        <v>3928443532.7680001</v>
      </c>
      <c r="CH1313" s="60" t="s">
        <v>544</v>
      </c>
      <c r="CI1313" s="60" t="s">
        <v>1651</v>
      </c>
      <c r="CJ1313" s="60">
        <v>12.92</v>
      </c>
      <c r="CK1313" s="60">
        <v>8626356399.0186996</v>
      </c>
      <c r="CL1313" s="60">
        <v>197.64</v>
      </c>
      <c r="CM1313" s="85">
        <v>112408</v>
      </c>
      <c r="CN1313" s="60" t="s">
        <v>544</v>
      </c>
      <c r="CO1313" s="60">
        <v>2188671957.7523999</v>
      </c>
      <c r="CP1313" s="60">
        <v>5081678425.0770998</v>
      </c>
      <c r="CQ1313" s="60">
        <v>56318024047.1493</v>
      </c>
      <c r="CR1313" s="60">
        <v>3066553.0325000002</v>
      </c>
      <c r="CS1313" s="60" t="s">
        <v>544</v>
      </c>
      <c r="CT1313" s="60">
        <v>461585880.84619999</v>
      </c>
      <c r="CU1313" s="60">
        <v>522347028.8854</v>
      </c>
      <c r="CV1313" s="60">
        <v>2224112603.4239001</v>
      </c>
      <c r="CW1313" s="60">
        <v>983932909.73160005</v>
      </c>
      <c r="CX1313" s="60">
        <v>4050543061.7298002</v>
      </c>
      <c r="CY1313" s="60">
        <v>11.01</v>
      </c>
      <c r="CZ1313" s="60">
        <f t="shared" si="40"/>
        <v>18.715150004509976</v>
      </c>
      <c r="DA1313" s="60" t="str">
        <f t="shared" si="41"/>
        <v>Y</v>
      </c>
    </row>
    <row r="1314" spans="1:105">
      <c r="A1314" s="13" t="s">
        <v>1651</v>
      </c>
      <c r="B1314" s="13">
        <v>112408</v>
      </c>
      <c r="C1314" s="13">
        <v>2023</v>
      </c>
      <c r="D1314" s="13" t="s">
        <v>10</v>
      </c>
      <c r="E1314" s="13" t="s">
        <v>13</v>
      </c>
      <c r="F1314" s="84" t="s">
        <v>1804</v>
      </c>
      <c r="G1314" s="60" t="s">
        <v>2207</v>
      </c>
      <c r="H1314" s="60" t="s">
        <v>2088</v>
      </c>
      <c r="I1314" s="60" t="s">
        <v>2209</v>
      </c>
      <c r="J1314" s="60" t="s">
        <v>1651</v>
      </c>
      <c r="K1314" s="85">
        <v>112408</v>
      </c>
      <c r="L1314" s="60">
        <v>2859246233000</v>
      </c>
      <c r="M1314" s="60">
        <v>97039555033.992798</v>
      </c>
      <c r="N1314" s="60">
        <v>704766813.64390004</v>
      </c>
      <c r="O1314" s="60">
        <v>871016043.43439996</v>
      </c>
      <c r="P1314" s="60">
        <v>-0.25</v>
      </c>
      <c r="Q1314" s="60" t="s">
        <v>544</v>
      </c>
      <c r="R1314" s="85" t="s">
        <v>544</v>
      </c>
      <c r="S1314" s="85" t="s">
        <v>544</v>
      </c>
      <c r="T1314" s="60">
        <v>13387194307.5739</v>
      </c>
      <c r="U1314" s="60" t="s">
        <v>544</v>
      </c>
      <c r="V1314" s="60" t="s">
        <v>544</v>
      </c>
      <c r="W1314" s="60" t="s">
        <v>2211</v>
      </c>
      <c r="X1314" s="60">
        <v>1952398235.9700999</v>
      </c>
      <c r="Y1314" s="60">
        <v>65055021218.382599</v>
      </c>
      <c r="Z1314" s="60">
        <v>23.34</v>
      </c>
      <c r="AA1314" s="60">
        <v>1132625220.1531</v>
      </c>
      <c r="AB1314" s="60">
        <v>51973546965.721397</v>
      </c>
      <c r="AC1314" s="60">
        <v>97039555033.992798</v>
      </c>
      <c r="AD1314" s="60">
        <v>5.54</v>
      </c>
      <c r="AE1314" s="60">
        <v>7617421111.6928997</v>
      </c>
      <c r="AF1314" s="60">
        <v>14.42</v>
      </c>
      <c r="AG1314" s="60" t="s">
        <v>2212</v>
      </c>
      <c r="AH1314" s="60" t="s">
        <v>544</v>
      </c>
      <c r="AI1314" s="60">
        <v>7086161895.8797998</v>
      </c>
      <c r="AJ1314" s="60">
        <v>1950702650.5695</v>
      </c>
      <c r="AK1314" s="60">
        <v>3.12</v>
      </c>
      <c r="AL1314" s="60">
        <v>72975344509.394806</v>
      </c>
      <c r="AM1314" s="60">
        <v>4250139771.5247998</v>
      </c>
      <c r="AN1314" s="60">
        <v>8949129066.0344009</v>
      </c>
      <c r="AO1314" s="60">
        <v>13091292798.537701</v>
      </c>
      <c r="AP1314" s="60">
        <v>6138714829.0361996</v>
      </c>
      <c r="AQ1314" s="60">
        <v>97039555033.992798</v>
      </c>
      <c r="AR1314" s="60">
        <v>1.33</v>
      </c>
      <c r="AS1314" s="60">
        <v>5172139278.1820002</v>
      </c>
      <c r="AT1314" s="60">
        <v>13387194307.5739</v>
      </c>
      <c r="AU1314" s="85">
        <v>112408</v>
      </c>
      <c r="AV1314" s="60" t="s">
        <v>544</v>
      </c>
      <c r="AW1314" s="60">
        <v>4661913364.8464003</v>
      </c>
      <c r="AX1314" s="60">
        <v>8916654.6348000001</v>
      </c>
      <c r="AY1314" s="60">
        <v>9568123762.2623997</v>
      </c>
      <c r="AZ1314" s="60">
        <v>22814632301.436001</v>
      </c>
      <c r="BA1314" s="60">
        <v>30049704912.463501</v>
      </c>
      <c r="BB1314" s="60" t="s">
        <v>1808</v>
      </c>
      <c r="BC1314" s="60">
        <v>119400383960.8143</v>
      </c>
      <c r="BD1314" s="60">
        <v>2128747738.1064999</v>
      </c>
      <c r="BE1314" s="60">
        <v>670416921.02129996</v>
      </c>
      <c r="BF1314" s="60">
        <v>2763322983.9534998</v>
      </c>
      <c r="BG1314" s="60">
        <v>845268463.73360002</v>
      </c>
      <c r="BH1314" s="60">
        <v>53005022982.299797</v>
      </c>
      <c r="BI1314" s="60">
        <v>1341225292.8434999</v>
      </c>
      <c r="BJ1314" s="60" t="s">
        <v>544</v>
      </c>
      <c r="BK1314" s="60">
        <v>1397367021.4444001</v>
      </c>
      <c r="BL1314" s="85" t="s">
        <v>3164</v>
      </c>
      <c r="BM1314" s="60" t="s">
        <v>3165</v>
      </c>
      <c r="BN1314" s="60">
        <v>1649196749.8522999</v>
      </c>
      <c r="BO1314" s="60">
        <v>79814574189.990295</v>
      </c>
      <c r="BP1314" s="60">
        <v>50876275244.193298</v>
      </c>
      <c r="BQ1314" s="60">
        <v>1793835512.9275</v>
      </c>
      <c r="BR1314" s="60" t="s">
        <v>544</v>
      </c>
      <c r="BS1314" s="60">
        <v>2813837480.0214</v>
      </c>
      <c r="BT1314" s="60">
        <v>2125784706.0128</v>
      </c>
      <c r="BU1314" s="60">
        <v>7004942472.7789001</v>
      </c>
      <c r="BV1314" s="60" t="s">
        <v>544</v>
      </c>
      <c r="BW1314" s="60">
        <v>30049704912.463501</v>
      </c>
      <c r="BX1314" s="60">
        <v>6139333398.6821003</v>
      </c>
      <c r="BY1314" s="60" t="s">
        <v>544</v>
      </c>
      <c r="BZ1314" s="60" t="s">
        <v>544</v>
      </c>
      <c r="CA1314" s="60">
        <v>39161811.943499997</v>
      </c>
      <c r="CB1314" s="60" t="s">
        <v>1833</v>
      </c>
      <c r="CC1314" s="60">
        <v>7367263449.0562</v>
      </c>
      <c r="CD1314" s="60">
        <v>901918528.5661</v>
      </c>
      <c r="CE1314" s="60">
        <v>1232594199.9024999</v>
      </c>
      <c r="CF1314" s="60">
        <v>6138714829.0361996</v>
      </c>
      <c r="CG1314" s="60">
        <v>3894671220.5941</v>
      </c>
      <c r="CH1314" s="60" t="s">
        <v>544</v>
      </c>
      <c r="CI1314" s="60" t="s">
        <v>1651</v>
      </c>
      <c r="CJ1314" s="60">
        <v>13.63</v>
      </c>
      <c r="CK1314" s="60">
        <v>10901527302.004499</v>
      </c>
      <c r="CL1314" s="60">
        <v>195.99</v>
      </c>
      <c r="CM1314" s="85">
        <v>112408</v>
      </c>
      <c r="CN1314" s="60" t="s">
        <v>544</v>
      </c>
      <c r="CO1314" s="60">
        <v>1341225292.8434999</v>
      </c>
      <c r="CP1314" s="60">
        <v>3601594985.8225002</v>
      </c>
      <c r="CQ1314" s="60">
        <v>65055021218.382599</v>
      </c>
      <c r="CR1314" s="60">
        <v>1913608.6314999999</v>
      </c>
      <c r="CS1314" s="60" t="s">
        <v>544</v>
      </c>
      <c r="CT1314" s="60">
        <v>606700242.70239997</v>
      </c>
      <c r="CU1314" s="60">
        <v>790666778.74199998</v>
      </c>
      <c r="CV1314" s="60">
        <v>1232594199.9024999</v>
      </c>
      <c r="CW1314" s="60">
        <v>1397367021.4444001</v>
      </c>
      <c r="CX1314" s="60">
        <v>1952398235.9700999</v>
      </c>
      <c r="CY1314" s="60">
        <v>11.81</v>
      </c>
      <c r="CZ1314" s="60">
        <f t="shared" si="40"/>
        <v>29.464750039284606</v>
      </c>
      <c r="DA1314" s="60" t="str">
        <f t="shared" si="41"/>
        <v>Y</v>
      </c>
    </row>
    <row r="1315" spans="1:105">
      <c r="A1315" s="13" t="s">
        <v>1652</v>
      </c>
      <c r="B1315" s="13">
        <v>115105</v>
      </c>
      <c r="C1315" s="13">
        <v>2022</v>
      </c>
      <c r="D1315" s="13" t="s">
        <v>10</v>
      </c>
      <c r="E1315" s="13" t="s">
        <v>507</v>
      </c>
      <c r="F1315" s="84" t="s">
        <v>1812</v>
      </c>
      <c r="G1315" s="60" t="s">
        <v>2207</v>
      </c>
      <c r="H1315" s="60" t="s">
        <v>2213</v>
      </c>
      <c r="I1315" s="60" t="s">
        <v>2209</v>
      </c>
      <c r="J1315" s="60" t="s">
        <v>3166</v>
      </c>
      <c r="K1315" s="85">
        <v>1007369</v>
      </c>
      <c r="L1315" s="60">
        <v>7438727000</v>
      </c>
      <c r="M1315" s="60">
        <v>397470872.43260002</v>
      </c>
      <c r="N1315" s="60">
        <v>27063101.2777</v>
      </c>
      <c r="O1315" s="60">
        <v>-23189.768700000001</v>
      </c>
      <c r="P1315" s="60">
        <v>0</v>
      </c>
      <c r="Q1315" s="60" t="s">
        <v>544</v>
      </c>
      <c r="R1315" s="85">
        <v>275</v>
      </c>
      <c r="S1315" s="85">
        <v>12</v>
      </c>
      <c r="T1315" s="60">
        <v>2774543.6176999998</v>
      </c>
      <c r="U1315" s="60" t="s">
        <v>544</v>
      </c>
      <c r="V1315" s="60" t="s">
        <v>544</v>
      </c>
      <c r="W1315" s="60" t="s">
        <v>2211</v>
      </c>
      <c r="X1315" s="60">
        <v>11717832.8759</v>
      </c>
      <c r="Y1315" s="60">
        <v>301407308.97909999</v>
      </c>
      <c r="Z1315" s="60">
        <v>20.170000000000002</v>
      </c>
      <c r="AA1315" s="60" t="s">
        <v>544</v>
      </c>
      <c r="AB1315" s="60">
        <v>249718917.50130001</v>
      </c>
      <c r="AC1315" s="60">
        <v>397470872.43260002</v>
      </c>
      <c r="AD1315" s="60">
        <v>7.32</v>
      </c>
      <c r="AE1315" s="60">
        <v>262140.56520000001</v>
      </c>
      <c r="AF1315" s="60">
        <v>15.17</v>
      </c>
      <c r="AG1315" s="60" t="s">
        <v>2212</v>
      </c>
      <c r="AH1315" s="60" t="s">
        <v>544</v>
      </c>
      <c r="AI1315" s="60">
        <v>33510765.334399998</v>
      </c>
      <c r="AJ1315" s="60" t="s">
        <v>544</v>
      </c>
      <c r="AK1315" s="60">
        <v>4.1100000000000003</v>
      </c>
      <c r="AL1315" s="60">
        <v>331931242.79009998</v>
      </c>
      <c r="AM1315" s="60">
        <v>20221157.7203</v>
      </c>
      <c r="AN1315" s="60">
        <v>34561144.305200003</v>
      </c>
      <c r="AO1315" s="60">
        <v>43632297.887199998</v>
      </c>
      <c r="AP1315" s="60">
        <v>34740357.402599998</v>
      </c>
      <c r="AQ1315" s="60">
        <v>397470872.43260002</v>
      </c>
      <c r="AR1315" s="60">
        <v>13.18</v>
      </c>
      <c r="AS1315" s="60">
        <v>35419539.776100002</v>
      </c>
      <c r="AT1315" s="60">
        <v>2774543.6176999998</v>
      </c>
      <c r="AU1315" s="85">
        <v>115105</v>
      </c>
      <c r="AV1315" s="60" t="s">
        <v>544</v>
      </c>
      <c r="AW1315" s="60">
        <v>30287066.887699999</v>
      </c>
      <c r="AX1315" s="60" t="s">
        <v>544</v>
      </c>
      <c r="AY1315" s="60">
        <v>262140.56520000001</v>
      </c>
      <c r="AZ1315" s="60">
        <v>97557860.8539</v>
      </c>
      <c r="BA1315" s="60">
        <v>202341151.37130001</v>
      </c>
      <c r="BB1315" s="60" t="s">
        <v>1808</v>
      </c>
      <c r="BC1315" s="60">
        <v>482107276.60879999</v>
      </c>
      <c r="BD1315" s="60">
        <v>20426766.545200001</v>
      </c>
      <c r="BE1315" s="60" t="s">
        <v>544</v>
      </c>
      <c r="BF1315" s="60">
        <v>13366550.625499999</v>
      </c>
      <c r="BG1315" s="60">
        <v>1955260.8444000001</v>
      </c>
      <c r="BH1315" s="60">
        <v>205377835.55430001</v>
      </c>
      <c r="BI1315" s="60">
        <v>6000860.2642000001</v>
      </c>
      <c r="BJ1315" s="60" t="s">
        <v>544</v>
      </c>
      <c r="BK1315" s="60">
        <v>18719272.884</v>
      </c>
      <c r="BL1315" s="85" t="s">
        <v>3167</v>
      </c>
      <c r="BM1315" s="60" t="s">
        <v>3168</v>
      </c>
      <c r="BN1315" s="60">
        <v>13628049.999</v>
      </c>
      <c r="BO1315" s="60">
        <v>335624667.63480002</v>
      </c>
      <c r="BP1315" s="60">
        <v>184951069.00909999</v>
      </c>
      <c r="BQ1315" s="60">
        <v>31692345.498500001</v>
      </c>
      <c r="BR1315" s="60" t="s">
        <v>544</v>
      </c>
      <c r="BS1315" s="60">
        <v>12711680.1064</v>
      </c>
      <c r="BT1315" s="60">
        <v>236866.92329999999</v>
      </c>
      <c r="BU1315" s="60">
        <v>34834879.754799999</v>
      </c>
      <c r="BV1315" s="60" t="s">
        <v>544</v>
      </c>
      <c r="BW1315" s="60">
        <v>202341151.37130001</v>
      </c>
      <c r="BX1315" s="60">
        <v>33510765.334399998</v>
      </c>
      <c r="BY1315" s="60" t="s">
        <v>544</v>
      </c>
      <c r="BZ1315" s="60" t="s">
        <v>544</v>
      </c>
      <c r="CA1315" s="60" t="s">
        <v>544</v>
      </c>
      <c r="CB1315" s="60" t="s">
        <v>1861</v>
      </c>
      <c r="CC1315" s="60">
        <v>27891627.899</v>
      </c>
      <c r="CD1315" s="60">
        <v>4497746.477</v>
      </c>
      <c r="CE1315" s="60">
        <v>7890933.2794000003</v>
      </c>
      <c r="CF1315" s="60">
        <v>34740357.402599998</v>
      </c>
      <c r="CG1315" s="60">
        <v>11441051.7655</v>
      </c>
      <c r="CH1315" s="60" t="s">
        <v>544</v>
      </c>
      <c r="CI1315" s="60" t="s">
        <v>3166</v>
      </c>
      <c r="CJ1315" s="60">
        <v>13.42</v>
      </c>
      <c r="CK1315" s="60">
        <v>46278977.181100003</v>
      </c>
      <c r="CL1315" s="60">
        <v>510.14</v>
      </c>
      <c r="CM1315" s="85">
        <v>1007369</v>
      </c>
      <c r="CN1315" s="60" t="s">
        <v>544</v>
      </c>
      <c r="CO1315" s="60">
        <v>6000860.2642000001</v>
      </c>
      <c r="CP1315" s="60">
        <v>25345882.874899998</v>
      </c>
      <c r="CQ1315" s="60">
        <v>301407308.97909999</v>
      </c>
      <c r="CR1315" s="60">
        <v>3045.6608999999999</v>
      </c>
      <c r="CS1315" s="60" t="s">
        <v>544</v>
      </c>
      <c r="CT1315" s="60">
        <v>9457471.6183000002</v>
      </c>
      <c r="CU1315" s="60">
        <v>9261801.2656999994</v>
      </c>
      <c r="CV1315" s="60">
        <v>7890933.2794000003</v>
      </c>
      <c r="CW1315" s="60">
        <v>18719272.884</v>
      </c>
      <c r="CX1315" s="60">
        <v>11717832.8759</v>
      </c>
      <c r="CY1315" s="60">
        <v>13.42</v>
      </c>
      <c r="CZ1315" s="60">
        <f t="shared" si="40"/>
        <v>18.715150004511088</v>
      </c>
      <c r="DA1315" s="60" t="str">
        <f t="shared" si="41"/>
        <v>N</v>
      </c>
    </row>
    <row r="1316" spans="1:105">
      <c r="A1316" s="13" t="s">
        <v>1652</v>
      </c>
      <c r="B1316" s="13">
        <v>115105</v>
      </c>
      <c r="C1316" s="13">
        <v>2023</v>
      </c>
      <c r="D1316" s="13" t="s">
        <v>10</v>
      </c>
      <c r="E1316" s="13" t="s">
        <v>507</v>
      </c>
      <c r="F1316" s="84" t="s">
        <v>1804</v>
      </c>
      <c r="G1316" s="60" t="s">
        <v>2207</v>
      </c>
      <c r="H1316" s="60" t="s">
        <v>2213</v>
      </c>
      <c r="I1316" s="60" t="s">
        <v>2209</v>
      </c>
      <c r="J1316" s="60" t="s">
        <v>3166</v>
      </c>
      <c r="K1316" s="85">
        <v>1007369</v>
      </c>
      <c r="L1316" s="60">
        <v>16897949000</v>
      </c>
      <c r="M1316" s="60">
        <v>573497110.19000006</v>
      </c>
      <c r="N1316" s="60">
        <v>11919938.215399999</v>
      </c>
      <c r="O1316" s="60">
        <v>1005031.4345</v>
      </c>
      <c r="P1316" s="60">
        <v>0.25</v>
      </c>
      <c r="Q1316" s="60" t="s">
        <v>544</v>
      </c>
      <c r="R1316" s="85">
        <v>267</v>
      </c>
      <c r="S1316" s="85">
        <v>12</v>
      </c>
      <c r="T1316" s="60">
        <v>1398111.3006</v>
      </c>
      <c r="U1316" s="60" t="s">
        <v>544</v>
      </c>
      <c r="V1316" s="60" t="s">
        <v>544</v>
      </c>
      <c r="W1316" s="60" t="s">
        <v>2211</v>
      </c>
      <c r="X1316" s="60">
        <v>-1178900.2097</v>
      </c>
      <c r="Y1316" s="60">
        <v>501930136.18919998</v>
      </c>
      <c r="Z1316" s="60">
        <v>42.51</v>
      </c>
      <c r="AA1316" s="60" t="s">
        <v>544</v>
      </c>
      <c r="AB1316" s="60">
        <v>242797953.1631</v>
      </c>
      <c r="AC1316" s="60">
        <v>573497110.19000006</v>
      </c>
      <c r="AD1316" s="60">
        <v>8.0500000000000007</v>
      </c>
      <c r="AE1316" s="60">
        <v>166198.59299999999</v>
      </c>
      <c r="AF1316" s="60">
        <v>26.08</v>
      </c>
      <c r="AG1316" s="60" t="s">
        <v>2212</v>
      </c>
      <c r="AH1316" s="60" t="s">
        <v>544</v>
      </c>
      <c r="AI1316" s="60">
        <v>35798233.434699997</v>
      </c>
      <c r="AJ1316" s="60" t="s">
        <v>544</v>
      </c>
      <c r="AK1316" s="60">
        <v>-0.33</v>
      </c>
      <c r="AL1316" s="60">
        <v>502008636.77029997</v>
      </c>
      <c r="AM1316" s="60">
        <v>21206153.0869</v>
      </c>
      <c r="AN1316" s="60">
        <v>72420264.796200007</v>
      </c>
      <c r="AO1316" s="60">
        <v>103872966.71170001</v>
      </c>
      <c r="AP1316" s="60">
        <v>36601091.085500002</v>
      </c>
      <c r="AQ1316" s="60">
        <v>573497110.19000006</v>
      </c>
      <c r="AR1316" s="60">
        <v>3.61</v>
      </c>
      <c r="AS1316" s="60">
        <v>37259267.380000003</v>
      </c>
      <c r="AT1316" s="60">
        <v>1398111.3006</v>
      </c>
      <c r="AU1316" s="85">
        <v>115105</v>
      </c>
      <c r="AV1316" s="60" t="s">
        <v>544</v>
      </c>
      <c r="AW1316" s="60">
        <v>1730.8818000000001</v>
      </c>
      <c r="AX1316" s="60" t="s">
        <v>544</v>
      </c>
      <c r="AY1316" s="60">
        <v>166198.59299999999</v>
      </c>
      <c r="AZ1316" s="60">
        <v>45441756.614799999</v>
      </c>
      <c r="BA1316" s="60">
        <v>328443614.38999999</v>
      </c>
      <c r="BB1316" s="60" t="s">
        <v>1808</v>
      </c>
      <c r="BC1316" s="60">
        <v>502037145.412</v>
      </c>
      <c r="BD1316" s="60">
        <v>12675756.6075</v>
      </c>
      <c r="BE1316" s="60" t="s">
        <v>544</v>
      </c>
      <c r="BF1316" s="60">
        <v>60039436.874300003</v>
      </c>
      <c r="BG1316" s="60">
        <v>4634181.5158000002</v>
      </c>
      <c r="BH1316" s="60">
        <v>330007924.28359997</v>
      </c>
      <c r="BI1316" s="60">
        <v>14535029.125600001</v>
      </c>
      <c r="BJ1316" s="60" t="s">
        <v>544</v>
      </c>
      <c r="BK1316" s="60">
        <v>23587744.646499999</v>
      </c>
      <c r="BL1316" s="85" t="s">
        <v>3167</v>
      </c>
      <c r="BM1316" s="60" t="s">
        <v>3168</v>
      </c>
      <c r="BN1316" s="60">
        <v>39496924.238200001</v>
      </c>
      <c r="BO1316" s="60">
        <v>459348339.3531</v>
      </c>
      <c r="BP1316" s="60">
        <v>317332167.67610002</v>
      </c>
      <c r="BQ1316" s="60">
        <v>31251308.7256</v>
      </c>
      <c r="BR1316" s="60" t="s">
        <v>544</v>
      </c>
      <c r="BS1316" s="60">
        <v>4550250.7172999997</v>
      </c>
      <c r="BT1316" s="60">
        <v>76769.699299999993</v>
      </c>
      <c r="BU1316" s="60">
        <v>56542037.443999998</v>
      </c>
      <c r="BV1316" s="60" t="s">
        <v>544</v>
      </c>
      <c r="BW1316" s="60">
        <v>328443614.38999999</v>
      </c>
      <c r="BX1316" s="60">
        <v>35798233.434699997</v>
      </c>
      <c r="BY1316" s="60" t="s">
        <v>544</v>
      </c>
      <c r="BZ1316" s="60" t="s">
        <v>544</v>
      </c>
      <c r="CA1316" s="60" t="s">
        <v>544</v>
      </c>
      <c r="CB1316" s="60" t="s">
        <v>1833</v>
      </c>
      <c r="CC1316" s="60">
        <v>70790724.415399998</v>
      </c>
      <c r="CD1316" s="60">
        <v>5040022.3929000003</v>
      </c>
      <c r="CE1316" s="60">
        <v>14931502.877599999</v>
      </c>
      <c r="CF1316" s="60">
        <v>36601091.085500002</v>
      </c>
      <c r="CG1316" s="60">
        <v>14695559.929199999</v>
      </c>
      <c r="CH1316" s="60" t="s">
        <v>544</v>
      </c>
      <c r="CI1316" s="60" t="s">
        <v>3166</v>
      </c>
      <c r="CJ1316" s="60">
        <v>14.74</v>
      </c>
      <c r="CK1316" s="60">
        <v>71241364.586500004</v>
      </c>
      <c r="CL1316" s="60">
        <v>479.14</v>
      </c>
      <c r="CM1316" s="85">
        <v>1007369</v>
      </c>
      <c r="CN1316" s="60" t="s">
        <v>544</v>
      </c>
      <c r="CO1316" s="60">
        <v>14535029.125600001</v>
      </c>
      <c r="CP1316" s="60">
        <v>38318024.028499998</v>
      </c>
      <c r="CQ1316" s="60">
        <v>501930136.18919998</v>
      </c>
      <c r="CR1316" s="60">
        <v>3767.2134000000001</v>
      </c>
      <c r="CS1316" s="60" t="s">
        <v>544</v>
      </c>
      <c r="CT1316" s="60">
        <v>10780067.693700001</v>
      </c>
      <c r="CU1316" s="60">
        <v>12807676.9529</v>
      </c>
      <c r="CV1316" s="60">
        <v>14931502.877599999</v>
      </c>
      <c r="CW1316" s="60">
        <v>23587744.646499999</v>
      </c>
      <c r="CX1316" s="60">
        <v>-1178900.2097</v>
      </c>
      <c r="CY1316" s="60">
        <v>14.74</v>
      </c>
      <c r="CZ1316" s="60">
        <f t="shared" si="40"/>
        <v>29.464750039283889</v>
      </c>
      <c r="DA1316" s="60" t="str">
        <f t="shared" si="41"/>
        <v>N</v>
      </c>
    </row>
    <row r="1317" spans="1:105">
      <c r="A1317" s="13" t="s">
        <v>1653</v>
      </c>
      <c r="B1317" s="13">
        <v>110786</v>
      </c>
      <c r="C1317" s="13">
        <v>2022</v>
      </c>
      <c r="D1317" s="13" t="s">
        <v>12</v>
      </c>
      <c r="E1317" s="13" t="s">
        <v>13</v>
      </c>
      <c r="F1317" s="84" t="s">
        <v>1812</v>
      </c>
      <c r="G1317" s="60" t="s">
        <v>1840</v>
      </c>
      <c r="H1317" s="60" t="s">
        <v>1827</v>
      </c>
      <c r="I1317" s="60" t="s">
        <v>540</v>
      </c>
      <c r="J1317" s="60" t="s">
        <v>1653</v>
      </c>
      <c r="K1317" s="85">
        <v>110786</v>
      </c>
      <c r="L1317" s="60">
        <v>674805000000</v>
      </c>
      <c r="M1317" s="60">
        <v>674805000000</v>
      </c>
      <c r="N1317" s="60">
        <v>4134000000</v>
      </c>
      <c r="O1317" s="60">
        <v>1940000000</v>
      </c>
      <c r="P1317" s="60">
        <v>-0.24</v>
      </c>
      <c r="Q1317" s="60" t="s">
        <v>544</v>
      </c>
      <c r="R1317" s="85">
        <v>76646</v>
      </c>
      <c r="S1317" s="85" t="s">
        <v>544</v>
      </c>
      <c r="T1317" s="60">
        <v>102781000000</v>
      </c>
      <c r="U1317" s="60" t="s">
        <v>544</v>
      </c>
      <c r="V1317" s="60">
        <v>41204000000</v>
      </c>
      <c r="W1317" s="60" t="s">
        <v>1841</v>
      </c>
      <c r="X1317" s="60">
        <v>14728000000</v>
      </c>
      <c r="Y1317" s="60">
        <v>524976000000</v>
      </c>
      <c r="Z1317" s="60">
        <v>11.85</v>
      </c>
      <c r="AA1317" s="60">
        <v>32724000000</v>
      </c>
      <c r="AB1317" s="60">
        <v>496499835000</v>
      </c>
      <c r="AC1317" s="60">
        <v>674805000000</v>
      </c>
      <c r="AD1317" s="60">
        <v>7.89</v>
      </c>
      <c r="AE1317" s="60">
        <v>62788000000</v>
      </c>
      <c r="AF1317" s="60">
        <v>8.24</v>
      </c>
      <c r="AG1317" s="60" t="s">
        <v>1842</v>
      </c>
      <c r="AH1317" s="60">
        <v>250000000</v>
      </c>
      <c r="AI1317" s="60">
        <v>48813000000</v>
      </c>
      <c r="AJ1317" s="60">
        <v>143382000000</v>
      </c>
      <c r="AK1317" s="60">
        <v>2.56</v>
      </c>
      <c r="AL1317" s="60">
        <v>559357000000</v>
      </c>
      <c r="AM1317" s="60">
        <v>21085000000</v>
      </c>
      <c r="AN1317" s="60">
        <v>3217000000</v>
      </c>
      <c r="AO1317" s="60">
        <v>7267000000</v>
      </c>
      <c r="AP1317" s="60">
        <v>44424000000</v>
      </c>
      <c r="AQ1317" s="60">
        <v>674805000000</v>
      </c>
      <c r="AR1317" s="60">
        <v>1.06</v>
      </c>
      <c r="AS1317" s="60">
        <v>55365000000</v>
      </c>
      <c r="AT1317" s="60">
        <v>117626000000</v>
      </c>
      <c r="AU1317" s="85">
        <v>110786</v>
      </c>
      <c r="AV1317" s="60" t="s">
        <v>544</v>
      </c>
      <c r="AW1317" s="60" t="s">
        <v>544</v>
      </c>
      <c r="AX1317" s="60">
        <v>23000000</v>
      </c>
      <c r="AY1317" s="60">
        <v>206170000000</v>
      </c>
      <c r="AZ1317" s="60">
        <v>163654000000</v>
      </c>
      <c r="BA1317" s="60">
        <v>25413000000</v>
      </c>
      <c r="BB1317" s="60" t="s">
        <v>1808</v>
      </c>
      <c r="BC1317" s="60">
        <v>618645000000</v>
      </c>
      <c r="BD1317" s="60">
        <v>6936000000</v>
      </c>
      <c r="BE1317" s="60">
        <v>10088000000</v>
      </c>
      <c r="BF1317" s="60">
        <v>107000000</v>
      </c>
      <c r="BG1317" s="60">
        <v>2066000000</v>
      </c>
      <c r="BH1317" s="60">
        <v>390413000000</v>
      </c>
      <c r="BI1317" s="60">
        <v>-145000000</v>
      </c>
      <c r="BJ1317" s="60">
        <v>41204000000</v>
      </c>
      <c r="BK1317" s="60">
        <v>14895000000</v>
      </c>
      <c r="BL1317" s="85" t="s">
        <v>3169</v>
      </c>
      <c r="BM1317" s="60" t="s">
        <v>3170</v>
      </c>
      <c r="BN1317" s="60">
        <v>9459000000</v>
      </c>
      <c r="BO1317" s="60">
        <v>604738000000</v>
      </c>
      <c r="BP1317" s="60">
        <v>383477000000</v>
      </c>
      <c r="BQ1317" s="60">
        <v>46275000000</v>
      </c>
      <c r="BR1317" s="60" t="s">
        <v>544</v>
      </c>
      <c r="BS1317" s="60">
        <v>33097000000</v>
      </c>
      <c r="BT1317" s="60" t="s">
        <v>544</v>
      </c>
      <c r="BU1317" s="60">
        <v>13804000000</v>
      </c>
      <c r="BV1317" s="60">
        <v>1197000000</v>
      </c>
      <c r="BW1317" s="60">
        <v>25413000000</v>
      </c>
      <c r="BX1317" s="60">
        <v>41560000000</v>
      </c>
      <c r="BY1317" s="60" t="s">
        <v>544</v>
      </c>
      <c r="BZ1317" s="60">
        <v>20000000</v>
      </c>
      <c r="CA1317" s="60" t="s">
        <v>544</v>
      </c>
      <c r="CB1317" s="60" t="s">
        <v>1994</v>
      </c>
      <c r="CC1317" s="60">
        <v>1872000000</v>
      </c>
      <c r="CD1317" s="60">
        <v>3858000000</v>
      </c>
      <c r="CE1317" s="60">
        <v>7301000000</v>
      </c>
      <c r="CF1317" s="60">
        <v>44424000000</v>
      </c>
      <c r="CG1317" s="60">
        <v>4141000000</v>
      </c>
      <c r="CH1317" s="60">
        <v>1063000000</v>
      </c>
      <c r="CI1317" s="60" t="s">
        <v>1653</v>
      </c>
      <c r="CJ1317" s="60">
        <v>9.83</v>
      </c>
      <c r="CK1317" s="60">
        <v>17945000000</v>
      </c>
      <c r="CL1317" s="60" t="s">
        <v>544</v>
      </c>
      <c r="CM1317" s="85">
        <v>110786</v>
      </c>
      <c r="CN1317" s="60">
        <v>564000000</v>
      </c>
      <c r="CO1317" s="60">
        <v>-145000000</v>
      </c>
      <c r="CP1317" s="60">
        <v>24187000000</v>
      </c>
      <c r="CQ1317" s="60">
        <v>524976000000</v>
      </c>
      <c r="CR1317" s="60" t="s">
        <v>544</v>
      </c>
      <c r="CS1317" s="60">
        <v>564000000</v>
      </c>
      <c r="CT1317" s="60">
        <v>9157000000</v>
      </c>
      <c r="CU1317" s="60">
        <v>5738000000</v>
      </c>
      <c r="CV1317" s="60">
        <v>7301000000</v>
      </c>
      <c r="CW1317" s="60">
        <v>14895000000</v>
      </c>
      <c r="CX1317" s="60">
        <v>14728000000</v>
      </c>
      <c r="CY1317" s="60">
        <v>8.3699999999999992</v>
      </c>
      <c r="CZ1317" s="60">
        <f t="shared" si="40"/>
        <v>1</v>
      </c>
      <c r="DA1317" s="60" t="str">
        <f t="shared" si="41"/>
        <v>Y</v>
      </c>
    </row>
    <row r="1318" spans="1:105">
      <c r="A1318" s="13" t="s">
        <v>1653</v>
      </c>
      <c r="B1318" s="13">
        <v>110786</v>
      </c>
      <c r="C1318" s="13">
        <v>2023</v>
      </c>
      <c r="D1318" s="13" t="s">
        <v>12</v>
      </c>
      <c r="E1318" s="13" t="s">
        <v>13</v>
      </c>
      <c r="F1318" s="84" t="s">
        <v>1804</v>
      </c>
      <c r="G1318" s="60" t="s">
        <v>1840</v>
      </c>
      <c r="H1318" s="60" t="s">
        <v>1827</v>
      </c>
      <c r="I1318" s="60" t="s">
        <v>540</v>
      </c>
      <c r="J1318" s="60" t="s">
        <v>1653</v>
      </c>
      <c r="K1318" s="85">
        <v>110786</v>
      </c>
      <c r="L1318" s="60">
        <v>663491000000</v>
      </c>
      <c r="M1318" s="60">
        <v>663491000000</v>
      </c>
      <c r="N1318" s="60">
        <v>4080000000</v>
      </c>
      <c r="O1318" s="60">
        <v>2284000000</v>
      </c>
      <c r="P1318" s="60">
        <v>-0.21</v>
      </c>
      <c r="Q1318" s="60" t="s">
        <v>544</v>
      </c>
      <c r="R1318" s="85">
        <v>73818</v>
      </c>
      <c r="S1318" s="85" t="s">
        <v>544</v>
      </c>
      <c r="T1318" s="60">
        <v>97762000000</v>
      </c>
      <c r="U1318" s="60" t="s">
        <v>544</v>
      </c>
      <c r="V1318" s="60">
        <v>39443000000</v>
      </c>
      <c r="W1318" s="60" t="s">
        <v>1841</v>
      </c>
      <c r="X1318" s="60">
        <v>17396000000</v>
      </c>
      <c r="Y1318" s="60">
        <v>512312000000</v>
      </c>
      <c r="Z1318" s="60">
        <v>10.050000000000001</v>
      </c>
      <c r="AA1318" s="60">
        <v>14815000000</v>
      </c>
      <c r="AB1318" s="60">
        <v>453389943000</v>
      </c>
      <c r="AC1318" s="60">
        <v>663491000000</v>
      </c>
      <c r="AD1318" s="60">
        <v>8.06</v>
      </c>
      <c r="AE1318" s="60">
        <v>55905000000</v>
      </c>
      <c r="AF1318" s="60">
        <v>9.98</v>
      </c>
      <c r="AG1318" s="60" t="s">
        <v>1842</v>
      </c>
      <c r="AH1318" s="60">
        <v>32000000</v>
      </c>
      <c r="AI1318" s="60">
        <v>52199000000</v>
      </c>
      <c r="AJ1318" s="60">
        <v>142791000000</v>
      </c>
      <c r="AK1318" s="60">
        <v>2.92</v>
      </c>
      <c r="AL1318" s="60">
        <v>530951000000</v>
      </c>
      <c r="AM1318" s="60">
        <v>23686000000</v>
      </c>
      <c r="AN1318" s="60">
        <v>12611000000</v>
      </c>
      <c r="AO1318" s="60">
        <v>6424000000</v>
      </c>
      <c r="AP1318" s="60">
        <v>48963000000</v>
      </c>
      <c r="AQ1318" s="60">
        <v>663491000000</v>
      </c>
      <c r="AR1318" s="60">
        <v>1.0900000000000001</v>
      </c>
      <c r="AS1318" s="60">
        <v>58594000000</v>
      </c>
      <c r="AT1318" s="60">
        <v>113920000000</v>
      </c>
      <c r="AU1318" s="85">
        <v>110786</v>
      </c>
      <c r="AV1318" s="60" t="s">
        <v>544</v>
      </c>
      <c r="AW1318" s="60" t="s">
        <v>544</v>
      </c>
      <c r="AX1318" s="60">
        <v>26000000</v>
      </c>
      <c r="AY1318" s="60">
        <v>198696000000</v>
      </c>
      <c r="AZ1318" s="60">
        <v>156292000000</v>
      </c>
      <c r="BA1318" s="60">
        <v>23977000000</v>
      </c>
      <c r="BB1318" s="60" t="s">
        <v>1808</v>
      </c>
      <c r="BC1318" s="60">
        <v>647577000000</v>
      </c>
      <c r="BD1318" s="60">
        <v>7379000000</v>
      </c>
      <c r="BE1318" s="60">
        <v>8340000000</v>
      </c>
      <c r="BF1318" s="60">
        <v>2511000000</v>
      </c>
      <c r="BG1318" s="60">
        <v>2148000000</v>
      </c>
      <c r="BH1318" s="60">
        <v>376036000000</v>
      </c>
      <c r="BI1318" s="60">
        <v>7080000000</v>
      </c>
      <c r="BJ1318" s="60">
        <v>39443000000</v>
      </c>
      <c r="BK1318" s="60">
        <v>18866000000</v>
      </c>
      <c r="BL1318" s="85" t="s">
        <v>3169</v>
      </c>
      <c r="BM1318" s="60" t="s">
        <v>3170</v>
      </c>
      <c r="BN1318" s="60">
        <v>10620000000</v>
      </c>
      <c r="BO1318" s="60">
        <v>593646000000</v>
      </c>
      <c r="BP1318" s="60">
        <v>368657000000</v>
      </c>
      <c r="BQ1318" s="60">
        <v>54768000000</v>
      </c>
      <c r="BR1318" s="60" t="s">
        <v>544</v>
      </c>
      <c r="BS1318" s="60">
        <v>34806000000</v>
      </c>
      <c r="BT1318" s="60" t="s">
        <v>544</v>
      </c>
      <c r="BU1318" s="60">
        <v>22471000000</v>
      </c>
      <c r="BV1318" s="60">
        <v>1181000000</v>
      </c>
      <c r="BW1318" s="60">
        <v>23977000000</v>
      </c>
      <c r="BX1318" s="60">
        <v>44947000000</v>
      </c>
      <c r="BY1318" s="60" t="s">
        <v>544</v>
      </c>
      <c r="BZ1318" s="60">
        <v>-145000000</v>
      </c>
      <c r="CA1318" s="60" t="s">
        <v>544</v>
      </c>
      <c r="CB1318" s="60" t="s">
        <v>2081</v>
      </c>
      <c r="CC1318" s="60">
        <v>8775000000</v>
      </c>
      <c r="CD1318" s="60">
        <v>3623000000</v>
      </c>
      <c r="CE1318" s="60">
        <v>6865000000</v>
      </c>
      <c r="CF1318" s="60">
        <v>48963000000</v>
      </c>
      <c r="CG1318" s="60">
        <v>7536000000</v>
      </c>
      <c r="CH1318" s="60">
        <v>1905000000</v>
      </c>
      <c r="CI1318" s="60" t="s">
        <v>1653</v>
      </c>
      <c r="CJ1318" s="60">
        <v>11.51</v>
      </c>
      <c r="CK1318" s="60">
        <v>30007000000</v>
      </c>
      <c r="CL1318" s="60" t="s">
        <v>544</v>
      </c>
      <c r="CM1318" s="85">
        <v>110786</v>
      </c>
      <c r="CN1318" s="60">
        <v>257000000</v>
      </c>
      <c r="CO1318" s="60">
        <v>7080000000</v>
      </c>
      <c r="CP1318" s="60">
        <v>28016000000</v>
      </c>
      <c r="CQ1318" s="60">
        <v>512312000000</v>
      </c>
      <c r="CR1318" s="60" t="s">
        <v>544</v>
      </c>
      <c r="CS1318" s="60">
        <v>257000000</v>
      </c>
      <c r="CT1318" s="60">
        <v>10416000000</v>
      </c>
      <c r="CU1318" s="60">
        <v>8450000000</v>
      </c>
      <c r="CV1318" s="60">
        <v>6865000000</v>
      </c>
      <c r="CW1318" s="60">
        <v>18866000000</v>
      </c>
      <c r="CX1318" s="60">
        <v>17396000000</v>
      </c>
      <c r="CY1318" s="60">
        <v>9.91</v>
      </c>
      <c r="CZ1318" s="60">
        <f t="shared" si="40"/>
        <v>1</v>
      </c>
      <c r="DA1318" s="60" t="str">
        <f t="shared" si="41"/>
        <v>Y</v>
      </c>
    </row>
    <row r="1319" spans="1:105">
      <c r="A1319" s="13" t="s">
        <v>1654</v>
      </c>
      <c r="B1319" s="13">
        <v>108643</v>
      </c>
      <c r="C1319" s="13">
        <v>2022</v>
      </c>
      <c r="D1319" s="13" t="s">
        <v>12</v>
      </c>
      <c r="E1319" s="13" t="s">
        <v>13</v>
      </c>
      <c r="F1319" s="84" t="s">
        <v>1812</v>
      </c>
      <c r="G1319" s="60" t="s">
        <v>1840</v>
      </c>
      <c r="H1319" s="60" t="s">
        <v>1827</v>
      </c>
      <c r="I1319" s="60" t="s">
        <v>540</v>
      </c>
      <c r="J1319" s="60" t="s">
        <v>1653</v>
      </c>
      <c r="K1319" s="85">
        <v>110786</v>
      </c>
      <c r="L1319" s="60">
        <v>585135605000</v>
      </c>
      <c r="M1319" s="60">
        <v>585135605000</v>
      </c>
      <c r="N1319" s="60">
        <v>3803981000</v>
      </c>
      <c r="O1319" s="60">
        <v>1267796000</v>
      </c>
      <c r="P1319" s="60">
        <v>-0.31</v>
      </c>
      <c r="Q1319" s="60" t="s">
        <v>544</v>
      </c>
      <c r="R1319" s="85">
        <v>68579</v>
      </c>
      <c r="S1319" s="85" t="s">
        <v>544</v>
      </c>
      <c r="T1319" s="60">
        <v>94691436000</v>
      </c>
      <c r="U1319" s="60" t="s">
        <v>544</v>
      </c>
      <c r="V1319" s="60">
        <v>32290898000</v>
      </c>
      <c r="W1319" s="60" t="s">
        <v>1841</v>
      </c>
      <c r="X1319" s="60">
        <v>14720475000</v>
      </c>
      <c r="Y1319" s="60">
        <v>464820641000</v>
      </c>
      <c r="Z1319" s="60">
        <v>14.56</v>
      </c>
      <c r="AA1319" s="60">
        <v>37899218000</v>
      </c>
      <c r="AB1319" s="60">
        <v>436764353000</v>
      </c>
      <c r="AC1319" s="60">
        <v>585135605000</v>
      </c>
      <c r="AD1319" s="60">
        <v>8.0500000000000007</v>
      </c>
      <c r="AE1319" s="60">
        <v>62432574000</v>
      </c>
      <c r="AF1319" s="60">
        <v>7.79</v>
      </c>
      <c r="AG1319" s="60" t="s">
        <v>1842</v>
      </c>
      <c r="AH1319" s="60">
        <v>249672000</v>
      </c>
      <c r="AI1319" s="60">
        <v>47126871000</v>
      </c>
      <c r="AJ1319" s="60">
        <v>109524152000</v>
      </c>
      <c r="AK1319" s="60">
        <v>2.72</v>
      </c>
      <c r="AL1319" s="60">
        <v>511291138000</v>
      </c>
      <c r="AM1319" s="60">
        <v>16080913000</v>
      </c>
      <c r="AN1319" s="60">
        <v>2778111000</v>
      </c>
      <c r="AO1319" s="60">
        <v>5846045000</v>
      </c>
      <c r="AP1319" s="60">
        <v>44715034000</v>
      </c>
      <c r="AQ1319" s="60">
        <v>585135605000</v>
      </c>
      <c r="AR1319" s="60">
        <v>1.1299999999999999</v>
      </c>
      <c r="AS1319" s="60">
        <v>55275087000</v>
      </c>
      <c r="AT1319" s="60">
        <v>108505666000</v>
      </c>
      <c r="AU1319" s="85">
        <v>108643</v>
      </c>
      <c r="AV1319" s="60" t="s">
        <v>544</v>
      </c>
      <c r="AW1319" s="60" t="s">
        <v>544</v>
      </c>
      <c r="AX1319" s="60">
        <v>22424000</v>
      </c>
      <c r="AY1319" s="60">
        <v>171956726000</v>
      </c>
      <c r="AZ1319" s="60">
        <v>150624356000</v>
      </c>
      <c r="BA1319" s="60">
        <v>24306755000</v>
      </c>
      <c r="BB1319" s="60" t="s">
        <v>1808</v>
      </c>
      <c r="BC1319" s="60">
        <v>585233696000</v>
      </c>
      <c r="BD1319" s="60">
        <v>6108069000</v>
      </c>
      <c r="BE1319" s="60">
        <v>10087567000</v>
      </c>
      <c r="BF1319" s="60" t="s">
        <v>544</v>
      </c>
      <c r="BG1319" s="60">
        <v>724005000</v>
      </c>
      <c r="BH1319" s="60">
        <v>337060045000</v>
      </c>
      <c r="BI1319" s="60">
        <v>-3119507000</v>
      </c>
      <c r="BJ1319" s="60">
        <v>32290898000</v>
      </c>
      <c r="BK1319" s="60">
        <v>14231215000</v>
      </c>
      <c r="BL1319" s="85" t="s">
        <v>544</v>
      </c>
      <c r="BM1319" s="60" t="s">
        <v>544</v>
      </c>
      <c r="BN1319" s="60">
        <v>9213991000</v>
      </c>
      <c r="BO1319" s="60">
        <v>531208734000</v>
      </c>
      <c r="BP1319" s="60">
        <v>330951976000</v>
      </c>
      <c r="BQ1319" s="60">
        <v>39606918000</v>
      </c>
      <c r="BR1319" s="60" t="s">
        <v>544</v>
      </c>
      <c r="BS1319" s="60">
        <v>27126349000</v>
      </c>
      <c r="BT1319" s="60" t="s">
        <v>544</v>
      </c>
      <c r="BU1319" s="60">
        <v>13563512000</v>
      </c>
      <c r="BV1319" s="60">
        <v>609620000</v>
      </c>
      <c r="BW1319" s="60">
        <v>24306755000</v>
      </c>
      <c r="BX1319" s="60">
        <v>46681480000</v>
      </c>
      <c r="BY1319" s="60" t="s">
        <v>544</v>
      </c>
      <c r="BZ1319" s="60">
        <v>104334000</v>
      </c>
      <c r="CA1319" s="60" t="s">
        <v>544</v>
      </c>
      <c r="CB1319" s="60" t="s">
        <v>1994</v>
      </c>
      <c r="CC1319" s="60">
        <v>1898107000</v>
      </c>
      <c r="CD1319" s="60">
        <v>3213222000</v>
      </c>
      <c r="CE1319" s="60">
        <v>8400697000</v>
      </c>
      <c r="CF1319" s="60">
        <v>44715034000</v>
      </c>
      <c r="CG1319" s="60">
        <v>3935074000</v>
      </c>
      <c r="CH1319" s="60">
        <v>883491000</v>
      </c>
      <c r="CI1319" s="60" t="s">
        <v>1653</v>
      </c>
      <c r="CJ1319" s="60">
        <v>10.79</v>
      </c>
      <c r="CK1319" s="60">
        <v>17498586000</v>
      </c>
      <c r="CL1319" s="60" t="s">
        <v>544</v>
      </c>
      <c r="CM1319" s="85">
        <v>110786</v>
      </c>
      <c r="CN1319" s="60">
        <v>562141000</v>
      </c>
      <c r="CO1319" s="60">
        <v>-3119507000</v>
      </c>
      <c r="CP1319" s="60">
        <v>23934466000</v>
      </c>
      <c r="CQ1319" s="60">
        <v>464820641000</v>
      </c>
      <c r="CR1319" s="60" t="s">
        <v>544</v>
      </c>
      <c r="CS1319" s="60">
        <v>562141000</v>
      </c>
      <c r="CT1319" s="60">
        <v>8770554000</v>
      </c>
      <c r="CU1319" s="60">
        <v>5460661000</v>
      </c>
      <c r="CV1319" s="60">
        <v>8400697000</v>
      </c>
      <c r="CW1319" s="60">
        <v>14231215000</v>
      </c>
      <c r="CX1319" s="60">
        <v>14720475000</v>
      </c>
      <c r="CY1319" s="60">
        <v>10.69</v>
      </c>
      <c r="CZ1319" s="60">
        <f t="shared" si="40"/>
        <v>1</v>
      </c>
      <c r="DA1319" s="60" t="str">
        <f t="shared" si="41"/>
        <v>N: parent data from row 1317</v>
      </c>
    </row>
    <row r="1320" spans="1:105">
      <c r="A1320" s="13" t="s">
        <v>1654</v>
      </c>
      <c r="B1320" s="13">
        <v>108643</v>
      </c>
      <c r="C1320" s="13">
        <v>2023</v>
      </c>
      <c r="D1320" s="13" t="s">
        <v>12</v>
      </c>
      <c r="E1320" s="13" t="s">
        <v>13</v>
      </c>
      <c r="F1320" s="84" t="s">
        <v>1804</v>
      </c>
      <c r="G1320" s="60" t="s">
        <v>1840</v>
      </c>
      <c r="H1320" s="60" t="s">
        <v>1827</v>
      </c>
      <c r="I1320" s="60" t="s">
        <v>540</v>
      </c>
      <c r="J1320" s="60" t="s">
        <v>1653</v>
      </c>
      <c r="K1320" s="85">
        <v>110786</v>
      </c>
      <c r="L1320" s="60">
        <v>650658504000</v>
      </c>
      <c r="M1320" s="60">
        <v>650658504000</v>
      </c>
      <c r="N1320" s="60">
        <v>4078691000</v>
      </c>
      <c r="O1320" s="60">
        <v>2284299000</v>
      </c>
      <c r="P1320" s="60">
        <v>-0.26</v>
      </c>
      <c r="Q1320" s="60" t="s">
        <v>544</v>
      </c>
      <c r="R1320" s="85">
        <v>72548</v>
      </c>
      <c r="S1320" s="85" t="s">
        <v>544</v>
      </c>
      <c r="T1320" s="60">
        <v>97761669000</v>
      </c>
      <c r="U1320" s="60" t="s">
        <v>544</v>
      </c>
      <c r="V1320" s="60">
        <v>39443260000</v>
      </c>
      <c r="W1320" s="60" t="s">
        <v>1841</v>
      </c>
      <c r="X1320" s="60">
        <v>17940880000</v>
      </c>
      <c r="Y1320" s="60">
        <v>524697711000</v>
      </c>
      <c r="Z1320" s="60">
        <v>10.74</v>
      </c>
      <c r="AA1320" s="60">
        <v>21864172000</v>
      </c>
      <c r="AB1320" s="60">
        <v>445829068000</v>
      </c>
      <c r="AC1320" s="60">
        <v>650658504000</v>
      </c>
      <c r="AD1320" s="60">
        <v>9.23</v>
      </c>
      <c r="AE1320" s="60">
        <v>55905346000</v>
      </c>
      <c r="AF1320" s="60">
        <v>9.3699999999999992</v>
      </c>
      <c r="AG1320" s="60" t="s">
        <v>1842</v>
      </c>
      <c r="AH1320" s="60">
        <v>32080000</v>
      </c>
      <c r="AI1320" s="60">
        <v>58638485000</v>
      </c>
      <c r="AJ1320" s="60">
        <v>142790564000</v>
      </c>
      <c r="AK1320" s="60">
        <v>3.06</v>
      </c>
      <c r="AL1320" s="60">
        <v>547147403000</v>
      </c>
      <c r="AM1320" s="60">
        <v>20114617000</v>
      </c>
      <c r="AN1320" s="60">
        <v>11752480000</v>
      </c>
      <c r="AO1320" s="60">
        <v>6362388000</v>
      </c>
      <c r="AP1320" s="60">
        <v>62161185000</v>
      </c>
      <c r="AQ1320" s="60">
        <v>650658504000</v>
      </c>
      <c r="AR1320" s="60">
        <v>1.08</v>
      </c>
      <c r="AS1320" s="60">
        <v>71450362000</v>
      </c>
      <c r="AT1320" s="60">
        <v>113919680000</v>
      </c>
      <c r="AU1320" s="85">
        <v>108643</v>
      </c>
      <c r="AV1320" s="60" t="s">
        <v>544</v>
      </c>
      <c r="AW1320" s="60" t="s">
        <v>544</v>
      </c>
      <c r="AX1320" s="60">
        <v>25845000</v>
      </c>
      <c r="AY1320" s="60">
        <v>198695910000</v>
      </c>
      <c r="AZ1320" s="60">
        <v>153150175000</v>
      </c>
      <c r="BA1320" s="60">
        <v>23977356000</v>
      </c>
      <c r="BB1320" s="60" t="s">
        <v>1808</v>
      </c>
      <c r="BC1320" s="60">
        <v>635006240000</v>
      </c>
      <c r="BD1320" s="60">
        <v>7379461000</v>
      </c>
      <c r="BE1320" s="60">
        <v>8340160000</v>
      </c>
      <c r="BF1320" s="60" t="s">
        <v>544</v>
      </c>
      <c r="BG1320" s="60">
        <v>858842000</v>
      </c>
      <c r="BH1320" s="60">
        <v>376036206000</v>
      </c>
      <c r="BI1320" s="60">
        <v>7480281000</v>
      </c>
      <c r="BJ1320" s="60">
        <v>39443260000</v>
      </c>
      <c r="BK1320" s="60">
        <v>18357023000</v>
      </c>
      <c r="BL1320" s="85" t="s">
        <v>544</v>
      </c>
      <c r="BM1320" s="60" t="s">
        <v>544</v>
      </c>
      <c r="BN1320" s="60">
        <v>10215358000</v>
      </c>
      <c r="BO1320" s="60">
        <v>587062901000</v>
      </c>
      <c r="BP1320" s="60">
        <v>368656745000</v>
      </c>
      <c r="BQ1320" s="60">
        <v>54565163000</v>
      </c>
      <c r="BR1320" s="60" t="s">
        <v>544</v>
      </c>
      <c r="BS1320" s="60">
        <v>29200583000</v>
      </c>
      <c r="BT1320" s="60" t="s">
        <v>544</v>
      </c>
      <c r="BU1320" s="60">
        <v>22471509000</v>
      </c>
      <c r="BV1320" s="60">
        <v>1181166000</v>
      </c>
      <c r="BW1320" s="60">
        <v>23977356000</v>
      </c>
      <c r="BX1320" s="60">
        <v>58193919000</v>
      </c>
      <c r="BY1320" s="60" t="s">
        <v>544</v>
      </c>
      <c r="BZ1320" s="60">
        <v>-143898000</v>
      </c>
      <c r="CA1320" s="60" t="s">
        <v>544</v>
      </c>
      <c r="CB1320" s="60" t="s">
        <v>2081</v>
      </c>
      <c r="CC1320" s="60">
        <v>9044845000</v>
      </c>
      <c r="CD1320" s="60">
        <v>3621702000</v>
      </c>
      <c r="CE1320" s="60">
        <v>7513596000</v>
      </c>
      <c r="CF1320" s="60">
        <v>62161185000</v>
      </c>
      <c r="CG1320" s="60">
        <v>7221851000</v>
      </c>
      <c r="CH1320" s="60">
        <v>1905333000</v>
      </c>
      <c r="CI1320" s="60" t="s">
        <v>1653</v>
      </c>
      <c r="CJ1320" s="60">
        <v>13.15</v>
      </c>
      <c r="CK1320" s="60">
        <v>29693360000</v>
      </c>
      <c r="CL1320" s="60" t="s">
        <v>544</v>
      </c>
      <c r="CM1320" s="85">
        <v>110786</v>
      </c>
      <c r="CN1320" s="60">
        <v>256784000</v>
      </c>
      <c r="CO1320" s="60">
        <v>7480281000</v>
      </c>
      <c r="CP1320" s="60">
        <v>28156238000</v>
      </c>
      <c r="CQ1320" s="60">
        <v>524697711000</v>
      </c>
      <c r="CR1320" s="60" t="s">
        <v>544</v>
      </c>
      <c r="CS1320" s="60">
        <v>256784000</v>
      </c>
      <c r="CT1320" s="60">
        <v>10046739000</v>
      </c>
      <c r="CU1320" s="60">
        <v>8310284000</v>
      </c>
      <c r="CV1320" s="60">
        <v>7513596000</v>
      </c>
      <c r="CW1320" s="60">
        <v>18357023000</v>
      </c>
      <c r="CX1320" s="60">
        <v>17940880000</v>
      </c>
      <c r="CY1320" s="60">
        <v>13.05</v>
      </c>
      <c r="CZ1320" s="60">
        <f t="shared" si="40"/>
        <v>1</v>
      </c>
      <c r="DA1320" s="60" t="str">
        <f t="shared" si="41"/>
        <v>N: parent data from row 1317</v>
      </c>
    </row>
    <row r="1321" spans="1:105">
      <c r="A1321" s="13" t="s">
        <v>1655</v>
      </c>
      <c r="B1321" s="13">
        <v>1559036</v>
      </c>
      <c r="C1321" s="13">
        <v>2022</v>
      </c>
      <c r="D1321" s="13" t="s">
        <v>12</v>
      </c>
      <c r="E1321" s="13" t="s">
        <v>13</v>
      </c>
      <c r="F1321" s="84" t="s">
        <v>1812</v>
      </c>
      <c r="G1321" s="60" t="s">
        <v>1840</v>
      </c>
      <c r="H1321" s="60" t="s">
        <v>1827</v>
      </c>
      <c r="I1321" s="60" t="s">
        <v>540</v>
      </c>
      <c r="J1321" s="60" t="s">
        <v>1653</v>
      </c>
      <c r="K1321" s="85">
        <v>110786</v>
      </c>
      <c r="L1321" s="60">
        <v>1493108000</v>
      </c>
      <c r="M1321" s="60">
        <v>1493108000</v>
      </c>
      <c r="N1321" s="60" t="s">
        <v>544</v>
      </c>
      <c r="O1321" s="60" t="s">
        <v>544</v>
      </c>
      <c r="P1321" s="60">
        <v>-5.71</v>
      </c>
      <c r="Q1321" s="60" t="s">
        <v>544</v>
      </c>
      <c r="R1321" s="85">
        <v>1839</v>
      </c>
      <c r="S1321" s="85" t="s">
        <v>544</v>
      </c>
      <c r="T1321" s="60" t="s">
        <v>544</v>
      </c>
      <c r="U1321" s="60" t="s">
        <v>544</v>
      </c>
      <c r="V1321" s="60" t="s">
        <v>544</v>
      </c>
      <c r="W1321" s="60" t="s">
        <v>1841</v>
      </c>
      <c r="X1321" s="60">
        <v>1457000</v>
      </c>
      <c r="Y1321" s="60" t="s">
        <v>544</v>
      </c>
      <c r="Z1321" s="60">
        <v>18.96</v>
      </c>
      <c r="AA1321" s="60" t="s">
        <v>544</v>
      </c>
      <c r="AB1321" s="60">
        <v>240446000</v>
      </c>
      <c r="AC1321" s="60">
        <v>1493108000</v>
      </c>
      <c r="AD1321" s="60">
        <v>95.54</v>
      </c>
      <c r="AE1321" s="60" t="s">
        <v>544</v>
      </c>
      <c r="AF1321" s="60">
        <v>49.68</v>
      </c>
      <c r="AG1321" s="60" t="s">
        <v>1842</v>
      </c>
      <c r="AH1321" s="60" t="s">
        <v>544</v>
      </c>
      <c r="AI1321" s="60">
        <v>805280000</v>
      </c>
      <c r="AJ1321" s="60" t="s">
        <v>544</v>
      </c>
      <c r="AK1321" s="60">
        <v>29.81</v>
      </c>
      <c r="AL1321" s="60" t="s">
        <v>544</v>
      </c>
      <c r="AM1321" s="60">
        <v>107167000</v>
      </c>
      <c r="AN1321" s="60" t="s">
        <v>544</v>
      </c>
      <c r="AO1321" s="60">
        <v>741758000</v>
      </c>
      <c r="AP1321" s="60">
        <v>1385941000</v>
      </c>
      <c r="AQ1321" s="60">
        <v>1493108000</v>
      </c>
      <c r="AR1321" s="60" t="s">
        <v>544</v>
      </c>
      <c r="AS1321" s="60">
        <v>1386364000</v>
      </c>
      <c r="AT1321" s="60" t="s">
        <v>544</v>
      </c>
      <c r="AU1321" s="85">
        <v>1559036</v>
      </c>
      <c r="AV1321" s="60" t="s">
        <v>544</v>
      </c>
      <c r="AW1321" s="60" t="s">
        <v>544</v>
      </c>
      <c r="AX1321" s="60" t="s">
        <v>544</v>
      </c>
      <c r="AY1321" s="60" t="s">
        <v>544</v>
      </c>
      <c r="AZ1321" s="60">
        <v>4322000</v>
      </c>
      <c r="BA1321" s="60" t="s">
        <v>544</v>
      </c>
      <c r="BB1321" s="60" t="s">
        <v>1808</v>
      </c>
      <c r="BC1321" s="60">
        <v>842833000</v>
      </c>
      <c r="BD1321" s="60" t="s">
        <v>544</v>
      </c>
      <c r="BE1321" s="60" t="s">
        <v>544</v>
      </c>
      <c r="BF1321" s="60" t="s">
        <v>544</v>
      </c>
      <c r="BG1321" s="60" t="s">
        <v>544</v>
      </c>
      <c r="BH1321" s="60" t="s">
        <v>544</v>
      </c>
      <c r="BI1321" s="60">
        <v>193633000</v>
      </c>
      <c r="BJ1321" s="60" t="s">
        <v>544</v>
      </c>
      <c r="BK1321" s="60">
        <v>313740000</v>
      </c>
      <c r="BL1321" s="85" t="s">
        <v>544</v>
      </c>
      <c r="BM1321" s="60" t="s">
        <v>544</v>
      </c>
      <c r="BN1321" s="60">
        <v>549579000</v>
      </c>
      <c r="BO1321" s="60">
        <v>4322000</v>
      </c>
      <c r="BP1321" s="60" t="s">
        <v>544</v>
      </c>
      <c r="BQ1321" s="60" t="s">
        <v>544</v>
      </c>
      <c r="BR1321" s="60" t="s">
        <v>544</v>
      </c>
      <c r="BS1321" s="60">
        <v>158734000</v>
      </c>
      <c r="BT1321" s="60" t="s">
        <v>544</v>
      </c>
      <c r="BU1321" s="60" t="s">
        <v>544</v>
      </c>
      <c r="BV1321" s="60" t="s">
        <v>544</v>
      </c>
      <c r="BW1321" s="60" t="s">
        <v>544</v>
      </c>
      <c r="BX1321" s="60">
        <v>805280000</v>
      </c>
      <c r="BY1321" s="60" t="s">
        <v>544</v>
      </c>
      <c r="BZ1321" s="60" t="s">
        <v>544</v>
      </c>
      <c r="CA1321" s="60" t="s">
        <v>544</v>
      </c>
      <c r="CB1321" s="60" t="s">
        <v>1994</v>
      </c>
      <c r="CC1321" s="60" t="s">
        <v>544</v>
      </c>
      <c r="CD1321" s="60">
        <v>2186000</v>
      </c>
      <c r="CE1321" s="60">
        <v>237296000</v>
      </c>
      <c r="CF1321" s="60">
        <v>1385941000</v>
      </c>
      <c r="CG1321" s="60">
        <v>1457000</v>
      </c>
      <c r="CH1321" s="60" t="s">
        <v>544</v>
      </c>
      <c r="CI1321" s="60" t="s">
        <v>1653</v>
      </c>
      <c r="CJ1321" s="60">
        <v>334.91</v>
      </c>
      <c r="CK1321" s="60">
        <v>1457000</v>
      </c>
      <c r="CL1321" s="60" t="s">
        <v>544</v>
      </c>
      <c r="CM1321" s="85">
        <v>110786</v>
      </c>
      <c r="CN1321" s="60">
        <v>-26000</v>
      </c>
      <c r="CO1321" s="60">
        <v>193633000</v>
      </c>
      <c r="CP1321" s="60">
        <v>551036000</v>
      </c>
      <c r="CQ1321" s="60" t="s">
        <v>544</v>
      </c>
      <c r="CR1321" s="60" t="s">
        <v>544</v>
      </c>
      <c r="CS1321" s="60">
        <v>-26000</v>
      </c>
      <c r="CT1321" s="60">
        <v>218066000</v>
      </c>
      <c r="CU1321" s="60">
        <v>95674000</v>
      </c>
      <c r="CV1321" s="60">
        <v>237296000</v>
      </c>
      <c r="CW1321" s="60">
        <v>313740000</v>
      </c>
      <c r="CX1321" s="60">
        <v>1457000</v>
      </c>
      <c r="CY1321" s="60">
        <v>334.91</v>
      </c>
      <c r="CZ1321" s="60">
        <f t="shared" si="40"/>
        <v>1</v>
      </c>
      <c r="DA1321" s="60" t="str">
        <f t="shared" si="41"/>
        <v>N: parent data from row 1317</v>
      </c>
    </row>
    <row r="1322" spans="1:105">
      <c r="A1322" s="13" t="s">
        <v>1655</v>
      </c>
      <c r="B1322" s="13">
        <v>1559036</v>
      </c>
      <c r="C1322" s="13">
        <v>2023</v>
      </c>
      <c r="D1322" s="13" t="s">
        <v>12</v>
      </c>
      <c r="E1322" s="13" t="s">
        <v>13</v>
      </c>
      <c r="F1322" s="84" t="s">
        <v>1804</v>
      </c>
      <c r="G1322" s="60" t="s">
        <v>1840</v>
      </c>
      <c r="H1322" s="60" t="s">
        <v>1827</v>
      </c>
      <c r="I1322" s="60" t="s">
        <v>540</v>
      </c>
      <c r="J1322" s="60" t="s">
        <v>1653</v>
      </c>
      <c r="K1322" s="85">
        <v>110786</v>
      </c>
      <c r="L1322" s="60">
        <v>1974448000</v>
      </c>
      <c r="M1322" s="60">
        <v>1974448000</v>
      </c>
      <c r="N1322" s="60" t="s">
        <v>544</v>
      </c>
      <c r="O1322" s="60" t="s">
        <v>544</v>
      </c>
      <c r="P1322" s="60">
        <v>-14.97</v>
      </c>
      <c r="Q1322" s="60" t="s">
        <v>544</v>
      </c>
      <c r="R1322" s="85">
        <v>1859</v>
      </c>
      <c r="S1322" s="85" t="s">
        <v>544</v>
      </c>
      <c r="T1322" s="60" t="s">
        <v>544</v>
      </c>
      <c r="U1322" s="60" t="s">
        <v>544</v>
      </c>
      <c r="V1322" s="60" t="s">
        <v>544</v>
      </c>
      <c r="W1322" s="60" t="s">
        <v>1841</v>
      </c>
      <c r="X1322" s="60">
        <v>18026000</v>
      </c>
      <c r="Y1322" s="60" t="s">
        <v>544</v>
      </c>
      <c r="Z1322" s="60">
        <v>21.93</v>
      </c>
      <c r="AA1322" s="60" t="s">
        <v>544</v>
      </c>
      <c r="AB1322" s="60">
        <v>352009000</v>
      </c>
      <c r="AC1322" s="60">
        <v>1974448000</v>
      </c>
      <c r="AD1322" s="60">
        <v>94.17</v>
      </c>
      <c r="AE1322" s="60" t="s">
        <v>544</v>
      </c>
      <c r="AF1322" s="60">
        <v>59.35</v>
      </c>
      <c r="AG1322" s="60" t="s">
        <v>1842</v>
      </c>
      <c r="AH1322" s="60" t="s">
        <v>544</v>
      </c>
      <c r="AI1322" s="60">
        <v>1264353000</v>
      </c>
      <c r="AJ1322" s="60" t="s">
        <v>544</v>
      </c>
      <c r="AK1322" s="60">
        <v>1.89</v>
      </c>
      <c r="AL1322" s="60" t="s">
        <v>544</v>
      </c>
      <c r="AM1322" s="60">
        <v>141192000</v>
      </c>
      <c r="AN1322" s="60" t="s">
        <v>544</v>
      </c>
      <c r="AO1322" s="60">
        <v>158838000</v>
      </c>
      <c r="AP1322" s="60">
        <v>1718548000</v>
      </c>
      <c r="AQ1322" s="60">
        <v>1974448000</v>
      </c>
      <c r="AR1322" s="60" t="s">
        <v>544</v>
      </c>
      <c r="AS1322" s="60">
        <v>1718897000</v>
      </c>
      <c r="AT1322" s="60" t="s">
        <v>544</v>
      </c>
      <c r="AU1322" s="85">
        <v>1559036</v>
      </c>
      <c r="AV1322" s="60" t="s">
        <v>544</v>
      </c>
      <c r="AW1322" s="60" t="s">
        <v>544</v>
      </c>
      <c r="AX1322" s="60" t="s">
        <v>544</v>
      </c>
      <c r="AY1322" s="60" t="s">
        <v>544</v>
      </c>
      <c r="AZ1322" s="60">
        <v>4441000</v>
      </c>
      <c r="BA1322" s="60" t="s">
        <v>544</v>
      </c>
      <c r="BB1322" s="60" t="s">
        <v>1808</v>
      </c>
      <c r="BC1322" s="60">
        <v>1342666000</v>
      </c>
      <c r="BD1322" s="60" t="s">
        <v>544</v>
      </c>
      <c r="BE1322" s="60" t="s">
        <v>544</v>
      </c>
      <c r="BF1322" s="60" t="s">
        <v>544</v>
      </c>
      <c r="BG1322" s="60" t="s">
        <v>544</v>
      </c>
      <c r="BH1322" s="60" t="s">
        <v>544</v>
      </c>
      <c r="BI1322" s="60">
        <v>332607000</v>
      </c>
      <c r="BJ1322" s="60" t="s">
        <v>544</v>
      </c>
      <c r="BK1322" s="60">
        <v>355338000</v>
      </c>
      <c r="BL1322" s="85" t="s">
        <v>544</v>
      </c>
      <c r="BM1322" s="60" t="s">
        <v>544</v>
      </c>
      <c r="BN1322" s="60">
        <v>929436000</v>
      </c>
      <c r="BO1322" s="60">
        <v>1017441000</v>
      </c>
      <c r="BP1322" s="60" t="s">
        <v>544</v>
      </c>
      <c r="BQ1322" s="60">
        <v>1013000000</v>
      </c>
      <c r="BR1322" s="60" t="s">
        <v>544</v>
      </c>
      <c r="BS1322" s="60">
        <v>217765000</v>
      </c>
      <c r="BT1322" s="60" t="s">
        <v>544</v>
      </c>
      <c r="BU1322" s="60" t="s">
        <v>544</v>
      </c>
      <c r="BV1322" s="60" t="s">
        <v>544</v>
      </c>
      <c r="BW1322" s="60" t="s">
        <v>544</v>
      </c>
      <c r="BX1322" s="60">
        <v>1264353000</v>
      </c>
      <c r="BY1322" s="60" t="s">
        <v>544</v>
      </c>
      <c r="BZ1322" s="60" t="s">
        <v>544</v>
      </c>
      <c r="CA1322" s="60" t="s">
        <v>544</v>
      </c>
      <c r="CB1322" s="60" t="s">
        <v>2081</v>
      </c>
      <c r="CC1322" s="60" t="s">
        <v>544</v>
      </c>
      <c r="CD1322" s="60">
        <v>1409000</v>
      </c>
      <c r="CE1322" s="60">
        <v>592124000</v>
      </c>
      <c r="CF1322" s="60">
        <v>1718548000</v>
      </c>
      <c r="CG1322" s="60">
        <v>18026000</v>
      </c>
      <c r="CH1322" s="60" t="s">
        <v>544</v>
      </c>
      <c r="CI1322" s="60" t="s">
        <v>1653</v>
      </c>
      <c r="CJ1322" s="60">
        <v>359.18</v>
      </c>
      <c r="CK1322" s="60">
        <v>18026000</v>
      </c>
      <c r="CL1322" s="60" t="s">
        <v>544</v>
      </c>
      <c r="CM1322" s="85">
        <v>110786</v>
      </c>
      <c r="CN1322" s="60">
        <v>-46000</v>
      </c>
      <c r="CO1322" s="60">
        <v>332607000</v>
      </c>
      <c r="CP1322" s="60">
        <v>947462000</v>
      </c>
      <c r="CQ1322" s="60" t="s">
        <v>544</v>
      </c>
      <c r="CR1322" s="60" t="s">
        <v>544</v>
      </c>
      <c r="CS1322" s="60">
        <v>-46000</v>
      </c>
      <c r="CT1322" s="60">
        <v>244076000</v>
      </c>
      <c r="CU1322" s="60">
        <v>111262000</v>
      </c>
      <c r="CV1322" s="60">
        <v>592124000</v>
      </c>
      <c r="CW1322" s="60">
        <v>355338000</v>
      </c>
      <c r="CX1322" s="60">
        <v>18026000</v>
      </c>
      <c r="CY1322" s="60">
        <v>359.18</v>
      </c>
      <c r="CZ1322" s="60">
        <f t="shared" si="40"/>
        <v>1</v>
      </c>
      <c r="DA1322" s="60" t="str">
        <f t="shared" si="41"/>
        <v>N: parent data from row 1317</v>
      </c>
    </row>
    <row r="1323" spans="1:105">
      <c r="A1323" s="13" t="s">
        <v>1663</v>
      </c>
      <c r="B1323" s="13">
        <v>1191750</v>
      </c>
      <c r="C1323" s="13">
        <v>2022</v>
      </c>
      <c r="D1323" s="13" t="s">
        <v>1</v>
      </c>
      <c r="E1323" s="13" t="s">
        <v>507</v>
      </c>
      <c r="F1323" s="84" t="s">
        <v>1812</v>
      </c>
      <c r="G1323" s="60" t="s">
        <v>558</v>
      </c>
      <c r="H1323" s="60" t="s">
        <v>1914</v>
      </c>
      <c r="I1323" s="60" t="s">
        <v>560</v>
      </c>
      <c r="J1323" s="60" t="s">
        <v>3171</v>
      </c>
      <c r="K1323" s="85">
        <v>1417074</v>
      </c>
      <c r="L1323" s="60">
        <v>3755000000</v>
      </c>
      <c r="M1323" s="60">
        <v>193414132.87099999</v>
      </c>
      <c r="N1323" s="60">
        <v>24930077.312800001</v>
      </c>
      <c r="O1323" s="60">
        <v>1339219.0292</v>
      </c>
      <c r="P1323" s="60">
        <v>5.3260000000000002E-2</v>
      </c>
      <c r="Q1323" s="60" t="s">
        <v>544</v>
      </c>
      <c r="R1323" s="85" t="s">
        <v>544</v>
      </c>
      <c r="S1323" s="85" t="s">
        <v>544</v>
      </c>
      <c r="T1323" s="60">
        <v>9529058.477</v>
      </c>
      <c r="U1323" s="60" t="s">
        <v>544</v>
      </c>
      <c r="V1323" s="60" t="s">
        <v>544</v>
      </c>
      <c r="W1323" s="60" t="s">
        <v>1806</v>
      </c>
      <c r="X1323" s="60">
        <v>6850620.4186000004</v>
      </c>
      <c r="Y1323" s="60">
        <v>150507615.5124</v>
      </c>
      <c r="Z1323" s="60">
        <v>-69.05444</v>
      </c>
      <c r="AA1323" s="60" t="s">
        <v>544</v>
      </c>
      <c r="AB1323" s="60">
        <v>91891028.772799999</v>
      </c>
      <c r="AC1323" s="60">
        <v>193414132.87099999</v>
      </c>
      <c r="AD1323" s="60">
        <v>12.6</v>
      </c>
      <c r="AE1323" s="60">
        <v>515084.24200000003</v>
      </c>
      <c r="AF1323" s="60">
        <v>63.595210000000002</v>
      </c>
      <c r="AG1323" s="60" t="s">
        <v>1807</v>
      </c>
      <c r="AH1323" s="60" t="s">
        <v>544</v>
      </c>
      <c r="AI1323" s="60">
        <v>22715215.0722</v>
      </c>
      <c r="AJ1323" s="60" t="s">
        <v>544</v>
      </c>
      <c r="AK1323" s="60">
        <v>4.5454499999999998</v>
      </c>
      <c r="AL1323" s="60">
        <v>150507615.5124</v>
      </c>
      <c r="AM1323" s="60">
        <v>2987488.6036</v>
      </c>
      <c r="AN1323" s="60">
        <v>12052971.262800001</v>
      </c>
      <c r="AO1323" s="60">
        <v>11074311.203</v>
      </c>
      <c r="AP1323" s="60">
        <v>35849863.243199997</v>
      </c>
      <c r="AQ1323" s="60">
        <v>193414132.87099999</v>
      </c>
      <c r="AR1323" s="60">
        <v>53.718089999999997</v>
      </c>
      <c r="AS1323" s="60">
        <v>35746846.3948</v>
      </c>
      <c r="AT1323" s="60">
        <v>45894005.962200001</v>
      </c>
      <c r="AU1323" s="85">
        <v>1191750</v>
      </c>
      <c r="AV1323" s="60" t="s">
        <v>544</v>
      </c>
      <c r="AW1323" s="60" t="s">
        <v>544</v>
      </c>
      <c r="AX1323" s="60">
        <v>12052971.262800001</v>
      </c>
      <c r="AY1323" s="60" t="s">
        <v>544</v>
      </c>
      <c r="AZ1323" s="60" t="s">
        <v>544</v>
      </c>
      <c r="BA1323" s="60" t="s">
        <v>544</v>
      </c>
      <c r="BB1323" s="60" t="s">
        <v>1808</v>
      </c>
      <c r="BC1323" s="60">
        <v>180382501.54840001</v>
      </c>
      <c r="BD1323" s="60">
        <v>12052971.262800001</v>
      </c>
      <c r="BE1323" s="60" t="s">
        <v>544</v>
      </c>
      <c r="BF1323" s="60">
        <v>114657752.2692</v>
      </c>
      <c r="BG1323" s="60">
        <v>154525.2726</v>
      </c>
      <c r="BH1323" s="60">
        <v>46409090.2042</v>
      </c>
      <c r="BI1323" s="60">
        <v>-24827060.464400001</v>
      </c>
      <c r="BJ1323" s="60" t="s">
        <v>544</v>
      </c>
      <c r="BK1323" s="60">
        <v>25136111.009599999</v>
      </c>
      <c r="BL1323" s="85" t="s">
        <v>3172</v>
      </c>
      <c r="BM1323" s="60" t="s">
        <v>3173</v>
      </c>
      <c r="BN1323" s="60">
        <v>-5305367.6925999997</v>
      </c>
      <c r="BO1323" s="60">
        <v>149374430.18000001</v>
      </c>
      <c r="BP1323" s="60">
        <v>34356118.941399999</v>
      </c>
      <c r="BQ1323" s="60" t="s">
        <v>544</v>
      </c>
      <c r="BR1323" s="60">
        <v>36880031.727200001</v>
      </c>
      <c r="BS1323" s="60">
        <v>4223690.7844000002</v>
      </c>
      <c r="BT1323" s="60" t="s">
        <v>544</v>
      </c>
      <c r="BU1323" s="60">
        <v>14731409.3212</v>
      </c>
      <c r="BV1323" s="60" t="s">
        <v>544</v>
      </c>
      <c r="BW1323" s="60" t="s">
        <v>544</v>
      </c>
      <c r="BX1323" s="60">
        <v>22715215.0722</v>
      </c>
      <c r="BY1323" s="60" t="s">
        <v>544</v>
      </c>
      <c r="BZ1323" s="60" t="s">
        <v>544</v>
      </c>
      <c r="CA1323" s="60" t="s">
        <v>544</v>
      </c>
      <c r="CB1323" s="60" t="s">
        <v>544</v>
      </c>
      <c r="CC1323" s="60">
        <v>11589395.445</v>
      </c>
      <c r="CD1323" s="60">
        <v>412067.39360000001</v>
      </c>
      <c r="CE1323" s="60">
        <v>-24827060.464400001</v>
      </c>
      <c r="CF1323" s="60">
        <v>35849863.243199997</v>
      </c>
      <c r="CG1323" s="60">
        <v>4172182.3602</v>
      </c>
      <c r="CH1323" s="60">
        <v>2008828.5438000001</v>
      </c>
      <c r="CI1323" s="60" t="s">
        <v>3171</v>
      </c>
      <c r="CJ1323" s="60">
        <v>24.73</v>
      </c>
      <c r="CK1323" s="60">
        <v>18903591.681400001</v>
      </c>
      <c r="CL1323" s="60">
        <v>2366.4299999999998</v>
      </c>
      <c r="CM1323" s="85">
        <v>1417074</v>
      </c>
      <c r="CN1323" s="60" t="s">
        <v>544</v>
      </c>
      <c r="CO1323" s="60">
        <v>-24827060.464400001</v>
      </c>
      <c r="CP1323" s="60">
        <v>1545252.726</v>
      </c>
      <c r="CQ1323" s="60">
        <v>150507615.5124</v>
      </c>
      <c r="CR1323" s="60" t="s">
        <v>544</v>
      </c>
      <c r="CS1323" s="60" t="s">
        <v>544</v>
      </c>
      <c r="CT1323" s="60" t="s">
        <v>544</v>
      </c>
      <c r="CU1323" s="60">
        <v>25136111.009599999</v>
      </c>
      <c r="CV1323" s="60">
        <v>-24827060.464400001</v>
      </c>
      <c r="CW1323" s="60">
        <v>25136111.009599999</v>
      </c>
      <c r="CX1323" s="60">
        <v>6850620.4186000004</v>
      </c>
      <c r="CY1323" s="60">
        <v>24.73</v>
      </c>
      <c r="CZ1323" s="60">
        <f t="shared" si="40"/>
        <v>19.414300001047209</v>
      </c>
      <c r="DA1323" s="60" t="str">
        <f t="shared" si="41"/>
        <v>N</v>
      </c>
    </row>
    <row r="1324" spans="1:105">
      <c r="A1324" s="13" t="s">
        <v>1663</v>
      </c>
      <c r="B1324" s="13">
        <v>1191750</v>
      </c>
      <c r="C1324" s="13">
        <v>2023</v>
      </c>
      <c r="D1324" s="13" t="s">
        <v>1</v>
      </c>
      <c r="E1324" s="13" t="s">
        <v>507</v>
      </c>
      <c r="F1324" s="84" t="s">
        <v>1804</v>
      </c>
      <c r="G1324" s="60" t="s">
        <v>558</v>
      </c>
      <c r="H1324" s="60" t="s">
        <v>2161</v>
      </c>
      <c r="I1324" s="60" t="s">
        <v>560</v>
      </c>
      <c r="J1324" s="60" t="s">
        <v>3171</v>
      </c>
      <c r="K1324" s="85">
        <v>1417074</v>
      </c>
      <c r="L1324" s="60">
        <v>4588000000</v>
      </c>
      <c r="M1324" s="60">
        <v>269411675.014</v>
      </c>
      <c r="N1324" s="60">
        <v>10804653.051999999</v>
      </c>
      <c r="O1324" s="60">
        <v>8866862.0154999997</v>
      </c>
      <c r="P1324" s="60">
        <v>-3.0684399999999998</v>
      </c>
      <c r="Q1324" s="60" t="s">
        <v>544</v>
      </c>
      <c r="R1324" s="85" t="s">
        <v>544</v>
      </c>
      <c r="S1324" s="85" t="s">
        <v>544</v>
      </c>
      <c r="T1324" s="60">
        <v>2583721.3820000002</v>
      </c>
      <c r="U1324" s="60" t="s">
        <v>544</v>
      </c>
      <c r="V1324" s="60" t="s">
        <v>544</v>
      </c>
      <c r="W1324" s="60" t="s">
        <v>1806</v>
      </c>
      <c r="X1324" s="60">
        <v>2701163.2629999998</v>
      </c>
      <c r="Y1324" s="60">
        <v>195188406.222</v>
      </c>
      <c r="Z1324" s="60">
        <v>-94.092830000000006</v>
      </c>
      <c r="AA1324" s="60" t="s">
        <v>544</v>
      </c>
      <c r="AB1324" s="60">
        <v>76102338.887999997</v>
      </c>
      <c r="AC1324" s="60">
        <v>269411675.014</v>
      </c>
      <c r="AD1324" s="60">
        <v>21.23</v>
      </c>
      <c r="AE1324" s="60">
        <v>2936047.0249999999</v>
      </c>
      <c r="AF1324" s="60">
        <v>82.279859999999999</v>
      </c>
      <c r="AG1324" s="60" t="s">
        <v>1807</v>
      </c>
      <c r="AH1324" s="60" t="s">
        <v>544</v>
      </c>
      <c r="AI1324" s="60">
        <v>56137219.118000001</v>
      </c>
      <c r="AJ1324" s="60" t="s">
        <v>544</v>
      </c>
      <c r="AK1324" s="60">
        <v>1.44472</v>
      </c>
      <c r="AL1324" s="60">
        <v>195188406.222</v>
      </c>
      <c r="AM1324" s="60">
        <v>6048256.8715000004</v>
      </c>
      <c r="AN1324" s="60">
        <v>18379654.376499999</v>
      </c>
      <c r="AO1324" s="60">
        <v>26718027.927499998</v>
      </c>
      <c r="AP1324" s="60">
        <v>61128499.060500003</v>
      </c>
      <c r="AQ1324" s="60">
        <v>269411675.014</v>
      </c>
      <c r="AR1324" s="60">
        <v>56.097560000000001</v>
      </c>
      <c r="AS1324" s="60">
        <v>61128499.060500003</v>
      </c>
      <c r="AT1324" s="60">
        <v>16324421.459000001</v>
      </c>
      <c r="AU1324" s="85">
        <v>1191750</v>
      </c>
      <c r="AV1324" s="60" t="s">
        <v>544</v>
      </c>
      <c r="AW1324" s="60" t="s">
        <v>544</v>
      </c>
      <c r="AX1324" s="60">
        <v>10511048.3495</v>
      </c>
      <c r="AY1324" s="60">
        <v>2583721.3820000002</v>
      </c>
      <c r="AZ1324" s="60" t="s">
        <v>544</v>
      </c>
      <c r="BA1324" s="60" t="s">
        <v>544</v>
      </c>
      <c r="BB1324" s="60" t="s">
        <v>1808</v>
      </c>
      <c r="BC1324" s="60">
        <v>264537836.95249999</v>
      </c>
      <c r="BD1324" s="60">
        <v>2877326.0844999999</v>
      </c>
      <c r="BE1324" s="60" t="s">
        <v>544</v>
      </c>
      <c r="BF1324" s="60">
        <v>198065732.30649999</v>
      </c>
      <c r="BG1324" s="60">
        <v>-880814.10750000004</v>
      </c>
      <c r="BH1324" s="60">
        <v>19260468.484000001</v>
      </c>
      <c r="BI1324" s="60">
        <v>-52496520.806999996</v>
      </c>
      <c r="BJ1324" s="60" t="s">
        <v>544</v>
      </c>
      <c r="BK1324" s="60">
        <v>34351750.192500003</v>
      </c>
      <c r="BL1324" s="85" t="s">
        <v>3172</v>
      </c>
      <c r="BM1324" s="60" t="s">
        <v>3173</v>
      </c>
      <c r="BN1324" s="60">
        <v>-4345349.5970000001</v>
      </c>
      <c r="BO1324" s="60">
        <v>215036084.111</v>
      </c>
      <c r="BP1324" s="60">
        <v>16383142.399499999</v>
      </c>
      <c r="BQ1324" s="60" t="s">
        <v>544</v>
      </c>
      <c r="BR1324" s="60">
        <v>14093025.720000001</v>
      </c>
      <c r="BS1324" s="60">
        <v>4815117.1210000003</v>
      </c>
      <c r="BT1324" s="60" t="s">
        <v>544</v>
      </c>
      <c r="BU1324" s="60">
        <v>2466279.5010000002</v>
      </c>
      <c r="BV1324" s="60" t="s">
        <v>544</v>
      </c>
      <c r="BW1324" s="60" t="s">
        <v>544</v>
      </c>
      <c r="BX1324" s="60">
        <v>56137219.118000001</v>
      </c>
      <c r="BY1324" s="60" t="s">
        <v>544</v>
      </c>
      <c r="BZ1324" s="60" t="s">
        <v>544</v>
      </c>
      <c r="CA1324" s="60" t="s">
        <v>544</v>
      </c>
      <c r="CB1324" s="60" t="s">
        <v>544</v>
      </c>
      <c r="CC1324" s="60">
        <v>18262212.495499998</v>
      </c>
      <c r="CD1324" s="60">
        <v>1585465.3935</v>
      </c>
      <c r="CE1324" s="60">
        <v>-44686635.7205</v>
      </c>
      <c r="CF1324" s="60">
        <v>61128499.060500003</v>
      </c>
      <c r="CG1324" s="60">
        <v>18614538.138500001</v>
      </c>
      <c r="CH1324" s="60">
        <v>18320933.436000001</v>
      </c>
      <c r="CI1324" s="60" t="s">
        <v>3171</v>
      </c>
      <c r="CJ1324" s="60">
        <v>73.760000000000005</v>
      </c>
      <c r="CK1324" s="60">
        <v>21080817.6395</v>
      </c>
      <c r="CL1324" s="60">
        <v>2001</v>
      </c>
      <c r="CM1324" s="85">
        <v>1417074</v>
      </c>
      <c r="CN1324" s="60" t="s">
        <v>544</v>
      </c>
      <c r="CO1324" s="60">
        <v>-52496520.806999996</v>
      </c>
      <c r="CP1324" s="60">
        <v>-1644186.334</v>
      </c>
      <c r="CQ1324" s="60">
        <v>195188406.222</v>
      </c>
      <c r="CR1324" s="60" t="s">
        <v>544</v>
      </c>
      <c r="CS1324" s="60" t="s">
        <v>544</v>
      </c>
      <c r="CT1324" s="60" t="s">
        <v>544</v>
      </c>
      <c r="CU1324" s="60">
        <v>34351750.192500003</v>
      </c>
      <c r="CV1324" s="60">
        <v>-44686635.7205</v>
      </c>
      <c r="CW1324" s="60">
        <v>34351750.192500003</v>
      </c>
      <c r="CX1324" s="60">
        <v>2701163.2629999998</v>
      </c>
      <c r="CY1324" s="60">
        <v>73.760000000000005</v>
      </c>
      <c r="CZ1324" s="60">
        <f t="shared" si="40"/>
        <v>17.029699992628693</v>
      </c>
      <c r="DA1324" s="60" t="str">
        <f t="shared" si="41"/>
        <v>N</v>
      </c>
    </row>
    <row r="1325" spans="1:105">
      <c r="A1325" s="13" t="s">
        <v>1656</v>
      </c>
      <c r="B1325" s="13">
        <v>1266250</v>
      </c>
      <c r="C1325" s="13">
        <v>2022</v>
      </c>
      <c r="D1325" s="13" t="s">
        <v>1</v>
      </c>
      <c r="E1325" s="13" t="s">
        <v>13</v>
      </c>
      <c r="F1325" s="84" t="s">
        <v>1812</v>
      </c>
      <c r="G1325" s="60" t="s">
        <v>3174</v>
      </c>
      <c r="H1325" s="60" t="s">
        <v>545</v>
      </c>
      <c r="I1325" s="60" t="s">
        <v>3175</v>
      </c>
      <c r="J1325" s="60" t="s">
        <v>1678</v>
      </c>
      <c r="K1325" s="85">
        <v>108671</v>
      </c>
      <c r="L1325" s="60">
        <v>676984325000</v>
      </c>
      <c r="M1325" s="60">
        <v>1100790864.5177</v>
      </c>
      <c r="N1325" s="60">
        <v>14914377.017100001</v>
      </c>
      <c r="O1325" s="60">
        <v>1260197.3244</v>
      </c>
      <c r="P1325" s="60">
        <v>-1.2802199999999999</v>
      </c>
      <c r="Q1325" s="60" t="s">
        <v>544</v>
      </c>
      <c r="R1325" s="85" t="s">
        <v>544</v>
      </c>
      <c r="S1325" s="85" t="s">
        <v>544</v>
      </c>
      <c r="T1325" s="60">
        <v>315329281.54470003</v>
      </c>
      <c r="U1325" s="60" t="s">
        <v>544</v>
      </c>
      <c r="V1325" s="60" t="s">
        <v>544</v>
      </c>
      <c r="W1325" s="60" t="s">
        <v>3176</v>
      </c>
      <c r="X1325" s="60">
        <v>44746996.103600003</v>
      </c>
      <c r="Y1325" s="60">
        <v>858535671.63810003</v>
      </c>
      <c r="Z1325" s="60">
        <v>20.474409999999999</v>
      </c>
      <c r="AA1325" s="60" t="s">
        <v>544</v>
      </c>
      <c r="AB1325" s="60" t="s">
        <v>544</v>
      </c>
      <c r="AC1325" s="60">
        <v>1100790864.5177</v>
      </c>
      <c r="AD1325" s="60" t="s">
        <v>544</v>
      </c>
      <c r="AE1325" s="60">
        <v>86127235.637500003</v>
      </c>
      <c r="AF1325" s="60">
        <v>11.018789999999999</v>
      </c>
      <c r="AG1325" s="60" t="s">
        <v>3177</v>
      </c>
      <c r="AH1325" s="60" t="s">
        <v>544</v>
      </c>
      <c r="AI1325" s="60" t="s">
        <v>544</v>
      </c>
      <c r="AJ1325" s="60" t="s">
        <v>544</v>
      </c>
      <c r="AK1325" s="60">
        <v>4.8746299999999998</v>
      </c>
      <c r="AL1325" s="60">
        <v>914026394.68990004</v>
      </c>
      <c r="AM1325" s="60">
        <v>46766387.6043</v>
      </c>
      <c r="AN1325" s="60">
        <v>16808346.998599999</v>
      </c>
      <c r="AO1325" s="60">
        <v>121293853.0425</v>
      </c>
      <c r="AP1325" s="60">
        <v>126377673.3651</v>
      </c>
      <c r="AQ1325" s="60">
        <v>1100790864.5177</v>
      </c>
      <c r="AR1325" s="60">
        <v>3.7150699999999999</v>
      </c>
      <c r="AS1325" s="60">
        <v>126377673.3651</v>
      </c>
      <c r="AT1325" s="60">
        <v>315329281.54470003</v>
      </c>
      <c r="AU1325" s="85">
        <v>1266250</v>
      </c>
      <c r="AV1325" s="60" t="s">
        <v>544</v>
      </c>
      <c r="AW1325" s="60" t="s">
        <v>544</v>
      </c>
      <c r="AX1325" s="60" t="s">
        <v>544</v>
      </c>
      <c r="AY1325" s="60">
        <v>86127235.637500003</v>
      </c>
      <c r="AZ1325" s="60">
        <v>559967307.6796</v>
      </c>
      <c r="BA1325" s="60" t="s">
        <v>544</v>
      </c>
      <c r="BB1325" s="60" t="s">
        <v>1808</v>
      </c>
      <c r="BC1325" s="60" t="s">
        <v>544</v>
      </c>
      <c r="BD1325" s="60">
        <v>20378058.656300001</v>
      </c>
      <c r="BE1325" s="60" t="s">
        <v>544</v>
      </c>
      <c r="BF1325" s="60" t="s">
        <v>544</v>
      </c>
      <c r="BG1325" s="60">
        <v>37633611.891500004</v>
      </c>
      <c r="BH1325" s="60">
        <v>401456517.18220001</v>
      </c>
      <c r="BI1325" s="60">
        <v>25295045.9518</v>
      </c>
      <c r="BJ1325" s="60" t="s">
        <v>544</v>
      </c>
      <c r="BK1325" s="60">
        <v>37788412.3618</v>
      </c>
      <c r="BL1325" s="85" t="s">
        <v>544</v>
      </c>
      <c r="BM1325" s="60" t="s">
        <v>544</v>
      </c>
      <c r="BN1325" s="60">
        <v>33217070.018800002</v>
      </c>
      <c r="BO1325" s="60">
        <v>941045766.20539999</v>
      </c>
      <c r="BP1325" s="60">
        <v>381078458.52579999</v>
      </c>
      <c r="BQ1325" s="60" t="s">
        <v>544</v>
      </c>
      <c r="BR1325" s="60" t="s">
        <v>544</v>
      </c>
      <c r="BS1325" s="60">
        <v>34357679.9881</v>
      </c>
      <c r="BT1325" s="60">
        <v>55490723.051799998</v>
      </c>
      <c r="BU1325" s="60">
        <v>24137769.265299998</v>
      </c>
      <c r="BV1325" s="60" t="s">
        <v>544</v>
      </c>
      <c r="BW1325" s="60" t="s">
        <v>544</v>
      </c>
      <c r="BX1325" s="60" t="s">
        <v>544</v>
      </c>
      <c r="BY1325" s="60" t="s">
        <v>544</v>
      </c>
      <c r="BZ1325" s="60" t="s">
        <v>544</v>
      </c>
      <c r="CA1325" s="60" t="s">
        <v>544</v>
      </c>
      <c r="CB1325" s="60" t="s">
        <v>1833</v>
      </c>
      <c r="CC1325" s="60">
        <v>12486911.105900001</v>
      </c>
      <c r="CD1325" s="60">
        <v>4084890.4586</v>
      </c>
      <c r="CE1325" s="60">
        <v>38915456.4362</v>
      </c>
      <c r="CF1325" s="60">
        <v>126377673.3651</v>
      </c>
      <c r="CG1325" s="60">
        <v>37417573.836800002</v>
      </c>
      <c r="CH1325" s="60">
        <v>-4440210.2373000002</v>
      </c>
      <c r="CI1325" s="60" t="s">
        <v>1678</v>
      </c>
      <c r="CJ1325" s="60" t="s">
        <v>544</v>
      </c>
      <c r="CK1325" s="60">
        <v>61555343.1021</v>
      </c>
      <c r="CL1325" s="60" t="s">
        <v>544</v>
      </c>
      <c r="CM1325" s="85">
        <v>108671</v>
      </c>
      <c r="CN1325" s="60" t="s">
        <v>544</v>
      </c>
      <c r="CO1325" s="60">
        <v>25295045.9518</v>
      </c>
      <c r="CP1325" s="60">
        <v>77964066.122400001</v>
      </c>
      <c r="CQ1325" s="60">
        <v>858535671.63810003</v>
      </c>
      <c r="CR1325" s="60" t="s">
        <v>544</v>
      </c>
      <c r="CS1325" s="60" t="s">
        <v>544</v>
      </c>
      <c r="CT1325" s="60">
        <v>17473197.798900001</v>
      </c>
      <c r="CU1325" s="60">
        <v>20315214.563000001</v>
      </c>
      <c r="CV1325" s="60">
        <v>38915456.4362</v>
      </c>
      <c r="CW1325" s="60">
        <v>37788412.3618</v>
      </c>
      <c r="CX1325" s="60">
        <v>44746996.103600003</v>
      </c>
      <c r="CY1325" s="60" t="s">
        <v>544</v>
      </c>
      <c r="CZ1325" s="60">
        <f t="shared" si="40"/>
        <v>614.99813163567057</v>
      </c>
      <c r="DA1325" s="60" t="str">
        <f t="shared" si="41"/>
        <v>N: parent data from row 1351</v>
      </c>
    </row>
    <row r="1326" spans="1:105">
      <c r="A1326" s="13" t="s">
        <v>1656</v>
      </c>
      <c r="B1326" s="13">
        <v>1266250</v>
      </c>
      <c r="C1326" s="13">
        <v>2023</v>
      </c>
      <c r="D1326" s="13" t="s">
        <v>1</v>
      </c>
      <c r="E1326" s="13" t="s">
        <v>13</v>
      </c>
      <c r="F1326" s="84" t="s">
        <v>1804</v>
      </c>
      <c r="G1326" s="60" t="s">
        <v>3174</v>
      </c>
      <c r="H1326" s="60" t="s">
        <v>545</v>
      </c>
      <c r="I1326" s="60" t="s">
        <v>3175</v>
      </c>
      <c r="J1326" s="60" t="s">
        <v>1678</v>
      </c>
      <c r="K1326" s="85">
        <v>108671</v>
      </c>
      <c r="L1326" s="60">
        <v>805609939000</v>
      </c>
      <c r="M1326" s="60">
        <v>1357099567.8176999</v>
      </c>
      <c r="N1326" s="60">
        <v>51326486.25</v>
      </c>
      <c r="O1326" s="60">
        <v>3117624.8914000001</v>
      </c>
      <c r="P1326" s="60">
        <v>-1.2623800000000001</v>
      </c>
      <c r="Q1326" s="60" t="s">
        <v>544</v>
      </c>
      <c r="R1326" s="85" t="s">
        <v>544</v>
      </c>
      <c r="S1326" s="85" t="s">
        <v>544</v>
      </c>
      <c r="T1326" s="60">
        <v>318267287.30559999</v>
      </c>
      <c r="U1326" s="60" t="s">
        <v>544</v>
      </c>
      <c r="V1326" s="60" t="s">
        <v>544</v>
      </c>
      <c r="W1326" s="60" t="s">
        <v>3176</v>
      </c>
      <c r="X1326" s="60">
        <v>51448928.609899998</v>
      </c>
      <c r="Y1326" s="60">
        <v>1061255939.8551</v>
      </c>
      <c r="Z1326" s="60">
        <v>23.601579999999998</v>
      </c>
      <c r="AA1326" s="60" t="s">
        <v>544</v>
      </c>
      <c r="AB1326" s="60" t="s">
        <v>544</v>
      </c>
      <c r="AC1326" s="60">
        <v>1357099567.8176999</v>
      </c>
      <c r="AD1326" s="60" t="s">
        <v>544</v>
      </c>
      <c r="AE1326" s="60">
        <v>100363033.3669</v>
      </c>
      <c r="AF1326" s="60">
        <v>10.76188</v>
      </c>
      <c r="AG1326" s="60" t="s">
        <v>3177</v>
      </c>
      <c r="AH1326" s="60" t="s">
        <v>544</v>
      </c>
      <c r="AI1326" s="60" t="s">
        <v>544</v>
      </c>
      <c r="AJ1326" s="60" t="s">
        <v>544</v>
      </c>
      <c r="AK1326" s="60">
        <v>4.87514</v>
      </c>
      <c r="AL1326" s="60">
        <v>1105500593.152</v>
      </c>
      <c r="AM1326" s="60">
        <v>92095085.430299997</v>
      </c>
      <c r="AN1326" s="60">
        <v>17811198.2863</v>
      </c>
      <c r="AO1326" s="60">
        <v>146049405.23269999</v>
      </c>
      <c r="AP1326" s="60">
        <v>143739768.52090001</v>
      </c>
      <c r="AQ1326" s="60">
        <v>1357099567.8176999</v>
      </c>
      <c r="AR1326" s="60">
        <v>12.260579999999999</v>
      </c>
      <c r="AS1326" s="60">
        <v>143739768.52090001</v>
      </c>
      <c r="AT1326" s="60">
        <v>318267287.30559999</v>
      </c>
      <c r="AU1326" s="85">
        <v>1266250</v>
      </c>
      <c r="AV1326" s="60" t="s">
        <v>544</v>
      </c>
      <c r="AW1326" s="60" t="s">
        <v>544</v>
      </c>
      <c r="AX1326" s="60" t="s">
        <v>544</v>
      </c>
      <c r="AY1326" s="60">
        <v>100363033.3669</v>
      </c>
      <c r="AZ1326" s="60">
        <v>759237307.0862</v>
      </c>
      <c r="BA1326" s="60" t="s">
        <v>544</v>
      </c>
      <c r="BB1326" s="60" t="s">
        <v>1808</v>
      </c>
      <c r="BC1326" s="60" t="s">
        <v>544</v>
      </c>
      <c r="BD1326" s="60">
        <v>25424520.531500001</v>
      </c>
      <c r="BE1326" s="60" t="s">
        <v>544</v>
      </c>
      <c r="BF1326" s="60" t="s">
        <v>544</v>
      </c>
      <c r="BG1326" s="60">
        <v>39904577.428199999</v>
      </c>
      <c r="BH1326" s="60">
        <v>418630320.67250001</v>
      </c>
      <c r="BI1326" s="60">
        <v>32144705.062100001</v>
      </c>
      <c r="BJ1326" s="60" t="s">
        <v>544</v>
      </c>
      <c r="BK1326" s="60">
        <v>38505345.1875</v>
      </c>
      <c r="BL1326" s="85" t="s">
        <v>544</v>
      </c>
      <c r="BM1326" s="60" t="s">
        <v>544</v>
      </c>
      <c r="BN1326" s="60">
        <v>38082867.2456</v>
      </c>
      <c r="BO1326" s="60">
        <v>1152443107.2272</v>
      </c>
      <c r="BP1326" s="60">
        <v>393205800.14090002</v>
      </c>
      <c r="BQ1326" s="60" t="s">
        <v>544</v>
      </c>
      <c r="BR1326" s="60" t="s">
        <v>544</v>
      </c>
      <c r="BS1326" s="60">
        <v>54628257.3081</v>
      </c>
      <c r="BT1326" s="60">
        <v>44244653.296899997</v>
      </c>
      <c r="BU1326" s="60">
        <v>24142227.187899999</v>
      </c>
      <c r="BV1326" s="60" t="s">
        <v>544</v>
      </c>
      <c r="BW1326" s="60" t="s">
        <v>544</v>
      </c>
      <c r="BX1326" s="60" t="s">
        <v>544</v>
      </c>
      <c r="BY1326" s="60" t="s">
        <v>544</v>
      </c>
      <c r="BZ1326" s="60" t="s">
        <v>544</v>
      </c>
      <c r="CA1326" s="60" t="s">
        <v>544</v>
      </c>
      <c r="CB1326" s="60" t="s">
        <v>1833</v>
      </c>
      <c r="CC1326" s="60">
        <v>15770422.659499999</v>
      </c>
      <c r="CD1326" s="60">
        <v>3988071.5613000002</v>
      </c>
      <c r="CE1326" s="60">
        <v>47908825.776600003</v>
      </c>
      <c r="CF1326" s="60">
        <v>143739768.52090001</v>
      </c>
      <c r="CG1326" s="60">
        <v>38128678.8983</v>
      </c>
      <c r="CH1326" s="60">
        <v>-2382123.3975</v>
      </c>
      <c r="CI1326" s="60" t="s">
        <v>1678</v>
      </c>
      <c r="CJ1326" s="60" t="s">
        <v>544</v>
      </c>
      <c r="CK1326" s="60">
        <v>69260126.896200001</v>
      </c>
      <c r="CL1326" s="60" t="s">
        <v>544</v>
      </c>
      <c r="CM1326" s="85">
        <v>108671</v>
      </c>
      <c r="CN1326" s="60" t="s">
        <v>544</v>
      </c>
      <c r="CO1326" s="60">
        <v>32144705.062100001</v>
      </c>
      <c r="CP1326" s="60">
        <v>89531795.855499998</v>
      </c>
      <c r="CQ1326" s="60">
        <v>1061255939.8551</v>
      </c>
      <c r="CR1326" s="60">
        <v>6989220.8099999996</v>
      </c>
      <c r="CS1326" s="60" t="s">
        <v>544</v>
      </c>
      <c r="CT1326" s="60">
        <v>18456884.009300001</v>
      </c>
      <c r="CU1326" s="60">
        <v>20048461.178100001</v>
      </c>
      <c r="CV1326" s="60">
        <v>47908825.776600003</v>
      </c>
      <c r="CW1326" s="60">
        <v>38505345.1875</v>
      </c>
      <c r="CX1326" s="60">
        <v>51448928.609899998</v>
      </c>
      <c r="CY1326" s="60" t="s">
        <v>544</v>
      </c>
      <c r="CZ1326" s="60">
        <f t="shared" si="40"/>
        <v>593.62625860641208</v>
      </c>
      <c r="DA1326" s="60" t="str">
        <f t="shared" si="41"/>
        <v>N: parent data from row 1351</v>
      </c>
    </row>
    <row r="1327" spans="1:105">
      <c r="A1327" s="13" t="s">
        <v>1657</v>
      </c>
      <c r="B1327" s="13">
        <v>1208449</v>
      </c>
      <c r="C1327" s="13">
        <v>2022</v>
      </c>
      <c r="D1327" s="13" t="s">
        <v>12</v>
      </c>
      <c r="E1327" s="13" t="s">
        <v>13</v>
      </c>
      <c r="F1327" s="84" t="s">
        <v>1812</v>
      </c>
      <c r="G1327" s="60" t="s">
        <v>1840</v>
      </c>
      <c r="H1327" s="60" t="s">
        <v>1827</v>
      </c>
      <c r="I1327" s="60" t="s">
        <v>540</v>
      </c>
      <c r="J1327" s="60" t="s">
        <v>3178</v>
      </c>
      <c r="K1327" s="85">
        <v>1461744</v>
      </c>
      <c r="L1327" s="60">
        <v>120987397000</v>
      </c>
      <c r="M1327" s="60">
        <v>120987397000</v>
      </c>
      <c r="N1327" s="60">
        <v>14365000</v>
      </c>
      <c r="O1327" s="60">
        <v>19222000</v>
      </c>
      <c r="P1327" s="60">
        <v>-0.47</v>
      </c>
      <c r="Q1327" s="60" t="s">
        <v>544</v>
      </c>
      <c r="R1327" s="85">
        <v>679</v>
      </c>
      <c r="S1327" s="85" t="s">
        <v>544</v>
      </c>
      <c r="T1327" s="60">
        <v>7779702000</v>
      </c>
      <c r="U1327" s="60" t="s">
        <v>544</v>
      </c>
      <c r="V1327" s="60">
        <v>1486655000</v>
      </c>
      <c r="W1327" s="60" t="s">
        <v>1841</v>
      </c>
      <c r="X1327" s="60">
        <v>2445202000</v>
      </c>
      <c r="Y1327" s="60">
        <v>103818008000</v>
      </c>
      <c r="Z1327" s="60">
        <v>16.739999999999998</v>
      </c>
      <c r="AA1327" s="60">
        <v>2000000000</v>
      </c>
      <c r="AB1327" s="60">
        <v>35517963000</v>
      </c>
      <c r="AC1327" s="60">
        <v>120987397000</v>
      </c>
      <c r="AD1327" s="60">
        <v>8.73</v>
      </c>
      <c r="AE1327" s="60">
        <v>42044236000</v>
      </c>
      <c r="AF1327" s="60">
        <v>19.350000000000001</v>
      </c>
      <c r="AG1327" s="60" t="s">
        <v>1842</v>
      </c>
      <c r="AH1327" s="60" t="s">
        <v>544</v>
      </c>
      <c r="AI1327" s="60">
        <v>10379049000</v>
      </c>
      <c r="AJ1327" s="60">
        <v>28331260000</v>
      </c>
      <c r="AK1327" s="60">
        <v>2.0699999999999998</v>
      </c>
      <c r="AL1327" s="60">
        <v>105818008000</v>
      </c>
      <c r="AM1327" s="60">
        <v>504845000</v>
      </c>
      <c r="AN1327" s="60">
        <v>859700000</v>
      </c>
      <c r="AO1327" s="60">
        <v>4995000</v>
      </c>
      <c r="AP1327" s="60">
        <v>9413530000</v>
      </c>
      <c r="AQ1327" s="60">
        <v>120987397000</v>
      </c>
      <c r="AR1327" s="60">
        <v>0.02</v>
      </c>
      <c r="AS1327" s="60">
        <v>10379048000</v>
      </c>
      <c r="AT1327" s="60">
        <v>14351683000</v>
      </c>
      <c r="AU1327" s="85">
        <v>1208449</v>
      </c>
      <c r="AV1327" s="60" t="s">
        <v>544</v>
      </c>
      <c r="AW1327" s="60" t="s">
        <v>544</v>
      </c>
      <c r="AX1327" s="60">
        <v>936000</v>
      </c>
      <c r="AY1327" s="60">
        <v>70375496000</v>
      </c>
      <c r="AZ1327" s="60">
        <v>7562481000</v>
      </c>
      <c r="BA1327" s="60">
        <v>3029403000</v>
      </c>
      <c r="BB1327" s="60" t="s">
        <v>1808</v>
      </c>
      <c r="BC1327" s="60">
        <v>118920040000</v>
      </c>
      <c r="BD1327" s="60">
        <v>79919000</v>
      </c>
      <c r="BE1327" s="60" t="s">
        <v>544</v>
      </c>
      <c r="BF1327" s="60" t="s">
        <v>544</v>
      </c>
      <c r="BG1327" s="60">
        <v>1855000</v>
      </c>
      <c r="BH1327" s="60">
        <v>89243237000</v>
      </c>
      <c r="BI1327" s="60">
        <v>1051685000</v>
      </c>
      <c r="BJ1327" s="60">
        <v>1486655000</v>
      </c>
      <c r="BK1327" s="60">
        <v>454916000</v>
      </c>
      <c r="BL1327" s="85" t="s">
        <v>544</v>
      </c>
      <c r="BM1327" s="60" t="s">
        <v>544</v>
      </c>
      <c r="BN1327" s="60">
        <v>75936000</v>
      </c>
      <c r="BO1327" s="60">
        <v>120133231000</v>
      </c>
      <c r="BP1327" s="60">
        <v>89163318000</v>
      </c>
      <c r="BQ1327" s="60">
        <v>23407432000</v>
      </c>
      <c r="BR1327" s="60" t="s">
        <v>544</v>
      </c>
      <c r="BS1327" s="60">
        <v>436650000</v>
      </c>
      <c r="BT1327" s="60" t="s">
        <v>544</v>
      </c>
      <c r="BU1327" s="60">
        <v>2653011000</v>
      </c>
      <c r="BV1327" s="60" t="s">
        <v>544</v>
      </c>
      <c r="BW1327" s="60">
        <v>3029403000</v>
      </c>
      <c r="BX1327" s="60">
        <v>10379049000</v>
      </c>
      <c r="BY1327" s="60" t="s">
        <v>544</v>
      </c>
      <c r="BZ1327" s="60">
        <v>-171000</v>
      </c>
      <c r="CA1327" s="60" t="s">
        <v>544</v>
      </c>
      <c r="CB1327" s="60" t="s">
        <v>1994</v>
      </c>
      <c r="CC1327" s="60">
        <v>737160000</v>
      </c>
      <c r="CD1327" s="60">
        <v>13322000</v>
      </c>
      <c r="CE1327" s="60">
        <v>2047000000</v>
      </c>
      <c r="CF1327" s="60">
        <v>9413530000</v>
      </c>
      <c r="CG1327" s="60">
        <v>651891000</v>
      </c>
      <c r="CH1327" s="60">
        <v>-96000</v>
      </c>
      <c r="CI1327" s="60" t="s">
        <v>3178</v>
      </c>
      <c r="CJ1327" s="60">
        <v>29.22</v>
      </c>
      <c r="CK1327" s="60">
        <v>3304902000</v>
      </c>
      <c r="CL1327" s="60" t="s">
        <v>544</v>
      </c>
      <c r="CM1327" s="85">
        <v>1461744</v>
      </c>
      <c r="CN1327" s="60">
        <v>-944000</v>
      </c>
      <c r="CO1327" s="60">
        <v>1051685000</v>
      </c>
      <c r="CP1327" s="60">
        <v>2521138000</v>
      </c>
      <c r="CQ1327" s="60">
        <v>103818008000</v>
      </c>
      <c r="CR1327" s="60" t="s">
        <v>544</v>
      </c>
      <c r="CS1327" s="60">
        <v>-944000</v>
      </c>
      <c r="CT1327" s="60">
        <v>134183000</v>
      </c>
      <c r="CU1327" s="60">
        <v>320733000</v>
      </c>
      <c r="CV1327" s="60">
        <v>2047000000</v>
      </c>
      <c r="CW1327" s="60">
        <v>454916000</v>
      </c>
      <c r="CX1327" s="60">
        <v>2445202000</v>
      </c>
      <c r="CY1327" s="60">
        <v>29.22</v>
      </c>
      <c r="CZ1327" s="60">
        <f t="shared" si="40"/>
        <v>1</v>
      </c>
      <c r="DA1327" s="60" t="str">
        <f t="shared" si="41"/>
        <v>N</v>
      </c>
    </row>
    <row r="1328" spans="1:105">
      <c r="A1328" s="13" t="s">
        <v>1657</v>
      </c>
      <c r="B1328" s="13">
        <v>1208449</v>
      </c>
      <c r="C1328" s="13">
        <v>2023</v>
      </c>
      <c r="D1328" s="13" t="s">
        <v>12</v>
      </c>
      <c r="E1328" s="13" t="s">
        <v>13</v>
      </c>
      <c r="F1328" s="84" t="s">
        <v>1804</v>
      </c>
      <c r="G1328" s="60" t="s">
        <v>1840</v>
      </c>
      <c r="H1328" s="60" t="s">
        <v>1827</v>
      </c>
      <c r="I1328" s="60" t="s">
        <v>540</v>
      </c>
      <c r="J1328" s="60" t="s">
        <v>3178</v>
      </c>
      <c r="K1328" s="85">
        <v>1461744</v>
      </c>
      <c r="L1328" s="60">
        <v>114334131000</v>
      </c>
      <c r="M1328" s="60">
        <v>114334131000</v>
      </c>
      <c r="N1328" s="60">
        <v>34026000</v>
      </c>
      <c r="O1328" s="60">
        <v>-5510000</v>
      </c>
      <c r="P1328" s="60">
        <v>-0.38</v>
      </c>
      <c r="Q1328" s="60" t="s">
        <v>544</v>
      </c>
      <c r="R1328" s="85">
        <v>699</v>
      </c>
      <c r="S1328" s="85" t="s">
        <v>544</v>
      </c>
      <c r="T1328" s="60">
        <v>6805694000</v>
      </c>
      <c r="U1328" s="60" t="s">
        <v>544</v>
      </c>
      <c r="V1328" s="60">
        <v>1625866000</v>
      </c>
      <c r="W1328" s="60" t="s">
        <v>1841</v>
      </c>
      <c r="X1328" s="60">
        <v>2390523000</v>
      </c>
      <c r="Y1328" s="60">
        <v>91258702000</v>
      </c>
      <c r="Z1328" s="60">
        <v>16.39</v>
      </c>
      <c r="AA1328" s="60">
        <v>8750000000</v>
      </c>
      <c r="AB1328" s="60">
        <v>36854187000</v>
      </c>
      <c r="AC1328" s="60">
        <v>114334131000</v>
      </c>
      <c r="AD1328" s="60">
        <v>9.1999999999999993</v>
      </c>
      <c r="AE1328" s="60">
        <v>35081632000</v>
      </c>
      <c r="AF1328" s="60">
        <v>20.010000000000002</v>
      </c>
      <c r="AG1328" s="60" t="s">
        <v>1842</v>
      </c>
      <c r="AH1328" s="60" t="s">
        <v>544</v>
      </c>
      <c r="AI1328" s="60">
        <v>10368962000</v>
      </c>
      <c r="AJ1328" s="60">
        <v>29662509000</v>
      </c>
      <c r="AK1328" s="60">
        <v>2.14</v>
      </c>
      <c r="AL1328" s="60">
        <v>100008702000</v>
      </c>
      <c r="AM1328" s="60">
        <v>771339000</v>
      </c>
      <c r="AN1328" s="60">
        <v>3215453000</v>
      </c>
      <c r="AO1328" s="60">
        <v>5785000</v>
      </c>
      <c r="AP1328" s="60">
        <v>9445911000</v>
      </c>
      <c r="AQ1328" s="60">
        <v>114334131000</v>
      </c>
      <c r="AR1328" s="60">
        <v>0.04</v>
      </c>
      <c r="AS1328" s="60">
        <v>10368962000</v>
      </c>
      <c r="AT1328" s="60">
        <v>14306957000</v>
      </c>
      <c r="AU1328" s="85">
        <v>1208449</v>
      </c>
      <c r="AV1328" s="60" t="s">
        <v>544</v>
      </c>
      <c r="AW1328" s="60" t="s">
        <v>544</v>
      </c>
      <c r="AX1328" s="60" t="s">
        <v>544</v>
      </c>
      <c r="AY1328" s="60">
        <v>64744141000</v>
      </c>
      <c r="AZ1328" s="60">
        <v>7315840000</v>
      </c>
      <c r="BA1328" s="60">
        <v>2500371000</v>
      </c>
      <c r="BB1328" s="60" t="s">
        <v>1808</v>
      </c>
      <c r="BC1328" s="60">
        <v>112671349000</v>
      </c>
      <c r="BD1328" s="60">
        <v>113128000</v>
      </c>
      <c r="BE1328" s="60" t="s">
        <v>544</v>
      </c>
      <c r="BF1328" s="60" t="s">
        <v>544</v>
      </c>
      <c r="BG1328" s="60">
        <v>481000</v>
      </c>
      <c r="BH1328" s="60">
        <v>83177335000</v>
      </c>
      <c r="BI1328" s="60">
        <v>1520308000</v>
      </c>
      <c r="BJ1328" s="60">
        <v>1625866000</v>
      </c>
      <c r="BK1328" s="60">
        <v>525077000</v>
      </c>
      <c r="BL1328" s="85" t="s">
        <v>544</v>
      </c>
      <c r="BM1328" s="60" t="s">
        <v>544</v>
      </c>
      <c r="BN1328" s="60">
        <v>101365000</v>
      </c>
      <c r="BO1328" s="60">
        <v>113253546000</v>
      </c>
      <c r="BP1328" s="60">
        <v>83064207000</v>
      </c>
      <c r="BQ1328" s="60">
        <v>22873499000</v>
      </c>
      <c r="BR1328" s="60" t="s">
        <v>544</v>
      </c>
      <c r="BS1328" s="60">
        <v>659361000</v>
      </c>
      <c r="BT1328" s="60" t="s">
        <v>544</v>
      </c>
      <c r="BU1328" s="60">
        <v>4167035000</v>
      </c>
      <c r="BV1328" s="60">
        <v>3332000</v>
      </c>
      <c r="BW1328" s="60">
        <v>2500371000</v>
      </c>
      <c r="BX1328" s="60">
        <v>10368962000</v>
      </c>
      <c r="BY1328" s="60" t="s">
        <v>544</v>
      </c>
      <c r="BZ1328" s="60" t="s">
        <v>544</v>
      </c>
      <c r="CA1328" s="60" t="s">
        <v>544</v>
      </c>
      <c r="CB1328" s="60" t="s">
        <v>2081</v>
      </c>
      <c r="CC1328" s="60">
        <v>2633676000</v>
      </c>
      <c r="CD1328" s="60">
        <v>13869000</v>
      </c>
      <c r="CE1328" s="60">
        <v>1965984000</v>
      </c>
      <c r="CF1328" s="60">
        <v>9445911000</v>
      </c>
      <c r="CG1328" s="60">
        <v>1438941000</v>
      </c>
      <c r="CH1328" s="60">
        <v>816000</v>
      </c>
      <c r="CI1328" s="60" t="s">
        <v>3178</v>
      </c>
      <c r="CJ1328" s="60">
        <v>28.14</v>
      </c>
      <c r="CK1328" s="60">
        <v>5605976000</v>
      </c>
      <c r="CL1328" s="60" t="s">
        <v>544</v>
      </c>
      <c r="CM1328" s="85">
        <v>1461744</v>
      </c>
      <c r="CN1328" s="60">
        <v>865000</v>
      </c>
      <c r="CO1328" s="60">
        <v>1520308000</v>
      </c>
      <c r="CP1328" s="60">
        <v>2491888000</v>
      </c>
      <c r="CQ1328" s="60">
        <v>91258702000</v>
      </c>
      <c r="CR1328" s="60" t="s">
        <v>544</v>
      </c>
      <c r="CS1328" s="60">
        <v>865000</v>
      </c>
      <c r="CT1328" s="60">
        <v>170262000</v>
      </c>
      <c r="CU1328" s="60">
        <v>354815000</v>
      </c>
      <c r="CV1328" s="60">
        <v>1965984000</v>
      </c>
      <c r="CW1328" s="60">
        <v>525077000</v>
      </c>
      <c r="CX1328" s="60">
        <v>2390523000</v>
      </c>
      <c r="CY1328" s="60">
        <v>28.14</v>
      </c>
      <c r="CZ1328" s="60">
        <f t="shared" si="40"/>
        <v>1</v>
      </c>
      <c r="DA1328" s="60" t="str">
        <f t="shared" si="41"/>
        <v>N</v>
      </c>
    </row>
    <row r="1329" spans="1:105">
      <c r="A1329" s="13" t="s">
        <v>1658</v>
      </c>
      <c r="B1329" s="13">
        <v>114962</v>
      </c>
      <c r="C1329" s="13">
        <v>2022</v>
      </c>
      <c r="D1329" s="13" t="s">
        <v>10</v>
      </c>
      <c r="E1329" s="13" t="s">
        <v>13</v>
      </c>
      <c r="F1329" s="84" t="s">
        <v>1970</v>
      </c>
      <c r="G1329" s="60" t="s">
        <v>2005</v>
      </c>
      <c r="H1329" s="60" t="s">
        <v>3179</v>
      </c>
      <c r="I1329" s="60" t="s">
        <v>2007</v>
      </c>
      <c r="J1329" s="60" t="s">
        <v>1658</v>
      </c>
      <c r="K1329" s="85">
        <v>114962</v>
      </c>
      <c r="L1329" s="60">
        <v>2676592585000</v>
      </c>
      <c r="M1329" s="60">
        <v>35307940525.8433</v>
      </c>
      <c r="N1329" s="60">
        <v>1350457935.224</v>
      </c>
      <c r="O1329" s="60">
        <v>297312783.93510002</v>
      </c>
      <c r="P1329" s="60">
        <v>0.47388999999999998</v>
      </c>
      <c r="Q1329" s="60" t="s">
        <v>544</v>
      </c>
      <c r="R1329" s="85" t="s">
        <v>544</v>
      </c>
      <c r="S1329" s="85" t="s">
        <v>544</v>
      </c>
      <c r="T1329" s="60">
        <v>7064182479.5677004</v>
      </c>
      <c r="U1329" s="60">
        <v>2644406599.0317001</v>
      </c>
      <c r="V1329" s="60" t="s">
        <v>544</v>
      </c>
      <c r="W1329" s="60" t="s">
        <v>2008</v>
      </c>
      <c r="X1329" s="60">
        <v>855115376.2141</v>
      </c>
      <c r="Y1329" s="60">
        <v>28944228607.289299</v>
      </c>
      <c r="Z1329" s="60">
        <v>4.0437500000000002</v>
      </c>
      <c r="AA1329" s="60">
        <v>1360777153.3185999</v>
      </c>
      <c r="AB1329" s="60">
        <v>13787501399.723301</v>
      </c>
      <c r="AC1329" s="60">
        <v>35307940525.8433</v>
      </c>
      <c r="AD1329" s="60" t="s">
        <v>544</v>
      </c>
      <c r="AE1329" s="60">
        <v>1624653887.1530001</v>
      </c>
      <c r="AF1329" s="60">
        <v>9.7220899999999997</v>
      </c>
      <c r="AG1329" s="60" t="s">
        <v>2009</v>
      </c>
      <c r="AH1329" s="60" t="s">
        <v>544</v>
      </c>
      <c r="AI1329" s="60">
        <v>1513025820.9347</v>
      </c>
      <c r="AJ1329" s="60">
        <v>2726561225.5015998</v>
      </c>
      <c r="AK1329" s="60">
        <v>2.8578299999999999</v>
      </c>
      <c r="AL1329" s="60">
        <v>30919076802.533699</v>
      </c>
      <c r="AM1329" s="60">
        <v>761481033.49339998</v>
      </c>
      <c r="AN1329" s="60">
        <v>1122373693.0315001</v>
      </c>
      <c r="AO1329" s="60">
        <v>1382858488.6522</v>
      </c>
      <c r="AP1329" s="60">
        <v>3095849905.9716001</v>
      </c>
      <c r="AQ1329" s="60">
        <v>35307940525.8433</v>
      </c>
      <c r="AR1329" s="60">
        <v>7.8975200000000001</v>
      </c>
      <c r="AS1329" s="60">
        <v>2579750478.5942001</v>
      </c>
      <c r="AT1329" s="60">
        <v>12748558559.263901</v>
      </c>
      <c r="AU1329" s="85">
        <v>114962</v>
      </c>
      <c r="AV1329" s="60" t="s">
        <v>544</v>
      </c>
      <c r="AW1329" s="60" t="s">
        <v>544</v>
      </c>
      <c r="AX1329" s="60" t="s">
        <v>544</v>
      </c>
      <c r="AY1329" s="60">
        <v>4351215112.6545</v>
      </c>
      <c r="AZ1329" s="60">
        <v>12752795642.587099</v>
      </c>
      <c r="BA1329" s="60" t="s">
        <v>544</v>
      </c>
      <c r="BB1329" s="60" t="s">
        <v>1808</v>
      </c>
      <c r="BC1329" s="60" t="s">
        <v>544</v>
      </c>
      <c r="BD1329" s="60">
        <v>902820445.93529999</v>
      </c>
      <c r="BE1329" s="60" t="s">
        <v>544</v>
      </c>
      <c r="BF1329" s="60" t="s">
        <v>544</v>
      </c>
      <c r="BG1329" s="60">
        <v>25026468.433800001</v>
      </c>
      <c r="BH1329" s="60">
        <v>17099773671.9184</v>
      </c>
      <c r="BI1329" s="60">
        <v>122648590.6532</v>
      </c>
      <c r="BJ1329" s="60" t="s">
        <v>544</v>
      </c>
      <c r="BK1329" s="60">
        <v>801728675.10329998</v>
      </c>
      <c r="BL1329" s="85" t="s">
        <v>544</v>
      </c>
      <c r="BM1329" s="60" t="s">
        <v>544</v>
      </c>
      <c r="BN1329" s="60">
        <v>203759172.4386</v>
      </c>
      <c r="BO1329" s="60">
        <v>31025005864.319599</v>
      </c>
      <c r="BP1329" s="60">
        <v>16196953225.983101</v>
      </c>
      <c r="BQ1329" s="60">
        <v>2066421451.3439</v>
      </c>
      <c r="BR1329" s="60" t="s">
        <v>544</v>
      </c>
      <c r="BS1329" s="60">
        <v>1232127620.8162999</v>
      </c>
      <c r="BT1329" s="60">
        <v>614071041.92579997</v>
      </c>
      <c r="BU1329" s="60">
        <v>1097746316.5023</v>
      </c>
      <c r="BV1329" s="60">
        <v>2484635337.9045</v>
      </c>
      <c r="BW1329" s="60">
        <v>2644406599.0317001</v>
      </c>
      <c r="BX1329" s="60">
        <v>1513025820.9347</v>
      </c>
      <c r="BY1329" s="60" t="s">
        <v>544</v>
      </c>
      <c r="BZ1329" s="60" t="s">
        <v>544</v>
      </c>
      <c r="CA1329" s="60" t="s">
        <v>544</v>
      </c>
      <c r="CB1329" s="60" t="s">
        <v>544</v>
      </c>
      <c r="CC1329" s="60">
        <v>1068268220.198</v>
      </c>
      <c r="CD1329" s="60">
        <v>439922011.47030002</v>
      </c>
      <c r="CE1329" s="60">
        <v>230897026.21219999</v>
      </c>
      <c r="CF1329" s="60">
        <v>3095849905.9716001</v>
      </c>
      <c r="CG1329" s="60">
        <v>878498489.34630001</v>
      </c>
      <c r="CH1329" s="60">
        <v>203967437.8908</v>
      </c>
      <c r="CI1329" s="60" t="s">
        <v>1658</v>
      </c>
      <c r="CJ1329" s="60">
        <v>10.97</v>
      </c>
      <c r="CK1329" s="60">
        <v>1977489069.2456</v>
      </c>
      <c r="CL1329" s="60">
        <v>223.74</v>
      </c>
      <c r="CM1329" s="85">
        <v>114962</v>
      </c>
      <c r="CN1329" s="60" t="s">
        <v>544</v>
      </c>
      <c r="CO1329" s="60">
        <v>122648590.6532</v>
      </c>
      <c r="CP1329" s="60">
        <v>1058874548.6526999</v>
      </c>
      <c r="CQ1329" s="60">
        <v>28944228607.289299</v>
      </c>
      <c r="CR1329" s="60">
        <v>1244263.3970000001</v>
      </c>
      <c r="CS1329" s="60" t="s">
        <v>544</v>
      </c>
      <c r="CT1329" s="60">
        <v>437372843.91860002</v>
      </c>
      <c r="CU1329" s="60">
        <v>364355831.18480003</v>
      </c>
      <c r="CV1329" s="60">
        <v>230897026.21219999</v>
      </c>
      <c r="CW1329" s="60">
        <v>801728675.10329998</v>
      </c>
      <c r="CX1329" s="60">
        <v>855115376.2141</v>
      </c>
      <c r="CY1329" s="60">
        <v>10.97</v>
      </c>
      <c r="CZ1329" s="60">
        <f t="shared" si="40"/>
        <v>75.807100191553076</v>
      </c>
      <c r="DA1329" s="60" t="str">
        <f t="shared" si="41"/>
        <v>Y</v>
      </c>
    </row>
    <row r="1330" spans="1:105">
      <c r="A1330" s="13" t="s">
        <v>1658</v>
      </c>
      <c r="B1330" s="13">
        <v>114962</v>
      </c>
      <c r="C1330" s="13">
        <v>2023</v>
      </c>
      <c r="D1330" s="13" t="s">
        <v>10</v>
      </c>
      <c r="E1330" s="13" t="s">
        <v>13</v>
      </c>
      <c r="F1330" s="84" t="s">
        <v>1966</v>
      </c>
      <c r="G1330" s="60" t="s">
        <v>2005</v>
      </c>
      <c r="H1330" s="60" t="s">
        <v>3179</v>
      </c>
      <c r="I1330" s="60" t="s">
        <v>2007</v>
      </c>
      <c r="J1330" s="60" t="s">
        <v>1658</v>
      </c>
      <c r="K1330" s="85">
        <v>114962</v>
      </c>
      <c r="L1330" s="60">
        <v>3007021763000</v>
      </c>
      <c r="M1330" s="60">
        <v>36574253848.769997</v>
      </c>
      <c r="N1330" s="60">
        <v>939765427.93770003</v>
      </c>
      <c r="O1330" s="60">
        <v>-39995305.211400002</v>
      </c>
      <c r="P1330" s="60">
        <v>-0.51649999999999996</v>
      </c>
      <c r="Q1330" s="60" t="s">
        <v>544</v>
      </c>
      <c r="R1330" s="85" t="s">
        <v>544</v>
      </c>
      <c r="S1330" s="85" t="s">
        <v>544</v>
      </c>
      <c r="T1330" s="60">
        <v>7638262178.7591</v>
      </c>
      <c r="U1330" s="60">
        <v>2898331421.5749002</v>
      </c>
      <c r="V1330" s="60" t="s">
        <v>544</v>
      </c>
      <c r="W1330" s="60" t="s">
        <v>2008</v>
      </c>
      <c r="X1330" s="60">
        <v>894878135.78559995</v>
      </c>
      <c r="Y1330" s="60">
        <v>29596088148.339001</v>
      </c>
      <c r="Z1330" s="60">
        <v>7.6334600000000004</v>
      </c>
      <c r="AA1330" s="60">
        <v>1935730360.0246999</v>
      </c>
      <c r="AB1330" s="60">
        <v>13447080868.246401</v>
      </c>
      <c r="AC1330" s="60">
        <v>36574253848.769997</v>
      </c>
      <c r="AD1330" s="60" t="s">
        <v>544</v>
      </c>
      <c r="AE1330" s="60">
        <v>1767306969.7237999</v>
      </c>
      <c r="AF1330" s="60">
        <v>9.5536700000000003</v>
      </c>
      <c r="AG1330" s="60" t="s">
        <v>2009</v>
      </c>
      <c r="AH1330" s="60" t="s">
        <v>544</v>
      </c>
      <c r="AI1330" s="60">
        <v>1857720254.832</v>
      </c>
      <c r="AJ1330" s="60">
        <v>3207926846.2371001</v>
      </c>
      <c r="AK1330" s="60">
        <v>2.9441299999999999</v>
      </c>
      <c r="AL1330" s="60">
        <v>32542287283.374401</v>
      </c>
      <c r="AM1330" s="60">
        <v>532089778.62400001</v>
      </c>
      <c r="AN1330" s="60">
        <v>1253683041.8454001</v>
      </c>
      <c r="AO1330" s="60">
        <v>1275410496.9660001</v>
      </c>
      <c r="AP1330" s="60">
        <v>3114164578.1247001</v>
      </c>
      <c r="AQ1330" s="60">
        <v>36574253848.769997</v>
      </c>
      <c r="AR1330" s="60">
        <v>4.7824499999999999</v>
      </c>
      <c r="AS1330" s="60">
        <v>2632323106.2519999</v>
      </c>
      <c r="AT1330" s="60">
        <v>14675053307.943001</v>
      </c>
      <c r="AU1330" s="85">
        <v>114962</v>
      </c>
      <c r="AV1330" s="60" t="s">
        <v>544</v>
      </c>
      <c r="AW1330" s="60">
        <v>279733887.59689999</v>
      </c>
      <c r="AX1330" s="60" t="s">
        <v>544</v>
      </c>
      <c r="AY1330" s="60">
        <v>4975233815.9609003</v>
      </c>
      <c r="AZ1330" s="60">
        <v>11551249020.680901</v>
      </c>
      <c r="BA1330" s="60" t="s">
        <v>544</v>
      </c>
      <c r="BB1330" s="60" t="s">
        <v>1808</v>
      </c>
      <c r="BC1330" s="60" t="s">
        <v>544</v>
      </c>
      <c r="BD1330" s="60">
        <v>691876003.06309998</v>
      </c>
      <c r="BE1330" s="60" t="s">
        <v>544</v>
      </c>
      <c r="BF1330" s="60" t="s">
        <v>544</v>
      </c>
      <c r="BG1330" s="60">
        <v>27800586.087299999</v>
      </c>
      <c r="BH1330" s="60">
        <v>19650287123.903801</v>
      </c>
      <c r="BI1330" s="60">
        <v>226515181.8075</v>
      </c>
      <c r="BJ1330" s="60" t="s">
        <v>544</v>
      </c>
      <c r="BK1330" s="60">
        <v>635599860.16900003</v>
      </c>
      <c r="BL1330" s="85" t="s">
        <v>544</v>
      </c>
      <c r="BM1330" s="60" t="s">
        <v>544</v>
      </c>
      <c r="BN1330" s="60">
        <v>105769969.72499999</v>
      </c>
      <c r="BO1330" s="60">
        <v>32731775953.499298</v>
      </c>
      <c r="BP1330" s="60">
        <v>18958411120.840801</v>
      </c>
      <c r="BQ1330" s="60">
        <v>2218773834.8323002</v>
      </c>
      <c r="BR1330" s="60" t="s">
        <v>544</v>
      </c>
      <c r="BS1330" s="60">
        <v>1121166442.0961001</v>
      </c>
      <c r="BT1330" s="60">
        <v>730734887.4138</v>
      </c>
      <c r="BU1330" s="60">
        <v>1258074596.3919001</v>
      </c>
      <c r="BV1330" s="60">
        <v>2648238994.6350002</v>
      </c>
      <c r="BW1330" s="60">
        <v>2898331421.5749002</v>
      </c>
      <c r="BX1330" s="60">
        <v>1796905507.332</v>
      </c>
      <c r="BY1330" s="60" t="s">
        <v>544</v>
      </c>
      <c r="BZ1330" s="60" t="s">
        <v>544</v>
      </c>
      <c r="CA1330" s="60" t="s">
        <v>544</v>
      </c>
      <c r="CB1330" s="60" t="s">
        <v>544</v>
      </c>
      <c r="CC1330" s="60">
        <v>1145342919.2614999</v>
      </c>
      <c r="CD1330" s="60">
        <v>426859843.85680002</v>
      </c>
      <c r="CE1330" s="60">
        <v>353346770.30870003</v>
      </c>
      <c r="CF1330" s="60">
        <v>3114164578.1247001</v>
      </c>
      <c r="CG1330" s="60">
        <v>888749030.92540002</v>
      </c>
      <c r="CH1330" s="60">
        <v>313167974.84119999</v>
      </c>
      <c r="CI1330" s="60" t="s">
        <v>1658</v>
      </c>
      <c r="CJ1330" s="60">
        <v>13.41</v>
      </c>
      <c r="CK1330" s="60">
        <v>2148561177.631</v>
      </c>
      <c r="CL1330" s="60">
        <v>178.9</v>
      </c>
      <c r="CM1330" s="85">
        <v>114962</v>
      </c>
      <c r="CN1330" s="60" t="s">
        <v>544</v>
      </c>
      <c r="CO1330" s="60">
        <v>226515181.8075</v>
      </c>
      <c r="CP1330" s="60">
        <v>1000648105.5107</v>
      </c>
      <c r="CQ1330" s="60">
        <v>29596088148.339001</v>
      </c>
      <c r="CR1330" s="60">
        <v>1737550.3137999999</v>
      </c>
      <c r="CS1330" s="60" t="s">
        <v>544</v>
      </c>
      <c r="CT1330" s="60">
        <v>471275371.68660003</v>
      </c>
      <c r="CU1330" s="60">
        <v>164324488.4824</v>
      </c>
      <c r="CV1330" s="60">
        <v>353346770.30870003</v>
      </c>
      <c r="CW1330" s="60">
        <v>635599860.16900003</v>
      </c>
      <c r="CX1330" s="60">
        <v>894878135.78559995</v>
      </c>
      <c r="CY1330" s="60">
        <v>13.41</v>
      </c>
      <c r="CZ1330" s="60">
        <f t="shared" si="40"/>
        <v>82.216899774187112</v>
      </c>
      <c r="DA1330" s="60" t="str">
        <f t="shared" si="41"/>
        <v>Y</v>
      </c>
    </row>
    <row r="1331" spans="1:105">
      <c r="A1331" s="13" t="s">
        <v>1664</v>
      </c>
      <c r="B1331" s="13">
        <v>1476049</v>
      </c>
      <c r="C1331" s="13">
        <v>2022</v>
      </c>
      <c r="D1331" s="13" t="s">
        <v>10</v>
      </c>
      <c r="E1331" s="13" t="s">
        <v>507</v>
      </c>
      <c r="F1331" s="84" t="s">
        <v>1812</v>
      </c>
      <c r="G1331" s="60" t="s">
        <v>3180</v>
      </c>
      <c r="H1331" s="60" t="s">
        <v>545</v>
      </c>
      <c r="I1331" s="60" t="s">
        <v>3181</v>
      </c>
      <c r="J1331" s="60" t="s">
        <v>1664</v>
      </c>
      <c r="K1331" s="85">
        <v>1476049</v>
      </c>
      <c r="L1331" s="60">
        <v>1789700994773</v>
      </c>
      <c r="M1331" s="60">
        <v>244119153.02919999</v>
      </c>
      <c r="N1331" s="60">
        <v>3096570.1338999998</v>
      </c>
      <c r="O1331" s="60">
        <v>8889680.2809999995</v>
      </c>
      <c r="P1331" s="60">
        <v>1.24</v>
      </c>
      <c r="Q1331" s="60" t="s">
        <v>544</v>
      </c>
      <c r="R1331" s="85" t="s">
        <v>544</v>
      </c>
      <c r="S1331" s="85" t="s">
        <v>544</v>
      </c>
      <c r="T1331" s="60" t="s">
        <v>544</v>
      </c>
      <c r="U1331" s="60" t="s">
        <v>544</v>
      </c>
      <c r="V1331" s="60" t="s">
        <v>544</v>
      </c>
      <c r="W1331" s="60" t="s">
        <v>3182</v>
      </c>
      <c r="X1331" s="60">
        <v>5441966.5427000001</v>
      </c>
      <c r="Y1331" s="60">
        <v>169526167.01069999</v>
      </c>
      <c r="Z1331" s="60">
        <v>7.79</v>
      </c>
      <c r="AA1331" s="60" t="s">
        <v>544</v>
      </c>
      <c r="AB1331" s="60" t="s">
        <v>544</v>
      </c>
      <c r="AC1331" s="60">
        <v>244119153.02919999</v>
      </c>
      <c r="AD1331" s="60" t="s">
        <v>544</v>
      </c>
      <c r="AE1331" s="60" t="s">
        <v>544</v>
      </c>
      <c r="AF1331" s="60">
        <v>8.0399999999999991</v>
      </c>
      <c r="AG1331" s="60" t="s">
        <v>3183</v>
      </c>
      <c r="AH1331" s="60" t="s">
        <v>544</v>
      </c>
      <c r="AI1331" s="60" t="s">
        <v>544</v>
      </c>
      <c r="AJ1331" s="60" t="s">
        <v>544</v>
      </c>
      <c r="AK1331" s="60">
        <v>3.89</v>
      </c>
      <c r="AL1331" s="60">
        <v>169710380.65220001</v>
      </c>
      <c r="AM1331" s="60">
        <v>3507939.2497</v>
      </c>
      <c r="AN1331" s="60">
        <v>10434871.7939</v>
      </c>
      <c r="AO1331" s="60">
        <v>16880689.372299999</v>
      </c>
      <c r="AP1331" s="60">
        <v>29793529.2608</v>
      </c>
      <c r="AQ1331" s="60">
        <v>244119153.02919999</v>
      </c>
      <c r="AR1331" s="60">
        <v>2.29</v>
      </c>
      <c r="AS1331" s="60">
        <v>29793529.2608</v>
      </c>
      <c r="AT1331" s="60" t="s">
        <v>544</v>
      </c>
      <c r="AU1331" s="85">
        <v>1476049</v>
      </c>
      <c r="AV1331" s="60" t="s">
        <v>544</v>
      </c>
      <c r="AW1331" s="60" t="s">
        <v>544</v>
      </c>
      <c r="AX1331" s="60">
        <v>10791111.566500001</v>
      </c>
      <c r="AY1331" s="60" t="s">
        <v>544</v>
      </c>
      <c r="AZ1331" s="60">
        <v>5885712.0109000001</v>
      </c>
      <c r="BA1331" s="60">
        <v>135158238.45910001</v>
      </c>
      <c r="BB1331" s="60" t="s">
        <v>1808</v>
      </c>
      <c r="BC1331" s="60" t="s">
        <v>544</v>
      </c>
      <c r="BD1331" s="60">
        <v>3796307.0877999999</v>
      </c>
      <c r="BE1331" s="60" t="s">
        <v>544</v>
      </c>
      <c r="BF1331" s="60" t="s">
        <v>544</v>
      </c>
      <c r="BG1331" s="60">
        <v>565007.1</v>
      </c>
      <c r="BH1331" s="60">
        <v>135158238.45910001</v>
      </c>
      <c r="BI1331" s="60">
        <v>1995521.5478999999</v>
      </c>
      <c r="BJ1331" s="60" t="s">
        <v>544</v>
      </c>
      <c r="BK1331" s="60">
        <v>12051094.2763</v>
      </c>
      <c r="BL1331" s="85" t="s">
        <v>544</v>
      </c>
      <c r="BM1331" s="60" t="s">
        <v>544</v>
      </c>
      <c r="BN1331" s="60">
        <v>14933956.9087</v>
      </c>
      <c r="BO1331" s="60">
        <v>146698933.62400001</v>
      </c>
      <c r="BP1331" s="60">
        <v>131361931.3713</v>
      </c>
      <c r="BQ1331" s="60">
        <v>9451290.2418000009</v>
      </c>
      <c r="BR1331" s="60" t="s">
        <v>544</v>
      </c>
      <c r="BS1331" s="60">
        <v>62358692.204700001</v>
      </c>
      <c r="BT1331" s="60">
        <v>184213.6415</v>
      </c>
      <c r="BU1331" s="60">
        <v>15876838.3366</v>
      </c>
      <c r="BV1331" s="60" t="s">
        <v>544</v>
      </c>
      <c r="BW1331" s="60" t="s">
        <v>544</v>
      </c>
      <c r="BX1331" s="60" t="s">
        <v>544</v>
      </c>
      <c r="BY1331" s="60" t="s">
        <v>544</v>
      </c>
      <c r="BZ1331" s="60">
        <v>521788.44309999997</v>
      </c>
      <c r="CA1331" s="60" t="s">
        <v>544</v>
      </c>
      <c r="CB1331" s="60" t="s">
        <v>544</v>
      </c>
      <c r="CC1331" s="60" t="s">
        <v>544</v>
      </c>
      <c r="CD1331" s="60">
        <v>7389726.2616999997</v>
      </c>
      <c r="CE1331" s="60">
        <v>2301925.3659000001</v>
      </c>
      <c r="CF1331" s="60">
        <v>29793529.2608</v>
      </c>
      <c r="CG1331" s="60" t="s">
        <v>544</v>
      </c>
      <c r="CH1331" s="60" t="s">
        <v>544</v>
      </c>
      <c r="CI1331" s="60" t="s">
        <v>1664</v>
      </c>
      <c r="CJ1331" s="60" t="s">
        <v>544</v>
      </c>
      <c r="CK1331" s="60">
        <v>15876838.3366</v>
      </c>
      <c r="CL1331" s="60" t="s">
        <v>544</v>
      </c>
      <c r="CM1331" s="85">
        <v>1476049</v>
      </c>
      <c r="CN1331" s="60" t="s">
        <v>544</v>
      </c>
      <c r="CO1331" s="60">
        <v>1995521.5478999999</v>
      </c>
      <c r="CP1331" s="60">
        <v>20375923.451400001</v>
      </c>
      <c r="CQ1331" s="60">
        <v>169526167.01069999</v>
      </c>
      <c r="CR1331" s="60" t="s">
        <v>544</v>
      </c>
      <c r="CS1331" s="60" t="s">
        <v>544</v>
      </c>
      <c r="CT1331" s="60">
        <v>5125731.5420000004</v>
      </c>
      <c r="CU1331" s="60">
        <v>6925362.7344000004</v>
      </c>
      <c r="CV1331" s="60">
        <v>2301925.3659000001</v>
      </c>
      <c r="CW1331" s="60">
        <v>12051094.2763</v>
      </c>
      <c r="CX1331" s="60">
        <v>5441966.5427000001</v>
      </c>
      <c r="CY1331" s="60" t="s">
        <v>544</v>
      </c>
      <c r="CZ1331" s="60">
        <f t="shared" si="40"/>
        <v>7331.2600529911197</v>
      </c>
      <c r="DA1331" s="60" t="str">
        <f t="shared" si="41"/>
        <v>Y</v>
      </c>
    </row>
    <row r="1332" spans="1:105">
      <c r="A1332" s="13" t="s">
        <v>1664</v>
      </c>
      <c r="B1332" s="13">
        <v>1476049</v>
      </c>
      <c r="C1332" s="13">
        <v>2023</v>
      </c>
      <c r="D1332" s="13" t="s">
        <v>10</v>
      </c>
      <c r="E1332" s="13" t="s">
        <v>507</v>
      </c>
      <c r="F1332" s="84" t="s">
        <v>1804</v>
      </c>
      <c r="G1332" s="60" t="s">
        <v>3180</v>
      </c>
      <c r="H1332" s="60" t="s">
        <v>545</v>
      </c>
      <c r="I1332" s="60" t="s">
        <v>3181</v>
      </c>
      <c r="J1332" s="60" t="s">
        <v>1664</v>
      </c>
      <c r="K1332" s="85">
        <v>1476049</v>
      </c>
      <c r="L1332" s="60">
        <v>3121422803336</v>
      </c>
      <c r="M1332" s="60">
        <v>428862891.78789997</v>
      </c>
      <c r="N1332" s="60">
        <v>3087581.3908000002</v>
      </c>
      <c r="O1332" s="60">
        <v>5024863.8614999996</v>
      </c>
      <c r="P1332" s="60">
        <v>-0.35</v>
      </c>
      <c r="Q1332" s="60" t="s">
        <v>544</v>
      </c>
      <c r="R1332" s="85" t="s">
        <v>544</v>
      </c>
      <c r="S1332" s="85" t="s">
        <v>544</v>
      </c>
      <c r="T1332" s="60" t="s">
        <v>544</v>
      </c>
      <c r="U1332" s="60" t="s">
        <v>544</v>
      </c>
      <c r="V1332" s="60" t="s">
        <v>544</v>
      </c>
      <c r="W1332" s="60" t="s">
        <v>3182</v>
      </c>
      <c r="X1332" s="60">
        <v>2753954.7631000001</v>
      </c>
      <c r="Y1332" s="60">
        <v>326738732.97399998</v>
      </c>
      <c r="Z1332" s="60">
        <v>13.25</v>
      </c>
      <c r="AA1332" s="60" t="s">
        <v>544</v>
      </c>
      <c r="AB1332" s="60" t="s">
        <v>544</v>
      </c>
      <c r="AC1332" s="60">
        <v>428862891.78789997</v>
      </c>
      <c r="AD1332" s="60" t="s">
        <v>544</v>
      </c>
      <c r="AE1332" s="60" t="s">
        <v>544</v>
      </c>
      <c r="AF1332" s="60">
        <v>21.74</v>
      </c>
      <c r="AG1332" s="60" t="s">
        <v>3183</v>
      </c>
      <c r="AH1332" s="60" t="s">
        <v>544</v>
      </c>
      <c r="AI1332" s="60" t="s">
        <v>544</v>
      </c>
      <c r="AJ1332" s="60" t="s">
        <v>544</v>
      </c>
      <c r="AK1332" s="60">
        <v>1.61</v>
      </c>
      <c r="AL1332" s="60">
        <v>327055828.14219999</v>
      </c>
      <c r="AM1332" s="60">
        <v>6639050.0796999997</v>
      </c>
      <c r="AN1332" s="60">
        <v>18833581.422800001</v>
      </c>
      <c r="AO1332" s="60">
        <v>96477143.038200006</v>
      </c>
      <c r="AP1332" s="60">
        <v>39127635.974200003</v>
      </c>
      <c r="AQ1332" s="60">
        <v>428862891.78789997</v>
      </c>
      <c r="AR1332" s="60">
        <v>1.5</v>
      </c>
      <c r="AS1332" s="60">
        <v>39127635.974200003</v>
      </c>
      <c r="AT1332" s="60" t="s">
        <v>544</v>
      </c>
      <c r="AU1332" s="85">
        <v>1476049</v>
      </c>
      <c r="AV1332" s="60" t="s">
        <v>544</v>
      </c>
      <c r="AW1332" s="60" t="s">
        <v>544</v>
      </c>
      <c r="AX1332" s="60">
        <v>815434.12899999996</v>
      </c>
      <c r="AY1332" s="60" t="s">
        <v>544</v>
      </c>
      <c r="AZ1332" s="60">
        <v>1814878.5031999999</v>
      </c>
      <c r="BA1332" s="60">
        <v>205536281.70320001</v>
      </c>
      <c r="BB1332" s="60" t="s">
        <v>1808</v>
      </c>
      <c r="BC1332" s="60" t="s">
        <v>544</v>
      </c>
      <c r="BD1332" s="60">
        <v>3925640.0364999999</v>
      </c>
      <c r="BE1332" s="60" t="s">
        <v>544</v>
      </c>
      <c r="BF1332" s="60" t="s">
        <v>544</v>
      </c>
      <c r="BG1332" s="60">
        <v>4559473.0714999996</v>
      </c>
      <c r="BH1332" s="60">
        <v>205536281.70320001</v>
      </c>
      <c r="BI1332" s="60">
        <v>4308835.7347999997</v>
      </c>
      <c r="BJ1332" s="60" t="s">
        <v>544</v>
      </c>
      <c r="BK1332" s="60">
        <v>20618623.706</v>
      </c>
      <c r="BL1332" s="85" t="s">
        <v>544</v>
      </c>
      <c r="BM1332" s="60" t="s">
        <v>544</v>
      </c>
      <c r="BN1332" s="60">
        <v>28379239.857500002</v>
      </c>
      <c r="BO1332" s="60">
        <v>214622339.41060001</v>
      </c>
      <c r="BP1332" s="60">
        <v>201610641.66659999</v>
      </c>
      <c r="BQ1332" s="60">
        <v>11196819.240800001</v>
      </c>
      <c r="BR1332" s="60" t="s">
        <v>544</v>
      </c>
      <c r="BS1332" s="60">
        <v>99729924.694600001</v>
      </c>
      <c r="BT1332" s="60">
        <v>317095.16830000002</v>
      </c>
      <c r="BU1332" s="60">
        <v>21587536.185899999</v>
      </c>
      <c r="BV1332" s="60" t="s">
        <v>544</v>
      </c>
      <c r="BW1332" s="60" t="s">
        <v>544</v>
      </c>
      <c r="BX1332" s="60" t="s">
        <v>544</v>
      </c>
      <c r="BY1332" s="60" t="s">
        <v>544</v>
      </c>
      <c r="BZ1332" s="60">
        <v>319909.67879999999</v>
      </c>
      <c r="CA1332" s="60" t="s">
        <v>544</v>
      </c>
      <c r="CB1332" s="60" t="s">
        <v>544</v>
      </c>
      <c r="CC1332" s="60" t="s">
        <v>544</v>
      </c>
      <c r="CD1332" s="60">
        <v>17218050.5154</v>
      </c>
      <c r="CE1332" s="60">
        <v>4732890.9719000002</v>
      </c>
      <c r="CF1332" s="60">
        <v>39127635.974200003</v>
      </c>
      <c r="CG1332" s="60" t="s">
        <v>544</v>
      </c>
      <c r="CH1332" s="60" t="s">
        <v>544</v>
      </c>
      <c r="CI1332" s="60" t="s">
        <v>1664</v>
      </c>
      <c r="CJ1332" s="60" t="s">
        <v>544</v>
      </c>
      <c r="CK1332" s="60">
        <v>21587536.185899999</v>
      </c>
      <c r="CL1332" s="60" t="s">
        <v>544</v>
      </c>
      <c r="CM1332" s="85">
        <v>1476049</v>
      </c>
      <c r="CN1332" s="60" t="s">
        <v>544</v>
      </c>
      <c r="CO1332" s="60">
        <v>4308835.7347999997</v>
      </c>
      <c r="CP1332" s="60">
        <v>31133194.6206</v>
      </c>
      <c r="CQ1332" s="60">
        <v>326738732.97399998</v>
      </c>
      <c r="CR1332" s="60" t="s">
        <v>544</v>
      </c>
      <c r="CS1332" s="60" t="s">
        <v>544</v>
      </c>
      <c r="CT1332" s="60">
        <v>7536143.3679999998</v>
      </c>
      <c r="CU1332" s="60">
        <v>13082480.3379</v>
      </c>
      <c r="CV1332" s="60">
        <v>4732890.9719000002</v>
      </c>
      <c r="CW1332" s="60">
        <v>20618623.706</v>
      </c>
      <c r="CX1332" s="60">
        <v>2753954.7631000001</v>
      </c>
      <c r="CY1332" s="60" t="s">
        <v>544</v>
      </c>
      <c r="CZ1332" s="60">
        <f t="shared" si="40"/>
        <v>7278.3699944823911</v>
      </c>
      <c r="DA1332" s="60" t="str">
        <f t="shared" si="41"/>
        <v>Y</v>
      </c>
    </row>
    <row r="1333" spans="1:105">
      <c r="A1333" s="13" t="s">
        <v>1665</v>
      </c>
      <c r="B1333" s="13">
        <v>1423311</v>
      </c>
      <c r="C1333" s="13">
        <v>2022</v>
      </c>
      <c r="D1333" s="13" t="s">
        <v>1</v>
      </c>
      <c r="E1333" s="13" t="s">
        <v>507</v>
      </c>
      <c r="F1333" s="84" t="s">
        <v>1812</v>
      </c>
      <c r="G1333" s="60" t="s">
        <v>3050</v>
      </c>
      <c r="H1333" s="60" t="s">
        <v>3184</v>
      </c>
      <c r="I1333" s="60" t="s">
        <v>3051</v>
      </c>
      <c r="J1333" s="60" t="s">
        <v>1665</v>
      </c>
      <c r="K1333" s="85">
        <v>1423311</v>
      </c>
      <c r="L1333" s="60">
        <v>1520118500000</v>
      </c>
      <c r="M1333" s="60">
        <v>409107971.78649998</v>
      </c>
      <c r="N1333" s="60">
        <v>45785705.689499997</v>
      </c>
      <c r="O1333" s="60">
        <v>4681821.9097999996</v>
      </c>
      <c r="P1333" s="60">
        <v>-2.21</v>
      </c>
      <c r="Q1333" s="60">
        <v>86861626.966100007</v>
      </c>
      <c r="R1333" s="85">
        <v>117</v>
      </c>
      <c r="S1333" s="85" t="s">
        <v>544</v>
      </c>
      <c r="T1333" s="60">
        <v>91418788.323100001</v>
      </c>
      <c r="U1333" s="60" t="s">
        <v>544</v>
      </c>
      <c r="V1333" s="60" t="s">
        <v>544</v>
      </c>
      <c r="W1333" s="60" t="s">
        <v>3052</v>
      </c>
      <c r="X1333" s="60">
        <v>31610923.4756</v>
      </c>
      <c r="Y1333" s="60" t="s">
        <v>544</v>
      </c>
      <c r="Z1333" s="60">
        <v>3.73</v>
      </c>
      <c r="AA1333" s="60">
        <v>49146077.296400003</v>
      </c>
      <c r="AB1333" s="60" t="s">
        <v>544</v>
      </c>
      <c r="AC1333" s="60">
        <v>409107971.78649998</v>
      </c>
      <c r="AD1333" s="60" t="s">
        <v>544</v>
      </c>
      <c r="AE1333" s="60" t="s">
        <v>544</v>
      </c>
      <c r="AF1333" s="60">
        <v>14.51</v>
      </c>
      <c r="AG1333" s="60" t="s">
        <v>3053</v>
      </c>
      <c r="AH1333" s="60" t="s">
        <v>544</v>
      </c>
      <c r="AI1333" s="60" t="s">
        <v>544</v>
      </c>
      <c r="AJ1333" s="60" t="s">
        <v>544</v>
      </c>
      <c r="AK1333" s="60">
        <v>9.27</v>
      </c>
      <c r="AL1333" s="60">
        <v>51707970.073200002</v>
      </c>
      <c r="AM1333" s="60">
        <v>6930852.2241000002</v>
      </c>
      <c r="AN1333" s="60">
        <v>1600321.7727000001</v>
      </c>
      <c r="AO1333" s="60">
        <v>25332628.3378</v>
      </c>
      <c r="AP1333" s="60">
        <v>330692877.74669999</v>
      </c>
      <c r="AQ1333" s="60">
        <v>409107971.78649998</v>
      </c>
      <c r="AR1333" s="60">
        <v>13</v>
      </c>
      <c r="AS1333" s="60">
        <v>330003019.38099998</v>
      </c>
      <c r="AT1333" s="60">
        <v>349471838.15390003</v>
      </c>
      <c r="AU1333" s="85">
        <v>1423311</v>
      </c>
      <c r="AV1333" s="60">
        <v>16388529.7163</v>
      </c>
      <c r="AW1333" s="60" t="s">
        <v>544</v>
      </c>
      <c r="AX1333" s="60" t="s">
        <v>544</v>
      </c>
      <c r="AY1333" s="60" t="s">
        <v>544</v>
      </c>
      <c r="AZ1333" s="60">
        <v>206152.81400000001</v>
      </c>
      <c r="BA1333" s="60">
        <v>2644111.6863000002</v>
      </c>
      <c r="BB1333" s="60" t="s">
        <v>1808</v>
      </c>
      <c r="BC1333" s="60" t="s">
        <v>544</v>
      </c>
      <c r="BD1333" s="60">
        <v>20996825.583299998</v>
      </c>
      <c r="BE1333" s="60" t="s">
        <v>544</v>
      </c>
      <c r="BF1333" s="60" t="s">
        <v>544</v>
      </c>
      <c r="BG1333" s="60">
        <v>38673.837299999999</v>
      </c>
      <c r="BH1333" s="60">
        <v>352115949.84020001</v>
      </c>
      <c r="BI1333" s="60">
        <v>11455502.797900001</v>
      </c>
      <c r="BJ1333" s="60" t="s">
        <v>544</v>
      </c>
      <c r="BK1333" s="60">
        <v>10472724.4286</v>
      </c>
      <c r="BL1333" s="85" t="s">
        <v>544</v>
      </c>
      <c r="BM1333" s="60" t="s">
        <v>544</v>
      </c>
      <c r="BN1333" s="60">
        <v>3155187.6573000001</v>
      </c>
      <c r="BO1333" s="60">
        <v>373698104.08560002</v>
      </c>
      <c r="BP1333" s="60">
        <v>331119124.25690001</v>
      </c>
      <c r="BQ1333" s="60">
        <v>33983806.955700003</v>
      </c>
      <c r="BR1333" s="60" t="s">
        <v>544</v>
      </c>
      <c r="BS1333" s="60">
        <v>5446659.6149000004</v>
      </c>
      <c r="BT1333" s="60">
        <v>2561892.7768000001</v>
      </c>
      <c r="BU1333" s="60">
        <v>26731130.273400001</v>
      </c>
      <c r="BV1333" s="60">
        <v>154802893.14840001</v>
      </c>
      <c r="BW1333" s="60">
        <v>2644111.6863000002</v>
      </c>
      <c r="BX1333" s="60" t="s">
        <v>544</v>
      </c>
      <c r="BY1333" s="60" t="s">
        <v>544</v>
      </c>
      <c r="BZ1333" s="60" t="s">
        <v>544</v>
      </c>
      <c r="CA1333" s="60" t="s">
        <v>544</v>
      </c>
      <c r="CB1333" s="60" t="s">
        <v>1902</v>
      </c>
      <c r="CC1333" s="60" t="s">
        <v>544</v>
      </c>
      <c r="CD1333" s="60">
        <v>2239449.3218999999</v>
      </c>
      <c r="CE1333" s="60">
        <v>17538141.1527</v>
      </c>
      <c r="CF1333" s="60">
        <v>330692877.74669999</v>
      </c>
      <c r="CG1333" s="60">
        <v>6480114.9748999998</v>
      </c>
      <c r="CH1333" s="60">
        <v>-188.3903</v>
      </c>
      <c r="CI1333" s="60" t="s">
        <v>1665</v>
      </c>
      <c r="CJ1333" s="60" t="s">
        <v>544</v>
      </c>
      <c r="CK1333" s="60">
        <v>33211245.248300001</v>
      </c>
      <c r="CL1333" s="60" t="s">
        <v>544</v>
      </c>
      <c r="CM1333" s="85">
        <v>1423311</v>
      </c>
      <c r="CN1333" s="60">
        <v>6432.1831000000002</v>
      </c>
      <c r="CO1333" s="60">
        <v>11455502.797900001</v>
      </c>
      <c r="CP1333" s="60">
        <v>34766111.1329</v>
      </c>
      <c r="CQ1333" s="60" t="s">
        <v>544</v>
      </c>
      <c r="CR1333" s="60" t="s">
        <v>544</v>
      </c>
      <c r="CS1333" s="60">
        <v>6432.1831000000002</v>
      </c>
      <c r="CT1333" s="60">
        <v>6372571.0264999997</v>
      </c>
      <c r="CU1333" s="60">
        <v>4100153.4021000001</v>
      </c>
      <c r="CV1333" s="60">
        <v>17538141.1527</v>
      </c>
      <c r="CW1333" s="60">
        <v>10472724.4286</v>
      </c>
      <c r="CX1333" s="60">
        <v>31610923.4756</v>
      </c>
      <c r="CY1333" s="60" t="s">
        <v>544</v>
      </c>
      <c r="CZ1333" s="60">
        <f t="shared" si="40"/>
        <v>3715.6902451983997</v>
      </c>
      <c r="DA1333" s="60" t="str">
        <f t="shared" si="41"/>
        <v>Y</v>
      </c>
    </row>
    <row r="1334" spans="1:105">
      <c r="A1334" s="13" t="s">
        <v>1665</v>
      </c>
      <c r="B1334" s="13">
        <v>1423311</v>
      </c>
      <c r="C1334" s="13">
        <v>2023</v>
      </c>
      <c r="D1334" s="13" t="s">
        <v>1</v>
      </c>
      <c r="E1334" s="13" t="s">
        <v>507</v>
      </c>
      <c r="F1334" s="84" t="s">
        <v>1804</v>
      </c>
      <c r="G1334" s="60" t="s">
        <v>3050</v>
      </c>
      <c r="H1334" s="60" t="s">
        <v>3184</v>
      </c>
      <c r="I1334" s="60" t="s">
        <v>3051</v>
      </c>
      <c r="J1334" s="60" t="s">
        <v>1665</v>
      </c>
      <c r="K1334" s="85">
        <v>1423311</v>
      </c>
      <c r="L1334" s="60">
        <v>1666730900000</v>
      </c>
      <c r="M1334" s="60">
        <v>440674982.95929998</v>
      </c>
      <c r="N1334" s="60">
        <v>96443053.240700006</v>
      </c>
      <c r="O1334" s="60">
        <v>5957211.4362000003</v>
      </c>
      <c r="P1334" s="60">
        <v>-1.77</v>
      </c>
      <c r="Q1334" s="60">
        <v>97472606.591900006</v>
      </c>
      <c r="R1334" s="85">
        <v>117</v>
      </c>
      <c r="S1334" s="85" t="s">
        <v>544</v>
      </c>
      <c r="T1334" s="60">
        <v>136530513.4982</v>
      </c>
      <c r="U1334" s="60" t="s">
        <v>544</v>
      </c>
      <c r="V1334" s="60" t="s">
        <v>544</v>
      </c>
      <c r="W1334" s="60" t="s">
        <v>3052</v>
      </c>
      <c r="X1334" s="60">
        <v>37741220.8024</v>
      </c>
      <c r="Y1334" s="60" t="s">
        <v>544</v>
      </c>
      <c r="Z1334" s="60">
        <v>3.82</v>
      </c>
      <c r="AA1334" s="60">
        <v>51188921.998899996</v>
      </c>
      <c r="AB1334" s="60" t="s">
        <v>544</v>
      </c>
      <c r="AC1334" s="60">
        <v>440674982.95929998</v>
      </c>
      <c r="AD1334" s="60" t="s">
        <v>544</v>
      </c>
      <c r="AE1334" s="60" t="s">
        <v>544</v>
      </c>
      <c r="AF1334" s="60">
        <v>5.2</v>
      </c>
      <c r="AG1334" s="60" t="s">
        <v>3053</v>
      </c>
      <c r="AH1334" s="60" t="s">
        <v>544</v>
      </c>
      <c r="AI1334" s="60" t="s">
        <v>544</v>
      </c>
      <c r="AJ1334" s="60" t="s">
        <v>544</v>
      </c>
      <c r="AK1334" s="60">
        <v>9.7100000000000009</v>
      </c>
      <c r="AL1334" s="60">
        <v>53491351.235799998</v>
      </c>
      <c r="AM1334" s="60">
        <v>5988780.1753000002</v>
      </c>
      <c r="AN1334" s="60">
        <v>3563830.3881999999</v>
      </c>
      <c r="AO1334" s="60">
        <v>5210983.5526999999</v>
      </c>
      <c r="AP1334" s="60">
        <v>363772899.91549999</v>
      </c>
      <c r="AQ1334" s="60">
        <v>440674982.95929998</v>
      </c>
      <c r="AR1334" s="60">
        <v>22.89</v>
      </c>
      <c r="AS1334" s="60">
        <v>363095203.16409999</v>
      </c>
      <c r="AT1334" s="60">
        <v>418797185.7622</v>
      </c>
      <c r="AU1334" s="85">
        <v>1423311</v>
      </c>
      <c r="AV1334" s="60">
        <v>14805474.252499999</v>
      </c>
      <c r="AW1334" s="60" t="s">
        <v>544</v>
      </c>
      <c r="AX1334" s="60" t="s">
        <v>544</v>
      </c>
      <c r="AY1334" s="60" t="s">
        <v>544</v>
      </c>
      <c r="AZ1334" s="60">
        <v>476386.55060000002</v>
      </c>
      <c r="BA1334" s="60">
        <v>2497896.3125</v>
      </c>
      <c r="BB1334" s="60" t="s">
        <v>1808</v>
      </c>
      <c r="BC1334" s="60" t="s">
        <v>544</v>
      </c>
      <c r="BD1334" s="60">
        <v>30192326.230700001</v>
      </c>
      <c r="BE1334" s="60" t="s">
        <v>544</v>
      </c>
      <c r="BF1334" s="60" t="s">
        <v>544</v>
      </c>
      <c r="BG1334" s="60">
        <v>46586.363799999999</v>
      </c>
      <c r="BH1334" s="60">
        <v>421295082.07459998</v>
      </c>
      <c r="BI1334" s="60">
        <v>13167997.9376</v>
      </c>
      <c r="BJ1334" s="60" t="s">
        <v>544</v>
      </c>
      <c r="BK1334" s="60">
        <v>11693944.048699999</v>
      </c>
      <c r="BL1334" s="85" t="s">
        <v>544</v>
      </c>
      <c r="BM1334" s="60" t="s">
        <v>544</v>
      </c>
      <c r="BN1334" s="60">
        <v>529212.63170000003</v>
      </c>
      <c r="BO1334" s="60">
        <v>410471657.90499997</v>
      </c>
      <c r="BP1334" s="60">
        <v>391102755.84399998</v>
      </c>
      <c r="BQ1334" s="60">
        <v>17647797.670899998</v>
      </c>
      <c r="BR1334" s="60" t="s">
        <v>544</v>
      </c>
      <c r="BS1334" s="60">
        <v>7340181.3165999996</v>
      </c>
      <c r="BT1334" s="60">
        <v>2302429.2368000001</v>
      </c>
      <c r="BU1334" s="60">
        <v>37074813.708999999</v>
      </c>
      <c r="BV1334" s="60">
        <v>169988564.98010001</v>
      </c>
      <c r="BW1334" s="60">
        <v>2497922.7519999999</v>
      </c>
      <c r="BX1334" s="60" t="s">
        <v>544</v>
      </c>
      <c r="BY1334" s="60" t="s">
        <v>544</v>
      </c>
      <c r="BZ1334" s="60" t="s">
        <v>544</v>
      </c>
      <c r="CA1334" s="60" t="s">
        <v>544</v>
      </c>
      <c r="CB1334" s="60" t="s">
        <v>1902</v>
      </c>
      <c r="CC1334" s="60" t="s">
        <v>544</v>
      </c>
      <c r="CD1334" s="60">
        <v>13207419.202299999</v>
      </c>
      <c r="CE1334" s="60">
        <v>19040576.5984</v>
      </c>
      <c r="CF1334" s="60">
        <v>363772899.91549999</v>
      </c>
      <c r="CG1334" s="60">
        <v>4230237.4815999996</v>
      </c>
      <c r="CH1334" s="60">
        <v>38680.959199999998</v>
      </c>
      <c r="CI1334" s="60" t="s">
        <v>1665</v>
      </c>
      <c r="CJ1334" s="60" t="s">
        <v>544</v>
      </c>
      <c r="CK1334" s="60">
        <v>41305051.190499999</v>
      </c>
      <c r="CL1334" s="60" t="s">
        <v>544</v>
      </c>
      <c r="CM1334" s="85">
        <v>1423311</v>
      </c>
      <c r="CN1334" s="60">
        <v>-5499.4117999999999</v>
      </c>
      <c r="CO1334" s="60">
        <v>13167997.9376</v>
      </c>
      <c r="CP1334" s="60">
        <v>38270433.434</v>
      </c>
      <c r="CQ1334" s="60" t="s">
        <v>544</v>
      </c>
      <c r="CR1334" s="60" t="s">
        <v>544</v>
      </c>
      <c r="CS1334" s="60">
        <v>-5499.4117999999999</v>
      </c>
      <c r="CT1334" s="60">
        <v>7454109.0358999996</v>
      </c>
      <c r="CU1334" s="60">
        <v>4239835.0127999997</v>
      </c>
      <c r="CV1334" s="60">
        <v>19040576.5984</v>
      </c>
      <c r="CW1334" s="60">
        <v>11693944.048699999</v>
      </c>
      <c r="CX1334" s="60">
        <v>37741220.8024</v>
      </c>
      <c r="CY1334" s="60" t="s">
        <v>544</v>
      </c>
      <c r="CZ1334" s="60">
        <f t="shared" si="40"/>
        <v>3782.2226458313303</v>
      </c>
      <c r="DA1334" s="60" t="str">
        <f t="shared" si="41"/>
        <v>Y</v>
      </c>
    </row>
    <row r="1335" spans="1:105">
      <c r="A1335" s="13" t="s">
        <v>1659</v>
      </c>
      <c r="B1335" s="13">
        <v>115139</v>
      </c>
      <c r="C1335" s="13">
        <v>2022</v>
      </c>
      <c r="D1335" s="13" t="s">
        <v>12</v>
      </c>
      <c r="E1335" s="13" t="s">
        <v>13</v>
      </c>
      <c r="F1335" s="84" t="s">
        <v>1812</v>
      </c>
      <c r="G1335" s="60" t="s">
        <v>1840</v>
      </c>
      <c r="H1335" s="60" t="s">
        <v>545</v>
      </c>
      <c r="I1335" s="60" t="s">
        <v>540</v>
      </c>
      <c r="J1335" s="60" t="s">
        <v>1660</v>
      </c>
      <c r="K1335" s="85">
        <v>112915</v>
      </c>
      <c r="L1335" s="60">
        <v>38279055000</v>
      </c>
      <c r="M1335" s="60">
        <v>38279055000</v>
      </c>
      <c r="N1335" s="60">
        <v>23370000</v>
      </c>
      <c r="O1335" s="60">
        <v>36933000</v>
      </c>
      <c r="P1335" s="60">
        <v>-0.21</v>
      </c>
      <c r="Q1335" s="60" t="s">
        <v>544</v>
      </c>
      <c r="R1335" s="85">
        <v>2958</v>
      </c>
      <c r="S1335" s="85" t="s">
        <v>544</v>
      </c>
      <c r="T1335" s="60">
        <v>9767209000</v>
      </c>
      <c r="U1335" s="60" t="s">
        <v>544</v>
      </c>
      <c r="V1335" s="60">
        <v>7456737000</v>
      </c>
      <c r="W1335" s="60" t="s">
        <v>1841</v>
      </c>
      <c r="X1335" s="60">
        <v>927521000</v>
      </c>
      <c r="Y1335" s="60">
        <v>32829617000</v>
      </c>
      <c r="Z1335" s="60">
        <v>14.82</v>
      </c>
      <c r="AA1335" s="60" t="s">
        <v>544</v>
      </c>
      <c r="AB1335" s="60">
        <v>29279360000</v>
      </c>
      <c r="AC1335" s="60">
        <v>38279055000</v>
      </c>
      <c r="AD1335" s="60">
        <v>8.4600000000000009</v>
      </c>
      <c r="AE1335" s="60">
        <v>345401000</v>
      </c>
      <c r="AF1335" s="60">
        <v>6.88</v>
      </c>
      <c r="AG1335" s="60" t="s">
        <v>1842</v>
      </c>
      <c r="AH1335" s="60">
        <v>7000000</v>
      </c>
      <c r="AI1335" s="60">
        <v>3184837000</v>
      </c>
      <c r="AJ1335" s="60">
        <v>2912494000</v>
      </c>
      <c r="AK1335" s="60">
        <v>2.6</v>
      </c>
      <c r="AL1335" s="60">
        <v>35051784000</v>
      </c>
      <c r="AM1335" s="60">
        <v>538400000</v>
      </c>
      <c r="AN1335" s="60">
        <v>208801000</v>
      </c>
      <c r="AO1335" s="60">
        <v>518272000</v>
      </c>
      <c r="AP1335" s="60">
        <v>2685783000</v>
      </c>
      <c r="AQ1335" s="60">
        <v>38279055000</v>
      </c>
      <c r="AR1335" s="60">
        <v>0.11</v>
      </c>
      <c r="AS1335" s="60">
        <v>3392785000</v>
      </c>
      <c r="AT1335" s="60">
        <v>10176750000</v>
      </c>
      <c r="AU1335" s="85">
        <v>115139</v>
      </c>
      <c r="AV1335" s="60" t="s">
        <v>544</v>
      </c>
      <c r="AW1335" s="60" t="s">
        <v>544</v>
      </c>
      <c r="AX1335" s="60">
        <v>68000</v>
      </c>
      <c r="AY1335" s="60">
        <v>3257895000</v>
      </c>
      <c r="AZ1335" s="60">
        <v>12892155000</v>
      </c>
      <c r="BA1335" s="60">
        <v>141785000</v>
      </c>
      <c r="BB1335" s="60" t="s">
        <v>1808</v>
      </c>
      <c r="BC1335" s="60">
        <v>37661076000</v>
      </c>
      <c r="BD1335" s="60">
        <v>191836000</v>
      </c>
      <c r="BE1335" s="60">
        <v>1936000</v>
      </c>
      <c r="BF1335" s="60">
        <v>951597000</v>
      </c>
      <c r="BG1335" s="60">
        <v>42092000</v>
      </c>
      <c r="BH1335" s="60">
        <v>21033167000</v>
      </c>
      <c r="BI1335" s="60">
        <v>-445642000</v>
      </c>
      <c r="BJ1335" s="60">
        <v>7456737000</v>
      </c>
      <c r="BK1335" s="60">
        <v>802058000</v>
      </c>
      <c r="BL1335" s="85" t="s">
        <v>544</v>
      </c>
      <c r="BM1335" s="60" t="s">
        <v>544</v>
      </c>
      <c r="BN1335" s="60">
        <v>384293000</v>
      </c>
      <c r="BO1335" s="60">
        <v>36351476000</v>
      </c>
      <c r="BP1335" s="60">
        <v>20841331000</v>
      </c>
      <c r="BQ1335" s="60">
        <v>1149100000</v>
      </c>
      <c r="BR1335" s="60" t="s">
        <v>544</v>
      </c>
      <c r="BS1335" s="60">
        <v>711388000</v>
      </c>
      <c r="BT1335" s="60" t="s">
        <v>544</v>
      </c>
      <c r="BU1335" s="60">
        <v>810175000</v>
      </c>
      <c r="BV1335" s="60">
        <v>173841000</v>
      </c>
      <c r="BW1335" s="60">
        <v>141785000</v>
      </c>
      <c r="BX1335" s="60">
        <v>3184837000</v>
      </c>
      <c r="BY1335" s="60" t="s">
        <v>544</v>
      </c>
      <c r="BZ1335" s="60" t="s">
        <v>544</v>
      </c>
      <c r="CA1335" s="60" t="s">
        <v>544</v>
      </c>
      <c r="CB1335" s="60" t="s">
        <v>1979</v>
      </c>
      <c r="CC1335" s="60">
        <v>167553000</v>
      </c>
      <c r="CD1335" s="60">
        <v>213253000</v>
      </c>
      <c r="CE1335" s="60">
        <v>471856000</v>
      </c>
      <c r="CF1335" s="60">
        <v>2685783000</v>
      </c>
      <c r="CG1335" s="60">
        <v>326147000</v>
      </c>
      <c r="CH1335" s="60">
        <v>39868000</v>
      </c>
      <c r="CI1335" s="60" t="s">
        <v>1660</v>
      </c>
      <c r="CJ1335" s="60">
        <v>10.88</v>
      </c>
      <c r="CK1335" s="60">
        <v>1136322000</v>
      </c>
      <c r="CL1335" s="60" t="s">
        <v>544</v>
      </c>
      <c r="CM1335" s="85">
        <v>112915</v>
      </c>
      <c r="CN1335" s="60">
        <v>-2152000</v>
      </c>
      <c r="CO1335" s="60">
        <v>-445642000</v>
      </c>
      <c r="CP1335" s="60">
        <v>1311814000</v>
      </c>
      <c r="CQ1335" s="60">
        <v>32829617000</v>
      </c>
      <c r="CR1335" s="60" t="s">
        <v>544</v>
      </c>
      <c r="CS1335" s="60">
        <v>-2152000</v>
      </c>
      <c r="CT1335" s="60">
        <v>401620000</v>
      </c>
      <c r="CU1335" s="60">
        <v>400438000</v>
      </c>
      <c r="CV1335" s="60">
        <v>471856000</v>
      </c>
      <c r="CW1335" s="60">
        <v>802058000</v>
      </c>
      <c r="CX1335" s="60">
        <v>927521000</v>
      </c>
      <c r="CY1335" s="60">
        <v>10.88</v>
      </c>
      <c r="CZ1335" s="60">
        <f t="shared" si="40"/>
        <v>1</v>
      </c>
      <c r="DA1335" s="60" t="str">
        <f t="shared" si="41"/>
        <v>N: parent data from row 1337</v>
      </c>
    </row>
    <row r="1336" spans="1:105">
      <c r="A1336" s="13" t="s">
        <v>1659</v>
      </c>
      <c r="B1336" s="13">
        <v>115139</v>
      </c>
      <c r="C1336" s="13">
        <v>2023</v>
      </c>
      <c r="D1336" s="13" t="s">
        <v>12</v>
      </c>
      <c r="E1336" s="13" t="s">
        <v>13</v>
      </c>
      <c r="F1336" s="84" t="s">
        <v>1804</v>
      </c>
      <c r="G1336" s="60" t="s">
        <v>1840</v>
      </c>
      <c r="H1336" s="60" t="s">
        <v>1827</v>
      </c>
      <c r="I1336" s="60" t="s">
        <v>540</v>
      </c>
      <c r="J1336" s="60" t="s">
        <v>1660</v>
      </c>
      <c r="K1336" s="85">
        <v>112915</v>
      </c>
      <c r="L1336" s="60">
        <v>43729953000</v>
      </c>
      <c r="M1336" s="60">
        <v>43729953000</v>
      </c>
      <c r="N1336" s="60">
        <v>16440000</v>
      </c>
      <c r="O1336" s="60">
        <v>38376000</v>
      </c>
      <c r="P1336" s="60">
        <v>-0.18</v>
      </c>
      <c r="Q1336" s="60" t="s">
        <v>544</v>
      </c>
      <c r="R1336" s="85">
        <v>2785</v>
      </c>
      <c r="S1336" s="85" t="s">
        <v>544</v>
      </c>
      <c r="T1336" s="60">
        <v>10357244000</v>
      </c>
      <c r="U1336" s="60" t="s">
        <v>544</v>
      </c>
      <c r="V1336" s="60">
        <v>8534961000</v>
      </c>
      <c r="W1336" s="60" t="s">
        <v>1841</v>
      </c>
      <c r="X1336" s="60">
        <v>940683000</v>
      </c>
      <c r="Y1336" s="60">
        <v>35939822000</v>
      </c>
      <c r="Z1336" s="60">
        <v>12.13</v>
      </c>
      <c r="AA1336" s="60">
        <v>1800000000</v>
      </c>
      <c r="AB1336" s="60">
        <v>31019393000</v>
      </c>
      <c r="AC1336" s="60">
        <v>43729953000</v>
      </c>
      <c r="AD1336" s="60">
        <v>8.52</v>
      </c>
      <c r="AE1336" s="60">
        <v>328758000</v>
      </c>
      <c r="AF1336" s="60">
        <v>13.38</v>
      </c>
      <c r="AG1336" s="60" t="s">
        <v>1842</v>
      </c>
      <c r="AH1336" s="60">
        <v>5000000</v>
      </c>
      <c r="AI1336" s="60">
        <v>3477634000</v>
      </c>
      <c r="AJ1336" s="60">
        <v>3357409000</v>
      </c>
      <c r="AK1336" s="60">
        <v>2.44</v>
      </c>
      <c r="AL1336" s="60">
        <v>39859466000</v>
      </c>
      <c r="AM1336" s="60">
        <v>742025000</v>
      </c>
      <c r="AN1336" s="60">
        <v>896588000</v>
      </c>
      <c r="AO1336" s="60">
        <v>464766000</v>
      </c>
      <c r="AP1336" s="60">
        <v>3123374000</v>
      </c>
      <c r="AQ1336" s="60">
        <v>43729953000</v>
      </c>
      <c r="AR1336" s="60">
        <v>7.0000000000000007E-2</v>
      </c>
      <c r="AS1336" s="60">
        <v>3684258000</v>
      </c>
      <c r="AT1336" s="60">
        <v>10802119000</v>
      </c>
      <c r="AU1336" s="85">
        <v>115139</v>
      </c>
      <c r="AV1336" s="60" t="s">
        <v>544</v>
      </c>
      <c r="AW1336" s="60" t="s">
        <v>544</v>
      </c>
      <c r="AX1336" s="60">
        <v>1738000</v>
      </c>
      <c r="AY1336" s="60">
        <v>3686167000</v>
      </c>
      <c r="AZ1336" s="60">
        <v>12783115000</v>
      </c>
      <c r="BA1336" s="60">
        <v>153657000</v>
      </c>
      <c r="BB1336" s="60" t="s">
        <v>1808</v>
      </c>
      <c r="BC1336" s="60">
        <v>40833679000</v>
      </c>
      <c r="BD1336" s="60">
        <v>219738000</v>
      </c>
      <c r="BE1336" s="60">
        <v>1716000</v>
      </c>
      <c r="BF1336" s="60">
        <v>240344000</v>
      </c>
      <c r="BG1336" s="60">
        <v>54081000</v>
      </c>
      <c r="BH1336" s="60">
        <v>23176904000</v>
      </c>
      <c r="BI1336" s="60">
        <v>487908000</v>
      </c>
      <c r="BJ1336" s="60">
        <v>8534961000</v>
      </c>
      <c r="BK1336" s="60">
        <v>880182000</v>
      </c>
      <c r="BL1336" s="85" t="s">
        <v>544</v>
      </c>
      <c r="BM1336" s="60" t="s">
        <v>544</v>
      </c>
      <c r="BN1336" s="60">
        <v>401455000</v>
      </c>
      <c r="BO1336" s="60">
        <v>41639387000</v>
      </c>
      <c r="BP1336" s="60">
        <v>22957166000</v>
      </c>
      <c r="BQ1336" s="60">
        <v>5129802000</v>
      </c>
      <c r="BR1336" s="60" t="s">
        <v>544</v>
      </c>
      <c r="BS1336" s="60">
        <v>956782000</v>
      </c>
      <c r="BT1336" s="60" t="s">
        <v>544</v>
      </c>
      <c r="BU1336" s="60">
        <v>1399976000</v>
      </c>
      <c r="BV1336" s="60">
        <v>194368000</v>
      </c>
      <c r="BW1336" s="60">
        <v>153657000</v>
      </c>
      <c r="BX1336" s="60">
        <v>3477634000</v>
      </c>
      <c r="BY1336" s="60" t="s">
        <v>544</v>
      </c>
      <c r="BZ1336" s="60">
        <v>-4773000</v>
      </c>
      <c r="CA1336" s="60" t="s">
        <v>544</v>
      </c>
      <c r="CB1336" s="60" t="s">
        <v>1979</v>
      </c>
      <c r="CC1336" s="60">
        <v>704210000</v>
      </c>
      <c r="CD1336" s="60">
        <v>206782000</v>
      </c>
      <c r="CE1336" s="60">
        <v>420729000</v>
      </c>
      <c r="CF1336" s="60">
        <v>3123374000</v>
      </c>
      <c r="CG1336" s="60">
        <v>437295000</v>
      </c>
      <c r="CH1336" s="60">
        <v>10474000</v>
      </c>
      <c r="CI1336" s="60" t="s">
        <v>1660</v>
      </c>
      <c r="CJ1336" s="60">
        <v>11.21</v>
      </c>
      <c r="CK1336" s="60">
        <v>1837271000</v>
      </c>
      <c r="CL1336" s="60" t="s">
        <v>544</v>
      </c>
      <c r="CM1336" s="85">
        <v>112915</v>
      </c>
      <c r="CN1336" s="60">
        <v>3569000</v>
      </c>
      <c r="CO1336" s="60">
        <v>487908000</v>
      </c>
      <c r="CP1336" s="60">
        <v>1342138000</v>
      </c>
      <c r="CQ1336" s="60">
        <v>35939822000</v>
      </c>
      <c r="CR1336" s="60" t="s">
        <v>544</v>
      </c>
      <c r="CS1336" s="60">
        <v>3569000</v>
      </c>
      <c r="CT1336" s="60">
        <v>416256000</v>
      </c>
      <c r="CU1336" s="60">
        <v>463926000</v>
      </c>
      <c r="CV1336" s="60">
        <v>420729000</v>
      </c>
      <c r="CW1336" s="60">
        <v>880182000</v>
      </c>
      <c r="CX1336" s="60">
        <v>940683000</v>
      </c>
      <c r="CY1336" s="60">
        <v>11.21</v>
      </c>
      <c r="CZ1336" s="60">
        <f t="shared" si="40"/>
        <v>1</v>
      </c>
      <c r="DA1336" s="60" t="str">
        <f t="shared" si="41"/>
        <v>N: parent data from row 1337</v>
      </c>
    </row>
    <row r="1337" spans="1:105">
      <c r="A1337" s="13" t="s">
        <v>1660</v>
      </c>
      <c r="B1337" s="13">
        <v>112915</v>
      </c>
      <c r="C1337" s="13">
        <v>2022</v>
      </c>
      <c r="D1337" s="13" t="s">
        <v>12</v>
      </c>
      <c r="E1337" s="13" t="s">
        <v>13</v>
      </c>
      <c r="F1337" s="84" t="s">
        <v>1812</v>
      </c>
      <c r="G1337" s="60" t="s">
        <v>1840</v>
      </c>
      <c r="H1337" s="60" t="s">
        <v>1827</v>
      </c>
      <c r="I1337" s="60" t="s">
        <v>540</v>
      </c>
      <c r="J1337" s="60" t="s">
        <v>1660</v>
      </c>
      <c r="K1337" s="85">
        <v>112915</v>
      </c>
      <c r="L1337" s="60">
        <v>38512461000</v>
      </c>
      <c r="M1337" s="60">
        <v>38512461000</v>
      </c>
      <c r="N1337" s="60">
        <v>23370000</v>
      </c>
      <c r="O1337" s="60">
        <v>36933000</v>
      </c>
      <c r="P1337" s="60">
        <v>-0.25</v>
      </c>
      <c r="Q1337" s="60" t="s">
        <v>544</v>
      </c>
      <c r="R1337" s="85">
        <v>3770</v>
      </c>
      <c r="S1337" s="85" t="s">
        <v>544</v>
      </c>
      <c r="T1337" s="60">
        <v>9767209000</v>
      </c>
      <c r="U1337" s="60" t="s">
        <v>544</v>
      </c>
      <c r="V1337" s="60">
        <v>7456737000</v>
      </c>
      <c r="W1337" s="60" t="s">
        <v>1841</v>
      </c>
      <c r="X1337" s="60">
        <v>913797000</v>
      </c>
      <c r="Y1337" s="60">
        <v>32639133000</v>
      </c>
      <c r="Z1337" s="60">
        <v>16.47</v>
      </c>
      <c r="AA1337" s="60" t="s">
        <v>544</v>
      </c>
      <c r="AB1337" s="60">
        <v>29464278000</v>
      </c>
      <c r="AC1337" s="60">
        <v>38512461000</v>
      </c>
      <c r="AD1337" s="60">
        <v>8.43</v>
      </c>
      <c r="AE1337" s="60">
        <v>345401000</v>
      </c>
      <c r="AF1337" s="60">
        <v>6.88</v>
      </c>
      <c r="AG1337" s="60" t="s">
        <v>1842</v>
      </c>
      <c r="AH1337" s="60">
        <v>7000000</v>
      </c>
      <c r="AI1337" s="60">
        <v>3129030000</v>
      </c>
      <c r="AJ1337" s="60">
        <v>2912494000</v>
      </c>
      <c r="AK1337" s="60">
        <v>2.5499999999999998</v>
      </c>
      <c r="AL1337" s="60">
        <v>34861300000</v>
      </c>
      <c r="AM1337" s="60">
        <v>599669000</v>
      </c>
      <c r="AN1337" s="60">
        <v>223723000</v>
      </c>
      <c r="AO1337" s="60">
        <v>500682000</v>
      </c>
      <c r="AP1337" s="60">
        <v>2667093000</v>
      </c>
      <c r="AQ1337" s="60">
        <v>38512461000</v>
      </c>
      <c r="AR1337" s="60">
        <v>0.11</v>
      </c>
      <c r="AS1337" s="60">
        <v>3369828000</v>
      </c>
      <c r="AT1337" s="60">
        <v>10176750000</v>
      </c>
      <c r="AU1337" s="85">
        <v>112915</v>
      </c>
      <c r="AV1337" s="60" t="s">
        <v>544</v>
      </c>
      <c r="AW1337" s="60" t="s">
        <v>544</v>
      </c>
      <c r="AX1337" s="60">
        <v>68000</v>
      </c>
      <c r="AY1337" s="60">
        <v>3257895000</v>
      </c>
      <c r="AZ1337" s="60">
        <v>12894301000</v>
      </c>
      <c r="BA1337" s="60">
        <v>141785000</v>
      </c>
      <c r="BB1337" s="60" t="s">
        <v>1808</v>
      </c>
      <c r="BC1337" s="60">
        <v>37098822000</v>
      </c>
      <c r="BD1337" s="60">
        <v>191836000</v>
      </c>
      <c r="BE1337" s="60">
        <v>1936000</v>
      </c>
      <c r="BF1337" s="60">
        <v>951597000</v>
      </c>
      <c r="BG1337" s="60">
        <v>134859000</v>
      </c>
      <c r="BH1337" s="60">
        <v>21033167000</v>
      </c>
      <c r="BI1337" s="60">
        <v>-143311000</v>
      </c>
      <c r="BJ1337" s="60">
        <v>7456737000</v>
      </c>
      <c r="BK1337" s="60">
        <v>898119000</v>
      </c>
      <c r="BL1337" s="85" t="s">
        <v>544</v>
      </c>
      <c r="BM1337" s="60" t="s">
        <v>544</v>
      </c>
      <c r="BN1337" s="60">
        <v>554233000</v>
      </c>
      <c r="BO1337" s="60">
        <v>36440396000</v>
      </c>
      <c r="BP1337" s="60">
        <v>20841331000</v>
      </c>
      <c r="BQ1337" s="60">
        <v>1179105000</v>
      </c>
      <c r="BR1337" s="60" t="s">
        <v>544</v>
      </c>
      <c r="BS1337" s="60">
        <v>828177000</v>
      </c>
      <c r="BT1337" s="60" t="s">
        <v>544</v>
      </c>
      <c r="BU1337" s="60">
        <v>810007000</v>
      </c>
      <c r="BV1337" s="60">
        <v>173841000</v>
      </c>
      <c r="BW1337" s="60">
        <v>141785000</v>
      </c>
      <c r="BX1337" s="60">
        <v>3129030000</v>
      </c>
      <c r="BY1337" s="60" t="s">
        <v>544</v>
      </c>
      <c r="BZ1337" s="60" t="s">
        <v>544</v>
      </c>
      <c r="CA1337" s="60" t="s">
        <v>544</v>
      </c>
      <c r="CB1337" s="60" t="s">
        <v>1979</v>
      </c>
      <c r="CC1337" s="60">
        <v>167553000</v>
      </c>
      <c r="CD1337" s="60">
        <v>217964000</v>
      </c>
      <c r="CE1337" s="60">
        <v>532011000</v>
      </c>
      <c r="CF1337" s="60">
        <v>2667093000</v>
      </c>
      <c r="CG1337" s="60">
        <v>327513000</v>
      </c>
      <c r="CH1337" s="60">
        <v>39868000</v>
      </c>
      <c r="CI1337" s="60" t="s">
        <v>1660</v>
      </c>
      <c r="CJ1337" s="60">
        <v>10.62</v>
      </c>
      <c r="CK1337" s="60">
        <v>1137520000</v>
      </c>
      <c r="CL1337" s="60" t="s">
        <v>544</v>
      </c>
      <c r="CM1337" s="85">
        <v>112915</v>
      </c>
      <c r="CN1337" s="60">
        <v>60568000</v>
      </c>
      <c r="CO1337" s="60">
        <v>-143311000</v>
      </c>
      <c r="CP1337" s="60">
        <v>1468030000</v>
      </c>
      <c r="CQ1337" s="60">
        <v>32639133000</v>
      </c>
      <c r="CR1337" s="60" t="s">
        <v>544</v>
      </c>
      <c r="CS1337" s="60">
        <v>60568000</v>
      </c>
      <c r="CT1337" s="60">
        <v>524431000</v>
      </c>
      <c r="CU1337" s="60">
        <v>373688000</v>
      </c>
      <c r="CV1337" s="60">
        <v>532011000</v>
      </c>
      <c r="CW1337" s="60">
        <v>898119000</v>
      </c>
      <c r="CX1337" s="60">
        <v>913797000</v>
      </c>
      <c r="CY1337" s="60">
        <v>10.62</v>
      </c>
      <c r="CZ1337" s="60">
        <f t="shared" si="40"/>
        <v>1</v>
      </c>
      <c r="DA1337" s="60" t="str">
        <f t="shared" si="41"/>
        <v>Y</v>
      </c>
    </row>
    <row r="1338" spans="1:105">
      <c r="A1338" s="13" t="s">
        <v>1660</v>
      </c>
      <c r="B1338" s="13">
        <v>112915</v>
      </c>
      <c r="C1338" s="13">
        <v>2023</v>
      </c>
      <c r="D1338" s="13" t="s">
        <v>12</v>
      </c>
      <c r="E1338" s="13" t="s">
        <v>13</v>
      </c>
      <c r="F1338" s="84" t="s">
        <v>1804</v>
      </c>
      <c r="G1338" s="60" t="s">
        <v>1840</v>
      </c>
      <c r="H1338" s="60" t="s">
        <v>1827</v>
      </c>
      <c r="I1338" s="60" t="s">
        <v>540</v>
      </c>
      <c r="J1338" s="60" t="s">
        <v>1660</v>
      </c>
      <c r="K1338" s="85">
        <v>112915</v>
      </c>
      <c r="L1338" s="60">
        <v>44011674000</v>
      </c>
      <c r="M1338" s="60">
        <v>44011674000</v>
      </c>
      <c r="N1338" s="60">
        <v>16440000</v>
      </c>
      <c r="O1338" s="60">
        <v>38376000</v>
      </c>
      <c r="P1338" s="60">
        <v>-0.18</v>
      </c>
      <c r="Q1338" s="60" t="s">
        <v>544</v>
      </c>
      <c r="R1338" s="85">
        <v>3599</v>
      </c>
      <c r="S1338" s="85" t="s">
        <v>544</v>
      </c>
      <c r="T1338" s="60">
        <v>10357244000</v>
      </c>
      <c r="U1338" s="60" t="s">
        <v>544</v>
      </c>
      <c r="V1338" s="60">
        <v>8534961000</v>
      </c>
      <c r="W1338" s="60" t="s">
        <v>1841</v>
      </c>
      <c r="X1338" s="60">
        <v>920116000</v>
      </c>
      <c r="Y1338" s="60">
        <v>35792859000</v>
      </c>
      <c r="Z1338" s="60">
        <v>11.85</v>
      </c>
      <c r="AA1338" s="60">
        <v>1800000000</v>
      </c>
      <c r="AB1338" s="60">
        <v>31252689000</v>
      </c>
      <c r="AC1338" s="60">
        <v>44011674000</v>
      </c>
      <c r="AD1338" s="60">
        <v>8.49</v>
      </c>
      <c r="AE1338" s="60">
        <v>328758000</v>
      </c>
      <c r="AF1338" s="60">
        <v>13.33</v>
      </c>
      <c r="AG1338" s="60" t="s">
        <v>1842</v>
      </c>
      <c r="AH1338" s="60">
        <v>5000000</v>
      </c>
      <c r="AI1338" s="60">
        <v>3418676000</v>
      </c>
      <c r="AJ1338" s="60">
        <v>3357409000</v>
      </c>
      <c r="AK1338" s="60">
        <v>2.38</v>
      </c>
      <c r="AL1338" s="60">
        <v>39712503000</v>
      </c>
      <c r="AM1338" s="60">
        <v>810417000</v>
      </c>
      <c r="AN1338" s="60">
        <v>918589000</v>
      </c>
      <c r="AO1338" s="60">
        <v>447201000</v>
      </c>
      <c r="AP1338" s="60">
        <v>3100419000</v>
      </c>
      <c r="AQ1338" s="60">
        <v>44011674000</v>
      </c>
      <c r="AR1338" s="60">
        <v>7.0000000000000007E-2</v>
      </c>
      <c r="AS1338" s="60">
        <v>3657354000</v>
      </c>
      <c r="AT1338" s="60">
        <v>10802119000</v>
      </c>
      <c r="AU1338" s="85">
        <v>112915</v>
      </c>
      <c r="AV1338" s="60" t="s">
        <v>544</v>
      </c>
      <c r="AW1338" s="60" t="s">
        <v>544</v>
      </c>
      <c r="AX1338" s="60">
        <v>1738000</v>
      </c>
      <c r="AY1338" s="60">
        <v>3686167000</v>
      </c>
      <c r="AZ1338" s="60">
        <v>12786544000</v>
      </c>
      <c r="BA1338" s="60">
        <v>153657000</v>
      </c>
      <c r="BB1338" s="60" t="s">
        <v>1808</v>
      </c>
      <c r="BC1338" s="60">
        <v>40276902000</v>
      </c>
      <c r="BD1338" s="60">
        <v>219738000</v>
      </c>
      <c r="BE1338" s="60">
        <v>1716000</v>
      </c>
      <c r="BF1338" s="60">
        <v>240344000</v>
      </c>
      <c r="BG1338" s="60">
        <v>146453000</v>
      </c>
      <c r="BH1338" s="60">
        <v>23176904000</v>
      </c>
      <c r="BI1338" s="60">
        <v>488958000</v>
      </c>
      <c r="BJ1338" s="60">
        <v>8534961000</v>
      </c>
      <c r="BK1338" s="60">
        <v>999140000</v>
      </c>
      <c r="BL1338" s="85" t="s">
        <v>544</v>
      </c>
      <c r="BM1338" s="60" t="s">
        <v>544</v>
      </c>
      <c r="BN1338" s="60">
        <v>541853000</v>
      </c>
      <c r="BO1338" s="60">
        <v>41742543000</v>
      </c>
      <c r="BP1338" s="60">
        <v>22957166000</v>
      </c>
      <c r="BQ1338" s="60">
        <v>5159802000</v>
      </c>
      <c r="BR1338" s="60" t="s">
        <v>544</v>
      </c>
      <c r="BS1338" s="60">
        <v>1108306000</v>
      </c>
      <c r="BT1338" s="60" t="s">
        <v>544</v>
      </c>
      <c r="BU1338" s="60">
        <v>1399961000</v>
      </c>
      <c r="BV1338" s="60">
        <v>194368000</v>
      </c>
      <c r="BW1338" s="60">
        <v>153657000</v>
      </c>
      <c r="BX1338" s="60">
        <v>3418676000</v>
      </c>
      <c r="BY1338" s="60" t="s">
        <v>544</v>
      </c>
      <c r="BZ1338" s="60">
        <v>-3139000</v>
      </c>
      <c r="CA1338" s="60" t="s">
        <v>544</v>
      </c>
      <c r="CB1338" s="60" t="s">
        <v>1979</v>
      </c>
      <c r="CC1338" s="60">
        <v>704210000</v>
      </c>
      <c r="CD1338" s="60">
        <v>211293000</v>
      </c>
      <c r="CE1338" s="60">
        <v>421602000</v>
      </c>
      <c r="CF1338" s="60">
        <v>3100419000</v>
      </c>
      <c r="CG1338" s="60">
        <v>438744000</v>
      </c>
      <c r="CH1338" s="60">
        <v>10474000</v>
      </c>
      <c r="CI1338" s="60" t="s">
        <v>1660</v>
      </c>
      <c r="CJ1338" s="60">
        <v>10.94</v>
      </c>
      <c r="CK1338" s="60">
        <v>1838705000</v>
      </c>
      <c r="CL1338" s="60" t="s">
        <v>544</v>
      </c>
      <c r="CM1338" s="85">
        <v>112915</v>
      </c>
      <c r="CN1338" s="60">
        <v>7971000</v>
      </c>
      <c r="CO1338" s="60">
        <v>488958000</v>
      </c>
      <c r="CP1338" s="60">
        <v>1461969000</v>
      </c>
      <c r="CQ1338" s="60">
        <v>35792859000</v>
      </c>
      <c r="CR1338" s="60" t="s">
        <v>544</v>
      </c>
      <c r="CS1338" s="60">
        <v>7971000</v>
      </c>
      <c r="CT1338" s="60">
        <v>553421000</v>
      </c>
      <c r="CU1338" s="60">
        <v>445719000</v>
      </c>
      <c r="CV1338" s="60">
        <v>421602000</v>
      </c>
      <c r="CW1338" s="60">
        <v>999140000</v>
      </c>
      <c r="CX1338" s="60">
        <v>920116000</v>
      </c>
      <c r="CY1338" s="60">
        <v>10.94</v>
      </c>
      <c r="CZ1338" s="60">
        <f t="shared" si="40"/>
        <v>1</v>
      </c>
      <c r="DA1338" s="60" t="str">
        <f t="shared" si="41"/>
        <v>Y</v>
      </c>
    </row>
    <row r="1339" spans="1:105">
      <c r="A1339" s="13" t="s">
        <v>1666</v>
      </c>
      <c r="B1339" s="13">
        <v>1200698</v>
      </c>
      <c r="C1339" s="13">
        <v>2022</v>
      </c>
      <c r="D1339" s="13" t="s">
        <v>12</v>
      </c>
      <c r="E1339" s="13" t="s">
        <v>13</v>
      </c>
      <c r="F1339" s="84" t="s">
        <v>1812</v>
      </c>
      <c r="G1339" s="60" t="s">
        <v>1840</v>
      </c>
      <c r="H1339" s="60" t="s">
        <v>545</v>
      </c>
      <c r="I1339" s="60" t="s">
        <v>540</v>
      </c>
      <c r="J1339" s="60" t="s">
        <v>1068</v>
      </c>
      <c r="K1339" s="85">
        <v>1002624</v>
      </c>
      <c r="L1339" s="60">
        <v>31844724000</v>
      </c>
      <c r="M1339" s="60">
        <v>31844724000</v>
      </c>
      <c r="N1339" s="60">
        <v>39382000</v>
      </c>
      <c r="O1339" s="60">
        <v>83605000</v>
      </c>
      <c r="P1339" s="60">
        <v>-0.38</v>
      </c>
      <c r="Q1339" s="60" t="s">
        <v>544</v>
      </c>
      <c r="R1339" s="85">
        <v>3554</v>
      </c>
      <c r="S1339" s="85" t="s">
        <v>544</v>
      </c>
      <c r="T1339" s="60">
        <v>4032149000</v>
      </c>
      <c r="U1339" s="60" t="s">
        <v>544</v>
      </c>
      <c r="V1339" s="60">
        <v>8434967000</v>
      </c>
      <c r="W1339" s="60" t="s">
        <v>1841</v>
      </c>
      <c r="X1339" s="60">
        <v>1094446000</v>
      </c>
      <c r="Y1339" s="60">
        <v>27211505000</v>
      </c>
      <c r="Z1339" s="60">
        <v>12.81</v>
      </c>
      <c r="AA1339" s="60">
        <v>900153000</v>
      </c>
      <c r="AB1339" s="60">
        <v>26627994000</v>
      </c>
      <c r="AC1339" s="60">
        <v>31844724000</v>
      </c>
      <c r="AD1339" s="60">
        <v>9.89</v>
      </c>
      <c r="AE1339" s="60">
        <v>160309000</v>
      </c>
      <c r="AF1339" s="60">
        <v>4.0999999999999996</v>
      </c>
      <c r="AG1339" s="60" t="s">
        <v>1842</v>
      </c>
      <c r="AH1339" s="60">
        <v>2000</v>
      </c>
      <c r="AI1339" s="60">
        <v>3174899000</v>
      </c>
      <c r="AJ1339" s="60">
        <v>12108301000</v>
      </c>
      <c r="AK1339" s="60">
        <v>3.62</v>
      </c>
      <c r="AL1339" s="60">
        <v>28420427000</v>
      </c>
      <c r="AM1339" s="60">
        <v>653244000</v>
      </c>
      <c r="AN1339" s="60">
        <v>58113000</v>
      </c>
      <c r="AO1339" s="60">
        <v>327101000</v>
      </c>
      <c r="AP1339" s="60">
        <v>2744192000</v>
      </c>
      <c r="AQ1339" s="60">
        <v>31844724000</v>
      </c>
      <c r="AR1339" s="60">
        <v>0.15</v>
      </c>
      <c r="AS1339" s="60">
        <v>3147082000</v>
      </c>
      <c r="AT1339" s="60">
        <v>4245236000</v>
      </c>
      <c r="AU1339" s="85">
        <v>1200698</v>
      </c>
      <c r="AV1339" s="60" t="s">
        <v>544</v>
      </c>
      <c r="AW1339" s="60" t="s">
        <v>544</v>
      </c>
      <c r="AX1339" s="60">
        <v>203000</v>
      </c>
      <c r="AY1339" s="60">
        <v>12268610000</v>
      </c>
      <c r="AZ1339" s="60">
        <v>3271601000</v>
      </c>
      <c r="BA1339" s="60">
        <v>1278815000</v>
      </c>
      <c r="BB1339" s="60" t="s">
        <v>1808</v>
      </c>
      <c r="BC1339" s="60">
        <v>32090261000</v>
      </c>
      <c r="BD1339" s="60">
        <v>301135000</v>
      </c>
      <c r="BE1339" s="60">
        <v>379460000</v>
      </c>
      <c r="BF1339" s="60" t="s">
        <v>544</v>
      </c>
      <c r="BG1339" s="60">
        <v>63309000</v>
      </c>
      <c r="BH1339" s="60">
        <v>26227628000</v>
      </c>
      <c r="BI1339" s="60">
        <v>-53734000</v>
      </c>
      <c r="BJ1339" s="60">
        <v>8434967000</v>
      </c>
      <c r="BK1339" s="60">
        <v>731121000</v>
      </c>
      <c r="BL1339" s="85" t="s">
        <v>544</v>
      </c>
      <c r="BM1339" s="60" t="s">
        <v>544</v>
      </c>
      <c r="BN1339" s="60">
        <v>192660000</v>
      </c>
      <c r="BO1339" s="60">
        <v>30640902000</v>
      </c>
      <c r="BP1339" s="60">
        <v>25926493000</v>
      </c>
      <c r="BQ1339" s="60">
        <v>967328000</v>
      </c>
      <c r="BR1339" s="60" t="s">
        <v>544</v>
      </c>
      <c r="BS1339" s="60">
        <v>283396000</v>
      </c>
      <c r="BT1339" s="60" t="s">
        <v>544</v>
      </c>
      <c r="BU1339" s="60">
        <v>1054800000</v>
      </c>
      <c r="BV1339" s="60">
        <v>169860000</v>
      </c>
      <c r="BW1339" s="60">
        <v>1278815000</v>
      </c>
      <c r="BX1339" s="60">
        <v>3174899000</v>
      </c>
      <c r="BY1339" s="60" t="s">
        <v>544</v>
      </c>
      <c r="BZ1339" s="60">
        <v>2000</v>
      </c>
      <c r="CA1339" s="60" t="s">
        <v>544</v>
      </c>
      <c r="CB1339" s="60" t="s">
        <v>1898</v>
      </c>
      <c r="CC1339" s="60">
        <v>48196000</v>
      </c>
      <c r="CD1339" s="60">
        <v>248008000</v>
      </c>
      <c r="CE1339" s="60">
        <v>471969000</v>
      </c>
      <c r="CF1339" s="60">
        <v>2744192000</v>
      </c>
      <c r="CG1339" s="60">
        <v>97759000</v>
      </c>
      <c r="CH1339" s="60">
        <v>30882000</v>
      </c>
      <c r="CI1339" s="60" t="s">
        <v>1068</v>
      </c>
      <c r="CJ1339" s="60">
        <v>11.92</v>
      </c>
      <c r="CK1339" s="60">
        <v>1152559000</v>
      </c>
      <c r="CL1339" s="60" t="s">
        <v>544</v>
      </c>
      <c r="CM1339" s="85">
        <v>1002624</v>
      </c>
      <c r="CN1339" s="60">
        <v>46154000</v>
      </c>
      <c r="CO1339" s="60">
        <v>-53734000</v>
      </c>
      <c r="CP1339" s="60">
        <v>1287106000</v>
      </c>
      <c r="CQ1339" s="60">
        <v>27211505000</v>
      </c>
      <c r="CR1339" s="60" t="s">
        <v>544</v>
      </c>
      <c r="CS1339" s="60">
        <v>46154000</v>
      </c>
      <c r="CT1339" s="60">
        <v>439422000</v>
      </c>
      <c r="CU1339" s="60">
        <v>291699000</v>
      </c>
      <c r="CV1339" s="60">
        <v>471969000</v>
      </c>
      <c r="CW1339" s="60">
        <v>731121000</v>
      </c>
      <c r="CX1339" s="60">
        <v>1094446000</v>
      </c>
      <c r="CY1339" s="60">
        <v>11.92</v>
      </c>
      <c r="CZ1339" s="60">
        <f t="shared" si="40"/>
        <v>1</v>
      </c>
      <c r="DA1339" s="60" t="str">
        <f t="shared" si="41"/>
        <v>N: parent data from row 343</v>
      </c>
    </row>
    <row r="1340" spans="1:105">
      <c r="A1340" s="13" t="s">
        <v>1666</v>
      </c>
      <c r="B1340" s="13">
        <v>1200698</v>
      </c>
      <c r="C1340" s="13">
        <v>2023</v>
      </c>
      <c r="D1340" s="13" t="s">
        <v>12</v>
      </c>
      <c r="E1340" s="13" t="s">
        <v>13</v>
      </c>
      <c r="F1340" s="84" t="s">
        <v>1804</v>
      </c>
      <c r="G1340" s="60" t="s">
        <v>1840</v>
      </c>
      <c r="H1340" s="60" t="s">
        <v>1827</v>
      </c>
      <c r="I1340" s="60" t="s">
        <v>540</v>
      </c>
      <c r="J1340" s="60" t="s">
        <v>1068</v>
      </c>
      <c r="K1340" s="85">
        <v>1002624</v>
      </c>
      <c r="L1340" s="60">
        <v>52167342000</v>
      </c>
      <c r="M1340" s="60">
        <v>52167342000</v>
      </c>
      <c r="N1340" s="60">
        <v>207778000</v>
      </c>
      <c r="O1340" s="60">
        <v>209979000</v>
      </c>
      <c r="P1340" s="60">
        <v>-0.32</v>
      </c>
      <c r="Q1340" s="60" t="s">
        <v>544</v>
      </c>
      <c r="R1340" s="85">
        <v>4987</v>
      </c>
      <c r="S1340" s="85" t="s">
        <v>544</v>
      </c>
      <c r="T1340" s="60">
        <v>6387982000</v>
      </c>
      <c r="U1340" s="60" t="s">
        <v>544</v>
      </c>
      <c r="V1340" s="60">
        <v>14035992000</v>
      </c>
      <c r="W1340" s="60" t="s">
        <v>1841</v>
      </c>
      <c r="X1340" s="60">
        <v>1838180000</v>
      </c>
      <c r="Y1340" s="60">
        <v>41657169000</v>
      </c>
      <c r="Z1340" s="60">
        <v>8.0299999999999994</v>
      </c>
      <c r="AA1340" s="60">
        <v>3950000000</v>
      </c>
      <c r="AB1340" s="60">
        <v>40222760000</v>
      </c>
      <c r="AC1340" s="60">
        <v>52167342000</v>
      </c>
      <c r="AD1340" s="60">
        <v>8.3000000000000007</v>
      </c>
      <c r="AE1340" s="60">
        <v>203737000</v>
      </c>
      <c r="AF1340" s="60">
        <v>4.18</v>
      </c>
      <c r="AG1340" s="60" t="s">
        <v>1842</v>
      </c>
      <c r="AH1340" s="60">
        <v>2000</v>
      </c>
      <c r="AI1340" s="60">
        <v>4231569000</v>
      </c>
      <c r="AJ1340" s="60">
        <v>13936934000</v>
      </c>
      <c r="AK1340" s="60">
        <v>3.86</v>
      </c>
      <c r="AL1340" s="60">
        <v>45859288000</v>
      </c>
      <c r="AM1340" s="60">
        <v>916263000</v>
      </c>
      <c r="AN1340" s="60">
        <v>706095000</v>
      </c>
      <c r="AO1340" s="60">
        <v>501232000</v>
      </c>
      <c r="AP1340" s="60">
        <v>5367571000</v>
      </c>
      <c r="AQ1340" s="60">
        <v>52167342000</v>
      </c>
      <c r="AR1340" s="60">
        <v>0.55000000000000004</v>
      </c>
      <c r="AS1340" s="60">
        <v>5689561000</v>
      </c>
      <c r="AT1340" s="60">
        <v>7381019000</v>
      </c>
      <c r="AU1340" s="85">
        <v>1200698</v>
      </c>
      <c r="AV1340" s="60" t="s">
        <v>544</v>
      </c>
      <c r="AW1340" s="60" t="s">
        <v>544</v>
      </c>
      <c r="AX1340" s="60">
        <v>1036000</v>
      </c>
      <c r="AY1340" s="60">
        <v>14140671000</v>
      </c>
      <c r="AZ1340" s="60">
        <v>8909165000</v>
      </c>
      <c r="BA1340" s="60">
        <v>1914984000</v>
      </c>
      <c r="BB1340" s="60" t="s">
        <v>1808</v>
      </c>
      <c r="BC1340" s="60">
        <v>51012229000</v>
      </c>
      <c r="BD1340" s="60">
        <v>440871000</v>
      </c>
      <c r="BE1340" s="60">
        <v>395544000</v>
      </c>
      <c r="BF1340" s="60" t="s">
        <v>544</v>
      </c>
      <c r="BG1340" s="60">
        <v>13658000</v>
      </c>
      <c r="BH1340" s="60">
        <v>37472666000</v>
      </c>
      <c r="BI1340" s="60">
        <v>461749000</v>
      </c>
      <c r="BJ1340" s="60">
        <v>14035992000</v>
      </c>
      <c r="BK1340" s="60">
        <v>1302410000</v>
      </c>
      <c r="BL1340" s="85" t="s">
        <v>544</v>
      </c>
      <c r="BM1340" s="60" t="s">
        <v>544</v>
      </c>
      <c r="BN1340" s="60">
        <v>190379000</v>
      </c>
      <c r="BO1340" s="60">
        <v>48496428000</v>
      </c>
      <c r="BP1340" s="60">
        <v>37031795000</v>
      </c>
      <c r="BQ1340" s="60">
        <v>1664036000</v>
      </c>
      <c r="BR1340" s="60" t="s">
        <v>544</v>
      </c>
      <c r="BS1340" s="60">
        <v>609894000</v>
      </c>
      <c r="BT1340" s="60" t="s">
        <v>544</v>
      </c>
      <c r="BU1340" s="60">
        <v>2118808000</v>
      </c>
      <c r="BV1340" s="60">
        <v>723791000</v>
      </c>
      <c r="BW1340" s="60">
        <v>1914984000</v>
      </c>
      <c r="BX1340" s="60">
        <v>4231569000</v>
      </c>
      <c r="BY1340" s="60" t="s">
        <v>544</v>
      </c>
      <c r="BZ1340" s="60">
        <v>7000</v>
      </c>
      <c r="CA1340" s="60" t="s">
        <v>544</v>
      </c>
      <c r="CB1340" s="60" t="s">
        <v>1898</v>
      </c>
      <c r="CC1340" s="60">
        <v>461653000</v>
      </c>
      <c r="CD1340" s="60">
        <v>446931000</v>
      </c>
      <c r="CE1340" s="60">
        <v>512950000</v>
      </c>
      <c r="CF1340" s="60">
        <v>5367571000</v>
      </c>
      <c r="CG1340" s="60">
        <v>425467000</v>
      </c>
      <c r="CH1340" s="60">
        <v>96735000</v>
      </c>
      <c r="CI1340" s="60" t="s">
        <v>1068</v>
      </c>
      <c r="CJ1340" s="60">
        <v>10.52</v>
      </c>
      <c r="CK1340" s="60">
        <v>2544275000</v>
      </c>
      <c r="CL1340" s="60" t="s">
        <v>544</v>
      </c>
      <c r="CM1340" s="85">
        <v>1002624</v>
      </c>
      <c r="CN1340" s="60">
        <v>18617000</v>
      </c>
      <c r="CO1340" s="60">
        <v>461749000</v>
      </c>
      <c r="CP1340" s="60">
        <v>2028559000</v>
      </c>
      <c r="CQ1340" s="60">
        <v>41657169000</v>
      </c>
      <c r="CR1340" s="60" t="s">
        <v>544</v>
      </c>
      <c r="CS1340" s="60">
        <v>18617000</v>
      </c>
      <c r="CT1340" s="60">
        <v>608627000</v>
      </c>
      <c r="CU1340" s="60">
        <v>693783000</v>
      </c>
      <c r="CV1340" s="60">
        <v>512950000</v>
      </c>
      <c r="CW1340" s="60">
        <v>1302410000</v>
      </c>
      <c r="CX1340" s="60">
        <v>1838180000</v>
      </c>
      <c r="CY1340" s="60">
        <v>10.52</v>
      </c>
      <c r="CZ1340" s="60">
        <f t="shared" si="40"/>
        <v>1</v>
      </c>
      <c r="DA1340" s="60" t="str">
        <f t="shared" si="41"/>
        <v>N: parent data from row 343</v>
      </c>
    </row>
    <row r="1341" spans="1:105">
      <c r="A1341" s="13" t="s">
        <v>1673</v>
      </c>
      <c r="B1341" s="13">
        <v>1011806</v>
      </c>
      <c r="C1341" s="13">
        <v>2022</v>
      </c>
      <c r="D1341" s="13" t="s">
        <v>1</v>
      </c>
      <c r="E1341" s="13" t="s">
        <v>13</v>
      </c>
      <c r="F1341" s="84" t="s">
        <v>1812</v>
      </c>
      <c r="G1341" s="60" t="s">
        <v>2022</v>
      </c>
      <c r="H1341" s="60" t="s">
        <v>2084</v>
      </c>
      <c r="I1341" s="60" t="s">
        <v>2024</v>
      </c>
      <c r="J1341" s="60" t="s">
        <v>1673</v>
      </c>
      <c r="K1341" s="85">
        <v>1011806</v>
      </c>
      <c r="L1341" s="60">
        <v>136679000000</v>
      </c>
      <c r="M1341" s="60">
        <v>376412107.1656</v>
      </c>
      <c r="N1341" s="60">
        <v>39674203.476999998</v>
      </c>
      <c r="O1341" s="60">
        <v>7835091.3080000002</v>
      </c>
      <c r="P1341" s="60">
        <v>-0.53</v>
      </c>
      <c r="Q1341" s="60">
        <v>36753050.102600001</v>
      </c>
      <c r="R1341" s="85" t="s">
        <v>544</v>
      </c>
      <c r="S1341" s="85" t="s">
        <v>544</v>
      </c>
      <c r="T1341" s="60">
        <v>52073751.844400004</v>
      </c>
      <c r="U1341" s="60" t="s">
        <v>544</v>
      </c>
      <c r="V1341" s="60" t="s">
        <v>544</v>
      </c>
      <c r="W1341" s="60" t="s">
        <v>2025</v>
      </c>
      <c r="X1341" s="60">
        <v>18630167.1987</v>
      </c>
      <c r="Y1341" s="60">
        <v>272487125.57789999</v>
      </c>
      <c r="Z1341" s="60">
        <v>2.29</v>
      </c>
      <c r="AA1341" s="60" t="s">
        <v>544</v>
      </c>
      <c r="AB1341" s="60">
        <v>247026796.70860001</v>
      </c>
      <c r="AC1341" s="60">
        <v>376412107.1656</v>
      </c>
      <c r="AD1341" s="60">
        <v>10.5</v>
      </c>
      <c r="AE1341" s="60">
        <v>8694885.8620999996</v>
      </c>
      <c r="AF1341" s="60">
        <v>7.51</v>
      </c>
      <c r="AG1341" s="60" t="s">
        <v>2026</v>
      </c>
      <c r="AH1341" s="60" t="s">
        <v>544</v>
      </c>
      <c r="AI1341" s="60">
        <v>44918895.177199997</v>
      </c>
      <c r="AJ1341" s="60" t="s">
        <v>544</v>
      </c>
      <c r="AK1341" s="60">
        <v>5.48</v>
      </c>
      <c r="AL1341" s="60">
        <v>314157693.79629999</v>
      </c>
      <c r="AM1341" s="60">
        <v>6470491.0467999997</v>
      </c>
      <c r="AN1341" s="60">
        <v>32825865.496199999</v>
      </c>
      <c r="AO1341" s="60">
        <v>22546335.859499998</v>
      </c>
      <c r="AP1341" s="60">
        <v>52368979.186499998</v>
      </c>
      <c r="AQ1341" s="60">
        <v>376412107.1656</v>
      </c>
      <c r="AR1341" s="60">
        <v>17.53</v>
      </c>
      <c r="AS1341" s="60">
        <v>51551045.225699998</v>
      </c>
      <c r="AT1341" s="60">
        <v>175685880.61109999</v>
      </c>
      <c r="AU1341" s="85">
        <v>1011806</v>
      </c>
      <c r="AV1341" s="60" t="s">
        <v>544</v>
      </c>
      <c r="AW1341" s="60" t="s">
        <v>544</v>
      </c>
      <c r="AX1341" s="60" t="s">
        <v>544</v>
      </c>
      <c r="AY1341" s="60">
        <v>13415769.348999999</v>
      </c>
      <c r="AZ1341" s="60">
        <v>119306271.03030001</v>
      </c>
      <c r="BA1341" s="60">
        <v>42005452.964599997</v>
      </c>
      <c r="BB1341" s="60" t="s">
        <v>1808</v>
      </c>
      <c r="BC1341" s="60">
        <v>427850238.94889998</v>
      </c>
      <c r="BD1341" s="60">
        <v>16799317.039999999</v>
      </c>
      <c r="BE1341" s="60" t="s">
        <v>544</v>
      </c>
      <c r="BF1341" s="60">
        <v>1034397.2918</v>
      </c>
      <c r="BG1341" s="60">
        <v>3342237.895</v>
      </c>
      <c r="BH1341" s="60">
        <v>226386219.43779999</v>
      </c>
      <c r="BI1341" s="60">
        <v>972432.59779999999</v>
      </c>
      <c r="BJ1341" s="60" t="s">
        <v>544</v>
      </c>
      <c r="BK1341" s="60">
        <v>13460108.529999999</v>
      </c>
      <c r="BL1341" s="85" t="s">
        <v>3185</v>
      </c>
      <c r="BM1341" s="60" t="s">
        <v>3186</v>
      </c>
      <c r="BN1341" s="60">
        <v>5723059.1377999997</v>
      </c>
      <c r="BO1341" s="60">
        <v>334748699.3118</v>
      </c>
      <c r="BP1341" s="60">
        <v>209586902.3978</v>
      </c>
      <c r="BQ1341" s="60">
        <v>4570515.8294000002</v>
      </c>
      <c r="BR1341" s="60">
        <v>16250172.151799999</v>
      </c>
      <c r="BS1341" s="60">
        <v>7053785.3662999999</v>
      </c>
      <c r="BT1341" s="60">
        <v>7378755.7615</v>
      </c>
      <c r="BU1341" s="60">
        <v>34691966.680799998</v>
      </c>
      <c r="BV1341" s="60">
        <v>19946572.697900001</v>
      </c>
      <c r="BW1341" s="60">
        <v>42005452.964599997</v>
      </c>
      <c r="BX1341" s="60">
        <v>44918895.177199997</v>
      </c>
      <c r="BY1341" s="60" t="s">
        <v>544</v>
      </c>
      <c r="BZ1341" s="60">
        <v>7711.1619000000001</v>
      </c>
      <c r="CA1341" s="60" t="s">
        <v>544</v>
      </c>
      <c r="CB1341" s="60" t="s">
        <v>544</v>
      </c>
      <c r="CC1341" s="60">
        <v>25842031.384399999</v>
      </c>
      <c r="CD1341" s="60">
        <v>5270303.7736999998</v>
      </c>
      <c r="CE1341" s="60">
        <v>2727823.5292000002</v>
      </c>
      <c r="CF1341" s="60">
        <v>52368979.186499998</v>
      </c>
      <c r="CG1341" s="60">
        <v>16756354.8522</v>
      </c>
      <c r="CH1341" s="60">
        <v>452755.36420000001</v>
      </c>
      <c r="CI1341" s="60" t="s">
        <v>1673</v>
      </c>
      <c r="CJ1341" s="60">
        <v>18.18</v>
      </c>
      <c r="CK1341" s="60">
        <v>51456032.694899999</v>
      </c>
      <c r="CL1341" s="60" t="s">
        <v>544</v>
      </c>
      <c r="CM1341" s="85">
        <v>1011806</v>
      </c>
      <c r="CN1341" s="60">
        <v>129712.7594</v>
      </c>
      <c r="CO1341" s="60">
        <v>972432.59779999999</v>
      </c>
      <c r="CP1341" s="60">
        <v>24353226.336599998</v>
      </c>
      <c r="CQ1341" s="60">
        <v>272487125.57789999</v>
      </c>
      <c r="CR1341" s="60">
        <v>7711.1619000000001</v>
      </c>
      <c r="CS1341" s="60">
        <v>129712.7594</v>
      </c>
      <c r="CT1341" s="60">
        <v>6403844.5758999996</v>
      </c>
      <c r="CU1341" s="60">
        <v>7056263.9540999997</v>
      </c>
      <c r="CV1341" s="60">
        <v>2727823.5292000002</v>
      </c>
      <c r="CW1341" s="60">
        <v>13460108.529999999</v>
      </c>
      <c r="CX1341" s="60">
        <v>18630167.1987</v>
      </c>
      <c r="CY1341" s="60">
        <v>18.18</v>
      </c>
      <c r="CZ1341" s="60">
        <f t="shared" si="40"/>
        <v>363.10999938126054</v>
      </c>
      <c r="DA1341" s="60" t="str">
        <f t="shared" si="41"/>
        <v>Y</v>
      </c>
    </row>
    <row r="1342" spans="1:105">
      <c r="A1342" s="13" t="s">
        <v>1673</v>
      </c>
      <c r="B1342" s="13">
        <v>1011806</v>
      </c>
      <c r="C1342" s="13">
        <v>2023</v>
      </c>
      <c r="D1342" s="13" t="s">
        <v>1</v>
      </c>
      <c r="E1342" s="13" t="s">
        <v>13</v>
      </c>
      <c r="F1342" s="84" t="s">
        <v>1804</v>
      </c>
      <c r="G1342" s="60" t="s">
        <v>2022</v>
      </c>
      <c r="H1342" s="60" t="s">
        <v>2084</v>
      </c>
      <c r="I1342" s="60" t="s">
        <v>2024</v>
      </c>
      <c r="J1342" s="60" t="s">
        <v>1673</v>
      </c>
      <c r="K1342" s="85">
        <v>1011806</v>
      </c>
      <c r="L1342" s="60">
        <v>147331800000</v>
      </c>
      <c r="M1342" s="60">
        <v>454835454.76910001</v>
      </c>
      <c r="N1342" s="60">
        <v>54566621.7152</v>
      </c>
      <c r="O1342" s="60">
        <v>6470667.6575999996</v>
      </c>
      <c r="P1342" s="60">
        <v>-0.53</v>
      </c>
      <c r="Q1342" s="60">
        <v>33068322.366999999</v>
      </c>
      <c r="R1342" s="85" t="s">
        <v>544</v>
      </c>
      <c r="S1342" s="85" t="s">
        <v>544</v>
      </c>
      <c r="T1342" s="60">
        <v>55565314.934299998</v>
      </c>
      <c r="U1342" s="60" t="s">
        <v>544</v>
      </c>
      <c r="V1342" s="60" t="s">
        <v>544</v>
      </c>
      <c r="W1342" s="60" t="s">
        <v>2025</v>
      </c>
      <c r="X1342" s="60">
        <v>22153701.420699999</v>
      </c>
      <c r="Y1342" s="60">
        <v>294487309.0298</v>
      </c>
      <c r="Z1342" s="60">
        <v>2.4</v>
      </c>
      <c r="AA1342" s="60" t="s">
        <v>544</v>
      </c>
      <c r="AB1342" s="60">
        <v>279671455.87029999</v>
      </c>
      <c r="AC1342" s="60">
        <v>454835454.76910001</v>
      </c>
      <c r="AD1342" s="60">
        <v>9.01</v>
      </c>
      <c r="AE1342" s="60">
        <v>15799728.0557</v>
      </c>
      <c r="AF1342" s="60">
        <v>11.23</v>
      </c>
      <c r="AG1342" s="60" t="s">
        <v>2026</v>
      </c>
      <c r="AH1342" s="60" t="s">
        <v>544</v>
      </c>
      <c r="AI1342" s="60">
        <v>51163346.893799998</v>
      </c>
      <c r="AJ1342" s="60" t="s">
        <v>544</v>
      </c>
      <c r="AK1342" s="60">
        <v>5.8</v>
      </c>
      <c r="AL1342" s="60">
        <v>383623843.1638</v>
      </c>
      <c r="AM1342" s="60">
        <v>7752452.5866999999</v>
      </c>
      <c r="AN1342" s="60">
        <v>47290825.181199998</v>
      </c>
      <c r="AO1342" s="60">
        <v>11776553.3938</v>
      </c>
      <c r="AP1342" s="60">
        <v>60527909.523800001</v>
      </c>
      <c r="AQ1342" s="60">
        <v>454835454.76910001</v>
      </c>
      <c r="AR1342" s="60">
        <v>22.83</v>
      </c>
      <c r="AS1342" s="60">
        <v>59205991.6369</v>
      </c>
      <c r="AT1342" s="60">
        <v>182441647.72330001</v>
      </c>
      <c r="AU1342" s="85">
        <v>1011806</v>
      </c>
      <c r="AV1342" s="60" t="s">
        <v>544</v>
      </c>
      <c r="AW1342" s="60" t="s">
        <v>544</v>
      </c>
      <c r="AX1342" s="60" t="s">
        <v>544</v>
      </c>
      <c r="AY1342" s="60">
        <v>15799728.0557</v>
      </c>
      <c r="AZ1342" s="60">
        <v>185729771.82730001</v>
      </c>
      <c r="BA1342" s="60">
        <v>40812748.362099998</v>
      </c>
      <c r="BB1342" s="60" t="s">
        <v>1808</v>
      </c>
      <c r="BC1342" s="60">
        <v>567572637.80999994</v>
      </c>
      <c r="BD1342" s="60">
        <v>24315324.270799998</v>
      </c>
      <c r="BE1342" s="60">
        <v>9786576.1171000004</v>
      </c>
      <c r="BF1342" s="60">
        <v>9229654.1488000005</v>
      </c>
      <c r="BG1342" s="60">
        <v>3977793.5480999998</v>
      </c>
      <c r="BH1342" s="60">
        <v>239054124.14109999</v>
      </c>
      <c r="BI1342" s="60">
        <v>1642055.4040999999</v>
      </c>
      <c r="BJ1342" s="60" t="s">
        <v>544</v>
      </c>
      <c r="BK1342" s="60">
        <v>18082984.6395</v>
      </c>
      <c r="BL1342" s="85" t="s">
        <v>3185</v>
      </c>
      <c r="BM1342" s="60" t="s">
        <v>3186</v>
      </c>
      <c r="BN1342" s="60">
        <v>6175536.0602000002</v>
      </c>
      <c r="BO1342" s="60">
        <v>421158346.30379999</v>
      </c>
      <c r="BP1342" s="60">
        <v>214738799.87029999</v>
      </c>
      <c r="BQ1342" s="60">
        <v>11171780.5913</v>
      </c>
      <c r="BR1342" s="60">
        <v>17811006.671599999</v>
      </c>
      <c r="BS1342" s="60">
        <v>8259980.1453999998</v>
      </c>
      <c r="BT1342" s="60">
        <v>10626281.0803</v>
      </c>
      <c r="BU1342" s="60">
        <v>35435240.732000001</v>
      </c>
      <c r="BV1342" s="60">
        <v>22554104.853500001</v>
      </c>
      <c r="BW1342" s="60">
        <v>40812748.362099998</v>
      </c>
      <c r="BX1342" s="60">
        <v>51163346.893799998</v>
      </c>
      <c r="BY1342" s="60" t="s">
        <v>544</v>
      </c>
      <c r="BZ1342" s="60">
        <v>845879.26439999999</v>
      </c>
      <c r="CA1342" s="60" t="s">
        <v>544</v>
      </c>
      <c r="CB1342" s="60" t="s">
        <v>544</v>
      </c>
      <c r="CC1342" s="60">
        <v>38374516.8182</v>
      </c>
      <c r="CD1342" s="60">
        <v>5867747.1453999998</v>
      </c>
      <c r="CE1342" s="60">
        <v>4923696.4918999998</v>
      </c>
      <c r="CF1342" s="60">
        <v>60527909.523800001</v>
      </c>
      <c r="CG1342" s="60">
        <v>34004037.713799998</v>
      </c>
      <c r="CH1342" s="60">
        <v>986962.04680000001</v>
      </c>
      <c r="CI1342" s="60" t="s">
        <v>1673</v>
      </c>
      <c r="CJ1342" s="60">
        <v>18.29</v>
      </c>
      <c r="CK1342" s="60">
        <v>69444526.601799995</v>
      </c>
      <c r="CL1342" s="60" t="s">
        <v>544</v>
      </c>
      <c r="CM1342" s="85">
        <v>1011806</v>
      </c>
      <c r="CN1342" s="60">
        <v>731963.40729999996</v>
      </c>
      <c r="CO1342" s="60">
        <v>1642055.4040999999</v>
      </c>
      <c r="CP1342" s="60">
        <v>28329237.480900001</v>
      </c>
      <c r="CQ1342" s="60">
        <v>294487309.0298</v>
      </c>
      <c r="CR1342" s="60">
        <v>5248.1559999999999</v>
      </c>
      <c r="CS1342" s="60">
        <v>731963.40729999996</v>
      </c>
      <c r="CT1342" s="60">
        <v>8355373.0988999996</v>
      </c>
      <c r="CU1342" s="60">
        <v>9727611.5405999999</v>
      </c>
      <c r="CV1342" s="60">
        <v>4923696.4918999998</v>
      </c>
      <c r="CW1342" s="60">
        <v>18082984.6395</v>
      </c>
      <c r="CX1342" s="60">
        <v>22153701.420699999</v>
      </c>
      <c r="CY1342" s="60">
        <v>18.29</v>
      </c>
      <c r="CZ1342" s="60">
        <f t="shared" si="40"/>
        <v>323.92329677727935</v>
      </c>
      <c r="DA1342" s="60" t="str">
        <f t="shared" si="41"/>
        <v>Y</v>
      </c>
    </row>
    <row r="1343" spans="1:105">
      <c r="A1343" s="13" t="s">
        <v>1674</v>
      </c>
      <c r="B1343" s="13">
        <v>113977</v>
      </c>
      <c r="C1343" s="13">
        <v>2022</v>
      </c>
      <c r="D1343" s="13" t="s">
        <v>10</v>
      </c>
      <c r="E1343" s="13" t="s">
        <v>13</v>
      </c>
      <c r="F1343" s="84" t="s">
        <v>1970</v>
      </c>
      <c r="G1343" s="60" t="s">
        <v>2005</v>
      </c>
      <c r="H1343" s="60" t="s">
        <v>3120</v>
      </c>
      <c r="I1343" s="60" t="s">
        <v>2007</v>
      </c>
      <c r="J1343" s="60" t="s">
        <v>1674</v>
      </c>
      <c r="K1343" s="85">
        <v>113977</v>
      </c>
      <c r="L1343" s="60">
        <v>11937656100000</v>
      </c>
      <c r="M1343" s="60">
        <v>157474116142.6217</v>
      </c>
      <c r="N1343" s="60" t="s">
        <v>544</v>
      </c>
      <c r="O1343" s="60">
        <v>1573921172.2716</v>
      </c>
      <c r="P1343" s="60">
        <v>-0.42</v>
      </c>
      <c r="Q1343" s="60" t="s">
        <v>544</v>
      </c>
      <c r="R1343" s="85" t="s">
        <v>544</v>
      </c>
      <c r="S1343" s="85" t="s">
        <v>544</v>
      </c>
      <c r="T1343" s="60" t="s">
        <v>544</v>
      </c>
      <c r="U1343" s="60">
        <v>9594038001.2192993</v>
      </c>
      <c r="V1343" s="60" t="s">
        <v>544</v>
      </c>
      <c r="W1343" s="60" t="s">
        <v>2008</v>
      </c>
      <c r="X1343" s="60">
        <v>3700338085.6304002</v>
      </c>
      <c r="Y1343" s="60">
        <v>136039464297.42349</v>
      </c>
      <c r="Z1343" s="60">
        <v>7.66</v>
      </c>
      <c r="AA1343" s="60">
        <v>2534569974.5075998</v>
      </c>
      <c r="AB1343" s="60">
        <v>72350678051.805206</v>
      </c>
      <c r="AC1343" s="60">
        <v>157474116142.6217</v>
      </c>
      <c r="AD1343" s="60">
        <v>5.17</v>
      </c>
      <c r="AE1343" s="60" t="s">
        <v>544</v>
      </c>
      <c r="AF1343" s="60">
        <v>10.029999999999999</v>
      </c>
      <c r="AG1343" s="60" t="s">
        <v>2009</v>
      </c>
      <c r="AH1343" s="60" t="s">
        <v>544</v>
      </c>
      <c r="AI1343" s="60">
        <v>8804691095.0746994</v>
      </c>
      <c r="AJ1343" s="60" t="s">
        <v>544</v>
      </c>
      <c r="AK1343" s="60">
        <v>2.8</v>
      </c>
      <c r="AL1343" s="60">
        <v>138981915590.724</v>
      </c>
      <c r="AM1343" s="60">
        <v>4051454273.0685</v>
      </c>
      <c r="AN1343" s="60">
        <v>5300093249.6395998</v>
      </c>
      <c r="AO1343" s="60">
        <v>6159561555.8452997</v>
      </c>
      <c r="AP1343" s="60">
        <v>9333838099.7567997</v>
      </c>
      <c r="AQ1343" s="60">
        <v>157474116142.6217</v>
      </c>
      <c r="AR1343" s="60" t="s">
        <v>544</v>
      </c>
      <c r="AS1343" s="60">
        <v>8433336697.8101997</v>
      </c>
      <c r="AT1343" s="60">
        <v>510924437.18510002</v>
      </c>
      <c r="AU1343" s="85">
        <v>113977</v>
      </c>
      <c r="AV1343" s="60" t="s">
        <v>544</v>
      </c>
      <c r="AW1343" s="60" t="s">
        <v>544</v>
      </c>
      <c r="AX1343" s="60">
        <v>17148.789499999999</v>
      </c>
      <c r="AY1343" s="60" t="s">
        <v>544</v>
      </c>
      <c r="AZ1343" s="60">
        <v>46376942148.114799</v>
      </c>
      <c r="BA1343" s="60">
        <v>86994816888.337204</v>
      </c>
      <c r="BB1343" s="60" t="s">
        <v>1808</v>
      </c>
      <c r="BC1343" s="60" t="s">
        <v>544</v>
      </c>
      <c r="BD1343" s="60" t="s">
        <v>544</v>
      </c>
      <c r="BE1343" s="60" t="s">
        <v>544</v>
      </c>
      <c r="BF1343" s="60" t="s">
        <v>544</v>
      </c>
      <c r="BG1343" s="60">
        <v>226766357.72330001</v>
      </c>
      <c r="BH1343" s="60">
        <v>87505741325.522293</v>
      </c>
      <c r="BI1343" s="60">
        <v>694568185.12979996</v>
      </c>
      <c r="BJ1343" s="60" t="s">
        <v>544</v>
      </c>
      <c r="BK1343" s="60">
        <v>2599045465.4267001</v>
      </c>
      <c r="BL1343" s="85" t="s">
        <v>3187</v>
      </c>
      <c r="BM1343" s="60" t="s">
        <v>3188</v>
      </c>
      <c r="BN1343" s="60">
        <v>1784102012.3213999</v>
      </c>
      <c r="BO1343" s="60">
        <v>143556349899.96091</v>
      </c>
      <c r="BP1343" s="60">
        <v>87505741325.522293</v>
      </c>
      <c r="BQ1343" s="60">
        <v>9638196134.0531006</v>
      </c>
      <c r="BR1343" s="60" t="s">
        <v>544</v>
      </c>
      <c r="BS1343" s="60">
        <v>4471552125.6380997</v>
      </c>
      <c r="BT1343" s="60">
        <v>407881318.79299998</v>
      </c>
      <c r="BU1343" s="60">
        <v>5974813689.6875</v>
      </c>
      <c r="BV1343" s="60" t="s">
        <v>544</v>
      </c>
      <c r="BW1343" s="60">
        <v>87505742644.659897</v>
      </c>
      <c r="BX1343" s="60">
        <v>7678169967.3147001</v>
      </c>
      <c r="BY1343" s="60" t="s">
        <v>544</v>
      </c>
      <c r="BZ1343" s="60" t="s">
        <v>544</v>
      </c>
      <c r="CA1343" s="60" t="s">
        <v>544</v>
      </c>
      <c r="CB1343" s="60" t="s">
        <v>1811</v>
      </c>
      <c r="CC1343" s="60">
        <v>4943056772.4281998</v>
      </c>
      <c r="CD1343" s="60">
        <v>919023413.69029999</v>
      </c>
      <c r="CE1343" s="60">
        <v>1137513501.7974</v>
      </c>
      <c r="CF1343" s="60">
        <v>9333838099.7567997</v>
      </c>
      <c r="CG1343" s="60">
        <v>3025617645.5825</v>
      </c>
      <c r="CH1343" s="60" t="s">
        <v>544</v>
      </c>
      <c r="CI1343" s="60" t="s">
        <v>1674</v>
      </c>
      <c r="CJ1343" s="60">
        <v>12.17</v>
      </c>
      <c r="CK1343" s="60">
        <v>9000431335.2698994</v>
      </c>
      <c r="CL1343" s="60" t="s">
        <v>544</v>
      </c>
      <c r="CM1343" s="85">
        <v>113977</v>
      </c>
      <c r="CN1343" s="60" t="s">
        <v>544</v>
      </c>
      <c r="CO1343" s="60">
        <v>694568185.12979996</v>
      </c>
      <c r="CP1343" s="60">
        <v>5484440097.9518003</v>
      </c>
      <c r="CQ1343" s="60">
        <v>136039464297.42349</v>
      </c>
      <c r="CR1343" s="60" t="s">
        <v>544</v>
      </c>
      <c r="CS1343" s="60" t="s">
        <v>544</v>
      </c>
      <c r="CT1343" s="60">
        <v>1354560453.3155</v>
      </c>
      <c r="CU1343" s="60">
        <v>1244485012.1112001</v>
      </c>
      <c r="CV1343" s="60">
        <v>1137513501.7974</v>
      </c>
      <c r="CW1343" s="60">
        <v>2599045465.4267001</v>
      </c>
      <c r="CX1343" s="60">
        <v>3700338085.6304002</v>
      </c>
      <c r="CY1343" s="60">
        <v>10.61</v>
      </c>
      <c r="CZ1343" s="60">
        <f t="shared" si="40"/>
        <v>75.807100191553147</v>
      </c>
      <c r="DA1343" s="60" t="str">
        <f t="shared" si="41"/>
        <v>Y</v>
      </c>
    </row>
    <row r="1344" spans="1:105">
      <c r="A1344" s="13" t="s">
        <v>1674</v>
      </c>
      <c r="B1344" s="13">
        <v>113977</v>
      </c>
      <c r="C1344" s="13">
        <v>2023</v>
      </c>
      <c r="D1344" s="13" t="s">
        <v>10</v>
      </c>
      <c r="E1344" s="13" t="s">
        <v>13</v>
      </c>
      <c r="F1344" s="84" t="s">
        <v>1966</v>
      </c>
      <c r="G1344" s="60" t="s">
        <v>2005</v>
      </c>
      <c r="H1344" s="60" t="s">
        <v>3120</v>
      </c>
      <c r="I1344" s="60" t="s">
        <v>2007</v>
      </c>
      <c r="J1344" s="60" t="s">
        <v>1674</v>
      </c>
      <c r="K1344" s="85">
        <v>113977</v>
      </c>
      <c r="L1344" s="60">
        <v>12883571100000</v>
      </c>
      <c r="M1344" s="60">
        <v>156702224668.9595</v>
      </c>
      <c r="N1344" s="60" t="s">
        <v>544</v>
      </c>
      <c r="O1344" s="60">
        <v>1521192119.1812</v>
      </c>
      <c r="P1344" s="60">
        <v>-0.37</v>
      </c>
      <c r="Q1344" s="60" t="s">
        <v>544</v>
      </c>
      <c r="R1344" s="85" t="s">
        <v>544</v>
      </c>
      <c r="S1344" s="85" t="s">
        <v>544</v>
      </c>
      <c r="T1344" s="60" t="s">
        <v>544</v>
      </c>
      <c r="U1344" s="60">
        <v>9941757743.7847996</v>
      </c>
      <c r="V1344" s="60" t="s">
        <v>544</v>
      </c>
      <c r="W1344" s="60" t="s">
        <v>2008</v>
      </c>
      <c r="X1344" s="60">
        <v>4029626523.3783002</v>
      </c>
      <c r="Y1344" s="60">
        <v>133904582029.21021</v>
      </c>
      <c r="Z1344" s="60">
        <v>11.41</v>
      </c>
      <c r="AA1344" s="60">
        <v>1913959300.7300999</v>
      </c>
      <c r="AB1344" s="60">
        <v>70791386150.360901</v>
      </c>
      <c r="AC1344" s="60">
        <v>156702224668.9595</v>
      </c>
      <c r="AD1344" s="60">
        <v>5.74</v>
      </c>
      <c r="AE1344" s="60" t="s">
        <v>544</v>
      </c>
      <c r="AF1344" s="60">
        <v>8.74</v>
      </c>
      <c r="AG1344" s="60" t="s">
        <v>2009</v>
      </c>
      <c r="AH1344" s="60" t="s">
        <v>544</v>
      </c>
      <c r="AI1344" s="60">
        <v>9835632360.5123997</v>
      </c>
      <c r="AJ1344" s="60" t="s">
        <v>544</v>
      </c>
      <c r="AK1344" s="60">
        <v>2.99</v>
      </c>
      <c r="AL1344" s="60">
        <v>138178149884.05551</v>
      </c>
      <c r="AM1344" s="60">
        <v>4974494308.6313</v>
      </c>
      <c r="AN1344" s="60">
        <v>5842210072.6157999</v>
      </c>
      <c r="AO1344" s="60">
        <v>6254409998.5809002</v>
      </c>
      <c r="AP1344" s="60">
        <v>9572181658.0475006</v>
      </c>
      <c r="AQ1344" s="60">
        <v>156702224668.9595</v>
      </c>
      <c r="AR1344" s="60" t="s">
        <v>544</v>
      </c>
      <c r="AS1344" s="60">
        <v>8644474578.2441006</v>
      </c>
      <c r="AT1344" s="60">
        <v>401069610.87769997</v>
      </c>
      <c r="AU1344" s="85">
        <v>113977</v>
      </c>
      <c r="AV1344" s="60" t="s">
        <v>544</v>
      </c>
      <c r="AW1344" s="60" t="s">
        <v>544</v>
      </c>
      <c r="AX1344" s="60">
        <v>15811.8344</v>
      </c>
      <c r="AY1344" s="60" t="s">
        <v>544</v>
      </c>
      <c r="AZ1344" s="60">
        <v>41764739480.946297</v>
      </c>
      <c r="BA1344" s="60">
        <v>92557517017.798996</v>
      </c>
      <c r="BB1344" s="60" t="s">
        <v>1808</v>
      </c>
      <c r="BC1344" s="60">
        <v>168494728432.33289</v>
      </c>
      <c r="BD1344" s="60" t="s">
        <v>544</v>
      </c>
      <c r="BE1344" s="60" t="s">
        <v>544</v>
      </c>
      <c r="BF1344" s="60" t="s">
        <v>544</v>
      </c>
      <c r="BG1344" s="60">
        <v>266015868.51449999</v>
      </c>
      <c r="BH1344" s="60">
        <v>92958586628.676605</v>
      </c>
      <c r="BI1344" s="60">
        <v>1035268907.4117</v>
      </c>
      <c r="BJ1344" s="60" t="s">
        <v>544</v>
      </c>
      <c r="BK1344" s="60">
        <v>2856749654.2084999</v>
      </c>
      <c r="BL1344" s="85" t="s">
        <v>3187</v>
      </c>
      <c r="BM1344" s="60" t="s">
        <v>3188</v>
      </c>
      <c r="BN1344" s="60">
        <v>1935957211.1958001</v>
      </c>
      <c r="BO1344" s="60">
        <v>142206854455.86169</v>
      </c>
      <c r="BP1344" s="60">
        <v>92958586628.676605</v>
      </c>
      <c r="BQ1344" s="60">
        <v>7440932480.7947998</v>
      </c>
      <c r="BR1344" s="60" t="s">
        <v>544</v>
      </c>
      <c r="BS1344" s="60">
        <v>5289315228.3094997</v>
      </c>
      <c r="BT1344" s="60">
        <v>2359608554.1152</v>
      </c>
      <c r="BU1344" s="60">
        <v>6917625227.4421997</v>
      </c>
      <c r="BV1344" s="60" t="s">
        <v>544</v>
      </c>
      <c r="BW1344" s="60">
        <v>91894063395.127502</v>
      </c>
      <c r="BX1344" s="60">
        <v>8742670934.7374001</v>
      </c>
      <c r="BY1344" s="60" t="s">
        <v>544</v>
      </c>
      <c r="BZ1344" s="60" t="s">
        <v>544</v>
      </c>
      <c r="CA1344" s="60" t="s">
        <v>544</v>
      </c>
      <c r="CB1344" s="60" t="s">
        <v>1811</v>
      </c>
      <c r="CC1344" s="60">
        <v>5398306202.4840002</v>
      </c>
      <c r="CD1344" s="60">
        <v>1052835855.3746001</v>
      </c>
      <c r="CE1344" s="60">
        <v>1487268436.7307</v>
      </c>
      <c r="CF1344" s="60">
        <v>9572181658.0475006</v>
      </c>
      <c r="CG1344" s="60">
        <v>2954211368.552</v>
      </c>
      <c r="CH1344" s="60" t="s">
        <v>544</v>
      </c>
      <c r="CI1344" s="60" t="s">
        <v>1674</v>
      </c>
      <c r="CJ1344" s="60">
        <v>13.89</v>
      </c>
      <c r="CK1344" s="60">
        <v>9871836595.9941006</v>
      </c>
      <c r="CL1344" s="60">
        <v>192.93</v>
      </c>
      <c r="CM1344" s="85">
        <v>113977</v>
      </c>
      <c r="CN1344" s="60" t="s">
        <v>544</v>
      </c>
      <c r="CO1344" s="60">
        <v>1035268907.4117</v>
      </c>
      <c r="CP1344" s="60">
        <v>5965583734.5740995</v>
      </c>
      <c r="CQ1344" s="60">
        <v>133904582029.21021</v>
      </c>
      <c r="CR1344" s="60" t="s">
        <v>544</v>
      </c>
      <c r="CS1344" s="60" t="s">
        <v>544</v>
      </c>
      <c r="CT1344" s="60">
        <v>1524038249.3642001</v>
      </c>
      <c r="CU1344" s="60">
        <v>1332711404.8443</v>
      </c>
      <c r="CV1344" s="60">
        <v>1487268436.7307</v>
      </c>
      <c r="CW1344" s="60">
        <v>2856749654.2084999</v>
      </c>
      <c r="CX1344" s="60">
        <v>4029626523.3783002</v>
      </c>
      <c r="CY1344" s="60">
        <v>12.35</v>
      </c>
      <c r="CZ1344" s="60">
        <f t="shared" si="40"/>
        <v>82.216899774187141</v>
      </c>
      <c r="DA1344" s="60" t="str">
        <f t="shared" si="41"/>
        <v>Y</v>
      </c>
    </row>
    <row r="1345" spans="1:105">
      <c r="A1345" s="13" t="s">
        <v>1675</v>
      </c>
      <c r="B1345" s="13">
        <v>1011815</v>
      </c>
      <c r="C1345" s="13">
        <v>2022</v>
      </c>
      <c r="D1345" s="13" t="s">
        <v>1</v>
      </c>
      <c r="E1345" s="13" t="s">
        <v>13</v>
      </c>
      <c r="F1345" s="84" t="s">
        <v>1812</v>
      </c>
      <c r="G1345" s="60" t="s">
        <v>2055</v>
      </c>
      <c r="H1345" s="60" t="s">
        <v>2084</v>
      </c>
      <c r="I1345" s="60" t="s">
        <v>2057</v>
      </c>
      <c r="J1345" s="60" t="s">
        <v>3189</v>
      </c>
      <c r="K1345" s="85">
        <v>1517184</v>
      </c>
      <c r="L1345" s="60">
        <v>2795755000000</v>
      </c>
      <c r="M1345" s="60">
        <v>6232872692</v>
      </c>
      <c r="N1345" s="60">
        <v>165132095</v>
      </c>
      <c r="O1345" s="60">
        <v>-11450228.699999999</v>
      </c>
      <c r="P1345" s="60">
        <v>-0.05</v>
      </c>
      <c r="Q1345" s="60">
        <v>624862344.5</v>
      </c>
      <c r="R1345" s="85" t="s">
        <v>544</v>
      </c>
      <c r="S1345" s="85" t="s">
        <v>544</v>
      </c>
      <c r="T1345" s="60">
        <v>1189124977.8</v>
      </c>
      <c r="U1345" s="60">
        <v>44407536.100000001</v>
      </c>
      <c r="V1345" s="60" t="s">
        <v>544</v>
      </c>
      <c r="W1345" s="60" t="s">
        <v>2058</v>
      </c>
      <c r="X1345" s="60">
        <v>135594696.19999999</v>
      </c>
      <c r="Y1345" s="60">
        <v>3287178740.9000001</v>
      </c>
      <c r="Z1345" s="60">
        <v>14.09</v>
      </c>
      <c r="AA1345" s="60">
        <v>123830121.3</v>
      </c>
      <c r="AB1345" s="60" t="s">
        <v>544</v>
      </c>
      <c r="AC1345" s="60">
        <v>6232872692</v>
      </c>
      <c r="AD1345" s="60" t="s">
        <v>544</v>
      </c>
      <c r="AE1345" s="60">
        <v>120316577.59999999</v>
      </c>
      <c r="AF1345" s="60">
        <v>15.34</v>
      </c>
      <c r="AG1345" s="60" t="s">
        <v>2059</v>
      </c>
      <c r="AH1345" s="60" t="s">
        <v>544</v>
      </c>
      <c r="AI1345" s="60" t="s">
        <v>544</v>
      </c>
      <c r="AJ1345" s="60" t="s">
        <v>544</v>
      </c>
      <c r="AK1345" s="60">
        <v>3.56</v>
      </c>
      <c r="AL1345" s="60">
        <v>3621736766.6999998</v>
      </c>
      <c r="AM1345" s="60">
        <v>1561732274</v>
      </c>
      <c r="AN1345" s="60">
        <v>196464165.5</v>
      </c>
      <c r="AO1345" s="60">
        <v>1402369881.5</v>
      </c>
      <c r="AP1345" s="60">
        <v>662184828.60000002</v>
      </c>
      <c r="AQ1345" s="60">
        <v>6232872692</v>
      </c>
      <c r="AR1345" s="60">
        <v>7.4</v>
      </c>
      <c r="AS1345" s="60">
        <v>597538745.79999995</v>
      </c>
      <c r="AT1345" s="60">
        <v>1906311479.3</v>
      </c>
      <c r="AU1345" s="85">
        <v>1011815</v>
      </c>
      <c r="AV1345" s="60" t="s">
        <v>544</v>
      </c>
      <c r="AW1345" s="60" t="s">
        <v>544</v>
      </c>
      <c r="AX1345" s="60">
        <v>51280794.5</v>
      </c>
      <c r="AY1345" s="60">
        <v>120316577.59999999</v>
      </c>
      <c r="AZ1345" s="60">
        <v>1570348927.8</v>
      </c>
      <c r="BA1345" s="60">
        <v>204790996.59999999</v>
      </c>
      <c r="BB1345" s="60" t="s">
        <v>1808</v>
      </c>
      <c r="BC1345" s="60" t="s">
        <v>544</v>
      </c>
      <c r="BD1345" s="60">
        <v>71374429.900000006</v>
      </c>
      <c r="BE1345" s="60" t="s">
        <v>544</v>
      </c>
      <c r="BF1345" s="60" t="s">
        <v>544</v>
      </c>
      <c r="BG1345" s="60">
        <v>28536395.5</v>
      </c>
      <c r="BH1345" s="60">
        <v>2231419053.5</v>
      </c>
      <c r="BI1345" s="60">
        <v>108219821.2</v>
      </c>
      <c r="BJ1345" s="60" t="s">
        <v>544</v>
      </c>
      <c r="BK1345" s="60">
        <v>180590795.5</v>
      </c>
      <c r="BL1345" s="85" t="s">
        <v>544</v>
      </c>
      <c r="BM1345" s="60" t="s">
        <v>544</v>
      </c>
      <c r="BN1345" s="60">
        <v>103105564.09999999</v>
      </c>
      <c r="BO1345" s="60">
        <v>4066897848.5999999</v>
      </c>
      <c r="BP1345" s="60">
        <v>2160044623.5999999</v>
      </c>
      <c r="BQ1345" s="60">
        <v>264229187.30000001</v>
      </c>
      <c r="BR1345" s="60" t="s">
        <v>544</v>
      </c>
      <c r="BS1345" s="60">
        <v>365896784.5</v>
      </c>
      <c r="BT1345" s="60">
        <v>45537844.899999999</v>
      </c>
      <c r="BU1345" s="60">
        <v>246902244.59999999</v>
      </c>
      <c r="BV1345" s="60">
        <v>92324157.099999994</v>
      </c>
      <c r="BW1345" s="60">
        <v>204790996.59999999</v>
      </c>
      <c r="BX1345" s="60" t="s">
        <v>544</v>
      </c>
      <c r="BY1345" s="60" t="s">
        <v>544</v>
      </c>
      <c r="BZ1345" s="60" t="s">
        <v>544</v>
      </c>
      <c r="CA1345" s="60" t="s">
        <v>544</v>
      </c>
      <c r="CB1345" s="60" t="s">
        <v>1833</v>
      </c>
      <c r="CC1345" s="60">
        <v>96635828.099999994</v>
      </c>
      <c r="CD1345" s="60">
        <v>124831124.59999999</v>
      </c>
      <c r="CE1345" s="60">
        <v>70125962.599999994</v>
      </c>
      <c r="CF1345" s="60">
        <v>662184828.60000002</v>
      </c>
      <c r="CG1345" s="60">
        <v>82416677.299999997</v>
      </c>
      <c r="CH1345" s="60">
        <v>2405529</v>
      </c>
      <c r="CI1345" s="60" t="s">
        <v>3189</v>
      </c>
      <c r="CJ1345" s="60" t="s">
        <v>544</v>
      </c>
      <c r="CK1345" s="60">
        <v>332058861.80000001</v>
      </c>
      <c r="CL1345" s="60" t="s">
        <v>544</v>
      </c>
      <c r="CM1345" s="85">
        <v>1517184</v>
      </c>
      <c r="CN1345" s="60">
        <v>14103221.699999999</v>
      </c>
      <c r="CO1345" s="60">
        <v>108219821.2</v>
      </c>
      <c r="CP1345" s="60">
        <v>238700260.30000001</v>
      </c>
      <c r="CQ1345" s="60">
        <v>3287178740.9000001</v>
      </c>
      <c r="CR1345" s="60">
        <v>2739939.9</v>
      </c>
      <c r="CS1345" s="60">
        <v>14103221.699999999</v>
      </c>
      <c r="CT1345" s="60">
        <v>60078030.200000003</v>
      </c>
      <c r="CU1345" s="60">
        <v>120512765.3</v>
      </c>
      <c r="CV1345" s="60">
        <v>70125962.599999994</v>
      </c>
      <c r="CW1345" s="60">
        <v>180590795.5</v>
      </c>
      <c r="CX1345" s="60">
        <v>135594696.19999999</v>
      </c>
      <c r="CY1345" s="60" t="s">
        <v>544</v>
      </c>
      <c r="CZ1345" s="60">
        <f t="shared" si="40"/>
        <v>448.54999262032095</v>
      </c>
      <c r="DA1345" s="60" t="str">
        <f t="shared" si="41"/>
        <v>N</v>
      </c>
    </row>
    <row r="1346" spans="1:105">
      <c r="A1346" s="13" t="s">
        <v>1675</v>
      </c>
      <c r="B1346" s="13">
        <v>1011815</v>
      </c>
      <c r="C1346" s="13">
        <v>2023</v>
      </c>
      <c r="D1346" s="13" t="s">
        <v>1</v>
      </c>
      <c r="E1346" s="13" t="s">
        <v>13</v>
      </c>
      <c r="F1346" s="84" t="s">
        <v>1804</v>
      </c>
      <c r="G1346" s="60" t="s">
        <v>2055</v>
      </c>
      <c r="H1346" s="60" t="s">
        <v>2084</v>
      </c>
      <c r="I1346" s="60" t="s">
        <v>2057</v>
      </c>
      <c r="J1346" s="60" t="s">
        <v>3189</v>
      </c>
      <c r="K1346" s="85">
        <v>1517184</v>
      </c>
      <c r="L1346" s="60">
        <v>4235199000000</v>
      </c>
      <c r="M1346" s="60">
        <v>4708952595.3000002</v>
      </c>
      <c r="N1346" s="60">
        <v>53139172.799999997</v>
      </c>
      <c r="O1346" s="60">
        <v>41500211.799999997</v>
      </c>
      <c r="P1346" s="60">
        <v>-0.39</v>
      </c>
      <c r="Q1346" s="60">
        <v>401262851.89999998</v>
      </c>
      <c r="R1346" s="85" t="s">
        <v>544</v>
      </c>
      <c r="S1346" s="85" t="s">
        <v>544</v>
      </c>
      <c r="T1346" s="60">
        <v>1053532771.9</v>
      </c>
      <c r="U1346" s="60">
        <v>29606634.699999999</v>
      </c>
      <c r="V1346" s="60" t="s">
        <v>544</v>
      </c>
      <c r="W1346" s="60" t="s">
        <v>2058</v>
      </c>
      <c r="X1346" s="60">
        <v>103408632.3</v>
      </c>
      <c r="Y1346" s="60">
        <v>2592730876.0999999</v>
      </c>
      <c r="Z1346" s="60">
        <v>19.66</v>
      </c>
      <c r="AA1346" s="60">
        <v>175225958</v>
      </c>
      <c r="AB1346" s="60" t="s">
        <v>544</v>
      </c>
      <c r="AC1346" s="60">
        <v>4708952595.3000002</v>
      </c>
      <c r="AD1346" s="60" t="s">
        <v>544</v>
      </c>
      <c r="AE1346" s="60">
        <v>47613223.600000001</v>
      </c>
      <c r="AF1346" s="60">
        <v>14.32</v>
      </c>
      <c r="AG1346" s="60" t="s">
        <v>2059</v>
      </c>
      <c r="AH1346" s="60" t="s">
        <v>544</v>
      </c>
      <c r="AI1346" s="60" t="s">
        <v>544</v>
      </c>
      <c r="AJ1346" s="60" t="s">
        <v>544</v>
      </c>
      <c r="AK1346" s="60">
        <v>4.22</v>
      </c>
      <c r="AL1346" s="60">
        <v>3066700542.5</v>
      </c>
      <c r="AM1346" s="60">
        <v>925136175.5</v>
      </c>
      <c r="AN1346" s="60">
        <v>175863054.40000001</v>
      </c>
      <c r="AO1346" s="60">
        <v>1132622780.5</v>
      </c>
      <c r="AP1346" s="60">
        <v>411393017.39999998</v>
      </c>
      <c r="AQ1346" s="60">
        <v>4708952595.3000002</v>
      </c>
      <c r="AR1346" s="60">
        <v>3.07</v>
      </c>
      <c r="AS1346" s="60">
        <v>373964440.60000002</v>
      </c>
      <c r="AT1346" s="60">
        <v>1569591936.5</v>
      </c>
      <c r="AU1346" s="85">
        <v>1011815</v>
      </c>
      <c r="AV1346" s="60">
        <v>54838096.399999999</v>
      </c>
      <c r="AW1346" s="60">
        <v>159407511.59999999</v>
      </c>
      <c r="AX1346" s="60">
        <v>31959332.600000001</v>
      </c>
      <c r="AY1346" s="60">
        <v>47613223.600000001</v>
      </c>
      <c r="AZ1346" s="60">
        <v>1074371270.8</v>
      </c>
      <c r="BA1346" s="60">
        <v>116249515</v>
      </c>
      <c r="BB1346" s="60" t="s">
        <v>1808</v>
      </c>
      <c r="BC1346" s="60" t="s">
        <v>544</v>
      </c>
      <c r="BD1346" s="60">
        <v>86642880.299999997</v>
      </c>
      <c r="BE1346" s="60" t="s">
        <v>544</v>
      </c>
      <c r="BF1346" s="60" t="s">
        <v>544</v>
      </c>
      <c r="BG1346" s="60">
        <v>19752210.699999999</v>
      </c>
      <c r="BH1346" s="60">
        <v>1733454675.0999999</v>
      </c>
      <c r="BI1346" s="60">
        <v>81430475.900000006</v>
      </c>
      <c r="BJ1346" s="60" t="s">
        <v>544</v>
      </c>
      <c r="BK1346" s="60">
        <v>115134318.40000001</v>
      </c>
      <c r="BL1346" s="85" t="s">
        <v>544</v>
      </c>
      <c r="BM1346" s="60" t="s">
        <v>544</v>
      </c>
      <c r="BN1346" s="60">
        <v>143043141.40000001</v>
      </c>
      <c r="BO1346" s="60">
        <v>3083981086.1999998</v>
      </c>
      <c r="BP1346" s="60">
        <v>1646811794.8</v>
      </c>
      <c r="BQ1346" s="60">
        <v>170237037.69999999</v>
      </c>
      <c r="BR1346" s="60" t="s">
        <v>544</v>
      </c>
      <c r="BS1346" s="60">
        <v>285486989.69999999</v>
      </c>
      <c r="BT1346" s="60">
        <v>139336196.80000001</v>
      </c>
      <c r="BU1346" s="60">
        <v>197304181.90000001</v>
      </c>
      <c r="BV1346" s="60">
        <v>51702648.399999999</v>
      </c>
      <c r="BW1346" s="60">
        <v>116249515</v>
      </c>
      <c r="BX1346" s="60" t="s">
        <v>544</v>
      </c>
      <c r="BY1346" s="60" t="s">
        <v>544</v>
      </c>
      <c r="BZ1346" s="60" t="s">
        <v>544</v>
      </c>
      <c r="CA1346" s="60" t="s">
        <v>544</v>
      </c>
      <c r="CB1346" s="60" t="s">
        <v>1833</v>
      </c>
      <c r="CC1346" s="60">
        <v>102586967</v>
      </c>
      <c r="CD1346" s="60">
        <v>65451921.5</v>
      </c>
      <c r="CE1346" s="60">
        <v>81852983.099999994</v>
      </c>
      <c r="CF1346" s="60">
        <v>411393017.39999998</v>
      </c>
      <c r="CG1346" s="60">
        <v>80060663.200000003</v>
      </c>
      <c r="CH1346" s="60">
        <v>-9284039.4000000004</v>
      </c>
      <c r="CI1346" s="60" t="s">
        <v>3189</v>
      </c>
      <c r="CJ1346" s="60" t="s">
        <v>544</v>
      </c>
      <c r="CK1346" s="60">
        <v>279271686.69999999</v>
      </c>
      <c r="CL1346" s="60" t="s">
        <v>544</v>
      </c>
      <c r="CM1346" s="85">
        <v>1517184</v>
      </c>
      <c r="CN1346" s="60">
        <v>85060702.099999994</v>
      </c>
      <c r="CO1346" s="60">
        <v>81430475.900000006</v>
      </c>
      <c r="CP1346" s="60">
        <v>246451773.69999999</v>
      </c>
      <c r="CQ1346" s="60">
        <v>2592730876.0999999</v>
      </c>
      <c r="CR1346" s="60">
        <v>1906841.6000000001</v>
      </c>
      <c r="CS1346" s="60">
        <v>85060702.099999994</v>
      </c>
      <c r="CT1346" s="60">
        <v>38132384.899999999</v>
      </c>
      <c r="CU1346" s="60">
        <v>77001933.599999994</v>
      </c>
      <c r="CV1346" s="60">
        <v>81852983.099999994</v>
      </c>
      <c r="CW1346" s="60">
        <v>115134318.40000001</v>
      </c>
      <c r="CX1346" s="60">
        <v>103408632.3</v>
      </c>
      <c r="CY1346" s="60" t="s">
        <v>544</v>
      </c>
      <c r="CZ1346" s="60">
        <f t="shared" si="40"/>
        <v>899.39299967197519</v>
      </c>
      <c r="DA1346" s="60" t="str">
        <f t="shared" si="41"/>
        <v>N</v>
      </c>
    </row>
    <row r="1347" spans="1:105">
      <c r="A1347" s="13" t="s">
        <v>1676</v>
      </c>
      <c r="B1347" s="13">
        <v>114862</v>
      </c>
      <c r="C1347" s="13">
        <v>2022</v>
      </c>
      <c r="D1347" s="13" t="s">
        <v>1</v>
      </c>
      <c r="E1347" s="13" t="s">
        <v>13</v>
      </c>
      <c r="F1347" s="84" t="s">
        <v>1812</v>
      </c>
      <c r="G1347" s="60" t="s">
        <v>2096</v>
      </c>
      <c r="H1347" s="60" t="s">
        <v>2084</v>
      </c>
      <c r="I1347" s="60" t="s">
        <v>2098</v>
      </c>
      <c r="J1347" s="60" t="s">
        <v>1676</v>
      </c>
      <c r="K1347" s="85">
        <v>114862</v>
      </c>
      <c r="L1347" s="60">
        <v>14080500000</v>
      </c>
      <c r="M1347" s="60">
        <v>3834036759.6468</v>
      </c>
      <c r="N1347" s="60">
        <v>183471749.4869</v>
      </c>
      <c r="O1347" s="60">
        <v>26330837.3039</v>
      </c>
      <c r="P1347" s="60">
        <v>0.05</v>
      </c>
      <c r="Q1347" s="60">
        <v>156705241.65880001</v>
      </c>
      <c r="R1347" s="85" t="s">
        <v>544</v>
      </c>
      <c r="S1347" s="85" t="s">
        <v>544</v>
      </c>
      <c r="T1347" s="60">
        <v>300884955.74800003</v>
      </c>
      <c r="U1347" s="60">
        <v>239237576.5794</v>
      </c>
      <c r="V1347" s="60" t="s">
        <v>544</v>
      </c>
      <c r="W1347" s="60" t="s">
        <v>2099</v>
      </c>
      <c r="X1347" s="60">
        <v>87569775.356199995</v>
      </c>
      <c r="Y1347" s="60">
        <v>2333179033.3234</v>
      </c>
      <c r="Z1347" s="60">
        <v>10.6</v>
      </c>
      <c r="AA1347" s="60" t="s">
        <v>544</v>
      </c>
      <c r="AB1347" s="60">
        <v>3041851599.6851001</v>
      </c>
      <c r="AC1347" s="60">
        <v>3834036759.6468</v>
      </c>
      <c r="AD1347" s="60">
        <v>9.14</v>
      </c>
      <c r="AE1347" s="60">
        <v>826521443.14699996</v>
      </c>
      <c r="AF1347" s="60">
        <v>8.9</v>
      </c>
      <c r="AG1347" s="60" t="s">
        <v>2100</v>
      </c>
      <c r="AH1347" s="60" t="s">
        <v>544</v>
      </c>
      <c r="AI1347" s="60">
        <v>404737916.94459999</v>
      </c>
      <c r="AJ1347" s="60" t="s">
        <v>544</v>
      </c>
      <c r="AK1347" s="60">
        <v>2.7</v>
      </c>
      <c r="AL1347" s="60">
        <v>3224261402.2694001</v>
      </c>
      <c r="AM1347" s="60">
        <v>170129339.68450001</v>
      </c>
      <c r="AN1347" s="60">
        <v>71586113.001000002</v>
      </c>
      <c r="AO1347" s="60">
        <v>328822328.10979998</v>
      </c>
      <c r="AP1347" s="60">
        <v>408250510.54570001</v>
      </c>
      <c r="AQ1347" s="60">
        <v>3834036759.6468</v>
      </c>
      <c r="AR1347" s="60">
        <v>8.18</v>
      </c>
      <c r="AS1347" s="60">
        <v>450102110.27280003</v>
      </c>
      <c r="AT1347" s="60">
        <v>1173478556.825</v>
      </c>
      <c r="AU1347" s="85">
        <v>114862</v>
      </c>
      <c r="AV1347" s="60" t="s">
        <v>544</v>
      </c>
      <c r="AW1347" s="60" t="s">
        <v>544</v>
      </c>
      <c r="AX1347" s="60">
        <v>19033356.0242</v>
      </c>
      <c r="AY1347" s="60">
        <v>826521443.14699996</v>
      </c>
      <c r="AZ1347" s="60">
        <v>1058515997.2622</v>
      </c>
      <c r="BA1347" s="60">
        <v>243594281.82100001</v>
      </c>
      <c r="BB1347" s="60" t="s">
        <v>1808</v>
      </c>
      <c r="BC1347" s="60">
        <v>4427801225.2614002</v>
      </c>
      <c r="BD1347" s="60">
        <v>172988427.4993</v>
      </c>
      <c r="BE1347" s="60" t="s">
        <v>544</v>
      </c>
      <c r="BF1347" s="60" t="s">
        <v>544</v>
      </c>
      <c r="BG1347" s="60">
        <v>12825051.055</v>
      </c>
      <c r="BH1347" s="60">
        <v>2243594281.7930002</v>
      </c>
      <c r="BI1347" s="60">
        <v>-1797140.9121999999</v>
      </c>
      <c r="BJ1347" s="60" t="s">
        <v>544</v>
      </c>
      <c r="BK1347" s="60">
        <v>69761742.681099996</v>
      </c>
      <c r="BL1347" s="85" t="s">
        <v>3190</v>
      </c>
      <c r="BM1347" s="60" t="s">
        <v>3191</v>
      </c>
      <c r="BN1347" s="60">
        <v>48822328.113700002</v>
      </c>
      <c r="BO1347" s="60">
        <v>3234663036.0337</v>
      </c>
      <c r="BP1347" s="60">
        <v>2070605854.2937</v>
      </c>
      <c r="BQ1347" s="60">
        <v>82450646.697300002</v>
      </c>
      <c r="BR1347" s="60">
        <v>88468345.812199995</v>
      </c>
      <c r="BS1347" s="60">
        <v>171000680.73280001</v>
      </c>
      <c r="BT1347" s="60">
        <v>608196051.72739995</v>
      </c>
      <c r="BU1347" s="60">
        <v>98597685.498999998</v>
      </c>
      <c r="BV1347" s="60" t="s">
        <v>544</v>
      </c>
      <c r="BW1347" s="60">
        <v>243621511.22870001</v>
      </c>
      <c r="BX1347" s="60">
        <v>404737916.94459999</v>
      </c>
      <c r="BY1347" s="60" t="s">
        <v>544</v>
      </c>
      <c r="BZ1347" s="60">
        <v>-54458.815499999997</v>
      </c>
      <c r="CA1347" s="60" t="s">
        <v>544</v>
      </c>
      <c r="CB1347" s="60" t="s">
        <v>1898</v>
      </c>
      <c r="CC1347" s="60">
        <v>40571817.562399998</v>
      </c>
      <c r="CD1347" s="60">
        <v>77004765.145300001</v>
      </c>
      <c r="CE1347" s="60">
        <v>42123893.804700002</v>
      </c>
      <c r="CF1347" s="60">
        <v>408250510.54570001</v>
      </c>
      <c r="CG1347" s="60">
        <v>60558202.858199999</v>
      </c>
      <c r="CH1347" s="60">
        <v>43648740.639300004</v>
      </c>
      <c r="CI1347" s="60" t="s">
        <v>1676</v>
      </c>
      <c r="CJ1347" s="60">
        <v>13.3</v>
      </c>
      <c r="CK1347" s="60">
        <v>159155888.3572</v>
      </c>
      <c r="CL1347" s="60">
        <v>118.49</v>
      </c>
      <c r="CM1347" s="85">
        <v>114862</v>
      </c>
      <c r="CN1347" s="60" t="s">
        <v>544</v>
      </c>
      <c r="CO1347" s="60">
        <v>-1797140.9121999999</v>
      </c>
      <c r="CP1347" s="60">
        <v>136392103.4698</v>
      </c>
      <c r="CQ1347" s="60">
        <v>2333179033.3234</v>
      </c>
      <c r="CR1347" s="60" t="s">
        <v>544</v>
      </c>
      <c r="CS1347" s="60" t="s">
        <v>544</v>
      </c>
      <c r="CT1347" s="60">
        <v>39809394.145099998</v>
      </c>
      <c r="CU1347" s="60">
        <v>29952348.535999998</v>
      </c>
      <c r="CV1347" s="60">
        <v>42123893.804700002</v>
      </c>
      <c r="CW1347" s="60">
        <v>69761742.681099996</v>
      </c>
      <c r="CX1347" s="60">
        <v>87569775.356199995</v>
      </c>
      <c r="CY1347" s="60">
        <v>13.3</v>
      </c>
      <c r="CZ1347" s="60">
        <f t="shared" ref="CZ1347:CZ1414" si="42">IFERROR(L1347/M1347,"")</f>
        <v>3.6725000000514147</v>
      </c>
      <c r="DA1347" s="60" t="str">
        <f t="shared" ref="DA1347:DA1414" si="43">IF(D1347=0,"",IF(K1347=B1347,"Y",IF(ISERROR(MATCH(K1347,B:B,0)),"N","N: parent data from row "&amp; MATCH(K1347,B:B,0))))</f>
        <v>Y</v>
      </c>
    </row>
    <row r="1348" spans="1:105">
      <c r="A1348" s="13" t="s">
        <v>1676</v>
      </c>
      <c r="B1348" s="13">
        <v>114862</v>
      </c>
      <c r="C1348" s="13">
        <v>2023</v>
      </c>
      <c r="D1348" s="13" t="s">
        <v>1</v>
      </c>
      <c r="E1348" s="13" t="s">
        <v>13</v>
      </c>
      <c r="F1348" s="84" t="s">
        <v>1804</v>
      </c>
      <c r="G1348" s="60" t="s">
        <v>2096</v>
      </c>
      <c r="H1348" s="60" t="s">
        <v>2084</v>
      </c>
      <c r="I1348" s="60" t="s">
        <v>2098</v>
      </c>
      <c r="J1348" s="60" t="s">
        <v>1676</v>
      </c>
      <c r="K1348" s="85">
        <v>114862</v>
      </c>
      <c r="L1348" s="60">
        <v>17647800000</v>
      </c>
      <c r="M1348" s="60">
        <v>4805391422.6693001</v>
      </c>
      <c r="N1348" s="60">
        <v>135248468.3439</v>
      </c>
      <c r="O1348" s="60">
        <v>9121851.5996000003</v>
      </c>
      <c r="P1348" s="60">
        <v>0</v>
      </c>
      <c r="Q1348" s="60">
        <v>235697753.5706</v>
      </c>
      <c r="R1348" s="85" t="s">
        <v>544</v>
      </c>
      <c r="S1348" s="85" t="s">
        <v>544</v>
      </c>
      <c r="T1348" s="60">
        <v>631858407.07079995</v>
      </c>
      <c r="U1348" s="60">
        <v>179714091.21599999</v>
      </c>
      <c r="V1348" s="60" t="s">
        <v>544</v>
      </c>
      <c r="W1348" s="60" t="s">
        <v>2099</v>
      </c>
      <c r="X1348" s="60">
        <v>107528931.24420001</v>
      </c>
      <c r="Y1348" s="60">
        <v>2787610619.4299998</v>
      </c>
      <c r="Z1348" s="60">
        <v>16.059999999999999</v>
      </c>
      <c r="AA1348" s="60" t="s">
        <v>544</v>
      </c>
      <c r="AB1348" s="60">
        <v>3486834581.2989998</v>
      </c>
      <c r="AC1348" s="60">
        <v>4805391422.6693001</v>
      </c>
      <c r="AD1348" s="60" t="s">
        <v>544</v>
      </c>
      <c r="AE1348" s="60">
        <v>731409121.84140003</v>
      </c>
      <c r="AF1348" s="60">
        <v>11.35</v>
      </c>
      <c r="AG1348" s="60" t="s">
        <v>2100</v>
      </c>
      <c r="AH1348" s="60" t="s">
        <v>544</v>
      </c>
      <c r="AI1348" s="60">
        <v>620694349.88919997</v>
      </c>
      <c r="AJ1348" s="60" t="s">
        <v>544</v>
      </c>
      <c r="AK1348" s="60">
        <v>3.14</v>
      </c>
      <c r="AL1348" s="60">
        <v>3803104152.4313998</v>
      </c>
      <c r="AM1348" s="60">
        <v>146113002.0402</v>
      </c>
      <c r="AN1348" s="60">
        <v>143417290.6719</v>
      </c>
      <c r="AO1348" s="60">
        <v>544887678.68540001</v>
      </c>
      <c r="AP1348" s="60">
        <v>474200136.14039999</v>
      </c>
      <c r="AQ1348" s="60">
        <v>4805391422.6693001</v>
      </c>
      <c r="AR1348" s="60">
        <v>4.96</v>
      </c>
      <c r="AS1348" s="60">
        <v>506657590.19029999</v>
      </c>
      <c r="AT1348" s="60">
        <v>1815057862.4661</v>
      </c>
      <c r="AU1348" s="85">
        <v>114862</v>
      </c>
      <c r="AV1348" s="60" t="s">
        <v>544</v>
      </c>
      <c r="AW1348" s="60" t="s">
        <v>544</v>
      </c>
      <c r="AX1348" s="60">
        <v>16065350.578400001</v>
      </c>
      <c r="AY1348" s="60">
        <v>731409121.84140003</v>
      </c>
      <c r="AZ1348" s="60">
        <v>1385949625.5762</v>
      </c>
      <c r="BA1348" s="60">
        <v>179714091.21599999</v>
      </c>
      <c r="BB1348" s="60" t="s">
        <v>1808</v>
      </c>
      <c r="BC1348" s="60" t="s">
        <v>544</v>
      </c>
      <c r="BD1348" s="60">
        <v>178243703.197</v>
      </c>
      <c r="BE1348" s="60" t="s">
        <v>544</v>
      </c>
      <c r="BF1348" s="60" t="s">
        <v>544</v>
      </c>
      <c r="BG1348" s="60">
        <v>20912185.159699999</v>
      </c>
      <c r="BH1348" s="60">
        <v>2726181075.5233998</v>
      </c>
      <c r="BI1348" s="60">
        <v>78910823.688500002</v>
      </c>
      <c r="BJ1348" s="60" t="s">
        <v>544</v>
      </c>
      <c r="BK1348" s="60">
        <v>78529611.979800001</v>
      </c>
      <c r="BL1348" s="85" t="s">
        <v>3190</v>
      </c>
      <c r="BM1348" s="60" t="s">
        <v>3191</v>
      </c>
      <c r="BN1348" s="60">
        <v>49448604.492200002</v>
      </c>
      <c r="BO1348" s="60">
        <v>4073873383.1968999</v>
      </c>
      <c r="BP1348" s="60">
        <v>2547937372.3264999</v>
      </c>
      <c r="BQ1348" s="60">
        <v>124329475.83220001</v>
      </c>
      <c r="BR1348" s="60">
        <v>148345813.4765</v>
      </c>
      <c r="BS1348" s="60">
        <v>119046970.72669999</v>
      </c>
      <c r="BT1348" s="60">
        <v>535003403.66850001</v>
      </c>
      <c r="BU1348" s="60">
        <v>142518720.21579999</v>
      </c>
      <c r="BV1348" s="60" t="s">
        <v>544</v>
      </c>
      <c r="BW1348" s="60">
        <v>179741320.62380001</v>
      </c>
      <c r="BX1348" s="60">
        <v>471395507.14109999</v>
      </c>
      <c r="BY1348" s="60" t="s">
        <v>544</v>
      </c>
      <c r="BZ1348" s="60" t="s">
        <v>544</v>
      </c>
      <c r="CA1348" s="60" t="s">
        <v>544</v>
      </c>
      <c r="CB1348" s="60" t="s">
        <v>1898</v>
      </c>
      <c r="CC1348" s="60">
        <v>75071477.194299996</v>
      </c>
      <c r="CD1348" s="60">
        <v>45418652.143700004</v>
      </c>
      <c r="CE1348" s="60">
        <v>69516678.011299998</v>
      </c>
      <c r="CF1348" s="60">
        <v>474200136.14039999</v>
      </c>
      <c r="CG1348" s="60">
        <v>108427501.70029999</v>
      </c>
      <c r="CH1348" s="60">
        <v>26848196.051399998</v>
      </c>
      <c r="CI1348" s="60" t="s">
        <v>1676</v>
      </c>
      <c r="CJ1348" s="60">
        <v>17.8</v>
      </c>
      <c r="CK1348" s="60">
        <v>250946221.91620001</v>
      </c>
      <c r="CL1348" s="60" t="s">
        <v>544</v>
      </c>
      <c r="CM1348" s="85">
        <v>114862</v>
      </c>
      <c r="CN1348" s="60" t="s">
        <v>544</v>
      </c>
      <c r="CO1348" s="60">
        <v>78910823.688500002</v>
      </c>
      <c r="CP1348" s="60">
        <v>156977535.73640001</v>
      </c>
      <c r="CQ1348" s="60">
        <v>2787610619.4299998</v>
      </c>
      <c r="CR1348" s="60" t="s">
        <v>544</v>
      </c>
      <c r="CS1348" s="60" t="s">
        <v>544</v>
      </c>
      <c r="CT1348" s="60">
        <v>49366916.2689</v>
      </c>
      <c r="CU1348" s="60">
        <v>29162695.710999999</v>
      </c>
      <c r="CV1348" s="60">
        <v>69516678.011299998</v>
      </c>
      <c r="CW1348" s="60">
        <v>78529611.979800001</v>
      </c>
      <c r="CX1348" s="60">
        <v>107528931.24420001</v>
      </c>
      <c r="CY1348" s="60">
        <v>13.5</v>
      </c>
      <c r="CZ1348" s="60">
        <f t="shared" si="42"/>
        <v>3.6725000000513996</v>
      </c>
      <c r="DA1348" s="60" t="str">
        <f t="shared" si="43"/>
        <v>Y</v>
      </c>
    </row>
    <row r="1349" spans="1:105">
      <c r="A1349" s="13" t="s">
        <v>1677</v>
      </c>
      <c r="B1349" s="13">
        <v>1253230</v>
      </c>
      <c r="C1349" s="13">
        <v>2022</v>
      </c>
      <c r="D1349" s="13" t="s">
        <v>1</v>
      </c>
      <c r="E1349" s="13" t="s">
        <v>507</v>
      </c>
      <c r="F1349" s="84" t="s">
        <v>1812</v>
      </c>
      <c r="G1349" s="60" t="s">
        <v>2531</v>
      </c>
      <c r="H1349" s="60" t="s">
        <v>545</v>
      </c>
      <c r="I1349" s="60" t="s">
        <v>2057</v>
      </c>
      <c r="J1349" s="60" t="s">
        <v>1678</v>
      </c>
      <c r="K1349" s="85">
        <v>108671</v>
      </c>
      <c r="L1349" s="60">
        <v>327556000000</v>
      </c>
      <c r="M1349" s="60">
        <v>730255278.98039997</v>
      </c>
      <c r="N1349" s="60" t="s">
        <v>544</v>
      </c>
      <c r="O1349" s="60">
        <v>48980047.623000003</v>
      </c>
      <c r="P1349" s="60">
        <v>-0.36</v>
      </c>
      <c r="Q1349" s="60" t="s">
        <v>544</v>
      </c>
      <c r="R1349" s="85" t="s">
        <v>544</v>
      </c>
      <c r="S1349" s="85" t="s">
        <v>544</v>
      </c>
      <c r="T1349" s="60" t="s">
        <v>544</v>
      </c>
      <c r="U1349" s="60" t="s">
        <v>544</v>
      </c>
      <c r="V1349" s="60" t="s">
        <v>544</v>
      </c>
      <c r="W1349" s="60" t="s">
        <v>2533</v>
      </c>
      <c r="X1349" s="60" t="s">
        <v>544</v>
      </c>
      <c r="Y1349" s="60">
        <v>569813853.98099995</v>
      </c>
      <c r="Z1349" s="60">
        <v>3.67</v>
      </c>
      <c r="AA1349" s="60" t="s">
        <v>544</v>
      </c>
      <c r="AB1349" s="60" t="s">
        <v>544</v>
      </c>
      <c r="AC1349" s="60">
        <v>730255278.98039997</v>
      </c>
      <c r="AD1349" s="60" t="s">
        <v>544</v>
      </c>
      <c r="AE1349" s="60" t="s">
        <v>544</v>
      </c>
      <c r="AF1349" s="60">
        <v>30.45</v>
      </c>
      <c r="AG1349" s="60" t="s">
        <v>2534</v>
      </c>
      <c r="AH1349" s="60" t="s">
        <v>544</v>
      </c>
      <c r="AI1349" s="60" t="s">
        <v>544</v>
      </c>
      <c r="AJ1349" s="60" t="s">
        <v>544</v>
      </c>
      <c r="AK1349" s="60" t="s">
        <v>544</v>
      </c>
      <c r="AL1349" s="60">
        <v>578555354.51489997</v>
      </c>
      <c r="AM1349" s="60">
        <v>22516999.59</v>
      </c>
      <c r="AN1349" s="60" t="s">
        <v>544</v>
      </c>
      <c r="AO1349" s="60">
        <v>222376550.3073</v>
      </c>
      <c r="AP1349" s="60">
        <v>141507080.69069999</v>
      </c>
      <c r="AQ1349" s="60">
        <v>730255278.98039997</v>
      </c>
      <c r="AR1349" s="60" t="s">
        <v>544</v>
      </c>
      <c r="AS1349" s="60">
        <v>141507080.69069999</v>
      </c>
      <c r="AT1349" s="60" t="s">
        <v>544</v>
      </c>
      <c r="AU1349" s="85">
        <v>1253230</v>
      </c>
      <c r="AV1349" s="60" t="s">
        <v>544</v>
      </c>
      <c r="AW1349" s="60" t="s">
        <v>544</v>
      </c>
      <c r="AX1349" s="60" t="s">
        <v>544</v>
      </c>
      <c r="AY1349" s="60" t="s">
        <v>544</v>
      </c>
      <c r="AZ1349" s="60">
        <v>290036789.96640003</v>
      </c>
      <c r="BA1349" s="60">
        <v>185100883.6593</v>
      </c>
      <c r="BB1349" s="60" t="s">
        <v>1808</v>
      </c>
      <c r="BC1349" s="60" t="s">
        <v>544</v>
      </c>
      <c r="BD1349" s="60" t="s">
        <v>544</v>
      </c>
      <c r="BE1349" s="60" t="s">
        <v>544</v>
      </c>
      <c r="BF1349" s="60" t="s">
        <v>544</v>
      </c>
      <c r="BG1349" s="60" t="s">
        <v>544</v>
      </c>
      <c r="BH1349" s="60">
        <v>185100883.6593</v>
      </c>
      <c r="BI1349" s="60">
        <v>5758555.4397</v>
      </c>
      <c r="BJ1349" s="60" t="s">
        <v>544</v>
      </c>
      <c r="BK1349" s="60">
        <v>54607068.114600003</v>
      </c>
      <c r="BL1349" s="85" t="s">
        <v>544</v>
      </c>
      <c r="BM1349" s="60" t="s">
        <v>544</v>
      </c>
      <c r="BN1349" s="60">
        <v>112136887.36409999</v>
      </c>
      <c r="BO1349" s="60">
        <v>475137673.6257</v>
      </c>
      <c r="BP1349" s="60">
        <v>185100883.6593</v>
      </c>
      <c r="BQ1349" s="60" t="s">
        <v>544</v>
      </c>
      <c r="BR1349" s="60" t="s">
        <v>544</v>
      </c>
      <c r="BS1349" s="60">
        <v>22606175.826000001</v>
      </c>
      <c r="BT1349" s="60">
        <v>8741500.5339000002</v>
      </c>
      <c r="BU1349" s="60" t="s">
        <v>544</v>
      </c>
      <c r="BV1349" s="60" t="s">
        <v>544</v>
      </c>
      <c r="BW1349" s="60">
        <v>185100883.6593</v>
      </c>
      <c r="BX1349" s="60" t="s">
        <v>544</v>
      </c>
      <c r="BY1349" s="60" t="s">
        <v>544</v>
      </c>
      <c r="BZ1349" s="60" t="s">
        <v>544</v>
      </c>
      <c r="CA1349" s="60" t="s">
        <v>544</v>
      </c>
      <c r="CB1349" s="60" t="s">
        <v>1833</v>
      </c>
      <c r="CC1349" s="60" t="s">
        <v>544</v>
      </c>
      <c r="CD1349" s="60">
        <v>8277784.1067000004</v>
      </c>
      <c r="CE1349" s="60">
        <v>8549771.6264999993</v>
      </c>
      <c r="CF1349" s="60">
        <v>141507080.69069999</v>
      </c>
      <c r="CG1349" s="60" t="s">
        <v>544</v>
      </c>
      <c r="CH1349" s="60" t="s">
        <v>544</v>
      </c>
      <c r="CI1349" s="60" t="s">
        <v>1678</v>
      </c>
      <c r="CJ1349" s="60" t="s">
        <v>544</v>
      </c>
      <c r="CK1349" s="60" t="s">
        <v>544</v>
      </c>
      <c r="CL1349" s="60" t="s">
        <v>544</v>
      </c>
      <c r="CM1349" s="85">
        <v>108671</v>
      </c>
      <c r="CN1349" s="60" t="s">
        <v>544</v>
      </c>
      <c r="CO1349" s="60">
        <v>5758555.4397</v>
      </c>
      <c r="CP1349" s="60">
        <v>112136887.36409999</v>
      </c>
      <c r="CQ1349" s="60">
        <v>569813853.98099995</v>
      </c>
      <c r="CR1349" s="60" t="s">
        <v>544</v>
      </c>
      <c r="CS1349" s="60" t="s">
        <v>544</v>
      </c>
      <c r="CT1349" s="60" t="s">
        <v>544</v>
      </c>
      <c r="CU1349" s="60">
        <v>54607068.114600003</v>
      </c>
      <c r="CV1349" s="60">
        <v>8549771.6264999993</v>
      </c>
      <c r="CW1349" s="60">
        <v>54607068.114600003</v>
      </c>
      <c r="CX1349" s="60" t="s">
        <v>544</v>
      </c>
      <c r="CY1349" s="60" t="s">
        <v>544</v>
      </c>
      <c r="CZ1349" s="60">
        <f t="shared" si="42"/>
        <v>448.54999262359541</v>
      </c>
      <c r="DA1349" s="60" t="str">
        <f t="shared" si="43"/>
        <v>N: parent data from row 1351</v>
      </c>
    </row>
    <row r="1350" spans="1:105">
      <c r="A1350" s="13" t="s">
        <v>1677</v>
      </c>
      <c r="B1350" s="13">
        <v>1253230</v>
      </c>
      <c r="C1350" s="13">
        <v>2023</v>
      </c>
      <c r="D1350" s="13" t="s">
        <v>1</v>
      </c>
      <c r="E1350" s="13" t="s">
        <v>507</v>
      </c>
      <c r="F1350" s="84" t="s">
        <v>1804</v>
      </c>
      <c r="G1350" s="60" t="s">
        <v>2531</v>
      </c>
      <c r="H1350" s="60" t="s">
        <v>545</v>
      </c>
      <c r="I1350" s="60" t="s">
        <v>2057</v>
      </c>
      <c r="J1350" s="60" t="s">
        <v>1678</v>
      </c>
      <c r="K1350" s="85">
        <v>108671</v>
      </c>
      <c r="L1350" s="60">
        <v>609882000000</v>
      </c>
      <c r="M1350" s="60">
        <v>678104010.40199995</v>
      </c>
      <c r="N1350" s="60" t="s">
        <v>544</v>
      </c>
      <c r="O1350" s="60">
        <v>37953375.234999999</v>
      </c>
      <c r="P1350" s="60">
        <v>-0.06</v>
      </c>
      <c r="Q1350" s="60" t="s">
        <v>544</v>
      </c>
      <c r="R1350" s="85" t="s">
        <v>544</v>
      </c>
      <c r="S1350" s="85" t="s">
        <v>544</v>
      </c>
      <c r="T1350" s="60" t="s">
        <v>544</v>
      </c>
      <c r="U1350" s="60" t="s">
        <v>544</v>
      </c>
      <c r="V1350" s="60" t="s">
        <v>544</v>
      </c>
      <c r="W1350" s="60" t="s">
        <v>2533</v>
      </c>
      <c r="X1350" s="60" t="s">
        <v>544</v>
      </c>
      <c r="Y1350" s="60">
        <v>543226376.21399999</v>
      </c>
      <c r="Z1350" s="60">
        <v>-7.04</v>
      </c>
      <c r="AA1350" s="60" t="s">
        <v>544</v>
      </c>
      <c r="AB1350" s="60" t="s">
        <v>544</v>
      </c>
      <c r="AC1350" s="60">
        <v>678104010.40199995</v>
      </c>
      <c r="AD1350" s="60" t="s">
        <v>544</v>
      </c>
      <c r="AE1350" s="60" t="s">
        <v>544</v>
      </c>
      <c r="AF1350" s="60">
        <v>32.880000000000003</v>
      </c>
      <c r="AG1350" s="60" t="s">
        <v>2534</v>
      </c>
      <c r="AH1350" s="60" t="s">
        <v>544</v>
      </c>
      <c r="AI1350" s="60" t="s">
        <v>544</v>
      </c>
      <c r="AJ1350" s="60" t="s">
        <v>544</v>
      </c>
      <c r="AK1350" s="60" t="s">
        <v>544</v>
      </c>
      <c r="AL1350" s="60">
        <v>543226376.21399999</v>
      </c>
      <c r="AM1350" s="60">
        <v>15709484.069</v>
      </c>
      <c r="AN1350" s="60" t="s">
        <v>544</v>
      </c>
      <c r="AO1350" s="60">
        <v>222969269.35699999</v>
      </c>
      <c r="AP1350" s="60">
        <v>126977861.78300001</v>
      </c>
      <c r="AQ1350" s="60">
        <v>678104010.40199995</v>
      </c>
      <c r="AR1350" s="60" t="s">
        <v>544</v>
      </c>
      <c r="AS1350" s="60">
        <v>126977861.78300001</v>
      </c>
      <c r="AT1350" s="60" t="s">
        <v>544</v>
      </c>
      <c r="AU1350" s="85">
        <v>1253230</v>
      </c>
      <c r="AV1350" s="60" t="s">
        <v>544</v>
      </c>
      <c r="AW1350" s="60" t="s">
        <v>544</v>
      </c>
      <c r="AX1350" s="60" t="s">
        <v>544</v>
      </c>
      <c r="AY1350" s="60" t="s">
        <v>544</v>
      </c>
      <c r="AZ1350" s="60">
        <v>321592451.91799998</v>
      </c>
      <c r="BA1350" s="60">
        <v>97351213.577000007</v>
      </c>
      <c r="BB1350" s="60" t="s">
        <v>1808</v>
      </c>
      <c r="BC1350" s="60" t="s">
        <v>544</v>
      </c>
      <c r="BD1350" s="60" t="s">
        <v>544</v>
      </c>
      <c r="BE1350" s="60" t="s">
        <v>544</v>
      </c>
      <c r="BF1350" s="60" t="s">
        <v>544</v>
      </c>
      <c r="BG1350" s="60" t="s">
        <v>544</v>
      </c>
      <c r="BH1350" s="60">
        <v>97351213.577000007</v>
      </c>
      <c r="BI1350" s="60">
        <v>-7019178.4929999998</v>
      </c>
      <c r="BJ1350" s="60" t="s">
        <v>544</v>
      </c>
      <c r="BK1350" s="60">
        <v>62465462.840999998</v>
      </c>
      <c r="BL1350" s="85" t="s">
        <v>544</v>
      </c>
      <c r="BM1350" s="60" t="s">
        <v>544</v>
      </c>
      <c r="BN1350" s="60">
        <v>93732106.022</v>
      </c>
      <c r="BO1350" s="60">
        <v>418943665.495</v>
      </c>
      <c r="BP1350" s="60">
        <v>97351213.577000007</v>
      </c>
      <c r="BQ1350" s="60" t="s">
        <v>544</v>
      </c>
      <c r="BR1350" s="60" t="s">
        <v>544</v>
      </c>
      <c r="BS1350" s="60">
        <v>9554221.5730000008</v>
      </c>
      <c r="BT1350" s="60">
        <v>0</v>
      </c>
      <c r="BU1350" s="60" t="s">
        <v>544</v>
      </c>
      <c r="BV1350" s="60" t="s">
        <v>544</v>
      </c>
      <c r="BW1350" s="60">
        <v>97351213.577000007</v>
      </c>
      <c r="BX1350" s="60" t="s">
        <v>544</v>
      </c>
      <c r="BY1350" s="60" t="s">
        <v>544</v>
      </c>
      <c r="BZ1350" s="60" t="s">
        <v>544</v>
      </c>
      <c r="CA1350" s="60" t="s">
        <v>544</v>
      </c>
      <c r="CB1350" s="60" t="s">
        <v>1833</v>
      </c>
      <c r="CC1350" s="60" t="s">
        <v>544</v>
      </c>
      <c r="CD1350" s="60">
        <v>15730609.427999999</v>
      </c>
      <c r="CE1350" s="60">
        <v>-6686732.0539999995</v>
      </c>
      <c r="CF1350" s="60">
        <v>126977861.78300001</v>
      </c>
      <c r="CG1350" s="60" t="s">
        <v>544</v>
      </c>
      <c r="CH1350" s="60" t="s">
        <v>544</v>
      </c>
      <c r="CI1350" s="60" t="s">
        <v>1678</v>
      </c>
      <c r="CJ1350" s="60" t="s">
        <v>544</v>
      </c>
      <c r="CK1350" s="60" t="s">
        <v>544</v>
      </c>
      <c r="CL1350" s="60" t="s">
        <v>544</v>
      </c>
      <c r="CM1350" s="85">
        <v>108671</v>
      </c>
      <c r="CN1350" s="60" t="s">
        <v>544</v>
      </c>
      <c r="CO1350" s="60">
        <v>-7019178.4929999998</v>
      </c>
      <c r="CP1350" s="60">
        <v>93732106.022</v>
      </c>
      <c r="CQ1350" s="60">
        <v>543226376.21399999</v>
      </c>
      <c r="CR1350" s="60" t="s">
        <v>544</v>
      </c>
      <c r="CS1350" s="60" t="s">
        <v>544</v>
      </c>
      <c r="CT1350" s="60" t="s">
        <v>544</v>
      </c>
      <c r="CU1350" s="60">
        <v>62465462.840999998</v>
      </c>
      <c r="CV1350" s="60">
        <v>-6686732.0539999995</v>
      </c>
      <c r="CW1350" s="60">
        <v>62465462.840999998</v>
      </c>
      <c r="CX1350" s="60" t="s">
        <v>544</v>
      </c>
      <c r="CY1350" s="60" t="s">
        <v>544</v>
      </c>
      <c r="CZ1350" s="60">
        <f t="shared" si="42"/>
        <v>899.39299966452643</v>
      </c>
      <c r="DA1350" s="60" t="str">
        <f t="shared" si="43"/>
        <v>N: parent data from row 1351</v>
      </c>
    </row>
    <row r="1351" spans="1:105">
      <c r="A1351" s="13" t="s">
        <v>1678</v>
      </c>
      <c r="B1351" s="13">
        <v>108671</v>
      </c>
      <c r="C1351" s="13">
        <v>2022</v>
      </c>
      <c r="D1351" s="13" t="s">
        <v>1</v>
      </c>
      <c r="E1351" s="13" t="s">
        <v>13</v>
      </c>
      <c r="F1351" s="84" t="s">
        <v>1812</v>
      </c>
      <c r="G1351" s="60" t="s">
        <v>2055</v>
      </c>
      <c r="H1351" s="60" t="s">
        <v>2084</v>
      </c>
      <c r="I1351" s="60" t="s">
        <v>2057</v>
      </c>
      <c r="J1351" s="60" t="s">
        <v>1678</v>
      </c>
      <c r="K1351" s="85">
        <v>108671</v>
      </c>
      <c r="L1351" s="60">
        <v>10857571000000</v>
      </c>
      <c r="M1351" s="60">
        <v>24205932847.099998</v>
      </c>
      <c r="N1351" s="60">
        <v>243370865.69999999</v>
      </c>
      <c r="O1351" s="60">
        <v>45065210.899999999</v>
      </c>
      <c r="P1351" s="60">
        <v>-0.51</v>
      </c>
      <c r="Q1351" s="60">
        <v>1044670622.5</v>
      </c>
      <c r="R1351" s="85">
        <v>9597</v>
      </c>
      <c r="S1351" s="85" t="s">
        <v>544</v>
      </c>
      <c r="T1351" s="60">
        <v>3669381400.1999998</v>
      </c>
      <c r="U1351" s="60">
        <v>885696146.5</v>
      </c>
      <c r="V1351" s="60" t="s">
        <v>544</v>
      </c>
      <c r="W1351" s="60" t="s">
        <v>2058</v>
      </c>
      <c r="X1351" s="60">
        <v>855046274.20000005</v>
      </c>
      <c r="Y1351" s="60">
        <v>17444860391.700001</v>
      </c>
      <c r="Z1351" s="60">
        <v>20.52</v>
      </c>
      <c r="AA1351" s="60">
        <v>616392831.39999998</v>
      </c>
      <c r="AB1351" s="60">
        <v>6197480873.3000002</v>
      </c>
      <c r="AC1351" s="60">
        <v>24205932847.099998</v>
      </c>
      <c r="AD1351" s="60" t="s">
        <v>544</v>
      </c>
      <c r="AE1351" s="60">
        <v>680209575.29999995</v>
      </c>
      <c r="AF1351" s="60">
        <v>14.63</v>
      </c>
      <c r="AG1351" s="60" t="s">
        <v>2059</v>
      </c>
      <c r="AH1351" s="60" t="s">
        <v>544</v>
      </c>
      <c r="AI1351" s="60">
        <v>1558818440.5</v>
      </c>
      <c r="AJ1351" s="60" t="s">
        <v>544</v>
      </c>
      <c r="AK1351" s="60">
        <v>5.6</v>
      </c>
      <c r="AL1351" s="60">
        <v>20670188724.700001</v>
      </c>
      <c r="AM1351" s="60">
        <v>774651668.10000002</v>
      </c>
      <c r="AN1351" s="60">
        <v>396082940.39999998</v>
      </c>
      <c r="AO1351" s="60">
        <v>5382204970.8999996</v>
      </c>
      <c r="AP1351" s="60">
        <v>2055744098</v>
      </c>
      <c r="AQ1351" s="60">
        <v>24205932847.099998</v>
      </c>
      <c r="AR1351" s="60">
        <v>3.39</v>
      </c>
      <c r="AS1351" s="60">
        <v>1687528731.4000001</v>
      </c>
      <c r="AT1351" s="60">
        <v>6497842042</v>
      </c>
      <c r="AU1351" s="85">
        <v>108671</v>
      </c>
      <c r="AV1351" s="60" t="s">
        <v>544</v>
      </c>
      <c r="AW1351" s="60" t="s">
        <v>544</v>
      </c>
      <c r="AX1351" s="60">
        <v>213115598.19999999</v>
      </c>
      <c r="AY1351" s="60">
        <v>680209575.29999995</v>
      </c>
      <c r="AZ1351" s="60">
        <v>9353815782</v>
      </c>
      <c r="BA1351" s="60" t="s">
        <v>544</v>
      </c>
      <c r="BB1351" s="60" t="s">
        <v>1808</v>
      </c>
      <c r="BC1351" s="60" t="s">
        <v>544</v>
      </c>
      <c r="BD1351" s="60">
        <v>184675067.09999999</v>
      </c>
      <c r="BE1351" s="60" t="s">
        <v>544</v>
      </c>
      <c r="BF1351" s="60" t="s">
        <v>544</v>
      </c>
      <c r="BG1351" s="60">
        <v>285905700.80000001</v>
      </c>
      <c r="BH1351" s="60">
        <v>7178051617.3000002</v>
      </c>
      <c r="BI1351" s="60">
        <v>335505523.30000001</v>
      </c>
      <c r="BJ1351" s="60" t="s">
        <v>544</v>
      </c>
      <c r="BK1351" s="60">
        <v>786830912.5</v>
      </c>
      <c r="BL1351" s="85" t="s">
        <v>3192</v>
      </c>
      <c r="BM1351" s="60" t="s">
        <v>3193</v>
      </c>
      <c r="BN1351" s="60">
        <v>466770713.30000001</v>
      </c>
      <c r="BO1351" s="60">
        <v>17422925267</v>
      </c>
      <c r="BP1351" s="60">
        <v>6993376550.1999998</v>
      </c>
      <c r="BQ1351" s="60">
        <v>986935697.89999998</v>
      </c>
      <c r="BR1351" s="60">
        <v>344857881</v>
      </c>
      <c r="BS1351" s="60">
        <v>596649212.79999995</v>
      </c>
      <c r="BT1351" s="60">
        <v>2608935501.5999999</v>
      </c>
      <c r="BU1351" s="60">
        <v>586518792.39999998</v>
      </c>
      <c r="BV1351" s="60">
        <v>191207226.40000001</v>
      </c>
      <c r="BW1351" s="60">
        <v>885696146.5</v>
      </c>
      <c r="BX1351" s="60" t="s">
        <v>544</v>
      </c>
      <c r="BY1351" s="60" t="s">
        <v>544</v>
      </c>
      <c r="BZ1351" s="60" t="s">
        <v>544</v>
      </c>
      <c r="CA1351" s="60">
        <v>-4347341.5</v>
      </c>
      <c r="CB1351" s="60" t="s">
        <v>1861</v>
      </c>
      <c r="CC1351" s="60">
        <v>290518341.60000002</v>
      </c>
      <c r="CD1351" s="60">
        <v>463803374</v>
      </c>
      <c r="CE1351" s="60">
        <v>447834139.60000002</v>
      </c>
      <c r="CF1351" s="60">
        <v>2055744098</v>
      </c>
      <c r="CG1351" s="60">
        <v>655599163.60000002</v>
      </c>
      <c r="CH1351" s="60">
        <v>65363951.600000001</v>
      </c>
      <c r="CI1351" s="60" t="s">
        <v>1678</v>
      </c>
      <c r="CJ1351" s="60" t="s">
        <v>544</v>
      </c>
      <c r="CK1351" s="60">
        <v>1251129214.5999999</v>
      </c>
      <c r="CL1351" s="60" t="s">
        <v>544</v>
      </c>
      <c r="CM1351" s="85">
        <v>108671</v>
      </c>
      <c r="CN1351" s="60" t="s">
        <v>544</v>
      </c>
      <c r="CO1351" s="60">
        <v>335505523.30000001</v>
      </c>
      <c r="CP1351" s="60">
        <v>1321816987.5</v>
      </c>
      <c r="CQ1351" s="60">
        <v>17444860391.700001</v>
      </c>
      <c r="CR1351" s="60">
        <v>9011258.5999999996</v>
      </c>
      <c r="CS1351" s="60" t="s">
        <v>544</v>
      </c>
      <c r="CT1351" s="60">
        <v>254286037</v>
      </c>
      <c r="CU1351" s="60">
        <v>532544875.60000002</v>
      </c>
      <c r="CV1351" s="60">
        <v>447834139.60000002</v>
      </c>
      <c r="CW1351" s="60">
        <v>786830912.5</v>
      </c>
      <c r="CX1351" s="60">
        <v>855046274.20000005</v>
      </c>
      <c r="CY1351" s="60" t="s">
        <v>544</v>
      </c>
      <c r="CZ1351" s="60">
        <f t="shared" si="42"/>
        <v>448.54999262301908</v>
      </c>
      <c r="DA1351" s="60" t="str">
        <f t="shared" si="43"/>
        <v>Y</v>
      </c>
    </row>
    <row r="1352" spans="1:105">
      <c r="A1352" s="13" t="s">
        <v>1678</v>
      </c>
      <c r="B1352" s="13">
        <v>108671</v>
      </c>
      <c r="C1352" s="13">
        <v>2023</v>
      </c>
      <c r="D1352" s="13" t="s">
        <v>1</v>
      </c>
      <c r="E1352" s="13" t="s">
        <v>13</v>
      </c>
      <c r="F1352" s="84" t="s">
        <v>1804</v>
      </c>
      <c r="G1352" s="60" t="s">
        <v>2055</v>
      </c>
      <c r="H1352" s="60" t="s">
        <v>2084</v>
      </c>
      <c r="I1352" s="60" t="s">
        <v>2057</v>
      </c>
      <c r="J1352" s="60" t="s">
        <v>1678</v>
      </c>
      <c r="K1352" s="85">
        <v>108671</v>
      </c>
      <c r="L1352" s="60">
        <v>20653197000000</v>
      </c>
      <c r="M1352" s="60">
        <v>22963484269.599998</v>
      </c>
      <c r="N1352" s="60">
        <v>376727415.19999999</v>
      </c>
      <c r="O1352" s="60">
        <v>161248753.40000001</v>
      </c>
      <c r="P1352" s="60">
        <v>-1.1200000000000001</v>
      </c>
      <c r="Q1352" s="60">
        <v>736500062</v>
      </c>
      <c r="R1352" s="85">
        <v>10007</v>
      </c>
      <c r="S1352" s="85" t="s">
        <v>544</v>
      </c>
      <c r="T1352" s="60">
        <v>2530493344.8000002</v>
      </c>
      <c r="U1352" s="60">
        <v>562096881.10000002</v>
      </c>
      <c r="V1352" s="60" t="s">
        <v>544</v>
      </c>
      <c r="W1352" s="60" t="s">
        <v>2058</v>
      </c>
      <c r="X1352" s="60">
        <v>808100574.79999995</v>
      </c>
      <c r="Y1352" s="60">
        <v>16557030136.5</v>
      </c>
      <c r="Z1352" s="60">
        <v>40.97</v>
      </c>
      <c r="AA1352" s="60">
        <v>463742768.89999998</v>
      </c>
      <c r="AB1352" s="60">
        <v>6032336255.6999998</v>
      </c>
      <c r="AC1352" s="60">
        <v>22963484269.599998</v>
      </c>
      <c r="AD1352" s="60" t="s">
        <v>544</v>
      </c>
      <c r="AE1352" s="60">
        <v>439974516.30000001</v>
      </c>
      <c r="AF1352" s="60">
        <v>18.100000000000001</v>
      </c>
      <c r="AG1352" s="60" t="s">
        <v>2059</v>
      </c>
      <c r="AH1352" s="60" t="s">
        <v>544</v>
      </c>
      <c r="AI1352" s="60">
        <v>1463891758.7</v>
      </c>
      <c r="AJ1352" s="60" t="s">
        <v>544</v>
      </c>
      <c r="AK1352" s="60">
        <v>6.75</v>
      </c>
      <c r="AL1352" s="60">
        <v>19760892075.700001</v>
      </c>
      <c r="AM1352" s="60">
        <v>334694621.89999998</v>
      </c>
      <c r="AN1352" s="60">
        <v>408950258.80000001</v>
      </c>
      <c r="AO1352" s="60">
        <v>6270430170.1999998</v>
      </c>
      <c r="AP1352" s="60">
        <v>2257294642.9000001</v>
      </c>
      <c r="AQ1352" s="60">
        <v>22963484269.599998</v>
      </c>
      <c r="AR1352" s="60">
        <v>6.19</v>
      </c>
      <c r="AS1352" s="60">
        <v>1457185013.0999999</v>
      </c>
      <c r="AT1352" s="60">
        <v>5642198685</v>
      </c>
      <c r="AU1352" s="85">
        <v>108671</v>
      </c>
      <c r="AV1352" s="60">
        <v>543616639.39999998</v>
      </c>
      <c r="AW1352" s="60" t="s">
        <v>544</v>
      </c>
      <c r="AX1352" s="60" t="s">
        <v>544</v>
      </c>
      <c r="AY1352" s="60">
        <v>439974516.30000001</v>
      </c>
      <c r="AZ1352" s="60">
        <v>8274294999.8000002</v>
      </c>
      <c r="BA1352" s="60" t="s">
        <v>544</v>
      </c>
      <c r="BB1352" s="60" t="s">
        <v>1808</v>
      </c>
      <c r="BC1352" s="60" t="s">
        <v>544</v>
      </c>
      <c r="BD1352" s="60">
        <v>268419923.30000001</v>
      </c>
      <c r="BE1352" s="60" t="s">
        <v>544</v>
      </c>
      <c r="BF1352" s="60" t="s">
        <v>544</v>
      </c>
      <c r="BG1352" s="60">
        <v>210207328.80000001</v>
      </c>
      <c r="BH1352" s="60">
        <v>6082173201.3000002</v>
      </c>
      <c r="BI1352" s="60">
        <v>1198617290.0999999</v>
      </c>
      <c r="BJ1352" s="60" t="s">
        <v>544</v>
      </c>
      <c r="BK1352" s="60">
        <v>696822190.29999995</v>
      </c>
      <c r="BL1352" s="85" t="s">
        <v>3192</v>
      </c>
      <c r="BM1352" s="60" t="s">
        <v>3193</v>
      </c>
      <c r="BN1352" s="60">
        <v>922399885.60000002</v>
      </c>
      <c r="BO1352" s="60">
        <v>15477286353.299999</v>
      </c>
      <c r="BP1352" s="60">
        <v>5813753278</v>
      </c>
      <c r="BQ1352" s="60">
        <v>834615124.10000002</v>
      </c>
      <c r="BR1352" s="60" t="s">
        <v>544</v>
      </c>
      <c r="BS1352" s="60">
        <v>859145001.39999998</v>
      </c>
      <c r="BT1352" s="60">
        <v>2740119170.3000002</v>
      </c>
      <c r="BU1352" s="60">
        <v>435746108.89999998</v>
      </c>
      <c r="BV1352" s="60">
        <v>241945401</v>
      </c>
      <c r="BW1352" s="60">
        <v>562096881.10000002</v>
      </c>
      <c r="BX1352" s="60" t="s">
        <v>544</v>
      </c>
      <c r="BY1352" s="60" t="s">
        <v>544</v>
      </c>
      <c r="BZ1352" s="60" t="s">
        <v>544</v>
      </c>
      <c r="CA1352" s="60">
        <v>484617959.19999999</v>
      </c>
      <c r="CB1352" s="60" t="s">
        <v>1833</v>
      </c>
      <c r="CC1352" s="60">
        <v>274060394.19999999</v>
      </c>
      <c r="CD1352" s="60">
        <v>297031442.39999998</v>
      </c>
      <c r="CE1352" s="60">
        <v>842434842.5</v>
      </c>
      <c r="CF1352" s="60">
        <v>2257294642.9000001</v>
      </c>
      <c r="CG1352" s="60">
        <v>759890281.79999995</v>
      </c>
      <c r="CH1352" s="60">
        <v>31471225.600000001</v>
      </c>
      <c r="CI1352" s="60" t="s">
        <v>1678</v>
      </c>
      <c r="CJ1352" s="60" t="s">
        <v>544</v>
      </c>
      <c r="CK1352" s="60">
        <v>1217050833.5999999</v>
      </c>
      <c r="CL1352" s="60" t="s">
        <v>544</v>
      </c>
      <c r="CM1352" s="85">
        <v>108671</v>
      </c>
      <c r="CN1352" s="60" t="s">
        <v>544</v>
      </c>
      <c r="CO1352" s="60">
        <v>1198617290.0999999</v>
      </c>
      <c r="CP1352" s="60">
        <v>1730500460.4000001</v>
      </c>
      <c r="CQ1352" s="60">
        <v>16557030136.5</v>
      </c>
      <c r="CR1352" s="60">
        <v>21414442.899999999</v>
      </c>
      <c r="CS1352" s="60" t="s">
        <v>544</v>
      </c>
      <c r="CT1352" s="60">
        <v>203373831.09999999</v>
      </c>
      <c r="CU1352" s="60">
        <v>493448359.19999999</v>
      </c>
      <c r="CV1352" s="60">
        <v>842434842.5</v>
      </c>
      <c r="CW1352" s="60">
        <v>696822190.29999995</v>
      </c>
      <c r="CX1352" s="60">
        <v>808100574.79999995</v>
      </c>
      <c r="CY1352" s="60" t="s">
        <v>544</v>
      </c>
      <c r="CZ1352" s="60">
        <f t="shared" si="42"/>
        <v>899.39299966519229</v>
      </c>
      <c r="DA1352" s="60" t="str">
        <f t="shared" si="43"/>
        <v>Y</v>
      </c>
    </row>
    <row r="1353" spans="1:105">
      <c r="A1353" s="13" t="s">
        <v>1679</v>
      </c>
      <c r="B1353" s="13">
        <v>1465103</v>
      </c>
      <c r="C1353" s="13">
        <v>2022</v>
      </c>
      <c r="D1353" s="13" t="s">
        <v>1</v>
      </c>
      <c r="E1353" s="13" t="s">
        <v>507</v>
      </c>
      <c r="F1353" s="84" t="s">
        <v>1812</v>
      </c>
      <c r="G1353" s="60" t="s">
        <v>3194</v>
      </c>
      <c r="H1353" s="60" t="s">
        <v>545</v>
      </c>
      <c r="I1353" s="60" t="s">
        <v>2057</v>
      </c>
      <c r="J1353" s="60" t="s">
        <v>1678</v>
      </c>
      <c r="K1353" s="85">
        <v>108671</v>
      </c>
      <c r="L1353" s="60">
        <v>351468000000</v>
      </c>
      <c r="M1353" s="60">
        <v>783564832.86119998</v>
      </c>
      <c r="N1353" s="60" t="s">
        <v>544</v>
      </c>
      <c r="O1353" s="60">
        <v>292052.17290000001</v>
      </c>
      <c r="P1353" s="60">
        <v>-0.32</v>
      </c>
      <c r="Q1353" s="60" t="s">
        <v>544</v>
      </c>
      <c r="R1353" s="85" t="s">
        <v>544</v>
      </c>
      <c r="S1353" s="85" t="s">
        <v>544</v>
      </c>
      <c r="T1353" s="60" t="s">
        <v>544</v>
      </c>
      <c r="U1353" s="60" t="s">
        <v>544</v>
      </c>
      <c r="V1353" s="60" t="s">
        <v>544</v>
      </c>
      <c r="W1353" s="60" t="s">
        <v>3195</v>
      </c>
      <c r="X1353" s="60" t="s">
        <v>544</v>
      </c>
      <c r="Y1353" s="60">
        <v>451976375.7306</v>
      </c>
      <c r="Z1353" s="60">
        <v>19.489999999999998</v>
      </c>
      <c r="AA1353" s="60" t="s">
        <v>544</v>
      </c>
      <c r="AB1353" s="60" t="s">
        <v>544</v>
      </c>
      <c r="AC1353" s="60">
        <v>783564832.86119998</v>
      </c>
      <c r="AD1353" s="60" t="s">
        <v>544</v>
      </c>
      <c r="AE1353" s="60" t="s">
        <v>544</v>
      </c>
      <c r="AF1353" s="60">
        <v>14.24</v>
      </c>
      <c r="AG1353" s="60" t="s">
        <v>3196</v>
      </c>
      <c r="AH1353" s="60" t="s">
        <v>544</v>
      </c>
      <c r="AI1353" s="60" t="s">
        <v>544</v>
      </c>
      <c r="AJ1353" s="60" t="s">
        <v>544</v>
      </c>
      <c r="AK1353" s="60" t="s">
        <v>544</v>
      </c>
      <c r="AL1353" s="60">
        <v>696296968.31159997</v>
      </c>
      <c r="AM1353" s="60">
        <v>10166090.903999999</v>
      </c>
      <c r="AN1353" s="60" t="s">
        <v>544</v>
      </c>
      <c r="AO1353" s="60">
        <v>96809721.801599994</v>
      </c>
      <c r="AP1353" s="60">
        <v>74671721.214599997</v>
      </c>
      <c r="AQ1353" s="60">
        <v>783564832.86119998</v>
      </c>
      <c r="AR1353" s="60" t="s">
        <v>544</v>
      </c>
      <c r="AS1353" s="60">
        <v>64583659.517099999</v>
      </c>
      <c r="AT1353" s="60" t="s">
        <v>544</v>
      </c>
      <c r="AU1353" s="85">
        <v>1465103</v>
      </c>
      <c r="AV1353" s="60" t="s">
        <v>544</v>
      </c>
      <c r="AW1353" s="60" t="s">
        <v>544</v>
      </c>
      <c r="AX1353" s="60" t="s">
        <v>544</v>
      </c>
      <c r="AY1353" s="60" t="s">
        <v>544</v>
      </c>
      <c r="AZ1353" s="60">
        <v>440439200.19809997</v>
      </c>
      <c r="BA1353" s="60">
        <v>192910492.52700001</v>
      </c>
      <c r="BB1353" s="60" t="s">
        <v>1808</v>
      </c>
      <c r="BC1353" s="60" t="s">
        <v>544</v>
      </c>
      <c r="BD1353" s="60" t="s">
        <v>544</v>
      </c>
      <c r="BE1353" s="60" t="s">
        <v>544</v>
      </c>
      <c r="BF1353" s="60" t="s">
        <v>544</v>
      </c>
      <c r="BG1353" s="60" t="s">
        <v>544</v>
      </c>
      <c r="BH1353" s="60">
        <v>192910492.52700001</v>
      </c>
      <c r="BI1353" s="60">
        <v>13195853.5221</v>
      </c>
      <c r="BJ1353" s="60" t="s">
        <v>544</v>
      </c>
      <c r="BK1353" s="60">
        <v>26944599.707400002</v>
      </c>
      <c r="BL1353" s="85" t="s">
        <v>544</v>
      </c>
      <c r="BM1353" s="60" t="s">
        <v>544</v>
      </c>
      <c r="BN1353" s="60">
        <v>42641846.649300002</v>
      </c>
      <c r="BO1353" s="60">
        <v>648103900.97130001</v>
      </c>
      <c r="BP1353" s="60">
        <v>192910492.52700001</v>
      </c>
      <c r="BQ1353" s="60">
        <v>14754208.246200001</v>
      </c>
      <c r="BR1353" s="60" t="s">
        <v>544</v>
      </c>
      <c r="BS1353" s="60">
        <v>35969234.790600002</v>
      </c>
      <c r="BT1353" s="60">
        <v>244320592.581</v>
      </c>
      <c r="BU1353" s="60" t="s">
        <v>544</v>
      </c>
      <c r="BV1353" s="60" t="s">
        <v>544</v>
      </c>
      <c r="BW1353" s="60">
        <v>192910492.52700001</v>
      </c>
      <c r="BX1353" s="60" t="s">
        <v>544</v>
      </c>
      <c r="BY1353" s="60" t="s">
        <v>544</v>
      </c>
      <c r="BZ1353" s="60" t="s">
        <v>544</v>
      </c>
      <c r="CA1353" s="60" t="s">
        <v>544</v>
      </c>
      <c r="CB1353" s="60" t="s">
        <v>1833</v>
      </c>
      <c r="CC1353" s="60" t="s">
        <v>544</v>
      </c>
      <c r="CD1353" s="60">
        <v>2659681.2387000001</v>
      </c>
      <c r="CE1353" s="60">
        <v>15405194.768999999</v>
      </c>
      <c r="CF1353" s="60">
        <v>74671721.214599997</v>
      </c>
      <c r="CG1353" s="60" t="s">
        <v>544</v>
      </c>
      <c r="CH1353" s="60" t="s">
        <v>544</v>
      </c>
      <c r="CI1353" s="60" t="s">
        <v>1678</v>
      </c>
      <c r="CJ1353" s="60" t="s">
        <v>544</v>
      </c>
      <c r="CK1353" s="60" t="s">
        <v>544</v>
      </c>
      <c r="CL1353" s="60" t="s">
        <v>544</v>
      </c>
      <c r="CM1353" s="85">
        <v>108671</v>
      </c>
      <c r="CN1353" s="60" t="s">
        <v>544</v>
      </c>
      <c r="CO1353" s="60">
        <v>13195853.5221</v>
      </c>
      <c r="CP1353" s="60">
        <v>42641846.649300002</v>
      </c>
      <c r="CQ1353" s="60">
        <v>451976375.7306</v>
      </c>
      <c r="CR1353" s="60" t="s">
        <v>544</v>
      </c>
      <c r="CS1353" s="60" t="s">
        <v>544</v>
      </c>
      <c r="CT1353" s="60" t="s">
        <v>544</v>
      </c>
      <c r="CU1353" s="60">
        <v>26944599.707400002</v>
      </c>
      <c r="CV1353" s="60">
        <v>15405194.768999999</v>
      </c>
      <c r="CW1353" s="60">
        <v>26944599.707400002</v>
      </c>
      <c r="CX1353" s="60" t="s">
        <v>544</v>
      </c>
      <c r="CY1353" s="60" t="s">
        <v>544</v>
      </c>
      <c r="CZ1353" s="60">
        <f t="shared" si="42"/>
        <v>448.54999262359536</v>
      </c>
      <c r="DA1353" s="60" t="str">
        <f t="shared" si="43"/>
        <v>N: parent data from row 1351</v>
      </c>
    </row>
    <row r="1354" spans="1:105">
      <c r="A1354" s="13" t="s">
        <v>1679</v>
      </c>
      <c r="B1354" s="13">
        <v>1465103</v>
      </c>
      <c r="C1354" s="13">
        <v>2023</v>
      </c>
      <c r="D1354" s="13" t="s">
        <v>1</v>
      </c>
      <c r="E1354" s="13" t="s">
        <v>507</v>
      </c>
      <c r="F1354" s="84" t="s">
        <v>1804</v>
      </c>
      <c r="G1354" s="60" t="s">
        <v>3194</v>
      </c>
      <c r="H1354" s="60" t="s">
        <v>2084</v>
      </c>
      <c r="I1354" s="60" t="s">
        <v>2057</v>
      </c>
      <c r="J1354" s="60" t="s">
        <v>1678</v>
      </c>
      <c r="K1354" s="85">
        <v>108671</v>
      </c>
      <c r="L1354" s="60">
        <v>741332000000</v>
      </c>
      <c r="M1354" s="60">
        <v>824258138.852</v>
      </c>
      <c r="N1354" s="60" t="s">
        <v>544</v>
      </c>
      <c r="O1354" s="60">
        <v>6235316.4879999999</v>
      </c>
      <c r="P1354" s="60">
        <v>-0.2</v>
      </c>
      <c r="Q1354" s="60" t="s">
        <v>544</v>
      </c>
      <c r="R1354" s="85" t="s">
        <v>544</v>
      </c>
      <c r="S1354" s="85" t="s">
        <v>544</v>
      </c>
      <c r="T1354" s="60" t="s">
        <v>544</v>
      </c>
      <c r="U1354" s="60" t="s">
        <v>544</v>
      </c>
      <c r="V1354" s="60" t="s">
        <v>544</v>
      </c>
      <c r="W1354" s="60" t="s">
        <v>3195</v>
      </c>
      <c r="X1354" s="60" t="s">
        <v>544</v>
      </c>
      <c r="Y1354" s="60">
        <v>457439628.898</v>
      </c>
      <c r="Z1354" s="60">
        <v>15.48</v>
      </c>
      <c r="AA1354" s="60" t="s">
        <v>544</v>
      </c>
      <c r="AB1354" s="60" t="s">
        <v>544</v>
      </c>
      <c r="AC1354" s="60">
        <v>824258138.852</v>
      </c>
      <c r="AD1354" s="60" t="s">
        <v>544</v>
      </c>
      <c r="AE1354" s="60" t="s">
        <v>544</v>
      </c>
      <c r="AF1354" s="60">
        <v>18.86</v>
      </c>
      <c r="AG1354" s="60" t="s">
        <v>3196</v>
      </c>
      <c r="AH1354" s="60" t="s">
        <v>544</v>
      </c>
      <c r="AI1354" s="60" t="s">
        <v>544</v>
      </c>
      <c r="AJ1354" s="60" t="s">
        <v>544</v>
      </c>
      <c r="AK1354" s="60" t="s">
        <v>544</v>
      </c>
      <c r="AL1354" s="60">
        <v>738227893.977</v>
      </c>
      <c r="AM1354" s="60">
        <v>8544651.7850000001</v>
      </c>
      <c r="AN1354" s="60" t="s">
        <v>544</v>
      </c>
      <c r="AO1354" s="60">
        <v>136672177.84200001</v>
      </c>
      <c r="AP1354" s="60">
        <v>76315915.318000004</v>
      </c>
      <c r="AQ1354" s="60">
        <v>824258138.852</v>
      </c>
      <c r="AR1354" s="60" t="s">
        <v>544</v>
      </c>
      <c r="AS1354" s="60">
        <v>66005628.265000001</v>
      </c>
      <c r="AT1354" s="60" t="s">
        <v>544</v>
      </c>
      <c r="AU1354" s="85">
        <v>1465103</v>
      </c>
      <c r="AV1354" s="60" t="s">
        <v>544</v>
      </c>
      <c r="AW1354" s="60" t="s">
        <v>544</v>
      </c>
      <c r="AX1354" s="60" t="s">
        <v>544</v>
      </c>
      <c r="AY1354" s="60" t="s">
        <v>544</v>
      </c>
      <c r="AZ1354" s="60">
        <v>511350433.20499998</v>
      </c>
      <c r="BA1354" s="60">
        <v>142239265.86899999</v>
      </c>
      <c r="BB1354" s="60" t="s">
        <v>1808</v>
      </c>
      <c r="BC1354" s="60" t="s">
        <v>544</v>
      </c>
      <c r="BD1354" s="60" t="s">
        <v>544</v>
      </c>
      <c r="BE1354" s="60" t="s">
        <v>544</v>
      </c>
      <c r="BF1354" s="60" t="s">
        <v>544</v>
      </c>
      <c r="BG1354" s="60" t="s">
        <v>544</v>
      </c>
      <c r="BH1354" s="60">
        <v>142239265.86899999</v>
      </c>
      <c r="BI1354" s="60">
        <v>8575783.8929999992</v>
      </c>
      <c r="BJ1354" s="60" t="s">
        <v>544</v>
      </c>
      <c r="BK1354" s="60">
        <v>36079889.450000003</v>
      </c>
      <c r="BL1354" s="85" t="s">
        <v>544</v>
      </c>
      <c r="BM1354" s="60" t="s">
        <v>544</v>
      </c>
      <c r="BN1354" s="60">
        <v>52125155.541000001</v>
      </c>
      <c r="BO1354" s="60">
        <v>672354577.171</v>
      </c>
      <c r="BP1354" s="60">
        <v>142239265.86899999</v>
      </c>
      <c r="BQ1354" s="60">
        <v>18764878.096999999</v>
      </c>
      <c r="BR1354" s="60" t="s">
        <v>544</v>
      </c>
      <c r="BS1354" s="60">
        <v>13240040.788000001</v>
      </c>
      <c r="BT1354" s="60">
        <v>280788265.079</v>
      </c>
      <c r="BU1354" s="60" t="s">
        <v>544</v>
      </c>
      <c r="BV1354" s="60" t="s">
        <v>544</v>
      </c>
      <c r="BW1354" s="60">
        <v>142239265.86899999</v>
      </c>
      <c r="BX1354" s="60" t="s">
        <v>544</v>
      </c>
      <c r="BY1354" s="60" t="s">
        <v>544</v>
      </c>
      <c r="BZ1354" s="60" t="s">
        <v>544</v>
      </c>
      <c r="CA1354" s="60" t="s">
        <v>544</v>
      </c>
      <c r="CB1354" s="60" t="s">
        <v>1833</v>
      </c>
      <c r="CC1354" s="60" t="s">
        <v>544</v>
      </c>
      <c r="CD1354" s="60">
        <v>1983560.024</v>
      </c>
      <c r="CE1354" s="60">
        <v>9809949.6030000001</v>
      </c>
      <c r="CF1354" s="60">
        <v>76315915.318000004</v>
      </c>
      <c r="CG1354" s="60" t="s">
        <v>544</v>
      </c>
      <c r="CH1354" s="60" t="s">
        <v>544</v>
      </c>
      <c r="CI1354" s="60" t="s">
        <v>1678</v>
      </c>
      <c r="CJ1354" s="60" t="s">
        <v>544</v>
      </c>
      <c r="CK1354" s="60" t="s">
        <v>544</v>
      </c>
      <c r="CL1354" s="60" t="s">
        <v>544</v>
      </c>
      <c r="CM1354" s="85">
        <v>108671</v>
      </c>
      <c r="CN1354" s="60" t="s">
        <v>544</v>
      </c>
      <c r="CO1354" s="60">
        <v>8575783.8929999992</v>
      </c>
      <c r="CP1354" s="60">
        <v>52125155.541000001</v>
      </c>
      <c r="CQ1354" s="60">
        <v>457439628.898</v>
      </c>
      <c r="CR1354" s="60" t="s">
        <v>544</v>
      </c>
      <c r="CS1354" s="60" t="s">
        <v>544</v>
      </c>
      <c r="CT1354" s="60" t="s">
        <v>544</v>
      </c>
      <c r="CU1354" s="60">
        <v>36079889.450000003</v>
      </c>
      <c r="CV1354" s="60">
        <v>9809949.6030000001</v>
      </c>
      <c r="CW1354" s="60">
        <v>36079889.450000003</v>
      </c>
      <c r="CX1354" s="60" t="s">
        <v>544</v>
      </c>
      <c r="CY1354" s="60" t="s">
        <v>544</v>
      </c>
      <c r="CZ1354" s="60">
        <f t="shared" si="42"/>
        <v>899.39299966452643</v>
      </c>
      <c r="DA1354" s="60" t="str">
        <f t="shared" si="43"/>
        <v>N: parent data from row 1351</v>
      </c>
    </row>
    <row r="1355" spans="1:105">
      <c r="A1355" s="13" t="s">
        <v>1680</v>
      </c>
      <c r="B1355" s="13">
        <v>1171870</v>
      </c>
      <c r="C1355" s="13">
        <v>2022</v>
      </c>
      <c r="D1355" s="13" t="s">
        <v>10</v>
      </c>
      <c r="E1355" s="13" t="s">
        <v>507</v>
      </c>
      <c r="F1355" s="84" t="s">
        <v>1812</v>
      </c>
      <c r="G1355" s="60" t="s">
        <v>556</v>
      </c>
      <c r="H1355" s="60" t="s">
        <v>3197</v>
      </c>
      <c r="I1355" s="60" t="s">
        <v>2017</v>
      </c>
      <c r="J1355" s="60" t="s">
        <v>1682</v>
      </c>
      <c r="K1355" s="85">
        <v>111521</v>
      </c>
      <c r="L1355" s="60">
        <v>77203400000</v>
      </c>
      <c r="M1355" s="60">
        <v>11051159460.500999</v>
      </c>
      <c r="N1355" s="60">
        <v>34726596.045199998</v>
      </c>
      <c r="O1355" s="60">
        <v>3492699.6847000001</v>
      </c>
      <c r="P1355" s="60">
        <v>-0.2</v>
      </c>
      <c r="Q1355" s="60">
        <v>1228771829.2307</v>
      </c>
      <c r="R1355" s="85" t="s">
        <v>544</v>
      </c>
      <c r="S1355" s="85">
        <v>16</v>
      </c>
      <c r="T1355" s="60">
        <v>1412811336.796</v>
      </c>
      <c r="U1355" s="60" t="s">
        <v>544</v>
      </c>
      <c r="V1355" s="60" t="s">
        <v>544</v>
      </c>
      <c r="W1355" s="60" t="s">
        <v>2018</v>
      </c>
      <c r="X1355" s="60">
        <v>169911251.0539</v>
      </c>
      <c r="Y1355" s="60">
        <v>5858259375.2163</v>
      </c>
      <c r="Z1355" s="60">
        <v>5.43</v>
      </c>
      <c r="AA1355" s="60">
        <v>220526767.7958</v>
      </c>
      <c r="AB1355" s="60">
        <v>8378270826.3987999</v>
      </c>
      <c r="AC1355" s="60">
        <v>11051159460.500999</v>
      </c>
      <c r="AD1355" s="60">
        <v>9.6999999999999993</v>
      </c>
      <c r="AE1355" s="60">
        <v>71571.714900000006</v>
      </c>
      <c r="AF1355" s="60">
        <v>21.3</v>
      </c>
      <c r="AG1355" s="60" t="s">
        <v>2019</v>
      </c>
      <c r="AH1355" s="60" t="s">
        <v>544</v>
      </c>
      <c r="AI1355" s="60">
        <v>1410535356.2637999</v>
      </c>
      <c r="AJ1355" s="60">
        <v>605067277.34189999</v>
      </c>
      <c r="AK1355" s="60">
        <v>1.75</v>
      </c>
      <c r="AL1355" s="60">
        <v>8082822787.4980001</v>
      </c>
      <c r="AM1355" s="60">
        <v>223346693.36090001</v>
      </c>
      <c r="AN1355" s="60">
        <v>143444030.90239999</v>
      </c>
      <c r="AO1355" s="60">
        <v>925651302.49800003</v>
      </c>
      <c r="AP1355" s="60">
        <v>1419853993.5373001</v>
      </c>
      <c r="AQ1355" s="60">
        <v>11051159460.500999</v>
      </c>
      <c r="AR1355" s="60">
        <v>0.62</v>
      </c>
      <c r="AS1355" s="60">
        <v>1416504437.2823</v>
      </c>
      <c r="AT1355" s="60">
        <v>4917363297.4552002</v>
      </c>
      <c r="AU1355" s="85">
        <v>1171870</v>
      </c>
      <c r="AV1355" s="60" t="s">
        <v>544</v>
      </c>
      <c r="AW1355" s="60">
        <v>149269968.4912</v>
      </c>
      <c r="AX1355" s="60" t="s">
        <v>544</v>
      </c>
      <c r="AY1355" s="60">
        <v>605138849.05680001</v>
      </c>
      <c r="AZ1355" s="60">
        <v>1429831090.5874</v>
      </c>
      <c r="BA1355" s="60">
        <v>99699398.7861</v>
      </c>
      <c r="BB1355" s="60" t="s">
        <v>1808</v>
      </c>
      <c r="BC1355" s="60">
        <v>14537031203.584299</v>
      </c>
      <c r="BD1355" s="60">
        <v>147409103.90509999</v>
      </c>
      <c r="BE1355" s="60" t="s">
        <v>544</v>
      </c>
      <c r="BF1355" s="60">
        <v>586372745.42309999</v>
      </c>
      <c r="BG1355" s="60">
        <v>25866017.746800002</v>
      </c>
      <c r="BH1355" s="60">
        <v>5622201545.2980003</v>
      </c>
      <c r="BI1355" s="60">
        <v>65917549.376900002</v>
      </c>
      <c r="BJ1355" s="60" t="s">
        <v>544</v>
      </c>
      <c r="BK1355" s="60">
        <v>156312625.2324</v>
      </c>
      <c r="BL1355" s="85" t="s">
        <v>3198</v>
      </c>
      <c r="BM1355" s="60" t="s">
        <v>3199</v>
      </c>
      <c r="BN1355" s="60">
        <v>84683653.010499999</v>
      </c>
      <c r="BO1355" s="60">
        <v>9140953334.1833992</v>
      </c>
      <c r="BP1355" s="60">
        <v>5474792441.3929005</v>
      </c>
      <c r="BQ1355" s="60">
        <v>1007185800.0551</v>
      </c>
      <c r="BR1355" s="60">
        <v>1230289149.5855999</v>
      </c>
      <c r="BS1355" s="60">
        <v>932321786.32200003</v>
      </c>
      <c r="BT1355" s="60">
        <v>1854766675.9948001</v>
      </c>
      <c r="BU1355" s="60">
        <v>238133409.6489</v>
      </c>
      <c r="BV1355" s="60">
        <v>133194961.33589999</v>
      </c>
      <c r="BW1355" s="60" t="s">
        <v>544</v>
      </c>
      <c r="BX1355" s="60">
        <v>1410535356.2637999</v>
      </c>
      <c r="BY1355" s="60" t="s">
        <v>544</v>
      </c>
      <c r="BZ1355" s="60">
        <v>11379902.6612</v>
      </c>
      <c r="CA1355" s="60" t="s">
        <v>544</v>
      </c>
      <c r="CB1355" s="60" t="s">
        <v>2081</v>
      </c>
      <c r="CC1355" s="60">
        <v>103893501.2763</v>
      </c>
      <c r="CD1355" s="60">
        <v>8917835.6702999994</v>
      </c>
      <c r="CE1355" s="60">
        <v>93959347.255099997</v>
      </c>
      <c r="CF1355" s="60">
        <v>1419853993.5373001</v>
      </c>
      <c r="CG1355" s="60">
        <v>75221872.307400003</v>
      </c>
      <c r="CH1355" s="60">
        <v>-42943.028899999998</v>
      </c>
      <c r="CI1355" s="60" t="s">
        <v>1682</v>
      </c>
      <c r="CJ1355" s="60">
        <v>16.8</v>
      </c>
      <c r="CK1355" s="60">
        <v>313355281.95630002</v>
      </c>
      <c r="CL1355" s="60" t="s">
        <v>544</v>
      </c>
      <c r="CM1355" s="85">
        <v>111521</v>
      </c>
      <c r="CN1355" s="60">
        <v>-35828800.453900002</v>
      </c>
      <c r="CO1355" s="60">
        <v>65917549.376900002</v>
      </c>
      <c r="CP1355" s="60">
        <v>254594904.06439999</v>
      </c>
      <c r="CQ1355" s="60">
        <v>5858259375.2163</v>
      </c>
      <c r="CR1355" s="60" t="s">
        <v>544</v>
      </c>
      <c r="CS1355" s="60">
        <v>-35828800.453900002</v>
      </c>
      <c r="CT1355" s="60">
        <v>105468079.00300001</v>
      </c>
      <c r="CU1355" s="60">
        <v>50844546.229400001</v>
      </c>
      <c r="CV1355" s="60">
        <v>93959347.255099997</v>
      </c>
      <c r="CW1355" s="60">
        <v>156312625.2324</v>
      </c>
      <c r="CX1355" s="60">
        <v>169911251.0539</v>
      </c>
      <c r="CY1355" s="60">
        <v>16.8</v>
      </c>
      <c r="CZ1355" s="60">
        <f t="shared" si="42"/>
        <v>6.9860000008089669</v>
      </c>
      <c r="DA1355" s="60" t="str">
        <f t="shared" si="43"/>
        <v>N: parent data from row 1359</v>
      </c>
    </row>
    <row r="1356" spans="1:105">
      <c r="A1356" s="13" t="s">
        <v>1680</v>
      </c>
      <c r="B1356" s="13">
        <v>1171870</v>
      </c>
      <c r="C1356" s="13">
        <v>2023</v>
      </c>
      <c r="D1356" s="13" t="s">
        <v>10</v>
      </c>
      <c r="E1356" s="13" t="s">
        <v>507</v>
      </c>
      <c r="F1356" s="84" t="s">
        <v>1804</v>
      </c>
      <c r="G1356" s="60" t="s">
        <v>556</v>
      </c>
      <c r="H1356" s="60" t="s">
        <v>3197</v>
      </c>
      <c r="I1356" s="60" t="s">
        <v>2017</v>
      </c>
      <c r="J1356" s="60" t="s">
        <v>1682</v>
      </c>
      <c r="K1356" s="85">
        <v>111521</v>
      </c>
      <c r="L1356" s="60">
        <v>82280900000</v>
      </c>
      <c r="M1356" s="60">
        <v>11518128113.517401</v>
      </c>
      <c r="N1356" s="60">
        <v>39797861.0185</v>
      </c>
      <c r="O1356" s="60">
        <v>6075368.1611000001</v>
      </c>
      <c r="P1356" s="60">
        <v>-0.32</v>
      </c>
      <c r="Q1356" s="60">
        <v>1039881852.1828001</v>
      </c>
      <c r="R1356" s="85" t="s">
        <v>544</v>
      </c>
      <c r="S1356" s="85">
        <v>16</v>
      </c>
      <c r="T1356" s="60">
        <v>1283120555.3332</v>
      </c>
      <c r="U1356" s="60" t="s">
        <v>544</v>
      </c>
      <c r="V1356" s="60" t="s">
        <v>544</v>
      </c>
      <c r="W1356" s="60" t="s">
        <v>2018</v>
      </c>
      <c r="X1356" s="60">
        <v>167702558.917</v>
      </c>
      <c r="Y1356" s="60">
        <v>6351797412.4301004</v>
      </c>
      <c r="Z1356" s="60">
        <v>3.59</v>
      </c>
      <c r="AA1356" s="60">
        <v>254255557.39649999</v>
      </c>
      <c r="AB1356" s="60">
        <v>8807967970.4449005</v>
      </c>
      <c r="AC1356" s="60">
        <v>11518128113.517401</v>
      </c>
      <c r="AD1356" s="60">
        <v>9.5</v>
      </c>
      <c r="AE1356" s="60">
        <v>41995.6325</v>
      </c>
      <c r="AF1356" s="60">
        <v>23.36</v>
      </c>
      <c r="AG1356" s="60" t="s">
        <v>2019</v>
      </c>
      <c r="AH1356" s="60" t="s">
        <v>544</v>
      </c>
      <c r="AI1356" s="60">
        <v>1433856878.7404001</v>
      </c>
      <c r="AJ1356" s="60">
        <v>462581891.4368</v>
      </c>
      <c r="AK1356" s="60">
        <v>1.71</v>
      </c>
      <c r="AL1356" s="60">
        <v>8700823113.5207996</v>
      </c>
      <c r="AM1356" s="60">
        <v>90836552.989399999</v>
      </c>
      <c r="AN1356" s="60">
        <v>176283666.48100001</v>
      </c>
      <c r="AO1356" s="60">
        <v>738031244.67630005</v>
      </c>
      <c r="AP1356" s="60">
        <v>1441458088.2138</v>
      </c>
      <c r="AQ1356" s="60">
        <v>11518128113.517401</v>
      </c>
      <c r="AR1356" s="60">
        <v>0.73</v>
      </c>
      <c r="AS1356" s="60">
        <v>1436614591.9379001</v>
      </c>
      <c r="AT1356" s="60">
        <v>4899882411.7362003</v>
      </c>
      <c r="AU1356" s="85">
        <v>1171870</v>
      </c>
      <c r="AV1356" s="60" t="s">
        <v>544</v>
      </c>
      <c r="AW1356" s="60">
        <v>214527689.0988</v>
      </c>
      <c r="AX1356" s="60" t="s">
        <v>544</v>
      </c>
      <c r="AY1356" s="60">
        <v>462623887.06919998</v>
      </c>
      <c r="AZ1356" s="60">
        <v>2303922391.8395</v>
      </c>
      <c r="BA1356" s="60">
        <v>69726748.411200002</v>
      </c>
      <c r="BB1356" s="60" t="s">
        <v>1808</v>
      </c>
      <c r="BC1356" s="60">
        <v>15021151798.7017</v>
      </c>
      <c r="BD1356" s="60">
        <v>135071952.5034</v>
      </c>
      <c r="BE1356" s="60" t="s">
        <v>544</v>
      </c>
      <c r="BF1356" s="60">
        <v>923553950.29630005</v>
      </c>
      <c r="BG1356" s="60">
        <v>22061705.580400001</v>
      </c>
      <c r="BH1356" s="60">
        <v>5432233047.2166004</v>
      </c>
      <c r="BI1356" s="60">
        <v>52480542.018399999</v>
      </c>
      <c r="BJ1356" s="60" t="s">
        <v>544</v>
      </c>
      <c r="BK1356" s="60">
        <v>171818130.8971</v>
      </c>
      <c r="BL1356" s="85" t="s">
        <v>3198</v>
      </c>
      <c r="BM1356" s="60" t="s">
        <v>3199</v>
      </c>
      <c r="BN1356" s="60">
        <v>96463967.7377</v>
      </c>
      <c r="BO1356" s="60">
        <v>10041183715.883301</v>
      </c>
      <c r="BP1356" s="60">
        <v>5297161094.7131996</v>
      </c>
      <c r="BQ1356" s="60">
        <v>760162942.97749996</v>
      </c>
      <c r="BR1356" s="60">
        <v>1136429811.1853001</v>
      </c>
      <c r="BS1356" s="60">
        <v>656041771.5898</v>
      </c>
      <c r="BT1356" s="60">
        <v>1880242454.5955999</v>
      </c>
      <c r="BU1356" s="60">
        <v>243000727.89989999</v>
      </c>
      <c r="BV1356" s="60">
        <v>191038132.0151</v>
      </c>
      <c r="BW1356" s="60" t="s">
        <v>544</v>
      </c>
      <c r="BX1356" s="60">
        <v>1433856878.7404001</v>
      </c>
      <c r="BY1356" s="60" t="s">
        <v>544</v>
      </c>
      <c r="BZ1356" s="60">
        <v>20955820.592599999</v>
      </c>
      <c r="CA1356" s="60" t="s">
        <v>544</v>
      </c>
      <c r="CB1356" s="60" t="s">
        <v>2081</v>
      </c>
      <c r="CC1356" s="60">
        <v>126112884.2474</v>
      </c>
      <c r="CD1356" s="60">
        <v>20549862.812199999</v>
      </c>
      <c r="CE1356" s="60">
        <v>69768744.043599993</v>
      </c>
      <c r="CF1356" s="60">
        <v>1441458088.2138</v>
      </c>
      <c r="CG1356" s="60">
        <v>100985497.4981</v>
      </c>
      <c r="CH1356" s="60">
        <v>15272411.6677</v>
      </c>
      <c r="CI1356" s="60" t="s">
        <v>1682</v>
      </c>
      <c r="CJ1356" s="60">
        <v>16.3</v>
      </c>
      <c r="CK1356" s="60">
        <v>343986225.398</v>
      </c>
      <c r="CL1356" s="60" t="s">
        <v>544</v>
      </c>
      <c r="CM1356" s="85">
        <v>111521</v>
      </c>
      <c r="CN1356" s="60">
        <v>-60907665.596699998</v>
      </c>
      <c r="CO1356" s="60">
        <v>52480542.018399999</v>
      </c>
      <c r="CP1356" s="60">
        <v>264166526.65470001</v>
      </c>
      <c r="CQ1356" s="60">
        <v>6351797412.4301004</v>
      </c>
      <c r="CR1356" s="60" t="s">
        <v>544</v>
      </c>
      <c r="CS1356" s="60">
        <v>-60907665.596699998</v>
      </c>
      <c r="CT1356" s="60">
        <v>112254325.5389</v>
      </c>
      <c r="CU1356" s="60">
        <v>59563805.3583</v>
      </c>
      <c r="CV1356" s="60">
        <v>69768744.043599993</v>
      </c>
      <c r="CW1356" s="60">
        <v>171818130.8971</v>
      </c>
      <c r="CX1356" s="60">
        <v>167702558.917</v>
      </c>
      <c r="CY1356" s="60">
        <v>16.3</v>
      </c>
      <c r="CZ1356" s="60">
        <f t="shared" si="42"/>
        <v>7.1436000007186147</v>
      </c>
      <c r="DA1356" s="60" t="str">
        <f t="shared" si="43"/>
        <v>N: parent data from row 1359</v>
      </c>
    </row>
    <row r="1357" spans="1:105">
      <c r="A1357" s="13" t="s">
        <v>1681</v>
      </c>
      <c r="B1357" s="13">
        <v>111826</v>
      </c>
      <c r="C1357" s="13">
        <v>2022</v>
      </c>
      <c r="D1357" s="13" t="s">
        <v>10</v>
      </c>
      <c r="E1357" s="13" t="s">
        <v>13</v>
      </c>
      <c r="F1357" s="84" t="s">
        <v>1812</v>
      </c>
      <c r="G1357" s="60" t="s">
        <v>1931</v>
      </c>
      <c r="H1357" s="60" t="s">
        <v>2748</v>
      </c>
      <c r="I1357" s="60" t="s">
        <v>1933</v>
      </c>
      <c r="J1357" s="60" t="s">
        <v>1682</v>
      </c>
      <c r="K1357" s="85">
        <v>111521</v>
      </c>
      <c r="L1357" s="60">
        <v>839011000000</v>
      </c>
      <c r="M1357" s="60">
        <v>24108818736.400002</v>
      </c>
      <c r="N1357" s="60">
        <v>572770898</v>
      </c>
      <c r="O1357" s="60">
        <v>82411425</v>
      </c>
      <c r="P1357" s="60">
        <v>-0.17</v>
      </c>
      <c r="Q1357" s="60" t="s">
        <v>544</v>
      </c>
      <c r="R1357" s="85" t="s">
        <v>544</v>
      </c>
      <c r="S1357" s="85" t="s">
        <v>544</v>
      </c>
      <c r="T1357" s="60" t="s">
        <v>544</v>
      </c>
      <c r="U1357" s="60" t="s">
        <v>544</v>
      </c>
      <c r="V1357" s="60" t="s">
        <v>544</v>
      </c>
      <c r="W1357" s="60" t="s">
        <v>1934</v>
      </c>
      <c r="X1357" s="60">
        <v>557369041.70000005</v>
      </c>
      <c r="Y1357" s="60">
        <v>18493750198.200001</v>
      </c>
      <c r="Z1357" s="60">
        <v>7.11</v>
      </c>
      <c r="AA1357" s="60" t="s">
        <v>544</v>
      </c>
      <c r="AB1357" s="60">
        <v>14337260438</v>
      </c>
      <c r="AC1357" s="60">
        <v>24108818736.400002</v>
      </c>
      <c r="AD1357" s="60" t="s">
        <v>544</v>
      </c>
      <c r="AE1357" s="60" t="s">
        <v>544</v>
      </c>
      <c r="AF1357" s="60">
        <v>14.74</v>
      </c>
      <c r="AG1357" s="60" t="s">
        <v>1935</v>
      </c>
      <c r="AH1357" s="60" t="s">
        <v>544</v>
      </c>
      <c r="AI1357" s="60">
        <v>1533749031.7</v>
      </c>
      <c r="AJ1357" s="60" t="s">
        <v>544</v>
      </c>
      <c r="AK1357" s="60">
        <v>2.63</v>
      </c>
      <c r="AL1357" s="60">
        <v>20064193577.900002</v>
      </c>
      <c r="AM1357" s="60">
        <v>521278124.69999999</v>
      </c>
      <c r="AN1357" s="60">
        <v>171489325.19999999</v>
      </c>
      <c r="AO1357" s="60">
        <v>86922789.700000003</v>
      </c>
      <c r="AP1357" s="60">
        <v>2112151951.8</v>
      </c>
      <c r="AQ1357" s="60">
        <v>24108818736.400002</v>
      </c>
      <c r="AR1357" s="60">
        <v>3.36</v>
      </c>
      <c r="AS1357" s="60">
        <v>1955001295</v>
      </c>
      <c r="AT1357" s="60">
        <v>3261084454.9000001</v>
      </c>
      <c r="AU1357" s="85">
        <v>111826</v>
      </c>
      <c r="AV1357" s="60" t="s">
        <v>544</v>
      </c>
      <c r="AW1357" s="60" t="s">
        <v>544</v>
      </c>
      <c r="AX1357" s="60">
        <v>4712508.3</v>
      </c>
      <c r="AY1357" s="60" t="s">
        <v>544</v>
      </c>
      <c r="AZ1357" s="60">
        <v>2475762193.1999998</v>
      </c>
      <c r="BA1357" s="60">
        <v>13788052081.299999</v>
      </c>
      <c r="BB1357" s="60" t="s">
        <v>1808</v>
      </c>
      <c r="BC1357" s="60" t="s">
        <v>544</v>
      </c>
      <c r="BD1357" s="60">
        <v>503060257.39999998</v>
      </c>
      <c r="BE1357" s="60">
        <v>10402000</v>
      </c>
      <c r="BF1357" s="60" t="s">
        <v>544</v>
      </c>
      <c r="BG1357" s="60">
        <v>89250309</v>
      </c>
      <c r="BH1357" s="60">
        <v>17049136536.200001</v>
      </c>
      <c r="BI1357" s="60">
        <v>130341082.3</v>
      </c>
      <c r="BJ1357" s="60" t="s">
        <v>544</v>
      </c>
      <c r="BK1357" s="60">
        <v>460504009</v>
      </c>
      <c r="BL1357" s="85" t="s">
        <v>3200</v>
      </c>
      <c r="BM1357" s="60" t="s">
        <v>3201</v>
      </c>
      <c r="BN1357" s="60">
        <v>169248010.30000001</v>
      </c>
      <c r="BO1357" s="60">
        <v>22715611643.200001</v>
      </c>
      <c r="BP1357" s="60">
        <v>16546076278.799999</v>
      </c>
      <c r="BQ1357" s="60">
        <v>3365621680.9000001</v>
      </c>
      <c r="BR1357" s="60" t="s">
        <v>544</v>
      </c>
      <c r="BS1357" s="60">
        <v>283698744.60000002</v>
      </c>
      <c r="BT1357" s="60">
        <v>1570443379.5999999</v>
      </c>
      <c r="BU1357" s="60">
        <v>672250798.10000002</v>
      </c>
      <c r="BV1357" s="60" t="s">
        <v>544</v>
      </c>
      <c r="BW1357" s="60">
        <v>13788052081.299999</v>
      </c>
      <c r="BX1357" s="60">
        <v>1533749031.7</v>
      </c>
      <c r="BY1357" s="60" t="s">
        <v>544</v>
      </c>
      <c r="BZ1357" s="60">
        <v>1953966.8</v>
      </c>
      <c r="CA1357" s="60" t="s">
        <v>544</v>
      </c>
      <c r="CB1357" s="60" t="s">
        <v>1958</v>
      </c>
      <c r="CC1357" s="60">
        <v>100715496.8</v>
      </c>
      <c r="CD1357" s="60">
        <v>496479986.69999999</v>
      </c>
      <c r="CE1357" s="60">
        <v>182609695.30000001</v>
      </c>
      <c r="CF1357" s="60">
        <v>2112151951.8</v>
      </c>
      <c r="CG1357" s="60">
        <v>56291485.899999999</v>
      </c>
      <c r="CH1357" s="60">
        <v>62383264.899999999</v>
      </c>
      <c r="CI1357" s="60" t="s">
        <v>1682</v>
      </c>
      <c r="CJ1357" s="60">
        <v>10.7</v>
      </c>
      <c r="CK1357" s="60">
        <v>728858366.89999998</v>
      </c>
      <c r="CL1357" s="60" t="s">
        <v>544</v>
      </c>
      <c r="CM1357" s="85">
        <v>111521</v>
      </c>
      <c r="CN1357" s="60">
        <v>-4741243.0999999996</v>
      </c>
      <c r="CO1357" s="60">
        <v>130341082.3</v>
      </c>
      <c r="CP1357" s="60">
        <v>726617052</v>
      </c>
      <c r="CQ1357" s="60">
        <v>18493750198.200001</v>
      </c>
      <c r="CR1357" s="60">
        <v>316082.90000000002</v>
      </c>
      <c r="CS1357" s="60">
        <v>-4741243.0999999996</v>
      </c>
      <c r="CT1357" s="60">
        <v>199764374.80000001</v>
      </c>
      <c r="CU1357" s="60">
        <v>260739634.19999999</v>
      </c>
      <c r="CV1357" s="60">
        <v>182609695.30000001</v>
      </c>
      <c r="CW1357" s="60">
        <v>460504009</v>
      </c>
      <c r="CX1357" s="60">
        <v>557369041.70000005</v>
      </c>
      <c r="CY1357" s="60">
        <v>10.7</v>
      </c>
      <c r="CZ1357" s="60">
        <f t="shared" si="42"/>
        <v>34.800999964931648</v>
      </c>
      <c r="DA1357" s="60" t="str">
        <f t="shared" si="43"/>
        <v>N: parent data from row 1359</v>
      </c>
    </row>
    <row r="1358" spans="1:105">
      <c r="A1358" s="13" t="s">
        <v>1681</v>
      </c>
      <c r="B1358" s="13">
        <v>111826</v>
      </c>
      <c r="C1358" s="13">
        <v>2023</v>
      </c>
      <c r="D1358" s="13" t="s">
        <v>10</v>
      </c>
      <c r="E1358" s="13" t="s">
        <v>13</v>
      </c>
      <c r="F1358" s="84" t="s">
        <v>1804</v>
      </c>
      <c r="G1358" s="60" t="s">
        <v>1931</v>
      </c>
      <c r="H1358" s="60" t="s">
        <v>2748</v>
      </c>
      <c r="I1358" s="60" t="s">
        <v>1933</v>
      </c>
      <c r="J1358" s="60" t="s">
        <v>1682</v>
      </c>
      <c r="K1358" s="85">
        <v>111521</v>
      </c>
      <c r="L1358" s="60">
        <v>881704000000</v>
      </c>
      <c r="M1358" s="60">
        <v>25421791682.099998</v>
      </c>
      <c r="N1358" s="60">
        <v>609232189.29999995</v>
      </c>
      <c r="O1358" s="60">
        <v>268114061.90000001</v>
      </c>
      <c r="P1358" s="60">
        <v>-0.08</v>
      </c>
      <c r="Q1358" s="60" t="s">
        <v>544</v>
      </c>
      <c r="R1358" s="85" t="s">
        <v>544</v>
      </c>
      <c r="S1358" s="85" t="s">
        <v>544</v>
      </c>
      <c r="T1358" s="60" t="s">
        <v>544</v>
      </c>
      <c r="U1358" s="60" t="s">
        <v>544</v>
      </c>
      <c r="V1358" s="60" t="s">
        <v>544</v>
      </c>
      <c r="W1358" s="60" t="s">
        <v>1934</v>
      </c>
      <c r="X1358" s="60">
        <v>863852608.79999995</v>
      </c>
      <c r="Y1358" s="60">
        <v>19558861710.299999</v>
      </c>
      <c r="Z1358" s="60">
        <v>3.92</v>
      </c>
      <c r="AA1358" s="60" t="s">
        <v>544</v>
      </c>
      <c r="AB1358" s="60">
        <v>15295851009.1</v>
      </c>
      <c r="AC1358" s="60">
        <v>25421791682.099998</v>
      </c>
      <c r="AD1358" s="60" t="s">
        <v>544</v>
      </c>
      <c r="AE1358" s="60" t="s">
        <v>544</v>
      </c>
      <c r="AF1358" s="60">
        <v>10.95</v>
      </c>
      <c r="AG1358" s="60" t="s">
        <v>1935</v>
      </c>
      <c r="AH1358" s="60" t="s">
        <v>544</v>
      </c>
      <c r="AI1358" s="60">
        <v>1971455758.5</v>
      </c>
      <c r="AJ1358" s="60" t="s">
        <v>544</v>
      </c>
      <c r="AK1358" s="60">
        <v>3.74</v>
      </c>
      <c r="AL1358" s="60">
        <v>20678949362.5</v>
      </c>
      <c r="AM1358" s="60">
        <v>647608339</v>
      </c>
      <c r="AN1358" s="60">
        <v>360349451.10000002</v>
      </c>
      <c r="AO1358" s="60">
        <v>99703024.599999994</v>
      </c>
      <c r="AP1358" s="60">
        <v>2214744978.1999998</v>
      </c>
      <c r="AQ1358" s="60">
        <v>25421791682.099998</v>
      </c>
      <c r="AR1358" s="60">
        <v>3.32</v>
      </c>
      <c r="AS1358" s="60">
        <v>2044402158.8</v>
      </c>
      <c r="AT1358" s="60">
        <v>3781506794</v>
      </c>
      <c r="AU1358" s="85">
        <v>111826</v>
      </c>
      <c r="AV1358" s="60" t="s">
        <v>544</v>
      </c>
      <c r="AW1358" s="60" t="s">
        <v>544</v>
      </c>
      <c r="AX1358" s="60">
        <v>4988034.5</v>
      </c>
      <c r="AY1358" s="60" t="s">
        <v>544</v>
      </c>
      <c r="AZ1358" s="60">
        <v>3320272182.9000001</v>
      </c>
      <c r="BA1358" s="60">
        <v>14588818744.700001</v>
      </c>
      <c r="BB1358" s="60" t="s">
        <v>1808</v>
      </c>
      <c r="BC1358" s="60" t="s">
        <v>544</v>
      </c>
      <c r="BD1358" s="60">
        <v>546550183.70000005</v>
      </c>
      <c r="BE1358" s="60">
        <v>4613211.0999999996</v>
      </c>
      <c r="BF1358" s="60" t="s">
        <v>544</v>
      </c>
      <c r="BG1358" s="60">
        <v>190150794.5</v>
      </c>
      <c r="BH1358" s="60">
        <v>18370325538.700001</v>
      </c>
      <c r="BI1358" s="60">
        <v>95378139.200000003</v>
      </c>
      <c r="BJ1358" s="60" t="s">
        <v>544</v>
      </c>
      <c r="BK1358" s="60">
        <v>812847793.70000005</v>
      </c>
      <c r="BL1358" s="85" t="s">
        <v>3200</v>
      </c>
      <c r="BM1358" s="60" t="s">
        <v>3201</v>
      </c>
      <c r="BN1358" s="60">
        <v>321079491.69999999</v>
      </c>
      <c r="BO1358" s="60">
        <v>23976587978.5</v>
      </c>
      <c r="BP1358" s="60">
        <v>17823775355</v>
      </c>
      <c r="BQ1358" s="60">
        <v>2463685381.5</v>
      </c>
      <c r="BR1358" s="60" t="s">
        <v>544</v>
      </c>
      <c r="BS1358" s="60">
        <v>293140732.10000002</v>
      </c>
      <c r="BT1358" s="60">
        <v>1120087652.2</v>
      </c>
      <c r="BU1358" s="60">
        <v>1112447021.3</v>
      </c>
      <c r="BV1358" s="60" t="s">
        <v>544</v>
      </c>
      <c r="BW1358" s="60">
        <v>14588818744.700001</v>
      </c>
      <c r="BX1358" s="60">
        <v>1625464926.9000001</v>
      </c>
      <c r="BY1358" s="60" t="s">
        <v>544</v>
      </c>
      <c r="BZ1358" s="60">
        <v>-2594931.2000000002</v>
      </c>
      <c r="CA1358" s="60" t="s">
        <v>544</v>
      </c>
      <c r="CB1358" s="60" t="s">
        <v>1958</v>
      </c>
      <c r="CC1358" s="60">
        <v>210506588.5</v>
      </c>
      <c r="CD1358" s="60">
        <v>508202866.5</v>
      </c>
      <c r="CE1358" s="60">
        <v>107660813.8</v>
      </c>
      <c r="CF1358" s="60">
        <v>2214744978.1999998</v>
      </c>
      <c r="CG1358" s="60">
        <v>111293717.5</v>
      </c>
      <c r="CH1358" s="60">
        <v>131015194.90000001</v>
      </c>
      <c r="CI1358" s="60" t="s">
        <v>1682</v>
      </c>
      <c r="CJ1358" s="60">
        <v>12.89</v>
      </c>
      <c r="CK1358" s="60">
        <v>1224202059.9000001</v>
      </c>
      <c r="CL1358" s="60" t="s">
        <v>544</v>
      </c>
      <c r="CM1358" s="85">
        <v>111521</v>
      </c>
      <c r="CN1358" s="60">
        <v>1182135.3</v>
      </c>
      <c r="CO1358" s="60">
        <v>95378139.200000003</v>
      </c>
      <c r="CP1358" s="60">
        <v>1184932100.5</v>
      </c>
      <c r="CQ1358" s="60">
        <v>19558861710.299999</v>
      </c>
      <c r="CR1358" s="60">
        <v>461321.1</v>
      </c>
      <c r="CS1358" s="60">
        <v>1182135.3</v>
      </c>
      <c r="CT1358" s="60">
        <v>280656229.60000002</v>
      </c>
      <c r="CU1358" s="60">
        <v>532191564.10000002</v>
      </c>
      <c r="CV1358" s="60">
        <v>107660813.8</v>
      </c>
      <c r="CW1358" s="60">
        <v>812847793.70000005</v>
      </c>
      <c r="CX1358" s="60">
        <v>863852608.79999995</v>
      </c>
      <c r="CY1358" s="60">
        <v>10.63</v>
      </c>
      <c r="CZ1358" s="60">
        <f t="shared" si="42"/>
        <v>34.682999964193151</v>
      </c>
      <c r="DA1358" s="60" t="str">
        <f t="shared" si="43"/>
        <v>N: parent data from row 1359</v>
      </c>
    </row>
    <row r="1359" spans="1:105">
      <c r="A1359" s="13" t="s">
        <v>1682</v>
      </c>
      <c r="B1359" s="13">
        <v>111521</v>
      </c>
      <c r="C1359" s="13">
        <v>2022</v>
      </c>
      <c r="D1359" s="13" t="s">
        <v>1</v>
      </c>
      <c r="E1359" s="13" t="s">
        <v>13</v>
      </c>
      <c r="F1359" s="84" t="s">
        <v>1812</v>
      </c>
      <c r="G1359" s="60" t="s">
        <v>2399</v>
      </c>
      <c r="H1359" s="60" t="s">
        <v>2221</v>
      </c>
      <c r="I1359" s="60" t="s">
        <v>2400</v>
      </c>
      <c r="J1359" s="60" t="s">
        <v>1682</v>
      </c>
      <c r="K1359" s="85">
        <v>111521</v>
      </c>
      <c r="L1359" s="60">
        <v>504260000000</v>
      </c>
      <c r="M1359" s="60">
        <v>375026030069.63202</v>
      </c>
      <c r="N1359" s="60">
        <v>3763200952.1919999</v>
      </c>
      <c r="O1359" s="60">
        <v>401606425.72799999</v>
      </c>
      <c r="P1359" s="60">
        <v>-0.25</v>
      </c>
      <c r="Q1359" s="60">
        <v>16453220289.593599</v>
      </c>
      <c r="R1359" s="85">
        <v>28661</v>
      </c>
      <c r="S1359" s="85" t="s">
        <v>544</v>
      </c>
      <c r="T1359" s="60">
        <v>10770489365.5424</v>
      </c>
      <c r="U1359" s="60" t="s">
        <v>544</v>
      </c>
      <c r="V1359" s="60" t="s">
        <v>544</v>
      </c>
      <c r="W1359" s="60" t="s">
        <v>2401</v>
      </c>
      <c r="X1359" s="60">
        <v>6234567901.6255999</v>
      </c>
      <c r="Y1359" s="60">
        <v>274098616706.16959</v>
      </c>
      <c r="Z1359" s="60">
        <v>11.11</v>
      </c>
      <c r="AA1359" s="60">
        <v>13287222966.7712</v>
      </c>
      <c r="AB1359" s="60">
        <v>192695225357.9136</v>
      </c>
      <c r="AC1359" s="60">
        <v>375026030069.63202</v>
      </c>
      <c r="AD1359" s="60">
        <v>6.6</v>
      </c>
      <c r="AE1359" s="60">
        <v>21545441024.703999</v>
      </c>
      <c r="AF1359" s="60">
        <v>17.02</v>
      </c>
      <c r="AG1359" s="60" t="s">
        <v>2402</v>
      </c>
      <c r="AH1359" s="60" t="s">
        <v>544</v>
      </c>
      <c r="AI1359" s="60">
        <v>27655064704.992001</v>
      </c>
      <c r="AJ1359" s="60">
        <v>57122564334.982399</v>
      </c>
      <c r="AK1359" s="60">
        <v>1.96</v>
      </c>
      <c r="AL1359" s="60">
        <v>305634389428.65918</v>
      </c>
      <c r="AM1359" s="60">
        <v>6381823591.0592003</v>
      </c>
      <c r="AN1359" s="60">
        <v>3360850810.8607998</v>
      </c>
      <c r="AO1359" s="60">
        <v>36753681394.540802</v>
      </c>
      <c r="AP1359" s="60">
        <v>30365164363.052799</v>
      </c>
      <c r="AQ1359" s="60">
        <v>375026030069.63202</v>
      </c>
      <c r="AR1359" s="60">
        <v>1.58</v>
      </c>
      <c r="AS1359" s="60">
        <v>32509296447.0784</v>
      </c>
      <c r="AT1359" s="60">
        <v>147450542921.6384</v>
      </c>
      <c r="AU1359" s="85">
        <v>111521</v>
      </c>
      <c r="AV1359" s="60" t="s">
        <v>544</v>
      </c>
      <c r="AW1359" s="60" t="s">
        <v>544</v>
      </c>
      <c r="AX1359" s="60">
        <v>69909266.700800002</v>
      </c>
      <c r="AY1359" s="60">
        <v>78668005359.686401</v>
      </c>
      <c r="AZ1359" s="60">
        <v>53299866134.534401</v>
      </c>
      <c r="BA1359" s="60">
        <v>11619812584.396799</v>
      </c>
      <c r="BB1359" s="60" t="s">
        <v>1808</v>
      </c>
      <c r="BC1359" s="60">
        <v>419145470798.26562</v>
      </c>
      <c r="BD1359" s="60">
        <v>3203926818.5855999</v>
      </c>
      <c r="BE1359" s="60" t="s">
        <v>544</v>
      </c>
      <c r="BF1359" s="60" t="s">
        <v>544</v>
      </c>
      <c r="BG1359" s="60">
        <v>1525360702.1631999</v>
      </c>
      <c r="BH1359" s="60">
        <v>237738360865.72159</v>
      </c>
      <c r="BI1359" s="60">
        <v>1744756805.1071999</v>
      </c>
      <c r="BJ1359" s="60" t="s">
        <v>544</v>
      </c>
      <c r="BK1359" s="60">
        <v>3908225494.816</v>
      </c>
      <c r="BL1359" s="85" t="s">
        <v>3202</v>
      </c>
      <c r="BM1359" s="60" t="s">
        <v>3203</v>
      </c>
      <c r="BN1359" s="60">
        <v>2307005801.1264</v>
      </c>
      <c r="BO1359" s="60">
        <v>325924438515.16162</v>
      </c>
      <c r="BP1359" s="60">
        <v>234534434047.13599</v>
      </c>
      <c r="BQ1359" s="60">
        <v>26334969509.312</v>
      </c>
      <c r="BR1359" s="60">
        <v>64835638855.7696</v>
      </c>
      <c r="BS1359" s="60">
        <v>5649263721.9071999</v>
      </c>
      <c r="BT1359" s="60">
        <v>18248549755.718399</v>
      </c>
      <c r="BU1359" s="60">
        <v>7548713372.4799995</v>
      </c>
      <c r="BV1359" s="60" t="s">
        <v>544</v>
      </c>
      <c r="BW1359" s="60">
        <v>11619812584.396799</v>
      </c>
      <c r="BX1359" s="60">
        <v>25587535328.096001</v>
      </c>
      <c r="BY1359" s="60" t="s">
        <v>544</v>
      </c>
      <c r="BZ1359" s="60">
        <v>-46110367.398400001</v>
      </c>
      <c r="CA1359" s="60">
        <v>-593485051.35360003</v>
      </c>
      <c r="CB1359" s="60" t="s">
        <v>1994</v>
      </c>
      <c r="CC1359" s="60">
        <v>2563587684.2304001</v>
      </c>
      <c r="CD1359" s="60">
        <v>2568049977.8495998</v>
      </c>
      <c r="CE1359" s="60">
        <v>4302394764.5120001</v>
      </c>
      <c r="CF1359" s="60">
        <v>30365164363.052799</v>
      </c>
      <c r="CG1359" s="60">
        <v>2016956715.8784001</v>
      </c>
      <c r="CH1359" s="60">
        <v>322028856.18559998</v>
      </c>
      <c r="CI1359" s="60" t="s">
        <v>1682</v>
      </c>
      <c r="CJ1359" s="60">
        <v>14.4</v>
      </c>
      <c r="CK1359" s="60">
        <v>9595418712.4864006</v>
      </c>
      <c r="CL1359" s="60">
        <v>147</v>
      </c>
      <c r="CM1359" s="85">
        <v>111521</v>
      </c>
      <c r="CN1359" s="60">
        <v>1487431.2064</v>
      </c>
      <c r="CO1359" s="60">
        <v>1744756805.1071999</v>
      </c>
      <c r="CP1359" s="60">
        <v>8541573702.7519999</v>
      </c>
      <c r="CQ1359" s="60">
        <v>274098616706.16959</v>
      </c>
      <c r="CR1359" s="60">
        <v>29748624.127999999</v>
      </c>
      <c r="CS1359" s="60">
        <v>1487431.2064</v>
      </c>
      <c r="CT1359" s="60">
        <v>2235609103.2192001</v>
      </c>
      <c r="CU1359" s="60">
        <v>1672616391.5968001</v>
      </c>
      <c r="CV1359" s="60">
        <v>4302394764.5120001</v>
      </c>
      <c r="CW1359" s="60">
        <v>3908225494.816</v>
      </c>
      <c r="CX1359" s="60">
        <v>6234567901.6255999</v>
      </c>
      <c r="CY1359" s="60">
        <v>13.3</v>
      </c>
      <c r="CZ1359" s="60">
        <f t="shared" si="42"/>
        <v>1.3445999999156666</v>
      </c>
      <c r="DA1359" s="60" t="str">
        <f t="shared" si="43"/>
        <v>Y</v>
      </c>
    </row>
    <row r="1360" spans="1:105">
      <c r="A1360" s="13" t="s">
        <v>1682</v>
      </c>
      <c r="B1360" s="13">
        <v>111521</v>
      </c>
      <c r="C1360" s="13">
        <v>2023</v>
      </c>
      <c r="D1360" s="13" t="s">
        <v>1</v>
      </c>
      <c r="E1360" s="13" t="s">
        <v>13</v>
      </c>
      <c r="F1360" s="84" t="s">
        <v>1804</v>
      </c>
      <c r="G1360" s="60" t="s">
        <v>2399</v>
      </c>
      <c r="H1360" s="60" t="s">
        <v>2221</v>
      </c>
      <c r="I1360" s="60" t="s">
        <v>2400</v>
      </c>
      <c r="J1360" s="60" t="s">
        <v>1682</v>
      </c>
      <c r="K1360" s="85">
        <v>111521</v>
      </c>
      <c r="L1360" s="60">
        <v>523520000000</v>
      </c>
      <c r="M1360" s="60">
        <v>395796476883.328</v>
      </c>
      <c r="N1360" s="60">
        <v>3681862856.0929999</v>
      </c>
      <c r="O1360" s="60">
        <v>694034928.52020001</v>
      </c>
      <c r="P1360" s="60">
        <v>-0.22</v>
      </c>
      <c r="Q1360" s="60">
        <v>16217585241.488899</v>
      </c>
      <c r="R1360" s="85">
        <v>32340</v>
      </c>
      <c r="S1360" s="85" t="s">
        <v>544</v>
      </c>
      <c r="T1360" s="60">
        <v>10716715808.032499</v>
      </c>
      <c r="U1360" s="60" t="s">
        <v>544</v>
      </c>
      <c r="V1360" s="60" t="s">
        <v>544</v>
      </c>
      <c r="W1360" s="60" t="s">
        <v>2401</v>
      </c>
      <c r="X1360" s="60">
        <v>7355409389.5130997</v>
      </c>
      <c r="Y1360" s="60">
        <v>291425871309.09912</v>
      </c>
      <c r="Z1360" s="60">
        <v>13.54</v>
      </c>
      <c r="AA1360" s="60">
        <v>10350041581.091</v>
      </c>
      <c r="AB1360" s="60">
        <v>208611174103.02701</v>
      </c>
      <c r="AC1360" s="60">
        <v>395796476883.328</v>
      </c>
      <c r="AD1360" s="60">
        <v>6.9</v>
      </c>
      <c r="AE1360" s="60">
        <v>22147123307.266602</v>
      </c>
      <c r="AF1360" s="60">
        <v>16.68</v>
      </c>
      <c r="AG1360" s="60" t="s">
        <v>2402</v>
      </c>
      <c r="AH1360" s="60" t="s">
        <v>544</v>
      </c>
      <c r="AI1360" s="60">
        <v>30110380281.235298</v>
      </c>
      <c r="AJ1360" s="60">
        <v>58689801161.323097</v>
      </c>
      <c r="AK1360" s="60">
        <v>2.2000000000000002</v>
      </c>
      <c r="AL1360" s="60">
        <v>326249338457.867</v>
      </c>
      <c r="AM1360" s="60">
        <v>6448174188.8331003</v>
      </c>
      <c r="AN1360" s="60">
        <v>9497996521.7856998</v>
      </c>
      <c r="AO1360" s="60">
        <v>39578135629.665001</v>
      </c>
      <c r="AP1360" s="60">
        <v>33053602478.108002</v>
      </c>
      <c r="AQ1360" s="60">
        <v>395796476883.328</v>
      </c>
      <c r="AR1360" s="60">
        <v>1.52</v>
      </c>
      <c r="AS1360" s="60">
        <v>35181825053.036499</v>
      </c>
      <c r="AT1360" s="60">
        <v>147877069622.83829</v>
      </c>
      <c r="AU1360" s="85">
        <v>111521</v>
      </c>
      <c r="AV1360" s="60" t="s">
        <v>544</v>
      </c>
      <c r="AW1360" s="60" t="s">
        <v>544</v>
      </c>
      <c r="AX1360" s="60">
        <v>68798669.384900004</v>
      </c>
      <c r="AY1360" s="60">
        <v>80836924468.589706</v>
      </c>
      <c r="AZ1360" s="60">
        <v>67341800858.474701</v>
      </c>
      <c r="BA1360" s="60">
        <v>14084826490.556999</v>
      </c>
      <c r="BB1360" s="60" t="s">
        <v>1808</v>
      </c>
      <c r="BC1360" s="60">
        <v>439351326809.30701</v>
      </c>
      <c r="BD1360" s="60">
        <v>3133741589.0155001</v>
      </c>
      <c r="BE1360" s="60" t="s">
        <v>544</v>
      </c>
      <c r="BF1360" s="60" t="s">
        <v>544</v>
      </c>
      <c r="BG1360" s="60">
        <v>1689725561.2665</v>
      </c>
      <c r="BH1360" s="60">
        <v>242798820581.98499</v>
      </c>
      <c r="BI1360" s="60">
        <v>4362289256.6029997</v>
      </c>
      <c r="BJ1360" s="60" t="s">
        <v>544</v>
      </c>
      <c r="BK1360" s="60">
        <v>4720647160.8716002</v>
      </c>
      <c r="BL1360" s="85" t="s">
        <v>3202</v>
      </c>
      <c r="BM1360" s="60" t="s">
        <v>3203</v>
      </c>
      <c r="BN1360" s="60">
        <v>3179859378.3834</v>
      </c>
      <c r="BO1360" s="60">
        <v>342383004443.29303</v>
      </c>
      <c r="BP1360" s="60">
        <v>239665078992.96951</v>
      </c>
      <c r="BQ1360" s="60">
        <v>26531337414.5527</v>
      </c>
      <c r="BR1360" s="60">
        <v>65515990017.106201</v>
      </c>
      <c r="BS1360" s="60">
        <v>6570650940.9249001</v>
      </c>
      <c r="BT1360" s="60">
        <v>24473425567.676899</v>
      </c>
      <c r="BU1360" s="60">
        <v>12496408860.0331</v>
      </c>
      <c r="BV1360" s="60" t="s">
        <v>544</v>
      </c>
      <c r="BW1360" s="60">
        <v>14084826490.556999</v>
      </c>
      <c r="BX1360" s="60">
        <v>28030543583.676399</v>
      </c>
      <c r="BY1360" s="60" t="s">
        <v>544</v>
      </c>
      <c r="BZ1360" s="60">
        <v>82407197.395099998</v>
      </c>
      <c r="CA1360" s="60">
        <v>-287291146.88200003</v>
      </c>
      <c r="CB1360" s="60" t="s">
        <v>1994</v>
      </c>
      <c r="CC1360" s="60">
        <v>7632872155.0544004</v>
      </c>
      <c r="CD1360" s="60">
        <v>2859302940.8098001</v>
      </c>
      <c r="CE1360" s="60">
        <v>5188629318.5557003</v>
      </c>
      <c r="CF1360" s="60">
        <v>33053602478.108002</v>
      </c>
      <c r="CG1360" s="60">
        <v>4319195584.5706997</v>
      </c>
      <c r="CH1360" s="60">
        <v>651697285.82179999</v>
      </c>
      <c r="CI1360" s="60" t="s">
        <v>1682</v>
      </c>
      <c r="CJ1360" s="60">
        <v>14.4</v>
      </c>
      <c r="CK1360" s="60">
        <v>16853405911.2988</v>
      </c>
      <c r="CL1360" s="60">
        <v>157</v>
      </c>
      <c r="CM1360" s="85">
        <v>111521</v>
      </c>
      <c r="CN1360" s="60">
        <v>-173130717.46309999</v>
      </c>
      <c r="CO1360" s="60">
        <v>4362289256.6029997</v>
      </c>
      <c r="CP1360" s="60">
        <v>10535268767.8965</v>
      </c>
      <c r="CQ1360" s="60">
        <v>291425871309.09912</v>
      </c>
      <c r="CR1360" s="60">
        <v>37801466.695</v>
      </c>
      <c r="CS1360" s="60">
        <v>-173130717.46309999</v>
      </c>
      <c r="CT1360" s="60">
        <v>2689952370.0162001</v>
      </c>
      <c r="CU1360" s="60">
        <v>2030694790.8554001</v>
      </c>
      <c r="CV1360" s="60">
        <v>5188629318.5557003</v>
      </c>
      <c r="CW1360" s="60">
        <v>4720647160.8716002</v>
      </c>
      <c r="CX1360" s="60">
        <v>7355409389.5130997</v>
      </c>
      <c r="CY1360" s="60">
        <v>13.4</v>
      </c>
      <c r="CZ1360" s="60">
        <f t="shared" si="42"/>
        <v>1.3227000000667566</v>
      </c>
      <c r="DA1360" s="60" t="str">
        <f t="shared" si="43"/>
        <v>Y</v>
      </c>
    </row>
    <row r="1361" spans="1:105">
      <c r="A1361" s="13" t="s">
        <v>1683</v>
      </c>
      <c r="B1361" s="13">
        <v>1373830</v>
      </c>
      <c r="C1361" s="13">
        <v>2022</v>
      </c>
      <c r="D1361" s="13" t="s">
        <v>1</v>
      </c>
      <c r="E1361" s="13" t="s">
        <v>13</v>
      </c>
      <c r="F1361" s="84" t="s">
        <v>2179</v>
      </c>
      <c r="G1361" s="60" t="s">
        <v>2012</v>
      </c>
      <c r="H1361" s="60" t="s">
        <v>546</v>
      </c>
      <c r="I1361" s="60" t="s">
        <v>2013</v>
      </c>
      <c r="J1361" s="60" t="s">
        <v>1683</v>
      </c>
      <c r="K1361" s="85">
        <v>1373830</v>
      </c>
      <c r="L1361" s="60">
        <v>439993000</v>
      </c>
      <c r="M1361" s="60">
        <v>273406450.01069999</v>
      </c>
      <c r="N1361" s="60">
        <v>3599080.3454999998</v>
      </c>
      <c r="O1361" s="60">
        <v>5746597.8997</v>
      </c>
      <c r="P1361" s="60" t="s">
        <v>544</v>
      </c>
      <c r="Q1361" s="60" t="s">
        <v>544</v>
      </c>
      <c r="R1361" s="85" t="s">
        <v>544</v>
      </c>
      <c r="S1361" s="85" t="s">
        <v>544</v>
      </c>
      <c r="T1361" s="60" t="s">
        <v>544</v>
      </c>
      <c r="U1361" s="60" t="s">
        <v>544</v>
      </c>
      <c r="V1361" s="60" t="s">
        <v>544</v>
      </c>
      <c r="W1361" s="60" t="s">
        <v>2014</v>
      </c>
      <c r="X1361" s="60">
        <v>22075436.5253</v>
      </c>
      <c r="Y1361" s="60">
        <v>231972286.08829999</v>
      </c>
      <c r="Z1361" s="60">
        <v>-0.19</v>
      </c>
      <c r="AA1361" s="60" t="s">
        <v>544</v>
      </c>
      <c r="AB1361" s="60" t="s">
        <v>544</v>
      </c>
      <c r="AC1361" s="60">
        <v>273406450.01069999</v>
      </c>
      <c r="AD1361" s="60" t="s">
        <v>544</v>
      </c>
      <c r="AE1361" s="60">
        <v>117511340.33490001</v>
      </c>
      <c r="AF1361" s="60">
        <v>23.74</v>
      </c>
      <c r="AG1361" s="60" t="s">
        <v>2015</v>
      </c>
      <c r="AH1361" s="60" t="s">
        <v>544</v>
      </c>
      <c r="AI1361" s="60" t="s">
        <v>544</v>
      </c>
      <c r="AJ1361" s="60">
        <v>81356490.400000006</v>
      </c>
      <c r="AK1361" s="60">
        <v>8.85</v>
      </c>
      <c r="AL1361" s="60">
        <v>231972286.08829999</v>
      </c>
      <c r="AM1361" s="60">
        <v>2822345.1189999999</v>
      </c>
      <c r="AN1361" s="60">
        <v>2185422.2333</v>
      </c>
      <c r="AO1361" s="60">
        <v>19368669.607999999</v>
      </c>
      <c r="AP1361" s="60">
        <v>37802771.391500004</v>
      </c>
      <c r="AQ1361" s="60">
        <v>273406450.01069999</v>
      </c>
      <c r="AR1361" s="60">
        <v>1.81</v>
      </c>
      <c r="AS1361" s="60">
        <v>37802771.391500004</v>
      </c>
      <c r="AT1361" s="60" t="s">
        <v>544</v>
      </c>
      <c r="AU1361" s="85">
        <v>1373830</v>
      </c>
      <c r="AV1361" s="60" t="s">
        <v>544</v>
      </c>
      <c r="AW1361" s="60" t="s">
        <v>544</v>
      </c>
      <c r="AX1361" s="60" t="s">
        <v>544</v>
      </c>
      <c r="AY1361" s="60">
        <v>198867830.7349</v>
      </c>
      <c r="AZ1361" s="60" t="s">
        <v>544</v>
      </c>
      <c r="BA1361" s="60" t="s">
        <v>544</v>
      </c>
      <c r="BB1361" s="60" t="s">
        <v>1808</v>
      </c>
      <c r="BC1361" s="60" t="s">
        <v>544</v>
      </c>
      <c r="BD1361" s="60">
        <v>4431740.5082999999</v>
      </c>
      <c r="BE1361" s="60" t="s">
        <v>544</v>
      </c>
      <c r="BF1361" s="60" t="s">
        <v>544</v>
      </c>
      <c r="BG1361" s="60">
        <v>-590318.77209999994</v>
      </c>
      <c r="BH1361" s="60">
        <v>198867830.7349</v>
      </c>
      <c r="BI1361" s="60">
        <v>-73945.193599999999</v>
      </c>
      <c r="BJ1361" s="60" t="s">
        <v>544</v>
      </c>
      <c r="BK1361" s="60">
        <v>15897595.2278</v>
      </c>
      <c r="BL1361" s="85" t="s">
        <v>3204</v>
      </c>
      <c r="BM1361" s="60" t="s">
        <v>3205</v>
      </c>
      <c r="BN1361" s="60">
        <v>-587833.21939999994</v>
      </c>
      <c r="BO1361" s="60">
        <v>242677561.67399999</v>
      </c>
      <c r="BP1361" s="60">
        <v>194436090.22659999</v>
      </c>
      <c r="BQ1361" s="60">
        <v>45538432.859200001</v>
      </c>
      <c r="BR1361" s="60" t="s">
        <v>544</v>
      </c>
      <c r="BS1361" s="60">
        <v>878642.88820000004</v>
      </c>
      <c r="BT1361" s="60" t="s">
        <v>544</v>
      </c>
      <c r="BU1361" s="60">
        <v>23351767.8495</v>
      </c>
      <c r="BV1361" s="60" t="s">
        <v>544</v>
      </c>
      <c r="BW1361" s="60" t="s">
        <v>544</v>
      </c>
      <c r="BX1361" s="60" t="s">
        <v>544</v>
      </c>
      <c r="BY1361" s="60" t="s">
        <v>544</v>
      </c>
      <c r="BZ1361" s="60" t="s">
        <v>544</v>
      </c>
      <c r="CA1361" s="60" t="s">
        <v>544</v>
      </c>
      <c r="CB1361" s="60" t="s">
        <v>1986</v>
      </c>
      <c r="CC1361" s="60">
        <v>2185422.2333</v>
      </c>
      <c r="CD1361" s="60">
        <v>1007270.2417</v>
      </c>
      <c r="CE1361" s="60">
        <v>-73945.193599999999</v>
      </c>
      <c r="CF1361" s="60">
        <v>37802771.391500004</v>
      </c>
      <c r="CG1361" s="60">
        <v>909090.90910000005</v>
      </c>
      <c r="CH1361" s="60">
        <v>4450382.1538000004</v>
      </c>
      <c r="CI1361" s="60" t="s">
        <v>1683</v>
      </c>
      <c r="CJ1361" s="60" t="s">
        <v>544</v>
      </c>
      <c r="CK1361" s="60">
        <v>24260858.7586</v>
      </c>
      <c r="CL1361" s="60" t="s">
        <v>544</v>
      </c>
      <c r="CM1361" s="85">
        <v>1373830</v>
      </c>
      <c r="CN1361" s="60" t="s">
        <v>544</v>
      </c>
      <c r="CO1361" s="60">
        <v>-73945.193599999999</v>
      </c>
      <c r="CP1361" s="60">
        <v>21487603.3059</v>
      </c>
      <c r="CQ1361" s="60">
        <v>231972286.08829999</v>
      </c>
      <c r="CR1361" s="60" t="s">
        <v>544</v>
      </c>
      <c r="CS1361" s="60" t="s">
        <v>544</v>
      </c>
      <c r="CT1361" s="60">
        <v>8366991.8598999996</v>
      </c>
      <c r="CU1361" s="60">
        <v>7530603.3679999998</v>
      </c>
      <c r="CV1361" s="60">
        <v>-73945.193599999999</v>
      </c>
      <c r="CW1361" s="60">
        <v>15897595.2278</v>
      </c>
      <c r="CX1361" s="60">
        <v>22075436.5253</v>
      </c>
      <c r="CY1361" s="60" t="s">
        <v>544</v>
      </c>
      <c r="CZ1361" s="60">
        <f t="shared" si="42"/>
        <v>1.609299999991882</v>
      </c>
      <c r="DA1361" s="60" t="str">
        <f t="shared" si="43"/>
        <v>Y</v>
      </c>
    </row>
    <row r="1362" spans="1:105">
      <c r="A1362" s="13" t="s">
        <v>1683</v>
      </c>
      <c r="B1362" s="13">
        <v>1373830</v>
      </c>
      <c r="C1362" s="13">
        <v>2023</v>
      </c>
      <c r="D1362" s="13" t="s">
        <v>1</v>
      </c>
      <c r="E1362" s="13" t="s">
        <v>13</v>
      </c>
      <c r="F1362" s="84" t="s">
        <v>2176</v>
      </c>
      <c r="G1362" s="60" t="s">
        <v>2012</v>
      </c>
      <c r="H1362" s="60" t="s">
        <v>546</v>
      </c>
      <c r="I1362" s="60" t="s">
        <v>2013</v>
      </c>
      <c r="J1362" s="60" t="s">
        <v>1683</v>
      </c>
      <c r="K1362" s="85">
        <v>1373830</v>
      </c>
      <c r="L1362" s="60">
        <v>400824000</v>
      </c>
      <c r="M1362" s="60">
        <v>243500511.2186</v>
      </c>
      <c r="N1362" s="60">
        <v>3669906.4633999998</v>
      </c>
      <c r="O1362" s="60">
        <v>7015408.0184000004</v>
      </c>
      <c r="P1362" s="60" t="s">
        <v>544</v>
      </c>
      <c r="Q1362" s="60" t="s">
        <v>544</v>
      </c>
      <c r="R1362" s="85" t="s">
        <v>544</v>
      </c>
      <c r="S1362" s="85" t="s">
        <v>544</v>
      </c>
      <c r="T1362" s="60" t="s">
        <v>544</v>
      </c>
      <c r="U1362" s="60" t="s">
        <v>544</v>
      </c>
      <c r="V1362" s="60" t="s">
        <v>544</v>
      </c>
      <c r="W1362" s="60" t="s">
        <v>2014</v>
      </c>
      <c r="X1362" s="60">
        <v>18404207.301399998</v>
      </c>
      <c r="Y1362" s="60">
        <v>212639519.9359</v>
      </c>
      <c r="Z1362" s="60">
        <v>-26.33</v>
      </c>
      <c r="AA1362" s="60" t="s">
        <v>544</v>
      </c>
      <c r="AB1362" s="60" t="s">
        <v>544</v>
      </c>
      <c r="AC1362" s="60">
        <v>243500511.2186</v>
      </c>
      <c r="AD1362" s="60" t="s">
        <v>544</v>
      </c>
      <c r="AE1362" s="60">
        <v>81719054.416899994</v>
      </c>
      <c r="AF1362" s="60">
        <v>33.74</v>
      </c>
      <c r="AG1362" s="60" t="s">
        <v>2015</v>
      </c>
      <c r="AH1362" s="60" t="s">
        <v>544</v>
      </c>
      <c r="AI1362" s="60" t="s">
        <v>544</v>
      </c>
      <c r="AJ1362" s="60">
        <v>75658636.128800005</v>
      </c>
      <c r="AK1362" s="60">
        <v>8.2200000000000006</v>
      </c>
      <c r="AL1362" s="60">
        <v>212639519.9359</v>
      </c>
      <c r="AM1362" s="60">
        <v>3492516.5134999999</v>
      </c>
      <c r="AN1362" s="60">
        <v>4539238.7177999998</v>
      </c>
      <c r="AO1362" s="60">
        <v>20162919.3046</v>
      </c>
      <c r="AP1362" s="60">
        <v>26714804.953899998</v>
      </c>
      <c r="AQ1362" s="60">
        <v>243500511.2186</v>
      </c>
      <c r="AR1362" s="60">
        <v>2.33</v>
      </c>
      <c r="AS1362" s="60">
        <v>26714804.953899998</v>
      </c>
      <c r="AT1362" s="60" t="s">
        <v>544</v>
      </c>
      <c r="AU1362" s="85">
        <v>1373830</v>
      </c>
      <c r="AV1362" s="60" t="s">
        <v>544</v>
      </c>
      <c r="AW1362" s="60" t="s">
        <v>544</v>
      </c>
      <c r="AX1362" s="60" t="s">
        <v>544</v>
      </c>
      <c r="AY1362" s="60">
        <v>157378298.04550001</v>
      </c>
      <c r="AZ1362" s="60" t="s">
        <v>544</v>
      </c>
      <c r="BA1362" s="60">
        <v>607.49980000000005</v>
      </c>
      <c r="BB1362" s="60" t="s">
        <v>1808</v>
      </c>
      <c r="BC1362" s="60" t="s">
        <v>544</v>
      </c>
      <c r="BD1362" s="60">
        <v>6920638.0450999998</v>
      </c>
      <c r="BE1362" s="60" t="s">
        <v>544</v>
      </c>
      <c r="BF1362" s="60" t="s">
        <v>544</v>
      </c>
      <c r="BG1362" s="60">
        <v>-1332854.6235</v>
      </c>
      <c r="BH1362" s="60">
        <v>157378298.04550001</v>
      </c>
      <c r="BI1362" s="60">
        <v>-8638040.0600000005</v>
      </c>
      <c r="BJ1362" s="60" t="s">
        <v>544</v>
      </c>
      <c r="BK1362" s="60">
        <v>18971004.6413</v>
      </c>
      <c r="BL1362" s="85" t="s">
        <v>3204</v>
      </c>
      <c r="BM1362" s="60" t="s">
        <v>3205</v>
      </c>
      <c r="BN1362" s="60">
        <v>-1188877.1642</v>
      </c>
      <c r="BO1362" s="60">
        <v>215091389.24329999</v>
      </c>
      <c r="BP1362" s="60">
        <v>150457660.00029999</v>
      </c>
      <c r="BQ1362" s="60">
        <v>61991712.489200003</v>
      </c>
      <c r="BR1362" s="60" t="s">
        <v>544</v>
      </c>
      <c r="BS1362" s="60">
        <v>1334069.6232</v>
      </c>
      <c r="BT1362" s="60" t="s">
        <v>544</v>
      </c>
      <c r="BU1362" s="60">
        <v>20141049.310800001</v>
      </c>
      <c r="BV1362" s="60" t="s">
        <v>544</v>
      </c>
      <c r="BW1362" s="60" t="s">
        <v>544</v>
      </c>
      <c r="BX1362" s="60" t="s">
        <v>544</v>
      </c>
      <c r="BY1362" s="60" t="s">
        <v>544</v>
      </c>
      <c r="BZ1362" s="60" t="s">
        <v>544</v>
      </c>
      <c r="CA1362" s="60" t="s">
        <v>544</v>
      </c>
      <c r="CB1362" s="60" t="s">
        <v>1986</v>
      </c>
      <c r="CC1362" s="60">
        <v>4539238.7177999998</v>
      </c>
      <c r="CD1362" s="60">
        <v>791572.27639999997</v>
      </c>
      <c r="CE1362" s="60">
        <v>-8638040.0600000005</v>
      </c>
      <c r="CF1362" s="60">
        <v>26714804.953899998</v>
      </c>
      <c r="CG1362" s="60">
        <v>2802396.7083999999</v>
      </c>
      <c r="CH1362" s="60">
        <v>6031865.7961999997</v>
      </c>
      <c r="CI1362" s="60" t="s">
        <v>1683</v>
      </c>
      <c r="CJ1362" s="60" t="s">
        <v>544</v>
      </c>
      <c r="CK1362" s="60">
        <v>22943446.019200001</v>
      </c>
      <c r="CL1362" s="60" t="s">
        <v>544</v>
      </c>
      <c r="CM1362" s="85">
        <v>1373830</v>
      </c>
      <c r="CN1362" s="60" t="s">
        <v>544</v>
      </c>
      <c r="CO1362" s="60">
        <v>-8638040.0600000005</v>
      </c>
      <c r="CP1362" s="60">
        <v>17215330.137200002</v>
      </c>
      <c r="CQ1362" s="60">
        <v>212639519.9359</v>
      </c>
      <c r="CR1362" s="60" t="s">
        <v>544</v>
      </c>
      <c r="CS1362" s="60" t="s">
        <v>544</v>
      </c>
      <c r="CT1362" s="60">
        <v>9305074.8716000002</v>
      </c>
      <c r="CU1362" s="60">
        <v>9665929.7697000001</v>
      </c>
      <c r="CV1362" s="60">
        <v>-8638040.0600000005</v>
      </c>
      <c r="CW1362" s="60">
        <v>18971004.6413</v>
      </c>
      <c r="CX1362" s="60">
        <v>18404207.301399998</v>
      </c>
      <c r="CY1362" s="60" t="s">
        <v>544</v>
      </c>
      <c r="CZ1362" s="60">
        <f t="shared" si="42"/>
        <v>1.6460909999493369</v>
      </c>
      <c r="DA1362" s="60" t="str">
        <f t="shared" si="43"/>
        <v>Y</v>
      </c>
    </row>
    <row r="1363" spans="1:105">
      <c r="A1363" s="13" t="s">
        <v>1684</v>
      </c>
      <c r="B1363" s="13">
        <v>1012148</v>
      </c>
      <c r="C1363" s="13">
        <v>2022</v>
      </c>
      <c r="D1363" s="13" t="s">
        <v>1</v>
      </c>
      <c r="E1363" s="13" t="s">
        <v>13</v>
      </c>
      <c r="F1363" s="84" t="s">
        <v>1812</v>
      </c>
      <c r="G1363" s="60" t="s">
        <v>2674</v>
      </c>
      <c r="H1363" s="60" t="s">
        <v>2679</v>
      </c>
      <c r="I1363" s="60" t="s">
        <v>2675</v>
      </c>
      <c r="J1363" s="60" t="s">
        <v>1684</v>
      </c>
      <c r="K1363" s="85">
        <v>1012148</v>
      </c>
      <c r="L1363" s="60">
        <v>63189300000000</v>
      </c>
      <c r="M1363" s="60">
        <v>5629105049.7600002</v>
      </c>
      <c r="N1363" s="60">
        <v>337094659.37760001</v>
      </c>
      <c r="O1363" s="60">
        <v>82416035.145600006</v>
      </c>
      <c r="P1363" s="60">
        <v>-0.5</v>
      </c>
      <c r="Q1363" s="60">
        <v>1621987619.9087999</v>
      </c>
      <c r="R1363" s="85">
        <v>3759</v>
      </c>
      <c r="S1363" s="85">
        <v>87</v>
      </c>
      <c r="T1363" s="60">
        <v>718789090.0848</v>
      </c>
      <c r="U1363" s="60">
        <v>1280036411.7168</v>
      </c>
      <c r="V1363" s="60">
        <v>328323082.08960003</v>
      </c>
      <c r="W1363" s="60" t="s">
        <v>2677</v>
      </c>
      <c r="X1363" s="60">
        <v>216732833.44319999</v>
      </c>
      <c r="Y1363" s="60">
        <v>1365540248.7407999</v>
      </c>
      <c r="Z1363" s="60">
        <v>8.77</v>
      </c>
      <c r="AA1363" s="60" t="s">
        <v>544</v>
      </c>
      <c r="AB1363" s="60" t="s">
        <v>544</v>
      </c>
      <c r="AC1363" s="60">
        <v>5629105049.7600002</v>
      </c>
      <c r="AD1363" s="60">
        <v>10.3</v>
      </c>
      <c r="AE1363" s="60">
        <v>167602290.5616</v>
      </c>
      <c r="AF1363" s="60">
        <v>13.88</v>
      </c>
      <c r="AG1363" s="60" t="s">
        <v>2678</v>
      </c>
      <c r="AH1363" s="60" t="s">
        <v>544</v>
      </c>
      <c r="AI1363" s="60">
        <v>621277461.28320003</v>
      </c>
      <c r="AJ1363" s="60" t="s">
        <v>544</v>
      </c>
      <c r="AK1363" s="60">
        <v>5.0199999999999996</v>
      </c>
      <c r="AL1363" s="60">
        <v>1712583363.5616</v>
      </c>
      <c r="AM1363" s="60">
        <v>19000199.395199999</v>
      </c>
      <c r="AN1363" s="60">
        <v>233965533.06720001</v>
      </c>
      <c r="AO1363" s="60">
        <v>651381792.47520006</v>
      </c>
      <c r="AP1363" s="60">
        <v>675353636.17920005</v>
      </c>
      <c r="AQ1363" s="60">
        <v>5629105049.7600002</v>
      </c>
      <c r="AR1363" s="60">
        <v>7.38</v>
      </c>
      <c r="AS1363" s="60">
        <v>673961889.34560001</v>
      </c>
      <c r="AT1363" s="60">
        <v>2793862773.5135999</v>
      </c>
      <c r="AU1363" s="85">
        <v>1012148</v>
      </c>
      <c r="AV1363" s="60" t="s">
        <v>544</v>
      </c>
      <c r="AW1363" s="60" t="s">
        <v>544</v>
      </c>
      <c r="AX1363" s="60">
        <v>19951251.6384</v>
      </c>
      <c r="AY1363" s="60">
        <v>495925372.6512</v>
      </c>
      <c r="AZ1363" s="60">
        <v>242357794.0896</v>
      </c>
      <c r="BA1363" s="60">
        <v>1280036411.7168</v>
      </c>
      <c r="BB1363" s="60" t="s">
        <v>1808</v>
      </c>
      <c r="BC1363" s="60" t="s">
        <v>544</v>
      </c>
      <c r="BD1363" s="60">
        <v>256372452.19679999</v>
      </c>
      <c r="BE1363" s="60" t="s">
        <v>544</v>
      </c>
      <c r="BF1363" s="60" t="s">
        <v>544</v>
      </c>
      <c r="BG1363" s="60">
        <v>28264050.446400002</v>
      </c>
      <c r="BH1363" s="60">
        <v>4569824557.8816004</v>
      </c>
      <c r="BI1363" s="60">
        <v>56479906.8816</v>
      </c>
      <c r="BJ1363" s="60" t="s">
        <v>544</v>
      </c>
      <c r="BK1363" s="60">
        <v>117779927.54880001</v>
      </c>
      <c r="BL1363" s="85" t="s">
        <v>3206</v>
      </c>
      <c r="BM1363" s="60" t="s">
        <v>3207</v>
      </c>
      <c r="BN1363" s="60">
        <v>66438428.726400003</v>
      </c>
      <c r="BO1363" s="60">
        <v>4707638673.5279999</v>
      </c>
      <c r="BP1363" s="60">
        <v>4313452105.6848001</v>
      </c>
      <c r="BQ1363" s="60">
        <v>147062377.1376</v>
      </c>
      <c r="BR1363" s="60">
        <v>144797704.02720001</v>
      </c>
      <c r="BS1363" s="60">
        <v>24831852.9168</v>
      </c>
      <c r="BT1363" s="60">
        <v>347043114.82080001</v>
      </c>
      <c r="BU1363" s="60">
        <v>400950031.63679999</v>
      </c>
      <c r="BV1363" s="60">
        <v>308288359.4928</v>
      </c>
      <c r="BW1363" s="60">
        <v>1280036411.7168</v>
      </c>
      <c r="BX1363" s="60" t="s">
        <v>544</v>
      </c>
      <c r="BY1363" s="60" t="s">
        <v>544</v>
      </c>
      <c r="BZ1363" s="60" t="s">
        <v>544</v>
      </c>
      <c r="CA1363" s="60" t="s">
        <v>544</v>
      </c>
      <c r="CB1363" s="60" t="s">
        <v>1825</v>
      </c>
      <c r="CC1363" s="60">
        <v>70184199.120000005</v>
      </c>
      <c r="CD1363" s="60">
        <v>178794971.05919999</v>
      </c>
      <c r="CE1363" s="60">
        <v>75456053.812800005</v>
      </c>
      <c r="CF1363" s="60">
        <v>675353636.17920005</v>
      </c>
      <c r="CG1363" s="60">
        <v>49325991.422399998</v>
      </c>
      <c r="CH1363" s="60">
        <v>2201067.7056</v>
      </c>
      <c r="CI1363" s="60" t="s">
        <v>1684</v>
      </c>
      <c r="CJ1363" s="60">
        <v>12.1</v>
      </c>
      <c r="CK1363" s="60">
        <v>450698366.5104</v>
      </c>
      <c r="CL1363" s="60" t="s">
        <v>544</v>
      </c>
      <c r="CM1363" s="85">
        <v>1012148</v>
      </c>
      <c r="CN1363" s="60" t="s">
        <v>544</v>
      </c>
      <c r="CO1363" s="60">
        <v>56479906.8816</v>
      </c>
      <c r="CP1363" s="60">
        <v>283171262.16960001</v>
      </c>
      <c r="CQ1363" s="60">
        <v>1365540248.7407999</v>
      </c>
      <c r="CR1363" s="60">
        <v>422343.45120000001</v>
      </c>
      <c r="CS1363" s="60" t="s">
        <v>544</v>
      </c>
      <c r="CT1363" s="60">
        <v>73594838.515200004</v>
      </c>
      <c r="CU1363" s="60">
        <v>44185089.033600003</v>
      </c>
      <c r="CV1363" s="60">
        <v>75456053.812800005</v>
      </c>
      <c r="CW1363" s="60">
        <v>117779927.54880001</v>
      </c>
      <c r="CX1363" s="60">
        <v>216732833.44319999</v>
      </c>
      <c r="CY1363" s="60" t="s">
        <v>544</v>
      </c>
      <c r="CZ1363" s="60">
        <f t="shared" si="42"/>
        <v>11225.461141943711</v>
      </c>
      <c r="DA1363" s="60" t="str">
        <f t="shared" si="43"/>
        <v>Y</v>
      </c>
    </row>
    <row r="1364" spans="1:105">
      <c r="A1364" s="13" t="s">
        <v>1684</v>
      </c>
      <c r="B1364" s="13">
        <v>1012148</v>
      </c>
      <c r="C1364" s="13">
        <v>2023</v>
      </c>
      <c r="D1364" s="13" t="s">
        <v>1</v>
      </c>
      <c r="E1364" s="13" t="s">
        <v>13</v>
      </c>
      <c r="F1364" s="84" t="s">
        <v>1804</v>
      </c>
      <c r="G1364" s="60" t="s">
        <v>2674</v>
      </c>
      <c r="H1364" s="60" t="s">
        <v>2679</v>
      </c>
      <c r="I1364" s="60" t="s">
        <v>2675</v>
      </c>
      <c r="J1364" s="60" t="s">
        <v>1684</v>
      </c>
      <c r="K1364" s="85">
        <v>1012148</v>
      </c>
      <c r="L1364" s="60">
        <v>73293323000000</v>
      </c>
      <c r="M1364" s="60">
        <v>5940086679.8641996</v>
      </c>
      <c r="N1364" s="60">
        <v>235385423.171</v>
      </c>
      <c r="O1364" s="60">
        <v>91855478.588200003</v>
      </c>
      <c r="P1364" s="60">
        <v>-0.32</v>
      </c>
      <c r="Q1364" s="60">
        <v>1825887944.6345999</v>
      </c>
      <c r="R1364" s="85">
        <v>4057</v>
      </c>
      <c r="S1364" s="85">
        <v>90</v>
      </c>
      <c r="T1364" s="60">
        <v>816548695.12539995</v>
      </c>
      <c r="U1364" s="60">
        <v>1181033767.3183999</v>
      </c>
      <c r="V1364" s="60">
        <v>426345891.37739998</v>
      </c>
      <c r="W1364" s="60" t="s">
        <v>2677</v>
      </c>
      <c r="X1364" s="60">
        <v>255504781.6302</v>
      </c>
      <c r="Y1364" s="60">
        <v>1161273764.1628001</v>
      </c>
      <c r="Z1364" s="60">
        <v>10.8</v>
      </c>
      <c r="AA1364" s="60" t="s">
        <v>544</v>
      </c>
      <c r="AB1364" s="60" t="s">
        <v>544</v>
      </c>
      <c r="AC1364" s="60">
        <v>5940086679.8641996</v>
      </c>
      <c r="AD1364" s="60">
        <v>9.6999999999999993</v>
      </c>
      <c r="AE1364" s="60">
        <v>223725664.6092</v>
      </c>
      <c r="AF1364" s="60">
        <v>11.69</v>
      </c>
      <c r="AG1364" s="60" t="s">
        <v>2678</v>
      </c>
      <c r="AH1364" s="60" t="s">
        <v>544</v>
      </c>
      <c r="AI1364" s="60">
        <v>626473566.86860001</v>
      </c>
      <c r="AJ1364" s="60" t="s">
        <v>544</v>
      </c>
      <c r="AK1364" s="60">
        <v>5.51</v>
      </c>
      <c r="AL1364" s="60">
        <v>1632872975.5381999</v>
      </c>
      <c r="AM1364" s="60">
        <v>19069739.483800001</v>
      </c>
      <c r="AN1364" s="60">
        <v>330673255.4946</v>
      </c>
      <c r="AO1364" s="60">
        <v>578631008.43139994</v>
      </c>
      <c r="AP1364" s="60">
        <v>684017583.86740005</v>
      </c>
      <c r="AQ1364" s="60">
        <v>5940086679.8641996</v>
      </c>
      <c r="AR1364" s="60">
        <v>4.8099999999999996</v>
      </c>
      <c r="AS1364" s="60">
        <v>682088703.34739995</v>
      </c>
      <c r="AT1364" s="60">
        <v>3064666964.6799998</v>
      </c>
      <c r="AU1364" s="85">
        <v>1012148</v>
      </c>
      <c r="AV1364" s="60" t="s">
        <v>544</v>
      </c>
      <c r="AW1364" s="60" t="s">
        <v>544</v>
      </c>
      <c r="AX1364" s="60">
        <v>14552106.797</v>
      </c>
      <c r="AY1364" s="60">
        <v>650071555.98660004</v>
      </c>
      <c r="AZ1364" s="60">
        <v>179323645.4928</v>
      </c>
      <c r="BA1364" s="60">
        <v>1181033767.3183999</v>
      </c>
      <c r="BB1364" s="60" t="s">
        <v>1808</v>
      </c>
      <c r="BC1364" s="60" t="s">
        <v>544</v>
      </c>
      <c r="BD1364" s="60">
        <v>194471435.97979999</v>
      </c>
      <c r="BE1364" s="60" t="s">
        <v>544</v>
      </c>
      <c r="BF1364" s="60" t="s">
        <v>544</v>
      </c>
      <c r="BG1364" s="60">
        <v>31108871.563000001</v>
      </c>
      <c r="BH1364" s="60">
        <v>4895772287.9849997</v>
      </c>
      <c r="BI1364" s="60">
        <v>70132798.980800003</v>
      </c>
      <c r="BJ1364" s="60" t="s">
        <v>544</v>
      </c>
      <c r="BK1364" s="60">
        <v>134704100.5228</v>
      </c>
      <c r="BL1364" s="85" t="s">
        <v>3206</v>
      </c>
      <c r="BM1364" s="60" t="s">
        <v>3207</v>
      </c>
      <c r="BN1364" s="60">
        <v>57847532.021799996</v>
      </c>
      <c r="BO1364" s="60">
        <v>5022831375.9258003</v>
      </c>
      <c r="BP1364" s="60">
        <v>4701300852.0052004</v>
      </c>
      <c r="BQ1364" s="60">
        <v>130078677.454</v>
      </c>
      <c r="BR1364" s="60">
        <v>132725296.03640001</v>
      </c>
      <c r="BS1364" s="60">
        <v>11982157.163000001</v>
      </c>
      <c r="BT1364" s="60">
        <v>471599211.37540001</v>
      </c>
      <c r="BU1364" s="60">
        <v>522140095.36019999</v>
      </c>
      <c r="BV1364" s="60">
        <v>289505028.8836</v>
      </c>
      <c r="BW1364" s="60">
        <v>1181033767.3183999</v>
      </c>
      <c r="BX1364" s="60" t="s">
        <v>544</v>
      </c>
      <c r="BY1364" s="60" t="s">
        <v>544</v>
      </c>
      <c r="BZ1364" s="60" t="s">
        <v>544</v>
      </c>
      <c r="CA1364" s="60" t="s">
        <v>544</v>
      </c>
      <c r="CB1364" s="60" t="s">
        <v>1825</v>
      </c>
      <c r="CC1364" s="60">
        <v>92590398.275399998</v>
      </c>
      <c r="CD1364" s="60">
        <v>270725512.97719997</v>
      </c>
      <c r="CE1364" s="60">
        <v>86805863.895799994</v>
      </c>
      <c r="CF1364" s="60">
        <v>684017583.86740005</v>
      </c>
      <c r="CG1364" s="60">
        <v>63126099.9692</v>
      </c>
      <c r="CH1364" s="60">
        <v>136404270.92399999</v>
      </c>
      <c r="CI1364" s="60" t="s">
        <v>1684</v>
      </c>
      <c r="CJ1364" s="60">
        <v>11</v>
      </c>
      <c r="CK1364" s="60">
        <v>586178037.12479997</v>
      </c>
      <c r="CL1364" s="60" t="s">
        <v>544</v>
      </c>
      <c r="CM1364" s="85">
        <v>1012148</v>
      </c>
      <c r="CN1364" s="60" t="s">
        <v>544</v>
      </c>
      <c r="CO1364" s="60">
        <v>70132798.980800003</v>
      </c>
      <c r="CP1364" s="60">
        <v>313352313.65200001</v>
      </c>
      <c r="CQ1364" s="60">
        <v>1161273764.1628001</v>
      </c>
      <c r="CR1364" s="60">
        <v>911841.79539999994</v>
      </c>
      <c r="CS1364" s="60" t="s">
        <v>544</v>
      </c>
      <c r="CT1364" s="60">
        <v>85515540.082399994</v>
      </c>
      <c r="CU1364" s="60">
        <v>49188560.440399997</v>
      </c>
      <c r="CV1364" s="60">
        <v>86805863.895799994</v>
      </c>
      <c r="CW1364" s="60">
        <v>134704100.5228</v>
      </c>
      <c r="CX1364" s="60">
        <v>255504781.6302</v>
      </c>
      <c r="CY1364" s="60" t="s">
        <v>544</v>
      </c>
      <c r="CZ1364" s="60">
        <f t="shared" si="42"/>
        <v>12338.763211730709</v>
      </c>
      <c r="DA1364" s="60" t="str">
        <f t="shared" si="43"/>
        <v>Y</v>
      </c>
    </row>
    <row r="1365" spans="1:105">
      <c r="A1365" s="13" t="s">
        <v>1685</v>
      </c>
      <c r="B1365" s="13">
        <v>1472315</v>
      </c>
      <c r="C1365" s="13">
        <v>2022</v>
      </c>
      <c r="D1365" s="13" t="s">
        <v>10</v>
      </c>
      <c r="E1365" s="13" t="s">
        <v>13</v>
      </c>
      <c r="F1365" s="84" t="s">
        <v>1812</v>
      </c>
      <c r="G1365" s="60" t="s">
        <v>2207</v>
      </c>
      <c r="H1365" s="60" t="s">
        <v>2088</v>
      </c>
      <c r="I1365" s="60" t="s">
        <v>2209</v>
      </c>
      <c r="J1365" s="60" t="s">
        <v>1685</v>
      </c>
      <c r="K1365" s="85">
        <v>1472315</v>
      </c>
      <c r="L1365" s="60">
        <v>188037185000</v>
      </c>
      <c r="M1365" s="60">
        <v>10047324491.3713</v>
      </c>
      <c r="N1365" s="60">
        <v>57494008.850599997</v>
      </c>
      <c r="O1365" s="60">
        <v>60151107.510700002</v>
      </c>
      <c r="P1365" s="60">
        <v>-1.46</v>
      </c>
      <c r="Q1365" s="60" t="s">
        <v>544</v>
      </c>
      <c r="R1365" s="85" t="s">
        <v>544</v>
      </c>
      <c r="S1365" s="85" t="s">
        <v>544</v>
      </c>
      <c r="T1365" s="60">
        <v>651288661.7026</v>
      </c>
      <c r="U1365" s="60" t="s">
        <v>544</v>
      </c>
      <c r="V1365" s="60" t="s">
        <v>544</v>
      </c>
      <c r="W1365" s="60" t="s">
        <v>2211</v>
      </c>
      <c r="X1365" s="60">
        <v>480579049.4777</v>
      </c>
      <c r="Y1365" s="60">
        <v>7371182275.6834002</v>
      </c>
      <c r="Z1365" s="60">
        <v>32.270000000000003</v>
      </c>
      <c r="AA1365" s="60">
        <v>125918841.1224</v>
      </c>
      <c r="AB1365" s="60">
        <v>6497157114.4605999</v>
      </c>
      <c r="AC1365" s="60">
        <v>10047324491.3713</v>
      </c>
      <c r="AD1365" s="60">
        <v>8.1300000000000008</v>
      </c>
      <c r="AE1365" s="60">
        <v>86766389.775600001</v>
      </c>
      <c r="AF1365" s="60">
        <v>9.07</v>
      </c>
      <c r="AG1365" s="60" t="s">
        <v>2212</v>
      </c>
      <c r="AH1365" s="60" t="s">
        <v>544</v>
      </c>
      <c r="AI1365" s="60">
        <v>1083752521.0919001</v>
      </c>
      <c r="AJ1365" s="60">
        <v>294340093.38279998</v>
      </c>
      <c r="AK1365" s="60">
        <v>7.66</v>
      </c>
      <c r="AL1365" s="60">
        <v>7860828417.8619003</v>
      </c>
      <c r="AM1365" s="60">
        <v>262964282.88389999</v>
      </c>
      <c r="AN1365" s="60">
        <v>416258592.53719997</v>
      </c>
      <c r="AO1365" s="60">
        <v>1335725494.7983999</v>
      </c>
      <c r="AP1365" s="60">
        <v>1010787677.1194</v>
      </c>
      <c r="AQ1365" s="60">
        <v>10047324491.3713</v>
      </c>
      <c r="AR1365" s="60">
        <v>0.9</v>
      </c>
      <c r="AS1365" s="60">
        <v>880681212.602</v>
      </c>
      <c r="AT1365" s="60">
        <v>651288661.7026</v>
      </c>
      <c r="AU1365" s="85">
        <v>1472315</v>
      </c>
      <c r="AV1365" s="60" t="s">
        <v>544</v>
      </c>
      <c r="AW1365" s="60">
        <v>328486867.51209998</v>
      </c>
      <c r="AX1365" s="60" t="s">
        <v>544</v>
      </c>
      <c r="AY1365" s="60">
        <v>381106483.1584</v>
      </c>
      <c r="AZ1365" s="60">
        <v>2014125614.3239999</v>
      </c>
      <c r="BA1365" s="60">
        <v>5357168495.8891001</v>
      </c>
      <c r="BB1365" s="60" t="s">
        <v>1808</v>
      </c>
      <c r="BC1365" s="60">
        <v>12890642711.4858</v>
      </c>
      <c r="BD1365" s="60">
        <v>95001749.896300003</v>
      </c>
      <c r="BE1365" s="60">
        <v>142624932.17300001</v>
      </c>
      <c r="BF1365" s="60" t="s">
        <v>544</v>
      </c>
      <c r="BG1365" s="60">
        <v>12213634.4055</v>
      </c>
      <c r="BH1365" s="60">
        <v>6389563640.75</v>
      </c>
      <c r="BI1365" s="60">
        <v>376394151.17180002</v>
      </c>
      <c r="BJ1365" s="60" t="s">
        <v>544</v>
      </c>
      <c r="BK1365" s="60">
        <v>147756282.97580001</v>
      </c>
      <c r="BL1365" s="85" t="s">
        <v>3208</v>
      </c>
      <c r="BM1365" s="60" t="s">
        <v>3209</v>
      </c>
      <c r="BN1365" s="60">
        <v>93152926.884399995</v>
      </c>
      <c r="BO1365" s="60">
        <v>8533921232.8788004</v>
      </c>
      <c r="BP1365" s="60">
        <v>6294561890.8537998</v>
      </c>
      <c r="BQ1365" s="60">
        <v>188919191.09110001</v>
      </c>
      <c r="BR1365" s="60" t="s">
        <v>544</v>
      </c>
      <c r="BS1365" s="60">
        <v>67928710.146300003</v>
      </c>
      <c r="BT1365" s="60">
        <v>35240433.544</v>
      </c>
      <c r="BU1365" s="60">
        <v>637711586.44860005</v>
      </c>
      <c r="BV1365" s="60" t="s">
        <v>544</v>
      </c>
      <c r="BW1365" s="60">
        <v>5357168495.8891001</v>
      </c>
      <c r="BX1365" s="60">
        <v>1000617253.6949</v>
      </c>
      <c r="BY1365" s="60" t="s">
        <v>544</v>
      </c>
      <c r="BZ1365" s="60" t="s">
        <v>544</v>
      </c>
      <c r="CA1365" s="60" t="s">
        <v>544</v>
      </c>
      <c r="CB1365" s="60" t="s">
        <v>1833</v>
      </c>
      <c r="CC1365" s="60">
        <v>328600465.31919998</v>
      </c>
      <c r="CD1365" s="60">
        <v>106415497.5792</v>
      </c>
      <c r="CE1365" s="60">
        <v>356984528.49110001</v>
      </c>
      <c r="CF1365" s="60">
        <v>1010787677.1194</v>
      </c>
      <c r="CG1365" s="60">
        <v>259084698.69769999</v>
      </c>
      <c r="CH1365" s="60" t="s">
        <v>544</v>
      </c>
      <c r="CI1365" s="60" t="s">
        <v>1685</v>
      </c>
      <c r="CJ1365" s="60">
        <v>16.68</v>
      </c>
      <c r="CK1365" s="60">
        <v>896837642.01489997</v>
      </c>
      <c r="CL1365" s="60">
        <v>167.54</v>
      </c>
      <c r="CM1365" s="85">
        <v>1472315</v>
      </c>
      <c r="CN1365" s="60" t="s">
        <v>544</v>
      </c>
      <c r="CO1365" s="60">
        <v>376394151.17180002</v>
      </c>
      <c r="CP1365" s="60">
        <v>573731976.36210001</v>
      </c>
      <c r="CQ1365" s="60">
        <v>7371182275.6834002</v>
      </c>
      <c r="CR1365" s="60">
        <v>41356.868600000002</v>
      </c>
      <c r="CS1365" s="60" t="s">
        <v>544</v>
      </c>
      <c r="CT1365" s="60">
        <v>57658527.970100001</v>
      </c>
      <c r="CU1365" s="60">
        <v>90097755.005600005</v>
      </c>
      <c r="CV1365" s="60">
        <v>356984528.49110001</v>
      </c>
      <c r="CW1365" s="60">
        <v>147756282.97580001</v>
      </c>
      <c r="CX1365" s="60">
        <v>480579049.4777</v>
      </c>
      <c r="CY1365" s="60">
        <v>15.4</v>
      </c>
      <c r="CZ1365" s="60">
        <f t="shared" si="42"/>
        <v>18.715150004509898</v>
      </c>
      <c r="DA1365" s="60" t="str">
        <f t="shared" si="43"/>
        <v>Y</v>
      </c>
    </row>
    <row r="1366" spans="1:105">
      <c r="A1366" s="13" t="s">
        <v>1685</v>
      </c>
      <c r="B1366" s="13">
        <v>1472315</v>
      </c>
      <c r="C1366" s="13">
        <v>2023</v>
      </c>
      <c r="D1366" s="13" t="s">
        <v>10</v>
      </c>
      <c r="E1366" s="13" t="s">
        <v>13</v>
      </c>
      <c r="F1366" s="84" t="s">
        <v>1804</v>
      </c>
      <c r="G1366" s="60" t="s">
        <v>2207</v>
      </c>
      <c r="H1366" s="60" t="s">
        <v>2213</v>
      </c>
      <c r="I1366" s="60" t="s">
        <v>2209</v>
      </c>
      <c r="J1366" s="60" t="s">
        <v>1685</v>
      </c>
      <c r="K1366" s="85">
        <v>1472315</v>
      </c>
      <c r="L1366" s="60">
        <v>315123265000</v>
      </c>
      <c r="M1366" s="60">
        <v>10694924089.966999</v>
      </c>
      <c r="N1366" s="60">
        <v>57444946.851499997</v>
      </c>
      <c r="O1366" s="60">
        <v>65090794.846100003</v>
      </c>
      <c r="P1366" s="60">
        <v>-1.8</v>
      </c>
      <c r="Q1366" s="60" t="s">
        <v>544</v>
      </c>
      <c r="R1366" s="85" t="s">
        <v>544</v>
      </c>
      <c r="S1366" s="85" t="s">
        <v>544</v>
      </c>
      <c r="T1366" s="60">
        <v>433424990.30110002</v>
      </c>
      <c r="U1366" s="60" t="s">
        <v>544</v>
      </c>
      <c r="V1366" s="60" t="s">
        <v>544</v>
      </c>
      <c r="W1366" s="60" t="s">
        <v>2211</v>
      </c>
      <c r="X1366" s="60">
        <v>374608336.58130002</v>
      </c>
      <c r="Y1366" s="60">
        <v>8600919324.3491001</v>
      </c>
      <c r="Z1366" s="60">
        <v>31.66</v>
      </c>
      <c r="AA1366" s="60">
        <v>103252496.4897</v>
      </c>
      <c r="AB1366" s="60">
        <v>5970983964.4127998</v>
      </c>
      <c r="AC1366" s="60">
        <v>10694924089.966999</v>
      </c>
      <c r="AD1366" s="60">
        <v>7.54</v>
      </c>
      <c r="AE1366" s="60">
        <v>117320085.7089</v>
      </c>
      <c r="AF1366" s="60">
        <v>16.670000000000002</v>
      </c>
      <c r="AG1366" s="60" t="s">
        <v>2212</v>
      </c>
      <c r="AH1366" s="60" t="s">
        <v>544</v>
      </c>
      <c r="AI1366" s="60">
        <v>1063908024.2732</v>
      </c>
      <c r="AJ1366" s="60">
        <v>267820327.32260001</v>
      </c>
      <c r="AK1366" s="60">
        <v>5.52</v>
      </c>
      <c r="AL1366" s="60">
        <v>8730154087.7502995</v>
      </c>
      <c r="AM1366" s="60">
        <v>154738322.70500001</v>
      </c>
      <c r="AN1366" s="60">
        <v>727851177.1322</v>
      </c>
      <c r="AO1366" s="60">
        <v>1871408816.5174</v>
      </c>
      <c r="AP1366" s="60">
        <v>991360556.63310003</v>
      </c>
      <c r="AQ1366" s="60">
        <v>10694924089.966999</v>
      </c>
      <c r="AR1366" s="60">
        <v>0.89</v>
      </c>
      <c r="AS1366" s="60">
        <v>971219676.45560002</v>
      </c>
      <c r="AT1366" s="60">
        <v>433424990.30110002</v>
      </c>
      <c r="AU1366" s="85">
        <v>1472315</v>
      </c>
      <c r="AV1366" s="60" t="s">
        <v>544</v>
      </c>
      <c r="AW1366" s="60" t="s">
        <v>544</v>
      </c>
      <c r="AX1366" s="60" t="s">
        <v>544</v>
      </c>
      <c r="AY1366" s="60">
        <v>385140413.03149998</v>
      </c>
      <c r="AZ1366" s="60">
        <v>1986813223.3243999</v>
      </c>
      <c r="BA1366" s="60">
        <v>5669331753.2741003</v>
      </c>
      <c r="BB1366" s="60" t="s">
        <v>1808</v>
      </c>
      <c r="BC1366" s="60">
        <v>14014891300.6026</v>
      </c>
      <c r="BD1366" s="60">
        <v>96306196.2588</v>
      </c>
      <c r="BE1366" s="60">
        <v>387352378.17330003</v>
      </c>
      <c r="BF1366" s="60" t="s">
        <v>544</v>
      </c>
      <c r="BG1366" s="60">
        <v>74660840.396300003</v>
      </c>
      <c r="BH1366" s="60">
        <v>6487897156.6065998</v>
      </c>
      <c r="BI1366" s="60">
        <v>211885320.31240001</v>
      </c>
      <c r="BJ1366" s="60" t="s">
        <v>544</v>
      </c>
      <c r="BK1366" s="60">
        <v>135655825.84850001</v>
      </c>
      <c r="BL1366" s="85" t="s">
        <v>3208</v>
      </c>
      <c r="BM1366" s="60" t="s">
        <v>3209</v>
      </c>
      <c r="BN1366" s="60">
        <v>254256526.52790001</v>
      </c>
      <c r="BO1366" s="60">
        <v>8601793589.3596001</v>
      </c>
      <c r="BP1366" s="60">
        <v>6391590960.3478003</v>
      </c>
      <c r="BQ1366" s="60">
        <v>200502396.66460001</v>
      </c>
      <c r="BR1366" s="60" t="s">
        <v>544</v>
      </c>
      <c r="BS1366" s="60">
        <v>45500504.779899999</v>
      </c>
      <c r="BT1366" s="60">
        <v>25982266.911499999</v>
      </c>
      <c r="BU1366" s="60">
        <v>861972864.73290002</v>
      </c>
      <c r="BV1366" s="60" t="s">
        <v>544</v>
      </c>
      <c r="BW1366" s="60">
        <v>5669331753.2741003</v>
      </c>
      <c r="BX1366" s="60">
        <v>977623803.41240001</v>
      </c>
      <c r="BY1366" s="60" t="s">
        <v>544</v>
      </c>
      <c r="BZ1366" s="60" t="s">
        <v>544</v>
      </c>
      <c r="CA1366" s="60" t="s">
        <v>544</v>
      </c>
      <c r="CB1366" s="60" t="s">
        <v>1833</v>
      </c>
      <c r="CC1366" s="60">
        <v>629311430.61720002</v>
      </c>
      <c r="CD1366" s="60">
        <v>122450147.895</v>
      </c>
      <c r="CE1366" s="60">
        <v>348903384.08749998</v>
      </c>
      <c r="CF1366" s="60">
        <v>991360556.63310003</v>
      </c>
      <c r="CG1366" s="60">
        <v>240462416.63530001</v>
      </c>
      <c r="CH1366" s="60" t="s">
        <v>544</v>
      </c>
      <c r="CI1366" s="60" t="s">
        <v>1685</v>
      </c>
      <c r="CJ1366" s="60">
        <v>17.82</v>
      </c>
      <c r="CK1366" s="60">
        <v>1102459513.7135</v>
      </c>
      <c r="CL1366" s="60">
        <v>185.85</v>
      </c>
      <c r="CM1366" s="85">
        <v>1472315</v>
      </c>
      <c r="CN1366" s="60" t="s">
        <v>544</v>
      </c>
      <c r="CO1366" s="60">
        <v>211885320.31240001</v>
      </c>
      <c r="CP1366" s="60">
        <v>628864863.10909998</v>
      </c>
      <c r="CQ1366" s="60">
        <v>8600919324.3491001</v>
      </c>
      <c r="CR1366" s="60">
        <v>24232.345399999998</v>
      </c>
      <c r="CS1366" s="60" t="s">
        <v>544</v>
      </c>
      <c r="CT1366" s="60">
        <v>94048040.329699993</v>
      </c>
      <c r="CU1366" s="60">
        <v>41607785.518799998</v>
      </c>
      <c r="CV1366" s="60">
        <v>348903384.08749998</v>
      </c>
      <c r="CW1366" s="60">
        <v>135655825.84850001</v>
      </c>
      <c r="CX1366" s="60">
        <v>374608336.58130002</v>
      </c>
      <c r="CY1366" s="60">
        <v>16.37</v>
      </c>
      <c r="CZ1366" s="60">
        <f t="shared" si="42"/>
        <v>29.46475003928451</v>
      </c>
      <c r="DA1366" s="60" t="str">
        <f t="shared" si="43"/>
        <v>Y</v>
      </c>
    </row>
    <row r="1367" spans="1:105">
      <c r="A1367" s="13" t="s">
        <v>1686</v>
      </c>
      <c r="B1367" s="13">
        <v>115305</v>
      </c>
      <c r="C1367" s="13">
        <v>2022</v>
      </c>
      <c r="D1367" s="13" t="s">
        <v>10</v>
      </c>
      <c r="E1367" s="13" t="s">
        <v>13</v>
      </c>
      <c r="F1367" s="84" t="s">
        <v>1812</v>
      </c>
      <c r="G1367" s="60" t="s">
        <v>2575</v>
      </c>
      <c r="H1367" s="60" t="s">
        <v>2792</v>
      </c>
      <c r="I1367" s="60" t="s">
        <v>2577</v>
      </c>
      <c r="J1367" s="60" t="s">
        <v>1686</v>
      </c>
      <c r="K1367" s="85">
        <v>115305</v>
      </c>
      <c r="L1367" s="60">
        <v>1874839155000000</v>
      </c>
      <c r="M1367" s="60">
        <v>79401875505.199997</v>
      </c>
      <c r="N1367" s="60">
        <v>1103856056.9000001</v>
      </c>
      <c r="O1367" s="60">
        <v>717846488.29999995</v>
      </c>
      <c r="P1367" s="60">
        <v>-0.25</v>
      </c>
      <c r="Q1367" s="60">
        <v>4366375281.1000004</v>
      </c>
      <c r="R1367" s="85">
        <v>40909</v>
      </c>
      <c r="S1367" s="85" t="s">
        <v>544</v>
      </c>
      <c r="T1367" s="60">
        <v>7957128769.3000002</v>
      </c>
      <c r="U1367" s="60" t="s">
        <v>544</v>
      </c>
      <c r="V1367" s="60" t="s">
        <v>544</v>
      </c>
      <c r="W1367" s="60" t="s">
        <v>2578</v>
      </c>
      <c r="X1367" s="60">
        <v>2538617262.4000001</v>
      </c>
      <c r="Y1367" s="60">
        <v>70362960788.399994</v>
      </c>
      <c r="Z1367" s="60">
        <v>21.75</v>
      </c>
      <c r="AA1367" s="60">
        <v>16392621.199999999</v>
      </c>
      <c r="AB1367" s="60" t="s">
        <v>544</v>
      </c>
      <c r="AC1367" s="60">
        <v>79401875505.199997</v>
      </c>
      <c r="AD1367" s="60" t="s">
        <v>544</v>
      </c>
      <c r="AE1367" s="60">
        <v>43684116967.800003</v>
      </c>
      <c r="AF1367" s="60">
        <v>11.76</v>
      </c>
      <c r="AG1367" s="60" t="s">
        <v>2579</v>
      </c>
      <c r="AH1367" s="60" t="s">
        <v>544</v>
      </c>
      <c r="AI1367" s="60" t="s">
        <v>544</v>
      </c>
      <c r="AJ1367" s="60" t="s">
        <v>544</v>
      </c>
      <c r="AK1367" s="60">
        <v>3.59</v>
      </c>
      <c r="AL1367" s="60">
        <v>71739523854</v>
      </c>
      <c r="AM1367" s="60">
        <v>1582866073.3</v>
      </c>
      <c r="AN1367" s="60">
        <v>2873427455.0999999</v>
      </c>
      <c r="AO1367" s="60">
        <v>1149623878.5999999</v>
      </c>
      <c r="AP1367" s="60">
        <v>3684459466.4000001</v>
      </c>
      <c r="AQ1367" s="60">
        <v>79401875505.199997</v>
      </c>
      <c r="AR1367" s="60">
        <v>1.8</v>
      </c>
      <c r="AS1367" s="60">
        <v>3620794620.5</v>
      </c>
      <c r="AT1367" s="60">
        <v>17372418218.599998</v>
      </c>
      <c r="AU1367" s="85">
        <v>115305</v>
      </c>
      <c r="AV1367" s="60" t="s">
        <v>544</v>
      </c>
      <c r="AW1367" s="60" t="s">
        <v>544</v>
      </c>
      <c r="AX1367" s="60" t="s">
        <v>544</v>
      </c>
      <c r="AY1367" s="60">
        <v>12333089293.1</v>
      </c>
      <c r="AZ1367" s="60">
        <v>9065247484.5</v>
      </c>
      <c r="BA1367" s="60">
        <v>132697634.2</v>
      </c>
      <c r="BB1367" s="60" t="s">
        <v>1808</v>
      </c>
      <c r="BC1367" s="60" t="s">
        <v>544</v>
      </c>
      <c r="BD1367" s="60">
        <v>1560039866.0999999</v>
      </c>
      <c r="BE1367" s="60">
        <v>89403.6</v>
      </c>
      <c r="BF1367" s="60" t="s">
        <v>544</v>
      </c>
      <c r="BG1367" s="60">
        <v>178748108.5</v>
      </c>
      <c r="BH1367" s="60">
        <v>61189232820.599998</v>
      </c>
      <c r="BI1367" s="60">
        <v>764144505.89999998</v>
      </c>
      <c r="BJ1367" s="60" t="s">
        <v>544</v>
      </c>
      <c r="BK1367" s="60">
        <v>1192189772.5999999</v>
      </c>
      <c r="BL1367" s="85" t="s">
        <v>3210</v>
      </c>
      <c r="BM1367" s="60" t="s">
        <v>3211</v>
      </c>
      <c r="BN1367" s="60">
        <v>323665617.5</v>
      </c>
      <c r="BO1367" s="60">
        <v>76911840308.300003</v>
      </c>
      <c r="BP1367" s="60">
        <v>59629192954.5</v>
      </c>
      <c r="BQ1367" s="60">
        <v>8183971988.1999998</v>
      </c>
      <c r="BR1367" s="60">
        <v>737667235.5</v>
      </c>
      <c r="BS1367" s="60">
        <v>882876079</v>
      </c>
      <c r="BT1367" s="60">
        <v>1360170444.3</v>
      </c>
      <c r="BU1367" s="60">
        <v>5055561670.6000004</v>
      </c>
      <c r="BV1367" s="60">
        <v>15700460764.700001</v>
      </c>
      <c r="BW1367" s="60">
        <v>996854142.20000005</v>
      </c>
      <c r="BX1367" s="60" t="s">
        <v>544</v>
      </c>
      <c r="BY1367" s="60" t="s">
        <v>544</v>
      </c>
      <c r="BZ1367" s="60">
        <v>3499403.2</v>
      </c>
      <c r="CA1367" s="60" t="s">
        <v>544</v>
      </c>
      <c r="CB1367" s="60" t="s">
        <v>1902</v>
      </c>
      <c r="CC1367" s="60">
        <v>2750196903.4000001</v>
      </c>
      <c r="CD1367" s="60">
        <v>359435906.60000002</v>
      </c>
      <c r="CE1367" s="60">
        <v>954540069</v>
      </c>
      <c r="CF1367" s="60">
        <v>3684459466.4000001</v>
      </c>
      <c r="CG1367" s="60">
        <v>354255919.10000002</v>
      </c>
      <c r="CH1367" s="60" t="s">
        <v>544</v>
      </c>
      <c r="CI1367" s="60" t="s">
        <v>1686</v>
      </c>
      <c r="CJ1367" s="60" t="s">
        <v>544</v>
      </c>
      <c r="CK1367" s="60">
        <v>5412044717.5</v>
      </c>
      <c r="CL1367" s="60" t="s">
        <v>544</v>
      </c>
      <c r="CM1367" s="85">
        <v>115305</v>
      </c>
      <c r="CN1367" s="60" t="s">
        <v>544</v>
      </c>
      <c r="CO1367" s="60">
        <v>764144505.89999998</v>
      </c>
      <c r="CP1367" s="60">
        <v>2862282879.9000001</v>
      </c>
      <c r="CQ1367" s="60">
        <v>70362960788.399994</v>
      </c>
      <c r="CR1367" s="60">
        <v>2227127.7999999998</v>
      </c>
      <c r="CS1367" s="60" t="s">
        <v>544</v>
      </c>
      <c r="CT1367" s="60">
        <v>683497042.89999998</v>
      </c>
      <c r="CU1367" s="60">
        <v>508692729.69999999</v>
      </c>
      <c r="CV1367" s="60">
        <v>954540069</v>
      </c>
      <c r="CW1367" s="60">
        <v>1192189772.5999999</v>
      </c>
      <c r="CX1367" s="60">
        <v>2538617262.4000001</v>
      </c>
      <c r="CY1367" s="60" t="s">
        <v>544</v>
      </c>
      <c r="CZ1367" s="60">
        <f t="shared" si="42"/>
        <v>23612.026077107177</v>
      </c>
      <c r="DA1367" s="60" t="str">
        <f t="shared" si="43"/>
        <v>Y</v>
      </c>
    </row>
    <row r="1368" spans="1:105">
      <c r="A1368" s="13" t="s">
        <v>1686</v>
      </c>
      <c r="B1368" s="13">
        <v>115305</v>
      </c>
      <c r="C1368" s="13">
        <v>2023</v>
      </c>
      <c r="D1368" s="13" t="s">
        <v>10</v>
      </c>
      <c r="E1368" s="13" t="s">
        <v>13</v>
      </c>
      <c r="F1368" s="84" t="s">
        <v>1804</v>
      </c>
      <c r="G1368" s="60" t="s">
        <v>2575</v>
      </c>
      <c r="H1368" s="60" t="s">
        <v>2792</v>
      </c>
      <c r="I1368" s="60" t="s">
        <v>2577</v>
      </c>
      <c r="J1368" s="60" t="s">
        <v>1686</v>
      </c>
      <c r="K1368" s="85">
        <v>115305</v>
      </c>
      <c r="L1368" s="60">
        <v>2044927375000000</v>
      </c>
      <c r="M1368" s="60">
        <v>85683683968.899994</v>
      </c>
      <c r="N1368" s="60">
        <v>1203409115.3</v>
      </c>
      <c r="O1368" s="60">
        <v>344623091.19999999</v>
      </c>
      <c r="P1368" s="60">
        <v>-0.27</v>
      </c>
      <c r="Q1368" s="60">
        <v>4377358950.1999998</v>
      </c>
      <c r="R1368" s="85">
        <v>42083</v>
      </c>
      <c r="S1368" s="85">
        <v>940</v>
      </c>
      <c r="T1368" s="60">
        <v>8353495478.8000002</v>
      </c>
      <c r="U1368" s="60" t="s">
        <v>544</v>
      </c>
      <c r="V1368" s="60" t="s">
        <v>544</v>
      </c>
      <c r="W1368" s="60" t="s">
        <v>2578</v>
      </c>
      <c r="X1368" s="60">
        <v>2334864802.4000001</v>
      </c>
      <c r="Y1368" s="60">
        <v>76548441872.800003</v>
      </c>
      <c r="Z1368" s="60">
        <v>22.27</v>
      </c>
      <c r="AA1368" s="60">
        <v>23243561.699999999</v>
      </c>
      <c r="AB1368" s="60" t="s">
        <v>544</v>
      </c>
      <c r="AC1368" s="60">
        <v>85683683968.899994</v>
      </c>
      <c r="AD1368" s="60" t="s">
        <v>544</v>
      </c>
      <c r="AE1368" s="60">
        <v>47251953397.699997</v>
      </c>
      <c r="AF1368" s="60">
        <v>15.72</v>
      </c>
      <c r="AG1368" s="60" t="s">
        <v>2579</v>
      </c>
      <c r="AH1368" s="60" t="s">
        <v>544</v>
      </c>
      <c r="AI1368" s="60">
        <v>4100522524.0999999</v>
      </c>
      <c r="AJ1368" s="60" t="s">
        <v>544</v>
      </c>
      <c r="AK1368" s="60">
        <v>3</v>
      </c>
      <c r="AL1368" s="60">
        <v>76663413096.699997</v>
      </c>
      <c r="AM1368" s="60">
        <v>2026761603.8</v>
      </c>
      <c r="AN1368" s="60">
        <v>4092296765.9000001</v>
      </c>
      <c r="AO1368" s="60">
        <v>1596315273.5</v>
      </c>
      <c r="AP1368" s="60">
        <v>4212512604.0999999</v>
      </c>
      <c r="AQ1368" s="60">
        <v>85683683968.899994</v>
      </c>
      <c r="AR1368" s="60">
        <v>1.85</v>
      </c>
      <c r="AS1368" s="60">
        <v>4146692962.8000002</v>
      </c>
      <c r="AT1368" s="60">
        <v>17624870529.400002</v>
      </c>
      <c r="AU1368" s="85">
        <v>115305</v>
      </c>
      <c r="AV1368" s="60" t="s">
        <v>544</v>
      </c>
      <c r="AW1368" s="60" t="s">
        <v>544</v>
      </c>
      <c r="AX1368" s="60" t="s">
        <v>544</v>
      </c>
      <c r="AY1368" s="60">
        <v>12596831463.200001</v>
      </c>
      <c r="AZ1368" s="60">
        <v>7305787400.8999996</v>
      </c>
      <c r="BA1368" s="60">
        <v>159520319</v>
      </c>
      <c r="BB1368" s="60" t="s">
        <v>1808</v>
      </c>
      <c r="BC1368" s="60" t="s">
        <v>544</v>
      </c>
      <c r="BD1368" s="60">
        <v>1592774086.2</v>
      </c>
      <c r="BE1368" s="60" t="s">
        <v>544</v>
      </c>
      <c r="BF1368" s="60" t="s">
        <v>544</v>
      </c>
      <c r="BG1368" s="60">
        <v>177457504.90000001</v>
      </c>
      <c r="BH1368" s="60">
        <v>65036344246</v>
      </c>
      <c r="BI1368" s="60">
        <v>867166479.39999998</v>
      </c>
      <c r="BJ1368" s="60" t="s">
        <v>544</v>
      </c>
      <c r="BK1368" s="60">
        <v>1296086412.7</v>
      </c>
      <c r="BL1368" s="85" t="s">
        <v>3210</v>
      </c>
      <c r="BM1368" s="60" t="s">
        <v>3211</v>
      </c>
      <c r="BN1368" s="60">
        <v>390835221</v>
      </c>
      <c r="BO1368" s="60">
        <v>82633126121.5</v>
      </c>
      <c r="BP1368" s="60">
        <v>63443570159.800003</v>
      </c>
      <c r="BQ1368" s="60">
        <v>11871920495.799999</v>
      </c>
      <c r="BR1368" s="60">
        <v>878360308.5</v>
      </c>
      <c r="BS1368" s="60">
        <v>982119895.60000002</v>
      </c>
      <c r="BT1368" s="60">
        <v>91727662.200000003</v>
      </c>
      <c r="BU1368" s="60">
        <v>5832231960.6000004</v>
      </c>
      <c r="BV1368" s="60">
        <v>16778383420.700001</v>
      </c>
      <c r="BW1368" s="60">
        <v>1130808490.4000001</v>
      </c>
      <c r="BX1368" s="60" t="s">
        <v>544</v>
      </c>
      <c r="BY1368" s="60" t="s">
        <v>544</v>
      </c>
      <c r="BZ1368" s="60">
        <v>126212526.40000001</v>
      </c>
      <c r="CA1368" s="60" t="s">
        <v>544</v>
      </c>
      <c r="CB1368" s="60" t="s">
        <v>1902</v>
      </c>
      <c r="CC1368" s="60">
        <v>3885639864.0999999</v>
      </c>
      <c r="CD1368" s="60">
        <v>368128238.39999998</v>
      </c>
      <c r="CE1368" s="60">
        <v>1083515241.3</v>
      </c>
      <c r="CF1368" s="60">
        <v>4212512604.0999999</v>
      </c>
      <c r="CG1368" s="60">
        <v>591140159.39999998</v>
      </c>
      <c r="CH1368" s="60" t="s">
        <v>544</v>
      </c>
      <c r="CI1368" s="60" t="s">
        <v>1686</v>
      </c>
      <c r="CJ1368" s="60">
        <v>6.12</v>
      </c>
      <c r="CK1368" s="60">
        <v>6427161568.3000002</v>
      </c>
      <c r="CL1368" s="60" t="s">
        <v>544</v>
      </c>
      <c r="CM1368" s="85">
        <v>115305</v>
      </c>
      <c r="CN1368" s="60" t="s">
        <v>544</v>
      </c>
      <c r="CO1368" s="60">
        <v>867166479.39999998</v>
      </c>
      <c r="CP1368" s="60">
        <v>2725700023.4000001</v>
      </c>
      <c r="CQ1368" s="60">
        <v>76548441872.800003</v>
      </c>
      <c r="CR1368" s="60">
        <v>3789448.4</v>
      </c>
      <c r="CS1368" s="60" t="s">
        <v>544</v>
      </c>
      <c r="CT1368" s="60">
        <v>742903923.10000002</v>
      </c>
      <c r="CU1368" s="60">
        <v>553182489.70000005</v>
      </c>
      <c r="CV1368" s="60">
        <v>1083515241.3</v>
      </c>
      <c r="CW1368" s="60">
        <v>1296086412.7</v>
      </c>
      <c r="CX1368" s="60">
        <v>2334864802.4000001</v>
      </c>
      <c r="CY1368" s="60" t="s">
        <v>544</v>
      </c>
      <c r="CZ1368" s="60">
        <f t="shared" si="42"/>
        <v>23866.00669203524</v>
      </c>
      <c r="DA1368" s="60" t="str">
        <f t="shared" si="43"/>
        <v>Y</v>
      </c>
    </row>
    <row r="1369" spans="1:105">
      <c r="A1369" s="13" t="s">
        <v>1687</v>
      </c>
      <c r="B1369" s="13">
        <v>115306</v>
      </c>
      <c r="C1369" s="13">
        <v>2022</v>
      </c>
      <c r="D1369" s="13" t="s">
        <v>10</v>
      </c>
      <c r="E1369" s="13" t="s">
        <v>13</v>
      </c>
      <c r="F1369" s="84" t="s">
        <v>1812</v>
      </c>
      <c r="G1369" s="60" t="s">
        <v>2575</v>
      </c>
      <c r="H1369" s="60" t="s">
        <v>3212</v>
      </c>
      <c r="I1369" s="60" t="s">
        <v>2577</v>
      </c>
      <c r="J1369" s="60" t="s">
        <v>1687</v>
      </c>
      <c r="K1369" s="85">
        <v>115306</v>
      </c>
      <c r="L1369" s="60">
        <v>1808810900000000</v>
      </c>
      <c r="M1369" s="60">
        <v>76605493069.199997</v>
      </c>
      <c r="N1369" s="60">
        <v>670166971.20000005</v>
      </c>
      <c r="O1369" s="60">
        <v>796234085.89999998</v>
      </c>
      <c r="P1369" s="60">
        <v>-0.23</v>
      </c>
      <c r="Q1369" s="60">
        <v>11400402452.6</v>
      </c>
      <c r="R1369" s="85">
        <v>25119</v>
      </c>
      <c r="S1369" s="85">
        <v>157</v>
      </c>
      <c r="T1369" s="60">
        <v>17925196195.299999</v>
      </c>
      <c r="U1369" s="60" t="s">
        <v>544</v>
      </c>
      <c r="V1369" s="60" t="s">
        <v>544</v>
      </c>
      <c r="W1369" s="60" t="s">
        <v>2578</v>
      </c>
      <c r="X1369" s="60">
        <v>1990773678.0999999</v>
      </c>
      <c r="Y1369" s="60">
        <v>55235408250.900002</v>
      </c>
      <c r="Z1369" s="60">
        <v>16.68</v>
      </c>
      <c r="AA1369" s="60">
        <v>2943309471.8000002</v>
      </c>
      <c r="AB1369" s="60" t="s">
        <v>544</v>
      </c>
      <c r="AC1369" s="60">
        <v>76605493069.199997</v>
      </c>
      <c r="AD1369" s="60" t="s">
        <v>544</v>
      </c>
      <c r="AE1369" s="60">
        <v>19965059265.200001</v>
      </c>
      <c r="AF1369" s="60">
        <v>15.74</v>
      </c>
      <c r="AG1369" s="60" t="s">
        <v>2579</v>
      </c>
      <c r="AH1369" s="60" t="s">
        <v>544</v>
      </c>
      <c r="AI1369" s="60">
        <v>4501324861</v>
      </c>
      <c r="AJ1369" s="60" t="s">
        <v>544</v>
      </c>
      <c r="AK1369" s="60">
        <v>2.97</v>
      </c>
      <c r="AL1369" s="60">
        <v>64105041009.900002</v>
      </c>
      <c r="AM1369" s="60">
        <v>1556469566.8</v>
      </c>
      <c r="AN1369" s="60">
        <v>2408632779.5</v>
      </c>
      <c r="AO1369" s="60">
        <v>1727683167.3</v>
      </c>
      <c r="AP1369" s="60">
        <v>4587336116.1999998</v>
      </c>
      <c r="AQ1369" s="60">
        <v>76605493069.199997</v>
      </c>
      <c r="AR1369" s="60">
        <v>1.24</v>
      </c>
      <c r="AS1369" s="60">
        <v>4550897057.6999998</v>
      </c>
      <c r="AT1369" s="60">
        <v>33933602198.400002</v>
      </c>
      <c r="AU1369" s="85">
        <v>115306</v>
      </c>
      <c r="AV1369" s="60" t="s">
        <v>544</v>
      </c>
      <c r="AW1369" s="60" t="s">
        <v>544</v>
      </c>
      <c r="AX1369" s="60" t="s">
        <v>544</v>
      </c>
      <c r="AY1369" s="60">
        <v>2916708620.1999998</v>
      </c>
      <c r="AZ1369" s="60">
        <v>7705200706</v>
      </c>
      <c r="BA1369" s="60">
        <v>92626528.200000003</v>
      </c>
      <c r="BB1369" s="60" t="s">
        <v>1808</v>
      </c>
      <c r="BC1369" s="60" t="s">
        <v>544</v>
      </c>
      <c r="BD1369" s="60">
        <v>1245687257.2</v>
      </c>
      <c r="BE1369" s="60">
        <v>195396192.80000001</v>
      </c>
      <c r="BF1369" s="60" t="s">
        <v>544</v>
      </c>
      <c r="BG1369" s="60">
        <v>234096810.80000001</v>
      </c>
      <c r="BH1369" s="60">
        <v>53991287991.800003</v>
      </c>
      <c r="BI1369" s="60">
        <v>714017507.20000005</v>
      </c>
      <c r="BJ1369" s="60" t="s">
        <v>544</v>
      </c>
      <c r="BK1369" s="60">
        <v>812912027.89999998</v>
      </c>
      <c r="BL1369" s="85" t="s">
        <v>3213</v>
      </c>
      <c r="BM1369" s="60" t="s">
        <v>3214</v>
      </c>
      <c r="BN1369" s="60">
        <v>483728078.30000001</v>
      </c>
      <c r="BO1369" s="60">
        <v>70987546537.699997</v>
      </c>
      <c r="BP1369" s="60">
        <v>52745600734.699997</v>
      </c>
      <c r="BQ1369" s="60">
        <v>10267310361.6</v>
      </c>
      <c r="BR1369" s="60" t="s">
        <v>544</v>
      </c>
      <c r="BS1369" s="60">
        <v>3458038701.6999998</v>
      </c>
      <c r="BT1369" s="60">
        <v>5926323287.3000002</v>
      </c>
      <c r="BU1369" s="60">
        <v>3950114221.3000002</v>
      </c>
      <c r="BV1369" s="60">
        <v>1974646303</v>
      </c>
      <c r="BW1369" s="60">
        <v>1262627777.2</v>
      </c>
      <c r="BX1369" s="60" t="s">
        <v>544</v>
      </c>
      <c r="BY1369" s="60" t="s">
        <v>544</v>
      </c>
      <c r="BZ1369" s="60">
        <v>-3684563.1</v>
      </c>
      <c r="CA1369" s="60">
        <v>-5260031.5</v>
      </c>
      <c r="CB1369" s="60" t="s">
        <v>1825</v>
      </c>
      <c r="CC1369" s="60">
        <v>2036640136</v>
      </c>
      <c r="CD1369" s="60">
        <v>256136427.30000001</v>
      </c>
      <c r="CE1369" s="60">
        <v>894967671.60000002</v>
      </c>
      <c r="CF1369" s="60">
        <v>4587336116.1999998</v>
      </c>
      <c r="CG1369" s="60">
        <v>445578027.30000001</v>
      </c>
      <c r="CH1369" s="60">
        <v>854327364.10000002</v>
      </c>
      <c r="CI1369" s="60" t="s">
        <v>1687</v>
      </c>
      <c r="CJ1369" s="60">
        <v>6.58</v>
      </c>
      <c r="CK1369" s="60">
        <v>4399406457.6000004</v>
      </c>
      <c r="CL1369" s="60" t="s">
        <v>544</v>
      </c>
      <c r="CM1369" s="85">
        <v>115306</v>
      </c>
      <c r="CN1369" s="60" t="s">
        <v>544</v>
      </c>
      <c r="CO1369" s="60">
        <v>714017507.20000005</v>
      </c>
      <c r="CP1369" s="60">
        <v>2474501756.4000001</v>
      </c>
      <c r="CQ1369" s="60">
        <v>55235408250.900002</v>
      </c>
      <c r="CR1369" s="60">
        <v>3714209</v>
      </c>
      <c r="CS1369" s="60" t="s">
        <v>544</v>
      </c>
      <c r="CT1369" s="60">
        <v>469548863.10000002</v>
      </c>
      <c r="CU1369" s="60">
        <v>343363164.80000001</v>
      </c>
      <c r="CV1369" s="60">
        <v>894967671.60000002</v>
      </c>
      <c r="CW1369" s="60">
        <v>812912027.89999998</v>
      </c>
      <c r="CX1369" s="60">
        <v>1990773678.0999999</v>
      </c>
      <c r="CY1369" s="60" t="s">
        <v>544</v>
      </c>
      <c r="CZ1369" s="60">
        <f t="shared" si="42"/>
        <v>23612.026077112354</v>
      </c>
      <c r="DA1369" s="60" t="str">
        <f t="shared" si="43"/>
        <v>Y</v>
      </c>
    </row>
    <row r="1370" spans="1:105">
      <c r="A1370" s="13" t="s">
        <v>1687</v>
      </c>
      <c r="B1370" s="13">
        <v>115306</v>
      </c>
      <c r="C1370" s="13">
        <v>2023</v>
      </c>
      <c r="D1370" s="13" t="s">
        <v>10</v>
      </c>
      <c r="E1370" s="13" t="s">
        <v>13</v>
      </c>
      <c r="F1370" s="84" t="s">
        <v>1804</v>
      </c>
      <c r="G1370" s="60" t="s">
        <v>2575</v>
      </c>
      <c r="H1370" s="60" t="s">
        <v>3212</v>
      </c>
      <c r="I1370" s="60" t="s">
        <v>2577</v>
      </c>
      <c r="J1370" s="60" t="s">
        <v>1687</v>
      </c>
      <c r="K1370" s="85">
        <v>115306</v>
      </c>
      <c r="L1370" s="60">
        <v>2032613600000000</v>
      </c>
      <c r="M1370" s="60">
        <v>85167729408.199997</v>
      </c>
      <c r="N1370" s="60">
        <v>695897735</v>
      </c>
      <c r="O1370" s="60">
        <v>856607486.29999995</v>
      </c>
      <c r="P1370" s="60">
        <v>-0.26</v>
      </c>
      <c r="Q1370" s="60">
        <v>12787782386</v>
      </c>
      <c r="R1370" s="85">
        <v>24642</v>
      </c>
      <c r="S1370" s="85">
        <v>157</v>
      </c>
      <c r="T1370" s="60">
        <v>18715213054.400002</v>
      </c>
      <c r="U1370" s="60" t="s">
        <v>544</v>
      </c>
      <c r="V1370" s="60" t="s">
        <v>544</v>
      </c>
      <c r="W1370" s="60" t="s">
        <v>2578</v>
      </c>
      <c r="X1370" s="60">
        <v>2166168838.6999998</v>
      </c>
      <c r="Y1370" s="60">
        <v>62191036781</v>
      </c>
      <c r="Z1370" s="60">
        <v>17.07</v>
      </c>
      <c r="AA1370" s="60">
        <v>1861605947.5</v>
      </c>
      <c r="AB1370" s="60" t="s">
        <v>544</v>
      </c>
      <c r="AC1370" s="60">
        <v>85167729408.199997</v>
      </c>
      <c r="AD1370" s="60" t="s">
        <v>544</v>
      </c>
      <c r="AE1370" s="60">
        <v>23215048380.299999</v>
      </c>
      <c r="AF1370" s="60">
        <v>16.37</v>
      </c>
      <c r="AG1370" s="60" t="s">
        <v>2579</v>
      </c>
      <c r="AH1370" s="60" t="s">
        <v>544</v>
      </c>
      <c r="AI1370" s="60">
        <v>5177527250.1000004</v>
      </c>
      <c r="AJ1370" s="60" t="s">
        <v>544</v>
      </c>
      <c r="AK1370" s="60">
        <v>2.92</v>
      </c>
      <c r="AL1370" s="60">
        <v>74942302794.100006</v>
      </c>
      <c r="AM1370" s="60">
        <v>1848591621.0999999</v>
      </c>
      <c r="AN1370" s="60">
        <v>3340072808.5</v>
      </c>
      <c r="AO1370" s="60">
        <v>2109971754</v>
      </c>
      <c r="AP1370" s="60">
        <v>5274103943.1000004</v>
      </c>
      <c r="AQ1370" s="60">
        <v>85167729408.199997</v>
      </c>
      <c r="AR1370" s="60">
        <v>1.1299999999999999</v>
      </c>
      <c r="AS1370" s="60">
        <v>5234373794.1999998</v>
      </c>
      <c r="AT1370" s="60">
        <v>38433094896.699997</v>
      </c>
      <c r="AU1370" s="85">
        <v>115306</v>
      </c>
      <c r="AV1370" s="60" t="s">
        <v>544</v>
      </c>
      <c r="AW1370" s="60" t="s">
        <v>544</v>
      </c>
      <c r="AX1370" s="60" t="s">
        <v>544</v>
      </c>
      <c r="AY1370" s="60">
        <v>3136419132.3000002</v>
      </c>
      <c r="AZ1370" s="60">
        <v>7706291311</v>
      </c>
      <c r="BA1370" s="60">
        <v>85875279.700000003</v>
      </c>
      <c r="BB1370" s="60" t="s">
        <v>1808</v>
      </c>
      <c r="BC1370" s="60" t="s">
        <v>544</v>
      </c>
      <c r="BD1370" s="60">
        <v>1163701173.7</v>
      </c>
      <c r="BE1370" s="60">
        <v>226150108.40000001</v>
      </c>
      <c r="BF1370" s="60" t="s">
        <v>544</v>
      </c>
      <c r="BG1370" s="60">
        <v>294624068.89999998</v>
      </c>
      <c r="BH1370" s="60">
        <v>61734018556.699997</v>
      </c>
      <c r="BI1370" s="60">
        <v>838456146.39999998</v>
      </c>
      <c r="BJ1370" s="60" t="s">
        <v>544</v>
      </c>
      <c r="BK1370" s="60">
        <v>856599106.20000005</v>
      </c>
      <c r="BL1370" s="85" t="s">
        <v>3213</v>
      </c>
      <c r="BM1370" s="60" t="s">
        <v>3214</v>
      </c>
      <c r="BN1370" s="60">
        <v>592001007.20000005</v>
      </c>
      <c r="BO1370" s="60">
        <v>80136493912.899994</v>
      </c>
      <c r="BP1370" s="60">
        <v>60570317383</v>
      </c>
      <c r="BQ1370" s="60">
        <v>11725530945</v>
      </c>
      <c r="BR1370" s="60" t="s">
        <v>544</v>
      </c>
      <c r="BS1370" s="60">
        <v>2496957315.4000001</v>
      </c>
      <c r="BT1370" s="60">
        <v>10889660065.6</v>
      </c>
      <c r="BU1370" s="60">
        <v>4956082579.1000004</v>
      </c>
      <c r="BV1370" s="60">
        <v>2028588218.5999999</v>
      </c>
      <c r="BW1370" s="60">
        <v>1991552278.2</v>
      </c>
      <c r="BX1370" s="60" t="s">
        <v>544</v>
      </c>
      <c r="BY1370" s="60" t="s">
        <v>544</v>
      </c>
      <c r="BZ1370" s="60">
        <v>1127126.1000000001</v>
      </c>
      <c r="CA1370" s="60">
        <v>-1424620.4</v>
      </c>
      <c r="CB1370" s="60" t="s">
        <v>1917</v>
      </c>
      <c r="CC1370" s="60">
        <v>2884135619.6999998</v>
      </c>
      <c r="CD1370" s="60">
        <v>256988950</v>
      </c>
      <c r="CE1370" s="60">
        <v>1047075043.7</v>
      </c>
      <c r="CF1370" s="60">
        <v>5274103943.1000004</v>
      </c>
      <c r="CG1370" s="60">
        <v>546291642.70000005</v>
      </c>
      <c r="CH1370" s="60">
        <v>1121071503.3</v>
      </c>
      <c r="CI1370" s="60" t="s">
        <v>1687</v>
      </c>
      <c r="CJ1370" s="60">
        <v>6.79</v>
      </c>
      <c r="CK1370" s="60">
        <v>5506241647.1999998</v>
      </c>
      <c r="CL1370" s="60" t="s">
        <v>544</v>
      </c>
      <c r="CM1370" s="85">
        <v>115306</v>
      </c>
      <c r="CN1370" s="60" t="s">
        <v>544</v>
      </c>
      <c r="CO1370" s="60">
        <v>838456146.39999998</v>
      </c>
      <c r="CP1370" s="60">
        <v>2758169845.9000001</v>
      </c>
      <c r="CQ1370" s="60">
        <v>62191036781</v>
      </c>
      <c r="CR1370" s="60">
        <v>3867425.4</v>
      </c>
      <c r="CS1370" s="60" t="s">
        <v>544</v>
      </c>
      <c r="CT1370" s="60">
        <v>487563761.69999999</v>
      </c>
      <c r="CU1370" s="60">
        <v>369035344.39999998</v>
      </c>
      <c r="CV1370" s="60">
        <v>1047075043.7</v>
      </c>
      <c r="CW1370" s="60">
        <v>856599106.20000005</v>
      </c>
      <c r="CX1370" s="60">
        <v>2166168838.6999998</v>
      </c>
      <c r="CY1370" s="60" t="s">
        <v>544</v>
      </c>
      <c r="CZ1370" s="60">
        <f t="shared" si="42"/>
        <v>23866.006692017068</v>
      </c>
      <c r="DA1370" s="60" t="str">
        <f t="shared" si="43"/>
        <v>Y</v>
      </c>
    </row>
    <row r="1371" spans="1:105">
      <c r="A1371" s="13" t="s">
        <v>1688</v>
      </c>
      <c r="B1371" s="13">
        <v>1202899</v>
      </c>
      <c r="C1371" s="13">
        <v>2022</v>
      </c>
      <c r="D1371" s="13" t="s">
        <v>12</v>
      </c>
      <c r="E1371" s="13" t="s">
        <v>13</v>
      </c>
      <c r="F1371" s="84" t="s">
        <v>1812</v>
      </c>
      <c r="G1371" s="60" t="s">
        <v>1840</v>
      </c>
      <c r="H1371" s="60" t="s">
        <v>1827</v>
      </c>
      <c r="I1371" s="60" t="s">
        <v>540</v>
      </c>
      <c r="J1371" s="60" t="s">
        <v>1712</v>
      </c>
      <c r="K1371" s="85">
        <v>1012744</v>
      </c>
      <c r="L1371" s="60">
        <v>2764711000</v>
      </c>
      <c r="M1371" s="60">
        <v>2764711000</v>
      </c>
      <c r="N1371" s="60">
        <v>3554000</v>
      </c>
      <c r="O1371" s="60">
        <v>8901000</v>
      </c>
      <c r="P1371" s="60">
        <v>-0.49</v>
      </c>
      <c r="Q1371" s="60" t="s">
        <v>544</v>
      </c>
      <c r="R1371" s="85">
        <v>97</v>
      </c>
      <c r="S1371" s="85" t="s">
        <v>544</v>
      </c>
      <c r="T1371" s="60">
        <v>980401000</v>
      </c>
      <c r="U1371" s="60" t="s">
        <v>544</v>
      </c>
      <c r="V1371" s="60">
        <v>341660000</v>
      </c>
      <c r="W1371" s="60" t="s">
        <v>1841</v>
      </c>
      <c r="X1371" s="60">
        <v>74232000</v>
      </c>
      <c r="Y1371" s="60">
        <v>2287128000</v>
      </c>
      <c r="Z1371" s="60">
        <v>11.75</v>
      </c>
      <c r="AA1371" s="60">
        <v>70630000</v>
      </c>
      <c r="AB1371" s="60">
        <v>2263994000</v>
      </c>
      <c r="AC1371" s="60">
        <v>2764711000</v>
      </c>
      <c r="AD1371" s="60">
        <v>9.65</v>
      </c>
      <c r="AE1371" s="60">
        <v>473402000</v>
      </c>
      <c r="AF1371" s="60">
        <v>11.06</v>
      </c>
      <c r="AG1371" s="60" t="s">
        <v>1842</v>
      </c>
      <c r="AH1371" s="60">
        <v>15003000</v>
      </c>
      <c r="AI1371" s="60">
        <v>238246000</v>
      </c>
      <c r="AJ1371" s="60">
        <v>198095000</v>
      </c>
      <c r="AK1371" s="60">
        <v>3.11</v>
      </c>
      <c r="AL1371" s="60">
        <v>2357758000</v>
      </c>
      <c r="AM1371" s="60">
        <v>7518000</v>
      </c>
      <c r="AN1371" s="60">
        <v>7928000</v>
      </c>
      <c r="AO1371" s="60">
        <v>18733000</v>
      </c>
      <c r="AP1371" s="60">
        <v>262074000</v>
      </c>
      <c r="AQ1371" s="60">
        <v>2764711000</v>
      </c>
      <c r="AR1371" s="60">
        <v>0.17</v>
      </c>
      <c r="AS1371" s="60">
        <v>269583000</v>
      </c>
      <c r="AT1371" s="60">
        <v>990401000</v>
      </c>
      <c r="AU1371" s="85">
        <v>1202899</v>
      </c>
      <c r="AV1371" s="60" t="s">
        <v>544</v>
      </c>
      <c r="AW1371" s="60" t="s">
        <v>544</v>
      </c>
      <c r="AX1371" s="60" t="s">
        <v>544</v>
      </c>
      <c r="AY1371" s="60">
        <v>671497000</v>
      </c>
      <c r="AZ1371" s="60">
        <v>228553000</v>
      </c>
      <c r="BA1371" s="60">
        <v>42617000</v>
      </c>
      <c r="BB1371" s="60" t="s">
        <v>1808</v>
      </c>
      <c r="BC1371" s="60">
        <v>2469673000</v>
      </c>
      <c r="BD1371" s="60">
        <v>16537000</v>
      </c>
      <c r="BE1371" s="60">
        <v>39756000</v>
      </c>
      <c r="BF1371" s="60" t="s">
        <v>544</v>
      </c>
      <c r="BG1371" s="60" t="s">
        <v>544</v>
      </c>
      <c r="BH1371" s="60">
        <v>2046175000</v>
      </c>
      <c r="BI1371" s="60">
        <v>16542000</v>
      </c>
      <c r="BJ1371" s="60">
        <v>341660000</v>
      </c>
      <c r="BK1371" s="60">
        <v>33912000</v>
      </c>
      <c r="BL1371" s="85" t="s">
        <v>544</v>
      </c>
      <c r="BM1371" s="60" t="s">
        <v>544</v>
      </c>
      <c r="BN1371" s="60">
        <v>10287000</v>
      </c>
      <c r="BO1371" s="60">
        <v>2567861000</v>
      </c>
      <c r="BP1371" s="60">
        <v>2029638000</v>
      </c>
      <c r="BQ1371" s="60">
        <v>287063000</v>
      </c>
      <c r="BR1371" s="60" t="s">
        <v>544</v>
      </c>
      <c r="BS1371" s="60">
        <v>128441000</v>
      </c>
      <c r="BT1371" s="60" t="s">
        <v>544</v>
      </c>
      <c r="BU1371" s="60">
        <v>73673000</v>
      </c>
      <c r="BV1371" s="60" t="s">
        <v>544</v>
      </c>
      <c r="BW1371" s="60">
        <v>42617000</v>
      </c>
      <c r="BX1371" s="60">
        <v>238246000</v>
      </c>
      <c r="BY1371" s="60" t="s">
        <v>544</v>
      </c>
      <c r="BZ1371" s="60">
        <v>9000</v>
      </c>
      <c r="CA1371" s="60" t="s">
        <v>544</v>
      </c>
      <c r="CB1371" s="60" t="s">
        <v>1898</v>
      </c>
      <c r="CC1371" s="60">
        <v>5942000</v>
      </c>
      <c r="CD1371" s="60">
        <v>14218000</v>
      </c>
      <c r="CE1371" s="60">
        <v>39688000</v>
      </c>
      <c r="CF1371" s="60">
        <v>262074000</v>
      </c>
      <c r="CG1371" s="60">
        <v>8487000</v>
      </c>
      <c r="CH1371" s="60">
        <v>5693000</v>
      </c>
      <c r="CI1371" s="60" t="s">
        <v>1712</v>
      </c>
      <c r="CJ1371" s="60">
        <v>10.52</v>
      </c>
      <c r="CK1371" s="60">
        <v>82160000</v>
      </c>
      <c r="CL1371" s="60" t="s">
        <v>544</v>
      </c>
      <c r="CM1371" s="85">
        <v>1012744</v>
      </c>
      <c r="CN1371" s="60">
        <v>-169000</v>
      </c>
      <c r="CO1371" s="60">
        <v>16542000</v>
      </c>
      <c r="CP1371" s="60">
        <v>84519000</v>
      </c>
      <c r="CQ1371" s="60">
        <v>2287128000</v>
      </c>
      <c r="CR1371" s="60" t="s">
        <v>544</v>
      </c>
      <c r="CS1371" s="60">
        <v>-169000</v>
      </c>
      <c r="CT1371" s="60">
        <v>15150000</v>
      </c>
      <c r="CU1371" s="60">
        <v>18762000</v>
      </c>
      <c r="CV1371" s="60">
        <v>39688000</v>
      </c>
      <c r="CW1371" s="60">
        <v>33912000</v>
      </c>
      <c r="CX1371" s="60">
        <v>74232000</v>
      </c>
      <c r="CY1371" s="60">
        <v>10.52</v>
      </c>
      <c r="CZ1371" s="60">
        <f t="shared" si="42"/>
        <v>1</v>
      </c>
      <c r="DA1371" s="60" t="str">
        <f t="shared" si="43"/>
        <v>N: parent data from row 1399</v>
      </c>
    </row>
    <row r="1372" spans="1:105">
      <c r="A1372" s="13" t="s">
        <v>1688</v>
      </c>
      <c r="B1372" s="13">
        <v>1202899</v>
      </c>
      <c r="C1372" s="13">
        <v>2023</v>
      </c>
      <c r="D1372" s="13" t="s">
        <v>12</v>
      </c>
      <c r="E1372" s="13" t="s">
        <v>13</v>
      </c>
      <c r="F1372" s="84" t="s">
        <v>1804</v>
      </c>
      <c r="G1372" s="60" t="s">
        <v>1840</v>
      </c>
      <c r="H1372" s="60" t="s">
        <v>1827</v>
      </c>
      <c r="I1372" s="60" t="s">
        <v>540</v>
      </c>
      <c r="J1372" s="60" t="s">
        <v>1712</v>
      </c>
      <c r="K1372" s="85">
        <v>1012744</v>
      </c>
      <c r="L1372" s="60">
        <v>2592061000</v>
      </c>
      <c r="M1372" s="60">
        <v>2592061000</v>
      </c>
      <c r="N1372" s="60">
        <v>3554000</v>
      </c>
      <c r="O1372" s="60">
        <v>6386000</v>
      </c>
      <c r="P1372" s="60">
        <v>-0.65</v>
      </c>
      <c r="Q1372" s="60" t="s">
        <v>544</v>
      </c>
      <c r="R1372" s="85">
        <v>105</v>
      </c>
      <c r="S1372" s="85" t="s">
        <v>544</v>
      </c>
      <c r="T1372" s="60">
        <v>959794000</v>
      </c>
      <c r="U1372" s="60" t="s">
        <v>544</v>
      </c>
      <c r="V1372" s="60">
        <v>392055000</v>
      </c>
      <c r="W1372" s="60" t="s">
        <v>1841</v>
      </c>
      <c r="X1372" s="60">
        <v>100758000</v>
      </c>
      <c r="Y1372" s="60">
        <v>2140941000</v>
      </c>
      <c r="Z1372" s="60">
        <v>17.75</v>
      </c>
      <c r="AA1372" s="60">
        <v>241000</v>
      </c>
      <c r="AB1372" s="60">
        <v>2331116000</v>
      </c>
      <c r="AC1372" s="60">
        <v>2592061000</v>
      </c>
      <c r="AD1372" s="60">
        <v>9.83</v>
      </c>
      <c r="AE1372" s="60">
        <v>459115000</v>
      </c>
      <c r="AF1372" s="60">
        <v>3.81</v>
      </c>
      <c r="AG1372" s="60" t="s">
        <v>1842</v>
      </c>
      <c r="AH1372" s="60">
        <v>3000</v>
      </c>
      <c r="AI1372" s="60">
        <v>255649000</v>
      </c>
      <c r="AJ1372" s="60">
        <v>206739000</v>
      </c>
      <c r="AK1372" s="60">
        <v>4</v>
      </c>
      <c r="AL1372" s="60">
        <v>2141182000</v>
      </c>
      <c r="AM1372" s="60">
        <v>10066000</v>
      </c>
      <c r="AN1372" s="60">
        <v>43141000</v>
      </c>
      <c r="AO1372" s="60">
        <v>15441000</v>
      </c>
      <c r="AP1372" s="60">
        <v>281284000</v>
      </c>
      <c r="AQ1372" s="60">
        <v>2592061000</v>
      </c>
      <c r="AR1372" s="60">
        <v>0.17</v>
      </c>
      <c r="AS1372" s="60">
        <v>287665000</v>
      </c>
      <c r="AT1372" s="60">
        <v>966064000</v>
      </c>
      <c r="AU1372" s="85">
        <v>1202899</v>
      </c>
      <c r="AV1372" s="60" t="s">
        <v>544</v>
      </c>
      <c r="AW1372" s="60" t="s">
        <v>544</v>
      </c>
      <c r="AX1372" s="60">
        <v>720000</v>
      </c>
      <c r="AY1372" s="60">
        <v>665854000</v>
      </c>
      <c r="AZ1372" s="60">
        <v>280872000</v>
      </c>
      <c r="BA1372" s="60">
        <v>50886000</v>
      </c>
      <c r="BB1372" s="60" t="s">
        <v>1808</v>
      </c>
      <c r="BC1372" s="60">
        <v>2599906000</v>
      </c>
      <c r="BD1372" s="60">
        <v>20536000</v>
      </c>
      <c r="BE1372" s="60">
        <v>43976000</v>
      </c>
      <c r="BF1372" s="60" t="s">
        <v>544</v>
      </c>
      <c r="BG1372" s="60" t="s">
        <v>544</v>
      </c>
      <c r="BH1372" s="60">
        <v>2074859000</v>
      </c>
      <c r="BI1372" s="60">
        <v>50824000</v>
      </c>
      <c r="BJ1372" s="60">
        <v>392055000</v>
      </c>
      <c r="BK1372" s="60">
        <v>39115000</v>
      </c>
      <c r="BL1372" s="85" t="s">
        <v>544</v>
      </c>
      <c r="BM1372" s="60" t="s">
        <v>544</v>
      </c>
      <c r="BN1372" s="60">
        <v>11318000</v>
      </c>
      <c r="BO1372" s="60">
        <v>2423572000</v>
      </c>
      <c r="BP1372" s="60">
        <v>2054323000</v>
      </c>
      <c r="BQ1372" s="60">
        <v>83392000</v>
      </c>
      <c r="BR1372" s="60" t="s">
        <v>544</v>
      </c>
      <c r="BS1372" s="60">
        <v>100727000</v>
      </c>
      <c r="BT1372" s="60" t="s">
        <v>544</v>
      </c>
      <c r="BU1372" s="60">
        <v>128092000</v>
      </c>
      <c r="BV1372" s="60" t="s">
        <v>544</v>
      </c>
      <c r="BW1372" s="60">
        <v>50886000</v>
      </c>
      <c r="BX1372" s="60">
        <v>255649000</v>
      </c>
      <c r="BY1372" s="60" t="s">
        <v>544</v>
      </c>
      <c r="BZ1372" s="60">
        <v>27000</v>
      </c>
      <c r="CA1372" s="60" t="s">
        <v>544</v>
      </c>
      <c r="CB1372" s="60" t="s">
        <v>1898</v>
      </c>
      <c r="CC1372" s="60">
        <v>38814000</v>
      </c>
      <c r="CD1372" s="60">
        <v>14997000</v>
      </c>
      <c r="CE1372" s="60">
        <v>66901000</v>
      </c>
      <c r="CF1372" s="60">
        <v>281284000</v>
      </c>
      <c r="CG1372" s="60">
        <v>15807000</v>
      </c>
      <c r="CH1372" s="60">
        <v>2398000</v>
      </c>
      <c r="CI1372" s="60" t="s">
        <v>1712</v>
      </c>
      <c r="CJ1372" s="60">
        <v>10.97</v>
      </c>
      <c r="CK1372" s="60">
        <v>143899000</v>
      </c>
      <c r="CL1372" s="60" t="s">
        <v>544</v>
      </c>
      <c r="CM1372" s="85">
        <v>1012744</v>
      </c>
      <c r="CN1372" s="60">
        <v>-41000</v>
      </c>
      <c r="CO1372" s="60">
        <v>50824000</v>
      </c>
      <c r="CP1372" s="60">
        <v>112076000</v>
      </c>
      <c r="CQ1372" s="60">
        <v>2140941000</v>
      </c>
      <c r="CR1372" s="60" t="s">
        <v>544</v>
      </c>
      <c r="CS1372" s="60">
        <v>-41000</v>
      </c>
      <c r="CT1372" s="60">
        <v>17569000</v>
      </c>
      <c r="CU1372" s="60">
        <v>21546000</v>
      </c>
      <c r="CV1372" s="60">
        <v>66901000</v>
      </c>
      <c r="CW1372" s="60">
        <v>39115000</v>
      </c>
      <c r="CX1372" s="60">
        <v>100758000</v>
      </c>
      <c r="CY1372" s="60">
        <v>10.97</v>
      </c>
      <c r="CZ1372" s="60">
        <f t="shared" si="42"/>
        <v>1</v>
      </c>
      <c r="DA1372" s="60" t="str">
        <f t="shared" si="43"/>
        <v>N: parent data from row 1399</v>
      </c>
    </row>
    <row r="1373" spans="1:105">
      <c r="A1373" s="13" t="s">
        <v>1692</v>
      </c>
      <c r="B1373" s="13">
        <v>1156350</v>
      </c>
      <c r="C1373" s="13">
        <v>2022</v>
      </c>
      <c r="D1373" s="13" t="s">
        <v>1</v>
      </c>
      <c r="E1373" s="13" t="s">
        <v>13</v>
      </c>
      <c r="F1373" s="84" t="s">
        <v>1970</v>
      </c>
      <c r="G1373" s="60" t="s">
        <v>2012</v>
      </c>
      <c r="H1373" s="60" t="s">
        <v>1814</v>
      </c>
      <c r="I1373" s="60" t="s">
        <v>2013</v>
      </c>
      <c r="J1373" s="60" t="s">
        <v>3215</v>
      </c>
      <c r="K1373" s="85">
        <v>1515700</v>
      </c>
      <c r="L1373" s="60">
        <v>152190000</v>
      </c>
      <c r="M1373" s="60">
        <v>106152506.95029999</v>
      </c>
      <c r="N1373" s="60">
        <v>248309.9578</v>
      </c>
      <c r="O1373" s="60">
        <v>-65564.988899999997</v>
      </c>
      <c r="P1373" s="60">
        <v>-0.38</v>
      </c>
      <c r="Q1373" s="60" t="s">
        <v>544</v>
      </c>
      <c r="R1373" s="85" t="s">
        <v>544</v>
      </c>
      <c r="S1373" s="85" t="s">
        <v>544</v>
      </c>
      <c r="T1373" s="60" t="s">
        <v>544</v>
      </c>
      <c r="U1373" s="60" t="s">
        <v>544</v>
      </c>
      <c r="V1373" s="60" t="s">
        <v>544</v>
      </c>
      <c r="W1373" s="60" t="s">
        <v>2014</v>
      </c>
      <c r="X1373" s="60">
        <v>3248954.4476000001</v>
      </c>
      <c r="Y1373" s="60">
        <v>88260239.992599994</v>
      </c>
      <c r="Z1373" s="60">
        <v>6.18</v>
      </c>
      <c r="AA1373" s="60" t="s">
        <v>544</v>
      </c>
      <c r="AB1373" s="60" t="s">
        <v>544</v>
      </c>
      <c r="AC1373" s="60">
        <v>106152506.95029999</v>
      </c>
      <c r="AD1373" s="60" t="s">
        <v>544</v>
      </c>
      <c r="AE1373" s="60" t="s">
        <v>544</v>
      </c>
      <c r="AF1373" s="60">
        <v>12.35</v>
      </c>
      <c r="AG1373" s="60" t="s">
        <v>2015</v>
      </c>
      <c r="AH1373" s="60" t="s">
        <v>544</v>
      </c>
      <c r="AI1373" s="60" t="s">
        <v>544</v>
      </c>
      <c r="AJ1373" s="60">
        <v>58681362.522100002</v>
      </c>
      <c r="AK1373" s="60">
        <v>3.95</v>
      </c>
      <c r="AL1373" s="60">
        <v>88260239.992599994</v>
      </c>
      <c r="AM1373" s="60">
        <v>732374.87549999997</v>
      </c>
      <c r="AN1373" s="60">
        <v>966734.83559999999</v>
      </c>
      <c r="AO1373" s="60">
        <v>13115090.27</v>
      </c>
      <c r="AP1373" s="60">
        <v>17106184.5913</v>
      </c>
      <c r="AQ1373" s="60">
        <v>106152506.95029999</v>
      </c>
      <c r="AR1373" s="60">
        <v>0.28000000000000003</v>
      </c>
      <c r="AS1373" s="60">
        <v>16511914.692399999</v>
      </c>
      <c r="AT1373" s="60">
        <v>3077369.4767</v>
      </c>
      <c r="AU1373" s="85">
        <v>1156350</v>
      </c>
      <c r="AV1373" s="60" t="s">
        <v>544</v>
      </c>
      <c r="AW1373" s="60" t="s">
        <v>544</v>
      </c>
      <c r="AX1373" s="60" t="s">
        <v>544</v>
      </c>
      <c r="AY1373" s="60">
        <v>58681362.522100002</v>
      </c>
      <c r="AZ1373" s="60" t="s">
        <v>544</v>
      </c>
      <c r="BA1373" s="60">
        <v>25414105.6787</v>
      </c>
      <c r="BB1373" s="60" t="s">
        <v>1808</v>
      </c>
      <c r="BC1373" s="60" t="s">
        <v>544</v>
      </c>
      <c r="BD1373" s="60">
        <v>334799.94309999997</v>
      </c>
      <c r="BE1373" s="60" t="s">
        <v>544</v>
      </c>
      <c r="BF1373" s="60" t="s">
        <v>544</v>
      </c>
      <c r="BG1373" s="60">
        <v>-126944.97840000001</v>
      </c>
      <c r="BH1373" s="60">
        <v>87172837.677499995</v>
      </c>
      <c r="BI1373" s="60">
        <v>1039972.3232</v>
      </c>
      <c r="BJ1373" s="60" t="s">
        <v>544</v>
      </c>
      <c r="BK1373" s="60">
        <v>2078549.6466000001</v>
      </c>
      <c r="BL1373" s="85" t="s">
        <v>3216</v>
      </c>
      <c r="BM1373" s="60" t="s">
        <v>3217</v>
      </c>
      <c r="BN1373" s="60">
        <v>207854.96470000001</v>
      </c>
      <c r="BO1373" s="60">
        <v>90189524.664499998</v>
      </c>
      <c r="BP1373" s="60">
        <v>86838037.734400004</v>
      </c>
      <c r="BQ1373" s="60" t="s">
        <v>544</v>
      </c>
      <c r="BR1373" s="60" t="s">
        <v>544</v>
      </c>
      <c r="BS1373" s="60">
        <v>1348267.2707</v>
      </c>
      <c r="BT1373" s="60" t="s">
        <v>544</v>
      </c>
      <c r="BU1373" s="60">
        <v>3935294.3308999999</v>
      </c>
      <c r="BV1373" s="60">
        <v>3077369.4767</v>
      </c>
      <c r="BW1373" s="60">
        <v>25414105.6787</v>
      </c>
      <c r="BX1373" s="60" t="s">
        <v>544</v>
      </c>
      <c r="BY1373" s="60" t="s">
        <v>544</v>
      </c>
      <c r="BZ1373" s="60" t="s">
        <v>544</v>
      </c>
      <c r="CA1373" s="60" t="s">
        <v>544</v>
      </c>
      <c r="CB1373" s="60" t="s">
        <v>1917</v>
      </c>
      <c r="CC1373" s="60">
        <v>966734.83559999999</v>
      </c>
      <c r="CD1373" s="60">
        <v>1295257.2797999999</v>
      </c>
      <c r="CE1373" s="60">
        <v>1443824.7545</v>
      </c>
      <c r="CF1373" s="60">
        <v>17106184.5913</v>
      </c>
      <c r="CG1373" s="60">
        <v>280394.9523</v>
      </c>
      <c r="CH1373" s="60" t="s">
        <v>544</v>
      </c>
      <c r="CI1373" s="60" t="s">
        <v>3215</v>
      </c>
      <c r="CJ1373" s="60" t="s">
        <v>544</v>
      </c>
      <c r="CK1373" s="60">
        <v>4215689.2832000004</v>
      </c>
      <c r="CL1373" s="60" t="s">
        <v>544</v>
      </c>
      <c r="CM1373" s="85">
        <v>1515700</v>
      </c>
      <c r="CN1373" s="60" t="s">
        <v>544</v>
      </c>
      <c r="CO1373" s="60">
        <v>1039972.3232</v>
      </c>
      <c r="CP1373" s="60">
        <v>3456809.4122000001</v>
      </c>
      <c r="CQ1373" s="60">
        <v>88260239.992599994</v>
      </c>
      <c r="CR1373" s="60" t="s">
        <v>544</v>
      </c>
      <c r="CS1373" s="60" t="s">
        <v>544</v>
      </c>
      <c r="CT1373" s="60">
        <v>972314.83470000001</v>
      </c>
      <c r="CU1373" s="60">
        <v>1106234.8119000001</v>
      </c>
      <c r="CV1373" s="60">
        <v>1443824.7545</v>
      </c>
      <c r="CW1373" s="60">
        <v>2078549.6466000001</v>
      </c>
      <c r="CX1373" s="60">
        <v>3248954.4476000001</v>
      </c>
      <c r="CY1373" s="60" t="s">
        <v>544</v>
      </c>
      <c r="CZ1373" s="60">
        <f t="shared" si="42"/>
        <v>1.4336920000509692</v>
      </c>
      <c r="DA1373" s="60" t="str">
        <f t="shared" si="43"/>
        <v>N</v>
      </c>
    </row>
    <row r="1374" spans="1:105">
      <c r="A1374" s="13" t="s">
        <v>1692</v>
      </c>
      <c r="B1374" s="13">
        <v>1156350</v>
      </c>
      <c r="C1374" s="13">
        <v>2023</v>
      </c>
      <c r="D1374" s="13" t="s">
        <v>1</v>
      </c>
      <c r="E1374" s="13" t="s">
        <v>13</v>
      </c>
      <c r="F1374" s="84" t="s">
        <v>1966</v>
      </c>
      <c r="G1374" s="60" t="s">
        <v>2012</v>
      </c>
      <c r="H1374" s="60" t="s">
        <v>1814</v>
      </c>
      <c r="I1374" s="60" t="s">
        <v>2013</v>
      </c>
      <c r="J1374" s="60" t="s">
        <v>3215</v>
      </c>
      <c r="K1374" s="85">
        <v>1515700</v>
      </c>
      <c r="L1374" s="60">
        <v>163441000</v>
      </c>
      <c r="M1374" s="60">
        <v>102560868.48029999</v>
      </c>
      <c r="N1374" s="60">
        <v>118599.3976</v>
      </c>
      <c r="O1374" s="60">
        <v>74046.184699999998</v>
      </c>
      <c r="P1374" s="60">
        <v>-0.46</v>
      </c>
      <c r="Q1374" s="60" t="s">
        <v>544</v>
      </c>
      <c r="R1374" s="85" t="s">
        <v>544</v>
      </c>
      <c r="S1374" s="85" t="s">
        <v>544</v>
      </c>
      <c r="T1374" s="60" t="s">
        <v>544</v>
      </c>
      <c r="U1374" s="60" t="s">
        <v>544</v>
      </c>
      <c r="V1374" s="60" t="s">
        <v>544</v>
      </c>
      <c r="W1374" s="60" t="s">
        <v>2014</v>
      </c>
      <c r="X1374" s="60">
        <v>3611947.7914</v>
      </c>
      <c r="Y1374" s="60">
        <v>84774096.390900001</v>
      </c>
      <c r="Z1374" s="60">
        <v>3.09</v>
      </c>
      <c r="AA1374" s="60" t="s">
        <v>544</v>
      </c>
      <c r="AB1374" s="60" t="s">
        <v>544</v>
      </c>
      <c r="AC1374" s="60">
        <v>102560868.48029999</v>
      </c>
      <c r="AD1374" s="60" t="s">
        <v>544</v>
      </c>
      <c r="AE1374" s="60" t="s">
        <v>544</v>
      </c>
      <c r="AF1374" s="60">
        <v>5.51</v>
      </c>
      <c r="AG1374" s="60" t="s">
        <v>2015</v>
      </c>
      <c r="AH1374" s="60" t="s">
        <v>544</v>
      </c>
      <c r="AI1374" s="60" t="s">
        <v>544</v>
      </c>
      <c r="AJ1374" s="60">
        <v>57894703.818899997</v>
      </c>
      <c r="AK1374" s="60">
        <v>4.01</v>
      </c>
      <c r="AL1374" s="60">
        <v>84774096.390900001</v>
      </c>
      <c r="AM1374" s="60">
        <v>1813504.0162</v>
      </c>
      <c r="AN1374" s="60">
        <v>2029367.47</v>
      </c>
      <c r="AO1374" s="60">
        <v>5653237.9522000002</v>
      </c>
      <c r="AP1374" s="60">
        <v>15876631.527100001</v>
      </c>
      <c r="AQ1374" s="60">
        <v>102560868.48029999</v>
      </c>
      <c r="AR1374" s="60">
        <v>0.13</v>
      </c>
      <c r="AS1374" s="60">
        <v>15876631.527100001</v>
      </c>
      <c r="AT1374" s="60">
        <v>2833835.3415000001</v>
      </c>
      <c r="AU1374" s="85">
        <v>1156350</v>
      </c>
      <c r="AV1374" s="60" t="s">
        <v>544</v>
      </c>
      <c r="AW1374" s="60" t="s">
        <v>544</v>
      </c>
      <c r="AX1374" s="60" t="s">
        <v>544</v>
      </c>
      <c r="AY1374" s="60">
        <v>57894703.818899997</v>
      </c>
      <c r="AZ1374" s="60" t="s">
        <v>544</v>
      </c>
      <c r="BA1374" s="60">
        <v>32351907.632599998</v>
      </c>
      <c r="BB1374" s="60" t="s">
        <v>1808</v>
      </c>
      <c r="BC1374" s="60" t="s">
        <v>544</v>
      </c>
      <c r="BD1374" s="60">
        <v>375251.00400000002</v>
      </c>
      <c r="BE1374" s="60" t="s">
        <v>544</v>
      </c>
      <c r="BF1374" s="60" t="s">
        <v>544</v>
      </c>
      <c r="BG1374" s="60">
        <v>-149974.8996</v>
      </c>
      <c r="BH1374" s="60">
        <v>93080446.792999998</v>
      </c>
      <c r="BI1374" s="60">
        <v>-48945.783100000001</v>
      </c>
      <c r="BJ1374" s="60" t="s">
        <v>544</v>
      </c>
      <c r="BK1374" s="60">
        <v>2290411.6466999999</v>
      </c>
      <c r="BL1374" s="85" t="s">
        <v>3216</v>
      </c>
      <c r="BM1374" s="60" t="s">
        <v>3217</v>
      </c>
      <c r="BN1374" s="60">
        <v>-307479.91970000003</v>
      </c>
      <c r="BO1374" s="60">
        <v>96046059.243000001</v>
      </c>
      <c r="BP1374" s="60">
        <v>92705195.788900003</v>
      </c>
      <c r="BQ1374" s="60" t="s">
        <v>544</v>
      </c>
      <c r="BR1374" s="60" t="s">
        <v>544</v>
      </c>
      <c r="BS1374" s="60">
        <v>161897.59039999999</v>
      </c>
      <c r="BT1374" s="60" t="s">
        <v>544</v>
      </c>
      <c r="BU1374" s="60">
        <v>5567896.5866999999</v>
      </c>
      <c r="BV1374" s="60">
        <v>2833835.3415000001</v>
      </c>
      <c r="BW1374" s="60">
        <v>32351907.632599998</v>
      </c>
      <c r="BX1374" s="60" t="s">
        <v>544</v>
      </c>
      <c r="BY1374" s="60" t="s">
        <v>544</v>
      </c>
      <c r="BZ1374" s="60" t="s">
        <v>544</v>
      </c>
      <c r="CA1374" s="60" t="s">
        <v>544</v>
      </c>
      <c r="CB1374" s="60" t="s">
        <v>1917</v>
      </c>
      <c r="CC1374" s="60">
        <v>2029367.47</v>
      </c>
      <c r="CD1374" s="60">
        <v>539031.12450000003</v>
      </c>
      <c r="CE1374" s="60">
        <v>940010.04020000005</v>
      </c>
      <c r="CF1374" s="60">
        <v>15876631.527100001</v>
      </c>
      <c r="CG1374" s="60">
        <v>73418.674700000003</v>
      </c>
      <c r="CH1374" s="60" t="s">
        <v>544</v>
      </c>
      <c r="CI1374" s="60" t="s">
        <v>3215</v>
      </c>
      <c r="CJ1374" s="60" t="s">
        <v>544</v>
      </c>
      <c r="CK1374" s="60">
        <v>5641315.2614000002</v>
      </c>
      <c r="CL1374" s="60" t="s">
        <v>544</v>
      </c>
      <c r="CM1374" s="85">
        <v>1515700</v>
      </c>
      <c r="CN1374" s="60" t="s">
        <v>544</v>
      </c>
      <c r="CO1374" s="60">
        <v>-48945.783100000001</v>
      </c>
      <c r="CP1374" s="60">
        <v>3304467.8717</v>
      </c>
      <c r="CQ1374" s="60">
        <v>84774096.390900001</v>
      </c>
      <c r="CR1374" s="60" t="s">
        <v>544</v>
      </c>
      <c r="CS1374" s="60" t="s">
        <v>544</v>
      </c>
      <c r="CT1374" s="60">
        <v>1095005.0201000001</v>
      </c>
      <c r="CU1374" s="60">
        <v>1195406.6266000001</v>
      </c>
      <c r="CV1374" s="60">
        <v>940010.04020000005</v>
      </c>
      <c r="CW1374" s="60">
        <v>2290411.6466999999</v>
      </c>
      <c r="CX1374" s="60">
        <v>3611947.7914</v>
      </c>
      <c r="CY1374" s="60" t="s">
        <v>544</v>
      </c>
      <c r="CZ1374" s="60">
        <f t="shared" si="42"/>
        <v>1.5935999999004877</v>
      </c>
      <c r="DA1374" s="60" t="str">
        <f t="shared" si="43"/>
        <v>N</v>
      </c>
    </row>
    <row r="1375" spans="1:105">
      <c r="A1375" s="13" t="s">
        <v>1689</v>
      </c>
      <c r="B1375" s="13">
        <v>1360190</v>
      </c>
      <c r="C1375" s="13">
        <v>2022</v>
      </c>
      <c r="D1375" s="13" t="s">
        <v>1</v>
      </c>
      <c r="E1375" s="13" t="s">
        <v>13</v>
      </c>
      <c r="F1375" s="84" t="s">
        <v>1812</v>
      </c>
      <c r="G1375" s="60" t="s">
        <v>2193</v>
      </c>
      <c r="H1375" s="60" t="s">
        <v>2084</v>
      </c>
      <c r="I1375" s="60" t="s">
        <v>2195</v>
      </c>
      <c r="J1375" s="60" t="s">
        <v>1689</v>
      </c>
      <c r="K1375" s="85">
        <v>1360190</v>
      </c>
      <c r="L1375" s="60">
        <v>4200957000</v>
      </c>
      <c r="M1375" s="60">
        <v>13726374775.4025</v>
      </c>
      <c r="N1375" s="60">
        <v>133285410.881</v>
      </c>
      <c r="O1375" s="60">
        <v>75883025.649599999</v>
      </c>
      <c r="P1375" s="60">
        <v>-0.03</v>
      </c>
      <c r="Q1375" s="60" t="s">
        <v>544</v>
      </c>
      <c r="R1375" s="85" t="s">
        <v>544</v>
      </c>
      <c r="S1375" s="85" t="s">
        <v>544</v>
      </c>
      <c r="T1375" s="60">
        <v>6376147688.3043003</v>
      </c>
      <c r="U1375" s="60" t="s">
        <v>544</v>
      </c>
      <c r="V1375" s="60" t="s">
        <v>544</v>
      </c>
      <c r="W1375" s="60" t="s">
        <v>2196</v>
      </c>
      <c r="X1375" s="60">
        <v>176275118.4452</v>
      </c>
      <c r="Y1375" s="60">
        <v>8738709361.2402992</v>
      </c>
      <c r="Z1375" s="60">
        <v>6.59</v>
      </c>
      <c r="AA1375" s="60" t="s">
        <v>544</v>
      </c>
      <c r="AB1375" s="60">
        <v>7738052605.8052998</v>
      </c>
      <c r="AC1375" s="60">
        <v>13726374775.4025</v>
      </c>
      <c r="AD1375" s="60">
        <v>8.3000000000000007</v>
      </c>
      <c r="AE1375" s="60">
        <v>4161636987.4322</v>
      </c>
      <c r="AF1375" s="60">
        <v>13.45</v>
      </c>
      <c r="AG1375" s="60" t="s">
        <v>2197</v>
      </c>
      <c r="AH1375" s="60" t="s">
        <v>544</v>
      </c>
      <c r="AI1375" s="60">
        <v>1219666721.1275001</v>
      </c>
      <c r="AJ1375" s="60" t="s">
        <v>544</v>
      </c>
      <c r="AK1375" s="60">
        <v>1.43</v>
      </c>
      <c r="AL1375" s="60">
        <v>11329024669.203899</v>
      </c>
      <c r="AM1375" s="60">
        <v>181917987.25749999</v>
      </c>
      <c r="AN1375" s="60">
        <v>264865218.1024</v>
      </c>
      <c r="AO1375" s="60">
        <v>479117791.2119</v>
      </c>
      <c r="AP1375" s="60">
        <v>974053259.27409995</v>
      </c>
      <c r="AQ1375" s="60">
        <v>13726374775.4025</v>
      </c>
      <c r="AR1375" s="60">
        <v>1.26</v>
      </c>
      <c r="AS1375" s="60">
        <v>1006842019.2808</v>
      </c>
      <c r="AT1375" s="60">
        <v>6376147688.3043003</v>
      </c>
      <c r="AU1375" s="85">
        <v>1360190</v>
      </c>
      <c r="AV1375" s="60" t="s">
        <v>544</v>
      </c>
      <c r="AW1375" s="60" t="s">
        <v>544</v>
      </c>
      <c r="AX1375" s="60" t="s">
        <v>544</v>
      </c>
      <c r="AY1375" s="60">
        <v>4161636987.4322</v>
      </c>
      <c r="AZ1375" s="60">
        <v>1421352720.1478</v>
      </c>
      <c r="BA1375" s="60" t="s">
        <v>544</v>
      </c>
      <c r="BB1375" s="60" t="s">
        <v>1808</v>
      </c>
      <c r="BC1375" s="60">
        <v>14699895441.962999</v>
      </c>
      <c r="BD1375" s="60">
        <v>311756248.97979999</v>
      </c>
      <c r="BE1375" s="60" t="s">
        <v>544</v>
      </c>
      <c r="BF1375" s="60" t="s">
        <v>544</v>
      </c>
      <c r="BG1375" s="60">
        <v>18219245.2214</v>
      </c>
      <c r="BH1375" s="60">
        <v>10537784675.7365</v>
      </c>
      <c r="BI1375" s="60">
        <v>25348799.2159</v>
      </c>
      <c r="BJ1375" s="60" t="s">
        <v>544</v>
      </c>
      <c r="BK1375" s="60">
        <v>115435386.3751</v>
      </c>
      <c r="BL1375" s="85" t="s">
        <v>3219</v>
      </c>
      <c r="BM1375" s="60" t="s">
        <v>3220</v>
      </c>
      <c r="BN1375" s="60">
        <v>28276425.4208</v>
      </c>
      <c r="BO1375" s="60">
        <v>12964054893.0282</v>
      </c>
      <c r="BP1375" s="60">
        <v>10226028426.756701</v>
      </c>
      <c r="BQ1375" s="60">
        <v>911272667.86730003</v>
      </c>
      <c r="BR1375" s="60" t="s">
        <v>544</v>
      </c>
      <c r="BS1375" s="60">
        <v>226502205.5226</v>
      </c>
      <c r="BT1375" s="60">
        <v>2590315307.9636002</v>
      </c>
      <c r="BU1375" s="60" t="s">
        <v>544</v>
      </c>
      <c r="BV1375" s="60" t="s">
        <v>544</v>
      </c>
      <c r="BW1375" s="60" t="s">
        <v>544</v>
      </c>
      <c r="BX1375" s="60">
        <v>971968632.57910001</v>
      </c>
      <c r="BY1375" s="60" t="s">
        <v>544</v>
      </c>
      <c r="BZ1375" s="60">
        <v>-1101127.2668000001</v>
      </c>
      <c r="CA1375" s="60">
        <v>-535860.15359999996</v>
      </c>
      <c r="CB1375" s="60" t="s">
        <v>1979</v>
      </c>
      <c r="CC1375" s="60" t="s">
        <v>544</v>
      </c>
      <c r="CD1375" s="60">
        <v>56699885.639799997</v>
      </c>
      <c r="CE1375" s="60">
        <v>65407613.135300003</v>
      </c>
      <c r="CF1375" s="60">
        <v>974053259.27409995</v>
      </c>
      <c r="CG1375" s="60">
        <v>422486521.8114</v>
      </c>
      <c r="CH1375" s="60">
        <v>8099983.6628</v>
      </c>
      <c r="CI1375" s="60" t="s">
        <v>1689</v>
      </c>
      <c r="CJ1375" s="60">
        <v>15.76</v>
      </c>
      <c r="CK1375" s="60">
        <v>441140336.54759997</v>
      </c>
      <c r="CL1375" s="60">
        <v>199</v>
      </c>
      <c r="CM1375" s="85">
        <v>1360190</v>
      </c>
      <c r="CN1375" s="60">
        <v>1182813.2657999999</v>
      </c>
      <c r="CO1375" s="60">
        <v>25348799.2159</v>
      </c>
      <c r="CP1375" s="60">
        <v>204551543.866</v>
      </c>
      <c r="CQ1375" s="60">
        <v>8738709361.2402992</v>
      </c>
      <c r="CR1375" s="60">
        <v>18653814.736200001</v>
      </c>
      <c r="CS1375" s="60">
        <v>1182813.2657999999</v>
      </c>
      <c r="CT1375" s="60">
        <v>74027119.751900002</v>
      </c>
      <c r="CU1375" s="60">
        <v>41408266.623199999</v>
      </c>
      <c r="CV1375" s="60">
        <v>65407613.135300003</v>
      </c>
      <c r="CW1375" s="60">
        <v>115435386.3751</v>
      </c>
      <c r="CX1375" s="60">
        <v>176275118.4452</v>
      </c>
      <c r="CY1375" s="60">
        <v>12.56</v>
      </c>
      <c r="CZ1375" s="60">
        <f t="shared" si="42"/>
        <v>0.30604999999913052</v>
      </c>
      <c r="DA1375" s="60" t="str">
        <f t="shared" si="43"/>
        <v>Y</v>
      </c>
    </row>
    <row r="1376" spans="1:105">
      <c r="A1376" s="13" t="s">
        <v>1689</v>
      </c>
      <c r="B1376" s="13">
        <v>1360190</v>
      </c>
      <c r="C1376" s="13">
        <v>2023</v>
      </c>
      <c r="D1376" s="13" t="s">
        <v>1</v>
      </c>
      <c r="E1376" s="13" t="s">
        <v>13</v>
      </c>
      <c r="F1376" s="84" t="s">
        <v>1804</v>
      </c>
      <c r="G1376" s="60" t="s">
        <v>2193</v>
      </c>
      <c r="H1376" s="60" t="s">
        <v>3218</v>
      </c>
      <c r="I1376" s="60" t="s">
        <v>2195</v>
      </c>
      <c r="J1376" s="60" t="s">
        <v>1689</v>
      </c>
      <c r="K1376" s="85">
        <v>1360190</v>
      </c>
      <c r="L1376" s="60">
        <v>4832209000</v>
      </c>
      <c r="M1376" s="60">
        <v>15737531346.644501</v>
      </c>
      <c r="N1376" s="60">
        <v>123426152.0922</v>
      </c>
      <c r="O1376" s="60">
        <v>3605276.0137</v>
      </c>
      <c r="P1376" s="60">
        <v>-0.03</v>
      </c>
      <c r="Q1376" s="60" t="s">
        <v>544</v>
      </c>
      <c r="R1376" s="85" t="s">
        <v>544</v>
      </c>
      <c r="S1376" s="85" t="s">
        <v>544</v>
      </c>
      <c r="T1376" s="60">
        <v>7117759322.5670004</v>
      </c>
      <c r="U1376" s="60" t="s">
        <v>544</v>
      </c>
      <c r="V1376" s="60" t="s">
        <v>544</v>
      </c>
      <c r="W1376" s="60" t="s">
        <v>2196</v>
      </c>
      <c r="X1376" s="60">
        <v>157199153.23199999</v>
      </c>
      <c r="Y1376" s="60">
        <v>9467985670.0611992</v>
      </c>
      <c r="Z1376" s="60">
        <v>6.46</v>
      </c>
      <c r="AA1376" s="60" t="s">
        <v>544</v>
      </c>
      <c r="AB1376" s="60">
        <v>8088865005.6780005</v>
      </c>
      <c r="AC1376" s="60">
        <v>15737531346.644501</v>
      </c>
      <c r="AD1376" s="60">
        <v>7.55</v>
      </c>
      <c r="AE1376" s="60">
        <v>4436557563.9028997</v>
      </c>
      <c r="AF1376" s="60">
        <v>16.47</v>
      </c>
      <c r="AG1376" s="60" t="s">
        <v>2197</v>
      </c>
      <c r="AH1376" s="60" t="s">
        <v>544</v>
      </c>
      <c r="AI1376" s="60">
        <v>1277687673.0139999</v>
      </c>
      <c r="AJ1376" s="60" t="s">
        <v>544</v>
      </c>
      <c r="AK1376" s="60">
        <v>1.1100000000000001</v>
      </c>
      <c r="AL1376" s="60">
        <v>13255150626.8986</v>
      </c>
      <c r="AM1376" s="60">
        <v>217153558.0519</v>
      </c>
      <c r="AN1376" s="60">
        <v>588770558.53939998</v>
      </c>
      <c r="AO1376" s="60">
        <v>676798567.00680006</v>
      </c>
      <c r="AP1376" s="60">
        <v>1027155186.449</v>
      </c>
      <c r="AQ1376" s="60">
        <v>15737531346.644501</v>
      </c>
      <c r="AR1376" s="60">
        <v>1.07</v>
      </c>
      <c r="AS1376" s="60">
        <v>1038039407.2599</v>
      </c>
      <c r="AT1376" s="60">
        <v>7117759322.5670004</v>
      </c>
      <c r="AU1376" s="85">
        <v>1360190</v>
      </c>
      <c r="AV1376" s="60" t="s">
        <v>544</v>
      </c>
      <c r="AW1376" s="60" t="s">
        <v>544</v>
      </c>
      <c r="AX1376" s="60" t="s">
        <v>544</v>
      </c>
      <c r="AY1376" s="60">
        <v>4436557563.9028997</v>
      </c>
      <c r="AZ1376" s="60">
        <v>1733225858.9760001</v>
      </c>
      <c r="BA1376" s="60" t="s">
        <v>544</v>
      </c>
      <c r="BB1376" s="60" t="s">
        <v>1808</v>
      </c>
      <c r="BC1376" s="60">
        <v>16913769744.296499</v>
      </c>
      <c r="BD1376" s="60">
        <v>308747760.95020002</v>
      </c>
      <c r="BE1376" s="60" t="s">
        <v>544</v>
      </c>
      <c r="BF1376" s="60" t="s">
        <v>544</v>
      </c>
      <c r="BG1376" s="60">
        <v>17205666.829500001</v>
      </c>
      <c r="BH1376" s="60">
        <v>11554316886.469999</v>
      </c>
      <c r="BI1376" s="60">
        <v>85849210.226099998</v>
      </c>
      <c r="BJ1376" s="60" t="s">
        <v>544</v>
      </c>
      <c r="BK1376" s="60">
        <v>137241491.61340001</v>
      </c>
      <c r="BL1376" s="85" t="s">
        <v>3219</v>
      </c>
      <c r="BM1376" s="60" t="s">
        <v>3220</v>
      </c>
      <c r="BN1376" s="60">
        <v>52375834.554499999</v>
      </c>
      <c r="BO1376" s="60">
        <v>14759390978.628901</v>
      </c>
      <c r="BP1376" s="60">
        <v>11245569125.5198</v>
      </c>
      <c r="BQ1376" s="60">
        <v>1386699234.6487</v>
      </c>
      <c r="BR1376" s="60" t="s">
        <v>544</v>
      </c>
      <c r="BS1376" s="60">
        <v>249190685.55540001</v>
      </c>
      <c r="BT1376" s="60">
        <v>3787164956.8374</v>
      </c>
      <c r="BU1376" s="60" t="s">
        <v>544</v>
      </c>
      <c r="BV1376" s="60" t="s">
        <v>544</v>
      </c>
      <c r="BW1376" s="60" t="s">
        <v>544</v>
      </c>
      <c r="BX1376" s="60">
        <v>1035883406.6086</v>
      </c>
      <c r="BY1376" s="60" t="s">
        <v>544</v>
      </c>
      <c r="BZ1376" s="60">
        <v>1094284.3185000001</v>
      </c>
      <c r="CA1376" s="60">
        <v>4725614.7207000004</v>
      </c>
      <c r="CB1376" s="60" t="s">
        <v>1979</v>
      </c>
      <c r="CC1376" s="60" t="s">
        <v>544</v>
      </c>
      <c r="CD1376" s="60">
        <v>52151115.453400001</v>
      </c>
      <c r="CE1376" s="60">
        <v>67116104.868699998</v>
      </c>
      <c r="CF1376" s="60">
        <v>1027155186.449</v>
      </c>
      <c r="CG1376" s="60">
        <v>732157629.04869998</v>
      </c>
      <c r="CH1376" s="60">
        <v>6200944.4715999998</v>
      </c>
      <c r="CI1376" s="60" t="s">
        <v>1689</v>
      </c>
      <c r="CJ1376" s="60">
        <v>15.8</v>
      </c>
      <c r="CK1376" s="60">
        <v>745969711.77139997</v>
      </c>
      <c r="CL1376" s="60" t="s">
        <v>544</v>
      </c>
      <c r="CM1376" s="85">
        <v>1360190</v>
      </c>
      <c r="CN1376" s="60">
        <v>3771372.7406000001</v>
      </c>
      <c r="CO1376" s="60">
        <v>85849210.226099998</v>
      </c>
      <c r="CP1376" s="60">
        <v>209574987.78650001</v>
      </c>
      <c r="CQ1376" s="60">
        <v>9467985670.0611992</v>
      </c>
      <c r="CR1376" s="60">
        <v>13812082.7226</v>
      </c>
      <c r="CS1376" s="60">
        <v>3771372.7406000001</v>
      </c>
      <c r="CT1376" s="60">
        <v>86350757.205400005</v>
      </c>
      <c r="CU1376" s="60">
        <v>50890734.407899998</v>
      </c>
      <c r="CV1376" s="60">
        <v>67116104.868699998</v>
      </c>
      <c r="CW1376" s="60">
        <v>137241491.61340001</v>
      </c>
      <c r="CX1376" s="60">
        <v>157199153.23199999</v>
      </c>
      <c r="CY1376" s="60">
        <v>12.81</v>
      </c>
      <c r="CZ1376" s="60">
        <f t="shared" si="42"/>
        <v>0.30705000000081373</v>
      </c>
      <c r="DA1376" s="60" t="str">
        <f t="shared" si="43"/>
        <v>Y</v>
      </c>
    </row>
    <row r="1377" spans="1:105">
      <c r="A1377" s="13" t="s">
        <v>1694</v>
      </c>
      <c r="B1377" s="13">
        <v>110589</v>
      </c>
      <c r="C1377" s="13">
        <v>2022</v>
      </c>
      <c r="D1377" s="13" t="s">
        <v>12</v>
      </c>
      <c r="E1377" s="13" t="s">
        <v>13</v>
      </c>
      <c r="F1377" s="84" t="s">
        <v>1812</v>
      </c>
      <c r="G1377" s="60" t="s">
        <v>1840</v>
      </c>
      <c r="H1377" s="60" t="s">
        <v>1827</v>
      </c>
      <c r="I1377" s="60" t="s">
        <v>540</v>
      </c>
      <c r="J1377" s="60" t="s">
        <v>1694</v>
      </c>
      <c r="K1377" s="85">
        <v>110589</v>
      </c>
      <c r="L1377" s="60">
        <v>1881016000000</v>
      </c>
      <c r="M1377" s="60">
        <v>1881016000000</v>
      </c>
      <c r="N1377" s="60">
        <v>11699000000</v>
      </c>
      <c r="O1377" s="60">
        <v>2216000000</v>
      </c>
      <c r="P1377" s="60">
        <v>-7.0000000000000007E-2</v>
      </c>
      <c r="Q1377" s="60" t="s">
        <v>544</v>
      </c>
      <c r="R1377" s="85">
        <v>231625</v>
      </c>
      <c r="S1377" s="85" t="s">
        <v>544</v>
      </c>
      <c r="T1377" s="60">
        <v>195014000000</v>
      </c>
      <c r="U1377" s="60" t="s">
        <v>544</v>
      </c>
      <c r="V1377" s="60">
        <v>115035000000</v>
      </c>
      <c r="W1377" s="60" t="s">
        <v>1841</v>
      </c>
      <c r="X1377" s="60">
        <v>45321000000</v>
      </c>
      <c r="Y1377" s="60">
        <v>1384096000000</v>
      </c>
      <c r="Z1377" s="60">
        <v>7.14</v>
      </c>
      <c r="AA1377" s="60">
        <v>37355000000</v>
      </c>
      <c r="AB1377" s="60">
        <v>1259888940000</v>
      </c>
      <c r="AC1377" s="60">
        <v>1881016000000</v>
      </c>
      <c r="AD1377" s="60">
        <v>8.26</v>
      </c>
      <c r="AE1377" s="60">
        <v>119445000000</v>
      </c>
      <c r="AF1377" s="60">
        <v>18.190000000000001</v>
      </c>
      <c r="AG1377" s="60" t="s">
        <v>1842</v>
      </c>
      <c r="AH1377" s="60">
        <v>55000000</v>
      </c>
      <c r="AI1377" s="60">
        <v>152567000000</v>
      </c>
      <c r="AJ1377" s="60">
        <v>299629000000</v>
      </c>
      <c r="AK1377" s="60">
        <v>2.61</v>
      </c>
      <c r="AL1377" s="60">
        <v>1452074000000</v>
      </c>
      <c r="AM1377" s="60">
        <v>49517000000</v>
      </c>
      <c r="AN1377" s="60">
        <v>9073000000</v>
      </c>
      <c r="AO1377" s="60">
        <v>34596000000</v>
      </c>
      <c r="AP1377" s="60">
        <v>162600000000</v>
      </c>
      <c r="AQ1377" s="60">
        <v>1881016000000</v>
      </c>
      <c r="AR1377" s="60">
        <v>1.22</v>
      </c>
      <c r="AS1377" s="60">
        <v>173995000000</v>
      </c>
      <c r="AT1377" s="60">
        <v>378024000000</v>
      </c>
      <c r="AU1377" s="85">
        <v>110589</v>
      </c>
      <c r="AV1377" s="60" t="s">
        <v>544</v>
      </c>
      <c r="AW1377" s="60" t="s">
        <v>544</v>
      </c>
      <c r="AX1377" s="60">
        <v>278000000</v>
      </c>
      <c r="AY1377" s="60">
        <v>419074000000</v>
      </c>
      <c r="AZ1377" s="60">
        <v>526620000000</v>
      </c>
      <c r="BA1377" s="60">
        <v>49376000000</v>
      </c>
      <c r="BB1377" s="60" t="s">
        <v>1808</v>
      </c>
      <c r="BC1377" s="60">
        <v>1846954000000</v>
      </c>
      <c r="BD1377" s="60">
        <v>12985000000</v>
      </c>
      <c r="BE1377" s="60">
        <v>14910000000</v>
      </c>
      <c r="BF1377" s="60">
        <v>67982000000</v>
      </c>
      <c r="BG1377" s="60">
        <v>16216000000</v>
      </c>
      <c r="BH1377" s="60">
        <v>961509000000</v>
      </c>
      <c r="BI1377" s="60">
        <v>12882000000</v>
      </c>
      <c r="BJ1377" s="60">
        <v>115035000000</v>
      </c>
      <c r="BK1377" s="60">
        <v>57278000000</v>
      </c>
      <c r="BL1377" s="85" t="s">
        <v>3221</v>
      </c>
      <c r="BM1377" s="60" t="s">
        <v>3222</v>
      </c>
      <c r="BN1377" s="60">
        <v>28487000000</v>
      </c>
      <c r="BO1377" s="60">
        <v>1733206000000</v>
      </c>
      <c r="BP1377" s="60">
        <v>948524000000</v>
      </c>
      <c r="BQ1377" s="60">
        <v>125066000000</v>
      </c>
      <c r="BR1377" s="60" t="s">
        <v>544</v>
      </c>
      <c r="BS1377" s="60">
        <v>62347000000</v>
      </c>
      <c r="BT1377" s="60" t="s">
        <v>544</v>
      </c>
      <c r="BU1377" s="60">
        <v>38536000000</v>
      </c>
      <c r="BV1377" s="60">
        <v>3854000000</v>
      </c>
      <c r="BW1377" s="60">
        <v>49376000000</v>
      </c>
      <c r="BX1377" s="60">
        <v>133527000000</v>
      </c>
      <c r="BY1377" s="60" t="s">
        <v>544</v>
      </c>
      <c r="BZ1377" s="60">
        <v>151000000</v>
      </c>
      <c r="CA1377" s="60" t="s">
        <v>544</v>
      </c>
      <c r="CB1377" s="60" t="s">
        <v>2081</v>
      </c>
      <c r="CC1377" s="60">
        <v>2349000000</v>
      </c>
      <c r="CD1377" s="60">
        <v>12187000000</v>
      </c>
      <c r="CE1377" s="60">
        <v>14968000000</v>
      </c>
      <c r="CF1377" s="60">
        <v>162600000000</v>
      </c>
      <c r="CG1377" s="60">
        <v>15858000000</v>
      </c>
      <c r="CH1377" s="60">
        <v>1608000000</v>
      </c>
      <c r="CI1377" s="60" t="s">
        <v>1694</v>
      </c>
      <c r="CJ1377" s="60">
        <v>12.11</v>
      </c>
      <c r="CK1377" s="60">
        <v>54394000000</v>
      </c>
      <c r="CL1377" s="60" t="s">
        <v>544</v>
      </c>
      <c r="CM1377" s="85">
        <v>110589</v>
      </c>
      <c r="CN1377" s="60">
        <v>362000000</v>
      </c>
      <c r="CO1377" s="60">
        <v>12882000000</v>
      </c>
      <c r="CP1377" s="60">
        <v>73808000000</v>
      </c>
      <c r="CQ1377" s="60">
        <v>1384096000000</v>
      </c>
      <c r="CR1377" s="60" t="s">
        <v>544</v>
      </c>
      <c r="CS1377" s="60">
        <v>362000000</v>
      </c>
      <c r="CT1377" s="60">
        <v>34403000000</v>
      </c>
      <c r="CU1377" s="60">
        <v>22875000000</v>
      </c>
      <c r="CV1377" s="60">
        <v>14968000000</v>
      </c>
      <c r="CW1377" s="60">
        <v>57278000000</v>
      </c>
      <c r="CX1377" s="60">
        <v>45321000000</v>
      </c>
      <c r="CY1377" s="60">
        <v>10.6</v>
      </c>
      <c r="CZ1377" s="60">
        <f t="shared" si="42"/>
        <v>1</v>
      </c>
      <c r="DA1377" s="60" t="str">
        <f t="shared" si="43"/>
        <v>Y</v>
      </c>
    </row>
    <row r="1378" spans="1:105">
      <c r="A1378" s="13" t="s">
        <v>1694</v>
      </c>
      <c r="B1378" s="13">
        <v>110589</v>
      </c>
      <c r="C1378" s="13">
        <v>2023</v>
      </c>
      <c r="D1378" s="13" t="s">
        <v>12</v>
      </c>
      <c r="E1378" s="13" t="s">
        <v>13</v>
      </c>
      <c r="F1378" s="84" t="s">
        <v>1804</v>
      </c>
      <c r="G1378" s="60" t="s">
        <v>1840</v>
      </c>
      <c r="H1378" s="60" t="s">
        <v>1827</v>
      </c>
      <c r="I1378" s="60" t="s">
        <v>540</v>
      </c>
      <c r="J1378" s="60" t="s">
        <v>1694</v>
      </c>
      <c r="K1378" s="85">
        <v>110589</v>
      </c>
      <c r="L1378" s="60">
        <v>1932472000000</v>
      </c>
      <c r="M1378" s="60">
        <v>1932472000000</v>
      </c>
      <c r="N1378" s="60">
        <v>10475000000</v>
      </c>
      <c r="O1378" s="60">
        <v>5534000000</v>
      </c>
      <c r="P1378" s="60">
        <v>-0.13</v>
      </c>
      <c r="Q1378" s="60" t="s">
        <v>544</v>
      </c>
      <c r="R1378" s="85">
        <v>220741</v>
      </c>
      <c r="S1378" s="85" t="s">
        <v>544</v>
      </c>
      <c r="T1378" s="60">
        <v>191935000000</v>
      </c>
      <c r="U1378" s="60" t="s">
        <v>544</v>
      </c>
      <c r="V1378" s="60">
        <v>110566000000</v>
      </c>
      <c r="W1378" s="60" t="s">
        <v>1841</v>
      </c>
      <c r="X1378" s="60">
        <v>52738000000</v>
      </c>
      <c r="Y1378" s="60">
        <v>1358264000000</v>
      </c>
      <c r="Z1378" s="60">
        <v>10.33</v>
      </c>
      <c r="AA1378" s="60">
        <v>40737000000</v>
      </c>
      <c r="AB1378" s="60">
        <v>1231667879000</v>
      </c>
      <c r="AC1378" s="60">
        <v>1932472000000</v>
      </c>
      <c r="AD1378" s="60">
        <v>8.5</v>
      </c>
      <c r="AE1378" s="60">
        <v>119667000000</v>
      </c>
      <c r="AF1378" s="60">
        <v>22.56</v>
      </c>
      <c r="AG1378" s="60" t="s">
        <v>1842</v>
      </c>
      <c r="AH1378" s="60">
        <v>73000000</v>
      </c>
      <c r="AI1378" s="60">
        <v>159823000000</v>
      </c>
      <c r="AJ1378" s="60">
        <v>288982000000</v>
      </c>
      <c r="AK1378" s="60">
        <v>2.98</v>
      </c>
      <c r="AL1378" s="60">
        <v>1476677000000</v>
      </c>
      <c r="AM1378" s="60">
        <v>45516000000</v>
      </c>
      <c r="AN1378" s="60">
        <v>32768000000</v>
      </c>
      <c r="AO1378" s="60">
        <v>33030000000</v>
      </c>
      <c r="AP1378" s="60">
        <v>168152000000</v>
      </c>
      <c r="AQ1378" s="60">
        <v>1932472000000</v>
      </c>
      <c r="AR1378" s="60">
        <v>1.1100000000000001</v>
      </c>
      <c r="AS1378" s="60">
        <v>178024000000</v>
      </c>
      <c r="AT1378" s="60">
        <v>371366000000</v>
      </c>
      <c r="AU1378" s="85">
        <v>110589</v>
      </c>
      <c r="AV1378" s="60" t="s">
        <v>544</v>
      </c>
      <c r="AW1378" s="60" t="s">
        <v>544</v>
      </c>
      <c r="AX1378" s="60">
        <v>344000000</v>
      </c>
      <c r="AY1378" s="60">
        <v>408649000000</v>
      </c>
      <c r="AZ1378" s="60">
        <v>512054000000</v>
      </c>
      <c r="BA1378" s="60">
        <v>49244000000</v>
      </c>
      <c r="BB1378" s="60" t="s">
        <v>1808</v>
      </c>
      <c r="BC1378" s="60">
        <v>1880981000000</v>
      </c>
      <c r="BD1378" s="60">
        <v>14606000000</v>
      </c>
      <c r="BE1378" s="60">
        <v>16423000000</v>
      </c>
      <c r="BF1378" s="60">
        <v>80383000000</v>
      </c>
      <c r="BG1378" s="60">
        <v>15597000000</v>
      </c>
      <c r="BH1378" s="60">
        <v>939825000000</v>
      </c>
      <c r="BI1378" s="60">
        <v>19029000000</v>
      </c>
      <c r="BJ1378" s="60">
        <v>110566000000</v>
      </c>
      <c r="BK1378" s="60">
        <v>55579000000</v>
      </c>
      <c r="BL1378" s="85" t="s">
        <v>3221</v>
      </c>
      <c r="BM1378" s="60" t="s">
        <v>3222</v>
      </c>
      <c r="BN1378" s="60">
        <v>29898000000</v>
      </c>
      <c r="BO1378" s="60">
        <v>1783549000000</v>
      </c>
      <c r="BP1378" s="60">
        <v>925219000000</v>
      </c>
      <c r="BQ1378" s="60">
        <v>205047000000</v>
      </c>
      <c r="BR1378" s="60" t="s">
        <v>544</v>
      </c>
      <c r="BS1378" s="60">
        <v>67903000000</v>
      </c>
      <c r="BT1378" s="60" t="s">
        <v>544</v>
      </c>
      <c r="BU1378" s="60">
        <v>57806000000</v>
      </c>
      <c r="BV1378" s="60">
        <v>3587000000</v>
      </c>
      <c r="BW1378" s="60">
        <v>49244000000</v>
      </c>
      <c r="BX1378" s="60">
        <v>140783000000</v>
      </c>
      <c r="BY1378" s="60" t="s">
        <v>544</v>
      </c>
      <c r="BZ1378" s="60">
        <v>10000000</v>
      </c>
      <c r="CA1378" s="60" t="s">
        <v>544</v>
      </c>
      <c r="CB1378" s="60" t="s">
        <v>2081</v>
      </c>
      <c r="CC1378" s="60">
        <v>16528000000</v>
      </c>
      <c r="CD1378" s="60">
        <v>12677000000</v>
      </c>
      <c r="CE1378" s="60">
        <v>21635000000</v>
      </c>
      <c r="CF1378" s="60">
        <v>168152000000</v>
      </c>
      <c r="CG1378" s="60">
        <v>27700000000</v>
      </c>
      <c r="CH1378" s="60">
        <v>3470000000</v>
      </c>
      <c r="CI1378" s="60" t="s">
        <v>1694</v>
      </c>
      <c r="CJ1378" s="60">
        <v>12.98</v>
      </c>
      <c r="CK1378" s="60">
        <v>85506000000</v>
      </c>
      <c r="CL1378" s="60" t="s">
        <v>544</v>
      </c>
      <c r="CM1378" s="85">
        <v>110589</v>
      </c>
      <c r="CN1378" s="60">
        <v>224000000</v>
      </c>
      <c r="CO1378" s="60">
        <v>19029000000</v>
      </c>
      <c r="CP1378" s="60">
        <v>82636000000</v>
      </c>
      <c r="CQ1378" s="60">
        <v>1358264000000</v>
      </c>
      <c r="CR1378" s="60" t="s">
        <v>544</v>
      </c>
      <c r="CS1378" s="60">
        <v>224000000</v>
      </c>
      <c r="CT1378" s="60">
        <v>35860000000</v>
      </c>
      <c r="CU1378" s="60">
        <v>19719000000</v>
      </c>
      <c r="CV1378" s="60">
        <v>21635000000</v>
      </c>
      <c r="CW1378" s="60">
        <v>55579000000</v>
      </c>
      <c r="CX1378" s="60">
        <v>52738000000</v>
      </c>
      <c r="CY1378" s="60">
        <v>11.43</v>
      </c>
      <c r="CZ1378" s="60">
        <f t="shared" si="42"/>
        <v>1</v>
      </c>
      <c r="DA1378" s="60" t="str">
        <f t="shared" si="43"/>
        <v>Y</v>
      </c>
    </row>
    <row r="1379" spans="1:105">
      <c r="A1379" s="13" t="s">
        <v>1695</v>
      </c>
      <c r="B1379" s="13">
        <v>1708</v>
      </c>
      <c r="C1379" s="13">
        <v>2022</v>
      </c>
      <c r="D1379" s="13" t="s">
        <v>12</v>
      </c>
      <c r="E1379" s="13" t="s">
        <v>13</v>
      </c>
      <c r="F1379" s="84" t="s">
        <v>1812</v>
      </c>
      <c r="G1379" s="60" t="s">
        <v>1840</v>
      </c>
      <c r="H1379" s="60" t="s">
        <v>1827</v>
      </c>
      <c r="I1379" s="60" t="s">
        <v>540</v>
      </c>
      <c r="J1379" s="60" t="s">
        <v>1694</v>
      </c>
      <c r="K1379" s="85">
        <v>110589</v>
      </c>
      <c r="L1379" s="60">
        <v>1717531000000</v>
      </c>
      <c r="M1379" s="60">
        <v>1717531000000</v>
      </c>
      <c r="N1379" s="60">
        <v>10483000000</v>
      </c>
      <c r="O1379" s="60">
        <v>2227000000</v>
      </c>
      <c r="P1379" s="60">
        <v>-0.19</v>
      </c>
      <c r="Q1379" s="60" t="s">
        <v>544</v>
      </c>
      <c r="R1379" s="85">
        <v>209840</v>
      </c>
      <c r="S1379" s="85" t="s">
        <v>544</v>
      </c>
      <c r="T1379" s="60">
        <v>189359000000</v>
      </c>
      <c r="U1379" s="60" t="s">
        <v>544</v>
      </c>
      <c r="V1379" s="60">
        <v>121225000000</v>
      </c>
      <c r="W1379" s="60" t="s">
        <v>1841</v>
      </c>
      <c r="X1379" s="60">
        <v>45445000000</v>
      </c>
      <c r="Y1379" s="60">
        <v>1420842000000</v>
      </c>
      <c r="Z1379" s="60">
        <v>9.81</v>
      </c>
      <c r="AA1379" s="60">
        <v>54670000000</v>
      </c>
      <c r="AB1379" s="60">
        <v>1177299840000</v>
      </c>
      <c r="AC1379" s="60">
        <v>1717531000000</v>
      </c>
      <c r="AD1379" s="60">
        <v>8.34</v>
      </c>
      <c r="AE1379" s="60">
        <v>109048000000</v>
      </c>
      <c r="AF1379" s="60">
        <v>15.79</v>
      </c>
      <c r="AG1379" s="60" t="s">
        <v>1842</v>
      </c>
      <c r="AH1379" s="60">
        <v>55000000</v>
      </c>
      <c r="AI1379" s="60">
        <v>140644000000</v>
      </c>
      <c r="AJ1379" s="60">
        <v>282466000000</v>
      </c>
      <c r="AK1379" s="60">
        <v>2.86</v>
      </c>
      <c r="AL1379" s="60">
        <v>1488973000000</v>
      </c>
      <c r="AM1379" s="60">
        <v>26595000000</v>
      </c>
      <c r="AN1379" s="60">
        <v>5175000000</v>
      </c>
      <c r="AO1379" s="60">
        <v>33296000000</v>
      </c>
      <c r="AP1379" s="60">
        <v>161470000000</v>
      </c>
      <c r="AQ1379" s="60">
        <v>1717531000000</v>
      </c>
      <c r="AR1379" s="60">
        <v>1.1399999999999999</v>
      </c>
      <c r="AS1379" s="60">
        <v>172325000000</v>
      </c>
      <c r="AT1379" s="60">
        <v>350261000000</v>
      </c>
      <c r="AU1379" s="85">
        <v>1708</v>
      </c>
      <c r="AV1379" s="60" t="s">
        <v>544</v>
      </c>
      <c r="AW1379" s="60" t="s">
        <v>544</v>
      </c>
      <c r="AX1379" s="60">
        <v>207000000</v>
      </c>
      <c r="AY1379" s="60">
        <v>391514000000</v>
      </c>
      <c r="AZ1379" s="60">
        <v>442591000000</v>
      </c>
      <c r="BA1379" s="60">
        <v>56148000000</v>
      </c>
      <c r="BB1379" s="60" t="s">
        <v>1808</v>
      </c>
      <c r="BC1379" s="60">
        <v>1685401000000</v>
      </c>
      <c r="BD1379" s="60">
        <v>12832000000</v>
      </c>
      <c r="BE1379" s="60">
        <v>14787000000</v>
      </c>
      <c r="BF1379" s="60">
        <v>73829000000</v>
      </c>
      <c r="BG1379" s="60">
        <v>969000000</v>
      </c>
      <c r="BH1379" s="60">
        <v>919148000000</v>
      </c>
      <c r="BI1379" s="60">
        <v>16062000000</v>
      </c>
      <c r="BJ1379" s="60">
        <v>121225000000</v>
      </c>
      <c r="BK1379" s="60">
        <v>45530000000</v>
      </c>
      <c r="BL1379" s="85" t="s">
        <v>544</v>
      </c>
      <c r="BM1379" s="60" t="s">
        <v>544</v>
      </c>
      <c r="BN1379" s="60">
        <v>21779000000</v>
      </c>
      <c r="BO1379" s="60">
        <v>1605781000000</v>
      </c>
      <c r="BP1379" s="60">
        <v>906316000000</v>
      </c>
      <c r="BQ1379" s="60">
        <v>123083000000</v>
      </c>
      <c r="BR1379" s="60" t="s">
        <v>544</v>
      </c>
      <c r="BS1379" s="60">
        <v>34573000000</v>
      </c>
      <c r="BT1379" s="60" t="s">
        <v>544</v>
      </c>
      <c r="BU1379" s="60">
        <v>36914000000</v>
      </c>
      <c r="BV1379" s="60">
        <v>3854000000</v>
      </c>
      <c r="BW1379" s="60">
        <v>56148000000</v>
      </c>
      <c r="BX1379" s="60">
        <v>140644000000</v>
      </c>
      <c r="BY1379" s="60" t="s">
        <v>544</v>
      </c>
      <c r="BZ1379" s="60">
        <v>143000000</v>
      </c>
      <c r="CA1379" s="60" t="s">
        <v>544</v>
      </c>
      <c r="CB1379" s="60" t="s">
        <v>1994</v>
      </c>
      <c r="CC1379" s="60">
        <v>3672000000</v>
      </c>
      <c r="CD1379" s="60">
        <v>10516000000</v>
      </c>
      <c r="CE1379" s="60">
        <v>20149000000</v>
      </c>
      <c r="CF1379" s="60">
        <v>161470000000</v>
      </c>
      <c r="CG1379" s="60">
        <v>13706000000</v>
      </c>
      <c r="CH1379" s="60">
        <v>1618000000</v>
      </c>
      <c r="CI1379" s="60" t="s">
        <v>1694</v>
      </c>
      <c r="CJ1379" s="60">
        <v>11.95</v>
      </c>
      <c r="CK1379" s="60">
        <v>50620000000</v>
      </c>
      <c r="CL1379" s="60" t="s">
        <v>544</v>
      </c>
      <c r="CM1379" s="85">
        <v>110589</v>
      </c>
      <c r="CN1379" s="60">
        <v>21000000</v>
      </c>
      <c r="CO1379" s="60">
        <v>16062000000</v>
      </c>
      <c r="CP1379" s="60">
        <v>67224000000</v>
      </c>
      <c r="CQ1379" s="60">
        <v>1420842000000</v>
      </c>
      <c r="CR1379" s="60" t="s">
        <v>544</v>
      </c>
      <c r="CS1379" s="60">
        <v>21000000</v>
      </c>
      <c r="CT1379" s="60">
        <v>26192000000</v>
      </c>
      <c r="CU1379" s="60">
        <v>19338000000</v>
      </c>
      <c r="CV1379" s="60">
        <v>20149000000</v>
      </c>
      <c r="CW1379" s="60">
        <v>45530000000</v>
      </c>
      <c r="CX1379" s="60">
        <v>45445000000</v>
      </c>
      <c r="CY1379" s="60">
        <v>11.95</v>
      </c>
      <c r="CZ1379" s="60">
        <f t="shared" si="42"/>
        <v>1</v>
      </c>
      <c r="DA1379" s="60" t="str">
        <f t="shared" si="43"/>
        <v>N: parent data from row 1377</v>
      </c>
    </row>
    <row r="1380" spans="1:105">
      <c r="A1380" s="13" t="s">
        <v>1695</v>
      </c>
      <c r="B1380" s="13">
        <v>1708</v>
      </c>
      <c r="C1380" s="13">
        <v>2023</v>
      </c>
      <c r="D1380" s="13" t="s">
        <v>12</v>
      </c>
      <c r="E1380" s="13" t="s">
        <v>13</v>
      </c>
      <c r="F1380" s="84" t="s">
        <v>1804</v>
      </c>
      <c r="G1380" s="60" t="s">
        <v>1840</v>
      </c>
      <c r="H1380" s="60" t="s">
        <v>1827</v>
      </c>
      <c r="I1380" s="60" t="s">
        <v>540</v>
      </c>
      <c r="J1380" s="60" t="s">
        <v>1694</v>
      </c>
      <c r="K1380" s="85">
        <v>110589</v>
      </c>
      <c r="L1380" s="60">
        <v>1733244000000</v>
      </c>
      <c r="M1380" s="60">
        <v>1733244000000</v>
      </c>
      <c r="N1380" s="60">
        <v>10139000000</v>
      </c>
      <c r="O1380" s="60">
        <v>5577000000</v>
      </c>
      <c r="P1380" s="60">
        <v>-0.22</v>
      </c>
      <c r="Q1380" s="60" t="s">
        <v>544</v>
      </c>
      <c r="R1380" s="85">
        <v>199715</v>
      </c>
      <c r="S1380" s="85" t="s">
        <v>544</v>
      </c>
      <c r="T1380" s="60">
        <v>186893000000</v>
      </c>
      <c r="U1380" s="60" t="s">
        <v>544</v>
      </c>
      <c r="V1380" s="60">
        <v>116216000000</v>
      </c>
      <c r="W1380" s="60" t="s">
        <v>1841</v>
      </c>
      <c r="X1380" s="60">
        <v>54993000000</v>
      </c>
      <c r="Y1380" s="60">
        <v>1416886000000</v>
      </c>
      <c r="Z1380" s="60">
        <v>13.56</v>
      </c>
      <c r="AA1380" s="60">
        <v>68876000000</v>
      </c>
      <c r="AB1380" s="60">
        <v>1137605134000</v>
      </c>
      <c r="AC1380" s="60">
        <v>1733244000000</v>
      </c>
      <c r="AD1380" s="60">
        <v>8.4499999999999993</v>
      </c>
      <c r="AE1380" s="60">
        <v>110096000000</v>
      </c>
      <c r="AF1380" s="60">
        <v>18.559999999999999</v>
      </c>
      <c r="AG1380" s="60" t="s">
        <v>1842</v>
      </c>
      <c r="AH1380" s="60">
        <v>73000000</v>
      </c>
      <c r="AI1380" s="60">
        <v>142108000000</v>
      </c>
      <c r="AJ1380" s="60">
        <v>277822000000</v>
      </c>
      <c r="AK1380" s="60">
        <v>3.47</v>
      </c>
      <c r="AL1380" s="60">
        <v>1494159000000</v>
      </c>
      <c r="AM1380" s="60">
        <v>29092000000</v>
      </c>
      <c r="AN1380" s="60">
        <v>23195000000</v>
      </c>
      <c r="AO1380" s="60">
        <v>32220000000</v>
      </c>
      <c r="AP1380" s="60">
        <v>163002000000</v>
      </c>
      <c r="AQ1380" s="60">
        <v>1733244000000</v>
      </c>
      <c r="AR1380" s="60">
        <v>1.1200000000000001</v>
      </c>
      <c r="AS1380" s="60">
        <v>172251000000</v>
      </c>
      <c r="AT1380" s="60">
        <v>345042000000</v>
      </c>
      <c r="AU1380" s="85">
        <v>1708</v>
      </c>
      <c r="AV1380" s="60" t="s">
        <v>544</v>
      </c>
      <c r="AW1380" s="60" t="s">
        <v>544</v>
      </c>
      <c r="AX1380" s="60">
        <v>297000000</v>
      </c>
      <c r="AY1380" s="60">
        <v>387918000000</v>
      </c>
      <c r="AZ1380" s="60">
        <v>420265000000</v>
      </c>
      <c r="BA1380" s="60">
        <v>55113000000</v>
      </c>
      <c r="BB1380" s="60" t="s">
        <v>1808</v>
      </c>
      <c r="BC1380" s="60">
        <v>1682199000000</v>
      </c>
      <c r="BD1380" s="60">
        <v>14607000000</v>
      </c>
      <c r="BE1380" s="60">
        <v>16337000000</v>
      </c>
      <c r="BF1380" s="60">
        <v>51402000000</v>
      </c>
      <c r="BG1380" s="60">
        <v>980000000</v>
      </c>
      <c r="BH1380" s="60">
        <v>904289000000</v>
      </c>
      <c r="BI1380" s="60">
        <v>22005000000</v>
      </c>
      <c r="BJ1380" s="60">
        <v>116216000000</v>
      </c>
      <c r="BK1380" s="60">
        <v>45391000000</v>
      </c>
      <c r="BL1380" s="85" t="s">
        <v>544</v>
      </c>
      <c r="BM1380" s="60" t="s">
        <v>544</v>
      </c>
      <c r="BN1380" s="60">
        <v>21789000000</v>
      </c>
      <c r="BO1380" s="60">
        <v>1621581000000</v>
      </c>
      <c r="BP1380" s="60">
        <v>889682000000</v>
      </c>
      <c r="BQ1380" s="60">
        <v>204119000000</v>
      </c>
      <c r="BR1380" s="60" t="s">
        <v>544</v>
      </c>
      <c r="BS1380" s="60">
        <v>37366000000</v>
      </c>
      <c r="BT1380" s="60" t="s">
        <v>544</v>
      </c>
      <c r="BU1380" s="60">
        <v>55638000000</v>
      </c>
      <c r="BV1380" s="60">
        <v>3587000000</v>
      </c>
      <c r="BW1380" s="60">
        <v>55113000000</v>
      </c>
      <c r="BX1380" s="60">
        <v>142108000000</v>
      </c>
      <c r="BY1380" s="60" t="s">
        <v>544</v>
      </c>
      <c r="BZ1380" s="60">
        <v>-28000000</v>
      </c>
      <c r="CA1380" s="60" t="s">
        <v>544</v>
      </c>
      <c r="CB1380" s="60" t="s">
        <v>1994</v>
      </c>
      <c r="CC1380" s="60">
        <v>18753000000</v>
      </c>
      <c r="CD1380" s="60">
        <v>10724000000</v>
      </c>
      <c r="CE1380" s="60">
        <v>25944000000</v>
      </c>
      <c r="CF1380" s="60">
        <v>163002000000</v>
      </c>
      <c r="CG1380" s="60">
        <v>22550000000</v>
      </c>
      <c r="CH1380" s="60">
        <v>3475000000</v>
      </c>
      <c r="CI1380" s="60" t="s">
        <v>1694</v>
      </c>
      <c r="CJ1380" s="60">
        <v>12.49</v>
      </c>
      <c r="CK1380" s="60">
        <v>78188000000</v>
      </c>
      <c r="CL1380" s="60" t="s">
        <v>544</v>
      </c>
      <c r="CM1380" s="85">
        <v>110589</v>
      </c>
      <c r="CN1380" s="60">
        <v>120000000</v>
      </c>
      <c r="CO1380" s="60">
        <v>22005000000</v>
      </c>
      <c r="CP1380" s="60">
        <v>76782000000</v>
      </c>
      <c r="CQ1380" s="60">
        <v>1416886000000</v>
      </c>
      <c r="CR1380" s="60" t="s">
        <v>544</v>
      </c>
      <c r="CS1380" s="60">
        <v>120000000</v>
      </c>
      <c r="CT1380" s="60">
        <v>27222000000</v>
      </c>
      <c r="CU1380" s="60">
        <v>18169000000</v>
      </c>
      <c r="CV1380" s="60">
        <v>25944000000</v>
      </c>
      <c r="CW1380" s="60">
        <v>45391000000</v>
      </c>
      <c r="CX1380" s="60">
        <v>54993000000</v>
      </c>
      <c r="CY1380" s="60">
        <v>12.49</v>
      </c>
      <c r="CZ1380" s="60">
        <f t="shared" si="42"/>
        <v>1</v>
      </c>
      <c r="DA1380" s="60" t="str">
        <f t="shared" si="43"/>
        <v>N: parent data from row 1377</v>
      </c>
    </row>
    <row r="1381" spans="1:105">
      <c r="A1381" s="13" t="s">
        <v>1698</v>
      </c>
      <c r="B1381" s="13">
        <v>1012629</v>
      </c>
      <c r="C1381" s="13">
        <v>2022</v>
      </c>
      <c r="D1381" s="13" t="s">
        <v>1</v>
      </c>
      <c r="E1381" s="13" t="s">
        <v>13</v>
      </c>
      <c r="F1381" s="84" t="s">
        <v>1812</v>
      </c>
      <c r="G1381" s="60" t="s">
        <v>2055</v>
      </c>
      <c r="H1381" s="60" t="s">
        <v>2056</v>
      </c>
      <c r="I1381" s="60" t="s">
        <v>2057</v>
      </c>
      <c r="J1381" s="60" t="s">
        <v>1698</v>
      </c>
      <c r="K1381" s="85">
        <v>1012629</v>
      </c>
      <c r="L1381" s="60">
        <v>1441865000000</v>
      </c>
      <c r="M1381" s="60">
        <v>3214502338</v>
      </c>
      <c r="N1381" s="60">
        <v>67914391.900000006</v>
      </c>
      <c r="O1381" s="60">
        <v>10941924.199999999</v>
      </c>
      <c r="P1381" s="60">
        <v>-0.25</v>
      </c>
      <c r="Q1381" s="60">
        <v>170712298</v>
      </c>
      <c r="R1381" s="85">
        <v>1415</v>
      </c>
      <c r="S1381" s="85" t="s">
        <v>544</v>
      </c>
      <c r="T1381" s="60">
        <v>730915183.10000002</v>
      </c>
      <c r="U1381" s="60">
        <v>47510869.100000001</v>
      </c>
      <c r="V1381" s="60">
        <v>45395162.899999999</v>
      </c>
      <c r="W1381" s="60" t="s">
        <v>2058</v>
      </c>
      <c r="X1381" s="60">
        <v>121348792.5</v>
      </c>
      <c r="Y1381" s="60">
        <v>2599340138.5999999</v>
      </c>
      <c r="Z1381" s="60">
        <v>15.21</v>
      </c>
      <c r="AA1381" s="60">
        <v>8246572.4000000004</v>
      </c>
      <c r="AB1381" s="60" t="s">
        <v>544</v>
      </c>
      <c r="AC1381" s="60">
        <v>3214502338</v>
      </c>
      <c r="AD1381" s="60" t="s">
        <v>544</v>
      </c>
      <c r="AE1381" s="60" t="s">
        <v>544</v>
      </c>
      <c r="AF1381" s="60">
        <v>8.1300000000000008</v>
      </c>
      <c r="AG1381" s="60" t="s">
        <v>2059</v>
      </c>
      <c r="AH1381" s="60" t="s">
        <v>544</v>
      </c>
      <c r="AI1381" s="60" t="s">
        <v>544</v>
      </c>
      <c r="AJ1381" s="60" t="s">
        <v>544</v>
      </c>
      <c r="AK1381" s="60">
        <v>6.71</v>
      </c>
      <c r="AL1381" s="60">
        <v>2650288751.5999999</v>
      </c>
      <c r="AM1381" s="60">
        <v>228429387.30000001</v>
      </c>
      <c r="AN1381" s="60">
        <v>118281130</v>
      </c>
      <c r="AO1381" s="60">
        <v>1056430738.6</v>
      </c>
      <c r="AP1381" s="60">
        <v>184021851.19999999</v>
      </c>
      <c r="AQ1381" s="60">
        <v>3214502338</v>
      </c>
      <c r="AR1381" s="60">
        <v>5.65</v>
      </c>
      <c r="AS1381" s="60">
        <v>162088956</v>
      </c>
      <c r="AT1381" s="60">
        <v>1109573087</v>
      </c>
      <c r="AU1381" s="85">
        <v>1012629</v>
      </c>
      <c r="AV1381" s="60" t="s">
        <v>544</v>
      </c>
      <c r="AW1381" s="60" t="s">
        <v>544</v>
      </c>
      <c r="AX1381" s="60" t="s">
        <v>544</v>
      </c>
      <c r="AY1381" s="60" t="s">
        <v>544</v>
      </c>
      <c r="AZ1381" s="60">
        <v>855041815.39999998</v>
      </c>
      <c r="BA1381" s="60">
        <v>47510869.100000001</v>
      </c>
      <c r="BB1381" s="60" t="s">
        <v>1808</v>
      </c>
      <c r="BC1381" s="60" t="s">
        <v>544</v>
      </c>
      <c r="BD1381" s="60">
        <v>39997771.299999997</v>
      </c>
      <c r="BE1381" s="60">
        <v>18421581</v>
      </c>
      <c r="BF1381" s="60" t="s">
        <v>544</v>
      </c>
      <c r="BG1381" s="60">
        <v>36976926.299999997</v>
      </c>
      <c r="BH1381" s="60">
        <v>1202479119.0999999</v>
      </c>
      <c r="BI1381" s="60">
        <v>34515662.100000001</v>
      </c>
      <c r="BJ1381" s="60" t="s">
        <v>544</v>
      </c>
      <c r="BK1381" s="60">
        <v>133157955.59999999</v>
      </c>
      <c r="BL1381" s="85" t="s">
        <v>3223</v>
      </c>
      <c r="BM1381" s="60" t="s">
        <v>3224</v>
      </c>
      <c r="BN1381" s="60">
        <v>55336083.799999997</v>
      </c>
      <c r="BO1381" s="60">
        <v>2038539772.7</v>
      </c>
      <c r="BP1381" s="60">
        <v>1162481347.8</v>
      </c>
      <c r="BQ1381" s="60">
        <v>21016609.399999999</v>
      </c>
      <c r="BR1381" s="60">
        <v>75808718.200000003</v>
      </c>
      <c r="BS1381" s="60">
        <v>25250251.199999999</v>
      </c>
      <c r="BT1381" s="60">
        <v>42702040.600000001</v>
      </c>
      <c r="BU1381" s="60">
        <v>189648871.69999999</v>
      </c>
      <c r="BV1381" s="60">
        <v>72183704.200000003</v>
      </c>
      <c r="BW1381" s="60">
        <v>92906032.099999994</v>
      </c>
      <c r="BX1381" s="60" t="s">
        <v>544</v>
      </c>
      <c r="BY1381" s="60" t="s">
        <v>544</v>
      </c>
      <c r="BZ1381" s="60" t="s">
        <v>544</v>
      </c>
      <c r="CA1381" s="60" t="s">
        <v>544</v>
      </c>
      <c r="CB1381" s="60" t="s">
        <v>1833</v>
      </c>
      <c r="CC1381" s="60">
        <v>101582879.8</v>
      </c>
      <c r="CD1381" s="60">
        <v>58961097.799999997</v>
      </c>
      <c r="CE1381" s="60">
        <v>33182477.399999999</v>
      </c>
      <c r="CF1381" s="60">
        <v>184021851.19999999</v>
      </c>
      <c r="CG1381" s="60">
        <v>49532940.299999997</v>
      </c>
      <c r="CH1381" s="60">
        <v>7468509.7999999998</v>
      </c>
      <c r="CI1381" s="60" t="s">
        <v>1698</v>
      </c>
      <c r="CJ1381" s="60" t="s">
        <v>544</v>
      </c>
      <c r="CK1381" s="60">
        <v>239629922.59999999</v>
      </c>
      <c r="CL1381" s="60" t="s">
        <v>544</v>
      </c>
      <c r="CM1381" s="85">
        <v>1012629</v>
      </c>
      <c r="CN1381" s="60">
        <v>3413220.4</v>
      </c>
      <c r="CO1381" s="60">
        <v>34515662.100000001</v>
      </c>
      <c r="CP1381" s="60">
        <v>176684876.40000001</v>
      </c>
      <c r="CQ1381" s="60">
        <v>2599340138.5999999</v>
      </c>
      <c r="CR1381" s="60">
        <v>448110.6</v>
      </c>
      <c r="CS1381" s="60">
        <v>3413220.4</v>
      </c>
      <c r="CT1381" s="60">
        <v>47800691.899999999</v>
      </c>
      <c r="CU1381" s="60">
        <v>85357263.700000003</v>
      </c>
      <c r="CV1381" s="60">
        <v>33182477.399999999</v>
      </c>
      <c r="CW1381" s="60">
        <v>133157955.59999999</v>
      </c>
      <c r="CX1381" s="60">
        <v>121348792.5</v>
      </c>
      <c r="CY1381" s="60" t="s">
        <v>544</v>
      </c>
      <c r="CZ1381" s="60">
        <f t="shared" si="42"/>
        <v>448.54999262408376</v>
      </c>
      <c r="DA1381" s="60" t="str">
        <f t="shared" si="43"/>
        <v>Y</v>
      </c>
    </row>
    <row r="1382" spans="1:105">
      <c r="A1382" s="13" t="s">
        <v>1698</v>
      </c>
      <c r="B1382" s="13">
        <v>1012629</v>
      </c>
      <c r="C1382" s="13">
        <v>2023</v>
      </c>
      <c r="D1382" s="13" t="s">
        <v>1</v>
      </c>
      <c r="E1382" s="13" t="s">
        <v>13</v>
      </c>
      <c r="F1382" s="84" t="s">
        <v>1804</v>
      </c>
      <c r="G1382" s="60" t="s">
        <v>2055</v>
      </c>
      <c r="H1382" s="60" t="s">
        <v>2056</v>
      </c>
      <c r="I1382" s="60" t="s">
        <v>2057</v>
      </c>
      <c r="J1382" s="60" t="s">
        <v>1698</v>
      </c>
      <c r="K1382" s="85">
        <v>1012629</v>
      </c>
      <c r="L1382" s="60">
        <v>2248240000000</v>
      </c>
      <c r="M1382" s="60">
        <v>2499730374.5999999</v>
      </c>
      <c r="N1382" s="60">
        <v>47209618.100000001</v>
      </c>
      <c r="O1382" s="60">
        <v>8266686.5</v>
      </c>
      <c r="P1382" s="60">
        <v>-0.56000000000000005</v>
      </c>
      <c r="Q1382" s="60">
        <v>164059538</v>
      </c>
      <c r="R1382" s="85">
        <v>1726</v>
      </c>
      <c r="S1382" s="85" t="s">
        <v>544</v>
      </c>
      <c r="T1382" s="60">
        <v>580554885.60000002</v>
      </c>
      <c r="U1382" s="60">
        <v>26417817.399999999</v>
      </c>
      <c r="V1382" s="60">
        <v>33964018</v>
      </c>
      <c r="W1382" s="60" t="s">
        <v>2058</v>
      </c>
      <c r="X1382" s="60">
        <v>102214493.59999999</v>
      </c>
      <c r="Y1382" s="60">
        <v>2068699668.2</v>
      </c>
      <c r="Z1382" s="60">
        <v>37.83</v>
      </c>
      <c r="AA1382" s="60">
        <v>6574434.0999999996</v>
      </c>
      <c r="AB1382" s="60" t="s">
        <v>544</v>
      </c>
      <c r="AC1382" s="60">
        <v>2499730374.5999999</v>
      </c>
      <c r="AD1382" s="60" t="s">
        <v>544</v>
      </c>
      <c r="AE1382" s="60" t="s">
        <v>544</v>
      </c>
      <c r="AF1382" s="60">
        <v>9.8000000000000007</v>
      </c>
      <c r="AG1382" s="60" t="s">
        <v>2059</v>
      </c>
      <c r="AH1382" s="60" t="s">
        <v>544</v>
      </c>
      <c r="AI1382" s="60" t="s">
        <v>544</v>
      </c>
      <c r="AJ1382" s="60" t="s">
        <v>544</v>
      </c>
      <c r="AK1382" s="60">
        <v>7.49</v>
      </c>
      <c r="AL1382" s="60">
        <v>2098471970.2</v>
      </c>
      <c r="AM1382" s="60">
        <v>158584734.40000001</v>
      </c>
      <c r="AN1382" s="60">
        <v>104428208.8</v>
      </c>
      <c r="AO1382" s="60">
        <v>675586757.10000002</v>
      </c>
      <c r="AP1382" s="60">
        <v>131532044.40000001</v>
      </c>
      <c r="AQ1382" s="60">
        <v>2499730374.5999999</v>
      </c>
      <c r="AR1382" s="60">
        <v>5.14</v>
      </c>
      <c r="AS1382" s="60">
        <v>116563059.8</v>
      </c>
      <c r="AT1382" s="60">
        <v>857578389.29999995</v>
      </c>
      <c r="AU1382" s="85">
        <v>1012629</v>
      </c>
      <c r="AV1382" s="60" t="s">
        <v>544</v>
      </c>
      <c r="AW1382" s="60" t="s">
        <v>544</v>
      </c>
      <c r="AX1382" s="60" t="s">
        <v>544</v>
      </c>
      <c r="AY1382" s="60" t="s">
        <v>544</v>
      </c>
      <c r="AZ1382" s="60">
        <v>737686417.70000005</v>
      </c>
      <c r="BA1382" s="60">
        <v>26416705.5</v>
      </c>
      <c r="BB1382" s="60" t="s">
        <v>1808</v>
      </c>
      <c r="BC1382" s="60" t="s">
        <v>544</v>
      </c>
      <c r="BD1382" s="60">
        <v>27243930.100000001</v>
      </c>
      <c r="BE1382" s="60">
        <v>10024538.800000001</v>
      </c>
      <c r="BF1382" s="60" t="s">
        <v>544</v>
      </c>
      <c r="BG1382" s="60">
        <v>27754274.300000001</v>
      </c>
      <c r="BH1382" s="60">
        <v>917959112.79999995</v>
      </c>
      <c r="BI1382" s="60">
        <v>44044149.799999997</v>
      </c>
      <c r="BJ1382" s="60" t="s">
        <v>544</v>
      </c>
      <c r="BK1382" s="60">
        <v>87668016.099999994</v>
      </c>
      <c r="BL1382" s="85" t="s">
        <v>3223</v>
      </c>
      <c r="BM1382" s="60" t="s">
        <v>3224</v>
      </c>
      <c r="BN1382" s="60">
        <v>45286098.5</v>
      </c>
      <c r="BO1382" s="60">
        <v>1757306317.2</v>
      </c>
      <c r="BP1382" s="60">
        <v>890715182.70000005</v>
      </c>
      <c r="BQ1382" s="60">
        <v>128904716.90000001</v>
      </c>
      <c r="BR1382" s="60">
        <v>34357616.799999997</v>
      </c>
      <c r="BS1382" s="60">
        <v>14455304.9</v>
      </c>
      <c r="BT1382" s="60">
        <v>23197867.899999999</v>
      </c>
      <c r="BU1382" s="60" t="s">
        <v>544</v>
      </c>
      <c r="BV1382" s="60">
        <v>43296979.200000003</v>
      </c>
      <c r="BW1382" s="60">
        <v>60380723.5</v>
      </c>
      <c r="BX1382" s="60" t="s">
        <v>544</v>
      </c>
      <c r="BY1382" s="60" t="s">
        <v>544</v>
      </c>
      <c r="BZ1382" s="60" t="s">
        <v>544</v>
      </c>
      <c r="CA1382" s="60" t="s">
        <v>544</v>
      </c>
      <c r="CB1382" s="60" t="s">
        <v>1833</v>
      </c>
      <c r="CC1382" s="60">
        <v>89610437.299999997</v>
      </c>
      <c r="CD1382" s="60">
        <v>41158870.5</v>
      </c>
      <c r="CE1382" s="60">
        <v>48548298.700000003</v>
      </c>
      <c r="CF1382" s="60">
        <v>131532044.40000001</v>
      </c>
      <c r="CG1382" s="60">
        <v>206409211.59999999</v>
      </c>
      <c r="CH1382" s="60">
        <v>1068498.3999999999</v>
      </c>
      <c r="CI1382" s="60" t="s">
        <v>1698</v>
      </c>
      <c r="CJ1382" s="60" t="s">
        <v>544</v>
      </c>
      <c r="CK1382" s="60">
        <v>206642702.40000001</v>
      </c>
      <c r="CL1382" s="60" t="s">
        <v>544</v>
      </c>
      <c r="CM1382" s="85">
        <v>1012629</v>
      </c>
      <c r="CN1382" s="60">
        <v>0</v>
      </c>
      <c r="CO1382" s="60">
        <v>44044149.799999997</v>
      </c>
      <c r="CP1382" s="60">
        <v>147500592.09999999</v>
      </c>
      <c r="CQ1382" s="60">
        <v>2068699668.2</v>
      </c>
      <c r="CR1382" s="60">
        <v>233490.8</v>
      </c>
      <c r="CS1382" s="60">
        <v>0</v>
      </c>
      <c r="CT1382" s="60">
        <v>29823447.600000001</v>
      </c>
      <c r="CU1382" s="60">
        <v>57844568.5</v>
      </c>
      <c r="CV1382" s="60">
        <v>48548298.700000003</v>
      </c>
      <c r="CW1382" s="60">
        <v>87668016.099999994</v>
      </c>
      <c r="CX1382" s="60">
        <v>102214493.59999999</v>
      </c>
      <c r="CY1382" s="60" t="s">
        <v>544</v>
      </c>
      <c r="CZ1382" s="60">
        <f t="shared" si="42"/>
        <v>899.39299967891827</v>
      </c>
      <c r="DA1382" s="60" t="str">
        <f t="shared" si="43"/>
        <v>Y</v>
      </c>
    </row>
    <row r="1383" spans="1:105">
      <c r="A1383" s="13" t="s">
        <v>1699</v>
      </c>
      <c r="B1383" s="13">
        <v>1209022</v>
      </c>
      <c r="C1383" s="13">
        <v>2022</v>
      </c>
      <c r="D1383" s="13" t="s">
        <v>12</v>
      </c>
      <c r="E1383" s="13" t="s">
        <v>13</v>
      </c>
      <c r="F1383" s="84" t="s">
        <v>1812</v>
      </c>
      <c r="G1383" s="60" t="s">
        <v>1840</v>
      </c>
      <c r="H1383" s="60" t="s">
        <v>1827</v>
      </c>
      <c r="I1383" s="60" t="s">
        <v>540</v>
      </c>
      <c r="J1383" s="60" t="s">
        <v>1699</v>
      </c>
      <c r="K1383" s="85">
        <v>1209022</v>
      </c>
      <c r="L1383" s="60">
        <v>67733920000</v>
      </c>
      <c r="M1383" s="60">
        <v>67733920000</v>
      </c>
      <c r="N1383" s="60">
        <v>110808000</v>
      </c>
      <c r="O1383" s="60">
        <v>58700000</v>
      </c>
      <c r="P1383" s="60">
        <v>-0.43</v>
      </c>
      <c r="Q1383" s="60" t="s">
        <v>544</v>
      </c>
      <c r="R1383" s="85">
        <v>3436</v>
      </c>
      <c r="S1383" s="85" t="s">
        <v>544</v>
      </c>
      <c r="T1383" s="60">
        <v>11976007000</v>
      </c>
      <c r="U1383" s="60" t="s">
        <v>544</v>
      </c>
      <c r="V1383" s="60">
        <v>14504502000</v>
      </c>
      <c r="W1383" s="60" t="s">
        <v>1841</v>
      </c>
      <c r="X1383" s="60">
        <v>2216347000</v>
      </c>
      <c r="Y1383" s="60">
        <v>53644124000</v>
      </c>
      <c r="Z1383" s="60">
        <v>20.21</v>
      </c>
      <c r="AA1383" s="60">
        <v>4849403000</v>
      </c>
      <c r="AB1383" s="60">
        <v>54461026000</v>
      </c>
      <c r="AC1383" s="60">
        <v>67733920000</v>
      </c>
      <c r="AD1383" s="60">
        <v>7.81</v>
      </c>
      <c r="AE1383" s="60">
        <v>33293000</v>
      </c>
      <c r="AF1383" s="60">
        <v>1.54</v>
      </c>
      <c r="AG1383" s="60" t="s">
        <v>1842</v>
      </c>
      <c r="AH1383" s="60" t="s">
        <v>544</v>
      </c>
      <c r="AI1383" s="60">
        <v>5449300000</v>
      </c>
      <c r="AJ1383" s="60">
        <v>18034129000</v>
      </c>
      <c r="AK1383" s="60">
        <v>3.36</v>
      </c>
      <c r="AL1383" s="60">
        <v>59160108000</v>
      </c>
      <c r="AM1383" s="60">
        <v>971451000</v>
      </c>
      <c r="AN1383" s="60">
        <v>475463000</v>
      </c>
      <c r="AO1383" s="60">
        <v>258745000</v>
      </c>
      <c r="AP1383" s="60">
        <v>5061503000</v>
      </c>
      <c r="AQ1383" s="60">
        <v>67733920000</v>
      </c>
      <c r="AR1383" s="60">
        <v>0.21</v>
      </c>
      <c r="AS1383" s="60">
        <v>5722452000</v>
      </c>
      <c r="AT1383" s="60">
        <v>18729706000</v>
      </c>
      <c r="AU1383" s="85">
        <v>1209022</v>
      </c>
      <c r="AV1383" s="60" t="s">
        <v>544</v>
      </c>
      <c r="AW1383" s="60" t="s">
        <v>544</v>
      </c>
      <c r="AX1383" s="60">
        <v>11164000</v>
      </c>
      <c r="AY1383" s="60">
        <v>18067422000</v>
      </c>
      <c r="AZ1383" s="60">
        <v>8536174000</v>
      </c>
      <c r="BA1383" s="60">
        <v>2268709000</v>
      </c>
      <c r="BB1383" s="60" t="s">
        <v>1808</v>
      </c>
      <c r="BC1383" s="60">
        <v>69813528000</v>
      </c>
      <c r="BD1383" s="60">
        <v>309711000</v>
      </c>
      <c r="BE1383" s="60">
        <v>214565000</v>
      </c>
      <c r="BF1383" s="60" t="s">
        <v>544</v>
      </c>
      <c r="BG1383" s="60">
        <v>293211000</v>
      </c>
      <c r="BH1383" s="60">
        <v>53570339000</v>
      </c>
      <c r="BI1383" s="60">
        <v>376941000</v>
      </c>
      <c r="BJ1383" s="60">
        <v>14504502000</v>
      </c>
      <c r="BK1383" s="60">
        <v>1157529000</v>
      </c>
      <c r="BL1383" s="85" t="s">
        <v>3225</v>
      </c>
      <c r="BM1383" s="60" t="s">
        <v>3226</v>
      </c>
      <c r="BN1383" s="60">
        <v>325374000</v>
      </c>
      <c r="BO1383" s="60">
        <v>63354919000</v>
      </c>
      <c r="BP1383" s="60">
        <v>53260628000</v>
      </c>
      <c r="BQ1383" s="60">
        <v>784610000</v>
      </c>
      <c r="BR1383" s="60" t="s">
        <v>544</v>
      </c>
      <c r="BS1383" s="60">
        <v>1582850000</v>
      </c>
      <c r="BT1383" s="60" t="s">
        <v>544</v>
      </c>
      <c r="BU1383" s="60">
        <v>2393380000</v>
      </c>
      <c r="BV1383" s="60">
        <v>7000</v>
      </c>
      <c r="BW1383" s="60">
        <v>2268709000</v>
      </c>
      <c r="BX1383" s="60">
        <v>5073321000</v>
      </c>
      <c r="BY1383" s="60" t="s">
        <v>544</v>
      </c>
      <c r="BZ1383" s="60">
        <v>6840000</v>
      </c>
      <c r="CA1383" s="60" t="s">
        <v>544</v>
      </c>
      <c r="CB1383" s="60" t="s">
        <v>1898</v>
      </c>
      <c r="CC1383" s="60">
        <v>276327000</v>
      </c>
      <c r="CD1383" s="60">
        <v>387779000</v>
      </c>
      <c r="CE1383" s="60">
        <v>1316092000</v>
      </c>
      <c r="CF1383" s="60">
        <v>5061503000</v>
      </c>
      <c r="CG1383" s="60">
        <v>298430000</v>
      </c>
      <c r="CH1383" s="60">
        <v>1578000</v>
      </c>
      <c r="CI1383" s="60" t="s">
        <v>1699</v>
      </c>
      <c r="CJ1383" s="60">
        <v>10.01</v>
      </c>
      <c r="CK1383" s="60">
        <v>2691810000</v>
      </c>
      <c r="CL1383" s="60" t="s">
        <v>544</v>
      </c>
      <c r="CM1383" s="85">
        <v>1209022</v>
      </c>
      <c r="CN1383" s="60">
        <v>-316512000</v>
      </c>
      <c r="CO1383" s="60">
        <v>376941000</v>
      </c>
      <c r="CP1383" s="60">
        <v>2541721000</v>
      </c>
      <c r="CQ1383" s="60">
        <v>53644124000</v>
      </c>
      <c r="CR1383" s="60" t="s">
        <v>544</v>
      </c>
      <c r="CS1383" s="60">
        <v>-316512000</v>
      </c>
      <c r="CT1383" s="60">
        <v>539487000</v>
      </c>
      <c r="CU1383" s="60">
        <v>618042000</v>
      </c>
      <c r="CV1383" s="60">
        <v>1316092000</v>
      </c>
      <c r="CW1383" s="60">
        <v>1157529000</v>
      </c>
      <c r="CX1383" s="60">
        <v>2216347000</v>
      </c>
      <c r="CY1383" s="60">
        <v>9.32</v>
      </c>
      <c r="CZ1383" s="60">
        <f t="shared" si="42"/>
        <v>1</v>
      </c>
      <c r="DA1383" s="60" t="str">
        <f t="shared" si="43"/>
        <v>Y</v>
      </c>
    </row>
    <row r="1384" spans="1:105">
      <c r="A1384" s="13" t="s">
        <v>1699</v>
      </c>
      <c r="B1384" s="13">
        <v>1209022</v>
      </c>
      <c r="C1384" s="13">
        <v>2023</v>
      </c>
      <c r="D1384" s="13" t="s">
        <v>12</v>
      </c>
      <c r="E1384" s="13" t="s">
        <v>13</v>
      </c>
      <c r="F1384" s="84" t="s">
        <v>1804</v>
      </c>
      <c r="G1384" s="60" t="s">
        <v>1840</v>
      </c>
      <c r="H1384" s="60" t="s">
        <v>1827</v>
      </c>
      <c r="I1384" s="60" t="s">
        <v>540</v>
      </c>
      <c r="J1384" s="60" t="s">
        <v>1699</v>
      </c>
      <c r="K1384" s="85">
        <v>1209022</v>
      </c>
      <c r="L1384" s="60">
        <v>70862471000</v>
      </c>
      <c r="M1384" s="60">
        <v>70862471000</v>
      </c>
      <c r="N1384" s="60">
        <v>528042000</v>
      </c>
      <c r="O1384" s="60">
        <v>56900000</v>
      </c>
      <c r="P1384" s="60">
        <v>-0.31</v>
      </c>
      <c r="Q1384" s="60" t="s">
        <v>544</v>
      </c>
      <c r="R1384" s="85">
        <v>3329</v>
      </c>
      <c r="S1384" s="85" t="s">
        <v>544</v>
      </c>
      <c r="T1384" s="60">
        <v>8850297000</v>
      </c>
      <c r="U1384" s="60" t="s">
        <v>544</v>
      </c>
      <c r="V1384" s="60">
        <v>15528754000</v>
      </c>
      <c r="W1384" s="60" t="s">
        <v>1841</v>
      </c>
      <c r="X1384" s="60">
        <v>2330695000</v>
      </c>
      <c r="Y1384" s="60">
        <v>55332965000</v>
      </c>
      <c r="Z1384" s="60">
        <v>10.220000000000001</v>
      </c>
      <c r="AA1384" s="60">
        <v>6803946000</v>
      </c>
      <c r="AB1384" s="60">
        <v>52516872000</v>
      </c>
      <c r="AC1384" s="60">
        <v>70862471000</v>
      </c>
      <c r="AD1384" s="60">
        <v>8.59</v>
      </c>
      <c r="AE1384" s="60">
        <v>29923000</v>
      </c>
      <c r="AF1384" s="60">
        <v>2.2200000000000002</v>
      </c>
      <c r="AG1384" s="60" t="s">
        <v>1842</v>
      </c>
      <c r="AH1384" s="60" t="s">
        <v>544</v>
      </c>
      <c r="AI1384" s="60">
        <v>6034959000</v>
      </c>
      <c r="AJ1384" s="60">
        <v>16929464000</v>
      </c>
      <c r="AK1384" s="60">
        <v>3.51</v>
      </c>
      <c r="AL1384" s="60">
        <v>62319446000</v>
      </c>
      <c r="AM1384" s="60">
        <v>1092225000</v>
      </c>
      <c r="AN1384" s="60">
        <v>1696385000</v>
      </c>
      <c r="AO1384" s="60">
        <v>276546000</v>
      </c>
      <c r="AP1384" s="60">
        <v>5783936000</v>
      </c>
      <c r="AQ1384" s="60">
        <v>70862471000</v>
      </c>
      <c r="AR1384" s="60">
        <v>1.02</v>
      </c>
      <c r="AS1384" s="60">
        <v>6296780000</v>
      </c>
      <c r="AT1384" s="60">
        <v>17147551000</v>
      </c>
      <c r="AU1384" s="85">
        <v>1209022</v>
      </c>
      <c r="AV1384" s="60" t="s">
        <v>544</v>
      </c>
      <c r="AW1384" s="60" t="s">
        <v>544</v>
      </c>
      <c r="AX1384" s="60">
        <v>8236000</v>
      </c>
      <c r="AY1384" s="60">
        <v>16959387000</v>
      </c>
      <c r="AZ1384" s="60">
        <v>12711825000</v>
      </c>
      <c r="BA1384" s="60">
        <v>2265749000</v>
      </c>
      <c r="BB1384" s="60" t="s">
        <v>1808</v>
      </c>
      <c r="BC1384" s="60">
        <v>70295042000</v>
      </c>
      <c r="BD1384" s="60">
        <v>336678000</v>
      </c>
      <c r="BE1384" s="60">
        <v>146431000</v>
      </c>
      <c r="BF1384" s="60" t="s">
        <v>544</v>
      </c>
      <c r="BG1384" s="60">
        <v>208422000</v>
      </c>
      <c r="BH1384" s="60">
        <v>51901441000</v>
      </c>
      <c r="BI1384" s="60">
        <v>870673000</v>
      </c>
      <c r="BJ1384" s="60">
        <v>15528754000</v>
      </c>
      <c r="BK1384" s="60">
        <v>1620450000</v>
      </c>
      <c r="BL1384" s="85" t="s">
        <v>3225</v>
      </c>
      <c r="BM1384" s="60" t="s">
        <v>3226</v>
      </c>
      <c r="BN1384" s="60">
        <v>285929000</v>
      </c>
      <c r="BO1384" s="60">
        <v>66427426000</v>
      </c>
      <c r="BP1384" s="60">
        <v>51564763000</v>
      </c>
      <c r="BQ1384" s="60">
        <v>1299512000</v>
      </c>
      <c r="BR1384" s="60" t="s">
        <v>544</v>
      </c>
      <c r="BS1384" s="60">
        <v>1669405000</v>
      </c>
      <c r="BT1384" s="60" t="s">
        <v>544</v>
      </c>
      <c r="BU1384" s="60">
        <v>3409742000</v>
      </c>
      <c r="BV1384" s="60">
        <v>23000</v>
      </c>
      <c r="BW1384" s="60">
        <v>2265749000</v>
      </c>
      <c r="BX1384" s="60">
        <v>5659105000</v>
      </c>
      <c r="BY1384" s="60" t="s">
        <v>544</v>
      </c>
      <c r="BZ1384" s="60">
        <v>-40803000</v>
      </c>
      <c r="CA1384" s="60" t="s">
        <v>544</v>
      </c>
      <c r="CB1384" s="60" t="s">
        <v>1811</v>
      </c>
      <c r="CC1384" s="60">
        <v>1142592000</v>
      </c>
      <c r="CD1384" s="60">
        <v>401436000</v>
      </c>
      <c r="CE1384" s="60">
        <v>933547000</v>
      </c>
      <c r="CF1384" s="60">
        <v>5783936000</v>
      </c>
      <c r="CG1384" s="60">
        <v>617338000</v>
      </c>
      <c r="CH1384" s="60">
        <v>29933000</v>
      </c>
      <c r="CI1384" s="60" t="s">
        <v>1699</v>
      </c>
      <c r="CJ1384" s="60">
        <v>11.49</v>
      </c>
      <c r="CK1384" s="60">
        <v>4027080000</v>
      </c>
      <c r="CL1384" s="60" t="s">
        <v>544</v>
      </c>
      <c r="CM1384" s="85">
        <v>1209022</v>
      </c>
      <c r="CN1384" s="60">
        <v>-81289000</v>
      </c>
      <c r="CO1384" s="60">
        <v>870673000</v>
      </c>
      <c r="CP1384" s="60">
        <v>2616624000</v>
      </c>
      <c r="CQ1384" s="60">
        <v>55332965000</v>
      </c>
      <c r="CR1384" s="60" t="s">
        <v>544</v>
      </c>
      <c r="CS1384" s="60">
        <v>-81289000</v>
      </c>
      <c r="CT1384" s="60">
        <v>566328000</v>
      </c>
      <c r="CU1384" s="60">
        <v>1054122000</v>
      </c>
      <c r="CV1384" s="60">
        <v>933547000</v>
      </c>
      <c r="CW1384" s="60">
        <v>1620450000</v>
      </c>
      <c r="CX1384" s="60">
        <v>2330695000</v>
      </c>
      <c r="CY1384" s="60">
        <v>10.78</v>
      </c>
      <c r="CZ1384" s="60">
        <f t="shared" si="42"/>
        <v>1</v>
      </c>
      <c r="DA1384" s="60" t="str">
        <f t="shared" si="43"/>
        <v>Y</v>
      </c>
    </row>
    <row r="1385" spans="1:105">
      <c r="A1385" s="13" t="s">
        <v>1700</v>
      </c>
      <c r="B1385" s="13">
        <v>1202804</v>
      </c>
      <c r="C1385" s="13">
        <v>2022</v>
      </c>
      <c r="D1385" s="13" t="s">
        <v>12</v>
      </c>
      <c r="E1385" s="13" t="s">
        <v>13</v>
      </c>
      <c r="F1385" s="84" t="s">
        <v>1812</v>
      </c>
      <c r="G1385" s="60" t="s">
        <v>1840</v>
      </c>
      <c r="H1385" s="60" t="s">
        <v>1827</v>
      </c>
      <c r="I1385" s="60" t="s">
        <v>540</v>
      </c>
      <c r="J1385" s="60" t="s">
        <v>1699</v>
      </c>
      <c r="K1385" s="85">
        <v>1209022</v>
      </c>
      <c r="L1385" s="60">
        <v>67683841000</v>
      </c>
      <c r="M1385" s="60">
        <v>67683841000</v>
      </c>
      <c r="N1385" s="60">
        <v>110808000</v>
      </c>
      <c r="O1385" s="60">
        <v>58700000</v>
      </c>
      <c r="P1385" s="60">
        <v>-0.43</v>
      </c>
      <c r="Q1385" s="60" t="s">
        <v>544</v>
      </c>
      <c r="R1385" s="85">
        <v>3422</v>
      </c>
      <c r="S1385" s="85" t="s">
        <v>544</v>
      </c>
      <c r="T1385" s="60">
        <v>11976007000</v>
      </c>
      <c r="U1385" s="60" t="s">
        <v>544</v>
      </c>
      <c r="V1385" s="60">
        <v>14504502000</v>
      </c>
      <c r="W1385" s="60" t="s">
        <v>1841</v>
      </c>
      <c r="X1385" s="60">
        <v>2234668000</v>
      </c>
      <c r="Y1385" s="60">
        <v>53918167000</v>
      </c>
      <c r="Z1385" s="60">
        <v>19.48</v>
      </c>
      <c r="AA1385" s="60">
        <v>5841262000</v>
      </c>
      <c r="AB1385" s="60">
        <v>54411409000</v>
      </c>
      <c r="AC1385" s="60">
        <v>67683841000</v>
      </c>
      <c r="AD1385" s="60">
        <v>8.2200000000000006</v>
      </c>
      <c r="AE1385" s="60">
        <v>33293000</v>
      </c>
      <c r="AF1385" s="60">
        <v>1.54</v>
      </c>
      <c r="AG1385" s="60" t="s">
        <v>1842</v>
      </c>
      <c r="AH1385" s="60" t="s">
        <v>544</v>
      </c>
      <c r="AI1385" s="60">
        <v>5736977000</v>
      </c>
      <c r="AJ1385" s="60">
        <v>18034130000</v>
      </c>
      <c r="AK1385" s="60">
        <v>3.4</v>
      </c>
      <c r="AL1385" s="60">
        <v>60426010000</v>
      </c>
      <c r="AM1385" s="60">
        <v>952413000</v>
      </c>
      <c r="AN1385" s="60">
        <v>453327000</v>
      </c>
      <c r="AO1385" s="60">
        <v>258743000</v>
      </c>
      <c r="AP1385" s="60">
        <v>5720101000</v>
      </c>
      <c r="AQ1385" s="60">
        <v>67683841000</v>
      </c>
      <c r="AR1385" s="60">
        <v>0.21</v>
      </c>
      <c r="AS1385" s="60">
        <v>6384089000</v>
      </c>
      <c r="AT1385" s="60">
        <v>18729706000</v>
      </c>
      <c r="AU1385" s="85">
        <v>1202804</v>
      </c>
      <c r="AV1385" s="60" t="s">
        <v>544</v>
      </c>
      <c r="AW1385" s="60" t="s">
        <v>544</v>
      </c>
      <c r="AX1385" s="60">
        <v>11164000</v>
      </c>
      <c r="AY1385" s="60">
        <v>18067423000</v>
      </c>
      <c r="AZ1385" s="60">
        <v>8502254000</v>
      </c>
      <c r="BA1385" s="60">
        <v>2268708000</v>
      </c>
      <c r="BB1385" s="60" t="s">
        <v>1808</v>
      </c>
      <c r="BC1385" s="60">
        <v>69761501000</v>
      </c>
      <c r="BD1385" s="60">
        <v>309711000</v>
      </c>
      <c r="BE1385" s="60">
        <v>214565000</v>
      </c>
      <c r="BF1385" s="60" t="s">
        <v>544</v>
      </c>
      <c r="BG1385" s="60">
        <v>269647000</v>
      </c>
      <c r="BH1385" s="60">
        <v>53570339000</v>
      </c>
      <c r="BI1385" s="60">
        <v>368257000</v>
      </c>
      <c r="BJ1385" s="60">
        <v>14504502000</v>
      </c>
      <c r="BK1385" s="60">
        <v>1184754000</v>
      </c>
      <c r="BL1385" s="85" t="s">
        <v>544</v>
      </c>
      <c r="BM1385" s="60" t="s">
        <v>544</v>
      </c>
      <c r="BN1385" s="60">
        <v>326246000</v>
      </c>
      <c r="BO1385" s="60">
        <v>63318407000</v>
      </c>
      <c r="BP1385" s="60">
        <v>53260628000</v>
      </c>
      <c r="BQ1385" s="60">
        <v>784542000</v>
      </c>
      <c r="BR1385" s="60" t="s">
        <v>544</v>
      </c>
      <c r="BS1385" s="60">
        <v>1583638000</v>
      </c>
      <c r="BT1385" s="60" t="s">
        <v>544</v>
      </c>
      <c r="BU1385" s="60">
        <v>2393380000</v>
      </c>
      <c r="BV1385" s="60">
        <v>7000</v>
      </c>
      <c r="BW1385" s="60">
        <v>2268708000</v>
      </c>
      <c r="BX1385" s="60">
        <v>5736977000</v>
      </c>
      <c r="BY1385" s="60" t="s">
        <v>544</v>
      </c>
      <c r="BZ1385" s="60">
        <v>6841000</v>
      </c>
      <c r="CA1385" s="60" t="s">
        <v>544</v>
      </c>
      <c r="CB1385" s="60" t="s">
        <v>1898</v>
      </c>
      <c r="CC1385" s="60">
        <v>276752000</v>
      </c>
      <c r="CD1385" s="60">
        <v>385896000</v>
      </c>
      <c r="CE1385" s="60">
        <v>1308060000</v>
      </c>
      <c r="CF1385" s="60">
        <v>5720101000</v>
      </c>
      <c r="CG1385" s="60">
        <v>294615000</v>
      </c>
      <c r="CH1385" s="60">
        <v>1578000</v>
      </c>
      <c r="CI1385" s="60" t="s">
        <v>1699</v>
      </c>
      <c r="CJ1385" s="60">
        <v>10.54</v>
      </c>
      <c r="CK1385" s="60">
        <v>2687995000</v>
      </c>
      <c r="CL1385" s="60" t="s">
        <v>544</v>
      </c>
      <c r="CM1385" s="85">
        <v>1209022</v>
      </c>
      <c r="CN1385" s="60">
        <v>-307770000</v>
      </c>
      <c r="CO1385" s="60">
        <v>368257000</v>
      </c>
      <c r="CP1385" s="60">
        <v>2560914000</v>
      </c>
      <c r="CQ1385" s="60">
        <v>53918167000</v>
      </c>
      <c r="CR1385" s="60" t="s">
        <v>544</v>
      </c>
      <c r="CS1385" s="60">
        <v>-307770000</v>
      </c>
      <c r="CT1385" s="60">
        <v>521370000</v>
      </c>
      <c r="CU1385" s="60">
        <v>663384000</v>
      </c>
      <c r="CV1385" s="60">
        <v>1308060000</v>
      </c>
      <c r="CW1385" s="60">
        <v>1184754000</v>
      </c>
      <c r="CX1385" s="60">
        <v>2234668000</v>
      </c>
      <c r="CY1385" s="60">
        <v>10.54</v>
      </c>
      <c r="CZ1385" s="60">
        <f t="shared" si="42"/>
        <v>1</v>
      </c>
      <c r="DA1385" s="60" t="str">
        <f t="shared" si="43"/>
        <v>N: parent data from row 1383</v>
      </c>
    </row>
    <row r="1386" spans="1:105">
      <c r="A1386" s="13" t="s">
        <v>1700</v>
      </c>
      <c r="B1386" s="13">
        <v>1202804</v>
      </c>
      <c r="C1386" s="13">
        <v>2023</v>
      </c>
      <c r="D1386" s="13" t="s">
        <v>12</v>
      </c>
      <c r="E1386" s="13" t="s">
        <v>13</v>
      </c>
      <c r="F1386" s="84" t="s">
        <v>1804</v>
      </c>
      <c r="G1386" s="60" t="s">
        <v>1840</v>
      </c>
      <c r="H1386" s="60" t="s">
        <v>1827</v>
      </c>
      <c r="I1386" s="60" t="s">
        <v>540</v>
      </c>
      <c r="J1386" s="60" t="s">
        <v>1699</v>
      </c>
      <c r="K1386" s="85">
        <v>1209022</v>
      </c>
      <c r="L1386" s="60">
        <v>70852671000</v>
      </c>
      <c r="M1386" s="60">
        <v>70852671000</v>
      </c>
      <c r="N1386" s="60">
        <v>528042000</v>
      </c>
      <c r="O1386" s="60">
        <v>56900000</v>
      </c>
      <c r="P1386" s="60">
        <v>-0.3</v>
      </c>
      <c r="Q1386" s="60" t="s">
        <v>544</v>
      </c>
      <c r="R1386" s="85">
        <v>3309</v>
      </c>
      <c r="S1386" s="85" t="s">
        <v>544</v>
      </c>
      <c r="T1386" s="60">
        <v>8850297000</v>
      </c>
      <c r="U1386" s="60" t="s">
        <v>544</v>
      </c>
      <c r="V1386" s="60">
        <v>15528754000</v>
      </c>
      <c r="W1386" s="60" t="s">
        <v>1841</v>
      </c>
      <c r="X1386" s="60">
        <v>2351113000</v>
      </c>
      <c r="Y1386" s="60">
        <v>55689308000</v>
      </c>
      <c r="Z1386" s="60">
        <v>11.5</v>
      </c>
      <c r="AA1386" s="60">
        <v>7250053000</v>
      </c>
      <c r="AB1386" s="60">
        <v>52507707000</v>
      </c>
      <c r="AC1386" s="60">
        <v>70852671000</v>
      </c>
      <c r="AD1386" s="60">
        <v>8.86</v>
      </c>
      <c r="AE1386" s="60">
        <v>29923000</v>
      </c>
      <c r="AF1386" s="60">
        <v>2.2200000000000002</v>
      </c>
      <c r="AG1386" s="60" t="s">
        <v>1842</v>
      </c>
      <c r="AH1386" s="60" t="s">
        <v>544</v>
      </c>
      <c r="AI1386" s="60">
        <v>6229320000</v>
      </c>
      <c r="AJ1386" s="60">
        <v>16929464000</v>
      </c>
      <c r="AK1386" s="60">
        <v>3.55</v>
      </c>
      <c r="AL1386" s="60">
        <v>63121896000</v>
      </c>
      <c r="AM1386" s="60">
        <v>1124454000</v>
      </c>
      <c r="AN1386" s="60">
        <v>1672694000</v>
      </c>
      <c r="AO1386" s="60">
        <v>276546000</v>
      </c>
      <c r="AP1386" s="60">
        <v>6350626000</v>
      </c>
      <c r="AQ1386" s="60">
        <v>70852671000</v>
      </c>
      <c r="AR1386" s="60">
        <v>1.02</v>
      </c>
      <c r="AS1386" s="60">
        <v>6866316000</v>
      </c>
      <c r="AT1386" s="60">
        <v>17147551000</v>
      </c>
      <c r="AU1386" s="85">
        <v>1202804</v>
      </c>
      <c r="AV1386" s="60" t="s">
        <v>544</v>
      </c>
      <c r="AW1386" s="60" t="s">
        <v>544</v>
      </c>
      <c r="AX1386" s="60">
        <v>8236000</v>
      </c>
      <c r="AY1386" s="60">
        <v>16959387000</v>
      </c>
      <c r="AZ1386" s="60">
        <v>12673314000</v>
      </c>
      <c r="BA1386" s="60">
        <v>2265749000</v>
      </c>
      <c r="BB1386" s="60" t="s">
        <v>1808</v>
      </c>
      <c r="BC1386" s="60">
        <v>70346765000</v>
      </c>
      <c r="BD1386" s="60">
        <v>336678000</v>
      </c>
      <c r="BE1386" s="60">
        <v>146431000</v>
      </c>
      <c r="BF1386" s="60" t="s">
        <v>544</v>
      </c>
      <c r="BG1386" s="60">
        <v>135947000</v>
      </c>
      <c r="BH1386" s="60">
        <v>51901441000</v>
      </c>
      <c r="BI1386" s="60">
        <v>839132000</v>
      </c>
      <c r="BJ1386" s="60">
        <v>15528754000</v>
      </c>
      <c r="BK1386" s="60">
        <v>1678009000</v>
      </c>
      <c r="BL1386" s="85" t="s">
        <v>544</v>
      </c>
      <c r="BM1386" s="60" t="s">
        <v>544</v>
      </c>
      <c r="BN1386" s="60">
        <v>284098000</v>
      </c>
      <c r="BO1386" s="60">
        <v>66366034000</v>
      </c>
      <c r="BP1386" s="60">
        <v>51564763000</v>
      </c>
      <c r="BQ1386" s="60">
        <v>1299440000</v>
      </c>
      <c r="BR1386" s="60" t="s">
        <v>544</v>
      </c>
      <c r="BS1386" s="60">
        <v>1728204000</v>
      </c>
      <c r="BT1386" s="60" t="s">
        <v>544</v>
      </c>
      <c r="BU1386" s="60">
        <v>3409743000</v>
      </c>
      <c r="BV1386" s="60">
        <v>23000</v>
      </c>
      <c r="BW1386" s="60">
        <v>2265749000</v>
      </c>
      <c r="BX1386" s="60">
        <v>6229320000</v>
      </c>
      <c r="BY1386" s="60" t="s">
        <v>544</v>
      </c>
      <c r="BZ1386" s="60">
        <v>-40382000</v>
      </c>
      <c r="CA1386" s="60" t="s">
        <v>544</v>
      </c>
      <c r="CB1386" s="60" t="s">
        <v>1811</v>
      </c>
      <c r="CC1386" s="60">
        <v>1144320000</v>
      </c>
      <c r="CD1386" s="60">
        <v>398933000</v>
      </c>
      <c r="CE1386" s="60">
        <v>894575000</v>
      </c>
      <c r="CF1386" s="60">
        <v>6350626000</v>
      </c>
      <c r="CG1386" s="60">
        <v>614064000</v>
      </c>
      <c r="CH1386" s="60">
        <v>29933000</v>
      </c>
      <c r="CI1386" s="60" t="s">
        <v>1699</v>
      </c>
      <c r="CJ1386" s="60">
        <v>11.86</v>
      </c>
      <c r="CK1386" s="60">
        <v>4023807000</v>
      </c>
      <c r="CL1386" s="60" t="s">
        <v>544</v>
      </c>
      <c r="CM1386" s="85">
        <v>1209022</v>
      </c>
      <c r="CN1386" s="60">
        <v>-84784000</v>
      </c>
      <c r="CO1386" s="60">
        <v>839132000</v>
      </c>
      <c r="CP1386" s="60">
        <v>2635211000</v>
      </c>
      <c r="CQ1386" s="60">
        <v>55689308000</v>
      </c>
      <c r="CR1386" s="60" t="s">
        <v>544</v>
      </c>
      <c r="CS1386" s="60">
        <v>-84784000</v>
      </c>
      <c r="CT1386" s="60">
        <v>549478000</v>
      </c>
      <c r="CU1386" s="60">
        <v>1128531000</v>
      </c>
      <c r="CV1386" s="60">
        <v>894575000</v>
      </c>
      <c r="CW1386" s="60">
        <v>1678009000</v>
      </c>
      <c r="CX1386" s="60">
        <v>2351113000</v>
      </c>
      <c r="CY1386" s="60">
        <v>11.86</v>
      </c>
      <c r="CZ1386" s="60">
        <f t="shared" si="42"/>
        <v>1</v>
      </c>
      <c r="DA1386" s="60" t="str">
        <f t="shared" si="43"/>
        <v>N: parent data from row 1383</v>
      </c>
    </row>
    <row r="1387" spans="1:105">
      <c r="A1387" s="13" t="s">
        <v>1705</v>
      </c>
      <c r="B1387" s="13">
        <v>108729</v>
      </c>
      <c r="C1387" s="13">
        <v>2022</v>
      </c>
      <c r="D1387" s="13" t="s">
        <v>1</v>
      </c>
      <c r="E1387" s="13" t="s">
        <v>13</v>
      </c>
      <c r="F1387" s="84" t="s">
        <v>2087</v>
      </c>
      <c r="G1387" s="60" t="s">
        <v>557</v>
      </c>
      <c r="H1387" s="60" t="s">
        <v>547</v>
      </c>
      <c r="I1387" s="60" t="s">
        <v>2031</v>
      </c>
      <c r="J1387" s="60" t="s">
        <v>1705</v>
      </c>
      <c r="K1387" s="85">
        <v>108729</v>
      </c>
      <c r="L1387" s="60">
        <v>1014198000000</v>
      </c>
      <c r="M1387" s="60">
        <v>659435103187.51257</v>
      </c>
      <c r="N1387" s="60">
        <v>4711374660.2701998</v>
      </c>
      <c r="O1387" s="60">
        <v>216517770.06209999</v>
      </c>
      <c r="P1387" s="60">
        <v>-0.37</v>
      </c>
      <c r="Q1387" s="60">
        <v>7627537419.2146997</v>
      </c>
      <c r="R1387" s="85">
        <v>37476</v>
      </c>
      <c r="S1387" s="85">
        <v>877</v>
      </c>
      <c r="T1387" s="60">
        <v>75913861038.5298</v>
      </c>
      <c r="U1387" s="60" t="s">
        <v>544</v>
      </c>
      <c r="V1387" s="60" t="s">
        <v>544</v>
      </c>
      <c r="W1387" s="60" t="s">
        <v>2032</v>
      </c>
      <c r="X1387" s="60">
        <v>11160743312.6605</v>
      </c>
      <c r="Y1387" s="60">
        <v>398466820114.82581</v>
      </c>
      <c r="Z1387" s="60">
        <v>8.0299999999999994</v>
      </c>
      <c r="AA1387" s="60">
        <v>49823144644.289902</v>
      </c>
      <c r="AB1387" s="60">
        <v>310550202213.39398</v>
      </c>
      <c r="AC1387" s="60">
        <v>659435103187.51257</v>
      </c>
      <c r="AD1387" s="60">
        <v>5.61</v>
      </c>
      <c r="AE1387" s="60">
        <v>9035878229.8889008</v>
      </c>
      <c r="AF1387" s="60">
        <v>13.38</v>
      </c>
      <c r="AG1387" s="60" t="s">
        <v>2033</v>
      </c>
      <c r="AH1387" s="60" t="s">
        <v>544</v>
      </c>
      <c r="AI1387" s="60">
        <v>41573362462.464302</v>
      </c>
      <c r="AJ1387" s="60">
        <v>340675431410.1424</v>
      </c>
      <c r="AK1387" s="60">
        <v>2.0099999999999998</v>
      </c>
      <c r="AL1387" s="60">
        <v>482439303502.15338</v>
      </c>
      <c r="AM1387" s="60">
        <v>6394751557.2395</v>
      </c>
      <c r="AN1387" s="60">
        <v>3959739398.4330001</v>
      </c>
      <c r="AO1387" s="60">
        <v>68438471241.520897</v>
      </c>
      <c r="AP1387" s="60">
        <v>45845199547.473297</v>
      </c>
      <c r="AQ1387" s="60">
        <v>659435103187.51257</v>
      </c>
      <c r="AR1387" s="60">
        <v>0.97</v>
      </c>
      <c r="AS1387" s="60">
        <v>44248299717.826103</v>
      </c>
      <c r="AT1387" s="60">
        <v>133944524636.25481</v>
      </c>
      <c r="AU1387" s="85">
        <v>108729</v>
      </c>
      <c r="AV1387" s="60" t="s">
        <v>544</v>
      </c>
      <c r="AW1387" s="60">
        <v>26825446364.720901</v>
      </c>
      <c r="AX1387" s="60" t="s">
        <v>544</v>
      </c>
      <c r="AY1387" s="60">
        <v>347892040208.69873</v>
      </c>
      <c r="AZ1387" s="60">
        <v>59694534389.283302</v>
      </c>
      <c r="BA1387" s="60" t="s">
        <v>544</v>
      </c>
      <c r="BB1387" s="60" t="s">
        <v>1808</v>
      </c>
      <c r="BC1387" s="60">
        <v>741438120131.8429</v>
      </c>
      <c r="BD1387" s="60">
        <v>2734755978.6222</v>
      </c>
      <c r="BE1387" s="60" t="s">
        <v>544</v>
      </c>
      <c r="BF1387" s="60">
        <v>9885694222.2947998</v>
      </c>
      <c r="BG1387" s="60">
        <v>1558537822.3389001</v>
      </c>
      <c r="BH1387" s="60">
        <v>483655834276.28607</v>
      </c>
      <c r="BI1387" s="60">
        <v>4071574402.7894001</v>
      </c>
      <c r="BJ1387" s="60" t="s">
        <v>544</v>
      </c>
      <c r="BK1387" s="60">
        <v>7023498354.9874001</v>
      </c>
      <c r="BL1387" s="85" t="s">
        <v>3227</v>
      </c>
      <c r="BM1387" s="60" t="s">
        <v>3228</v>
      </c>
      <c r="BN1387" s="60">
        <v>2112511216.0113001</v>
      </c>
      <c r="BO1387" s="60">
        <v>577512711478.8811</v>
      </c>
      <c r="BP1387" s="60">
        <v>480921078297.66388</v>
      </c>
      <c r="BQ1387" s="60">
        <v>144995383.55509999</v>
      </c>
      <c r="BR1387" s="60">
        <v>4593687824.2904997</v>
      </c>
      <c r="BS1387" s="60">
        <v>4039064227.1044002</v>
      </c>
      <c r="BT1387" s="60">
        <v>3181445792.5341001</v>
      </c>
      <c r="BU1387" s="60">
        <v>13716693325.0152</v>
      </c>
      <c r="BV1387" s="60">
        <v>12904589136.4039</v>
      </c>
      <c r="BW1387" s="60">
        <v>4210067751.2075</v>
      </c>
      <c r="BX1387" s="60">
        <v>35073928139.519096</v>
      </c>
      <c r="BY1387" s="60" t="s">
        <v>544</v>
      </c>
      <c r="BZ1387" s="60" t="s">
        <v>544</v>
      </c>
      <c r="CA1387" s="60">
        <v>-171653727.61680001</v>
      </c>
      <c r="CB1387" s="60" t="s">
        <v>2081</v>
      </c>
      <c r="CC1387" s="60">
        <v>1829672687.5518</v>
      </c>
      <c r="CD1387" s="60">
        <v>1579344334.7772999</v>
      </c>
      <c r="CE1387" s="60">
        <v>5506573557.5253</v>
      </c>
      <c r="CF1387" s="60">
        <v>45845199547.473297</v>
      </c>
      <c r="CG1387" s="60">
        <v>1401188572.0235</v>
      </c>
      <c r="CH1387" s="60">
        <v>607290081.79579997</v>
      </c>
      <c r="CI1387" s="60" t="s">
        <v>1705</v>
      </c>
      <c r="CJ1387" s="60">
        <v>13.39</v>
      </c>
      <c r="CK1387" s="60">
        <v>15120482711.0935</v>
      </c>
      <c r="CL1387" s="60">
        <v>132</v>
      </c>
      <c r="CM1387" s="85">
        <v>108729</v>
      </c>
      <c r="CN1387" s="60">
        <v>7802442.1644000001</v>
      </c>
      <c r="CO1387" s="60">
        <v>4071574402.7894001</v>
      </c>
      <c r="CP1387" s="60">
        <v>13273254528.671801</v>
      </c>
      <c r="CQ1387" s="60">
        <v>398466820114.82581</v>
      </c>
      <c r="CR1387" s="60">
        <v>2600814.0548</v>
      </c>
      <c r="CS1387" s="60">
        <v>7802442.1644000001</v>
      </c>
      <c r="CT1387" s="60">
        <v>3814093811.3642001</v>
      </c>
      <c r="CU1387" s="60">
        <v>3209404543.6231999</v>
      </c>
      <c r="CV1387" s="60">
        <v>5506573557.5253</v>
      </c>
      <c r="CW1387" s="60">
        <v>7023498354.9874001</v>
      </c>
      <c r="CX1387" s="60">
        <v>11160743312.6605</v>
      </c>
      <c r="CY1387" s="60">
        <v>11.29</v>
      </c>
      <c r="CZ1387" s="60">
        <f t="shared" si="42"/>
        <v>1.5379799999994987</v>
      </c>
      <c r="DA1387" s="60" t="str">
        <f t="shared" si="43"/>
        <v>Y</v>
      </c>
    </row>
    <row r="1388" spans="1:105">
      <c r="A1388" s="13" t="s">
        <v>1705</v>
      </c>
      <c r="B1388" s="13">
        <v>108729</v>
      </c>
      <c r="C1388" s="13">
        <v>2023</v>
      </c>
      <c r="D1388" s="13" t="s">
        <v>1</v>
      </c>
      <c r="E1388" s="13" t="s">
        <v>13</v>
      </c>
      <c r="F1388" s="84" t="s">
        <v>2083</v>
      </c>
      <c r="G1388" s="60" t="s">
        <v>557</v>
      </c>
      <c r="H1388" s="60" t="s">
        <v>546</v>
      </c>
      <c r="I1388" s="60" t="s">
        <v>2031</v>
      </c>
      <c r="J1388" s="60" t="s">
        <v>1705</v>
      </c>
      <c r="K1388" s="85">
        <v>108729</v>
      </c>
      <c r="L1388" s="60">
        <v>1029774000000</v>
      </c>
      <c r="M1388" s="60">
        <v>665028056820.32764</v>
      </c>
      <c r="N1388" s="60">
        <v>5387909461.7382002</v>
      </c>
      <c r="O1388" s="60">
        <v>417832604.78780001</v>
      </c>
      <c r="P1388" s="60">
        <v>-0.28000000000000003</v>
      </c>
      <c r="Q1388" s="60">
        <v>7798035089.3549995</v>
      </c>
      <c r="R1388" s="85">
        <v>36146</v>
      </c>
      <c r="S1388" s="85">
        <v>786</v>
      </c>
      <c r="T1388" s="60">
        <v>38858432245.265404</v>
      </c>
      <c r="U1388" s="60" t="s">
        <v>544</v>
      </c>
      <c r="V1388" s="60" t="s">
        <v>544</v>
      </c>
      <c r="W1388" s="60" t="s">
        <v>2032</v>
      </c>
      <c r="X1388" s="60">
        <v>11829764535.5532</v>
      </c>
      <c r="Y1388" s="60">
        <v>413926160543.03741</v>
      </c>
      <c r="Z1388" s="60">
        <v>10.01</v>
      </c>
      <c r="AA1388" s="60">
        <v>49404992166.114799</v>
      </c>
      <c r="AB1388" s="60">
        <v>291525747740.49323</v>
      </c>
      <c r="AC1388" s="60">
        <v>665028056820.32764</v>
      </c>
      <c r="AD1388" s="60">
        <v>5.5</v>
      </c>
      <c r="AE1388" s="60">
        <v>8213930294.1205997</v>
      </c>
      <c r="AF1388" s="60">
        <v>12.9</v>
      </c>
      <c r="AG1388" s="60" t="s">
        <v>2033</v>
      </c>
      <c r="AH1388" s="60" t="s">
        <v>544</v>
      </c>
      <c r="AI1388" s="60">
        <v>42542721287.482399</v>
      </c>
      <c r="AJ1388" s="60">
        <v>353064676245.64661</v>
      </c>
      <c r="AK1388" s="60">
        <v>2.06</v>
      </c>
      <c r="AL1388" s="60">
        <v>484720694754.24762</v>
      </c>
      <c r="AM1388" s="60">
        <v>9362162707.2777996</v>
      </c>
      <c r="AN1388" s="60">
        <v>16425923188.219</v>
      </c>
      <c r="AO1388" s="60">
        <v>66208708358.662804</v>
      </c>
      <c r="AP1388" s="60">
        <v>46845686736.788597</v>
      </c>
      <c r="AQ1388" s="60">
        <v>665028056820.32764</v>
      </c>
      <c r="AR1388" s="60">
        <v>1.07</v>
      </c>
      <c r="AS1388" s="60">
        <v>45552795121.973801</v>
      </c>
      <c r="AT1388" s="60">
        <v>140927123414.83539</v>
      </c>
      <c r="AU1388" s="85">
        <v>108729</v>
      </c>
      <c r="AV1388" s="60">
        <v>40974073069.507797</v>
      </c>
      <c r="AW1388" s="60">
        <v>16183102385.4366</v>
      </c>
      <c r="AX1388" s="60" t="s">
        <v>544</v>
      </c>
      <c r="AY1388" s="60">
        <v>361278606539.76721</v>
      </c>
      <c r="AZ1388" s="60">
        <v>60562478893.9646</v>
      </c>
      <c r="BA1388" s="60">
        <v>24540400.281199999</v>
      </c>
      <c r="BB1388" s="60" t="s">
        <v>1808</v>
      </c>
      <c r="BC1388" s="60">
        <v>772834681055.64661</v>
      </c>
      <c r="BD1388" s="60">
        <v>2862831432.8042002</v>
      </c>
      <c r="BE1388" s="60" t="s">
        <v>544</v>
      </c>
      <c r="BF1388" s="60">
        <v>7784473289.1996002</v>
      </c>
      <c r="BG1388" s="60">
        <v>1425280616.3318</v>
      </c>
      <c r="BH1388" s="60">
        <v>502230270354.88379</v>
      </c>
      <c r="BI1388" s="60">
        <v>4226115248.4256001</v>
      </c>
      <c r="BJ1388" s="60" t="s">
        <v>544</v>
      </c>
      <c r="BK1388" s="60">
        <v>6904893679.1208</v>
      </c>
      <c r="BL1388" s="85" t="s">
        <v>3227</v>
      </c>
      <c r="BM1388" s="60" t="s">
        <v>3228</v>
      </c>
      <c r="BN1388" s="60">
        <v>1978085422.6661999</v>
      </c>
      <c r="BO1388" s="60">
        <v>581581654664.14404</v>
      </c>
      <c r="BP1388" s="60">
        <v>499367438922.07959</v>
      </c>
      <c r="BQ1388" s="60">
        <v>62642600.717799999</v>
      </c>
      <c r="BR1388" s="60">
        <v>4913246456.2992001</v>
      </c>
      <c r="BS1388" s="60">
        <v>7401513884.8114004</v>
      </c>
      <c r="BT1388" s="60">
        <v>2929994633.5738001</v>
      </c>
      <c r="BU1388" s="60">
        <v>22978855863.306801</v>
      </c>
      <c r="BV1388" s="60">
        <v>13382913553.350201</v>
      </c>
      <c r="BW1388" s="60">
        <v>1104318012.654</v>
      </c>
      <c r="BX1388" s="60">
        <v>36090533413.549004</v>
      </c>
      <c r="BY1388" s="60" t="s">
        <v>544</v>
      </c>
      <c r="BZ1388" s="60">
        <v>50372400.577200003</v>
      </c>
      <c r="CA1388" s="60">
        <v>237008602.71579999</v>
      </c>
      <c r="CB1388" s="60" t="s">
        <v>2081</v>
      </c>
      <c r="CC1388" s="60">
        <v>9685062710.9778004</v>
      </c>
      <c r="CD1388" s="60">
        <v>1449821016.6129999</v>
      </c>
      <c r="CE1388" s="60">
        <v>6654969076.257</v>
      </c>
      <c r="CF1388" s="60">
        <v>46845686736.788597</v>
      </c>
      <c r="CG1388" s="60">
        <v>5276186060.4580002</v>
      </c>
      <c r="CH1388" s="60">
        <v>264778003.03400001</v>
      </c>
      <c r="CI1388" s="60" t="s">
        <v>1705</v>
      </c>
      <c r="CJ1388" s="60">
        <v>14.59</v>
      </c>
      <c r="CK1388" s="60">
        <v>28255687723.772202</v>
      </c>
      <c r="CL1388" s="60">
        <v>134</v>
      </c>
      <c r="CM1388" s="85">
        <v>108729</v>
      </c>
      <c r="CN1388" s="60" t="s">
        <v>544</v>
      </c>
      <c r="CO1388" s="60">
        <v>4226115248.4256001</v>
      </c>
      <c r="CP1388" s="60">
        <v>13807849958.2194</v>
      </c>
      <c r="CQ1388" s="60">
        <v>413926160543.03741</v>
      </c>
      <c r="CR1388" s="60">
        <v>645800.0074</v>
      </c>
      <c r="CS1388" s="60" t="s">
        <v>544</v>
      </c>
      <c r="CT1388" s="60">
        <v>3938088445.1251998</v>
      </c>
      <c r="CU1388" s="60">
        <v>2966805233.9956002</v>
      </c>
      <c r="CV1388" s="60">
        <v>6654969076.257</v>
      </c>
      <c r="CW1388" s="60">
        <v>6904893679.1208</v>
      </c>
      <c r="CX1388" s="60">
        <v>11829764535.5532</v>
      </c>
      <c r="CY1388" s="60">
        <v>12.38</v>
      </c>
      <c r="CZ1388" s="60">
        <f t="shared" si="42"/>
        <v>1.5484669999091734</v>
      </c>
      <c r="DA1388" s="60" t="str">
        <f t="shared" si="43"/>
        <v>Y</v>
      </c>
    </row>
    <row r="1389" spans="1:105">
      <c r="A1389" s="13" t="s">
        <v>1706</v>
      </c>
      <c r="B1389" s="13">
        <v>146825</v>
      </c>
      <c r="C1389" s="13">
        <v>2022</v>
      </c>
      <c r="D1389" s="13" t="s">
        <v>1</v>
      </c>
      <c r="E1389" s="13" t="s">
        <v>13</v>
      </c>
      <c r="F1389" s="84" t="s">
        <v>2087</v>
      </c>
      <c r="G1389" s="60" t="s">
        <v>2012</v>
      </c>
      <c r="H1389" s="60" t="s">
        <v>547</v>
      </c>
      <c r="I1389" s="60" t="s">
        <v>2013</v>
      </c>
      <c r="J1389" s="60" t="s">
        <v>1705</v>
      </c>
      <c r="K1389" s="85">
        <v>108729</v>
      </c>
      <c r="L1389" s="60">
        <v>119818000000</v>
      </c>
      <c r="M1389" s="60">
        <v>68691165510.204002</v>
      </c>
      <c r="N1389" s="60">
        <v>310726365.87599999</v>
      </c>
      <c r="O1389" s="60">
        <v>-15478988.706</v>
      </c>
      <c r="P1389" s="60">
        <v>-0.35</v>
      </c>
      <c r="Q1389" s="60" t="s">
        <v>544</v>
      </c>
      <c r="R1389" s="85" t="s">
        <v>544</v>
      </c>
      <c r="S1389" s="85" t="s">
        <v>544</v>
      </c>
      <c r="T1389" s="60">
        <v>17462019148.001999</v>
      </c>
      <c r="U1389" s="60" t="s">
        <v>544</v>
      </c>
      <c r="V1389" s="60" t="s">
        <v>544</v>
      </c>
      <c r="W1389" s="60" t="s">
        <v>2014</v>
      </c>
      <c r="X1389" s="60">
        <v>1313420856.4979999</v>
      </c>
      <c r="Y1389" s="60">
        <v>44664908559.101997</v>
      </c>
      <c r="Z1389" s="60">
        <v>12.25</v>
      </c>
      <c r="AA1389" s="60">
        <v>4832310955.6619997</v>
      </c>
      <c r="AB1389" s="60">
        <v>38936536146.125999</v>
      </c>
      <c r="AC1389" s="60">
        <v>68691165510.204002</v>
      </c>
      <c r="AD1389" s="60" t="s">
        <v>544</v>
      </c>
      <c r="AE1389" s="60">
        <v>1621854038.862</v>
      </c>
      <c r="AF1389" s="60">
        <v>10.88</v>
      </c>
      <c r="AG1389" s="60" t="s">
        <v>2015</v>
      </c>
      <c r="AH1389" s="60" t="s">
        <v>544</v>
      </c>
      <c r="AI1389" s="60">
        <v>5054749756.3260002</v>
      </c>
      <c r="AJ1389" s="60">
        <v>36615834431.982002</v>
      </c>
      <c r="AK1389" s="60">
        <v>2.21</v>
      </c>
      <c r="AL1389" s="60">
        <v>52580978042.526001</v>
      </c>
      <c r="AM1389" s="60">
        <v>866823367.53600001</v>
      </c>
      <c r="AN1389" s="60">
        <v>831279023.10000002</v>
      </c>
      <c r="AO1389" s="60">
        <v>6203061399.96</v>
      </c>
      <c r="AP1389" s="60">
        <v>5033537808.8400002</v>
      </c>
      <c r="AQ1389" s="60">
        <v>68691165510.204002</v>
      </c>
      <c r="AR1389" s="60">
        <v>0.56000000000000005</v>
      </c>
      <c r="AS1389" s="60">
        <v>4954996273.5539999</v>
      </c>
      <c r="AT1389" s="60">
        <v>17462019148.001999</v>
      </c>
      <c r="AU1389" s="85">
        <v>146825</v>
      </c>
      <c r="AV1389" s="60" t="s">
        <v>544</v>
      </c>
      <c r="AW1389" s="60">
        <v>3034455082.2540002</v>
      </c>
      <c r="AX1389" s="60" t="s">
        <v>544</v>
      </c>
      <c r="AY1389" s="60">
        <v>38237688470.844002</v>
      </c>
      <c r="AZ1389" s="60">
        <v>4437883391.5979996</v>
      </c>
      <c r="BA1389" s="60">
        <v>69368801.238000005</v>
      </c>
      <c r="BB1389" s="60" t="s">
        <v>1808</v>
      </c>
      <c r="BC1389" s="60" t="s">
        <v>544</v>
      </c>
      <c r="BD1389" s="60">
        <v>227025167.68799999</v>
      </c>
      <c r="BE1389" s="60" t="s">
        <v>544</v>
      </c>
      <c r="BF1389" s="60">
        <v>56756291.921999998</v>
      </c>
      <c r="BG1389" s="60">
        <v>144470561.25600001</v>
      </c>
      <c r="BH1389" s="60">
        <v>55769076420.084</v>
      </c>
      <c r="BI1389" s="60">
        <v>690821532.99000001</v>
      </c>
      <c r="BJ1389" s="60" t="s">
        <v>544</v>
      </c>
      <c r="BK1389" s="60">
        <v>648397638.01800001</v>
      </c>
      <c r="BL1389" s="85" t="s">
        <v>3229</v>
      </c>
      <c r="BM1389" s="60" t="s">
        <v>3230</v>
      </c>
      <c r="BN1389" s="60">
        <v>153643295.30399999</v>
      </c>
      <c r="BO1389" s="60">
        <v>61336352691.342003</v>
      </c>
      <c r="BP1389" s="60">
        <v>55542051252.396004</v>
      </c>
      <c r="BQ1389" s="60" t="s">
        <v>544</v>
      </c>
      <c r="BR1389" s="60" t="s">
        <v>544</v>
      </c>
      <c r="BS1389" s="60">
        <v>448890672.47399998</v>
      </c>
      <c r="BT1389" s="60">
        <v>2293183.5120000001</v>
      </c>
      <c r="BU1389" s="60">
        <v>1978444074.9779999</v>
      </c>
      <c r="BV1389" s="60" t="s">
        <v>544</v>
      </c>
      <c r="BW1389" s="60">
        <v>69368801.238000005</v>
      </c>
      <c r="BX1389" s="60">
        <v>4302012268.5120001</v>
      </c>
      <c r="BY1389" s="60" t="s">
        <v>544</v>
      </c>
      <c r="BZ1389" s="60" t="s">
        <v>544</v>
      </c>
      <c r="CA1389" s="60" t="s">
        <v>544</v>
      </c>
      <c r="CB1389" s="60" t="s">
        <v>2081</v>
      </c>
      <c r="CC1389" s="60" t="s">
        <v>544</v>
      </c>
      <c r="CD1389" s="60">
        <v>230464942.956</v>
      </c>
      <c r="CE1389" s="60">
        <v>834145502.49000001</v>
      </c>
      <c r="CF1389" s="60">
        <v>5033537808.8400002</v>
      </c>
      <c r="CG1389" s="60">
        <v>166255804.62</v>
      </c>
      <c r="CH1389" s="60">
        <v>28091498.022</v>
      </c>
      <c r="CI1389" s="60" t="s">
        <v>1705</v>
      </c>
      <c r="CJ1389" s="60">
        <v>13</v>
      </c>
      <c r="CK1389" s="60">
        <v>2144699879.598</v>
      </c>
      <c r="CL1389" s="60" t="s">
        <v>544</v>
      </c>
      <c r="CM1389" s="85">
        <v>108729</v>
      </c>
      <c r="CN1389" s="60" t="s">
        <v>544</v>
      </c>
      <c r="CO1389" s="60">
        <v>690821532.99000001</v>
      </c>
      <c r="CP1389" s="60">
        <v>1467064151.802</v>
      </c>
      <c r="CQ1389" s="60">
        <v>44664908559.101997</v>
      </c>
      <c r="CR1389" s="60" t="s">
        <v>544</v>
      </c>
      <c r="CS1389" s="60" t="s">
        <v>544</v>
      </c>
      <c r="CT1389" s="60">
        <v>364042882.52999997</v>
      </c>
      <c r="CU1389" s="60">
        <v>284354755.48799998</v>
      </c>
      <c r="CV1389" s="60">
        <v>834145502.49000001</v>
      </c>
      <c r="CW1389" s="60">
        <v>648397638.01800001</v>
      </c>
      <c r="CX1389" s="60">
        <v>1313420856.4979999</v>
      </c>
      <c r="CY1389" s="60">
        <v>11</v>
      </c>
      <c r="CZ1389" s="60">
        <f t="shared" si="42"/>
        <v>1.7443000000080238</v>
      </c>
      <c r="DA1389" s="60" t="str">
        <f t="shared" si="43"/>
        <v>N: parent data from row 1387</v>
      </c>
    </row>
    <row r="1390" spans="1:105">
      <c r="A1390" s="13" t="s">
        <v>1706</v>
      </c>
      <c r="B1390" s="13">
        <v>146825</v>
      </c>
      <c r="C1390" s="13">
        <v>2023</v>
      </c>
      <c r="D1390" s="13" t="s">
        <v>1</v>
      </c>
      <c r="E1390" s="13" t="s">
        <v>13</v>
      </c>
      <c r="F1390" s="84" t="s">
        <v>2083</v>
      </c>
      <c r="G1390" s="60" t="s">
        <v>2012</v>
      </c>
      <c r="H1390" s="60" t="s">
        <v>547</v>
      </c>
      <c r="I1390" s="60" t="s">
        <v>2013</v>
      </c>
      <c r="J1390" s="60" t="s">
        <v>1705</v>
      </c>
      <c r="K1390" s="85">
        <v>108729</v>
      </c>
      <c r="L1390" s="60">
        <v>122640000000</v>
      </c>
      <c r="M1390" s="60">
        <v>73165493379.216003</v>
      </c>
      <c r="N1390" s="60">
        <v>459968977.45740002</v>
      </c>
      <c r="O1390" s="60">
        <v>80539315.119000003</v>
      </c>
      <c r="P1390" s="60">
        <v>-0.34</v>
      </c>
      <c r="Q1390" s="60" t="s">
        <v>544</v>
      </c>
      <c r="R1390" s="85" t="s">
        <v>544</v>
      </c>
      <c r="S1390" s="85" t="s">
        <v>544</v>
      </c>
      <c r="T1390" s="60">
        <v>18626655530.706799</v>
      </c>
      <c r="U1390" s="60" t="s">
        <v>544</v>
      </c>
      <c r="V1390" s="60" t="s">
        <v>544</v>
      </c>
      <c r="W1390" s="60" t="s">
        <v>2014</v>
      </c>
      <c r="X1390" s="60">
        <v>1582746688.9682</v>
      </c>
      <c r="Y1390" s="60">
        <v>47597542060.290199</v>
      </c>
      <c r="Z1390" s="60">
        <v>11.84</v>
      </c>
      <c r="AA1390" s="60">
        <v>2317145925.3495998</v>
      </c>
      <c r="AB1390" s="60">
        <v>41500417612.022202</v>
      </c>
      <c r="AC1390" s="60">
        <v>73165493379.216003</v>
      </c>
      <c r="AD1390" s="60" t="s">
        <v>544</v>
      </c>
      <c r="AE1390" s="60">
        <v>1579763751.3712001</v>
      </c>
      <c r="AF1390" s="60">
        <v>10.3</v>
      </c>
      <c r="AG1390" s="60" t="s">
        <v>2015</v>
      </c>
      <c r="AH1390" s="60" t="s">
        <v>544</v>
      </c>
      <c r="AI1390" s="60">
        <v>5278009784.1317997</v>
      </c>
      <c r="AJ1390" s="60">
        <v>39235174800.860397</v>
      </c>
      <c r="AK1390" s="60">
        <v>2.44</v>
      </c>
      <c r="AL1390" s="60">
        <v>53197112517.378601</v>
      </c>
      <c r="AM1390" s="60">
        <v>1944875313.244</v>
      </c>
      <c r="AN1390" s="60">
        <v>2141749194.6459999</v>
      </c>
      <c r="AO1390" s="60">
        <v>5508292566.6202002</v>
      </c>
      <c r="AP1390" s="60">
        <v>5455196277.3936005</v>
      </c>
      <c r="AQ1390" s="60">
        <v>73165493379.216003</v>
      </c>
      <c r="AR1390" s="60">
        <v>0.77</v>
      </c>
      <c r="AS1390" s="60">
        <v>5401503400.6476002</v>
      </c>
      <c r="AT1390" s="60">
        <v>18626655530.706799</v>
      </c>
      <c r="AU1390" s="85">
        <v>146825</v>
      </c>
      <c r="AV1390" s="60" t="s">
        <v>544</v>
      </c>
      <c r="AW1390" s="60">
        <v>3280038181.6612</v>
      </c>
      <c r="AX1390" s="60" t="s">
        <v>544</v>
      </c>
      <c r="AY1390" s="60">
        <v>40814938552.231598</v>
      </c>
      <c r="AZ1390" s="60">
        <v>5529173129.7992001</v>
      </c>
      <c r="BA1390" s="60">
        <v>115737978.76360001</v>
      </c>
      <c r="BB1390" s="60" t="s">
        <v>1808</v>
      </c>
      <c r="BC1390" s="60" t="s">
        <v>544</v>
      </c>
      <c r="BD1390" s="60">
        <v>299486934.73879999</v>
      </c>
      <c r="BE1390" s="60" t="s">
        <v>544</v>
      </c>
      <c r="BF1390" s="60">
        <v>468917790.24839997</v>
      </c>
      <c r="BG1390" s="60">
        <v>139601479.53960001</v>
      </c>
      <c r="BH1390" s="60">
        <v>59557332061.702003</v>
      </c>
      <c r="BI1390" s="60">
        <v>606132919.71039999</v>
      </c>
      <c r="BJ1390" s="60" t="s">
        <v>544</v>
      </c>
      <c r="BK1390" s="60">
        <v>770194487.54540002</v>
      </c>
      <c r="BL1390" s="85" t="s">
        <v>3229</v>
      </c>
      <c r="BM1390" s="60" t="s">
        <v>3230</v>
      </c>
      <c r="BN1390" s="60">
        <v>147953704.81119999</v>
      </c>
      <c r="BO1390" s="60">
        <v>66202720440.298599</v>
      </c>
      <c r="BP1390" s="60">
        <v>59257845126.963203</v>
      </c>
      <c r="BQ1390" s="60" t="s">
        <v>544</v>
      </c>
      <c r="BR1390" s="60" t="s">
        <v>544</v>
      </c>
      <c r="BS1390" s="60">
        <v>615081732.50139999</v>
      </c>
      <c r="BT1390" s="60">
        <v>2386350.0776</v>
      </c>
      <c r="BU1390" s="60">
        <v>3232907767.6286001</v>
      </c>
      <c r="BV1390" s="60" t="s">
        <v>544</v>
      </c>
      <c r="BW1390" s="60">
        <v>115737978.76360001</v>
      </c>
      <c r="BX1390" s="60">
        <v>4606848824.8067999</v>
      </c>
      <c r="BY1390" s="60" t="s">
        <v>544</v>
      </c>
      <c r="BZ1390" s="60" t="s">
        <v>544</v>
      </c>
      <c r="CA1390" s="60" t="s">
        <v>544</v>
      </c>
      <c r="CB1390" s="60" t="s">
        <v>2081</v>
      </c>
      <c r="CC1390" s="60" t="s">
        <v>544</v>
      </c>
      <c r="CD1390" s="60">
        <v>236248657.68239999</v>
      </c>
      <c r="CE1390" s="60">
        <v>879966591.11500001</v>
      </c>
      <c r="CF1390" s="60">
        <v>5455196277.3936005</v>
      </c>
      <c r="CG1390" s="60">
        <v>491588115.98559999</v>
      </c>
      <c r="CH1390" s="60">
        <v>7159050.2328000003</v>
      </c>
      <c r="CI1390" s="60" t="s">
        <v>1705</v>
      </c>
      <c r="CJ1390" s="60">
        <v>12.7</v>
      </c>
      <c r="CK1390" s="60">
        <v>3724495883.6142001</v>
      </c>
      <c r="CL1390" s="60" t="s">
        <v>544</v>
      </c>
      <c r="CM1390" s="85">
        <v>108729</v>
      </c>
      <c r="CN1390" s="60" t="s">
        <v>544</v>
      </c>
      <c r="CO1390" s="60">
        <v>606132919.71039999</v>
      </c>
      <c r="CP1390" s="60">
        <v>1730700393.7794001</v>
      </c>
      <c r="CQ1390" s="60">
        <v>47597542060.290199</v>
      </c>
      <c r="CR1390" s="60" t="s">
        <v>544</v>
      </c>
      <c r="CS1390" s="60" t="s">
        <v>544</v>
      </c>
      <c r="CT1390" s="60">
        <v>409259038.30839998</v>
      </c>
      <c r="CU1390" s="60">
        <v>360935449.23699999</v>
      </c>
      <c r="CV1390" s="60">
        <v>879966591.11500001</v>
      </c>
      <c r="CW1390" s="60">
        <v>770194487.54540002</v>
      </c>
      <c r="CX1390" s="60">
        <v>1582746688.9682</v>
      </c>
      <c r="CY1390" s="60">
        <v>11.1</v>
      </c>
      <c r="CZ1390" s="60">
        <f t="shared" si="42"/>
        <v>1.6761999999693591</v>
      </c>
      <c r="DA1390" s="60" t="str">
        <f t="shared" si="43"/>
        <v>N: parent data from row 1387</v>
      </c>
    </row>
    <row r="1391" spans="1:105">
      <c r="A1391" s="13" t="s">
        <v>1707</v>
      </c>
      <c r="B1391" s="13">
        <v>1206824</v>
      </c>
      <c r="C1391" s="13">
        <v>2022</v>
      </c>
      <c r="D1391" s="13" t="s">
        <v>12</v>
      </c>
      <c r="E1391" s="13" t="s">
        <v>13</v>
      </c>
      <c r="F1391" s="84" t="s">
        <v>1812</v>
      </c>
      <c r="G1391" s="60" t="s">
        <v>1840</v>
      </c>
      <c r="H1391" s="60" t="s">
        <v>1827</v>
      </c>
      <c r="I1391" s="60" t="s">
        <v>540</v>
      </c>
      <c r="J1391" s="60" t="s">
        <v>1712</v>
      </c>
      <c r="K1391" s="85">
        <v>1012744</v>
      </c>
      <c r="L1391" s="60">
        <v>3032940000</v>
      </c>
      <c r="M1391" s="60">
        <v>3032940000</v>
      </c>
      <c r="N1391" s="60">
        <v>8782000</v>
      </c>
      <c r="O1391" s="60">
        <v>7109000</v>
      </c>
      <c r="P1391" s="60">
        <v>-0.43</v>
      </c>
      <c r="Q1391" s="60" t="s">
        <v>544</v>
      </c>
      <c r="R1391" s="85">
        <v>95</v>
      </c>
      <c r="S1391" s="85" t="s">
        <v>544</v>
      </c>
      <c r="T1391" s="60">
        <v>866792000</v>
      </c>
      <c r="U1391" s="60" t="s">
        <v>544</v>
      </c>
      <c r="V1391" s="60">
        <v>386170000</v>
      </c>
      <c r="W1391" s="60" t="s">
        <v>1841</v>
      </c>
      <c r="X1391" s="60">
        <v>77727000</v>
      </c>
      <c r="Y1391" s="60">
        <v>2595651000</v>
      </c>
      <c r="Z1391" s="60">
        <v>12.27</v>
      </c>
      <c r="AA1391" s="60">
        <v>1413000</v>
      </c>
      <c r="AB1391" s="60">
        <v>2470145000</v>
      </c>
      <c r="AC1391" s="60">
        <v>3032940000</v>
      </c>
      <c r="AD1391" s="60">
        <v>9.0399999999999991</v>
      </c>
      <c r="AE1391" s="60">
        <v>545824000</v>
      </c>
      <c r="AF1391" s="60">
        <v>3.5</v>
      </c>
      <c r="AG1391" s="60" t="s">
        <v>1842</v>
      </c>
      <c r="AH1391" s="60">
        <v>12004000</v>
      </c>
      <c r="AI1391" s="60">
        <v>269366000</v>
      </c>
      <c r="AJ1391" s="60">
        <v>198204000</v>
      </c>
      <c r="AK1391" s="60">
        <v>2.71</v>
      </c>
      <c r="AL1391" s="60">
        <v>2597064000</v>
      </c>
      <c r="AM1391" s="60">
        <v>11778000</v>
      </c>
      <c r="AN1391" s="60">
        <v>12174000</v>
      </c>
      <c r="AO1391" s="60">
        <v>18002000</v>
      </c>
      <c r="AP1391" s="60">
        <v>282754000</v>
      </c>
      <c r="AQ1391" s="60">
        <v>3032940000</v>
      </c>
      <c r="AR1391" s="60">
        <v>0.43</v>
      </c>
      <c r="AS1391" s="60">
        <v>320414000</v>
      </c>
      <c r="AT1391" s="60">
        <v>875151000</v>
      </c>
      <c r="AU1391" s="85">
        <v>1206824</v>
      </c>
      <c r="AV1391" s="60" t="s">
        <v>544</v>
      </c>
      <c r="AW1391" s="60" t="s">
        <v>544</v>
      </c>
      <c r="AX1391" s="60">
        <v>3888000</v>
      </c>
      <c r="AY1391" s="60">
        <v>744028000</v>
      </c>
      <c r="AZ1391" s="60">
        <v>648535000</v>
      </c>
      <c r="BA1391" s="60">
        <v>60541000</v>
      </c>
      <c r="BB1391" s="60" t="s">
        <v>1808</v>
      </c>
      <c r="BC1391" s="60">
        <v>2978843000</v>
      </c>
      <c r="BD1391" s="60">
        <v>16640000</v>
      </c>
      <c r="BE1391" s="60">
        <v>51354000</v>
      </c>
      <c r="BF1391" s="60" t="s">
        <v>544</v>
      </c>
      <c r="BG1391" s="60" t="s">
        <v>544</v>
      </c>
      <c r="BH1391" s="60">
        <v>2065890000</v>
      </c>
      <c r="BI1391" s="60">
        <v>-5312000</v>
      </c>
      <c r="BJ1391" s="60">
        <v>386170000</v>
      </c>
      <c r="BK1391" s="60">
        <v>35745000</v>
      </c>
      <c r="BL1391" s="85" t="s">
        <v>544</v>
      </c>
      <c r="BM1391" s="60" t="s">
        <v>544</v>
      </c>
      <c r="BN1391" s="60">
        <v>12274000</v>
      </c>
      <c r="BO1391" s="60">
        <v>2819867000</v>
      </c>
      <c r="BP1391" s="60">
        <v>2049250000</v>
      </c>
      <c r="BQ1391" s="60">
        <v>88272000</v>
      </c>
      <c r="BR1391" s="60" t="s">
        <v>544</v>
      </c>
      <c r="BS1391" s="60">
        <v>102803000</v>
      </c>
      <c r="BT1391" s="60" t="s">
        <v>544</v>
      </c>
      <c r="BU1391" s="60">
        <v>73168000</v>
      </c>
      <c r="BV1391" s="60" t="s">
        <v>544</v>
      </c>
      <c r="BW1391" s="60">
        <v>60541000</v>
      </c>
      <c r="BX1391" s="60">
        <v>269366000</v>
      </c>
      <c r="BY1391" s="60" t="s">
        <v>544</v>
      </c>
      <c r="BZ1391" s="60">
        <v>5000</v>
      </c>
      <c r="CA1391" s="60" t="s">
        <v>544</v>
      </c>
      <c r="CB1391" s="60" t="s">
        <v>1898</v>
      </c>
      <c r="CC1391" s="60">
        <v>8973000</v>
      </c>
      <c r="CD1391" s="60">
        <v>26799000</v>
      </c>
      <c r="CE1391" s="60">
        <v>46928000</v>
      </c>
      <c r="CF1391" s="60">
        <v>282754000</v>
      </c>
      <c r="CG1391" s="60">
        <v>16733000</v>
      </c>
      <c r="CH1391" s="60">
        <v>3092000</v>
      </c>
      <c r="CI1391" s="60" t="s">
        <v>1712</v>
      </c>
      <c r="CJ1391" s="60">
        <v>10.9</v>
      </c>
      <c r="CK1391" s="60">
        <v>89901000</v>
      </c>
      <c r="CL1391" s="60" t="s">
        <v>544</v>
      </c>
      <c r="CM1391" s="85">
        <v>1012744</v>
      </c>
      <c r="CN1391" s="60">
        <v>22000</v>
      </c>
      <c r="CO1391" s="60">
        <v>-5312000</v>
      </c>
      <c r="CP1391" s="60">
        <v>90001000</v>
      </c>
      <c r="CQ1391" s="60">
        <v>2595651000</v>
      </c>
      <c r="CR1391" s="60" t="s">
        <v>544</v>
      </c>
      <c r="CS1391" s="60">
        <v>22000</v>
      </c>
      <c r="CT1391" s="60">
        <v>15367000</v>
      </c>
      <c r="CU1391" s="60">
        <v>20378000</v>
      </c>
      <c r="CV1391" s="60">
        <v>46928000</v>
      </c>
      <c r="CW1391" s="60">
        <v>35745000</v>
      </c>
      <c r="CX1391" s="60">
        <v>77727000</v>
      </c>
      <c r="CY1391" s="60">
        <v>10.9</v>
      </c>
      <c r="CZ1391" s="60">
        <f t="shared" si="42"/>
        <v>1</v>
      </c>
      <c r="DA1391" s="60" t="str">
        <f t="shared" si="43"/>
        <v>N: parent data from row 1399</v>
      </c>
    </row>
    <row r="1392" spans="1:105">
      <c r="A1392" s="13" t="s">
        <v>1707</v>
      </c>
      <c r="B1392" s="13">
        <v>1206824</v>
      </c>
      <c r="C1392" s="13">
        <v>2023</v>
      </c>
      <c r="D1392" s="13" t="s">
        <v>12</v>
      </c>
      <c r="E1392" s="13" t="s">
        <v>13</v>
      </c>
      <c r="F1392" s="84" t="s">
        <v>1804</v>
      </c>
      <c r="G1392" s="60" t="s">
        <v>1840</v>
      </c>
      <c r="H1392" s="60" t="s">
        <v>1827</v>
      </c>
      <c r="I1392" s="60" t="s">
        <v>540</v>
      </c>
      <c r="J1392" s="60" t="s">
        <v>1712</v>
      </c>
      <c r="K1392" s="85">
        <v>1012744</v>
      </c>
      <c r="L1392" s="60">
        <v>3217211000</v>
      </c>
      <c r="M1392" s="60">
        <v>3217211000</v>
      </c>
      <c r="N1392" s="60">
        <v>13855000</v>
      </c>
      <c r="O1392" s="60">
        <v>4645000</v>
      </c>
      <c r="P1392" s="60">
        <v>-0.54</v>
      </c>
      <c r="Q1392" s="60" t="s">
        <v>544</v>
      </c>
      <c r="R1392" s="85">
        <v>103</v>
      </c>
      <c r="S1392" s="85" t="s">
        <v>544</v>
      </c>
      <c r="T1392" s="60">
        <v>1021997000</v>
      </c>
      <c r="U1392" s="60" t="s">
        <v>544</v>
      </c>
      <c r="V1392" s="60">
        <v>466219000</v>
      </c>
      <c r="W1392" s="60" t="s">
        <v>1841</v>
      </c>
      <c r="X1392" s="60">
        <v>94957000</v>
      </c>
      <c r="Y1392" s="60">
        <v>2722741000</v>
      </c>
      <c r="Z1392" s="60">
        <v>14.56</v>
      </c>
      <c r="AA1392" s="60">
        <v>1370000</v>
      </c>
      <c r="AB1392" s="60">
        <v>2750180000</v>
      </c>
      <c r="AC1392" s="60">
        <v>3217211000</v>
      </c>
      <c r="AD1392" s="60">
        <v>9.43</v>
      </c>
      <c r="AE1392" s="60">
        <v>536035000</v>
      </c>
      <c r="AF1392" s="60">
        <v>4.37</v>
      </c>
      <c r="AG1392" s="60" t="s">
        <v>1842</v>
      </c>
      <c r="AH1392" s="60">
        <v>5000</v>
      </c>
      <c r="AI1392" s="60">
        <v>296134000</v>
      </c>
      <c r="AJ1392" s="60">
        <v>202977000</v>
      </c>
      <c r="AK1392" s="60">
        <v>3.14</v>
      </c>
      <c r="AL1392" s="60">
        <v>2724111000</v>
      </c>
      <c r="AM1392" s="60">
        <v>14020000</v>
      </c>
      <c r="AN1392" s="60">
        <v>60123000</v>
      </c>
      <c r="AO1392" s="60">
        <v>32958000</v>
      </c>
      <c r="AP1392" s="60">
        <v>314959000</v>
      </c>
      <c r="AQ1392" s="60">
        <v>3217211000</v>
      </c>
      <c r="AR1392" s="60">
        <v>0.6</v>
      </c>
      <c r="AS1392" s="60">
        <v>347981000</v>
      </c>
      <c r="AT1392" s="60">
        <v>1024538000</v>
      </c>
      <c r="AU1392" s="85">
        <v>1206824</v>
      </c>
      <c r="AV1392" s="60" t="s">
        <v>544</v>
      </c>
      <c r="AW1392" s="60" t="s">
        <v>544</v>
      </c>
      <c r="AX1392" s="60">
        <v>3888000</v>
      </c>
      <c r="AY1392" s="60">
        <v>739012000</v>
      </c>
      <c r="AZ1392" s="60">
        <v>615645000</v>
      </c>
      <c r="BA1392" s="60">
        <v>84916000</v>
      </c>
      <c r="BB1392" s="60" t="s">
        <v>1808</v>
      </c>
      <c r="BC1392" s="60">
        <v>3141110000</v>
      </c>
      <c r="BD1392" s="60">
        <v>19642000</v>
      </c>
      <c r="BE1392" s="60">
        <v>76617000</v>
      </c>
      <c r="BF1392" s="60" t="s">
        <v>544</v>
      </c>
      <c r="BG1392" s="60" t="s">
        <v>544</v>
      </c>
      <c r="BH1392" s="60">
        <v>2314685000</v>
      </c>
      <c r="BI1392" s="60">
        <v>47055000</v>
      </c>
      <c r="BJ1392" s="60">
        <v>466219000</v>
      </c>
      <c r="BK1392" s="60">
        <v>40740000</v>
      </c>
      <c r="BL1392" s="85" t="s">
        <v>544</v>
      </c>
      <c r="BM1392" s="60" t="s">
        <v>544</v>
      </c>
      <c r="BN1392" s="60">
        <v>11022000</v>
      </c>
      <c r="BO1392" s="60">
        <v>3037074000</v>
      </c>
      <c r="BP1392" s="60">
        <v>2295043000</v>
      </c>
      <c r="BQ1392" s="60">
        <v>107675000</v>
      </c>
      <c r="BR1392" s="60" t="s">
        <v>544</v>
      </c>
      <c r="BS1392" s="60">
        <v>57405000</v>
      </c>
      <c r="BT1392" s="60" t="s">
        <v>544</v>
      </c>
      <c r="BU1392" s="60">
        <v>132942000</v>
      </c>
      <c r="BV1392" s="60" t="s">
        <v>544</v>
      </c>
      <c r="BW1392" s="60">
        <v>84916000</v>
      </c>
      <c r="BX1392" s="60">
        <v>296134000</v>
      </c>
      <c r="BY1392" s="60" t="s">
        <v>544</v>
      </c>
      <c r="BZ1392" s="60">
        <v>24000</v>
      </c>
      <c r="CA1392" s="60" t="s">
        <v>544</v>
      </c>
      <c r="CB1392" s="60" t="s">
        <v>1898</v>
      </c>
      <c r="CC1392" s="60">
        <v>54792000</v>
      </c>
      <c r="CD1392" s="60">
        <v>26084000</v>
      </c>
      <c r="CE1392" s="60">
        <v>59557000</v>
      </c>
      <c r="CF1392" s="60">
        <v>314959000</v>
      </c>
      <c r="CG1392" s="60">
        <v>22138000</v>
      </c>
      <c r="CH1392" s="60">
        <v>1495000</v>
      </c>
      <c r="CI1392" s="60" t="s">
        <v>1712</v>
      </c>
      <c r="CJ1392" s="60">
        <v>10.77</v>
      </c>
      <c r="CK1392" s="60">
        <v>155080000</v>
      </c>
      <c r="CL1392" s="60" t="s">
        <v>544</v>
      </c>
      <c r="CM1392" s="85">
        <v>1012744</v>
      </c>
      <c r="CN1392" s="60">
        <v>949000</v>
      </c>
      <c r="CO1392" s="60">
        <v>47055000</v>
      </c>
      <c r="CP1392" s="60">
        <v>105979000</v>
      </c>
      <c r="CQ1392" s="60">
        <v>2722741000</v>
      </c>
      <c r="CR1392" s="60" t="s">
        <v>544</v>
      </c>
      <c r="CS1392" s="60">
        <v>949000</v>
      </c>
      <c r="CT1392" s="60">
        <v>18380000</v>
      </c>
      <c r="CU1392" s="60">
        <v>22360000</v>
      </c>
      <c r="CV1392" s="60">
        <v>59557000</v>
      </c>
      <c r="CW1392" s="60">
        <v>40740000</v>
      </c>
      <c r="CX1392" s="60">
        <v>94957000</v>
      </c>
      <c r="CY1392" s="60">
        <v>10.77</v>
      </c>
      <c r="CZ1392" s="60">
        <f t="shared" si="42"/>
        <v>1</v>
      </c>
      <c r="DA1392" s="60" t="str">
        <f t="shared" si="43"/>
        <v>N: parent data from row 1399</v>
      </c>
    </row>
    <row r="1393" spans="1:105">
      <c r="A1393" s="13" t="s">
        <v>1708</v>
      </c>
      <c r="B1393" s="13">
        <v>1250674</v>
      </c>
      <c r="C1393" s="13">
        <v>2022</v>
      </c>
      <c r="D1393" s="13" t="s">
        <v>10</v>
      </c>
      <c r="E1393" s="13" t="s">
        <v>13</v>
      </c>
      <c r="F1393" s="84" t="s">
        <v>1812</v>
      </c>
      <c r="G1393" s="60" t="s">
        <v>2152</v>
      </c>
      <c r="H1393" s="60" t="s">
        <v>3231</v>
      </c>
      <c r="I1393" s="60" t="s">
        <v>2154</v>
      </c>
      <c r="J1393" s="60" t="s">
        <v>1708</v>
      </c>
      <c r="K1393" s="85">
        <v>1250674</v>
      </c>
      <c r="L1393" s="60">
        <v>1231700000</v>
      </c>
      <c r="M1393" s="60">
        <v>396032281.94950002</v>
      </c>
      <c r="N1393" s="60">
        <v>12893476.095000001</v>
      </c>
      <c r="O1393" s="60">
        <v>3954856.7573000002</v>
      </c>
      <c r="P1393" s="60">
        <v>0.02</v>
      </c>
      <c r="Q1393" s="60" t="s">
        <v>544</v>
      </c>
      <c r="R1393" s="85" t="s">
        <v>544</v>
      </c>
      <c r="S1393" s="85" t="s">
        <v>544</v>
      </c>
      <c r="T1393" s="60" t="s">
        <v>544</v>
      </c>
      <c r="U1393" s="60" t="s">
        <v>544</v>
      </c>
      <c r="V1393" s="60" t="s">
        <v>544</v>
      </c>
      <c r="W1393" s="60" t="s">
        <v>2156</v>
      </c>
      <c r="X1393" s="60">
        <v>13054242.629799999</v>
      </c>
      <c r="Y1393" s="60">
        <v>234236841.27649999</v>
      </c>
      <c r="Z1393" s="60">
        <v>3.97</v>
      </c>
      <c r="AA1393" s="60" t="s">
        <v>544</v>
      </c>
      <c r="AB1393" s="60" t="s">
        <v>544</v>
      </c>
      <c r="AC1393" s="60">
        <v>396032281.94950002</v>
      </c>
      <c r="AD1393" s="60" t="s">
        <v>544</v>
      </c>
      <c r="AE1393" s="60" t="s">
        <v>544</v>
      </c>
      <c r="AF1393" s="60">
        <v>22.77</v>
      </c>
      <c r="AG1393" s="60" t="s">
        <v>2157</v>
      </c>
      <c r="AH1393" s="60" t="s">
        <v>544</v>
      </c>
      <c r="AI1393" s="60" t="s">
        <v>544</v>
      </c>
      <c r="AJ1393" s="60" t="s">
        <v>544</v>
      </c>
      <c r="AK1393" s="60">
        <v>4.58</v>
      </c>
      <c r="AL1393" s="60">
        <v>281084209.53170002</v>
      </c>
      <c r="AM1393" s="60">
        <v>39323494.4243</v>
      </c>
      <c r="AN1393" s="60">
        <v>13150702.5507</v>
      </c>
      <c r="AO1393" s="60">
        <v>36011703.806400001</v>
      </c>
      <c r="AP1393" s="60">
        <v>53020803.193499997</v>
      </c>
      <c r="AQ1393" s="60">
        <v>396032281.94950002</v>
      </c>
      <c r="AR1393" s="60">
        <v>4.6900000000000004</v>
      </c>
      <c r="AS1393" s="60">
        <v>52602810.2029</v>
      </c>
      <c r="AT1393" s="60" t="s">
        <v>544</v>
      </c>
      <c r="AU1393" s="85">
        <v>1250674</v>
      </c>
      <c r="AV1393" s="60" t="s">
        <v>544</v>
      </c>
      <c r="AW1393" s="60" t="s">
        <v>544</v>
      </c>
      <c r="AX1393" s="60" t="s">
        <v>544</v>
      </c>
      <c r="AY1393" s="60" t="s">
        <v>544</v>
      </c>
      <c r="AZ1393" s="60">
        <v>3504710.4597</v>
      </c>
      <c r="BA1393" s="60">
        <v>274910774.59350002</v>
      </c>
      <c r="BB1393" s="60" t="s">
        <v>1808</v>
      </c>
      <c r="BC1393" s="60" t="s">
        <v>544</v>
      </c>
      <c r="BD1393" s="60">
        <v>16591106.396500001</v>
      </c>
      <c r="BE1393" s="60">
        <v>104305327.8107</v>
      </c>
      <c r="BF1393" s="60" t="s">
        <v>544</v>
      </c>
      <c r="BG1393" s="60">
        <v>7652487.0588999996</v>
      </c>
      <c r="BH1393" s="60">
        <v>274910774.59350002</v>
      </c>
      <c r="BI1393" s="60">
        <v>2057811.6461</v>
      </c>
      <c r="BJ1393" s="60" t="s">
        <v>544</v>
      </c>
      <c r="BK1393" s="60">
        <v>16173113.4059</v>
      </c>
      <c r="BL1393" s="85" t="s">
        <v>3232</v>
      </c>
      <c r="BM1393" s="60" t="s">
        <v>3233</v>
      </c>
      <c r="BN1393" s="60">
        <v>9067232.5655000005</v>
      </c>
      <c r="BO1393" s="60">
        <v>315970547.59420002</v>
      </c>
      <c r="BP1393" s="60">
        <v>258319668.197</v>
      </c>
      <c r="BQ1393" s="60">
        <v>54146168.9375</v>
      </c>
      <c r="BR1393" s="60" t="s">
        <v>544</v>
      </c>
      <c r="BS1393" s="60">
        <v>22957461.176600002</v>
      </c>
      <c r="BT1393" s="60">
        <v>46847368.2553</v>
      </c>
      <c r="BU1393" s="60">
        <v>22635928.106899999</v>
      </c>
      <c r="BV1393" s="60" t="s">
        <v>544</v>
      </c>
      <c r="BW1393" s="60">
        <v>274910774.59350002</v>
      </c>
      <c r="BX1393" s="60" t="s">
        <v>544</v>
      </c>
      <c r="BY1393" s="60" t="s">
        <v>544</v>
      </c>
      <c r="BZ1393" s="60">
        <v>96459.920899999997</v>
      </c>
      <c r="CA1393" s="60" t="s">
        <v>544</v>
      </c>
      <c r="CB1393" s="60" t="s">
        <v>544</v>
      </c>
      <c r="CC1393" s="60">
        <v>8263399.8913000003</v>
      </c>
      <c r="CD1393" s="60">
        <v>15915886.950200001</v>
      </c>
      <c r="CE1393" s="60">
        <v>2186424.8739999998</v>
      </c>
      <c r="CF1393" s="60">
        <v>53020803.193499997</v>
      </c>
      <c r="CG1393" s="60">
        <v>3536863.7667</v>
      </c>
      <c r="CH1393" s="60">
        <v>3247484.0040000002</v>
      </c>
      <c r="CI1393" s="60" t="s">
        <v>1708</v>
      </c>
      <c r="CJ1393" s="60" t="s">
        <v>544</v>
      </c>
      <c r="CK1393" s="60">
        <v>26204945.180599999</v>
      </c>
      <c r="CL1393" s="60" t="s">
        <v>544</v>
      </c>
      <c r="CM1393" s="85">
        <v>1250674</v>
      </c>
      <c r="CN1393" s="60" t="s">
        <v>544</v>
      </c>
      <c r="CO1393" s="60">
        <v>2057811.6461</v>
      </c>
      <c r="CP1393" s="60">
        <v>22121475.1954</v>
      </c>
      <c r="CQ1393" s="60">
        <v>234236841.27649999</v>
      </c>
      <c r="CR1393" s="60">
        <v>32153.307000000001</v>
      </c>
      <c r="CS1393" s="60" t="s">
        <v>544</v>
      </c>
      <c r="CT1393" s="60">
        <v>9356612.3282999992</v>
      </c>
      <c r="CU1393" s="60">
        <v>6816501.0776000004</v>
      </c>
      <c r="CV1393" s="60">
        <v>2186424.8739999998</v>
      </c>
      <c r="CW1393" s="60">
        <v>16173113.4059</v>
      </c>
      <c r="CX1393" s="60">
        <v>13054242.629799999</v>
      </c>
      <c r="CY1393" s="60" t="s">
        <v>544</v>
      </c>
      <c r="CZ1393" s="60">
        <f t="shared" si="42"/>
        <v>3.1100999997698673</v>
      </c>
      <c r="DA1393" s="60" t="str">
        <f t="shared" si="43"/>
        <v>Y</v>
      </c>
    </row>
    <row r="1394" spans="1:105">
      <c r="A1394" s="13" t="s">
        <v>1708</v>
      </c>
      <c r="B1394" s="13">
        <v>1250674</v>
      </c>
      <c r="C1394" s="13">
        <v>2023</v>
      </c>
      <c r="D1394" s="13" t="s">
        <v>10</v>
      </c>
      <c r="E1394" s="13" t="s">
        <v>13</v>
      </c>
      <c r="F1394" s="84" t="s">
        <v>1804</v>
      </c>
      <c r="G1394" s="60" t="s">
        <v>2152</v>
      </c>
      <c r="H1394" s="60" t="s">
        <v>3231</v>
      </c>
      <c r="I1394" s="60" t="s">
        <v>2154</v>
      </c>
      <c r="J1394" s="60" t="s">
        <v>1708</v>
      </c>
      <c r="K1394" s="85">
        <v>1250674</v>
      </c>
      <c r="L1394" s="60">
        <v>1435800000</v>
      </c>
      <c r="M1394" s="60">
        <v>468343282.1038</v>
      </c>
      <c r="N1394" s="60">
        <v>15167824.639799999</v>
      </c>
      <c r="O1394" s="60">
        <v>4599275.8585000001</v>
      </c>
      <c r="P1394" s="60">
        <v>-0.01</v>
      </c>
      <c r="Q1394" s="60" t="s">
        <v>544</v>
      </c>
      <c r="R1394" s="85" t="s">
        <v>544</v>
      </c>
      <c r="S1394" s="85" t="s">
        <v>544</v>
      </c>
      <c r="T1394" s="60" t="s">
        <v>544</v>
      </c>
      <c r="U1394" s="60" t="s">
        <v>544</v>
      </c>
      <c r="V1394" s="60" t="s">
        <v>544</v>
      </c>
      <c r="W1394" s="60" t="s">
        <v>2156</v>
      </c>
      <c r="X1394" s="60">
        <v>16439964.7709</v>
      </c>
      <c r="Y1394" s="60">
        <v>290374139.66339999</v>
      </c>
      <c r="Z1394" s="60">
        <v>5.41</v>
      </c>
      <c r="AA1394" s="60" t="s">
        <v>544</v>
      </c>
      <c r="AB1394" s="60" t="s">
        <v>544</v>
      </c>
      <c r="AC1394" s="60">
        <v>468343282.1038</v>
      </c>
      <c r="AD1394" s="60" t="s">
        <v>544</v>
      </c>
      <c r="AE1394" s="60" t="s">
        <v>544</v>
      </c>
      <c r="AF1394" s="60">
        <v>19.559999999999999</v>
      </c>
      <c r="AG1394" s="60" t="s">
        <v>2157</v>
      </c>
      <c r="AH1394" s="60" t="s">
        <v>544</v>
      </c>
      <c r="AI1394" s="60" t="s">
        <v>544</v>
      </c>
      <c r="AJ1394" s="60" t="s">
        <v>544</v>
      </c>
      <c r="AK1394" s="60">
        <v>4.6900000000000004</v>
      </c>
      <c r="AL1394" s="60">
        <v>347816159.42839998</v>
      </c>
      <c r="AM1394" s="60">
        <v>31509932.477499999</v>
      </c>
      <c r="AN1394" s="60">
        <v>19212577.877099998</v>
      </c>
      <c r="AO1394" s="60">
        <v>40545389.306000002</v>
      </c>
      <c r="AP1394" s="60">
        <v>55908927.812100001</v>
      </c>
      <c r="AQ1394" s="60">
        <v>468343282.1038</v>
      </c>
      <c r="AR1394" s="60">
        <v>4.3899999999999997</v>
      </c>
      <c r="AS1394" s="60">
        <v>55484881.1017</v>
      </c>
      <c r="AT1394" s="60" t="s">
        <v>544</v>
      </c>
      <c r="AU1394" s="85">
        <v>1250674</v>
      </c>
      <c r="AV1394" s="60" t="s">
        <v>544</v>
      </c>
      <c r="AW1394" s="60" t="s">
        <v>544</v>
      </c>
      <c r="AX1394" s="60" t="s">
        <v>544</v>
      </c>
      <c r="AY1394" s="60" t="s">
        <v>544</v>
      </c>
      <c r="AZ1394" s="60">
        <v>4436180.9698999999</v>
      </c>
      <c r="BA1394" s="60">
        <v>345891639.74290001</v>
      </c>
      <c r="BB1394" s="60" t="s">
        <v>1808</v>
      </c>
      <c r="BC1394" s="60" t="s">
        <v>544</v>
      </c>
      <c r="BD1394" s="60">
        <v>21039240.6294</v>
      </c>
      <c r="BE1394" s="60">
        <v>122679975.2049</v>
      </c>
      <c r="BF1394" s="60" t="s">
        <v>544</v>
      </c>
      <c r="BG1394" s="60">
        <v>10274977.981799999</v>
      </c>
      <c r="BH1394" s="60">
        <v>345891639.74290001</v>
      </c>
      <c r="BI1394" s="60">
        <v>2968326.9725000001</v>
      </c>
      <c r="BJ1394" s="60" t="s">
        <v>544</v>
      </c>
      <c r="BK1394" s="60">
        <v>20028052.320099998</v>
      </c>
      <c r="BL1394" s="85" t="s">
        <v>3232</v>
      </c>
      <c r="BM1394" s="60" t="s">
        <v>3233</v>
      </c>
      <c r="BN1394" s="60">
        <v>11220928.3357</v>
      </c>
      <c r="BO1394" s="60">
        <v>380369899.1929</v>
      </c>
      <c r="BP1394" s="60">
        <v>324852399.1135</v>
      </c>
      <c r="BQ1394" s="60">
        <v>51081319.109499998</v>
      </c>
      <c r="BR1394" s="60" t="s">
        <v>544</v>
      </c>
      <c r="BS1394" s="60">
        <v>22898522.3594</v>
      </c>
      <c r="BT1394" s="60">
        <v>57442019.764899999</v>
      </c>
      <c r="BU1394" s="60">
        <v>30498744.168200001</v>
      </c>
      <c r="BV1394" s="60" t="s">
        <v>544</v>
      </c>
      <c r="BW1394" s="60">
        <v>345891639.74290001</v>
      </c>
      <c r="BX1394" s="60" t="s">
        <v>544</v>
      </c>
      <c r="BY1394" s="60" t="s">
        <v>544</v>
      </c>
      <c r="BZ1394" s="60" t="s">
        <v>544</v>
      </c>
      <c r="CA1394" s="60" t="s">
        <v>544</v>
      </c>
      <c r="CB1394" s="60" t="s">
        <v>544</v>
      </c>
      <c r="CC1394" s="60">
        <v>12199497.667300001</v>
      </c>
      <c r="CD1394" s="60">
        <v>18755912.188999999</v>
      </c>
      <c r="CE1394" s="60">
        <v>3098802.8834000002</v>
      </c>
      <c r="CF1394" s="60">
        <v>55908927.812100001</v>
      </c>
      <c r="CG1394" s="60">
        <v>5121179.5020000003</v>
      </c>
      <c r="CH1394" s="60">
        <v>3816420.3931999998</v>
      </c>
      <c r="CI1394" s="60" t="s">
        <v>1708</v>
      </c>
      <c r="CJ1394" s="60" t="s">
        <v>544</v>
      </c>
      <c r="CK1394" s="60">
        <v>35652542.648000002</v>
      </c>
      <c r="CL1394" s="60" t="s">
        <v>544</v>
      </c>
      <c r="CM1394" s="85">
        <v>1250674</v>
      </c>
      <c r="CN1394" s="60" t="s">
        <v>544</v>
      </c>
      <c r="CO1394" s="60">
        <v>2968326.9725000001</v>
      </c>
      <c r="CP1394" s="60">
        <v>27660893.106600001</v>
      </c>
      <c r="CQ1394" s="60">
        <v>290374139.66339999</v>
      </c>
      <c r="CR1394" s="60">
        <v>32618.977699999999</v>
      </c>
      <c r="CS1394" s="60" t="s">
        <v>544</v>
      </c>
      <c r="CT1394" s="60">
        <v>12493068.466800001</v>
      </c>
      <c r="CU1394" s="60">
        <v>7534983.8532999996</v>
      </c>
      <c r="CV1394" s="60">
        <v>3098802.8834000002</v>
      </c>
      <c r="CW1394" s="60">
        <v>20028052.320099998</v>
      </c>
      <c r="CX1394" s="60">
        <v>16439964.7709</v>
      </c>
      <c r="CY1394" s="60" t="s">
        <v>544</v>
      </c>
      <c r="CZ1394" s="60">
        <f t="shared" si="42"/>
        <v>3.0657000001161121</v>
      </c>
      <c r="DA1394" s="60" t="str">
        <f t="shared" si="43"/>
        <v>Y</v>
      </c>
    </row>
    <row r="1395" spans="1:105">
      <c r="A1395" s="13" t="s">
        <v>1710</v>
      </c>
      <c r="B1395" s="13">
        <v>142042</v>
      </c>
      <c r="C1395" s="13">
        <v>2022</v>
      </c>
      <c r="D1395" s="13" t="s">
        <v>12</v>
      </c>
      <c r="E1395" s="13" t="s">
        <v>13</v>
      </c>
      <c r="F1395" s="84" t="s">
        <v>1812</v>
      </c>
      <c r="G1395" s="60" t="s">
        <v>1840</v>
      </c>
      <c r="H1395" s="60" t="s">
        <v>1827</v>
      </c>
      <c r="I1395" s="60" t="s">
        <v>540</v>
      </c>
      <c r="J1395" s="60" t="s">
        <v>1364</v>
      </c>
      <c r="K1395" s="85">
        <v>112924</v>
      </c>
      <c r="L1395" s="60">
        <v>691947000</v>
      </c>
      <c r="M1395" s="60">
        <v>691947000</v>
      </c>
      <c r="N1395" s="60">
        <v>4475000</v>
      </c>
      <c r="O1395" s="60">
        <v>-550000</v>
      </c>
      <c r="P1395" s="60">
        <v>-0.33</v>
      </c>
      <c r="Q1395" s="60" t="s">
        <v>544</v>
      </c>
      <c r="R1395" s="85">
        <v>679</v>
      </c>
      <c r="S1395" s="85" t="s">
        <v>544</v>
      </c>
      <c r="T1395" s="60" t="s">
        <v>544</v>
      </c>
      <c r="U1395" s="60" t="s">
        <v>544</v>
      </c>
      <c r="V1395" s="60" t="s">
        <v>544</v>
      </c>
      <c r="W1395" s="60" t="s">
        <v>1841</v>
      </c>
      <c r="X1395" s="60">
        <v>3672000</v>
      </c>
      <c r="Y1395" s="60">
        <v>9544000</v>
      </c>
      <c r="Z1395" s="60">
        <v>7.26</v>
      </c>
      <c r="AA1395" s="60" t="s">
        <v>544</v>
      </c>
      <c r="AB1395" s="60">
        <v>230241000</v>
      </c>
      <c r="AC1395" s="60">
        <v>691947000</v>
      </c>
      <c r="AD1395" s="60">
        <v>85.73</v>
      </c>
      <c r="AE1395" s="60" t="s">
        <v>544</v>
      </c>
      <c r="AF1395" s="60">
        <v>76.73</v>
      </c>
      <c r="AG1395" s="60" t="s">
        <v>1842</v>
      </c>
      <c r="AH1395" s="60" t="s">
        <v>544</v>
      </c>
      <c r="AI1395" s="60">
        <v>585968000</v>
      </c>
      <c r="AJ1395" s="60">
        <v>60240000</v>
      </c>
      <c r="AK1395" s="60">
        <v>5.35</v>
      </c>
      <c r="AL1395" s="60">
        <v>9544000</v>
      </c>
      <c r="AM1395" s="60">
        <v>96955000</v>
      </c>
      <c r="AN1395" s="60">
        <v>31000</v>
      </c>
      <c r="AO1395" s="60">
        <v>530950000</v>
      </c>
      <c r="AP1395" s="60">
        <v>585448000</v>
      </c>
      <c r="AQ1395" s="60">
        <v>691947000</v>
      </c>
      <c r="AR1395" s="60">
        <v>7.43</v>
      </c>
      <c r="AS1395" s="60">
        <v>585809000</v>
      </c>
      <c r="AT1395" s="60" t="s">
        <v>544</v>
      </c>
      <c r="AU1395" s="85">
        <v>142042</v>
      </c>
      <c r="AV1395" s="60" t="s">
        <v>544</v>
      </c>
      <c r="AW1395" s="60" t="s">
        <v>544</v>
      </c>
      <c r="AX1395" s="60">
        <v>409000</v>
      </c>
      <c r="AY1395" s="60">
        <v>60240000</v>
      </c>
      <c r="AZ1395" s="60">
        <v>5603000</v>
      </c>
      <c r="BA1395" s="60" t="s">
        <v>544</v>
      </c>
      <c r="BB1395" s="60" t="s">
        <v>1808</v>
      </c>
      <c r="BC1395" s="60">
        <v>683540000</v>
      </c>
      <c r="BD1395" s="60">
        <v>1156000</v>
      </c>
      <c r="BE1395" s="60" t="s">
        <v>544</v>
      </c>
      <c r="BF1395" s="60" t="s">
        <v>544</v>
      </c>
      <c r="BG1395" s="60">
        <v>140000</v>
      </c>
      <c r="BH1395" s="60">
        <v>60240000</v>
      </c>
      <c r="BI1395" s="60">
        <v>50143000</v>
      </c>
      <c r="BJ1395" s="60" t="s">
        <v>544</v>
      </c>
      <c r="BK1395" s="60">
        <v>379783000</v>
      </c>
      <c r="BL1395" s="85" t="s">
        <v>544</v>
      </c>
      <c r="BM1395" s="60" t="s">
        <v>544</v>
      </c>
      <c r="BN1395" s="60">
        <v>446932000</v>
      </c>
      <c r="BO1395" s="60">
        <v>64687000</v>
      </c>
      <c r="BP1395" s="60">
        <v>59084000</v>
      </c>
      <c r="BQ1395" s="60" t="s">
        <v>544</v>
      </c>
      <c r="BR1395" s="60" t="s">
        <v>544</v>
      </c>
      <c r="BS1395" s="60">
        <v>54867000</v>
      </c>
      <c r="BT1395" s="60" t="s">
        <v>544</v>
      </c>
      <c r="BU1395" s="60">
        <v>3096000</v>
      </c>
      <c r="BV1395" s="60" t="s">
        <v>544</v>
      </c>
      <c r="BW1395" s="60" t="s">
        <v>544</v>
      </c>
      <c r="BX1395" s="60">
        <v>585968000</v>
      </c>
      <c r="BY1395" s="60" t="s">
        <v>544</v>
      </c>
      <c r="BZ1395" s="60" t="s">
        <v>544</v>
      </c>
      <c r="CA1395" s="60" t="s">
        <v>544</v>
      </c>
      <c r="CB1395" s="60" t="s">
        <v>1979</v>
      </c>
      <c r="CC1395" s="60">
        <v>31000</v>
      </c>
      <c r="CD1395" s="60">
        <v>27685000</v>
      </c>
      <c r="CE1395" s="60">
        <v>71371000</v>
      </c>
      <c r="CF1395" s="60">
        <v>585448000</v>
      </c>
      <c r="CG1395" s="60">
        <v>607000</v>
      </c>
      <c r="CH1395" s="60">
        <v>-110000</v>
      </c>
      <c r="CI1395" s="60" t="s">
        <v>1364</v>
      </c>
      <c r="CJ1395" s="60">
        <v>254.5</v>
      </c>
      <c r="CK1395" s="60">
        <v>3703000</v>
      </c>
      <c r="CL1395" s="60" t="s">
        <v>544</v>
      </c>
      <c r="CM1395" s="85">
        <v>112924</v>
      </c>
      <c r="CN1395" s="60" t="s">
        <v>544</v>
      </c>
      <c r="CO1395" s="60">
        <v>50143000</v>
      </c>
      <c r="CP1395" s="60">
        <v>450604000</v>
      </c>
      <c r="CQ1395" s="60">
        <v>9544000</v>
      </c>
      <c r="CR1395" s="60" t="s">
        <v>544</v>
      </c>
      <c r="CS1395" s="60" t="s">
        <v>544</v>
      </c>
      <c r="CT1395" s="60">
        <v>137759000</v>
      </c>
      <c r="CU1395" s="60">
        <v>242024000</v>
      </c>
      <c r="CV1395" s="60">
        <v>71371000</v>
      </c>
      <c r="CW1395" s="60">
        <v>379783000</v>
      </c>
      <c r="CX1395" s="60">
        <v>3672000</v>
      </c>
      <c r="CY1395" s="60">
        <v>254.5</v>
      </c>
      <c r="CZ1395" s="60">
        <f t="shared" si="42"/>
        <v>1</v>
      </c>
      <c r="DA1395" s="60" t="str">
        <f t="shared" si="43"/>
        <v>N: parent data from row 837</v>
      </c>
    </row>
    <row r="1396" spans="1:105">
      <c r="A1396" s="13" t="s">
        <v>1710</v>
      </c>
      <c r="B1396" s="13">
        <v>142042</v>
      </c>
      <c r="C1396" s="13">
        <v>2023</v>
      </c>
      <c r="D1396" s="13" t="s">
        <v>12</v>
      </c>
      <c r="E1396" s="13" t="s">
        <v>13</v>
      </c>
      <c r="F1396" s="84" t="s">
        <v>1804</v>
      </c>
      <c r="G1396" s="60" t="s">
        <v>1840</v>
      </c>
      <c r="H1396" s="60" t="s">
        <v>1827</v>
      </c>
      <c r="I1396" s="60" t="s">
        <v>540</v>
      </c>
      <c r="J1396" s="60" t="s">
        <v>1364</v>
      </c>
      <c r="K1396" s="85">
        <v>112924</v>
      </c>
      <c r="L1396" s="60">
        <v>682768000</v>
      </c>
      <c r="M1396" s="60">
        <v>682768000</v>
      </c>
      <c r="N1396" s="60">
        <v>2079000</v>
      </c>
      <c r="O1396" s="60">
        <v>-400000</v>
      </c>
      <c r="P1396" s="60">
        <v>-10.7</v>
      </c>
      <c r="Q1396" s="60" t="s">
        <v>544</v>
      </c>
      <c r="R1396" s="85">
        <v>675</v>
      </c>
      <c r="S1396" s="85" t="s">
        <v>544</v>
      </c>
      <c r="T1396" s="60" t="s">
        <v>544</v>
      </c>
      <c r="U1396" s="60" t="s">
        <v>544</v>
      </c>
      <c r="V1396" s="60" t="s">
        <v>544</v>
      </c>
      <c r="W1396" s="60" t="s">
        <v>1841</v>
      </c>
      <c r="X1396" s="60">
        <v>4334000</v>
      </c>
      <c r="Y1396" s="60">
        <v>6021000</v>
      </c>
      <c r="Z1396" s="60">
        <v>31.91</v>
      </c>
      <c r="AA1396" s="60" t="s">
        <v>544</v>
      </c>
      <c r="AB1396" s="60">
        <v>221228000</v>
      </c>
      <c r="AC1396" s="60">
        <v>682768000</v>
      </c>
      <c r="AD1396" s="60">
        <v>86</v>
      </c>
      <c r="AE1396" s="60" t="s">
        <v>544</v>
      </c>
      <c r="AF1396" s="60">
        <v>78.77</v>
      </c>
      <c r="AG1396" s="60" t="s">
        <v>1842</v>
      </c>
      <c r="AH1396" s="60" t="s">
        <v>544</v>
      </c>
      <c r="AI1396" s="60">
        <v>582883000</v>
      </c>
      <c r="AJ1396" s="60">
        <v>45941000</v>
      </c>
      <c r="AK1396" s="60">
        <v>8.18</v>
      </c>
      <c r="AL1396" s="60">
        <v>6021000</v>
      </c>
      <c r="AM1396" s="60">
        <v>94313000</v>
      </c>
      <c r="AN1396" s="60">
        <v>40000</v>
      </c>
      <c r="AO1396" s="60">
        <v>537816000</v>
      </c>
      <c r="AP1396" s="60">
        <v>582434000</v>
      </c>
      <c r="AQ1396" s="60">
        <v>682768000</v>
      </c>
      <c r="AR1396" s="60">
        <v>4.53</v>
      </c>
      <c r="AS1396" s="60">
        <v>582777000</v>
      </c>
      <c r="AT1396" s="60" t="s">
        <v>544</v>
      </c>
      <c r="AU1396" s="85">
        <v>142042</v>
      </c>
      <c r="AV1396" s="60" t="s">
        <v>544</v>
      </c>
      <c r="AW1396" s="60" t="s">
        <v>544</v>
      </c>
      <c r="AX1396" s="60">
        <v>210000</v>
      </c>
      <c r="AY1396" s="60">
        <v>45941000</v>
      </c>
      <c r="AZ1396" s="60">
        <v>5633000</v>
      </c>
      <c r="BA1396" s="60" t="s">
        <v>544</v>
      </c>
      <c r="BB1396" s="60" t="s">
        <v>1808</v>
      </c>
      <c r="BC1396" s="60">
        <v>677764000</v>
      </c>
      <c r="BD1396" s="60">
        <v>986000</v>
      </c>
      <c r="BE1396" s="60" t="s">
        <v>544</v>
      </c>
      <c r="BF1396" s="60" t="s">
        <v>544</v>
      </c>
      <c r="BG1396" s="60">
        <v>38000</v>
      </c>
      <c r="BH1396" s="60">
        <v>45941000</v>
      </c>
      <c r="BI1396" s="60">
        <v>194489000</v>
      </c>
      <c r="BJ1396" s="60" t="s">
        <v>544</v>
      </c>
      <c r="BK1396" s="60">
        <v>333603000</v>
      </c>
      <c r="BL1396" s="85" t="s">
        <v>544</v>
      </c>
      <c r="BM1396" s="60" t="s">
        <v>544</v>
      </c>
      <c r="BN1396" s="60">
        <v>596874000</v>
      </c>
      <c r="BO1396" s="60">
        <v>50588000</v>
      </c>
      <c r="BP1396" s="60">
        <v>44955000</v>
      </c>
      <c r="BQ1396" s="60" t="s">
        <v>544</v>
      </c>
      <c r="BR1396" s="60" t="s">
        <v>544</v>
      </c>
      <c r="BS1396" s="60">
        <v>51472000</v>
      </c>
      <c r="BT1396" s="60" t="s">
        <v>544</v>
      </c>
      <c r="BU1396" s="60">
        <v>3398000</v>
      </c>
      <c r="BV1396" s="60" t="s">
        <v>544</v>
      </c>
      <c r="BW1396" s="60" t="s">
        <v>544</v>
      </c>
      <c r="BX1396" s="60">
        <v>582883000</v>
      </c>
      <c r="BY1396" s="60" t="s">
        <v>544</v>
      </c>
      <c r="BZ1396" s="60" t="s">
        <v>544</v>
      </c>
      <c r="CA1396" s="60" t="s">
        <v>544</v>
      </c>
      <c r="CB1396" s="60" t="s">
        <v>1979</v>
      </c>
      <c r="CC1396" s="60">
        <v>40000</v>
      </c>
      <c r="CD1396" s="60">
        <v>31969000</v>
      </c>
      <c r="CE1396" s="60">
        <v>268005000</v>
      </c>
      <c r="CF1396" s="60">
        <v>582434000</v>
      </c>
      <c r="CG1396" s="60">
        <v>976000</v>
      </c>
      <c r="CH1396" s="60">
        <v>-230000</v>
      </c>
      <c r="CI1396" s="60" t="s">
        <v>1364</v>
      </c>
      <c r="CJ1396" s="60">
        <v>263.48</v>
      </c>
      <c r="CK1396" s="60">
        <v>4374000</v>
      </c>
      <c r="CL1396" s="60" t="s">
        <v>544</v>
      </c>
      <c r="CM1396" s="85">
        <v>112924</v>
      </c>
      <c r="CN1396" s="60">
        <v>-33000</v>
      </c>
      <c r="CO1396" s="60">
        <v>194489000</v>
      </c>
      <c r="CP1396" s="60">
        <v>601208000</v>
      </c>
      <c r="CQ1396" s="60">
        <v>6021000</v>
      </c>
      <c r="CR1396" s="60" t="s">
        <v>544</v>
      </c>
      <c r="CS1396" s="60">
        <v>-33000</v>
      </c>
      <c r="CT1396" s="60">
        <v>159996000</v>
      </c>
      <c r="CU1396" s="60">
        <v>173607000</v>
      </c>
      <c r="CV1396" s="60">
        <v>268005000</v>
      </c>
      <c r="CW1396" s="60">
        <v>333603000</v>
      </c>
      <c r="CX1396" s="60">
        <v>4334000</v>
      </c>
      <c r="CY1396" s="60">
        <v>263.48</v>
      </c>
      <c r="CZ1396" s="60">
        <f t="shared" si="42"/>
        <v>1</v>
      </c>
      <c r="DA1396" s="60" t="str">
        <f t="shared" si="43"/>
        <v>N: parent data from row 837</v>
      </c>
    </row>
    <row r="1397" spans="1:105">
      <c r="A1397" s="13" t="s">
        <v>1711</v>
      </c>
      <c r="B1397" s="13">
        <v>1202625</v>
      </c>
      <c r="C1397" s="13">
        <v>2022</v>
      </c>
      <c r="D1397" s="13" t="s">
        <v>12</v>
      </c>
      <c r="E1397" s="13" t="s">
        <v>13</v>
      </c>
      <c r="F1397" s="84" t="s">
        <v>1812</v>
      </c>
      <c r="G1397" s="60" t="s">
        <v>1840</v>
      </c>
      <c r="H1397" s="60" t="s">
        <v>1827</v>
      </c>
      <c r="I1397" s="60" t="s">
        <v>540</v>
      </c>
      <c r="J1397" s="60" t="s">
        <v>1712</v>
      </c>
      <c r="K1397" s="85">
        <v>1012744</v>
      </c>
      <c r="L1397" s="60">
        <v>9659979000</v>
      </c>
      <c r="M1397" s="60">
        <v>9659979000</v>
      </c>
      <c r="N1397" s="60">
        <v>12461000</v>
      </c>
      <c r="O1397" s="60">
        <v>6477000</v>
      </c>
      <c r="P1397" s="60">
        <v>-0.72</v>
      </c>
      <c r="Q1397" s="60" t="s">
        <v>544</v>
      </c>
      <c r="R1397" s="85">
        <v>575</v>
      </c>
      <c r="S1397" s="85" t="s">
        <v>544</v>
      </c>
      <c r="T1397" s="60">
        <v>3725719000</v>
      </c>
      <c r="U1397" s="60" t="s">
        <v>544</v>
      </c>
      <c r="V1397" s="60">
        <v>2050048000</v>
      </c>
      <c r="W1397" s="60" t="s">
        <v>1841</v>
      </c>
      <c r="X1397" s="60">
        <v>307234000</v>
      </c>
      <c r="Y1397" s="60">
        <v>8366530000</v>
      </c>
      <c r="Z1397" s="60">
        <v>16.68</v>
      </c>
      <c r="AA1397" s="60">
        <v>396000</v>
      </c>
      <c r="AB1397" s="60">
        <v>9071009000</v>
      </c>
      <c r="AC1397" s="60">
        <v>9659979000</v>
      </c>
      <c r="AD1397" s="60">
        <v>10.7</v>
      </c>
      <c r="AE1397" s="60">
        <v>723315000</v>
      </c>
      <c r="AF1397" s="60">
        <v>5.25</v>
      </c>
      <c r="AG1397" s="60" t="s">
        <v>1842</v>
      </c>
      <c r="AH1397" s="60">
        <v>250004000</v>
      </c>
      <c r="AI1397" s="60">
        <v>1004271000</v>
      </c>
      <c r="AJ1397" s="60">
        <v>1080814000</v>
      </c>
      <c r="AK1397" s="60">
        <v>3.41</v>
      </c>
      <c r="AL1397" s="60">
        <v>8384174000</v>
      </c>
      <c r="AM1397" s="60">
        <v>73589000</v>
      </c>
      <c r="AN1397" s="60">
        <v>27543000</v>
      </c>
      <c r="AO1397" s="60">
        <v>66359000</v>
      </c>
      <c r="AP1397" s="60">
        <v>1010525000</v>
      </c>
      <c r="AQ1397" s="60">
        <v>9659979000</v>
      </c>
      <c r="AR1397" s="60">
        <v>0.16</v>
      </c>
      <c r="AS1397" s="60">
        <v>1050728000</v>
      </c>
      <c r="AT1397" s="60">
        <v>3775678000</v>
      </c>
      <c r="AU1397" s="85">
        <v>1202625</v>
      </c>
      <c r="AV1397" s="60" t="s">
        <v>544</v>
      </c>
      <c r="AW1397" s="60" t="s">
        <v>544</v>
      </c>
      <c r="AX1397" s="60">
        <v>549000</v>
      </c>
      <c r="AY1397" s="60">
        <v>1804129000</v>
      </c>
      <c r="AZ1397" s="60">
        <v>599773000</v>
      </c>
      <c r="BA1397" s="60">
        <v>204874000</v>
      </c>
      <c r="BB1397" s="60" t="s">
        <v>1808</v>
      </c>
      <c r="BC1397" s="60">
        <v>9388300000</v>
      </c>
      <c r="BD1397" s="60">
        <v>69370000</v>
      </c>
      <c r="BE1397" s="60">
        <v>175795000</v>
      </c>
      <c r="BF1397" s="60" t="s">
        <v>544</v>
      </c>
      <c r="BG1397" s="60">
        <v>50798000</v>
      </c>
      <c r="BH1397" s="60">
        <v>7834729000</v>
      </c>
      <c r="BI1397" s="60">
        <v>114909000</v>
      </c>
      <c r="BJ1397" s="60">
        <v>2050048000</v>
      </c>
      <c r="BK1397" s="60">
        <v>188895000</v>
      </c>
      <c r="BL1397" s="85" t="s">
        <v>544</v>
      </c>
      <c r="BM1397" s="60" t="s">
        <v>544</v>
      </c>
      <c r="BN1397" s="60">
        <v>115100000</v>
      </c>
      <c r="BO1397" s="60">
        <v>9189103000</v>
      </c>
      <c r="BP1397" s="60">
        <v>7765359000</v>
      </c>
      <c r="BQ1397" s="60">
        <v>439783000</v>
      </c>
      <c r="BR1397" s="60" t="s">
        <v>544</v>
      </c>
      <c r="BS1397" s="60">
        <v>224744000</v>
      </c>
      <c r="BT1397" s="60" t="s">
        <v>544</v>
      </c>
      <c r="BU1397" s="60">
        <v>309308000</v>
      </c>
      <c r="BV1397" s="60">
        <v>498000</v>
      </c>
      <c r="BW1397" s="60">
        <v>204874000</v>
      </c>
      <c r="BX1397" s="60">
        <v>1004271000</v>
      </c>
      <c r="BY1397" s="60" t="s">
        <v>544</v>
      </c>
      <c r="BZ1397" s="60">
        <v>1000</v>
      </c>
      <c r="CA1397" s="60" t="s">
        <v>544</v>
      </c>
      <c r="CB1397" s="60" t="s">
        <v>1898</v>
      </c>
      <c r="CC1397" s="60">
        <v>25807000</v>
      </c>
      <c r="CD1397" s="60">
        <v>117302000</v>
      </c>
      <c r="CE1397" s="60">
        <v>215307000</v>
      </c>
      <c r="CF1397" s="60">
        <v>1010525000</v>
      </c>
      <c r="CG1397" s="60">
        <v>25469000</v>
      </c>
      <c r="CH1397" s="60">
        <v>3818000</v>
      </c>
      <c r="CI1397" s="60" t="s">
        <v>1712</v>
      </c>
      <c r="CJ1397" s="60">
        <v>11.07</v>
      </c>
      <c r="CK1397" s="60">
        <v>334777000</v>
      </c>
      <c r="CL1397" s="60" t="s">
        <v>544</v>
      </c>
      <c r="CM1397" s="85">
        <v>1012744</v>
      </c>
      <c r="CN1397" s="60">
        <v>1738000</v>
      </c>
      <c r="CO1397" s="60">
        <v>114909000</v>
      </c>
      <c r="CP1397" s="60">
        <v>422334000</v>
      </c>
      <c r="CQ1397" s="60">
        <v>8366530000</v>
      </c>
      <c r="CR1397" s="60" t="s">
        <v>544</v>
      </c>
      <c r="CS1397" s="60">
        <v>1738000</v>
      </c>
      <c r="CT1397" s="60">
        <v>103587000</v>
      </c>
      <c r="CU1397" s="60">
        <v>85308000</v>
      </c>
      <c r="CV1397" s="60">
        <v>215307000</v>
      </c>
      <c r="CW1397" s="60">
        <v>188895000</v>
      </c>
      <c r="CX1397" s="60">
        <v>307234000</v>
      </c>
      <c r="CY1397" s="60">
        <v>11.07</v>
      </c>
      <c r="CZ1397" s="60">
        <f t="shared" si="42"/>
        <v>1</v>
      </c>
      <c r="DA1397" s="60" t="str">
        <f t="shared" si="43"/>
        <v>N: parent data from row 1399</v>
      </c>
    </row>
    <row r="1398" spans="1:105">
      <c r="A1398" s="13" t="s">
        <v>1711</v>
      </c>
      <c r="B1398" s="13">
        <v>1202625</v>
      </c>
      <c r="C1398" s="13">
        <v>2023</v>
      </c>
      <c r="D1398" s="13" t="s">
        <v>12</v>
      </c>
      <c r="E1398" s="13" t="s">
        <v>13</v>
      </c>
      <c r="F1398" s="84" t="s">
        <v>1804</v>
      </c>
      <c r="G1398" s="60" t="s">
        <v>1840</v>
      </c>
      <c r="H1398" s="60" t="s">
        <v>1827</v>
      </c>
      <c r="I1398" s="60" t="s">
        <v>540</v>
      </c>
      <c r="J1398" s="60" t="s">
        <v>1712</v>
      </c>
      <c r="K1398" s="85">
        <v>1012744</v>
      </c>
      <c r="L1398" s="60">
        <v>9541485000</v>
      </c>
      <c r="M1398" s="60">
        <v>9541485000</v>
      </c>
      <c r="N1398" s="60">
        <v>42757000</v>
      </c>
      <c r="O1398" s="60">
        <v>36974000</v>
      </c>
      <c r="P1398" s="60">
        <v>-0.61</v>
      </c>
      <c r="Q1398" s="60" t="s">
        <v>544</v>
      </c>
      <c r="R1398" s="85">
        <v>601</v>
      </c>
      <c r="S1398" s="85" t="s">
        <v>544</v>
      </c>
      <c r="T1398" s="60">
        <v>3447885000</v>
      </c>
      <c r="U1398" s="60" t="s">
        <v>544</v>
      </c>
      <c r="V1398" s="60">
        <v>2256890000</v>
      </c>
      <c r="W1398" s="60" t="s">
        <v>1841</v>
      </c>
      <c r="X1398" s="60">
        <v>363897000</v>
      </c>
      <c r="Y1398" s="60">
        <v>8225861000</v>
      </c>
      <c r="Z1398" s="60">
        <v>16.100000000000001</v>
      </c>
      <c r="AA1398" s="60">
        <v>5527000</v>
      </c>
      <c r="AB1398" s="60">
        <v>9383196000</v>
      </c>
      <c r="AC1398" s="60">
        <v>9541485000</v>
      </c>
      <c r="AD1398" s="60">
        <v>10.79</v>
      </c>
      <c r="AE1398" s="60">
        <v>673724000</v>
      </c>
      <c r="AF1398" s="60">
        <v>4.16</v>
      </c>
      <c r="AG1398" s="60" t="s">
        <v>1842</v>
      </c>
      <c r="AH1398" s="60">
        <v>48005000</v>
      </c>
      <c r="AI1398" s="60">
        <v>1009631000</v>
      </c>
      <c r="AJ1398" s="60">
        <v>1344189000</v>
      </c>
      <c r="AK1398" s="60">
        <v>4.08</v>
      </c>
      <c r="AL1398" s="60">
        <v>8244814000</v>
      </c>
      <c r="AM1398" s="60">
        <v>114346000</v>
      </c>
      <c r="AN1398" s="60">
        <v>158695000</v>
      </c>
      <c r="AO1398" s="60">
        <v>103203000</v>
      </c>
      <c r="AP1398" s="60">
        <v>1036545000</v>
      </c>
      <c r="AQ1398" s="60">
        <v>9541485000</v>
      </c>
      <c r="AR1398" s="60">
        <v>0.53</v>
      </c>
      <c r="AS1398" s="60">
        <v>1059287000</v>
      </c>
      <c r="AT1398" s="60">
        <v>3493378000</v>
      </c>
      <c r="AU1398" s="85">
        <v>1202625</v>
      </c>
      <c r="AV1398" s="60" t="s">
        <v>544</v>
      </c>
      <c r="AW1398" s="60" t="s">
        <v>544</v>
      </c>
      <c r="AX1398" s="60">
        <v>309000</v>
      </c>
      <c r="AY1398" s="60">
        <v>2017913000</v>
      </c>
      <c r="AZ1398" s="60">
        <v>609671000</v>
      </c>
      <c r="BA1398" s="60">
        <v>226968000</v>
      </c>
      <c r="BB1398" s="60" t="s">
        <v>1808</v>
      </c>
      <c r="BC1398" s="60">
        <v>9354242000</v>
      </c>
      <c r="BD1398" s="60">
        <v>87470000</v>
      </c>
      <c r="BE1398" s="60">
        <v>198700000</v>
      </c>
      <c r="BF1398" s="60" t="s">
        <v>544</v>
      </c>
      <c r="BG1398" s="60">
        <v>49304000</v>
      </c>
      <c r="BH1398" s="60">
        <v>7995149000</v>
      </c>
      <c r="BI1398" s="60">
        <v>168178000</v>
      </c>
      <c r="BJ1398" s="60">
        <v>2256890000</v>
      </c>
      <c r="BK1398" s="60">
        <v>220930000</v>
      </c>
      <c r="BL1398" s="85" t="s">
        <v>544</v>
      </c>
      <c r="BM1398" s="60" t="s">
        <v>544</v>
      </c>
      <c r="BN1398" s="60">
        <v>117086000</v>
      </c>
      <c r="BO1398" s="60">
        <v>8972962000</v>
      </c>
      <c r="BP1398" s="60">
        <v>7907679000</v>
      </c>
      <c r="BQ1398" s="60">
        <v>289288000</v>
      </c>
      <c r="BR1398" s="60" t="s">
        <v>544</v>
      </c>
      <c r="BS1398" s="60">
        <v>285283000</v>
      </c>
      <c r="BT1398" s="60" t="s">
        <v>544</v>
      </c>
      <c r="BU1398" s="60">
        <v>486959000</v>
      </c>
      <c r="BV1398" s="60">
        <v>467000</v>
      </c>
      <c r="BW1398" s="60">
        <v>226968000</v>
      </c>
      <c r="BX1398" s="60">
        <v>1009631000</v>
      </c>
      <c r="BY1398" s="60" t="s">
        <v>544</v>
      </c>
      <c r="BZ1398" s="60">
        <v>26000</v>
      </c>
      <c r="CA1398" s="60" t="s">
        <v>544</v>
      </c>
      <c r="CB1398" s="60" t="s">
        <v>1898</v>
      </c>
      <c r="CC1398" s="60">
        <v>154263000</v>
      </c>
      <c r="CD1398" s="60">
        <v>112744000</v>
      </c>
      <c r="CE1398" s="60">
        <v>220220000</v>
      </c>
      <c r="CF1398" s="60">
        <v>1036545000</v>
      </c>
      <c r="CG1398" s="60">
        <v>35633000</v>
      </c>
      <c r="CH1398" s="60">
        <v>18930000</v>
      </c>
      <c r="CI1398" s="60" t="s">
        <v>1712</v>
      </c>
      <c r="CJ1398" s="60">
        <v>10.76</v>
      </c>
      <c r="CK1398" s="60">
        <v>522592000</v>
      </c>
      <c r="CL1398" s="60" t="s">
        <v>544</v>
      </c>
      <c r="CM1398" s="85">
        <v>1012744</v>
      </c>
      <c r="CN1398" s="60">
        <v>254000</v>
      </c>
      <c r="CO1398" s="60">
        <v>168178000</v>
      </c>
      <c r="CP1398" s="60">
        <v>480983000</v>
      </c>
      <c r="CQ1398" s="60">
        <v>8225861000</v>
      </c>
      <c r="CR1398" s="60" t="s">
        <v>544</v>
      </c>
      <c r="CS1398" s="60">
        <v>254000</v>
      </c>
      <c r="CT1398" s="60">
        <v>115472000</v>
      </c>
      <c r="CU1398" s="60">
        <v>105458000</v>
      </c>
      <c r="CV1398" s="60">
        <v>220220000</v>
      </c>
      <c r="CW1398" s="60">
        <v>220930000</v>
      </c>
      <c r="CX1398" s="60">
        <v>363897000</v>
      </c>
      <c r="CY1398" s="60">
        <v>10.76</v>
      </c>
      <c r="CZ1398" s="60">
        <f t="shared" si="42"/>
        <v>1</v>
      </c>
      <c r="DA1398" s="60" t="str">
        <f t="shared" si="43"/>
        <v>N: parent data from row 1399</v>
      </c>
    </row>
    <row r="1399" spans="1:105">
      <c r="A1399" s="13" t="s">
        <v>1712</v>
      </c>
      <c r="B1399" s="13">
        <v>1012744</v>
      </c>
      <c r="C1399" s="13">
        <v>2022</v>
      </c>
      <c r="D1399" s="13" t="s">
        <v>12</v>
      </c>
      <c r="E1399" s="13" t="s">
        <v>13</v>
      </c>
      <c r="F1399" s="84" t="s">
        <v>1812</v>
      </c>
      <c r="G1399" s="60" t="s">
        <v>1840</v>
      </c>
      <c r="H1399" s="60" t="s">
        <v>1827</v>
      </c>
      <c r="I1399" s="60" t="s">
        <v>540</v>
      </c>
      <c r="J1399" s="60" t="s">
        <v>1712</v>
      </c>
      <c r="K1399" s="85">
        <v>1012744</v>
      </c>
      <c r="L1399" s="60">
        <v>52949649000</v>
      </c>
      <c r="M1399" s="60">
        <v>52949649000</v>
      </c>
      <c r="N1399" s="60">
        <v>131538000</v>
      </c>
      <c r="O1399" s="60">
        <v>42721000</v>
      </c>
      <c r="P1399" s="60">
        <v>-0.44</v>
      </c>
      <c r="Q1399" s="60" t="s">
        <v>544</v>
      </c>
      <c r="R1399" s="85">
        <v>5189</v>
      </c>
      <c r="S1399" s="85" t="s">
        <v>544</v>
      </c>
      <c r="T1399" s="60">
        <v>18039718000</v>
      </c>
      <c r="U1399" s="60" t="s">
        <v>544</v>
      </c>
      <c r="V1399" s="60">
        <v>7803559000</v>
      </c>
      <c r="W1399" s="60" t="s">
        <v>1841</v>
      </c>
      <c r="X1399" s="60">
        <v>1495362000</v>
      </c>
      <c r="Y1399" s="60">
        <v>43598984000</v>
      </c>
      <c r="Z1399" s="60">
        <v>10.82</v>
      </c>
      <c r="AA1399" s="60">
        <v>601022000</v>
      </c>
      <c r="AB1399" s="60">
        <v>45973302000</v>
      </c>
      <c r="AC1399" s="60">
        <v>52949649000</v>
      </c>
      <c r="AD1399" s="60">
        <v>8.7899999999999991</v>
      </c>
      <c r="AE1399" s="60">
        <v>7106214000</v>
      </c>
      <c r="AF1399" s="60">
        <v>4.6900000000000004</v>
      </c>
      <c r="AG1399" s="60" t="s">
        <v>1842</v>
      </c>
      <c r="AH1399" s="60">
        <v>58000</v>
      </c>
      <c r="AI1399" s="60">
        <v>4574691000</v>
      </c>
      <c r="AJ1399" s="60">
        <v>5408933000</v>
      </c>
      <c r="AK1399" s="60">
        <v>3.01</v>
      </c>
      <c r="AL1399" s="60">
        <v>44217618000</v>
      </c>
      <c r="AM1399" s="60">
        <v>494763000</v>
      </c>
      <c r="AN1399" s="60">
        <v>252081000</v>
      </c>
      <c r="AO1399" s="60">
        <v>490908000</v>
      </c>
      <c r="AP1399" s="60">
        <v>4384338000</v>
      </c>
      <c r="AQ1399" s="60">
        <v>52949649000</v>
      </c>
      <c r="AR1399" s="60">
        <v>0.33</v>
      </c>
      <c r="AS1399" s="60">
        <v>4811974000</v>
      </c>
      <c r="AT1399" s="60">
        <v>18392535000</v>
      </c>
      <c r="AU1399" s="85">
        <v>1012744</v>
      </c>
      <c r="AV1399" s="60" t="s">
        <v>544</v>
      </c>
      <c r="AW1399" s="60" t="s">
        <v>544</v>
      </c>
      <c r="AX1399" s="60">
        <v>13563000</v>
      </c>
      <c r="AY1399" s="60">
        <v>12515147000</v>
      </c>
      <c r="AZ1399" s="60">
        <v>6987010000</v>
      </c>
      <c r="BA1399" s="60">
        <v>818686000</v>
      </c>
      <c r="BB1399" s="60" t="s">
        <v>1808</v>
      </c>
      <c r="BC1399" s="60">
        <v>52054490000</v>
      </c>
      <c r="BD1399" s="60">
        <v>270173000</v>
      </c>
      <c r="BE1399" s="60">
        <v>706379000</v>
      </c>
      <c r="BF1399" s="60" t="s">
        <v>544</v>
      </c>
      <c r="BG1399" s="60">
        <v>274507000</v>
      </c>
      <c r="BH1399" s="60">
        <v>39529927000</v>
      </c>
      <c r="BI1399" s="60">
        <v>114900000</v>
      </c>
      <c r="BJ1399" s="60">
        <v>7803559000</v>
      </c>
      <c r="BK1399" s="60">
        <v>1178064000</v>
      </c>
      <c r="BL1399" s="85" t="s">
        <v>3234</v>
      </c>
      <c r="BM1399" s="60" t="s">
        <v>3235</v>
      </c>
      <c r="BN1399" s="60">
        <v>461846000</v>
      </c>
      <c r="BO1399" s="60">
        <v>48680383000</v>
      </c>
      <c r="BP1399" s="60">
        <v>39259754000</v>
      </c>
      <c r="BQ1399" s="60">
        <v>1988719000</v>
      </c>
      <c r="BR1399" s="60" t="s">
        <v>544</v>
      </c>
      <c r="BS1399" s="60">
        <v>2016568000</v>
      </c>
      <c r="BT1399" s="60" t="s">
        <v>544</v>
      </c>
      <c r="BU1399" s="60">
        <v>1529849000</v>
      </c>
      <c r="BV1399" s="60">
        <v>9091000</v>
      </c>
      <c r="BW1399" s="60">
        <v>818686000</v>
      </c>
      <c r="BX1399" s="60">
        <v>4162191000</v>
      </c>
      <c r="BY1399" s="60" t="s">
        <v>544</v>
      </c>
      <c r="BZ1399" s="60">
        <v>439000</v>
      </c>
      <c r="CA1399" s="60" t="s">
        <v>544</v>
      </c>
      <c r="CB1399" s="60" t="s">
        <v>1898</v>
      </c>
      <c r="CC1399" s="60">
        <v>175202000</v>
      </c>
      <c r="CD1399" s="60">
        <v>824883000</v>
      </c>
      <c r="CE1399" s="60">
        <v>700555000</v>
      </c>
      <c r="CF1399" s="60">
        <v>4384338000</v>
      </c>
      <c r="CG1399" s="60">
        <v>217594000</v>
      </c>
      <c r="CH1399" s="60">
        <v>20274000</v>
      </c>
      <c r="CI1399" s="60" t="s">
        <v>1712</v>
      </c>
      <c r="CJ1399" s="60">
        <v>9.9499999999999993</v>
      </c>
      <c r="CK1399" s="60">
        <v>1747443000</v>
      </c>
      <c r="CL1399" s="60" t="s">
        <v>544</v>
      </c>
      <c r="CM1399" s="85">
        <v>1012744</v>
      </c>
      <c r="CN1399" s="60">
        <v>6554000</v>
      </c>
      <c r="CO1399" s="60">
        <v>114900000</v>
      </c>
      <c r="CP1399" s="60">
        <v>1957208000</v>
      </c>
      <c r="CQ1399" s="60">
        <v>43598984000</v>
      </c>
      <c r="CR1399" s="60" t="s">
        <v>544</v>
      </c>
      <c r="CS1399" s="60">
        <v>6554000</v>
      </c>
      <c r="CT1399" s="60">
        <v>694364000</v>
      </c>
      <c r="CU1399" s="60">
        <v>483700000</v>
      </c>
      <c r="CV1399" s="60">
        <v>700555000</v>
      </c>
      <c r="CW1399" s="60">
        <v>1178064000</v>
      </c>
      <c r="CX1399" s="60">
        <v>1495362000</v>
      </c>
      <c r="CY1399" s="60">
        <v>9.0500000000000007</v>
      </c>
      <c r="CZ1399" s="60">
        <f t="shared" si="42"/>
        <v>1</v>
      </c>
      <c r="DA1399" s="60" t="str">
        <f t="shared" si="43"/>
        <v>Y</v>
      </c>
    </row>
    <row r="1400" spans="1:105">
      <c r="A1400" s="13" t="s">
        <v>1712</v>
      </c>
      <c r="B1400" s="13">
        <v>1012744</v>
      </c>
      <c r="C1400" s="13">
        <v>2023</v>
      </c>
      <c r="D1400" s="13" t="s">
        <v>12</v>
      </c>
      <c r="E1400" s="13" t="s">
        <v>13</v>
      </c>
      <c r="F1400" s="84" t="s">
        <v>1804</v>
      </c>
      <c r="G1400" s="60" t="s">
        <v>1840</v>
      </c>
      <c r="H1400" s="60" t="s">
        <v>1827</v>
      </c>
      <c r="I1400" s="60" t="s">
        <v>540</v>
      </c>
      <c r="J1400" s="60" t="s">
        <v>1712</v>
      </c>
      <c r="K1400" s="85">
        <v>1012744</v>
      </c>
      <c r="L1400" s="60">
        <v>56249597000</v>
      </c>
      <c r="M1400" s="60">
        <v>56249597000</v>
      </c>
      <c r="N1400" s="60">
        <v>175871000</v>
      </c>
      <c r="O1400" s="60">
        <v>118776000</v>
      </c>
      <c r="P1400" s="60">
        <v>-0.4</v>
      </c>
      <c r="Q1400" s="60" t="s">
        <v>544</v>
      </c>
      <c r="R1400" s="85">
        <v>5450</v>
      </c>
      <c r="S1400" s="85" t="s">
        <v>544</v>
      </c>
      <c r="T1400" s="60">
        <v>19257409000</v>
      </c>
      <c r="U1400" s="60" t="s">
        <v>544</v>
      </c>
      <c r="V1400" s="60">
        <v>8894208000</v>
      </c>
      <c r="W1400" s="60" t="s">
        <v>1841</v>
      </c>
      <c r="X1400" s="60">
        <v>1837864000</v>
      </c>
      <c r="Y1400" s="60">
        <v>46141094000</v>
      </c>
      <c r="Z1400" s="60">
        <v>12.29</v>
      </c>
      <c r="AA1400" s="60">
        <v>420466000</v>
      </c>
      <c r="AB1400" s="60">
        <v>49723575000</v>
      </c>
      <c r="AC1400" s="60">
        <v>56249597000</v>
      </c>
      <c r="AD1400" s="60">
        <v>9.26</v>
      </c>
      <c r="AE1400" s="60">
        <v>6941588000</v>
      </c>
      <c r="AF1400" s="60">
        <v>4.47</v>
      </c>
      <c r="AG1400" s="60" t="s">
        <v>1842</v>
      </c>
      <c r="AH1400" s="60">
        <v>60000</v>
      </c>
      <c r="AI1400" s="60">
        <v>5100573000</v>
      </c>
      <c r="AJ1400" s="60">
        <v>6033295000</v>
      </c>
      <c r="AK1400" s="60">
        <v>3.5</v>
      </c>
      <c r="AL1400" s="60">
        <v>46574990000</v>
      </c>
      <c r="AM1400" s="60">
        <v>637227000</v>
      </c>
      <c r="AN1400" s="60">
        <v>1055250000</v>
      </c>
      <c r="AO1400" s="60">
        <v>423404000</v>
      </c>
      <c r="AP1400" s="60">
        <v>4987026000</v>
      </c>
      <c r="AQ1400" s="60">
        <v>56249597000</v>
      </c>
      <c r="AR1400" s="60">
        <v>0.41</v>
      </c>
      <c r="AS1400" s="60">
        <v>5348257000</v>
      </c>
      <c r="AT1400" s="60">
        <v>19560671000</v>
      </c>
      <c r="AU1400" s="85">
        <v>1012744</v>
      </c>
      <c r="AV1400" s="60" t="s">
        <v>544</v>
      </c>
      <c r="AW1400" s="60" t="s">
        <v>544</v>
      </c>
      <c r="AX1400" s="60">
        <v>16158000</v>
      </c>
      <c r="AY1400" s="60">
        <v>12974883000</v>
      </c>
      <c r="AZ1400" s="60">
        <v>7495740000</v>
      </c>
      <c r="BA1400" s="60">
        <v>1020967000</v>
      </c>
      <c r="BB1400" s="60" t="s">
        <v>1808</v>
      </c>
      <c r="BC1400" s="60">
        <v>55103871000</v>
      </c>
      <c r="BD1400" s="60">
        <v>344235000</v>
      </c>
      <c r="BE1400" s="60">
        <v>924173000</v>
      </c>
      <c r="BF1400" s="60" t="s">
        <v>544</v>
      </c>
      <c r="BG1400" s="60">
        <v>193304000</v>
      </c>
      <c r="BH1400" s="60">
        <v>42450729000</v>
      </c>
      <c r="BI1400" s="60">
        <v>657985000</v>
      </c>
      <c r="BJ1400" s="60">
        <v>8894208000</v>
      </c>
      <c r="BK1400" s="60">
        <v>1314231000</v>
      </c>
      <c r="BL1400" s="85" t="s">
        <v>3234</v>
      </c>
      <c r="BM1400" s="60" t="s">
        <v>3235</v>
      </c>
      <c r="BN1400" s="60">
        <v>435838000</v>
      </c>
      <c r="BO1400" s="60">
        <v>52076965000</v>
      </c>
      <c r="BP1400" s="60">
        <v>42106494000</v>
      </c>
      <c r="BQ1400" s="60">
        <v>2084323000</v>
      </c>
      <c r="BR1400" s="60" t="s">
        <v>544</v>
      </c>
      <c r="BS1400" s="60">
        <v>2039267000</v>
      </c>
      <c r="BT1400" s="60" t="s">
        <v>544</v>
      </c>
      <c r="BU1400" s="60">
        <v>2558790000</v>
      </c>
      <c r="BV1400" s="60">
        <v>29577000</v>
      </c>
      <c r="BW1400" s="60">
        <v>1020967000</v>
      </c>
      <c r="BX1400" s="60">
        <v>4688073000</v>
      </c>
      <c r="BY1400" s="60" t="s">
        <v>544</v>
      </c>
      <c r="BZ1400" s="60">
        <v>1072000</v>
      </c>
      <c r="CA1400" s="60" t="s">
        <v>544</v>
      </c>
      <c r="CB1400" s="60" t="s">
        <v>1898</v>
      </c>
      <c r="CC1400" s="60">
        <v>906470000</v>
      </c>
      <c r="CD1400" s="60">
        <v>809570000</v>
      </c>
      <c r="CE1400" s="60">
        <v>845081000</v>
      </c>
      <c r="CF1400" s="60">
        <v>4987026000</v>
      </c>
      <c r="CG1400" s="60">
        <v>334324000</v>
      </c>
      <c r="CH1400" s="60">
        <v>45502000</v>
      </c>
      <c r="CI1400" s="60" t="s">
        <v>1712</v>
      </c>
      <c r="CJ1400" s="60">
        <v>10.26</v>
      </c>
      <c r="CK1400" s="60">
        <v>2893114000</v>
      </c>
      <c r="CL1400" s="60" t="s">
        <v>544</v>
      </c>
      <c r="CM1400" s="85">
        <v>1012744</v>
      </c>
      <c r="CN1400" s="60">
        <v>8975000</v>
      </c>
      <c r="CO1400" s="60">
        <v>657985000</v>
      </c>
      <c r="CP1400" s="60">
        <v>2273702000</v>
      </c>
      <c r="CQ1400" s="60">
        <v>46141094000</v>
      </c>
      <c r="CR1400" s="60" t="s">
        <v>544</v>
      </c>
      <c r="CS1400" s="60">
        <v>8975000</v>
      </c>
      <c r="CT1400" s="60">
        <v>745950000</v>
      </c>
      <c r="CU1400" s="60">
        <v>568281000</v>
      </c>
      <c r="CV1400" s="60">
        <v>845081000</v>
      </c>
      <c r="CW1400" s="60">
        <v>1314231000</v>
      </c>
      <c r="CX1400" s="60">
        <v>1837864000</v>
      </c>
      <c r="CY1400" s="60">
        <v>9.43</v>
      </c>
      <c r="CZ1400" s="60">
        <f t="shared" si="42"/>
        <v>1</v>
      </c>
      <c r="DA1400" s="60" t="str">
        <f t="shared" si="43"/>
        <v>Y</v>
      </c>
    </row>
    <row r="1401" spans="1:105">
      <c r="A1401" s="13" t="s">
        <v>1713</v>
      </c>
      <c r="B1401" s="13">
        <v>112127</v>
      </c>
      <c r="C1401" s="13">
        <v>2022</v>
      </c>
      <c r="D1401" s="13" t="s">
        <v>1</v>
      </c>
      <c r="E1401" s="13" t="s">
        <v>13</v>
      </c>
      <c r="F1401" s="84" t="s">
        <v>1812</v>
      </c>
      <c r="G1401" s="60" t="s">
        <v>2293</v>
      </c>
      <c r="H1401" s="60" t="s">
        <v>2742</v>
      </c>
      <c r="I1401" s="60" t="s">
        <v>2295</v>
      </c>
      <c r="J1401" s="60" t="s">
        <v>2966</v>
      </c>
      <c r="K1401" s="85">
        <v>1503377</v>
      </c>
      <c r="L1401" s="60">
        <v>443341000000000</v>
      </c>
      <c r="M1401" s="60">
        <v>347418677221.59998</v>
      </c>
      <c r="N1401" s="60">
        <v>626753352.5</v>
      </c>
      <c r="O1401" s="60">
        <v>322310144.89999998</v>
      </c>
      <c r="P1401" s="60">
        <v>-0.21</v>
      </c>
      <c r="Q1401" s="60" t="s">
        <v>544</v>
      </c>
      <c r="R1401" s="85" t="s">
        <v>544</v>
      </c>
      <c r="S1401" s="85">
        <v>735</v>
      </c>
      <c r="T1401" s="60">
        <v>130643045391.39999</v>
      </c>
      <c r="U1401" s="60" t="s">
        <v>544</v>
      </c>
      <c r="V1401" s="60" t="s">
        <v>544</v>
      </c>
      <c r="W1401" s="60" t="s">
        <v>2296</v>
      </c>
      <c r="X1401" s="60">
        <v>5930412629.3000002</v>
      </c>
      <c r="Y1401" s="60">
        <v>265593433214.89999</v>
      </c>
      <c r="Z1401" s="60">
        <v>12.93</v>
      </c>
      <c r="AA1401" s="60">
        <v>346759638</v>
      </c>
      <c r="AB1401" s="60">
        <v>131206167370.7</v>
      </c>
      <c r="AC1401" s="60">
        <v>347418677221.59998</v>
      </c>
      <c r="AD1401" s="60">
        <v>4.71</v>
      </c>
      <c r="AE1401" s="60">
        <v>109338211596.39999</v>
      </c>
      <c r="AF1401" s="60">
        <v>7.32</v>
      </c>
      <c r="AG1401" s="60" t="s">
        <v>2297</v>
      </c>
      <c r="AH1401" s="60" t="s">
        <v>544</v>
      </c>
      <c r="AI1401" s="60" t="s">
        <v>544</v>
      </c>
      <c r="AJ1401" s="60" t="s">
        <v>544</v>
      </c>
      <c r="AK1401" s="60">
        <v>1.92</v>
      </c>
      <c r="AL1401" s="60">
        <v>267236721262.10001</v>
      </c>
      <c r="AM1401" s="60">
        <v>16139408190.799999</v>
      </c>
      <c r="AN1401" s="60">
        <v>4173418766.3000002</v>
      </c>
      <c r="AO1401" s="60">
        <v>27499332295.400002</v>
      </c>
      <c r="AP1401" s="60">
        <v>18346836946.200001</v>
      </c>
      <c r="AQ1401" s="60">
        <v>347418677221.59998</v>
      </c>
      <c r="AR1401" s="60">
        <v>0.26</v>
      </c>
      <c r="AS1401" s="60">
        <v>18773370891.900002</v>
      </c>
      <c r="AT1401" s="60">
        <v>130643045391.39999</v>
      </c>
      <c r="AU1401" s="85">
        <v>112127</v>
      </c>
      <c r="AV1401" s="60" t="s">
        <v>544</v>
      </c>
      <c r="AW1401" s="60">
        <v>1296528409.2</v>
      </c>
      <c r="AX1401" s="60" t="s">
        <v>544</v>
      </c>
      <c r="AY1401" s="60">
        <v>109338211596.39999</v>
      </c>
      <c r="AZ1401" s="60">
        <v>56072091375.400002</v>
      </c>
      <c r="BA1401" s="60" t="s">
        <v>544</v>
      </c>
      <c r="BB1401" s="60" t="s">
        <v>1808</v>
      </c>
      <c r="BC1401" s="60">
        <v>380513808891.09998</v>
      </c>
      <c r="BD1401" s="60">
        <v>1246297239</v>
      </c>
      <c r="BE1401" s="60" t="s">
        <v>544</v>
      </c>
      <c r="BF1401" s="60">
        <v>5323955490.6000004</v>
      </c>
      <c r="BG1401" s="60">
        <v>726510419</v>
      </c>
      <c r="BH1401" s="60">
        <v>239981256987.79999</v>
      </c>
      <c r="BI1401" s="60">
        <v>2083300559.5999999</v>
      </c>
      <c r="BJ1401" s="60" t="s">
        <v>544</v>
      </c>
      <c r="BK1401" s="60">
        <v>3785909973.0999999</v>
      </c>
      <c r="BL1401" s="85" t="s">
        <v>3236</v>
      </c>
      <c r="BM1401" s="60" t="s">
        <v>3237</v>
      </c>
      <c r="BN1401" s="60">
        <v>1151398725.7</v>
      </c>
      <c r="BO1401" s="60">
        <v>310562555254.59998</v>
      </c>
      <c r="BP1401" s="60">
        <v>238734959748.70001</v>
      </c>
      <c r="BQ1401" s="60">
        <v>2810281161.0999999</v>
      </c>
      <c r="BR1401" s="60" t="s">
        <v>544</v>
      </c>
      <c r="BS1401" s="60">
        <v>6822584036.8999996</v>
      </c>
      <c r="BT1401" s="60" t="s">
        <v>544</v>
      </c>
      <c r="BU1401" s="60">
        <v>8848052141.6000004</v>
      </c>
      <c r="BV1401" s="60" t="s">
        <v>544</v>
      </c>
      <c r="BW1401" s="60" t="s">
        <v>544</v>
      </c>
      <c r="BX1401" s="60">
        <v>16641563164.9</v>
      </c>
      <c r="BY1401" s="60" t="s">
        <v>544</v>
      </c>
      <c r="BZ1401" s="60">
        <v>-16848208.399999999</v>
      </c>
      <c r="CA1401" s="60">
        <v>37066058.5</v>
      </c>
      <c r="CB1401" s="60" t="s">
        <v>1979</v>
      </c>
      <c r="CC1401" s="60">
        <v>3163074808.5999999</v>
      </c>
      <c r="CD1401" s="60">
        <v>2116448430.0999999</v>
      </c>
      <c r="CE1401" s="60">
        <v>3026956957.5</v>
      </c>
      <c r="CF1401" s="60">
        <v>18346836946.200001</v>
      </c>
      <c r="CG1401" s="60">
        <v>1137371612.5999999</v>
      </c>
      <c r="CH1401" s="60">
        <v>-91372144.200000003</v>
      </c>
      <c r="CI1401" s="60" t="s">
        <v>2966</v>
      </c>
      <c r="CJ1401" s="60">
        <v>13.67</v>
      </c>
      <c r="CK1401" s="60">
        <v>10103831395.6</v>
      </c>
      <c r="CL1401" s="60">
        <v>102.4</v>
      </c>
      <c r="CM1401" s="85">
        <v>1503377</v>
      </c>
      <c r="CN1401" s="60">
        <v>-173497364.59999999</v>
      </c>
      <c r="CO1401" s="60">
        <v>2083300559.5999999</v>
      </c>
      <c r="CP1401" s="60">
        <v>7081811355</v>
      </c>
      <c r="CQ1401" s="60">
        <v>265593433214.89999</v>
      </c>
      <c r="CR1401" s="60">
        <v>118407641.40000001</v>
      </c>
      <c r="CS1401" s="60">
        <v>-173497364.59999999</v>
      </c>
      <c r="CT1401" s="60">
        <v>1884726791.8</v>
      </c>
      <c r="CU1401" s="60">
        <v>1901183181.4000001</v>
      </c>
      <c r="CV1401" s="60">
        <v>3026956957.5</v>
      </c>
      <c r="CW1401" s="60">
        <v>3785909973.0999999</v>
      </c>
      <c r="CX1401" s="60">
        <v>5930412629.3000002</v>
      </c>
      <c r="CY1401" s="60">
        <v>12.68</v>
      </c>
      <c r="CZ1401" s="60">
        <f t="shared" si="42"/>
        <v>1276.1000748305084</v>
      </c>
      <c r="DA1401" s="60" t="str">
        <f t="shared" si="43"/>
        <v>N</v>
      </c>
    </row>
    <row r="1402" spans="1:105">
      <c r="A1402" s="13" t="s">
        <v>1713</v>
      </c>
      <c r="B1402" s="13">
        <v>112127</v>
      </c>
      <c r="C1402" s="13">
        <v>2023</v>
      </c>
      <c r="D1402" s="13" t="s">
        <v>1</v>
      </c>
      <c r="E1402" s="13" t="s">
        <v>13</v>
      </c>
      <c r="F1402" s="84" t="s">
        <v>1804</v>
      </c>
      <c r="G1402" s="60" t="s">
        <v>2293</v>
      </c>
      <c r="H1402" s="60" t="s">
        <v>2294</v>
      </c>
      <c r="I1402" s="60" t="s">
        <v>2295</v>
      </c>
      <c r="J1402" s="60" t="s">
        <v>2966</v>
      </c>
      <c r="K1402" s="85">
        <v>1503377</v>
      </c>
      <c r="L1402" s="60">
        <v>458017100000000</v>
      </c>
      <c r="M1402" s="60">
        <v>351293985908.5</v>
      </c>
      <c r="N1402" s="60">
        <v>841003219.20000005</v>
      </c>
      <c r="O1402" s="60">
        <v>643273506.60000002</v>
      </c>
      <c r="P1402" s="60">
        <v>-0.19</v>
      </c>
      <c r="Q1402" s="60" t="s">
        <v>544</v>
      </c>
      <c r="R1402" s="85" t="s">
        <v>544</v>
      </c>
      <c r="S1402" s="85">
        <v>733</v>
      </c>
      <c r="T1402" s="60">
        <v>138520171450.89999</v>
      </c>
      <c r="U1402" s="60" t="s">
        <v>544</v>
      </c>
      <c r="V1402" s="60" t="s">
        <v>544</v>
      </c>
      <c r="W1402" s="60" t="s">
        <v>2296</v>
      </c>
      <c r="X1402" s="60">
        <v>5897913775.3999996</v>
      </c>
      <c r="Y1402" s="60">
        <v>271400060664.29999</v>
      </c>
      <c r="Z1402" s="60">
        <v>10.44</v>
      </c>
      <c r="AA1402" s="60">
        <v>891087587.79999995</v>
      </c>
      <c r="AB1402" s="60">
        <v>135046555874.60001</v>
      </c>
      <c r="AC1402" s="60">
        <v>351293985908.5</v>
      </c>
      <c r="AD1402" s="60">
        <v>4.9400000000000004</v>
      </c>
      <c r="AE1402" s="60">
        <v>109288540907.5</v>
      </c>
      <c r="AF1402" s="60">
        <v>7.88</v>
      </c>
      <c r="AG1402" s="60" t="s">
        <v>2297</v>
      </c>
      <c r="AH1402" s="60" t="s">
        <v>544</v>
      </c>
      <c r="AI1402" s="60">
        <v>18973385440</v>
      </c>
      <c r="AJ1402" s="60" t="s">
        <v>544</v>
      </c>
      <c r="AK1402" s="60">
        <v>1.92</v>
      </c>
      <c r="AL1402" s="60">
        <v>272695581446.39999</v>
      </c>
      <c r="AM1402" s="60">
        <v>18044025111</v>
      </c>
      <c r="AN1402" s="60">
        <v>8399524445.3999996</v>
      </c>
      <c r="AO1402" s="60">
        <v>23778186777.599998</v>
      </c>
      <c r="AP1402" s="60">
        <v>19295213940.5</v>
      </c>
      <c r="AQ1402" s="60">
        <v>351293985908.5</v>
      </c>
      <c r="AR1402" s="60">
        <v>0.34</v>
      </c>
      <c r="AS1402" s="60">
        <v>19168890885.099998</v>
      </c>
      <c r="AT1402" s="60">
        <v>138520171450.89999</v>
      </c>
      <c r="AU1402" s="85">
        <v>112127</v>
      </c>
      <c r="AV1402" s="60" t="s">
        <v>544</v>
      </c>
      <c r="AW1402" s="60">
        <v>404433194.19999999</v>
      </c>
      <c r="AX1402" s="60" t="s">
        <v>544</v>
      </c>
      <c r="AY1402" s="60">
        <v>109288540907.5</v>
      </c>
      <c r="AZ1402" s="60">
        <v>58729099404.800003</v>
      </c>
      <c r="BA1402" s="60" t="s">
        <v>544</v>
      </c>
      <c r="BB1402" s="60" t="s">
        <v>1808</v>
      </c>
      <c r="BC1402" s="60">
        <v>384254792696.29999</v>
      </c>
      <c r="BD1402" s="60">
        <v>1536278566.4000001</v>
      </c>
      <c r="BE1402" s="60" t="s">
        <v>544</v>
      </c>
      <c r="BF1402" s="60">
        <v>2497622328.3000002</v>
      </c>
      <c r="BG1402" s="60">
        <v>675103541.79999995</v>
      </c>
      <c r="BH1402" s="60">
        <v>247808712358.39999</v>
      </c>
      <c r="BI1402" s="60">
        <v>2467709765.0999999</v>
      </c>
      <c r="BJ1402" s="60" t="s">
        <v>544</v>
      </c>
      <c r="BK1402" s="60">
        <v>3819297428.5</v>
      </c>
      <c r="BL1402" s="85" t="s">
        <v>3236</v>
      </c>
      <c r="BM1402" s="60" t="s">
        <v>3237</v>
      </c>
      <c r="BN1402" s="60">
        <v>1148105534.7</v>
      </c>
      <c r="BO1402" s="60">
        <v>315276958849.29999</v>
      </c>
      <c r="BP1402" s="60">
        <v>246272433792</v>
      </c>
      <c r="BQ1402" s="60">
        <v>2085826041.5999999</v>
      </c>
      <c r="BR1402" s="60" t="s">
        <v>544</v>
      </c>
      <c r="BS1402" s="60">
        <v>9595796876.7999992</v>
      </c>
      <c r="BT1402" s="60" t="s">
        <v>544</v>
      </c>
      <c r="BU1402" s="60">
        <v>12244285902.1</v>
      </c>
      <c r="BV1402" s="60" t="s">
        <v>544</v>
      </c>
      <c r="BW1402" s="60" t="s">
        <v>544</v>
      </c>
      <c r="BX1402" s="60">
        <v>17781331447</v>
      </c>
      <c r="BY1402" s="60" t="s">
        <v>544</v>
      </c>
      <c r="BZ1402" s="60">
        <v>-28838778.899999999</v>
      </c>
      <c r="CA1402" s="60">
        <v>37352354.600000001</v>
      </c>
      <c r="CB1402" s="60" t="s">
        <v>1979</v>
      </c>
      <c r="CC1402" s="60">
        <v>6590811457.3000002</v>
      </c>
      <c r="CD1402" s="60">
        <v>2093112435.2</v>
      </c>
      <c r="CE1402" s="60">
        <v>2553612510.6999998</v>
      </c>
      <c r="CF1402" s="60">
        <v>19295213940.5</v>
      </c>
      <c r="CG1402" s="60">
        <v>1857493475.8</v>
      </c>
      <c r="CH1402" s="60">
        <v>-75318300.200000003</v>
      </c>
      <c r="CI1402" s="60" t="s">
        <v>2966</v>
      </c>
      <c r="CJ1402" s="60">
        <v>14.05</v>
      </c>
      <c r="CK1402" s="60">
        <v>14297438220.799999</v>
      </c>
      <c r="CL1402" s="60">
        <v>101.26</v>
      </c>
      <c r="CM1402" s="85">
        <v>1503377</v>
      </c>
      <c r="CN1402" s="60">
        <v>523316458.19999999</v>
      </c>
      <c r="CO1402" s="60">
        <v>2467709765.0999999</v>
      </c>
      <c r="CP1402" s="60">
        <v>7046019310.1000004</v>
      </c>
      <c r="CQ1402" s="60">
        <v>271400060664.29999</v>
      </c>
      <c r="CR1402" s="60">
        <v>195658842.90000001</v>
      </c>
      <c r="CS1402" s="60">
        <v>523316458.19999999</v>
      </c>
      <c r="CT1402" s="60">
        <v>1686915166.7</v>
      </c>
      <c r="CU1402" s="60">
        <v>2132382261.8</v>
      </c>
      <c r="CV1402" s="60">
        <v>2553612510.6999998</v>
      </c>
      <c r="CW1402" s="60">
        <v>3819297428.5</v>
      </c>
      <c r="CX1402" s="60">
        <v>5897913775.3999996</v>
      </c>
      <c r="CY1402" s="60">
        <v>13.17</v>
      </c>
      <c r="CZ1402" s="60">
        <f t="shared" si="42"/>
        <v>1303.8000033376538</v>
      </c>
      <c r="DA1402" s="60" t="str">
        <f t="shared" si="43"/>
        <v>N</v>
      </c>
    </row>
    <row r="1403" spans="1:105">
      <c r="A1403" s="13" t="s">
        <v>1714</v>
      </c>
      <c r="B1403" s="13">
        <v>1119350</v>
      </c>
      <c r="C1403" s="13">
        <v>2022</v>
      </c>
      <c r="D1403" s="13" t="s">
        <v>1</v>
      </c>
      <c r="E1403" s="13" t="s">
        <v>507</v>
      </c>
      <c r="F1403" s="84" t="s">
        <v>1812</v>
      </c>
      <c r="G1403" s="60" t="s">
        <v>2415</v>
      </c>
      <c r="H1403" s="60" t="s">
        <v>3238</v>
      </c>
      <c r="I1403" s="60" t="s">
        <v>2417</v>
      </c>
      <c r="J1403" s="60" t="s">
        <v>3239</v>
      </c>
      <c r="K1403" s="85">
        <v>1417455</v>
      </c>
      <c r="L1403" s="60">
        <v>3930780300000</v>
      </c>
      <c r="M1403" s="60">
        <v>1141142863.5028999</v>
      </c>
      <c r="N1403" s="60">
        <v>24057977.296</v>
      </c>
      <c r="O1403" s="60">
        <v>1687482.0307</v>
      </c>
      <c r="P1403" s="60">
        <v>-1.19</v>
      </c>
      <c r="Q1403" s="60" t="s">
        <v>544</v>
      </c>
      <c r="R1403" s="85" t="s">
        <v>544</v>
      </c>
      <c r="S1403" s="85" t="s">
        <v>544</v>
      </c>
      <c r="T1403" s="60">
        <v>204865201.52669999</v>
      </c>
      <c r="U1403" s="60" t="s">
        <v>544</v>
      </c>
      <c r="V1403" s="60">
        <v>36552578.835500002</v>
      </c>
      <c r="W1403" s="60" t="s">
        <v>2418</v>
      </c>
      <c r="X1403" s="60">
        <v>65899821.035800003</v>
      </c>
      <c r="Y1403" s="60">
        <v>707954436.76619995</v>
      </c>
      <c r="Z1403" s="60">
        <v>24.57</v>
      </c>
      <c r="AA1403" s="60" t="s">
        <v>544</v>
      </c>
      <c r="AB1403" s="60">
        <v>573744151.69959998</v>
      </c>
      <c r="AC1403" s="60">
        <v>1141142863.5028999</v>
      </c>
      <c r="AD1403" s="60" t="s">
        <v>544</v>
      </c>
      <c r="AE1403" s="60">
        <v>125159189.66140001</v>
      </c>
      <c r="AF1403" s="60">
        <v>14.55</v>
      </c>
      <c r="AG1403" s="60" t="s">
        <v>2419</v>
      </c>
      <c r="AH1403" s="60" t="s">
        <v>544</v>
      </c>
      <c r="AI1403" s="60">
        <v>113632654.1805</v>
      </c>
      <c r="AJ1403" s="60" t="s">
        <v>544</v>
      </c>
      <c r="AK1403" s="60">
        <v>7.83</v>
      </c>
      <c r="AL1403" s="60">
        <v>723011919.6027</v>
      </c>
      <c r="AM1403" s="60">
        <v>21358505.379299998</v>
      </c>
      <c r="AN1403" s="60">
        <v>45384606.692100003</v>
      </c>
      <c r="AO1403" s="60">
        <v>199449739.0828</v>
      </c>
      <c r="AP1403" s="60">
        <v>138096658.3432</v>
      </c>
      <c r="AQ1403" s="60">
        <v>1141142863.5028999</v>
      </c>
      <c r="AR1403" s="60">
        <v>3.99</v>
      </c>
      <c r="AS1403" s="60">
        <v>131869926.0015</v>
      </c>
      <c r="AT1403" s="60">
        <v>342107711.259</v>
      </c>
      <c r="AU1403" s="85">
        <v>1119350</v>
      </c>
      <c r="AV1403" s="60" t="s">
        <v>544</v>
      </c>
      <c r="AW1403" s="60" t="s">
        <v>544</v>
      </c>
      <c r="AX1403" s="60">
        <v>9624892.1320999991</v>
      </c>
      <c r="AY1403" s="60">
        <v>125159189.66140001</v>
      </c>
      <c r="AZ1403" s="60">
        <v>198852485.3484</v>
      </c>
      <c r="BA1403" s="60">
        <v>99255250.378700003</v>
      </c>
      <c r="BB1403" s="60" t="s">
        <v>1808</v>
      </c>
      <c r="BC1403" s="60" t="s">
        <v>544</v>
      </c>
      <c r="BD1403" s="60">
        <v>21637812.1492</v>
      </c>
      <c r="BE1403" s="60">
        <v>43079665.385899998</v>
      </c>
      <c r="BF1403" s="60" t="s">
        <v>544</v>
      </c>
      <c r="BG1403" s="60">
        <v>5635749.2926000003</v>
      </c>
      <c r="BH1403" s="60">
        <v>603074730.13450003</v>
      </c>
      <c r="BI1403" s="60">
        <v>30973933.421599999</v>
      </c>
      <c r="BJ1403" s="60" t="s">
        <v>544</v>
      </c>
      <c r="BK1403" s="60">
        <v>31413868.437899999</v>
      </c>
      <c r="BL1403" s="85" t="s">
        <v>544</v>
      </c>
      <c r="BM1403" s="60" t="s">
        <v>544</v>
      </c>
      <c r="BN1403" s="60">
        <v>10787901.02</v>
      </c>
      <c r="BO1403" s="60">
        <v>893519165.99010003</v>
      </c>
      <c r="BP1403" s="60">
        <v>581436917.98529994</v>
      </c>
      <c r="BQ1403" s="60">
        <v>81934775.958800003</v>
      </c>
      <c r="BR1403" s="60">
        <v>31865154.5557</v>
      </c>
      <c r="BS1403" s="60">
        <v>11739100.096799999</v>
      </c>
      <c r="BT1403" s="60">
        <v>15057482.8365</v>
      </c>
      <c r="BU1403" s="60">
        <v>86582427.837099999</v>
      </c>
      <c r="BV1403" s="60">
        <v>4267288.3715000004</v>
      </c>
      <c r="BW1403" s="60">
        <v>99255221.347800002</v>
      </c>
      <c r="BX1403" s="60" t="s">
        <v>544</v>
      </c>
      <c r="BY1403" s="60" t="s">
        <v>544</v>
      </c>
      <c r="BZ1403" s="60">
        <v>30830.868900000001</v>
      </c>
      <c r="CA1403" s="60" t="s">
        <v>544</v>
      </c>
      <c r="CB1403" s="60" t="s">
        <v>1861</v>
      </c>
      <c r="CC1403" s="60">
        <v>30692013.8662</v>
      </c>
      <c r="CD1403" s="60">
        <v>19805291.492400002</v>
      </c>
      <c r="CE1403" s="60">
        <v>42585297.338399999</v>
      </c>
      <c r="CF1403" s="60">
        <v>138096658.3432</v>
      </c>
      <c r="CG1403" s="60">
        <v>24701999.890799999</v>
      </c>
      <c r="CH1403" s="60">
        <v>2031702.0048</v>
      </c>
      <c r="CI1403" s="60" t="s">
        <v>3239</v>
      </c>
      <c r="CJ1403" s="60">
        <v>19.8</v>
      </c>
      <c r="CK1403" s="60">
        <v>111284427.7279</v>
      </c>
      <c r="CL1403" s="60" t="s">
        <v>544</v>
      </c>
      <c r="CM1403" s="85">
        <v>1417455</v>
      </c>
      <c r="CN1403" s="60">
        <v>-390408.2156</v>
      </c>
      <c r="CO1403" s="60">
        <v>30973933.421599999</v>
      </c>
      <c r="CP1403" s="60">
        <v>76687722.055800006</v>
      </c>
      <c r="CQ1403" s="60">
        <v>707954436.76619995</v>
      </c>
      <c r="CR1403" s="60" t="s">
        <v>544</v>
      </c>
      <c r="CS1403" s="60">
        <v>-390408.2156</v>
      </c>
      <c r="CT1403" s="60">
        <v>19214221.350400001</v>
      </c>
      <c r="CU1403" s="60">
        <v>12199647.0876</v>
      </c>
      <c r="CV1403" s="60">
        <v>42585297.338399999</v>
      </c>
      <c r="CW1403" s="60">
        <v>31413868.437899999</v>
      </c>
      <c r="CX1403" s="60">
        <v>65899821.035800003</v>
      </c>
      <c r="CY1403" s="60" t="s">
        <v>544</v>
      </c>
      <c r="CZ1403" s="60">
        <f t="shared" si="42"/>
        <v>3444.5996427948667</v>
      </c>
      <c r="DA1403" s="60" t="str">
        <f t="shared" si="43"/>
        <v>N</v>
      </c>
    </row>
    <row r="1404" spans="1:105">
      <c r="A1404" s="13" t="s">
        <v>1714</v>
      </c>
      <c r="B1404" s="13">
        <v>1119350</v>
      </c>
      <c r="C1404" s="13">
        <v>2023</v>
      </c>
      <c r="D1404" s="13" t="s">
        <v>1</v>
      </c>
      <c r="E1404" s="13" t="s">
        <v>507</v>
      </c>
      <c r="F1404" s="84" t="s">
        <v>1804</v>
      </c>
      <c r="G1404" s="60" t="s">
        <v>2415</v>
      </c>
      <c r="H1404" s="60" t="s">
        <v>3238</v>
      </c>
      <c r="I1404" s="60" t="s">
        <v>2417</v>
      </c>
      <c r="J1404" s="60" t="s">
        <v>3239</v>
      </c>
      <c r="K1404" s="85">
        <v>1417455</v>
      </c>
      <c r="L1404" s="60">
        <v>5119421600000</v>
      </c>
      <c r="M1404" s="60">
        <v>1500992911.5493</v>
      </c>
      <c r="N1404" s="60">
        <v>24150244.850200001</v>
      </c>
      <c r="O1404" s="60">
        <v>-2361428.2927999999</v>
      </c>
      <c r="P1404" s="60">
        <v>-1.1299999999999999</v>
      </c>
      <c r="Q1404" s="60" t="s">
        <v>544</v>
      </c>
      <c r="R1404" s="85" t="s">
        <v>544</v>
      </c>
      <c r="S1404" s="85" t="s">
        <v>544</v>
      </c>
      <c r="T1404" s="60">
        <v>296590831.4465</v>
      </c>
      <c r="U1404" s="60" t="s">
        <v>544</v>
      </c>
      <c r="V1404" s="60">
        <v>54055747.336900003</v>
      </c>
      <c r="W1404" s="60" t="s">
        <v>2418</v>
      </c>
      <c r="X1404" s="60">
        <v>78994043.858400002</v>
      </c>
      <c r="Y1404" s="60">
        <v>843265512.66729999</v>
      </c>
      <c r="Z1404" s="60">
        <v>26.05</v>
      </c>
      <c r="AA1404" s="60" t="s">
        <v>544</v>
      </c>
      <c r="AB1404" s="60">
        <v>781191387.95290005</v>
      </c>
      <c r="AC1404" s="60">
        <v>1500992911.5493</v>
      </c>
      <c r="AD1404" s="60" t="s">
        <v>544</v>
      </c>
      <c r="AE1404" s="60">
        <v>172934095.4567</v>
      </c>
      <c r="AF1404" s="60">
        <v>18.79</v>
      </c>
      <c r="AG1404" s="60" t="s">
        <v>2419</v>
      </c>
      <c r="AH1404" s="60" t="s">
        <v>544</v>
      </c>
      <c r="AI1404" s="60">
        <v>160378630.3524</v>
      </c>
      <c r="AJ1404" s="60" t="s">
        <v>544</v>
      </c>
      <c r="AK1404" s="60">
        <v>7.8</v>
      </c>
      <c r="AL1404" s="60">
        <v>897960749.36360002</v>
      </c>
      <c r="AM1404" s="60">
        <v>40749994.180500001</v>
      </c>
      <c r="AN1404" s="60">
        <v>81675495.366799995</v>
      </c>
      <c r="AO1404" s="60">
        <v>175254183.1417</v>
      </c>
      <c r="AP1404" s="60">
        <v>182386170.97670001</v>
      </c>
      <c r="AQ1404" s="60">
        <v>1500992911.5493</v>
      </c>
      <c r="AR1404" s="60">
        <v>2.96</v>
      </c>
      <c r="AS1404" s="60">
        <v>176016228.34540001</v>
      </c>
      <c r="AT1404" s="60">
        <v>482630867.12190002</v>
      </c>
      <c r="AU1404" s="85">
        <v>1119350</v>
      </c>
      <c r="AV1404" s="60" t="s">
        <v>544</v>
      </c>
      <c r="AW1404" s="60">
        <v>43865346.153399996</v>
      </c>
      <c r="AX1404" s="60">
        <v>2768941.1351999999</v>
      </c>
      <c r="AY1404" s="60">
        <v>172934095.4567</v>
      </c>
      <c r="AZ1404" s="60">
        <v>315312116.26599997</v>
      </c>
      <c r="BA1404" s="60">
        <v>106295293.2907</v>
      </c>
      <c r="BB1404" s="60" t="s">
        <v>1808</v>
      </c>
      <c r="BC1404" s="60" t="s">
        <v>544</v>
      </c>
      <c r="BD1404" s="60">
        <v>18320515.480500001</v>
      </c>
      <c r="BE1404" s="60">
        <v>65461181.235200003</v>
      </c>
      <c r="BF1404" s="60">
        <v>29243554.329100002</v>
      </c>
      <c r="BG1404" s="60">
        <v>6859227.7823000001</v>
      </c>
      <c r="BH1404" s="60">
        <v>815916003.20630002</v>
      </c>
      <c r="BI1404" s="60">
        <v>41732346.708400004</v>
      </c>
      <c r="BJ1404" s="60" t="s">
        <v>544</v>
      </c>
      <c r="BK1404" s="60">
        <v>34823510.196800001</v>
      </c>
      <c r="BL1404" s="85" t="s">
        <v>544</v>
      </c>
      <c r="BM1404" s="60" t="s">
        <v>544</v>
      </c>
      <c r="BN1404" s="60">
        <v>10168616.7356</v>
      </c>
      <c r="BO1404" s="60">
        <v>1274256389.9268999</v>
      </c>
      <c r="BP1404" s="60">
        <v>797595487.72580004</v>
      </c>
      <c r="BQ1404" s="60">
        <v>115451446.2898</v>
      </c>
      <c r="BR1404" s="60">
        <v>34819727.970899999</v>
      </c>
      <c r="BS1404" s="60">
        <v>18535926.434700001</v>
      </c>
      <c r="BT1404" s="60">
        <v>10829890.5429</v>
      </c>
      <c r="BU1404" s="60">
        <v>120622628.5731</v>
      </c>
      <c r="BV1404" s="60">
        <v>6118556.5522999996</v>
      </c>
      <c r="BW1404" s="60">
        <v>106295263.9712</v>
      </c>
      <c r="BX1404" s="60" t="s">
        <v>544</v>
      </c>
      <c r="BY1404" s="60" t="s">
        <v>544</v>
      </c>
      <c r="BZ1404" s="60" t="s">
        <v>544</v>
      </c>
      <c r="CA1404" s="60" t="s">
        <v>544</v>
      </c>
      <c r="CB1404" s="60" t="s">
        <v>1861</v>
      </c>
      <c r="CC1404" s="60">
        <v>45785250.890900001</v>
      </c>
      <c r="CD1404" s="60">
        <v>22103679.526999999</v>
      </c>
      <c r="CE1404" s="60">
        <v>55909096.627899997</v>
      </c>
      <c r="CF1404" s="60">
        <v>182386170.97670001</v>
      </c>
      <c r="CG1404" s="60">
        <v>40046910.652099997</v>
      </c>
      <c r="CH1404" s="60">
        <v>1170994.7056</v>
      </c>
      <c r="CI1404" s="60" t="s">
        <v>3239</v>
      </c>
      <c r="CJ1404" s="60">
        <v>20.5</v>
      </c>
      <c r="CK1404" s="60">
        <v>160669539.2252</v>
      </c>
      <c r="CL1404" s="60" t="s">
        <v>544</v>
      </c>
      <c r="CM1404" s="85">
        <v>1417455</v>
      </c>
      <c r="CN1404" s="60">
        <v>-96285.500700000004</v>
      </c>
      <c r="CO1404" s="60">
        <v>41732346.708400004</v>
      </c>
      <c r="CP1404" s="60">
        <v>89162660.593999997</v>
      </c>
      <c r="CQ1404" s="60">
        <v>843265512.66729999</v>
      </c>
      <c r="CR1404" s="60" t="s">
        <v>544</v>
      </c>
      <c r="CS1404" s="60">
        <v>-96285.500700000004</v>
      </c>
      <c r="CT1404" s="60">
        <v>22234650.0909</v>
      </c>
      <c r="CU1404" s="60">
        <v>12588860.105900001</v>
      </c>
      <c r="CV1404" s="60">
        <v>55909096.627899997</v>
      </c>
      <c r="CW1404" s="60">
        <v>34823510.196800001</v>
      </c>
      <c r="CX1404" s="60">
        <v>78994043.858400002</v>
      </c>
      <c r="CY1404" s="60" t="s">
        <v>544</v>
      </c>
      <c r="CZ1404" s="60">
        <f t="shared" si="42"/>
        <v>3410.6900576337953</v>
      </c>
      <c r="DA1404" s="60" t="str">
        <f t="shared" si="43"/>
        <v>N</v>
      </c>
    </row>
    <row r="1405" spans="1:105">
      <c r="A1405" s="13" t="s">
        <v>1715</v>
      </c>
      <c r="B1405" s="13">
        <v>111649</v>
      </c>
      <c r="C1405" s="13">
        <v>2022</v>
      </c>
      <c r="D1405" s="13" t="s">
        <v>1</v>
      </c>
      <c r="E1405" s="13" t="s">
        <v>13</v>
      </c>
      <c r="F1405" s="84" t="s">
        <v>1812</v>
      </c>
      <c r="G1405" s="60" t="s">
        <v>2207</v>
      </c>
      <c r="H1405" s="60" t="s">
        <v>545</v>
      </c>
      <c r="I1405" s="60" t="s">
        <v>2209</v>
      </c>
      <c r="J1405" s="60" t="s">
        <v>3240</v>
      </c>
      <c r="K1405" s="85">
        <v>1229143</v>
      </c>
      <c r="L1405" s="60">
        <v>1179118671000</v>
      </c>
      <c r="M1405" s="60">
        <v>63003431482.8284</v>
      </c>
      <c r="N1405" s="60" t="s">
        <v>544</v>
      </c>
      <c r="O1405" s="60">
        <v>731962233.62880003</v>
      </c>
      <c r="P1405" s="60">
        <v>-1.68</v>
      </c>
      <c r="Q1405" s="60" t="s">
        <v>544</v>
      </c>
      <c r="R1405" s="85" t="s">
        <v>544</v>
      </c>
      <c r="S1405" s="85" t="s">
        <v>544</v>
      </c>
      <c r="T1405" s="60" t="s">
        <v>544</v>
      </c>
      <c r="U1405" s="60" t="s">
        <v>544</v>
      </c>
      <c r="V1405" s="60" t="s">
        <v>544</v>
      </c>
      <c r="W1405" s="60" t="s">
        <v>2211</v>
      </c>
      <c r="X1405" s="60">
        <v>4173076356.9183002</v>
      </c>
      <c r="Y1405" s="60">
        <v>37303176775.594299</v>
      </c>
      <c r="Z1405" s="60">
        <v>58.09</v>
      </c>
      <c r="AA1405" s="60" t="s">
        <v>544</v>
      </c>
      <c r="AB1405" s="60" t="s">
        <v>544</v>
      </c>
      <c r="AC1405" s="60">
        <v>63003431482.8284</v>
      </c>
      <c r="AD1405" s="60" t="s">
        <v>544</v>
      </c>
      <c r="AE1405" s="60" t="s">
        <v>544</v>
      </c>
      <c r="AF1405" s="60">
        <v>5.58</v>
      </c>
      <c r="AG1405" s="60" t="s">
        <v>2212</v>
      </c>
      <c r="AH1405" s="60" t="s">
        <v>544</v>
      </c>
      <c r="AI1405" s="60" t="s">
        <v>544</v>
      </c>
      <c r="AJ1405" s="60" t="s">
        <v>544</v>
      </c>
      <c r="AK1405" s="60">
        <v>10.08</v>
      </c>
      <c r="AL1405" s="60">
        <v>39849558716.8834</v>
      </c>
      <c r="AM1405" s="60">
        <v>3645679248.2859001</v>
      </c>
      <c r="AN1405" s="60">
        <v>2989289211.4954</v>
      </c>
      <c r="AO1405" s="60">
        <v>8149134362.4414997</v>
      </c>
      <c r="AP1405" s="60">
        <v>6495983840.4021997</v>
      </c>
      <c r="AQ1405" s="60">
        <v>63003431482.8284</v>
      </c>
      <c r="AR1405" s="60" t="s">
        <v>544</v>
      </c>
      <c r="AS1405" s="60">
        <v>5506720596.6912003</v>
      </c>
      <c r="AT1405" s="60" t="s">
        <v>544</v>
      </c>
      <c r="AU1405" s="85">
        <v>111649</v>
      </c>
      <c r="AV1405" s="60" t="s">
        <v>544</v>
      </c>
      <c r="AW1405" s="60" t="s">
        <v>544</v>
      </c>
      <c r="AX1405" s="60" t="s">
        <v>544</v>
      </c>
      <c r="AY1405" s="60" t="s">
        <v>544</v>
      </c>
      <c r="AZ1405" s="60">
        <v>13315380156.7152</v>
      </c>
      <c r="BA1405" s="60">
        <v>33458019991.777</v>
      </c>
      <c r="BB1405" s="60" t="s">
        <v>1808</v>
      </c>
      <c r="BC1405" s="60" t="s">
        <v>544</v>
      </c>
      <c r="BD1405" s="60" t="s">
        <v>544</v>
      </c>
      <c r="BE1405" s="60" t="s">
        <v>544</v>
      </c>
      <c r="BF1405" s="60" t="s">
        <v>544</v>
      </c>
      <c r="BG1405" s="60">
        <v>521889698.86140001</v>
      </c>
      <c r="BH1405" s="60">
        <v>33458019991.777</v>
      </c>
      <c r="BI1405" s="60">
        <v>2824805678.1409998</v>
      </c>
      <c r="BJ1405" s="60" t="s">
        <v>544</v>
      </c>
      <c r="BK1405" s="60">
        <v>902829044.70060003</v>
      </c>
      <c r="BL1405" s="85" t="s">
        <v>3241</v>
      </c>
      <c r="BM1405" s="60" t="s">
        <v>3242</v>
      </c>
      <c r="BN1405" s="60">
        <v>1154764615.5544</v>
      </c>
      <c r="BO1405" s="60">
        <v>50209880218.622597</v>
      </c>
      <c r="BP1405" s="60">
        <v>33458019991.777</v>
      </c>
      <c r="BQ1405" s="60">
        <v>2247627990.6847</v>
      </c>
      <c r="BR1405" s="60" t="s">
        <v>544</v>
      </c>
      <c r="BS1405" s="60">
        <v>3992850283.4331002</v>
      </c>
      <c r="BT1405" s="60">
        <v>2546381941.2891002</v>
      </c>
      <c r="BU1405" s="60">
        <v>3908390046.6933999</v>
      </c>
      <c r="BV1405" s="60" t="s">
        <v>544</v>
      </c>
      <c r="BW1405" s="60">
        <v>33458019991.777</v>
      </c>
      <c r="BX1405" s="60" t="s">
        <v>544</v>
      </c>
      <c r="BY1405" s="60" t="s">
        <v>544</v>
      </c>
      <c r="BZ1405" s="60" t="s">
        <v>544</v>
      </c>
      <c r="CA1405" s="60" t="s">
        <v>544</v>
      </c>
      <c r="CB1405" s="60" t="s">
        <v>1861</v>
      </c>
      <c r="CC1405" s="60">
        <v>1731022513.4286001</v>
      </c>
      <c r="CD1405" s="60">
        <v>243414613.23590001</v>
      </c>
      <c r="CE1405" s="60">
        <v>3705634632.0114002</v>
      </c>
      <c r="CF1405" s="60">
        <v>6495983840.4021997</v>
      </c>
      <c r="CG1405" s="60">
        <v>3249236366.5451002</v>
      </c>
      <c r="CH1405" s="60" t="s">
        <v>544</v>
      </c>
      <c r="CI1405" s="60" t="s">
        <v>3240</v>
      </c>
      <c r="CJ1405" s="60" t="s">
        <v>544</v>
      </c>
      <c r="CK1405" s="60">
        <v>7162365568.4137001</v>
      </c>
      <c r="CL1405" s="60" t="s">
        <v>544</v>
      </c>
      <c r="CM1405" s="85">
        <v>1229143</v>
      </c>
      <c r="CN1405" s="60" t="s">
        <v>544</v>
      </c>
      <c r="CO1405" s="60">
        <v>2824805678.1409998</v>
      </c>
      <c r="CP1405" s="60">
        <v>5327840972.4727001</v>
      </c>
      <c r="CQ1405" s="60">
        <v>37303176775.594299</v>
      </c>
      <c r="CR1405" s="60">
        <v>4739155.1753000002</v>
      </c>
      <c r="CS1405" s="60" t="s">
        <v>544</v>
      </c>
      <c r="CT1405" s="60" t="s">
        <v>544</v>
      </c>
      <c r="CU1405" s="60">
        <v>902829044.70060003</v>
      </c>
      <c r="CV1405" s="60">
        <v>3705634632.0114002</v>
      </c>
      <c r="CW1405" s="60">
        <v>902829044.70060003</v>
      </c>
      <c r="CX1405" s="60">
        <v>4173076356.9183002</v>
      </c>
      <c r="CY1405" s="60" t="s">
        <v>544</v>
      </c>
      <c r="CZ1405" s="60">
        <f t="shared" si="42"/>
        <v>18.715150004509979</v>
      </c>
      <c r="DA1405" s="60" t="str">
        <f t="shared" si="43"/>
        <v>N</v>
      </c>
    </row>
    <row r="1406" spans="1:105">
      <c r="A1406" s="13" t="s">
        <v>1715</v>
      </c>
      <c r="B1406" s="13">
        <v>111649</v>
      </c>
      <c r="C1406" s="13">
        <v>2023</v>
      </c>
      <c r="D1406" s="13" t="s">
        <v>1</v>
      </c>
      <c r="E1406" s="13" t="s">
        <v>13</v>
      </c>
      <c r="F1406" s="84" t="s">
        <v>1804</v>
      </c>
      <c r="G1406" s="60" t="s">
        <v>2207</v>
      </c>
      <c r="H1406" s="60" t="s">
        <v>545</v>
      </c>
      <c r="I1406" s="60" t="s">
        <v>2209</v>
      </c>
      <c r="J1406" s="60" t="s">
        <v>3240</v>
      </c>
      <c r="K1406" s="85">
        <v>1229143</v>
      </c>
      <c r="L1406" s="60">
        <v>1854843476000</v>
      </c>
      <c r="M1406" s="60">
        <v>62951271384.518204</v>
      </c>
      <c r="N1406" s="60" t="s">
        <v>544</v>
      </c>
      <c r="O1406" s="60">
        <v>293587455.80620003</v>
      </c>
      <c r="P1406" s="60">
        <v>-0.95</v>
      </c>
      <c r="Q1406" s="60" t="s">
        <v>544</v>
      </c>
      <c r="R1406" s="85" t="s">
        <v>544</v>
      </c>
      <c r="S1406" s="85" t="s">
        <v>544</v>
      </c>
      <c r="T1406" s="60" t="s">
        <v>544</v>
      </c>
      <c r="U1406" s="60" t="s">
        <v>544</v>
      </c>
      <c r="V1406" s="60" t="s">
        <v>544</v>
      </c>
      <c r="W1406" s="60" t="s">
        <v>2211</v>
      </c>
      <c r="X1406" s="60">
        <v>2509774795.3539</v>
      </c>
      <c r="Y1406" s="60">
        <v>37287590647.644096</v>
      </c>
      <c r="Z1406" s="60">
        <v>49.56</v>
      </c>
      <c r="AA1406" s="60" t="s">
        <v>544</v>
      </c>
      <c r="AB1406" s="60" t="s">
        <v>544</v>
      </c>
      <c r="AC1406" s="60">
        <v>62951271384.518204</v>
      </c>
      <c r="AD1406" s="60" t="s">
        <v>544</v>
      </c>
      <c r="AE1406" s="60" t="s">
        <v>544</v>
      </c>
      <c r="AF1406" s="60">
        <v>5.16</v>
      </c>
      <c r="AG1406" s="60" t="s">
        <v>2212</v>
      </c>
      <c r="AH1406" s="60" t="s">
        <v>544</v>
      </c>
      <c r="AI1406" s="60" t="s">
        <v>544</v>
      </c>
      <c r="AJ1406" s="60" t="s">
        <v>544</v>
      </c>
      <c r="AK1406" s="60">
        <v>6.19</v>
      </c>
      <c r="AL1406" s="60">
        <v>39785444452.678001</v>
      </c>
      <c r="AM1406" s="60">
        <v>3942550669.7026</v>
      </c>
      <c r="AN1406" s="60">
        <v>5418348561.8287001</v>
      </c>
      <c r="AO1406" s="60">
        <v>9450359654.4598999</v>
      </c>
      <c r="AP1406" s="60">
        <v>5796634275.6100998</v>
      </c>
      <c r="AQ1406" s="60">
        <v>62951271384.518204</v>
      </c>
      <c r="AR1406" s="60" t="s">
        <v>544</v>
      </c>
      <c r="AS1406" s="60">
        <v>5680382653.0634003</v>
      </c>
      <c r="AT1406" s="60" t="s">
        <v>544</v>
      </c>
      <c r="AU1406" s="85">
        <v>111649</v>
      </c>
      <c r="AV1406" s="60" t="s">
        <v>544</v>
      </c>
      <c r="AW1406" s="60" t="s">
        <v>544</v>
      </c>
      <c r="AX1406" s="60" t="s">
        <v>544</v>
      </c>
      <c r="AY1406" s="60" t="s">
        <v>544</v>
      </c>
      <c r="AZ1406" s="60">
        <v>14141660304.0735</v>
      </c>
      <c r="BA1406" s="60">
        <v>32365960027.779499</v>
      </c>
      <c r="BB1406" s="60" t="s">
        <v>1808</v>
      </c>
      <c r="BC1406" s="60" t="s">
        <v>544</v>
      </c>
      <c r="BD1406" s="60" t="s">
        <v>544</v>
      </c>
      <c r="BE1406" s="60" t="s">
        <v>544</v>
      </c>
      <c r="BF1406" s="60" t="s">
        <v>544</v>
      </c>
      <c r="BG1406" s="60">
        <v>769335493.08159995</v>
      </c>
      <c r="BH1406" s="60">
        <v>32365960027.779499</v>
      </c>
      <c r="BI1406" s="60">
        <v>2396881456.8540001</v>
      </c>
      <c r="BJ1406" s="60" t="s">
        <v>544</v>
      </c>
      <c r="BK1406" s="60">
        <v>1082106278.0947001</v>
      </c>
      <c r="BL1406" s="85" t="s">
        <v>3241</v>
      </c>
      <c r="BM1406" s="60" t="s">
        <v>3242</v>
      </c>
      <c r="BN1406" s="60">
        <v>1698965337.6749001</v>
      </c>
      <c r="BO1406" s="60">
        <v>49394573416.0159</v>
      </c>
      <c r="BP1406" s="60">
        <v>32365960027.779499</v>
      </c>
      <c r="BQ1406" s="60">
        <v>1914687479.9475</v>
      </c>
      <c r="BR1406" s="60" t="s">
        <v>544</v>
      </c>
      <c r="BS1406" s="60">
        <v>3359572976.7950001</v>
      </c>
      <c r="BT1406" s="60">
        <v>2497853805.0338998</v>
      </c>
      <c r="BU1406" s="60">
        <v>4788231999.6570997</v>
      </c>
      <c r="BV1406" s="60" t="s">
        <v>544</v>
      </c>
      <c r="BW1406" s="60">
        <v>32365960027.779499</v>
      </c>
      <c r="BX1406" s="60" t="s">
        <v>544</v>
      </c>
      <c r="BY1406" s="60" t="s">
        <v>544</v>
      </c>
      <c r="BZ1406" s="60" t="s">
        <v>544</v>
      </c>
      <c r="CA1406" s="60" t="s">
        <v>544</v>
      </c>
      <c r="CB1406" s="60" t="s">
        <v>1833</v>
      </c>
      <c r="CC1406" s="60">
        <v>3944012314.5474</v>
      </c>
      <c r="CD1406" s="60">
        <v>249327110.87670001</v>
      </c>
      <c r="CE1406" s="60">
        <v>2888155877.3292999</v>
      </c>
      <c r="CF1406" s="60">
        <v>5796634275.6100998</v>
      </c>
      <c r="CG1406" s="60">
        <v>3137622069.6507001</v>
      </c>
      <c r="CH1406" s="60" t="s">
        <v>544</v>
      </c>
      <c r="CI1406" s="60" t="s">
        <v>3240</v>
      </c>
      <c r="CJ1406" s="60" t="s">
        <v>544</v>
      </c>
      <c r="CK1406" s="60">
        <v>7928123357.1826</v>
      </c>
      <c r="CL1406" s="60" t="s">
        <v>544</v>
      </c>
      <c r="CM1406" s="85">
        <v>1229143</v>
      </c>
      <c r="CN1406" s="60" t="s">
        <v>544</v>
      </c>
      <c r="CO1406" s="60">
        <v>2396881456.8540001</v>
      </c>
      <c r="CP1406" s="60">
        <v>4208740133.0288</v>
      </c>
      <c r="CQ1406" s="60">
        <v>37287590647.644096</v>
      </c>
      <c r="CR1406" s="60">
        <v>2269287.8749000002</v>
      </c>
      <c r="CS1406" s="60" t="s">
        <v>544</v>
      </c>
      <c r="CT1406" s="60" t="s">
        <v>544</v>
      </c>
      <c r="CU1406" s="60">
        <v>1082106278.0947001</v>
      </c>
      <c r="CV1406" s="60">
        <v>2888155877.3292999</v>
      </c>
      <c r="CW1406" s="60">
        <v>1082106278.0947001</v>
      </c>
      <c r="CX1406" s="60">
        <v>2509774795.3539</v>
      </c>
      <c r="CY1406" s="60" t="s">
        <v>544</v>
      </c>
      <c r="CZ1406" s="60">
        <f t="shared" si="42"/>
        <v>29.464750039284628</v>
      </c>
      <c r="DA1406" s="60" t="str">
        <f t="shared" si="43"/>
        <v>N</v>
      </c>
    </row>
    <row r="1407" spans="1:105">
      <c r="A1407" s="13" t="s">
        <v>1716</v>
      </c>
      <c r="B1407" s="13">
        <v>115122</v>
      </c>
      <c r="C1407" s="13">
        <v>2022</v>
      </c>
      <c r="D1407" s="13" t="s">
        <v>1</v>
      </c>
      <c r="E1407" s="13" t="s">
        <v>13</v>
      </c>
      <c r="F1407" s="84" t="s">
        <v>1812</v>
      </c>
      <c r="G1407" s="60" t="s">
        <v>2062</v>
      </c>
      <c r="H1407" s="60" t="s">
        <v>2398</v>
      </c>
      <c r="I1407" s="60" t="s">
        <v>2064</v>
      </c>
      <c r="J1407" s="60" t="s">
        <v>3243</v>
      </c>
      <c r="K1407" s="85">
        <v>1021805</v>
      </c>
      <c r="L1407" s="60">
        <v>1728469000000</v>
      </c>
      <c r="M1407" s="60">
        <v>56287254205.099998</v>
      </c>
      <c r="N1407" s="60">
        <v>102937345.40000001</v>
      </c>
      <c r="O1407" s="60">
        <v>40575745.799999997</v>
      </c>
      <c r="P1407" s="60">
        <v>-0.04</v>
      </c>
      <c r="Q1407" s="60" t="s">
        <v>544</v>
      </c>
      <c r="R1407" s="85">
        <v>4535</v>
      </c>
      <c r="S1407" s="85" t="s">
        <v>544</v>
      </c>
      <c r="T1407" s="60">
        <v>14364660692.4</v>
      </c>
      <c r="U1407" s="60" t="s">
        <v>544</v>
      </c>
      <c r="V1407" s="60" t="s">
        <v>544</v>
      </c>
      <c r="W1407" s="60" t="s">
        <v>2065</v>
      </c>
      <c r="X1407" s="60">
        <v>538263645.29999995</v>
      </c>
      <c r="Y1407" s="60">
        <v>48502409855.199997</v>
      </c>
      <c r="Z1407" s="60">
        <v>6.38</v>
      </c>
      <c r="AA1407" s="60" t="s">
        <v>544</v>
      </c>
      <c r="AB1407" s="60">
        <v>30164549991.599998</v>
      </c>
      <c r="AC1407" s="60">
        <v>56287254205.099998</v>
      </c>
      <c r="AD1407" s="60">
        <v>6.21</v>
      </c>
      <c r="AE1407" s="60">
        <v>7310310025.8999996</v>
      </c>
      <c r="AF1407" s="60">
        <v>12.58</v>
      </c>
      <c r="AG1407" s="60" t="s">
        <v>2066</v>
      </c>
      <c r="AH1407" s="60">
        <v>217207242.69999999</v>
      </c>
      <c r="AI1407" s="60">
        <v>3598150323.5999999</v>
      </c>
      <c r="AJ1407" s="60">
        <v>8722450186.6000004</v>
      </c>
      <c r="AK1407" s="60">
        <v>1.02</v>
      </c>
      <c r="AL1407" s="60">
        <v>50949752570.300003</v>
      </c>
      <c r="AM1407" s="60">
        <v>466262863.69999999</v>
      </c>
      <c r="AN1407" s="60">
        <v>275237723.39999998</v>
      </c>
      <c r="AO1407" s="60">
        <v>656050541.39999998</v>
      </c>
      <c r="AP1407" s="60">
        <v>3643350271.5</v>
      </c>
      <c r="AQ1407" s="60">
        <v>56287254205.099998</v>
      </c>
      <c r="AR1407" s="60">
        <v>0.32</v>
      </c>
      <c r="AS1407" s="60">
        <v>4067083501.1999998</v>
      </c>
      <c r="AT1407" s="60">
        <v>16501172353.299999</v>
      </c>
      <c r="AU1407" s="85">
        <v>115122</v>
      </c>
      <c r="AV1407" s="60" t="s">
        <v>544</v>
      </c>
      <c r="AW1407" s="60">
        <v>1190113327</v>
      </c>
      <c r="AX1407" s="60" t="s">
        <v>544</v>
      </c>
      <c r="AY1407" s="60">
        <v>17793083257.599998</v>
      </c>
      <c r="AZ1407" s="60">
        <v>18064380639.700001</v>
      </c>
      <c r="BA1407" s="60" t="s">
        <v>544</v>
      </c>
      <c r="BB1407" s="60" t="s">
        <v>1808</v>
      </c>
      <c r="BC1407" s="60" t="s">
        <v>544</v>
      </c>
      <c r="BD1407" s="60">
        <v>439950502</v>
      </c>
      <c r="BE1407" s="60" t="s">
        <v>544</v>
      </c>
      <c r="BF1407" s="60">
        <v>1075094439.3</v>
      </c>
      <c r="BG1407" s="60">
        <v>133092353.90000001</v>
      </c>
      <c r="BH1407" s="60">
        <v>32533932565.799999</v>
      </c>
      <c r="BI1407" s="60">
        <v>-199980461.40000001</v>
      </c>
      <c r="BJ1407" s="60" t="s">
        <v>544</v>
      </c>
      <c r="BK1407" s="60">
        <v>375472190.10000002</v>
      </c>
      <c r="BL1407" s="85" t="s">
        <v>544</v>
      </c>
      <c r="BM1407" s="60" t="s">
        <v>544</v>
      </c>
      <c r="BN1407" s="60">
        <v>137162954.40000001</v>
      </c>
      <c r="BO1407" s="60">
        <v>54227856000.099998</v>
      </c>
      <c r="BP1407" s="60">
        <v>32093982063.799999</v>
      </c>
      <c r="BQ1407" s="60">
        <v>2595089230.8000002</v>
      </c>
      <c r="BR1407" s="60" t="s">
        <v>544</v>
      </c>
      <c r="BS1407" s="60">
        <v>261104598.5</v>
      </c>
      <c r="BT1407" s="60">
        <v>1257229388</v>
      </c>
      <c r="BU1407" s="60">
        <v>567865052.20000005</v>
      </c>
      <c r="BV1407" s="60" t="s">
        <v>544</v>
      </c>
      <c r="BW1407" s="60">
        <v>162824020</v>
      </c>
      <c r="BX1407" s="60">
        <v>3370196695.5999999</v>
      </c>
      <c r="BY1407" s="60" t="s">
        <v>544</v>
      </c>
      <c r="BZ1407" s="60">
        <v>-7750423.4000000004</v>
      </c>
      <c r="CA1407" s="60">
        <v>-8792497.0999999996</v>
      </c>
      <c r="CB1407" s="60" t="s">
        <v>1898</v>
      </c>
      <c r="CC1407" s="60">
        <v>234922496.09999999</v>
      </c>
      <c r="CD1407" s="60">
        <v>813664192.70000005</v>
      </c>
      <c r="CE1407" s="60">
        <v>288621857.89999998</v>
      </c>
      <c r="CF1407" s="60">
        <v>3643350271.5</v>
      </c>
      <c r="CG1407" s="60">
        <v>202390256.90000001</v>
      </c>
      <c r="CH1407" s="60">
        <v>5405757.5</v>
      </c>
      <c r="CI1407" s="60" t="s">
        <v>3243</v>
      </c>
      <c r="CJ1407" s="60">
        <v>11.93</v>
      </c>
      <c r="CK1407" s="60">
        <v>813501368.70000005</v>
      </c>
      <c r="CL1407" s="60" t="s">
        <v>544</v>
      </c>
      <c r="CM1407" s="85">
        <v>1021805</v>
      </c>
      <c r="CN1407" s="60">
        <v>-97140810.299999997</v>
      </c>
      <c r="CO1407" s="60">
        <v>-199980461.40000001</v>
      </c>
      <c r="CP1407" s="60">
        <v>675426599.79999995</v>
      </c>
      <c r="CQ1407" s="60">
        <v>48502409855.199997</v>
      </c>
      <c r="CR1407" s="60">
        <v>43246059.700000003</v>
      </c>
      <c r="CS1407" s="60">
        <v>-97140810.299999997</v>
      </c>
      <c r="CT1407" s="60">
        <v>220528852.69999999</v>
      </c>
      <c r="CU1407" s="60">
        <v>154943337.40000001</v>
      </c>
      <c r="CV1407" s="60">
        <v>288621857.89999998</v>
      </c>
      <c r="CW1407" s="60">
        <v>375472190.10000002</v>
      </c>
      <c r="CX1407" s="60">
        <v>538263645.29999995</v>
      </c>
      <c r="CY1407" s="60">
        <v>11.17</v>
      </c>
      <c r="CZ1407" s="60">
        <f t="shared" si="42"/>
        <v>30.707999962154652</v>
      </c>
      <c r="DA1407" s="60" t="str">
        <f t="shared" si="43"/>
        <v>N</v>
      </c>
    </row>
    <row r="1408" spans="1:105">
      <c r="A1408" s="13" t="s">
        <v>1716</v>
      </c>
      <c r="B1408" s="13">
        <v>115122</v>
      </c>
      <c r="C1408" s="13">
        <v>2023</v>
      </c>
      <c r="D1408" s="13" t="s">
        <v>1</v>
      </c>
      <c r="E1408" s="13" t="s">
        <v>13</v>
      </c>
      <c r="F1408" s="84" t="s">
        <v>1804</v>
      </c>
      <c r="G1408" s="60" t="s">
        <v>2062</v>
      </c>
      <c r="H1408" s="60" t="s">
        <v>2398</v>
      </c>
      <c r="I1408" s="60" t="s">
        <v>2064</v>
      </c>
      <c r="J1408" s="60" t="s">
        <v>3243</v>
      </c>
      <c r="K1408" s="85">
        <v>1021805</v>
      </c>
      <c r="L1408" s="60">
        <v>1847329000000</v>
      </c>
      <c r="M1408" s="60">
        <v>60105059344.099998</v>
      </c>
      <c r="N1408" s="60">
        <v>114787701.3</v>
      </c>
      <c r="O1408" s="60">
        <v>38653001.399999999</v>
      </c>
      <c r="P1408" s="60">
        <v>-7.0000000000000007E-2</v>
      </c>
      <c r="Q1408" s="60" t="s">
        <v>544</v>
      </c>
      <c r="R1408" s="85">
        <v>4747</v>
      </c>
      <c r="S1408" s="85" t="s">
        <v>544</v>
      </c>
      <c r="T1408" s="60">
        <v>15015845119.1</v>
      </c>
      <c r="U1408" s="60">
        <v>162680982.5</v>
      </c>
      <c r="V1408" s="60" t="s">
        <v>544</v>
      </c>
      <c r="W1408" s="60" t="s">
        <v>2065</v>
      </c>
      <c r="X1408" s="60">
        <v>616593459.89999998</v>
      </c>
      <c r="Y1408" s="60">
        <v>52629022257.199997</v>
      </c>
      <c r="Z1408" s="60">
        <v>7.23</v>
      </c>
      <c r="AA1408" s="60" t="s">
        <v>544</v>
      </c>
      <c r="AB1408" s="60">
        <v>33006474684.200001</v>
      </c>
      <c r="AC1408" s="60">
        <v>60105059344.099998</v>
      </c>
      <c r="AD1408" s="60">
        <v>6.51</v>
      </c>
      <c r="AE1408" s="60">
        <v>8155750768.1000004</v>
      </c>
      <c r="AF1408" s="60">
        <v>14.97</v>
      </c>
      <c r="AG1408" s="60" t="s">
        <v>2066</v>
      </c>
      <c r="AH1408" s="60">
        <v>161314462.19999999</v>
      </c>
      <c r="AI1408" s="60">
        <v>4096534892.6999998</v>
      </c>
      <c r="AJ1408" s="60">
        <v>9423458592.2999992</v>
      </c>
      <c r="AK1408" s="60">
        <v>1.1000000000000001</v>
      </c>
      <c r="AL1408" s="60">
        <v>54061623525.300003</v>
      </c>
      <c r="AM1408" s="60">
        <v>573482999.5</v>
      </c>
      <c r="AN1408" s="60">
        <v>625475841.5</v>
      </c>
      <c r="AO1408" s="60">
        <v>789263054.70000005</v>
      </c>
      <c r="AP1408" s="60">
        <v>4126207903.9000001</v>
      </c>
      <c r="AQ1408" s="60">
        <v>60105059344.099998</v>
      </c>
      <c r="AR1408" s="60">
        <v>0.32</v>
      </c>
      <c r="AS1408" s="60">
        <v>4341825278.1000004</v>
      </c>
      <c r="AT1408" s="60">
        <v>17964568071.700001</v>
      </c>
      <c r="AU1408" s="85">
        <v>115122</v>
      </c>
      <c r="AV1408" s="60" t="s">
        <v>544</v>
      </c>
      <c r="AW1408" s="60">
        <v>1029575402</v>
      </c>
      <c r="AX1408" s="60" t="s">
        <v>544</v>
      </c>
      <c r="AY1408" s="60">
        <v>19524125578.5</v>
      </c>
      <c r="AZ1408" s="60">
        <v>18292109961.900002</v>
      </c>
      <c r="BA1408" s="60" t="s">
        <v>544</v>
      </c>
      <c r="BB1408" s="60" t="s">
        <v>1808</v>
      </c>
      <c r="BC1408" s="60" t="s">
        <v>544</v>
      </c>
      <c r="BD1408" s="60">
        <v>467219781.69999999</v>
      </c>
      <c r="BE1408" s="60" t="s">
        <v>544</v>
      </c>
      <c r="BF1408" s="60">
        <v>1373125100.9000001</v>
      </c>
      <c r="BG1408" s="60">
        <v>97055474.200000003</v>
      </c>
      <c r="BH1408" s="60">
        <v>35543777432.099998</v>
      </c>
      <c r="BI1408" s="60">
        <v>486058239.5</v>
      </c>
      <c r="BJ1408" s="60" t="s">
        <v>544</v>
      </c>
      <c r="BK1408" s="60">
        <v>410118756.89999998</v>
      </c>
      <c r="BL1408" s="85" t="s">
        <v>544</v>
      </c>
      <c r="BM1408" s="60" t="s">
        <v>544</v>
      </c>
      <c r="BN1408" s="60">
        <v>153050268.30000001</v>
      </c>
      <c r="BO1408" s="60">
        <v>57794826711.699997</v>
      </c>
      <c r="BP1408" s="60">
        <v>35076557650.300003</v>
      </c>
      <c r="BQ1408" s="60">
        <v>2704083291.0999999</v>
      </c>
      <c r="BR1408" s="60" t="s">
        <v>544</v>
      </c>
      <c r="BS1408" s="60">
        <v>336261590.80000001</v>
      </c>
      <c r="BT1408" s="60">
        <v>403025866</v>
      </c>
      <c r="BU1408" s="60">
        <v>808719700.20000005</v>
      </c>
      <c r="BV1408" s="60" t="s">
        <v>544</v>
      </c>
      <c r="BW1408" s="60">
        <v>519928420.10000002</v>
      </c>
      <c r="BX1408" s="60">
        <v>3868781517.1999998</v>
      </c>
      <c r="BY1408" s="60" t="s">
        <v>544</v>
      </c>
      <c r="BZ1408" s="60">
        <v>-41711403.899999999</v>
      </c>
      <c r="CA1408" s="60">
        <v>-4001952.2</v>
      </c>
      <c r="CB1408" s="60" t="s">
        <v>1898</v>
      </c>
      <c r="CC1408" s="60">
        <v>537986009.10000002</v>
      </c>
      <c r="CD1408" s="60">
        <v>865788188.89999998</v>
      </c>
      <c r="CE1408" s="60">
        <v>349699040</v>
      </c>
      <c r="CF1408" s="60">
        <v>4126207903.9000001</v>
      </c>
      <c r="CG1408" s="60">
        <v>341011875.5</v>
      </c>
      <c r="CH1408" s="60">
        <v>11094843</v>
      </c>
      <c r="CI1408" s="60" t="s">
        <v>3243</v>
      </c>
      <c r="CJ1408" s="60">
        <v>12.41</v>
      </c>
      <c r="CK1408" s="60">
        <v>1242069301.4000001</v>
      </c>
      <c r="CL1408" s="60" t="s">
        <v>544</v>
      </c>
      <c r="CM1408" s="85">
        <v>1021805</v>
      </c>
      <c r="CN1408" s="60">
        <v>31885472.600000001</v>
      </c>
      <c r="CO1408" s="60">
        <v>486058239.5</v>
      </c>
      <c r="CP1408" s="60">
        <v>769643728.20000005</v>
      </c>
      <c r="CQ1408" s="60">
        <v>52629022257.199997</v>
      </c>
      <c r="CR1408" s="60">
        <v>92337725.700000003</v>
      </c>
      <c r="CS1408" s="60">
        <v>31885472.600000001</v>
      </c>
      <c r="CT1408" s="60">
        <v>234423295.80000001</v>
      </c>
      <c r="CU1408" s="60">
        <v>175695461.09999999</v>
      </c>
      <c r="CV1408" s="60">
        <v>349699040</v>
      </c>
      <c r="CW1408" s="60">
        <v>410118756.89999998</v>
      </c>
      <c r="CX1408" s="60">
        <v>616593459.89999998</v>
      </c>
      <c r="CY1408" s="60">
        <v>11.72</v>
      </c>
      <c r="CZ1408" s="60">
        <f t="shared" si="42"/>
        <v>30.735000017620589</v>
      </c>
      <c r="DA1408" s="60" t="str">
        <f t="shared" si="43"/>
        <v>N</v>
      </c>
    </row>
    <row r="1409" spans="1:105">
      <c r="A1409" s="13" t="s">
        <v>1717</v>
      </c>
      <c r="B1409" s="13">
        <v>115038</v>
      </c>
      <c r="C1409" s="13">
        <v>2022</v>
      </c>
      <c r="D1409" s="13" t="s">
        <v>1</v>
      </c>
      <c r="E1409" s="13" t="s">
        <v>13</v>
      </c>
      <c r="F1409" s="84" t="s">
        <v>1812</v>
      </c>
      <c r="G1409" s="60" t="s">
        <v>2055</v>
      </c>
      <c r="H1409" s="60" t="s">
        <v>547</v>
      </c>
      <c r="I1409" s="60" t="s">
        <v>2057</v>
      </c>
      <c r="J1409" s="60" t="s">
        <v>1717</v>
      </c>
      <c r="K1409" s="85">
        <v>115038</v>
      </c>
      <c r="L1409" s="60">
        <v>12285629000000</v>
      </c>
      <c r="M1409" s="60">
        <v>27389653777.799999</v>
      </c>
      <c r="N1409" s="60">
        <v>177159739.80000001</v>
      </c>
      <c r="O1409" s="60">
        <v>74495598.099999994</v>
      </c>
      <c r="P1409" s="60">
        <v>-1.1100000000000001</v>
      </c>
      <c r="Q1409" s="60">
        <v>2795786468.9000001</v>
      </c>
      <c r="R1409" s="85">
        <v>8077</v>
      </c>
      <c r="S1409" s="85">
        <v>446</v>
      </c>
      <c r="T1409" s="60">
        <v>4018738222.4000001</v>
      </c>
      <c r="U1409" s="60">
        <v>1181455821.5</v>
      </c>
      <c r="V1409" s="60" t="s">
        <v>544</v>
      </c>
      <c r="W1409" s="60" t="s">
        <v>2058</v>
      </c>
      <c r="X1409" s="60">
        <v>822316366.20000005</v>
      </c>
      <c r="Y1409" s="60">
        <v>20010373754.599998</v>
      </c>
      <c r="Z1409" s="60">
        <v>17.04</v>
      </c>
      <c r="AA1409" s="60">
        <v>276455249.19999999</v>
      </c>
      <c r="AB1409" s="60">
        <v>13972957536.700001</v>
      </c>
      <c r="AC1409" s="60">
        <v>27389653777.799999</v>
      </c>
      <c r="AD1409" s="60" t="s">
        <v>544</v>
      </c>
      <c r="AE1409" s="60">
        <v>268297853</v>
      </c>
      <c r="AF1409" s="60">
        <v>24.5</v>
      </c>
      <c r="AG1409" s="60" t="s">
        <v>2059</v>
      </c>
      <c r="AH1409" s="60" t="s">
        <v>544</v>
      </c>
      <c r="AI1409" s="60">
        <v>2604191325.8000002</v>
      </c>
      <c r="AJ1409" s="60" t="s">
        <v>544</v>
      </c>
      <c r="AK1409" s="60">
        <v>4.38</v>
      </c>
      <c r="AL1409" s="60">
        <v>20799338208.5</v>
      </c>
      <c r="AM1409" s="60">
        <v>1247214377.9000001</v>
      </c>
      <c r="AN1409" s="60">
        <v>386888870.5</v>
      </c>
      <c r="AO1409" s="60">
        <v>4908581063.8999996</v>
      </c>
      <c r="AP1409" s="60">
        <v>3074216971.6999998</v>
      </c>
      <c r="AQ1409" s="60">
        <v>27389653777.799999</v>
      </c>
      <c r="AR1409" s="60">
        <v>1.93</v>
      </c>
      <c r="AS1409" s="60">
        <v>2912036610.0999999</v>
      </c>
      <c r="AT1409" s="60">
        <v>7710491710.8000002</v>
      </c>
      <c r="AU1409" s="85">
        <v>115038</v>
      </c>
      <c r="AV1409" s="60">
        <v>304097653</v>
      </c>
      <c r="AW1409" s="60" t="s">
        <v>544</v>
      </c>
      <c r="AX1409" s="60" t="s">
        <v>544</v>
      </c>
      <c r="AY1409" s="60">
        <v>268297853</v>
      </c>
      <c r="AZ1409" s="60">
        <v>9429350283.2999992</v>
      </c>
      <c r="BA1409" s="60">
        <v>1215204568</v>
      </c>
      <c r="BB1409" s="60" t="s">
        <v>1808</v>
      </c>
      <c r="BC1409" s="60" t="s">
        <v>544</v>
      </c>
      <c r="BD1409" s="60">
        <v>245816523.90000001</v>
      </c>
      <c r="BE1409" s="60" t="s">
        <v>544</v>
      </c>
      <c r="BF1409" s="60" t="s">
        <v>544</v>
      </c>
      <c r="BG1409" s="60">
        <v>296053956.5</v>
      </c>
      <c r="BH1409" s="60">
        <v>9193994131.7999992</v>
      </c>
      <c r="BI1409" s="60">
        <v>438412670.19999999</v>
      </c>
      <c r="BJ1409" s="60" t="s">
        <v>544</v>
      </c>
      <c r="BK1409" s="60">
        <v>807245582.29999995</v>
      </c>
      <c r="BL1409" s="85" t="s">
        <v>3244</v>
      </c>
      <c r="BM1409" s="60" t="s">
        <v>3245</v>
      </c>
      <c r="BN1409" s="60">
        <v>827673628.60000002</v>
      </c>
      <c r="BO1409" s="60">
        <v>21393211811</v>
      </c>
      <c r="BP1409" s="60">
        <v>8948177607.8999996</v>
      </c>
      <c r="BQ1409" s="60">
        <v>2904494530</v>
      </c>
      <c r="BR1409" s="60" t="s">
        <v>544</v>
      </c>
      <c r="BS1409" s="60">
        <v>476029436</v>
      </c>
      <c r="BT1409" s="60" t="s">
        <v>544</v>
      </c>
      <c r="BU1409" s="60">
        <v>825874498</v>
      </c>
      <c r="BV1409" s="60">
        <v>591267427</v>
      </c>
      <c r="BW1409" s="60">
        <v>1215824342.8</v>
      </c>
      <c r="BX1409" s="60" t="s">
        <v>544</v>
      </c>
      <c r="BY1409" s="60" t="s">
        <v>544</v>
      </c>
      <c r="BZ1409" s="60" t="s">
        <v>544</v>
      </c>
      <c r="CA1409" s="60">
        <v>-64135548.899999999</v>
      </c>
      <c r="CB1409" s="60" t="s">
        <v>1861</v>
      </c>
      <c r="CC1409" s="60">
        <v>273570398</v>
      </c>
      <c r="CD1409" s="60">
        <v>514642746.19999999</v>
      </c>
      <c r="CE1409" s="60">
        <v>634600389.39999998</v>
      </c>
      <c r="CF1409" s="60">
        <v>3074216971.6999998</v>
      </c>
      <c r="CG1409" s="60">
        <v>378374769.30000001</v>
      </c>
      <c r="CH1409" s="60">
        <v>164574743.5</v>
      </c>
      <c r="CI1409" s="60" t="s">
        <v>1717</v>
      </c>
      <c r="CJ1409" s="60" t="s">
        <v>544</v>
      </c>
      <c r="CK1409" s="60">
        <v>1209205236.7</v>
      </c>
      <c r="CL1409" s="60" t="s">
        <v>544</v>
      </c>
      <c r="CM1409" s="85">
        <v>115038</v>
      </c>
      <c r="CN1409" s="60" t="s">
        <v>544</v>
      </c>
      <c r="CO1409" s="60">
        <v>438412670.19999999</v>
      </c>
      <c r="CP1409" s="60">
        <v>1649989994.8</v>
      </c>
      <c r="CQ1409" s="60">
        <v>20010373754.599998</v>
      </c>
      <c r="CR1409" s="60">
        <v>4955969.3</v>
      </c>
      <c r="CS1409" s="60" t="s">
        <v>544</v>
      </c>
      <c r="CT1409" s="60">
        <v>204784308.40000001</v>
      </c>
      <c r="CU1409" s="60">
        <v>602461274</v>
      </c>
      <c r="CV1409" s="60">
        <v>634600389.39999998</v>
      </c>
      <c r="CW1409" s="60">
        <v>807245582.29999995</v>
      </c>
      <c r="CX1409" s="60">
        <v>822316366.20000005</v>
      </c>
      <c r="CY1409" s="60" t="s">
        <v>544</v>
      </c>
      <c r="CZ1409" s="60">
        <f t="shared" si="42"/>
        <v>448.54999262377714</v>
      </c>
      <c r="DA1409" s="60" t="str">
        <f t="shared" si="43"/>
        <v>Y</v>
      </c>
    </row>
    <row r="1410" spans="1:105">
      <c r="A1410" s="13" t="s">
        <v>1717</v>
      </c>
      <c r="B1410" s="13">
        <v>115038</v>
      </c>
      <c r="C1410" s="13">
        <v>2023</v>
      </c>
      <c r="D1410" s="13" t="s">
        <v>1</v>
      </c>
      <c r="E1410" s="13" t="s">
        <v>13</v>
      </c>
      <c r="F1410" s="84" t="s">
        <v>1804</v>
      </c>
      <c r="G1410" s="60" t="s">
        <v>2055</v>
      </c>
      <c r="H1410" s="60" t="s">
        <v>547</v>
      </c>
      <c r="I1410" s="60" t="s">
        <v>2057</v>
      </c>
      <c r="J1410" s="60" t="s">
        <v>1717</v>
      </c>
      <c r="K1410" s="85">
        <v>115038</v>
      </c>
      <c r="L1410" s="60">
        <v>20368455000000</v>
      </c>
      <c r="M1410" s="60">
        <v>22646890744.799999</v>
      </c>
      <c r="N1410" s="60">
        <v>345062725.80000001</v>
      </c>
      <c r="O1410" s="60">
        <v>422169174.30000001</v>
      </c>
      <c r="P1410" s="60">
        <v>-0.8</v>
      </c>
      <c r="Q1410" s="60">
        <v>1777313144.0999999</v>
      </c>
      <c r="R1410" s="85">
        <v>8165</v>
      </c>
      <c r="S1410" s="85">
        <v>447</v>
      </c>
      <c r="T1410" s="60">
        <v>4266732119.8000002</v>
      </c>
      <c r="U1410" s="60">
        <v>973566617</v>
      </c>
      <c r="V1410" s="60" t="s">
        <v>544</v>
      </c>
      <c r="W1410" s="60" t="s">
        <v>2058</v>
      </c>
      <c r="X1410" s="60">
        <v>824826299.79999995</v>
      </c>
      <c r="Y1410" s="60">
        <v>16864418564.1</v>
      </c>
      <c r="Z1410" s="60">
        <v>38.26</v>
      </c>
      <c r="AA1410" s="60">
        <v>743776080.39999998</v>
      </c>
      <c r="AB1410" s="60">
        <v>11109527207.5</v>
      </c>
      <c r="AC1410" s="60">
        <v>22646890744.799999</v>
      </c>
      <c r="AD1410" s="60" t="s">
        <v>544</v>
      </c>
      <c r="AE1410" s="60">
        <v>165269242.80000001</v>
      </c>
      <c r="AF1410" s="60">
        <v>14.13</v>
      </c>
      <c r="AG1410" s="60" t="s">
        <v>2059</v>
      </c>
      <c r="AH1410" s="60" t="s">
        <v>544</v>
      </c>
      <c r="AI1410" s="60">
        <v>2001713378.5</v>
      </c>
      <c r="AJ1410" s="60" t="s">
        <v>544</v>
      </c>
      <c r="AK1410" s="60">
        <v>6.13</v>
      </c>
      <c r="AL1410" s="60">
        <v>17608194644.5</v>
      </c>
      <c r="AM1410" s="60">
        <v>1141637749.4000001</v>
      </c>
      <c r="AN1410" s="60">
        <v>454186323.60000002</v>
      </c>
      <c r="AO1410" s="60">
        <v>5660409856.3000002</v>
      </c>
      <c r="AP1410" s="60">
        <v>2583275610.1999998</v>
      </c>
      <c r="AQ1410" s="60">
        <v>22646890744.799999</v>
      </c>
      <c r="AR1410" s="60">
        <v>4.4000000000000004</v>
      </c>
      <c r="AS1410" s="60">
        <v>2175857495.8000002</v>
      </c>
      <c r="AT1410" s="60">
        <v>6705840497.1000004</v>
      </c>
      <c r="AU1410" s="85">
        <v>115038</v>
      </c>
      <c r="AV1410" s="60">
        <v>286960205.5</v>
      </c>
      <c r="AW1410" s="60" t="s">
        <v>544</v>
      </c>
      <c r="AX1410" s="60" t="s">
        <v>544</v>
      </c>
      <c r="AY1410" s="60">
        <v>165269242.80000001</v>
      </c>
      <c r="AZ1410" s="60">
        <v>7044535595</v>
      </c>
      <c r="BA1410" s="60">
        <v>973566617</v>
      </c>
      <c r="BB1410" s="60" t="s">
        <v>1808</v>
      </c>
      <c r="BC1410" s="60" t="s">
        <v>544</v>
      </c>
      <c r="BD1410" s="60">
        <v>554793066.20000005</v>
      </c>
      <c r="BE1410" s="60" t="s">
        <v>544</v>
      </c>
      <c r="BF1410" s="60" t="s">
        <v>544</v>
      </c>
      <c r="BG1410" s="60">
        <v>121534190.3</v>
      </c>
      <c r="BH1410" s="60">
        <v>7844676356.8999996</v>
      </c>
      <c r="BI1410" s="60">
        <v>1168774940.9000001</v>
      </c>
      <c r="BJ1410" s="60" t="s">
        <v>544</v>
      </c>
      <c r="BK1410" s="60">
        <v>496107930.80000001</v>
      </c>
      <c r="BL1410" s="85" t="s">
        <v>3244</v>
      </c>
      <c r="BM1410" s="60" t="s">
        <v>3245</v>
      </c>
      <c r="BN1410" s="60">
        <v>991851171.10000002</v>
      </c>
      <c r="BO1410" s="60">
        <v>16037227336</v>
      </c>
      <c r="BP1410" s="60">
        <v>7289883290.6999998</v>
      </c>
      <c r="BQ1410" s="60">
        <v>1108253011.0999999</v>
      </c>
      <c r="BR1410" s="60" t="s">
        <v>544</v>
      </c>
      <c r="BS1410" s="60">
        <v>528107290.30000001</v>
      </c>
      <c r="BT1410" s="60" t="s">
        <v>544</v>
      </c>
      <c r="BU1410" s="60">
        <v>747081643.10000002</v>
      </c>
      <c r="BV1410" s="60">
        <v>374835027.80000001</v>
      </c>
      <c r="BW1410" s="60">
        <v>973566617</v>
      </c>
      <c r="BX1410" s="60" t="s">
        <v>544</v>
      </c>
      <c r="BY1410" s="60" t="s">
        <v>544</v>
      </c>
      <c r="BZ1410" s="60" t="s">
        <v>544</v>
      </c>
      <c r="CA1410" s="60">
        <v>181168855.09999999</v>
      </c>
      <c r="CB1410" s="60" t="s">
        <v>1833</v>
      </c>
      <c r="CC1410" s="60">
        <v>341061138</v>
      </c>
      <c r="CD1410" s="60">
        <v>328590505.10000002</v>
      </c>
      <c r="CE1410" s="60">
        <v>884999105.29999995</v>
      </c>
      <c r="CF1410" s="60">
        <v>2583275610.1999998</v>
      </c>
      <c r="CG1410" s="60">
        <v>525636735.19999999</v>
      </c>
      <c r="CH1410" s="60">
        <v>14883371.300000001</v>
      </c>
      <c r="CI1410" s="60" t="s">
        <v>1717</v>
      </c>
      <c r="CJ1410" s="60" t="s">
        <v>544</v>
      </c>
      <c r="CK1410" s="60">
        <v>1279012623.4000001</v>
      </c>
      <c r="CL1410" s="60" t="s">
        <v>544</v>
      </c>
      <c r="CM1410" s="85">
        <v>115038</v>
      </c>
      <c r="CN1410" s="60" t="s">
        <v>544</v>
      </c>
      <c r="CO1410" s="60">
        <v>1168774940.9000001</v>
      </c>
      <c r="CP1410" s="60">
        <v>1816677470.9000001</v>
      </c>
      <c r="CQ1410" s="60">
        <v>16864418564.1</v>
      </c>
      <c r="CR1410" s="60">
        <v>6294245.0999999996</v>
      </c>
      <c r="CS1410" s="60" t="s">
        <v>544</v>
      </c>
      <c r="CT1410" s="60">
        <v>144991121.80000001</v>
      </c>
      <c r="CU1410" s="60">
        <v>351116808.89999998</v>
      </c>
      <c r="CV1410" s="60">
        <v>884999105.29999995</v>
      </c>
      <c r="CW1410" s="60">
        <v>496107930.80000001</v>
      </c>
      <c r="CX1410" s="60">
        <v>824826299.79999995</v>
      </c>
      <c r="CY1410" s="60" t="s">
        <v>544</v>
      </c>
      <c r="CZ1410" s="60">
        <f t="shared" si="42"/>
        <v>899.39299966273927</v>
      </c>
      <c r="DA1410" s="60" t="str">
        <f t="shared" si="43"/>
        <v>Y</v>
      </c>
    </row>
    <row r="1411" spans="1:105">
      <c r="A1411" s="13" t="s">
        <v>1718</v>
      </c>
      <c r="B1411" s="13">
        <v>100529</v>
      </c>
      <c r="C1411" s="13">
        <v>2022</v>
      </c>
      <c r="D1411" s="13" t="s">
        <v>12</v>
      </c>
      <c r="E1411" s="13" t="s">
        <v>13</v>
      </c>
      <c r="F1411" s="84" t="s">
        <v>1812</v>
      </c>
      <c r="G1411" s="60" t="s">
        <v>1840</v>
      </c>
      <c r="H1411" s="60" t="s">
        <v>1827</v>
      </c>
      <c r="I1411" s="60" t="s">
        <v>540</v>
      </c>
      <c r="J1411" s="60" t="s">
        <v>1718</v>
      </c>
      <c r="K1411" s="85">
        <v>100529</v>
      </c>
      <c r="L1411" s="60">
        <v>89544919000</v>
      </c>
      <c r="M1411" s="60">
        <v>89544919000</v>
      </c>
      <c r="N1411" s="60">
        <v>332092000</v>
      </c>
      <c r="O1411" s="60">
        <v>101369000</v>
      </c>
      <c r="P1411" s="60">
        <v>-0.28999999999999998</v>
      </c>
      <c r="Q1411" s="60" t="s">
        <v>544</v>
      </c>
      <c r="R1411" s="85">
        <v>9989</v>
      </c>
      <c r="S1411" s="85" t="s">
        <v>544</v>
      </c>
      <c r="T1411" s="60">
        <v>13061866000</v>
      </c>
      <c r="U1411" s="60" t="s">
        <v>544</v>
      </c>
      <c r="V1411" s="60">
        <v>20589520000</v>
      </c>
      <c r="W1411" s="60" t="s">
        <v>1841</v>
      </c>
      <c r="X1411" s="60">
        <v>2524092000</v>
      </c>
      <c r="Y1411" s="60">
        <v>71652092000</v>
      </c>
      <c r="Z1411" s="60">
        <v>16.93</v>
      </c>
      <c r="AA1411" s="60">
        <v>7230573000</v>
      </c>
      <c r="AB1411" s="60">
        <v>67125431000</v>
      </c>
      <c r="AC1411" s="60">
        <v>89544919000</v>
      </c>
      <c r="AD1411" s="60">
        <v>7.65</v>
      </c>
      <c r="AE1411" s="60">
        <v>592067000</v>
      </c>
      <c r="AF1411" s="60">
        <v>4.82</v>
      </c>
      <c r="AG1411" s="60" t="s">
        <v>1842</v>
      </c>
      <c r="AH1411" s="60">
        <v>175011000</v>
      </c>
      <c r="AI1411" s="60">
        <v>6919301000</v>
      </c>
      <c r="AJ1411" s="60">
        <v>13473057000</v>
      </c>
      <c r="AK1411" s="60">
        <v>2.98</v>
      </c>
      <c r="AL1411" s="60">
        <v>82012905000</v>
      </c>
      <c r="AM1411" s="60">
        <v>1676261000</v>
      </c>
      <c r="AN1411" s="60">
        <v>184546000</v>
      </c>
      <c r="AO1411" s="60">
        <v>657447000</v>
      </c>
      <c r="AP1411" s="60">
        <v>4453869000</v>
      </c>
      <c r="AQ1411" s="60">
        <v>89544919000</v>
      </c>
      <c r="AR1411" s="60">
        <v>0.6</v>
      </c>
      <c r="AS1411" s="60">
        <v>7565750000</v>
      </c>
      <c r="AT1411" s="60">
        <v>15868027000</v>
      </c>
      <c r="AU1411" s="85">
        <v>100529</v>
      </c>
      <c r="AV1411" s="60" t="s">
        <v>544</v>
      </c>
      <c r="AW1411" s="60" t="s">
        <v>544</v>
      </c>
      <c r="AX1411" s="60" t="s">
        <v>544</v>
      </c>
      <c r="AY1411" s="60">
        <v>14065124000</v>
      </c>
      <c r="AZ1411" s="60">
        <v>23505379000</v>
      </c>
      <c r="BA1411" s="60">
        <v>5138751000</v>
      </c>
      <c r="BB1411" s="60" t="s">
        <v>1808</v>
      </c>
      <c r="BC1411" s="60">
        <v>90471033000</v>
      </c>
      <c r="BD1411" s="60">
        <v>575113000</v>
      </c>
      <c r="BE1411" s="60">
        <v>385984000</v>
      </c>
      <c r="BF1411" s="60">
        <v>2251190000</v>
      </c>
      <c r="BG1411" s="60">
        <v>57524000</v>
      </c>
      <c r="BH1411" s="60">
        <v>55661422000</v>
      </c>
      <c r="BI1411" s="60">
        <v>-1814878000</v>
      </c>
      <c r="BJ1411" s="60">
        <v>20589520000</v>
      </c>
      <c r="BK1411" s="60">
        <v>1876899000</v>
      </c>
      <c r="BL1411" s="85" t="s">
        <v>3246</v>
      </c>
      <c r="BM1411" s="60" t="s">
        <v>3247</v>
      </c>
      <c r="BN1411" s="60">
        <v>627194000</v>
      </c>
      <c r="BO1411" s="60">
        <v>83267383000</v>
      </c>
      <c r="BP1411" s="60">
        <v>55086309000</v>
      </c>
      <c r="BQ1411" s="60">
        <v>1339665000</v>
      </c>
      <c r="BR1411" s="60" t="s">
        <v>544</v>
      </c>
      <c r="BS1411" s="60">
        <v>2059175000</v>
      </c>
      <c r="BT1411" s="60" t="s">
        <v>544</v>
      </c>
      <c r="BU1411" s="60">
        <v>2112428000</v>
      </c>
      <c r="BV1411" s="60">
        <v>219679000</v>
      </c>
      <c r="BW1411" s="60">
        <v>5138751000</v>
      </c>
      <c r="BX1411" s="60">
        <v>6479671000</v>
      </c>
      <c r="BY1411" s="60" t="s">
        <v>544</v>
      </c>
      <c r="BZ1411" s="60">
        <v>231000</v>
      </c>
      <c r="CA1411" s="60" t="s">
        <v>544</v>
      </c>
      <c r="CB1411" s="60" t="s">
        <v>1898</v>
      </c>
      <c r="CC1411" s="60">
        <v>70063000</v>
      </c>
      <c r="CD1411" s="60">
        <v>1319323000</v>
      </c>
      <c r="CE1411" s="60">
        <v>1151890000</v>
      </c>
      <c r="CF1411" s="60">
        <v>4453869000</v>
      </c>
      <c r="CG1411" s="60">
        <v>596210000</v>
      </c>
      <c r="CH1411" s="60">
        <v>39590000</v>
      </c>
      <c r="CI1411" s="60" t="s">
        <v>1718</v>
      </c>
      <c r="CJ1411" s="60">
        <v>10.31</v>
      </c>
      <c r="CK1411" s="60">
        <v>2708638000</v>
      </c>
      <c r="CL1411" s="60" t="s">
        <v>544</v>
      </c>
      <c r="CM1411" s="85">
        <v>100529</v>
      </c>
      <c r="CN1411" s="60">
        <v>15354000</v>
      </c>
      <c r="CO1411" s="60">
        <v>-1814878000</v>
      </c>
      <c r="CP1411" s="60">
        <v>3151286000</v>
      </c>
      <c r="CQ1411" s="60">
        <v>71652092000</v>
      </c>
      <c r="CR1411" s="60" t="s">
        <v>544</v>
      </c>
      <c r="CS1411" s="60">
        <v>15354000</v>
      </c>
      <c r="CT1411" s="60">
        <v>1235433000</v>
      </c>
      <c r="CU1411" s="60">
        <v>641466000</v>
      </c>
      <c r="CV1411" s="60">
        <v>1151890000</v>
      </c>
      <c r="CW1411" s="60">
        <v>1876899000</v>
      </c>
      <c r="CX1411" s="60">
        <v>2524092000</v>
      </c>
      <c r="CY1411" s="60">
        <v>9.65</v>
      </c>
      <c r="CZ1411" s="60">
        <f t="shared" si="42"/>
        <v>1</v>
      </c>
      <c r="DA1411" s="60" t="str">
        <f t="shared" si="43"/>
        <v>Y</v>
      </c>
    </row>
    <row r="1412" spans="1:105">
      <c r="A1412" s="13" t="s">
        <v>1718</v>
      </c>
      <c r="B1412" s="13">
        <v>100529</v>
      </c>
      <c r="C1412" s="13">
        <v>2023</v>
      </c>
      <c r="D1412" s="13" t="s">
        <v>12</v>
      </c>
      <c r="E1412" s="13" t="s">
        <v>13</v>
      </c>
      <c r="F1412" s="84" t="s">
        <v>1804</v>
      </c>
      <c r="G1412" s="60" t="s">
        <v>1840</v>
      </c>
      <c r="H1412" s="60" t="s">
        <v>1827</v>
      </c>
      <c r="I1412" s="60" t="s">
        <v>540</v>
      </c>
      <c r="J1412" s="60" t="s">
        <v>1718</v>
      </c>
      <c r="K1412" s="85">
        <v>100529</v>
      </c>
      <c r="L1412" s="60">
        <v>87202697000</v>
      </c>
      <c r="M1412" s="60">
        <v>87202697000</v>
      </c>
      <c r="N1412" s="60">
        <v>454743000</v>
      </c>
      <c r="O1412" s="60">
        <v>148059000</v>
      </c>
      <c r="P1412" s="60">
        <v>-0.22</v>
      </c>
      <c r="Q1412" s="60" t="s">
        <v>544</v>
      </c>
      <c r="R1412" s="85">
        <v>9679</v>
      </c>
      <c r="S1412" s="85" t="s">
        <v>544</v>
      </c>
      <c r="T1412" s="60">
        <v>13270928000</v>
      </c>
      <c r="U1412" s="60" t="s">
        <v>544</v>
      </c>
      <c r="V1412" s="60">
        <v>21064212000</v>
      </c>
      <c r="W1412" s="60" t="s">
        <v>1841</v>
      </c>
      <c r="X1412" s="60">
        <v>2456844000</v>
      </c>
      <c r="Y1412" s="60">
        <v>74960838000</v>
      </c>
      <c r="Z1412" s="60">
        <v>14.07</v>
      </c>
      <c r="AA1412" s="60">
        <v>1972334000</v>
      </c>
      <c r="AB1412" s="60">
        <v>66934435000</v>
      </c>
      <c r="AC1412" s="60">
        <v>87202697000</v>
      </c>
      <c r="AD1412" s="60">
        <v>8.34</v>
      </c>
      <c r="AE1412" s="60">
        <v>602209000</v>
      </c>
      <c r="AF1412" s="60">
        <v>3.04</v>
      </c>
      <c r="AG1412" s="60" t="s">
        <v>1842</v>
      </c>
      <c r="AH1412" s="60">
        <v>59559000</v>
      </c>
      <c r="AI1412" s="60">
        <v>7302629000</v>
      </c>
      <c r="AJ1412" s="60">
        <v>15003085000</v>
      </c>
      <c r="AK1412" s="60">
        <v>2.96</v>
      </c>
      <c r="AL1412" s="60">
        <v>79344845000</v>
      </c>
      <c r="AM1412" s="60">
        <v>1390588000</v>
      </c>
      <c r="AN1412" s="60">
        <v>1508732000</v>
      </c>
      <c r="AO1412" s="60">
        <v>716409000</v>
      </c>
      <c r="AP1412" s="60">
        <v>5250709000</v>
      </c>
      <c r="AQ1412" s="60">
        <v>87202697000</v>
      </c>
      <c r="AR1412" s="60">
        <v>0.79</v>
      </c>
      <c r="AS1412" s="60">
        <v>7942555000</v>
      </c>
      <c r="AT1412" s="60">
        <v>15821634000</v>
      </c>
      <c r="AU1412" s="85">
        <v>100529</v>
      </c>
      <c r="AV1412" s="60" t="s">
        <v>544</v>
      </c>
      <c r="AW1412" s="60" t="s">
        <v>544</v>
      </c>
      <c r="AX1412" s="60">
        <v>5985000</v>
      </c>
      <c r="AY1412" s="60">
        <v>15605294000</v>
      </c>
      <c r="AZ1412" s="60">
        <v>21208958000</v>
      </c>
      <c r="BA1412" s="60">
        <v>5341185000</v>
      </c>
      <c r="BB1412" s="60" t="s">
        <v>1808</v>
      </c>
      <c r="BC1412" s="60">
        <v>87585056000</v>
      </c>
      <c r="BD1412" s="60">
        <v>684266000</v>
      </c>
      <c r="BE1412" s="60">
        <v>383426000</v>
      </c>
      <c r="BF1412" s="60">
        <v>877288000</v>
      </c>
      <c r="BG1412" s="60">
        <v>74228000</v>
      </c>
      <c r="BH1412" s="60">
        <v>57832325000</v>
      </c>
      <c r="BI1412" s="60">
        <v>952214000</v>
      </c>
      <c r="BJ1412" s="60">
        <v>21064212000</v>
      </c>
      <c r="BK1412" s="60">
        <v>2095621000</v>
      </c>
      <c r="BL1412" s="85" t="s">
        <v>3246</v>
      </c>
      <c r="BM1412" s="60" t="s">
        <v>3247</v>
      </c>
      <c r="BN1412" s="60">
        <v>657652000</v>
      </c>
      <c r="BO1412" s="60">
        <v>81275001000</v>
      </c>
      <c r="BP1412" s="60">
        <v>57148059000</v>
      </c>
      <c r="BQ1412" s="60">
        <v>1009374000</v>
      </c>
      <c r="BR1412" s="60" t="s">
        <v>544</v>
      </c>
      <c r="BS1412" s="60">
        <v>1928057000</v>
      </c>
      <c r="BT1412" s="60" t="s">
        <v>544</v>
      </c>
      <c r="BU1412" s="60">
        <v>3196493000</v>
      </c>
      <c r="BV1412" s="60">
        <v>214325000</v>
      </c>
      <c r="BW1412" s="60">
        <v>5341185000</v>
      </c>
      <c r="BX1412" s="60">
        <v>6862999000</v>
      </c>
      <c r="BY1412" s="60" t="s">
        <v>544</v>
      </c>
      <c r="BZ1412" s="60">
        <v>-410000</v>
      </c>
      <c r="CA1412" s="60" t="s">
        <v>544</v>
      </c>
      <c r="CB1412" s="60" t="s">
        <v>1898</v>
      </c>
      <c r="CC1412" s="60">
        <v>1063191000</v>
      </c>
      <c r="CD1412" s="60">
        <v>1198813000</v>
      </c>
      <c r="CE1412" s="60">
        <v>886480000</v>
      </c>
      <c r="CF1412" s="60">
        <v>5250709000</v>
      </c>
      <c r="CG1412" s="60">
        <v>769083000</v>
      </c>
      <c r="CH1412" s="60">
        <v>36324000</v>
      </c>
      <c r="CI1412" s="60" t="s">
        <v>1718</v>
      </c>
      <c r="CJ1412" s="60">
        <v>10.91</v>
      </c>
      <c r="CK1412" s="60">
        <v>3965576000</v>
      </c>
      <c r="CL1412" s="60" t="s">
        <v>544</v>
      </c>
      <c r="CM1412" s="85">
        <v>100529</v>
      </c>
      <c r="CN1412" s="60">
        <v>34692000</v>
      </c>
      <c r="CO1412" s="60">
        <v>952214000</v>
      </c>
      <c r="CP1412" s="60">
        <v>3114496000</v>
      </c>
      <c r="CQ1412" s="60">
        <v>74960838000</v>
      </c>
      <c r="CR1412" s="60" t="s">
        <v>544</v>
      </c>
      <c r="CS1412" s="60">
        <v>34692000</v>
      </c>
      <c r="CT1412" s="60">
        <v>1274545000</v>
      </c>
      <c r="CU1412" s="60">
        <v>821076000</v>
      </c>
      <c r="CV1412" s="60">
        <v>886480000</v>
      </c>
      <c r="CW1412" s="60">
        <v>2095621000</v>
      </c>
      <c r="CX1412" s="60">
        <v>2456844000</v>
      </c>
      <c r="CY1412" s="60">
        <v>10.25</v>
      </c>
      <c r="CZ1412" s="60">
        <f t="shared" si="42"/>
        <v>1</v>
      </c>
      <c r="DA1412" s="60" t="str">
        <f t="shared" si="43"/>
        <v>Y</v>
      </c>
    </row>
    <row r="1413" spans="1:105">
      <c r="A1413" s="13" t="s">
        <v>1719</v>
      </c>
      <c r="B1413" s="13">
        <v>1466337</v>
      </c>
      <c r="C1413" s="13">
        <v>2022</v>
      </c>
      <c r="D1413" s="13" t="s">
        <v>10</v>
      </c>
      <c r="E1413" s="13" t="s">
        <v>13</v>
      </c>
      <c r="F1413" s="84" t="s">
        <v>1812</v>
      </c>
      <c r="G1413" s="60" t="s">
        <v>2207</v>
      </c>
      <c r="H1413" s="60" t="s">
        <v>2977</v>
      </c>
      <c r="I1413" s="60" t="s">
        <v>2209</v>
      </c>
      <c r="J1413" s="60" t="s">
        <v>1642</v>
      </c>
      <c r="K1413" s="85">
        <v>112387</v>
      </c>
      <c r="L1413" s="60">
        <v>212356923000</v>
      </c>
      <c r="M1413" s="60">
        <v>11346792462.1938</v>
      </c>
      <c r="N1413" s="60">
        <v>100225806.3413</v>
      </c>
      <c r="O1413" s="60">
        <v>90808622.938700005</v>
      </c>
      <c r="P1413" s="60">
        <v>-0.8</v>
      </c>
      <c r="Q1413" s="60" t="s">
        <v>544</v>
      </c>
      <c r="R1413" s="85" t="s">
        <v>544</v>
      </c>
      <c r="S1413" s="85" t="s">
        <v>544</v>
      </c>
      <c r="T1413" s="60">
        <v>129585122.18260001</v>
      </c>
      <c r="U1413" s="60" t="s">
        <v>544</v>
      </c>
      <c r="V1413" s="60" t="s">
        <v>544</v>
      </c>
      <c r="W1413" s="60" t="s">
        <v>2211</v>
      </c>
      <c r="X1413" s="60">
        <v>413742930.09320003</v>
      </c>
      <c r="Y1413" s="60">
        <v>8995158946.5984993</v>
      </c>
      <c r="Z1413" s="60">
        <v>48.13</v>
      </c>
      <c r="AA1413" s="60">
        <v>83095727.238399997</v>
      </c>
      <c r="AB1413" s="60">
        <v>5458714248.9042997</v>
      </c>
      <c r="AC1413" s="60">
        <v>11346792462.1938</v>
      </c>
      <c r="AD1413" s="60">
        <v>5.39</v>
      </c>
      <c r="AE1413" s="60">
        <v>66137487.527599998</v>
      </c>
      <c r="AF1413" s="60">
        <v>7.78</v>
      </c>
      <c r="AG1413" s="60" t="s">
        <v>2212</v>
      </c>
      <c r="AH1413" s="60" t="s">
        <v>544</v>
      </c>
      <c r="AI1413" s="60">
        <v>747788876.7457</v>
      </c>
      <c r="AJ1413" s="60">
        <v>425583497.75880003</v>
      </c>
      <c r="AK1413" s="60">
        <v>5.88</v>
      </c>
      <c r="AL1413" s="60">
        <v>9738113023.7311001</v>
      </c>
      <c r="AM1413" s="60">
        <v>198210968.07159999</v>
      </c>
      <c r="AN1413" s="60">
        <v>667308196.67439997</v>
      </c>
      <c r="AO1413" s="60">
        <v>1333351642.599</v>
      </c>
      <c r="AP1413" s="60">
        <v>607980432.81819999</v>
      </c>
      <c r="AQ1413" s="60">
        <v>11346792462.1938</v>
      </c>
      <c r="AR1413" s="60">
        <v>1.27</v>
      </c>
      <c r="AS1413" s="60">
        <v>483546484.95039999</v>
      </c>
      <c r="AT1413" s="60">
        <v>129585122.18260001</v>
      </c>
      <c r="AU1413" s="85">
        <v>1466337</v>
      </c>
      <c r="AV1413" s="60" t="s">
        <v>544</v>
      </c>
      <c r="AW1413" s="60" t="s">
        <v>544</v>
      </c>
      <c r="AX1413" s="60">
        <v>14674955.8477</v>
      </c>
      <c r="AY1413" s="60">
        <v>491720985.28640002</v>
      </c>
      <c r="AZ1413" s="60">
        <v>1404278191.3940001</v>
      </c>
      <c r="BA1413" s="60">
        <v>7264032987.5656996</v>
      </c>
      <c r="BB1413" s="60" t="s">
        <v>1808</v>
      </c>
      <c r="BC1413" s="60">
        <v>13493955482.010201</v>
      </c>
      <c r="BD1413" s="60">
        <v>145178424.93090001</v>
      </c>
      <c r="BE1413" s="60">
        <v>1134659566.9756</v>
      </c>
      <c r="BF1413" s="60" t="s">
        <v>544</v>
      </c>
      <c r="BG1413" s="60">
        <v>13141492.317199999</v>
      </c>
      <c r="BH1413" s="60">
        <v>7885339095.0346003</v>
      </c>
      <c r="BI1413" s="60">
        <v>328969310.88</v>
      </c>
      <c r="BJ1413" s="60" t="s">
        <v>544</v>
      </c>
      <c r="BK1413" s="60">
        <v>146737001.80540001</v>
      </c>
      <c r="BL1413" s="85" t="s">
        <v>3248</v>
      </c>
      <c r="BM1413" s="60" t="s">
        <v>3249</v>
      </c>
      <c r="BN1413" s="60">
        <v>95797789.4683</v>
      </c>
      <c r="BO1413" s="60">
        <v>9853224898.3076</v>
      </c>
      <c r="BP1413" s="60">
        <v>7740160670.1036997</v>
      </c>
      <c r="BQ1413" s="60">
        <v>708012812.97809994</v>
      </c>
      <c r="BR1413" s="60" t="s">
        <v>544</v>
      </c>
      <c r="BS1413" s="60">
        <v>53347421.728399999</v>
      </c>
      <c r="BT1413" s="60">
        <v>256121324.10609999</v>
      </c>
      <c r="BU1413" s="60">
        <v>807371567.75969994</v>
      </c>
      <c r="BV1413" s="60" t="s">
        <v>544</v>
      </c>
      <c r="BW1413" s="60">
        <v>7264032987.5656996</v>
      </c>
      <c r="BX1413" s="60">
        <v>627187064.87370002</v>
      </c>
      <c r="BY1413" s="60" t="s">
        <v>544</v>
      </c>
      <c r="BZ1413" s="60" t="s">
        <v>544</v>
      </c>
      <c r="CA1413" s="60" t="s">
        <v>544</v>
      </c>
      <c r="CB1413" s="60" t="s">
        <v>1833</v>
      </c>
      <c r="CC1413" s="60">
        <v>560431308.19000006</v>
      </c>
      <c r="CD1413" s="60">
        <v>31789325.752500001</v>
      </c>
      <c r="CE1413" s="60">
        <v>291943478.87580001</v>
      </c>
      <c r="CF1413" s="60">
        <v>607980432.81819999</v>
      </c>
      <c r="CG1413" s="60">
        <v>273638202.13919997</v>
      </c>
      <c r="CH1413" s="60" t="s">
        <v>544</v>
      </c>
      <c r="CI1413" s="60" t="s">
        <v>1642</v>
      </c>
      <c r="CJ1413" s="60">
        <v>13.7</v>
      </c>
      <c r="CK1413" s="60">
        <v>1081051126.7676001</v>
      </c>
      <c r="CL1413" s="60">
        <v>133</v>
      </c>
      <c r="CM1413" s="85">
        <v>112387</v>
      </c>
      <c r="CN1413" s="60" t="s">
        <v>544</v>
      </c>
      <c r="CO1413" s="60">
        <v>328969310.88</v>
      </c>
      <c r="CP1413" s="60">
        <v>509540719.56150001</v>
      </c>
      <c r="CQ1413" s="60">
        <v>8995158946.5984993</v>
      </c>
      <c r="CR1413" s="60">
        <v>41356.868600000002</v>
      </c>
      <c r="CS1413" s="60" t="s">
        <v>544</v>
      </c>
      <c r="CT1413" s="60">
        <v>43340235.039800003</v>
      </c>
      <c r="CU1413" s="60">
        <v>103396766.7656</v>
      </c>
      <c r="CV1413" s="60">
        <v>291943478.87580001</v>
      </c>
      <c r="CW1413" s="60">
        <v>146737001.80540001</v>
      </c>
      <c r="CX1413" s="60">
        <v>413742930.09320003</v>
      </c>
      <c r="CY1413" s="60">
        <v>11.49</v>
      </c>
      <c r="CZ1413" s="60">
        <f t="shared" si="42"/>
        <v>18.715150004509972</v>
      </c>
      <c r="DA1413" s="60" t="str">
        <f t="shared" si="43"/>
        <v>N: parent data from row 1295</v>
      </c>
    </row>
    <row r="1414" spans="1:105">
      <c r="A1414" s="13" t="s">
        <v>1719</v>
      </c>
      <c r="B1414" s="13">
        <v>1466337</v>
      </c>
      <c r="C1414" s="13">
        <v>2023</v>
      </c>
      <c r="D1414" s="13" t="s">
        <v>10</v>
      </c>
      <c r="E1414" s="13" t="s">
        <v>13</v>
      </c>
      <c r="F1414" s="84" t="s">
        <v>1804</v>
      </c>
      <c r="G1414" s="60" t="s">
        <v>2207</v>
      </c>
      <c r="H1414" s="60" t="s">
        <v>2977</v>
      </c>
      <c r="I1414" s="60" t="s">
        <v>2209</v>
      </c>
      <c r="J1414" s="60" t="s">
        <v>1642</v>
      </c>
      <c r="K1414" s="85">
        <v>112387</v>
      </c>
      <c r="L1414" s="60">
        <v>383658370000</v>
      </c>
      <c r="M1414" s="60">
        <v>13020927361.9657</v>
      </c>
      <c r="N1414" s="60">
        <v>65873628.570100002</v>
      </c>
      <c r="O1414" s="60">
        <v>68156933.193800002</v>
      </c>
      <c r="P1414" s="60">
        <v>-0.17</v>
      </c>
      <c r="Q1414" s="60" t="s">
        <v>544</v>
      </c>
      <c r="R1414" s="85" t="s">
        <v>544</v>
      </c>
      <c r="S1414" s="85" t="s">
        <v>544</v>
      </c>
      <c r="T1414" s="60">
        <v>59825146.917900003</v>
      </c>
      <c r="U1414" s="60" t="s">
        <v>544</v>
      </c>
      <c r="V1414" s="60" t="s">
        <v>544</v>
      </c>
      <c r="W1414" s="60" t="s">
        <v>2211</v>
      </c>
      <c r="X1414" s="60">
        <v>184277789.31639999</v>
      </c>
      <c r="Y1414" s="60">
        <v>10122700773.036699</v>
      </c>
      <c r="Z1414" s="60">
        <v>26.08</v>
      </c>
      <c r="AA1414" s="60">
        <v>235881926.39449999</v>
      </c>
      <c r="AB1414" s="60">
        <v>5445499038.2091999</v>
      </c>
      <c r="AC1414" s="60">
        <v>13020927361.9657</v>
      </c>
      <c r="AD1414" s="60">
        <v>4.4000000000000004</v>
      </c>
      <c r="AE1414" s="60">
        <v>63416387.2936</v>
      </c>
      <c r="AF1414" s="60">
        <v>4.6900000000000004</v>
      </c>
      <c r="AG1414" s="60" t="s">
        <v>2212</v>
      </c>
      <c r="AH1414" s="60" t="s">
        <v>544</v>
      </c>
      <c r="AI1414" s="60">
        <v>723498959.65779996</v>
      </c>
      <c r="AJ1414" s="60">
        <v>353272537.05260003</v>
      </c>
      <c r="AK1414" s="60">
        <v>2.14</v>
      </c>
      <c r="AL1414" s="60">
        <v>10938039812.667801</v>
      </c>
      <c r="AM1414" s="60">
        <v>151148066.5562</v>
      </c>
      <c r="AN1414" s="60">
        <v>1308581269.0959001</v>
      </c>
      <c r="AO1414" s="60">
        <v>2057747441.2361</v>
      </c>
      <c r="AP1414" s="60">
        <v>673060079.36800003</v>
      </c>
      <c r="AQ1414" s="60">
        <v>13020927361.9657</v>
      </c>
      <c r="AR1414" s="60">
        <v>0.74</v>
      </c>
      <c r="AS1414" s="60">
        <v>704371901.07939994</v>
      </c>
      <c r="AT1414" s="60">
        <v>59825146.917900003</v>
      </c>
      <c r="AU1414" s="85">
        <v>1466337</v>
      </c>
      <c r="AV1414" s="60" t="s">
        <v>544</v>
      </c>
      <c r="AW1414" s="60">
        <v>372110165.04070002</v>
      </c>
      <c r="AX1414" s="60">
        <v>14499664.8344</v>
      </c>
      <c r="AY1414" s="60">
        <v>416688924.34619999</v>
      </c>
      <c r="AZ1414" s="60">
        <v>1436587887.0027001</v>
      </c>
      <c r="BA1414" s="60">
        <v>8470086244.3176003</v>
      </c>
      <c r="BB1414" s="60" t="s">
        <v>1808</v>
      </c>
      <c r="BC1414" s="60">
        <v>15573186719.3244</v>
      </c>
      <c r="BD1414" s="60">
        <v>130279571.1785</v>
      </c>
      <c r="BE1414" s="60">
        <v>1786735130.2763</v>
      </c>
      <c r="BF1414" s="60" t="s">
        <v>544</v>
      </c>
      <c r="BG1414" s="60">
        <v>99504933.729000002</v>
      </c>
      <c r="BH1414" s="60">
        <v>8946600315.5816994</v>
      </c>
      <c r="BI1414" s="60">
        <v>25559422.665899999</v>
      </c>
      <c r="BJ1414" s="60" t="s">
        <v>544</v>
      </c>
      <c r="BK1414" s="60">
        <v>136951170.28380001</v>
      </c>
      <c r="BL1414" s="85" t="s">
        <v>3248</v>
      </c>
      <c r="BM1414" s="60" t="s">
        <v>3249</v>
      </c>
      <c r="BN1414" s="60">
        <v>173590340.7692</v>
      </c>
      <c r="BO1414" s="60">
        <v>10695956408.2442</v>
      </c>
      <c r="BP1414" s="60">
        <v>8816320744.4032001</v>
      </c>
      <c r="BQ1414" s="60">
        <v>442157628.4418</v>
      </c>
      <c r="BR1414" s="60" t="s">
        <v>544</v>
      </c>
      <c r="BS1414" s="60">
        <v>71611230.273000002</v>
      </c>
      <c r="BT1414" s="60">
        <v>207346948.19589999</v>
      </c>
      <c r="BU1414" s="60">
        <v>1216325743.5483999</v>
      </c>
      <c r="BV1414" s="60" t="s">
        <v>544</v>
      </c>
      <c r="BW1414" s="60">
        <v>8470086244.3176003</v>
      </c>
      <c r="BX1414" s="60">
        <v>598538625.86600006</v>
      </c>
      <c r="BY1414" s="60" t="s">
        <v>544</v>
      </c>
      <c r="BZ1414" s="60" t="s">
        <v>544</v>
      </c>
      <c r="CA1414" s="60" t="s">
        <v>544</v>
      </c>
      <c r="CB1414" s="60" t="s">
        <v>1833</v>
      </c>
      <c r="CC1414" s="60">
        <v>1167440516.3505001</v>
      </c>
      <c r="CD1414" s="60">
        <v>73501353.214000002</v>
      </c>
      <c r="CE1414" s="60">
        <v>149914965.9885</v>
      </c>
      <c r="CF1414" s="60">
        <v>673060079.36800003</v>
      </c>
      <c r="CG1414" s="60">
        <v>276509082.51849997</v>
      </c>
      <c r="CH1414" s="60" t="s">
        <v>544</v>
      </c>
      <c r="CI1414" s="60" t="s">
        <v>1642</v>
      </c>
      <c r="CJ1414" s="60">
        <v>13.29</v>
      </c>
      <c r="CK1414" s="60">
        <v>1492859058.4123001</v>
      </c>
      <c r="CL1414" s="60">
        <v>133</v>
      </c>
      <c r="CM1414" s="85">
        <v>112387</v>
      </c>
      <c r="CN1414" s="60" t="s">
        <v>544</v>
      </c>
      <c r="CO1414" s="60">
        <v>25559422.665899999</v>
      </c>
      <c r="CP1414" s="60">
        <v>357868130.08569998</v>
      </c>
      <c r="CQ1414" s="60">
        <v>10122700773.036699</v>
      </c>
      <c r="CR1414" s="60">
        <v>24232.345399999998</v>
      </c>
      <c r="CS1414" s="60" t="s">
        <v>544</v>
      </c>
      <c r="CT1414" s="60">
        <v>72299001.252700001</v>
      </c>
      <c r="CU1414" s="60">
        <v>64652169.031099997</v>
      </c>
      <c r="CV1414" s="60">
        <v>149914965.9885</v>
      </c>
      <c r="CW1414" s="60">
        <v>136951170.28380001</v>
      </c>
      <c r="CX1414" s="60">
        <v>184277789.31639999</v>
      </c>
      <c r="CY1414" s="60">
        <v>10.99</v>
      </c>
      <c r="CZ1414" s="60">
        <f t="shared" si="42"/>
        <v>29.464750039284539</v>
      </c>
      <c r="DA1414" s="60" t="str">
        <f t="shared" si="43"/>
        <v>N: parent data from row 1295</v>
      </c>
    </row>
    <row r="1415" spans="1:105">
      <c r="A1415" s="13" t="s">
        <v>655</v>
      </c>
      <c r="B1415" s="13">
        <v>1006729</v>
      </c>
      <c r="C1415" s="13">
        <v>2023</v>
      </c>
      <c r="F1415" s="84" t="s">
        <v>544</v>
      </c>
      <c r="G1415" s="60" t="s">
        <v>544</v>
      </c>
      <c r="H1415" s="60" t="s">
        <v>544</v>
      </c>
      <c r="I1415" s="60" t="s">
        <v>544</v>
      </c>
      <c r="J1415" s="60" t="s">
        <v>544</v>
      </c>
      <c r="K1415" s="85" t="s">
        <v>544</v>
      </c>
      <c r="L1415" s="60" t="s">
        <v>544</v>
      </c>
      <c r="M1415" s="60" t="s">
        <v>544</v>
      </c>
      <c r="N1415" s="60" t="s">
        <v>544</v>
      </c>
      <c r="O1415" s="60" t="s">
        <v>544</v>
      </c>
      <c r="P1415" s="60" t="s">
        <v>544</v>
      </c>
      <c r="Q1415" s="60" t="s">
        <v>544</v>
      </c>
      <c r="R1415" s="85" t="s">
        <v>544</v>
      </c>
      <c r="S1415" s="85" t="s">
        <v>544</v>
      </c>
      <c r="T1415" s="60" t="s">
        <v>544</v>
      </c>
      <c r="U1415" s="60" t="s">
        <v>544</v>
      </c>
      <c r="V1415" s="60" t="s">
        <v>544</v>
      </c>
      <c r="W1415" s="60" t="s">
        <v>544</v>
      </c>
      <c r="X1415" s="60" t="s">
        <v>544</v>
      </c>
      <c r="Y1415" s="60" t="s">
        <v>544</v>
      </c>
      <c r="Z1415" s="60" t="s">
        <v>544</v>
      </c>
      <c r="AA1415" s="60" t="s">
        <v>544</v>
      </c>
      <c r="AB1415" s="60" t="s">
        <v>544</v>
      </c>
      <c r="AC1415" s="60" t="s">
        <v>544</v>
      </c>
      <c r="AD1415" s="60" t="s">
        <v>544</v>
      </c>
      <c r="AE1415" s="60" t="s">
        <v>544</v>
      </c>
      <c r="AF1415" s="60" t="s">
        <v>544</v>
      </c>
      <c r="AG1415" s="60" t="s">
        <v>544</v>
      </c>
      <c r="AH1415" s="60" t="s">
        <v>544</v>
      </c>
      <c r="AI1415" s="60" t="s">
        <v>544</v>
      </c>
      <c r="AJ1415" s="60" t="s">
        <v>544</v>
      </c>
      <c r="AK1415" s="60" t="s">
        <v>544</v>
      </c>
      <c r="AL1415" s="60" t="s">
        <v>544</v>
      </c>
      <c r="AM1415" s="60" t="s">
        <v>544</v>
      </c>
      <c r="AN1415" s="60" t="s">
        <v>544</v>
      </c>
      <c r="AO1415" s="60" t="s">
        <v>544</v>
      </c>
      <c r="AP1415" s="60" t="s">
        <v>544</v>
      </c>
      <c r="AQ1415" s="60" t="s">
        <v>544</v>
      </c>
      <c r="AR1415" s="60" t="s">
        <v>544</v>
      </c>
      <c r="AS1415" s="60" t="s">
        <v>544</v>
      </c>
      <c r="AT1415" s="60" t="s">
        <v>544</v>
      </c>
      <c r="AU1415" s="85" t="s">
        <v>544</v>
      </c>
      <c r="AV1415" s="60" t="s">
        <v>544</v>
      </c>
      <c r="AW1415" s="60" t="s">
        <v>544</v>
      </c>
      <c r="AX1415" s="60" t="s">
        <v>544</v>
      </c>
      <c r="AY1415" s="60" t="s">
        <v>544</v>
      </c>
      <c r="AZ1415" s="60" t="s">
        <v>544</v>
      </c>
      <c r="BA1415" s="60" t="s">
        <v>544</v>
      </c>
      <c r="BB1415" s="60" t="s">
        <v>544</v>
      </c>
      <c r="BC1415" s="60" t="s">
        <v>544</v>
      </c>
      <c r="BD1415" s="60" t="s">
        <v>544</v>
      </c>
      <c r="BE1415" s="60" t="s">
        <v>544</v>
      </c>
      <c r="BF1415" s="60" t="s">
        <v>544</v>
      </c>
      <c r="BG1415" s="60" t="s">
        <v>544</v>
      </c>
      <c r="BH1415" s="60" t="s">
        <v>544</v>
      </c>
      <c r="BI1415" s="60" t="s">
        <v>544</v>
      </c>
      <c r="BJ1415" s="60" t="s">
        <v>544</v>
      </c>
      <c r="BK1415" s="60" t="s">
        <v>544</v>
      </c>
      <c r="BL1415" s="85" t="s">
        <v>544</v>
      </c>
      <c r="BM1415" s="60" t="s">
        <v>544</v>
      </c>
      <c r="BN1415" s="60" t="s">
        <v>544</v>
      </c>
      <c r="BO1415" s="60" t="s">
        <v>544</v>
      </c>
      <c r="BP1415" s="60" t="s">
        <v>544</v>
      </c>
      <c r="BQ1415" s="60" t="s">
        <v>544</v>
      </c>
      <c r="BR1415" s="60" t="s">
        <v>544</v>
      </c>
      <c r="BS1415" s="60" t="s">
        <v>544</v>
      </c>
      <c r="BT1415" s="60" t="s">
        <v>544</v>
      </c>
      <c r="BU1415" s="60" t="s">
        <v>544</v>
      </c>
      <c r="BV1415" s="60" t="s">
        <v>544</v>
      </c>
      <c r="BW1415" s="60" t="s">
        <v>544</v>
      </c>
      <c r="BX1415" s="60" t="s">
        <v>544</v>
      </c>
      <c r="BY1415" s="60" t="s">
        <v>544</v>
      </c>
      <c r="BZ1415" s="60" t="s">
        <v>544</v>
      </c>
      <c r="CA1415" s="60" t="s">
        <v>544</v>
      </c>
      <c r="CB1415" s="60" t="s">
        <v>544</v>
      </c>
      <c r="CC1415" s="60" t="s">
        <v>544</v>
      </c>
      <c r="CD1415" s="60" t="s">
        <v>544</v>
      </c>
      <c r="CE1415" s="60" t="s">
        <v>544</v>
      </c>
      <c r="CF1415" s="60" t="s">
        <v>544</v>
      </c>
      <c r="CG1415" s="60" t="s">
        <v>544</v>
      </c>
      <c r="CH1415" s="60" t="s">
        <v>544</v>
      </c>
      <c r="CI1415" s="60" t="s">
        <v>544</v>
      </c>
      <c r="CJ1415" s="60" t="s">
        <v>544</v>
      </c>
      <c r="CK1415" s="60" t="s">
        <v>544</v>
      </c>
      <c r="CL1415" s="60" t="s">
        <v>544</v>
      </c>
      <c r="CM1415" s="85" t="s">
        <v>544</v>
      </c>
      <c r="CN1415" s="60" t="s">
        <v>544</v>
      </c>
      <c r="CO1415" s="60" t="s">
        <v>544</v>
      </c>
      <c r="CP1415" s="60" t="s">
        <v>544</v>
      </c>
      <c r="CQ1415" s="60" t="s">
        <v>544</v>
      </c>
      <c r="CR1415" s="60" t="s">
        <v>544</v>
      </c>
      <c r="CS1415" s="60" t="s">
        <v>544</v>
      </c>
      <c r="CT1415" s="60" t="s">
        <v>544</v>
      </c>
      <c r="CU1415" s="60" t="s">
        <v>544</v>
      </c>
      <c r="CV1415" s="60" t="s">
        <v>544</v>
      </c>
      <c r="CW1415" s="60" t="s">
        <v>544</v>
      </c>
      <c r="CX1415" s="60" t="s">
        <v>544</v>
      </c>
      <c r="CY1415" s="60" t="s">
        <v>544</v>
      </c>
    </row>
    <row r="1416" spans="1:105">
      <c r="A1416" s="13" t="s">
        <v>655</v>
      </c>
      <c r="B1416" s="13">
        <v>1006729</v>
      </c>
      <c r="C1416" s="13">
        <v>2022</v>
      </c>
      <c r="F1416" s="84" t="s">
        <v>544</v>
      </c>
      <c r="G1416" s="60" t="s">
        <v>544</v>
      </c>
      <c r="H1416" s="60" t="s">
        <v>544</v>
      </c>
      <c r="I1416" s="60" t="s">
        <v>544</v>
      </c>
      <c r="J1416" s="60" t="s">
        <v>544</v>
      </c>
      <c r="K1416" s="85" t="s">
        <v>544</v>
      </c>
      <c r="L1416" s="60" t="s">
        <v>544</v>
      </c>
      <c r="M1416" s="60" t="s">
        <v>544</v>
      </c>
      <c r="N1416" s="60" t="s">
        <v>544</v>
      </c>
      <c r="O1416" s="60" t="s">
        <v>544</v>
      </c>
      <c r="P1416" s="60" t="s">
        <v>544</v>
      </c>
      <c r="Q1416" s="60" t="s">
        <v>544</v>
      </c>
      <c r="R1416" s="85" t="s">
        <v>544</v>
      </c>
      <c r="S1416" s="85" t="s">
        <v>544</v>
      </c>
      <c r="T1416" s="60" t="s">
        <v>544</v>
      </c>
      <c r="U1416" s="60" t="s">
        <v>544</v>
      </c>
      <c r="V1416" s="60" t="s">
        <v>544</v>
      </c>
      <c r="W1416" s="60" t="s">
        <v>544</v>
      </c>
      <c r="X1416" s="60" t="s">
        <v>544</v>
      </c>
      <c r="Y1416" s="60" t="s">
        <v>544</v>
      </c>
      <c r="Z1416" s="60" t="s">
        <v>544</v>
      </c>
      <c r="AA1416" s="60" t="s">
        <v>544</v>
      </c>
      <c r="AB1416" s="60" t="s">
        <v>544</v>
      </c>
      <c r="AC1416" s="60" t="s">
        <v>544</v>
      </c>
      <c r="AD1416" s="60" t="s">
        <v>544</v>
      </c>
      <c r="AE1416" s="60" t="s">
        <v>544</v>
      </c>
      <c r="AF1416" s="60" t="s">
        <v>544</v>
      </c>
      <c r="AG1416" s="60" t="s">
        <v>544</v>
      </c>
      <c r="AH1416" s="60" t="s">
        <v>544</v>
      </c>
      <c r="AI1416" s="60" t="s">
        <v>544</v>
      </c>
      <c r="AJ1416" s="60" t="s">
        <v>544</v>
      </c>
      <c r="AK1416" s="60" t="s">
        <v>544</v>
      </c>
      <c r="AL1416" s="60" t="s">
        <v>544</v>
      </c>
      <c r="AM1416" s="60" t="s">
        <v>544</v>
      </c>
      <c r="AN1416" s="60" t="s">
        <v>544</v>
      </c>
      <c r="AO1416" s="60" t="s">
        <v>544</v>
      </c>
      <c r="AP1416" s="60" t="s">
        <v>544</v>
      </c>
      <c r="AQ1416" s="60" t="s">
        <v>544</v>
      </c>
      <c r="AR1416" s="60" t="s">
        <v>544</v>
      </c>
      <c r="AS1416" s="60" t="s">
        <v>544</v>
      </c>
      <c r="AT1416" s="60" t="s">
        <v>544</v>
      </c>
      <c r="AU1416" s="85" t="s">
        <v>544</v>
      </c>
      <c r="AV1416" s="60" t="s">
        <v>544</v>
      </c>
      <c r="AW1416" s="60" t="s">
        <v>544</v>
      </c>
      <c r="AX1416" s="60" t="s">
        <v>544</v>
      </c>
      <c r="AY1416" s="60" t="s">
        <v>544</v>
      </c>
      <c r="AZ1416" s="60" t="s">
        <v>544</v>
      </c>
      <c r="BA1416" s="60" t="s">
        <v>544</v>
      </c>
      <c r="BB1416" s="60" t="s">
        <v>544</v>
      </c>
      <c r="BC1416" s="60" t="s">
        <v>544</v>
      </c>
      <c r="BD1416" s="60" t="s">
        <v>544</v>
      </c>
      <c r="BE1416" s="60" t="s">
        <v>544</v>
      </c>
      <c r="BF1416" s="60" t="s">
        <v>544</v>
      </c>
      <c r="BG1416" s="60" t="s">
        <v>544</v>
      </c>
      <c r="BH1416" s="60" t="s">
        <v>544</v>
      </c>
      <c r="BI1416" s="60" t="s">
        <v>544</v>
      </c>
      <c r="BJ1416" s="60" t="s">
        <v>544</v>
      </c>
      <c r="BK1416" s="60" t="s">
        <v>544</v>
      </c>
      <c r="BL1416" s="85" t="s">
        <v>544</v>
      </c>
      <c r="BM1416" s="60" t="s">
        <v>544</v>
      </c>
      <c r="BN1416" s="60" t="s">
        <v>544</v>
      </c>
      <c r="BO1416" s="60" t="s">
        <v>544</v>
      </c>
      <c r="BP1416" s="60" t="s">
        <v>544</v>
      </c>
      <c r="BQ1416" s="60" t="s">
        <v>544</v>
      </c>
      <c r="BR1416" s="60" t="s">
        <v>544</v>
      </c>
      <c r="BS1416" s="60" t="s">
        <v>544</v>
      </c>
      <c r="BT1416" s="60" t="s">
        <v>544</v>
      </c>
      <c r="BU1416" s="60" t="s">
        <v>544</v>
      </c>
      <c r="BV1416" s="60" t="s">
        <v>544</v>
      </c>
      <c r="BW1416" s="60" t="s">
        <v>544</v>
      </c>
      <c r="BX1416" s="60" t="s">
        <v>544</v>
      </c>
      <c r="BY1416" s="60" t="s">
        <v>544</v>
      </c>
      <c r="BZ1416" s="60" t="s">
        <v>544</v>
      </c>
      <c r="CA1416" s="60" t="s">
        <v>544</v>
      </c>
      <c r="CB1416" s="60" t="s">
        <v>544</v>
      </c>
      <c r="CC1416" s="60" t="s">
        <v>544</v>
      </c>
      <c r="CD1416" s="60" t="s">
        <v>544</v>
      </c>
      <c r="CE1416" s="60" t="s">
        <v>544</v>
      </c>
      <c r="CF1416" s="60" t="s">
        <v>544</v>
      </c>
      <c r="CG1416" s="60" t="s">
        <v>544</v>
      </c>
      <c r="CH1416" s="60" t="s">
        <v>544</v>
      </c>
      <c r="CI1416" s="60" t="s">
        <v>544</v>
      </c>
      <c r="CJ1416" s="60" t="s">
        <v>544</v>
      </c>
      <c r="CK1416" s="60" t="s">
        <v>544</v>
      </c>
      <c r="CL1416" s="60" t="s">
        <v>544</v>
      </c>
      <c r="CM1416" s="85" t="s">
        <v>544</v>
      </c>
      <c r="CN1416" s="60" t="s">
        <v>544</v>
      </c>
      <c r="CO1416" s="60" t="s">
        <v>544</v>
      </c>
      <c r="CP1416" s="60" t="s">
        <v>544</v>
      </c>
      <c r="CQ1416" s="60" t="s">
        <v>544</v>
      </c>
      <c r="CR1416" s="60" t="s">
        <v>544</v>
      </c>
      <c r="CS1416" s="60" t="s">
        <v>544</v>
      </c>
      <c r="CT1416" s="60" t="s">
        <v>544</v>
      </c>
      <c r="CU1416" s="60" t="s">
        <v>544</v>
      </c>
      <c r="CV1416" s="60" t="s">
        <v>544</v>
      </c>
      <c r="CW1416" s="60" t="s">
        <v>544</v>
      </c>
      <c r="CX1416" s="60" t="s">
        <v>544</v>
      </c>
      <c r="CY1416" s="60" t="s">
        <v>544</v>
      </c>
    </row>
    <row r="1417" spans="1:105">
      <c r="A1417" s="13" t="s">
        <v>656</v>
      </c>
      <c r="B1417" s="13">
        <v>1278692</v>
      </c>
      <c r="C1417" s="13">
        <v>2023</v>
      </c>
      <c r="F1417" s="84" t="s">
        <v>544</v>
      </c>
      <c r="G1417" s="60" t="s">
        <v>544</v>
      </c>
      <c r="H1417" s="60" t="s">
        <v>544</v>
      </c>
      <c r="I1417" s="60" t="s">
        <v>544</v>
      </c>
      <c r="J1417" s="60" t="s">
        <v>544</v>
      </c>
      <c r="K1417" s="85" t="s">
        <v>544</v>
      </c>
      <c r="L1417" s="60" t="s">
        <v>544</v>
      </c>
      <c r="M1417" s="60" t="s">
        <v>544</v>
      </c>
      <c r="N1417" s="60" t="s">
        <v>544</v>
      </c>
      <c r="O1417" s="60" t="s">
        <v>544</v>
      </c>
      <c r="P1417" s="60" t="s">
        <v>544</v>
      </c>
      <c r="Q1417" s="60" t="s">
        <v>544</v>
      </c>
      <c r="R1417" s="85" t="s">
        <v>544</v>
      </c>
      <c r="S1417" s="85" t="s">
        <v>544</v>
      </c>
      <c r="T1417" s="60" t="s">
        <v>544</v>
      </c>
      <c r="U1417" s="60" t="s">
        <v>544</v>
      </c>
      <c r="V1417" s="60" t="s">
        <v>544</v>
      </c>
      <c r="W1417" s="60" t="s">
        <v>544</v>
      </c>
      <c r="X1417" s="60" t="s">
        <v>544</v>
      </c>
      <c r="Y1417" s="60" t="s">
        <v>544</v>
      </c>
      <c r="Z1417" s="60" t="s">
        <v>544</v>
      </c>
      <c r="AA1417" s="60" t="s">
        <v>544</v>
      </c>
      <c r="AB1417" s="60" t="s">
        <v>544</v>
      </c>
      <c r="AC1417" s="60" t="s">
        <v>544</v>
      </c>
      <c r="AD1417" s="60" t="s">
        <v>544</v>
      </c>
      <c r="AE1417" s="60" t="s">
        <v>544</v>
      </c>
      <c r="AF1417" s="60" t="s">
        <v>544</v>
      </c>
      <c r="AG1417" s="60" t="s">
        <v>544</v>
      </c>
      <c r="AH1417" s="60" t="s">
        <v>544</v>
      </c>
      <c r="AI1417" s="60" t="s">
        <v>544</v>
      </c>
      <c r="AJ1417" s="60" t="s">
        <v>544</v>
      </c>
      <c r="AK1417" s="60" t="s">
        <v>544</v>
      </c>
      <c r="AL1417" s="60" t="s">
        <v>544</v>
      </c>
      <c r="AM1417" s="60" t="s">
        <v>544</v>
      </c>
      <c r="AN1417" s="60" t="s">
        <v>544</v>
      </c>
      <c r="AO1417" s="60" t="s">
        <v>544</v>
      </c>
      <c r="AP1417" s="60" t="s">
        <v>544</v>
      </c>
      <c r="AQ1417" s="60" t="s">
        <v>544</v>
      </c>
      <c r="AR1417" s="60" t="s">
        <v>544</v>
      </c>
      <c r="AS1417" s="60" t="s">
        <v>544</v>
      </c>
      <c r="AT1417" s="60" t="s">
        <v>544</v>
      </c>
      <c r="AU1417" s="85" t="s">
        <v>544</v>
      </c>
      <c r="AV1417" s="60" t="s">
        <v>544</v>
      </c>
      <c r="AW1417" s="60" t="s">
        <v>544</v>
      </c>
      <c r="AX1417" s="60" t="s">
        <v>544</v>
      </c>
      <c r="AY1417" s="60" t="s">
        <v>544</v>
      </c>
      <c r="AZ1417" s="60" t="s">
        <v>544</v>
      </c>
      <c r="BA1417" s="60" t="s">
        <v>544</v>
      </c>
      <c r="BB1417" s="60" t="s">
        <v>544</v>
      </c>
      <c r="BC1417" s="60" t="s">
        <v>544</v>
      </c>
      <c r="BD1417" s="60" t="s">
        <v>544</v>
      </c>
      <c r="BE1417" s="60" t="s">
        <v>544</v>
      </c>
      <c r="BF1417" s="60" t="s">
        <v>544</v>
      </c>
      <c r="BG1417" s="60" t="s">
        <v>544</v>
      </c>
      <c r="BH1417" s="60" t="s">
        <v>544</v>
      </c>
      <c r="BI1417" s="60" t="s">
        <v>544</v>
      </c>
      <c r="BJ1417" s="60" t="s">
        <v>544</v>
      </c>
      <c r="BK1417" s="60" t="s">
        <v>544</v>
      </c>
      <c r="BL1417" s="85" t="s">
        <v>544</v>
      </c>
      <c r="BM1417" s="60" t="s">
        <v>544</v>
      </c>
      <c r="BN1417" s="60" t="s">
        <v>544</v>
      </c>
      <c r="BO1417" s="60" t="s">
        <v>544</v>
      </c>
      <c r="BP1417" s="60" t="s">
        <v>544</v>
      </c>
      <c r="BQ1417" s="60" t="s">
        <v>544</v>
      </c>
      <c r="BR1417" s="60" t="s">
        <v>544</v>
      </c>
      <c r="BS1417" s="60" t="s">
        <v>544</v>
      </c>
      <c r="BT1417" s="60" t="s">
        <v>544</v>
      </c>
      <c r="BU1417" s="60" t="s">
        <v>544</v>
      </c>
      <c r="BV1417" s="60" t="s">
        <v>544</v>
      </c>
      <c r="BW1417" s="60" t="s">
        <v>544</v>
      </c>
      <c r="BX1417" s="60" t="s">
        <v>544</v>
      </c>
      <c r="BY1417" s="60" t="s">
        <v>544</v>
      </c>
      <c r="BZ1417" s="60" t="s">
        <v>544</v>
      </c>
      <c r="CA1417" s="60" t="s">
        <v>544</v>
      </c>
      <c r="CB1417" s="60" t="s">
        <v>544</v>
      </c>
      <c r="CC1417" s="60" t="s">
        <v>544</v>
      </c>
      <c r="CD1417" s="60" t="s">
        <v>544</v>
      </c>
      <c r="CE1417" s="60" t="s">
        <v>544</v>
      </c>
      <c r="CF1417" s="60" t="s">
        <v>544</v>
      </c>
      <c r="CG1417" s="60" t="s">
        <v>544</v>
      </c>
      <c r="CH1417" s="60" t="s">
        <v>544</v>
      </c>
      <c r="CI1417" s="60" t="s">
        <v>544</v>
      </c>
      <c r="CJ1417" s="60" t="s">
        <v>544</v>
      </c>
      <c r="CK1417" s="60" t="s">
        <v>544</v>
      </c>
      <c r="CL1417" s="60" t="s">
        <v>544</v>
      </c>
      <c r="CM1417" s="85" t="s">
        <v>544</v>
      </c>
      <c r="CN1417" s="60" t="s">
        <v>544</v>
      </c>
      <c r="CO1417" s="60" t="s">
        <v>544</v>
      </c>
      <c r="CP1417" s="60" t="s">
        <v>544</v>
      </c>
      <c r="CQ1417" s="60" t="s">
        <v>544</v>
      </c>
      <c r="CR1417" s="60" t="s">
        <v>544</v>
      </c>
      <c r="CS1417" s="60" t="s">
        <v>544</v>
      </c>
      <c r="CT1417" s="60" t="s">
        <v>544</v>
      </c>
      <c r="CU1417" s="60" t="s">
        <v>544</v>
      </c>
      <c r="CV1417" s="60" t="s">
        <v>544</v>
      </c>
      <c r="CW1417" s="60" t="s">
        <v>544</v>
      </c>
      <c r="CX1417" s="60" t="s">
        <v>544</v>
      </c>
      <c r="CY1417" s="60" t="s">
        <v>544</v>
      </c>
    </row>
    <row r="1418" spans="1:105">
      <c r="A1418" s="13" t="s">
        <v>656</v>
      </c>
      <c r="B1418" s="13">
        <v>1278692</v>
      </c>
      <c r="C1418" s="13">
        <v>2022</v>
      </c>
    </row>
    <row r="1419" spans="1:105">
      <c r="A1419" s="13" t="s">
        <v>669</v>
      </c>
      <c r="B1419" s="13">
        <v>111684</v>
      </c>
      <c r="C1419" s="13">
        <v>2023</v>
      </c>
    </row>
    <row r="1420" spans="1:105">
      <c r="A1420" s="13" t="s">
        <v>669</v>
      </c>
      <c r="B1420" s="13">
        <v>111684</v>
      </c>
      <c r="C1420" s="13">
        <v>2022</v>
      </c>
    </row>
    <row r="1421" spans="1:105">
      <c r="A1421" s="13" t="s">
        <v>670</v>
      </c>
      <c r="B1421" s="13">
        <v>108860</v>
      </c>
      <c r="C1421" s="13">
        <v>2023</v>
      </c>
    </row>
    <row r="1422" spans="1:105">
      <c r="A1422" s="13" t="s">
        <v>670</v>
      </c>
      <c r="B1422" s="13">
        <v>108860</v>
      </c>
      <c r="C1422" s="13">
        <v>2022</v>
      </c>
    </row>
    <row r="1423" spans="1:105">
      <c r="A1423" s="13" t="s">
        <v>671</v>
      </c>
      <c r="B1423" s="13">
        <v>1000073</v>
      </c>
      <c r="C1423" s="13">
        <v>2023</v>
      </c>
    </row>
    <row r="1424" spans="1:105">
      <c r="A1424" s="13" t="s">
        <v>671</v>
      </c>
      <c r="B1424" s="13">
        <v>1475761</v>
      </c>
      <c r="C1424" s="13">
        <v>2023</v>
      </c>
    </row>
    <row r="1425" spans="1:3">
      <c r="A1425" s="13" t="s">
        <v>671</v>
      </c>
      <c r="B1425" s="13">
        <v>1000073</v>
      </c>
      <c r="C1425" s="13">
        <v>2022</v>
      </c>
    </row>
    <row r="1426" spans="1:3">
      <c r="A1426" s="13" t="s">
        <v>671</v>
      </c>
      <c r="B1426" s="13">
        <v>1475761</v>
      </c>
      <c r="C1426" s="13">
        <v>2022</v>
      </c>
    </row>
    <row r="1427" spans="1:3">
      <c r="A1427" s="13" t="s">
        <v>672</v>
      </c>
      <c r="B1427" s="13">
        <v>108863</v>
      </c>
      <c r="C1427" s="13">
        <v>2023</v>
      </c>
    </row>
    <row r="1428" spans="1:3">
      <c r="A1428" s="13" t="s">
        <v>672</v>
      </c>
      <c r="B1428" s="13">
        <v>108863</v>
      </c>
      <c r="C1428" s="13">
        <v>2022</v>
      </c>
    </row>
    <row r="1429" spans="1:3">
      <c r="A1429" s="13" t="s">
        <v>673</v>
      </c>
      <c r="B1429" s="13">
        <v>1000080</v>
      </c>
      <c r="C1429" s="13">
        <v>2023</v>
      </c>
    </row>
    <row r="1430" spans="1:3">
      <c r="A1430" s="13" t="s">
        <v>673</v>
      </c>
      <c r="B1430" s="13">
        <v>1000080</v>
      </c>
      <c r="C1430" s="13">
        <v>2022</v>
      </c>
    </row>
    <row r="1431" spans="1:3">
      <c r="A1431" s="13" t="s">
        <v>657</v>
      </c>
      <c r="B1431" s="13">
        <v>1390530</v>
      </c>
      <c r="C1431" s="13">
        <v>2023</v>
      </c>
    </row>
    <row r="1432" spans="1:3">
      <c r="A1432" s="13" t="s">
        <v>657</v>
      </c>
      <c r="B1432" s="13">
        <v>1390530</v>
      </c>
      <c r="C1432" s="13">
        <v>2022</v>
      </c>
    </row>
    <row r="1433" spans="1:3">
      <c r="A1433" s="13" t="s">
        <v>658</v>
      </c>
      <c r="B1433" s="13">
        <v>1341591</v>
      </c>
      <c r="C1433" s="13">
        <v>2023</v>
      </c>
    </row>
    <row r="1434" spans="1:3">
      <c r="A1434" s="13" t="s">
        <v>658</v>
      </c>
      <c r="B1434" s="13">
        <v>1341591</v>
      </c>
      <c r="C1434" s="13">
        <v>2022</v>
      </c>
    </row>
    <row r="1435" spans="1:3">
      <c r="A1435" s="13" t="s">
        <v>674</v>
      </c>
      <c r="B1435" s="13">
        <v>133981</v>
      </c>
      <c r="C1435" s="13">
        <v>2023</v>
      </c>
    </row>
    <row r="1436" spans="1:3">
      <c r="A1436" s="13" t="s">
        <v>674</v>
      </c>
      <c r="B1436" s="13">
        <v>133981</v>
      </c>
      <c r="C1436" s="13">
        <v>2022</v>
      </c>
    </row>
    <row r="1437" spans="1:3">
      <c r="A1437" s="13" t="s">
        <v>675</v>
      </c>
      <c r="B1437" s="13">
        <v>107352</v>
      </c>
      <c r="C1437" s="13">
        <v>2023</v>
      </c>
    </row>
    <row r="1438" spans="1:3">
      <c r="A1438" s="13" t="s">
        <v>675</v>
      </c>
      <c r="B1438" s="13">
        <v>107352</v>
      </c>
      <c r="C1438" s="13">
        <v>2022</v>
      </c>
    </row>
    <row r="1439" spans="1:3">
      <c r="A1439" s="13" t="s">
        <v>676</v>
      </c>
      <c r="B1439" s="13">
        <v>107353</v>
      </c>
      <c r="C1439" s="13">
        <v>2023</v>
      </c>
    </row>
    <row r="1440" spans="1:3">
      <c r="A1440" s="13" t="s">
        <v>676</v>
      </c>
      <c r="B1440" s="13">
        <v>107353</v>
      </c>
      <c r="C1440" s="13">
        <v>2022</v>
      </c>
    </row>
    <row r="1441" spans="1:3">
      <c r="A1441" s="13" t="s">
        <v>677</v>
      </c>
      <c r="B1441" s="13">
        <v>1470159</v>
      </c>
      <c r="C1441" s="13">
        <v>2023</v>
      </c>
    </row>
    <row r="1442" spans="1:3">
      <c r="A1442" s="13" t="s">
        <v>677</v>
      </c>
      <c r="B1442" s="13">
        <v>1470159</v>
      </c>
      <c r="C1442" s="13">
        <v>2022</v>
      </c>
    </row>
    <row r="1443" spans="1:3">
      <c r="A1443" s="13" t="s">
        <v>678</v>
      </c>
      <c r="B1443" s="13">
        <v>1551564</v>
      </c>
      <c r="C1443" s="13">
        <v>2023</v>
      </c>
    </row>
    <row r="1444" spans="1:3">
      <c r="A1444" s="13" t="s">
        <v>678</v>
      </c>
      <c r="B1444" s="13">
        <v>1551564</v>
      </c>
      <c r="C1444" s="13">
        <v>2022</v>
      </c>
    </row>
    <row r="1445" spans="1:3">
      <c r="A1445" s="13" t="s">
        <v>679</v>
      </c>
      <c r="B1445" s="13">
        <v>1550066</v>
      </c>
      <c r="C1445" s="13">
        <v>2023</v>
      </c>
    </row>
    <row r="1446" spans="1:3">
      <c r="A1446" s="13" t="s">
        <v>679</v>
      </c>
      <c r="B1446" s="13">
        <v>1550066</v>
      </c>
      <c r="C1446" s="13">
        <v>2022</v>
      </c>
    </row>
    <row r="1447" spans="1:3">
      <c r="A1447" s="13" t="s">
        <v>680</v>
      </c>
      <c r="B1447" s="13">
        <v>1000021</v>
      </c>
      <c r="C1447" s="13">
        <v>2023</v>
      </c>
    </row>
    <row r="1448" spans="1:3">
      <c r="A1448" s="13" t="s">
        <v>680</v>
      </c>
      <c r="B1448" s="13">
        <v>1000021</v>
      </c>
      <c r="C1448" s="13">
        <v>2022</v>
      </c>
    </row>
    <row r="1449" spans="1:3">
      <c r="A1449" s="13" t="s">
        <v>659</v>
      </c>
      <c r="B1449" s="13">
        <v>1418753</v>
      </c>
      <c r="C1449" s="13">
        <v>2023</v>
      </c>
    </row>
    <row r="1450" spans="1:3">
      <c r="A1450" s="13" t="s">
        <v>659</v>
      </c>
      <c r="B1450" s="13">
        <v>1418753</v>
      </c>
      <c r="C1450" s="13">
        <v>2022</v>
      </c>
    </row>
    <row r="1451" spans="1:3">
      <c r="A1451" s="13" t="s">
        <v>681</v>
      </c>
      <c r="B1451" s="13">
        <v>112997</v>
      </c>
      <c r="C1451" s="13">
        <v>2023</v>
      </c>
    </row>
    <row r="1452" spans="1:3">
      <c r="A1452" s="13" t="s">
        <v>681</v>
      </c>
      <c r="B1452" s="13">
        <v>112997</v>
      </c>
      <c r="C1452" s="13">
        <v>2022</v>
      </c>
    </row>
    <row r="1453" spans="1:3">
      <c r="A1453" s="13" t="s">
        <v>682</v>
      </c>
      <c r="B1453" s="13">
        <v>1000183</v>
      </c>
      <c r="C1453" s="13">
        <v>2023</v>
      </c>
    </row>
    <row r="1454" spans="1:3">
      <c r="A1454" s="13" t="s">
        <v>682</v>
      </c>
      <c r="B1454" s="13">
        <v>1000183</v>
      </c>
      <c r="C1454" s="13">
        <v>2022</v>
      </c>
    </row>
    <row r="1455" spans="1:3">
      <c r="A1455" s="13" t="s">
        <v>683</v>
      </c>
      <c r="B1455" s="13">
        <v>138404</v>
      </c>
      <c r="C1455" s="13">
        <v>2023</v>
      </c>
    </row>
    <row r="1456" spans="1:3">
      <c r="A1456" s="13" t="s">
        <v>683</v>
      </c>
      <c r="B1456" s="13">
        <v>138404</v>
      </c>
      <c r="C1456" s="13">
        <v>2022</v>
      </c>
    </row>
    <row r="1457" spans="1:3">
      <c r="A1457" s="13" t="s">
        <v>684</v>
      </c>
      <c r="B1457" s="13">
        <v>112092</v>
      </c>
      <c r="C1457" s="13">
        <v>2023</v>
      </c>
    </row>
    <row r="1458" spans="1:3">
      <c r="A1458" s="13" t="s">
        <v>684</v>
      </c>
      <c r="B1458" s="13">
        <v>112092</v>
      </c>
      <c r="C1458" s="13">
        <v>2022</v>
      </c>
    </row>
    <row r="1459" spans="1:3">
      <c r="A1459" s="13" t="s">
        <v>685</v>
      </c>
      <c r="B1459" s="13">
        <v>1228632</v>
      </c>
      <c r="C1459" s="13">
        <v>2023</v>
      </c>
    </row>
    <row r="1460" spans="1:3">
      <c r="A1460" s="13" t="s">
        <v>685</v>
      </c>
      <c r="B1460" s="13">
        <v>1228632</v>
      </c>
      <c r="C1460" s="13">
        <v>2022</v>
      </c>
    </row>
    <row r="1461" spans="1:3">
      <c r="A1461" s="13" t="s">
        <v>660</v>
      </c>
      <c r="B1461" s="13">
        <v>111611</v>
      </c>
      <c r="C1461" s="13">
        <v>2023</v>
      </c>
    </row>
    <row r="1462" spans="1:3">
      <c r="A1462" s="13" t="s">
        <v>660</v>
      </c>
      <c r="B1462" s="13">
        <v>111611</v>
      </c>
      <c r="C1462" s="13">
        <v>2022</v>
      </c>
    </row>
    <row r="1463" spans="1:3">
      <c r="A1463" s="13" t="s">
        <v>686</v>
      </c>
      <c r="B1463" s="13">
        <v>115003</v>
      </c>
      <c r="C1463" s="13">
        <v>2023</v>
      </c>
    </row>
    <row r="1464" spans="1:3">
      <c r="A1464" s="13" t="s">
        <v>686</v>
      </c>
      <c r="B1464" s="13">
        <v>115003</v>
      </c>
      <c r="C1464" s="13">
        <v>2022</v>
      </c>
    </row>
    <row r="1465" spans="1:3">
      <c r="A1465" s="13" t="s">
        <v>687</v>
      </c>
      <c r="B1465" s="13">
        <v>112754</v>
      </c>
      <c r="C1465" s="13">
        <v>2023</v>
      </c>
    </row>
    <row r="1466" spans="1:3">
      <c r="A1466" s="13" t="s">
        <v>687</v>
      </c>
      <c r="B1466" s="13">
        <v>112754</v>
      </c>
      <c r="C1466" s="13">
        <v>2022</v>
      </c>
    </row>
    <row r="1467" spans="1:3">
      <c r="A1467" s="13" t="s">
        <v>688</v>
      </c>
      <c r="B1467" s="13">
        <v>1559699</v>
      </c>
      <c r="C1467" s="13">
        <v>2023</v>
      </c>
    </row>
    <row r="1468" spans="1:3">
      <c r="A1468" s="13" t="s">
        <v>688</v>
      </c>
      <c r="B1468" s="13">
        <v>1559699</v>
      </c>
      <c r="C1468" s="13">
        <v>2022</v>
      </c>
    </row>
    <row r="1469" spans="1:3">
      <c r="A1469" s="13" t="s">
        <v>689</v>
      </c>
      <c r="B1469" s="13">
        <v>1581369</v>
      </c>
      <c r="C1469" s="13">
        <v>2023</v>
      </c>
    </row>
    <row r="1470" spans="1:3">
      <c r="A1470" s="13" t="s">
        <v>689</v>
      </c>
      <c r="B1470" s="13">
        <v>1581369</v>
      </c>
      <c r="C1470" s="13">
        <v>2022</v>
      </c>
    </row>
    <row r="1471" spans="1:3">
      <c r="A1471" s="13" t="s">
        <v>690</v>
      </c>
      <c r="B1471" s="13">
        <v>1000256</v>
      </c>
      <c r="C1471" s="13">
        <v>2023</v>
      </c>
    </row>
    <row r="1472" spans="1:3">
      <c r="A1472" s="13" t="s">
        <v>690</v>
      </c>
      <c r="B1472" s="13">
        <v>1000256</v>
      </c>
      <c r="C1472" s="13">
        <v>2022</v>
      </c>
    </row>
    <row r="1473" spans="1:3">
      <c r="A1473" s="13" t="s">
        <v>691</v>
      </c>
      <c r="B1473" s="13">
        <v>1253590</v>
      </c>
      <c r="C1473" s="13">
        <v>2023</v>
      </c>
    </row>
    <row r="1474" spans="1:3">
      <c r="A1474" s="13" t="s">
        <v>691</v>
      </c>
      <c r="B1474" s="13">
        <v>1253590</v>
      </c>
      <c r="C1474" s="13">
        <v>2022</v>
      </c>
    </row>
    <row r="1475" spans="1:3">
      <c r="A1475" s="13" t="s">
        <v>692</v>
      </c>
      <c r="B1475" s="13">
        <v>4681</v>
      </c>
      <c r="C1475" s="13">
        <v>2023</v>
      </c>
    </row>
    <row r="1476" spans="1:3">
      <c r="A1476" s="13" t="s">
        <v>692</v>
      </c>
      <c r="B1476" s="13">
        <v>4681</v>
      </c>
      <c r="C1476" s="13">
        <v>2022</v>
      </c>
    </row>
    <row r="1477" spans="1:3">
      <c r="A1477" s="13" t="s">
        <v>693</v>
      </c>
      <c r="B1477" s="13">
        <v>112463</v>
      </c>
      <c r="C1477" s="13">
        <v>2023</v>
      </c>
    </row>
    <row r="1478" spans="1:3">
      <c r="A1478" s="13" t="s">
        <v>693</v>
      </c>
      <c r="B1478" s="13">
        <v>112463</v>
      </c>
      <c r="C1478" s="13">
        <v>2022</v>
      </c>
    </row>
    <row r="1479" spans="1:3">
      <c r="A1479" s="13" t="s">
        <v>694</v>
      </c>
      <c r="B1479" s="13">
        <v>1462015</v>
      </c>
      <c r="C1479" s="13">
        <v>2023</v>
      </c>
    </row>
    <row r="1480" spans="1:3">
      <c r="A1480" s="13" t="s">
        <v>694</v>
      </c>
      <c r="B1480" s="13">
        <v>1462015</v>
      </c>
      <c r="C1480" s="13">
        <v>2022</v>
      </c>
    </row>
    <row r="1481" spans="1:3">
      <c r="A1481" s="13" t="s">
        <v>697</v>
      </c>
      <c r="B1481" s="13">
        <v>1375130</v>
      </c>
      <c r="C1481" s="13">
        <v>2023</v>
      </c>
    </row>
    <row r="1482" spans="1:3">
      <c r="A1482" s="13" t="s">
        <v>697</v>
      </c>
      <c r="B1482" s="13">
        <v>1375130</v>
      </c>
      <c r="C1482" s="13">
        <v>2022</v>
      </c>
    </row>
    <row r="1483" spans="1:3">
      <c r="A1483" s="13" t="s">
        <v>695</v>
      </c>
      <c r="B1483" s="13">
        <v>115034</v>
      </c>
      <c r="C1483" s="13">
        <v>2023</v>
      </c>
    </row>
    <row r="1484" spans="1:3">
      <c r="A1484" s="13" t="s">
        <v>695</v>
      </c>
      <c r="B1484" s="13">
        <v>115034</v>
      </c>
      <c r="C1484" s="13">
        <v>2022</v>
      </c>
    </row>
    <row r="1485" spans="1:3">
      <c r="A1485" s="13" t="s">
        <v>698</v>
      </c>
      <c r="B1485" s="13">
        <v>1570395</v>
      </c>
      <c r="C1485" s="13">
        <v>2023</v>
      </c>
    </row>
    <row r="1486" spans="1:3">
      <c r="A1486" s="13" t="s">
        <v>698</v>
      </c>
      <c r="B1486" s="13">
        <v>1570395</v>
      </c>
      <c r="C1486" s="13">
        <v>2022</v>
      </c>
    </row>
    <row r="1487" spans="1:3">
      <c r="A1487" s="13" t="s">
        <v>699</v>
      </c>
      <c r="B1487" s="13">
        <v>100632</v>
      </c>
      <c r="C1487" s="13">
        <v>2023</v>
      </c>
    </row>
    <row r="1488" spans="1:3">
      <c r="A1488" s="13" t="s">
        <v>699</v>
      </c>
      <c r="B1488" s="13">
        <v>100632</v>
      </c>
      <c r="C1488" s="13">
        <v>2022</v>
      </c>
    </row>
    <row r="1489" spans="1:3">
      <c r="A1489" s="13" t="s">
        <v>700</v>
      </c>
      <c r="B1489" s="13">
        <v>116529</v>
      </c>
      <c r="C1489" s="13">
        <v>2023</v>
      </c>
    </row>
    <row r="1490" spans="1:3">
      <c r="A1490" s="13" t="s">
        <v>700</v>
      </c>
      <c r="B1490" s="13">
        <v>116529</v>
      </c>
      <c r="C1490" s="13">
        <v>2022</v>
      </c>
    </row>
    <row r="1491" spans="1:3">
      <c r="A1491" s="13" t="s">
        <v>701</v>
      </c>
      <c r="B1491" s="13">
        <v>114606</v>
      </c>
      <c r="C1491" s="13">
        <v>2023</v>
      </c>
    </row>
    <row r="1492" spans="1:3">
      <c r="A1492" s="13" t="s">
        <v>701</v>
      </c>
      <c r="B1492" s="13">
        <v>114606</v>
      </c>
      <c r="C1492" s="13">
        <v>2022</v>
      </c>
    </row>
    <row r="1493" spans="1:3">
      <c r="A1493" s="13" t="s">
        <v>702</v>
      </c>
      <c r="B1493" s="13">
        <v>1065916</v>
      </c>
      <c r="C1493" s="13">
        <v>2023</v>
      </c>
    </row>
    <row r="1494" spans="1:3">
      <c r="A1494" s="13" t="s">
        <v>702</v>
      </c>
      <c r="B1494" s="13">
        <v>1065916</v>
      </c>
      <c r="C1494" s="13">
        <v>2022</v>
      </c>
    </row>
    <row r="1495" spans="1:3">
      <c r="A1495" s="13" t="s">
        <v>703</v>
      </c>
      <c r="B1495" s="13">
        <v>1207129</v>
      </c>
      <c r="C1495" s="13">
        <v>2023</v>
      </c>
    </row>
    <row r="1496" spans="1:3">
      <c r="A1496" s="13" t="s">
        <v>703</v>
      </c>
      <c r="B1496" s="13">
        <v>1207129</v>
      </c>
      <c r="C1496" s="13">
        <v>2022</v>
      </c>
    </row>
    <row r="1497" spans="1:3">
      <c r="A1497" s="13" t="s">
        <v>704</v>
      </c>
      <c r="B1497" s="13">
        <v>1423610</v>
      </c>
      <c r="C1497" s="13">
        <v>2023</v>
      </c>
    </row>
    <row r="1498" spans="1:3">
      <c r="A1498" s="13" t="s">
        <v>704</v>
      </c>
      <c r="B1498" s="13">
        <v>1423610</v>
      </c>
      <c r="C1498" s="13">
        <v>2022</v>
      </c>
    </row>
    <row r="1499" spans="1:3">
      <c r="A1499" s="13" t="s">
        <v>661</v>
      </c>
      <c r="B1499" s="13">
        <v>1000419</v>
      </c>
      <c r="C1499" s="13">
        <v>2023</v>
      </c>
    </row>
    <row r="1500" spans="1:3">
      <c r="A1500" s="13" t="s">
        <v>661</v>
      </c>
      <c r="B1500" s="13">
        <v>1000419</v>
      </c>
      <c r="C1500" s="13">
        <v>2022</v>
      </c>
    </row>
    <row r="1501" spans="1:3">
      <c r="A1501" s="13" t="s">
        <v>662</v>
      </c>
      <c r="B1501" s="13">
        <v>1144333</v>
      </c>
      <c r="C1501" s="13">
        <v>2023</v>
      </c>
    </row>
    <row r="1502" spans="1:3">
      <c r="A1502" s="13" t="s">
        <v>662</v>
      </c>
      <c r="B1502" s="13">
        <v>1144333</v>
      </c>
      <c r="C1502" s="13">
        <v>2022</v>
      </c>
    </row>
    <row r="1503" spans="1:3">
      <c r="A1503" s="13" t="s">
        <v>696</v>
      </c>
      <c r="B1503" s="13">
        <v>4781</v>
      </c>
      <c r="C1503" s="13">
        <v>2023</v>
      </c>
    </row>
    <row r="1504" spans="1:3">
      <c r="A1504" s="13" t="s">
        <v>696</v>
      </c>
      <c r="B1504" s="13">
        <v>4781</v>
      </c>
      <c r="C1504" s="13">
        <v>2022</v>
      </c>
    </row>
    <row r="1505" spans="1:3">
      <c r="A1505" s="13" t="s">
        <v>705</v>
      </c>
      <c r="B1505" s="13">
        <v>139784</v>
      </c>
      <c r="C1505" s="13">
        <v>2023</v>
      </c>
    </row>
    <row r="1506" spans="1:3">
      <c r="A1506" s="13" t="s">
        <v>705</v>
      </c>
      <c r="B1506" s="13">
        <v>139784</v>
      </c>
      <c r="C1506" s="13">
        <v>2022</v>
      </c>
    </row>
    <row r="1507" spans="1:3">
      <c r="A1507" s="13" t="s">
        <v>663</v>
      </c>
      <c r="B1507" s="13">
        <v>1525226</v>
      </c>
      <c r="C1507" s="13">
        <v>2023</v>
      </c>
    </row>
    <row r="1508" spans="1:3">
      <c r="A1508" s="13" t="s">
        <v>663</v>
      </c>
      <c r="B1508" s="13">
        <v>1525226</v>
      </c>
      <c r="C1508" s="13">
        <v>2022</v>
      </c>
    </row>
    <row r="1509" spans="1:3">
      <c r="A1509" s="13" t="s">
        <v>664</v>
      </c>
      <c r="B1509" s="13">
        <v>1284110</v>
      </c>
      <c r="C1509" s="13">
        <v>2023</v>
      </c>
    </row>
    <row r="1510" spans="1:3">
      <c r="A1510" s="13" t="s">
        <v>664</v>
      </c>
      <c r="B1510" s="13">
        <v>1284110</v>
      </c>
      <c r="C1510" s="13">
        <v>2022</v>
      </c>
    </row>
    <row r="1511" spans="1:3">
      <c r="A1511" s="13" t="s">
        <v>665</v>
      </c>
      <c r="B1511" s="13">
        <v>146824</v>
      </c>
      <c r="C1511" s="13">
        <v>2023</v>
      </c>
    </row>
    <row r="1512" spans="1:3">
      <c r="A1512" s="13" t="s">
        <v>665</v>
      </c>
      <c r="B1512" s="13">
        <v>146824</v>
      </c>
      <c r="C1512" s="13">
        <v>2022</v>
      </c>
    </row>
    <row r="1513" spans="1:3">
      <c r="A1513" s="13" t="s">
        <v>666</v>
      </c>
      <c r="B1513" s="13">
        <v>1119691</v>
      </c>
      <c r="C1513" s="13">
        <v>2023</v>
      </c>
    </row>
    <row r="1514" spans="1:3">
      <c r="A1514" s="13" t="s">
        <v>666</v>
      </c>
      <c r="B1514" s="13">
        <v>1119691</v>
      </c>
      <c r="C1514" s="13">
        <v>2022</v>
      </c>
    </row>
    <row r="1515" spans="1:3">
      <c r="A1515" s="13" t="s">
        <v>707</v>
      </c>
      <c r="B1515" s="13">
        <v>1000651</v>
      </c>
      <c r="C1515" s="13">
        <v>2023</v>
      </c>
    </row>
    <row r="1516" spans="1:3">
      <c r="A1516" s="13" t="s">
        <v>707</v>
      </c>
      <c r="B1516" s="13">
        <v>1000651</v>
      </c>
      <c r="C1516" s="13">
        <v>2022</v>
      </c>
    </row>
    <row r="1517" spans="1:3">
      <c r="A1517" s="13" t="s">
        <v>706</v>
      </c>
      <c r="B1517" s="13">
        <v>114984</v>
      </c>
      <c r="C1517" s="13">
        <v>2023</v>
      </c>
    </row>
    <row r="1518" spans="1:3">
      <c r="A1518" s="13" t="s">
        <v>706</v>
      </c>
      <c r="B1518" s="13">
        <v>114984</v>
      </c>
      <c r="C1518" s="13">
        <v>2022</v>
      </c>
    </row>
    <row r="1519" spans="1:3">
      <c r="A1519" s="13" t="s">
        <v>708</v>
      </c>
      <c r="B1519" s="13">
        <v>107401</v>
      </c>
      <c r="C1519" s="13">
        <v>2023</v>
      </c>
    </row>
    <row r="1520" spans="1:3">
      <c r="A1520" s="13" t="s">
        <v>708</v>
      </c>
      <c r="B1520" s="13">
        <v>107401</v>
      </c>
      <c r="C1520" s="13">
        <v>2022</v>
      </c>
    </row>
    <row r="1521" spans="1:3">
      <c r="A1521" s="13" t="s">
        <v>709</v>
      </c>
      <c r="B1521" s="13">
        <v>1000556</v>
      </c>
      <c r="C1521" s="13">
        <v>2023</v>
      </c>
    </row>
    <row r="1522" spans="1:3">
      <c r="A1522" s="13" t="s">
        <v>709</v>
      </c>
      <c r="B1522" s="13">
        <v>1000556</v>
      </c>
      <c r="C1522" s="13">
        <v>2022</v>
      </c>
    </row>
    <row r="1523" spans="1:3">
      <c r="A1523" s="13" t="s">
        <v>710</v>
      </c>
      <c r="B1523" s="13">
        <v>112346</v>
      </c>
      <c r="C1523" s="13">
        <v>2023</v>
      </c>
    </row>
    <row r="1524" spans="1:3">
      <c r="A1524" s="13" t="s">
        <v>710</v>
      </c>
      <c r="B1524" s="13">
        <v>112346</v>
      </c>
      <c r="C1524" s="13">
        <v>2022</v>
      </c>
    </row>
    <row r="1525" spans="1:3">
      <c r="A1525" s="13" t="s">
        <v>711</v>
      </c>
      <c r="B1525" s="13">
        <v>146522</v>
      </c>
      <c r="C1525" s="13">
        <v>2023</v>
      </c>
    </row>
    <row r="1526" spans="1:3">
      <c r="A1526" s="13" t="s">
        <v>711</v>
      </c>
      <c r="B1526" s="13">
        <v>146522</v>
      </c>
      <c r="C1526" s="13">
        <v>2022</v>
      </c>
    </row>
    <row r="1527" spans="1:3">
      <c r="A1527" s="13" t="s">
        <v>712</v>
      </c>
      <c r="B1527" s="13">
        <v>1000791</v>
      </c>
      <c r="C1527" s="13">
        <v>2023</v>
      </c>
    </row>
    <row r="1528" spans="1:3">
      <c r="A1528" s="13" t="s">
        <v>712</v>
      </c>
      <c r="B1528" s="13">
        <v>1000791</v>
      </c>
      <c r="C1528" s="13">
        <v>2022</v>
      </c>
    </row>
    <row r="1529" spans="1:3">
      <c r="A1529" s="13" t="s">
        <v>667</v>
      </c>
      <c r="B1529" s="13">
        <v>143165</v>
      </c>
      <c r="C1529" s="13">
        <v>2023</v>
      </c>
    </row>
    <row r="1530" spans="1:3">
      <c r="A1530" s="13" t="s">
        <v>667</v>
      </c>
      <c r="B1530" s="13">
        <v>143165</v>
      </c>
      <c r="C1530" s="13">
        <v>2022</v>
      </c>
    </row>
    <row r="1531" spans="1:3">
      <c r="A1531" s="13" t="s">
        <v>713</v>
      </c>
      <c r="B1531" s="13">
        <v>115308</v>
      </c>
      <c r="C1531" s="13">
        <v>2023</v>
      </c>
    </row>
    <row r="1532" spans="1:3">
      <c r="A1532" s="13" t="s">
        <v>713</v>
      </c>
      <c r="B1532" s="13">
        <v>115308</v>
      </c>
      <c r="C1532" s="13">
        <v>2022</v>
      </c>
    </row>
    <row r="1533" spans="1:3">
      <c r="A1533" s="13" t="s">
        <v>714</v>
      </c>
      <c r="B1533" s="13">
        <v>1049652</v>
      </c>
      <c r="C1533" s="13">
        <v>2023</v>
      </c>
    </row>
    <row r="1534" spans="1:3">
      <c r="A1534" s="13" t="s">
        <v>714</v>
      </c>
      <c r="B1534" s="13">
        <v>1049652</v>
      </c>
      <c r="C1534" s="13">
        <v>2022</v>
      </c>
    </row>
    <row r="1535" spans="1:3">
      <c r="A1535" s="13" t="s">
        <v>715</v>
      </c>
      <c r="B1535" s="13">
        <v>1049658</v>
      </c>
      <c r="C1535" s="13">
        <v>2023</v>
      </c>
    </row>
    <row r="1536" spans="1:3">
      <c r="A1536" s="13" t="s">
        <v>715</v>
      </c>
      <c r="B1536" s="13">
        <v>1049658</v>
      </c>
      <c r="C1536" s="13">
        <v>2022</v>
      </c>
    </row>
    <row r="1537" spans="1:3">
      <c r="A1537" s="13" t="s">
        <v>716</v>
      </c>
      <c r="B1537" s="13">
        <v>1049663</v>
      </c>
      <c r="C1537" s="13">
        <v>2023</v>
      </c>
    </row>
    <row r="1538" spans="1:3">
      <c r="A1538" s="13" t="s">
        <v>716</v>
      </c>
      <c r="B1538" s="13">
        <v>1049663</v>
      </c>
      <c r="C1538" s="13">
        <v>2022</v>
      </c>
    </row>
    <row r="1539" spans="1:3">
      <c r="A1539" s="13" t="s">
        <v>717</v>
      </c>
      <c r="B1539" s="13">
        <v>1049657</v>
      </c>
      <c r="C1539" s="13">
        <v>2023</v>
      </c>
    </row>
    <row r="1540" spans="1:3">
      <c r="A1540" s="13" t="s">
        <v>717</v>
      </c>
      <c r="B1540" s="13">
        <v>1049657</v>
      </c>
      <c r="C1540" s="13">
        <v>2022</v>
      </c>
    </row>
    <row r="1541" spans="1:3">
      <c r="A1541" s="13" t="s">
        <v>718</v>
      </c>
      <c r="B1541" s="13">
        <v>1179110</v>
      </c>
      <c r="C1541" s="13">
        <v>2023</v>
      </c>
    </row>
    <row r="1542" spans="1:3">
      <c r="A1542" s="13" t="s">
        <v>718</v>
      </c>
      <c r="B1542" s="13">
        <v>1179110</v>
      </c>
      <c r="C1542" s="13">
        <v>2022</v>
      </c>
    </row>
    <row r="1543" spans="1:3">
      <c r="A1543" s="13" t="s">
        <v>719</v>
      </c>
      <c r="B1543" s="13">
        <v>1049655</v>
      </c>
      <c r="C1543" s="13">
        <v>2023</v>
      </c>
    </row>
    <row r="1544" spans="1:3">
      <c r="A1544" s="13" t="s">
        <v>719</v>
      </c>
      <c r="B1544" s="13">
        <v>1049655</v>
      </c>
      <c r="C1544" s="13">
        <v>2022</v>
      </c>
    </row>
    <row r="1545" spans="1:3">
      <c r="A1545" s="13" t="s">
        <v>720</v>
      </c>
      <c r="B1545" s="13">
        <v>1002653</v>
      </c>
      <c r="C1545" s="13">
        <v>2023</v>
      </c>
    </row>
    <row r="1546" spans="1:3">
      <c r="A1546" s="13" t="s">
        <v>720</v>
      </c>
      <c r="B1546" s="13">
        <v>1002653</v>
      </c>
      <c r="C1546" s="13">
        <v>2022</v>
      </c>
    </row>
    <row r="1547" spans="1:3">
      <c r="A1547" s="13" t="s">
        <v>668</v>
      </c>
      <c r="B1547" s="13">
        <v>1556734</v>
      </c>
      <c r="C1547" s="13">
        <v>2023</v>
      </c>
    </row>
    <row r="1548" spans="1:3">
      <c r="A1548" s="13" t="s">
        <v>668</v>
      </c>
      <c r="B1548" s="13">
        <v>1556734</v>
      </c>
      <c r="C1548" s="13">
        <v>2022</v>
      </c>
    </row>
    <row r="1549" spans="1:3">
      <c r="A1549" s="13" t="s">
        <v>721</v>
      </c>
      <c r="B1549" s="13">
        <v>111503</v>
      </c>
      <c r="C1549" s="13">
        <v>2023</v>
      </c>
    </row>
    <row r="1550" spans="1:3">
      <c r="A1550" s="13" t="s">
        <v>721</v>
      </c>
      <c r="B1550" s="13">
        <v>111503</v>
      </c>
      <c r="C1550" s="13">
        <v>2022</v>
      </c>
    </row>
    <row r="1551" spans="1:3">
      <c r="A1551" s="13" t="s">
        <v>722</v>
      </c>
      <c r="B1551" s="13">
        <v>1472584</v>
      </c>
      <c r="C1551" s="13">
        <v>2023</v>
      </c>
    </row>
    <row r="1552" spans="1:3">
      <c r="A1552" s="13" t="s">
        <v>722</v>
      </c>
      <c r="B1552" s="13">
        <v>1472584</v>
      </c>
      <c r="C1552" s="13">
        <v>2022</v>
      </c>
    </row>
    <row r="1553" spans="1:3">
      <c r="A1553" s="13" t="s">
        <v>723</v>
      </c>
      <c r="B1553" s="13">
        <v>1021617</v>
      </c>
      <c r="C1553" s="13">
        <v>2023</v>
      </c>
    </row>
    <row r="1554" spans="1:3">
      <c r="A1554" s="13" t="s">
        <v>723</v>
      </c>
      <c r="B1554" s="13">
        <v>1021617</v>
      </c>
      <c r="C1554" s="13">
        <v>2022</v>
      </c>
    </row>
    <row r="1555" spans="1:3">
      <c r="A1555" s="13" t="s">
        <v>724</v>
      </c>
      <c r="B1555" s="13">
        <v>1012139</v>
      </c>
      <c r="C1555" s="13">
        <v>2023</v>
      </c>
    </row>
    <row r="1556" spans="1:3">
      <c r="A1556" s="13" t="s">
        <v>724</v>
      </c>
      <c r="B1556" s="13">
        <v>1012139</v>
      </c>
      <c r="C1556" s="13">
        <v>2022</v>
      </c>
    </row>
    <row r="1557" spans="1:3">
      <c r="A1557" s="13" t="s">
        <v>725</v>
      </c>
      <c r="B1557" s="13">
        <v>1475109</v>
      </c>
      <c r="C1557" s="13">
        <v>2023</v>
      </c>
    </row>
    <row r="1558" spans="1:3">
      <c r="A1558" s="13" t="s">
        <v>725</v>
      </c>
      <c r="B1558" s="13">
        <v>1475109</v>
      </c>
      <c r="C1558" s="13">
        <v>2022</v>
      </c>
    </row>
    <row r="1559" spans="1:3">
      <c r="A1559" s="13" t="s">
        <v>726</v>
      </c>
      <c r="B1559" s="13">
        <v>1495660</v>
      </c>
      <c r="C1559" s="13">
        <v>2023</v>
      </c>
    </row>
    <row r="1560" spans="1:3">
      <c r="A1560" s="13" t="s">
        <v>726</v>
      </c>
      <c r="B1560" s="13">
        <v>1495660</v>
      </c>
      <c r="C1560" s="13">
        <v>2022</v>
      </c>
    </row>
    <row r="1561" spans="1:3">
      <c r="A1561" s="13" t="s">
        <v>727</v>
      </c>
      <c r="B1561" s="13">
        <v>1550546</v>
      </c>
      <c r="C1561" s="13">
        <v>2023</v>
      </c>
    </row>
    <row r="1562" spans="1:3">
      <c r="A1562" s="13" t="s">
        <v>727</v>
      </c>
      <c r="B1562" s="13">
        <v>1550546</v>
      </c>
      <c r="C1562" s="13">
        <v>2022</v>
      </c>
    </row>
    <row r="1563" spans="1:3">
      <c r="A1563" s="13" t="s">
        <v>728</v>
      </c>
      <c r="B1563" s="13">
        <v>1126270</v>
      </c>
      <c r="C1563" s="13">
        <v>2023</v>
      </c>
    </row>
    <row r="1564" spans="1:3">
      <c r="A1564" s="13" t="s">
        <v>728</v>
      </c>
      <c r="B1564" s="13">
        <v>1126270</v>
      </c>
      <c r="C1564" s="13">
        <v>2022</v>
      </c>
    </row>
    <row r="1565" spans="1:3">
      <c r="A1565" s="13" t="s">
        <v>729</v>
      </c>
      <c r="B1565" s="13">
        <v>1126271</v>
      </c>
      <c r="C1565" s="13">
        <v>2023</v>
      </c>
    </row>
    <row r="1566" spans="1:3">
      <c r="A1566" s="13" t="s">
        <v>729</v>
      </c>
      <c r="B1566" s="13">
        <v>1126271</v>
      </c>
      <c r="C1566" s="13">
        <v>2022</v>
      </c>
    </row>
    <row r="1567" spans="1:3">
      <c r="A1567" s="13" t="s">
        <v>730</v>
      </c>
      <c r="B1567" s="13">
        <v>1141090</v>
      </c>
      <c r="C1567" s="13">
        <v>2023</v>
      </c>
    </row>
    <row r="1568" spans="1:3">
      <c r="A1568" s="13" t="s">
        <v>730</v>
      </c>
      <c r="B1568" s="13">
        <v>1141090</v>
      </c>
      <c r="C1568" s="13">
        <v>2022</v>
      </c>
    </row>
    <row r="1569" spans="1:3">
      <c r="A1569" s="13" t="s">
        <v>731</v>
      </c>
      <c r="B1569" s="13">
        <v>115050</v>
      </c>
      <c r="C1569" s="13">
        <v>2023</v>
      </c>
    </row>
    <row r="1570" spans="1:3">
      <c r="A1570" s="13" t="s">
        <v>731</v>
      </c>
      <c r="B1570" s="13">
        <v>115050</v>
      </c>
      <c r="C1570" s="13">
        <v>2022</v>
      </c>
    </row>
    <row r="1571" spans="1:3">
      <c r="A1571" s="13" t="s">
        <v>753</v>
      </c>
      <c r="B1571" s="13">
        <v>1237230</v>
      </c>
      <c r="C1571" s="13">
        <v>2023</v>
      </c>
    </row>
    <row r="1572" spans="1:3">
      <c r="A1572" s="13" t="s">
        <v>753</v>
      </c>
      <c r="B1572" s="13">
        <v>1237230</v>
      </c>
      <c r="C1572" s="13">
        <v>2022</v>
      </c>
    </row>
    <row r="1573" spans="1:3">
      <c r="A1573" s="13" t="s">
        <v>754</v>
      </c>
      <c r="B1573" s="13">
        <v>1206917</v>
      </c>
      <c r="C1573" s="13">
        <v>2023</v>
      </c>
    </row>
    <row r="1574" spans="1:3">
      <c r="A1574" s="13" t="s">
        <v>754</v>
      </c>
      <c r="B1574" s="13">
        <v>1206917</v>
      </c>
      <c r="C1574" s="13">
        <v>2022</v>
      </c>
    </row>
    <row r="1575" spans="1:3">
      <c r="A1575" s="13" t="s">
        <v>755</v>
      </c>
      <c r="B1575" s="13">
        <v>1068498</v>
      </c>
      <c r="C1575" s="13">
        <v>2023</v>
      </c>
    </row>
    <row r="1576" spans="1:3">
      <c r="A1576" s="13" t="s">
        <v>755</v>
      </c>
      <c r="B1576" s="13">
        <v>1068498</v>
      </c>
      <c r="C1576" s="13">
        <v>2022</v>
      </c>
    </row>
    <row r="1577" spans="1:3">
      <c r="A1577" s="13" t="s">
        <v>756</v>
      </c>
      <c r="B1577" s="13">
        <v>1007549</v>
      </c>
      <c r="C1577" s="13">
        <v>2023</v>
      </c>
    </row>
    <row r="1578" spans="1:3">
      <c r="A1578" s="13" t="s">
        <v>756</v>
      </c>
      <c r="B1578" s="13">
        <v>1007549</v>
      </c>
      <c r="C1578" s="13">
        <v>2022</v>
      </c>
    </row>
    <row r="1579" spans="1:3">
      <c r="A1579" s="13" t="s">
        <v>757</v>
      </c>
      <c r="B1579" s="13">
        <v>134290</v>
      </c>
      <c r="C1579" s="13">
        <v>2023</v>
      </c>
    </row>
    <row r="1580" spans="1:3">
      <c r="A1580" s="13" t="s">
        <v>757</v>
      </c>
      <c r="B1580" s="13">
        <v>134290</v>
      </c>
      <c r="C1580" s="13">
        <v>2022</v>
      </c>
    </row>
    <row r="1581" spans="1:3">
      <c r="A1581" s="13" t="s">
        <v>758</v>
      </c>
      <c r="B1581" s="13">
        <v>1173910</v>
      </c>
      <c r="C1581" s="13">
        <v>2023</v>
      </c>
    </row>
    <row r="1582" spans="1:3">
      <c r="A1582" s="13" t="s">
        <v>758</v>
      </c>
      <c r="B1582" s="13">
        <v>1173910</v>
      </c>
      <c r="C1582" s="13">
        <v>2022</v>
      </c>
    </row>
    <row r="1583" spans="1:3">
      <c r="A1583" s="13" t="s">
        <v>759</v>
      </c>
      <c r="B1583" s="13">
        <v>1495167</v>
      </c>
      <c r="C1583" s="13">
        <v>2023</v>
      </c>
    </row>
    <row r="1584" spans="1:3">
      <c r="A1584" s="13" t="s">
        <v>759</v>
      </c>
      <c r="B1584" s="13">
        <v>1495167</v>
      </c>
      <c r="C1584" s="13">
        <v>2022</v>
      </c>
    </row>
    <row r="1585" spans="1:3">
      <c r="A1585" s="13" t="s">
        <v>760</v>
      </c>
      <c r="B1585" s="13">
        <v>1000169</v>
      </c>
      <c r="C1585" s="13">
        <v>2023</v>
      </c>
    </row>
    <row r="1586" spans="1:3">
      <c r="A1586" s="13" t="s">
        <v>760</v>
      </c>
      <c r="B1586" s="13">
        <v>1000169</v>
      </c>
      <c r="C1586" s="13">
        <v>2022</v>
      </c>
    </row>
    <row r="1587" spans="1:3">
      <c r="A1587" s="13" t="s">
        <v>761</v>
      </c>
      <c r="B1587" s="13">
        <v>112462</v>
      </c>
      <c r="C1587" s="13">
        <v>2023</v>
      </c>
    </row>
    <row r="1588" spans="1:3">
      <c r="A1588" s="13" t="s">
        <v>761</v>
      </c>
      <c r="B1588" s="13">
        <v>112462</v>
      </c>
      <c r="C1588" s="13">
        <v>2022</v>
      </c>
    </row>
    <row r="1589" spans="1:3">
      <c r="A1589" s="13" t="s">
        <v>762</v>
      </c>
      <c r="B1589" s="13">
        <v>1000572</v>
      </c>
      <c r="C1589" s="13">
        <v>2023</v>
      </c>
    </row>
    <row r="1590" spans="1:3">
      <c r="A1590" s="13" t="s">
        <v>762</v>
      </c>
      <c r="B1590" s="13">
        <v>1000572</v>
      </c>
      <c r="C1590" s="13">
        <v>2022</v>
      </c>
    </row>
    <row r="1591" spans="1:3">
      <c r="A1591" s="13" t="s">
        <v>763</v>
      </c>
      <c r="B1591" s="13">
        <v>112193</v>
      </c>
      <c r="C1591" s="13">
        <v>2023</v>
      </c>
    </row>
    <row r="1592" spans="1:3">
      <c r="A1592" s="13" t="s">
        <v>763</v>
      </c>
      <c r="B1592" s="13">
        <v>112193</v>
      </c>
      <c r="C1592" s="13">
        <v>2022</v>
      </c>
    </row>
    <row r="1593" spans="1:3">
      <c r="A1593" s="13" t="s">
        <v>764</v>
      </c>
      <c r="B1593" s="13">
        <v>1155950</v>
      </c>
      <c r="C1593" s="13">
        <v>2023</v>
      </c>
    </row>
    <row r="1594" spans="1:3">
      <c r="A1594" s="13" t="s">
        <v>764</v>
      </c>
      <c r="B1594" s="13">
        <v>1155950</v>
      </c>
      <c r="C1594" s="13">
        <v>2022</v>
      </c>
    </row>
    <row r="1595" spans="1:3">
      <c r="A1595" s="13" t="s">
        <v>765</v>
      </c>
      <c r="B1595" s="13">
        <v>1465827</v>
      </c>
      <c r="C1595" s="13">
        <v>2023</v>
      </c>
    </row>
    <row r="1596" spans="1:3">
      <c r="A1596" s="13" t="s">
        <v>765</v>
      </c>
      <c r="B1596" s="13">
        <v>1465827</v>
      </c>
      <c r="C1596" s="13">
        <v>2022</v>
      </c>
    </row>
    <row r="1597" spans="1:3">
      <c r="A1597" s="13" t="s">
        <v>766</v>
      </c>
      <c r="B1597" s="13">
        <v>1000152</v>
      </c>
      <c r="C1597" s="13">
        <v>2023</v>
      </c>
    </row>
    <row r="1598" spans="1:3">
      <c r="A1598" s="13" t="s">
        <v>766</v>
      </c>
      <c r="B1598" s="13">
        <v>1000152</v>
      </c>
      <c r="C1598" s="13">
        <v>2022</v>
      </c>
    </row>
    <row r="1599" spans="1:3">
      <c r="A1599" s="13" t="s">
        <v>767</v>
      </c>
      <c r="B1599" s="13">
        <v>1226770</v>
      </c>
      <c r="C1599" s="13">
        <v>2023</v>
      </c>
    </row>
    <row r="1600" spans="1:3">
      <c r="A1600" s="13" t="s">
        <v>767</v>
      </c>
      <c r="B1600" s="13">
        <v>1226770</v>
      </c>
      <c r="C1600" s="13">
        <v>2022</v>
      </c>
    </row>
    <row r="1601" spans="1:3">
      <c r="A1601" s="13" t="s">
        <v>768</v>
      </c>
      <c r="B1601" s="13">
        <v>1000569</v>
      </c>
      <c r="C1601" s="13">
        <v>2023</v>
      </c>
    </row>
    <row r="1602" spans="1:3">
      <c r="A1602" s="13" t="s">
        <v>768</v>
      </c>
      <c r="B1602" s="13">
        <v>1000569</v>
      </c>
      <c r="C1602" s="13">
        <v>2022</v>
      </c>
    </row>
    <row r="1603" spans="1:3">
      <c r="A1603" s="13" t="s">
        <v>769</v>
      </c>
      <c r="B1603" s="13">
        <v>1189990</v>
      </c>
      <c r="C1603" s="13">
        <v>2023</v>
      </c>
    </row>
    <row r="1604" spans="1:3">
      <c r="A1604" s="13" t="s">
        <v>769</v>
      </c>
      <c r="B1604" s="13">
        <v>1189990</v>
      </c>
      <c r="C1604" s="13">
        <v>2022</v>
      </c>
    </row>
    <row r="1605" spans="1:3">
      <c r="A1605" s="13" t="s">
        <v>770</v>
      </c>
      <c r="B1605" s="13">
        <v>1177493</v>
      </c>
      <c r="C1605" s="13">
        <v>2023</v>
      </c>
    </row>
    <row r="1606" spans="1:3">
      <c r="A1606" s="13" t="s">
        <v>770</v>
      </c>
      <c r="B1606" s="13">
        <v>1177493</v>
      </c>
      <c r="C1606" s="13">
        <v>2022</v>
      </c>
    </row>
    <row r="1607" spans="1:3">
      <c r="A1607" s="13" t="s">
        <v>771</v>
      </c>
      <c r="B1607" s="13">
        <v>1223930</v>
      </c>
      <c r="C1607" s="13">
        <v>2023</v>
      </c>
    </row>
    <row r="1608" spans="1:3">
      <c r="A1608" s="13" t="s">
        <v>771</v>
      </c>
      <c r="B1608" s="13">
        <v>1223930</v>
      </c>
      <c r="C1608" s="13">
        <v>2022</v>
      </c>
    </row>
    <row r="1609" spans="1:3">
      <c r="A1609" s="13" t="s">
        <v>772</v>
      </c>
      <c r="B1609" s="13">
        <v>149895</v>
      </c>
      <c r="C1609" s="13">
        <v>2023</v>
      </c>
    </row>
    <row r="1610" spans="1:3">
      <c r="A1610" s="13" t="s">
        <v>772</v>
      </c>
      <c r="B1610" s="13">
        <v>149895</v>
      </c>
      <c r="C1610" s="13">
        <v>2022</v>
      </c>
    </row>
    <row r="1611" spans="1:3">
      <c r="A1611" s="13" t="s">
        <v>773</v>
      </c>
      <c r="B1611" s="13">
        <v>1010122</v>
      </c>
      <c r="C1611" s="13">
        <v>2023</v>
      </c>
    </row>
    <row r="1612" spans="1:3">
      <c r="A1612" s="13" t="s">
        <v>773</v>
      </c>
      <c r="B1612" s="13">
        <v>1010122</v>
      </c>
      <c r="C1612" s="13">
        <v>2022</v>
      </c>
    </row>
    <row r="1613" spans="1:3">
      <c r="A1613" s="13" t="s">
        <v>784</v>
      </c>
      <c r="B1613" s="13">
        <v>1435695</v>
      </c>
      <c r="C1613" s="13">
        <v>2023</v>
      </c>
    </row>
    <row r="1614" spans="1:3">
      <c r="A1614" s="13" t="s">
        <v>784</v>
      </c>
      <c r="B1614" s="13">
        <v>1435695</v>
      </c>
      <c r="C1614" s="13">
        <v>2022</v>
      </c>
    </row>
    <row r="1615" spans="1:3">
      <c r="A1615" s="13" t="s">
        <v>774</v>
      </c>
      <c r="B1615" s="13">
        <v>1172110</v>
      </c>
      <c r="C1615" s="13">
        <v>2023</v>
      </c>
    </row>
    <row r="1616" spans="1:3">
      <c r="A1616" s="13" t="s">
        <v>774</v>
      </c>
      <c r="B1616" s="13">
        <v>1172110</v>
      </c>
      <c r="C1616" s="13">
        <v>2022</v>
      </c>
    </row>
    <row r="1617" spans="1:3">
      <c r="A1617" s="13" t="s">
        <v>775</v>
      </c>
      <c r="B1617" s="13">
        <v>112278</v>
      </c>
      <c r="C1617" s="13">
        <v>2023</v>
      </c>
    </row>
    <row r="1618" spans="1:3">
      <c r="A1618" s="13" t="s">
        <v>775</v>
      </c>
      <c r="B1618" s="13">
        <v>112278</v>
      </c>
      <c r="C1618" s="13">
        <v>2022</v>
      </c>
    </row>
    <row r="1619" spans="1:3">
      <c r="A1619" s="13" t="s">
        <v>776</v>
      </c>
      <c r="B1619" s="13">
        <v>1116511</v>
      </c>
      <c r="C1619" s="13">
        <v>2023</v>
      </c>
    </row>
    <row r="1620" spans="1:3">
      <c r="A1620" s="13" t="s">
        <v>776</v>
      </c>
      <c r="B1620" s="13">
        <v>1116511</v>
      </c>
      <c r="C1620" s="13">
        <v>2022</v>
      </c>
    </row>
    <row r="1621" spans="1:3">
      <c r="A1621" s="13" t="s">
        <v>777</v>
      </c>
      <c r="B1621" s="13">
        <v>114899</v>
      </c>
      <c r="C1621" s="13">
        <v>2023</v>
      </c>
    </row>
    <row r="1622" spans="1:3">
      <c r="A1622" s="13" t="s">
        <v>777</v>
      </c>
      <c r="B1622" s="13">
        <v>114899</v>
      </c>
      <c r="C1622" s="13">
        <v>2022</v>
      </c>
    </row>
    <row r="1623" spans="1:3">
      <c r="A1623" s="13" t="s">
        <v>778</v>
      </c>
      <c r="B1623" s="13">
        <v>143662</v>
      </c>
      <c r="C1623" s="13">
        <v>2023</v>
      </c>
    </row>
    <row r="1624" spans="1:3">
      <c r="A1624" s="13" t="s">
        <v>778</v>
      </c>
      <c r="B1624" s="13">
        <v>143662</v>
      </c>
      <c r="C1624" s="13">
        <v>2022</v>
      </c>
    </row>
    <row r="1625" spans="1:3">
      <c r="A1625" s="13" t="s">
        <v>779</v>
      </c>
      <c r="B1625" s="13">
        <v>1008058</v>
      </c>
      <c r="C1625" s="13">
        <v>2023</v>
      </c>
    </row>
    <row r="1626" spans="1:3">
      <c r="A1626" s="13" t="s">
        <v>779</v>
      </c>
      <c r="B1626" s="13">
        <v>1008058</v>
      </c>
      <c r="C1626" s="13">
        <v>2022</v>
      </c>
    </row>
    <row r="1627" spans="1:3">
      <c r="A1627" s="13" t="s">
        <v>780</v>
      </c>
      <c r="B1627" s="13">
        <v>134291</v>
      </c>
      <c r="C1627" s="13">
        <v>2023</v>
      </c>
    </row>
    <row r="1628" spans="1:3">
      <c r="A1628" s="13" t="s">
        <v>780</v>
      </c>
      <c r="B1628" s="13">
        <v>134291</v>
      </c>
      <c r="C1628" s="13">
        <v>2022</v>
      </c>
    </row>
    <row r="1629" spans="1:3">
      <c r="A1629" s="13" t="s">
        <v>785</v>
      </c>
      <c r="B1629" s="13">
        <v>107442</v>
      </c>
      <c r="C1629" s="13">
        <v>2023</v>
      </c>
    </row>
    <row r="1630" spans="1:3">
      <c r="A1630" s="13" t="s">
        <v>785</v>
      </c>
      <c r="B1630" s="13">
        <v>107442</v>
      </c>
      <c r="C1630" s="13">
        <v>2022</v>
      </c>
    </row>
    <row r="1631" spans="1:3">
      <c r="A1631" s="13" t="s">
        <v>786</v>
      </c>
      <c r="B1631" s="13">
        <v>107444</v>
      </c>
      <c r="C1631" s="13">
        <v>2023</v>
      </c>
    </row>
    <row r="1632" spans="1:3">
      <c r="A1632" s="13" t="s">
        <v>786</v>
      </c>
      <c r="B1632" s="13">
        <v>107444</v>
      </c>
      <c r="C1632" s="13">
        <v>2022</v>
      </c>
    </row>
    <row r="1633" spans="1:3">
      <c r="A1633" s="13" t="s">
        <v>787</v>
      </c>
      <c r="B1633" s="13">
        <v>1572161</v>
      </c>
      <c r="C1633" s="13">
        <v>2023</v>
      </c>
    </row>
    <row r="1634" spans="1:3">
      <c r="A1634" s="13" t="s">
        <v>787</v>
      </c>
      <c r="B1634" s="13">
        <v>1572161</v>
      </c>
      <c r="C1634" s="13">
        <v>2022</v>
      </c>
    </row>
    <row r="1635" spans="1:3">
      <c r="A1635" s="13" t="s">
        <v>781</v>
      </c>
      <c r="B1635" s="13">
        <v>1436250</v>
      </c>
      <c r="C1635" s="13">
        <v>2023</v>
      </c>
    </row>
    <row r="1636" spans="1:3">
      <c r="A1636" s="13" t="s">
        <v>781</v>
      </c>
      <c r="B1636" s="13">
        <v>1436250</v>
      </c>
      <c r="C1636" s="13">
        <v>2022</v>
      </c>
    </row>
    <row r="1637" spans="1:3">
      <c r="A1637" s="13" t="s">
        <v>782</v>
      </c>
      <c r="B1637" s="13">
        <v>1556923</v>
      </c>
      <c r="C1637" s="13">
        <v>2023</v>
      </c>
    </row>
    <row r="1638" spans="1:3">
      <c r="A1638" s="13" t="s">
        <v>782</v>
      </c>
      <c r="B1638" s="13">
        <v>1556923</v>
      </c>
      <c r="C1638" s="13">
        <v>2022</v>
      </c>
    </row>
    <row r="1639" spans="1:3">
      <c r="A1639" s="13" t="s">
        <v>783</v>
      </c>
      <c r="B1639" s="13">
        <v>143673</v>
      </c>
      <c r="C1639" s="13">
        <v>2023</v>
      </c>
    </row>
    <row r="1640" spans="1:3">
      <c r="A1640" s="13" t="s">
        <v>783</v>
      </c>
      <c r="B1640" s="13">
        <v>143673</v>
      </c>
      <c r="C1640" s="13">
        <v>2022</v>
      </c>
    </row>
    <row r="1641" spans="1:3">
      <c r="A1641" s="13" t="s">
        <v>788</v>
      </c>
      <c r="B1641" s="13">
        <v>1503211</v>
      </c>
      <c r="C1641" s="13">
        <v>2023</v>
      </c>
    </row>
    <row r="1642" spans="1:3">
      <c r="A1642" s="13" t="s">
        <v>788</v>
      </c>
      <c r="B1642" s="13">
        <v>1503211</v>
      </c>
      <c r="C1642" s="13">
        <v>2022</v>
      </c>
    </row>
    <row r="1643" spans="1:3">
      <c r="A1643" s="13" t="s">
        <v>790</v>
      </c>
      <c r="B1643" s="13">
        <v>132717</v>
      </c>
      <c r="C1643" s="13">
        <v>2023</v>
      </c>
    </row>
    <row r="1644" spans="1:3">
      <c r="A1644" s="13" t="s">
        <v>790</v>
      </c>
      <c r="B1644" s="13">
        <v>132717</v>
      </c>
      <c r="C1644" s="13">
        <v>2022</v>
      </c>
    </row>
    <row r="1645" spans="1:3">
      <c r="A1645" s="13" t="s">
        <v>789</v>
      </c>
      <c r="B1645" s="13">
        <v>145924</v>
      </c>
      <c r="C1645" s="13">
        <v>2023</v>
      </c>
    </row>
    <row r="1646" spans="1:3">
      <c r="A1646" s="13" t="s">
        <v>789</v>
      </c>
      <c r="B1646" s="13">
        <v>145924</v>
      </c>
      <c r="C1646" s="13">
        <v>2022</v>
      </c>
    </row>
    <row r="1647" spans="1:3">
      <c r="A1647" s="13" t="s">
        <v>791</v>
      </c>
      <c r="B1647" s="13">
        <v>1064453</v>
      </c>
      <c r="C1647" s="13">
        <v>2023</v>
      </c>
    </row>
    <row r="1648" spans="1:3">
      <c r="A1648" s="13" t="s">
        <v>791</v>
      </c>
      <c r="B1648" s="13">
        <v>1064453</v>
      </c>
      <c r="C1648" s="13">
        <v>2022</v>
      </c>
    </row>
    <row r="1649" spans="1:3">
      <c r="A1649" s="13" t="s">
        <v>792</v>
      </c>
      <c r="B1649" s="13">
        <v>147806</v>
      </c>
      <c r="C1649" s="13">
        <v>2023</v>
      </c>
    </row>
    <row r="1650" spans="1:3">
      <c r="A1650" s="13" t="s">
        <v>792</v>
      </c>
      <c r="B1650" s="13">
        <v>147806</v>
      </c>
      <c r="C1650" s="13">
        <v>2022</v>
      </c>
    </row>
    <row r="1651" spans="1:3">
      <c r="A1651" s="13" t="s">
        <v>793</v>
      </c>
      <c r="B1651" s="13">
        <v>1000576</v>
      </c>
      <c r="C1651" s="13">
        <v>2023</v>
      </c>
    </row>
    <row r="1652" spans="1:3">
      <c r="A1652" s="13" t="s">
        <v>793</v>
      </c>
      <c r="B1652" s="13">
        <v>1000576</v>
      </c>
      <c r="C1652" s="13">
        <v>2022</v>
      </c>
    </row>
    <row r="1653" spans="1:3">
      <c r="A1653" s="13" t="s">
        <v>794</v>
      </c>
      <c r="B1653" s="13">
        <v>1384694</v>
      </c>
      <c r="C1653" s="13">
        <v>2023</v>
      </c>
    </row>
    <row r="1654" spans="1:3">
      <c r="A1654" s="13" t="s">
        <v>794</v>
      </c>
      <c r="B1654" s="13">
        <v>1384694</v>
      </c>
      <c r="C1654" s="13">
        <v>2022</v>
      </c>
    </row>
    <row r="1655" spans="1:3">
      <c r="A1655" s="13" t="s">
        <v>795</v>
      </c>
      <c r="B1655" s="13">
        <v>1325395</v>
      </c>
      <c r="C1655" s="13">
        <v>2023</v>
      </c>
    </row>
    <row r="1656" spans="1:3">
      <c r="A1656" s="13" t="s">
        <v>795</v>
      </c>
      <c r="B1656" s="13">
        <v>1325395</v>
      </c>
      <c r="C1656" s="13">
        <v>2022</v>
      </c>
    </row>
    <row r="1657" spans="1:3">
      <c r="A1657" s="13" t="s">
        <v>796</v>
      </c>
      <c r="B1657" s="13">
        <v>143665</v>
      </c>
      <c r="C1657" s="13">
        <v>2023</v>
      </c>
    </row>
    <row r="1658" spans="1:3">
      <c r="A1658" s="13" t="s">
        <v>796</v>
      </c>
      <c r="B1658" s="13">
        <v>143665</v>
      </c>
      <c r="C1658" s="13">
        <v>2022</v>
      </c>
    </row>
    <row r="1659" spans="1:3">
      <c r="A1659" s="13" t="s">
        <v>797</v>
      </c>
      <c r="B1659" s="13">
        <v>1032685</v>
      </c>
      <c r="C1659" s="13">
        <v>2023</v>
      </c>
    </row>
    <row r="1660" spans="1:3">
      <c r="A1660" s="13" t="s">
        <v>797</v>
      </c>
      <c r="B1660" s="13">
        <v>1032685</v>
      </c>
      <c r="C1660" s="13">
        <v>2022</v>
      </c>
    </row>
    <row r="1661" spans="1:3">
      <c r="A1661" s="13" t="s">
        <v>798</v>
      </c>
      <c r="B1661" s="13">
        <v>1007135</v>
      </c>
      <c r="C1661" s="13">
        <v>2023</v>
      </c>
    </row>
    <row r="1662" spans="1:3">
      <c r="A1662" s="13" t="s">
        <v>798</v>
      </c>
      <c r="B1662" s="13">
        <v>1007135</v>
      </c>
      <c r="C1662" s="13">
        <v>2022</v>
      </c>
    </row>
    <row r="1663" spans="1:3">
      <c r="A1663" s="13" t="s">
        <v>799</v>
      </c>
      <c r="B1663" s="13">
        <v>1258090</v>
      </c>
      <c r="C1663" s="13">
        <v>2023</v>
      </c>
    </row>
    <row r="1664" spans="1:3">
      <c r="A1664" s="13" t="s">
        <v>799</v>
      </c>
      <c r="B1664" s="13">
        <v>1258090</v>
      </c>
      <c r="C1664" s="13">
        <v>2022</v>
      </c>
    </row>
    <row r="1665" spans="1:3">
      <c r="A1665" s="13" t="s">
        <v>883</v>
      </c>
      <c r="B1665" s="13">
        <v>143667</v>
      </c>
      <c r="C1665" s="13">
        <v>2023</v>
      </c>
    </row>
    <row r="1666" spans="1:3">
      <c r="A1666" s="13" t="s">
        <v>883</v>
      </c>
      <c r="B1666" s="13">
        <v>143667</v>
      </c>
      <c r="C1666" s="13">
        <v>2022</v>
      </c>
    </row>
    <row r="1667" spans="1:3">
      <c r="A1667" s="13" t="s">
        <v>800</v>
      </c>
      <c r="B1667" s="13">
        <v>147382</v>
      </c>
      <c r="C1667" s="13">
        <v>2023</v>
      </c>
    </row>
    <row r="1668" spans="1:3">
      <c r="A1668" s="13" t="s">
        <v>800</v>
      </c>
      <c r="B1668" s="13">
        <v>147382</v>
      </c>
      <c r="C1668" s="13">
        <v>2022</v>
      </c>
    </row>
    <row r="1669" spans="1:3">
      <c r="A1669" s="13" t="s">
        <v>801</v>
      </c>
      <c r="B1669" s="13">
        <v>1000573</v>
      </c>
      <c r="C1669" s="13">
        <v>2023</v>
      </c>
    </row>
    <row r="1670" spans="1:3">
      <c r="A1670" s="13" t="s">
        <v>801</v>
      </c>
      <c r="B1670" s="13">
        <v>1000573</v>
      </c>
      <c r="C1670" s="13">
        <v>2022</v>
      </c>
    </row>
    <row r="1671" spans="1:3">
      <c r="A1671" s="13" t="s">
        <v>802</v>
      </c>
      <c r="B1671" s="13">
        <v>1003100</v>
      </c>
      <c r="C1671" s="13">
        <v>2023</v>
      </c>
    </row>
    <row r="1672" spans="1:3">
      <c r="A1672" s="13" t="s">
        <v>802</v>
      </c>
      <c r="B1672" s="13">
        <v>1003100</v>
      </c>
      <c r="C1672" s="13">
        <v>2022</v>
      </c>
    </row>
    <row r="1673" spans="1:3">
      <c r="A1673" s="13" t="s">
        <v>803</v>
      </c>
      <c r="B1673" s="13">
        <v>115096</v>
      </c>
      <c r="C1673" s="13">
        <v>2023</v>
      </c>
    </row>
    <row r="1674" spans="1:3">
      <c r="A1674" s="13" t="s">
        <v>803</v>
      </c>
      <c r="B1674" s="13">
        <v>115096</v>
      </c>
      <c r="C1674" s="13">
        <v>2022</v>
      </c>
    </row>
    <row r="1675" spans="1:3">
      <c r="A1675" s="13" t="s">
        <v>804</v>
      </c>
      <c r="B1675" s="13">
        <v>143668</v>
      </c>
      <c r="C1675" s="13">
        <v>2023</v>
      </c>
    </row>
    <row r="1676" spans="1:3">
      <c r="A1676" s="13" t="s">
        <v>804</v>
      </c>
      <c r="B1676" s="13">
        <v>143668</v>
      </c>
      <c r="C1676" s="13">
        <v>2022</v>
      </c>
    </row>
    <row r="1677" spans="1:3">
      <c r="A1677" s="13" t="s">
        <v>884</v>
      </c>
      <c r="B1677" s="13">
        <v>1112290</v>
      </c>
      <c r="C1677" s="13">
        <v>2023</v>
      </c>
    </row>
    <row r="1678" spans="1:3">
      <c r="A1678" s="13" t="s">
        <v>884</v>
      </c>
      <c r="B1678" s="13">
        <v>1112290</v>
      </c>
      <c r="C1678" s="13">
        <v>2022</v>
      </c>
    </row>
    <row r="1679" spans="1:3">
      <c r="A1679" s="13" t="s">
        <v>885</v>
      </c>
      <c r="B1679" s="13">
        <v>1464380</v>
      </c>
      <c r="C1679" s="13">
        <v>2023</v>
      </c>
    </row>
    <row r="1680" spans="1:3">
      <c r="A1680" s="13" t="s">
        <v>885</v>
      </c>
      <c r="B1680" s="13">
        <v>1464380</v>
      </c>
      <c r="C1680" s="13">
        <v>2022</v>
      </c>
    </row>
    <row r="1681" spans="1:3">
      <c r="A1681" s="13" t="s">
        <v>886</v>
      </c>
      <c r="B1681" s="13">
        <v>1007432</v>
      </c>
      <c r="C1681" s="13">
        <v>2023</v>
      </c>
    </row>
    <row r="1682" spans="1:3">
      <c r="A1682" s="13" t="s">
        <v>886</v>
      </c>
      <c r="B1682" s="13">
        <v>1007432</v>
      </c>
      <c r="C1682" s="13">
        <v>2022</v>
      </c>
    </row>
    <row r="1683" spans="1:3">
      <c r="A1683" s="13" t="s">
        <v>887</v>
      </c>
      <c r="B1683" s="13">
        <v>147392</v>
      </c>
      <c r="C1683" s="13">
        <v>2023</v>
      </c>
    </row>
    <row r="1684" spans="1:3">
      <c r="A1684" s="13" t="s">
        <v>887</v>
      </c>
      <c r="B1684" s="13">
        <v>147392</v>
      </c>
      <c r="C1684" s="13">
        <v>2022</v>
      </c>
    </row>
    <row r="1685" spans="1:3">
      <c r="A1685" s="13" t="s">
        <v>888</v>
      </c>
      <c r="B1685" s="13">
        <v>1000407</v>
      </c>
      <c r="C1685" s="13">
        <v>2023</v>
      </c>
    </row>
    <row r="1686" spans="1:3">
      <c r="A1686" s="13" t="s">
        <v>888</v>
      </c>
      <c r="B1686" s="13">
        <v>1000407</v>
      </c>
      <c r="C1686" s="13">
        <v>2022</v>
      </c>
    </row>
    <row r="1687" spans="1:3">
      <c r="A1687" s="13" t="s">
        <v>889</v>
      </c>
      <c r="B1687" s="13">
        <v>111744</v>
      </c>
      <c r="C1687" s="13">
        <v>2023</v>
      </c>
    </row>
    <row r="1688" spans="1:3">
      <c r="A1688" s="13" t="s">
        <v>889</v>
      </c>
      <c r="B1688" s="13">
        <v>111744</v>
      </c>
      <c r="C1688" s="13">
        <v>2022</v>
      </c>
    </row>
    <row r="1689" spans="1:3">
      <c r="A1689" s="13" t="s">
        <v>890</v>
      </c>
      <c r="B1689" s="13">
        <v>117077</v>
      </c>
      <c r="C1689" s="13">
        <v>2023</v>
      </c>
    </row>
    <row r="1690" spans="1:3">
      <c r="A1690" s="13" t="s">
        <v>890</v>
      </c>
      <c r="B1690" s="13">
        <v>117077</v>
      </c>
      <c r="C1690" s="13">
        <v>2022</v>
      </c>
    </row>
    <row r="1691" spans="1:3">
      <c r="A1691" s="13" t="s">
        <v>891</v>
      </c>
      <c r="B1691" s="13">
        <v>1000586</v>
      </c>
      <c r="C1691" s="13">
        <v>2023</v>
      </c>
    </row>
    <row r="1692" spans="1:3">
      <c r="A1692" s="13" t="s">
        <v>891</v>
      </c>
      <c r="B1692" s="13">
        <v>1000586</v>
      </c>
      <c r="C1692" s="13">
        <v>2022</v>
      </c>
    </row>
    <row r="1693" spans="1:3">
      <c r="A1693" s="13" t="s">
        <v>892</v>
      </c>
      <c r="B1693" s="13">
        <v>1110370</v>
      </c>
      <c r="C1693" s="13">
        <v>2023</v>
      </c>
    </row>
    <row r="1694" spans="1:3">
      <c r="A1694" s="13" t="s">
        <v>892</v>
      </c>
      <c r="B1694" s="13">
        <v>1110370</v>
      </c>
      <c r="C1694" s="13">
        <v>2022</v>
      </c>
    </row>
    <row r="1695" spans="1:3">
      <c r="A1695" s="13" t="s">
        <v>893</v>
      </c>
      <c r="B1695" s="13">
        <v>107455</v>
      </c>
      <c r="C1695" s="13">
        <v>2023</v>
      </c>
    </row>
    <row r="1696" spans="1:3">
      <c r="A1696" s="13" t="s">
        <v>893</v>
      </c>
      <c r="B1696" s="13">
        <v>107455</v>
      </c>
      <c r="C1696" s="13">
        <v>2022</v>
      </c>
    </row>
    <row r="1697" spans="1:3">
      <c r="A1697" s="13" t="s">
        <v>894</v>
      </c>
      <c r="B1697" s="13">
        <v>107456</v>
      </c>
      <c r="C1697" s="13">
        <v>2023</v>
      </c>
    </row>
    <row r="1698" spans="1:3">
      <c r="A1698" s="13" t="s">
        <v>894</v>
      </c>
      <c r="B1698" s="13">
        <v>107456</v>
      </c>
      <c r="C1698" s="13">
        <v>2022</v>
      </c>
    </row>
    <row r="1699" spans="1:3">
      <c r="A1699" s="13" t="s">
        <v>895</v>
      </c>
      <c r="B1699" s="13">
        <v>1182691</v>
      </c>
      <c r="C1699" s="13">
        <v>2023</v>
      </c>
    </row>
    <row r="1700" spans="1:3">
      <c r="A1700" s="13" t="s">
        <v>895</v>
      </c>
      <c r="B1700" s="13">
        <v>1182691</v>
      </c>
      <c r="C1700" s="13">
        <v>2022</v>
      </c>
    </row>
    <row r="1701" spans="1:3">
      <c r="A1701" s="13" t="s">
        <v>896</v>
      </c>
      <c r="B1701" s="13">
        <v>1171490</v>
      </c>
      <c r="C1701" s="13">
        <v>2023</v>
      </c>
    </row>
    <row r="1702" spans="1:3">
      <c r="A1702" s="13" t="s">
        <v>896</v>
      </c>
      <c r="B1702" s="13">
        <v>1171490</v>
      </c>
      <c r="C1702" s="13">
        <v>2022</v>
      </c>
    </row>
    <row r="1703" spans="1:3">
      <c r="A1703" s="13" t="s">
        <v>897</v>
      </c>
      <c r="B1703" s="13">
        <v>1095451</v>
      </c>
      <c r="C1703" s="13">
        <v>2023</v>
      </c>
    </row>
    <row r="1704" spans="1:3">
      <c r="A1704" s="13" t="s">
        <v>897</v>
      </c>
      <c r="B1704" s="13">
        <v>1095451</v>
      </c>
      <c r="C1704" s="13">
        <v>2022</v>
      </c>
    </row>
    <row r="1705" spans="1:3">
      <c r="A1705" s="13" t="s">
        <v>898</v>
      </c>
      <c r="B1705" s="13">
        <v>1001027</v>
      </c>
      <c r="C1705" s="13">
        <v>2023</v>
      </c>
    </row>
    <row r="1706" spans="1:3">
      <c r="A1706" s="13" t="s">
        <v>898</v>
      </c>
      <c r="B1706" s="13">
        <v>1001027</v>
      </c>
      <c r="C1706" s="13">
        <v>2022</v>
      </c>
    </row>
    <row r="1707" spans="1:3">
      <c r="A1707" s="13" t="s">
        <v>899</v>
      </c>
      <c r="B1707" s="13">
        <v>1004290</v>
      </c>
      <c r="C1707" s="13">
        <v>2023</v>
      </c>
    </row>
    <row r="1708" spans="1:3">
      <c r="A1708" s="13" t="s">
        <v>899</v>
      </c>
      <c r="B1708" s="13">
        <v>1004290</v>
      </c>
      <c r="C1708" s="13">
        <v>2022</v>
      </c>
    </row>
    <row r="1709" spans="1:3">
      <c r="A1709" s="13" t="s">
        <v>900</v>
      </c>
      <c r="B1709" s="13">
        <v>1011201</v>
      </c>
      <c r="C1709" s="13">
        <v>2023</v>
      </c>
    </row>
    <row r="1710" spans="1:3">
      <c r="A1710" s="13" t="s">
        <v>900</v>
      </c>
      <c r="B1710" s="13">
        <v>1011201</v>
      </c>
      <c r="C1710" s="13">
        <v>2022</v>
      </c>
    </row>
    <row r="1711" spans="1:3">
      <c r="A1711" s="13" t="s">
        <v>905</v>
      </c>
      <c r="B1711" s="13">
        <v>1438391</v>
      </c>
      <c r="C1711" s="13">
        <v>2023</v>
      </c>
    </row>
    <row r="1712" spans="1:3">
      <c r="A1712" s="13" t="s">
        <v>905</v>
      </c>
      <c r="B1712" s="13">
        <v>1438391</v>
      </c>
      <c r="C1712" s="13">
        <v>2022</v>
      </c>
    </row>
    <row r="1713" spans="1:3">
      <c r="A1713" s="13" t="s">
        <v>906</v>
      </c>
      <c r="B1713" s="13">
        <v>113680</v>
      </c>
      <c r="C1713" s="13">
        <v>2023</v>
      </c>
    </row>
    <row r="1714" spans="1:3">
      <c r="A1714" s="13" t="s">
        <v>906</v>
      </c>
      <c r="B1714" s="13">
        <v>113680</v>
      </c>
      <c r="C1714" s="13">
        <v>2022</v>
      </c>
    </row>
    <row r="1715" spans="1:3">
      <c r="A1715" s="13" t="s">
        <v>901</v>
      </c>
      <c r="B1715" s="13">
        <v>1172670</v>
      </c>
      <c r="C1715" s="13">
        <v>2023</v>
      </c>
    </row>
    <row r="1716" spans="1:3">
      <c r="A1716" s="13" t="s">
        <v>901</v>
      </c>
      <c r="B1716" s="13">
        <v>1172670</v>
      </c>
      <c r="C1716" s="13">
        <v>2022</v>
      </c>
    </row>
    <row r="1717" spans="1:3">
      <c r="A1717" s="13" t="s">
        <v>907</v>
      </c>
      <c r="B1717" s="13">
        <v>1011663</v>
      </c>
      <c r="C1717" s="13">
        <v>2023</v>
      </c>
    </row>
    <row r="1718" spans="1:3">
      <c r="A1718" s="13" t="s">
        <v>907</v>
      </c>
      <c r="B1718" s="13">
        <v>1011663</v>
      </c>
      <c r="C1718" s="13">
        <v>2022</v>
      </c>
    </row>
    <row r="1719" spans="1:3">
      <c r="A1719" s="13" t="s">
        <v>902</v>
      </c>
      <c r="B1719" s="13">
        <v>1002409</v>
      </c>
      <c r="C1719" s="13">
        <v>2023</v>
      </c>
    </row>
    <row r="1720" spans="1:3">
      <c r="A1720" s="13" t="s">
        <v>902</v>
      </c>
      <c r="B1720" s="13">
        <v>1002409</v>
      </c>
      <c r="C1720" s="13">
        <v>2022</v>
      </c>
    </row>
    <row r="1721" spans="1:3">
      <c r="A1721" s="13" t="s">
        <v>903</v>
      </c>
      <c r="B1721" s="13">
        <v>1008474</v>
      </c>
      <c r="C1721" s="13">
        <v>2023</v>
      </c>
    </row>
    <row r="1722" spans="1:3">
      <c r="A1722" s="13" t="s">
        <v>903</v>
      </c>
      <c r="B1722" s="13">
        <v>1008474</v>
      </c>
      <c r="C1722" s="13">
        <v>2022</v>
      </c>
    </row>
    <row r="1723" spans="1:3">
      <c r="A1723" s="13" t="s">
        <v>904</v>
      </c>
      <c r="B1723" s="13">
        <v>1009431</v>
      </c>
      <c r="C1723" s="13">
        <v>2023</v>
      </c>
    </row>
    <row r="1724" spans="1:3">
      <c r="A1724" s="13" t="s">
        <v>904</v>
      </c>
      <c r="B1724" s="13">
        <v>1009431</v>
      </c>
      <c r="C1724" s="13">
        <v>2022</v>
      </c>
    </row>
    <row r="1725" spans="1:3">
      <c r="A1725" s="13" t="s">
        <v>908</v>
      </c>
      <c r="B1725" s="13">
        <v>1000855</v>
      </c>
      <c r="C1725" s="13">
        <v>2023</v>
      </c>
    </row>
    <row r="1726" spans="1:3">
      <c r="A1726" s="13" t="s">
        <v>908</v>
      </c>
      <c r="B1726" s="13">
        <v>1000855</v>
      </c>
      <c r="C1726" s="13">
        <v>2022</v>
      </c>
    </row>
    <row r="1727" spans="1:3">
      <c r="A1727" s="13" t="s">
        <v>909</v>
      </c>
      <c r="B1727" s="13">
        <v>134301</v>
      </c>
      <c r="C1727" s="13">
        <v>2023</v>
      </c>
    </row>
    <row r="1728" spans="1:3">
      <c r="A1728" s="13" t="s">
        <v>909</v>
      </c>
      <c r="B1728" s="13">
        <v>134301</v>
      </c>
      <c r="C1728" s="13">
        <v>2022</v>
      </c>
    </row>
    <row r="1729" spans="1:3">
      <c r="A1729" s="13" t="s">
        <v>910</v>
      </c>
      <c r="B1729" s="13">
        <v>1105310</v>
      </c>
      <c r="C1729" s="13">
        <v>2023</v>
      </c>
    </row>
    <row r="1730" spans="1:3">
      <c r="A1730" s="13" t="s">
        <v>910</v>
      </c>
      <c r="B1730" s="13">
        <v>1105310</v>
      </c>
      <c r="C1730" s="13">
        <v>2022</v>
      </c>
    </row>
    <row r="1731" spans="1:3">
      <c r="A1731" s="13" t="s">
        <v>911</v>
      </c>
      <c r="B1731" s="13">
        <v>114897</v>
      </c>
      <c r="C1731" s="13">
        <v>2023</v>
      </c>
    </row>
    <row r="1732" spans="1:3">
      <c r="A1732" s="13" t="s">
        <v>911</v>
      </c>
      <c r="B1732" s="13">
        <v>114897</v>
      </c>
      <c r="C1732" s="13">
        <v>2022</v>
      </c>
    </row>
    <row r="1733" spans="1:3">
      <c r="A1733" s="13" t="s">
        <v>912</v>
      </c>
      <c r="B1733" s="13">
        <v>1008741</v>
      </c>
      <c r="C1733" s="13">
        <v>2023</v>
      </c>
    </row>
    <row r="1734" spans="1:3">
      <c r="A1734" s="13" t="s">
        <v>912</v>
      </c>
      <c r="B1734" s="13">
        <v>1008741</v>
      </c>
      <c r="C1734" s="13">
        <v>2022</v>
      </c>
    </row>
    <row r="1735" spans="1:3">
      <c r="A1735" s="13" t="s">
        <v>805</v>
      </c>
      <c r="B1735" s="13">
        <v>1172830</v>
      </c>
      <c r="C1735" s="13">
        <v>2023</v>
      </c>
    </row>
    <row r="1736" spans="1:3">
      <c r="A1736" s="13" t="s">
        <v>805</v>
      </c>
      <c r="B1736" s="13">
        <v>1172830</v>
      </c>
      <c r="C1736" s="13">
        <v>2022</v>
      </c>
    </row>
    <row r="1737" spans="1:3">
      <c r="A1737" s="13" t="s">
        <v>913</v>
      </c>
      <c r="B1737" s="13">
        <v>107466</v>
      </c>
      <c r="C1737" s="13">
        <v>2023</v>
      </c>
    </row>
    <row r="1738" spans="1:3">
      <c r="A1738" s="13" t="s">
        <v>913</v>
      </c>
      <c r="B1738" s="13">
        <v>107466</v>
      </c>
      <c r="C1738" s="13">
        <v>2022</v>
      </c>
    </row>
    <row r="1739" spans="1:3">
      <c r="A1739" s="13" t="s">
        <v>914</v>
      </c>
      <c r="B1739" s="13">
        <v>1010439</v>
      </c>
      <c r="C1739" s="13">
        <v>2023</v>
      </c>
    </row>
    <row r="1740" spans="1:3">
      <c r="A1740" s="13" t="s">
        <v>914</v>
      </c>
      <c r="B1740" s="13">
        <v>1010439</v>
      </c>
      <c r="C1740" s="13">
        <v>2022</v>
      </c>
    </row>
    <row r="1741" spans="1:3">
      <c r="A1741" s="13" t="s">
        <v>915</v>
      </c>
      <c r="B1741" s="13">
        <v>141923</v>
      </c>
      <c r="C1741" s="13">
        <v>2023</v>
      </c>
    </row>
    <row r="1742" spans="1:3">
      <c r="A1742" s="13" t="s">
        <v>915</v>
      </c>
      <c r="B1742" s="13">
        <v>141923</v>
      </c>
      <c r="C1742" s="13">
        <v>2022</v>
      </c>
    </row>
    <row r="1743" spans="1:3">
      <c r="A1743" s="13" t="s">
        <v>916</v>
      </c>
      <c r="B1743" s="13">
        <v>115383</v>
      </c>
      <c r="C1743" s="13">
        <v>2023</v>
      </c>
    </row>
    <row r="1744" spans="1:3">
      <c r="A1744" s="13" t="s">
        <v>916</v>
      </c>
      <c r="B1744" s="13">
        <v>115383</v>
      </c>
      <c r="C1744" s="13">
        <v>2022</v>
      </c>
    </row>
    <row r="1745" spans="1:3">
      <c r="A1745" s="13" t="s">
        <v>806</v>
      </c>
      <c r="B1745" s="13">
        <v>113172</v>
      </c>
      <c r="C1745" s="13">
        <v>2023</v>
      </c>
    </row>
    <row r="1746" spans="1:3">
      <c r="A1746" s="13" t="s">
        <v>806</v>
      </c>
      <c r="B1746" s="13">
        <v>113172</v>
      </c>
      <c r="C1746" s="13">
        <v>2022</v>
      </c>
    </row>
    <row r="1747" spans="1:3">
      <c r="A1747" s="13" t="s">
        <v>807</v>
      </c>
      <c r="B1747" s="13">
        <v>1237702</v>
      </c>
      <c r="C1747" s="13">
        <v>2023</v>
      </c>
    </row>
    <row r="1748" spans="1:3">
      <c r="A1748" s="13" t="s">
        <v>807</v>
      </c>
      <c r="B1748" s="13">
        <v>1237702</v>
      </c>
      <c r="C1748" s="13">
        <v>2022</v>
      </c>
    </row>
    <row r="1749" spans="1:3">
      <c r="A1749" s="13" t="s">
        <v>808</v>
      </c>
      <c r="B1749" s="13">
        <v>112480</v>
      </c>
      <c r="C1749" s="13">
        <v>2023</v>
      </c>
    </row>
    <row r="1750" spans="1:3">
      <c r="A1750" s="13" t="s">
        <v>808</v>
      </c>
      <c r="B1750" s="13">
        <v>112480</v>
      </c>
      <c r="C1750" s="13">
        <v>2022</v>
      </c>
    </row>
    <row r="1751" spans="1:3">
      <c r="A1751" s="13" t="s">
        <v>809</v>
      </c>
      <c r="B1751" s="13">
        <v>1000396</v>
      </c>
      <c r="C1751" s="13">
        <v>2023</v>
      </c>
    </row>
    <row r="1752" spans="1:3">
      <c r="A1752" s="13" t="s">
        <v>809</v>
      </c>
      <c r="B1752" s="13">
        <v>1000396</v>
      </c>
      <c r="C1752" s="13">
        <v>2022</v>
      </c>
    </row>
    <row r="1753" spans="1:3">
      <c r="A1753" s="13" t="s">
        <v>810</v>
      </c>
      <c r="B1753" s="13">
        <v>1003980</v>
      </c>
      <c r="C1753" s="13">
        <v>2023</v>
      </c>
    </row>
    <row r="1754" spans="1:3">
      <c r="A1754" s="13" t="s">
        <v>810</v>
      </c>
      <c r="B1754" s="13">
        <v>1003980</v>
      </c>
      <c r="C1754" s="13">
        <v>2022</v>
      </c>
    </row>
    <row r="1755" spans="1:3">
      <c r="A1755" s="13" t="s">
        <v>811</v>
      </c>
      <c r="B1755" s="13">
        <v>1004240</v>
      </c>
      <c r="C1755" s="13">
        <v>2023</v>
      </c>
    </row>
    <row r="1756" spans="1:3">
      <c r="A1756" s="13" t="s">
        <v>811</v>
      </c>
      <c r="B1756" s="13">
        <v>1004240</v>
      </c>
      <c r="C1756" s="13">
        <v>2022</v>
      </c>
    </row>
    <row r="1757" spans="1:3">
      <c r="A1757" s="13" t="s">
        <v>812</v>
      </c>
      <c r="B1757" s="13">
        <v>1000647</v>
      </c>
      <c r="C1757" s="13">
        <v>2023</v>
      </c>
    </row>
    <row r="1758" spans="1:3">
      <c r="A1758" s="13" t="s">
        <v>812</v>
      </c>
      <c r="B1758" s="13">
        <v>1000647</v>
      </c>
      <c r="C1758" s="13">
        <v>2022</v>
      </c>
    </row>
    <row r="1759" spans="1:3">
      <c r="A1759" s="13" t="s">
        <v>813</v>
      </c>
      <c r="B1759" s="13">
        <v>1000665</v>
      </c>
      <c r="C1759" s="13">
        <v>2023</v>
      </c>
    </row>
    <row r="1760" spans="1:3">
      <c r="A1760" s="13" t="s">
        <v>813</v>
      </c>
      <c r="B1760" s="13">
        <v>1000665</v>
      </c>
      <c r="C1760" s="13">
        <v>2022</v>
      </c>
    </row>
    <row r="1761" spans="1:3">
      <c r="A1761" s="13" t="s">
        <v>816</v>
      </c>
      <c r="B1761" s="13">
        <v>1260072</v>
      </c>
      <c r="C1761" s="13">
        <v>2023</v>
      </c>
    </row>
    <row r="1762" spans="1:3">
      <c r="A1762" s="13" t="s">
        <v>816</v>
      </c>
      <c r="B1762" s="13">
        <v>1260072</v>
      </c>
      <c r="C1762" s="13">
        <v>2022</v>
      </c>
    </row>
    <row r="1763" spans="1:3">
      <c r="A1763" s="13" t="s">
        <v>817</v>
      </c>
      <c r="B1763" s="13">
        <v>112448</v>
      </c>
      <c r="C1763" s="13">
        <v>2023</v>
      </c>
    </row>
    <row r="1764" spans="1:3">
      <c r="A1764" s="13" t="s">
        <v>817</v>
      </c>
      <c r="B1764" s="13">
        <v>112448</v>
      </c>
      <c r="C1764" s="13">
        <v>2022</v>
      </c>
    </row>
    <row r="1765" spans="1:3">
      <c r="A1765" s="13" t="s">
        <v>814</v>
      </c>
      <c r="B1765" s="13">
        <v>1004818</v>
      </c>
      <c r="C1765" s="13">
        <v>2023</v>
      </c>
    </row>
    <row r="1766" spans="1:3">
      <c r="A1766" s="13" t="s">
        <v>814</v>
      </c>
      <c r="B1766" s="13">
        <v>1004818</v>
      </c>
      <c r="C1766" s="13">
        <v>2022</v>
      </c>
    </row>
    <row r="1767" spans="1:3">
      <c r="A1767" s="13" t="s">
        <v>815</v>
      </c>
      <c r="B1767" s="13">
        <v>1001741</v>
      </c>
      <c r="C1767" s="13">
        <v>2023</v>
      </c>
    </row>
    <row r="1768" spans="1:3">
      <c r="A1768" s="13" t="s">
        <v>815</v>
      </c>
      <c r="B1768" s="13">
        <v>1001741</v>
      </c>
      <c r="C1768" s="13">
        <v>2022</v>
      </c>
    </row>
    <row r="1769" spans="1:3">
      <c r="A1769" s="13" t="s">
        <v>818</v>
      </c>
      <c r="B1769" s="13">
        <v>1005075</v>
      </c>
      <c r="C1769" s="13">
        <v>2023</v>
      </c>
    </row>
    <row r="1770" spans="1:3">
      <c r="A1770" s="13" t="s">
        <v>818</v>
      </c>
      <c r="B1770" s="13">
        <v>1005075</v>
      </c>
      <c r="C1770" s="13">
        <v>2022</v>
      </c>
    </row>
    <row r="1771" spans="1:3">
      <c r="A1771" s="13" t="s">
        <v>820</v>
      </c>
      <c r="B1771" s="13">
        <v>1496954</v>
      </c>
      <c r="C1771" s="13">
        <v>2023</v>
      </c>
    </row>
    <row r="1772" spans="1:3">
      <c r="A1772" s="13" t="s">
        <v>820</v>
      </c>
      <c r="B1772" s="13">
        <v>1496954</v>
      </c>
      <c r="C1772" s="13">
        <v>2022</v>
      </c>
    </row>
    <row r="1773" spans="1:3">
      <c r="A1773" s="13" t="s">
        <v>821</v>
      </c>
      <c r="B1773" s="13">
        <v>141942</v>
      </c>
      <c r="C1773" s="13">
        <v>2023</v>
      </c>
    </row>
    <row r="1774" spans="1:3">
      <c r="A1774" s="13" t="s">
        <v>821</v>
      </c>
      <c r="B1774" s="13">
        <v>141942</v>
      </c>
      <c r="C1774" s="13">
        <v>2022</v>
      </c>
    </row>
    <row r="1775" spans="1:3">
      <c r="A1775" s="13" t="s">
        <v>822</v>
      </c>
      <c r="B1775" s="13">
        <v>1293450</v>
      </c>
      <c r="C1775" s="13">
        <v>2023</v>
      </c>
    </row>
    <row r="1776" spans="1:3">
      <c r="A1776" s="13" t="s">
        <v>822</v>
      </c>
      <c r="B1776" s="13">
        <v>1293450</v>
      </c>
      <c r="C1776" s="13">
        <v>2022</v>
      </c>
    </row>
    <row r="1777" spans="1:3">
      <c r="A1777" s="13" t="s">
        <v>823</v>
      </c>
      <c r="B1777" s="13">
        <v>1000670</v>
      </c>
      <c r="C1777" s="13">
        <v>2023</v>
      </c>
    </row>
    <row r="1778" spans="1:3">
      <c r="A1778" s="13" t="s">
        <v>823</v>
      </c>
      <c r="B1778" s="13">
        <v>1000670</v>
      </c>
      <c r="C1778" s="13">
        <v>2022</v>
      </c>
    </row>
    <row r="1779" spans="1:3">
      <c r="A1779" s="13" t="s">
        <v>824</v>
      </c>
      <c r="B1779" s="13">
        <v>1318555</v>
      </c>
      <c r="C1779" s="13">
        <v>2023</v>
      </c>
    </row>
    <row r="1780" spans="1:3">
      <c r="A1780" s="13" t="s">
        <v>824</v>
      </c>
      <c r="B1780" s="13">
        <v>1318555</v>
      </c>
      <c r="C1780" s="13">
        <v>2022</v>
      </c>
    </row>
    <row r="1781" spans="1:3">
      <c r="A1781" s="13" t="s">
        <v>825</v>
      </c>
      <c r="B1781" s="13">
        <v>1000581</v>
      </c>
      <c r="C1781" s="13">
        <v>2023</v>
      </c>
    </row>
    <row r="1782" spans="1:3">
      <c r="A1782" s="13" t="s">
        <v>825</v>
      </c>
      <c r="B1782" s="13">
        <v>1000581</v>
      </c>
      <c r="C1782" s="13">
        <v>2022</v>
      </c>
    </row>
    <row r="1783" spans="1:3">
      <c r="A1783" s="13" t="s">
        <v>826</v>
      </c>
      <c r="B1783" s="13">
        <v>1001051</v>
      </c>
      <c r="C1783" s="13">
        <v>2023</v>
      </c>
    </row>
    <row r="1784" spans="1:3">
      <c r="A1784" s="13" t="s">
        <v>826</v>
      </c>
      <c r="B1784" s="13">
        <v>1570120</v>
      </c>
      <c r="C1784" s="13">
        <v>2023</v>
      </c>
    </row>
    <row r="1785" spans="1:3">
      <c r="A1785" s="13" t="s">
        <v>826</v>
      </c>
      <c r="B1785" s="13">
        <v>1001051</v>
      </c>
      <c r="C1785" s="13">
        <v>2022</v>
      </c>
    </row>
    <row r="1786" spans="1:3">
      <c r="A1786" s="13" t="s">
        <v>826</v>
      </c>
      <c r="B1786" s="13">
        <v>1570120</v>
      </c>
      <c r="C1786" s="13">
        <v>2022</v>
      </c>
    </row>
    <row r="1787" spans="1:3">
      <c r="A1787" s="13" t="s">
        <v>827</v>
      </c>
      <c r="B1787" s="13">
        <v>1116770</v>
      </c>
      <c r="C1787" s="13">
        <v>2023</v>
      </c>
    </row>
    <row r="1788" spans="1:3">
      <c r="A1788" s="13" t="s">
        <v>827</v>
      </c>
      <c r="B1788" s="13">
        <v>1116770</v>
      </c>
      <c r="C1788" s="13">
        <v>2022</v>
      </c>
    </row>
    <row r="1789" spans="1:3">
      <c r="A1789" s="13" t="s">
        <v>828</v>
      </c>
      <c r="B1789" s="13">
        <v>1000673</v>
      </c>
      <c r="C1789" s="13">
        <v>2023</v>
      </c>
    </row>
    <row r="1790" spans="1:3">
      <c r="A1790" s="13" t="s">
        <v>828</v>
      </c>
      <c r="B1790" s="13">
        <v>1000673</v>
      </c>
      <c r="C1790" s="13">
        <v>2022</v>
      </c>
    </row>
    <row r="1791" spans="1:3">
      <c r="A1791" s="13" t="s">
        <v>819</v>
      </c>
      <c r="B1791" s="13">
        <v>1000648</v>
      </c>
      <c r="C1791" s="13">
        <v>2023</v>
      </c>
    </row>
    <row r="1792" spans="1:3">
      <c r="A1792" s="13" t="s">
        <v>819</v>
      </c>
      <c r="B1792" s="13">
        <v>1000648</v>
      </c>
      <c r="C1792" s="13">
        <v>2022</v>
      </c>
    </row>
    <row r="1793" spans="1:3">
      <c r="A1793" s="13" t="s">
        <v>829</v>
      </c>
      <c r="B1793" s="13">
        <v>149896</v>
      </c>
      <c r="C1793" s="13">
        <v>2023</v>
      </c>
    </row>
    <row r="1794" spans="1:3">
      <c r="A1794" s="13" t="s">
        <v>829</v>
      </c>
      <c r="B1794" s="13">
        <v>149896</v>
      </c>
      <c r="C1794" s="13">
        <v>2022</v>
      </c>
    </row>
    <row r="1795" spans="1:3">
      <c r="A1795" s="13" t="s">
        <v>732</v>
      </c>
      <c r="B1795" s="13">
        <v>1237719</v>
      </c>
      <c r="C1795" s="13">
        <v>2023</v>
      </c>
    </row>
    <row r="1796" spans="1:3">
      <c r="A1796" s="13" t="s">
        <v>732</v>
      </c>
      <c r="B1796" s="13">
        <v>1237719</v>
      </c>
      <c r="C1796" s="13">
        <v>2022</v>
      </c>
    </row>
    <row r="1797" spans="1:3">
      <c r="A1797" s="13" t="s">
        <v>830</v>
      </c>
      <c r="B1797" s="13">
        <v>1002285</v>
      </c>
      <c r="C1797" s="13">
        <v>2023</v>
      </c>
    </row>
    <row r="1798" spans="1:3">
      <c r="A1798" s="13" t="s">
        <v>830</v>
      </c>
      <c r="B1798" s="13">
        <v>1002285</v>
      </c>
      <c r="C1798" s="13">
        <v>2022</v>
      </c>
    </row>
    <row r="1799" spans="1:3">
      <c r="A1799" s="13" t="s">
        <v>831</v>
      </c>
      <c r="B1799" s="13">
        <v>1003159</v>
      </c>
      <c r="C1799" s="13">
        <v>2023</v>
      </c>
    </row>
    <row r="1800" spans="1:3">
      <c r="A1800" s="13" t="s">
        <v>831</v>
      </c>
      <c r="B1800" s="13">
        <v>1003159</v>
      </c>
      <c r="C1800" s="13">
        <v>2022</v>
      </c>
    </row>
    <row r="1801" spans="1:3">
      <c r="A1801" s="13" t="s">
        <v>832</v>
      </c>
      <c r="B1801" s="13">
        <v>1503837</v>
      </c>
      <c r="C1801" s="13">
        <v>2023</v>
      </c>
    </row>
    <row r="1802" spans="1:3">
      <c r="A1802" s="13" t="s">
        <v>832</v>
      </c>
      <c r="B1802" s="13">
        <v>1503837</v>
      </c>
      <c r="C1802" s="13">
        <v>2022</v>
      </c>
    </row>
    <row r="1803" spans="1:3">
      <c r="A1803" s="13" t="s">
        <v>833</v>
      </c>
      <c r="B1803" s="13">
        <v>1192290</v>
      </c>
      <c r="C1803" s="13">
        <v>2023</v>
      </c>
    </row>
    <row r="1804" spans="1:3">
      <c r="A1804" s="13" t="s">
        <v>833</v>
      </c>
      <c r="B1804" s="13">
        <v>1192290</v>
      </c>
      <c r="C1804" s="13">
        <v>2022</v>
      </c>
    </row>
    <row r="1805" spans="1:3">
      <c r="A1805" s="13" t="s">
        <v>834</v>
      </c>
      <c r="B1805" s="13">
        <v>111603</v>
      </c>
      <c r="C1805" s="13">
        <v>2023</v>
      </c>
    </row>
    <row r="1806" spans="1:3">
      <c r="A1806" s="13" t="s">
        <v>834</v>
      </c>
      <c r="B1806" s="13">
        <v>111603</v>
      </c>
      <c r="C1806" s="13">
        <v>2022</v>
      </c>
    </row>
    <row r="1807" spans="1:3">
      <c r="A1807" s="13" t="s">
        <v>835</v>
      </c>
      <c r="B1807" s="13">
        <v>111768</v>
      </c>
      <c r="C1807" s="13">
        <v>2023</v>
      </c>
    </row>
    <row r="1808" spans="1:3">
      <c r="A1808" s="13" t="s">
        <v>835</v>
      </c>
      <c r="B1808" s="13">
        <v>111768</v>
      </c>
      <c r="C1808" s="13">
        <v>2022</v>
      </c>
    </row>
    <row r="1809" spans="1:3">
      <c r="A1809" s="13" t="s">
        <v>836</v>
      </c>
      <c r="B1809" s="13">
        <v>1138750</v>
      </c>
      <c r="C1809" s="13">
        <v>2023</v>
      </c>
    </row>
    <row r="1810" spans="1:3">
      <c r="A1810" s="13" t="s">
        <v>836</v>
      </c>
      <c r="B1810" s="13">
        <v>1138750</v>
      </c>
      <c r="C1810" s="13">
        <v>2022</v>
      </c>
    </row>
    <row r="1811" spans="1:3">
      <c r="A1811" s="13" t="s">
        <v>837</v>
      </c>
      <c r="B1811" s="13">
        <v>115031</v>
      </c>
      <c r="C1811" s="13">
        <v>2023</v>
      </c>
    </row>
    <row r="1812" spans="1:3">
      <c r="A1812" s="13" t="s">
        <v>837</v>
      </c>
      <c r="B1812" s="13">
        <v>115031</v>
      </c>
      <c r="C1812" s="13">
        <v>2022</v>
      </c>
    </row>
    <row r="1813" spans="1:3">
      <c r="A1813" s="13" t="s">
        <v>838</v>
      </c>
      <c r="B1813" s="13">
        <v>113165</v>
      </c>
      <c r="C1813" s="13">
        <v>2023</v>
      </c>
    </row>
    <row r="1814" spans="1:3">
      <c r="A1814" s="13" t="s">
        <v>838</v>
      </c>
      <c r="B1814" s="13">
        <v>113165</v>
      </c>
      <c r="C1814" s="13">
        <v>2022</v>
      </c>
    </row>
    <row r="1815" spans="1:3">
      <c r="A1815" s="13" t="s">
        <v>839</v>
      </c>
      <c r="B1815" s="13">
        <v>1003045</v>
      </c>
      <c r="C1815" s="13">
        <v>2023</v>
      </c>
    </row>
    <row r="1816" spans="1:3">
      <c r="A1816" s="13" t="s">
        <v>839</v>
      </c>
      <c r="B1816" s="13">
        <v>1003045</v>
      </c>
      <c r="C1816" s="13">
        <v>2022</v>
      </c>
    </row>
    <row r="1817" spans="1:3">
      <c r="A1817" s="13" t="s">
        <v>840</v>
      </c>
      <c r="B1817" s="13">
        <v>107734</v>
      </c>
      <c r="C1817" s="13">
        <v>2023</v>
      </c>
    </row>
    <row r="1818" spans="1:3">
      <c r="A1818" s="13" t="s">
        <v>840</v>
      </c>
      <c r="B1818" s="13">
        <v>107734</v>
      </c>
      <c r="C1818" s="13">
        <v>2022</v>
      </c>
    </row>
    <row r="1819" spans="1:3">
      <c r="A1819" s="13" t="s">
        <v>841</v>
      </c>
      <c r="B1819" s="13">
        <v>1083979</v>
      </c>
      <c r="C1819" s="13">
        <v>2023</v>
      </c>
    </row>
    <row r="1820" spans="1:3">
      <c r="A1820" s="13" t="s">
        <v>841</v>
      </c>
      <c r="B1820" s="13">
        <v>1083979</v>
      </c>
      <c r="C1820" s="13">
        <v>2022</v>
      </c>
    </row>
    <row r="1821" spans="1:3">
      <c r="A1821" s="13" t="s">
        <v>842</v>
      </c>
      <c r="B1821" s="13">
        <v>1184770</v>
      </c>
      <c r="C1821" s="13">
        <v>2023</v>
      </c>
    </row>
    <row r="1822" spans="1:3">
      <c r="A1822" s="13" t="s">
        <v>842</v>
      </c>
      <c r="B1822" s="13">
        <v>1184770</v>
      </c>
      <c r="C1822" s="13">
        <v>2022</v>
      </c>
    </row>
    <row r="1823" spans="1:3">
      <c r="A1823" s="13" t="s">
        <v>843</v>
      </c>
      <c r="B1823" s="13">
        <v>114918</v>
      </c>
      <c r="C1823" s="13">
        <v>2023</v>
      </c>
    </row>
    <row r="1824" spans="1:3">
      <c r="A1824" s="13" t="s">
        <v>843</v>
      </c>
      <c r="B1824" s="13">
        <v>114918</v>
      </c>
      <c r="C1824" s="13">
        <v>2022</v>
      </c>
    </row>
    <row r="1825" spans="1:3">
      <c r="A1825" s="13" t="s">
        <v>844</v>
      </c>
      <c r="B1825" s="13">
        <v>1163990</v>
      </c>
      <c r="C1825" s="13">
        <v>2023</v>
      </c>
    </row>
    <row r="1826" spans="1:3">
      <c r="A1826" s="13" t="s">
        <v>844</v>
      </c>
      <c r="B1826" s="13">
        <v>1163990</v>
      </c>
      <c r="C1826" s="13">
        <v>2022</v>
      </c>
    </row>
    <row r="1827" spans="1:3">
      <c r="A1827" s="13" t="s">
        <v>845</v>
      </c>
      <c r="B1827" s="13">
        <v>1161231</v>
      </c>
      <c r="C1827" s="13">
        <v>2023</v>
      </c>
    </row>
    <row r="1828" spans="1:3">
      <c r="A1828" s="13" t="s">
        <v>845</v>
      </c>
      <c r="B1828" s="13">
        <v>1161231</v>
      </c>
      <c r="C1828" s="13">
        <v>2022</v>
      </c>
    </row>
    <row r="1829" spans="1:3">
      <c r="A1829" s="13" t="s">
        <v>846</v>
      </c>
      <c r="B1829" s="13">
        <v>1002969</v>
      </c>
      <c r="C1829" s="13">
        <v>2023</v>
      </c>
    </row>
    <row r="1830" spans="1:3">
      <c r="A1830" s="13" t="s">
        <v>846</v>
      </c>
      <c r="B1830" s="13">
        <v>1002969</v>
      </c>
      <c r="C1830" s="13">
        <v>2022</v>
      </c>
    </row>
    <row r="1831" spans="1:3">
      <c r="A1831" s="13" t="s">
        <v>847</v>
      </c>
      <c r="B1831" s="13">
        <v>1182370</v>
      </c>
      <c r="C1831" s="13">
        <v>2023</v>
      </c>
    </row>
    <row r="1832" spans="1:3">
      <c r="A1832" s="13" t="s">
        <v>847</v>
      </c>
      <c r="B1832" s="13">
        <v>1182370</v>
      </c>
      <c r="C1832" s="13">
        <v>2022</v>
      </c>
    </row>
    <row r="1833" spans="1:3">
      <c r="A1833" s="13" t="s">
        <v>848</v>
      </c>
      <c r="B1833" s="13">
        <v>1470234</v>
      </c>
      <c r="C1833" s="13">
        <v>2023</v>
      </c>
    </row>
    <row r="1834" spans="1:3">
      <c r="A1834" s="13" t="s">
        <v>848</v>
      </c>
      <c r="B1834" s="13">
        <v>1470234</v>
      </c>
      <c r="C1834" s="13">
        <v>2022</v>
      </c>
    </row>
    <row r="1835" spans="1:3">
      <c r="A1835" s="13" t="s">
        <v>849</v>
      </c>
      <c r="B1835" s="13">
        <v>111686</v>
      </c>
      <c r="C1835" s="13">
        <v>2023</v>
      </c>
    </row>
    <row r="1836" spans="1:3">
      <c r="A1836" s="13" t="s">
        <v>849</v>
      </c>
      <c r="B1836" s="13">
        <v>111686</v>
      </c>
      <c r="C1836" s="13">
        <v>2022</v>
      </c>
    </row>
    <row r="1837" spans="1:3">
      <c r="A1837" s="13" t="s">
        <v>850</v>
      </c>
      <c r="B1837" s="13">
        <v>114907</v>
      </c>
      <c r="C1837" s="13">
        <v>2023</v>
      </c>
    </row>
    <row r="1838" spans="1:3">
      <c r="A1838" s="13" t="s">
        <v>850</v>
      </c>
      <c r="B1838" s="13">
        <v>114907</v>
      </c>
      <c r="C1838" s="13">
        <v>2022</v>
      </c>
    </row>
    <row r="1839" spans="1:3">
      <c r="A1839" s="13" t="s">
        <v>851</v>
      </c>
      <c r="B1839" s="13">
        <v>111766</v>
      </c>
      <c r="C1839" s="13">
        <v>2023</v>
      </c>
    </row>
    <row r="1840" spans="1:3">
      <c r="A1840" s="13" t="s">
        <v>851</v>
      </c>
      <c r="B1840" s="13">
        <v>111766</v>
      </c>
      <c r="C1840" s="13">
        <v>2022</v>
      </c>
    </row>
    <row r="1841" spans="1:3">
      <c r="A1841" s="13" t="s">
        <v>852</v>
      </c>
      <c r="B1841" s="13">
        <v>111609</v>
      </c>
      <c r="C1841" s="13">
        <v>2023</v>
      </c>
    </row>
    <row r="1842" spans="1:3">
      <c r="A1842" s="13" t="s">
        <v>852</v>
      </c>
      <c r="B1842" s="13">
        <v>111609</v>
      </c>
      <c r="C1842" s="13">
        <v>2022</v>
      </c>
    </row>
    <row r="1843" spans="1:3">
      <c r="A1843" s="13" t="s">
        <v>955</v>
      </c>
      <c r="B1843" s="13">
        <v>1570424</v>
      </c>
      <c r="C1843" s="13">
        <v>2023</v>
      </c>
    </row>
    <row r="1844" spans="1:3">
      <c r="A1844" s="13" t="s">
        <v>955</v>
      </c>
      <c r="B1844" s="13">
        <v>1570424</v>
      </c>
      <c r="C1844" s="13">
        <v>2022</v>
      </c>
    </row>
    <row r="1845" spans="1:3">
      <c r="A1845" s="13" t="s">
        <v>960</v>
      </c>
      <c r="B1845" s="13">
        <v>1557371</v>
      </c>
      <c r="C1845" s="13">
        <v>2023</v>
      </c>
    </row>
    <row r="1846" spans="1:3">
      <c r="A1846" s="13" t="s">
        <v>960</v>
      </c>
      <c r="B1846" s="13">
        <v>1557371</v>
      </c>
      <c r="C1846" s="13">
        <v>2022</v>
      </c>
    </row>
    <row r="1847" spans="1:3">
      <c r="A1847" s="13" t="s">
        <v>932</v>
      </c>
      <c r="B1847" s="13">
        <v>1047608</v>
      </c>
      <c r="C1847" s="13">
        <v>2023</v>
      </c>
    </row>
    <row r="1848" spans="1:3">
      <c r="A1848" s="13" t="s">
        <v>932</v>
      </c>
      <c r="B1848" s="13">
        <v>1047608</v>
      </c>
      <c r="C1848" s="13">
        <v>2022</v>
      </c>
    </row>
    <row r="1849" spans="1:3">
      <c r="A1849" s="13" t="s">
        <v>933</v>
      </c>
      <c r="B1849" s="13">
        <v>102928</v>
      </c>
      <c r="C1849" s="13">
        <v>2023</v>
      </c>
    </row>
    <row r="1850" spans="1:3">
      <c r="A1850" s="13" t="s">
        <v>933</v>
      </c>
      <c r="B1850" s="13">
        <v>102928</v>
      </c>
      <c r="C1850" s="13">
        <v>2022</v>
      </c>
    </row>
    <row r="1851" spans="1:3">
      <c r="A1851" s="13" t="s">
        <v>734</v>
      </c>
      <c r="B1851" s="13">
        <v>1466430</v>
      </c>
      <c r="C1851" s="13">
        <v>2023</v>
      </c>
    </row>
    <row r="1852" spans="1:3">
      <c r="A1852" s="13" t="s">
        <v>734</v>
      </c>
      <c r="B1852" s="13">
        <v>1466430</v>
      </c>
      <c r="C1852" s="13">
        <v>2022</v>
      </c>
    </row>
    <row r="1853" spans="1:3">
      <c r="A1853" s="13" t="s">
        <v>739</v>
      </c>
      <c r="B1853" s="13">
        <v>1273677</v>
      </c>
      <c r="C1853" s="13">
        <v>2023</v>
      </c>
    </row>
    <row r="1854" spans="1:3">
      <c r="A1854" s="13" t="s">
        <v>739</v>
      </c>
      <c r="B1854" s="13">
        <v>1273677</v>
      </c>
      <c r="C1854" s="13">
        <v>2022</v>
      </c>
    </row>
    <row r="1855" spans="1:3">
      <c r="A1855" s="13" t="s">
        <v>993</v>
      </c>
      <c r="B1855" s="13">
        <v>1475145</v>
      </c>
      <c r="C1855" s="13">
        <v>2023</v>
      </c>
    </row>
    <row r="1856" spans="1:3">
      <c r="A1856" s="13" t="s">
        <v>993</v>
      </c>
      <c r="B1856" s="13">
        <v>1475145</v>
      </c>
      <c r="C1856" s="13">
        <v>2022</v>
      </c>
    </row>
    <row r="1857" spans="1:3">
      <c r="A1857" s="13" t="s">
        <v>747</v>
      </c>
      <c r="B1857" s="13">
        <v>1463411</v>
      </c>
      <c r="C1857" s="13">
        <v>2023</v>
      </c>
    </row>
    <row r="1858" spans="1:3">
      <c r="A1858" s="13" t="s">
        <v>747</v>
      </c>
      <c r="B1858" s="13">
        <v>1463411</v>
      </c>
      <c r="C1858" s="13">
        <v>2022</v>
      </c>
    </row>
    <row r="1859" spans="1:3">
      <c r="A1859" s="13" t="s">
        <v>996</v>
      </c>
      <c r="B1859" s="13">
        <v>1511729</v>
      </c>
      <c r="C1859" s="13">
        <v>2023</v>
      </c>
    </row>
    <row r="1860" spans="1:3">
      <c r="A1860" s="13" t="s">
        <v>996</v>
      </c>
      <c r="B1860" s="13">
        <v>1511729</v>
      </c>
      <c r="C1860" s="13">
        <v>2022</v>
      </c>
    </row>
    <row r="1861" spans="1:3">
      <c r="A1861" s="13" t="s">
        <v>750</v>
      </c>
      <c r="B1861" s="13">
        <v>1561218</v>
      </c>
      <c r="C1861" s="13">
        <v>2023</v>
      </c>
    </row>
    <row r="1862" spans="1:3">
      <c r="A1862" s="13" t="s">
        <v>750</v>
      </c>
      <c r="B1862" s="13">
        <v>1561218</v>
      </c>
      <c r="C1862" s="13">
        <v>2022</v>
      </c>
    </row>
    <row r="1863" spans="1:3">
      <c r="A1863" s="13" t="s">
        <v>751</v>
      </c>
      <c r="B1863" s="13">
        <v>1569994</v>
      </c>
      <c r="C1863" s="13">
        <v>2023</v>
      </c>
    </row>
    <row r="1864" spans="1:3">
      <c r="A1864" s="13" t="s">
        <v>751</v>
      </c>
      <c r="B1864" s="13">
        <v>1569994</v>
      </c>
      <c r="C1864" s="13">
        <v>2022</v>
      </c>
    </row>
    <row r="1865" spans="1:3">
      <c r="A1865" s="13" t="s">
        <v>752</v>
      </c>
      <c r="B1865" s="13">
        <v>1396011</v>
      </c>
      <c r="C1865" s="13">
        <v>2023</v>
      </c>
    </row>
    <row r="1866" spans="1:3">
      <c r="A1866" s="13" t="s">
        <v>752</v>
      </c>
      <c r="B1866" s="13">
        <v>1396011</v>
      </c>
      <c r="C1866" s="13">
        <v>2022</v>
      </c>
    </row>
    <row r="1867" spans="1:3">
      <c r="A1867" s="13" t="s">
        <v>1001</v>
      </c>
      <c r="B1867" s="13">
        <v>1468833</v>
      </c>
      <c r="C1867" s="13">
        <v>2023</v>
      </c>
    </row>
    <row r="1868" spans="1:3">
      <c r="A1868" s="13" t="s">
        <v>1001</v>
      </c>
      <c r="B1868" s="13">
        <v>1468833</v>
      </c>
      <c r="C1868" s="13">
        <v>2022</v>
      </c>
    </row>
    <row r="1869" spans="1:3">
      <c r="A1869" s="13" t="s">
        <v>1020</v>
      </c>
      <c r="B1869" s="13">
        <v>1001921</v>
      </c>
      <c r="C1869" s="13">
        <v>2023</v>
      </c>
    </row>
    <row r="1870" spans="1:3">
      <c r="A1870" s="13" t="s">
        <v>1020</v>
      </c>
      <c r="B1870" s="13">
        <v>1001921</v>
      </c>
      <c r="C1870" s="13">
        <v>2022</v>
      </c>
    </row>
    <row r="1871" spans="1:3">
      <c r="A1871" s="13" t="s">
        <v>1002</v>
      </c>
      <c r="B1871" s="13">
        <v>1463914</v>
      </c>
      <c r="C1871" s="13">
        <v>2023</v>
      </c>
    </row>
    <row r="1872" spans="1:3">
      <c r="A1872" s="13" t="s">
        <v>1002</v>
      </c>
      <c r="B1872" s="13">
        <v>1463914</v>
      </c>
      <c r="C1872" s="13">
        <v>2022</v>
      </c>
    </row>
    <row r="1873" spans="1:3">
      <c r="A1873" s="13" t="s">
        <v>1003</v>
      </c>
      <c r="B1873" s="13">
        <v>1522941</v>
      </c>
      <c r="C1873" s="13">
        <v>2023</v>
      </c>
    </row>
    <row r="1874" spans="1:3">
      <c r="A1874" s="13" t="s">
        <v>1003</v>
      </c>
      <c r="B1874" s="13">
        <v>1522941</v>
      </c>
      <c r="C1874" s="13">
        <v>2022</v>
      </c>
    </row>
    <row r="1875" spans="1:3">
      <c r="A1875" s="13" t="s">
        <v>1004</v>
      </c>
      <c r="B1875" s="13">
        <v>1471463</v>
      </c>
      <c r="C1875" s="13">
        <v>2023</v>
      </c>
    </row>
    <row r="1876" spans="1:3">
      <c r="A1876" s="13" t="s">
        <v>1004</v>
      </c>
      <c r="B1876" s="13">
        <v>1471463</v>
      </c>
      <c r="C1876" s="13">
        <v>2022</v>
      </c>
    </row>
    <row r="1877" spans="1:3">
      <c r="A1877" s="13" t="s">
        <v>1030</v>
      </c>
      <c r="B1877" s="13">
        <v>112518</v>
      </c>
      <c r="C1877" s="13">
        <v>2023</v>
      </c>
    </row>
    <row r="1878" spans="1:3">
      <c r="A1878" s="13" t="s">
        <v>1030</v>
      </c>
      <c r="B1878" s="13">
        <v>112518</v>
      </c>
      <c r="C1878" s="13">
        <v>2022</v>
      </c>
    </row>
    <row r="1879" spans="1:3">
      <c r="A1879" s="13" t="s">
        <v>1041</v>
      </c>
      <c r="B1879" s="13">
        <v>1473840</v>
      </c>
      <c r="C1879" s="13">
        <v>2023</v>
      </c>
    </row>
    <row r="1880" spans="1:3">
      <c r="A1880" s="13" t="s">
        <v>1041</v>
      </c>
      <c r="B1880" s="13">
        <v>1473840</v>
      </c>
      <c r="C1880" s="13">
        <v>2022</v>
      </c>
    </row>
    <row r="1881" spans="1:3">
      <c r="A1881" s="13" t="s">
        <v>1005</v>
      </c>
      <c r="B1881" s="13">
        <v>1479253</v>
      </c>
      <c r="C1881" s="13">
        <v>2023</v>
      </c>
    </row>
    <row r="1882" spans="1:3">
      <c r="A1882" s="13" t="s">
        <v>1005</v>
      </c>
      <c r="B1882" s="13">
        <v>1479253</v>
      </c>
      <c r="C1882" s="13">
        <v>2022</v>
      </c>
    </row>
    <row r="1883" spans="1:3">
      <c r="A1883" s="13" t="s">
        <v>1007</v>
      </c>
      <c r="B1883" s="13">
        <v>1230931</v>
      </c>
      <c r="C1883" s="13">
        <v>2023</v>
      </c>
    </row>
    <row r="1884" spans="1:3">
      <c r="A1884" s="13" t="s">
        <v>1007</v>
      </c>
      <c r="B1884" s="13">
        <v>1230931</v>
      </c>
      <c r="C1884" s="13">
        <v>2022</v>
      </c>
    </row>
    <row r="1885" spans="1:3">
      <c r="A1885" s="13" t="s">
        <v>1049</v>
      </c>
      <c r="B1885" s="13">
        <v>116307</v>
      </c>
      <c r="C1885" s="13">
        <v>2023</v>
      </c>
    </row>
    <row r="1886" spans="1:3">
      <c r="A1886" s="13" t="s">
        <v>1049</v>
      </c>
      <c r="B1886" s="13">
        <v>116307</v>
      </c>
      <c r="C1886" s="13">
        <v>2022</v>
      </c>
    </row>
    <row r="1887" spans="1:3">
      <c r="A1887" s="13" t="s">
        <v>1058</v>
      </c>
      <c r="B1887" s="13">
        <v>112490</v>
      </c>
      <c r="C1887" s="13">
        <v>2023</v>
      </c>
    </row>
    <row r="1888" spans="1:3">
      <c r="A1888" s="13" t="s">
        <v>1058</v>
      </c>
      <c r="B1888" s="13">
        <v>112490</v>
      </c>
      <c r="C1888" s="13">
        <v>2022</v>
      </c>
    </row>
    <row r="1889" spans="1:3">
      <c r="A1889" s="13" t="s">
        <v>1059</v>
      </c>
      <c r="B1889" s="13">
        <v>1295450</v>
      </c>
      <c r="C1889" s="13">
        <v>2023</v>
      </c>
    </row>
    <row r="1890" spans="1:3">
      <c r="A1890" s="13" t="s">
        <v>1059</v>
      </c>
      <c r="B1890" s="13">
        <v>1295450</v>
      </c>
      <c r="C1890" s="13">
        <v>2022</v>
      </c>
    </row>
    <row r="1891" spans="1:3">
      <c r="A1891" s="13" t="s">
        <v>1060</v>
      </c>
      <c r="B1891" s="13">
        <v>116783</v>
      </c>
      <c r="C1891" s="13">
        <v>2023</v>
      </c>
    </row>
    <row r="1892" spans="1:3">
      <c r="A1892" s="13" t="s">
        <v>1060</v>
      </c>
      <c r="B1892" s="13">
        <v>116783</v>
      </c>
      <c r="C1892" s="13">
        <v>2022</v>
      </c>
    </row>
    <row r="1893" spans="1:3">
      <c r="A1893" s="13" t="s">
        <v>1085</v>
      </c>
      <c r="B1893" s="13">
        <v>1521398</v>
      </c>
      <c r="C1893" s="13">
        <v>2023</v>
      </c>
    </row>
    <row r="1894" spans="1:3">
      <c r="A1894" s="13" t="s">
        <v>1107</v>
      </c>
      <c r="B1894" s="13">
        <v>112530</v>
      </c>
      <c r="C1894" s="13">
        <v>2023</v>
      </c>
    </row>
    <row r="1895" spans="1:3">
      <c r="A1895" s="13" t="s">
        <v>1107</v>
      </c>
      <c r="B1895" s="13">
        <v>112530</v>
      </c>
      <c r="C1895" s="13">
        <v>2022</v>
      </c>
    </row>
    <row r="1896" spans="1:3">
      <c r="A1896" s="13" t="s">
        <v>1108</v>
      </c>
      <c r="B1896" s="13">
        <v>112533</v>
      </c>
      <c r="C1896" s="13">
        <v>2023</v>
      </c>
    </row>
    <row r="1897" spans="1:3">
      <c r="A1897" s="13" t="s">
        <v>1108</v>
      </c>
      <c r="B1897" s="13">
        <v>112533</v>
      </c>
      <c r="C1897" s="13">
        <v>2022</v>
      </c>
    </row>
    <row r="1898" spans="1:3">
      <c r="A1898" s="13" t="s">
        <v>1010</v>
      </c>
      <c r="B1898" s="13">
        <v>1050916</v>
      </c>
      <c r="C1898" s="13">
        <v>2023</v>
      </c>
    </row>
    <row r="1899" spans="1:3">
      <c r="A1899" s="13" t="s">
        <v>1010</v>
      </c>
      <c r="B1899" s="13">
        <v>1050916</v>
      </c>
      <c r="C1899" s="13">
        <v>2022</v>
      </c>
    </row>
    <row r="1900" spans="1:3">
      <c r="A1900" s="13" t="s">
        <v>1011</v>
      </c>
      <c r="B1900" s="13">
        <v>1050918</v>
      </c>
      <c r="C1900" s="13">
        <v>2023</v>
      </c>
    </row>
    <row r="1901" spans="1:3">
      <c r="A1901" s="13" t="s">
        <v>1011</v>
      </c>
      <c r="B1901" s="13">
        <v>1050918</v>
      </c>
      <c r="C1901" s="13">
        <v>2022</v>
      </c>
    </row>
    <row r="1902" spans="1:3">
      <c r="A1902" s="13" t="s">
        <v>1113</v>
      </c>
      <c r="B1902" s="13">
        <v>1562696</v>
      </c>
      <c r="C1902" s="13">
        <v>2023</v>
      </c>
    </row>
    <row r="1903" spans="1:3">
      <c r="A1903" s="13" t="s">
        <v>1113</v>
      </c>
      <c r="B1903" s="13">
        <v>1562696</v>
      </c>
      <c r="C1903" s="13">
        <v>2022</v>
      </c>
    </row>
    <row r="1904" spans="1:3">
      <c r="A1904" s="13" t="s">
        <v>1115</v>
      </c>
      <c r="B1904" s="13">
        <v>1584013</v>
      </c>
      <c r="C1904" s="13">
        <v>2023</v>
      </c>
    </row>
    <row r="1905" spans="1:3">
      <c r="A1905" s="13" t="s">
        <v>1115</v>
      </c>
      <c r="B1905" s="13">
        <v>1584013</v>
      </c>
      <c r="C1905" s="13">
        <v>2022</v>
      </c>
    </row>
    <row r="1906" spans="1:3">
      <c r="A1906" s="13" t="s">
        <v>1117</v>
      </c>
      <c r="B1906" s="13">
        <v>116126</v>
      </c>
      <c r="C1906" s="13">
        <v>2023</v>
      </c>
    </row>
    <row r="1907" spans="1:3">
      <c r="A1907" s="13" t="s">
        <v>1117</v>
      </c>
      <c r="B1907" s="13">
        <v>116126</v>
      </c>
      <c r="C1907" s="13">
        <v>2022</v>
      </c>
    </row>
    <row r="1908" spans="1:3">
      <c r="A1908" s="13" t="s">
        <v>1135</v>
      </c>
      <c r="B1908" s="13">
        <v>110632</v>
      </c>
      <c r="C1908" s="13">
        <v>2023</v>
      </c>
    </row>
    <row r="1909" spans="1:3">
      <c r="A1909" s="13" t="s">
        <v>1135</v>
      </c>
      <c r="B1909" s="13">
        <v>110632</v>
      </c>
      <c r="C1909" s="13">
        <v>2022</v>
      </c>
    </row>
    <row r="1910" spans="1:3">
      <c r="A1910" s="13" t="s">
        <v>1136</v>
      </c>
      <c r="B1910" s="13">
        <v>1047887</v>
      </c>
      <c r="C1910" s="13">
        <v>2023</v>
      </c>
    </row>
    <row r="1911" spans="1:3">
      <c r="A1911" s="13" t="s">
        <v>1136</v>
      </c>
      <c r="B1911" s="13">
        <v>1047887</v>
      </c>
      <c r="C1911" s="13">
        <v>2022</v>
      </c>
    </row>
    <row r="1912" spans="1:3">
      <c r="A1912" s="13" t="s">
        <v>1145</v>
      </c>
      <c r="B1912" s="13">
        <v>1341853</v>
      </c>
      <c r="C1912" s="13">
        <v>2023</v>
      </c>
    </row>
    <row r="1913" spans="1:3">
      <c r="A1913" s="13" t="s">
        <v>1145</v>
      </c>
      <c r="B1913" s="13">
        <v>1341853</v>
      </c>
      <c r="C1913" s="13">
        <v>2022</v>
      </c>
    </row>
    <row r="1914" spans="1:3">
      <c r="A1914" s="13" t="s">
        <v>1151</v>
      </c>
      <c r="B1914" s="13">
        <v>1295331</v>
      </c>
      <c r="C1914" s="13">
        <v>2023</v>
      </c>
    </row>
    <row r="1915" spans="1:3">
      <c r="A1915" s="13" t="s">
        <v>1151</v>
      </c>
      <c r="B1915" s="13">
        <v>1295331</v>
      </c>
      <c r="C1915" s="13">
        <v>2022</v>
      </c>
    </row>
    <row r="1916" spans="1:3">
      <c r="A1916" s="13" t="s">
        <v>1152</v>
      </c>
      <c r="B1916" s="13">
        <v>1295313</v>
      </c>
      <c r="C1916" s="13">
        <v>2023</v>
      </c>
    </row>
    <row r="1917" spans="1:3">
      <c r="A1917" s="13" t="s">
        <v>1152</v>
      </c>
      <c r="B1917" s="13">
        <v>1295313</v>
      </c>
      <c r="C1917" s="13">
        <v>2022</v>
      </c>
    </row>
    <row r="1918" spans="1:3">
      <c r="A1918" s="13" t="s">
        <v>1153</v>
      </c>
      <c r="B1918" s="13">
        <v>1295314</v>
      </c>
      <c r="C1918" s="13">
        <v>2023</v>
      </c>
    </row>
    <row r="1919" spans="1:3">
      <c r="A1919" s="13" t="s">
        <v>1153</v>
      </c>
      <c r="B1919" s="13">
        <v>1295314</v>
      </c>
      <c r="C1919" s="13">
        <v>2022</v>
      </c>
    </row>
    <row r="1920" spans="1:3">
      <c r="A1920" s="13" t="s">
        <v>1154</v>
      </c>
      <c r="B1920" s="13">
        <v>1295315</v>
      </c>
      <c r="C1920" s="13">
        <v>2023</v>
      </c>
    </row>
    <row r="1921" spans="1:3">
      <c r="A1921" s="13" t="s">
        <v>1154</v>
      </c>
      <c r="B1921" s="13">
        <v>1295315</v>
      </c>
      <c r="C1921" s="13">
        <v>2022</v>
      </c>
    </row>
    <row r="1922" spans="1:3">
      <c r="A1922" s="13" t="s">
        <v>1155</v>
      </c>
      <c r="B1922" s="13">
        <v>1295330</v>
      </c>
      <c r="C1922" s="13">
        <v>2023</v>
      </c>
    </row>
    <row r="1923" spans="1:3">
      <c r="A1923" s="13" t="s">
        <v>1155</v>
      </c>
      <c r="B1923" s="13">
        <v>1295330</v>
      </c>
      <c r="C1923" s="13">
        <v>2022</v>
      </c>
    </row>
    <row r="1924" spans="1:3">
      <c r="A1924" s="13" t="s">
        <v>1164</v>
      </c>
      <c r="B1924" s="13">
        <v>1086150</v>
      </c>
      <c r="C1924" s="13">
        <v>2023</v>
      </c>
    </row>
    <row r="1925" spans="1:3">
      <c r="A1925" s="13" t="s">
        <v>1164</v>
      </c>
      <c r="B1925" s="13">
        <v>1086150</v>
      </c>
      <c r="C1925" s="13">
        <v>2022</v>
      </c>
    </row>
    <row r="1926" spans="1:3">
      <c r="A1926" s="13" t="s">
        <v>1165</v>
      </c>
      <c r="B1926" s="13">
        <v>1376726</v>
      </c>
      <c r="C1926" s="13">
        <v>2022</v>
      </c>
    </row>
    <row r="1927" spans="1:3">
      <c r="A1927" s="13" t="s">
        <v>1166</v>
      </c>
      <c r="B1927" s="13">
        <v>1527867</v>
      </c>
      <c r="C1927" s="13">
        <v>2023</v>
      </c>
    </row>
    <row r="1928" spans="1:3">
      <c r="A1928" s="13" t="s">
        <v>1166</v>
      </c>
      <c r="B1928" s="13">
        <v>1527867</v>
      </c>
      <c r="C1928" s="13">
        <v>2022</v>
      </c>
    </row>
    <row r="1929" spans="1:3">
      <c r="A1929" s="13" t="s">
        <v>1167</v>
      </c>
      <c r="B1929" s="13">
        <v>1527874</v>
      </c>
      <c r="C1929" s="13">
        <v>2023</v>
      </c>
    </row>
    <row r="1930" spans="1:3">
      <c r="A1930" s="13" t="s">
        <v>1167</v>
      </c>
      <c r="B1930" s="13">
        <v>1527874</v>
      </c>
      <c r="C1930" s="13">
        <v>2022</v>
      </c>
    </row>
    <row r="1931" spans="1:3">
      <c r="A1931" s="13" t="s">
        <v>1170</v>
      </c>
      <c r="B1931" s="13">
        <v>1527870</v>
      </c>
      <c r="C1931" s="13">
        <v>2023</v>
      </c>
    </row>
    <row r="1932" spans="1:3">
      <c r="A1932" s="13" t="s">
        <v>1170</v>
      </c>
      <c r="B1932" s="13">
        <v>1527870</v>
      </c>
      <c r="C1932" s="13">
        <v>2022</v>
      </c>
    </row>
    <row r="1933" spans="1:3">
      <c r="A1933" s="13" t="s">
        <v>1168</v>
      </c>
      <c r="B1933" s="13">
        <v>1527871</v>
      </c>
      <c r="C1933" s="13">
        <v>2023</v>
      </c>
    </row>
    <row r="1934" spans="1:3">
      <c r="A1934" s="13" t="s">
        <v>1168</v>
      </c>
      <c r="B1934" s="13">
        <v>1527871</v>
      </c>
      <c r="C1934" s="13">
        <v>2022</v>
      </c>
    </row>
    <row r="1935" spans="1:3">
      <c r="A1935" s="13" t="s">
        <v>1169</v>
      </c>
      <c r="B1935" s="13">
        <v>1527872</v>
      </c>
      <c r="C1935" s="13">
        <v>2023</v>
      </c>
    </row>
    <row r="1936" spans="1:3">
      <c r="A1936" s="13" t="s">
        <v>1169</v>
      </c>
      <c r="B1936" s="13">
        <v>1527872</v>
      </c>
      <c r="C1936" s="13">
        <v>2022</v>
      </c>
    </row>
    <row r="1937" spans="1:3">
      <c r="A1937" s="13" t="s">
        <v>1171</v>
      </c>
      <c r="B1937" s="13">
        <v>1527873</v>
      </c>
      <c r="C1937" s="13">
        <v>2023</v>
      </c>
    </row>
    <row r="1938" spans="1:3">
      <c r="A1938" s="13" t="s">
        <v>1171</v>
      </c>
      <c r="B1938" s="13">
        <v>1527873</v>
      </c>
      <c r="C1938" s="13">
        <v>2022</v>
      </c>
    </row>
    <row r="1939" spans="1:3">
      <c r="A1939" s="13" t="s">
        <v>1148</v>
      </c>
      <c r="B1939" s="13">
        <v>1508427</v>
      </c>
      <c r="C1939" s="13">
        <v>2023</v>
      </c>
    </row>
    <row r="1940" spans="1:3">
      <c r="A1940" s="13" t="s">
        <v>1148</v>
      </c>
      <c r="B1940" s="13">
        <v>1508427</v>
      </c>
      <c r="C1940" s="13">
        <v>2022</v>
      </c>
    </row>
    <row r="1941" spans="1:3">
      <c r="A1941" s="13" t="s">
        <v>1181</v>
      </c>
      <c r="B1941" s="13">
        <v>1269610</v>
      </c>
      <c r="C1941" s="13">
        <v>2023</v>
      </c>
    </row>
    <row r="1942" spans="1:3">
      <c r="A1942" s="13" t="s">
        <v>1181</v>
      </c>
      <c r="B1942" s="13">
        <v>1269610</v>
      </c>
      <c r="C1942" s="13">
        <v>2022</v>
      </c>
    </row>
    <row r="1943" spans="1:3">
      <c r="A1943" s="13" t="s">
        <v>1184</v>
      </c>
      <c r="B1943" s="13">
        <v>1237092</v>
      </c>
      <c r="C1943" s="13">
        <v>2023</v>
      </c>
    </row>
    <row r="1944" spans="1:3">
      <c r="A1944" s="13" t="s">
        <v>1184</v>
      </c>
      <c r="B1944" s="13">
        <v>1237092</v>
      </c>
      <c r="C1944" s="13">
        <v>2022</v>
      </c>
    </row>
    <row r="1945" spans="1:3">
      <c r="A1945" s="13" t="s">
        <v>1191</v>
      </c>
      <c r="B1945" s="13">
        <v>139445</v>
      </c>
      <c r="C1945" s="13">
        <v>2023</v>
      </c>
    </row>
    <row r="1946" spans="1:3">
      <c r="A1946" s="13" t="s">
        <v>1191</v>
      </c>
      <c r="B1946" s="13">
        <v>139445</v>
      </c>
      <c r="C1946" s="13">
        <v>2022</v>
      </c>
    </row>
    <row r="1947" spans="1:3">
      <c r="A1947" s="13" t="s">
        <v>1192</v>
      </c>
      <c r="B1947" s="13">
        <v>1004065</v>
      </c>
      <c r="C1947" s="13">
        <v>2023</v>
      </c>
    </row>
    <row r="1948" spans="1:3">
      <c r="A1948" s="13" t="s">
        <v>1192</v>
      </c>
      <c r="B1948" s="13">
        <v>1004065</v>
      </c>
      <c r="C1948" s="13">
        <v>2022</v>
      </c>
    </row>
    <row r="1949" spans="1:3">
      <c r="A1949" s="13" t="s">
        <v>1198</v>
      </c>
      <c r="B1949" s="13">
        <v>155280</v>
      </c>
      <c r="C1949" s="13">
        <v>2023</v>
      </c>
    </row>
    <row r="1950" spans="1:3">
      <c r="A1950" s="13" t="s">
        <v>1198</v>
      </c>
      <c r="B1950" s="13">
        <v>155280</v>
      </c>
      <c r="C1950" s="13">
        <v>2022</v>
      </c>
    </row>
    <row r="1951" spans="1:3">
      <c r="A1951" s="13" t="s">
        <v>1209</v>
      </c>
      <c r="B1951" s="13">
        <v>1337410</v>
      </c>
      <c r="C1951" s="13">
        <v>2023</v>
      </c>
    </row>
    <row r="1952" spans="1:3">
      <c r="A1952" s="13" t="s">
        <v>1209</v>
      </c>
      <c r="B1952" s="13">
        <v>1337410</v>
      </c>
      <c r="C1952" s="13">
        <v>2022</v>
      </c>
    </row>
    <row r="1953" spans="1:3">
      <c r="A1953" s="13" t="s">
        <v>1213</v>
      </c>
      <c r="B1953" s="13">
        <v>1237727</v>
      </c>
      <c r="C1953" s="13">
        <v>2023</v>
      </c>
    </row>
    <row r="1954" spans="1:3">
      <c r="A1954" s="13" t="s">
        <v>1213</v>
      </c>
      <c r="B1954" s="13">
        <v>1237727</v>
      </c>
      <c r="C1954" s="13">
        <v>2022</v>
      </c>
    </row>
    <row r="1955" spans="1:3">
      <c r="A1955" s="13" t="s">
        <v>1204</v>
      </c>
      <c r="B1955" s="13">
        <v>1494434</v>
      </c>
      <c r="C1955" s="13">
        <v>2023</v>
      </c>
    </row>
    <row r="1956" spans="1:3">
      <c r="A1956" s="13" t="s">
        <v>1204</v>
      </c>
      <c r="B1956" s="13">
        <v>1494434</v>
      </c>
      <c r="C1956" s="13">
        <v>2022</v>
      </c>
    </row>
    <row r="1957" spans="1:3">
      <c r="A1957" s="13" t="s">
        <v>1225</v>
      </c>
      <c r="B1957" s="13">
        <v>1479247</v>
      </c>
      <c r="C1957" s="13">
        <v>2023</v>
      </c>
    </row>
    <row r="1958" spans="1:3">
      <c r="A1958" s="13" t="s">
        <v>1225</v>
      </c>
      <c r="B1958" s="13">
        <v>1479247</v>
      </c>
      <c r="C1958" s="13">
        <v>2022</v>
      </c>
    </row>
    <row r="1959" spans="1:3">
      <c r="A1959" s="13" t="s">
        <v>1246</v>
      </c>
      <c r="B1959" s="13">
        <v>1479248</v>
      </c>
      <c r="C1959" s="13">
        <v>2023</v>
      </c>
    </row>
    <row r="1960" spans="1:3">
      <c r="A1960" s="13" t="s">
        <v>1246</v>
      </c>
      <c r="B1960" s="13">
        <v>1479248</v>
      </c>
      <c r="C1960" s="13">
        <v>2022</v>
      </c>
    </row>
    <row r="1961" spans="1:3">
      <c r="A1961" s="13" t="s">
        <v>1247</v>
      </c>
      <c r="B1961" s="13">
        <v>1479249</v>
      </c>
      <c r="C1961" s="13">
        <v>2023</v>
      </c>
    </row>
    <row r="1962" spans="1:3">
      <c r="A1962" s="13" t="s">
        <v>1247</v>
      </c>
      <c r="B1962" s="13">
        <v>1479249</v>
      </c>
      <c r="C1962" s="13">
        <v>2022</v>
      </c>
    </row>
    <row r="1963" spans="1:3">
      <c r="A1963" s="13" t="s">
        <v>1248</v>
      </c>
      <c r="B1963" s="13">
        <v>1479250</v>
      </c>
      <c r="C1963" s="13">
        <v>2023</v>
      </c>
    </row>
    <row r="1964" spans="1:3">
      <c r="A1964" s="13" t="s">
        <v>1248</v>
      </c>
      <c r="B1964" s="13">
        <v>1479250</v>
      </c>
      <c r="C1964" s="13">
        <v>2022</v>
      </c>
    </row>
    <row r="1965" spans="1:3">
      <c r="A1965" s="13" t="s">
        <v>1251</v>
      </c>
      <c r="B1965" s="13">
        <v>112953</v>
      </c>
      <c r="C1965" s="13">
        <v>2023</v>
      </c>
    </row>
    <row r="1966" spans="1:3">
      <c r="A1966" s="13" t="s">
        <v>1251</v>
      </c>
      <c r="B1966" s="13">
        <v>112953</v>
      </c>
      <c r="C1966" s="13">
        <v>2022</v>
      </c>
    </row>
    <row r="1967" spans="1:3">
      <c r="A1967" s="13" t="s">
        <v>1252</v>
      </c>
      <c r="B1967" s="13">
        <v>112954</v>
      </c>
      <c r="C1967" s="13">
        <v>2023</v>
      </c>
    </row>
    <row r="1968" spans="1:3">
      <c r="A1968" s="13" t="s">
        <v>1252</v>
      </c>
      <c r="B1968" s="13">
        <v>112954</v>
      </c>
      <c r="C1968" s="13">
        <v>2022</v>
      </c>
    </row>
    <row r="1969" spans="1:3">
      <c r="A1969" s="13" t="s">
        <v>1279</v>
      </c>
      <c r="B1969" s="13">
        <v>1021882</v>
      </c>
      <c r="C1969" s="13">
        <v>2023</v>
      </c>
    </row>
    <row r="1970" spans="1:3">
      <c r="A1970" s="13" t="s">
        <v>1279</v>
      </c>
      <c r="B1970" s="13">
        <v>1021882</v>
      </c>
      <c r="C1970" s="13">
        <v>2022</v>
      </c>
    </row>
    <row r="1971" spans="1:3">
      <c r="A1971" s="13" t="s">
        <v>1295</v>
      </c>
      <c r="B1971" s="13">
        <v>111094</v>
      </c>
      <c r="C1971" s="13">
        <v>2023</v>
      </c>
    </row>
    <row r="1972" spans="1:3">
      <c r="A1972" s="13" t="s">
        <v>1295</v>
      </c>
      <c r="B1972" s="13">
        <v>111094</v>
      </c>
      <c r="C1972" s="13">
        <v>2022</v>
      </c>
    </row>
    <row r="1973" spans="1:3">
      <c r="A1973" s="13" t="s">
        <v>1299</v>
      </c>
      <c r="B1973" s="13">
        <v>1516429</v>
      </c>
      <c r="C1973" s="13">
        <v>2023</v>
      </c>
    </row>
    <row r="1974" spans="1:3">
      <c r="A1974" s="13" t="s">
        <v>1299</v>
      </c>
      <c r="B1974" s="13">
        <v>1516429</v>
      </c>
      <c r="C1974" s="13">
        <v>2022</v>
      </c>
    </row>
    <row r="1975" spans="1:3">
      <c r="A1975" s="13" t="s">
        <v>1300</v>
      </c>
      <c r="B1975" s="13">
        <v>1551064</v>
      </c>
      <c r="C1975" s="13">
        <v>2023</v>
      </c>
    </row>
    <row r="1976" spans="1:3">
      <c r="A1976" s="13" t="s">
        <v>1300</v>
      </c>
      <c r="B1976" s="13">
        <v>1551064</v>
      </c>
      <c r="C1976" s="13">
        <v>2022</v>
      </c>
    </row>
    <row r="1977" spans="1:3">
      <c r="A1977" s="13" t="s">
        <v>1328</v>
      </c>
      <c r="B1977" s="13">
        <v>1563969</v>
      </c>
      <c r="C1977" s="13">
        <v>2023</v>
      </c>
    </row>
    <row r="1978" spans="1:3">
      <c r="A1978" s="13" t="s">
        <v>1328</v>
      </c>
      <c r="B1978" s="13">
        <v>1563969</v>
      </c>
      <c r="C1978" s="13">
        <v>2022</v>
      </c>
    </row>
    <row r="1979" spans="1:3">
      <c r="A1979" s="13" t="s">
        <v>1329</v>
      </c>
      <c r="B1979" s="13">
        <v>1563962</v>
      </c>
      <c r="C1979" s="13">
        <v>2023</v>
      </c>
    </row>
    <row r="1980" spans="1:3">
      <c r="A1980" s="13" t="s">
        <v>1329</v>
      </c>
      <c r="B1980" s="13">
        <v>1563962</v>
      </c>
      <c r="C1980" s="13">
        <v>2022</v>
      </c>
    </row>
    <row r="1981" spans="1:3">
      <c r="A1981" s="13" t="s">
        <v>1336</v>
      </c>
      <c r="B1981" s="13">
        <v>112565</v>
      </c>
      <c r="C1981" s="13">
        <v>2023</v>
      </c>
    </row>
    <row r="1982" spans="1:3">
      <c r="A1982" s="13" t="s">
        <v>1336</v>
      </c>
      <c r="B1982" s="13">
        <v>112565</v>
      </c>
      <c r="C1982" s="13">
        <v>2022</v>
      </c>
    </row>
    <row r="1983" spans="1:3">
      <c r="A1983" s="13" t="s">
        <v>1337</v>
      </c>
      <c r="B1983" s="13">
        <v>112566</v>
      </c>
      <c r="C1983" s="13">
        <v>2023</v>
      </c>
    </row>
    <row r="1984" spans="1:3">
      <c r="A1984" s="13" t="s">
        <v>1337</v>
      </c>
      <c r="B1984" s="13">
        <v>112566</v>
      </c>
      <c r="C1984" s="13">
        <v>2022</v>
      </c>
    </row>
    <row r="1985" spans="1:3">
      <c r="A1985" s="13" t="s">
        <v>1338</v>
      </c>
      <c r="B1985" s="13">
        <v>112567</v>
      </c>
      <c r="C1985" s="13">
        <v>2023</v>
      </c>
    </row>
    <row r="1986" spans="1:3">
      <c r="A1986" s="13" t="s">
        <v>1338</v>
      </c>
      <c r="B1986" s="13">
        <v>112567</v>
      </c>
      <c r="C1986" s="13">
        <v>2022</v>
      </c>
    </row>
    <row r="1987" spans="1:3">
      <c r="A1987" s="13" t="s">
        <v>1330</v>
      </c>
      <c r="B1987" s="13">
        <v>1569104</v>
      </c>
      <c r="C1987" s="13">
        <v>2023</v>
      </c>
    </row>
    <row r="1988" spans="1:3">
      <c r="A1988" s="13" t="s">
        <v>1330</v>
      </c>
      <c r="B1988" s="13">
        <v>1569104</v>
      </c>
      <c r="C1988" s="13">
        <v>2022</v>
      </c>
    </row>
    <row r="1989" spans="1:3">
      <c r="A1989" s="13" t="s">
        <v>1331</v>
      </c>
      <c r="B1989" s="13">
        <v>1521990</v>
      </c>
      <c r="C1989" s="13">
        <v>2023</v>
      </c>
    </row>
    <row r="1990" spans="1:3">
      <c r="A1990" s="13" t="s">
        <v>1331</v>
      </c>
      <c r="B1990" s="13">
        <v>1521990</v>
      </c>
      <c r="C1990" s="13">
        <v>2022</v>
      </c>
    </row>
    <row r="1991" spans="1:3">
      <c r="A1991" s="13" t="s">
        <v>1342</v>
      </c>
      <c r="B1991" s="13">
        <v>1479246</v>
      </c>
      <c r="C1991" s="13">
        <v>2023</v>
      </c>
    </row>
    <row r="1992" spans="1:3">
      <c r="A1992" s="13" t="s">
        <v>1342</v>
      </c>
      <c r="B1992" s="13">
        <v>1479246</v>
      </c>
      <c r="C1992" s="13">
        <v>2022</v>
      </c>
    </row>
    <row r="1993" spans="1:3">
      <c r="A1993" s="13" t="s">
        <v>1346</v>
      </c>
      <c r="B1993" s="13">
        <v>1073269</v>
      </c>
      <c r="C1993" s="13">
        <v>2023</v>
      </c>
    </row>
    <row r="1994" spans="1:3">
      <c r="A1994" s="13" t="s">
        <v>1346</v>
      </c>
      <c r="B1994" s="13">
        <v>1073269</v>
      </c>
      <c r="C1994" s="13">
        <v>2022</v>
      </c>
    </row>
    <row r="1995" spans="1:3">
      <c r="A1995" s="13" t="s">
        <v>1347</v>
      </c>
      <c r="B1995" s="13">
        <v>1518209</v>
      </c>
      <c r="C1995" s="13">
        <v>2023</v>
      </c>
    </row>
    <row r="1996" spans="1:3">
      <c r="A1996" s="13" t="s">
        <v>1347</v>
      </c>
      <c r="B1996" s="13">
        <v>1518209</v>
      </c>
      <c r="C1996" s="13">
        <v>2022</v>
      </c>
    </row>
    <row r="1997" spans="1:3">
      <c r="A1997" s="13" t="s">
        <v>1332</v>
      </c>
      <c r="B1997" s="13">
        <v>1556795</v>
      </c>
      <c r="C1997" s="13">
        <v>2023</v>
      </c>
    </row>
    <row r="1998" spans="1:3">
      <c r="A1998" s="13" t="s">
        <v>1332</v>
      </c>
      <c r="B1998" s="13">
        <v>1556795</v>
      </c>
      <c r="C1998" s="13">
        <v>2022</v>
      </c>
    </row>
    <row r="1999" spans="1:3">
      <c r="A1999" s="13" t="s">
        <v>1362</v>
      </c>
      <c r="B1999" s="13">
        <v>1479244</v>
      </c>
      <c r="C1999" s="13">
        <v>2023</v>
      </c>
    </row>
    <row r="2000" spans="1:3">
      <c r="A2000" s="13" t="s">
        <v>1362</v>
      </c>
      <c r="B2000" s="13">
        <v>1479244</v>
      </c>
      <c r="C2000" s="13">
        <v>2022</v>
      </c>
    </row>
    <row r="2001" spans="1:3">
      <c r="A2001" s="13" t="s">
        <v>1363</v>
      </c>
      <c r="B2001" s="13">
        <v>1479245</v>
      </c>
      <c r="C2001" s="13">
        <v>2023</v>
      </c>
    </row>
    <row r="2002" spans="1:3">
      <c r="A2002" s="13" t="s">
        <v>1363</v>
      </c>
      <c r="B2002" s="13">
        <v>1479245</v>
      </c>
      <c r="C2002" s="13">
        <v>2022</v>
      </c>
    </row>
    <row r="2003" spans="1:3">
      <c r="A2003" s="13" t="s">
        <v>1375</v>
      </c>
      <c r="B2003" s="13">
        <v>1143450</v>
      </c>
      <c r="C2003" s="13">
        <v>2023</v>
      </c>
    </row>
    <row r="2004" spans="1:3">
      <c r="A2004" s="13" t="s">
        <v>1375</v>
      </c>
      <c r="B2004" s="13">
        <v>1143450</v>
      </c>
      <c r="C2004" s="13">
        <v>2022</v>
      </c>
    </row>
    <row r="2005" spans="1:3">
      <c r="A2005" s="13" t="s">
        <v>1376</v>
      </c>
      <c r="B2005" s="13">
        <v>111083</v>
      </c>
      <c r="C2005" s="13">
        <v>2023</v>
      </c>
    </row>
    <row r="2006" spans="1:3">
      <c r="A2006" s="13" t="s">
        <v>1376</v>
      </c>
      <c r="B2006" s="13">
        <v>111083</v>
      </c>
      <c r="C2006" s="13">
        <v>2022</v>
      </c>
    </row>
    <row r="2007" spans="1:3">
      <c r="A2007" s="13" t="s">
        <v>1391</v>
      </c>
      <c r="B2007" s="13">
        <v>1420590</v>
      </c>
      <c r="C2007" s="13">
        <v>2023</v>
      </c>
    </row>
    <row r="2008" spans="1:3">
      <c r="A2008" s="13" t="s">
        <v>1391</v>
      </c>
      <c r="B2008" s="13">
        <v>1420590</v>
      </c>
      <c r="C2008" s="13">
        <v>2022</v>
      </c>
    </row>
    <row r="2009" spans="1:3">
      <c r="A2009" s="13" t="s">
        <v>1393</v>
      </c>
      <c r="B2009" s="13">
        <v>1542021</v>
      </c>
      <c r="C2009" s="13">
        <v>2023</v>
      </c>
    </row>
    <row r="2010" spans="1:3">
      <c r="A2010" s="13" t="s">
        <v>1393</v>
      </c>
      <c r="B2010" s="13">
        <v>1542021</v>
      </c>
      <c r="C2010" s="13">
        <v>2022</v>
      </c>
    </row>
    <row r="2011" spans="1:3">
      <c r="A2011" s="13" t="s">
        <v>1396</v>
      </c>
      <c r="B2011" s="13">
        <v>4305</v>
      </c>
      <c r="C2011" s="13">
        <v>2023</v>
      </c>
    </row>
    <row r="2012" spans="1:3">
      <c r="A2012" s="13" t="s">
        <v>1396</v>
      </c>
      <c r="B2012" s="13">
        <v>4305</v>
      </c>
      <c r="C2012" s="13">
        <v>2022</v>
      </c>
    </row>
    <row r="2013" spans="1:3">
      <c r="A2013" s="13" t="s">
        <v>1399</v>
      </c>
      <c r="B2013" s="13">
        <v>1500592</v>
      </c>
      <c r="C2013" s="13">
        <v>2023</v>
      </c>
    </row>
    <row r="2014" spans="1:3">
      <c r="A2014" s="13" t="s">
        <v>1399</v>
      </c>
      <c r="B2014" s="13">
        <v>1500592</v>
      </c>
      <c r="C2014" s="13">
        <v>2022</v>
      </c>
    </row>
    <row r="2015" spans="1:3">
      <c r="A2015" s="13" t="s">
        <v>1416</v>
      </c>
      <c r="B2015" s="13">
        <v>142568</v>
      </c>
      <c r="C2015" s="13">
        <v>2023</v>
      </c>
    </row>
    <row r="2016" spans="1:3">
      <c r="A2016" s="13" t="s">
        <v>1416</v>
      </c>
      <c r="B2016" s="13">
        <v>142568</v>
      </c>
      <c r="C2016" s="13">
        <v>2022</v>
      </c>
    </row>
    <row r="2017" spans="1:3">
      <c r="A2017" s="13" t="s">
        <v>1420</v>
      </c>
      <c r="B2017" s="13">
        <v>111077</v>
      </c>
      <c r="C2017" s="13">
        <v>2023</v>
      </c>
    </row>
    <row r="2018" spans="1:3">
      <c r="A2018" s="13" t="s">
        <v>1420</v>
      </c>
      <c r="B2018" s="13">
        <v>111077</v>
      </c>
      <c r="C2018" s="13">
        <v>2022</v>
      </c>
    </row>
    <row r="2019" spans="1:3">
      <c r="A2019" s="13" t="s">
        <v>1421</v>
      </c>
      <c r="B2019" s="13">
        <v>112538</v>
      </c>
      <c r="C2019" s="13">
        <v>2023</v>
      </c>
    </row>
    <row r="2020" spans="1:3">
      <c r="A2020" s="13" t="s">
        <v>1421</v>
      </c>
      <c r="B2020" s="13">
        <v>112538</v>
      </c>
      <c r="C2020" s="13">
        <v>2022</v>
      </c>
    </row>
    <row r="2021" spans="1:3">
      <c r="A2021" s="13" t="s">
        <v>1422</v>
      </c>
      <c r="B2021" s="13">
        <v>113807</v>
      </c>
      <c r="C2021" s="13">
        <v>2023</v>
      </c>
    </row>
    <row r="2022" spans="1:3">
      <c r="A2022" s="13" t="s">
        <v>1422</v>
      </c>
      <c r="B2022" s="13">
        <v>113807</v>
      </c>
      <c r="C2022" s="13">
        <v>2022</v>
      </c>
    </row>
    <row r="2023" spans="1:3">
      <c r="A2023" s="13" t="s">
        <v>1406</v>
      </c>
      <c r="B2023" s="13">
        <v>114273</v>
      </c>
      <c r="C2023" s="13">
        <v>2023</v>
      </c>
    </row>
    <row r="2024" spans="1:3">
      <c r="A2024" s="13" t="s">
        <v>1406</v>
      </c>
      <c r="B2024" s="13">
        <v>114273</v>
      </c>
      <c r="C2024" s="13">
        <v>2022</v>
      </c>
    </row>
    <row r="2025" spans="1:3">
      <c r="A2025" s="13" t="s">
        <v>1407</v>
      </c>
      <c r="B2025" s="13">
        <v>1479652</v>
      </c>
      <c r="C2025" s="13">
        <v>2023</v>
      </c>
    </row>
    <row r="2026" spans="1:3">
      <c r="A2026" s="13" t="s">
        <v>1407</v>
      </c>
      <c r="B2026" s="13">
        <v>1479652</v>
      </c>
      <c r="C2026" s="13">
        <v>2022</v>
      </c>
    </row>
    <row r="2027" spans="1:3">
      <c r="A2027" s="13" t="s">
        <v>1411</v>
      </c>
      <c r="B2027" s="13">
        <v>1472956</v>
      </c>
      <c r="C2027" s="13">
        <v>2023</v>
      </c>
    </row>
    <row r="2028" spans="1:3">
      <c r="A2028" s="13" t="s">
        <v>1441</v>
      </c>
      <c r="B2028" s="13">
        <v>1570575</v>
      </c>
      <c r="C2028" s="13">
        <v>2023</v>
      </c>
    </row>
    <row r="2029" spans="1:3">
      <c r="A2029" s="13" t="s">
        <v>1441</v>
      </c>
      <c r="B2029" s="13">
        <v>1570575</v>
      </c>
      <c r="C2029" s="13">
        <v>2022</v>
      </c>
    </row>
    <row r="2030" spans="1:3">
      <c r="A2030" s="13" t="s">
        <v>1442</v>
      </c>
      <c r="B2030" s="13">
        <v>1352230</v>
      </c>
      <c r="C2030" s="13">
        <v>2023</v>
      </c>
    </row>
    <row r="2031" spans="1:3">
      <c r="A2031" s="13" t="s">
        <v>1486</v>
      </c>
      <c r="B2031" s="13">
        <v>1209512</v>
      </c>
      <c r="C2031" s="13">
        <v>2023</v>
      </c>
    </row>
    <row r="2032" spans="1:3">
      <c r="A2032" s="13" t="s">
        <v>1486</v>
      </c>
      <c r="B2032" s="13">
        <v>1209512</v>
      </c>
      <c r="C2032" s="13">
        <v>2022</v>
      </c>
    </row>
    <row r="2033" spans="1:3">
      <c r="A2033" s="13" t="s">
        <v>1446</v>
      </c>
      <c r="B2033" s="13">
        <v>112525</v>
      </c>
      <c r="C2033" s="13">
        <v>2023</v>
      </c>
    </row>
    <row r="2034" spans="1:3">
      <c r="A2034" s="13" t="s">
        <v>1446</v>
      </c>
      <c r="B2034" s="13">
        <v>112525</v>
      </c>
      <c r="C2034" s="13">
        <v>2022</v>
      </c>
    </row>
    <row r="2035" spans="1:3">
      <c r="A2035" s="13" t="s">
        <v>1447</v>
      </c>
      <c r="B2035" s="13">
        <v>116477</v>
      </c>
      <c r="C2035" s="13">
        <v>2023</v>
      </c>
    </row>
    <row r="2036" spans="1:3">
      <c r="A2036" s="13" t="s">
        <v>1447</v>
      </c>
      <c r="B2036" s="13">
        <v>116477</v>
      </c>
      <c r="C2036" s="13">
        <v>2022</v>
      </c>
    </row>
    <row r="2037" spans="1:3">
      <c r="A2037" s="13" t="s">
        <v>1489</v>
      </c>
      <c r="B2037" s="13">
        <v>1317772</v>
      </c>
      <c r="C2037" s="13">
        <v>2023</v>
      </c>
    </row>
    <row r="2038" spans="1:3">
      <c r="A2038" s="13" t="s">
        <v>1489</v>
      </c>
      <c r="B2038" s="13">
        <v>1317772</v>
      </c>
      <c r="C2038" s="13">
        <v>2022</v>
      </c>
    </row>
    <row r="2039" spans="1:3">
      <c r="A2039" s="13" t="s">
        <v>1491</v>
      </c>
      <c r="B2039" s="13">
        <v>1062595</v>
      </c>
      <c r="C2039" s="13">
        <v>2023</v>
      </c>
    </row>
    <row r="2040" spans="1:3">
      <c r="A2040" s="13" t="s">
        <v>1491</v>
      </c>
      <c r="B2040" s="13">
        <v>1062595</v>
      </c>
      <c r="C2040" s="13">
        <v>2022</v>
      </c>
    </row>
    <row r="2041" spans="1:3">
      <c r="A2041" s="13" t="s">
        <v>1492</v>
      </c>
      <c r="B2041" s="13">
        <v>1062596</v>
      </c>
      <c r="C2041" s="13">
        <v>2023</v>
      </c>
    </row>
    <row r="2042" spans="1:3">
      <c r="A2042" s="13" t="s">
        <v>1492</v>
      </c>
      <c r="B2042" s="13">
        <v>1062596</v>
      </c>
      <c r="C2042" s="13">
        <v>2022</v>
      </c>
    </row>
    <row r="2043" spans="1:3">
      <c r="A2043" s="13" t="s">
        <v>1493</v>
      </c>
      <c r="B2043" s="13">
        <v>114069</v>
      </c>
      <c r="C2043" s="13">
        <v>2023</v>
      </c>
    </row>
    <row r="2044" spans="1:3">
      <c r="A2044" s="13" t="s">
        <v>1493</v>
      </c>
      <c r="B2044" s="13">
        <v>114069</v>
      </c>
      <c r="C2044" s="13">
        <v>2022</v>
      </c>
    </row>
    <row r="2045" spans="1:3">
      <c r="A2045" s="13" t="s">
        <v>1498</v>
      </c>
      <c r="B2045" s="13">
        <v>112951</v>
      </c>
      <c r="C2045" s="13">
        <v>2023</v>
      </c>
    </row>
    <row r="2046" spans="1:3">
      <c r="A2046" s="13" t="s">
        <v>1498</v>
      </c>
      <c r="B2046" s="13">
        <v>112951</v>
      </c>
      <c r="C2046" s="13">
        <v>2022</v>
      </c>
    </row>
    <row r="2047" spans="1:3">
      <c r="A2047" s="13" t="s">
        <v>1501</v>
      </c>
      <c r="B2047" s="13">
        <v>1377232</v>
      </c>
      <c r="C2047" s="13">
        <v>2023</v>
      </c>
    </row>
    <row r="2048" spans="1:3">
      <c r="A2048" s="13" t="s">
        <v>1501</v>
      </c>
      <c r="B2048" s="13">
        <v>1377232</v>
      </c>
      <c r="C2048" s="13">
        <v>2022</v>
      </c>
    </row>
    <row r="2049" spans="1:3">
      <c r="A2049" s="13" t="s">
        <v>1502</v>
      </c>
      <c r="B2049" s="13">
        <v>1494150</v>
      </c>
      <c r="C2049" s="13">
        <v>2023</v>
      </c>
    </row>
    <row r="2050" spans="1:3">
      <c r="A2050" s="13" t="s">
        <v>1502</v>
      </c>
      <c r="B2050" s="13">
        <v>1494150</v>
      </c>
      <c r="C2050" s="13">
        <v>2022</v>
      </c>
    </row>
    <row r="2051" spans="1:3">
      <c r="A2051" s="13" t="s">
        <v>1504</v>
      </c>
      <c r="B2051" s="13">
        <v>1348950</v>
      </c>
      <c r="C2051" s="13">
        <v>2023</v>
      </c>
    </row>
    <row r="2052" spans="1:3">
      <c r="A2052" s="13" t="s">
        <v>1504</v>
      </c>
      <c r="B2052" s="13">
        <v>1348950</v>
      </c>
      <c r="C2052" s="13">
        <v>2022</v>
      </c>
    </row>
    <row r="2053" spans="1:3">
      <c r="A2053" s="13" t="s">
        <v>1508</v>
      </c>
      <c r="B2053" s="13">
        <v>1443161</v>
      </c>
      <c r="C2053" s="13">
        <v>2023</v>
      </c>
    </row>
    <row r="2054" spans="1:3">
      <c r="A2054" s="13" t="s">
        <v>1508</v>
      </c>
      <c r="B2054" s="13">
        <v>1443161</v>
      </c>
      <c r="C2054" s="13">
        <v>2022</v>
      </c>
    </row>
    <row r="2055" spans="1:3">
      <c r="A2055" s="13" t="s">
        <v>1514</v>
      </c>
      <c r="B2055" s="13">
        <v>1514986</v>
      </c>
      <c r="C2055" s="13">
        <v>2023</v>
      </c>
    </row>
    <row r="2056" spans="1:3">
      <c r="A2056" s="13" t="s">
        <v>1514</v>
      </c>
      <c r="B2056" s="13">
        <v>1514986</v>
      </c>
      <c r="C2056" s="13">
        <v>2022</v>
      </c>
    </row>
    <row r="2057" spans="1:3">
      <c r="A2057" s="13" t="s">
        <v>1517</v>
      </c>
      <c r="B2057" s="13">
        <v>1158851</v>
      </c>
      <c r="C2057" s="13">
        <v>2023</v>
      </c>
    </row>
    <row r="2058" spans="1:3">
      <c r="A2058" s="13" t="s">
        <v>1517</v>
      </c>
      <c r="B2058" s="13">
        <v>1158851</v>
      </c>
      <c r="C2058" s="13">
        <v>2022</v>
      </c>
    </row>
    <row r="2059" spans="1:3">
      <c r="A2059" s="13" t="s">
        <v>1532</v>
      </c>
      <c r="B2059" s="13">
        <v>1093073</v>
      </c>
      <c r="C2059" s="13">
        <v>2023</v>
      </c>
    </row>
    <row r="2060" spans="1:3">
      <c r="A2060" s="13" t="s">
        <v>1532</v>
      </c>
      <c r="B2060" s="13">
        <v>1093073</v>
      </c>
      <c r="C2060" s="13">
        <v>2022</v>
      </c>
    </row>
    <row r="2061" spans="1:3">
      <c r="A2061" s="13" t="s">
        <v>1520</v>
      </c>
      <c r="B2061" s="13">
        <v>1399830</v>
      </c>
      <c r="C2061" s="13">
        <v>2023</v>
      </c>
    </row>
    <row r="2062" spans="1:3">
      <c r="A2062" s="13" t="s">
        <v>1520</v>
      </c>
      <c r="B2062" s="13">
        <v>1399830</v>
      </c>
      <c r="C2062" s="13">
        <v>2022</v>
      </c>
    </row>
    <row r="2063" spans="1:3">
      <c r="A2063" s="13" t="s">
        <v>1549</v>
      </c>
      <c r="B2063" s="13">
        <v>1088230</v>
      </c>
      <c r="C2063" s="13">
        <v>2023</v>
      </c>
    </row>
    <row r="2064" spans="1:3">
      <c r="A2064" s="13" t="s">
        <v>1549</v>
      </c>
      <c r="B2064" s="13">
        <v>1088230</v>
      </c>
      <c r="C2064" s="13">
        <v>2022</v>
      </c>
    </row>
    <row r="2065" spans="1:3">
      <c r="A2065" s="13" t="s">
        <v>1550</v>
      </c>
      <c r="B2065" s="13">
        <v>1097270</v>
      </c>
      <c r="C2065" s="13">
        <v>2023</v>
      </c>
    </row>
    <row r="2066" spans="1:3">
      <c r="A2066" s="13" t="s">
        <v>1550</v>
      </c>
      <c r="B2066" s="13">
        <v>1097270</v>
      </c>
      <c r="C2066" s="13">
        <v>2022</v>
      </c>
    </row>
    <row r="2067" spans="1:3">
      <c r="A2067" s="13" t="s">
        <v>1522</v>
      </c>
      <c r="B2067" s="13">
        <v>1508279</v>
      </c>
      <c r="C2067" s="13">
        <v>2023</v>
      </c>
    </row>
    <row r="2068" spans="1:3">
      <c r="A2068" s="13" t="s">
        <v>1522</v>
      </c>
      <c r="B2068" s="13">
        <v>1508279</v>
      </c>
      <c r="C2068" s="13">
        <v>2022</v>
      </c>
    </row>
    <row r="2069" spans="1:3">
      <c r="A2069" s="13" t="s">
        <v>1523</v>
      </c>
      <c r="B2069" s="13">
        <v>1558104</v>
      </c>
      <c r="C2069" s="13">
        <v>2023</v>
      </c>
    </row>
    <row r="2070" spans="1:3">
      <c r="A2070" s="13" t="s">
        <v>1523</v>
      </c>
      <c r="B2070" s="13">
        <v>1558104</v>
      </c>
      <c r="C2070" s="13">
        <v>2022</v>
      </c>
    </row>
    <row r="2071" spans="1:3">
      <c r="A2071" s="13" t="s">
        <v>1555</v>
      </c>
      <c r="B2071" s="13">
        <v>103613</v>
      </c>
      <c r="C2071" s="13">
        <v>2023</v>
      </c>
    </row>
    <row r="2072" spans="1:3">
      <c r="A2072" s="13" t="s">
        <v>1555</v>
      </c>
      <c r="B2072" s="13">
        <v>103613</v>
      </c>
      <c r="C2072" s="13">
        <v>2022</v>
      </c>
    </row>
    <row r="2073" spans="1:3">
      <c r="A2073" s="13" t="s">
        <v>1570</v>
      </c>
      <c r="B2073" s="13">
        <v>114968</v>
      </c>
      <c r="C2073" s="13">
        <v>2023</v>
      </c>
    </row>
    <row r="2074" spans="1:3">
      <c r="A2074" s="13" t="s">
        <v>1570</v>
      </c>
      <c r="B2074" s="13">
        <v>114968</v>
      </c>
      <c r="C2074" s="13">
        <v>2022</v>
      </c>
    </row>
    <row r="2075" spans="1:3">
      <c r="A2075" s="13" t="s">
        <v>1574</v>
      </c>
      <c r="B2075" s="13">
        <v>1479238</v>
      </c>
      <c r="C2075" s="13">
        <v>2023</v>
      </c>
    </row>
    <row r="2076" spans="1:3">
      <c r="A2076" s="13" t="s">
        <v>1574</v>
      </c>
      <c r="B2076" s="13">
        <v>1479238</v>
      </c>
      <c r="C2076" s="13">
        <v>2022</v>
      </c>
    </row>
    <row r="2077" spans="1:3">
      <c r="A2077" s="13" t="s">
        <v>1575</v>
      </c>
      <c r="B2077" s="13">
        <v>1479231</v>
      </c>
      <c r="C2077" s="13">
        <v>2023</v>
      </c>
    </row>
    <row r="2078" spans="1:3">
      <c r="A2078" s="13" t="s">
        <v>1575</v>
      </c>
      <c r="B2078" s="13">
        <v>1479231</v>
      </c>
      <c r="C2078" s="13">
        <v>2022</v>
      </c>
    </row>
    <row r="2079" spans="1:3">
      <c r="A2079" s="13" t="s">
        <v>1576</v>
      </c>
      <c r="B2079" s="13">
        <v>1479232</v>
      </c>
      <c r="C2079" s="13">
        <v>2023</v>
      </c>
    </row>
    <row r="2080" spans="1:3">
      <c r="A2080" s="13" t="s">
        <v>1576</v>
      </c>
      <c r="B2080" s="13">
        <v>1479232</v>
      </c>
      <c r="C2080" s="13">
        <v>2022</v>
      </c>
    </row>
    <row r="2081" spans="1:3">
      <c r="A2081" s="13" t="s">
        <v>1577</v>
      </c>
      <c r="B2081" s="13">
        <v>1479242</v>
      </c>
      <c r="C2081" s="13">
        <v>2023</v>
      </c>
    </row>
    <row r="2082" spans="1:3">
      <c r="A2082" s="13" t="s">
        <v>1577</v>
      </c>
      <c r="B2082" s="13">
        <v>1479242</v>
      </c>
      <c r="C2082" s="13">
        <v>2022</v>
      </c>
    </row>
    <row r="2083" spans="1:3">
      <c r="A2083" s="13" t="s">
        <v>1578</v>
      </c>
      <c r="B2083" s="13">
        <v>1479239</v>
      </c>
      <c r="C2083" s="13">
        <v>2023</v>
      </c>
    </row>
    <row r="2084" spans="1:3">
      <c r="A2084" s="13" t="s">
        <v>1578</v>
      </c>
      <c r="B2084" s="13">
        <v>1479239</v>
      </c>
      <c r="C2084" s="13">
        <v>2022</v>
      </c>
    </row>
    <row r="2085" spans="1:3">
      <c r="A2085" s="13" t="s">
        <v>1579</v>
      </c>
      <c r="B2085" s="13">
        <v>1479240</v>
      </c>
      <c r="C2085" s="13">
        <v>2023</v>
      </c>
    </row>
    <row r="2086" spans="1:3">
      <c r="A2086" s="13" t="s">
        <v>1579</v>
      </c>
      <c r="B2086" s="13">
        <v>1479240</v>
      </c>
      <c r="C2086" s="13">
        <v>2022</v>
      </c>
    </row>
    <row r="2087" spans="1:3">
      <c r="A2087" s="13" t="s">
        <v>1580</v>
      </c>
      <c r="B2087" s="13">
        <v>1479241</v>
      </c>
      <c r="C2087" s="13">
        <v>2023</v>
      </c>
    </row>
    <row r="2088" spans="1:3">
      <c r="A2088" s="13" t="s">
        <v>1580</v>
      </c>
      <c r="B2088" s="13">
        <v>1479241</v>
      </c>
      <c r="C2088" s="13">
        <v>2022</v>
      </c>
    </row>
    <row r="2089" spans="1:3">
      <c r="A2089" s="13" t="s">
        <v>1585</v>
      </c>
      <c r="B2089" s="13">
        <v>111172</v>
      </c>
      <c r="C2089" s="13">
        <v>2023</v>
      </c>
    </row>
    <row r="2090" spans="1:3">
      <c r="A2090" s="13" t="s">
        <v>1585</v>
      </c>
      <c r="B2090" s="13">
        <v>111172</v>
      </c>
      <c r="C2090" s="13">
        <v>2022</v>
      </c>
    </row>
    <row r="2091" spans="1:3">
      <c r="A2091" s="13" t="s">
        <v>1586</v>
      </c>
      <c r="B2091" s="13">
        <v>111118</v>
      </c>
      <c r="C2091" s="13">
        <v>2023</v>
      </c>
    </row>
    <row r="2092" spans="1:3">
      <c r="A2092" s="13" t="s">
        <v>1586</v>
      </c>
      <c r="B2092" s="13">
        <v>111118</v>
      </c>
      <c r="C2092" s="13">
        <v>2022</v>
      </c>
    </row>
    <row r="2093" spans="1:3">
      <c r="A2093" s="13" t="s">
        <v>1604</v>
      </c>
      <c r="B2093" s="13">
        <v>1580293</v>
      </c>
      <c r="C2093" s="13">
        <v>2023</v>
      </c>
    </row>
    <row r="2094" spans="1:3">
      <c r="A2094" s="13" t="s">
        <v>1604</v>
      </c>
      <c r="B2094" s="13">
        <v>1580293</v>
      </c>
      <c r="C2094" s="13">
        <v>2022</v>
      </c>
    </row>
    <row r="2095" spans="1:3">
      <c r="A2095" s="13" t="s">
        <v>1592</v>
      </c>
      <c r="B2095" s="13">
        <v>112735</v>
      </c>
      <c r="C2095" s="13">
        <v>2023</v>
      </c>
    </row>
    <row r="2096" spans="1:3">
      <c r="A2096" s="13" t="s">
        <v>1592</v>
      </c>
      <c r="B2096" s="13">
        <v>112735</v>
      </c>
      <c r="C2096" s="13">
        <v>2022</v>
      </c>
    </row>
    <row r="2097" spans="1:3">
      <c r="A2097" s="13" t="s">
        <v>1626</v>
      </c>
      <c r="B2097" s="13">
        <v>1571568</v>
      </c>
      <c r="C2097" s="13">
        <v>2023</v>
      </c>
    </row>
    <row r="2098" spans="1:3">
      <c r="A2098" s="13" t="s">
        <v>1626</v>
      </c>
      <c r="B2098" s="13">
        <v>1571568</v>
      </c>
      <c r="C2098" s="13">
        <v>2022</v>
      </c>
    </row>
    <row r="2099" spans="1:3">
      <c r="A2099" s="13" t="s">
        <v>1635</v>
      </c>
      <c r="B2099" s="13">
        <v>1078029</v>
      </c>
      <c r="C2099" s="13">
        <v>2023</v>
      </c>
    </row>
    <row r="2100" spans="1:3">
      <c r="A2100" s="13" t="s">
        <v>1635</v>
      </c>
      <c r="B2100" s="13">
        <v>1078029</v>
      </c>
      <c r="C2100" s="13">
        <v>2022</v>
      </c>
    </row>
    <row r="2101" spans="1:3">
      <c r="A2101" s="13" t="s">
        <v>1667</v>
      </c>
      <c r="B2101" s="13">
        <v>1479229</v>
      </c>
      <c r="C2101" s="13">
        <v>2023</v>
      </c>
    </row>
    <row r="2102" spans="1:3">
      <c r="A2102" s="13" t="s">
        <v>1667</v>
      </c>
      <c r="B2102" s="13">
        <v>1479229</v>
      </c>
      <c r="C2102" s="13">
        <v>2022</v>
      </c>
    </row>
    <row r="2103" spans="1:3">
      <c r="A2103" s="13" t="s">
        <v>1668</v>
      </c>
      <c r="B2103" s="13">
        <v>1479230</v>
      </c>
      <c r="C2103" s="13">
        <v>2023</v>
      </c>
    </row>
    <row r="2104" spans="1:3">
      <c r="A2104" s="13" t="s">
        <v>1668</v>
      </c>
      <c r="B2104" s="13">
        <v>1479230</v>
      </c>
      <c r="C2104" s="13">
        <v>2022</v>
      </c>
    </row>
    <row r="2105" spans="1:3">
      <c r="A2105" s="13" t="s">
        <v>1669</v>
      </c>
      <c r="B2105" s="13">
        <v>1479225</v>
      </c>
      <c r="C2105" s="13">
        <v>2023</v>
      </c>
    </row>
    <row r="2106" spans="1:3">
      <c r="A2106" s="13" t="s">
        <v>1669</v>
      </c>
      <c r="B2106" s="13">
        <v>1479225</v>
      </c>
      <c r="C2106" s="13">
        <v>2022</v>
      </c>
    </row>
    <row r="2107" spans="1:3">
      <c r="A2107" s="13" t="s">
        <v>1670</v>
      </c>
      <c r="B2107" s="13">
        <v>1479226</v>
      </c>
      <c r="C2107" s="13">
        <v>2023</v>
      </c>
    </row>
    <row r="2108" spans="1:3">
      <c r="A2108" s="13" t="s">
        <v>1670</v>
      </c>
      <c r="B2108" s="13">
        <v>1479226</v>
      </c>
      <c r="C2108" s="13">
        <v>2022</v>
      </c>
    </row>
    <row r="2109" spans="1:3">
      <c r="A2109" s="13" t="s">
        <v>1671</v>
      </c>
      <c r="B2109" s="13">
        <v>1479227</v>
      </c>
      <c r="C2109" s="13">
        <v>2023</v>
      </c>
    </row>
    <row r="2110" spans="1:3">
      <c r="A2110" s="13" t="s">
        <v>1671</v>
      </c>
      <c r="B2110" s="13">
        <v>1479227</v>
      </c>
      <c r="C2110" s="13">
        <v>2022</v>
      </c>
    </row>
    <row r="2111" spans="1:3">
      <c r="A2111" s="13" t="s">
        <v>1672</v>
      </c>
      <c r="B2111" s="13">
        <v>1479228</v>
      </c>
      <c r="C2111" s="13">
        <v>2023</v>
      </c>
    </row>
    <row r="2112" spans="1:3">
      <c r="A2112" s="13" t="s">
        <v>1672</v>
      </c>
      <c r="B2112" s="13">
        <v>1479228</v>
      </c>
      <c r="C2112" s="13">
        <v>2022</v>
      </c>
    </row>
    <row r="2113" spans="1:3">
      <c r="A2113" s="13" t="s">
        <v>1661</v>
      </c>
      <c r="B2113" s="13">
        <v>1084110</v>
      </c>
      <c r="C2113" s="13">
        <v>2023</v>
      </c>
    </row>
    <row r="2114" spans="1:3">
      <c r="A2114" s="13" t="s">
        <v>1661</v>
      </c>
      <c r="B2114" s="13">
        <v>1084110</v>
      </c>
      <c r="C2114" s="13">
        <v>2022</v>
      </c>
    </row>
    <row r="2115" spans="1:3">
      <c r="A2115" s="13" t="s">
        <v>1662</v>
      </c>
      <c r="B2115" s="13">
        <v>1121270</v>
      </c>
      <c r="C2115" s="13">
        <v>2023</v>
      </c>
    </row>
    <row r="2116" spans="1:3">
      <c r="A2116" s="13" t="s">
        <v>1662</v>
      </c>
      <c r="B2116" s="13">
        <v>1121270</v>
      </c>
      <c r="C2116" s="13">
        <v>2022</v>
      </c>
    </row>
    <row r="2117" spans="1:3">
      <c r="A2117" s="13" t="s">
        <v>1690</v>
      </c>
      <c r="B2117" s="13">
        <v>100077</v>
      </c>
      <c r="C2117" s="13">
        <v>2023</v>
      </c>
    </row>
    <row r="2118" spans="1:3">
      <c r="A2118" s="13" t="s">
        <v>1690</v>
      </c>
      <c r="B2118" s="13">
        <v>100077</v>
      </c>
      <c r="C2118" s="13">
        <v>2022</v>
      </c>
    </row>
    <row r="2119" spans="1:3">
      <c r="A2119" s="13" t="s">
        <v>1691</v>
      </c>
      <c r="B2119" s="13">
        <v>108790</v>
      </c>
      <c r="C2119" s="13">
        <v>2023</v>
      </c>
    </row>
    <row r="2120" spans="1:3">
      <c r="A2120" s="13" t="s">
        <v>1691</v>
      </c>
      <c r="B2120" s="13">
        <v>108790</v>
      </c>
      <c r="C2120" s="13">
        <v>2022</v>
      </c>
    </row>
    <row r="2121" spans="1:3">
      <c r="A2121" s="13" t="s">
        <v>1693</v>
      </c>
      <c r="B2121" s="13">
        <v>1508506</v>
      </c>
      <c r="C2121" s="13">
        <v>2023</v>
      </c>
    </row>
    <row r="2122" spans="1:3">
      <c r="A2122" s="13" t="s">
        <v>1693</v>
      </c>
      <c r="B2122" s="13">
        <v>1508506</v>
      </c>
      <c r="C2122" s="13">
        <v>2022</v>
      </c>
    </row>
    <row r="2123" spans="1:3">
      <c r="A2123" s="13" t="s">
        <v>1696</v>
      </c>
      <c r="B2123" s="13">
        <v>1064575</v>
      </c>
      <c r="C2123" s="13">
        <v>2023</v>
      </c>
    </row>
    <row r="2124" spans="1:3">
      <c r="A2124" s="13" t="s">
        <v>1696</v>
      </c>
      <c r="B2124" s="13">
        <v>1064575</v>
      </c>
      <c r="C2124" s="13">
        <v>2022</v>
      </c>
    </row>
    <row r="2125" spans="1:3">
      <c r="A2125" s="13" t="s">
        <v>1697</v>
      </c>
      <c r="B2125" s="13">
        <v>1503675</v>
      </c>
      <c r="C2125" s="13">
        <v>2023</v>
      </c>
    </row>
    <row r="2126" spans="1:3">
      <c r="A2126" s="13" t="s">
        <v>1697</v>
      </c>
      <c r="B2126" s="13">
        <v>1503675</v>
      </c>
      <c r="C2126" s="13">
        <v>2022</v>
      </c>
    </row>
    <row r="2127" spans="1:3">
      <c r="A2127" s="13" t="s">
        <v>1701</v>
      </c>
      <c r="B2127" s="13">
        <v>1479254</v>
      </c>
      <c r="C2127" s="13">
        <v>2023</v>
      </c>
    </row>
    <row r="2128" spans="1:3">
      <c r="A2128" s="13" t="s">
        <v>1701</v>
      </c>
      <c r="B2128" s="13">
        <v>1479254</v>
      </c>
      <c r="C2128" s="13">
        <v>2022</v>
      </c>
    </row>
    <row r="2129" spans="1:3">
      <c r="A2129" s="13" t="s">
        <v>1702</v>
      </c>
      <c r="B2129" s="13">
        <v>1479255</v>
      </c>
      <c r="C2129" s="13">
        <v>2023</v>
      </c>
    </row>
    <row r="2130" spans="1:3">
      <c r="A2130" s="13" t="s">
        <v>1702</v>
      </c>
      <c r="B2130" s="13">
        <v>1479255</v>
      </c>
      <c r="C2130" s="13">
        <v>2022</v>
      </c>
    </row>
    <row r="2131" spans="1:3">
      <c r="A2131" s="13" t="s">
        <v>1703</v>
      </c>
      <c r="B2131" s="13">
        <v>1479256</v>
      </c>
      <c r="C2131" s="13">
        <v>2023</v>
      </c>
    </row>
    <row r="2132" spans="1:3">
      <c r="A2132" s="13" t="s">
        <v>1703</v>
      </c>
      <c r="B2132" s="13">
        <v>1479256</v>
      </c>
      <c r="C2132" s="13">
        <v>2022</v>
      </c>
    </row>
    <row r="2133" spans="1:3">
      <c r="A2133" s="13" t="s">
        <v>1704</v>
      </c>
      <c r="B2133" s="13">
        <v>1479257</v>
      </c>
      <c r="C2133" s="13">
        <v>2023</v>
      </c>
    </row>
    <row r="2134" spans="1:3">
      <c r="A2134" s="13" t="s">
        <v>1704</v>
      </c>
      <c r="B2134" s="13">
        <v>1479257</v>
      </c>
      <c r="C2134" s="13">
        <v>2022</v>
      </c>
    </row>
    <row r="2135" spans="1:3">
      <c r="A2135" s="13" t="s">
        <v>1709</v>
      </c>
      <c r="B2135" s="13">
        <v>2253</v>
      </c>
      <c r="C2135" s="13">
        <v>2023</v>
      </c>
    </row>
    <row r="2136" spans="1:3">
      <c r="A2136" s="13" t="s">
        <v>1709</v>
      </c>
      <c r="B2136" s="13">
        <v>2253</v>
      </c>
      <c r="C2136" s="13">
        <v>2022</v>
      </c>
    </row>
    <row r="2137" spans="1:3">
      <c r="A2137" s="13" t="s">
        <v>1720</v>
      </c>
      <c r="B2137" s="13">
        <v>1582262</v>
      </c>
      <c r="C2137" s="13">
        <v>2023</v>
      </c>
    </row>
    <row r="2138" spans="1:3">
      <c r="A2138" s="13" t="s">
        <v>1720</v>
      </c>
      <c r="B2138" s="13">
        <v>1582262</v>
      </c>
      <c r="C2138" s="13">
        <v>2022</v>
      </c>
    </row>
    <row r="2139" spans="1:3">
      <c r="A2139" s="13" t="s">
        <v>1721</v>
      </c>
      <c r="B2139" s="13">
        <v>1497815</v>
      </c>
      <c r="C2139" s="13">
        <v>2023</v>
      </c>
    </row>
    <row r="2140" spans="1:3">
      <c r="A2140" s="13" t="s">
        <v>1721</v>
      </c>
      <c r="B2140" s="13">
        <v>1497815</v>
      </c>
      <c r="C2140" s="13">
        <v>2022</v>
      </c>
    </row>
  </sheetData>
  <autoFilter ref="A2:DA1414" xr:uid="{00000000-0001-0000-0400-000000000000}"/>
  <sortState xmlns:xlrd2="http://schemas.microsoft.com/office/spreadsheetml/2017/richdata2" ref="A3:DA1414">
    <sortCondition ref="A3:A1414"/>
    <sortCondition ref="C3:C1414"/>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filterMode="1"/>
  <dimension ref="A1:B501"/>
  <sheetViews>
    <sheetView zoomScaleNormal="100" workbookViewId="0">
      <selection activeCell="A2" sqref="A2"/>
    </sheetView>
  </sheetViews>
  <sheetFormatPr baseColWidth="10" defaultColWidth="8.83203125" defaultRowHeight="15"/>
  <cols>
    <col min="1" max="1" width="74.1640625" bestFit="1" customWidth="1"/>
    <col min="2" max="2" width="59.1640625" bestFit="1" customWidth="1"/>
    <col min="9" max="9" width="55.5" bestFit="1" customWidth="1"/>
    <col min="10" max="10" width="26" bestFit="1" customWidth="1"/>
  </cols>
  <sheetData>
    <row r="1" spans="1:2">
      <c r="A1" t="s">
        <v>483</v>
      </c>
      <c r="B1" t="s">
        <v>34</v>
      </c>
    </row>
    <row r="2" spans="1:2">
      <c r="A2" t="s">
        <v>7</v>
      </c>
      <c r="B2" t="s">
        <v>20</v>
      </c>
    </row>
    <row r="3" spans="1:2">
      <c r="A3" t="s">
        <v>51</v>
      </c>
      <c r="B3" s="13" t="s">
        <v>19</v>
      </c>
    </row>
    <row r="4" spans="1:2">
      <c r="A4" t="s">
        <v>23</v>
      </c>
      <c r="B4" s="13" t="s">
        <v>4</v>
      </c>
    </row>
    <row r="5" spans="1:2">
      <c r="A5" t="s">
        <v>8</v>
      </c>
      <c r="B5" s="13" t="s">
        <v>21</v>
      </c>
    </row>
    <row r="6" spans="1:2">
      <c r="A6" t="s">
        <v>472</v>
      </c>
      <c r="B6" s="13" t="s">
        <v>474</v>
      </c>
    </row>
    <row r="7" spans="1:2">
      <c r="A7" t="s">
        <v>473</v>
      </c>
      <c r="B7" s="13" t="s">
        <v>475</v>
      </c>
    </row>
    <row r="8" spans="1:2">
      <c r="A8" t="s">
        <v>339</v>
      </c>
      <c r="B8" s="13" t="s">
        <v>482</v>
      </c>
    </row>
    <row r="9" spans="1:2">
      <c r="A9" t="str">
        <f>"FC_TOTAL_ASSETS_BNK!"&amp;Currency</f>
        <v>FC_TOTAL_ASSETS_BNK!USD</v>
      </c>
      <c r="B9" s="13" t="str">
        <f>"Total Assets - Banks ("&amp;Currency&amp;")"</f>
        <v>Total Assets - Banks (USD)</v>
      </c>
    </row>
    <row r="10" spans="1:2">
      <c r="A10" t="str">
        <f t="array" ref="A10:A501">IF(Technical!B33="My Items",MyItems,Def_Items)&amp;"!"&amp;Currency</f>
        <v>FC_IMPAIRED_LOANS_ADV_CUSTOMERS_BNK!USD</v>
      </c>
      <c r="B10" t="str">
        <f t="array" ref="B10:B501">IF(Technical!B33="My Items",MyNames,Def_Names)</f>
        <v>Imp. Loans &amp; Advances to Customers</v>
      </c>
    </row>
    <row r="11" spans="1:2">
      <c r="A11" t="str">
        <v>FC_LOAN_IMP_CHARGE_BNK!USD</v>
      </c>
      <c r="B11" t="str">
        <v>Loan Impairment Charge</v>
      </c>
    </row>
    <row r="12" spans="1:2">
      <c r="A12" t="str">
        <v>FC_NON_OPER_ITEMS_TAXES_ANN_AVG_ASSETS_BNK!USD</v>
      </c>
      <c r="B12" t="str">
        <v>Non Op. Items &amp; Taxes/Average Assets (Ann. Avg.)</v>
      </c>
    </row>
    <row r="13" spans="1:2">
      <c r="A13" t="str">
        <v>FC_MANUFACTURING_LOANS_BNK!USD</v>
      </c>
      <c r="B13" t="str">
        <v>Manufacturing Loans</v>
      </c>
    </row>
    <row r="14" spans="1:2">
      <c r="A14" t="str">
        <v>FC_NUM_EMPLOYEES_BNK!USD</v>
      </c>
      <c r="B14" t="str">
        <v>Number of Employees</v>
      </c>
    </row>
    <row r="15" spans="1:2">
      <c r="A15" t="str">
        <v>FC_NUM_BRANCHES_BNK!USD</v>
      </c>
      <c r="B15" t="str">
        <v>Number of Branches</v>
      </c>
    </row>
    <row r="16" spans="1:2">
      <c r="A16" t="str">
        <v>FC_OTHER_CORP_LOANS_BNK!USD</v>
      </c>
      <c r="B16" t="str">
        <v>Other Corp. Loans</v>
      </c>
    </row>
    <row r="17" spans="1:2">
      <c r="A17" t="str">
        <v>FC_LOANS_PUBLIC_SECTOR_BNK!USD</v>
      </c>
      <c r="B17" t="str">
        <v>Loans to Public Sector</v>
      </c>
    </row>
    <row r="18" spans="1:2">
      <c r="A18" t="str">
        <v>FC_OTHER_MORTGAGE_LOANS_BNK!USD</v>
      </c>
      <c r="B18" t="str">
        <v>Other Mortgage Loans</v>
      </c>
    </row>
    <row r="19" spans="1:2">
      <c r="A19" t="str">
        <v>FC_COUNTRY_NAME!USD</v>
      </c>
      <c r="B19" t="str">
        <v>Country Name</v>
      </c>
    </row>
    <row r="20" spans="1:2">
      <c r="A20" t="str">
        <v>FC_NET_INT_INC_BNK!USD</v>
      </c>
      <c r="B20" t="str">
        <v>Net Interest Income</v>
      </c>
    </row>
    <row r="21" spans="1:2">
      <c r="A21" t="str">
        <v>FC_TOTAL_CUSTOMER_DEPOSITS_BNK!USD</v>
      </c>
      <c r="B21" t="str">
        <v>Total Cust. Deps.</v>
      </c>
    </row>
    <row r="22" spans="1:2">
      <c r="A22" t="str">
        <v>FC_NET_INC_AVG_TOTAL_EQUITY_BNK!USD</v>
      </c>
      <c r="B22" t="str">
        <v>ROAE (%)</v>
      </c>
    </row>
    <row r="23" spans="1:2">
      <c r="A23" t="str">
        <v>FC_OTHER_DEPOSITS_ST_BORROW_BNK!USD</v>
      </c>
      <c r="B23" t="str">
        <v>Commercial Paper and ST Borrowings</v>
      </c>
    </row>
    <row r="24" spans="1:2">
      <c r="A24" t="str">
        <v>FC_TOTAL_WEIGHTED_RISKS_BNK!USD</v>
      </c>
      <c r="B24" t="str">
        <v>Total Weighted Risks</v>
      </c>
    </row>
    <row r="25" spans="1:2">
      <c r="A25" t="str">
        <v>FC_TOTAL_ASSETS_BNK!USD</v>
      </c>
      <c r="B25" t="str">
        <v>Total Assets - Banks</v>
      </c>
    </row>
    <row r="26" spans="1:2">
      <c r="A26" t="str">
        <v>FC_BASEL_III_LEV_RATIO_BNK!USD</v>
      </c>
      <c r="B26" t="str">
        <v>Basel III Leverage Ratio</v>
      </c>
    </row>
    <row r="27" spans="1:2">
      <c r="A27" t="str">
        <v>FC_OTHER_CONS_RETAIL_LOANS_BNK!USD</v>
      </c>
      <c r="B27" t="str">
        <v>Other Consumer/Retail Loans</v>
      </c>
    </row>
    <row r="28" spans="1:2">
      <c r="A28" t="str">
        <v>FC_LIQUID_ASSETS_TOTAL_ASSETS_BNK!USD</v>
      </c>
      <c r="B28" t="str">
        <v>Liquid Assets / Total Assets (%)</v>
      </c>
    </row>
    <row r="29" spans="1:2">
      <c r="A29" t="str">
        <v>FC_COUNTRY_CD!USD</v>
      </c>
      <c r="B29" t="str">
        <v>ISO Country Code</v>
      </c>
    </row>
    <row r="30" spans="1:2">
      <c r="A30" t="str">
        <v>FC_OTHER_EARNING_ASSETS_BNK!USD</v>
      </c>
      <c r="B30" t="str">
        <v>Other Earning Assets</v>
      </c>
    </row>
    <row r="31" spans="1:2">
      <c r="A31" t="str">
        <v>FC_REG_TIER_1_CAP_BNK!USD</v>
      </c>
      <c r="B31" t="str">
        <v>Tier 1 Cap.</v>
      </c>
    </row>
    <row r="32" spans="1:2">
      <c r="A32" t="str">
        <v>FC_RESIDENTIAL_MORTGAGE_LOANS_BNK!USD</v>
      </c>
      <c r="B32" t="str">
        <v>Residential Mortgage Loans</v>
      </c>
    </row>
    <row r="33" spans="1:2">
      <c r="A33" t="str">
        <v>FC_NET_INT_MARGIN_BNK!USD</v>
      </c>
      <c r="B33" t="str">
        <v>Net Interest Margin</v>
      </c>
    </row>
    <row r="34" spans="1:2">
      <c r="A34" t="str">
        <v>FC_TOTAL_DEPOSITS_MM_ST_FUNDING_BNK!USD</v>
      </c>
      <c r="B34" t="str">
        <v>Customer Deposits and ST Funding</v>
      </c>
    </row>
    <row r="35" spans="1:2">
      <c r="A35" t="str">
        <v>FC_OTHER_LIAB_BNK!USD</v>
      </c>
      <c r="B35" t="str">
        <v>Other Liabilities</v>
      </c>
    </row>
    <row r="36" spans="1:2">
      <c r="A36" t="str">
        <v>FC_TOTAL_INT_EXP_BNK!USD</v>
      </c>
      <c r="B36" t="str">
        <v>Total Interest Expenses</v>
      </c>
    </row>
    <row r="37" spans="1:2">
      <c r="A37" t="str">
        <v>FC_CASH_DUE_BANKS_BNK!USD</v>
      </c>
      <c r="B37" t="str">
        <v>Cash &amp; Due From Banks</v>
      </c>
    </row>
    <row r="38" spans="1:2">
      <c r="A38" t="str">
        <v>FC_TOTAL_EQUITY_BNK!USD</v>
      </c>
      <c r="B38" t="str">
        <v>Total Equity</v>
      </c>
    </row>
    <row r="39" spans="1:2">
      <c r="A39" t="str">
        <v>FC_TOTAL_LIAB_EQUITY_BNK!USD</v>
      </c>
      <c r="B39" t="str">
        <v>Total Liabs. &amp; Equity - Banks</v>
      </c>
    </row>
    <row r="40" spans="1:2">
      <c r="A40" t="str">
        <v>FC_NPL_GROSS_LOANS_BNK!USD</v>
      </c>
      <c r="B40" t="str">
        <v>Imp. Loans (NPLs) / Gross Loans</v>
      </c>
    </row>
    <row r="41" spans="1:2">
      <c r="A41" t="str">
        <v>FC_COMMON_EQUITY_BNK!USD</v>
      </c>
      <c r="B41" t="str">
        <v>Common Equity</v>
      </c>
    </row>
    <row r="42" spans="1:2">
      <c r="A42" t="str">
        <v>FC_CORP_COMM_LOANS_BNK!USD</v>
      </c>
      <c r="B42" t="str">
        <v>Corp. &amp; Commercial Loans</v>
      </c>
    </row>
    <row r="43" spans="1:2">
      <c r="A43" t="str">
        <v>FC_ENTITY_ID!USD</v>
      </c>
      <c r="B43" t="str">
        <v>Fitch Entity ID</v>
      </c>
    </row>
    <row r="44" spans="1:2">
      <c r="A44" t="str">
        <v>FC_OTHER_COMM_PROPERTY_LOANS_BNK!USD</v>
      </c>
      <c r="B44" t="str">
        <v>Other Commercial Property Type Loans</v>
      </c>
    </row>
    <row r="45" spans="1:2">
      <c r="A45" t="str">
        <v>FC_REPURCHASE_AGREEMENTS_LIAB_BNK!USD</v>
      </c>
      <c r="B45" t="str">
        <v>Repurchase Agreements incl. In Liabs. - other</v>
      </c>
    </row>
    <row r="46" spans="1:2">
      <c r="A46" t="str">
        <v>FC_FORECLOSED_REAL_ESTATE_BNK!USD</v>
      </c>
      <c r="B46" t="str">
        <v>Foreclosed Assets</v>
      </c>
    </row>
    <row r="47" spans="1:2">
      <c r="A47" t="str">
        <v>FC_TOTAL_CONSUMER_LOANS_BNK!USD</v>
      </c>
      <c r="B47" t="str">
        <v>Total Consumer Loans</v>
      </c>
    </row>
    <row r="48" spans="1:2">
      <c r="A48" t="str">
        <v>FC_TOTAL_SECURITIES_BNK!USD</v>
      </c>
      <c r="B48" t="str">
        <v>Total Securities</v>
      </c>
    </row>
    <row r="49" spans="1:2">
      <c r="A49" t="str">
        <v>FC_OTHER_LOANS_BNK!USD</v>
      </c>
      <c r="B49" t="str">
        <v>Other Loans and Loan-related balances</v>
      </c>
    </row>
    <row r="50" spans="1:2">
      <c r="A50" t="str">
        <v>FC_ACTIVE_STATUS!USD</v>
      </c>
      <c r="B50" t="str">
        <v>Active Status</v>
      </c>
    </row>
    <row r="51" spans="1:2">
      <c r="A51" t="str">
        <v>FC_BASEL3_LEV_EXP_BNK!USD</v>
      </c>
      <c r="B51" t="str">
        <v>Basel III Leverage Exposure</v>
      </c>
    </row>
    <row r="52" spans="1:2">
      <c r="A52" t="str">
        <v>FC_RESERVES_IMPAIRED_LOANS_NPL_BNK!USD</v>
      </c>
      <c r="B52" t="str">
        <v>Loan Loss Allowances</v>
      </c>
    </row>
    <row r="53" spans="1:2">
      <c r="A53" t="str">
        <v>FC_LEASE_FINANCING_BNK!USD</v>
      </c>
      <c r="B53" t="str">
        <v>Lease financing</v>
      </c>
    </row>
    <row r="54" spans="1:2">
      <c r="A54" t="str">
        <v>FC_REVERSE_REPOS_CASH_COLLATERAL_BNK!USD</v>
      </c>
      <c r="B54" t="str">
        <v>Reverse Repos and Securities Borrowing</v>
      </c>
    </row>
    <row r="55" spans="1:2">
      <c r="A55" t="str">
        <v>FC_NET_FEES_COMMISSIONS_BNK!USD</v>
      </c>
      <c r="B55" t="str">
        <v>Net Fees &amp; Commissions</v>
      </c>
    </row>
    <row r="56" spans="1:2">
      <c r="A56" t="str">
        <v>FC_GROSS_LOANS_BNK!USD</v>
      </c>
      <c r="B56" t="str">
        <v>Gross Loans</v>
      </c>
    </row>
    <row r="57" spans="1:2">
      <c r="A57" t="str">
        <v>FC_FITCH_COMP_INC_BNK!USD</v>
      </c>
      <c r="B57" t="str">
        <v>Total Comprehensive Income</v>
      </c>
    </row>
    <row r="58" spans="1:2">
      <c r="A58" t="str">
        <v>FC_COMMERCIAL_PROPERTY_LOANS_BNK!USD</v>
      </c>
      <c r="B58" t="str">
        <v>Commercial Property Loans</v>
      </c>
    </row>
    <row r="59" spans="1:2">
      <c r="A59" t="str">
        <v>FC_TOTAL_NON_INT_EXP_BNK!USD</v>
      </c>
      <c r="B59" t="str">
        <v>Total Non-Int. Expenses</v>
      </c>
    </row>
    <row r="60" spans="1:2">
      <c r="A60" t="str">
        <v>FC_PEER_ISSUER_IDS!USD</v>
      </c>
      <c r="B60" t="str">
        <v>Peer Issuer Ids</v>
      </c>
    </row>
    <row r="61" spans="1:2">
      <c r="A61" t="str">
        <v>FC_PEER_ISSUER_NAMES!USD</v>
      </c>
      <c r="B61" t="str">
        <v>Peer Issuer Names</v>
      </c>
    </row>
    <row r="62" spans="1:2">
      <c r="A62" t="str">
        <v>FC_TOTAL_NON_INT_OPER_INC_BNK!USD</v>
      </c>
      <c r="B62" t="str">
        <v>Total Non-Int. Op. Income</v>
      </c>
    </row>
    <row r="63" spans="1:2">
      <c r="A63" t="str">
        <v>FC_TOTAL_EARNING_ASSETS_BNK!USD</v>
      </c>
      <c r="B63" t="str">
        <v>Total Earning Assets</v>
      </c>
    </row>
    <row r="64" spans="1:2">
      <c r="A64" t="str">
        <v>FC_NET_LOANS_BNK!USD</v>
      </c>
      <c r="B64" t="str">
        <v>Net Loans</v>
      </c>
    </row>
    <row r="65" spans="1:2">
      <c r="A65" t="str">
        <v>FC_LOANS_ADV_BANKS_BNK!USD</v>
      </c>
      <c r="B65" t="str">
        <v>Loans &amp; Advances to Banks</v>
      </c>
    </row>
    <row r="66" spans="1:2">
      <c r="A66" t="str">
        <v>FC_PROPERTY_DEV_LOANS_BNK!USD</v>
      </c>
      <c r="B66" t="str">
        <v>Property Development Loans</v>
      </c>
    </row>
    <row r="67" spans="1:2">
      <c r="A67" t="str">
        <v>FC_OTHER_ASSETS_BNK!USD</v>
      </c>
      <c r="B67" t="str">
        <v>Other Assets</v>
      </c>
    </row>
    <row r="68" spans="1:2">
      <c r="A68" t="str">
        <v>FC_DEPOSITS_BANKS_BNK!USD</v>
      </c>
      <c r="B68" t="str">
        <v>Deps. from Banks</v>
      </c>
    </row>
    <row r="69" spans="1:2">
      <c r="A69" t="str">
        <v>FC_INT_INC_LOANS_BNK!USD</v>
      </c>
      <c r="B69" t="str">
        <v>Int. Inc. on Loans</v>
      </c>
    </row>
    <row r="70" spans="1:2">
      <c r="A70" t="str">
        <v>FC_AGRICULTURE_LOANS_BNK!USD</v>
      </c>
      <c r="B70" t="str">
        <v>Agriculture Loans</v>
      </c>
    </row>
    <row r="71" spans="1:2">
      <c r="A71" t="str">
        <v>FC_TOTAL_OTHER_LOANS_BNK!USD</v>
      </c>
      <c r="B71" t="str">
        <v>Total Other Loans</v>
      </c>
    </row>
    <row r="72" spans="1:2">
      <c r="A72" t="str">
        <v>FC_CORE_TIER_1_CAP_BNK!USD</v>
      </c>
      <c r="B72" t="str">
        <v>Common Equity Tier 1 Capital</v>
      </c>
    </row>
    <row r="73" spans="1:2">
      <c r="A73" t="str">
        <v>FC_IMPAIRED_LOANS_ADV_BANKS_BNK!USD</v>
      </c>
      <c r="B73" t="str">
        <v>Impaired Loans &amp; Advances to Banks</v>
      </c>
    </row>
    <row r="74" spans="1:2">
      <c r="A74" t="str">
        <v>FC_NET_GAINS_OTHER_SECURITIES_BNK!USD</v>
      </c>
      <c r="B74" t="str">
        <v>Net Gains (Losses) on Other Secs.</v>
      </c>
    </row>
    <row r="75" spans="1:2">
      <c r="A75" t="str">
        <v>FC_CURR_TRANSLATION_DIFF_BNK!USD</v>
      </c>
      <c r="B75" t="str">
        <v>Currency Translation Differences</v>
      </c>
    </row>
    <row r="76" spans="1:2">
      <c r="A76" t="str">
        <v>FC_LT_IDR!USD</v>
      </c>
      <c r="B76" t="str">
        <v>Long-Term Issuer Default Rating</v>
      </c>
    </row>
    <row r="77" spans="1:2">
      <c r="A77" t="str">
        <v>FC_INT_EXP_CUSTOMER_DEPOSITS_BNK!USD</v>
      </c>
      <c r="B77" t="str">
        <v>Int. Exp. on Cust. Deps.</v>
      </c>
    </row>
    <row r="78" spans="1:2">
      <c r="A78" t="str">
        <v>FC_FIXED_ASSETS_BNK!USD</v>
      </c>
      <c r="B78" t="str">
        <v>Fixed Assets</v>
      </c>
    </row>
    <row r="79" spans="1:2">
      <c r="A79" t="str">
        <v>FC_PRE_TAX_PROFIT_BNK!USD</v>
      </c>
      <c r="B79" t="str">
        <v>Pre-tax Profit</v>
      </c>
    </row>
    <row r="80" spans="1:2">
      <c r="A80" t="str">
        <v>FC_EQUITY_BNK!USD</v>
      </c>
      <c r="B80" t="str">
        <v>Equity</v>
      </c>
    </row>
    <row r="81" spans="1:2">
      <c r="A81" t="str">
        <v>FC_OTHER_INT_INC_BNK!USD</v>
      </c>
      <c r="B81" t="str">
        <v>Other Interest Income</v>
      </c>
    </row>
    <row r="82" spans="1:2">
      <c r="A82" t="str">
        <v>FC_NET_CHARGE_OFFS_BNK!USD</v>
      </c>
      <c r="B82" t="str">
        <v>Net Charge-offs</v>
      </c>
    </row>
    <row r="83" spans="1:2">
      <c r="A83" t="str">
        <v>FC_ULT_PARENT!USD</v>
      </c>
      <c r="B83" t="str">
        <v>Ultimate Parent</v>
      </c>
    </row>
    <row r="84" spans="1:2">
      <c r="A84" t="str">
        <v>FC_TIER_1_REG_CAP_RATIO_BNK!USD</v>
      </c>
      <c r="B84" t="str">
        <v>Tier 1 Cap. Ratio</v>
      </c>
    </row>
    <row r="85" spans="1:2">
      <c r="A85" t="str">
        <v>FC_GROSS_INT_DIV_INC_BNK!USD</v>
      </c>
      <c r="B85" t="str">
        <v>Gross Int. &amp; Div. Inc.</v>
      </c>
    </row>
    <row r="86" spans="1:2">
      <c r="A86" t="str">
        <v>FC_LIQUIDITY_COVERAGE_RATIO_BNK!USD</v>
      </c>
      <c r="B86" t="str">
        <v>Liquidity Coverage Ratio</v>
      </c>
    </row>
    <row r="87" spans="1:2">
      <c r="A87" t="str">
        <v>FC_ULT_PARENT_ID!USD</v>
      </c>
      <c r="B87" t="str">
        <v>Ultimate Parent ID</v>
      </c>
    </row>
    <row r="88" spans="1:2">
      <c r="A88" t="str">
        <v>FC_NET_GAINS_ASSETS_FV_INCOME_STATEMENT_BNK!USD</v>
      </c>
      <c r="B88" t="str">
        <v>Net Gains (Losses) on Assets and Liabilities at FV</v>
      </c>
    </row>
    <row r="89" spans="1:2">
      <c r="A89" t="str">
        <v>FC_FITCH_COMP_INC_BNK!USD</v>
      </c>
      <c r="B89" t="str">
        <v>Total Comprehensive Income</v>
      </c>
    </row>
    <row r="90" spans="1:2">
      <c r="A90" t="str">
        <v>FC_TOTAL_OPER_INC_BNK!USD</v>
      </c>
      <c r="B90" t="str">
        <v>Total Operating Income</v>
      </c>
    </row>
    <row r="91" spans="1:2">
      <c r="A91" t="str">
        <v>FC_TOTAL_CUSTOMER_DEPOSITS_BNK!USD</v>
      </c>
      <c r="B91" t="str">
        <v>Total Cust. Deps.</v>
      </c>
    </row>
    <row r="92" spans="1:2">
      <c r="A92" t="str">
        <v>FC_DIV_INC_BNK!USD</v>
      </c>
      <c r="B92" t="str">
        <v>Dividend Income</v>
      </c>
    </row>
    <row r="93" spans="1:2">
      <c r="A93" t="str">
        <v>FC_NET_GAINS_ASSETS_FV_INCOME_STATEMENT_BNK!USD</v>
      </c>
      <c r="B93" t="str">
        <v>Net Gains (Losses) on Assets and Liabilities at FV</v>
      </c>
    </row>
    <row r="94" spans="1:2">
      <c r="A94" t="str">
        <v>FC_PERSONNEL_EXP_BNK!USD</v>
      </c>
      <c r="B94" t="str">
        <v>Personnel Expenses</v>
      </c>
    </row>
    <row r="95" spans="1:2">
      <c r="A95" t="str">
        <v>FC_OTHER_OPER_EXP_BNK!USD</v>
      </c>
      <c r="B95" t="str">
        <v>Other Operating Expenses</v>
      </c>
    </row>
    <row r="96" spans="1:2">
      <c r="A96" t="str">
        <v>FC_PRE_TAX_PROFIT_BNK!USD</v>
      </c>
      <c r="B96" t="str">
        <v>Pre-tax Profit</v>
      </c>
    </row>
    <row r="97" spans="1:2">
      <c r="A97" t="str">
        <v>FC_TOTAL_NON_INT_EXP_BNK!USD</v>
      </c>
      <c r="B97" t="str">
        <v>Total Non-Int. Expenses</v>
      </c>
    </row>
    <row r="98" spans="1:2">
      <c r="A98" t="str">
        <v>FC_NET_INT_INC_BNK!USD</v>
      </c>
      <c r="B98" t="str">
        <v>Net Interest Income</v>
      </c>
    </row>
    <row r="99" spans="1:2">
      <c r="A99" t="str">
        <v>FC_CORE_TIER_1_REG_CAPITAL_BNK!USD</v>
      </c>
      <c r="B99" t="str">
        <v>Common Equity Tier 1 Capital Ratio</v>
      </c>
    </row>
    <row r="100" spans="1:2" hidden="1">
      <c r="A100" t="str">
        <v>!USD</v>
      </c>
      <c r="B100">
        <v>0</v>
      </c>
    </row>
    <row r="101" spans="1:2" hidden="1">
      <c r="A101" t="str">
        <v>!USD</v>
      </c>
      <c r="B101">
        <v>0</v>
      </c>
    </row>
    <row r="102" spans="1:2" hidden="1">
      <c r="A102" t="str">
        <v>!USD</v>
      </c>
      <c r="B102">
        <v>0</v>
      </c>
    </row>
    <row r="103" spans="1:2" hidden="1">
      <c r="A103" t="str">
        <v>!USD</v>
      </c>
      <c r="B103">
        <v>0</v>
      </c>
    </row>
    <row r="104" spans="1:2" hidden="1">
      <c r="A104" t="str">
        <v>!USD</v>
      </c>
      <c r="B104">
        <v>0</v>
      </c>
    </row>
    <row r="105" spans="1:2" hidden="1">
      <c r="A105" t="str">
        <v>!USD</v>
      </c>
      <c r="B105">
        <v>0</v>
      </c>
    </row>
    <row r="106" spans="1:2" hidden="1">
      <c r="A106" t="str">
        <v>!USD</v>
      </c>
      <c r="B106">
        <v>0</v>
      </c>
    </row>
    <row r="107" spans="1:2" hidden="1">
      <c r="A107" t="str">
        <v>!USD</v>
      </c>
      <c r="B107">
        <v>0</v>
      </c>
    </row>
    <row r="108" spans="1:2" hidden="1">
      <c r="A108" t="str">
        <v>!USD</v>
      </c>
      <c r="B108">
        <v>0</v>
      </c>
    </row>
    <row r="109" spans="1:2" hidden="1">
      <c r="A109" t="str">
        <v>!USD</v>
      </c>
      <c r="B109">
        <v>0</v>
      </c>
    </row>
    <row r="110" spans="1:2" hidden="1">
      <c r="A110" t="str">
        <v>!USD</v>
      </c>
      <c r="B110">
        <v>0</v>
      </c>
    </row>
    <row r="111" spans="1:2" hidden="1">
      <c r="A111" t="str">
        <v>!USD</v>
      </c>
      <c r="B111">
        <v>0</v>
      </c>
    </row>
    <row r="112" spans="1:2" hidden="1">
      <c r="A112" t="str">
        <v>!USD</v>
      </c>
      <c r="B112">
        <v>0</v>
      </c>
    </row>
    <row r="113" spans="1:2" hidden="1">
      <c r="A113" t="str">
        <v>!USD</v>
      </c>
      <c r="B113">
        <v>0</v>
      </c>
    </row>
    <row r="114" spans="1:2" hidden="1">
      <c r="A114" t="str">
        <v>!USD</v>
      </c>
      <c r="B114">
        <v>0</v>
      </c>
    </row>
    <row r="115" spans="1:2" hidden="1">
      <c r="A115" t="str">
        <v>!USD</v>
      </c>
      <c r="B115">
        <v>0</v>
      </c>
    </row>
    <row r="116" spans="1:2" hidden="1">
      <c r="A116" t="str">
        <v>!USD</v>
      </c>
      <c r="B116">
        <v>0</v>
      </c>
    </row>
    <row r="117" spans="1:2" hidden="1">
      <c r="A117" t="str">
        <v>!USD</v>
      </c>
      <c r="B117">
        <v>0</v>
      </c>
    </row>
    <row r="118" spans="1:2" hidden="1">
      <c r="A118" t="str">
        <v>!USD</v>
      </c>
      <c r="B118">
        <v>0</v>
      </c>
    </row>
    <row r="119" spans="1:2" hidden="1">
      <c r="A119" t="str">
        <v>!USD</v>
      </c>
      <c r="B119">
        <v>0</v>
      </c>
    </row>
    <row r="120" spans="1:2" hidden="1">
      <c r="A120" t="str">
        <v>!USD</v>
      </c>
      <c r="B120">
        <v>0</v>
      </c>
    </row>
    <row r="121" spans="1:2" hidden="1">
      <c r="A121" t="str">
        <v>!USD</v>
      </c>
      <c r="B121">
        <v>0</v>
      </c>
    </row>
    <row r="122" spans="1:2" hidden="1">
      <c r="A122" t="str">
        <v>!USD</v>
      </c>
      <c r="B122">
        <v>0</v>
      </c>
    </row>
    <row r="123" spans="1:2" hidden="1">
      <c r="A123" t="str">
        <v>!USD</v>
      </c>
      <c r="B123">
        <v>0</v>
      </c>
    </row>
    <row r="124" spans="1:2" hidden="1">
      <c r="A124" t="str">
        <v>!USD</v>
      </c>
      <c r="B124">
        <v>0</v>
      </c>
    </row>
    <row r="125" spans="1:2" hidden="1">
      <c r="A125" t="str">
        <v>!USD</v>
      </c>
      <c r="B125">
        <v>0</v>
      </c>
    </row>
    <row r="126" spans="1:2" hidden="1">
      <c r="A126" t="str">
        <v>!USD</v>
      </c>
      <c r="B126">
        <v>0</v>
      </c>
    </row>
    <row r="127" spans="1:2" hidden="1">
      <c r="A127" t="str">
        <v>!USD</v>
      </c>
      <c r="B127">
        <v>0</v>
      </c>
    </row>
    <row r="128" spans="1:2" hidden="1">
      <c r="A128" t="str">
        <v>!USD</v>
      </c>
      <c r="B128">
        <v>0</v>
      </c>
    </row>
    <row r="129" spans="1:2" hidden="1">
      <c r="A129" t="str">
        <v>!USD</v>
      </c>
      <c r="B129">
        <v>0</v>
      </c>
    </row>
    <row r="130" spans="1:2" hidden="1">
      <c r="A130" t="str">
        <v>!USD</v>
      </c>
      <c r="B130">
        <v>0</v>
      </c>
    </row>
    <row r="131" spans="1:2" hidden="1">
      <c r="A131" t="str">
        <v>!USD</v>
      </c>
      <c r="B131">
        <v>0</v>
      </c>
    </row>
    <row r="132" spans="1:2" hidden="1">
      <c r="A132" t="str">
        <v>!USD</v>
      </c>
      <c r="B132">
        <v>0</v>
      </c>
    </row>
    <row r="133" spans="1:2" hidden="1">
      <c r="A133" t="str">
        <v>!USD</v>
      </c>
      <c r="B133">
        <v>0</v>
      </c>
    </row>
    <row r="134" spans="1:2" hidden="1">
      <c r="A134" t="str">
        <v>!USD</v>
      </c>
      <c r="B134">
        <v>0</v>
      </c>
    </row>
    <row r="135" spans="1:2" hidden="1">
      <c r="A135" t="str">
        <v>!USD</v>
      </c>
      <c r="B135">
        <v>0</v>
      </c>
    </row>
    <row r="136" spans="1:2" hidden="1">
      <c r="A136" t="str">
        <v>!USD</v>
      </c>
      <c r="B136">
        <v>0</v>
      </c>
    </row>
    <row r="137" spans="1:2" hidden="1">
      <c r="A137" t="str">
        <v>!USD</v>
      </c>
      <c r="B137">
        <v>0</v>
      </c>
    </row>
    <row r="138" spans="1:2" hidden="1">
      <c r="A138" t="str">
        <v>!USD</v>
      </c>
      <c r="B138">
        <v>0</v>
      </c>
    </row>
    <row r="139" spans="1:2" hidden="1">
      <c r="A139" t="str">
        <v>!USD</v>
      </c>
      <c r="B139">
        <v>0</v>
      </c>
    </row>
    <row r="140" spans="1:2" hidden="1">
      <c r="A140" t="str">
        <v>!USD</v>
      </c>
      <c r="B140">
        <v>0</v>
      </c>
    </row>
    <row r="141" spans="1:2" hidden="1">
      <c r="A141" t="str">
        <v>!USD</v>
      </c>
      <c r="B141">
        <v>0</v>
      </c>
    </row>
    <row r="142" spans="1:2" hidden="1">
      <c r="A142" t="str">
        <v>!USD</v>
      </c>
      <c r="B142">
        <v>0</v>
      </c>
    </row>
    <row r="143" spans="1:2" hidden="1">
      <c r="A143" t="str">
        <v>!USD</v>
      </c>
      <c r="B143">
        <v>0</v>
      </c>
    </row>
    <row r="144" spans="1:2" hidden="1">
      <c r="A144" t="str">
        <v>!USD</v>
      </c>
      <c r="B144">
        <v>0</v>
      </c>
    </row>
    <row r="145" spans="1:2" hidden="1">
      <c r="A145" t="str">
        <v>!USD</v>
      </c>
      <c r="B145">
        <v>0</v>
      </c>
    </row>
    <row r="146" spans="1:2" hidden="1">
      <c r="A146" t="str">
        <v>!USD</v>
      </c>
      <c r="B146">
        <v>0</v>
      </c>
    </row>
    <row r="147" spans="1:2" hidden="1">
      <c r="A147" t="str">
        <v>!USD</v>
      </c>
      <c r="B147">
        <v>0</v>
      </c>
    </row>
    <row r="148" spans="1:2" hidden="1">
      <c r="A148" t="str">
        <v>!USD</v>
      </c>
      <c r="B148">
        <v>0</v>
      </c>
    </row>
    <row r="149" spans="1:2" hidden="1">
      <c r="A149" t="str">
        <v>!USD</v>
      </c>
      <c r="B149">
        <v>0</v>
      </c>
    </row>
    <row r="150" spans="1:2" hidden="1">
      <c r="A150" t="str">
        <v>!USD</v>
      </c>
      <c r="B150">
        <v>0</v>
      </c>
    </row>
    <row r="151" spans="1:2" hidden="1">
      <c r="A151" t="str">
        <v>!USD</v>
      </c>
      <c r="B151">
        <v>0</v>
      </c>
    </row>
    <row r="152" spans="1:2" hidden="1">
      <c r="A152" t="str">
        <v>!USD</v>
      </c>
      <c r="B152">
        <v>0</v>
      </c>
    </row>
    <row r="153" spans="1:2" hidden="1">
      <c r="A153" t="str">
        <v>!USD</v>
      </c>
      <c r="B153">
        <v>0</v>
      </c>
    </row>
    <row r="154" spans="1:2" hidden="1">
      <c r="A154" t="str">
        <v>!USD</v>
      </c>
      <c r="B154">
        <v>0</v>
      </c>
    </row>
    <row r="155" spans="1:2" hidden="1">
      <c r="A155" t="str">
        <v>!USD</v>
      </c>
      <c r="B155">
        <v>0</v>
      </c>
    </row>
    <row r="156" spans="1:2" hidden="1">
      <c r="A156" t="str">
        <v>!USD</v>
      </c>
      <c r="B156">
        <v>0</v>
      </c>
    </row>
    <row r="157" spans="1:2" hidden="1">
      <c r="A157" t="str">
        <v>!USD</v>
      </c>
      <c r="B157">
        <v>0</v>
      </c>
    </row>
    <row r="158" spans="1:2" hidden="1">
      <c r="A158" t="str">
        <v>!USD</v>
      </c>
      <c r="B158">
        <v>0</v>
      </c>
    </row>
    <row r="159" spans="1:2" hidden="1">
      <c r="A159" t="str">
        <v>!USD</v>
      </c>
      <c r="B159">
        <v>0</v>
      </c>
    </row>
    <row r="160" spans="1:2" hidden="1">
      <c r="A160" t="str">
        <v>!USD</v>
      </c>
      <c r="B160">
        <v>0</v>
      </c>
    </row>
    <row r="161" spans="1:2" hidden="1">
      <c r="A161" t="str">
        <v>!USD</v>
      </c>
      <c r="B161">
        <v>0</v>
      </c>
    </row>
    <row r="162" spans="1:2" hidden="1">
      <c r="A162" t="str">
        <v>!USD</v>
      </c>
      <c r="B162">
        <v>0</v>
      </c>
    </row>
    <row r="163" spans="1:2" hidden="1">
      <c r="A163" t="str">
        <v>!USD</v>
      </c>
      <c r="B163">
        <v>0</v>
      </c>
    </row>
    <row r="164" spans="1:2" hidden="1">
      <c r="A164" t="str">
        <v>!USD</v>
      </c>
      <c r="B164">
        <v>0</v>
      </c>
    </row>
    <row r="165" spans="1:2" hidden="1">
      <c r="A165" t="str">
        <v>!USD</v>
      </c>
      <c r="B165">
        <v>0</v>
      </c>
    </row>
    <row r="166" spans="1:2" hidden="1">
      <c r="A166" t="str">
        <v>!USD</v>
      </c>
      <c r="B166">
        <v>0</v>
      </c>
    </row>
    <row r="167" spans="1:2" hidden="1">
      <c r="A167" t="str">
        <v>!USD</v>
      </c>
      <c r="B167">
        <v>0</v>
      </c>
    </row>
    <row r="168" spans="1:2" hidden="1">
      <c r="A168" t="str">
        <v>!USD</v>
      </c>
      <c r="B168">
        <v>0</v>
      </c>
    </row>
    <row r="169" spans="1:2" hidden="1">
      <c r="A169" t="str">
        <v>!USD</v>
      </c>
      <c r="B169">
        <v>0</v>
      </c>
    </row>
    <row r="170" spans="1:2" hidden="1">
      <c r="A170" t="str">
        <v>!USD</v>
      </c>
      <c r="B170">
        <v>0</v>
      </c>
    </row>
    <row r="171" spans="1:2" hidden="1">
      <c r="A171" t="str">
        <v>!USD</v>
      </c>
      <c r="B171">
        <v>0</v>
      </c>
    </row>
    <row r="172" spans="1:2" hidden="1">
      <c r="A172" t="str">
        <v>!USD</v>
      </c>
      <c r="B172">
        <v>0</v>
      </c>
    </row>
    <row r="173" spans="1:2" hidden="1">
      <c r="A173" t="str">
        <v>!USD</v>
      </c>
      <c r="B173">
        <v>0</v>
      </c>
    </row>
    <row r="174" spans="1:2" hidden="1">
      <c r="A174" t="str">
        <v>!USD</v>
      </c>
      <c r="B174">
        <v>0</v>
      </c>
    </row>
    <row r="175" spans="1:2" hidden="1">
      <c r="A175" t="str">
        <v>!USD</v>
      </c>
      <c r="B175">
        <v>0</v>
      </c>
    </row>
    <row r="176" spans="1:2" hidden="1">
      <c r="A176" t="str">
        <v>!USD</v>
      </c>
      <c r="B176">
        <v>0</v>
      </c>
    </row>
    <row r="177" spans="1:2" hidden="1">
      <c r="A177" t="str">
        <v>!USD</v>
      </c>
      <c r="B177">
        <v>0</v>
      </c>
    </row>
    <row r="178" spans="1:2" hidden="1">
      <c r="A178" t="str">
        <v>!USD</v>
      </c>
      <c r="B178">
        <v>0</v>
      </c>
    </row>
    <row r="179" spans="1:2" hidden="1">
      <c r="A179" t="str">
        <v>!USD</v>
      </c>
      <c r="B179">
        <v>0</v>
      </c>
    </row>
    <row r="180" spans="1:2" hidden="1">
      <c r="A180" t="str">
        <v>!USD</v>
      </c>
      <c r="B180">
        <v>0</v>
      </c>
    </row>
    <row r="181" spans="1:2" hidden="1">
      <c r="A181" t="str">
        <v>!USD</v>
      </c>
      <c r="B181">
        <v>0</v>
      </c>
    </row>
    <row r="182" spans="1:2" hidden="1">
      <c r="A182" t="str">
        <v>!USD</v>
      </c>
      <c r="B182">
        <v>0</v>
      </c>
    </row>
    <row r="183" spans="1:2" hidden="1">
      <c r="A183" t="str">
        <v>!USD</v>
      </c>
      <c r="B183">
        <v>0</v>
      </c>
    </row>
    <row r="184" spans="1:2" hidden="1">
      <c r="A184" t="str">
        <v>!USD</v>
      </c>
      <c r="B184">
        <v>0</v>
      </c>
    </row>
    <row r="185" spans="1:2" hidden="1">
      <c r="A185" t="str">
        <v>!USD</v>
      </c>
      <c r="B185">
        <v>0</v>
      </c>
    </row>
    <row r="186" spans="1:2" hidden="1">
      <c r="A186" t="str">
        <v>!USD</v>
      </c>
      <c r="B186">
        <v>0</v>
      </c>
    </row>
    <row r="187" spans="1:2" hidden="1">
      <c r="A187" t="str">
        <v>!USD</v>
      </c>
      <c r="B187">
        <v>0</v>
      </c>
    </row>
    <row r="188" spans="1:2" hidden="1">
      <c r="A188" t="str">
        <v>!USD</v>
      </c>
      <c r="B188">
        <v>0</v>
      </c>
    </row>
    <row r="189" spans="1:2" hidden="1">
      <c r="A189" t="str">
        <v>!USD</v>
      </c>
      <c r="B189">
        <v>0</v>
      </c>
    </row>
    <row r="190" spans="1:2" hidden="1">
      <c r="A190" t="str">
        <v>!USD</v>
      </c>
      <c r="B190">
        <v>0</v>
      </c>
    </row>
    <row r="191" spans="1:2" hidden="1">
      <c r="A191" t="str">
        <v>!USD</v>
      </c>
      <c r="B191">
        <v>0</v>
      </c>
    </row>
    <row r="192" spans="1:2" hidden="1">
      <c r="A192" t="str">
        <v>!USD</v>
      </c>
      <c r="B192">
        <v>0</v>
      </c>
    </row>
    <row r="193" spans="1:2" hidden="1">
      <c r="A193" t="str">
        <v>!USD</v>
      </c>
      <c r="B193">
        <v>0</v>
      </c>
    </row>
    <row r="194" spans="1:2" hidden="1">
      <c r="A194" t="str">
        <v>!USD</v>
      </c>
      <c r="B194">
        <v>0</v>
      </c>
    </row>
    <row r="195" spans="1:2" hidden="1">
      <c r="A195" t="str">
        <v>!USD</v>
      </c>
      <c r="B195">
        <v>0</v>
      </c>
    </row>
    <row r="196" spans="1:2" hidden="1">
      <c r="A196" t="str">
        <v>!USD</v>
      </c>
      <c r="B196">
        <v>0</v>
      </c>
    </row>
    <row r="197" spans="1:2" hidden="1">
      <c r="A197" t="str">
        <v>!USD</v>
      </c>
      <c r="B197">
        <v>0</v>
      </c>
    </row>
    <row r="198" spans="1:2" hidden="1">
      <c r="A198" t="str">
        <v>!USD</v>
      </c>
      <c r="B198">
        <v>0</v>
      </c>
    </row>
    <row r="199" spans="1:2" hidden="1">
      <c r="A199" t="str">
        <v>!USD</v>
      </c>
      <c r="B199">
        <v>0</v>
      </c>
    </row>
    <row r="200" spans="1:2" hidden="1">
      <c r="A200" t="str">
        <v>!USD</v>
      </c>
      <c r="B200">
        <v>0</v>
      </c>
    </row>
    <row r="201" spans="1:2" hidden="1">
      <c r="A201" t="str">
        <v>!USD</v>
      </c>
      <c r="B201">
        <v>0</v>
      </c>
    </row>
    <row r="202" spans="1:2" hidden="1">
      <c r="A202" t="str">
        <v>!USD</v>
      </c>
      <c r="B202">
        <v>0</v>
      </c>
    </row>
    <row r="203" spans="1:2" hidden="1">
      <c r="A203" t="str">
        <v>!USD</v>
      </c>
      <c r="B203">
        <v>0</v>
      </c>
    </row>
    <row r="204" spans="1:2" hidden="1">
      <c r="A204" t="str">
        <v>!USD</v>
      </c>
      <c r="B204">
        <v>0</v>
      </c>
    </row>
    <row r="205" spans="1:2" hidden="1">
      <c r="A205" t="str">
        <v>!USD</v>
      </c>
      <c r="B205">
        <v>0</v>
      </c>
    </row>
    <row r="206" spans="1:2" hidden="1">
      <c r="A206" t="str">
        <v>!USD</v>
      </c>
      <c r="B206">
        <v>0</v>
      </c>
    </row>
    <row r="207" spans="1:2" hidden="1">
      <c r="A207" t="str">
        <v>!USD</v>
      </c>
      <c r="B207">
        <v>0</v>
      </c>
    </row>
    <row r="208" spans="1:2" hidden="1">
      <c r="A208" t="str">
        <v>!USD</v>
      </c>
      <c r="B208">
        <v>0</v>
      </c>
    </row>
    <row r="209" spans="1:2" hidden="1">
      <c r="A209" t="str">
        <v>!USD</v>
      </c>
      <c r="B209">
        <v>0</v>
      </c>
    </row>
    <row r="210" spans="1:2" hidden="1">
      <c r="A210" t="str">
        <v>!USD</v>
      </c>
      <c r="B210">
        <v>0</v>
      </c>
    </row>
    <row r="211" spans="1:2" hidden="1">
      <c r="A211" t="str">
        <v>!USD</v>
      </c>
      <c r="B211">
        <v>0</v>
      </c>
    </row>
    <row r="212" spans="1:2" hidden="1">
      <c r="A212" t="str">
        <v>!USD</v>
      </c>
      <c r="B212">
        <v>0</v>
      </c>
    </row>
    <row r="213" spans="1:2" hidden="1">
      <c r="A213" t="str">
        <v>!USD</v>
      </c>
      <c r="B213">
        <v>0</v>
      </c>
    </row>
    <row r="214" spans="1:2" hidden="1">
      <c r="A214" t="str">
        <v>!USD</v>
      </c>
      <c r="B214">
        <v>0</v>
      </c>
    </row>
    <row r="215" spans="1:2" hidden="1">
      <c r="A215" t="str">
        <v>!USD</v>
      </c>
      <c r="B215">
        <v>0</v>
      </c>
    </row>
    <row r="216" spans="1:2" hidden="1">
      <c r="A216" t="str">
        <v>!USD</v>
      </c>
      <c r="B216">
        <v>0</v>
      </c>
    </row>
    <row r="217" spans="1:2" hidden="1">
      <c r="A217" t="str">
        <v>!USD</v>
      </c>
      <c r="B217">
        <v>0</v>
      </c>
    </row>
    <row r="218" spans="1:2" hidden="1">
      <c r="A218" t="str">
        <v>!USD</v>
      </c>
      <c r="B218">
        <v>0</v>
      </c>
    </row>
    <row r="219" spans="1:2" hidden="1">
      <c r="A219" t="str">
        <v>!USD</v>
      </c>
      <c r="B219">
        <v>0</v>
      </c>
    </row>
    <row r="220" spans="1:2" hidden="1">
      <c r="A220" t="str">
        <v>!USD</v>
      </c>
      <c r="B220">
        <v>0</v>
      </c>
    </row>
    <row r="221" spans="1:2" hidden="1">
      <c r="A221" t="str">
        <v>!USD</v>
      </c>
      <c r="B221">
        <v>0</v>
      </c>
    </row>
    <row r="222" spans="1:2" hidden="1">
      <c r="A222" t="str">
        <v>!USD</v>
      </c>
      <c r="B222">
        <v>0</v>
      </c>
    </row>
    <row r="223" spans="1:2" hidden="1">
      <c r="A223" t="str">
        <v>!USD</v>
      </c>
      <c r="B223">
        <v>0</v>
      </c>
    </row>
    <row r="224" spans="1:2" hidden="1">
      <c r="A224" t="str">
        <v>!USD</v>
      </c>
      <c r="B224">
        <v>0</v>
      </c>
    </row>
    <row r="225" spans="1:2" hidden="1">
      <c r="A225" t="str">
        <v>!USD</v>
      </c>
      <c r="B225">
        <v>0</v>
      </c>
    </row>
    <row r="226" spans="1:2" hidden="1">
      <c r="A226" t="str">
        <v>!USD</v>
      </c>
      <c r="B226">
        <v>0</v>
      </c>
    </row>
    <row r="227" spans="1:2" hidden="1">
      <c r="A227" t="str">
        <v>!USD</v>
      </c>
      <c r="B227">
        <v>0</v>
      </c>
    </row>
    <row r="228" spans="1:2" hidden="1">
      <c r="A228" t="str">
        <v>!USD</v>
      </c>
      <c r="B228">
        <v>0</v>
      </c>
    </row>
    <row r="229" spans="1:2" hidden="1">
      <c r="A229" t="str">
        <v>!USD</v>
      </c>
      <c r="B229">
        <v>0</v>
      </c>
    </row>
    <row r="230" spans="1:2" hidden="1">
      <c r="A230" t="str">
        <v>!USD</v>
      </c>
      <c r="B230">
        <v>0</v>
      </c>
    </row>
    <row r="231" spans="1:2" hidden="1">
      <c r="A231" t="str">
        <v>!USD</v>
      </c>
      <c r="B231">
        <v>0</v>
      </c>
    </row>
    <row r="232" spans="1:2" hidden="1">
      <c r="A232" t="str">
        <v>!USD</v>
      </c>
      <c r="B232">
        <v>0</v>
      </c>
    </row>
    <row r="233" spans="1:2" hidden="1">
      <c r="A233" t="str">
        <v>!USD</v>
      </c>
      <c r="B233">
        <v>0</v>
      </c>
    </row>
    <row r="234" spans="1:2" hidden="1">
      <c r="A234" t="str">
        <v>!USD</v>
      </c>
      <c r="B234">
        <v>0</v>
      </c>
    </row>
    <row r="235" spans="1:2" hidden="1">
      <c r="A235" t="str">
        <v>!USD</v>
      </c>
      <c r="B235">
        <v>0</v>
      </c>
    </row>
    <row r="236" spans="1:2" hidden="1">
      <c r="A236" t="str">
        <v>!USD</v>
      </c>
      <c r="B236">
        <v>0</v>
      </c>
    </row>
    <row r="237" spans="1:2" hidden="1">
      <c r="A237" t="str">
        <v>!USD</v>
      </c>
      <c r="B237">
        <v>0</v>
      </c>
    </row>
    <row r="238" spans="1:2" hidden="1">
      <c r="A238" t="str">
        <v>!USD</v>
      </c>
      <c r="B238">
        <v>0</v>
      </c>
    </row>
    <row r="239" spans="1:2" hidden="1">
      <c r="A239" t="str">
        <v>!USD</v>
      </c>
      <c r="B239">
        <v>0</v>
      </c>
    </row>
    <row r="240" spans="1:2" hidden="1">
      <c r="A240" t="str">
        <v>!USD</v>
      </c>
      <c r="B240">
        <v>0</v>
      </c>
    </row>
    <row r="241" spans="1:2" hidden="1">
      <c r="A241" t="str">
        <v>!USD</v>
      </c>
      <c r="B241">
        <v>0</v>
      </c>
    </row>
    <row r="242" spans="1:2" hidden="1">
      <c r="A242" t="str">
        <v>!USD</v>
      </c>
      <c r="B242">
        <v>0</v>
      </c>
    </row>
    <row r="243" spans="1:2" hidden="1">
      <c r="A243" t="str">
        <v>!USD</v>
      </c>
      <c r="B243">
        <v>0</v>
      </c>
    </row>
    <row r="244" spans="1:2" hidden="1">
      <c r="A244" t="str">
        <v>!USD</v>
      </c>
      <c r="B244">
        <v>0</v>
      </c>
    </row>
    <row r="245" spans="1:2" hidden="1">
      <c r="A245" t="str">
        <v>!USD</v>
      </c>
      <c r="B245">
        <v>0</v>
      </c>
    </row>
    <row r="246" spans="1:2" hidden="1">
      <c r="A246" t="str">
        <v>!USD</v>
      </c>
      <c r="B246">
        <v>0</v>
      </c>
    </row>
    <row r="247" spans="1:2" hidden="1">
      <c r="A247" t="str">
        <v>!USD</v>
      </c>
      <c r="B247">
        <v>0</v>
      </c>
    </row>
    <row r="248" spans="1:2" hidden="1">
      <c r="A248" t="str">
        <v>!USD</v>
      </c>
      <c r="B248">
        <v>0</v>
      </c>
    </row>
    <row r="249" spans="1:2" hidden="1">
      <c r="A249" t="str">
        <v>!USD</v>
      </c>
      <c r="B249">
        <v>0</v>
      </c>
    </row>
    <row r="250" spans="1:2" hidden="1">
      <c r="A250" t="str">
        <v>!USD</v>
      </c>
      <c r="B250">
        <v>0</v>
      </c>
    </row>
    <row r="251" spans="1:2" hidden="1">
      <c r="A251" t="str">
        <v>!USD</v>
      </c>
      <c r="B251">
        <v>0</v>
      </c>
    </row>
    <row r="252" spans="1:2" hidden="1">
      <c r="A252" t="str">
        <v>!USD</v>
      </c>
      <c r="B252">
        <v>0</v>
      </c>
    </row>
    <row r="253" spans="1:2" hidden="1">
      <c r="A253" t="str">
        <v>!USD</v>
      </c>
      <c r="B253">
        <v>0</v>
      </c>
    </row>
    <row r="254" spans="1:2" hidden="1">
      <c r="A254" t="str">
        <v>!USD</v>
      </c>
      <c r="B254">
        <v>0</v>
      </c>
    </row>
    <row r="255" spans="1:2" hidden="1">
      <c r="A255" t="str">
        <v>!USD</v>
      </c>
      <c r="B255">
        <v>0</v>
      </c>
    </row>
    <row r="256" spans="1:2" hidden="1">
      <c r="A256" t="str">
        <v>!USD</v>
      </c>
      <c r="B256">
        <v>0</v>
      </c>
    </row>
    <row r="257" spans="1:2" hidden="1">
      <c r="A257" t="str">
        <v>!USD</v>
      </c>
      <c r="B257">
        <v>0</v>
      </c>
    </row>
    <row r="258" spans="1:2" hidden="1">
      <c r="A258" t="str">
        <v>!USD</v>
      </c>
      <c r="B258">
        <v>0</v>
      </c>
    </row>
    <row r="259" spans="1:2" hidden="1">
      <c r="A259" t="str">
        <v>!USD</v>
      </c>
      <c r="B259">
        <v>0</v>
      </c>
    </row>
    <row r="260" spans="1:2" hidden="1">
      <c r="A260" t="str">
        <v>!USD</v>
      </c>
      <c r="B260">
        <v>0</v>
      </c>
    </row>
    <row r="261" spans="1:2" hidden="1">
      <c r="A261" t="str">
        <v>!USD</v>
      </c>
      <c r="B261">
        <v>0</v>
      </c>
    </row>
    <row r="262" spans="1:2" hidden="1">
      <c r="A262" t="str">
        <v>!USD</v>
      </c>
      <c r="B262">
        <v>0</v>
      </c>
    </row>
    <row r="263" spans="1:2" hidden="1">
      <c r="A263" t="str">
        <v>!USD</v>
      </c>
      <c r="B263">
        <v>0</v>
      </c>
    </row>
    <row r="264" spans="1:2" hidden="1">
      <c r="A264" t="str">
        <v>!USD</v>
      </c>
      <c r="B264">
        <v>0</v>
      </c>
    </row>
    <row r="265" spans="1:2" hidden="1">
      <c r="A265" t="str">
        <v>!USD</v>
      </c>
      <c r="B265">
        <v>0</v>
      </c>
    </row>
    <row r="266" spans="1:2" hidden="1">
      <c r="A266" t="str">
        <v>!USD</v>
      </c>
      <c r="B266">
        <v>0</v>
      </c>
    </row>
    <row r="267" spans="1:2" hidden="1">
      <c r="A267" t="str">
        <v>!USD</v>
      </c>
      <c r="B267">
        <v>0</v>
      </c>
    </row>
    <row r="268" spans="1:2" hidden="1">
      <c r="A268" t="str">
        <v>!USD</v>
      </c>
      <c r="B268">
        <v>0</v>
      </c>
    </row>
    <row r="269" spans="1:2" hidden="1">
      <c r="A269" t="str">
        <v>!USD</v>
      </c>
      <c r="B269">
        <v>0</v>
      </c>
    </row>
    <row r="270" spans="1:2" hidden="1">
      <c r="A270" t="str">
        <v>!USD</v>
      </c>
      <c r="B270">
        <v>0</v>
      </c>
    </row>
    <row r="271" spans="1:2" hidden="1">
      <c r="A271" t="str">
        <v>!USD</v>
      </c>
      <c r="B271">
        <v>0</v>
      </c>
    </row>
    <row r="272" spans="1:2" hidden="1">
      <c r="A272" t="str">
        <v>!USD</v>
      </c>
      <c r="B272">
        <v>0</v>
      </c>
    </row>
    <row r="273" spans="1:2" hidden="1">
      <c r="A273" t="str">
        <v>!USD</v>
      </c>
      <c r="B273">
        <v>0</v>
      </c>
    </row>
    <row r="274" spans="1:2" hidden="1">
      <c r="A274" t="str">
        <v>!USD</v>
      </c>
      <c r="B274">
        <v>0</v>
      </c>
    </row>
    <row r="275" spans="1:2" hidden="1">
      <c r="A275" t="str">
        <v>!USD</v>
      </c>
      <c r="B275">
        <v>0</v>
      </c>
    </row>
    <row r="276" spans="1:2" hidden="1">
      <c r="A276" t="str">
        <v>!USD</v>
      </c>
      <c r="B276">
        <v>0</v>
      </c>
    </row>
    <row r="277" spans="1:2" hidden="1">
      <c r="A277" t="str">
        <v>!USD</v>
      </c>
      <c r="B277">
        <v>0</v>
      </c>
    </row>
    <row r="278" spans="1:2" hidden="1">
      <c r="A278" t="str">
        <v>!USD</v>
      </c>
      <c r="B278">
        <v>0</v>
      </c>
    </row>
    <row r="279" spans="1:2" hidden="1">
      <c r="A279" t="str">
        <v>!USD</v>
      </c>
      <c r="B279">
        <v>0</v>
      </c>
    </row>
    <row r="280" spans="1:2" hidden="1">
      <c r="A280" t="str">
        <v>!USD</v>
      </c>
      <c r="B280">
        <v>0</v>
      </c>
    </row>
    <row r="281" spans="1:2" hidden="1">
      <c r="A281" t="str">
        <v>!USD</v>
      </c>
      <c r="B281">
        <v>0</v>
      </c>
    </row>
    <row r="282" spans="1:2" hidden="1">
      <c r="A282" t="str">
        <v>!USD</v>
      </c>
      <c r="B282">
        <v>0</v>
      </c>
    </row>
    <row r="283" spans="1:2" hidden="1">
      <c r="A283" t="str">
        <v>!USD</v>
      </c>
      <c r="B283">
        <v>0</v>
      </c>
    </row>
    <row r="284" spans="1:2" hidden="1">
      <c r="A284" t="str">
        <v>!USD</v>
      </c>
      <c r="B284">
        <v>0</v>
      </c>
    </row>
    <row r="285" spans="1:2" hidden="1">
      <c r="A285" t="str">
        <v>!USD</v>
      </c>
      <c r="B285">
        <v>0</v>
      </c>
    </row>
    <row r="286" spans="1:2" hidden="1">
      <c r="A286" t="str">
        <v>!USD</v>
      </c>
      <c r="B286">
        <v>0</v>
      </c>
    </row>
    <row r="287" spans="1:2" hidden="1">
      <c r="A287" t="str">
        <v>!USD</v>
      </c>
      <c r="B287">
        <v>0</v>
      </c>
    </row>
    <row r="288" spans="1:2" hidden="1">
      <c r="A288" t="str">
        <v>!USD</v>
      </c>
      <c r="B288">
        <v>0</v>
      </c>
    </row>
    <row r="289" spans="1:2" hidden="1">
      <c r="A289" t="str">
        <v>!USD</v>
      </c>
      <c r="B289">
        <v>0</v>
      </c>
    </row>
    <row r="290" spans="1:2" hidden="1">
      <c r="A290" t="str">
        <v>!USD</v>
      </c>
      <c r="B290">
        <v>0</v>
      </c>
    </row>
    <row r="291" spans="1:2" hidden="1">
      <c r="A291" t="str">
        <v>!USD</v>
      </c>
      <c r="B291">
        <v>0</v>
      </c>
    </row>
    <row r="292" spans="1:2" hidden="1">
      <c r="A292" t="str">
        <v>!USD</v>
      </c>
      <c r="B292">
        <v>0</v>
      </c>
    </row>
    <row r="293" spans="1:2" hidden="1">
      <c r="A293" t="str">
        <v>!USD</v>
      </c>
      <c r="B293">
        <v>0</v>
      </c>
    </row>
    <row r="294" spans="1:2" hidden="1">
      <c r="A294" t="str">
        <v>!USD</v>
      </c>
      <c r="B294">
        <v>0</v>
      </c>
    </row>
    <row r="295" spans="1:2" hidden="1">
      <c r="A295" t="str">
        <v>!USD</v>
      </c>
      <c r="B295">
        <v>0</v>
      </c>
    </row>
    <row r="296" spans="1:2" hidden="1">
      <c r="A296" t="str">
        <v>!USD</v>
      </c>
      <c r="B296">
        <v>0</v>
      </c>
    </row>
    <row r="297" spans="1:2" hidden="1">
      <c r="A297" t="str">
        <v>!USD</v>
      </c>
      <c r="B297">
        <v>0</v>
      </c>
    </row>
    <row r="298" spans="1:2" hidden="1">
      <c r="A298" t="str">
        <v>!USD</v>
      </c>
      <c r="B298">
        <v>0</v>
      </c>
    </row>
    <row r="299" spans="1:2" hidden="1">
      <c r="A299" t="str">
        <v>!USD</v>
      </c>
      <c r="B299">
        <v>0</v>
      </c>
    </row>
    <row r="300" spans="1:2" hidden="1">
      <c r="A300" t="str">
        <v>!USD</v>
      </c>
      <c r="B300">
        <v>0</v>
      </c>
    </row>
    <row r="301" spans="1:2" hidden="1">
      <c r="A301" t="str">
        <v>!USD</v>
      </c>
      <c r="B301">
        <v>0</v>
      </c>
    </row>
    <row r="302" spans="1:2" hidden="1">
      <c r="A302" t="str">
        <v>!USD</v>
      </c>
      <c r="B302">
        <v>0</v>
      </c>
    </row>
    <row r="303" spans="1:2" hidden="1">
      <c r="A303" t="str">
        <v>!USD</v>
      </c>
      <c r="B303">
        <v>0</v>
      </c>
    </row>
    <row r="304" spans="1:2" hidden="1">
      <c r="A304" t="str">
        <v>!USD</v>
      </c>
      <c r="B304">
        <v>0</v>
      </c>
    </row>
    <row r="305" spans="1:2" hidden="1">
      <c r="A305" t="str">
        <v>!USD</v>
      </c>
      <c r="B305">
        <v>0</v>
      </c>
    </row>
    <row r="306" spans="1:2" hidden="1">
      <c r="A306" t="str">
        <v>!USD</v>
      </c>
      <c r="B306">
        <v>0</v>
      </c>
    </row>
    <row r="307" spans="1:2" hidden="1">
      <c r="A307" t="str">
        <v>!USD</v>
      </c>
      <c r="B307">
        <v>0</v>
      </c>
    </row>
    <row r="308" spans="1:2" hidden="1">
      <c r="A308" t="str">
        <v>!USD</v>
      </c>
      <c r="B308">
        <v>0</v>
      </c>
    </row>
    <row r="309" spans="1:2" hidden="1">
      <c r="A309" t="str">
        <v>!USD</v>
      </c>
      <c r="B309">
        <v>0</v>
      </c>
    </row>
    <row r="310" spans="1:2" hidden="1">
      <c r="A310" t="str">
        <v>!USD</v>
      </c>
      <c r="B310">
        <v>0</v>
      </c>
    </row>
    <row r="311" spans="1:2" hidden="1">
      <c r="A311" t="str">
        <v>!USD</v>
      </c>
      <c r="B311">
        <v>0</v>
      </c>
    </row>
    <row r="312" spans="1:2" hidden="1">
      <c r="A312" t="str">
        <v>!USD</v>
      </c>
      <c r="B312">
        <v>0</v>
      </c>
    </row>
    <row r="313" spans="1:2" hidden="1">
      <c r="A313" t="str">
        <v>!USD</v>
      </c>
      <c r="B313">
        <v>0</v>
      </c>
    </row>
    <row r="314" spans="1:2" hidden="1">
      <c r="A314" t="str">
        <v>!USD</v>
      </c>
      <c r="B314">
        <v>0</v>
      </c>
    </row>
    <row r="315" spans="1:2" hidden="1">
      <c r="A315" t="str">
        <v>!USD</v>
      </c>
      <c r="B315">
        <v>0</v>
      </c>
    </row>
    <row r="316" spans="1:2" hidden="1">
      <c r="A316" t="str">
        <v>!USD</v>
      </c>
      <c r="B316">
        <v>0</v>
      </c>
    </row>
    <row r="317" spans="1:2" hidden="1">
      <c r="A317" t="str">
        <v>!USD</v>
      </c>
      <c r="B317">
        <v>0</v>
      </c>
    </row>
    <row r="318" spans="1:2" hidden="1">
      <c r="A318" t="str">
        <v>!USD</v>
      </c>
      <c r="B318">
        <v>0</v>
      </c>
    </row>
    <row r="319" spans="1:2" hidden="1">
      <c r="A319" t="str">
        <v>!USD</v>
      </c>
      <c r="B319">
        <v>0</v>
      </c>
    </row>
    <row r="320" spans="1:2" hidden="1">
      <c r="A320" t="str">
        <v>!USD</v>
      </c>
      <c r="B320">
        <v>0</v>
      </c>
    </row>
    <row r="321" spans="1:2" hidden="1">
      <c r="A321" t="str">
        <v>!USD</v>
      </c>
      <c r="B321">
        <v>0</v>
      </c>
    </row>
    <row r="322" spans="1:2" hidden="1">
      <c r="A322" t="str">
        <v>!USD</v>
      </c>
      <c r="B322">
        <v>0</v>
      </c>
    </row>
    <row r="323" spans="1:2" hidden="1">
      <c r="A323" t="str">
        <v>!USD</v>
      </c>
      <c r="B323">
        <v>0</v>
      </c>
    </row>
    <row r="324" spans="1:2" hidden="1">
      <c r="A324" t="str">
        <v>!USD</v>
      </c>
      <c r="B324">
        <v>0</v>
      </c>
    </row>
    <row r="325" spans="1:2" hidden="1">
      <c r="A325" t="str">
        <v>!USD</v>
      </c>
      <c r="B325">
        <v>0</v>
      </c>
    </row>
    <row r="326" spans="1:2" hidden="1">
      <c r="A326" t="str">
        <v>!USD</v>
      </c>
      <c r="B326">
        <v>0</v>
      </c>
    </row>
    <row r="327" spans="1:2" hidden="1">
      <c r="A327" t="str">
        <v>!USD</v>
      </c>
      <c r="B327">
        <v>0</v>
      </c>
    </row>
    <row r="328" spans="1:2" hidden="1">
      <c r="A328" t="str">
        <v>!USD</v>
      </c>
      <c r="B328">
        <v>0</v>
      </c>
    </row>
    <row r="329" spans="1:2" hidden="1">
      <c r="A329" t="str">
        <v>!USD</v>
      </c>
      <c r="B329">
        <v>0</v>
      </c>
    </row>
    <row r="330" spans="1:2" hidden="1">
      <c r="A330" t="str">
        <v>!USD</v>
      </c>
      <c r="B330">
        <v>0</v>
      </c>
    </row>
    <row r="331" spans="1:2" hidden="1">
      <c r="A331" t="str">
        <v>!USD</v>
      </c>
      <c r="B331">
        <v>0</v>
      </c>
    </row>
    <row r="332" spans="1:2" hidden="1">
      <c r="A332" t="str">
        <v>!USD</v>
      </c>
      <c r="B332">
        <v>0</v>
      </c>
    </row>
    <row r="333" spans="1:2" hidden="1">
      <c r="A333" t="str">
        <v>!USD</v>
      </c>
      <c r="B333">
        <v>0</v>
      </c>
    </row>
    <row r="334" spans="1:2" hidden="1">
      <c r="A334" t="str">
        <v>!USD</v>
      </c>
      <c r="B334">
        <v>0</v>
      </c>
    </row>
    <row r="335" spans="1:2" hidden="1">
      <c r="A335" t="str">
        <v>!USD</v>
      </c>
      <c r="B335">
        <v>0</v>
      </c>
    </row>
    <row r="336" spans="1:2" hidden="1">
      <c r="A336" t="str">
        <v>!USD</v>
      </c>
      <c r="B336">
        <v>0</v>
      </c>
    </row>
    <row r="337" spans="1:2" hidden="1">
      <c r="A337" t="str">
        <v>!USD</v>
      </c>
      <c r="B337">
        <v>0</v>
      </c>
    </row>
    <row r="338" spans="1:2" hidden="1">
      <c r="A338" t="str">
        <v>!USD</v>
      </c>
      <c r="B338">
        <v>0</v>
      </c>
    </row>
    <row r="339" spans="1:2" hidden="1">
      <c r="A339" t="str">
        <v>!USD</v>
      </c>
      <c r="B339">
        <v>0</v>
      </c>
    </row>
    <row r="340" spans="1:2" hidden="1">
      <c r="A340" t="str">
        <v>!USD</v>
      </c>
      <c r="B340">
        <v>0</v>
      </c>
    </row>
    <row r="341" spans="1:2" hidden="1">
      <c r="A341" t="str">
        <v>!USD</v>
      </c>
      <c r="B341">
        <v>0</v>
      </c>
    </row>
    <row r="342" spans="1:2" hidden="1">
      <c r="A342" t="str">
        <v>!USD</v>
      </c>
      <c r="B342">
        <v>0</v>
      </c>
    </row>
    <row r="343" spans="1:2" hidden="1">
      <c r="A343" t="str">
        <v>!USD</v>
      </c>
      <c r="B343">
        <v>0</v>
      </c>
    </row>
    <row r="344" spans="1:2" hidden="1">
      <c r="A344" t="str">
        <v>!USD</v>
      </c>
      <c r="B344">
        <v>0</v>
      </c>
    </row>
    <row r="345" spans="1:2" hidden="1">
      <c r="A345" t="str">
        <v>!USD</v>
      </c>
      <c r="B345">
        <v>0</v>
      </c>
    </row>
    <row r="346" spans="1:2" hidden="1">
      <c r="A346" t="str">
        <v>!USD</v>
      </c>
      <c r="B346">
        <v>0</v>
      </c>
    </row>
    <row r="347" spans="1:2" hidden="1">
      <c r="A347" t="str">
        <v>!USD</v>
      </c>
      <c r="B347">
        <v>0</v>
      </c>
    </row>
    <row r="348" spans="1:2" hidden="1">
      <c r="A348" t="str">
        <v>!USD</v>
      </c>
      <c r="B348">
        <v>0</v>
      </c>
    </row>
    <row r="349" spans="1:2" hidden="1">
      <c r="A349" t="str">
        <v>!USD</v>
      </c>
      <c r="B349">
        <v>0</v>
      </c>
    </row>
    <row r="350" spans="1:2" hidden="1">
      <c r="A350" t="str">
        <v>!USD</v>
      </c>
      <c r="B350">
        <v>0</v>
      </c>
    </row>
    <row r="351" spans="1:2" hidden="1">
      <c r="A351" t="str">
        <v>!USD</v>
      </c>
      <c r="B351">
        <v>0</v>
      </c>
    </row>
    <row r="352" spans="1:2" hidden="1">
      <c r="A352" t="str">
        <v>!USD</v>
      </c>
      <c r="B352">
        <v>0</v>
      </c>
    </row>
    <row r="353" spans="1:2" hidden="1">
      <c r="A353" t="str">
        <v>!USD</v>
      </c>
      <c r="B353">
        <v>0</v>
      </c>
    </row>
    <row r="354" spans="1:2" hidden="1">
      <c r="A354" t="str">
        <v>!USD</v>
      </c>
      <c r="B354">
        <v>0</v>
      </c>
    </row>
    <row r="355" spans="1:2" hidden="1">
      <c r="A355" t="str">
        <v>!USD</v>
      </c>
      <c r="B355">
        <v>0</v>
      </c>
    </row>
    <row r="356" spans="1:2" hidden="1">
      <c r="A356" t="str">
        <v>!USD</v>
      </c>
      <c r="B356">
        <v>0</v>
      </c>
    </row>
    <row r="357" spans="1:2" hidden="1">
      <c r="A357" t="str">
        <v>!USD</v>
      </c>
      <c r="B357">
        <v>0</v>
      </c>
    </row>
    <row r="358" spans="1:2" hidden="1">
      <c r="A358" t="str">
        <v>!USD</v>
      </c>
      <c r="B358">
        <v>0</v>
      </c>
    </row>
    <row r="359" spans="1:2" hidden="1">
      <c r="A359" t="str">
        <v>!USD</v>
      </c>
      <c r="B359">
        <v>0</v>
      </c>
    </row>
    <row r="360" spans="1:2" hidden="1">
      <c r="A360" t="str">
        <v>!USD</v>
      </c>
      <c r="B360">
        <v>0</v>
      </c>
    </row>
    <row r="361" spans="1:2" hidden="1">
      <c r="A361" t="str">
        <v>!USD</v>
      </c>
      <c r="B361">
        <v>0</v>
      </c>
    </row>
    <row r="362" spans="1:2" hidden="1">
      <c r="A362" t="str">
        <v>!USD</v>
      </c>
      <c r="B362">
        <v>0</v>
      </c>
    </row>
    <row r="363" spans="1:2" hidden="1">
      <c r="A363" t="str">
        <v>!USD</v>
      </c>
      <c r="B363">
        <v>0</v>
      </c>
    </row>
    <row r="364" spans="1:2" hidden="1">
      <c r="A364" t="str">
        <v>!USD</v>
      </c>
      <c r="B364">
        <v>0</v>
      </c>
    </row>
    <row r="365" spans="1:2" hidden="1">
      <c r="A365" t="str">
        <v>!USD</v>
      </c>
      <c r="B365">
        <v>0</v>
      </c>
    </row>
    <row r="366" spans="1:2" hidden="1">
      <c r="A366" t="str">
        <v>!USD</v>
      </c>
      <c r="B366">
        <v>0</v>
      </c>
    </row>
    <row r="367" spans="1:2" hidden="1">
      <c r="A367" t="str">
        <v>!USD</v>
      </c>
      <c r="B367">
        <v>0</v>
      </c>
    </row>
    <row r="368" spans="1:2" hidden="1">
      <c r="A368" t="str">
        <v>!USD</v>
      </c>
      <c r="B368">
        <v>0</v>
      </c>
    </row>
    <row r="369" spans="1:2" hidden="1">
      <c r="A369" t="str">
        <v>!USD</v>
      </c>
      <c r="B369">
        <v>0</v>
      </c>
    </row>
    <row r="370" spans="1:2" hidden="1">
      <c r="A370" t="str">
        <v>!USD</v>
      </c>
      <c r="B370">
        <v>0</v>
      </c>
    </row>
    <row r="371" spans="1:2" hidden="1">
      <c r="A371" t="str">
        <v>!USD</v>
      </c>
      <c r="B371">
        <v>0</v>
      </c>
    </row>
    <row r="372" spans="1:2" hidden="1">
      <c r="A372" t="str">
        <v>!USD</v>
      </c>
      <c r="B372">
        <v>0</v>
      </c>
    </row>
    <row r="373" spans="1:2" hidden="1">
      <c r="A373" t="str">
        <v>!USD</v>
      </c>
      <c r="B373">
        <v>0</v>
      </c>
    </row>
    <row r="374" spans="1:2" hidden="1">
      <c r="A374" t="str">
        <v>!USD</v>
      </c>
      <c r="B374">
        <v>0</v>
      </c>
    </row>
    <row r="375" spans="1:2" hidden="1">
      <c r="A375" t="str">
        <v>!USD</v>
      </c>
      <c r="B375">
        <v>0</v>
      </c>
    </row>
    <row r="376" spans="1:2" hidden="1">
      <c r="A376" t="str">
        <v>!USD</v>
      </c>
      <c r="B376">
        <v>0</v>
      </c>
    </row>
    <row r="377" spans="1:2" hidden="1">
      <c r="A377" t="str">
        <v>!USD</v>
      </c>
      <c r="B377">
        <v>0</v>
      </c>
    </row>
    <row r="378" spans="1:2" hidden="1">
      <c r="A378" t="str">
        <v>!USD</v>
      </c>
      <c r="B378">
        <v>0</v>
      </c>
    </row>
    <row r="379" spans="1:2" hidden="1">
      <c r="A379" t="str">
        <v>!USD</v>
      </c>
      <c r="B379">
        <v>0</v>
      </c>
    </row>
    <row r="380" spans="1:2" hidden="1">
      <c r="A380" t="str">
        <v>!USD</v>
      </c>
      <c r="B380">
        <v>0</v>
      </c>
    </row>
    <row r="381" spans="1:2" hidden="1">
      <c r="A381" t="str">
        <v>!USD</v>
      </c>
      <c r="B381">
        <v>0</v>
      </c>
    </row>
    <row r="382" spans="1:2" hidden="1">
      <c r="A382" t="str">
        <v>!USD</v>
      </c>
      <c r="B382">
        <v>0</v>
      </c>
    </row>
    <row r="383" spans="1:2" hidden="1">
      <c r="A383" t="str">
        <v>!USD</v>
      </c>
      <c r="B383">
        <v>0</v>
      </c>
    </row>
    <row r="384" spans="1:2" hidden="1">
      <c r="A384" t="str">
        <v>!USD</v>
      </c>
      <c r="B384">
        <v>0</v>
      </c>
    </row>
    <row r="385" spans="1:2" hidden="1">
      <c r="A385" t="str">
        <v>!USD</v>
      </c>
      <c r="B385">
        <v>0</v>
      </c>
    </row>
    <row r="386" spans="1:2" hidden="1">
      <c r="A386" t="str">
        <v>!USD</v>
      </c>
      <c r="B386">
        <v>0</v>
      </c>
    </row>
    <row r="387" spans="1:2" hidden="1">
      <c r="A387" t="str">
        <v>!USD</v>
      </c>
      <c r="B387">
        <v>0</v>
      </c>
    </row>
    <row r="388" spans="1:2" hidden="1">
      <c r="A388" t="str">
        <v>!USD</v>
      </c>
      <c r="B388">
        <v>0</v>
      </c>
    </row>
    <row r="389" spans="1:2" hidden="1">
      <c r="A389" t="str">
        <v>!USD</v>
      </c>
      <c r="B389">
        <v>0</v>
      </c>
    </row>
    <row r="390" spans="1:2" hidden="1">
      <c r="A390" t="str">
        <v>!USD</v>
      </c>
      <c r="B390">
        <v>0</v>
      </c>
    </row>
    <row r="391" spans="1:2" hidden="1">
      <c r="A391" t="str">
        <v>!USD</v>
      </c>
      <c r="B391">
        <v>0</v>
      </c>
    </row>
    <row r="392" spans="1:2" hidden="1">
      <c r="A392" t="str">
        <v>!USD</v>
      </c>
      <c r="B392">
        <v>0</v>
      </c>
    </row>
    <row r="393" spans="1:2" hidden="1">
      <c r="A393" t="str">
        <v>!USD</v>
      </c>
      <c r="B393">
        <v>0</v>
      </c>
    </row>
    <row r="394" spans="1:2" hidden="1">
      <c r="A394" t="str">
        <v>!USD</v>
      </c>
      <c r="B394">
        <v>0</v>
      </c>
    </row>
    <row r="395" spans="1:2" hidden="1">
      <c r="A395" t="str">
        <v>!USD</v>
      </c>
      <c r="B395">
        <v>0</v>
      </c>
    </row>
    <row r="396" spans="1:2" hidden="1">
      <c r="A396" t="str">
        <v>!USD</v>
      </c>
      <c r="B396">
        <v>0</v>
      </c>
    </row>
    <row r="397" spans="1:2" hidden="1">
      <c r="A397" t="str">
        <v>!USD</v>
      </c>
      <c r="B397">
        <v>0</v>
      </c>
    </row>
    <row r="398" spans="1:2" hidden="1">
      <c r="A398" t="str">
        <v>!USD</v>
      </c>
      <c r="B398">
        <v>0</v>
      </c>
    </row>
    <row r="399" spans="1:2" hidden="1">
      <c r="A399" t="str">
        <v>!USD</v>
      </c>
      <c r="B399">
        <v>0</v>
      </c>
    </row>
    <row r="400" spans="1:2" hidden="1">
      <c r="A400" t="str">
        <v>!USD</v>
      </c>
      <c r="B400">
        <v>0</v>
      </c>
    </row>
    <row r="401" spans="1:2" hidden="1">
      <c r="A401" t="str">
        <v>!USD</v>
      </c>
      <c r="B401">
        <v>0</v>
      </c>
    </row>
    <row r="402" spans="1:2" hidden="1">
      <c r="A402" t="str">
        <v>!USD</v>
      </c>
      <c r="B402">
        <v>0</v>
      </c>
    </row>
    <row r="403" spans="1:2" hidden="1">
      <c r="A403" t="str">
        <v>!USD</v>
      </c>
      <c r="B403">
        <v>0</v>
      </c>
    </row>
    <row r="404" spans="1:2" hidden="1">
      <c r="A404" t="str">
        <v>!USD</v>
      </c>
      <c r="B404">
        <v>0</v>
      </c>
    </row>
    <row r="405" spans="1:2" hidden="1">
      <c r="A405" t="str">
        <v>!USD</v>
      </c>
      <c r="B405">
        <v>0</v>
      </c>
    </row>
    <row r="406" spans="1:2" hidden="1">
      <c r="A406" t="str">
        <v>!USD</v>
      </c>
      <c r="B406">
        <v>0</v>
      </c>
    </row>
    <row r="407" spans="1:2" hidden="1">
      <c r="A407" t="str">
        <v>!USD</v>
      </c>
      <c r="B407">
        <v>0</v>
      </c>
    </row>
    <row r="408" spans="1:2" hidden="1">
      <c r="A408" t="str">
        <v>!USD</v>
      </c>
      <c r="B408">
        <v>0</v>
      </c>
    </row>
    <row r="409" spans="1:2" hidden="1">
      <c r="A409" t="str">
        <v>!USD</v>
      </c>
      <c r="B409">
        <v>0</v>
      </c>
    </row>
    <row r="410" spans="1:2" hidden="1">
      <c r="A410" t="str">
        <v>!USD</v>
      </c>
      <c r="B410">
        <v>0</v>
      </c>
    </row>
    <row r="411" spans="1:2" hidden="1">
      <c r="A411" t="str">
        <v>!USD</v>
      </c>
      <c r="B411">
        <v>0</v>
      </c>
    </row>
    <row r="412" spans="1:2" hidden="1">
      <c r="A412" t="str">
        <v>!USD</v>
      </c>
      <c r="B412">
        <v>0</v>
      </c>
    </row>
    <row r="413" spans="1:2" hidden="1">
      <c r="A413" t="str">
        <v>!USD</v>
      </c>
      <c r="B413">
        <v>0</v>
      </c>
    </row>
    <row r="414" spans="1:2" hidden="1">
      <c r="A414" t="str">
        <v>!USD</v>
      </c>
      <c r="B414">
        <v>0</v>
      </c>
    </row>
    <row r="415" spans="1:2" hidden="1">
      <c r="A415" t="str">
        <v>!USD</v>
      </c>
      <c r="B415">
        <v>0</v>
      </c>
    </row>
    <row r="416" spans="1:2" hidden="1">
      <c r="A416" t="str">
        <v>!USD</v>
      </c>
      <c r="B416">
        <v>0</v>
      </c>
    </row>
    <row r="417" spans="1:2" hidden="1">
      <c r="A417" t="str">
        <v>!USD</v>
      </c>
      <c r="B417">
        <v>0</v>
      </c>
    </row>
    <row r="418" spans="1:2" hidden="1">
      <c r="A418" t="str">
        <v>!USD</v>
      </c>
      <c r="B418">
        <v>0</v>
      </c>
    </row>
    <row r="419" spans="1:2" hidden="1">
      <c r="A419" t="str">
        <v>!USD</v>
      </c>
      <c r="B419">
        <v>0</v>
      </c>
    </row>
    <row r="420" spans="1:2" hidden="1">
      <c r="A420" t="str">
        <v>!USD</v>
      </c>
      <c r="B420">
        <v>0</v>
      </c>
    </row>
    <row r="421" spans="1:2" hidden="1">
      <c r="A421" t="str">
        <v>!USD</v>
      </c>
      <c r="B421">
        <v>0</v>
      </c>
    </row>
    <row r="422" spans="1:2" hidden="1">
      <c r="A422" t="str">
        <v>!USD</v>
      </c>
      <c r="B422">
        <v>0</v>
      </c>
    </row>
    <row r="423" spans="1:2" hidden="1">
      <c r="A423" t="str">
        <v>!USD</v>
      </c>
      <c r="B423">
        <v>0</v>
      </c>
    </row>
    <row r="424" spans="1:2" hidden="1">
      <c r="A424" t="str">
        <v>!USD</v>
      </c>
      <c r="B424">
        <v>0</v>
      </c>
    </row>
    <row r="425" spans="1:2" hidden="1">
      <c r="A425" t="str">
        <v>!USD</v>
      </c>
      <c r="B425">
        <v>0</v>
      </c>
    </row>
    <row r="426" spans="1:2" hidden="1">
      <c r="A426" t="str">
        <v>!USD</v>
      </c>
      <c r="B426">
        <v>0</v>
      </c>
    </row>
    <row r="427" spans="1:2" hidden="1">
      <c r="A427" t="str">
        <v>!USD</v>
      </c>
      <c r="B427">
        <v>0</v>
      </c>
    </row>
    <row r="428" spans="1:2" hidden="1">
      <c r="A428" t="str">
        <v>!USD</v>
      </c>
      <c r="B428">
        <v>0</v>
      </c>
    </row>
    <row r="429" spans="1:2" hidden="1">
      <c r="A429" t="str">
        <v>!USD</v>
      </c>
      <c r="B429">
        <v>0</v>
      </c>
    </row>
    <row r="430" spans="1:2" hidden="1">
      <c r="A430" t="str">
        <v>!USD</v>
      </c>
      <c r="B430">
        <v>0</v>
      </c>
    </row>
    <row r="431" spans="1:2" hidden="1">
      <c r="A431" t="str">
        <v>!USD</v>
      </c>
      <c r="B431">
        <v>0</v>
      </c>
    </row>
    <row r="432" spans="1:2" hidden="1">
      <c r="A432" t="str">
        <v>!USD</v>
      </c>
      <c r="B432">
        <v>0</v>
      </c>
    </row>
    <row r="433" spans="1:2" hidden="1">
      <c r="A433" t="str">
        <v>!USD</v>
      </c>
      <c r="B433">
        <v>0</v>
      </c>
    </row>
    <row r="434" spans="1:2" hidden="1">
      <c r="A434" t="str">
        <v>!USD</v>
      </c>
      <c r="B434">
        <v>0</v>
      </c>
    </row>
    <row r="435" spans="1:2" hidden="1">
      <c r="A435" t="str">
        <v>!USD</v>
      </c>
      <c r="B435">
        <v>0</v>
      </c>
    </row>
    <row r="436" spans="1:2" hidden="1">
      <c r="A436" t="str">
        <v>!USD</v>
      </c>
      <c r="B436">
        <v>0</v>
      </c>
    </row>
    <row r="437" spans="1:2" hidden="1">
      <c r="A437" t="str">
        <v>!USD</v>
      </c>
      <c r="B437">
        <v>0</v>
      </c>
    </row>
    <row r="438" spans="1:2" hidden="1">
      <c r="A438" t="str">
        <v>!USD</v>
      </c>
      <c r="B438">
        <v>0</v>
      </c>
    </row>
    <row r="439" spans="1:2" hidden="1">
      <c r="A439" t="str">
        <v>!USD</v>
      </c>
      <c r="B439">
        <v>0</v>
      </c>
    </row>
    <row r="440" spans="1:2" hidden="1">
      <c r="A440" t="str">
        <v>!USD</v>
      </c>
      <c r="B440">
        <v>0</v>
      </c>
    </row>
    <row r="441" spans="1:2" hidden="1">
      <c r="A441" t="str">
        <v>!USD</v>
      </c>
      <c r="B441">
        <v>0</v>
      </c>
    </row>
    <row r="442" spans="1:2" hidden="1">
      <c r="A442" t="str">
        <v>!USD</v>
      </c>
      <c r="B442">
        <v>0</v>
      </c>
    </row>
    <row r="443" spans="1:2" hidden="1">
      <c r="A443" t="str">
        <v>!USD</v>
      </c>
      <c r="B443">
        <v>0</v>
      </c>
    </row>
    <row r="444" spans="1:2" hidden="1">
      <c r="A444" t="str">
        <v>!USD</v>
      </c>
      <c r="B444">
        <v>0</v>
      </c>
    </row>
    <row r="445" spans="1:2" hidden="1">
      <c r="A445" t="str">
        <v>!USD</v>
      </c>
      <c r="B445">
        <v>0</v>
      </c>
    </row>
    <row r="446" spans="1:2" hidden="1">
      <c r="A446" t="str">
        <v>!USD</v>
      </c>
      <c r="B446">
        <v>0</v>
      </c>
    </row>
    <row r="447" spans="1:2" hidden="1">
      <c r="A447" t="str">
        <v>!USD</v>
      </c>
      <c r="B447">
        <v>0</v>
      </c>
    </row>
    <row r="448" spans="1:2" hidden="1">
      <c r="A448" t="str">
        <v>!USD</v>
      </c>
      <c r="B448">
        <v>0</v>
      </c>
    </row>
    <row r="449" spans="1:2" hidden="1">
      <c r="A449" t="str">
        <v>!USD</v>
      </c>
      <c r="B449">
        <v>0</v>
      </c>
    </row>
    <row r="450" spans="1:2" hidden="1">
      <c r="A450" t="str">
        <v>!USD</v>
      </c>
      <c r="B450">
        <v>0</v>
      </c>
    </row>
    <row r="451" spans="1:2" hidden="1">
      <c r="A451" t="str">
        <v>!USD</v>
      </c>
      <c r="B451">
        <v>0</v>
      </c>
    </row>
    <row r="452" spans="1:2" hidden="1">
      <c r="A452" t="str">
        <v>!USD</v>
      </c>
      <c r="B452">
        <v>0</v>
      </c>
    </row>
    <row r="453" spans="1:2" hidden="1">
      <c r="A453" t="str">
        <v>!USD</v>
      </c>
      <c r="B453">
        <v>0</v>
      </c>
    </row>
    <row r="454" spans="1:2" hidden="1">
      <c r="A454" t="str">
        <v>!USD</v>
      </c>
      <c r="B454">
        <v>0</v>
      </c>
    </row>
    <row r="455" spans="1:2" hidden="1">
      <c r="A455" t="str">
        <v>!USD</v>
      </c>
      <c r="B455">
        <v>0</v>
      </c>
    </row>
    <row r="456" spans="1:2" hidden="1">
      <c r="A456" t="str">
        <v>!USD</v>
      </c>
      <c r="B456">
        <v>0</v>
      </c>
    </row>
    <row r="457" spans="1:2" hidden="1">
      <c r="A457" t="str">
        <v>!USD</v>
      </c>
      <c r="B457">
        <v>0</v>
      </c>
    </row>
    <row r="458" spans="1:2" hidden="1">
      <c r="A458" t="str">
        <v>!USD</v>
      </c>
      <c r="B458">
        <v>0</v>
      </c>
    </row>
    <row r="459" spans="1:2" hidden="1">
      <c r="A459" t="str">
        <v>!USD</v>
      </c>
      <c r="B459">
        <v>0</v>
      </c>
    </row>
    <row r="460" spans="1:2" hidden="1">
      <c r="A460" t="str">
        <v>!USD</v>
      </c>
      <c r="B460">
        <v>0</v>
      </c>
    </row>
    <row r="461" spans="1:2" hidden="1">
      <c r="A461" t="str">
        <v>!USD</v>
      </c>
      <c r="B461">
        <v>0</v>
      </c>
    </row>
    <row r="462" spans="1:2" hidden="1">
      <c r="A462" t="str">
        <v>!USD</v>
      </c>
      <c r="B462">
        <v>0</v>
      </c>
    </row>
    <row r="463" spans="1:2" hidden="1">
      <c r="A463" t="str">
        <v>!USD</v>
      </c>
      <c r="B463">
        <v>0</v>
      </c>
    </row>
    <row r="464" spans="1:2" hidden="1">
      <c r="A464" t="str">
        <v>!USD</v>
      </c>
      <c r="B464">
        <v>0</v>
      </c>
    </row>
    <row r="465" spans="1:2" hidden="1">
      <c r="A465" t="str">
        <v>!USD</v>
      </c>
      <c r="B465">
        <v>0</v>
      </c>
    </row>
    <row r="466" spans="1:2" hidden="1">
      <c r="A466" t="str">
        <v>!USD</v>
      </c>
      <c r="B466">
        <v>0</v>
      </c>
    </row>
    <row r="467" spans="1:2" hidden="1">
      <c r="A467" t="str">
        <v>!USD</v>
      </c>
      <c r="B467">
        <v>0</v>
      </c>
    </row>
    <row r="468" spans="1:2" hidden="1">
      <c r="A468" t="str">
        <v>!USD</v>
      </c>
      <c r="B468">
        <v>0</v>
      </c>
    </row>
    <row r="469" spans="1:2" hidden="1">
      <c r="A469" t="str">
        <v>!USD</v>
      </c>
      <c r="B469">
        <v>0</v>
      </c>
    </row>
    <row r="470" spans="1:2" hidden="1">
      <c r="A470" t="str">
        <v>!USD</v>
      </c>
      <c r="B470">
        <v>0</v>
      </c>
    </row>
    <row r="471" spans="1:2" hidden="1">
      <c r="A471" t="str">
        <v>!USD</v>
      </c>
      <c r="B471">
        <v>0</v>
      </c>
    </row>
    <row r="472" spans="1:2" hidden="1">
      <c r="A472" t="str">
        <v>!USD</v>
      </c>
      <c r="B472">
        <v>0</v>
      </c>
    </row>
    <row r="473" spans="1:2" hidden="1">
      <c r="A473" t="str">
        <v>!USD</v>
      </c>
      <c r="B473">
        <v>0</v>
      </c>
    </row>
    <row r="474" spans="1:2" hidden="1">
      <c r="A474" t="str">
        <v>!USD</v>
      </c>
      <c r="B474">
        <v>0</v>
      </c>
    </row>
    <row r="475" spans="1:2" hidden="1">
      <c r="A475" t="str">
        <v>!USD</v>
      </c>
      <c r="B475">
        <v>0</v>
      </c>
    </row>
    <row r="476" spans="1:2" hidden="1">
      <c r="A476" t="str">
        <v>!USD</v>
      </c>
      <c r="B476">
        <v>0</v>
      </c>
    </row>
    <row r="477" spans="1:2" hidden="1">
      <c r="A477" t="str">
        <v>!USD</v>
      </c>
      <c r="B477">
        <v>0</v>
      </c>
    </row>
    <row r="478" spans="1:2" hidden="1">
      <c r="A478" t="str">
        <v>!USD</v>
      </c>
      <c r="B478">
        <v>0</v>
      </c>
    </row>
    <row r="479" spans="1:2" hidden="1">
      <c r="A479" t="str">
        <v>!USD</v>
      </c>
      <c r="B479">
        <v>0</v>
      </c>
    </row>
    <row r="480" spans="1:2" hidden="1">
      <c r="A480" t="str">
        <v>!USD</v>
      </c>
      <c r="B480">
        <v>0</v>
      </c>
    </row>
    <row r="481" spans="1:2" hidden="1">
      <c r="A481" t="str">
        <v>!USD</v>
      </c>
      <c r="B481">
        <v>0</v>
      </c>
    </row>
    <row r="482" spans="1:2" hidden="1">
      <c r="A482" t="str">
        <v>!USD</v>
      </c>
      <c r="B482">
        <v>0</v>
      </c>
    </row>
    <row r="483" spans="1:2" hidden="1">
      <c r="A483" t="str">
        <v>!USD</v>
      </c>
      <c r="B483">
        <v>0</v>
      </c>
    </row>
    <row r="484" spans="1:2" hidden="1">
      <c r="A484" t="str">
        <v>!USD</v>
      </c>
      <c r="B484">
        <v>0</v>
      </c>
    </row>
    <row r="485" spans="1:2" hidden="1">
      <c r="A485" t="str">
        <v>!USD</v>
      </c>
      <c r="B485">
        <v>0</v>
      </c>
    </row>
    <row r="486" spans="1:2" hidden="1">
      <c r="A486" t="str">
        <v>!USD</v>
      </c>
      <c r="B486">
        <v>0</v>
      </c>
    </row>
    <row r="487" spans="1:2" hidden="1">
      <c r="A487" t="str">
        <v>!USD</v>
      </c>
      <c r="B487">
        <v>0</v>
      </c>
    </row>
    <row r="488" spans="1:2" hidden="1">
      <c r="A488" t="str">
        <v>!USD</v>
      </c>
      <c r="B488">
        <v>0</v>
      </c>
    </row>
    <row r="489" spans="1:2" hidden="1">
      <c r="A489" t="str">
        <v>!USD</v>
      </c>
      <c r="B489">
        <v>0</v>
      </c>
    </row>
    <row r="490" spans="1:2" hidden="1">
      <c r="A490" t="str">
        <v>!USD</v>
      </c>
      <c r="B490">
        <v>0</v>
      </c>
    </row>
    <row r="491" spans="1:2" hidden="1">
      <c r="A491" t="str">
        <v>!USD</v>
      </c>
      <c r="B491">
        <v>0</v>
      </c>
    </row>
    <row r="492" spans="1:2" hidden="1">
      <c r="A492" t="str">
        <v>!USD</v>
      </c>
      <c r="B492">
        <v>0</v>
      </c>
    </row>
    <row r="493" spans="1:2" hidden="1">
      <c r="A493" t="str">
        <v>!USD</v>
      </c>
      <c r="B493">
        <v>0</v>
      </c>
    </row>
    <row r="494" spans="1:2" hidden="1">
      <c r="A494" t="str">
        <v>!USD</v>
      </c>
      <c r="B494">
        <v>0</v>
      </c>
    </row>
    <row r="495" spans="1:2" hidden="1">
      <c r="A495" t="str">
        <v>!USD</v>
      </c>
      <c r="B495">
        <v>0</v>
      </c>
    </row>
    <row r="496" spans="1:2" hidden="1">
      <c r="A496" t="str">
        <v>!USD</v>
      </c>
      <c r="B496">
        <v>0</v>
      </c>
    </row>
    <row r="497" spans="1:2" hidden="1">
      <c r="A497" t="str">
        <v>!USD</v>
      </c>
      <c r="B497">
        <v>0</v>
      </c>
    </row>
    <row r="498" spans="1:2" hidden="1">
      <c r="A498" t="str">
        <v>!USD</v>
      </c>
      <c r="B498">
        <v>0</v>
      </c>
    </row>
    <row r="499" spans="1:2" hidden="1">
      <c r="A499" t="str">
        <v>!USD</v>
      </c>
      <c r="B499">
        <v>0</v>
      </c>
    </row>
    <row r="500" spans="1:2" hidden="1">
      <c r="A500" t="str">
        <v>!USD</v>
      </c>
      <c r="B500">
        <v>0</v>
      </c>
    </row>
    <row r="501" spans="1:2" hidden="1">
      <c r="A501" t="str">
        <v>!USD</v>
      </c>
      <c r="B501">
        <v>0</v>
      </c>
    </row>
  </sheetData>
  <autoFilter ref="A1:B501" xr:uid="{00000000-0009-0000-0000-000007000000}">
    <filterColumn colId="0">
      <customFilters>
        <customFilter val="FC_*"/>
      </custom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C501"/>
  <sheetViews>
    <sheetView showGridLines="0" zoomScaleNormal="100" workbookViewId="0">
      <pane ySplit="1" topLeftCell="A2" activePane="bottomLeft" state="frozen"/>
      <selection activeCell="A2" sqref="A2"/>
      <selection pane="bottomLeft" activeCell="A2" sqref="A2:B91"/>
    </sheetView>
  </sheetViews>
  <sheetFormatPr baseColWidth="10" defaultColWidth="0" defaultRowHeight="15" zeroHeight="1"/>
  <cols>
    <col min="1" max="1" width="65.5" style="53" customWidth="1"/>
    <col min="2" max="2" width="70.6640625" style="53" customWidth="1"/>
    <col min="3" max="3" width="17.33203125" hidden="1" customWidth="1"/>
    <col min="4" max="4" width="8.83203125" hidden="1" customWidth="1"/>
    <col min="5" max="16384" width="8.83203125" hidden="1"/>
  </cols>
  <sheetData>
    <row r="1" spans="1:2" ht="52.25" customHeight="1">
      <c r="A1" s="52" t="s">
        <v>476</v>
      </c>
      <c r="B1" s="52" t="s">
        <v>477</v>
      </c>
    </row>
    <row r="2" spans="1:2">
      <c r="A2" t="s">
        <v>570</v>
      </c>
      <c r="B2" t="s">
        <v>312</v>
      </c>
    </row>
    <row r="3" spans="1:2">
      <c r="A3" t="s">
        <v>83</v>
      </c>
      <c r="B3" t="s">
        <v>284</v>
      </c>
    </row>
    <row r="4" spans="1:2">
      <c r="A4" t="s">
        <v>571</v>
      </c>
      <c r="B4" t="s">
        <v>572</v>
      </c>
    </row>
    <row r="5" spans="1:2">
      <c r="A5" t="s">
        <v>573</v>
      </c>
      <c r="B5" t="s">
        <v>574</v>
      </c>
    </row>
    <row r="6" spans="1:2">
      <c r="A6" t="s">
        <v>246</v>
      </c>
      <c r="B6" t="s">
        <v>447</v>
      </c>
    </row>
    <row r="7" spans="1:2">
      <c r="A7" t="s">
        <v>247</v>
      </c>
      <c r="B7" t="s">
        <v>448</v>
      </c>
    </row>
    <row r="8" spans="1:2">
      <c r="A8" t="s">
        <v>575</v>
      </c>
      <c r="B8" t="s">
        <v>576</v>
      </c>
    </row>
    <row r="9" spans="1:2">
      <c r="A9" t="s">
        <v>577</v>
      </c>
      <c r="B9" t="s">
        <v>578</v>
      </c>
    </row>
    <row r="10" spans="1:2">
      <c r="A10" t="s">
        <v>104</v>
      </c>
      <c r="B10" t="s">
        <v>305</v>
      </c>
    </row>
    <row r="11" spans="1:2">
      <c r="A11" t="s">
        <v>579</v>
      </c>
      <c r="B11" t="s">
        <v>580</v>
      </c>
    </row>
    <row r="12" spans="1:2">
      <c r="A12" t="s">
        <v>70</v>
      </c>
      <c r="B12" t="s">
        <v>271</v>
      </c>
    </row>
    <row r="13" spans="1:2">
      <c r="A13" t="s">
        <v>581</v>
      </c>
      <c r="B13" t="s">
        <v>343</v>
      </c>
    </row>
    <row r="14" spans="1:2">
      <c r="A14" t="s">
        <v>582</v>
      </c>
      <c r="B14" t="s">
        <v>392</v>
      </c>
    </row>
    <row r="15" spans="1:2">
      <c r="A15" t="s">
        <v>583</v>
      </c>
      <c r="B15" t="s">
        <v>346</v>
      </c>
    </row>
    <row r="16" spans="1:2">
      <c r="A16" t="s">
        <v>584</v>
      </c>
      <c r="B16" t="s">
        <v>427</v>
      </c>
    </row>
    <row r="17" spans="1:2">
      <c r="A17" t="s">
        <v>543</v>
      </c>
      <c r="B17" t="s">
        <v>339</v>
      </c>
    </row>
    <row r="18" spans="1:2">
      <c r="A18" t="s">
        <v>585</v>
      </c>
      <c r="B18" t="s">
        <v>586</v>
      </c>
    </row>
    <row r="19" spans="1:2">
      <c r="A19" t="s">
        <v>587</v>
      </c>
      <c r="B19" t="s">
        <v>306</v>
      </c>
    </row>
    <row r="20" spans="1:2">
      <c r="A20" t="s">
        <v>588</v>
      </c>
      <c r="B20" t="s">
        <v>461</v>
      </c>
    </row>
    <row r="21" spans="1:2">
      <c r="A21" t="s">
        <v>589</v>
      </c>
      <c r="B21" t="s">
        <v>590</v>
      </c>
    </row>
    <row r="22" spans="1:2">
      <c r="A22" t="s">
        <v>126</v>
      </c>
      <c r="B22" t="s">
        <v>327</v>
      </c>
    </row>
    <row r="23" spans="1:2">
      <c r="A23" t="s">
        <v>591</v>
      </c>
      <c r="B23" t="s">
        <v>592</v>
      </c>
    </row>
    <row r="24" spans="1:2">
      <c r="A24" t="s">
        <v>103</v>
      </c>
      <c r="B24" t="s">
        <v>304</v>
      </c>
    </row>
    <row r="25" spans="1:2">
      <c r="A25" t="s">
        <v>593</v>
      </c>
      <c r="B25" t="s">
        <v>594</v>
      </c>
    </row>
    <row r="26" spans="1:2">
      <c r="A26" t="s">
        <v>595</v>
      </c>
      <c r="B26" t="s">
        <v>347</v>
      </c>
    </row>
    <row r="27" spans="1:2">
      <c r="A27" t="s">
        <v>162</v>
      </c>
      <c r="B27" t="s">
        <v>363</v>
      </c>
    </row>
    <row r="28" spans="1:2">
      <c r="A28" t="s">
        <v>596</v>
      </c>
      <c r="B28" t="s">
        <v>270</v>
      </c>
    </row>
    <row r="29" spans="1:2">
      <c r="A29" t="s">
        <v>597</v>
      </c>
      <c r="B29" t="s">
        <v>329</v>
      </c>
    </row>
    <row r="30" spans="1:2">
      <c r="A30" t="s">
        <v>171</v>
      </c>
      <c r="B30" t="s">
        <v>372</v>
      </c>
    </row>
    <row r="31" spans="1:2">
      <c r="A31" t="s">
        <v>598</v>
      </c>
      <c r="B31" t="s">
        <v>373</v>
      </c>
    </row>
    <row r="32" spans="1:2">
      <c r="A32" t="s">
        <v>599</v>
      </c>
      <c r="B32" t="s">
        <v>410</v>
      </c>
    </row>
    <row r="33" spans="1:2">
      <c r="A33" t="s">
        <v>166</v>
      </c>
      <c r="B33" t="s">
        <v>367</v>
      </c>
    </row>
    <row r="34" spans="1:2">
      <c r="A34" t="s">
        <v>600</v>
      </c>
      <c r="B34" t="s">
        <v>307</v>
      </c>
    </row>
    <row r="35" spans="1:2">
      <c r="A35" t="s">
        <v>601</v>
      </c>
      <c r="B35" t="s">
        <v>14</v>
      </c>
    </row>
    <row r="36" spans="1:2">
      <c r="A36" t="s">
        <v>602</v>
      </c>
      <c r="B36" t="s">
        <v>603</v>
      </c>
    </row>
    <row r="37" spans="1:2">
      <c r="A37" t="s">
        <v>604</v>
      </c>
      <c r="B37" t="s">
        <v>605</v>
      </c>
    </row>
    <row r="38" spans="1:2">
      <c r="A38" t="s">
        <v>606</v>
      </c>
      <c r="B38" t="s">
        <v>331</v>
      </c>
    </row>
    <row r="39" spans="1:2">
      <c r="A39" t="s">
        <v>607</v>
      </c>
      <c r="B39" t="s">
        <v>608</v>
      </c>
    </row>
    <row r="40" spans="1:2">
      <c r="A40" t="s">
        <v>121</v>
      </c>
      <c r="B40" t="s">
        <v>322</v>
      </c>
    </row>
    <row r="41" spans="1:2">
      <c r="A41" t="s">
        <v>609</v>
      </c>
      <c r="B41" t="s">
        <v>308</v>
      </c>
    </row>
    <row r="42" spans="1:2">
      <c r="A42" t="s">
        <v>610</v>
      </c>
      <c r="B42" t="s">
        <v>611</v>
      </c>
    </row>
    <row r="43" spans="1:2">
      <c r="A43" t="s">
        <v>612</v>
      </c>
      <c r="B43" t="s">
        <v>613</v>
      </c>
    </row>
    <row r="44" spans="1:2">
      <c r="A44" t="s">
        <v>614</v>
      </c>
      <c r="B44" t="s">
        <v>309</v>
      </c>
    </row>
    <row r="45" spans="1:2">
      <c r="A45" t="s">
        <v>257</v>
      </c>
      <c r="B45" t="s">
        <v>458</v>
      </c>
    </row>
    <row r="46" spans="1:2">
      <c r="A46" t="s">
        <v>615</v>
      </c>
      <c r="B46" t="s">
        <v>315</v>
      </c>
    </row>
    <row r="47" spans="1:2">
      <c r="A47" t="s">
        <v>616</v>
      </c>
      <c r="B47" t="s">
        <v>276</v>
      </c>
    </row>
    <row r="48" spans="1:2">
      <c r="A48" t="s">
        <v>110</v>
      </c>
      <c r="B48" t="s">
        <v>311</v>
      </c>
    </row>
    <row r="49" spans="1:2">
      <c r="A49" t="s">
        <v>617</v>
      </c>
      <c r="B49" t="s">
        <v>301</v>
      </c>
    </row>
    <row r="50" spans="1:2">
      <c r="A50" t="s">
        <v>618</v>
      </c>
      <c r="B50" t="s">
        <v>619</v>
      </c>
    </row>
    <row r="51" spans="1:2">
      <c r="A51" t="s">
        <v>620</v>
      </c>
      <c r="B51" t="s">
        <v>281</v>
      </c>
    </row>
    <row r="52" spans="1:2">
      <c r="A52" t="s">
        <v>621</v>
      </c>
      <c r="B52" t="s">
        <v>622</v>
      </c>
    </row>
    <row r="53" spans="1:2">
      <c r="A53" t="s">
        <v>623</v>
      </c>
      <c r="B53" t="s">
        <v>624</v>
      </c>
    </row>
    <row r="54" spans="1:2">
      <c r="A54" t="s">
        <v>625</v>
      </c>
      <c r="B54" t="s">
        <v>278</v>
      </c>
    </row>
    <row r="55" spans="1:2">
      <c r="A55" t="s">
        <v>127</v>
      </c>
      <c r="B55" t="s">
        <v>328</v>
      </c>
    </row>
    <row r="56" spans="1:2">
      <c r="A56" t="s">
        <v>109</v>
      </c>
      <c r="B56" t="s">
        <v>310</v>
      </c>
    </row>
    <row r="57" spans="1:2">
      <c r="A57" t="s">
        <v>626</v>
      </c>
      <c r="B57" t="s">
        <v>314</v>
      </c>
    </row>
    <row r="58" spans="1:2">
      <c r="A58" t="s">
        <v>627</v>
      </c>
      <c r="B58" t="s">
        <v>628</v>
      </c>
    </row>
    <row r="59" spans="1:2">
      <c r="A59" t="s">
        <v>137</v>
      </c>
      <c r="B59" t="s">
        <v>338</v>
      </c>
    </row>
    <row r="60" spans="1:2">
      <c r="A60" t="s">
        <v>629</v>
      </c>
      <c r="B60" t="s">
        <v>344</v>
      </c>
    </row>
    <row r="61" spans="1:2">
      <c r="A61" t="s">
        <v>630</v>
      </c>
      <c r="B61" t="s">
        <v>264</v>
      </c>
    </row>
    <row r="62" spans="1:2">
      <c r="A62" t="s">
        <v>631</v>
      </c>
      <c r="B62" t="s">
        <v>632</v>
      </c>
    </row>
    <row r="63" spans="1:2">
      <c r="A63" t="s">
        <v>633</v>
      </c>
      <c r="B63" t="s">
        <v>634</v>
      </c>
    </row>
    <row r="64" spans="1:2">
      <c r="A64" t="s">
        <v>635</v>
      </c>
      <c r="B64" t="s">
        <v>548</v>
      </c>
    </row>
    <row r="65" spans="1:2">
      <c r="A65" t="s">
        <v>636</v>
      </c>
      <c r="B65" t="s">
        <v>637</v>
      </c>
    </row>
    <row r="66" spans="1:2">
      <c r="A66" t="s">
        <v>638</v>
      </c>
      <c r="B66" t="s">
        <v>273</v>
      </c>
    </row>
    <row r="67" spans="1:2">
      <c r="A67" t="s">
        <v>639</v>
      </c>
      <c r="B67" t="s">
        <v>299</v>
      </c>
    </row>
    <row r="68" spans="1:2">
      <c r="A68" t="s">
        <v>640</v>
      </c>
      <c r="B68" t="s">
        <v>641</v>
      </c>
    </row>
    <row r="69" spans="1:2">
      <c r="A69" t="s">
        <v>642</v>
      </c>
      <c r="B69" t="s">
        <v>268</v>
      </c>
    </row>
    <row r="70" spans="1:2">
      <c r="A70" t="s">
        <v>131</v>
      </c>
      <c r="B70" t="s">
        <v>332</v>
      </c>
    </row>
    <row r="71" spans="1:2">
      <c r="A71" t="s">
        <v>90</v>
      </c>
      <c r="B71" t="s">
        <v>291</v>
      </c>
    </row>
    <row r="72" spans="1:2">
      <c r="A72" t="s">
        <v>643</v>
      </c>
      <c r="B72" t="s">
        <v>644</v>
      </c>
    </row>
    <row r="73" spans="1:2">
      <c r="A73" t="s">
        <v>64</v>
      </c>
      <c r="B73" t="s">
        <v>265</v>
      </c>
    </row>
    <row r="74" spans="1:2">
      <c r="A74" t="s">
        <v>645</v>
      </c>
      <c r="B74" t="s">
        <v>646</v>
      </c>
    </row>
    <row r="75" spans="1:2">
      <c r="A75" t="s">
        <v>474</v>
      </c>
      <c r="B75" t="s">
        <v>472</v>
      </c>
    </row>
    <row r="76" spans="1:2">
      <c r="A76" t="s">
        <v>647</v>
      </c>
      <c r="B76" t="s">
        <v>400</v>
      </c>
    </row>
    <row r="77" spans="1:2">
      <c r="A77" t="s">
        <v>648</v>
      </c>
      <c r="B77" t="s">
        <v>267</v>
      </c>
    </row>
    <row r="78" spans="1:2">
      <c r="A78" t="s">
        <v>649</v>
      </c>
      <c r="B78" t="s">
        <v>650</v>
      </c>
    </row>
    <row r="79" spans="1:2">
      <c r="A79" s="53" t="s">
        <v>475</v>
      </c>
      <c r="B79" s="53" t="s">
        <v>473</v>
      </c>
    </row>
    <row r="80" spans="1:2">
      <c r="A80" s="53" t="s">
        <v>651</v>
      </c>
      <c r="B80" s="53" t="s">
        <v>274</v>
      </c>
    </row>
    <row r="81" spans="1:2">
      <c r="A81" s="53" t="s">
        <v>617</v>
      </c>
      <c r="B81" s="53" t="s">
        <v>301</v>
      </c>
    </row>
    <row r="82" spans="1:2">
      <c r="A82" s="53" t="s">
        <v>652</v>
      </c>
      <c r="B82" s="53" t="s">
        <v>653</v>
      </c>
    </row>
    <row r="83" spans="1:2">
      <c r="A83" s="53" t="s">
        <v>581</v>
      </c>
      <c r="B83" s="53" t="s">
        <v>343</v>
      </c>
    </row>
    <row r="84" spans="1:2">
      <c r="A84" s="53" t="s">
        <v>65</v>
      </c>
      <c r="B84" s="53" t="s">
        <v>266</v>
      </c>
    </row>
    <row r="85" spans="1:2">
      <c r="A85" s="53" t="s">
        <v>651</v>
      </c>
      <c r="B85" s="53" t="s">
        <v>274</v>
      </c>
    </row>
    <row r="86" spans="1:2">
      <c r="A86" s="53" t="s">
        <v>78</v>
      </c>
      <c r="B86" s="53" t="s">
        <v>279</v>
      </c>
    </row>
    <row r="87" spans="1:2">
      <c r="A87" s="53" t="s">
        <v>79</v>
      </c>
      <c r="B87" s="53" t="s">
        <v>280</v>
      </c>
    </row>
    <row r="88" spans="1:2">
      <c r="A88" s="53" t="s">
        <v>90</v>
      </c>
      <c r="B88" s="53" t="s">
        <v>291</v>
      </c>
    </row>
    <row r="89" spans="1:2">
      <c r="A89" s="53" t="s">
        <v>620</v>
      </c>
      <c r="B89" s="53" t="s">
        <v>281</v>
      </c>
    </row>
    <row r="90" spans="1:2">
      <c r="A90" s="53" t="s">
        <v>70</v>
      </c>
      <c r="B90" s="53" t="s">
        <v>271</v>
      </c>
    </row>
    <row r="91" spans="1:2">
      <c r="A91" s="53" t="s">
        <v>549</v>
      </c>
      <c r="B91" s="53" t="s">
        <v>402</v>
      </c>
    </row>
    <row r="92" spans="1:2"/>
    <row r="93" spans="1:2"/>
    <row r="94" spans="1:2"/>
    <row r="95" spans="1:2"/>
    <row r="96" spans="1:2"/>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sheetData>
  <sheetProtection formatCells="0" formatColumns="0" formatRows="0" autoFilter="0"/>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F205"/>
  <sheetViews>
    <sheetView zoomScaleNormal="100" workbookViewId="0"/>
  </sheetViews>
  <sheetFormatPr baseColWidth="10" defaultColWidth="8.83203125" defaultRowHeight="15"/>
  <cols>
    <col min="1" max="1" width="74.1640625" bestFit="1" customWidth="1"/>
    <col min="2" max="2" width="59.1640625" style="13" bestFit="1" customWidth="1"/>
    <col min="3" max="3" width="74.1640625" bestFit="1" customWidth="1"/>
    <col min="4" max="4" width="59.1640625" style="13" bestFit="1" customWidth="1"/>
    <col min="5" max="6" width="46.6640625" customWidth="1"/>
  </cols>
  <sheetData>
    <row r="1" spans="1:6">
      <c r="A1" t="s">
        <v>527</v>
      </c>
      <c r="B1" s="13" t="s">
        <v>528</v>
      </c>
      <c r="C1" t="s">
        <v>529</v>
      </c>
      <c r="D1" s="13" t="s">
        <v>530</v>
      </c>
      <c r="E1" t="s">
        <v>535</v>
      </c>
      <c r="F1" s="13" t="s">
        <v>536</v>
      </c>
    </row>
    <row r="2" spans="1:6">
      <c r="A2" t="s">
        <v>264</v>
      </c>
      <c r="B2" t="s">
        <v>63</v>
      </c>
      <c r="D2"/>
    </row>
    <row r="3" spans="1:6">
      <c r="A3" t="s">
        <v>265</v>
      </c>
      <c r="B3" t="s">
        <v>64</v>
      </c>
      <c r="D3"/>
    </row>
    <row r="4" spans="1:6">
      <c r="A4" t="s">
        <v>266</v>
      </c>
      <c r="B4" t="s">
        <v>65</v>
      </c>
      <c r="D4"/>
    </row>
    <row r="5" spans="1:6">
      <c r="A5" t="s">
        <v>267</v>
      </c>
      <c r="B5" t="s">
        <v>66</v>
      </c>
      <c r="D5"/>
    </row>
    <row r="6" spans="1:6">
      <c r="A6" t="s">
        <v>268</v>
      </c>
      <c r="B6" t="s">
        <v>67</v>
      </c>
      <c r="D6"/>
    </row>
    <row r="7" spans="1:6">
      <c r="A7" t="s">
        <v>269</v>
      </c>
      <c r="B7" t="s">
        <v>68</v>
      </c>
      <c r="D7"/>
    </row>
    <row r="8" spans="1:6">
      <c r="A8" t="s">
        <v>270</v>
      </c>
      <c r="B8" t="s">
        <v>69</v>
      </c>
      <c r="D8"/>
    </row>
    <row r="9" spans="1:6">
      <c r="A9" t="s">
        <v>271</v>
      </c>
      <c r="B9" t="s">
        <v>70</v>
      </c>
      <c r="D9"/>
    </row>
    <row r="10" spans="1:6">
      <c r="A10" t="s">
        <v>272</v>
      </c>
      <c r="B10" t="s">
        <v>71</v>
      </c>
      <c r="D10"/>
    </row>
    <row r="11" spans="1:6">
      <c r="A11" t="s">
        <v>273</v>
      </c>
      <c r="B11" t="s">
        <v>72</v>
      </c>
      <c r="D11"/>
    </row>
    <row r="12" spans="1:6">
      <c r="A12" t="s">
        <v>274</v>
      </c>
      <c r="B12" t="s">
        <v>73</v>
      </c>
      <c r="D12"/>
    </row>
    <row r="13" spans="1:6">
      <c r="A13" t="s">
        <v>275</v>
      </c>
      <c r="B13" t="s">
        <v>74</v>
      </c>
      <c r="D13"/>
    </row>
    <row r="14" spans="1:6">
      <c r="A14" t="s">
        <v>276</v>
      </c>
      <c r="B14" t="s">
        <v>75</v>
      </c>
      <c r="D14"/>
    </row>
    <row r="15" spans="1:6">
      <c r="A15" t="s">
        <v>277</v>
      </c>
      <c r="B15" t="s">
        <v>76</v>
      </c>
      <c r="D15"/>
    </row>
    <row r="16" spans="1:6">
      <c r="A16" t="s">
        <v>278</v>
      </c>
      <c r="B16" t="s">
        <v>77</v>
      </c>
      <c r="D16"/>
    </row>
    <row r="17" spans="1:4">
      <c r="A17" t="s">
        <v>279</v>
      </c>
      <c r="B17" t="s">
        <v>78</v>
      </c>
      <c r="D17"/>
    </row>
    <row r="18" spans="1:4">
      <c r="A18" t="s">
        <v>280</v>
      </c>
      <c r="B18" t="s">
        <v>79</v>
      </c>
      <c r="D18"/>
    </row>
    <row r="19" spans="1:4">
      <c r="A19" t="s">
        <v>281</v>
      </c>
      <c r="B19" t="s">
        <v>80</v>
      </c>
      <c r="D19"/>
    </row>
    <row r="20" spans="1:4">
      <c r="A20" t="s">
        <v>282</v>
      </c>
      <c r="B20" t="s">
        <v>81</v>
      </c>
      <c r="D20"/>
    </row>
    <row r="21" spans="1:4">
      <c r="A21" t="s">
        <v>283</v>
      </c>
      <c r="B21" t="s">
        <v>82</v>
      </c>
      <c r="D21"/>
    </row>
    <row r="22" spans="1:4">
      <c r="A22" t="s">
        <v>284</v>
      </c>
      <c r="B22" t="s">
        <v>83</v>
      </c>
      <c r="D22"/>
    </row>
    <row r="23" spans="1:4">
      <c r="A23" t="s">
        <v>285</v>
      </c>
      <c r="B23" t="s">
        <v>84</v>
      </c>
      <c r="D23"/>
    </row>
    <row r="24" spans="1:4">
      <c r="A24" t="s">
        <v>286</v>
      </c>
      <c r="B24" t="s">
        <v>85</v>
      </c>
      <c r="D24"/>
    </row>
    <row r="25" spans="1:4">
      <c r="A25" t="s">
        <v>287</v>
      </c>
      <c r="B25" t="s">
        <v>86</v>
      </c>
      <c r="D25"/>
    </row>
    <row r="26" spans="1:4">
      <c r="A26" t="s">
        <v>288</v>
      </c>
      <c r="B26" t="s">
        <v>87</v>
      </c>
      <c r="D26"/>
    </row>
    <row r="27" spans="1:4">
      <c r="A27" t="s">
        <v>289</v>
      </c>
      <c r="B27" t="s">
        <v>88</v>
      </c>
      <c r="D27"/>
    </row>
    <row r="28" spans="1:4">
      <c r="A28" t="s">
        <v>290</v>
      </c>
      <c r="B28" t="s">
        <v>89</v>
      </c>
      <c r="D28"/>
    </row>
    <row r="29" spans="1:4">
      <c r="A29" t="s">
        <v>291</v>
      </c>
      <c r="B29" t="s">
        <v>90</v>
      </c>
      <c r="D29"/>
    </row>
    <row r="30" spans="1:4">
      <c r="A30" t="s">
        <v>292</v>
      </c>
      <c r="B30" t="s">
        <v>91</v>
      </c>
      <c r="D30"/>
    </row>
    <row r="31" spans="1:4">
      <c r="A31" t="s">
        <v>293</v>
      </c>
      <c r="B31" t="s">
        <v>92</v>
      </c>
      <c r="D31"/>
    </row>
    <row r="32" spans="1:4">
      <c r="A32" t="s">
        <v>294</v>
      </c>
      <c r="B32" t="s">
        <v>93</v>
      </c>
      <c r="D32"/>
    </row>
    <row r="33" spans="1:4">
      <c r="A33" t="s">
        <v>295</v>
      </c>
      <c r="B33" t="s">
        <v>94</v>
      </c>
      <c r="D33"/>
    </row>
    <row r="34" spans="1:4">
      <c r="A34" t="s">
        <v>296</v>
      </c>
      <c r="B34" t="s">
        <v>95</v>
      </c>
      <c r="D34"/>
    </row>
    <row r="35" spans="1:4">
      <c r="A35" t="s">
        <v>297</v>
      </c>
      <c r="B35" t="s">
        <v>96</v>
      </c>
      <c r="D35"/>
    </row>
    <row r="36" spans="1:4">
      <c r="A36" t="s">
        <v>298</v>
      </c>
      <c r="B36" t="s">
        <v>97</v>
      </c>
      <c r="D36"/>
    </row>
    <row r="37" spans="1:4">
      <c r="A37" t="s">
        <v>299</v>
      </c>
      <c r="B37" t="s">
        <v>98</v>
      </c>
      <c r="D37"/>
    </row>
    <row r="38" spans="1:4">
      <c r="A38" t="s">
        <v>300</v>
      </c>
      <c r="B38" t="s">
        <v>99</v>
      </c>
      <c r="D38"/>
    </row>
    <row r="39" spans="1:4">
      <c r="A39" t="s">
        <v>301</v>
      </c>
      <c r="B39" t="s">
        <v>100</v>
      </c>
      <c r="D39"/>
    </row>
    <row r="40" spans="1:4">
      <c r="A40" t="s">
        <v>302</v>
      </c>
      <c r="B40" t="s">
        <v>101</v>
      </c>
      <c r="D40"/>
    </row>
    <row r="41" spans="1:4">
      <c r="A41" t="s">
        <v>303</v>
      </c>
      <c r="B41" t="s">
        <v>102</v>
      </c>
      <c r="D41"/>
    </row>
    <row r="42" spans="1:4">
      <c r="A42" t="s">
        <v>304</v>
      </c>
      <c r="B42" t="s">
        <v>103</v>
      </c>
      <c r="D42"/>
    </row>
    <row r="43" spans="1:4">
      <c r="A43" t="s">
        <v>305</v>
      </c>
      <c r="B43" t="s">
        <v>104</v>
      </c>
      <c r="D43"/>
    </row>
    <row r="44" spans="1:4">
      <c r="A44" t="s">
        <v>306</v>
      </c>
      <c r="B44" t="s">
        <v>105</v>
      </c>
      <c r="D44"/>
    </row>
    <row r="45" spans="1:4">
      <c r="A45" t="s">
        <v>307</v>
      </c>
      <c r="B45" t="s">
        <v>106</v>
      </c>
      <c r="D45"/>
    </row>
    <row r="46" spans="1:4">
      <c r="A46" t="s">
        <v>308</v>
      </c>
      <c r="B46" t="s">
        <v>107</v>
      </c>
      <c r="D46"/>
    </row>
    <row r="47" spans="1:4">
      <c r="A47" t="s">
        <v>309</v>
      </c>
      <c r="B47" t="s">
        <v>108</v>
      </c>
      <c r="D47"/>
    </row>
    <row r="48" spans="1:4">
      <c r="A48" t="s">
        <v>310</v>
      </c>
      <c r="B48" t="s">
        <v>109</v>
      </c>
      <c r="D48"/>
    </row>
    <row r="49" spans="1:4">
      <c r="A49" t="s">
        <v>311</v>
      </c>
      <c r="B49" t="s">
        <v>110</v>
      </c>
      <c r="D49"/>
    </row>
    <row r="50" spans="1:4">
      <c r="A50" t="s">
        <v>312</v>
      </c>
      <c r="B50" t="s">
        <v>111</v>
      </c>
      <c r="D50"/>
    </row>
    <row r="51" spans="1:4">
      <c r="A51" t="s">
        <v>313</v>
      </c>
      <c r="B51" t="s">
        <v>112</v>
      </c>
      <c r="D51"/>
    </row>
    <row r="52" spans="1:4">
      <c r="A52" t="s">
        <v>314</v>
      </c>
      <c r="B52" t="s">
        <v>113</v>
      </c>
      <c r="D52"/>
    </row>
    <row r="53" spans="1:4">
      <c r="A53" t="s">
        <v>315</v>
      </c>
      <c r="B53" t="s">
        <v>114</v>
      </c>
      <c r="D53"/>
    </row>
    <row r="54" spans="1:4">
      <c r="A54" t="s">
        <v>316</v>
      </c>
      <c r="B54" t="s">
        <v>115</v>
      </c>
      <c r="D54"/>
    </row>
    <row r="55" spans="1:4">
      <c r="A55" t="s">
        <v>317</v>
      </c>
      <c r="B55" t="s">
        <v>116</v>
      </c>
      <c r="D55"/>
    </row>
    <row r="56" spans="1:4">
      <c r="A56" t="s">
        <v>318</v>
      </c>
      <c r="B56" t="s">
        <v>117</v>
      </c>
      <c r="D56"/>
    </row>
    <row r="57" spans="1:4">
      <c r="A57" t="s">
        <v>319</v>
      </c>
      <c r="B57" t="s">
        <v>118</v>
      </c>
      <c r="D57"/>
    </row>
    <row r="58" spans="1:4">
      <c r="A58" t="s">
        <v>320</v>
      </c>
      <c r="B58" t="s">
        <v>119</v>
      </c>
      <c r="D58"/>
    </row>
    <row r="59" spans="1:4">
      <c r="A59" t="s">
        <v>321</v>
      </c>
      <c r="B59" t="s">
        <v>120</v>
      </c>
      <c r="D59"/>
    </row>
    <row r="60" spans="1:4">
      <c r="A60" t="s">
        <v>322</v>
      </c>
      <c r="B60" t="s">
        <v>121</v>
      </c>
      <c r="D60"/>
    </row>
    <row r="61" spans="1:4">
      <c r="A61" t="s">
        <v>323</v>
      </c>
      <c r="B61" t="s">
        <v>122</v>
      </c>
      <c r="D61"/>
    </row>
    <row r="62" spans="1:4">
      <c r="A62" t="s">
        <v>324</v>
      </c>
      <c r="B62" t="s">
        <v>123</v>
      </c>
      <c r="D62"/>
    </row>
    <row r="63" spans="1:4">
      <c r="A63" t="s">
        <v>325</v>
      </c>
      <c r="B63" t="s">
        <v>124</v>
      </c>
      <c r="D63"/>
    </row>
    <row r="64" spans="1:4">
      <c r="A64" t="s">
        <v>326</v>
      </c>
      <c r="B64" t="s">
        <v>125</v>
      </c>
      <c r="D64"/>
    </row>
    <row r="65" spans="1:4">
      <c r="A65" t="s">
        <v>327</v>
      </c>
      <c r="B65" t="s">
        <v>126</v>
      </c>
      <c r="D65"/>
    </row>
    <row r="66" spans="1:4">
      <c r="A66" t="s">
        <v>328</v>
      </c>
      <c r="B66" t="s">
        <v>127</v>
      </c>
      <c r="D66"/>
    </row>
    <row r="67" spans="1:4">
      <c r="A67" t="s">
        <v>329</v>
      </c>
      <c r="B67" t="s">
        <v>128</v>
      </c>
      <c r="D67"/>
    </row>
    <row r="68" spans="1:4">
      <c r="A68" t="s">
        <v>330</v>
      </c>
      <c r="B68" t="s">
        <v>129</v>
      </c>
      <c r="D68"/>
    </row>
    <row r="69" spans="1:4">
      <c r="A69" t="s">
        <v>331</v>
      </c>
      <c r="B69" t="s">
        <v>130</v>
      </c>
      <c r="D69"/>
    </row>
    <row r="70" spans="1:4">
      <c r="A70" t="s">
        <v>332</v>
      </c>
      <c r="B70" t="s">
        <v>131</v>
      </c>
      <c r="D70"/>
    </row>
    <row r="71" spans="1:4">
      <c r="A71" t="s">
        <v>333</v>
      </c>
      <c r="B71" t="s">
        <v>132</v>
      </c>
      <c r="D71"/>
    </row>
    <row r="72" spans="1:4">
      <c r="A72" t="s">
        <v>334</v>
      </c>
      <c r="B72" t="s">
        <v>133</v>
      </c>
      <c r="D72"/>
    </row>
    <row r="73" spans="1:4">
      <c r="A73" t="s">
        <v>335</v>
      </c>
      <c r="B73" t="s">
        <v>134</v>
      </c>
      <c r="D73"/>
    </row>
    <row r="74" spans="1:4">
      <c r="A74" t="s">
        <v>336</v>
      </c>
      <c r="B74" t="s">
        <v>135</v>
      </c>
      <c r="D74"/>
    </row>
    <row r="75" spans="1:4">
      <c r="A75" t="s">
        <v>337</v>
      </c>
      <c r="B75" t="s">
        <v>136</v>
      </c>
      <c r="D75"/>
    </row>
    <row r="76" spans="1:4">
      <c r="A76" t="s">
        <v>338</v>
      </c>
      <c r="B76" t="s">
        <v>137</v>
      </c>
      <c r="D76"/>
    </row>
    <row r="77" spans="1:4">
      <c r="A77" t="s">
        <v>339</v>
      </c>
      <c r="B77" t="s">
        <v>138</v>
      </c>
      <c r="D77"/>
    </row>
    <row r="78" spans="1:4">
      <c r="A78" t="s">
        <v>340</v>
      </c>
      <c r="B78" t="s">
        <v>139</v>
      </c>
      <c r="D78"/>
    </row>
    <row r="79" spans="1:4">
      <c r="A79" t="s">
        <v>341</v>
      </c>
      <c r="B79" t="s">
        <v>140</v>
      </c>
      <c r="D79"/>
    </row>
    <row r="80" spans="1:4">
      <c r="A80" t="s">
        <v>342</v>
      </c>
      <c r="B80" t="s">
        <v>141</v>
      </c>
      <c r="D80"/>
    </row>
    <row r="81" spans="1:4">
      <c r="A81" t="s">
        <v>343</v>
      </c>
      <c r="B81" t="s">
        <v>142</v>
      </c>
      <c r="D81"/>
    </row>
    <row r="82" spans="1:4">
      <c r="A82" t="s">
        <v>344</v>
      </c>
      <c r="B82" t="s">
        <v>143</v>
      </c>
      <c r="D82"/>
    </row>
    <row r="83" spans="1:4">
      <c r="A83" t="s">
        <v>345</v>
      </c>
      <c r="B83" t="s">
        <v>144</v>
      </c>
      <c r="D83"/>
    </row>
    <row r="84" spans="1:4">
      <c r="A84" t="s">
        <v>346</v>
      </c>
      <c r="B84" t="s">
        <v>145</v>
      </c>
      <c r="D84"/>
    </row>
    <row r="85" spans="1:4">
      <c r="A85" t="s">
        <v>347</v>
      </c>
      <c r="B85" t="s">
        <v>146</v>
      </c>
      <c r="D85"/>
    </row>
    <row r="86" spans="1:4">
      <c r="A86" t="s">
        <v>348</v>
      </c>
      <c r="B86" t="s">
        <v>147</v>
      </c>
      <c r="D86"/>
    </row>
    <row r="87" spans="1:4">
      <c r="A87" t="s">
        <v>349</v>
      </c>
      <c r="B87" t="s">
        <v>148</v>
      </c>
      <c r="D87"/>
    </row>
    <row r="88" spans="1:4">
      <c r="A88" t="s">
        <v>350</v>
      </c>
      <c r="B88" t="s">
        <v>149</v>
      </c>
      <c r="D88"/>
    </row>
    <row r="89" spans="1:4">
      <c r="A89" t="s">
        <v>351</v>
      </c>
      <c r="B89" t="s">
        <v>150</v>
      </c>
      <c r="D89"/>
    </row>
    <row r="90" spans="1:4">
      <c r="A90" t="s">
        <v>352</v>
      </c>
      <c r="B90" t="s">
        <v>151</v>
      </c>
      <c r="D90"/>
    </row>
    <row r="91" spans="1:4">
      <c r="A91" t="s">
        <v>353</v>
      </c>
      <c r="B91" t="s">
        <v>152</v>
      </c>
      <c r="D91"/>
    </row>
    <row r="92" spans="1:4">
      <c r="A92" t="s">
        <v>354</v>
      </c>
      <c r="B92" t="s">
        <v>153</v>
      </c>
      <c r="D92"/>
    </row>
    <row r="93" spans="1:4">
      <c r="A93" t="s">
        <v>355</v>
      </c>
      <c r="B93" t="s">
        <v>154</v>
      </c>
      <c r="D93"/>
    </row>
    <row r="94" spans="1:4">
      <c r="A94" t="s">
        <v>356</v>
      </c>
      <c r="B94" t="s">
        <v>155</v>
      </c>
      <c r="D94"/>
    </row>
    <row r="95" spans="1:4">
      <c r="A95" t="s">
        <v>357</v>
      </c>
      <c r="B95" t="s">
        <v>156</v>
      </c>
      <c r="D95"/>
    </row>
    <row r="96" spans="1:4">
      <c r="A96" t="s">
        <v>358</v>
      </c>
      <c r="B96" t="s">
        <v>157</v>
      </c>
      <c r="D96"/>
    </row>
    <row r="97" spans="1:4">
      <c r="A97" t="s">
        <v>359</v>
      </c>
      <c r="B97" t="s">
        <v>158</v>
      </c>
      <c r="D97"/>
    </row>
    <row r="98" spans="1:4">
      <c r="A98" t="s">
        <v>360</v>
      </c>
      <c r="B98" t="s">
        <v>159</v>
      </c>
      <c r="D98"/>
    </row>
    <row r="99" spans="1:4">
      <c r="A99" t="s">
        <v>361</v>
      </c>
      <c r="B99" t="s">
        <v>160</v>
      </c>
      <c r="D99"/>
    </row>
    <row r="100" spans="1:4">
      <c r="A100" t="s">
        <v>362</v>
      </c>
      <c r="B100" t="s">
        <v>161</v>
      </c>
      <c r="D100"/>
    </row>
    <row r="101" spans="1:4">
      <c r="A101" t="s">
        <v>363</v>
      </c>
      <c r="B101" t="s">
        <v>162</v>
      </c>
      <c r="D101"/>
    </row>
    <row r="102" spans="1:4">
      <c r="A102" t="s">
        <v>364</v>
      </c>
      <c r="B102" t="s">
        <v>163</v>
      </c>
      <c r="D102"/>
    </row>
    <row r="103" spans="1:4">
      <c r="A103" t="s">
        <v>365</v>
      </c>
      <c r="B103" t="s">
        <v>164</v>
      </c>
      <c r="D103"/>
    </row>
    <row r="104" spans="1:4">
      <c r="A104" t="s">
        <v>366</v>
      </c>
      <c r="B104" t="s">
        <v>165</v>
      </c>
      <c r="D104"/>
    </row>
    <row r="105" spans="1:4">
      <c r="A105" t="s">
        <v>367</v>
      </c>
      <c r="B105" t="s">
        <v>166</v>
      </c>
      <c r="D105"/>
    </row>
    <row r="106" spans="1:4">
      <c r="A106" t="s">
        <v>368</v>
      </c>
      <c r="B106" t="s">
        <v>167</v>
      </c>
      <c r="D106"/>
    </row>
    <row r="107" spans="1:4">
      <c r="A107" t="s">
        <v>369</v>
      </c>
      <c r="B107" t="s">
        <v>168</v>
      </c>
      <c r="D107"/>
    </row>
    <row r="108" spans="1:4">
      <c r="A108" t="s">
        <v>370</v>
      </c>
      <c r="B108" t="s">
        <v>169</v>
      </c>
      <c r="D108"/>
    </row>
    <row r="109" spans="1:4">
      <c r="A109" t="s">
        <v>371</v>
      </c>
      <c r="B109" t="s">
        <v>170</v>
      </c>
      <c r="D109"/>
    </row>
    <row r="110" spans="1:4">
      <c r="A110" t="s">
        <v>372</v>
      </c>
      <c r="B110" t="s">
        <v>171</v>
      </c>
      <c r="D110"/>
    </row>
    <row r="111" spans="1:4">
      <c r="A111" t="s">
        <v>373</v>
      </c>
      <c r="B111" t="s">
        <v>172</v>
      </c>
      <c r="D111"/>
    </row>
    <row r="112" spans="1:4">
      <c r="A112" t="s">
        <v>374</v>
      </c>
      <c r="B112" t="s">
        <v>173</v>
      </c>
      <c r="D112"/>
    </row>
    <row r="113" spans="1:4">
      <c r="A113" t="s">
        <v>375</v>
      </c>
      <c r="B113" t="s">
        <v>174</v>
      </c>
      <c r="D113"/>
    </row>
    <row r="114" spans="1:4">
      <c r="A114" t="s">
        <v>376</v>
      </c>
      <c r="B114" t="s">
        <v>175</v>
      </c>
      <c r="D114"/>
    </row>
    <row r="115" spans="1:4">
      <c r="A115" t="s">
        <v>377</v>
      </c>
      <c r="B115" t="s">
        <v>176</v>
      </c>
      <c r="D115"/>
    </row>
    <row r="116" spans="1:4">
      <c r="A116" t="s">
        <v>378</v>
      </c>
      <c r="B116" t="s">
        <v>177</v>
      </c>
      <c r="D116"/>
    </row>
    <row r="117" spans="1:4">
      <c r="A117" t="s">
        <v>379</v>
      </c>
      <c r="B117" t="s">
        <v>178</v>
      </c>
      <c r="D117"/>
    </row>
    <row r="118" spans="1:4">
      <c r="A118" t="s">
        <v>380</v>
      </c>
      <c r="B118" t="s">
        <v>179</v>
      </c>
      <c r="D118"/>
    </row>
    <row r="119" spans="1:4">
      <c r="A119" t="s">
        <v>381</v>
      </c>
      <c r="B119" t="s">
        <v>180</v>
      </c>
      <c r="D119"/>
    </row>
    <row r="120" spans="1:4">
      <c r="A120" t="s">
        <v>382</v>
      </c>
      <c r="B120" t="s">
        <v>181</v>
      </c>
      <c r="D120"/>
    </row>
    <row r="121" spans="1:4">
      <c r="A121" t="s">
        <v>383</v>
      </c>
      <c r="B121" t="s">
        <v>182</v>
      </c>
      <c r="D121"/>
    </row>
    <row r="122" spans="1:4">
      <c r="A122" t="s">
        <v>384</v>
      </c>
      <c r="B122" t="s">
        <v>183</v>
      </c>
      <c r="D122"/>
    </row>
    <row r="123" spans="1:4">
      <c r="A123" t="s">
        <v>385</v>
      </c>
      <c r="B123" t="s">
        <v>184</v>
      </c>
      <c r="D123"/>
    </row>
    <row r="124" spans="1:4">
      <c r="A124" t="s">
        <v>386</v>
      </c>
      <c r="B124" t="s">
        <v>185</v>
      </c>
      <c r="D124"/>
    </row>
    <row r="125" spans="1:4">
      <c r="A125" t="s">
        <v>387</v>
      </c>
      <c r="B125" t="s">
        <v>186</v>
      </c>
      <c r="D125"/>
    </row>
    <row r="126" spans="1:4">
      <c r="A126" t="s">
        <v>388</v>
      </c>
      <c r="B126" t="s">
        <v>187</v>
      </c>
      <c r="D126"/>
    </row>
    <row r="127" spans="1:4">
      <c r="A127" t="s">
        <v>389</v>
      </c>
      <c r="B127" t="s">
        <v>188</v>
      </c>
      <c r="D127"/>
    </row>
    <row r="128" spans="1:4">
      <c r="A128" t="s">
        <v>390</v>
      </c>
      <c r="B128" t="s">
        <v>189</v>
      </c>
      <c r="D128"/>
    </row>
    <row r="129" spans="1:4">
      <c r="A129" t="s">
        <v>391</v>
      </c>
      <c r="B129" t="s">
        <v>190</v>
      </c>
      <c r="D129"/>
    </row>
    <row r="130" spans="1:4">
      <c r="A130" t="s">
        <v>392</v>
      </c>
      <c r="B130" t="s">
        <v>191</v>
      </c>
      <c r="D130"/>
    </row>
    <row r="131" spans="1:4">
      <c r="A131" t="s">
        <v>393</v>
      </c>
      <c r="B131" t="s">
        <v>192</v>
      </c>
      <c r="D131"/>
    </row>
    <row r="132" spans="1:4">
      <c r="A132" t="s">
        <v>394</v>
      </c>
      <c r="B132" t="s">
        <v>193</v>
      </c>
      <c r="D132"/>
    </row>
    <row r="133" spans="1:4">
      <c r="A133" t="s">
        <v>395</v>
      </c>
      <c r="B133" t="s">
        <v>194</v>
      </c>
      <c r="D133"/>
    </row>
    <row r="134" spans="1:4">
      <c r="A134" t="s">
        <v>396</v>
      </c>
      <c r="B134" t="s">
        <v>195</v>
      </c>
      <c r="D134"/>
    </row>
    <row r="135" spans="1:4">
      <c r="A135" t="s">
        <v>397</v>
      </c>
      <c r="B135" t="s">
        <v>196</v>
      </c>
      <c r="D135"/>
    </row>
    <row r="136" spans="1:4">
      <c r="A136" t="s">
        <v>398</v>
      </c>
      <c r="B136" t="s">
        <v>197</v>
      </c>
      <c r="D136"/>
    </row>
    <row r="137" spans="1:4">
      <c r="A137" t="s">
        <v>399</v>
      </c>
      <c r="B137" t="s">
        <v>198</v>
      </c>
      <c r="D137"/>
    </row>
    <row r="138" spans="1:4">
      <c r="A138" t="s">
        <v>400</v>
      </c>
      <c r="B138" t="s">
        <v>199</v>
      </c>
      <c r="D138"/>
    </row>
    <row r="139" spans="1:4">
      <c r="A139" t="s">
        <v>401</v>
      </c>
      <c r="B139" t="s">
        <v>200</v>
      </c>
      <c r="D139"/>
    </row>
    <row r="140" spans="1:4">
      <c r="A140" t="s">
        <v>402</v>
      </c>
      <c r="B140" t="s">
        <v>201</v>
      </c>
      <c r="D140"/>
    </row>
    <row r="141" spans="1:4">
      <c r="A141" t="s">
        <v>403</v>
      </c>
      <c r="B141" t="s">
        <v>202</v>
      </c>
      <c r="D141"/>
    </row>
    <row r="142" spans="1:4">
      <c r="A142" t="s">
        <v>404</v>
      </c>
      <c r="B142" t="s">
        <v>203</v>
      </c>
      <c r="D142"/>
    </row>
    <row r="143" spans="1:4">
      <c r="A143" t="s">
        <v>405</v>
      </c>
      <c r="B143" t="s">
        <v>204</v>
      </c>
      <c r="D143"/>
    </row>
    <row r="144" spans="1:4">
      <c r="A144" t="s">
        <v>406</v>
      </c>
      <c r="B144" t="s">
        <v>205</v>
      </c>
      <c r="D144"/>
    </row>
    <row r="145" spans="1:4">
      <c r="A145" t="s">
        <v>407</v>
      </c>
      <c r="B145" t="s">
        <v>206</v>
      </c>
      <c r="D145"/>
    </row>
    <row r="146" spans="1:4">
      <c r="A146" t="s">
        <v>408</v>
      </c>
      <c r="B146" t="s">
        <v>207</v>
      </c>
      <c r="D146"/>
    </row>
    <row r="147" spans="1:4">
      <c r="A147" t="s">
        <v>409</v>
      </c>
      <c r="B147" t="s">
        <v>208</v>
      </c>
      <c r="D147"/>
    </row>
    <row r="148" spans="1:4">
      <c r="A148" t="s">
        <v>410</v>
      </c>
      <c r="B148" t="s">
        <v>209</v>
      </c>
      <c r="D148"/>
    </row>
    <row r="149" spans="1:4">
      <c r="A149" t="s">
        <v>411</v>
      </c>
      <c r="B149" t="s">
        <v>210</v>
      </c>
      <c r="D149"/>
    </row>
    <row r="150" spans="1:4">
      <c r="A150" t="s">
        <v>412</v>
      </c>
      <c r="B150" t="s">
        <v>211</v>
      </c>
      <c r="D150"/>
    </row>
    <row r="151" spans="1:4">
      <c r="A151" t="s">
        <v>413</v>
      </c>
      <c r="B151" t="s">
        <v>212</v>
      </c>
      <c r="D151"/>
    </row>
    <row r="152" spans="1:4">
      <c r="A152" t="s">
        <v>414</v>
      </c>
      <c r="B152" t="s">
        <v>213</v>
      </c>
      <c r="D152"/>
    </row>
    <row r="153" spans="1:4">
      <c r="A153" t="s">
        <v>415</v>
      </c>
      <c r="B153" t="s">
        <v>214</v>
      </c>
      <c r="D153"/>
    </row>
    <row r="154" spans="1:4">
      <c r="A154" t="s">
        <v>416</v>
      </c>
      <c r="B154" t="s">
        <v>215</v>
      </c>
      <c r="D154"/>
    </row>
    <row r="155" spans="1:4">
      <c r="A155" t="s">
        <v>417</v>
      </c>
      <c r="B155" t="s">
        <v>216</v>
      </c>
      <c r="D155"/>
    </row>
    <row r="156" spans="1:4">
      <c r="A156" t="s">
        <v>418</v>
      </c>
      <c r="B156" t="s">
        <v>217</v>
      </c>
      <c r="D156"/>
    </row>
    <row r="157" spans="1:4">
      <c r="A157" t="s">
        <v>419</v>
      </c>
      <c r="B157" t="s">
        <v>218</v>
      </c>
      <c r="D157"/>
    </row>
    <row r="158" spans="1:4">
      <c r="A158" t="s">
        <v>420</v>
      </c>
      <c r="B158" t="s">
        <v>219</v>
      </c>
      <c r="D158"/>
    </row>
    <row r="159" spans="1:4">
      <c r="A159" t="s">
        <v>421</v>
      </c>
      <c r="B159" t="s">
        <v>220</v>
      </c>
      <c r="D159"/>
    </row>
    <row r="160" spans="1:4">
      <c r="A160" t="s">
        <v>422</v>
      </c>
      <c r="B160" t="s">
        <v>221</v>
      </c>
      <c r="D160"/>
    </row>
    <row r="161" spans="1:4">
      <c r="A161" t="s">
        <v>423</v>
      </c>
      <c r="B161" t="s">
        <v>222</v>
      </c>
      <c r="D161"/>
    </row>
    <row r="162" spans="1:4">
      <c r="A162" t="s">
        <v>424</v>
      </c>
      <c r="B162" t="s">
        <v>223</v>
      </c>
      <c r="D162"/>
    </row>
    <row r="163" spans="1:4">
      <c r="A163" t="s">
        <v>425</v>
      </c>
      <c r="B163" t="s">
        <v>224</v>
      </c>
      <c r="D163"/>
    </row>
    <row r="164" spans="1:4">
      <c r="A164" t="s">
        <v>426</v>
      </c>
      <c r="B164" t="s">
        <v>225</v>
      </c>
      <c r="D164"/>
    </row>
    <row r="165" spans="1:4">
      <c r="A165" t="s">
        <v>427</v>
      </c>
      <c r="B165" t="s">
        <v>226</v>
      </c>
      <c r="D165"/>
    </row>
    <row r="166" spans="1:4">
      <c r="A166" t="s">
        <v>428</v>
      </c>
      <c r="B166" t="s">
        <v>227</v>
      </c>
      <c r="D166"/>
    </row>
    <row r="167" spans="1:4">
      <c r="A167" t="s">
        <v>429</v>
      </c>
      <c r="B167" t="s">
        <v>228</v>
      </c>
      <c r="D167"/>
    </row>
    <row r="168" spans="1:4">
      <c r="A168" t="s">
        <v>430</v>
      </c>
      <c r="B168" t="s">
        <v>229</v>
      </c>
      <c r="D168"/>
    </row>
    <row r="169" spans="1:4">
      <c r="A169" t="s">
        <v>431</v>
      </c>
      <c r="B169" t="s">
        <v>230</v>
      </c>
      <c r="D169"/>
    </row>
    <row r="170" spans="1:4">
      <c r="A170" t="s">
        <v>432</v>
      </c>
      <c r="B170" t="s">
        <v>231</v>
      </c>
      <c r="D170"/>
    </row>
    <row r="171" spans="1:4">
      <c r="A171" t="s">
        <v>433</v>
      </c>
      <c r="B171" t="s">
        <v>232</v>
      </c>
      <c r="D171"/>
    </row>
    <row r="172" spans="1:4">
      <c r="A172" t="s">
        <v>434</v>
      </c>
      <c r="B172" t="s">
        <v>233</v>
      </c>
      <c r="D172"/>
    </row>
    <row r="173" spans="1:4">
      <c r="A173" t="s">
        <v>435</v>
      </c>
      <c r="B173" t="s">
        <v>234</v>
      </c>
      <c r="D173"/>
    </row>
    <row r="174" spans="1:4">
      <c r="A174" t="s">
        <v>436</v>
      </c>
      <c r="B174" t="s">
        <v>235</v>
      </c>
      <c r="D174"/>
    </row>
    <row r="175" spans="1:4">
      <c r="A175" t="s">
        <v>437</v>
      </c>
      <c r="B175" t="s">
        <v>236</v>
      </c>
      <c r="D175"/>
    </row>
    <row r="176" spans="1:4">
      <c r="A176" t="s">
        <v>438</v>
      </c>
      <c r="B176" t="s">
        <v>237</v>
      </c>
      <c r="D176"/>
    </row>
    <row r="177" spans="1:4">
      <c r="A177" t="s">
        <v>439</v>
      </c>
      <c r="B177" t="s">
        <v>238</v>
      </c>
      <c r="D177"/>
    </row>
    <row r="178" spans="1:4">
      <c r="A178" t="s">
        <v>440</v>
      </c>
      <c r="B178" t="s">
        <v>239</v>
      </c>
      <c r="D178"/>
    </row>
    <row r="179" spans="1:4">
      <c r="A179" t="s">
        <v>441</v>
      </c>
      <c r="B179" t="s">
        <v>240</v>
      </c>
      <c r="D179"/>
    </row>
    <row r="180" spans="1:4">
      <c r="A180" t="s">
        <v>442</v>
      </c>
      <c r="B180" t="s">
        <v>241</v>
      </c>
      <c r="D180"/>
    </row>
    <row r="181" spans="1:4">
      <c r="A181" t="s">
        <v>443</v>
      </c>
      <c r="B181" t="s">
        <v>242</v>
      </c>
      <c r="D181"/>
    </row>
    <row r="182" spans="1:4">
      <c r="A182" t="s">
        <v>444</v>
      </c>
      <c r="B182" t="s">
        <v>243</v>
      </c>
      <c r="D182"/>
    </row>
    <row r="183" spans="1:4">
      <c r="A183" t="s">
        <v>445</v>
      </c>
      <c r="B183" t="s">
        <v>244</v>
      </c>
      <c r="D183"/>
    </row>
    <row r="184" spans="1:4">
      <c r="A184" t="s">
        <v>446</v>
      </c>
      <c r="B184" t="s">
        <v>245</v>
      </c>
      <c r="D184"/>
    </row>
    <row r="185" spans="1:4">
      <c r="A185" t="s">
        <v>447</v>
      </c>
      <c r="B185" t="s">
        <v>246</v>
      </c>
      <c r="D185"/>
    </row>
    <row r="186" spans="1:4">
      <c r="A186" t="s">
        <v>448</v>
      </c>
      <c r="B186" t="s">
        <v>247</v>
      </c>
      <c r="D186"/>
    </row>
    <row r="187" spans="1:4">
      <c r="A187" t="s">
        <v>449</v>
      </c>
      <c r="B187" t="s">
        <v>248</v>
      </c>
      <c r="D187"/>
    </row>
    <row r="188" spans="1:4">
      <c r="A188" t="s">
        <v>450</v>
      </c>
      <c r="B188" t="s">
        <v>249</v>
      </c>
      <c r="D188"/>
    </row>
    <row r="189" spans="1:4">
      <c r="A189" t="s">
        <v>451</v>
      </c>
      <c r="B189" t="s">
        <v>250</v>
      </c>
      <c r="D189"/>
    </row>
    <row r="190" spans="1:4">
      <c r="A190" t="s">
        <v>452</v>
      </c>
      <c r="B190" t="s">
        <v>251</v>
      </c>
      <c r="D190"/>
    </row>
    <row r="191" spans="1:4">
      <c r="A191" t="s">
        <v>453</v>
      </c>
      <c r="B191" t="s">
        <v>252</v>
      </c>
      <c r="D191"/>
    </row>
    <row r="192" spans="1:4">
      <c r="A192" t="s">
        <v>454</v>
      </c>
      <c r="B192" t="s">
        <v>253</v>
      </c>
      <c r="D192"/>
    </row>
    <row r="193" spans="1:4">
      <c r="A193" t="s">
        <v>455</v>
      </c>
      <c r="B193" t="s">
        <v>254</v>
      </c>
      <c r="D193"/>
    </row>
    <row r="194" spans="1:4">
      <c r="A194" t="s">
        <v>456</v>
      </c>
      <c r="B194" t="s">
        <v>255</v>
      </c>
      <c r="D194"/>
    </row>
    <row r="195" spans="1:4">
      <c r="A195" t="s">
        <v>457</v>
      </c>
      <c r="B195" t="s">
        <v>256</v>
      </c>
      <c r="D195"/>
    </row>
    <row r="196" spans="1:4">
      <c r="A196" t="s">
        <v>458</v>
      </c>
      <c r="B196" t="s">
        <v>257</v>
      </c>
      <c r="D196"/>
    </row>
    <row r="197" spans="1:4">
      <c r="A197" t="s">
        <v>459</v>
      </c>
      <c r="B197" t="s">
        <v>258</v>
      </c>
      <c r="D197"/>
    </row>
    <row r="198" spans="1:4">
      <c r="A198" t="s">
        <v>460</v>
      </c>
      <c r="B198" t="s">
        <v>259</v>
      </c>
      <c r="D198"/>
    </row>
    <row r="199" spans="1:4">
      <c r="A199" t="s">
        <v>461</v>
      </c>
      <c r="B199" t="s">
        <v>260</v>
      </c>
      <c r="D199"/>
    </row>
    <row r="200" spans="1:4">
      <c r="A200" t="s">
        <v>462</v>
      </c>
      <c r="B200" t="s">
        <v>261</v>
      </c>
      <c r="D200"/>
    </row>
    <row r="201" spans="1:4">
      <c r="A201" t="s">
        <v>463</v>
      </c>
      <c r="B201" t="s">
        <v>262</v>
      </c>
      <c r="D201"/>
    </row>
    <row r="202" spans="1:4">
      <c r="A202" t="s">
        <v>464</v>
      </c>
      <c r="B202" t="s">
        <v>263</v>
      </c>
      <c r="D202"/>
    </row>
    <row r="203" spans="1:4">
      <c r="A203" t="s">
        <v>525</v>
      </c>
      <c r="B203" t="s">
        <v>526</v>
      </c>
      <c r="D203"/>
    </row>
    <row r="204" spans="1:4">
      <c r="B204"/>
      <c r="D204"/>
    </row>
    <row r="205" spans="1:4">
      <c r="B205"/>
      <c r="D20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0" tint="-0.249977111117893"/>
  </sheetPr>
  <dimension ref="A1:H38"/>
  <sheetViews>
    <sheetView showGridLines="0" topLeftCell="A10" zoomScaleNormal="100" workbookViewId="0">
      <selection activeCell="C11" sqref="C11"/>
    </sheetView>
  </sheetViews>
  <sheetFormatPr baseColWidth="10" defaultColWidth="8.83203125" defaultRowHeight="15"/>
  <cols>
    <col min="1" max="1" width="21.5" bestFit="1" customWidth="1"/>
    <col min="2" max="2" width="102.1640625" bestFit="1" customWidth="1"/>
    <col min="5" max="5" width="45" bestFit="1" customWidth="1"/>
  </cols>
  <sheetData>
    <row r="1" spans="1:8">
      <c r="A1" t="s">
        <v>25</v>
      </c>
    </row>
    <row r="2" spans="1:8">
      <c r="A2" s="15" t="s">
        <v>27</v>
      </c>
      <c r="B2" s="16">
        <f>COUNTA('Required Entities'!$C$8:$C$5007)</f>
        <v>1069</v>
      </c>
      <c r="E2" t="s">
        <v>485</v>
      </c>
    </row>
    <row r="3" spans="1:8">
      <c r="A3" s="15" t="s">
        <v>58</v>
      </c>
      <c r="B3" s="16" t="str">
        <f>"'Required Entities'!"&amp;ADDRESS(ROW('Required Entities'!C8),COLUMN('Required Entities'!C8),4)&amp;":"&amp;ADDRESS(ROW('Required Entities'!C8)+EntityCount-1,COLUMN('Required Entities'!C8))</f>
        <v>'Required Entities'!C8:$C$1076</v>
      </c>
      <c r="E3" t="s">
        <v>486</v>
      </c>
      <c r="F3">
        <v>1</v>
      </c>
      <c r="G3">
        <v>500</v>
      </c>
      <c r="H3">
        <f>(EndPeriod-StartPeriod)</f>
        <v>1</v>
      </c>
    </row>
    <row r="4" spans="1:8">
      <c r="A4" s="15" t="s">
        <v>59</v>
      </c>
      <c r="B4" s="16" t="str">
        <f>"'Required Entities'!"&amp;ADDRESS(ROW('Required Entities'!D8),COLUMN('Required Entities'!D8))&amp;":"&amp;ADDRESS(ROW('Required Entities'!C8)+EntityCount-1,COLUMN('Required Entities'!H8))</f>
        <v>'Required Entities'!$D$8:$H$1076</v>
      </c>
      <c r="E4" t="s">
        <v>524</v>
      </c>
      <c r="F4">
        <v>4</v>
      </c>
      <c r="G4">
        <v>1000</v>
      </c>
    </row>
    <row r="5" spans="1:8">
      <c r="A5" s="15" t="s">
        <v>495</v>
      </c>
      <c r="B5" s="16">
        <f>(EntityCount*(EndPeriod-StartPeriod+1))+7</f>
        <v>2145</v>
      </c>
      <c r="C5" s="8"/>
      <c r="E5" t="s">
        <v>487</v>
      </c>
      <c r="F5">
        <v>4</v>
      </c>
      <c r="G5">
        <v>1000</v>
      </c>
    </row>
    <row r="6" spans="1:8">
      <c r="A6" s="15" t="s">
        <v>496</v>
      </c>
      <c r="B6" s="16">
        <f>INDEX(Int_multi,MATCH(Interims_Flag,Int_Options,0))</f>
        <v>1</v>
      </c>
      <c r="E6" t="s">
        <v>488</v>
      </c>
      <c r="F6">
        <v>2</v>
      </c>
      <c r="G6">
        <v>1000</v>
      </c>
    </row>
    <row r="7" spans="1:8">
      <c r="A7" s="15" t="s">
        <v>510</v>
      </c>
      <c r="B7" s="16">
        <f>IF(Int_Count=4,EntityCount*(EndPeriod-StartPeriod+1)*B6+(HC_YearsEnd-7),EntityCount*(EndPeriod-StartPeriod+1)*B6)</f>
        <v>2138</v>
      </c>
    </row>
    <row r="8" spans="1:8">
      <c r="A8" s="15" t="s">
        <v>26</v>
      </c>
      <c r="B8" s="16">
        <f>B7+7</f>
        <v>2145</v>
      </c>
    </row>
    <row r="9" spans="1:8">
      <c r="A9" s="21" t="s">
        <v>508</v>
      </c>
      <c r="B9" s="16">
        <f>ROUNDUP((B7)/INDEX($G$3:$G$6,MATCH(Int_Count,Int_multi,0)),0)</f>
        <v>5</v>
      </c>
    </row>
    <row r="10" spans="1:8">
      <c r="A10" s="21" t="s">
        <v>509</v>
      </c>
      <c r="B10" s="16">
        <f>ROUNDUP(B7/B9,0)</f>
        <v>428</v>
      </c>
    </row>
    <row r="11" spans="1:8">
      <c r="A11" s="21" t="s">
        <v>511</v>
      </c>
      <c r="B11" s="16">
        <f>B7-(HC_RowsPerCall*(HC_CallsReq-1))</f>
        <v>426</v>
      </c>
    </row>
    <row r="12" spans="1:8">
      <c r="A12" s="15" t="s">
        <v>28</v>
      </c>
      <c r="B12" s="16" t="str">
        <f>"'History Check'!F8:O"&amp;HC_RangeEnd</f>
        <v>'History Check'!F8:O2145</v>
      </c>
    </row>
    <row r="13" spans="1:8">
      <c r="A13" s="15" t="s">
        <v>29</v>
      </c>
      <c r="B13" s="16" t="str">
        <f>"=FC.IfError(FC.ED("&amp;A1&amp;"f!"&amp;A1&amp;"&amp;D8:D"&amp;HC_RangeEnd&amp;","&amp;A1&amp;"FC_PERIOD_DT"&amp;A1&amp;",E8:E"&amp;HC_RangeEnd&amp;",F5:O5,F6:O6),"&amp;"""Null"""&amp;")"</f>
        <v>=FC.IfError(FC.ED("f!"&amp;D8:D2145,"FC_PERIOD_DT",E8:E2145,F5:O5,F6:O6),"Null")</v>
      </c>
      <c r="D13" s="22"/>
    </row>
    <row r="14" spans="1:8">
      <c r="A14" s="15" t="s">
        <v>31</v>
      </c>
      <c r="B14" s="16" t="str">
        <f>"'History Check'!R8:R"&amp;HC_RangeEnd</f>
        <v>'History Check'!R8:R2145</v>
      </c>
    </row>
    <row r="15" spans="1:8">
      <c r="A15" s="15" t="s">
        <v>32</v>
      </c>
      <c r="B15" s="17" t="s">
        <v>493</v>
      </c>
    </row>
    <row r="16" spans="1:8">
      <c r="A16" s="15" t="s">
        <v>30</v>
      </c>
      <c r="B16" s="16" t="str">
        <f>"'History Check'!S8:S"&amp;HC_RangeEnd</f>
        <v>'History Check'!S8:S2145</v>
      </c>
    </row>
    <row r="17" spans="1:2">
      <c r="A17" s="15" t="s">
        <v>33</v>
      </c>
      <c r="B17" s="17" t="s">
        <v>567</v>
      </c>
    </row>
    <row r="18" spans="1:2">
      <c r="A18" s="15" t="s">
        <v>513</v>
      </c>
      <c r="B18" s="16" t="str">
        <f>"'History Check'!T8:T"&amp;HC_RangeEnd</f>
        <v>'History Check'!T8:T2145</v>
      </c>
    </row>
    <row r="19" spans="1:2">
      <c r="A19" s="15" t="s">
        <v>512</v>
      </c>
      <c r="B19" s="17" t="s">
        <v>514</v>
      </c>
    </row>
    <row r="20" spans="1:2">
      <c r="A20" s="21" t="s">
        <v>48</v>
      </c>
      <c r="B20" s="16">
        <f>COUNTA(Data!A:A)-2</f>
        <v>2138</v>
      </c>
    </row>
    <row r="21" spans="1:2">
      <c r="A21" s="21" t="s">
        <v>489</v>
      </c>
      <c r="B21" s="16" t="str">
        <f>LEFT(ADDRESS(1,SUBTOTAL(3,UsedItems!A:A)+4,4),IF(LEN(ADDRESS(1,SUBTOTAL(3,UsedItems!A:A)+4,4))=3,2,1))</f>
        <v>CY</v>
      </c>
    </row>
    <row r="22" spans="1:2">
      <c r="A22" s="21" t="s">
        <v>491</v>
      </c>
      <c r="B22" s="16" t="str">
        <f>LEFT(ADDRESS(1,SUBTOTAL(3,UsedItems!A:A)+5,4),IF(LEN(ADDRESS(1,SUBTOTAL(3,UsedItems!A:A)+5,4))=3,2,1))</f>
        <v>CZ</v>
      </c>
    </row>
    <row r="23" spans="1:2">
      <c r="A23" s="21" t="s">
        <v>492</v>
      </c>
      <c r="B23" s="16" t="str">
        <f>LEFT(ADDRESS(1,SUBTOTAL(3,UsedItems!A:A)+6,4),IF(LEN(ADDRESS(1,SUBTOTAL(3,UsedItems!A:A)+6,4))=3,2,1))</f>
        <v>DA</v>
      </c>
    </row>
    <row r="24" spans="1:2">
      <c r="A24" s="21" t="s">
        <v>471</v>
      </c>
      <c r="B24" s="16">
        <f>ROUNDUP(Data_RangeEnd/300,0)</f>
        <v>8</v>
      </c>
    </row>
    <row r="25" spans="1:2">
      <c r="A25" s="21" t="s">
        <v>490</v>
      </c>
      <c r="B25" s="16">
        <f>ROUNDUP(Data_RangeEnd/B24,0)</f>
        <v>268</v>
      </c>
    </row>
    <row r="26" spans="1:2">
      <c r="A26" s="21" t="s">
        <v>511</v>
      </c>
      <c r="B26" s="16">
        <f>Data_RangeEnd-RowsPerCall*(CallsReq-1)</f>
        <v>262</v>
      </c>
    </row>
    <row r="28" spans="1:2">
      <c r="A28" s="15" t="s">
        <v>49</v>
      </c>
      <c r="B28" s="16" t="str">
        <f>_xll.FC.ED("f!103180","FC_COMPANY_NAME")</f>
        <v>UBS AG</v>
      </c>
    </row>
    <row r="29" spans="1:2">
      <c r="A29" s="15" t="s">
        <v>50</v>
      </c>
      <c r="B29" s="16" t="str">
        <f>IF(ISERROR(CheckCell)=TRUE,"Install",IF(CheckCell="#FC.NOT_AUTHENTICATED(INVALID_INPUT)","Login",IF(LEFT(CheckCell,3)="#FC","Error","Valid")))</f>
        <v>Valid</v>
      </c>
    </row>
    <row r="30" spans="1:2">
      <c r="A30" s="15" t="s">
        <v>57</v>
      </c>
      <c r="B30" s="16" t="b">
        <f>ISERROR(MATCH("y",'History Check'!T:T,0))</f>
        <v>1</v>
      </c>
    </row>
    <row r="31" spans="1:2">
      <c r="A31" s="15" t="s">
        <v>479</v>
      </c>
      <c r="B31" s="16">
        <f>COUNTA(INDEX(MyItems,,1))</f>
        <v>90</v>
      </c>
    </row>
    <row r="32" spans="1:2">
      <c r="A32" s="15" t="s">
        <v>481</v>
      </c>
      <c r="B32" s="16">
        <f>COUNTA(Def_Items)</f>
        <v>202</v>
      </c>
    </row>
    <row r="33" spans="1:2">
      <c r="A33" s="15" t="s">
        <v>480</v>
      </c>
      <c r="B33" s="16" t="s">
        <v>554</v>
      </c>
    </row>
    <row r="34" spans="1:2">
      <c r="A34" s="15" t="s">
        <v>532</v>
      </c>
      <c r="B34" s="16">
        <f>IF(ItemsLoad="Default",B32,B31)</f>
        <v>90</v>
      </c>
    </row>
    <row r="35" spans="1:2">
      <c r="A35" s="15" t="s">
        <v>531</v>
      </c>
      <c r="B35" s="16">
        <v>70940.1015625</v>
      </c>
    </row>
    <row r="37" spans="1:2">
      <c r="A37" s="15" t="s">
        <v>537</v>
      </c>
      <c r="B37" s="16" t="b">
        <f>AND(ISERROR(MATCH("Retrieving...",'History Check'!F8:F43837,0)),ISERROR(MATCH("Retrieving...",'History Check'!G8:G43837,0)),ISERROR(MATCH("Retrieving...",'History Check'!H8:H43837,0)),ISERROR(MATCH("Retrieving...",'History Check'!I8:I43837,0)),ISERROR(MATCH("Retrieving...",'History Check'!J8:J43837,0)),ISERROR(MATCH("Retrieving...",'History Check'!K8:K43837,0)),ISERROR(MATCH("Retrieving...",'History Check'!L8:L43837,0)),ISERROR(MATCH("Retrieving...",'History Check'!M8:M43837,0)),ISERROR(MATCH("Retrieving...",'History Check'!N8:N43837,0)),ISERROR(MATCH("Retrieving...",'History Check'!O8:O43837,0)))</f>
        <v>1</v>
      </c>
    </row>
    <row r="38" spans="1:2">
      <c r="A38" s="15" t="s">
        <v>538</v>
      </c>
      <c r="B38" s="16" t="b">
        <f ca="1">AND(ISERROR(MATCH("Retrieving...",Data!F:F,0)),ISERROR(MATCH("Retrieving...",INDIRECT("Data!"&amp;ItemEnd&amp;":"&amp;ItemEnd),0)))</f>
        <v>1</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UsageInfo"/>
  <dimension ref="A2:M15"/>
  <sheetViews>
    <sheetView workbookViewId="0">
      <selection activeCell="B8" sqref="B8"/>
    </sheetView>
  </sheetViews>
  <sheetFormatPr baseColWidth="10" defaultColWidth="9.1640625" defaultRowHeight="15"/>
  <cols>
    <col min="1" max="1" width="24.5" customWidth="1"/>
    <col min="2" max="2" width="30.33203125" style="13" customWidth="1"/>
    <col min="3" max="3" width="16.83203125" bestFit="1" customWidth="1"/>
    <col min="4" max="4" width="15.83203125" bestFit="1" customWidth="1"/>
    <col min="5" max="5" width="19.33203125" customWidth="1"/>
    <col min="6" max="6" width="16.6640625" bestFit="1" customWidth="1"/>
    <col min="7" max="7" width="15.33203125" bestFit="1" customWidth="1"/>
  </cols>
  <sheetData>
    <row r="2" spans="1:13">
      <c r="A2" s="50" t="s">
        <v>515</v>
      </c>
      <c r="B2" s="51" t="s">
        <v>561</v>
      </c>
    </row>
    <row r="3" spans="1:13">
      <c r="A3" s="50" t="s">
        <v>516</v>
      </c>
      <c r="B3" s="51" t="s">
        <v>565</v>
      </c>
    </row>
    <row r="4" spans="1:13">
      <c r="A4" s="50" t="s">
        <v>517</v>
      </c>
      <c r="B4" s="51" t="s">
        <v>1722</v>
      </c>
    </row>
    <row r="5" spans="1:13">
      <c r="A5" s="50" t="s">
        <v>518</v>
      </c>
      <c r="B5" s="51" t="b">
        <f>_xll.FC.UsageInfo(USAGE_ADDIN_ID,USAGE_USER_ID,USAGE_TYPE,USAGE_NAME,USAGE_ACTIONS,TEXT(USAGE_COUNTER,"D"))</f>
        <v>1</v>
      </c>
    </row>
    <row r="6" spans="1:13">
      <c r="A6" s="50" t="s">
        <v>519</v>
      </c>
      <c r="B6" s="51">
        <v>31</v>
      </c>
    </row>
    <row r="7" spans="1:13">
      <c r="A7" s="50" t="s">
        <v>520</v>
      </c>
      <c r="B7" s="51" t="s">
        <v>521</v>
      </c>
    </row>
    <row r="8" spans="1:13">
      <c r="A8" s="50" t="s">
        <v>522</v>
      </c>
      <c r="B8" s="51" t="s">
        <v>523</v>
      </c>
    </row>
    <row r="15" spans="1:13">
      <c r="M15" t="b">
        <f t="array" ref="M15">_xll.FC.UsageInfo("FC Excel","unknownUser","PS Template","Banks Fundamentals History","R|E:1069|I:90|Pc:1|Pr:2022 - 2023","31")</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10</vt:i4>
      </vt:variant>
      <vt:variant>
        <vt:lpstr>Named Ranges</vt:lpstr>
      </vt:variant>
      <vt:variant>
        <vt:i4>53</vt:i4>
      </vt:variant>
    </vt:vector>
  </HeadingPairs>
  <TitlesOfParts>
    <vt:vector size="63" baseType="lpstr">
      <vt:lpstr>Guide</vt:lpstr>
      <vt:lpstr>Required Entities</vt:lpstr>
      <vt:lpstr>Preferences</vt:lpstr>
      <vt:lpstr>History Check</vt:lpstr>
      <vt:lpstr>Data</vt:lpstr>
      <vt:lpstr>UsedItems</vt:lpstr>
      <vt:lpstr>My Items</vt:lpstr>
      <vt:lpstr>Def Items</vt:lpstr>
      <vt:lpstr>Technical</vt:lpstr>
      <vt:lpstr>UsageInfo</vt:lpstr>
      <vt:lpstr>Blank_Rows</vt:lpstr>
      <vt:lpstr>CallsReq</vt:lpstr>
      <vt:lpstr>CheckCell</vt:lpstr>
      <vt:lpstr>Currency</vt:lpstr>
      <vt:lpstr>D_async_check</vt:lpstr>
      <vt:lpstr>Data_Items</vt:lpstr>
      <vt:lpstr>Data_RangeEnd</vt:lpstr>
      <vt:lpstr>Def_Items</vt:lpstr>
      <vt:lpstr>Def_Names</vt:lpstr>
      <vt:lpstr>EndPeriod</vt:lpstr>
      <vt:lpstr>EntityCount</vt:lpstr>
      <vt:lpstr>ErrorCheck</vt:lpstr>
      <vt:lpstr>FX_Col</vt:lpstr>
      <vt:lpstr>H_async_check</vt:lpstr>
      <vt:lpstr>HC_AccSTD_F</vt:lpstr>
      <vt:lpstr>HC_CallsReq</vt:lpstr>
      <vt:lpstr>HC_CleanUp_F</vt:lpstr>
      <vt:lpstr>HC_Cons_F</vt:lpstr>
      <vt:lpstr>HC_Formula</vt:lpstr>
      <vt:lpstr>HC_RangeEnd</vt:lpstr>
      <vt:lpstr>HC_RowRequests</vt:lpstr>
      <vt:lpstr>HC_RowsPerCall</vt:lpstr>
      <vt:lpstr>HC_YearsEnd</vt:lpstr>
      <vt:lpstr>Int_Count</vt:lpstr>
      <vt:lpstr>Int_multi</vt:lpstr>
      <vt:lpstr>Int_Options</vt:lpstr>
      <vt:lpstr>Interims_Flag</vt:lpstr>
      <vt:lpstr>Item_Options</vt:lpstr>
      <vt:lpstr>ItemCount</vt:lpstr>
      <vt:lpstr>ItemEnd</vt:lpstr>
      <vt:lpstr>ItemsLoad</vt:lpstr>
      <vt:lpstr>LRT</vt:lpstr>
      <vt:lpstr>My_Items</vt:lpstr>
      <vt:lpstr>MyItems</vt:lpstr>
      <vt:lpstr>MyNames</vt:lpstr>
      <vt:lpstr>PF_Check</vt:lpstr>
      <vt:lpstr>PF_Items</vt:lpstr>
      <vt:lpstr>PF_Items2</vt:lpstr>
      <vt:lpstr>PF_Start</vt:lpstr>
      <vt:lpstr>PortfolioReturn</vt:lpstr>
      <vt:lpstr>Reg_Check</vt:lpstr>
      <vt:lpstr>RowsPerCall</vt:lpstr>
      <vt:lpstr>StartPeriod</vt:lpstr>
      <vt:lpstr>test</vt:lpstr>
      <vt:lpstr>UPF_Col</vt:lpstr>
      <vt:lpstr>USAGE_ACTIONS</vt:lpstr>
      <vt:lpstr>USAGE_ADDIN_ID</vt:lpstr>
      <vt:lpstr>USAGE_COUNTER</vt:lpstr>
      <vt:lpstr>USAGE_INFO_ACCEPT</vt:lpstr>
      <vt:lpstr>USAGE_INFO_UPDATE</vt:lpstr>
      <vt:lpstr>USAGE_NAME</vt:lpstr>
      <vt:lpstr>USAGE_TYPE</vt:lpstr>
      <vt:lpstr>USAGE_USER_ID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Fitch Solutions - Product Specialists</dc:creator>
  <cp:keywords>FC Insurance</cp:keywords>
  <cp:lastModifiedBy>Morris Niklaus</cp:lastModifiedBy>
  <dcterms:created xsi:type="dcterms:W3CDTF">2019-01-08T10:36:24Z</dcterms:created>
  <dcterms:modified xsi:type="dcterms:W3CDTF">2025-01-02T19:39:15Z</dcterms:modified>
</cp:coreProperties>
</file>